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7"/>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Users/annakatasonova/Documents/PROJECTS/GIZ/Documents/Funding Request_Current/Final/Set of documents for submission to TGF/"/>
    </mc:Choice>
  </mc:AlternateContent>
  <xr:revisionPtr revIDLastSave="0" documentId="8_{41E193EB-AF44-4843-BCE2-2081FF5AFDBF}" xr6:coauthVersionLast="36" xr6:coauthVersionMax="36" xr10:uidLastSave="{00000000-0000-0000-0000-000000000000}"/>
  <workbookProtection workbookAlgorithmName="SHA-512" workbookHashValue="gDiSNafaDfSLhxCID5KdDuRUyDO9sV7zVwe6usRedNUWNQBlfYJnaXQMLN1D2P+i7GCOz4Dn2ugXe6iPIDDkfQ==" workbookSaltValue="Uh2bIuPn2YYDGYhXbLgxoQ==" workbookSpinCount="100000" lockStructure="1"/>
  <bookViews>
    <workbookView xWindow="0" yWindow="460" windowWidth="28800" windowHeight="16240" tabRatio="857" activeTab="2" xr2:uid="{00000000-000D-0000-FFFF-FFFF00000000}"/>
  </bookViews>
  <sheets>
    <sheet name="ChgLog" sheetId="65" state="hidden" r:id="rId1"/>
    <sheet name="Instructions" sheetId="13" r:id="rId2"/>
    <sheet name="Setup" sheetId="15" r:id="rId3"/>
    <sheet name="CatProdSpec" sheetId="58" state="hidden" r:id="rId4"/>
    <sheet name="CatProd" sheetId="57" state="hidden" r:id="rId5"/>
    <sheet name="Pharmaceuticals" sheetId="1" r:id="rId6"/>
    <sheet name="Health Products &amp; Equipment" sheetId="60" r:id="rId7"/>
    <sheet name="Other Pharma &amp; Health Products" sheetId="61" r:id="rId8"/>
    <sheet name="PSM Costs" sheetId="62" r:id="rId9"/>
    <sheet name="Budget Summary" sheetId="51" state="hidden" r:id="rId10"/>
    <sheet name="ActivityConcat" sheetId="38" state="hidden" r:id="rId11"/>
    <sheet name="Recipient" sheetId="47" state="hidden" r:id="rId12"/>
    <sheet name="Rank unique CI-Prod-Spec" sheetId="64" state="hidden" r:id="rId13"/>
    <sheet name="CostInpInCmpInSFpsmCat" sheetId="56" state="hidden" r:id="rId14"/>
    <sheet name="Product Summary" sheetId="63" r:id="rId15"/>
    <sheet name="Rank unique Mod-Int-CI-PR" sheetId="55" state="hidden" r:id="rId16"/>
    <sheet name="PSM Detailed Budget" sheetId="54" state="hidden" r:id="rId17"/>
    <sheet name="Country" sheetId="46" state="hidden" r:id="rId18"/>
    <sheet name="Translations" sheetId="17" state="hidden" r:id="rId19"/>
    <sheet name="CatCmp" sheetId="23" state="hidden" r:id="rId20"/>
    <sheet name="CatModules" sheetId="48" state="hidden" r:id="rId21"/>
    <sheet name="ModInCmp" sheetId="50" state="hidden" r:id="rId22"/>
    <sheet name="CatInt" sheetId="49" state="hidden" r:id="rId23"/>
    <sheet name="Currencies" sheetId="20" state="hidden" r:id="rId24"/>
    <sheet name="CatCostGrp" sheetId="52" state="hidden" r:id="rId25"/>
    <sheet name="CatCostInp" sheetId="6" state="hidden" r:id="rId26"/>
    <sheet name="Query for PSM products" sheetId="59" state="hidden" r:id="rId27"/>
  </sheets>
  <definedNames>
    <definedName name="_xlnm._FilterDatabase" localSheetId="25" hidden="1">CatCostInp!$J$1:$J$55</definedName>
    <definedName name="_xlnm._FilterDatabase" localSheetId="4" hidden="1">CatProd!$A$1:$G$82</definedName>
    <definedName name="_xlnm._FilterDatabase" localSheetId="3" hidden="1">CatProdSpec!$A$1:$K$1390</definedName>
    <definedName name="_xlnm._FilterDatabase" localSheetId="23" hidden="1">Currencies!$A$1:$K$212</definedName>
    <definedName name="_xlnm._FilterDatabase" localSheetId="6" hidden="1">'Health Products &amp; Equipment'!$A$1:$CJ$1</definedName>
    <definedName name="_xlnm._FilterDatabase" localSheetId="7" hidden="1">'Other Pharma &amp; Health Products'!$A$1:$CJ$1</definedName>
    <definedName name="_xlnm._FilterDatabase" localSheetId="5" hidden="1">Pharmaceuticals!$A$1:$CA$1</definedName>
    <definedName name="_xlnm._FilterDatabase" localSheetId="8" hidden="1">'PSM Costs'!$A$1:$CJ$1</definedName>
    <definedName name="_xlnm._FilterDatabase" localSheetId="11" hidden="1">Recipient!$A$1:$E$451</definedName>
    <definedName name="_xlnm.Print_Area" localSheetId="3">CatProdSpec!$A$1:$I$529</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81029"/>
</workbook>
</file>

<file path=xl/calcChain.xml><?xml version="1.0" encoding="utf-8"?>
<calcChain xmlns="http://schemas.openxmlformats.org/spreadsheetml/2006/main">
  <c r="B483" i="58" l="1"/>
  <c r="B482" i="58"/>
  <c r="B481" i="58"/>
  <c r="B480" i="58"/>
  <c r="B479" i="58"/>
  <c r="B478" i="58"/>
  <c r="B477" i="58"/>
  <c r="B476" i="58"/>
  <c r="B475" i="58"/>
  <c r="B474" i="58"/>
  <c r="B473" i="58"/>
  <c r="B472" i="58"/>
  <c r="B471" i="58"/>
  <c r="B470" i="58"/>
  <c r="B469" i="58"/>
  <c r="B468" i="58"/>
  <c r="B467" i="58"/>
  <c r="B466" i="58"/>
  <c r="B465" i="58"/>
  <c r="B464" i="58"/>
  <c r="B492" i="58"/>
  <c r="B491" i="58"/>
  <c r="B490" i="58"/>
  <c r="B489" i="58"/>
  <c r="B488" i="58"/>
  <c r="B487" i="58"/>
  <c r="B486" i="58"/>
  <c r="B485" i="58"/>
  <c r="B484" i="58"/>
  <c r="B463" i="58"/>
  <c r="B456" i="58"/>
  <c r="B457" i="58"/>
  <c r="B458" i="58"/>
  <c r="C459" i="58"/>
  <c r="H459" i="58" s="1"/>
  <c r="B459" i="58"/>
  <c r="B460" i="58"/>
  <c r="B461" i="58"/>
  <c r="B462" i="58"/>
  <c r="B455" i="58"/>
  <c r="B454" i="58"/>
  <c r="B453" i="58"/>
  <c r="B452" i="58"/>
  <c r="B451" i="58"/>
  <c r="B450" i="58"/>
  <c r="B449" i="58"/>
  <c r="B448" i="58"/>
  <c r="B447" i="58"/>
  <c r="B446" i="58"/>
  <c r="B445" i="58"/>
  <c r="B444" i="58"/>
  <c r="B443" i="58"/>
  <c r="B442" i="58"/>
  <c r="B441" i="58"/>
  <c r="B440" i="58"/>
  <c r="B439" i="58"/>
  <c r="B438" i="58"/>
  <c r="B437" i="58"/>
  <c r="B436" i="58"/>
  <c r="B435" i="58"/>
  <c r="B434" i="58"/>
  <c r="B433" i="58"/>
  <c r="B432" i="58"/>
  <c r="B431" i="58"/>
  <c r="B430" i="58"/>
  <c r="B429" i="58"/>
  <c r="B428" i="58"/>
  <c r="B427" i="58"/>
  <c r="B426" i="58"/>
  <c r="B425" i="58"/>
  <c r="B424" i="58"/>
  <c r="B423" i="58"/>
  <c r="B422" i="58"/>
  <c r="B421" i="58"/>
  <c r="B420" i="58"/>
  <c r="B419" i="58"/>
  <c r="B418" i="58"/>
  <c r="B417" i="58"/>
  <c r="B416" i="58"/>
  <c r="B415" i="58"/>
  <c r="B414" i="58"/>
  <c r="B413" i="58"/>
  <c r="B412" i="58"/>
  <c r="B411" i="58"/>
  <c r="B410" i="58"/>
  <c r="B409" i="58"/>
  <c r="B408" i="58"/>
  <c r="B407" i="58"/>
  <c r="B406" i="58"/>
  <c r="B405" i="58"/>
  <c r="B404" i="58"/>
  <c r="B403" i="58"/>
  <c r="B402" i="58"/>
  <c r="B401" i="58"/>
  <c r="B400" i="58"/>
  <c r="B399" i="58"/>
  <c r="B398" i="58"/>
  <c r="B397" i="58"/>
  <c r="B396" i="58"/>
  <c r="B395" i="58"/>
  <c r="B394" i="58"/>
  <c r="B393" i="58"/>
  <c r="B392" i="58"/>
  <c r="B391" i="58"/>
  <c r="B390" i="58"/>
  <c r="B389" i="58"/>
  <c r="B388" i="58"/>
  <c r="B387" i="58"/>
  <c r="B386" i="58"/>
  <c r="B385" i="58"/>
  <c r="B384" i="58"/>
  <c r="B383" i="58"/>
  <c r="B382" i="58"/>
  <c r="B381" i="58"/>
  <c r="B380" i="58"/>
  <c r="B379" i="58"/>
  <c r="B378" i="58"/>
  <c r="B377" i="58"/>
  <c r="B376" i="58"/>
  <c r="B375" i="58"/>
  <c r="B374" i="58"/>
  <c r="B373" i="58"/>
  <c r="B372" i="58"/>
  <c r="B371" i="58"/>
  <c r="B370" i="58"/>
  <c r="B369" i="58"/>
  <c r="B368" i="58"/>
  <c r="B367" i="58"/>
  <c r="B366" i="58"/>
  <c r="B365" i="58"/>
  <c r="B364" i="58"/>
  <c r="B363" i="58"/>
  <c r="B362" i="58"/>
  <c r="B361" i="58"/>
  <c r="B360" i="58"/>
  <c r="B359" i="58"/>
  <c r="B358" i="58"/>
  <c r="B357" i="58"/>
  <c r="B356" i="58"/>
  <c r="B355" i="58"/>
  <c r="B354" i="58"/>
  <c r="B353" i="58"/>
  <c r="B352" i="58"/>
  <c r="B351" i="58"/>
  <c r="B350" i="58"/>
  <c r="B349" i="58"/>
  <c r="B348" i="58"/>
  <c r="B347" i="58"/>
  <c r="B346" i="58"/>
  <c r="B345" i="58"/>
  <c r="B344" i="58"/>
  <c r="B343" i="58"/>
  <c r="B342" i="58"/>
  <c r="B341" i="58"/>
  <c r="B340" i="58"/>
  <c r="B339" i="58"/>
  <c r="B338" i="58"/>
  <c r="B337" i="58"/>
  <c r="B336" i="58"/>
  <c r="B335" i="58"/>
  <c r="B334" i="58"/>
  <c r="B333" i="58"/>
  <c r="B332" i="58"/>
  <c r="B331" i="58"/>
  <c r="B330" i="58"/>
  <c r="B329" i="58"/>
  <c r="B328" i="58"/>
  <c r="B327" i="58"/>
  <c r="B326" i="58"/>
  <c r="B325" i="58"/>
  <c r="B324" i="58"/>
  <c r="B323" i="58"/>
  <c r="B322" i="58"/>
  <c r="B321" i="58"/>
  <c r="B320" i="58"/>
  <c r="B319" i="58"/>
  <c r="B318" i="58"/>
  <c r="B317" i="58"/>
  <c r="B316" i="58"/>
  <c r="B315" i="58"/>
  <c r="B314" i="58"/>
  <c r="B313" i="58"/>
  <c r="B312" i="58"/>
  <c r="B311" i="58"/>
  <c r="B310" i="58"/>
  <c r="B309" i="58"/>
  <c r="B308" i="58"/>
  <c r="B307" i="58"/>
  <c r="B306" i="58"/>
  <c r="B305" i="58"/>
  <c r="B304" i="58"/>
  <c r="B303" i="58"/>
  <c r="B302" i="58"/>
  <c r="B301" i="58"/>
  <c r="B300" i="58"/>
  <c r="B299" i="58"/>
  <c r="B298" i="58"/>
  <c r="B297" i="58"/>
  <c r="B296" i="58"/>
  <c r="B295" i="58"/>
  <c r="B294" i="58"/>
  <c r="B293" i="58"/>
  <c r="B292" i="58"/>
  <c r="B291" i="58"/>
  <c r="B290" i="58"/>
  <c r="B289" i="58"/>
  <c r="B288" i="58"/>
  <c r="B287" i="58"/>
  <c r="B286" i="58"/>
  <c r="B285" i="58"/>
  <c r="B284" i="58"/>
  <c r="B283" i="58"/>
  <c r="B282" i="58"/>
  <c r="B281" i="58"/>
  <c r="B280" i="58"/>
  <c r="B279" i="58"/>
  <c r="B278" i="58"/>
  <c r="B277" i="58"/>
  <c r="B276" i="58"/>
  <c r="B275" i="58"/>
  <c r="B274" i="58"/>
  <c r="B273" i="58"/>
  <c r="B272" i="58"/>
  <c r="B271" i="58"/>
  <c r="B270" i="58"/>
  <c r="B269" i="58"/>
  <c r="B268" i="58"/>
  <c r="B267" i="58"/>
  <c r="B266" i="58"/>
  <c r="B265" i="58"/>
  <c r="B92" i="57"/>
  <c r="C213" i="58"/>
  <c r="B213" i="58"/>
  <c r="B73" i="57"/>
  <c r="B8" i="57"/>
  <c r="B23" i="57"/>
  <c r="B45" i="57"/>
  <c r="B38" i="57"/>
  <c r="B55" i="57"/>
  <c r="F21" i="1"/>
  <c r="E21" i="1"/>
  <c r="F20" i="1"/>
  <c r="E20" i="1"/>
  <c r="F19" i="1"/>
  <c r="E19" i="1"/>
  <c r="F18" i="1"/>
  <c r="E18" i="1"/>
  <c r="F17" i="1"/>
  <c r="E17" i="1"/>
  <c r="F16" i="1"/>
  <c r="E16" i="1"/>
  <c r="F15" i="1"/>
  <c r="E15" i="1"/>
  <c r="F14" i="1"/>
  <c r="E14" i="1"/>
  <c r="F13" i="1"/>
  <c r="E13" i="1"/>
  <c r="F12" i="1"/>
  <c r="E12" i="1"/>
  <c r="F11" i="1"/>
  <c r="E11" i="1"/>
  <c r="F10" i="1"/>
  <c r="E10" i="1"/>
  <c r="F9" i="1"/>
  <c r="E9" i="1"/>
  <c r="F8" i="1"/>
  <c r="E8" i="1"/>
  <c r="F7" i="1"/>
  <c r="E7" i="1"/>
  <c r="F6" i="1"/>
  <c r="E6" i="1"/>
  <c r="F5" i="1"/>
  <c r="E5" i="1"/>
  <c r="F4" i="1"/>
  <c r="E4" i="1"/>
  <c r="F3" i="1"/>
  <c r="E3" i="1"/>
  <c r="F2" i="1"/>
  <c r="E2" i="1"/>
  <c r="F22" i="1"/>
  <c r="E22" i="1"/>
  <c r="B66" i="58"/>
  <c r="B64" i="58"/>
  <c r="C1" i="17"/>
  <c r="C483" i="58" s="1"/>
  <c r="H483" i="58" s="1"/>
  <c r="B68" i="58"/>
  <c r="C67" i="58"/>
  <c r="H67" i="58" s="1"/>
  <c r="B67" i="58"/>
  <c r="C65" i="58"/>
  <c r="B65" i="58"/>
  <c r="C62" i="58"/>
  <c r="H62" i="58" s="1"/>
  <c r="B62" i="58"/>
  <c r="B60" i="58"/>
  <c r="B59" i="58"/>
  <c r="B71" i="58"/>
  <c r="B70" i="58"/>
  <c r="B29" i="58"/>
  <c r="D25" i="15"/>
  <c r="D24" i="15"/>
  <c r="D23" i="15"/>
  <c r="D22" i="15"/>
  <c r="D21" i="15"/>
  <c r="D20" i="15"/>
  <c r="D19" i="15"/>
  <c r="D18" i="15"/>
  <c r="C76" i="6"/>
  <c r="C77" i="6"/>
  <c r="D197" i="49"/>
  <c r="D196" i="49"/>
  <c r="D195" i="49"/>
  <c r="D194" i="49"/>
  <c r="D193" i="49"/>
  <c r="D192" i="49"/>
  <c r="D191" i="49"/>
  <c r="D190" i="49"/>
  <c r="D189" i="49"/>
  <c r="D188" i="49"/>
  <c r="D187" i="49"/>
  <c r="D186" i="49"/>
  <c r="D185" i="49"/>
  <c r="D184" i="49"/>
  <c r="D183" i="49"/>
  <c r="D182" i="49"/>
  <c r="D181" i="49"/>
  <c r="D180" i="49"/>
  <c r="D179" i="49"/>
  <c r="D178" i="49"/>
  <c r="D177" i="49"/>
  <c r="D176" i="49"/>
  <c r="D175" i="49"/>
  <c r="D174" i="49"/>
  <c r="D173" i="49"/>
  <c r="D172" i="49"/>
  <c r="D171" i="49"/>
  <c r="D170" i="49"/>
  <c r="D169" i="49"/>
  <c r="D168" i="49"/>
  <c r="D167" i="49"/>
  <c r="D166" i="49"/>
  <c r="D165" i="49"/>
  <c r="D164" i="49"/>
  <c r="D163" i="49"/>
  <c r="D162" i="49"/>
  <c r="D161" i="49"/>
  <c r="D160" i="49"/>
  <c r="D159" i="49"/>
  <c r="D158" i="49"/>
  <c r="D157" i="49"/>
  <c r="D156" i="49"/>
  <c r="D155" i="49"/>
  <c r="D154" i="49"/>
  <c r="D153" i="49"/>
  <c r="D152" i="49"/>
  <c r="D151" i="49"/>
  <c r="D150" i="49"/>
  <c r="D149" i="49"/>
  <c r="D148" i="49"/>
  <c r="D147" i="49"/>
  <c r="D146" i="49"/>
  <c r="D145" i="49"/>
  <c r="D144" i="49"/>
  <c r="D143" i="49"/>
  <c r="D142" i="49"/>
  <c r="K830" i="64"/>
  <c r="K829" i="64"/>
  <c r="K828" i="64"/>
  <c r="K827" i="64"/>
  <c r="K826" i="64"/>
  <c r="K825" i="64"/>
  <c r="K824" i="64"/>
  <c r="K823" i="64"/>
  <c r="K822" i="64"/>
  <c r="K821" i="64"/>
  <c r="K820" i="64"/>
  <c r="K819" i="64"/>
  <c r="K818" i="64"/>
  <c r="K817" i="64"/>
  <c r="K816" i="64"/>
  <c r="K815" i="64"/>
  <c r="K814" i="64"/>
  <c r="K813" i="64"/>
  <c r="K812" i="64"/>
  <c r="K811" i="64"/>
  <c r="K810" i="64"/>
  <c r="K809" i="64"/>
  <c r="K808" i="64"/>
  <c r="K807" i="64"/>
  <c r="K806" i="64"/>
  <c r="K805" i="64"/>
  <c r="K804" i="64"/>
  <c r="K803" i="64"/>
  <c r="K802" i="64"/>
  <c r="K801" i="64"/>
  <c r="K800" i="64"/>
  <c r="K799" i="64"/>
  <c r="K798" i="64"/>
  <c r="K797" i="64"/>
  <c r="K796" i="64"/>
  <c r="K795" i="64"/>
  <c r="K794" i="64"/>
  <c r="K793" i="64"/>
  <c r="K792" i="64"/>
  <c r="K791" i="64"/>
  <c r="K790" i="64"/>
  <c r="K789" i="64"/>
  <c r="K788" i="64"/>
  <c r="K787" i="64"/>
  <c r="K786" i="64"/>
  <c r="K785" i="64"/>
  <c r="K784" i="64"/>
  <c r="K783" i="64"/>
  <c r="K782" i="64"/>
  <c r="K781" i="64"/>
  <c r="K780" i="64"/>
  <c r="K779" i="64"/>
  <c r="K778" i="64"/>
  <c r="K777" i="64"/>
  <c r="K776" i="64"/>
  <c r="K775" i="64"/>
  <c r="K774" i="64"/>
  <c r="K773" i="64"/>
  <c r="K772" i="64"/>
  <c r="K771" i="64"/>
  <c r="K770" i="64"/>
  <c r="K769" i="64"/>
  <c r="K768" i="64"/>
  <c r="K767" i="64"/>
  <c r="K766" i="64"/>
  <c r="K765" i="64"/>
  <c r="K764" i="64"/>
  <c r="K763" i="64"/>
  <c r="K762" i="64"/>
  <c r="K761" i="64"/>
  <c r="K760" i="64"/>
  <c r="K759" i="64"/>
  <c r="K758" i="64"/>
  <c r="K757" i="64"/>
  <c r="K756" i="64"/>
  <c r="K755" i="64"/>
  <c r="K754" i="64"/>
  <c r="K753" i="64"/>
  <c r="K752" i="64"/>
  <c r="K751" i="64"/>
  <c r="K750" i="64"/>
  <c r="K749" i="64"/>
  <c r="K748" i="64"/>
  <c r="K747" i="64"/>
  <c r="K746" i="64"/>
  <c r="K745" i="64"/>
  <c r="K744" i="64"/>
  <c r="K743" i="64"/>
  <c r="K742" i="64"/>
  <c r="K741" i="64"/>
  <c r="K740" i="64"/>
  <c r="K739" i="64"/>
  <c r="K738" i="64"/>
  <c r="K737" i="64"/>
  <c r="K736" i="64"/>
  <c r="K735" i="64"/>
  <c r="K734" i="64"/>
  <c r="K733" i="64"/>
  <c r="K732" i="64"/>
  <c r="K731" i="64"/>
  <c r="K730" i="64"/>
  <c r="K729" i="64"/>
  <c r="K728" i="64"/>
  <c r="K727" i="64"/>
  <c r="K726" i="64"/>
  <c r="K725" i="64"/>
  <c r="K724" i="64"/>
  <c r="K723" i="64"/>
  <c r="K722" i="64"/>
  <c r="K721" i="64"/>
  <c r="K720" i="64"/>
  <c r="K719" i="64"/>
  <c r="K718" i="64"/>
  <c r="K717" i="64"/>
  <c r="K716" i="64"/>
  <c r="K715" i="64"/>
  <c r="K714" i="64"/>
  <c r="K713" i="64"/>
  <c r="K712" i="64"/>
  <c r="K711" i="64"/>
  <c r="K710" i="64"/>
  <c r="K709" i="64"/>
  <c r="K708" i="64"/>
  <c r="K707" i="64"/>
  <c r="K706" i="64"/>
  <c r="K705" i="64"/>
  <c r="K704" i="64"/>
  <c r="K703" i="64"/>
  <c r="K702" i="64"/>
  <c r="K701" i="64"/>
  <c r="K700" i="64"/>
  <c r="K699" i="64"/>
  <c r="K698" i="64"/>
  <c r="K697" i="64"/>
  <c r="K696" i="64"/>
  <c r="K695" i="64"/>
  <c r="K694" i="64"/>
  <c r="K693" i="64"/>
  <c r="K692" i="64"/>
  <c r="K691" i="64"/>
  <c r="K690" i="64"/>
  <c r="K689" i="64"/>
  <c r="K688" i="64"/>
  <c r="K687" i="64"/>
  <c r="K686" i="64"/>
  <c r="K685" i="64"/>
  <c r="K684" i="64"/>
  <c r="K683" i="64"/>
  <c r="K682" i="64"/>
  <c r="K681" i="64"/>
  <c r="K680" i="64"/>
  <c r="K679" i="64"/>
  <c r="K678" i="64"/>
  <c r="K677" i="64"/>
  <c r="K676" i="64"/>
  <c r="K675" i="64"/>
  <c r="K674" i="64"/>
  <c r="K673" i="64"/>
  <c r="K672" i="64"/>
  <c r="K671" i="64"/>
  <c r="K670" i="64"/>
  <c r="K669" i="64"/>
  <c r="K668" i="64"/>
  <c r="K667" i="64"/>
  <c r="K666" i="64"/>
  <c r="K665" i="64"/>
  <c r="K664" i="64"/>
  <c r="K663" i="64"/>
  <c r="K662" i="64"/>
  <c r="K661" i="64"/>
  <c r="K660" i="64"/>
  <c r="K659" i="64"/>
  <c r="K658" i="64"/>
  <c r="K657" i="64"/>
  <c r="K656" i="64"/>
  <c r="K655" i="64"/>
  <c r="K654" i="64"/>
  <c r="K653" i="64"/>
  <c r="K652" i="64"/>
  <c r="K651" i="64"/>
  <c r="K650" i="64"/>
  <c r="K649" i="64"/>
  <c r="K648" i="64"/>
  <c r="K647" i="64"/>
  <c r="K646" i="64"/>
  <c r="K645" i="64"/>
  <c r="K644" i="64"/>
  <c r="K643" i="64"/>
  <c r="K642" i="64"/>
  <c r="K641" i="64"/>
  <c r="K640" i="64"/>
  <c r="K639" i="64"/>
  <c r="K638" i="64"/>
  <c r="K637" i="64"/>
  <c r="K636" i="64"/>
  <c r="K635" i="64"/>
  <c r="K634" i="64"/>
  <c r="K633" i="64"/>
  <c r="K632" i="64"/>
  <c r="K631" i="64"/>
  <c r="K630" i="64"/>
  <c r="K629" i="64"/>
  <c r="K628" i="64"/>
  <c r="K627" i="64"/>
  <c r="K626" i="64"/>
  <c r="K625" i="64"/>
  <c r="K624" i="64"/>
  <c r="K623" i="64"/>
  <c r="K622" i="64"/>
  <c r="K621" i="64"/>
  <c r="K620" i="64"/>
  <c r="K619" i="64"/>
  <c r="K618" i="64"/>
  <c r="K617" i="64"/>
  <c r="K616" i="64"/>
  <c r="K615" i="64"/>
  <c r="K614" i="64"/>
  <c r="K613" i="64"/>
  <c r="K612" i="64"/>
  <c r="K611" i="64"/>
  <c r="K610" i="64"/>
  <c r="K609" i="64"/>
  <c r="K608" i="64"/>
  <c r="K607" i="64"/>
  <c r="K606" i="64"/>
  <c r="K605" i="64"/>
  <c r="K604" i="64"/>
  <c r="K603" i="64"/>
  <c r="K602" i="64"/>
  <c r="K601" i="64"/>
  <c r="K600" i="64"/>
  <c r="K599" i="64"/>
  <c r="K598" i="64"/>
  <c r="K597" i="64"/>
  <c r="K596" i="64"/>
  <c r="K595" i="64"/>
  <c r="K594" i="64"/>
  <c r="K593" i="64"/>
  <c r="K592" i="64"/>
  <c r="K591" i="64"/>
  <c r="K590" i="64"/>
  <c r="K589" i="64"/>
  <c r="K588" i="64"/>
  <c r="K587" i="64"/>
  <c r="K586" i="64"/>
  <c r="K585" i="64"/>
  <c r="K584" i="64"/>
  <c r="K583" i="64"/>
  <c r="K582" i="64"/>
  <c r="K581" i="64"/>
  <c r="K580" i="64"/>
  <c r="K579" i="64"/>
  <c r="K578" i="64"/>
  <c r="K577" i="64"/>
  <c r="K576" i="64"/>
  <c r="K575" i="64"/>
  <c r="K574" i="64"/>
  <c r="K573" i="64"/>
  <c r="K572" i="64"/>
  <c r="K571" i="64"/>
  <c r="K570" i="64"/>
  <c r="K569" i="64"/>
  <c r="K568" i="64"/>
  <c r="K567" i="64"/>
  <c r="K566" i="64"/>
  <c r="K565" i="64"/>
  <c r="K564" i="64"/>
  <c r="K563" i="64"/>
  <c r="K562" i="64"/>
  <c r="K561" i="64"/>
  <c r="K560" i="64"/>
  <c r="K559" i="64"/>
  <c r="K558" i="64"/>
  <c r="K557" i="64"/>
  <c r="K556" i="64"/>
  <c r="K555" i="64"/>
  <c r="K554" i="64"/>
  <c r="H15" i="60"/>
  <c r="H14" i="60"/>
  <c r="H13" i="60"/>
  <c r="H12" i="60"/>
  <c r="H11" i="60"/>
  <c r="H10" i="60"/>
  <c r="H9" i="60"/>
  <c r="H8" i="60"/>
  <c r="H6" i="60"/>
  <c r="H5" i="60"/>
  <c r="H4" i="60"/>
  <c r="H3" i="60"/>
  <c r="H2" i="60"/>
  <c r="B999" i="38"/>
  <c r="C999" i="38" s="1"/>
  <c r="B911" i="38"/>
  <c r="C911" i="38" s="1"/>
  <c r="B912" i="38"/>
  <c r="C912" i="38" s="1"/>
  <c r="B913" i="38"/>
  <c r="C913" i="38" s="1"/>
  <c r="B914" i="38"/>
  <c r="C914" i="38" s="1"/>
  <c r="B915" i="38"/>
  <c r="C915" i="38" s="1"/>
  <c r="B916" i="38"/>
  <c r="C916" i="38" s="1"/>
  <c r="B917" i="38"/>
  <c r="C917" i="38" s="1"/>
  <c r="B918" i="38"/>
  <c r="C918" i="38" s="1"/>
  <c r="B919" i="38"/>
  <c r="C919" i="38" s="1"/>
  <c r="B920" i="38"/>
  <c r="C920" i="38" s="1"/>
  <c r="B921" i="38"/>
  <c r="C921" i="38" s="1"/>
  <c r="B922" i="38"/>
  <c r="C922" i="38" s="1"/>
  <c r="B923" i="38"/>
  <c r="C923" i="38" s="1"/>
  <c r="B924" i="38"/>
  <c r="C924" i="38" s="1"/>
  <c r="B925" i="38"/>
  <c r="C925" i="38" s="1"/>
  <c r="B926" i="38"/>
  <c r="C926" i="38" s="1"/>
  <c r="B927" i="38"/>
  <c r="C927" i="38" s="1"/>
  <c r="B928" i="38"/>
  <c r="C928" i="38" s="1"/>
  <c r="B929" i="38"/>
  <c r="C929" i="38" s="1"/>
  <c r="B930" i="38"/>
  <c r="C930" i="38" s="1"/>
  <c r="B931" i="38"/>
  <c r="C931" i="38" s="1"/>
  <c r="B932" i="38"/>
  <c r="C932" i="38" s="1"/>
  <c r="B933" i="38"/>
  <c r="C933" i="38" s="1"/>
  <c r="B934" i="38"/>
  <c r="C934" i="38" s="1"/>
  <c r="B935" i="38"/>
  <c r="C935" i="38" s="1"/>
  <c r="B936" i="38"/>
  <c r="C936" i="38" s="1"/>
  <c r="B937" i="38"/>
  <c r="C937" i="38" s="1"/>
  <c r="B938" i="38"/>
  <c r="C938" i="38" s="1"/>
  <c r="B939" i="38"/>
  <c r="C939" i="38" s="1"/>
  <c r="B940" i="38"/>
  <c r="C940" i="38" s="1"/>
  <c r="B941" i="38"/>
  <c r="C941" i="38" s="1"/>
  <c r="B942" i="38"/>
  <c r="C942" i="38" s="1"/>
  <c r="B943" i="38"/>
  <c r="C943" i="38" s="1"/>
  <c r="B944" i="38"/>
  <c r="C944" i="38" s="1"/>
  <c r="B945" i="38"/>
  <c r="C945" i="38" s="1"/>
  <c r="B946" i="38"/>
  <c r="C946" i="38" s="1"/>
  <c r="B947" i="38"/>
  <c r="C947" i="38" s="1"/>
  <c r="B948" i="38"/>
  <c r="C948" i="38" s="1"/>
  <c r="B949" i="38"/>
  <c r="C949" i="38" s="1"/>
  <c r="B950" i="38"/>
  <c r="C950" i="38" s="1"/>
  <c r="B951" i="38"/>
  <c r="C951" i="38" s="1"/>
  <c r="B952" i="38"/>
  <c r="C952" i="38" s="1"/>
  <c r="B953" i="38"/>
  <c r="C953" i="38" s="1"/>
  <c r="B954" i="38"/>
  <c r="C954" i="38" s="1"/>
  <c r="B955" i="38"/>
  <c r="C955" i="38" s="1"/>
  <c r="B956" i="38"/>
  <c r="C956" i="38" s="1"/>
  <c r="B957" i="38"/>
  <c r="C957" i="38" s="1"/>
  <c r="B958" i="38"/>
  <c r="C958" i="38" s="1"/>
  <c r="B959" i="38"/>
  <c r="C959" i="38" s="1"/>
  <c r="B960" i="38"/>
  <c r="C960" i="38" s="1"/>
  <c r="B961" i="38"/>
  <c r="C961" i="38" s="1"/>
  <c r="B962" i="38"/>
  <c r="C962" i="38" s="1"/>
  <c r="B963" i="38"/>
  <c r="C963" i="38" s="1"/>
  <c r="B964" i="38"/>
  <c r="C964" i="38" s="1"/>
  <c r="B965" i="38"/>
  <c r="C965" i="38" s="1"/>
  <c r="B966" i="38"/>
  <c r="C966" i="38" s="1"/>
  <c r="B967" i="38"/>
  <c r="C967" i="38" s="1"/>
  <c r="B968" i="38"/>
  <c r="C968" i="38" s="1"/>
  <c r="B969" i="38"/>
  <c r="C969" i="38" s="1"/>
  <c r="B970" i="38"/>
  <c r="C970" i="38" s="1"/>
  <c r="B971" i="38"/>
  <c r="C971" i="38" s="1"/>
  <c r="B972" i="38"/>
  <c r="C972" i="38" s="1"/>
  <c r="B973" i="38"/>
  <c r="C973" i="38" s="1"/>
  <c r="B974" i="38"/>
  <c r="C974" i="38" s="1"/>
  <c r="B975" i="38"/>
  <c r="C975" i="38" s="1"/>
  <c r="B976" i="38"/>
  <c r="C976" i="38" s="1"/>
  <c r="B977" i="38"/>
  <c r="C977" i="38" s="1"/>
  <c r="B978" i="38"/>
  <c r="C978" i="38" s="1"/>
  <c r="B979" i="38"/>
  <c r="C979" i="38" s="1"/>
  <c r="B980" i="38"/>
  <c r="C980" i="38" s="1"/>
  <c r="B981" i="38"/>
  <c r="C981" i="38" s="1"/>
  <c r="B982" i="38"/>
  <c r="C982" i="38" s="1"/>
  <c r="B983" i="38"/>
  <c r="C983" i="38" s="1"/>
  <c r="B984" i="38"/>
  <c r="C984" i="38" s="1"/>
  <c r="B985" i="38"/>
  <c r="C985" i="38" s="1"/>
  <c r="B986" i="38"/>
  <c r="C986" i="38" s="1"/>
  <c r="B987" i="38"/>
  <c r="C987" i="38" s="1"/>
  <c r="B988" i="38"/>
  <c r="C988" i="38" s="1"/>
  <c r="B989" i="38"/>
  <c r="C989" i="38" s="1"/>
  <c r="B990" i="38"/>
  <c r="C990" i="38" s="1"/>
  <c r="B991" i="38"/>
  <c r="C991" i="38" s="1"/>
  <c r="B992" i="38"/>
  <c r="C992" i="38" s="1"/>
  <c r="B993" i="38"/>
  <c r="C993" i="38" s="1"/>
  <c r="B994" i="38"/>
  <c r="C994" i="38" s="1"/>
  <c r="B995" i="38"/>
  <c r="C995" i="38" s="1"/>
  <c r="B996" i="38"/>
  <c r="C996" i="38" s="1"/>
  <c r="B997" i="38"/>
  <c r="C997" i="38" s="1"/>
  <c r="B998" i="38"/>
  <c r="C998" i="38" s="1"/>
  <c r="B857" i="38"/>
  <c r="C857" i="38" s="1"/>
  <c r="B858" i="38"/>
  <c r="C858" i="38" s="1"/>
  <c r="B859" i="38"/>
  <c r="C859" i="38" s="1"/>
  <c r="B860" i="38"/>
  <c r="C860" i="38" s="1"/>
  <c r="B861" i="38"/>
  <c r="C861" i="38" s="1"/>
  <c r="B862" i="38"/>
  <c r="C862" i="38" s="1"/>
  <c r="B863" i="38"/>
  <c r="C863" i="38" s="1"/>
  <c r="B864" i="38"/>
  <c r="C864" i="38" s="1"/>
  <c r="B865" i="38"/>
  <c r="C865" i="38" s="1"/>
  <c r="B866" i="38"/>
  <c r="C866" i="38" s="1"/>
  <c r="B867" i="38"/>
  <c r="C867" i="38" s="1"/>
  <c r="B868" i="38"/>
  <c r="C868" i="38" s="1"/>
  <c r="B869" i="38"/>
  <c r="C869" i="38" s="1"/>
  <c r="B870" i="38"/>
  <c r="C870" i="38" s="1"/>
  <c r="B871" i="38"/>
  <c r="C871" i="38" s="1"/>
  <c r="B872" i="38"/>
  <c r="C872" i="38" s="1"/>
  <c r="B873" i="38"/>
  <c r="C873" i="38" s="1"/>
  <c r="B874" i="38"/>
  <c r="C874" i="38" s="1"/>
  <c r="B875" i="38"/>
  <c r="C875" i="38" s="1"/>
  <c r="B876" i="38"/>
  <c r="C876" i="38" s="1"/>
  <c r="B877" i="38"/>
  <c r="C877" i="38" s="1"/>
  <c r="B878" i="38"/>
  <c r="C878" i="38" s="1"/>
  <c r="B879" i="38"/>
  <c r="C879" i="38" s="1"/>
  <c r="B880" i="38"/>
  <c r="C880" i="38" s="1"/>
  <c r="B881" i="38"/>
  <c r="C881" i="38" s="1"/>
  <c r="B882" i="38"/>
  <c r="C882" i="38" s="1"/>
  <c r="B883" i="38"/>
  <c r="C883" i="38" s="1"/>
  <c r="B884" i="38"/>
  <c r="C884" i="38" s="1"/>
  <c r="B885" i="38"/>
  <c r="C885" i="38" s="1"/>
  <c r="B886" i="38"/>
  <c r="C886" i="38" s="1"/>
  <c r="B887" i="38"/>
  <c r="C887" i="38" s="1"/>
  <c r="B888" i="38"/>
  <c r="C888" i="38" s="1"/>
  <c r="B889" i="38"/>
  <c r="C889" i="38" s="1"/>
  <c r="B890" i="38"/>
  <c r="C890" i="38" s="1"/>
  <c r="B891" i="38"/>
  <c r="C891" i="38" s="1"/>
  <c r="B892" i="38"/>
  <c r="C892" i="38" s="1"/>
  <c r="B893" i="38"/>
  <c r="C893" i="38" s="1"/>
  <c r="B894" i="38"/>
  <c r="C894" i="38" s="1"/>
  <c r="B895" i="38"/>
  <c r="C895" i="38" s="1"/>
  <c r="B896" i="38"/>
  <c r="C896" i="38" s="1"/>
  <c r="B897" i="38"/>
  <c r="C897" i="38" s="1"/>
  <c r="B898" i="38"/>
  <c r="C898" i="38" s="1"/>
  <c r="B899" i="38"/>
  <c r="C899" i="38" s="1"/>
  <c r="B900" i="38"/>
  <c r="C900" i="38" s="1"/>
  <c r="B901" i="38"/>
  <c r="C901" i="38" s="1"/>
  <c r="B902" i="38"/>
  <c r="C902" i="38" s="1"/>
  <c r="B903" i="38"/>
  <c r="C903" i="38" s="1"/>
  <c r="B904" i="38"/>
  <c r="C904" i="38" s="1"/>
  <c r="B905" i="38"/>
  <c r="C905" i="38" s="1"/>
  <c r="B906" i="38"/>
  <c r="C906" i="38" s="1"/>
  <c r="B907" i="38"/>
  <c r="C907" i="38" s="1"/>
  <c r="B908" i="38"/>
  <c r="C908" i="38" s="1"/>
  <c r="B909" i="38"/>
  <c r="C909" i="38" s="1"/>
  <c r="B910" i="38"/>
  <c r="C910" i="38" s="1"/>
  <c r="B769" i="38"/>
  <c r="C769" i="38" s="1"/>
  <c r="B770" i="38"/>
  <c r="C770" i="38" s="1"/>
  <c r="B771" i="38"/>
  <c r="C771" i="38" s="1"/>
  <c r="B772" i="38"/>
  <c r="C772" i="38" s="1"/>
  <c r="B773" i="38"/>
  <c r="C773" i="38" s="1"/>
  <c r="B774" i="38"/>
  <c r="C774" i="38" s="1"/>
  <c r="B775" i="38"/>
  <c r="C775" i="38" s="1"/>
  <c r="B776" i="38"/>
  <c r="C776" i="38" s="1"/>
  <c r="B777" i="38"/>
  <c r="C777" i="38" s="1"/>
  <c r="B778" i="38"/>
  <c r="C778" i="38" s="1"/>
  <c r="B779" i="38"/>
  <c r="C779" i="38" s="1"/>
  <c r="B780" i="38"/>
  <c r="C780" i="38" s="1"/>
  <c r="B781" i="38"/>
  <c r="C781" i="38" s="1"/>
  <c r="B782" i="38"/>
  <c r="C782" i="38" s="1"/>
  <c r="B783" i="38"/>
  <c r="C783" i="38" s="1"/>
  <c r="B784" i="38"/>
  <c r="C784" i="38" s="1"/>
  <c r="B785" i="38"/>
  <c r="C785" i="38" s="1"/>
  <c r="B786" i="38"/>
  <c r="C786" i="38" s="1"/>
  <c r="B787" i="38"/>
  <c r="C787" i="38" s="1"/>
  <c r="B788" i="38"/>
  <c r="C788" i="38" s="1"/>
  <c r="B789" i="38"/>
  <c r="C789" i="38" s="1"/>
  <c r="B790" i="38"/>
  <c r="C790" i="38" s="1"/>
  <c r="B791" i="38"/>
  <c r="C791" i="38" s="1"/>
  <c r="B792" i="38"/>
  <c r="C792" i="38" s="1"/>
  <c r="B793" i="38"/>
  <c r="C793" i="38" s="1"/>
  <c r="B794" i="38"/>
  <c r="C794" i="38" s="1"/>
  <c r="B795" i="38"/>
  <c r="C795" i="38" s="1"/>
  <c r="B796" i="38"/>
  <c r="C796" i="38" s="1"/>
  <c r="B797" i="38"/>
  <c r="C797" i="38" s="1"/>
  <c r="B798" i="38"/>
  <c r="C798" i="38" s="1"/>
  <c r="B799" i="38"/>
  <c r="C799" i="38" s="1"/>
  <c r="B800" i="38"/>
  <c r="C800" i="38" s="1"/>
  <c r="B801" i="38"/>
  <c r="C801" i="38" s="1"/>
  <c r="B802" i="38"/>
  <c r="C802" i="38" s="1"/>
  <c r="B803" i="38"/>
  <c r="C803" i="38" s="1"/>
  <c r="B804" i="38"/>
  <c r="C804" i="38" s="1"/>
  <c r="B805" i="38"/>
  <c r="C805" i="38" s="1"/>
  <c r="B806" i="38"/>
  <c r="C806" i="38" s="1"/>
  <c r="B807" i="38"/>
  <c r="C807" i="38" s="1"/>
  <c r="B808" i="38"/>
  <c r="C808" i="38"/>
  <c r="B809" i="38"/>
  <c r="C809" i="38" s="1"/>
  <c r="B810" i="38"/>
  <c r="C810" i="38" s="1"/>
  <c r="B811" i="38"/>
  <c r="C811" i="38" s="1"/>
  <c r="B812" i="38"/>
  <c r="C812" i="38" s="1"/>
  <c r="B813" i="38"/>
  <c r="C813" i="38" s="1"/>
  <c r="B814" i="38"/>
  <c r="C814" i="38" s="1"/>
  <c r="B815" i="38"/>
  <c r="C815" i="38" s="1"/>
  <c r="B816" i="38"/>
  <c r="C816" i="38" s="1"/>
  <c r="B817" i="38"/>
  <c r="C817" i="38" s="1"/>
  <c r="B818" i="38"/>
  <c r="C818" i="38" s="1"/>
  <c r="B819" i="38"/>
  <c r="C819" i="38" s="1"/>
  <c r="B820" i="38"/>
  <c r="C820" i="38" s="1"/>
  <c r="B821" i="38"/>
  <c r="C821" i="38" s="1"/>
  <c r="B822" i="38"/>
  <c r="C822" i="38" s="1"/>
  <c r="B823" i="38"/>
  <c r="C823" i="38" s="1"/>
  <c r="B824" i="38"/>
  <c r="C824" i="38" s="1"/>
  <c r="B825" i="38"/>
  <c r="C825" i="38" s="1"/>
  <c r="B826" i="38"/>
  <c r="C826" i="38" s="1"/>
  <c r="B827" i="38"/>
  <c r="C827" i="38" s="1"/>
  <c r="B828" i="38"/>
  <c r="C828" i="38" s="1"/>
  <c r="B829" i="38"/>
  <c r="C829" i="38" s="1"/>
  <c r="B830" i="38"/>
  <c r="C830" i="38" s="1"/>
  <c r="B831" i="38"/>
  <c r="C831" i="38" s="1"/>
  <c r="B832" i="38"/>
  <c r="C832" i="38" s="1"/>
  <c r="B833" i="38"/>
  <c r="C833" i="38" s="1"/>
  <c r="B834" i="38"/>
  <c r="C834" i="38" s="1"/>
  <c r="B835" i="38"/>
  <c r="C835" i="38" s="1"/>
  <c r="B836" i="38"/>
  <c r="C836" i="38" s="1"/>
  <c r="B837" i="38"/>
  <c r="C837" i="38" s="1"/>
  <c r="B838" i="38"/>
  <c r="C838" i="38" s="1"/>
  <c r="B839" i="38"/>
  <c r="C839" i="38" s="1"/>
  <c r="B840" i="38"/>
  <c r="C840" i="38" s="1"/>
  <c r="B841" i="38"/>
  <c r="C841" i="38" s="1"/>
  <c r="B842" i="38"/>
  <c r="C842" i="38" s="1"/>
  <c r="B843" i="38"/>
  <c r="C843" i="38" s="1"/>
  <c r="B844" i="38"/>
  <c r="C844" i="38" s="1"/>
  <c r="B845" i="38"/>
  <c r="C845" i="38" s="1"/>
  <c r="B846" i="38"/>
  <c r="C846" i="38" s="1"/>
  <c r="B847" i="38"/>
  <c r="C847" i="38" s="1"/>
  <c r="B848" i="38"/>
  <c r="C848" i="38" s="1"/>
  <c r="B849" i="38"/>
  <c r="C849" i="38" s="1"/>
  <c r="B850" i="38"/>
  <c r="C850" i="38" s="1"/>
  <c r="B851" i="38"/>
  <c r="C851" i="38" s="1"/>
  <c r="B852" i="38"/>
  <c r="C852" i="38"/>
  <c r="B853" i="38"/>
  <c r="C853" i="38" s="1"/>
  <c r="B854" i="38"/>
  <c r="C854" i="38" s="1"/>
  <c r="B855" i="38"/>
  <c r="C855" i="38" s="1"/>
  <c r="B856" i="38"/>
  <c r="C856" i="38" s="1"/>
  <c r="B1321" i="38"/>
  <c r="C1321" i="38" s="1"/>
  <c r="B1322" i="38"/>
  <c r="C1322" i="38" s="1"/>
  <c r="B1323" i="38"/>
  <c r="C1323" i="38" s="1"/>
  <c r="B1324" i="38"/>
  <c r="C1324" i="38" s="1"/>
  <c r="B1325" i="38"/>
  <c r="C1325" i="38" s="1"/>
  <c r="B1326" i="38"/>
  <c r="C1326" i="38" s="1"/>
  <c r="B1327" i="38"/>
  <c r="C1327" i="38" s="1"/>
  <c r="B1328" i="38"/>
  <c r="C1328" i="38" s="1"/>
  <c r="B1329" i="38"/>
  <c r="C1329" i="38"/>
  <c r="B1330" i="38"/>
  <c r="C1330" i="38" s="1"/>
  <c r="B1331" i="38"/>
  <c r="C1331" i="38" s="1"/>
  <c r="B1332" i="38"/>
  <c r="C1332" i="38"/>
  <c r="B1333" i="38"/>
  <c r="C1333" i="38" s="1"/>
  <c r="B1334" i="38"/>
  <c r="C1334" i="38" s="1"/>
  <c r="B1335" i="38"/>
  <c r="C1335" i="38" s="1"/>
  <c r="B1336" i="38"/>
  <c r="C1336" i="38" s="1"/>
  <c r="B1337" i="38"/>
  <c r="C1337" i="38" s="1"/>
  <c r="B1338" i="38"/>
  <c r="C1338" i="38" s="1"/>
  <c r="B1339" i="38"/>
  <c r="C1339" i="38" s="1"/>
  <c r="B1340" i="38"/>
  <c r="C1340" i="38" s="1"/>
  <c r="B1341" i="38"/>
  <c r="C1341" i="38" s="1"/>
  <c r="B1342" i="38"/>
  <c r="C1342" i="38" s="1"/>
  <c r="B1343" i="38"/>
  <c r="C1343" i="38" s="1"/>
  <c r="B1344" i="38"/>
  <c r="C1344" i="38" s="1"/>
  <c r="B1345" i="38"/>
  <c r="C1345" i="38"/>
  <c r="B1346" i="38"/>
  <c r="C1346" i="38" s="1"/>
  <c r="B1347" i="38"/>
  <c r="C1347" i="38" s="1"/>
  <c r="B1348" i="38"/>
  <c r="C1348" i="38" s="1"/>
  <c r="B1349" i="38"/>
  <c r="C1349" i="38" s="1"/>
  <c r="B1350" i="38"/>
  <c r="C1350" i="38" s="1"/>
  <c r="B1351" i="38"/>
  <c r="C1351" i="38" s="1"/>
  <c r="B1352" i="38"/>
  <c r="C1352" i="38"/>
  <c r="B1353" i="38"/>
  <c r="C1353" i="38" s="1"/>
  <c r="B1354" i="38"/>
  <c r="C1354" i="38" s="1"/>
  <c r="B1355" i="38"/>
  <c r="C1355" i="38" s="1"/>
  <c r="B1356" i="38"/>
  <c r="C1356" i="38" s="1"/>
  <c r="B1357" i="38"/>
  <c r="C1357" i="38" s="1"/>
  <c r="B1358" i="38"/>
  <c r="C1358" i="38" s="1"/>
  <c r="B1359" i="38"/>
  <c r="C1359" i="38" s="1"/>
  <c r="B1360" i="38"/>
  <c r="C1360" i="38" s="1"/>
  <c r="B1361" i="38"/>
  <c r="C1361" i="38"/>
  <c r="B1362" i="38"/>
  <c r="C1362" i="38" s="1"/>
  <c r="B1363" i="38"/>
  <c r="C1363" i="38" s="1"/>
  <c r="B1364" i="38"/>
  <c r="C1364" i="38"/>
  <c r="B1365" i="38"/>
  <c r="C1365" i="38" s="1"/>
  <c r="B1366" i="38"/>
  <c r="C1366" i="38" s="1"/>
  <c r="B1367" i="38"/>
  <c r="C1367" i="38" s="1"/>
  <c r="B1368" i="38"/>
  <c r="C1368" i="38" s="1"/>
  <c r="B1369" i="38"/>
  <c r="C1369" i="38" s="1"/>
  <c r="B1370" i="38"/>
  <c r="C1370" i="38" s="1"/>
  <c r="B1371" i="38"/>
  <c r="C1371" i="38" s="1"/>
  <c r="B1372" i="38"/>
  <c r="C1372" i="38" s="1"/>
  <c r="B1373" i="38"/>
  <c r="C1373" i="38" s="1"/>
  <c r="B1374" i="38"/>
  <c r="C1374" i="38" s="1"/>
  <c r="B1375" i="38"/>
  <c r="C1375" i="38" s="1"/>
  <c r="B1376" i="38"/>
  <c r="C1376" i="38" s="1"/>
  <c r="B1377" i="38"/>
  <c r="C1377" i="38" s="1"/>
  <c r="B1378" i="38"/>
  <c r="C1378" i="38" s="1"/>
  <c r="B1379" i="38"/>
  <c r="C1379" i="38" s="1"/>
  <c r="B1380" i="38"/>
  <c r="C1380" i="38" s="1"/>
  <c r="B1381" i="38"/>
  <c r="C1381" i="38" s="1"/>
  <c r="B1382" i="38"/>
  <c r="C1382" i="38"/>
  <c r="B1383" i="38"/>
  <c r="C1383" i="38" s="1"/>
  <c r="B1384" i="38"/>
  <c r="C1384" i="38" s="1"/>
  <c r="B1385" i="38"/>
  <c r="C1385" i="38" s="1"/>
  <c r="B1386" i="38"/>
  <c r="C1386" i="38" s="1"/>
  <c r="B1387" i="38"/>
  <c r="C1387" i="38" s="1"/>
  <c r="B1388" i="38"/>
  <c r="C1388" i="38" s="1"/>
  <c r="B1389" i="38"/>
  <c r="C1389" i="38" s="1"/>
  <c r="B1390" i="38"/>
  <c r="C1390" i="38" s="1"/>
  <c r="B1391" i="38"/>
  <c r="C1391" i="38" s="1"/>
  <c r="B1392" i="38"/>
  <c r="C1392" i="38" s="1"/>
  <c r="B1393" i="38"/>
  <c r="C1393" i="38"/>
  <c r="B1394" i="38"/>
  <c r="C1394" i="38" s="1"/>
  <c r="B1395" i="38"/>
  <c r="C1395" i="38" s="1"/>
  <c r="B1396" i="38"/>
  <c r="C1396" i="38"/>
  <c r="B1397" i="38"/>
  <c r="C1397" i="38" s="1"/>
  <c r="B1398" i="38"/>
  <c r="C1398" i="38" s="1"/>
  <c r="B1399" i="38"/>
  <c r="C1399" i="38" s="1"/>
  <c r="B1400" i="38"/>
  <c r="C1400" i="38" s="1"/>
  <c r="B1401" i="38"/>
  <c r="C1401" i="38" s="1"/>
  <c r="B1402" i="38"/>
  <c r="C1402" i="38" s="1"/>
  <c r="B1403" i="38"/>
  <c r="C1403" i="38" s="1"/>
  <c r="B1404" i="38"/>
  <c r="C1404" i="38" s="1"/>
  <c r="B1405" i="38"/>
  <c r="C1405" i="38" s="1"/>
  <c r="B1406" i="38"/>
  <c r="C1406" i="38" s="1"/>
  <c r="B1407" i="38"/>
  <c r="C1407" i="38" s="1"/>
  <c r="B1408" i="38"/>
  <c r="C1408" i="38" s="1"/>
  <c r="B1409" i="38"/>
  <c r="C1409" i="38" s="1"/>
  <c r="B1410" i="38"/>
  <c r="C1410" i="38"/>
  <c r="B1411" i="38"/>
  <c r="C1411" i="38" s="1"/>
  <c r="B1412" i="38"/>
  <c r="C1412" i="38" s="1"/>
  <c r="B1413" i="38"/>
  <c r="C1413" i="38" s="1"/>
  <c r="B1414" i="38"/>
  <c r="C1414" i="38" s="1"/>
  <c r="B1415" i="38"/>
  <c r="C1415" i="38" s="1"/>
  <c r="B1416" i="38"/>
  <c r="C1416" i="38" s="1"/>
  <c r="B1417" i="38"/>
  <c r="C1417" i="38" s="1"/>
  <c r="B1418" i="38"/>
  <c r="C1418" i="38" s="1"/>
  <c r="B1419" i="38"/>
  <c r="C1419" i="38" s="1"/>
  <c r="B1420" i="38"/>
  <c r="C1420" i="38" s="1"/>
  <c r="B1421" i="38"/>
  <c r="C1421" i="38" s="1"/>
  <c r="B1422" i="38"/>
  <c r="C1422" i="38" s="1"/>
  <c r="B1423" i="38"/>
  <c r="C1423" i="38" s="1"/>
  <c r="B1424" i="38"/>
  <c r="C1424" i="38" s="1"/>
  <c r="B1425" i="38"/>
  <c r="C1425" i="38" s="1"/>
  <c r="B1426" i="38"/>
  <c r="C1426" i="38" s="1"/>
  <c r="B1427" i="38"/>
  <c r="C1427" i="38" s="1"/>
  <c r="B1428" i="38"/>
  <c r="C1428" i="38" s="1"/>
  <c r="B1429" i="38"/>
  <c r="C1429" i="38" s="1"/>
  <c r="B1430" i="38"/>
  <c r="C1430" i="38" s="1"/>
  <c r="B1431" i="38"/>
  <c r="C1431" i="38" s="1"/>
  <c r="B1432" i="38"/>
  <c r="C1432" i="38" s="1"/>
  <c r="B1433" i="38"/>
  <c r="C1433" i="38" s="1"/>
  <c r="B1434" i="38"/>
  <c r="C1434" i="38" s="1"/>
  <c r="B1435" i="38"/>
  <c r="C1435" i="38" s="1"/>
  <c r="B1436" i="38"/>
  <c r="C1436" i="38" s="1"/>
  <c r="B1437" i="38"/>
  <c r="C1437" i="38" s="1"/>
  <c r="B1438" i="38"/>
  <c r="C1438" i="38" s="1"/>
  <c r="B1439" i="38"/>
  <c r="C1439" i="38" s="1"/>
  <c r="B1440" i="38"/>
  <c r="C1440" i="38" s="1"/>
  <c r="B1441" i="38"/>
  <c r="C1441" i="38" s="1"/>
  <c r="B1442" i="38"/>
  <c r="C1442" i="38" s="1"/>
  <c r="B1443" i="38"/>
  <c r="C1443" i="38" s="1"/>
  <c r="B1444" i="38"/>
  <c r="C1444" i="38" s="1"/>
  <c r="B1445" i="38"/>
  <c r="C1445" i="38" s="1"/>
  <c r="B1446" i="38"/>
  <c r="C1446" i="38" s="1"/>
  <c r="B1447" i="38"/>
  <c r="C1447" i="38" s="1"/>
  <c r="B1448" i="38"/>
  <c r="C1448" i="38" s="1"/>
  <c r="B1449" i="38"/>
  <c r="C1449" i="38" s="1"/>
  <c r="B1450" i="38"/>
  <c r="C1450" i="38"/>
  <c r="B1451" i="38"/>
  <c r="C1451" i="38" s="1"/>
  <c r="B1452" i="38"/>
  <c r="C1452" i="38" s="1"/>
  <c r="B1453" i="38"/>
  <c r="C1453" i="38"/>
  <c r="B1454" i="38"/>
  <c r="C1454" i="38" s="1"/>
  <c r="B1455" i="38"/>
  <c r="C1455" i="38" s="1"/>
  <c r="B1456" i="38"/>
  <c r="C1456" i="38"/>
  <c r="B1457" i="38"/>
  <c r="C1457" i="38" s="1"/>
  <c r="B1458" i="38"/>
  <c r="C1458" i="38" s="1"/>
  <c r="B1459" i="38"/>
  <c r="C1459" i="38" s="1"/>
  <c r="B1460" i="38"/>
  <c r="C1460" i="38" s="1"/>
  <c r="B1461" i="38"/>
  <c r="C1461" i="38" s="1"/>
  <c r="B1462" i="38"/>
  <c r="C1462" i="38" s="1"/>
  <c r="B1463" i="38"/>
  <c r="C1463" i="38" s="1"/>
  <c r="B1464" i="38"/>
  <c r="C1464" i="38" s="1"/>
  <c r="B1465" i="38"/>
  <c r="C1465" i="38" s="1"/>
  <c r="B1466" i="38"/>
  <c r="C1466" i="38" s="1"/>
  <c r="B1467" i="38"/>
  <c r="C1467" i="38" s="1"/>
  <c r="B1468" i="38"/>
  <c r="C1468" i="38" s="1"/>
  <c r="B1469" i="38"/>
  <c r="C1469" i="38" s="1"/>
  <c r="B1470" i="38"/>
  <c r="C1470" i="38" s="1"/>
  <c r="B1471" i="38"/>
  <c r="C1471" i="38" s="1"/>
  <c r="B1472" i="38"/>
  <c r="C1472" i="38" s="1"/>
  <c r="B1473" i="38"/>
  <c r="C1473" i="38" s="1"/>
  <c r="B1474" i="38"/>
  <c r="C1474" i="38"/>
  <c r="B1475" i="38"/>
  <c r="C1475" i="38" s="1"/>
  <c r="B1476" i="38"/>
  <c r="C1476" i="38" s="1"/>
  <c r="B1477" i="38"/>
  <c r="C1477" i="38" s="1"/>
  <c r="B1478" i="38"/>
  <c r="C1478" i="38" s="1"/>
  <c r="B1479" i="38"/>
  <c r="C1479" i="38" s="1"/>
  <c r="B1480" i="38"/>
  <c r="C1480" i="38" s="1"/>
  <c r="B1481" i="38"/>
  <c r="C1481" i="38" s="1"/>
  <c r="B1482" i="38"/>
  <c r="C1482" i="38"/>
  <c r="B1483" i="38"/>
  <c r="C1483" i="38" s="1"/>
  <c r="B1484" i="38"/>
  <c r="C1484" i="38" s="1"/>
  <c r="B1485" i="38"/>
  <c r="C1485" i="38" s="1"/>
  <c r="B1486" i="38"/>
  <c r="C1486" i="38" s="1"/>
  <c r="B1487" i="38"/>
  <c r="C1487" i="38" s="1"/>
  <c r="B1488" i="38"/>
  <c r="C1488" i="38" s="1"/>
  <c r="B1489" i="38"/>
  <c r="C1489" i="38"/>
  <c r="B1490" i="38"/>
  <c r="C1490" i="38" s="1"/>
  <c r="B1491" i="38"/>
  <c r="C1491" i="38" s="1"/>
  <c r="B1492" i="38"/>
  <c r="C1492" i="38"/>
  <c r="B1493" i="38"/>
  <c r="C1493" i="38" s="1"/>
  <c r="B1494" i="38"/>
  <c r="C1494" i="38" s="1"/>
  <c r="B1495" i="38"/>
  <c r="C1495" i="38" s="1"/>
  <c r="B1496" i="38"/>
  <c r="C1496" i="38" s="1"/>
  <c r="B1497" i="38"/>
  <c r="C1497" i="38" s="1"/>
  <c r="B1498" i="38"/>
  <c r="C1498" i="38" s="1"/>
  <c r="B1499" i="38"/>
  <c r="C1499" i="38" s="1"/>
  <c r="B702" i="38"/>
  <c r="C702" i="38" s="1"/>
  <c r="B703" i="38"/>
  <c r="C703" i="38" s="1"/>
  <c r="B704" i="38"/>
  <c r="C704" i="38" s="1"/>
  <c r="B705" i="38"/>
  <c r="C705" i="38" s="1"/>
  <c r="B706" i="38"/>
  <c r="C706" i="38" s="1"/>
  <c r="B707" i="38"/>
  <c r="C707" i="38" s="1"/>
  <c r="B708" i="38"/>
  <c r="C708" i="38" s="1"/>
  <c r="B709" i="38"/>
  <c r="C709" i="38" s="1"/>
  <c r="B710" i="38"/>
  <c r="C710" i="38" s="1"/>
  <c r="B711" i="38"/>
  <c r="C711" i="38" s="1"/>
  <c r="B712" i="38"/>
  <c r="C712" i="38" s="1"/>
  <c r="B713" i="38"/>
  <c r="C713" i="38" s="1"/>
  <c r="B714" i="38"/>
  <c r="C714" i="38" s="1"/>
  <c r="B715" i="38"/>
  <c r="C715" i="38" s="1"/>
  <c r="B716" i="38"/>
  <c r="C716" i="38" s="1"/>
  <c r="B717" i="38"/>
  <c r="C717" i="38" s="1"/>
  <c r="B718" i="38"/>
  <c r="C718" i="38" s="1"/>
  <c r="B719" i="38"/>
  <c r="C719" i="38" s="1"/>
  <c r="B720" i="38"/>
  <c r="C720" i="38" s="1"/>
  <c r="B721" i="38"/>
  <c r="C721" i="38" s="1"/>
  <c r="B722" i="38"/>
  <c r="C722" i="38" s="1"/>
  <c r="B723" i="38"/>
  <c r="C723" i="38" s="1"/>
  <c r="B724" i="38"/>
  <c r="C724" i="38" s="1"/>
  <c r="B725" i="38"/>
  <c r="C725" i="38" s="1"/>
  <c r="B726" i="38"/>
  <c r="C726" i="38" s="1"/>
  <c r="B727" i="38"/>
  <c r="C727" i="38" s="1"/>
  <c r="B728" i="38"/>
  <c r="C728" i="38" s="1"/>
  <c r="B729" i="38"/>
  <c r="C729" i="38" s="1"/>
  <c r="B730" i="38"/>
  <c r="C730" i="38" s="1"/>
  <c r="B731" i="38"/>
  <c r="C731" i="38" s="1"/>
  <c r="B732" i="38"/>
  <c r="C732" i="38" s="1"/>
  <c r="B733" i="38"/>
  <c r="C733" i="38" s="1"/>
  <c r="B734" i="38"/>
  <c r="C734" i="38"/>
  <c r="B735" i="38"/>
  <c r="C735" i="38" s="1"/>
  <c r="B736" i="38"/>
  <c r="C736" i="38" s="1"/>
  <c r="B737" i="38"/>
  <c r="C737" i="38" s="1"/>
  <c r="B738" i="38"/>
  <c r="C738" i="38" s="1"/>
  <c r="B739" i="38"/>
  <c r="C739" i="38" s="1"/>
  <c r="B740" i="38"/>
  <c r="C740" i="38" s="1"/>
  <c r="B741" i="38"/>
  <c r="C741" i="38" s="1"/>
  <c r="B742" i="38"/>
  <c r="C742" i="38" s="1"/>
  <c r="B743" i="38"/>
  <c r="C743" i="38" s="1"/>
  <c r="B744" i="38"/>
  <c r="C744" i="38" s="1"/>
  <c r="B745" i="38"/>
  <c r="C745" i="38" s="1"/>
  <c r="B746" i="38"/>
  <c r="C746" i="38" s="1"/>
  <c r="B747" i="38"/>
  <c r="C747" i="38" s="1"/>
  <c r="B748" i="38"/>
  <c r="C748" i="38" s="1"/>
  <c r="B749" i="38"/>
  <c r="C749" i="38" s="1"/>
  <c r="B750" i="38"/>
  <c r="C750" i="38"/>
  <c r="B751" i="38"/>
  <c r="C751" i="38" s="1"/>
  <c r="B752" i="38"/>
  <c r="C752" i="38" s="1"/>
  <c r="B753" i="38"/>
  <c r="C753" i="38" s="1"/>
  <c r="B754" i="38"/>
  <c r="C754" i="38" s="1"/>
  <c r="B755" i="38"/>
  <c r="C755" i="38" s="1"/>
  <c r="B756" i="38"/>
  <c r="C756" i="38" s="1"/>
  <c r="B757" i="38"/>
  <c r="C757" i="38" s="1"/>
  <c r="B758" i="38"/>
  <c r="C758" i="38" s="1"/>
  <c r="B759" i="38"/>
  <c r="C759" i="38" s="1"/>
  <c r="B760" i="38"/>
  <c r="C760" i="38" s="1"/>
  <c r="B761" i="38"/>
  <c r="C761" i="38" s="1"/>
  <c r="B762" i="38"/>
  <c r="C762" i="38" s="1"/>
  <c r="B763" i="38"/>
  <c r="C763" i="38" s="1"/>
  <c r="B764" i="38"/>
  <c r="C764" i="38" s="1"/>
  <c r="B765" i="38"/>
  <c r="C765" i="38" s="1"/>
  <c r="B766" i="38"/>
  <c r="C766" i="38" s="1"/>
  <c r="B767" i="38"/>
  <c r="C767" i="38" s="1"/>
  <c r="B768" i="38"/>
  <c r="C768" i="38" s="1"/>
  <c r="B261" i="58"/>
  <c r="B1200" i="38"/>
  <c r="C1200" i="38" s="1"/>
  <c r="B1201" i="38"/>
  <c r="C1201" i="38" s="1"/>
  <c r="B1202" i="38"/>
  <c r="C1202" i="38" s="1"/>
  <c r="B1203" i="38"/>
  <c r="C1203" i="38" s="1"/>
  <c r="B1204" i="38"/>
  <c r="C1204" i="38"/>
  <c r="B1205" i="38"/>
  <c r="C1205" i="38" s="1"/>
  <c r="B1206" i="38"/>
  <c r="C1206" i="38" s="1"/>
  <c r="B1207" i="38"/>
  <c r="C1207" i="38" s="1"/>
  <c r="B1208" i="38"/>
  <c r="C1208" i="38" s="1"/>
  <c r="B1209" i="38"/>
  <c r="C1209" i="38" s="1"/>
  <c r="B1210" i="38"/>
  <c r="C1210" i="38" s="1"/>
  <c r="B1211" i="38"/>
  <c r="C1211" i="38" s="1"/>
  <c r="B1212" i="38"/>
  <c r="C1212" i="38" s="1"/>
  <c r="B1213" i="38"/>
  <c r="C1213" i="38" s="1"/>
  <c r="B1214" i="38"/>
  <c r="C1214" i="38" s="1"/>
  <c r="B1215" i="38"/>
  <c r="C1215" i="38" s="1"/>
  <c r="B1216" i="38"/>
  <c r="C1216" i="38" s="1"/>
  <c r="B1217" i="38"/>
  <c r="C1217" i="38" s="1"/>
  <c r="B1218" i="38"/>
  <c r="C1218" i="38" s="1"/>
  <c r="B1219" i="38"/>
  <c r="C1219" i="38" s="1"/>
  <c r="B1220" i="38"/>
  <c r="C1220" i="38" s="1"/>
  <c r="B1221" i="38"/>
  <c r="C1221" i="38" s="1"/>
  <c r="B1222" i="38"/>
  <c r="C1222" i="38"/>
  <c r="B1223" i="38"/>
  <c r="C1223" i="38" s="1"/>
  <c r="B1224" i="38"/>
  <c r="C1224" i="38" s="1"/>
  <c r="B1225" i="38"/>
  <c r="C1225" i="38" s="1"/>
  <c r="B1226" i="38"/>
  <c r="C1226" i="38" s="1"/>
  <c r="B1227" i="38"/>
  <c r="C1227" i="38" s="1"/>
  <c r="B1228" i="38"/>
  <c r="C1228" i="38" s="1"/>
  <c r="B1229" i="38"/>
  <c r="C1229" i="38" s="1"/>
  <c r="B1230" i="38"/>
  <c r="C1230" i="38" s="1"/>
  <c r="B1231" i="38"/>
  <c r="C1231" i="38" s="1"/>
  <c r="B1232" i="38"/>
  <c r="C1232" i="38" s="1"/>
  <c r="B1233" i="38"/>
  <c r="C1233" i="38" s="1"/>
  <c r="B1234" i="38"/>
  <c r="C1234" i="38" s="1"/>
  <c r="B1235" i="38"/>
  <c r="C1235" i="38" s="1"/>
  <c r="B1236" i="38"/>
  <c r="C1236" i="38" s="1"/>
  <c r="B1237" i="38"/>
  <c r="C1237" i="38" s="1"/>
  <c r="B1238" i="38"/>
  <c r="C1238" i="38"/>
  <c r="B1239" i="38"/>
  <c r="C1239" i="38" s="1"/>
  <c r="B1240" i="38"/>
  <c r="C1240" i="38" s="1"/>
  <c r="B1241" i="38"/>
  <c r="C1241" i="38" s="1"/>
  <c r="B1242" i="38"/>
  <c r="C1242" i="38"/>
  <c r="B1243" i="38"/>
  <c r="C1243" i="38" s="1"/>
  <c r="B1244" i="38"/>
  <c r="C1244" i="38" s="1"/>
  <c r="B1245" i="38"/>
  <c r="C1245" i="38" s="1"/>
  <c r="B1246" i="38"/>
  <c r="C1246" i="38" s="1"/>
  <c r="B1247" i="38"/>
  <c r="C1247" i="38" s="1"/>
  <c r="B1248" i="38"/>
  <c r="C1248" i="38" s="1"/>
  <c r="B1249" i="38"/>
  <c r="C1249" i="38" s="1"/>
  <c r="B1250" i="38"/>
  <c r="C1250" i="38" s="1"/>
  <c r="B1251" i="38"/>
  <c r="C1251" i="38"/>
  <c r="B1252" i="38"/>
  <c r="C1252" i="38" s="1"/>
  <c r="B1253" i="38"/>
  <c r="C1253" i="38" s="1"/>
  <c r="B1254" i="38"/>
  <c r="C1254" i="38"/>
  <c r="B1255" i="38"/>
  <c r="C1255" i="38" s="1"/>
  <c r="B1256" i="38"/>
  <c r="C1256" i="38" s="1"/>
  <c r="B1257" i="38"/>
  <c r="C1257" i="38" s="1"/>
  <c r="B1258" i="38"/>
  <c r="C1258" i="38"/>
  <c r="B1259" i="38"/>
  <c r="C1259" i="38" s="1"/>
  <c r="B1260" i="38"/>
  <c r="C1260" i="38" s="1"/>
  <c r="B1261" i="38"/>
  <c r="C1261" i="38" s="1"/>
  <c r="B1262" i="38"/>
  <c r="C1262" i="38" s="1"/>
  <c r="B1263" i="38"/>
  <c r="C1263" i="38" s="1"/>
  <c r="B1264" i="38"/>
  <c r="C1264" i="38" s="1"/>
  <c r="B1265" i="38"/>
  <c r="C1265" i="38" s="1"/>
  <c r="B1266" i="38"/>
  <c r="C1266" i="38" s="1"/>
  <c r="B1267" i="38"/>
  <c r="C1267" i="38"/>
  <c r="B1268" i="38"/>
  <c r="C1268" i="38" s="1"/>
  <c r="B1269" i="38"/>
  <c r="C1269" i="38" s="1"/>
  <c r="B1270" i="38"/>
  <c r="C1270" i="38"/>
  <c r="B1271" i="38"/>
  <c r="C1271" i="38" s="1"/>
  <c r="B1272" i="38"/>
  <c r="C1272" i="38" s="1"/>
  <c r="B1273" i="38"/>
  <c r="C1273" i="38" s="1"/>
  <c r="B1274" i="38"/>
  <c r="C1274" i="38"/>
  <c r="B1275" i="38"/>
  <c r="C1275" i="38" s="1"/>
  <c r="B1276" i="38"/>
  <c r="C1276" i="38" s="1"/>
  <c r="B1277" i="38"/>
  <c r="C1277" i="38" s="1"/>
  <c r="B1278" i="38"/>
  <c r="C1278" i="38" s="1"/>
  <c r="B1279" i="38"/>
  <c r="C1279" i="38" s="1"/>
  <c r="B1280" i="38"/>
  <c r="C1280" i="38" s="1"/>
  <c r="B1281" i="38"/>
  <c r="C1281" i="38" s="1"/>
  <c r="B1282" i="38"/>
  <c r="C1282" i="38" s="1"/>
  <c r="B1283" i="38"/>
  <c r="C1283" i="38"/>
  <c r="B1284" i="38"/>
  <c r="C1284" i="38" s="1"/>
  <c r="B1285" i="38"/>
  <c r="C1285" i="38" s="1"/>
  <c r="B1286" i="38"/>
  <c r="C1286" i="38"/>
  <c r="B1287" i="38"/>
  <c r="C1287" i="38" s="1"/>
  <c r="B1288" i="38"/>
  <c r="C1288" i="38" s="1"/>
  <c r="B1289" i="38"/>
  <c r="C1289" i="38" s="1"/>
  <c r="B1290" i="38"/>
  <c r="C1290" i="38"/>
  <c r="B1291" i="38"/>
  <c r="C1291" i="38" s="1"/>
  <c r="B1292" i="38"/>
  <c r="C1292" i="38" s="1"/>
  <c r="B1293" i="38"/>
  <c r="C1293" i="38" s="1"/>
  <c r="B1294" i="38"/>
  <c r="C1294" i="38" s="1"/>
  <c r="B1295" i="38"/>
  <c r="C1295" i="38" s="1"/>
  <c r="B1296" i="38"/>
  <c r="C1296" i="38" s="1"/>
  <c r="B1297" i="38"/>
  <c r="C1297" i="38" s="1"/>
  <c r="B1298" i="38"/>
  <c r="C1298" i="38" s="1"/>
  <c r="B1299" i="38"/>
  <c r="C1299" i="38"/>
  <c r="B1300" i="38"/>
  <c r="C1300" i="38" s="1"/>
  <c r="B1301" i="38"/>
  <c r="C1301" i="38" s="1"/>
  <c r="B1302" i="38"/>
  <c r="C1302" i="38"/>
  <c r="B1303" i="38"/>
  <c r="C1303" i="38" s="1"/>
  <c r="B1304" i="38"/>
  <c r="C1304" i="38" s="1"/>
  <c r="B1305" i="38"/>
  <c r="C1305" i="38" s="1"/>
  <c r="B1306" i="38"/>
  <c r="C1306" i="38"/>
  <c r="B1307" i="38"/>
  <c r="C1307" i="38" s="1"/>
  <c r="B1308" i="38"/>
  <c r="C1308" i="38" s="1"/>
  <c r="B1309" i="38"/>
  <c r="C1309" i="38" s="1"/>
  <c r="B1310" i="38"/>
  <c r="C1310" i="38" s="1"/>
  <c r="B1311" i="38"/>
  <c r="C1311" i="38" s="1"/>
  <c r="B1312" i="38"/>
  <c r="C1312" i="38" s="1"/>
  <c r="B1313" i="38"/>
  <c r="C1313" i="38" s="1"/>
  <c r="B1314" i="38"/>
  <c r="C1314" i="38" s="1"/>
  <c r="B1315" i="38"/>
  <c r="C1315" i="38"/>
  <c r="B1316" i="38"/>
  <c r="C1316" i="38" s="1"/>
  <c r="B1317" i="38"/>
  <c r="C1317" i="38" s="1"/>
  <c r="B1318" i="38"/>
  <c r="C1318" i="38"/>
  <c r="B1319" i="38"/>
  <c r="C1319" i="38" s="1"/>
  <c r="B1320" i="38"/>
  <c r="C1320" i="38" s="1"/>
  <c r="B258" i="58"/>
  <c r="B259" i="58"/>
  <c r="B4" i="58"/>
  <c r="AS501" i="62"/>
  <c r="AS500" i="62"/>
  <c r="AS499" i="62"/>
  <c r="AS498" i="62"/>
  <c r="AS497" i="62"/>
  <c r="AS496" i="62"/>
  <c r="AS495" i="62"/>
  <c r="AS494" i="62"/>
  <c r="AS493" i="62"/>
  <c r="AS492" i="62"/>
  <c r="AS491" i="62"/>
  <c r="AS490" i="62"/>
  <c r="AS489" i="62"/>
  <c r="AS488" i="62"/>
  <c r="AS487" i="62"/>
  <c r="AS486" i="62"/>
  <c r="AS485" i="62"/>
  <c r="AS484" i="62"/>
  <c r="AS483" i="62"/>
  <c r="AS482" i="62"/>
  <c r="AS481" i="62"/>
  <c r="AS480" i="62"/>
  <c r="AS479" i="62"/>
  <c r="AS478" i="62"/>
  <c r="AS477" i="62"/>
  <c r="AS476" i="62"/>
  <c r="AS475" i="62"/>
  <c r="AS474" i="62"/>
  <c r="AS473" i="62"/>
  <c r="AS472" i="62"/>
  <c r="AS471" i="62"/>
  <c r="AS470" i="62"/>
  <c r="AS469" i="62"/>
  <c r="AS468" i="62"/>
  <c r="AS467" i="62"/>
  <c r="AS466" i="62"/>
  <c r="AS465" i="62"/>
  <c r="AS464" i="62"/>
  <c r="AS463" i="62"/>
  <c r="AS462" i="62"/>
  <c r="AS461" i="62"/>
  <c r="AS460" i="62"/>
  <c r="AS459" i="62"/>
  <c r="AS458" i="62"/>
  <c r="AS457" i="62"/>
  <c r="AS456" i="62"/>
  <c r="AS455" i="62"/>
  <c r="AS454" i="62"/>
  <c r="AS453" i="62"/>
  <c r="AS452" i="62"/>
  <c r="AS451" i="62"/>
  <c r="AS450" i="62"/>
  <c r="AS449" i="62"/>
  <c r="AS448" i="62"/>
  <c r="AS447" i="62"/>
  <c r="AS446" i="62"/>
  <c r="AS445" i="62"/>
  <c r="AS444" i="62"/>
  <c r="AS443" i="62"/>
  <c r="AS442" i="62"/>
  <c r="AS441" i="62"/>
  <c r="AS440" i="62"/>
  <c r="AS439" i="62"/>
  <c r="AS438" i="62"/>
  <c r="AS437" i="62"/>
  <c r="AS436" i="62"/>
  <c r="AS435" i="62"/>
  <c r="AS434" i="62"/>
  <c r="AS433" i="62"/>
  <c r="AS432" i="62"/>
  <c r="AS431" i="62"/>
  <c r="AS430" i="62"/>
  <c r="AS429" i="62"/>
  <c r="AS428" i="62"/>
  <c r="AS427" i="62"/>
  <c r="AS426" i="62"/>
  <c r="AS425" i="62"/>
  <c r="AS424" i="62"/>
  <c r="AS423" i="62"/>
  <c r="AS422" i="62"/>
  <c r="AS421" i="62"/>
  <c r="AS420" i="62"/>
  <c r="AS419" i="62"/>
  <c r="AS418" i="62"/>
  <c r="AS417" i="62"/>
  <c r="AS416" i="62"/>
  <c r="AS415" i="62"/>
  <c r="AS414" i="62"/>
  <c r="AS413" i="62"/>
  <c r="AS412" i="62"/>
  <c r="AS411" i="62"/>
  <c r="AS410" i="62"/>
  <c r="AS409" i="62"/>
  <c r="AS408" i="62"/>
  <c r="AS407" i="62"/>
  <c r="AS406" i="62"/>
  <c r="AS405" i="62"/>
  <c r="AS404" i="62"/>
  <c r="AS403" i="62"/>
  <c r="AS402" i="62"/>
  <c r="AS401" i="62"/>
  <c r="AS400" i="62"/>
  <c r="AS399" i="62"/>
  <c r="AS398" i="62"/>
  <c r="AS397" i="62"/>
  <c r="AS396" i="62"/>
  <c r="AS395" i="62"/>
  <c r="AS394" i="62"/>
  <c r="AS393" i="62"/>
  <c r="AS392" i="62"/>
  <c r="AS391" i="62"/>
  <c r="AS390" i="62"/>
  <c r="AS389" i="62"/>
  <c r="AS388" i="62"/>
  <c r="AS387" i="62"/>
  <c r="AS386" i="62"/>
  <c r="AS385" i="62"/>
  <c r="AS384" i="62"/>
  <c r="AS383" i="62"/>
  <c r="AS382" i="62"/>
  <c r="AS381" i="62"/>
  <c r="AS380" i="62"/>
  <c r="AS379" i="62"/>
  <c r="AS378" i="62"/>
  <c r="AS377" i="62"/>
  <c r="AS376" i="62"/>
  <c r="AS375" i="62"/>
  <c r="AS374" i="62"/>
  <c r="AS373" i="62"/>
  <c r="AS372" i="62"/>
  <c r="AS371" i="62"/>
  <c r="AS370" i="62"/>
  <c r="AS369" i="62"/>
  <c r="AS368" i="62"/>
  <c r="AS367" i="62"/>
  <c r="AS366" i="62"/>
  <c r="AS365" i="62"/>
  <c r="AS364" i="62"/>
  <c r="AS363" i="62"/>
  <c r="AS362" i="62"/>
  <c r="AS361" i="62"/>
  <c r="AS360" i="62"/>
  <c r="AS359" i="62"/>
  <c r="AS358" i="62"/>
  <c r="AS357" i="62"/>
  <c r="AS356" i="62"/>
  <c r="AS355" i="62"/>
  <c r="AS354" i="62"/>
  <c r="AS353" i="62"/>
  <c r="AS352" i="62"/>
  <c r="AS351" i="62"/>
  <c r="AS350" i="62"/>
  <c r="AS349" i="62"/>
  <c r="AS348" i="62"/>
  <c r="AS347" i="62"/>
  <c r="AS346" i="62"/>
  <c r="AS345" i="62"/>
  <c r="AS344" i="62"/>
  <c r="AS343" i="62"/>
  <c r="AS342" i="62"/>
  <c r="AS341" i="62"/>
  <c r="AS340" i="62"/>
  <c r="AS339" i="62"/>
  <c r="AS338" i="62"/>
  <c r="AS337" i="62"/>
  <c r="AS336" i="62"/>
  <c r="AS335" i="62"/>
  <c r="AS334" i="62"/>
  <c r="AS333" i="62"/>
  <c r="AS332" i="62"/>
  <c r="AS331" i="62"/>
  <c r="AS330" i="62"/>
  <c r="AS329" i="62"/>
  <c r="AS328" i="62"/>
  <c r="AS327" i="62"/>
  <c r="AS326" i="62"/>
  <c r="AS325" i="62"/>
  <c r="AS324" i="62"/>
  <c r="AS323" i="62"/>
  <c r="AS322" i="62"/>
  <c r="AS321" i="62"/>
  <c r="AS320" i="62"/>
  <c r="AS319" i="62"/>
  <c r="AS318" i="62"/>
  <c r="AS317" i="62"/>
  <c r="AS316" i="62"/>
  <c r="AS315" i="62"/>
  <c r="AS314" i="62"/>
  <c r="AS313" i="62"/>
  <c r="AS312" i="62"/>
  <c r="AS311" i="62"/>
  <c r="AS310" i="62"/>
  <c r="AS309" i="62"/>
  <c r="AS308" i="62"/>
  <c r="AS307" i="62"/>
  <c r="AS306" i="62"/>
  <c r="AS305" i="62"/>
  <c r="AS304" i="62"/>
  <c r="AS303" i="62"/>
  <c r="AS302" i="62"/>
  <c r="AS301" i="62"/>
  <c r="AS300" i="62"/>
  <c r="AS299" i="62"/>
  <c r="AS298" i="62"/>
  <c r="AS297" i="62"/>
  <c r="AS296" i="62"/>
  <c r="AS295" i="62"/>
  <c r="AS294" i="62"/>
  <c r="AS293" i="62"/>
  <c r="AS292" i="62"/>
  <c r="AS291" i="62"/>
  <c r="AS290" i="62"/>
  <c r="AS289" i="62"/>
  <c r="AS288" i="62"/>
  <c r="AS287" i="62"/>
  <c r="AS286" i="62"/>
  <c r="AS285" i="62"/>
  <c r="AS284" i="62"/>
  <c r="AS283" i="62"/>
  <c r="AS282" i="62"/>
  <c r="AS281" i="62"/>
  <c r="AS280" i="62"/>
  <c r="AS279" i="62"/>
  <c r="AS278" i="62"/>
  <c r="AS277" i="62"/>
  <c r="AS276" i="62"/>
  <c r="AS275" i="62"/>
  <c r="AS274" i="62"/>
  <c r="AS273" i="62"/>
  <c r="AS272" i="62"/>
  <c r="AS271" i="62"/>
  <c r="AS270" i="62"/>
  <c r="AS269" i="62"/>
  <c r="AS268" i="62"/>
  <c r="AS267" i="62"/>
  <c r="AS266" i="62"/>
  <c r="AS265" i="62"/>
  <c r="AS264" i="62"/>
  <c r="AS263" i="62"/>
  <c r="AS262" i="62"/>
  <c r="AS261" i="62"/>
  <c r="AS260" i="62"/>
  <c r="AS259" i="62"/>
  <c r="AS258" i="62"/>
  <c r="AS257" i="62"/>
  <c r="AS256" i="62"/>
  <c r="AS255" i="62"/>
  <c r="AS254" i="62"/>
  <c r="AS253" i="62"/>
  <c r="AS252" i="62"/>
  <c r="AS251" i="62"/>
  <c r="AS250" i="62"/>
  <c r="AS249" i="62"/>
  <c r="AS248" i="62"/>
  <c r="AS247" i="62"/>
  <c r="AS246" i="62"/>
  <c r="AS245" i="62"/>
  <c r="AS244" i="62"/>
  <c r="AS243" i="62"/>
  <c r="AS242" i="62"/>
  <c r="AS241" i="62"/>
  <c r="AS240" i="62"/>
  <c r="AS239" i="62"/>
  <c r="AS238" i="62"/>
  <c r="AS237" i="62"/>
  <c r="AS236" i="62"/>
  <c r="AS235" i="62"/>
  <c r="AS234" i="62"/>
  <c r="AS233" i="62"/>
  <c r="AS232" i="62"/>
  <c r="AS231" i="62"/>
  <c r="AS230" i="62"/>
  <c r="AS229" i="62"/>
  <c r="AS228" i="62"/>
  <c r="AS227" i="62"/>
  <c r="AS226" i="62"/>
  <c r="AS225" i="62"/>
  <c r="AS224" i="62"/>
  <c r="AS223" i="62"/>
  <c r="AS222" i="62"/>
  <c r="AS221" i="62"/>
  <c r="AS220" i="62"/>
  <c r="AS219" i="62"/>
  <c r="AS218" i="62"/>
  <c r="AS217" i="62"/>
  <c r="AS216" i="62"/>
  <c r="AS215" i="62"/>
  <c r="AS214" i="62"/>
  <c r="AS213" i="62"/>
  <c r="AS212" i="62"/>
  <c r="AS211" i="62"/>
  <c r="AS210" i="62"/>
  <c r="AS209" i="62"/>
  <c r="AS208" i="62"/>
  <c r="AS207" i="62"/>
  <c r="AS206" i="62"/>
  <c r="AS205" i="62"/>
  <c r="AS204" i="62"/>
  <c r="AS203" i="62"/>
  <c r="AS202" i="62"/>
  <c r="AS201" i="62"/>
  <c r="AS200" i="62"/>
  <c r="AS199" i="62"/>
  <c r="AS198" i="62"/>
  <c r="AS197" i="62"/>
  <c r="AS196" i="62"/>
  <c r="AS195" i="62"/>
  <c r="AS194" i="62"/>
  <c r="AS193" i="62"/>
  <c r="AS192" i="62"/>
  <c r="AS191" i="62"/>
  <c r="AS190" i="62"/>
  <c r="AS189" i="62"/>
  <c r="AS188" i="62"/>
  <c r="AS187" i="62"/>
  <c r="AS186" i="62"/>
  <c r="AS185" i="62"/>
  <c r="AS184" i="62"/>
  <c r="AS183" i="62"/>
  <c r="AS182" i="62"/>
  <c r="AS181" i="62"/>
  <c r="AS180" i="62"/>
  <c r="AS179" i="62"/>
  <c r="AS178" i="62"/>
  <c r="AS177" i="62"/>
  <c r="AS176" i="62"/>
  <c r="AS175" i="62"/>
  <c r="AS174" i="62"/>
  <c r="AS173" i="62"/>
  <c r="AS172" i="62"/>
  <c r="AS171" i="62"/>
  <c r="AS170" i="62"/>
  <c r="AS169" i="62"/>
  <c r="AS168" i="62"/>
  <c r="AS167" i="62"/>
  <c r="AS166" i="62"/>
  <c r="AS165" i="62"/>
  <c r="AS164" i="62"/>
  <c r="AS163" i="62"/>
  <c r="AS162" i="62"/>
  <c r="AS161" i="62"/>
  <c r="AS160" i="62"/>
  <c r="AS159" i="62"/>
  <c r="AS158" i="62"/>
  <c r="AS157" i="62"/>
  <c r="AS156" i="62"/>
  <c r="AS155" i="62"/>
  <c r="AS154" i="62"/>
  <c r="AS153" i="62"/>
  <c r="AS152" i="62"/>
  <c r="AS151" i="62"/>
  <c r="AS150" i="62"/>
  <c r="AS149" i="62"/>
  <c r="AS148" i="62"/>
  <c r="AS147" i="62"/>
  <c r="AS146" i="62"/>
  <c r="AS145" i="62"/>
  <c r="AS144" i="62"/>
  <c r="AS143" i="62"/>
  <c r="AS142" i="62"/>
  <c r="AS141" i="62"/>
  <c r="AS140" i="62"/>
  <c r="AS139" i="62"/>
  <c r="AS138" i="62"/>
  <c r="AS137" i="62"/>
  <c r="AS136" i="62"/>
  <c r="AS135" i="62"/>
  <c r="AS134" i="62"/>
  <c r="AS133" i="62"/>
  <c r="AS132" i="62"/>
  <c r="AS131" i="62"/>
  <c r="AS130" i="62"/>
  <c r="AS129" i="62"/>
  <c r="AS128" i="62"/>
  <c r="AS127" i="62"/>
  <c r="AS126" i="62"/>
  <c r="AS125"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S4" i="62"/>
  <c r="AS501" i="61"/>
  <c r="AS500" i="61"/>
  <c r="AS499" i="61"/>
  <c r="AS498" i="61"/>
  <c r="AS497" i="61"/>
  <c r="AS496" i="61"/>
  <c r="AS495" i="61"/>
  <c r="AS494" i="61"/>
  <c r="AS493" i="61"/>
  <c r="AS492" i="61"/>
  <c r="AS491" i="61"/>
  <c r="AS490" i="61"/>
  <c r="AS489" i="61"/>
  <c r="AS488" i="61"/>
  <c r="AS487" i="61"/>
  <c r="AS486" i="61"/>
  <c r="AS485" i="61"/>
  <c r="AS484" i="61"/>
  <c r="AS483" i="61"/>
  <c r="AS482" i="61"/>
  <c r="AS481" i="61"/>
  <c r="AS480" i="61"/>
  <c r="AS479" i="61"/>
  <c r="AS478" i="61"/>
  <c r="AS477" i="61"/>
  <c r="AS476" i="61"/>
  <c r="AS475" i="61"/>
  <c r="AS474" i="61"/>
  <c r="AS473" i="61"/>
  <c r="AS472" i="61"/>
  <c r="AS471" i="61"/>
  <c r="AS470" i="61"/>
  <c r="AS469" i="61"/>
  <c r="AS468" i="61"/>
  <c r="AS467" i="61"/>
  <c r="AS466" i="61"/>
  <c r="AS465" i="61"/>
  <c r="AS464" i="61"/>
  <c r="AS463" i="61"/>
  <c r="AS462" i="61"/>
  <c r="AS461" i="61"/>
  <c r="AS460" i="61"/>
  <c r="AS459" i="61"/>
  <c r="AS458" i="61"/>
  <c r="AS457" i="61"/>
  <c r="AS456" i="61"/>
  <c r="AS455" i="61"/>
  <c r="AS454" i="61"/>
  <c r="AS453" i="61"/>
  <c r="AS452" i="61"/>
  <c r="AS451" i="61"/>
  <c r="AS450" i="61"/>
  <c r="AS449" i="61"/>
  <c r="AS448" i="61"/>
  <c r="AS447" i="61"/>
  <c r="AS446" i="61"/>
  <c r="AS445" i="61"/>
  <c r="AS444" i="61"/>
  <c r="AS443" i="61"/>
  <c r="AS442" i="61"/>
  <c r="AS441" i="61"/>
  <c r="AS440" i="61"/>
  <c r="AS439" i="61"/>
  <c r="AS438" i="61"/>
  <c r="AS437" i="61"/>
  <c r="AS436" i="61"/>
  <c r="AS435" i="61"/>
  <c r="AS434" i="61"/>
  <c r="AS433" i="61"/>
  <c r="AS432" i="61"/>
  <c r="AS431" i="61"/>
  <c r="AS430" i="61"/>
  <c r="AS429" i="61"/>
  <c r="AS428" i="61"/>
  <c r="AS427" i="61"/>
  <c r="AS426" i="61"/>
  <c r="AS425" i="61"/>
  <c r="AS424" i="61"/>
  <c r="AS423" i="61"/>
  <c r="AS422" i="61"/>
  <c r="AS421" i="61"/>
  <c r="AS420" i="61"/>
  <c r="AS419" i="61"/>
  <c r="AS418" i="61"/>
  <c r="AS417" i="61"/>
  <c r="AS416" i="61"/>
  <c r="AS415" i="61"/>
  <c r="AS414" i="61"/>
  <c r="AS413" i="61"/>
  <c r="AS412" i="61"/>
  <c r="AS411" i="61"/>
  <c r="AS410" i="61"/>
  <c r="AS409" i="61"/>
  <c r="AS408" i="61"/>
  <c r="AS407" i="61"/>
  <c r="AS406" i="61"/>
  <c r="AS405" i="61"/>
  <c r="AS404" i="61"/>
  <c r="AS403" i="61"/>
  <c r="AS402" i="61"/>
  <c r="AS401" i="61"/>
  <c r="AS400" i="61"/>
  <c r="AS399" i="61"/>
  <c r="AS398" i="61"/>
  <c r="AS397" i="61"/>
  <c r="AS396" i="61"/>
  <c r="AS395" i="61"/>
  <c r="AS394" i="61"/>
  <c r="AS393" i="61"/>
  <c r="AS392" i="61"/>
  <c r="AS391" i="61"/>
  <c r="AS390" i="61"/>
  <c r="AS389" i="61"/>
  <c r="AS388" i="61"/>
  <c r="AS387" i="61"/>
  <c r="AS386" i="61"/>
  <c r="AS385" i="61"/>
  <c r="AS384" i="61"/>
  <c r="AS383" i="61"/>
  <c r="AS382" i="61"/>
  <c r="AS381" i="61"/>
  <c r="AS380" i="61"/>
  <c r="AS379" i="61"/>
  <c r="AS378" i="61"/>
  <c r="AS377" i="61"/>
  <c r="AS376" i="61"/>
  <c r="AS375" i="61"/>
  <c r="AS374" i="61"/>
  <c r="AS373" i="61"/>
  <c r="AS372" i="61"/>
  <c r="AS371" i="61"/>
  <c r="AS370" i="61"/>
  <c r="AS369" i="61"/>
  <c r="AS368" i="61"/>
  <c r="AS367" i="61"/>
  <c r="AS366" i="61"/>
  <c r="AS365" i="61"/>
  <c r="AS364" i="61"/>
  <c r="AS363" i="61"/>
  <c r="AS362" i="61"/>
  <c r="AS361" i="61"/>
  <c r="AS360" i="61"/>
  <c r="AS359" i="61"/>
  <c r="AS358" i="61"/>
  <c r="AS357" i="61"/>
  <c r="AS356" i="61"/>
  <c r="AS355" i="61"/>
  <c r="AS354" i="61"/>
  <c r="AS353" i="61"/>
  <c r="AS352" i="61"/>
  <c r="AS351" i="61"/>
  <c r="AS350" i="61"/>
  <c r="AS349" i="61"/>
  <c r="AS348" i="61"/>
  <c r="AS347" i="61"/>
  <c r="AS346" i="61"/>
  <c r="AS345" i="61"/>
  <c r="AS344" i="61"/>
  <c r="AS343" i="61"/>
  <c r="AS342" i="61"/>
  <c r="AS341" i="61"/>
  <c r="AS340" i="61"/>
  <c r="AS339" i="61"/>
  <c r="AS338" i="61"/>
  <c r="AS337" i="61"/>
  <c r="AS336" i="61"/>
  <c r="AS335" i="61"/>
  <c r="AS334" i="61"/>
  <c r="AS333" i="61"/>
  <c r="AS332" i="61"/>
  <c r="AS331" i="61"/>
  <c r="AS330" i="61"/>
  <c r="AS329" i="61"/>
  <c r="AS328" i="61"/>
  <c r="AS327" i="61"/>
  <c r="AS326" i="61"/>
  <c r="AS325" i="61"/>
  <c r="AS324" i="61"/>
  <c r="AS323" i="61"/>
  <c r="AS322" i="61"/>
  <c r="AS321" i="61"/>
  <c r="AS320" i="61"/>
  <c r="AS319" i="61"/>
  <c r="AS318" i="61"/>
  <c r="AS317" i="61"/>
  <c r="AS316" i="61"/>
  <c r="AS315" i="61"/>
  <c r="AS314" i="61"/>
  <c r="AS313" i="61"/>
  <c r="AS312" i="61"/>
  <c r="AS311" i="61"/>
  <c r="AS310" i="61"/>
  <c r="AS309" i="61"/>
  <c r="AS308" i="61"/>
  <c r="AS307" i="61"/>
  <c r="AS306" i="61"/>
  <c r="AS305" i="61"/>
  <c r="AS304" i="61"/>
  <c r="AS303" i="61"/>
  <c r="AS302" i="61"/>
  <c r="AS301" i="61"/>
  <c r="AS300" i="61"/>
  <c r="AS299" i="61"/>
  <c r="AS298" i="61"/>
  <c r="AS297" i="61"/>
  <c r="AS296" i="61"/>
  <c r="AS295" i="61"/>
  <c r="AS294" i="61"/>
  <c r="AS293" i="61"/>
  <c r="AS292" i="61"/>
  <c r="AS291" i="61"/>
  <c r="AS290" i="61"/>
  <c r="AS289" i="61"/>
  <c r="AS288" i="61"/>
  <c r="AS287" i="61"/>
  <c r="AS286" i="61"/>
  <c r="AS285" i="61"/>
  <c r="AS284" i="61"/>
  <c r="AS283" i="61"/>
  <c r="AS282" i="61"/>
  <c r="AS281" i="61"/>
  <c r="AS280" i="61"/>
  <c r="AS279" i="61"/>
  <c r="AS278" i="61"/>
  <c r="AS277" i="61"/>
  <c r="AS276" i="61"/>
  <c r="AS275" i="61"/>
  <c r="AS274" i="61"/>
  <c r="AS273" i="61"/>
  <c r="AS272" i="61"/>
  <c r="AS271" i="61"/>
  <c r="AS270" i="61"/>
  <c r="AS269" i="61"/>
  <c r="AS268" i="61"/>
  <c r="AS267" i="61"/>
  <c r="AS266" i="61"/>
  <c r="AS265" i="61"/>
  <c r="AS264" i="61"/>
  <c r="AS263" i="61"/>
  <c r="AS262" i="61"/>
  <c r="AS261" i="61"/>
  <c r="AS260" i="61"/>
  <c r="AS259" i="61"/>
  <c r="AS258" i="61"/>
  <c r="AS257" i="61"/>
  <c r="AS256" i="61"/>
  <c r="AS255" i="61"/>
  <c r="AS254" i="61"/>
  <c r="AS253" i="61"/>
  <c r="AS252" i="61"/>
  <c r="AS251" i="61"/>
  <c r="AS250" i="61"/>
  <c r="AS249" i="61"/>
  <c r="AS248" i="61"/>
  <c r="AS247" i="61"/>
  <c r="AS246" i="61"/>
  <c r="AS245" i="61"/>
  <c r="AS244" i="61"/>
  <c r="AS243" i="61"/>
  <c r="AS242" i="61"/>
  <c r="AS241" i="61"/>
  <c r="AS240" i="61"/>
  <c r="AS239" i="61"/>
  <c r="AS238" i="61"/>
  <c r="AS237" i="61"/>
  <c r="AS236" i="61"/>
  <c r="AS235" i="61"/>
  <c r="AS234" i="61"/>
  <c r="AS233" i="61"/>
  <c r="AS232" i="61"/>
  <c r="AS231" i="61"/>
  <c r="AS230" i="61"/>
  <c r="AS229" i="61"/>
  <c r="AS228" i="61"/>
  <c r="AS227" i="61"/>
  <c r="AS226" i="61"/>
  <c r="AS225" i="61"/>
  <c r="AS224" i="61"/>
  <c r="AS223" i="61"/>
  <c r="AS222" i="61"/>
  <c r="AS221" i="61"/>
  <c r="AS220" i="61"/>
  <c r="AS219" i="61"/>
  <c r="AS218" i="61"/>
  <c r="AS217" i="61"/>
  <c r="AS216" i="61"/>
  <c r="AS215" i="61"/>
  <c r="AS214" i="61"/>
  <c r="AS213" i="61"/>
  <c r="AS212" i="61"/>
  <c r="AS211" i="61"/>
  <c r="AS210" i="61"/>
  <c r="AS209" i="61"/>
  <c r="AS208" i="61"/>
  <c r="AS207" i="61"/>
  <c r="AS206" i="61"/>
  <c r="AS205" i="61"/>
  <c r="AS204" i="61"/>
  <c r="AS203" i="61"/>
  <c r="AS202" i="61"/>
  <c r="AS201" i="61"/>
  <c r="AS200" i="61"/>
  <c r="AS199" i="61"/>
  <c r="AS198" i="61"/>
  <c r="AS197" i="61"/>
  <c r="AS196" i="61"/>
  <c r="AS195" i="61"/>
  <c r="AS194" i="61"/>
  <c r="AS193" i="61"/>
  <c r="AS192" i="61"/>
  <c r="AS191" i="61"/>
  <c r="AS190" i="61"/>
  <c r="AS189" i="61"/>
  <c r="AS188" i="61"/>
  <c r="AS187" i="61"/>
  <c r="AS186" i="61"/>
  <c r="AS185" i="61"/>
  <c r="AS184" i="61"/>
  <c r="AS183" i="61"/>
  <c r="AS182" i="61"/>
  <c r="AS181" i="61"/>
  <c r="AS180" i="61"/>
  <c r="AS179" i="61"/>
  <c r="AS178" i="61"/>
  <c r="AS177" i="61"/>
  <c r="AS176" i="61"/>
  <c r="AS175" i="61"/>
  <c r="AS174" i="61"/>
  <c r="AS173" i="61"/>
  <c r="AS172" i="61"/>
  <c r="AS171" i="61"/>
  <c r="AS170" i="61"/>
  <c r="AS169" i="61"/>
  <c r="AS168" i="61"/>
  <c r="AS167" i="61"/>
  <c r="AS166" i="61"/>
  <c r="AS165" i="61"/>
  <c r="AS164" i="61"/>
  <c r="AS163" i="61"/>
  <c r="AS162" i="61"/>
  <c r="AS161" i="61"/>
  <c r="AS160" i="61"/>
  <c r="AS159" i="61"/>
  <c r="AS158" i="61"/>
  <c r="AS157" i="61"/>
  <c r="AS156" i="61"/>
  <c r="AS155" i="61"/>
  <c r="AS154" i="61"/>
  <c r="AS153" i="61"/>
  <c r="AS152" i="61"/>
  <c r="AS151" i="61"/>
  <c r="AS150" i="61"/>
  <c r="AS149" i="61"/>
  <c r="AS148" i="61"/>
  <c r="AS147" i="61"/>
  <c r="AS146" i="61"/>
  <c r="AS145" i="61"/>
  <c r="AS144" i="61"/>
  <c r="AS143" i="61"/>
  <c r="AS142" i="61"/>
  <c r="AS141" i="61"/>
  <c r="AS140" i="61"/>
  <c r="AS139" i="61"/>
  <c r="AS138" i="61"/>
  <c r="AS137" i="61"/>
  <c r="AS136" i="61"/>
  <c r="AS135" i="61"/>
  <c r="AS134" i="61"/>
  <c r="AS133" i="61"/>
  <c r="AS132" i="61"/>
  <c r="AS131" i="61"/>
  <c r="AS130" i="61"/>
  <c r="AS129" i="61"/>
  <c r="AS128" i="61"/>
  <c r="AS127" i="61"/>
  <c r="AS126" i="61"/>
  <c r="AS125" i="61"/>
  <c r="AS124" i="61"/>
  <c r="AS123" i="61"/>
  <c r="AS122" i="61"/>
  <c r="AS121" i="61"/>
  <c r="AS120" i="61"/>
  <c r="AS119" i="61"/>
  <c r="AS118" i="61"/>
  <c r="AS117" i="61"/>
  <c r="AS116" i="61"/>
  <c r="AS115" i="61"/>
  <c r="AS114" i="61"/>
  <c r="AS113" i="61"/>
  <c r="AS112" i="61"/>
  <c r="AS111" i="61"/>
  <c r="AS110" i="61"/>
  <c r="AS109" i="61"/>
  <c r="AS108" i="61"/>
  <c r="AS107" i="61"/>
  <c r="AS106" i="61"/>
  <c r="AS105" i="61"/>
  <c r="AS104" i="61"/>
  <c r="AS103" i="61"/>
  <c r="AS102" i="61"/>
  <c r="AS101" i="61"/>
  <c r="AS100" i="61"/>
  <c r="AS99" i="61"/>
  <c r="AS98" i="61"/>
  <c r="AS97" i="61"/>
  <c r="AS96" i="61"/>
  <c r="AS95" i="61"/>
  <c r="AS94" i="61"/>
  <c r="AS93" i="61"/>
  <c r="AS92" i="61"/>
  <c r="AS91" i="61"/>
  <c r="AS90" i="61"/>
  <c r="AS89" i="61"/>
  <c r="AS88" i="61"/>
  <c r="AS87" i="61"/>
  <c r="AS86" i="61"/>
  <c r="AS85" i="61"/>
  <c r="AS84" i="61"/>
  <c r="AS83" i="61"/>
  <c r="AS82" i="61"/>
  <c r="AS81" i="61"/>
  <c r="AS80" i="61"/>
  <c r="AS79" i="61"/>
  <c r="AS78" i="61"/>
  <c r="AS77" i="61"/>
  <c r="AS76" i="61"/>
  <c r="AS75" i="61"/>
  <c r="AS74" i="61"/>
  <c r="AS73" i="61"/>
  <c r="AS72" i="61"/>
  <c r="AS71" i="61"/>
  <c r="AS70" i="61"/>
  <c r="AS69" i="61"/>
  <c r="AS68" i="61"/>
  <c r="AS67" i="61"/>
  <c r="AS66" i="61"/>
  <c r="AS65" i="61"/>
  <c r="AS64" i="61"/>
  <c r="AS63" i="61"/>
  <c r="AS62" i="61"/>
  <c r="AS61" i="61"/>
  <c r="AS60" i="61"/>
  <c r="AS59" i="61"/>
  <c r="AS58" i="61"/>
  <c r="AS57" i="61"/>
  <c r="AS56" i="61"/>
  <c r="AS55" i="61"/>
  <c r="AS54" i="61"/>
  <c r="AS53" i="61"/>
  <c r="AS52" i="61"/>
  <c r="AS51" i="61"/>
  <c r="AS50" i="61"/>
  <c r="AS49" i="61"/>
  <c r="AS48" i="61"/>
  <c r="AS47" i="61"/>
  <c r="AS46" i="61"/>
  <c r="AS45" i="61"/>
  <c r="AS44" i="61"/>
  <c r="AS43" i="61"/>
  <c r="AS42" i="61"/>
  <c r="AS41" i="61"/>
  <c r="AS40" i="61"/>
  <c r="AS39" i="61"/>
  <c r="AS38" i="61"/>
  <c r="AS37" i="61"/>
  <c r="AS36" i="61"/>
  <c r="AS35" i="61"/>
  <c r="AS34" i="61"/>
  <c r="AS33" i="61"/>
  <c r="AS32" i="61"/>
  <c r="AS31" i="61"/>
  <c r="AS30" i="61"/>
  <c r="AS29" i="61"/>
  <c r="AS28" i="61"/>
  <c r="AS27" i="61"/>
  <c r="AS26" i="61"/>
  <c r="AS25" i="61"/>
  <c r="AS24" i="61"/>
  <c r="AS23" i="61"/>
  <c r="AS22" i="61"/>
  <c r="AS21" i="61"/>
  <c r="AS20" i="61"/>
  <c r="AS19" i="61"/>
  <c r="AS18" i="61"/>
  <c r="AS17" i="61"/>
  <c r="AS16" i="61"/>
  <c r="AS15" i="61"/>
  <c r="AS14" i="61"/>
  <c r="AS13" i="61"/>
  <c r="AS12" i="61"/>
  <c r="AS11" i="61"/>
  <c r="AS10" i="61"/>
  <c r="AS9" i="61"/>
  <c r="AS8" i="61"/>
  <c r="AS7" i="61"/>
  <c r="AS6" i="61"/>
  <c r="AS5" i="61"/>
  <c r="AS4" i="61"/>
  <c r="AS3" i="61"/>
  <c r="AS2" i="61"/>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5" i="60"/>
  <c r="AS254" i="60"/>
  <c r="AS253" i="60"/>
  <c r="AS252" i="60"/>
  <c r="AS251" i="60"/>
  <c r="AS250" i="60"/>
  <c r="AS249" i="60"/>
  <c r="AS248" i="60"/>
  <c r="AS247" i="60"/>
  <c r="AS246" i="60"/>
  <c r="AS245" i="60"/>
  <c r="AS244" i="60"/>
  <c r="AS243" i="60"/>
  <c r="AS242" i="60"/>
  <c r="AS241" i="60"/>
  <c r="AS240" i="60"/>
  <c r="AS239" i="60"/>
  <c r="AS238" i="60"/>
  <c r="AS237" i="60"/>
  <c r="AS236" i="60"/>
  <c r="AS235" i="60"/>
  <c r="AS234" i="60"/>
  <c r="AS233" i="60"/>
  <c r="AS232" i="60"/>
  <c r="AS231" i="60"/>
  <c r="AS230" i="60"/>
  <c r="AS229" i="60"/>
  <c r="AS228" i="60"/>
  <c r="AS227" i="60"/>
  <c r="AS226" i="60"/>
  <c r="AS225" i="60"/>
  <c r="AS224" i="60"/>
  <c r="AS223" i="60"/>
  <c r="AS222" i="60"/>
  <c r="AS221" i="60"/>
  <c r="AS220" i="60"/>
  <c r="AS219"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2" i="60"/>
  <c r="AS181" i="60"/>
  <c r="AS180" i="60"/>
  <c r="AS179" i="60"/>
  <c r="AS178" i="60"/>
  <c r="AS177" i="60"/>
  <c r="AS176" i="60"/>
  <c r="AS175" i="60"/>
  <c r="AS174" i="60"/>
  <c r="AS173" i="60"/>
  <c r="AS172" i="60"/>
  <c r="AS171" i="60"/>
  <c r="AS170" i="60"/>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9" i="60"/>
  <c r="AS138" i="60"/>
  <c r="AS137" i="60"/>
  <c r="AS136" i="60"/>
  <c r="AS135" i="60"/>
  <c r="AS134" i="60"/>
  <c r="AS133" i="60"/>
  <c r="AS132" i="60"/>
  <c r="AS131" i="60"/>
  <c r="AS130" i="60"/>
  <c r="AS129" i="60"/>
  <c r="AS128" i="60"/>
  <c r="AS127"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6" i="60"/>
  <c r="AS95" i="60"/>
  <c r="AS94" i="60"/>
  <c r="AS93" i="60"/>
  <c r="AS92" i="60"/>
  <c r="AS91" i="60"/>
  <c r="AS90" i="60"/>
  <c r="AS89" i="60"/>
  <c r="AS88" i="60"/>
  <c r="AS87" i="60"/>
  <c r="AS86" i="60"/>
  <c r="AS85" i="60"/>
  <c r="AS84"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5" i="60"/>
  <c r="AS44" i="60"/>
  <c r="AS43" i="60"/>
  <c r="AS42" i="60"/>
  <c r="AS41" i="60"/>
  <c r="AS40" i="60"/>
  <c r="AS39" i="60"/>
  <c r="AS38" i="60"/>
  <c r="AS37" i="60"/>
  <c r="AS36" i="60"/>
  <c r="AS35" i="60"/>
  <c r="AS34" i="60"/>
  <c r="AS33" i="60"/>
  <c r="AS32" i="60"/>
  <c r="AS31" i="60"/>
  <c r="AS30" i="60"/>
  <c r="AS29" i="60"/>
  <c r="AS28" i="60"/>
  <c r="AS27" i="60"/>
  <c r="AS26" i="60"/>
  <c r="AS25" i="60"/>
  <c r="AS24" i="60"/>
  <c r="AS23" i="60"/>
  <c r="AS22" i="60"/>
  <c r="AS21" i="60"/>
  <c r="AS20" i="60"/>
  <c r="AS19" i="60"/>
  <c r="AS18" i="60"/>
  <c r="AS17" i="60"/>
  <c r="AS16" i="60"/>
  <c r="AS15" i="60"/>
  <c r="AS14" i="60"/>
  <c r="AS13" i="60"/>
  <c r="AS12" i="60"/>
  <c r="AS11" i="60"/>
  <c r="AS10" i="60"/>
  <c r="AS9" i="60"/>
  <c r="AS8" i="60"/>
  <c r="AS7" i="60"/>
  <c r="AS6" i="60"/>
  <c r="AS5" i="60"/>
  <c r="AS4" i="60"/>
  <c r="AS3" i="60"/>
  <c r="AS2" i="60"/>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R2" i="62" s="1"/>
  <c r="AS2" i="62" s="1"/>
  <c r="AJ3" i="1"/>
  <c r="AJ2" i="1"/>
  <c r="BG2" i="60"/>
  <c r="U2" i="1"/>
  <c r="Q2" i="1"/>
  <c r="S2" i="1"/>
  <c r="W2" i="1"/>
  <c r="X2" i="1"/>
  <c r="AD2" i="1"/>
  <c r="AF2" i="1"/>
  <c r="AH2" i="1"/>
  <c r="AK2" i="1"/>
  <c r="AQ2" i="1"/>
  <c r="AS2" i="1"/>
  <c r="AU2" i="1"/>
  <c r="AW2" i="1"/>
  <c r="AX2" i="1"/>
  <c r="BD2" i="1"/>
  <c r="BF2" i="1"/>
  <c r="BH2" i="1"/>
  <c r="BL2" i="1" s="1"/>
  <c r="BJ2" i="1"/>
  <c r="BK2" i="1"/>
  <c r="K2" i="60"/>
  <c r="J2" i="60"/>
  <c r="P3" i="61"/>
  <c r="P4"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N3" i="61"/>
  <c r="N4" i="61"/>
  <c r="N5" i="61"/>
  <c r="N6" i="61"/>
  <c r="N7" i="61"/>
  <c r="N8" i="61"/>
  <c r="N9" i="61"/>
  <c r="N10" i="61"/>
  <c r="N11" i="61"/>
  <c r="N12" i="61"/>
  <c r="N13" i="61"/>
  <c r="N14" i="61"/>
  <c r="N15" i="61"/>
  <c r="N16" i="61"/>
  <c r="N17" i="61"/>
  <c r="N18" i="61"/>
  <c r="N19" i="61"/>
  <c r="N20" i="61"/>
  <c r="N21" i="61"/>
  <c r="N22" i="61"/>
  <c r="N23" i="61"/>
  <c r="N24" i="61"/>
  <c r="N25" i="61"/>
  <c r="N26" i="61"/>
  <c r="N27" i="61"/>
  <c r="N28" i="61"/>
  <c r="N29" i="61"/>
  <c r="N30" i="61"/>
  <c r="N31" i="61"/>
  <c r="N32" i="61"/>
  <c r="N33" i="61"/>
  <c r="N34" i="61"/>
  <c r="N35" i="61"/>
  <c r="N36" i="61"/>
  <c r="N37" i="61"/>
  <c r="N38" i="61"/>
  <c r="N39" i="61"/>
  <c r="N40" i="61"/>
  <c r="N41" i="61"/>
  <c r="N42" i="61"/>
  <c r="N43" i="61"/>
  <c r="N44" i="61"/>
  <c r="N45" i="61"/>
  <c r="N46" i="61"/>
  <c r="N47" i="61"/>
  <c r="N48" i="61"/>
  <c r="N49" i="61"/>
  <c r="N50" i="61"/>
  <c r="N51" i="61"/>
  <c r="N52" i="61"/>
  <c r="N53" i="61"/>
  <c r="N54" i="61"/>
  <c r="N55" i="61"/>
  <c r="N56" i="61"/>
  <c r="N57" i="61"/>
  <c r="N58" i="61"/>
  <c r="N59" i="61"/>
  <c r="N60" i="61"/>
  <c r="N61" i="61"/>
  <c r="N62" i="61"/>
  <c r="N63" i="61"/>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N252" i="61"/>
  <c r="N253" i="61"/>
  <c r="N254" i="61"/>
  <c r="N255" i="61"/>
  <c r="N256" i="61"/>
  <c r="N257" i="61"/>
  <c r="N258" i="61"/>
  <c r="N259" i="61"/>
  <c r="N260" i="61"/>
  <c r="N261" i="61"/>
  <c r="N262" i="61"/>
  <c r="N263" i="61"/>
  <c r="N264" i="61"/>
  <c r="N265" i="61"/>
  <c r="N266" i="61"/>
  <c r="N267" i="61"/>
  <c r="N268" i="61"/>
  <c r="N269" i="61"/>
  <c r="N270" i="61"/>
  <c r="N271" i="61"/>
  <c r="N272" i="61"/>
  <c r="N273" i="61"/>
  <c r="N274" i="61"/>
  <c r="N275" i="61"/>
  <c r="N276" i="61"/>
  <c r="N277" i="61"/>
  <c r="N278" i="61"/>
  <c r="N279" i="61"/>
  <c r="N280" i="61"/>
  <c r="N281" i="61"/>
  <c r="N282" i="61"/>
  <c r="N283" i="61"/>
  <c r="N284" i="61"/>
  <c r="N285" i="61"/>
  <c r="N286" i="61"/>
  <c r="N287" i="61"/>
  <c r="N288" i="61"/>
  <c r="N289" i="61"/>
  <c r="N290" i="61"/>
  <c r="N291" i="61"/>
  <c r="N292" i="61"/>
  <c r="N293"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N342" i="61"/>
  <c r="N343" i="61"/>
  <c r="N344" i="61"/>
  <c r="N345" i="61"/>
  <c r="N346" i="61"/>
  <c r="N347" i="61"/>
  <c r="N348" i="61"/>
  <c r="N349" i="61"/>
  <c r="N350" i="61"/>
  <c r="N351" i="61"/>
  <c r="N352" i="61"/>
  <c r="N353" i="61"/>
  <c r="N354" i="61"/>
  <c r="N355" i="61"/>
  <c r="N356" i="61"/>
  <c r="N357" i="61"/>
  <c r="N358" i="61"/>
  <c r="N359" i="61"/>
  <c r="N360" i="61"/>
  <c r="N361" i="61"/>
  <c r="N362" i="61"/>
  <c r="N363" i="61"/>
  <c r="N364" i="61"/>
  <c r="N365" i="61"/>
  <c r="N366" i="61"/>
  <c r="N367" i="61"/>
  <c r="N368" i="61"/>
  <c r="N369" i="61"/>
  <c r="N370" i="61"/>
  <c r="N371" i="61"/>
  <c r="N372" i="61"/>
  <c r="N373" i="61"/>
  <c r="N374" i="61"/>
  <c r="N375" i="61"/>
  <c r="N376" i="61"/>
  <c r="N377" i="61"/>
  <c r="N378" i="61"/>
  <c r="N379" i="61"/>
  <c r="N380" i="61"/>
  <c r="N381" i="61"/>
  <c r="N382" i="61"/>
  <c r="N383" i="61"/>
  <c r="N384" i="61"/>
  <c r="N385" i="61"/>
  <c r="N386" i="61"/>
  <c r="N387" i="61"/>
  <c r="N388" i="61"/>
  <c r="N389" i="61"/>
  <c r="N390" i="61"/>
  <c r="N391" i="61"/>
  <c r="N392" i="61"/>
  <c r="N393" i="61"/>
  <c r="N394" i="61"/>
  <c r="N395" i="61"/>
  <c r="N396" i="61"/>
  <c r="N397" i="61"/>
  <c r="N398" i="61"/>
  <c r="N399" i="61"/>
  <c r="N400" i="61"/>
  <c r="N401" i="61"/>
  <c r="N402" i="61"/>
  <c r="N403" i="61"/>
  <c r="N404" i="61"/>
  <c r="N405" i="61"/>
  <c r="N406" i="61"/>
  <c r="N407" i="61"/>
  <c r="N408" i="61"/>
  <c r="N409" i="61"/>
  <c r="N410" i="61"/>
  <c r="N411" i="61"/>
  <c r="N412" i="61"/>
  <c r="N413" i="61"/>
  <c r="N414" i="61"/>
  <c r="N415" i="61"/>
  <c r="N416" i="61"/>
  <c r="N417" i="61"/>
  <c r="N418" i="61"/>
  <c r="N419" i="61"/>
  <c r="N420" i="61"/>
  <c r="N421" i="61"/>
  <c r="N422" i="61"/>
  <c r="N423" i="61"/>
  <c r="N424" i="61"/>
  <c r="N425" i="61"/>
  <c r="N426" i="61"/>
  <c r="N427" i="61"/>
  <c r="N428" i="61"/>
  <c r="N429" i="61"/>
  <c r="N430" i="61"/>
  <c r="N431" i="61"/>
  <c r="N432" i="61"/>
  <c r="N433" i="61"/>
  <c r="N434" i="61"/>
  <c r="N435" i="61"/>
  <c r="N436" i="61"/>
  <c r="N437" i="61"/>
  <c r="N438" i="61"/>
  <c r="N439" i="61"/>
  <c r="N440" i="61"/>
  <c r="N441" i="61"/>
  <c r="N442" i="61"/>
  <c r="N443" i="61"/>
  <c r="N444" i="61"/>
  <c r="N445" i="61"/>
  <c r="N446" i="61"/>
  <c r="N447" i="61"/>
  <c r="N448" i="61"/>
  <c r="N449" i="61"/>
  <c r="N450" i="61"/>
  <c r="N451" i="61"/>
  <c r="N452" i="61"/>
  <c r="N453" i="61"/>
  <c r="N454" i="61"/>
  <c r="N455" i="61"/>
  <c r="N456" i="61"/>
  <c r="N457" i="61"/>
  <c r="N458" i="61"/>
  <c r="N459" i="61"/>
  <c r="N460" i="61"/>
  <c r="N461" i="61"/>
  <c r="N462" i="61"/>
  <c r="N463" i="61"/>
  <c r="N464" i="61"/>
  <c r="N465" i="61"/>
  <c r="N466" i="61"/>
  <c r="N467" i="61"/>
  <c r="N468" i="61"/>
  <c r="N469" i="61"/>
  <c r="N470" i="61"/>
  <c r="N471" i="61"/>
  <c r="N472" i="61"/>
  <c r="N473" i="61"/>
  <c r="N474" i="61"/>
  <c r="N475" i="61"/>
  <c r="N476" i="61"/>
  <c r="N477" i="61"/>
  <c r="N478" i="61"/>
  <c r="N479" i="61"/>
  <c r="N480" i="61"/>
  <c r="N481" i="61"/>
  <c r="N482" i="61"/>
  <c r="N483" i="61"/>
  <c r="N484" i="61"/>
  <c r="N485" i="61"/>
  <c r="N486" i="61"/>
  <c r="N487" i="61"/>
  <c r="N488" i="61"/>
  <c r="N489" i="61"/>
  <c r="N490" i="61"/>
  <c r="N491" i="61"/>
  <c r="N492" i="61"/>
  <c r="N493" i="61"/>
  <c r="N494" i="61"/>
  <c r="N495" i="61"/>
  <c r="N496" i="61"/>
  <c r="N497" i="61"/>
  <c r="N498" i="61"/>
  <c r="N499" i="61"/>
  <c r="N500" i="61"/>
  <c r="N501" i="61"/>
  <c r="P2" i="61"/>
  <c r="N2" i="61"/>
  <c r="B1001" i="38"/>
  <c r="B1002" i="38"/>
  <c r="B1003" i="38"/>
  <c r="B1004" i="38"/>
  <c r="B1005" i="38"/>
  <c r="B1006" i="38"/>
  <c r="B1007" i="38"/>
  <c r="B1008" i="38"/>
  <c r="B1009" i="38"/>
  <c r="B1010" i="38"/>
  <c r="B1011" i="38"/>
  <c r="B1012" i="38"/>
  <c r="B1013" i="38"/>
  <c r="B1014" i="38"/>
  <c r="B1015" i="38"/>
  <c r="B1016" i="38"/>
  <c r="B1017" i="38"/>
  <c r="B1018" i="38"/>
  <c r="B1019" i="38"/>
  <c r="B1020" i="38"/>
  <c r="B1021" i="38"/>
  <c r="B1022" i="38"/>
  <c r="B1023" i="38"/>
  <c r="B1024" i="38"/>
  <c r="B1025" i="38"/>
  <c r="B1026" i="38"/>
  <c r="B1027" i="38"/>
  <c r="B1028" i="38"/>
  <c r="B1029" i="38"/>
  <c r="B1030" i="38"/>
  <c r="B1031" i="38"/>
  <c r="B1032" i="38"/>
  <c r="B1033" i="38"/>
  <c r="B1034" i="38"/>
  <c r="B1035" i="38"/>
  <c r="B1036" i="38"/>
  <c r="B1037" i="38"/>
  <c r="B1038" i="38"/>
  <c r="B1039" i="38"/>
  <c r="B1040" i="38"/>
  <c r="B1041" i="38"/>
  <c r="B1042" i="38"/>
  <c r="B1043" i="38"/>
  <c r="B1044" i="38"/>
  <c r="B1045" i="38"/>
  <c r="B1046" i="38"/>
  <c r="B1047" i="38"/>
  <c r="B1048" i="38"/>
  <c r="B1049" i="38"/>
  <c r="B1050" i="38"/>
  <c r="B1051" i="38"/>
  <c r="B1052" i="38"/>
  <c r="B1053" i="38"/>
  <c r="B1054" i="38"/>
  <c r="B1055" i="38"/>
  <c r="B1056" i="38"/>
  <c r="B1057" i="38"/>
  <c r="B1058" i="38"/>
  <c r="B1059" i="38"/>
  <c r="B1060" i="38"/>
  <c r="B1061" i="38"/>
  <c r="B1062" i="38"/>
  <c r="B1063" i="38"/>
  <c r="B1064" i="38"/>
  <c r="B1065" i="38"/>
  <c r="B1066" i="38"/>
  <c r="B1067" i="38"/>
  <c r="B1068" i="38"/>
  <c r="B1069" i="38"/>
  <c r="B1070" i="38"/>
  <c r="B1071" i="38"/>
  <c r="B1072" i="38"/>
  <c r="B1073" i="38"/>
  <c r="B1074" i="38"/>
  <c r="B1075" i="38"/>
  <c r="B1076" i="38"/>
  <c r="B1077" i="38"/>
  <c r="B1078" i="38"/>
  <c r="B1079" i="38"/>
  <c r="B1080" i="38"/>
  <c r="B1081" i="38"/>
  <c r="C1081" i="38" s="1"/>
  <c r="B1082" i="38"/>
  <c r="C1082" i="38" s="1"/>
  <c r="B1083" i="38"/>
  <c r="C1083" i="38"/>
  <c r="B1084" i="38"/>
  <c r="C1084" i="38" s="1"/>
  <c r="B1085" i="38"/>
  <c r="C1085" i="38" s="1"/>
  <c r="B1086" i="38"/>
  <c r="C1086" i="38" s="1"/>
  <c r="B1087" i="38"/>
  <c r="C1087" i="38" s="1"/>
  <c r="B1088" i="38"/>
  <c r="C1088" i="38" s="1"/>
  <c r="B1089" i="38"/>
  <c r="C1089" i="38" s="1"/>
  <c r="B1090" i="38"/>
  <c r="C1090" i="38" s="1"/>
  <c r="B1091" i="38"/>
  <c r="C1091" i="38" s="1"/>
  <c r="B1092" i="38"/>
  <c r="C1092" i="38" s="1"/>
  <c r="B1093" i="38"/>
  <c r="C1093" i="38" s="1"/>
  <c r="B1094" i="38"/>
  <c r="C1094" i="38" s="1"/>
  <c r="B1095" i="38"/>
  <c r="C1095" i="38" s="1"/>
  <c r="B1096" i="38"/>
  <c r="C1096" i="38" s="1"/>
  <c r="B1097" i="38"/>
  <c r="C1097" i="38" s="1"/>
  <c r="B1098" i="38"/>
  <c r="C1098" i="38" s="1"/>
  <c r="B1099" i="38"/>
  <c r="C1099" i="38" s="1"/>
  <c r="B1100" i="38"/>
  <c r="C1100" i="38" s="1"/>
  <c r="B1101" i="38"/>
  <c r="C1101" i="38" s="1"/>
  <c r="B1102" i="38"/>
  <c r="C1102" i="38" s="1"/>
  <c r="B1103" i="38"/>
  <c r="C1103" i="38" s="1"/>
  <c r="B1104" i="38"/>
  <c r="C1104" i="38" s="1"/>
  <c r="B1105" i="38"/>
  <c r="C1105" i="38" s="1"/>
  <c r="B1106" i="38"/>
  <c r="C1106" i="38"/>
  <c r="B1107" i="38"/>
  <c r="C1107" i="38" s="1"/>
  <c r="B1108" i="38"/>
  <c r="C1108" i="38" s="1"/>
  <c r="B1109" i="38"/>
  <c r="C1109" i="38" s="1"/>
  <c r="B1110" i="38"/>
  <c r="C1110" i="38" s="1"/>
  <c r="B1111" i="38"/>
  <c r="C1111" i="38" s="1"/>
  <c r="B1112" i="38"/>
  <c r="C1112" i="38" s="1"/>
  <c r="B1113" i="38"/>
  <c r="C1113" i="38" s="1"/>
  <c r="B1114" i="38"/>
  <c r="C1114" i="38" s="1"/>
  <c r="B1115" i="38"/>
  <c r="C1115" i="38" s="1"/>
  <c r="B1116" i="38"/>
  <c r="C1116" i="38" s="1"/>
  <c r="B1117" i="38"/>
  <c r="C1117" i="38" s="1"/>
  <c r="B1118" i="38"/>
  <c r="C1118" i="38" s="1"/>
  <c r="B1119" i="38"/>
  <c r="C1119" i="38" s="1"/>
  <c r="B1120" i="38"/>
  <c r="C1120" i="38" s="1"/>
  <c r="B1121" i="38"/>
  <c r="C1121" i="38" s="1"/>
  <c r="B1122" i="38"/>
  <c r="C1122" i="38" s="1"/>
  <c r="B1123" i="38"/>
  <c r="C1123" i="38" s="1"/>
  <c r="B1124" i="38"/>
  <c r="C1124" i="38" s="1"/>
  <c r="B1125" i="38"/>
  <c r="C1125" i="38" s="1"/>
  <c r="B1126" i="38"/>
  <c r="C1126" i="38" s="1"/>
  <c r="B1127" i="38"/>
  <c r="C1127" i="38" s="1"/>
  <c r="B1128" i="38"/>
  <c r="C1128" i="38" s="1"/>
  <c r="B1129" i="38"/>
  <c r="C1129" i="38"/>
  <c r="B1130" i="38"/>
  <c r="C1130" i="38" s="1"/>
  <c r="B1131" i="38"/>
  <c r="C1131" i="38" s="1"/>
  <c r="B1132" i="38"/>
  <c r="C1132" i="38" s="1"/>
  <c r="B1133" i="38"/>
  <c r="C1133" i="38" s="1"/>
  <c r="B1134" i="38"/>
  <c r="C1134" i="38" s="1"/>
  <c r="B1135" i="38"/>
  <c r="C1135" i="38"/>
  <c r="B1136" i="38"/>
  <c r="C1136" i="38" s="1"/>
  <c r="B1137" i="38"/>
  <c r="C1137" i="38" s="1"/>
  <c r="B1138" i="38"/>
  <c r="C1138" i="38" s="1"/>
  <c r="B1139" i="38"/>
  <c r="C1139" i="38" s="1"/>
  <c r="B1140" i="38"/>
  <c r="C1140" i="38" s="1"/>
  <c r="B1141" i="38"/>
  <c r="C1141" i="38" s="1"/>
  <c r="B1142" i="38"/>
  <c r="C1142" i="38" s="1"/>
  <c r="B1143" i="38"/>
  <c r="C1143" i="38" s="1"/>
  <c r="B1144" i="38"/>
  <c r="C1144" i="38" s="1"/>
  <c r="B1145" i="38"/>
  <c r="C1145" i="38" s="1"/>
  <c r="B1146" i="38"/>
  <c r="C1146" i="38" s="1"/>
  <c r="B1147" i="38"/>
  <c r="C1147" i="38" s="1"/>
  <c r="B1148" i="38"/>
  <c r="C1148" i="38" s="1"/>
  <c r="B1149" i="38"/>
  <c r="C1149" i="38" s="1"/>
  <c r="B1150" i="38"/>
  <c r="C1150" i="38" s="1"/>
  <c r="B1151" i="38"/>
  <c r="C1151" i="38" s="1"/>
  <c r="B1152" i="38"/>
  <c r="C1152" i="38" s="1"/>
  <c r="B1153" i="38"/>
  <c r="C1153" i="38" s="1"/>
  <c r="B1154" i="38"/>
  <c r="C1154" i="38" s="1"/>
  <c r="B1155" i="38"/>
  <c r="C1155" i="38"/>
  <c r="B1156" i="38"/>
  <c r="C1156" i="38" s="1"/>
  <c r="B1157" i="38"/>
  <c r="C1157" i="38" s="1"/>
  <c r="B1158" i="38"/>
  <c r="C1158" i="38"/>
  <c r="B1159" i="38"/>
  <c r="C1159" i="38" s="1"/>
  <c r="B1160" i="38"/>
  <c r="C1160" i="38" s="1"/>
  <c r="B1161" i="38"/>
  <c r="C1161" i="38" s="1"/>
  <c r="B1162" i="38"/>
  <c r="C1162" i="38" s="1"/>
  <c r="B1163" i="38"/>
  <c r="C1163" i="38" s="1"/>
  <c r="B1164" i="38"/>
  <c r="C1164" i="38" s="1"/>
  <c r="B1165" i="38"/>
  <c r="C1165" i="38" s="1"/>
  <c r="B1166" i="38"/>
  <c r="C1166" i="38" s="1"/>
  <c r="B1167" i="38"/>
  <c r="C1167" i="38" s="1"/>
  <c r="B1168" i="38"/>
  <c r="C1168" i="38" s="1"/>
  <c r="B1169" i="38"/>
  <c r="C1169" i="38" s="1"/>
  <c r="B1170" i="38"/>
  <c r="C1170" i="38" s="1"/>
  <c r="B1171" i="38"/>
  <c r="C1171" i="38" s="1"/>
  <c r="B1172" i="38"/>
  <c r="C1172" i="38" s="1"/>
  <c r="B1173" i="38"/>
  <c r="C1173" i="38" s="1"/>
  <c r="B1174" i="38"/>
  <c r="C1174" i="38" s="1"/>
  <c r="B1175" i="38"/>
  <c r="C1175" i="38" s="1"/>
  <c r="B1176" i="38"/>
  <c r="C1176" i="38" s="1"/>
  <c r="B1177" i="38"/>
  <c r="C1177" i="38"/>
  <c r="B1178" i="38"/>
  <c r="C1178" i="38" s="1"/>
  <c r="B1179" i="38"/>
  <c r="C1179" i="38"/>
  <c r="B1180" i="38"/>
  <c r="C1180" i="38" s="1"/>
  <c r="B1181" i="38"/>
  <c r="C1181" i="38" s="1"/>
  <c r="B1182" i="38"/>
  <c r="C1182" i="38" s="1"/>
  <c r="B1183" i="38"/>
  <c r="C1183" i="38" s="1"/>
  <c r="B1184" i="38"/>
  <c r="C1184" i="38" s="1"/>
  <c r="B1185" i="38"/>
  <c r="C1185" i="38" s="1"/>
  <c r="B1186" i="38"/>
  <c r="C1186" i="38" s="1"/>
  <c r="B1187" i="38"/>
  <c r="C1187" i="38" s="1"/>
  <c r="B1188" i="38"/>
  <c r="C1188" i="38" s="1"/>
  <c r="B1189" i="38"/>
  <c r="C1189" i="38" s="1"/>
  <c r="B1190" i="38"/>
  <c r="C1190" i="38" s="1"/>
  <c r="B1191" i="38"/>
  <c r="C1191" i="38" s="1"/>
  <c r="B1192" i="38"/>
  <c r="C1192" i="38" s="1"/>
  <c r="B1193" i="38"/>
  <c r="C1193" i="38" s="1"/>
  <c r="B1194" i="38"/>
  <c r="C1194" i="38"/>
  <c r="B1195" i="38"/>
  <c r="C1195" i="38" s="1"/>
  <c r="B1196" i="38"/>
  <c r="C1196" i="38" s="1"/>
  <c r="B1197" i="38"/>
  <c r="C1197" i="38" s="1"/>
  <c r="B1198" i="38"/>
  <c r="C1198" i="38" s="1"/>
  <c r="B1199" i="38"/>
  <c r="C1199" i="38" s="1"/>
  <c r="B1000" i="38"/>
  <c r="B503" i="38"/>
  <c r="B504" i="38"/>
  <c r="B505" i="38"/>
  <c r="B506" i="38"/>
  <c r="B507" i="38"/>
  <c r="B508" i="38"/>
  <c r="C2" i="48"/>
  <c r="C3" i="48"/>
  <c r="H3" i="48" s="1"/>
  <c r="C4" i="48"/>
  <c r="H4" i="48" s="1"/>
  <c r="C5" i="48"/>
  <c r="H5" i="48" s="1"/>
  <c r="C6" i="48"/>
  <c r="H6" i="48" s="1"/>
  <c r="C7" i="48"/>
  <c r="H7" i="48" s="1"/>
  <c r="C8" i="48"/>
  <c r="H8" i="48" s="1"/>
  <c r="C9" i="48"/>
  <c r="H9" i="48" s="1"/>
  <c r="C10" i="48"/>
  <c r="H10" i="48" s="1"/>
  <c r="C11" i="48"/>
  <c r="H11" i="48" s="1"/>
  <c r="C12" i="48"/>
  <c r="H12" i="48" s="1"/>
  <c r="C13" i="48"/>
  <c r="H13" i="48" s="1"/>
  <c r="C14" i="48"/>
  <c r="H14" i="48" s="1"/>
  <c r="C15" i="48"/>
  <c r="H15" i="48" s="1"/>
  <c r="C16" i="48"/>
  <c r="H16" i="48" s="1"/>
  <c r="C17" i="48"/>
  <c r="H17" i="48" s="1"/>
  <c r="C18" i="48"/>
  <c r="H18" i="48" s="1"/>
  <c r="C19" i="48"/>
  <c r="H19" i="48" s="1"/>
  <c r="C20" i="48"/>
  <c r="H20" i="48" s="1"/>
  <c r="C21" i="48"/>
  <c r="H21" i="48" s="1"/>
  <c r="C22" i="48"/>
  <c r="H22" i="48" s="1"/>
  <c r="C23" i="48"/>
  <c r="H23" i="48" s="1"/>
  <c r="C24" i="48"/>
  <c r="H24" i="48" s="1"/>
  <c r="C25" i="48"/>
  <c r="H25" i="48" s="1"/>
  <c r="C26" i="48"/>
  <c r="H26" i="48" s="1"/>
  <c r="C27" i="48"/>
  <c r="H27" i="48" s="1"/>
  <c r="E2" i="49"/>
  <c r="K2" i="49" s="1"/>
  <c r="E3" i="49"/>
  <c r="J3" i="49" s="1"/>
  <c r="E4" i="49"/>
  <c r="K4" i="49" s="1"/>
  <c r="E5" i="49"/>
  <c r="K5" i="49" s="1"/>
  <c r="E6" i="49"/>
  <c r="K6" i="49" s="1"/>
  <c r="E7" i="49"/>
  <c r="E8" i="49"/>
  <c r="E9" i="49"/>
  <c r="K9" i="49" s="1"/>
  <c r="E10" i="49"/>
  <c r="K10" i="49" s="1"/>
  <c r="E11" i="49"/>
  <c r="K11" i="49" s="1"/>
  <c r="E12" i="49"/>
  <c r="K12" i="49" s="1"/>
  <c r="E13" i="49"/>
  <c r="K13" i="49" s="1"/>
  <c r="E14" i="49"/>
  <c r="K14" i="49" s="1"/>
  <c r="E15" i="49"/>
  <c r="K15" i="49" s="1"/>
  <c r="E16" i="49"/>
  <c r="K16" i="49" s="1"/>
  <c r="E17" i="49"/>
  <c r="K17" i="49" s="1"/>
  <c r="E18" i="49"/>
  <c r="K18" i="49" s="1"/>
  <c r="E19" i="49"/>
  <c r="K19" i="49" s="1"/>
  <c r="E20" i="49"/>
  <c r="K20" i="49" s="1"/>
  <c r="E21" i="49"/>
  <c r="K21" i="49" s="1"/>
  <c r="E22" i="49"/>
  <c r="K22" i="49" s="1"/>
  <c r="E23" i="49"/>
  <c r="E24" i="49"/>
  <c r="K24" i="49" s="1"/>
  <c r="E25" i="49"/>
  <c r="K25" i="49" s="1"/>
  <c r="E26" i="49"/>
  <c r="K26" i="49" s="1"/>
  <c r="E27" i="49"/>
  <c r="K27" i="49" s="1"/>
  <c r="E28" i="49"/>
  <c r="K28" i="49" s="1"/>
  <c r="E29" i="49"/>
  <c r="K29" i="49" s="1"/>
  <c r="E30" i="49"/>
  <c r="K30" i="49" s="1"/>
  <c r="E31" i="49"/>
  <c r="K31" i="49" s="1"/>
  <c r="E32" i="49"/>
  <c r="K32" i="49" s="1"/>
  <c r="E33" i="49"/>
  <c r="K33" i="49" s="1"/>
  <c r="E34" i="49"/>
  <c r="K34" i="49" s="1"/>
  <c r="E35" i="49"/>
  <c r="K35" i="49" s="1"/>
  <c r="E36" i="49"/>
  <c r="K36" i="49" s="1"/>
  <c r="E37" i="49"/>
  <c r="K37" i="49" s="1"/>
  <c r="E38" i="49"/>
  <c r="K38" i="49" s="1"/>
  <c r="E39" i="49"/>
  <c r="K39" i="49" s="1"/>
  <c r="E40" i="49"/>
  <c r="K40" i="49" s="1"/>
  <c r="E41" i="49"/>
  <c r="K41" i="49" s="1"/>
  <c r="E42" i="49"/>
  <c r="K42" i="49" s="1"/>
  <c r="E43" i="49"/>
  <c r="K43" i="49" s="1"/>
  <c r="E44" i="49"/>
  <c r="K44" i="49" s="1"/>
  <c r="E45" i="49"/>
  <c r="K45" i="49" s="1"/>
  <c r="E46" i="49"/>
  <c r="K46" i="49" s="1"/>
  <c r="E47" i="49"/>
  <c r="E48" i="49"/>
  <c r="E49" i="49"/>
  <c r="K49" i="49" s="1"/>
  <c r="E50" i="49"/>
  <c r="K50" i="49" s="1"/>
  <c r="E51" i="49"/>
  <c r="K51" i="49" s="1"/>
  <c r="E52" i="49"/>
  <c r="K52" i="49" s="1"/>
  <c r="E53" i="49"/>
  <c r="K53" i="49" s="1"/>
  <c r="E54" i="49"/>
  <c r="K54" i="49" s="1"/>
  <c r="E55" i="49"/>
  <c r="K55" i="49" s="1"/>
  <c r="E56" i="49"/>
  <c r="E57" i="49"/>
  <c r="K57" i="49" s="1"/>
  <c r="E58" i="49"/>
  <c r="K58" i="49" s="1"/>
  <c r="E59" i="49"/>
  <c r="K59" i="49" s="1"/>
  <c r="E60" i="49"/>
  <c r="K60" i="49" s="1"/>
  <c r="E61" i="49"/>
  <c r="K61" i="49" s="1"/>
  <c r="E62" i="49"/>
  <c r="K62" i="49" s="1"/>
  <c r="E63" i="49"/>
  <c r="K63" i="49" s="1"/>
  <c r="E64" i="49"/>
  <c r="K64" i="49" s="1"/>
  <c r="E65" i="49"/>
  <c r="K65" i="49" s="1"/>
  <c r="E66" i="49"/>
  <c r="K66" i="49" s="1"/>
  <c r="E67" i="49"/>
  <c r="K67" i="49" s="1"/>
  <c r="E68" i="49"/>
  <c r="K68" i="49" s="1"/>
  <c r="E69" i="49"/>
  <c r="K69" i="49" s="1"/>
  <c r="E70" i="49"/>
  <c r="K70" i="49" s="1"/>
  <c r="E71" i="49"/>
  <c r="K71" i="49" s="1"/>
  <c r="E72" i="49"/>
  <c r="E73" i="49"/>
  <c r="K73" i="49" s="1"/>
  <c r="E74" i="49"/>
  <c r="K74" i="49" s="1"/>
  <c r="E75" i="49"/>
  <c r="K75" i="49" s="1"/>
  <c r="E76" i="49"/>
  <c r="K76" i="49" s="1"/>
  <c r="E77" i="49"/>
  <c r="K77" i="49" s="1"/>
  <c r="E78" i="49"/>
  <c r="K78" i="49" s="1"/>
  <c r="E79" i="49"/>
  <c r="E80" i="49"/>
  <c r="K80" i="49" s="1"/>
  <c r="E81" i="49"/>
  <c r="K81" i="49" s="1"/>
  <c r="E82" i="49"/>
  <c r="K82" i="49" s="1"/>
  <c r="E83" i="49"/>
  <c r="K83" i="49" s="1"/>
  <c r="E84" i="49"/>
  <c r="K84" i="49" s="1"/>
  <c r="E85" i="49"/>
  <c r="K85" i="49" s="1"/>
  <c r="E86" i="49"/>
  <c r="K86" i="49" s="1"/>
  <c r="E87" i="49"/>
  <c r="E88" i="49"/>
  <c r="E89" i="49"/>
  <c r="K89" i="49" s="1"/>
  <c r="E90" i="49"/>
  <c r="K90" i="49" s="1"/>
  <c r="E91" i="49"/>
  <c r="K91" i="49" s="1"/>
  <c r="E92" i="49"/>
  <c r="K92" i="49" s="1"/>
  <c r="E93" i="49"/>
  <c r="K93" i="49" s="1"/>
  <c r="E94" i="49"/>
  <c r="K94" i="49" s="1"/>
  <c r="E95" i="49"/>
  <c r="E96" i="49"/>
  <c r="K96" i="49" s="1"/>
  <c r="E97" i="49"/>
  <c r="K97" i="49" s="1"/>
  <c r="E98" i="49"/>
  <c r="K98" i="49" s="1"/>
  <c r="E99" i="49"/>
  <c r="K99" i="49" s="1"/>
  <c r="E100" i="49"/>
  <c r="K100" i="49" s="1"/>
  <c r="E101" i="49"/>
  <c r="K101" i="49" s="1"/>
  <c r="E102" i="49"/>
  <c r="K102" i="49" s="1"/>
  <c r="E103" i="49"/>
  <c r="E104" i="49"/>
  <c r="K104" i="49" s="1"/>
  <c r="E105" i="49"/>
  <c r="K105" i="49" s="1"/>
  <c r="E106" i="49"/>
  <c r="K106" i="49" s="1"/>
  <c r="E107" i="49"/>
  <c r="K107" i="49" s="1"/>
  <c r="E108" i="49"/>
  <c r="K108" i="49" s="1"/>
  <c r="E109" i="49"/>
  <c r="J109" i="49" s="1"/>
  <c r="E110" i="49"/>
  <c r="K110" i="49" s="1"/>
  <c r="E111" i="49"/>
  <c r="E112" i="49"/>
  <c r="E113" i="49"/>
  <c r="K113" i="49" s="1"/>
  <c r="E114" i="49"/>
  <c r="K114" i="49" s="1"/>
  <c r="E115" i="49"/>
  <c r="K115" i="49" s="1"/>
  <c r="E116" i="49"/>
  <c r="K116" i="49" s="1"/>
  <c r="E117" i="49"/>
  <c r="K117" i="49" s="1"/>
  <c r="E118" i="49"/>
  <c r="K118" i="49" s="1"/>
  <c r="E119" i="49"/>
  <c r="E120" i="49"/>
  <c r="K120" i="49" s="1"/>
  <c r="E121" i="49"/>
  <c r="K121" i="49" s="1"/>
  <c r="E122" i="49"/>
  <c r="K122" i="49" s="1"/>
  <c r="E123" i="49"/>
  <c r="K123" i="49" s="1"/>
  <c r="E124" i="49"/>
  <c r="K124" i="49" s="1"/>
  <c r="E125" i="49"/>
  <c r="K125" i="49" s="1"/>
  <c r="E126" i="49"/>
  <c r="K126" i="49" s="1"/>
  <c r="E127" i="49"/>
  <c r="E128" i="49"/>
  <c r="K128" i="49" s="1"/>
  <c r="E129" i="49"/>
  <c r="K129" i="49" s="1"/>
  <c r="E130" i="49"/>
  <c r="K130" i="49" s="1"/>
  <c r="E131" i="49"/>
  <c r="K131" i="49" s="1"/>
  <c r="E132" i="49"/>
  <c r="K132" i="49" s="1"/>
  <c r="E133" i="49"/>
  <c r="K133" i="49" s="1"/>
  <c r="E134" i="49"/>
  <c r="K134" i="49" s="1"/>
  <c r="E135" i="49"/>
  <c r="K135" i="49" s="1"/>
  <c r="E136" i="49"/>
  <c r="K136" i="49" s="1"/>
  <c r="E137" i="49"/>
  <c r="K137" i="49" s="1"/>
  <c r="E138" i="49"/>
  <c r="K138" i="49" s="1"/>
  <c r="E139" i="49"/>
  <c r="K139" i="49" s="1"/>
  <c r="E140" i="49"/>
  <c r="K140" i="49" s="1"/>
  <c r="E141" i="49"/>
  <c r="K141" i="49" s="1"/>
  <c r="E142" i="49"/>
  <c r="K142" i="49" s="1"/>
  <c r="E143" i="49"/>
  <c r="E144" i="49"/>
  <c r="E145" i="49"/>
  <c r="K145" i="49" s="1"/>
  <c r="E146" i="49"/>
  <c r="K146" i="49" s="1"/>
  <c r="E147" i="49"/>
  <c r="K147" i="49" s="1"/>
  <c r="E148" i="49"/>
  <c r="K148" i="49" s="1"/>
  <c r="E149" i="49"/>
  <c r="K149" i="49" s="1"/>
  <c r="E150" i="49"/>
  <c r="K150" i="49" s="1"/>
  <c r="E151" i="49"/>
  <c r="K151" i="49" s="1"/>
  <c r="E152" i="49"/>
  <c r="K152" i="49" s="1"/>
  <c r="E153" i="49"/>
  <c r="K153" i="49" s="1"/>
  <c r="E154" i="49"/>
  <c r="K154" i="49" s="1"/>
  <c r="E155" i="49"/>
  <c r="K155" i="49" s="1"/>
  <c r="E156" i="49"/>
  <c r="K156" i="49" s="1"/>
  <c r="E157" i="49"/>
  <c r="K157" i="49" s="1"/>
  <c r="E158" i="49"/>
  <c r="K158" i="49" s="1"/>
  <c r="E159" i="49"/>
  <c r="K159" i="49" s="1"/>
  <c r="E160" i="49"/>
  <c r="K160" i="49" s="1"/>
  <c r="E161" i="49"/>
  <c r="K161" i="49" s="1"/>
  <c r="E162" i="49"/>
  <c r="K162" i="49" s="1"/>
  <c r="E163" i="49"/>
  <c r="K163" i="49" s="1"/>
  <c r="E164" i="49"/>
  <c r="K164" i="49" s="1"/>
  <c r="E165" i="49"/>
  <c r="K165" i="49" s="1"/>
  <c r="E166" i="49"/>
  <c r="K166" i="49" s="1"/>
  <c r="E167" i="49"/>
  <c r="E168" i="49"/>
  <c r="K168" i="49" s="1"/>
  <c r="E169" i="49"/>
  <c r="K169" i="49" s="1"/>
  <c r="E170" i="49"/>
  <c r="K170" i="49" s="1"/>
  <c r="E171" i="49"/>
  <c r="K171" i="49" s="1"/>
  <c r="E172" i="49"/>
  <c r="K172" i="49" s="1"/>
  <c r="E173" i="49"/>
  <c r="K173" i="49" s="1"/>
  <c r="E174" i="49"/>
  <c r="K174" i="49" s="1"/>
  <c r="E175" i="49"/>
  <c r="K175" i="49" s="1"/>
  <c r="E176" i="49"/>
  <c r="E177" i="49"/>
  <c r="K177" i="49" s="1"/>
  <c r="E178" i="49"/>
  <c r="K178" i="49" s="1"/>
  <c r="E179" i="49"/>
  <c r="K179" i="49" s="1"/>
  <c r="E180" i="49"/>
  <c r="K180" i="49" s="1"/>
  <c r="E181" i="49"/>
  <c r="K181" i="49" s="1"/>
  <c r="E182" i="49"/>
  <c r="K182" i="49" s="1"/>
  <c r="E183" i="49"/>
  <c r="E184" i="49"/>
  <c r="E185" i="49"/>
  <c r="K185" i="49" s="1"/>
  <c r="E186" i="49"/>
  <c r="K186" i="49" s="1"/>
  <c r="E187" i="49"/>
  <c r="K187" i="49" s="1"/>
  <c r="E188" i="49"/>
  <c r="K188" i="49" s="1"/>
  <c r="E189" i="49"/>
  <c r="K189" i="49" s="1"/>
  <c r="E190" i="49"/>
  <c r="K190" i="49" s="1"/>
  <c r="E191" i="49"/>
  <c r="K191" i="49" s="1"/>
  <c r="E192" i="49"/>
  <c r="E193" i="49"/>
  <c r="K193" i="49" s="1"/>
  <c r="E194" i="49"/>
  <c r="K194" i="49" s="1"/>
  <c r="E195" i="49"/>
  <c r="K195" i="49" s="1"/>
  <c r="E196" i="49"/>
  <c r="K196" i="49" s="1"/>
  <c r="E197" i="49"/>
  <c r="K197" i="49" s="1"/>
  <c r="K8" i="60"/>
  <c r="K9" i="60"/>
  <c r="K10" i="60"/>
  <c r="K11" i="60"/>
  <c r="K12" i="60"/>
  <c r="K13" i="60"/>
  <c r="K14" i="60"/>
  <c r="K15" i="60"/>
  <c r="K16" i="60"/>
  <c r="K17" i="60"/>
  <c r="K18" i="60"/>
  <c r="K19" i="60"/>
  <c r="R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75" i="60"/>
  <c r="K76" i="60"/>
  <c r="K77" i="60"/>
  <c r="K78" i="60"/>
  <c r="K79" i="60"/>
  <c r="K80" i="60"/>
  <c r="K81" i="60"/>
  <c r="K82" i="60"/>
  <c r="K83" i="60"/>
  <c r="K84" i="60"/>
  <c r="K85" i="60"/>
  <c r="K86" i="60"/>
  <c r="K87" i="60"/>
  <c r="K88" i="60"/>
  <c r="K89" i="60"/>
  <c r="R90" i="60"/>
  <c r="K90" i="60"/>
  <c r="K91" i="60"/>
  <c r="K92" i="60"/>
  <c r="K93" i="60"/>
  <c r="K94" i="60"/>
  <c r="R118" i="60"/>
  <c r="R182" i="60"/>
  <c r="R246" i="60"/>
  <c r="R310" i="60"/>
  <c r="R374" i="60"/>
  <c r="R438" i="60"/>
  <c r="K2" i="61"/>
  <c r="K3" i="61"/>
  <c r="C3" i="61" s="1"/>
  <c r="K4" i="61"/>
  <c r="K5" i="61"/>
  <c r="K6" i="61"/>
  <c r="K7" i="61"/>
  <c r="K8" i="61"/>
  <c r="R21" i="61"/>
  <c r="R85" i="61"/>
  <c r="R141" i="61"/>
  <c r="R170" i="61"/>
  <c r="R178" i="61"/>
  <c r="R186" i="61"/>
  <c r="R194" i="61"/>
  <c r="B509" i="38"/>
  <c r="B510" i="38"/>
  <c r="B511" i="38"/>
  <c r="B512" i="38"/>
  <c r="B513" i="38"/>
  <c r="B514" i="38"/>
  <c r="B515" i="38"/>
  <c r="B516" i="38"/>
  <c r="B517" i="38"/>
  <c r="B518" i="38"/>
  <c r="B519" i="38"/>
  <c r="B520" i="38"/>
  <c r="B521" i="38"/>
  <c r="B522" i="38"/>
  <c r="B523" i="38"/>
  <c r="C523" i="38"/>
  <c r="B524" i="38"/>
  <c r="C524" i="38" s="1"/>
  <c r="B525" i="38"/>
  <c r="C525" i="38" s="1"/>
  <c r="B526" i="38"/>
  <c r="C526" i="38" s="1"/>
  <c r="B527" i="38"/>
  <c r="C527" i="38" s="1"/>
  <c r="B528" i="38"/>
  <c r="C528" i="38" s="1"/>
  <c r="B529" i="38"/>
  <c r="C529" i="38" s="1"/>
  <c r="B530" i="38"/>
  <c r="C530" i="38" s="1"/>
  <c r="B531" i="38"/>
  <c r="C531" i="38" s="1"/>
  <c r="B532" i="38"/>
  <c r="C532" i="38" s="1"/>
  <c r="B533" i="38"/>
  <c r="C533" i="38" s="1"/>
  <c r="B534" i="38"/>
  <c r="C534" i="38" s="1"/>
  <c r="B535" i="38"/>
  <c r="C535" i="38" s="1"/>
  <c r="B536" i="38"/>
  <c r="C536" i="38" s="1"/>
  <c r="B537" i="38"/>
  <c r="C537" i="38" s="1"/>
  <c r="B538" i="38"/>
  <c r="C538" i="38" s="1"/>
  <c r="B539" i="38"/>
  <c r="C539" i="38" s="1"/>
  <c r="B540" i="38"/>
  <c r="C540" i="38" s="1"/>
  <c r="B541" i="38"/>
  <c r="C541" i="38" s="1"/>
  <c r="B542" i="38"/>
  <c r="C542" i="38" s="1"/>
  <c r="B543" i="38"/>
  <c r="C543" i="38" s="1"/>
  <c r="B544" i="38"/>
  <c r="C544" i="38" s="1"/>
  <c r="B545" i="38"/>
  <c r="C545" i="38" s="1"/>
  <c r="B546" i="38"/>
  <c r="C546" i="38" s="1"/>
  <c r="B547" i="38"/>
  <c r="C547" i="38" s="1"/>
  <c r="B548" i="38"/>
  <c r="C548" i="38" s="1"/>
  <c r="B549" i="38"/>
  <c r="C549" i="38" s="1"/>
  <c r="B550" i="38"/>
  <c r="C550" i="38" s="1"/>
  <c r="B551" i="38"/>
  <c r="C551" i="38" s="1"/>
  <c r="B552" i="38"/>
  <c r="C552" i="38" s="1"/>
  <c r="B553" i="38"/>
  <c r="C553" i="38" s="1"/>
  <c r="B554" i="38"/>
  <c r="C554" i="38" s="1"/>
  <c r="B555" i="38"/>
  <c r="C555" i="38" s="1"/>
  <c r="B556" i="38"/>
  <c r="C556" i="38" s="1"/>
  <c r="B557" i="38"/>
  <c r="C557" i="38" s="1"/>
  <c r="B558" i="38"/>
  <c r="C558" i="38" s="1"/>
  <c r="B559" i="38"/>
  <c r="C559" i="38" s="1"/>
  <c r="B560" i="38"/>
  <c r="C560" i="38" s="1"/>
  <c r="B561" i="38"/>
  <c r="C561" i="38" s="1"/>
  <c r="B562" i="38"/>
  <c r="C562" i="38" s="1"/>
  <c r="B563" i="38"/>
  <c r="C563" i="38" s="1"/>
  <c r="B564" i="38"/>
  <c r="C564" i="38" s="1"/>
  <c r="B565" i="38"/>
  <c r="C565" i="38" s="1"/>
  <c r="B566" i="38"/>
  <c r="C566" i="38" s="1"/>
  <c r="B567" i="38"/>
  <c r="C567" i="38" s="1"/>
  <c r="B568" i="38"/>
  <c r="C568" i="38"/>
  <c r="B569" i="38"/>
  <c r="C569" i="38" s="1"/>
  <c r="B570" i="38"/>
  <c r="C570" i="38" s="1"/>
  <c r="B571" i="38"/>
  <c r="C571" i="38" s="1"/>
  <c r="B572" i="38"/>
  <c r="C572" i="38" s="1"/>
  <c r="B573" i="38"/>
  <c r="C573" i="38" s="1"/>
  <c r="B574" i="38"/>
  <c r="C574" i="38" s="1"/>
  <c r="B575" i="38"/>
  <c r="C575" i="38" s="1"/>
  <c r="B576" i="38"/>
  <c r="C576" i="38" s="1"/>
  <c r="B577" i="38"/>
  <c r="C577" i="38" s="1"/>
  <c r="B578" i="38"/>
  <c r="C578" i="38" s="1"/>
  <c r="B579" i="38"/>
  <c r="C579" i="38" s="1"/>
  <c r="B580" i="38"/>
  <c r="C580" i="38" s="1"/>
  <c r="B581" i="38"/>
  <c r="C581" i="38" s="1"/>
  <c r="B582" i="38"/>
  <c r="C582" i="38" s="1"/>
  <c r="B583" i="38"/>
  <c r="C583" i="38" s="1"/>
  <c r="B584" i="38"/>
  <c r="C584" i="38" s="1"/>
  <c r="B585" i="38"/>
  <c r="C585" i="38" s="1"/>
  <c r="B586" i="38"/>
  <c r="C586" i="38" s="1"/>
  <c r="B587" i="38"/>
  <c r="C587" i="38"/>
  <c r="B588" i="38"/>
  <c r="C588" i="38" s="1"/>
  <c r="B589" i="38"/>
  <c r="C589" i="38" s="1"/>
  <c r="B590" i="38"/>
  <c r="C590" i="38" s="1"/>
  <c r="B591" i="38"/>
  <c r="C591" i="38" s="1"/>
  <c r="B592" i="38"/>
  <c r="C592" i="38" s="1"/>
  <c r="B593" i="38"/>
  <c r="C593" i="38" s="1"/>
  <c r="B594" i="38"/>
  <c r="C594" i="38" s="1"/>
  <c r="B595" i="38"/>
  <c r="C595" i="38" s="1"/>
  <c r="B596" i="38"/>
  <c r="C596" i="38" s="1"/>
  <c r="B597" i="38"/>
  <c r="C597" i="38" s="1"/>
  <c r="B598" i="38"/>
  <c r="C598" i="38" s="1"/>
  <c r="B599" i="38"/>
  <c r="C599" i="38" s="1"/>
  <c r="B600" i="38"/>
  <c r="C600" i="38" s="1"/>
  <c r="B601" i="38"/>
  <c r="C601" i="38" s="1"/>
  <c r="B602" i="38"/>
  <c r="C602" i="38" s="1"/>
  <c r="B603" i="38"/>
  <c r="C603" i="38" s="1"/>
  <c r="B604" i="38"/>
  <c r="C604" i="38" s="1"/>
  <c r="B605" i="38"/>
  <c r="C605" i="38" s="1"/>
  <c r="B606" i="38"/>
  <c r="C606" i="38" s="1"/>
  <c r="B607" i="38"/>
  <c r="C607" i="38" s="1"/>
  <c r="B608" i="38"/>
  <c r="C608" i="38" s="1"/>
  <c r="B609" i="38"/>
  <c r="C609" i="38" s="1"/>
  <c r="B610" i="38"/>
  <c r="C610" i="38" s="1"/>
  <c r="B611" i="38"/>
  <c r="C611" i="38" s="1"/>
  <c r="B612" i="38"/>
  <c r="C612" i="38" s="1"/>
  <c r="B613" i="38"/>
  <c r="C613" i="38" s="1"/>
  <c r="B614" i="38"/>
  <c r="C614" i="38" s="1"/>
  <c r="B615" i="38"/>
  <c r="C615" i="38" s="1"/>
  <c r="B616" i="38"/>
  <c r="C616" i="38"/>
  <c r="B617" i="38"/>
  <c r="C617" i="38" s="1"/>
  <c r="B618" i="38"/>
  <c r="C618" i="38" s="1"/>
  <c r="B619" i="38"/>
  <c r="C619" i="38"/>
  <c r="B620" i="38"/>
  <c r="C620" i="38" s="1"/>
  <c r="B621" i="38"/>
  <c r="C621" i="38" s="1"/>
  <c r="B622" i="38"/>
  <c r="C622" i="38" s="1"/>
  <c r="B623" i="38"/>
  <c r="C623" i="38" s="1"/>
  <c r="B624" i="38"/>
  <c r="C624" i="38" s="1"/>
  <c r="B625" i="38"/>
  <c r="C625" i="38" s="1"/>
  <c r="B626" i="38"/>
  <c r="C626" i="38" s="1"/>
  <c r="B627" i="38"/>
  <c r="C627" i="38" s="1"/>
  <c r="B628" i="38"/>
  <c r="C628" i="38" s="1"/>
  <c r="B629" i="38"/>
  <c r="C629" i="38" s="1"/>
  <c r="B630" i="38"/>
  <c r="C630" i="38" s="1"/>
  <c r="B631" i="38"/>
  <c r="C631" i="38" s="1"/>
  <c r="B632" i="38"/>
  <c r="C632" i="38" s="1"/>
  <c r="B633" i="38"/>
  <c r="C633" i="38" s="1"/>
  <c r="B634" i="38"/>
  <c r="C634" i="38" s="1"/>
  <c r="B635" i="38"/>
  <c r="C635" i="38" s="1"/>
  <c r="B636" i="38"/>
  <c r="C636" i="38" s="1"/>
  <c r="B637" i="38"/>
  <c r="C637" i="38" s="1"/>
  <c r="B638" i="38"/>
  <c r="C638" i="38" s="1"/>
  <c r="B639" i="38"/>
  <c r="C639" i="38" s="1"/>
  <c r="B640" i="38"/>
  <c r="C640" i="38" s="1"/>
  <c r="B641" i="38"/>
  <c r="C641" i="38" s="1"/>
  <c r="B642" i="38"/>
  <c r="C642" i="38" s="1"/>
  <c r="B643" i="38"/>
  <c r="C643" i="38" s="1"/>
  <c r="B644" i="38"/>
  <c r="C644" i="38" s="1"/>
  <c r="B645" i="38"/>
  <c r="C645" i="38" s="1"/>
  <c r="B646" i="38"/>
  <c r="C646" i="38" s="1"/>
  <c r="B647" i="38"/>
  <c r="C647" i="38" s="1"/>
  <c r="B648" i="38"/>
  <c r="C648" i="38" s="1"/>
  <c r="B649" i="38"/>
  <c r="C649" i="38" s="1"/>
  <c r="B650" i="38"/>
  <c r="C650" i="38" s="1"/>
  <c r="B651" i="38"/>
  <c r="C651" i="38" s="1"/>
  <c r="B652" i="38"/>
  <c r="C652" i="38" s="1"/>
  <c r="B653" i="38"/>
  <c r="C653" i="38" s="1"/>
  <c r="B654" i="38"/>
  <c r="C654" i="38" s="1"/>
  <c r="B655" i="38"/>
  <c r="C655" i="38" s="1"/>
  <c r="B656" i="38"/>
  <c r="C656" i="38" s="1"/>
  <c r="B657" i="38"/>
  <c r="C657" i="38" s="1"/>
  <c r="B658" i="38"/>
  <c r="C658" i="38" s="1"/>
  <c r="B659" i="38"/>
  <c r="C659" i="38" s="1"/>
  <c r="B660" i="38"/>
  <c r="C660" i="38" s="1"/>
  <c r="B661" i="38"/>
  <c r="C661" i="38" s="1"/>
  <c r="B662" i="38"/>
  <c r="C662" i="38" s="1"/>
  <c r="B663" i="38"/>
  <c r="C663" i="38" s="1"/>
  <c r="B664" i="38"/>
  <c r="C664" i="38" s="1"/>
  <c r="B665" i="38"/>
  <c r="C665" i="38" s="1"/>
  <c r="B666" i="38"/>
  <c r="C666" i="38" s="1"/>
  <c r="B667" i="38"/>
  <c r="C667" i="38" s="1"/>
  <c r="B668" i="38"/>
  <c r="C668" i="38" s="1"/>
  <c r="B669" i="38"/>
  <c r="C669" i="38" s="1"/>
  <c r="B670" i="38"/>
  <c r="C670" i="38" s="1"/>
  <c r="B671" i="38"/>
  <c r="C671" i="38" s="1"/>
  <c r="B672" i="38"/>
  <c r="C672" i="38" s="1"/>
  <c r="B673" i="38"/>
  <c r="C673" i="38" s="1"/>
  <c r="B674" i="38"/>
  <c r="C674" i="38" s="1"/>
  <c r="B675" i="38"/>
  <c r="C675" i="38" s="1"/>
  <c r="B676" i="38"/>
  <c r="C676" i="38" s="1"/>
  <c r="B677" i="38"/>
  <c r="C677" i="38" s="1"/>
  <c r="B678" i="38"/>
  <c r="C678" i="38" s="1"/>
  <c r="B679" i="38"/>
  <c r="C679" i="38" s="1"/>
  <c r="B680" i="38"/>
  <c r="C680" i="38"/>
  <c r="B681" i="38"/>
  <c r="C681" i="38" s="1"/>
  <c r="B682" i="38"/>
  <c r="C682" i="38" s="1"/>
  <c r="B683" i="38"/>
  <c r="C683" i="38" s="1"/>
  <c r="B684" i="38"/>
  <c r="C684" i="38" s="1"/>
  <c r="B685" i="38"/>
  <c r="C685" i="38" s="1"/>
  <c r="B686" i="38"/>
  <c r="C686" i="38" s="1"/>
  <c r="B687" i="38"/>
  <c r="C687" i="38" s="1"/>
  <c r="B688" i="38"/>
  <c r="C688" i="38" s="1"/>
  <c r="B689" i="38"/>
  <c r="C689" i="38" s="1"/>
  <c r="B690" i="38"/>
  <c r="C690" i="38" s="1"/>
  <c r="B691" i="38"/>
  <c r="C691" i="38" s="1"/>
  <c r="B692" i="38"/>
  <c r="C692" i="38" s="1"/>
  <c r="B693" i="38"/>
  <c r="C693" i="38" s="1"/>
  <c r="B694" i="38"/>
  <c r="C694" i="38" s="1"/>
  <c r="B695" i="38"/>
  <c r="C695" i="38" s="1"/>
  <c r="B696" i="38"/>
  <c r="C696" i="38" s="1"/>
  <c r="B697" i="38"/>
  <c r="C697" i="38" s="1"/>
  <c r="B698" i="38"/>
  <c r="C698" i="38" s="1"/>
  <c r="B699" i="38"/>
  <c r="C699" i="38" s="1"/>
  <c r="B700" i="38"/>
  <c r="C700" i="38" s="1"/>
  <c r="B701" i="38"/>
  <c r="C701" i="38" s="1"/>
  <c r="B502" i="38"/>
  <c r="B2" i="38"/>
  <c r="A17" i="15"/>
  <c r="A18" i="15"/>
  <c r="A19" i="15"/>
  <c r="A20" i="15"/>
  <c r="A21" i="15"/>
  <c r="A22" i="15"/>
  <c r="A23" i="15"/>
  <c r="A24" i="15"/>
  <c r="A25" i="15"/>
  <c r="A16" i="15"/>
  <c r="D3" i="49"/>
  <c r="D4" i="49"/>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2" i="49"/>
  <c r="T15" i="62"/>
  <c r="T2" i="62"/>
  <c r="T3" i="62"/>
  <c r="T4" i="62"/>
  <c r="T5" i="62"/>
  <c r="T6" i="62"/>
  <c r="J19" i="62"/>
  <c r="K19" i="62"/>
  <c r="C19" i="62" s="1"/>
  <c r="CC19" i="62" s="1"/>
  <c r="T2" i="61"/>
  <c r="T3" i="61"/>
  <c r="T4" i="61"/>
  <c r="T5" i="61"/>
  <c r="T6" i="61"/>
  <c r="T15" i="61"/>
  <c r="J19" i="61"/>
  <c r="K19" i="61"/>
  <c r="C19" i="61" s="1"/>
  <c r="F24" i="1"/>
  <c r="E24" i="1"/>
  <c r="BT501" i="62"/>
  <c r="BS501" i="62"/>
  <c r="BQ501" i="62"/>
  <c r="BO501" i="62"/>
  <c r="BM501" i="62"/>
  <c r="BG501" i="62"/>
  <c r="BF501" i="62"/>
  <c r="BD501" i="62"/>
  <c r="BB501" i="62"/>
  <c r="AZ501" i="62"/>
  <c r="AT501" i="62"/>
  <c r="AQ501" i="62"/>
  <c r="AO501" i="62"/>
  <c r="AM501" i="62"/>
  <c r="AG501" i="62"/>
  <c r="AF501" i="62"/>
  <c r="AD501" i="62"/>
  <c r="AB501" i="62"/>
  <c r="Z501" i="62"/>
  <c r="T501" i="62"/>
  <c r="K501" i="62"/>
  <c r="C501" i="62" s="1"/>
  <c r="CC501" i="62" s="1"/>
  <c r="J501" i="62"/>
  <c r="H501" i="62"/>
  <c r="A501" i="62"/>
  <c r="BT500" i="62"/>
  <c r="BS500" i="62"/>
  <c r="BQ500" i="62"/>
  <c r="BO500" i="62"/>
  <c r="BM500" i="62"/>
  <c r="BG500" i="62"/>
  <c r="BF500" i="62"/>
  <c r="BD500" i="62"/>
  <c r="BB500" i="62"/>
  <c r="AZ500" i="62"/>
  <c r="AT500" i="62"/>
  <c r="AQ500" i="62"/>
  <c r="AO500" i="62"/>
  <c r="AM500" i="62"/>
  <c r="AG500" i="62"/>
  <c r="AF500" i="62"/>
  <c r="AD500" i="62"/>
  <c r="AB500" i="62"/>
  <c r="Z500" i="62"/>
  <c r="T500" i="62"/>
  <c r="K500" i="62"/>
  <c r="C500" i="62" s="1"/>
  <c r="CC500" i="62" s="1"/>
  <c r="J500" i="62"/>
  <c r="H500" i="62"/>
  <c r="A500" i="62"/>
  <c r="BT499" i="62"/>
  <c r="BS499" i="62"/>
  <c r="BQ499" i="62"/>
  <c r="BO499" i="62"/>
  <c r="BM499" i="62"/>
  <c r="BG499" i="62"/>
  <c r="BF499" i="62"/>
  <c r="BD499" i="62"/>
  <c r="BB499" i="62"/>
  <c r="AZ499" i="62"/>
  <c r="AT499" i="62"/>
  <c r="AQ499" i="62"/>
  <c r="AO499" i="62"/>
  <c r="AM499" i="62"/>
  <c r="AG499" i="62"/>
  <c r="AF499" i="62"/>
  <c r="AD499" i="62"/>
  <c r="AB499" i="62"/>
  <c r="Z499" i="62"/>
  <c r="T499" i="62"/>
  <c r="K499" i="62"/>
  <c r="C499" i="62" s="1"/>
  <c r="CC499" i="62" s="1"/>
  <c r="J499" i="62"/>
  <c r="H499" i="62"/>
  <c r="A499" i="62"/>
  <c r="BT498" i="62"/>
  <c r="BS498" i="62"/>
  <c r="BQ498" i="62"/>
  <c r="BO498" i="62"/>
  <c r="BM498" i="62"/>
  <c r="BG498" i="62"/>
  <c r="BF498" i="62"/>
  <c r="BD498" i="62"/>
  <c r="BB498" i="62"/>
  <c r="AZ498" i="62"/>
  <c r="AT498" i="62"/>
  <c r="AQ498" i="62"/>
  <c r="AO498" i="62"/>
  <c r="AM498" i="62"/>
  <c r="AG498" i="62"/>
  <c r="AF498" i="62"/>
  <c r="AD498" i="62"/>
  <c r="AB498" i="62"/>
  <c r="Z498" i="62"/>
  <c r="T498" i="62"/>
  <c r="K498" i="62"/>
  <c r="C498" i="62"/>
  <c r="CC498" i="62" s="1"/>
  <c r="J498" i="62"/>
  <c r="H498" i="62"/>
  <c r="A498" i="62"/>
  <c r="BT497" i="62"/>
  <c r="BS497" i="62"/>
  <c r="BQ497" i="62"/>
  <c r="BO497" i="62"/>
  <c r="BM497" i="62"/>
  <c r="BG497" i="62"/>
  <c r="BF497" i="62"/>
  <c r="BD497" i="62"/>
  <c r="BB497" i="62"/>
  <c r="AZ497" i="62"/>
  <c r="AT497" i="62"/>
  <c r="AQ497" i="62"/>
  <c r="AO497" i="62"/>
  <c r="AM497" i="62"/>
  <c r="AG497" i="62"/>
  <c r="AF497" i="62"/>
  <c r="AD497" i="62"/>
  <c r="AB497" i="62"/>
  <c r="Z497" i="62"/>
  <c r="T497" i="62"/>
  <c r="K497" i="62"/>
  <c r="C497" i="62" s="1"/>
  <c r="CC497" i="62" s="1"/>
  <c r="J497" i="62"/>
  <c r="H497" i="62"/>
  <c r="A497" i="62"/>
  <c r="BT496" i="62"/>
  <c r="BS496" i="62"/>
  <c r="BQ496" i="62"/>
  <c r="BO496" i="62"/>
  <c r="BM496" i="62"/>
  <c r="BG496" i="62"/>
  <c r="BF496" i="62"/>
  <c r="BD496" i="62"/>
  <c r="BB496" i="62"/>
  <c r="AZ496" i="62"/>
  <c r="AT496" i="62"/>
  <c r="AQ496" i="62"/>
  <c r="AO496" i="62"/>
  <c r="AM496" i="62"/>
  <c r="AG496" i="62"/>
  <c r="AF496" i="62"/>
  <c r="AD496" i="62"/>
  <c r="AB496" i="62"/>
  <c r="Z496" i="62"/>
  <c r="T496" i="62"/>
  <c r="K496" i="62"/>
  <c r="C496" i="62" s="1"/>
  <c r="CC496" i="62" s="1"/>
  <c r="J496" i="62"/>
  <c r="H496" i="62"/>
  <c r="A496" i="62"/>
  <c r="BT495" i="62"/>
  <c r="BS495" i="62"/>
  <c r="BQ495" i="62"/>
  <c r="BO495" i="62"/>
  <c r="BM495" i="62"/>
  <c r="BG495" i="62"/>
  <c r="BF495" i="62"/>
  <c r="BD495" i="62"/>
  <c r="BB495" i="62"/>
  <c r="AZ495" i="62"/>
  <c r="AT495" i="62"/>
  <c r="AQ495" i="62"/>
  <c r="AO495" i="62"/>
  <c r="AM495" i="62"/>
  <c r="AG495" i="62"/>
  <c r="AF495" i="62"/>
  <c r="AD495" i="62"/>
  <c r="AB495" i="62"/>
  <c r="Z495" i="62"/>
  <c r="T495" i="62"/>
  <c r="K495" i="62"/>
  <c r="C495" i="62" s="1"/>
  <c r="CC495" i="62" s="1"/>
  <c r="J495" i="62"/>
  <c r="H495" i="62"/>
  <c r="A495" i="62"/>
  <c r="BT494" i="62"/>
  <c r="BS494" i="62"/>
  <c r="BQ494" i="62"/>
  <c r="BO494" i="62"/>
  <c r="BM494" i="62"/>
  <c r="BG494" i="62"/>
  <c r="BF494" i="62"/>
  <c r="BD494" i="62"/>
  <c r="BB494" i="62"/>
  <c r="AZ494" i="62"/>
  <c r="AT494" i="62"/>
  <c r="AQ494" i="62"/>
  <c r="AO494" i="62"/>
  <c r="AM494" i="62"/>
  <c r="AG494" i="62"/>
  <c r="AF494" i="62"/>
  <c r="AD494" i="62"/>
  <c r="AB494" i="62"/>
  <c r="Z494" i="62"/>
  <c r="T494" i="62"/>
  <c r="K494" i="62"/>
  <c r="C494" i="62" s="1"/>
  <c r="CC494" i="62" s="1"/>
  <c r="J494" i="62"/>
  <c r="H494" i="62"/>
  <c r="A494" i="62"/>
  <c r="BT493" i="62"/>
  <c r="BS493" i="62"/>
  <c r="BQ493" i="62"/>
  <c r="BO493" i="62"/>
  <c r="BM493" i="62"/>
  <c r="BG493" i="62"/>
  <c r="BF493" i="62"/>
  <c r="BD493" i="62"/>
  <c r="BB493" i="62"/>
  <c r="AZ493" i="62"/>
  <c r="AT493" i="62"/>
  <c r="AQ493" i="62"/>
  <c r="AO493" i="62"/>
  <c r="AM493" i="62"/>
  <c r="AG493" i="62"/>
  <c r="AF493" i="62"/>
  <c r="AD493" i="62"/>
  <c r="AB493" i="62"/>
  <c r="Z493" i="62"/>
  <c r="T493" i="62"/>
  <c r="K493" i="62"/>
  <c r="C493" i="62" s="1"/>
  <c r="CC493" i="62" s="1"/>
  <c r="J493" i="62"/>
  <c r="H493" i="62"/>
  <c r="A493" i="62"/>
  <c r="BT492" i="62"/>
  <c r="BS492" i="62"/>
  <c r="BQ492" i="62"/>
  <c r="BO492" i="62"/>
  <c r="BM492" i="62"/>
  <c r="BG492" i="62"/>
  <c r="BF492" i="62"/>
  <c r="BD492" i="62"/>
  <c r="BB492" i="62"/>
  <c r="AZ492" i="62"/>
  <c r="AT492" i="62"/>
  <c r="AQ492" i="62"/>
  <c r="AO492" i="62"/>
  <c r="AM492" i="62"/>
  <c r="AG492" i="62"/>
  <c r="AF492" i="62"/>
  <c r="AD492" i="62"/>
  <c r="AB492" i="62"/>
  <c r="Z492" i="62"/>
  <c r="T492" i="62"/>
  <c r="K492" i="62"/>
  <c r="C492" i="62" s="1"/>
  <c r="CC492" i="62" s="1"/>
  <c r="J492" i="62"/>
  <c r="H492" i="62"/>
  <c r="A492" i="62"/>
  <c r="BT491" i="62"/>
  <c r="BS491" i="62"/>
  <c r="BQ491" i="62"/>
  <c r="BO491" i="62"/>
  <c r="BM491" i="62"/>
  <c r="BG491" i="62"/>
  <c r="BF491" i="62"/>
  <c r="BD491" i="62"/>
  <c r="BB491" i="62"/>
  <c r="AZ491" i="62"/>
  <c r="AT491" i="62"/>
  <c r="AQ491" i="62"/>
  <c r="AO491" i="62"/>
  <c r="AM491" i="62"/>
  <c r="AG491" i="62"/>
  <c r="AF491" i="62"/>
  <c r="AD491" i="62"/>
  <c r="AB491" i="62"/>
  <c r="Z491" i="62"/>
  <c r="T491" i="62"/>
  <c r="K491" i="62"/>
  <c r="C491" i="62" s="1"/>
  <c r="CC491" i="62" s="1"/>
  <c r="J491" i="62"/>
  <c r="H491" i="62"/>
  <c r="A491" i="62"/>
  <c r="BT490" i="62"/>
  <c r="BS490" i="62"/>
  <c r="BQ490" i="62"/>
  <c r="BO490" i="62"/>
  <c r="BM490" i="62"/>
  <c r="BG490" i="62"/>
  <c r="BF490" i="62"/>
  <c r="BD490" i="62"/>
  <c r="BB490" i="62"/>
  <c r="AZ490" i="62"/>
  <c r="AT490" i="62"/>
  <c r="AQ490" i="62"/>
  <c r="AO490" i="62"/>
  <c r="AM490" i="62"/>
  <c r="AG490" i="62"/>
  <c r="AF490" i="62"/>
  <c r="AD490" i="62"/>
  <c r="AB490" i="62"/>
  <c r="Z490" i="62"/>
  <c r="T490" i="62"/>
  <c r="K490" i="62"/>
  <c r="C490" i="62" s="1"/>
  <c r="CC490" i="62" s="1"/>
  <c r="J490" i="62"/>
  <c r="H490" i="62"/>
  <c r="A490" i="62"/>
  <c r="BT489" i="62"/>
  <c r="BS489" i="62"/>
  <c r="BQ489" i="62"/>
  <c r="BO489" i="62"/>
  <c r="BM489" i="62"/>
  <c r="BG489" i="62"/>
  <c r="BF489" i="62"/>
  <c r="BD489" i="62"/>
  <c r="BB489" i="62"/>
  <c r="AZ489" i="62"/>
  <c r="AT489" i="62"/>
  <c r="AQ489" i="62"/>
  <c r="AO489" i="62"/>
  <c r="AM489" i="62"/>
  <c r="AG489" i="62"/>
  <c r="AF489" i="62"/>
  <c r="AD489" i="62"/>
  <c r="AB489" i="62"/>
  <c r="Z489" i="62"/>
  <c r="T489" i="62"/>
  <c r="K489" i="62"/>
  <c r="C489" i="62" s="1"/>
  <c r="CC489" i="62" s="1"/>
  <c r="J489" i="62"/>
  <c r="H489" i="62"/>
  <c r="A489" i="62"/>
  <c r="BT488" i="62"/>
  <c r="BS488" i="62"/>
  <c r="BQ488" i="62"/>
  <c r="BO488" i="62"/>
  <c r="BM488" i="62"/>
  <c r="BG488" i="62"/>
  <c r="BF488" i="62"/>
  <c r="BD488" i="62"/>
  <c r="BB488" i="62"/>
  <c r="AZ488" i="62"/>
  <c r="AT488" i="62"/>
  <c r="AQ488" i="62"/>
  <c r="AO488" i="62"/>
  <c r="AM488" i="62"/>
  <c r="AG488" i="62"/>
  <c r="AF488" i="62"/>
  <c r="AD488" i="62"/>
  <c r="AB488" i="62"/>
  <c r="Z488" i="62"/>
  <c r="T488" i="62"/>
  <c r="K488" i="62"/>
  <c r="C488" i="62" s="1"/>
  <c r="CC488" i="62" s="1"/>
  <c r="J488" i="62"/>
  <c r="H488" i="62"/>
  <c r="A488" i="62"/>
  <c r="BT487" i="62"/>
  <c r="BS487" i="62"/>
  <c r="BQ487" i="62"/>
  <c r="BO487" i="62"/>
  <c r="BM487" i="62"/>
  <c r="BG487" i="62"/>
  <c r="BF487" i="62"/>
  <c r="BD487" i="62"/>
  <c r="BB487" i="62"/>
  <c r="AZ487" i="62"/>
  <c r="AT487" i="62"/>
  <c r="AQ487" i="62"/>
  <c r="AO487" i="62"/>
  <c r="AM487" i="62"/>
  <c r="AG487" i="62"/>
  <c r="AF487" i="62"/>
  <c r="AD487" i="62"/>
  <c r="AB487" i="62"/>
  <c r="Z487" i="62"/>
  <c r="T487" i="62"/>
  <c r="K487" i="62"/>
  <c r="C487" i="62"/>
  <c r="CC487" i="62" s="1"/>
  <c r="J487" i="62"/>
  <c r="H487" i="62"/>
  <c r="A487" i="62"/>
  <c r="BT486" i="62"/>
  <c r="BS486" i="62"/>
  <c r="BQ486" i="62"/>
  <c r="BO486" i="62"/>
  <c r="BM486" i="62"/>
  <c r="BG486" i="62"/>
  <c r="BF486" i="62"/>
  <c r="BD486" i="62"/>
  <c r="BB486" i="62"/>
  <c r="AZ486" i="62"/>
  <c r="AT486" i="62"/>
  <c r="AQ486" i="62"/>
  <c r="AO486" i="62"/>
  <c r="AM486" i="62"/>
  <c r="AG486" i="62"/>
  <c r="AF486" i="62"/>
  <c r="AD486" i="62"/>
  <c r="AB486" i="62"/>
  <c r="Z486" i="62"/>
  <c r="T486" i="62"/>
  <c r="K486" i="62"/>
  <c r="C486" i="62"/>
  <c r="CC486" i="62" s="1"/>
  <c r="J486" i="62"/>
  <c r="H486" i="62"/>
  <c r="A486" i="62"/>
  <c r="BT485" i="62"/>
  <c r="BS485" i="62"/>
  <c r="BQ485" i="62"/>
  <c r="BO485" i="62"/>
  <c r="BM485" i="62"/>
  <c r="BG485" i="62"/>
  <c r="BF485" i="62"/>
  <c r="BD485" i="62"/>
  <c r="BB485" i="62"/>
  <c r="AZ485" i="62"/>
  <c r="AT485" i="62"/>
  <c r="AQ485" i="62"/>
  <c r="AO485" i="62"/>
  <c r="AM485" i="62"/>
  <c r="AG485" i="62"/>
  <c r="AF485" i="62"/>
  <c r="AD485" i="62"/>
  <c r="AB485" i="62"/>
  <c r="Z485" i="62"/>
  <c r="T485" i="62"/>
  <c r="K485" i="62"/>
  <c r="C485" i="62" s="1"/>
  <c r="CC485" i="62" s="1"/>
  <c r="J485" i="62"/>
  <c r="H485" i="62"/>
  <c r="A485" i="62"/>
  <c r="BT484" i="62"/>
  <c r="BS484" i="62"/>
  <c r="BQ484" i="62"/>
  <c r="BO484" i="62"/>
  <c r="BM484" i="62"/>
  <c r="BG484" i="62"/>
  <c r="BF484" i="62"/>
  <c r="BD484" i="62"/>
  <c r="BB484" i="62"/>
  <c r="AZ484" i="62"/>
  <c r="AT484" i="62"/>
  <c r="AQ484" i="62"/>
  <c r="AO484" i="62"/>
  <c r="AM484" i="62"/>
  <c r="AG484" i="62"/>
  <c r="AF484" i="62"/>
  <c r="AD484" i="62"/>
  <c r="AB484" i="62"/>
  <c r="Z484" i="62"/>
  <c r="T484" i="62"/>
  <c r="K484" i="62"/>
  <c r="C484" i="62" s="1"/>
  <c r="CC484" i="62" s="1"/>
  <c r="J484" i="62"/>
  <c r="H484" i="62"/>
  <c r="A484" i="62"/>
  <c r="BT483" i="62"/>
  <c r="BS483" i="62"/>
  <c r="BQ483" i="62"/>
  <c r="BO483" i="62"/>
  <c r="BM483" i="62"/>
  <c r="BG483" i="62"/>
  <c r="BF483" i="62"/>
  <c r="BD483" i="62"/>
  <c r="BB483" i="62"/>
  <c r="AZ483" i="62"/>
  <c r="AT483" i="62"/>
  <c r="AQ483" i="62"/>
  <c r="AO483" i="62"/>
  <c r="AM483" i="62"/>
  <c r="AG483" i="62"/>
  <c r="AF483" i="62"/>
  <c r="AD483" i="62"/>
  <c r="AB483" i="62"/>
  <c r="Z483" i="62"/>
  <c r="T483" i="62"/>
  <c r="K483" i="62"/>
  <c r="C483" i="62" s="1"/>
  <c r="CC483" i="62" s="1"/>
  <c r="J483" i="62"/>
  <c r="H483" i="62"/>
  <c r="A483" i="62"/>
  <c r="BT482" i="62"/>
  <c r="BS482" i="62"/>
  <c r="BQ482" i="62"/>
  <c r="BO482" i="62"/>
  <c r="BM482" i="62"/>
  <c r="BG482" i="62"/>
  <c r="BF482" i="62"/>
  <c r="BD482" i="62"/>
  <c r="BB482" i="62"/>
  <c r="AZ482" i="62"/>
  <c r="AT482" i="62"/>
  <c r="AQ482" i="62"/>
  <c r="AO482" i="62"/>
  <c r="AM482" i="62"/>
  <c r="AG482" i="62"/>
  <c r="AF482" i="62"/>
  <c r="AD482" i="62"/>
  <c r="AB482" i="62"/>
  <c r="Z482" i="62"/>
  <c r="T482" i="62"/>
  <c r="K482" i="62"/>
  <c r="C482" i="62" s="1"/>
  <c r="CC482" i="62" s="1"/>
  <c r="J482" i="62"/>
  <c r="H482" i="62"/>
  <c r="A482" i="62"/>
  <c r="BT481" i="62"/>
  <c r="BS481" i="62"/>
  <c r="BQ481" i="62"/>
  <c r="BO481" i="62"/>
  <c r="BM481" i="62"/>
  <c r="BG481" i="62"/>
  <c r="BF481" i="62"/>
  <c r="BD481" i="62"/>
  <c r="BB481" i="62"/>
  <c r="AZ481" i="62"/>
  <c r="AT481" i="62"/>
  <c r="AQ481" i="62"/>
  <c r="AO481" i="62"/>
  <c r="AM481" i="62"/>
  <c r="AG481" i="62"/>
  <c r="AF481" i="62"/>
  <c r="AD481" i="62"/>
  <c r="AB481" i="62"/>
  <c r="Z481" i="62"/>
  <c r="T481" i="62"/>
  <c r="K481" i="62"/>
  <c r="C481" i="62" s="1"/>
  <c r="CC481" i="62" s="1"/>
  <c r="J481" i="62"/>
  <c r="H481" i="62"/>
  <c r="A481" i="62"/>
  <c r="BT480" i="62"/>
  <c r="BS480" i="62"/>
  <c r="BQ480" i="62"/>
  <c r="BO480" i="62"/>
  <c r="BM480" i="62"/>
  <c r="BG480" i="62"/>
  <c r="BF480" i="62"/>
  <c r="BD480" i="62"/>
  <c r="BB480" i="62"/>
  <c r="AZ480" i="62"/>
  <c r="AT480" i="62"/>
  <c r="AQ480" i="62"/>
  <c r="AO480" i="62"/>
  <c r="AM480" i="62"/>
  <c r="AG480" i="62"/>
  <c r="AF480" i="62"/>
  <c r="AD480" i="62"/>
  <c r="AB480" i="62"/>
  <c r="Z480" i="62"/>
  <c r="T480" i="62"/>
  <c r="K480" i="62"/>
  <c r="C480" i="62" s="1"/>
  <c r="CC480" i="62" s="1"/>
  <c r="J480" i="62"/>
  <c r="H480" i="62"/>
  <c r="A480" i="62"/>
  <c r="BT479" i="62"/>
  <c r="BS479" i="62"/>
  <c r="BQ479" i="62"/>
  <c r="BO479" i="62"/>
  <c r="BM479" i="62"/>
  <c r="BG479" i="62"/>
  <c r="BF479" i="62"/>
  <c r="BD479" i="62"/>
  <c r="BB479" i="62"/>
  <c r="AZ479" i="62"/>
  <c r="AT479" i="62"/>
  <c r="AQ479" i="62"/>
  <c r="AO479" i="62"/>
  <c r="AM479" i="62"/>
  <c r="AG479" i="62"/>
  <c r="AF479" i="62"/>
  <c r="AD479" i="62"/>
  <c r="AB479" i="62"/>
  <c r="Z479" i="62"/>
  <c r="T479" i="62"/>
  <c r="K479" i="62"/>
  <c r="C479" i="62"/>
  <c r="CC479" i="62" s="1"/>
  <c r="J479" i="62"/>
  <c r="H479" i="62"/>
  <c r="A479" i="62"/>
  <c r="BT478" i="62"/>
  <c r="BS478" i="62"/>
  <c r="BQ478" i="62"/>
  <c r="BO478" i="62"/>
  <c r="BM478" i="62"/>
  <c r="BG478" i="62"/>
  <c r="BF478" i="62"/>
  <c r="BD478" i="62"/>
  <c r="BB478" i="62"/>
  <c r="AZ478" i="62"/>
  <c r="AT478" i="62"/>
  <c r="AQ478" i="62"/>
  <c r="AO478" i="62"/>
  <c r="AM478" i="62"/>
  <c r="AG478" i="62"/>
  <c r="AF478" i="62"/>
  <c r="AD478" i="62"/>
  <c r="AB478" i="62"/>
  <c r="Z478" i="62"/>
  <c r="T478" i="62"/>
  <c r="K478" i="62"/>
  <c r="C478" i="62"/>
  <c r="CC478" i="62" s="1"/>
  <c r="J478" i="62"/>
  <c r="H478" i="62"/>
  <c r="A478" i="62"/>
  <c r="BT477" i="62"/>
  <c r="BS477" i="62"/>
  <c r="BQ477" i="62"/>
  <c r="BO477" i="62"/>
  <c r="BM477" i="62"/>
  <c r="BG477" i="62"/>
  <c r="BF477" i="62"/>
  <c r="BD477" i="62"/>
  <c r="BB477" i="62"/>
  <c r="AZ477" i="62"/>
  <c r="AT477" i="62"/>
  <c r="AQ477" i="62"/>
  <c r="AO477" i="62"/>
  <c r="AM477" i="62"/>
  <c r="AG477" i="62"/>
  <c r="AF477" i="62"/>
  <c r="AD477" i="62"/>
  <c r="AB477" i="62"/>
  <c r="Z477" i="62"/>
  <c r="T477" i="62"/>
  <c r="K477" i="62"/>
  <c r="C477" i="62" s="1"/>
  <c r="CC477" i="62" s="1"/>
  <c r="J477" i="62"/>
  <c r="H477" i="62"/>
  <c r="A477" i="62"/>
  <c r="BT476" i="62"/>
  <c r="BS476" i="62"/>
  <c r="BQ476" i="62"/>
  <c r="BO476" i="62"/>
  <c r="BM476" i="62"/>
  <c r="BG476" i="62"/>
  <c r="BF476" i="62"/>
  <c r="BD476" i="62"/>
  <c r="BB476" i="62"/>
  <c r="AZ476" i="62"/>
  <c r="AT476" i="62"/>
  <c r="AQ476" i="62"/>
  <c r="AO476" i="62"/>
  <c r="AM476" i="62"/>
  <c r="AG476" i="62"/>
  <c r="AF476" i="62"/>
  <c r="AD476" i="62"/>
  <c r="AB476" i="62"/>
  <c r="Z476" i="62"/>
  <c r="T476" i="62"/>
  <c r="K476" i="62"/>
  <c r="C476" i="62" s="1"/>
  <c r="CC476" i="62" s="1"/>
  <c r="J476" i="62"/>
  <c r="H476" i="62"/>
  <c r="A476" i="62"/>
  <c r="BT475" i="62"/>
  <c r="BS475" i="62"/>
  <c r="BQ475" i="62"/>
  <c r="BO475" i="62"/>
  <c r="BM475" i="62"/>
  <c r="BG475" i="62"/>
  <c r="BF475" i="62"/>
  <c r="BD475" i="62"/>
  <c r="BB475" i="62"/>
  <c r="AZ475" i="62"/>
  <c r="AT475" i="62"/>
  <c r="AQ475" i="62"/>
  <c r="AO475" i="62"/>
  <c r="AM475" i="62"/>
  <c r="AG475" i="62"/>
  <c r="AF475" i="62"/>
  <c r="AD475" i="62"/>
  <c r="AB475" i="62"/>
  <c r="Z475" i="62"/>
  <c r="T475" i="62"/>
  <c r="K475" i="62"/>
  <c r="C475" i="62" s="1"/>
  <c r="CC475" i="62" s="1"/>
  <c r="J475" i="62"/>
  <c r="H475" i="62"/>
  <c r="A475" i="62"/>
  <c r="BT474" i="62"/>
  <c r="BS474" i="62"/>
  <c r="BQ474" i="62"/>
  <c r="BO474" i="62"/>
  <c r="BM474" i="62"/>
  <c r="BG474" i="62"/>
  <c r="BF474" i="62"/>
  <c r="BD474" i="62"/>
  <c r="BB474" i="62"/>
  <c r="AZ474" i="62"/>
  <c r="AT474" i="62"/>
  <c r="AQ474" i="62"/>
  <c r="AO474" i="62"/>
  <c r="AM474" i="62"/>
  <c r="AG474" i="62"/>
  <c r="AF474" i="62"/>
  <c r="AD474" i="62"/>
  <c r="AB474" i="62"/>
  <c r="Z474" i="62"/>
  <c r="T474" i="62"/>
  <c r="K474" i="62"/>
  <c r="C474" i="62" s="1"/>
  <c r="CC474" i="62" s="1"/>
  <c r="J474" i="62"/>
  <c r="H474" i="62"/>
  <c r="A474" i="62"/>
  <c r="BT473" i="62"/>
  <c r="BS473" i="62"/>
  <c r="BQ473" i="62"/>
  <c r="BO473" i="62"/>
  <c r="BM473" i="62"/>
  <c r="BG473" i="62"/>
  <c r="BF473" i="62"/>
  <c r="BD473" i="62"/>
  <c r="BB473" i="62"/>
  <c r="AZ473" i="62"/>
  <c r="AT473" i="62"/>
  <c r="AQ473" i="62"/>
  <c r="AO473" i="62"/>
  <c r="AM473" i="62"/>
  <c r="AG473" i="62"/>
  <c r="AF473" i="62"/>
  <c r="AD473" i="62"/>
  <c r="AB473" i="62"/>
  <c r="Z473" i="62"/>
  <c r="T473" i="62"/>
  <c r="K473" i="62"/>
  <c r="C473" i="62" s="1"/>
  <c r="CC473" i="62" s="1"/>
  <c r="J473" i="62"/>
  <c r="H473" i="62"/>
  <c r="A473" i="62"/>
  <c r="BT472" i="62"/>
  <c r="BS472" i="62"/>
  <c r="BQ472" i="62"/>
  <c r="BO472" i="62"/>
  <c r="BM472" i="62"/>
  <c r="BG472" i="62"/>
  <c r="BF472" i="62"/>
  <c r="BD472" i="62"/>
  <c r="BB472" i="62"/>
  <c r="AZ472" i="62"/>
  <c r="AT472" i="62"/>
  <c r="AQ472" i="62"/>
  <c r="AO472" i="62"/>
  <c r="AM472" i="62"/>
  <c r="AG472" i="62"/>
  <c r="AF472" i="62"/>
  <c r="AD472" i="62"/>
  <c r="AB472" i="62"/>
  <c r="Z472" i="62"/>
  <c r="T472" i="62"/>
  <c r="K472" i="62"/>
  <c r="C472" i="62" s="1"/>
  <c r="CC472" i="62" s="1"/>
  <c r="J472" i="62"/>
  <c r="H472" i="62"/>
  <c r="A472" i="62"/>
  <c r="BT471" i="62"/>
  <c r="BS471" i="62"/>
  <c r="BQ471" i="62"/>
  <c r="BO471" i="62"/>
  <c r="BM471" i="62"/>
  <c r="BG471" i="62"/>
  <c r="BF471" i="62"/>
  <c r="BD471" i="62"/>
  <c r="BB471" i="62"/>
  <c r="AZ471" i="62"/>
  <c r="AT471" i="62"/>
  <c r="AQ471" i="62"/>
  <c r="AO471" i="62"/>
  <c r="AM471" i="62"/>
  <c r="AG471" i="62"/>
  <c r="AF471" i="62"/>
  <c r="AD471" i="62"/>
  <c r="AB471" i="62"/>
  <c r="Z471" i="62"/>
  <c r="T471" i="62"/>
  <c r="K471" i="62"/>
  <c r="C471" i="62" s="1"/>
  <c r="CC471" i="62" s="1"/>
  <c r="J471" i="62"/>
  <c r="H471" i="62"/>
  <c r="A471" i="62"/>
  <c r="BT470" i="62"/>
  <c r="BS470" i="62"/>
  <c r="BQ470" i="62"/>
  <c r="BO470" i="62"/>
  <c r="BM470" i="62"/>
  <c r="BG470" i="62"/>
  <c r="BF470" i="62"/>
  <c r="BD470" i="62"/>
  <c r="BB470" i="62"/>
  <c r="AZ470" i="62"/>
  <c r="AT470" i="62"/>
  <c r="AQ470" i="62"/>
  <c r="AO470" i="62"/>
  <c r="AM470" i="62"/>
  <c r="AG470" i="62"/>
  <c r="AF470" i="62"/>
  <c r="AD470" i="62"/>
  <c r="AB470" i="62"/>
  <c r="Z470" i="62"/>
  <c r="T470" i="62"/>
  <c r="K470" i="62"/>
  <c r="C470" i="62" s="1"/>
  <c r="CC470" i="62" s="1"/>
  <c r="J470" i="62"/>
  <c r="H470" i="62"/>
  <c r="A470" i="62"/>
  <c r="BT469" i="62"/>
  <c r="BS469" i="62"/>
  <c r="BQ469" i="62"/>
  <c r="BO469" i="62"/>
  <c r="BM469" i="62"/>
  <c r="BG469" i="62"/>
  <c r="BF469" i="62"/>
  <c r="BD469" i="62"/>
  <c r="BB469" i="62"/>
  <c r="AZ469" i="62"/>
  <c r="AT469" i="62"/>
  <c r="AQ469" i="62"/>
  <c r="AO469" i="62"/>
  <c r="AM469" i="62"/>
  <c r="AG469" i="62"/>
  <c r="AF469" i="62"/>
  <c r="AD469" i="62"/>
  <c r="AB469" i="62"/>
  <c r="Z469" i="62"/>
  <c r="T469" i="62"/>
  <c r="K469" i="62"/>
  <c r="C469" i="62"/>
  <c r="CC469" i="62"/>
  <c r="J469" i="62"/>
  <c r="H469" i="62"/>
  <c r="A469" i="62"/>
  <c r="BT468" i="62"/>
  <c r="BS468" i="62"/>
  <c r="BQ468" i="62"/>
  <c r="BO468" i="62"/>
  <c r="BM468" i="62"/>
  <c r="BG468" i="62"/>
  <c r="BF468" i="62"/>
  <c r="BD468" i="62"/>
  <c r="BB468" i="62"/>
  <c r="AZ468" i="62"/>
  <c r="AT468" i="62"/>
  <c r="AQ468" i="62"/>
  <c r="AO468" i="62"/>
  <c r="AM468" i="62"/>
  <c r="AG468" i="62"/>
  <c r="AF468" i="62"/>
  <c r="AD468" i="62"/>
  <c r="AB468" i="62"/>
  <c r="Z468" i="62"/>
  <c r="T468" i="62"/>
  <c r="K468" i="62"/>
  <c r="C468" i="62" s="1"/>
  <c r="CC468" i="62" s="1"/>
  <c r="J468" i="62"/>
  <c r="H468" i="62"/>
  <c r="A468" i="62"/>
  <c r="BT467" i="62"/>
  <c r="BS467" i="62"/>
  <c r="BQ467" i="62"/>
  <c r="BO467" i="62"/>
  <c r="BM467" i="62"/>
  <c r="BG467" i="62"/>
  <c r="BF467" i="62"/>
  <c r="BD467" i="62"/>
  <c r="BB467" i="62"/>
  <c r="AZ467" i="62"/>
  <c r="AT467" i="62"/>
  <c r="AQ467" i="62"/>
  <c r="AO467" i="62"/>
  <c r="AM467" i="62"/>
  <c r="AG467" i="62"/>
  <c r="AF467" i="62"/>
  <c r="AD467" i="62"/>
  <c r="AB467" i="62"/>
  <c r="Z467" i="62"/>
  <c r="T467" i="62"/>
  <c r="K467" i="62"/>
  <c r="C467" i="62" s="1"/>
  <c r="CC467" i="62" s="1"/>
  <c r="J467" i="62"/>
  <c r="H467" i="62"/>
  <c r="A467" i="62"/>
  <c r="BT466" i="62"/>
  <c r="BS466" i="62"/>
  <c r="BQ466" i="62"/>
  <c r="BO466" i="62"/>
  <c r="BM466" i="62"/>
  <c r="BG466" i="62"/>
  <c r="BF466" i="62"/>
  <c r="BD466" i="62"/>
  <c r="BB466" i="62"/>
  <c r="AZ466" i="62"/>
  <c r="AT466" i="62"/>
  <c r="AQ466" i="62"/>
  <c r="AO466" i="62"/>
  <c r="AM466" i="62"/>
  <c r="AG466" i="62"/>
  <c r="AF466" i="62"/>
  <c r="AD466" i="62"/>
  <c r="AB466" i="62"/>
  <c r="Z466" i="62"/>
  <c r="T466" i="62"/>
  <c r="K466" i="62"/>
  <c r="C466" i="62" s="1"/>
  <c r="CC466" i="62" s="1"/>
  <c r="J466" i="62"/>
  <c r="H466" i="62"/>
  <c r="A466" i="62"/>
  <c r="BT465" i="62"/>
  <c r="BS465" i="62"/>
  <c r="BQ465" i="62"/>
  <c r="BO465" i="62"/>
  <c r="BM465" i="62"/>
  <c r="BG465" i="62"/>
  <c r="BF465" i="62"/>
  <c r="BD465" i="62"/>
  <c r="BB465" i="62"/>
  <c r="AZ465" i="62"/>
  <c r="AT465" i="62"/>
  <c r="AQ465" i="62"/>
  <c r="AO465" i="62"/>
  <c r="AM465" i="62"/>
  <c r="AG465" i="62"/>
  <c r="AF465" i="62"/>
  <c r="AD465" i="62"/>
  <c r="AB465" i="62"/>
  <c r="Z465" i="62"/>
  <c r="T465" i="62"/>
  <c r="K465" i="62"/>
  <c r="C465" i="62" s="1"/>
  <c r="CC465" i="62" s="1"/>
  <c r="J465" i="62"/>
  <c r="H465" i="62"/>
  <c r="A465" i="62"/>
  <c r="BT464" i="62"/>
  <c r="BS464" i="62"/>
  <c r="BQ464" i="62"/>
  <c r="BO464" i="62"/>
  <c r="BM464" i="62"/>
  <c r="BG464" i="62"/>
  <c r="BF464" i="62"/>
  <c r="BD464" i="62"/>
  <c r="BB464" i="62"/>
  <c r="AZ464" i="62"/>
  <c r="AT464" i="62"/>
  <c r="AQ464" i="62"/>
  <c r="AO464" i="62"/>
  <c r="AM464" i="62"/>
  <c r="AG464" i="62"/>
  <c r="AF464" i="62"/>
  <c r="AD464" i="62"/>
  <c r="AB464" i="62"/>
  <c r="Z464" i="62"/>
  <c r="T464" i="62"/>
  <c r="K464" i="62"/>
  <c r="C464" i="62" s="1"/>
  <c r="CC464" i="62" s="1"/>
  <c r="J464" i="62"/>
  <c r="H464" i="62"/>
  <c r="A464" i="62"/>
  <c r="BT463" i="62"/>
  <c r="BS463" i="62"/>
  <c r="BQ463" i="62"/>
  <c r="BO463" i="62"/>
  <c r="BM463" i="62"/>
  <c r="BG463" i="62"/>
  <c r="BF463" i="62"/>
  <c r="BD463" i="62"/>
  <c r="BB463" i="62"/>
  <c r="AZ463" i="62"/>
  <c r="AT463" i="62"/>
  <c r="AQ463" i="62"/>
  <c r="AO463" i="62"/>
  <c r="AM463" i="62"/>
  <c r="AG463" i="62"/>
  <c r="AF463" i="62"/>
  <c r="AD463" i="62"/>
  <c r="AB463" i="62"/>
  <c r="Z463" i="62"/>
  <c r="T463" i="62"/>
  <c r="K463" i="62"/>
  <c r="C463" i="62" s="1"/>
  <c r="CC463" i="62" s="1"/>
  <c r="J463" i="62"/>
  <c r="H463" i="62"/>
  <c r="A463" i="62"/>
  <c r="BT462" i="62"/>
  <c r="BS462" i="62"/>
  <c r="BQ462" i="62"/>
  <c r="BO462" i="62"/>
  <c r="BM462" i="62"/>
  <c r="BG462" i="62"/>
  <c r="BF462" i="62"/>
  <c r="BD462" i="62"/>
  <c r="BB462" i="62"/>
  <c r="AZ462" i="62"/>
  <c r="AT462" i="62"/>
  <c r="AQ462" i="62"/>
  <c r="AO462" i="62"/>
  <c r="AM462" i="62"/>
  <c r="AG462" i="62"/>
  <c r="AF462" i="62"/>
  <c r="AD462" i="62"/>
  <c r="AB462" i="62"/>
  <c r="Z462" i="62"/>
  <c r="T462" i="62"/>
  <c r="K462" i="62"/>
  <c r="C462" i="62" s="1"/>
  <c r="CC462" i="62" s="1"/>
  <c r="J462" i="62"/>
  <c r="H462" i="62"/>
  <c r="A462" i="62"/>
  <c r="BT461" i="62"/>
  <c r="BS461" i="62"/>
  <c r="BQ461" i="62"/>
  <c r="BO461" i="62"/>
  <c r="BM461" i="62"/>
  <c r="BG461" i="62"/>
  <c r="BF461" i="62"/>
  <c r="BD461" i="62"/>
  <c r="BB461" i="62"/>
  <c r="AZ461" i="62"/>
  <c r="AT461" i="62"/>
  <c r="AQ461" i="62"/>
  <c r="AO461" i="62"/>
  <c r="AM461" i="62"/>
  <c r="AG461" i="62"/>
  <c r="AF461" i="62"/>
  <c r="AD461" i="62"/>
  <c r="AB461" i="62"/>
  <c r="Z461" i="62"/>
  <c r="T461" i="62"/>
  <c r="K461" i="62"/>
  <c r="C461" i="62" s="1"/>
  <c r="CC461" i="62" s="1"/>
  <c r="J461" i="62"/>
  <c r="H461" i="62"/>
  <c r="A461" i="62"/>
  <c r="BT460" i="62"/>
  <c r="BS460" i="62"/>
  <c r="BQ460" i="62"/>
  <c r="BO460" i="62"/>
  <c r="BM460" i="62"/>
  <c r="BG460" i="62"/>
  <c r="BF460" i="62"/>
  <c r="BD460" i="62"/>
  <c r="BB460" i="62"/>
  <c r="AZ460" i="62"/>
  <c r="AT460" i="62"/>
  <c r="AQ460" i="62"/>
  <c r="AO460" i="62"/>
  <c r="AM460" i="62"/>
  <c r="AG460" i="62"/>
  <c r="AF460" i="62"/>
  <c r="AD460" i="62"/>
  <c r="AB460" i="62"/>
  <c r="Z460" i="62"/>
  <c r="T460" i="62"/>
  <c r="K460" i="62"/>
  <c r="C460" i="62" s="1"/>
  <c r="CC460" i="62" s="1"/>
  <c r="J460" i="62"/>
  <c r="H460" i="62"/>
  <c r="A460" i="62"/>
  <c r="BT459" i="62"/>
  <c r="BS459" i="62"/>
  <c r="BQ459" i="62"/>
  <c r="BO459" i="62"/>
  <c r="BM459" i="62"/>
  <c r="BG459" i="62"/>
  <c r="BF459" i="62"/>
  <c r="BD459" i="62"/>
  <c r="BB459" i="62"/>
  <c r="AZ459" i="62"/>
  <c r="AT459" i="62"/>
  <c r="AQ459" i="62"/>
  <c r="AO459" i="62"/>
  <c r="AM459" i="62"/>
  <c r="AG459" i="62"/>
  <c r="AF459" i="62"/>
  <c r="AD459" i="62"/>
  <c r="AB459" i="62"/>
  <c r="Z459" i="62"/>
  <c r="T459" i="62"/>
  <c r="K459" i="62"/>
  <c r="C459" i="62" s="1"/>
  <c r="CC459" i="62" s="1"/>
  <c r="J459" i="62"/>
  <c r="H459" i="62"/>
  <c r="A459" i="62"/>
  <c r="BT458" i="62"/>
  <c r="BS458" i="62"/>
  <c r="BQ458" i="62"/>
  <c r="BO458" i="62"/>
  <c r="BM458" i="62"/>
  <c r="BG458" i="62"/>
  <c r="BF458" i="62"/>
  <c r="BD458" i="62"/>
  <c r="BB458" i="62"/>
  <c r="AZ458" i="62"/>
  <c r="AT458" i="62"/>
  <c r="AQ458" i="62"/>
  <c r="AO458" i="62"/>
  <c r="AM458" i="62"/>
  <c r="AG458" i="62"/>
  <c r="AF458" i="62"/>
  <c r="AD458" i="62"/>
  <c r="AB458" i="62"/>
  <c r="Z458" i="62"/>
  <c r="T458" i="62"/>
  <c r="K458" i="62"/>
  <c r="C458" i="62"/>
  <c r="CC458" i="62" s="1"/>
  <c r="J458" i="62"/>
  <c r="H458" i="62"/>
  <c r="A458" i="62"/>
  <c r="BT457" i="62"/>
  <c r="BS457" i="62"/>
  <c r="BQ457" i="62"/>
  <c r="BO457" i="62"/>
  <c r="BM457" i="62"/>
  <c r="BG457" i="62"/>
  <c r="BF457" i="62"/>
  <c r="BD457" i="62"/>
  <c r="BB457" i="62"/>
  <c r="AZ457" i="62"/>
  <c r="AT457" i="62"/>
  <c r="AQ457" i="62"/>
  <c r="AO457" i="62"/>
  <c r="AM457" i="62"/>
  <c r="AG457" i="62"/>
  <c r="AF457" i="62"/>
  <c r="AD457" i="62"/>
  <c r="AB457" i="62"/>
  <c r="Z457" i="62"/>
  <c r="T457" i="62"/>
  <c r="K457" i="62"/>
  <c r="C457" i="62"/>
  <c r="CC457" i="62" s="1"/>
  <c r="J457" i="62"/>
  <c r="H457" i="62"/>
  <c r="A457" i="62"/>
  <c r="BT456" i="62"/>
  <c r="BS456" i="62"/>
  <c r="BQ456" i="62"/>
  <c r="BO456" i="62"/>
  <c r="BM456" i="62"/>
  <c r="BG456" i="62"/>
  <c r="BF456" i="62"/>
  <c r="BD456" i="62"/>
  <c r="BB456" i="62"/>
  <c r="AZ456" i="62"/>
  <c r="AT456" i="62"/>
  <c r="AQ456" i="62"/>
  <c r="AO456" i="62"/>
  <c r="AM456" i="62"/>
  <c r="AG456" i="62"/>
  <c r="AF456" i="62"/>
  <c r="AD456" i="62"/>
  <c r="AB456" i="62"/>
  <c r="Z456" i="62"/>
  <c r="T456" i="62"/>
  <c r="K456" i="62"/>
  <c r="C456" i="62" s="1"/>
  <c r="CC456" i="62" s="1"/>
  <c r="J456" i="62"/>
  <c r="H456" i="62"/>
  <c r="A456" i="62"/>
  <c r="BT455" i="62"/>
  <c r="BS455" i="62"/>
  <c r="BQ455" i="62"/>
  <c r="BO455" i="62"/>
  <c r="BM455" i="62"/>
  <c r="BG455" i="62"/>
  <c r="BF455" i="62"/>
  <c r="BD455" i="62"/>
  <c r="BB455" i="62"/>
  <c r="AZ455" i="62"/>
  <c r="AT455" i="62"/>
  <c r="AQ455" i="62"/>
  <c r="AO455" i="62"/>
  <c r="AM455" i="62"/>
  <c r="AG455" i="62"/>
  <c r="AF455" i="62"/>
  <c r="AD455" i="62"/>
  <c r="AB455" i="62"/>
  <c r="Z455" i="62"/>
  <c r="T455" i="62"/>
  <c r="K455" i="62"/>
  <c r="C455" i="62" s="1"/>
  <c r="CC455" i="62" s="1"/>
  <c r="J455" i="62"/>
  <c r="H455" i="62"/>
  <c r="A455" i="62"/>
  <c r="BT454" i="62"/>
  <c r="BS454" i="62"/>
  <c r="BQ454" i="62"/>
  <c r="BO454" i="62"/>
  <c r="BM454" i="62"/>
  <c r="BG454" i="62"/>
  <c r="BF454" i="62"/>
  <c r="BD454" i="62"/>
  <c r="BB454" i="62"/>
  <c r="AZ454" i="62"/>
  <c r="AT454" i="62"/>
  <c r="AQ454" i="62"/>
  <c r="AO454" i="62"/>
  <c r="AM454" i="62"/>
  <c r="AG454" i="62"/>
  <c r="AF454" i="62"/>
  <c r="AD454" i="62"/>
  <c r="AB454" i="62"/>
  <c r="Z454" i="62"/>
  <c r="T454" i="62"/>
  <c r="K454" i="62"/>
  <c r="C454" i="62" s="1"/>
  <c r="CC454" i="62" s="1"/>
  <c r="J454" i="62"/>
  <c r="H454" i="62"/>
  <c r="A454" i="62"/>
  <c r="BT453" i="62"/>
  <c r="BS453" i="62"/>
  <c r="BQ453" i="62"/>
  <c r="BO453" i="62"/>
  <c r="BM453" i="62"/>
  <c r="BG453" i="62"/>
  <c r="BF453" i="62"/>
  <c r="BD453" i="62"/>
  <c r="BB453" i="62"/>
  <c r="AZ453" i="62"/>
  <c r="AT453" i="62"/>
  <c r="AQ453" i="62"/>
  <c r="AO453" i="62"/>
  <c r="AM453" i="62"/>
  <c r="AG453" i="62"/>
  <c r="AF453" i="62"/>
  <c r="AD453" i="62"/>
  <c r="AB453" i="62"/>
  <c r="Z453" i="62"/>
  <c r="T453" i="62"/>
  <c r="K453" i="62"/>
  <c r="C453" i="62"/>
  <c r="CC453" i="62" s="1"/>
  <c r="J453" i="62"/>
  <c r="H453" i="62"/>
  <c r="A453" i="62"/>
  <c r="BT452" i="62"/>
  <c r="BS452" i="62"/>
  <c r="BQ452" i="62"/>
  <c r="BO452" i="62"/>
  <c r="BM452" i="62"/>
  <c r="BG452" i="62"/>
  <c r="BF452" i="62"/>
  <c r="BD452" i="62"/>
  <c r="BB452" i="62"/>
  <c r="AZ452" i="62"/>
  <c r="AT452" i="62"/>
  <c r="AQ452" i="62"/>
  <c r="AO452" i="62"/>
  <c r="AM452" i="62"/>
  <c r="AG452" i="62"/>
  <c r="AF452" i="62"/>
  <c r="AD452" i="62"/>
  <c r="AB452" i="62"/>
  <c r="Z452" i="62"/>
  <c r="T452" i="62"/>
  <c r="K452" i="62"/>
  <c r="C452" i="62" s="1"/>
  <c r="CC452" i="62" s="1"/>
  <c r="J452" i="62"/>
  <c r="H452" i="62"/>
  <c r="A452" i="62"/>
  <c r="BT451" i="62"/>
  <c r="BS451" i="62"/>
  <c r="BQ451" i="62"/>
  <c r="BO451" i="62"/>
  <c r="BM451" i="62"/>
  <c r="BG451" i="62"/>
  <c r="BF451" i="62"/>
  <c r="BD451" i="62"/>
  <c r="BB451" i="62"/>
  <c r="AZ451" i="62"/>
  <c r="AT451" i="62"/>
  <c r="AQ451" i="62"/>
  <c r="AO451" i="62"/>
  <c r="AM451" i="62"/>
  <c r="AG451" i="62"/>
  <c r="AF451" i="62"/>
  <c r="AD451" i="62"/>
  <c r="AB451" i="62"/>
  <c r="Z451" i="62"/>
  <c r="T451" i="62"/>
  <c r="K451" i="62"/>
  <c r="C451" i="62" s="1"/>
  <c r="CC451" i="62" s="1"/>
  <c r="J451" i="62"/>
  <c r="H451" i="62"/>
  <c r="A451" i="62"/>
  <c r="BT450" i="62"/>
  <c r="BS450" i="62"/>
  <c r="BQ450" i="62"/>
  <c r="BO450" i="62"/>
  <c r="BM450" i="62"/>
  <c r="BG450" i="62"/>
  <c r="BF450" i="62"/>
  <c r="BD450" i="62"/>
  <c r="BB450" i="62"/>
  <c r="AZ450" i="62"/>
  <c r="AT450" i="62"/>
  <c r="AQ450" i="62"/>
  <c r="AO450" i="62"/>
  <c r="AM450" i="62"/>
  <c r="AG450" i="62"/>
  <c r="AF450" i="62"/>
  <c r="AD450" i="62"/>
  <c r="AB450" i="62"/>
  <c r="Z450" i="62"/>
  <c r="T450" i="62"/>
  <c r="K450" i="62"/>
  <c r="C450" i="62" s="1"/>
  <c r="CC450" i="62" s="1"/>
  <c r="J450" i="62"/>
  <c r="H450" i="62"/>
  <c r="A450" i="62"/>
  <c r="BT449" i="62"/>
  <c r="BS449" i="62"/>
  <c r="BQ449" i="62"/>
  <c r="BO449" i="62"/>
  <c r="BM449" i="62"/>
  <c r="BG449" i="62"/>
  <c r="BF449" i="62"/>
  <c r="BD449" i="62"/>
  <c r="BB449" i="62"/>
  <c r="AZ449" i="62"/>
  <c r="AT449" i="62"/>
  <c r="AQ449" i="62"/>
  <c r="AO449" i="62"/>
  <c r="AM449" i="62"/>
  <c r="AG449" i="62"/>
  <c r="AF449" i="62"/>
  <c r="AD449" i="62"/>
  <c r="AB449" i="62"/>
  <c r="Z449" i="62"/>
  <c r="T449" i="62"/>
  <c r="K449" i="62"/>
  <c r="C449" i="62" s="1"/>
  <c r="CC449" i="62" s="1"/>
  <c r="J449" i="62"/>
  <c r="H449" i="62"/>
  <c r="A449" i="62"/>
  <c r="BT448" i="62"/>
  <c r="BS448" i="62"/>
  <c r="BQ448" i="62"/>
  <c r="BO448" i="62"/>
  <c r="BM448" i="62"/>
  <c r="BG448" i="62"/>
  <c r="BF448" i="62"/>
  <c r="BD448" i="62"/>
  <c r="BB448" i="62"/>
  <c r="AZ448" i="62"/>
  <c r="AT448" i="62"/>
  <c r="AQ448" i="62"/>
  <c r="AO448" i="62"/>
  <c r="AM448" i="62"/>
  <c r="AG448" i="62"/>
  <c r="AF448" i="62"/>
  <c r="AD448" i="62"/>
  <c r="AB448" i="62"/>
  <c r="Z448" i="62"/>
  <c r="T448" i="62"/>
  <c r="K448" i="62"/>
  <c r="C448" i="62" s="1"/>
  <c r="CC448" i="62" s="1"/>
  <c r="J448" i="62"/>
  <c r="H448" i="62"/>
  <c r="A448" i="62"/>
  <c r="BT447" i="62"/>
  <c r="BS447" i="62"/>
  <c r="BQ447" i="62"/>
  <c r="BO447" i="62"/>
  <c r="BM447" i="62"/>
  <c r="BG447" i="62"/>
  <c r="BF447" i="62"/>
  <c r="BD447" i="62"/>
  <c r="BB447" i="62"/>
  <c r="AZ447" i="62"/>
  <c r="AT447" i="62"/>
  <c r="AQ447" i="62"/>
  <c r="AO447" i="62"/>
  <c r="AM447" i="62"/>
  <c r="AG447" i="62"/>
  <c r="AF447" i="62"/>
  <c r="AD447" i="62"/>
  <c r="AB447" i="62"/>
  <c r="Z447" i="62"/>
  <c r="T447" i="62"/>
  <c r="K447" i="62"/>
  <c r="C447" i="62" s="1"/>
  <c r="CC447" i="62" s="1"/>
  <c r="J447" i="62"/>
  <c r="H447" i="62"/>
  <c r="A447" i="62"/>
  <c r="BT446" i="62"/>
  <c r="BS446" i="62"/>
  <c r="BQ446" i="62"/>
  <c r="BO446" i="62"/>
  <c r="BM446" i="62"/>
  <c r="BG446" i="62"/>
  <c r="BF446" i="62"/>
  <c r="BD446" i="62"/>
  <c r="BB446" i="62"/>
  <c r="AZ446" i="62"/>
  <c r="AT446" i="62"/>
  <c r="AQ446" i="62"/>
  <c r="AO446" i="62"/>
  <c r="AM446" i="62"/>
  <c r="AG446" i="62"/>
  <c r="AF446" i="62"/>
  <c r="AD446" i="62"/>
  <c r="AB446" i="62"/>
  <c r="Z446" i="62"/>
  <c r="T446" i="62"/>
  <c r="K446" i="62"/>
  <c r="C446" i="62"/>
  <c r="CC446" i="62" s="1"/>
  <c r="J446" i="62"/>
  <c r="H446" i="62"/>
  <c r="A446" i="62"/>
  <c r="BT445" i="62"/>
  <c r="BS445" i="62"/>
  <c r="BQ445" i="62"/>
  <c r="BO445" i="62"/>
  <c r="BM445" i="62"/>
  <c r="BG445" i="62"/>
  <c r="BF445" i="62"/>
  <c r="BD445" i="62"/>
  <c r="BB445" i="62"/>
  <c r="AZ445" i="62"/>
  <c r="AT445" i="62"/>
  <c r="AQ445" i="62"/>
  <c r="AO445" i="62"/>
  <c r="AM445" i="62"/>
  <c r="AG445" i="62"/>
  <c r="AF445" i="62"/>
  <c r="AD445" i="62"/>
  <c r="AB445" i="62"/>
  <c r="Z445" i="62"/>
  <c r="T445" i="62"/>
  <c r="K445" i="62"/>
  <c r="C445" i="62" s="1"/>
  <c r="CC445" i="62" s="1"/>
  <c r="J445" i="62"/>
  <c r="H445" i="62"/>
  <c r="A445" i="62"/>
  <c r="BT444" i="62"/>
  <c r="BS444" i="62"/>
  <c r="BQ444" i="62"/>
  <c r="BO444" i="62"/>
  <c r="BM444" i="62"/>
  <c r="BG444" i="62"/>
  <c r="BF444" i="62"/>
  <c r="BD444" i="62"/>
  <c r="BB444" i="62"/>
  <c r="AZ444" i="62"/>
  <c r="AT444" i="62"/>
  <c r="AQ444" i="62"/>
  <c r="AO444" i="62"/>
  <c r="AM444" i="62"/>
  <c r="AG444" i="62"/>
  <c r="AF444" i="62"/>
  <c r="AD444" i="62"/>
  <c r="AB444" i="62"/>
  <c r="Z444" i="62"/>
  <c r="T444" i="62"/>
  <c r="K444" i="62"/>
  <c r="C444" i="62" s="1"/>
  <c r="CC444" i="62" s="1"/>
  <c r="J444" i="62"/>
  <c r="H444" i="62"/>
  <c r="A444" i="62"/>
  <c r="BT443" i="62"/>
  <c r="BS443" i="62"/>
  <c r="BQ443" i="62"/>
  <c r="BO443" i="62"/>
  <c r="BM443" i="62"/>
  <c r="BG443" i="62"/>
  <c r="BF443" i="62"/>
  <c r="BD443" i="62"/>
  <c r="BB443" i="62"/>
  <c r="AZ443" i="62"/>
  <c r="AT443" i="62"/>
  <c r="AQ443" i="62"/>
  <c r="AO443" i="62"/>
  <c r="AM443" i="62"/>
  <c r="AG443" i="62"/>
  <c r="AF443" i="62"/>
  <c r="AD443" i="62"/>
  <c r="AB443" i="62"/>
  <c r="Z443" i="62"/>
  <c r="T443" i="62"/>
  <c r="K443" i="62"/>
  <c r="C443" i="62" s="1"/>
  <c r="CC443" i="62" s="1"/>
  <c r="J443" i="62"/>
  <c r="H443" i="62"/>
  <c r="A443" i="62"/>
  <c r="BT442" i="62"/>
  <c r="BS442" i="62"/>
  <c r="BQ442" i="62"/>
  <c r="BO442" i="62"/>
  <c r="BM442" i="62"/>
  <c r="BG442" i="62"/>
  <c r="BF442" i="62"/>
  <c r="BD442" i="62"/>
  <c r="BB442" i="62"/>
  <c r="AZ442" i="62"/>
  <c r="AT442" i="62"/>
  <c r="AQ442" i="62"/>
  <c r="AO442" i="62"/>
  <c r="AM442" i="62"/>
  <c r="AG442" i="62"/>
  <c r="AF442" i="62"/>
  <c r="AD442" i="62"/>
  <c r="AB442" i="62"/>
  <c r="Z442" i="62"/>
  <c r="T442" i="62"/>
  <c r="K442" i="62"/>
  <c r="C442" i="62" s="1"/>
  <c r="CC442" i="62" s="1"/>
  <c r="J442" i="62"/>
  <c r="H442" i="62"/>
  <c r="A442" i="62"/>
  <c r="BT441" i="62"/>
  <c r="BS441" i="62"/>
  <c r="BQ441" i="62"/>
  <c r="BO441" i="62"/>
  <c r="BM441" i="62"/>
  <c r="BG441" i="62"/>
  <c r="BF441" i="62"/>
  <c r="BD441" i="62"/>
  <c r="BB441" i="62"/>
  <c r="AZ441" i="62"/>
  <c r="AT441" i="62"/>
  <c r="AQ441" i="62"/>
  <c r="AO441" i="62"/>
  <c r="AM441" i="62"/>
  <c r="AG441" i="62"/>
  <c r="AF441" i="62"/>
  <c r="AD441" i="62"/>
  <c r="AB441" i="62"/>
  <c r="Z441" i="62"/>
  <c r="T441" i="62"/>
  <c r="K441" i="62"/>
  <c r="C441" i="62"/>
  <c r="CC441" i="62" s="1"/>
  <c r="J441" i="62"/>
  <c r="H441" i="62"/>
  <c r="A441" i="62"/>
  <c r="BT440" i="62"/>
  <c r="BS440" i="62"/>
  <c r="BQ440" i="62"/>
  <c r="BO440" i="62"/>
  <c r="BM440" i="62"/>
  <c r="BG440" i="62"/>
  <c r="BF440" i="62"/>
  <c r="BD440" i="62"/>
  <c r="BB440" i="62"/>
  <c r="AZ440" i="62"/>
  <c r="AT440" i="62"/>
  <c r="AQ440" i="62"/>
  <c r="AO440" i="62"/>
  <c r="AM440" i="62"/>
  <c r="AG440" i="62"/>
  <c r="AF440" i="62"/>
  <c r="AD440" i="62"/>
  <c r="AB440" i="62"/>
  <c r="Z440" i="62"/>
  <c r="T440" i="62"/>
  <c r="K440" i="62"/>
  <c r="C440" i="62" s="1"/>
  <c r="CC440" i="62" s="1"/>
  <c r="J440" i="62"/>
  <c r="H440" i="62"/>
  <c r="A440" i="62"/>
  <c r="BT439" i="62"/>
  <c r="BS439" i="62"/>
  <c r="BQ439" i="62"/>
  <c r="BO439" i="62"/>
  <c r="BM439" i="62"/>
  <c r="BG439" i="62"/>
  <c r="BF439" i="62"/>
  <c r="BD439" i="62"/>
  <c r="BB439" i="62"/>
  <c r="AZ439" i="62"/>
  <c r="AT439" i="62"/>
  <c r="AQ439" i="62"/>
  <c r="AO439" i="62"/>
  <c r="AM439" i="62"/>
  <c r="AG439" i="62"/>
  <c r="AF439" i="62"/>
  <c r="AD439" i="62"/>
  <c r="AB439" i="62"/>
  <c r="Z439" i="62"/>
  <c r="T439" i="62"/>
  <c r="K439" i="62"/>
  <c r="C439" i="62" s="1"/>
  <c r="CC439" i="62" s="1"/>
  <c r="J439" i="62"/>
  <c r="H439" i="62"/>
  <c r="A439" i="62"/>
  <c r="BT438" i="62"/>
  <c r="BS438" i="62"/>
  <c r="BQ438" i="62"/>
  <c r="BO438" i="62"/>
  <c r="BM438" i="62"/>
  <c r="BG438" i="62"/>
  <c r="BF438" i="62"/>
  <c r="BD438" i="62"/>
  <c r="BB438" i="62"/>
  <c r="AZ438" i="62"/>
  <c r="AT438" i="62"/>
  <c r="AQ438" i="62"/>
  <c r="AO438" i="62"/>
  <c r="AM438" i="62"/>
  <c r="AG438" i="62"/>
  <c r="AF438" i="62"/>
  <c r="AD438" i="62"/>
  <c r="AB438" i="62"/>
  <c r="Z438" i="62"/>
  <c r="T438" i="62"/>
  <c r="K438" i="62"/>
  <c r="C438" i="62" s="1"/>
  <c r="CC438" i="62" s="1"/>
  <c r="J438" i="62"/>
  <c r="H438" i="62"/>
  <c r="A438" i="62"/>
  <c r="BT437" i="62"/>
  <c r="BS437" i="62"/>
  <c r="BQ437" i="62"/>
  <c r="BO437" i="62"/>
  <c r="BM437" i="62"/>
  <c r="BG437" i="62"/>
  <c r="BF437" i="62"/>
  <c r="BD437" i="62"/>
  <c r="BB437" i="62"/>
  <c r="AZ437" i="62"/>
  <c r="AT437" i="62"/>
  <c r="AQ437" i="62"/>
  <c r="AO437" i="62"/>
  <c r="AM437" i="62"/>
  <c r="AG437" i="62"/>
  <c r="AF437" i="62"/>
  <c r="AD437" i="62"/>
  <c r="AB437" i="62"/>
  <c r="Z437" i="62"/>
  <c r="T437" i="62"/>
  <c r="K437" i="62"/>
  <c r="C437" i="62"/>
  <c r="CC437" i="62" s="1"/>
  <c r="J437" i="62"/>
  <c r="H437" i="62"/>
  <c r="A437" i="62"/>
  <c r="BT436" i="62"/>
  <c r="BS436" i="62"/>
  <c r="BQ436" i="62"/>
  <c r="BO436" i="62"/>
  <c r="BM436" i="62"/>
  <c r="BG436" i="62"/>
  <c r="BF436" i="62"/>
  <c r="BD436" i="62"/>
  <c r="BB436" i="62"/>
  <c r="AZ436" i="62"/>
  <c r="AT436" i="62"/>
  <c r="AQ436" i="62"/>
  <c r="AO436" i="62"/>
  <c r="AM436" i="62"/>
  <c r="AG436" i="62"/>
  <c r="AF436" i="62"/>
  <c r="AD436" i="62"/>
  <c r="AB436" i="62"/>
  <c r="Z436" i="62"/>
  <c r="T436" i="62"/>
  <c r="K436" i="62"/>
  <c r="C436" i="62" s="1"/>
  <c r="CC436" i="62" s="1"/>
  <c r="J436" i="62"/>
  <c r="H436" i="62"/>
  <c r="A436" i="62"/>
  <c r="BT435" i="62"/>
  <c r="BS435" i="62"/>
  <c r="BQ435" i="62"/>
  <c r="BO435" i="62"/>
  <c r="BM435" i="62"/>
  <c r="BG435" i="62"/>
  <c r="BF435" i="62"/>
  <c r="BD435" i="62"/>
  <c r="BB435" i="62"/>
  <c r="AZ435" i="62"/>
  <c r="AT435" i="62"/>
  <c r="AQ435" i="62"/>
  <c r="AO435" i="62"/>
  <c r="AM435" i="62"/>
  <c r="AG435" i="62"/>
  <c r="AF435" i="62"/>
  <c r="AD435" i="62"/>
  <c r="AB435" i="62"/>
  <c r="Z435" i="62"/>
  <c r="T435" i="62"/>
  <c r="K435" i="62"/>
  <c r="C435" i="62" s="1"/>
  <c r="CC435" i="62" s="1"/>
  <c r="J435" i="62"/>
  <c r="H435" i="62"/>
  <c r="A435" i="62"/>
  <c r="BT434" i="62"/>
  <c r="BS434" i="62"/>
  <c r="BQ434" i="62"/>
  <c r="BO434" i="62"/>
  <c r="BM434" i="62"/>
  <c r="BG434" i="62"/>
  <c r="BF434" i="62"/>
  <c r="BD434" i="62"/>
  <c r="BB434" i="62"/>
  <c r="AZ434" i="62"/>
  <c r="AT434" i="62"/>
  <c r="AQ434" i="62"/>
  <c r="AO434" i="62"/>
  <c r="AM434" i="62"/>
  <c r="AG434" i="62"/>
  <c r="AF434" i="62"/>
  <c r="AD434" i="62"/>
  <c r="AB434" i="62"/>
  <c r="Z434" i="62"/>
  <c r="T434" i="62"/>
  <c r="K434" i="62"/>
  <c r="C434" i="62" s="1"/>
  <c r="CC434" i="62" s="1"/>
  <c r="J434" i="62"/>
  <c r="H434" i="62"/>
  <c r="A434" i="62"/>
  <c r="BT433" i="62"/>
  <c r="BS433" i="62"/>
  <c r="BQ433" i="62"/>
  <c r="BO433" i="62"/>
  <c r="BM433" i="62"/>
  <c r="BG433" i="62"/>
  <c r="BF433" i="62"/>
  <c r="BD433" i="62"/>
  <c r="BB433" i="62"/>
  <c r="AZ433" i="62"/>
  <c r="AT433" i="62"/>
  <c r="AQ433" i="62"/>
  <c r="AO433" i="62"/>
  <c r="AM433" i="62"/>
  <c r="AG433" i="62"/>
  <c r="AF433" i="62"/>
  <c r="AD433" i="62"/>
  <c r="AB433" i="62"/>
  <c r="Z433" i="62"/>
  <c r="T433" i="62"/>
  <c r="K433" i="62"/>
  <c r="C433" i="62" s="1"/>
  <c r="CC433" i="62" s="1"/>
  <c r="J433" i="62"/>
  <c r="H433" i="62"/>
  <c r="A433" i="62"/>
  <c r="BT432" i="62"/>
  <c r="BS432" i="62"/>
  <c r="BQ432" i="62"/>
  <c r="BO432" i="62"/>
  <c r="BM432" i="62"/>
  <c r="BG432" i="62"/>
  <c r="BF432" i="62"/>
  <c r="BD432" i="62"/>
  <c r="BB432" i="62"/>
  <c r="AZ432" i="62"/>
  <c r="AT432" i="62"/>
  <c r="AQ432" i="62"/>
  <c r="AO432" i="62"/>
  <c r="AM432" i="62"/>
  <c r="AG432" i="62"/>
  <c r="AF432" i="62"/>
  <c r="AD432" i="62"/>
  <c r="AB432" i="62"/>
  <c r="Z432" i="62"/>
  <c r="T432" i="62"/>
  <c r="K432" i="62"/>
  <c r="C432" i="62" s="1"/>
  <c r="CC432" i="62" s="1"/>
  <c r="J432" i="62"/>
  <c r="H432" i="62"/>
  <c r="A432" i="62"/>
  <c r="BT431" i="62"/>
  <c r="BS431" i="62"/>
  <c r="BQ431" i="62"/>
  <c r="BO431" i="62"/>
  <c r="BM431" i="62"/>
  <c r="BG431" i="62"/>
  <c r="BF431" i="62"/>
  <c r="BD431" i="62"/>
  <c r="BB431" i="62"/>
  <c r="AZ431" i="62"/>
  <c r="AT431" i="62"/>
  <c r="AQ431" i="62"/>
  <c r="AO431" i="62"/>
  <c r="AM431" i="62"/>
  <c r="AG431" i="62"/>
  <c r="AF431" i="62"/>
  <c r="AD431" i="62"/>
  <c r="AB431" i="62"/>
  <c r="Z431" i="62"/>
  <c r="T431" i="62"/>
  <c r="K431" i="62"/>
  <c r="C431" i="62" s="1"/>
  <c r="CC431" i="62" s="1"/>
  <c r="J431" i="62"/>
  <c r="H431" i="62"/>
  <c r="A431" i="62"/>
  <c r="BT430" i="62"/>
  <c r="BS430" i="62"/>
  <c r="BQ430" i="62"/>
  <c r="BO430" i="62"/>
  <c r="BM430" i="62"/>
  <c r="BG430" i="62"/>
  <c r="BF430" i="62"/>
  <c r="BD430" i="62"/>
  <c r="BB430" i="62"/>
  <c r="AZ430" i="62"/>
  <c r="AT430" i="62"/>
  <c r="AQ430" i="62"/>
  <c r="AO430" i="62"/>
  <c r="AM430" i="62"/>
  <c r="AG430" i="62"/>
  <c r="AF430" i="62"/>
  <c r="AD430" i="62"/>
  <c r="AB430" i="62"/>
  <c r="Z430" i="62"/>
  <c r="T430" i="62"/>
  <c r="K430" i="62"/>
  <c r="C430" i="62"/>
  <c r="CC430" i="62" s="1"/>
  <c r="J430" i="62"/>
  <c r="H430" i="62"/>
  <c r="A430" i="62"/>
  <c r="BT429" i="62"/>
  <c r="BS429" i="62"/>
  <c r="BQ429" i="62"/>
  <c r="BO429" i="62"/>
  <c r="BM429" i="62"/>
  <c r="BG429" i="62"/>
  <c r="BF429" i="62"/>
  <c r="BD429" i="62"/>
  <c r="BB429" i="62"/>
  <c r="AZ429" i="62"/>
  <c r="AT429" i="62"/>
  <c r="AQ429" i="62"/>
  <c r="AO429" i="62"/>
  <c r="AM429" i="62"/>
  <c r="AG429" i="62"/>
  <c r="AF429" i="62"/>
  <c r="AD429" i="62"/>
  <c r="AB429" i="62"/>
  <c r="Z429" i="62"/>
  <c r="T429" i="62"/>
  <c r="K429" i="62"/>
  <c r="C429" i="62" s="1"/>
  <c r="CC429" i="62" s="1"/>
  <c r="J429" i="62"/>
  <c r="H429" i="62"/>
  <c r="A429" i="62"/>
  <c r="BT428" i="62"/>
  <c r="BS428" i="62"/>
  <c r="BQ428" i="62"/>
  <c r="BO428" i="62"/>
  <c r="BM428" i="62"/>
  <c r="BG428" i="62"/>
  <c r="BF428" i="62"/>
  <c r="BD428" i="62"/>
  <c r="BB428" i="62"/>
  <c r="AZ428" i="62"/>
  <c r="AT428" i="62"/>
  <c r="AQ428" i="62"/>
  <c r="AO428" i="62"/>
  <c r="AM428" i="62"/>
  <c r="AG428" i="62"/>
  <c r="AF428" i="62"/>
  <c r="AD428" i="62"/>
  <c r="AB428" i="62"/>
  <c r="Z428" i="62"/>
  <c r="T428" i="62"/>
  <c r="K428" i="62"/>
  <c r="C428" i="62" s="1"/>
  <c r="CC428" i="62" s="1"/>
  <c r="J428" i="62"/>
  <c r="H428" i="62"/>
  <c r="A428" i="62"/>
  <c r="BT427" i="62"/>
  <c r="BS427" i="62"/>
  <c r="BQ427" i="62"/>
  <c r="BO427" i="62"/>
  <c r="BM427" i="62"/>
  <c r="BG427" i="62"/>
  <c r="BF427" i="62"/>
  <c r="BD427" i="62"/>
  <c r="BB427" i="62"/>
  <c r="AZ427" i="62"/>
  <c r="AT427" i="62"/>
  <c r="AQ427" i="62"/>
  <c r="AO427" i="62"/>
  <c r="AM427" i="62"/>
  <c r="AG427" i="62"/>
  <c r="AF427" i="62"/>
  <c r="AD427" i="62"/>
  <c r="AB427" i="62"/>
  <c r="Z427" i="62"/>
  <c r="T427" i="62"/>
  <c r="K427" i="62"/>
  <c r="C427" i="62"/>
  <c r="CC427" i="62"/>
  <c r="J427" i="62"/>
  <c r="H427" i="62"/>
  <c r="A427" i="62"/>
  <c r="BT426" i="62"/>
  <c r="BS426" i="62"/>
  <c r="BQ426" i="62"/>
  <c r="BO426" i="62"/>
  <c r="BM426" i="62"/>
  <c r="BG426" i="62"/>
  <c r="BF426" i="62"/>
  <c r="BD426" i="62"/>
  <c r="BB426" i="62"/>
  <c r="AZ426" i="62"/>
  <c r="AT426" i="62"/>
  <c r="AQ426" i="62"/>
  <c r="AO426" i="62"/>
  <c r="AM426" i="62"/>
  <c r="AG426" i="62"/>
  <c r="AF426" i="62"/>
  <c r="AD426" i="62"/>
  <c r="AB426" i="62"/>
  <c r="Z426" i="62"/>
  <c r="T426" i="62"/>
  <c r="K426" i="62"/>
  <c r="C426" i="62" s="1"/>
  <c r="CC426" i="62" s="1"/>
  <c r="J426" i="62"/>
  <c r="H426" i="62"/>
  <c r="A426" i="62"/>
  <c r="BT425" i="62"/>
  <c r="BS425" i="62"/>
  <c r="BQ425" i="62"/>
  <c r="BO425" i="62"/>
  <c r="BM425" i="62"/>
  <c r="BG425" i="62"/>
  <c r="BF425" i="62"/>
  <c r="BD425" i="62"/>
  <c r="BB425" i="62"/>
  <c r="AZ425" i="62"/>
  <c r="AT425" i="62"/>
  <c r="AQ425" i="62"/>
  <c r="AO425" i="62"/>
  <c r="AM425" i="62"/>
  <c r="AG425" i="62"/>
  <c r="AF425" i="62"/>
  <c r="AD425" i="62"/>
  <c r="AB425" i="62"/>
  <c r="Z425" i="62"/>
  <c r="T425" i="62"/>
  <c r="K425" i="62"/>
  <c r="C425" i="62" s="1"/>
  <c r="CC425" i="62" s="1"/>
  <c r="J425" i="62"/>
  <c r="H425" i="62"/>
  <c r="A425" i="62"/>
  <c r="BT424" i="62"/>
  <c r="BS424" i="62"/>
  <c r="BQ424" i="62"/>
  <c r="BO424" i="62"/>
  <c r="BM424" i="62"/>
  <c r="BG424" i="62"/>
  <c r="BF424" i="62"/>
  <c r="BD424" i="62"/>
  <c r="BB424" i="62"/>
  <c r="AZ424" i="62"/>
  <c r="AT424" i="62"/>
  <c r="AQ424" i="62"/>
  <c r="AO424" i="62"/>
  <c r="AM424" i="62"/>
  <c r="AG424" i="62"/>
  <c r="AF424" i="62"/>
  <c r="AD424" i="62"/>
  <c r="AB424" i="62"/>
  <c r="Z424" i="62"/>
  <c r="T424" i="62"/>
  <c r="K424" i="62"/>
  <c r="C424" i="62" s="1"/>
  <c r="CC424" i="62" s="1"/>
  <c r="J424" i="62"/>
  <c r="H424" i="62"/>
  <c r="A424" i="62"/>
  <c r="BT423" i="62"/>
  <c r="BS423" i="62"/>
  <c r="BQ423" i="62"/>
  <c r="BO423" i="62"/>
  <c r="BM423" i="62"/>
  <c r="BG423" i="62"/>
  <c r="BF423" i="62"/>
  <c r="BD423" i="62"/>
  <c r="BB423" i="62"/>
  <c r="AZ423" i="62"/>
  <c r="AT423" i="62"/>
  <c r="AQ423" i="62"/>
  <c r="AO423" i="62"/>
  <c r="AM423" i="62"/>
  <c r="AG423" i="62"/>
  <c r="AF423" i="62"/>
  <c r="AD423" i="62"/>
  <c r="AB423" i="62"/>
  <c r="Z423" i="62"/>
  <c r="T423" i="62"/>
  <c r="K423" i="62"/>
  <c r="C423" i="62" s="1"/>
  <c r="CC423" i="62" s="1"/>
  <c r="J423" i="62"/>
  <c r="H423" i="62"/>
  <c r="A423" i="62"/>
  <c r="BT422" i="62"/>
  <c r="BS422" i="62"/>
  <c r="BQ422" i="62"/>
  <c r="BO422" i="62"/>
  <c r="BM422" i="62"/>
  <c r="BG422" i="62"/>
  <c r="BF422" i="62"/>
  <c r="BD422" i="62"/>
  <c r="BB422" i="62"/>
  <c r="AZ422" i="62"/>
  <c r="AT422" i="62"/>
  <c r="AQ422" i="62"/>
  <c r="AO422" i="62"/>
  <c r="AM422" i="62"/>
  <c r="AG422" i="62"/>
  <c r="AF422" i="62"/>
  <c r="AD422" i="62"/>
  <c r="AB422" i="62"/>
  <c r="Z422" i="62"/>
  <c r="T422" i="62"/>
  <c r="K422" i="62"/>
  <c r="C422" i="62" s="1"/>
  <c r="CC422" i="62" s="1"/>
  <c r="J422" i="62"/>
  <c r="H422" i="62"/>
  <c r="A422" i="62"/>
  <c r="BT421" i="62"/>
  <c r="BS421" i="62"/>
  <c r="BQ421" i="62"/>
  <c r="BO421" i="62"/>
  <c r="BM421" i="62"/>
  <c r="BG421" i="62"/>
  <c r="BF421" i="62"/>
  <c r="BD421" i="62"/>
  <c r="BB421" i="62"/>
  <c r="AZ421" i="62"/>
  <c r="AT421" i="62"/>
  <c r="AQ421" i="62"/>
  <c r="AO421" i="62"/>
  <c r="AM421" i="62"/>
  <c r="AG421" i="62"/>
  <c r="AF421" i="62"/>
  <c r="AD421" i="62"/>
  <c r="AB421" i="62"/>
  <c r="Z421" i="62"/>
  <c r="T421" i="62"/>
  <c r="K421" i="62"/>
  <c r="C421" i="62" s="1"/>
  <c r="CC421" i="62" s="1"/>
  <c r="J421" i="62"/>
  <c r="H421" i="62"/>
  <c r="A421" i="62"/>
  <c r="BT420" i="62"/>
  <c r="BS420" i="62"/>
  <c r="BQ420" i="62"/>
  <c r="BO420" i="62"/>
  <c r="BM420" i="62"/>
  <c r="BG420" i="62"/>
  <c r="BF420" i="62"/>
  <c r="BD420" i="62"/>
  <c r="BB420" i="62"/>
  <c r="AZ420" i="62"/>
  <c r="AT420" i="62"/>
  <c r="AQ420" i="62"/>
  <c r="AO420" i="62"/>
  <c r="AM420" i="62"/>
  <c r="AG420" i="62"/>
  <c r="AF420" i="62"/>
  <c r="AD420" i="62"/>
  <c r="AB420" i="62"/>
  <c r="Z420" i="62"/>
  <c r="T420" i="62"/>
  <c r="K420" i="62"/>
  <c r="C420" i="62" s="1"/>
  <c r="CC420" i="62" s="1"/>
  <c r="J420" i="62"/>
  <c r="H420" i="62"/>
  <c r="A420" i="62"/>
  <c r="BT419" i="62"/>
  <c r="BS419" i="62"/>
  <c r="BQ419" i="62"/>
  <c r="BO419" i="62"/>
  <c r="BM419" i="62"/>
  <c r="BG419" i="62"/>
  <c r="BF419" i="62"/>
  <c r="BD419" i="62"/>
  <c r="BB419" i="62"/>
  <c r="AZ419" i="62"/>
  <c r="AT419" i="62"/>
  <c r="AQ419" i="62"/>
  <c r="AO419" i="62"/>
  <c r="AM419" i="62"/>
  <c r="AG419" i="62"/>
  <c r="AF419" i="62"/>
  <c r="AD419" i="62"/>
  <c r="AB419" i="62"/>
  <c r="Z419" i="62"/>
  <c r="T419" i="62"/>
  <c r="K419" i="62"/>
  <c r="C419" i="62" s="1"/>
  <c r="CC419" i="62" s="1"/>
  <c r="J419" i="62"/>
  <c r="H419" i="62"/>
  <c r="A419" i="62"/>
  <c r="BT418" i="62"/>
  <c r="BS418" i="62"/>
  <c r="BQ418" i="62"/>
  <c r="BO418" i="62"/>
  <c r="BM418" i="62"/>
  <c r="BG418" i="62"/>
  <c r="BF418" i="62"/>
  <c r="BD418" i="62"/>
  <c r="BB418" i="62"/>
  <c r="AZ418" i="62"/>
  <c r="AT418" i="62"/>
  <c r="AQ418" i="62"/>
  <c r="AO418" i="62"/>
  <c r="AM418" i="62"/>
  <c r="AG418" i="62"/>
  <c r="AF418" i="62"/>
  <c r="AD418" i="62"/>
  <c r="AB418" i="62"/>
  <c r="Z418" i="62"/>
  <c r="T418" i="62"/>
  <c r="K418" i="62"/>
  <c r="C418" i="62" s="1"/>
  <c r="CC418" i="62" s="1"/>
  <c r="J418" i="62"/>
  <c r="H418" i="62"/>
  <c r="A418" i="62"/>
  <c r="BT417" i="62"/>
  <c r="BS417" i="62"/>
  <c r="BQ417" i="62"/>
  <c r="BO417" i="62"/>
  <c r="BM417" i="62"/>
  <c r="BG417" i="62"/>
  <c r="BF417" i="62"/>
  <c r="BD417" i="62"/>
  <c r="BB417" i="62"/>
  <c r="AZ417" i="62"/>
  <c r="AT417" i="62"/>
  <c r="AQ417" i="62"/>
  <c r="AO417" i="62"/>
  <c r="AM417" i="62"/>
  <c r="AG417" i="62"/>
  <c r="AF417" i="62"/>
  <c r="AD417" i="62"/>
  <c r="AB417" i="62"/>
  <c r="Z417" i="62"/>
  <c r="T417" i="62"/>
  <c r="K417" i="62"/>
  <c r="C417" i="62" s="1"/>
  <c r="CC417" i="62" s="1"/>
  <c r="J417" i="62"/>
  <c r="H417" i="62"/>
  <c r="A417" i="62"/>
  <c r="BT416" i="62"/>
  <c r="BS416" i="62"/>
  <c r="BQ416" i="62"/>
  <c r="BO416" i="62"/>
  <c r="BM416" i="62"/>
  <c r="BG416" i="62"/>
  <c r="BF416" i="62"/>
  <c r="BD416" i="62"/>
  <c r="BB416" i="62"/>
  <c r="AZ416" i="62"/>
  <c r="AT416" i="62"/>
  <c r="AQ416" i="62"/>
  <c r="AO416" i="62"/>
  <c r="AM416" i="62"/>
  <c r="AG416" i="62"/>
  <c r="AF416" i="62"/>
  <c r="AD416" i="62"/>
  <c r="AB416" i="62"/>
  <c r="Z416" i="62"/>
  <c r="T416" i="62"/>
  <c r="K416" i="62"/>
  <c r="C416" i="62" s="1"/>
  <c r="CC416" i="62" s="1"/>
  <c r="J416" i="62"/>
  <c r="H416" i="62"/>
  <c r="A416" i="62"/>
  <c r="BT415" i="62"/>
  <c r="BS415" i="62"/>
  <c r="BQ415" i="62"/>
  <c r="BO415" i="62"/>
  <c r="BM415" i="62"/>
  <c r="BG415" i="62"/>
  <c r="BF415" i="62"/>
  <c r="BD415" i="62"/>
  <c r="BB415" i="62"/>
  <c r="AZ415" i="62"/>
  <c r="AT415" i="62"/>
  <c r="AQ415" i="62"/>
  <c r="AO415" i="62"/>
  <c r="AM415" i="62"/>
  <c r="AG415" i="62"/>
  <c r="AF415" i="62"/>
  <c r="AD415" i="62"/>
  <c r="AB415" i="62"/>
  <c r="Z415" i="62"/>
  <c r="T415" i="62"/>
  <c r="K415" i="62"/>
  <c r="C415" i="62" s="1"/>
  <c r="CC415" i="62" s="1"/>
  <c r="J415" i="62"/>
  <c r="H415" i="62"/>
  <c r="A415" i="62"/>
  <c r="BT414" i="62"/>
  <c r="BS414" i="62"/>
  <c r="BQ414" i="62"/>
  <c r="BO414" i="62"/>
  <c r="BM414" i="62"/>
  <c r="BG414" i="62"/>
  <c r="BF414" i="62"/>
  <c r="BD414" i="62"/>
  <c r="BB414" i="62"/>
  <c r="AZ414" i="62"/>
  <c r="AT414" i="62"/>
  <c r="AQ414" i="62"/>
  <c r="AO414" i="62"/>
  <c r="AM414" i="62"/>
  <c r="AG414" i="62"/>
  <c r="AF414" i="62"/>
  <c r="AD414" i="62"/>
  <c r="AB414" i="62"/>
  <c r="Z414" i="62"/>
  <c r="T414" i="62"/>
  <c r="K414" i="62"/>
  <c r="C414" i="62" s="1"/>
  <c r="CC414" i="62" s="1"/>
  <c r="J414" i="62"/>
  <c r="H414" i="62"/>
  <c r="A414" i="62"/>
  <c r="BT413" i="62"/>
  <c r="BS413" i="62"/>
  <c r="BQ413" i="62"/>
  <c r="BO413" i="62"/>
  <c r="BM413" i="62"/>
  <c r="BG413" i="62"/>
  <c r="BF413" i="62"/>
  <c r="BD413" i="62"/>
  <c r="BB413" i="62"/>
  <c r="AZ413" i="62"/>
  <c r="AT413" i="62"/>
  <c r="AQ413" i="62"/>
  <c r="AO413" i="62"/>
  <c r="AM413" i="62"/>
  <c r="AG413" i="62"/>
  <c r="AF413" i="62"/>
  <c r="AD413" i="62"/>
  <c r="AB413" i="62"/>
  <c r="Z413" i="62"/>
  <c r="T413" i="62"/>
  <c r="K413" i="62"/>
  <c r="C413" i="62" s="1"/>
  <c r="CC413" i="62" s="1"/>
  <c r="J413" i="62"/>
  <c r="H413" i="62"/>
  <c r="A413" i="62"/>
  <c r="BT412" i="62"/>
  <c r="BS412" i="62"/>
  <c r="BQ412" i="62"/>
  <c r="BO412" i="62"/>
  <c r="BM412" i="62"/>
  <c r="BG412" i="62"/>
  <c r="BF412" i="62"/>
  <c r="BD412" i="62"/>
  <c r="BB412" i="62"/>
  <c r="AZ412" i="62"/>
  <c r="AT412" i="62"/>
  <c r="AQ412" i="62"/>
  <c r="AO412" i="62"/>
  <c r="AM412" i="62"/>
  <c r="AG412" i="62"/>
  <c r="AF412" i="62"/>
  <c r="AD412" i="62"/>
  <c r="AB412" i="62"/>
  <c r="Z412" i="62"/>
  <c r="T412" i="62"/>
  <c r="K412" i="62"/>
  <c r="C412" i="62" s="1"/>
  <c r="CC412" i="62" s="1"/>
  <c r="J412" i="62"/>
  <c r="H412" i="62"/>
  <c r="A412" i="62"/>
  <c r="BT411" i="62"/>
  <c r="BS411" i="62"/>
  <c r="BQ411" i="62"/>
  <c r="BO411" i="62"/>
  <c r="BM411" i="62"/>
  <c r="BG411" i="62"/>
  <c r="BF411" i="62"/>
  <c r="BD411" i="62"/>
  <c r="BB411" i="62"/>
  <c r="AZ411" i="62"/>
  <c r="AT411" i="62"/>
  <c r="AQ411" i="62"/>
  <c r="AO411" i="62"/>
  <c r="AM411" i="62"/>
  <c r="AG411" i="62"/>
  <c r="AF411" i="62"/>
  <c r="AD411" i="62"/>
  <c r="AB411" i="62"/>
  <c r="Z411" i="62"/>
  <c r="T411" i="62"/>
  <c r="K411" i="62"/>
  <c r="C411" i="62" s="1"/>
  <c r="CC411" i="62" s="1"/>
  <c r="J411" i="62"/>
  <c r="H411" i="62"/>
  <c r="A411" i="62"/>
  <c r="BT410" i="62"/>
  <c r="BS410" i="62"/>
  <c r="BQ410" i="62"/>
  <c r="BO410" i="62"/>
  <c r="BM410" i="62"/>
  <c r="BG410" i="62"/>
  <c r="BF410" i="62"/>
  <c r="BD410" i="62"/>
  <c r="BB410" i="62"/>
  <c r="AZ410" i="62"/>
  <c r="AT410" i="62"/>
  <c r="AQ410" i="62"/>
  <c r="AO410" i="62"/>
  <c r="AM410" i="62"/>
  <c r="AG410" i="62"/>
  <c r="AF410" i="62"/>
  <c r="AD410" i="62"/>
  <c r="AB410" i="62"/>
  <c r="Z410" i="62"/>
  <c r="T410" i="62"/>
  <c r="K410" i="62"/>
  <c r="C410" i="62" s="1"/>
  <c r="CC410" i="62" s="1"/>
  <c r="J410" i="62"/>
  <c r="H410" i="62"/>
  <c r="A410" i="62"/>
  <c r="BT409" i="62"/>
  <c r="BS409" i="62"/>
  <c r="BQ409" i="62"/>
  <c r="BO409" i="62"/>
  <c r="BM409" i="62"/>
  <c r="BG409" i="62"/>
  <c r="BF409" i="62"/>
  <c r="BD409" i="62"/>
  <c r="BB409" i="62"/>
  <c r="AZ409" i="62"/>
  <c r="AT409" i="62"/>
  <c r="AQ409" i="62"/>
  <c r="AO409" i="62"/>
  <c r="AM409" i="62"/>
  <c r="AG409" i="62"/>
  <c r="AF409" i="62"/>
  <c r="AD409" i="62"/>
  <c r="AB409" i="62"/>
  <c r="Z409" i="62"/>
  <c r="T409" i="62"/>
  <c r="K409" i="62"/>
  <c r="C409" i="62" s="1"/>
  <c r="CC409" i="62" s="1"/>
  <c r="J409" i="62"/>
  <c r="H409" i="62"/>
  <c r="A409" i="62"/>
  <c r="BT408" i="62"/>
  <c r="BS408" i="62"/>
  <c r="BQ408" i="62"/>
  <c r="BO408" i="62"/>
  <c r="BM408" i="62"/>
  <c r="BG408" i="62"/>
  <c r="BF408" i="62"/>
  <c r="BD408" i="62"/>
  <c r="BB408" i="62"/>
  <c r="AZ408" i="62"/>
  <c r="AT408" i="62"/>
  <c r="AQ408" i="62"/>
  <c r="AO408" i="62"/>
  <c r="AM408" i="62"/>
  <c r="AG408" i="62"/>
  <c r="AF408" i="62"/>
  <c r="AD408" i="62"/>
  <c r="AB408" i="62"/>
  <c r="Z408" i="62"/>
  <c r="T408" i="62"/>
  <c r="K408" i="62"/>
  <c r="C408" i="62" s="1"/>
  <c r="CC408" i="62" s="1"/>
  <c r="J408" i="62"/>
  <c r="H408" i="62"/>
  <c r="A408" i="62"/>
  <c r="BT407" i="62"/>
  <c r="BS407" i="62"/>
  <c r="BQ407" i="62"/>
  <c r="BO407" i="62"/>
  <c r="BM407" i="62"/>
  <c r="BG407" i="62"/>
  <c r="BF407" i="62"/>
  <c r="BD407" i="62"/>
  <c r="BB407" i="62"/>
  <c r="AZ407" i="62"/>
  <c r="AT407" i="62"/>
  <c r="AQ407" i="62"/>
  <c r="AO407" i="62"/>
  <c r="AM407" i="62"/>
  <c r="AG407" i="62"/>
  <c r="AF407" i="62"/>
  <c r="AD407" i="62"/>
  <c r="AB407" i="62"/>
  <c r="Z407" i="62"/>
  <c r="T407" i="62"/>
  <c r="K407" i="62"/>
  <c r="C407" i="62" s="1"/>
  <c r="CC407" i="62" s="1"/>
  <c r="J407" i="62"/>
  <c r="H407" i="62"/>
  <c r="A407" i="62"/>
  <c r="BT406" i="62"/>
  <c r="BS406" i="62"/>
  <c r="BQ406" i="62"/>
  <c r="BO406" i="62"/>
  <c r="BM406" i="62"/>
  <c r="BG406" i="62"/>
  <c r="BF406" i="62"/>
  <c r="BD406" i="62"/>
  <c r="BB406" i="62"/>
  <c r="AZ406" i="62"/>
  <c r="AT406" i="62"/>
  <c r="AQ406" i="62"/>
  <c r="AO406" i="62"/>
  <c r="AM406" i="62"/>
  <c r="AG406" i="62"/>
  <c r="AF406" i="62"/>
  <c r="AD406" i="62"/>
  <c r="AB406" i="62"/>
  <c r="Z406" i="62"/>
  <c r="T406" i="62"/>
  <c r="K406" i="62"/>
  <c r="C406" i="62" s="1"/>
  <c r="CC406" i="62" s="1"/>
  <c r="J406" i="62"/>
  <c r="H406" i="62"/>
  <c r="A406" i="62"/>
  <c r="BT405" i="62"/>
  <c r="BS405" i="62"/>
  <c r="BQ405" i="62"/>
  <c r="BO405" i="62"/>
  <c r="BM405" i="62"/>
  <c r="BG405" i="62"/>
  <c r="BF405" i="62"/>
  <c r="BD405" i="62"/>
  <c r="BB405" i="62"/>
  <c r="AZ405" i="62"/>
  <c r="AT405" i="62"/>
  <c r="AQ405" i="62"/>
  <c r="AO405" i="62"/>
  <c r="AM405" i="62"/>
  <c r="AG405" i="62"/>
  <c r="AF405" i="62"/>
  <c r="AD405" i="62"/>
  <c r="AB405" i="62"/>
  <c r="Z405" i="62"/>
  <c r="T405" i="62"/>
  <c r="K405" i="62"/>
  <c r="C405" i="62" s="1"/>
  <c r="CC405" i="62" s="1"/>
  <c r="J405" i="62"/>
  <c r="H405" i="62"/>
  <c r="A405" i="62"/>
  <c r="BT404" i="62"/>
  <c r="BS404" i="62"/>
  <c r="BQ404" i="62"/>
  <c r="BO404" i="62"/>
  <c r="BM404" i="62"/>
  <c r="BG404" i="62"/>
  <c r="BF404" i="62"/>
  <c r="BD404" i="62"/>
  <c r="BB404" i="62"/>
  <c r="AZ404" i="62"/>
  <c r="AT404" i="62"/>
  <c r="AQ404" i="62"/>
  <c r="AO404" i="62"/>
  <c r="AM404" i="62"/>
  <c r="AG404" i="62"/>
  <c r="AF404" i="62"/>
  <c r="AD404" i="62"/>
  <c r="AB404" i="62"/>
  <c r="Z404" i="62"/>
  <c r="T404" i="62"/>
  <c r="K404" i="62"/>
  <c r="C404" i="62" s="1"/>
  <c r="CC404" i="62" s="1"/>
  <c r="J404" i="62"/>
  <c r="H404" i="62"/>
  <c r="A404" i="62"/>
  <c r="BT403" i="62"/>
  <c r="BS403" i="62"/>
  <c r="BQ403" i="62"/>
  <c r="BO403" i="62"/>
  <c r="BM403" i="62"/>
  <c r="BG403" i="62"/>
  <c r="BF403" i="62"/>
  <c r="BD403" i="62"/>
  <c r="BB403" i="62"/>
  <c r="AZ403" i="62"/>
  <c r="AT403" i="62"/>
  <c r="AQ403" i="62"/>
  <c r="AO403" i="62"/>
  <c r="AM403" i="62"/>
  <c r="AG403" i="62"/>
  <c r="AF403" i="62"/>
  <c r="AD403" i="62"/>
  <c r="AB403" i="62"/>
  <c r="Z403" i="62"/>
  <c r="T403" i="62"/>
  <c r="K403" i="62"/>
  <c r="C403" i="62" s="1"/>
  <c r="CC403" i="62" s="1"/>
  <c r="J403" i="62"/>
  <c r="H403" i="62"/>
  <c r="A403" i="62"/>
  <c r="BT402" i="62"/>
  <c r="BS402" i="62"/>
  <c r="BQ402" i="62"/>
  <c r="BO402" i="62"/>
  <c r="BM402" i="62"/>
  <c r="BG402" i="62"/>
  <c r="BF402" i="62"/>
  <c r="BD402" i="62"/>
  <c r="BB402" i="62"/>
  <c r="AZ402" i="62"/>
  <c r="AT402" i="62"/>
  <c r="AQ402" i="62"/>
  <c r="AO402" i="62"/>
  <c r="AM402" i="62"/>
  <c r="AG402" i="62"/>
  <c r="AF402" i="62"/>
  <c r="AD402" i="62"/>
  <c r="AB402" i="62"/>
  <c r="Z402" i="62"/>
  <c r="T402" i="62"/>
  <c r="K402" i="62"/>
  <c r="C402" i="62" s="1"/>
  <c r="CC402" i="62" s="1"/>
  <c r="J402" i="62"/>
  <c r="H402" i="62"/>
  <c r="A402" i="62"/>
  <c r="BT401" i="62"/>
  <c r="BS401" i="62"/>
  <c r="BQ401" i="62"/>
  <c r="BO401" i="62"/>
  <c r="BM401" i="62"/>
  <c r="BG401" i="62"/>
  <c r="BF401" i="62"/>
  <c r="BD401" i="62"/>
  <c r="BB401" i="62"/>
  <c r="AZ401" i="62"/>
  <c r="AT401" i="62"/>
  <c r="AQ401" i="62"/>
  <c r="AO401" i="62"/>
  <c r="AM401" i="62"/>
  <c r="AG401" i="62"/>
  <c r="AF401" i="62"/>
  <c r="AD401" i="62"/>
  <c r="AB401" i="62"/>
  <c r="Z401" i="62"/>
  <c r="T401" i="62"/>
  <c r="K401" i="62"/>
  <c r="C401" i="62" s="1"/>
  <c r="CC401" i="62" s="1"/>
  <c r="J401" i="62"/>
  <c r="H401" i="62"/>
  <c r="A401" i="62"/>
  <c r="BT400" i="62"/>
  <c r="BS400" i="62"/>
  <c r="BQ400" i="62"/>
  <c r="BO400" i="62"/>
  <c r="BM400" i="62"/>
  <c r="BG400" i="62"/>
  <c r="BF400" i="62"/>
  <c r="BD400" i="62"/>
  <c r="BB400" i="62"/>
  <c r="AZ400" i="62"/>
  <c r="AT400" i="62"/>
  <c r="AQ400" i="62"/>
  <c r="AO400" i="62"/>
  <c r="AM400" i="62"/>
  <c r="AG400" i="62"/>
  <c r="AF400" i="62"/>
  <c r="AD400" i="62"/>
  <c r="AB400" i="62"/>
  <c r="Z400" i="62"/>
  <c r="T400" i="62"/>
  <c r="K400" i="62"/>
  <c r="C400" i="62" s="1"/>
  <c r="CC400" i="62" s="1"/>
  <c r="J400" i="62"/>
  <c r="H400" i="62"/>
  <c r="A400" i="62"/>
  <c r="BT399" i="62"/>
  <c r="BS399" i="62"/>
  <c r="BQ399" i="62"/>
  <c r="BO399" i="62"/>
  <c r="BM399" i="62"/>
  <c r="BG399" i="62"/>
  <c r="BF399" i="62"/>
  <c r="BD399" i="62"/>
  <c r="BB399" i="62"/>
  <c r="AZ399" i="62"/>
  <c r="AT399" i="62"/>
  <c r="AQ399" i="62"/>
  <c r="AO399" i="62"/>
  <c r="AM399" i="62"/>
  <c r="AG399" i="62"/>
  <c r="AF399" i="62"/>
  <c r="AD399" i="62"/>
  <c r="AB399" i="62"/>
  <c r="Z399" i="62"/>
  <c r="T399" i="62"/>
  <c r="K399" i="62"/>
  <c r="C399" i="62" s="1"/>
  <c r="CC399" i="62" s="1"/>
  <c r="J399" i="62"/>
  <c r="H399" i="62"/>
  <c r="A399" i="62"/>
  <c r="BT398" i="62"/>
  <c r="BS398" i="62"/>
  <c r="BQ398" i="62"/>
  <c r="BO398" i="62"/>
  <c r="BM398" i="62"/>
  <c r="BG398" i="62"/>
  <c r="BF398" i="62"/>
  <c r="BD398" i="62"/>
  <c r="BB398" i="62"/>
  <c r="AZ398" i="62"/>
  <c r="AT398" i="62"/>
  <c r="AQ398" i="62"/>
  <c r="AO398" i="62"/>
  <c r="AM398" i="62"/>
  <c r="AG398" i="62"/>
  <c r="AF398" i="62"/>
  <c r="AD398" i="62"/>
  <c r="AB398" i="62"/>
  <c r="Z398" i="62"/>
  <c r="T398" i="62"/>
  <c r="K398" i="62"/>
  <c r="C398" i="62" s="1"/>
  <c r="CC398" i="62" s="1"/>
  <c r="J398" i="62"/>
  <c r="H398" i="62"/>
  <c r="A398" i="62"/>
  <c r="BT397" i="62"/>
  <c r="BS397" i="62"/>
  <c r="BQ397" i="62"/>
  <c r="BO397" i="62"/>
  <c r="BM397" i="62"/>
  <c r="BG397" i="62"/>
  <c r="BF397" i="62"/>
  <c r="BD397" i="62"/>
  <c r="BB397" i="62"/>
  <c r="AZ397" i="62"/>
  <c r="AT397" i="62"/>
  <c r="AQ397" i="62"/>
  <c r="AO397" i="62"/>
  <c r="AM397" i="62"/>
  <c r="AG397" i="62"/>
  <c r="AF397" i="62"/>
  <c r="AD397" i="62"/>
  <c r="AB397" i="62"/>
  <c r="Z397" i="62"/>
  <c r="T397" i="62"/>
  <c r="K397" i="62"/>
  <c r="C397" i="62" s="1"/>
  <c r="CC397" i="62" s="1"/>
  <c r="J397" i="62"/>
  <c r="H397" i="62"/>
  <c r="A397" i="62"/>
  <c r="BT396" i="62"/>
  <c r="BS396" i="62"/>
  <c r="BQ396" i="62"/>
  <c r="BO396" i="62"/>
  <c r="BM396" i="62"/>
  <c r="BG396" i="62"/>
  <c r="BF396" i="62"/>
  <c r="BD396" i="62"/>
  <c r="BB396" i="62"/>
  <c r="AZ396" i="62"/>
  <c r="AT396" i="62"/>
  <c r="AQ396" i="62"/>
  <c r="AO396" i="62"/>
  <c r="AM396" i="62"/>
  <c r="AG396" i="62"/>
  <c r="AF396" i="62"/>
  <c r="AD396" i="62"/>
  <c r="AB396" i="62"/>
  <c r="Z396" i="62"/>
  <c r="T396" i="62"/>
  <c r="K396" i="62"/>
  <c r="C396" i="62" s="1"/>
  <c r="CC396" i="62" s="1"/>
  <c r="J396" i="62"/>
  <c r="H396" i="62"/>
  <c r="A396" i="62"/>
  <c r="BT395" i="62"/>
  <c r="BS395" i="62"/>
  <c r="BQ395" i="62"/>
  <c r="BO395" i="62"/>
  <c r="BM395" i="62"/>
  <c r="BG395" i="62"/>
  <c r="BF395" i="62"/>
  <c r="BD395" i="62"/>
  <c r="BB395" i="62"/>
  <c r="AZ395" i="62"/>
  <c r="AT395" i="62"/>
  <c r="AQ395" i="62"/>
  <c r="AO395" i="62"/>
  <c r="AM395" i="62"/>
  <c r="AG395" i="62"/>
  <c r="AF395" i="62"/>
  <c r="AD395" i="62"/>
  <c r="AB395" i="62"/>
  <c r="Z395" i="62"/>
  <c r="T395" i="62"/>
  <c r="K395" i="62"/>
  <c r="C395" i="62" s="1"/>
  <c r="CC395" i="62" s="1"/>
  <c r="J395" i="62"/>
  <c r="H395" i="62"/>
  <c r="A395" i="62"/>
  <c r="BT394" i="62"/>
  <c r="BS394" i="62"/>
  <c r="BQ394" i="62"/>
  <c r="BO394" i="62"/>
  <c r="BM394" i="62"/>
  <c r="BG394" i="62"/>
  <c r="BF394" i="62"/>
  <c r="BD394" i="62"/>
  <c r="BB394" i="62"/>
  <c r="AZ394" i="62"/>
  <c r="AT394" i="62"/>
  <c r="AQ394" i="62"/>
  <c r="AO394" i="62"/>
  <c r="AM394" i="62"/>
  <c r="AG394" i="62"/>
  <c r="AF394" i="62"/>
  <c r="AD394" i="62"/>
  <c r="AB394" i="62"/>
  <c r="Z394" i="62"/>
  <c r="T394" i="62"/>
  <c r="K394" i="62"/>
  <c r="C394" i="62" s="1"/>
  <c r="CC394" i="62" s="1"/>
  <c r="J394" i="62"/>
  <c r="H394" i="62"/>
  <c r="A394" i="62"/>
  <c r="BT393" i="62"/>
  <c r="BS393" i="62"/>
  <c r="BQ393" i="62"/>
  <c r="BO393" i="62"/>
  <c r="BM393" i="62"/>
  <c r="BG393" i="62"/>
  <c r="BF393" i="62"/>
  <c r="BD393" i="62"/>
  <c r="BB393" i="62"/>
  <c r="AZ393" i="62"/>
  <c r="AT393" i="62"/>
  <c r="AQ393" i="62"/>
  <c r="AO393" i="62"/>
  <c r="AM393" i="62"/>
  <c r="AG393" i="62"/>
  <c r="AF393" i="62"/>
  <c r="AD393" i="62"/>
  <c r="AB393" i="62"/>
  <c r="Z393" i="62"/>
  <c r="T393" i="62"/>
  <c r="K393" i="62"/>
  <c r="C393" i="62" s="1"/>
  <c r="CC393" i="62" s="1"/>
  <c r="J393" i="62"/>
  <c r="H393" i="62"/>
  <c r="A393" i="62"/>
  <c r="BT392" i="62"/>
  <c r="BS392" i="62"/>
  <c r="BQ392" i="62"/>
  <c r="BO392" i="62"/>
  <c r="BM392" i="62"/>
  <c r="BG392" i="62"/>
  <c r="BF392" i="62"/>
  <c r="BD392" i="62"/>
  <c r="BB392" i="62"/>
  <c r="AZ392" i="62"/>
  <c r="AT392" i="62"/>
  <c r="AQ392" i="62"/>
  <c r="AO392" i="62"/>
  <c r="AM392" i="62"/>
  <c r="AG392" i="62"/>
  <c r="AF392" i="62"/>
  <c r="AD392" i="62"/>
  <c r="AB392" i="62"/>
  <c r="Z392" i="62"/>
  <c r="T392" i="62"/>
  <c r="K392" i="62"/>
  <c r="C392" i="62" s="1"/>
  <c r="CC392" i="62" s="1"/>
  <c r="J392" i="62"/>
  <c r="H392" i="62"/>
  <c r="A392" i="62"/>
  <c r="BT391" i="62"/>
  <c r="BS391" i="62"/>
  <c r="BQ391" i="62"/>
  <c r="BO391" i="62"/>
  <c r="BM391" i="62"/>
  <c r="BG391" i="62"/>
  <c r="BF391" i="62"/>
  <c r="BD391" i="62"/>
  <c r="BB391" i="62"/>
  <c r="AZ391" i="62"/>
  <c r="AT391" i="62"/>
  <c r="AQ391" i="62"/>
  <c r="AO391" i="62"/>
  <c r="AM391" i="62"/>
  <c r="AG391" i="62"/>
  <c r="AF391" i="62"/>
  <c r="AD391" i="62"/>
  <c r="AB391" i="62"/>
  <c r="Z391" i="62"/>
  <c r="T391" i="62"/>
  <c r="K391" i="62"/>
  <c r="C391" i="62" s="1"/>
  <c r="CC391" i="62" s="1"/>
  <c r="J391" i="62"/>
  <c r="H391" i="62"/>
  <c r="A391" i="62"/>
  <c r="BT390" i="62"/>
  <c r="BS390" i="62"/>
  <c r="BQ390" i="62"/>
  <c r="BO390" i="62"/>
  <c r="BM390" i="62"/>
  <c r="BG390" i="62"/>
  <c r="BF390" i="62"/>
  <c r="BD390" i="62"/>
  <c r="BB390" i="62"/>
  <c r="AZ390" i="62"/>
  <c r="AT390" i="62"/>
  <c r="AQ390" i="62"/>
  <c r="AO390" i="62"/>
  <c r="AM390" i="62"/>
  <c r="AG390" i="62"/>
  <c r="AF390" i="62"/>
  <c r="AD390" i="62"/>
  <c r="AB390" i="62"/>
  <c r="Z390" i="62"/>
  <c r="T390" i="62"/>
  <c r="K390" i="62"/>
  <c r="C390" i="62" s="1"/>
  <c r="CC390" i="62" s="1"/>
  <c r="J390" i="62"/>
  <c r="H390" i="62"/>
  <c r="A390" i="62"/>
  <c r="BT389" i="62"/>
  <c r="BS389" i="62"/>
  <c r="BQ389" i="62"/>
  <c r="BO389" i="62"/>
  <c r="BM389" i="62"/>
  <c r="BG389" i="62"/>
  <c r="BF389" i="62"/>
  <c r="BD389" i="62"/>
  <c r="BB389" i="62"/>
  <c r="AZ389" i="62"/>
  <c r="AT389" i="62"/>
  <c r="AQ389" i="62"/>
  <c r="AO389" i="62"/>
  <c r="AM389" i="62"/>
  <c r="AG389" i="62"/>
  <c r="AF389" i="62"/>
  <c r="AD389" i="62"/>
  <c r="AB389" i="62"/>
  <c r="Z389" i="62"/>
  <c r="T389" i="62"/>
  <c r="K389" i="62"/>
  <c r="C389" i="62" s="1"/>
  <c r="CC389" i="62" s="1"/>
  <c r="J389" i="62"/>
  <c r="H389" i="62"/>
  <c r="A389" i="62"/>
  <c r="BT388" i="62"/>
  <c r="BS388" i="62"/>
  <c r="BQ388" i="62"/>
  <c r="BO388" i="62"/>
  <c r="BM388" i="62"/>
  <c r="BG388" i="62"/>
  <c r="BF388" i="62"/>
  <c r="BD388" i="62"/>
  <c r="BB388" i="62"/>
  <c r="AZ388" i="62"/>
  <c r="AT388" i="62"/>
  <c r="AQ388" i="62"/>
  <c r="AO388" i="62"/>
  <c r="AM388" i="62"/>
  <c r="AG388" i="62"/>
  <c r="AF388" i="62"/>
  <c r="AD388" i="62"/>
  <c r="AB388" i="62"/>
  <c r="Z388" i="62"/>
  <c r="T388" i="62"/>
  <c r="K388" i="62"/>
  <c r="C388" i="62" s="1"/>
  <c r="CC388" i="62" s="1"/>
  <c r="J388" i="62"/>
  <c r="H388" i="62"/>
  <c r="A388" i="62"/>
  <c r="BT387" i="62"/>
  <c r="BS387" i="62"/>
  <c r="BQ387" i="62"/>
  <c r="BO387" i="62"/>
  <c r="BM387" i="62"/>
  <c r="BG387" i="62"/>
  <c r="BF387" i="62"/>
  <c r="BD387" i="62"/>
  <c r="BB387" i="62"/>
  <c r="AZ387" i="62"/>
  <c r="AT387" i="62"/>
  <c r="AQ387" i="62"/>
  <c r="AO387" i="62"/>
  <c r="AM387" i="62"/>
  <c r="AG387" i="62"/>
  <c r="AF387" i="62"/>
  <c r="AD387" i="62"/>
  <c r="AB387" i="62"/>
  <c r="Z387" i="62"/>
  <c r="T387" i="62"/>
  <c r="K387" i="62"/>
  <c r="C387" i="62" s="1"/>
  <c r="CC387" i="62" s="1"/>
  <c r="J387" i="62"/>
  <c r="H387" i="62"/>
  <c r="A387" i="62"/>
  <c r="BT386" i="62"/>
  <c r="BS386" i="62"/>
  <c r="BQ386" i="62"/>
  <c r="BO386" i="62"/>
  <c r="BM386" i="62"/>
  <c r="BG386" i="62"/>
  <c r="BF386" i="62"/>
  <c r="BD386" i="62"/>
  <c r="BB386" i="62"/>
  <c r="AZ386" i="62"/>
  <c r="AT386" i="62"/>
  <c r="AQ386" i="62"/>
  <c r="AO386" i="62"/>
  <c r="AM386" i="62"/>
  <c r="AG386" i="62"/>
  <c r="AF386" i="62"/>
  <c r="AD386" i="62"/>
  <c r="AB386" i="62"/>
  <c r="Z386" i="62"/>
  <c r="T386" i="62"/>
  <c r="K386" i="62"/>
  <c r="C386" i="62" s="1"/>
  <c r="CC386" i="62" s="1"/>
  <c r="J386" i="62"/>
  <c r="H386" i="62"/>
  <c r="A386" i="62"/>
  <c r="BT385" i="62"/>
  <c r="BS385" i="62"/>
  <c r="BQ385" i="62"/>
  <c r="BO385" i="62"/>
  <c r="BM385" i="62"/>
  <c r="BG385" i="62"/>
  <c r="BF385" i="62"/>
  <c r="BD385" i="62"/>
  <c r="BB385" i="62"/>
  <c r="AZ385" i="62"/>
  <c r="AT385" i="62"/>
  <c r="AQ385" i="62"/>
  <c r="AO385" i="62"/>
  <c r="AM385" i="62"/>
  <c r="AG385" i="62"/>
  <c r="AF385" i="62"/>
  <c r="AD385" i="62"/>
  <c r="AB385" i="62"/>
  <c r="Z385" i="62"/>
  <c r="T385" i="62"/>
  <c r="K385" i="62"/>
  <c r="C385" i="62" s="1"/>
  <c r="CC385" i="62" s="1"/>
  <c r="J385" i="62"/>
  <c r="H385" i="62"/>
  <c r="A385" i="62"/>
  <c r="BT384" i="62"/>
  <c r="BS384" i="62"/>
  <c r="BQ384" i="62"/>
  <c r="BO384" i="62"/>
  <c r="BM384" i="62"/>
  <c r="BG384" i="62"/>
  <c r="BF384" i="62"/>
  <c r="BD384" i="62"/>
  <c r="BB384" i="62"/>
  <c r="AZ384" i="62"/>
  <c r="AT384" i="62"/>
  <c r="AQ384" i="62"/>
  <c r="AO384" i="62"/>
  <c r="AM384" i="62"/>
  <c r="AG384" i="62"/>
  <c r="AF384" i="62"/>
  <c r="AD384" i="62"/>
  <c r="AB384" i="62"/>
  <c r="Z384" i="62"/>
  <c r="T384" i="62"/>
  <c r="K384" i="62"/>
  <c r="C384" i="62" s="1"/>
  <c r="CC384" i="62" s="1"/>
  <c r="J384" i="62"/>
  <c r="H384" i="62"/>
  <c r="A384" i="62"/>
  <c r="BT383" i="62"/>
  <c r="BS383" i="62"/>
  <c r="BQ383" i="62"/>
  <c r="BO383" i="62"/>
  <c r="BM383" i="62"/>
  <c r="BG383" i="62"/>
  <c r="BF383" i="62"/>
  <c r="BD383" i="62"/>
  <c r="BB383" i="62"/>
  <c r="AZ383" i="62"/>
  <c r="AT383" i="62"/>
  <c r="AQ383" i="62"/>
  <c r="AO383" i="62"/>
  <c r="AM383" i="62"/>
  <c r="AG383" i="62"/>
  <c r="AF383" i="62"/>
  <c r="AD383" i="62"/>
  <c r="AB383" i="62"/>
  <c r="Z383" i="62"/>
  <c r="T383" i="62"/>
  <c r="K383" i="62"/>
  <c r="C383" i="62" s="1"/>
  <c r="CC383" i="62" s="1"/>
  <c r="J383" i="62"/>
  <c r="H383" i="62"/>
  <c r="A383" i="62"/>
  <c r="BT382" i="62"/>
  <c r="BS382" i="62"/>
  <c r="BQ382" i="62"/>
  <c r="BO382" i="62"/>
  <c r="BM382" i="62"/>
  <c r="BG382" i="62"/>
  <c r="BF382" i="62"/>
  <c r="BD382" i="62"/>
  <c r="BB382" i="62"/>
  <c r="AZ382" i="62"/>
  <c r="AT382" i="62"/>
  <c r="AQ382" i="62"/>
  <c r="AO382" i="62"/>
  <c r="AM382" i="62"/>
  <c r="AG382" i="62"/>
  <c r="AF382" i="62"/>
  <c r="AD382" i="62"/>
  <c r="AB382" i="62"/>
  <c r="Z382" i="62"/>
  <c r="T382" i="62"/>
  <c r="K382" i="62"/>
  <c r="C382" i="62" s="1"/>
  <c r="CC382" i="62" s="1"/>
  <c r="J382" i="62"/>
  <c r="H382" i="62"/>
  <c r="A382" i="62"/>
  <c r="BT381" i="62"/>
  <c r="BS381" i="62"/>
  <c r="BQ381" i="62"/>
  <c r="BO381" i="62"/>
  <c r="BM381" i="62"/>
  <c r="BG381" i="62"/>
  <c r="BF381" i="62"/>
  <c r="BD381" i="62"/>
  <c r="BB381" i="62"/>
  <c r="AZ381" i="62"/>
  <c r="AT381" i="62"/>
  <c r="AQ381" i="62"/>
  <c r="AO381" i="62"/>
  <c r="AM381" i="62"/>
  <c r="AG381" i="62"/>
  <c r="AF381" i="62"/>
  <c r="AD381" i="62"/>
  <c r="AB381" i="62"/>
  <c r="Z381" i="62"/>
  <c r="T381" i="62"/>
  <c r="K381" i="62"/>
  <c r="C381" i="62" s="1"/>
  <c r="CC381" i="62" s="1"/>
  <c r="J381" i="62"/>
  <c r="H381" i="62"/>
  <c r="A381" i="62"/>
  <c r="BT380" i="62"/>
  <c r="BS380" i="62"/>
  <c r="BQ380" i="62"/>
  <c r="BO380" i="62"/>
  <c r="BM380" i="62"/>
  <c r="BG380" i="62"/>
  <c r="BF380" i="62"/>
  <c r="BD380" i="62"/>
  <c r="BB380" i="62"/>
  <c r="AZ380" i="62"/>
  <c r="AT380" i="62"/>
  <c r="AQ380" i="62"/>
  <c r="AO380" i="62"/>
  <c r="AM380" i="62"/>
  <c r="AG380" i="62"/>
  <c r="AF380" i="62"/>
  <c r="AD380" i="62"/>
  <c r="AB380" i="62"/>
  <c r="Z380" i="62"/>
  <c r="T380" i="62"/>
  <c r="K380" i="62"/>
  <c r="C380" i="62" s="1"/>
  <c r="CC380" i="62" s="1"/>
  <c r="J380" i="62"/>
  <c r="H380" i="62"/>
  <c r="A380" i="62"/>
  <c r="BT379" i="62"/>
  <c r="BS379" i="62"/>
  <c r="BQ379" i="62"/>
  <c r="BO379" i="62"/>
  <c r="BM379" i="62"/>
  <c r="BG379" i="62"/>
  <c r="BF379" i="62"/>
  <c r="BD379" i="62"/>
  <c r="BB379" i="62"/>
  <c r="AZ379" i="62"/>
  <c r="AT379" i="62"/>
  <c r="AQ379" i="62"/>
  <c r="AO379" i="62"/>
  <c r="AM379" i="62"/>
  <c r="AG379" i="62"/>
  <c r="AF379" i="62"/>
  <c r="AD379" i="62"/>
  <c r="AB379" i="62"/>
  <c r="Z379" i="62"/>
  <c r="T379" i="62"/>
  <c r="K379" i="62"/>
  <c r="C379" i="62" s="1"/>
  <c r="CC379" i="62" s="1"/>
  <c r="J379" i="62"/>
  <c r="H379" i="62"/>
  <c r="A379" i="62"/>
  <c r="BT378" i="62"/>
  <c r="BS378" i="62"/>
  <c r="BQ378" i="62"/>
  <c r="BO378" i="62"/>
  <c r="BM378" i="62"/>
  <c r="BG378" i="62"/>
  <c r="BF378" i="62"/>
  <c r="BD378" i="62"/>
  <c r="BB378" i="62"/>
  <c r="AZ378" i="62"/>
  <c r="AT378" i="62"/>
  <c r="AQ378" i="62"/>
  <c r="AO378" i="62"/>
  <c r="AM378" i="62"/>
  <c r="AG378" i="62"/>
  <c r="AF378" i="62"/>
  <c r="AD378" i="62"/>
  <c r="AB378" i="62"/>
  <c r="Z378" i="62"/>
  <c r="T378" i="62"/>
  <c r="K378" i="62"/>
  <c r="C378" i="62" s="1"/>
  <c r="CC378" i="62" s="1"/>
  <c r="J378" i="62"/>
  <c r="H378" i="62"/>
  <c r="A378" i="62"/>
  <c r="BT377" i="62"/>
  <c r="BS377" i="62"/>
  <c r="BQ377" i="62"/>
  <c r="BO377" i="62"/>
  <c r="BM377" i="62"/>
  <c r="BG377" i="62"/>
  <c r="BF377" i="62"/>
  <c r="BD377" i="62"/>
  <c r="BB377" i="62"/>
  <c r="AZ377" i="62"/>
  <c r="AT377" i="62"/>
  <c r="AQ377" i="62"/>
  <c r="AO377" i="62"/>
  <c r="AM377" i="62"/>
  <c r="AG377" i="62"/>
  <c r="AF377" i="62"/>
  <c r="AD377" i="62"/>
  <c r="AB377" i="62"/>
  <c r="Z377" i="62"/>
  <c r="T377" i="62"/>
  <c r="K377" i="62"/>
  <c r="C377" i="62" s="1"/>
  <c r="CC377" i="62" s="1"/>
  <c r="J377" i="62"/>
  <c r="H377" i="62"/>
  <c r="A377" i="62"/>
  <c r="BT376" i="62"/>
  <c r="BS376" i="62"/>
  <c r="BQ376" i="62"/>
  <c r="BO376" i="62"/>
  <c r="BM376" i="62"/>
  <c r="BG376" i="62"/>
  <c r="BF376" i="62"/>
  <c r="BD376" i="62"/>
  <c r="BB376" i="62"/>
  <c r="AZ376" i="62"/>
  <c r="AT376" i="62"/>
  <c r="AQ376" i="62"/>
  <c r="AO376" i="62"/>
  <c r="AM376" i="62"/>
  <c r="AG376" i="62"/>
  <c r="AF376" i="62"/>
  <c r="AD376" i="62"/>
  <c r="AB376" i="62"/>
  <c r="Z376" i="62"/>
  <c r="T376" i="62"/>
  <c r="K376" i="62"/>
  <c r="C376" i="62" s="1"/>
  <c r="CC376" i="62" s="1"/>
  <c r="J376" i="62"/>
  <c r="H376" i="62"/>
  <c r="A376" i="62"/>
  <c r="BT375" i="62"/>
  <c r="BS375" i="62"/>
  <c r="BQ375" i="62"/>
  <c r="BO375" i="62"/>
  <c r="BM375" i="62"/>
  <c r="BG375" i="62"/>
  <c r="BF375" i="62"/>
  <c r="BD375" i="62"/>
  <c r="BB375" i="62"/>
  <c r="AZ375" i="62"/>
  <c r="AT375" i="62"/>
  <c r="AQ375" i="62"/>
  <c r="AO375" i="62"/>
  <c r="AM375" i="62"/>
  <c r="AG375" i="62"/>
  <c r="AF375" i="62"/>
  <c r="AD375" i="62"/>
  <c r="AB375" i="62"/>
  <c r="Z375" i="62"/>
  <c r="T375" i="62"/>
  <c r="K375" i="62"/>
  <c r="C375" i="62" s="1"/>
  <c r="CC375" i="62" s="1"/>
  <c r="J375" i="62"/>
  <c r="H375" i="62"/>
  <c r="A375" i="62"/>
  <c r="BT374" i="62"/>
  <c r="BS374" i="62"/>
  <c r="BQ374" i="62"/>
  <c r="BO374" i="62"/>
  <c r="BM374" i="62"/>
  <c r="BG374" i="62"/>
  <c r="BF374" i="62"/>
  <c r="BD374" i="62"/>
  <c r="BB374" i="62"/>
  <c r="AZ374" i="62"/>
  <c r="AT374" i="62"/>
  <c r="AQ374" i="62"/>
  <c r="AO374" i="62"/>
  <c r="AM374" i="62"/>
  <c r="AG374" i="62"/>
  <c r="AF374" i="62"/>
  <c r="AD374" i="62"/>
  <c r="AB374" i="62"/>
  <c r="Z374" i="62"/>
  <c r="T374" i="62"/>
  <c r="K374" i="62"/>
  <c r="C374" i="62" s="1"/>
  <c r="CC374" i="62" s="1"/>
  <c r="J374" i="62"/>
  <c r="H374" i="62"/>
  <c r="A374" i="62"/>
  <c r="BT373" i="62"/>
  <c r="BS373" i="62"/>
  <c r="BQ373" i="62"/>
  <c r="BO373" i="62"/>
  <c r="BM373" i="62"/>
  <c r="BG373" i="62"/>
  <c r="BF373" i="62"/>
  <c r="BD373" i="62"/>
  <c r="BB373" i="62"/>
  <c r="AZ373" i="62"/>
  <c r="AT373" i="62"/>
  <c r="AQ373" i="62"/>
  <c r="AO373" i="62"/>
  <c r="AM373" i="62"/>
  <c r="AG373" i="62"/>
  <c r="AF373" i="62"/>
  <c r="AD373" i="62"/>
  <c r="AB373" i="62"/>
  <c r="Z373" i="62"/>
  <c r="T373" i="62"/>
  <c r="K373" i="62"/>
  <c r="C373" i="62" s="1"/>
  <c r="CC373" i="62" s="1"/>
  <c r="J373" i="62"/>
  <c r="H373" i="62"/>
  <c r="A373" i="62"/>
  <c r="BT372" i="62"/>
  <c r="BS372" i="62"/>
  <c r="BQ372" i="62"/>
  <c r="BO372" i="62"/>
  <c r="BM372" i="62"/>
  <c r="BG372" i="62"/>
  <c r="BF372" i="62"/>
  <c r="BD372" i="62"/>
  <c r="BB372" i="62"/>
  <c r="AZ372" i="62"/>
  <c r="AT372" i="62"/>
  <c r="AQ372" i="62"/>
  <c r="AO372" i="62"/>
  <c r="AM372" i="62"/>
  <c r="AG372" i="62"/>
  <c r="AF372" i="62"/>
  <c r="AD372" i="62"/>
  <c r="AB372" i="62"/>
  <c r="Z372" i="62"/>
  <c r="T372" i="62"/>
  <c r="K372" i="62"/>
  <c r="C372" i="62" s="1"/>
  <c r="CC372" i="62" s="1"/>
  <c r="J372" i="62"/>
  <c r="H372" i="62"/>
  <c r="A372" i="62"/>
  <c r="BT371" i="62"/>
  <c r="BS371" i="62"/>
  <c r="BQ371" i="62"/>
  <c r="BO371" i="62"/>
  <c r="BM371" i="62"/>
  <c r="BG371" i="62"/>
  <c r="BF371" i="62"/>
  <c r="BD371" i="62"/>
  <c r="BB371" i="62"/>
  <c r="AZ371" i="62"/>
  <c r="AT371" i="62"/>
  <c r="AQ371" i="62"/>
  <c r="AO371" i="62"/>
  <c r="AM371" i="62"/>
  <c r="AG371" i="62"/>
  <c r="AF371" i="62"/>
  <c r="AD371" i="62"/>
  <c r="AB371" i="62"/>
  <c r="Z371" i="62"/>
  <c r="T371" i="62"/>
  <c r="K371" i="62"/>
  <c r="C371" i="62" s="1"/>
  <c r="CC371" i="62" s="1"/>
  <c r="J371" i="62"/>
  <c r="H371" i="62"/>
  <c r="A371" i="62"/>
  <c r="BT370" i="62"/>
  <c r="BS370" i="62"/>
  <c r="BQ370" i="62"/>
  <c r="BO370" i="62"/>
  <c r="BM370" i="62"/>
  <c r="BG370" i="62"/>
  <c r="BF370" i="62"/>
  <c r="BD370" i="62"/>
  <c r="BB370" i="62"/>
  <c r="AZ370" i="62"/>
  <c r="AT370" i="62"/>
  <c r="AQ370" i="62"/>
  <c r="AO370" i="62"/>
  <c r="AM370" i="62"/>
  <c r="AG370" i="62"/>
  <c r="AF370" i="62"/>
  <c r="AD370" i="62"/>
  <c r="AB370" i="62"/>
  <c r="Z370" i="62"/>
  <c r="T370" i="62"/>
  <c r="K370" i="62"/>
  <c r="C370" i="62" s="1"/>
  <c r="CC370" i="62" s="1"/>
  <c r="J370" i="62"/>
  <c r="H370" i="62"/>
  <c r="A370" i="62"/>
  <c r="BT369" i="62"/>
  <c r="BS369" i="62"/>
  <c r="BQ369" i="62"/>
  <c r="BO369" i="62"/>
  <c r="BM369" i="62"/>
  <c r="BG369" i="62"/>
  <c r="BF369" i="62"/>
  <c r="BD369" i="62"/>
  <c r="BB369" i="62"/>
  <c r="AZ369" i="62"/>
  <c r="AT369" i="62"/>
  <c r="AQ369" i="62"/>
  <c r="AO369" i="62"/>
  <c r="AM369" i="62"/>
  <c r="AG369" i="62"/>
  <c r="AF369" i="62"/>
  <c r="AD369" i="62"/>
  <c r="AB369" i="62"/>
  <c r="Z369" i="62"/>
  <c r="T369" i="62"/>
  <c r="K369" i="62"/>
  <c r="C369" i="62" s="1"/>
  <c r="CC369" i="62" s="1"/>
  <c r="J369" i="62"/>
  <c r="H369" i="62"/>
  <c r="A369" i="62"/>
  <c r="BT368" i="62"/>
  <c r="BS368" i="62"/>
  <c r="BQ368" i="62"/>
  <c r="BO368" i="62"/>
  <c r="BM368" i="62"/>
  <c r="BG368" i="62"/>
  <c r="BF368" i="62"/>
  <c r="BD368" i="62"/>
  <c r="BB368" i="62"/>
  <c r="AZ368" i="62"/>
  <c r="AT368" i="62"/>
  <c r="AQ368" i="62"/>
  <c r="AO368" i="62"/>
  <c r="AM368" i="62"/>
  <c r="AG368" i="62"/>
  <c r="AF368" i="62"/>
  <c r="AD368" i="62"/>
  <c r="AB368" i="62"/>
  <c r="Z368" i="62"/>
  <c r="T368" i="62"/>
  <c r="K368" i="62"/>
  <c r="C368" i="62" s="1"/>
  <c r="CC368" i="62" s="1"/>
  <c r="J368" i="62"/>
  <c r="H368" i="62"/>
  <c r="A368" i="62"/>
  <c r="BT367" i="62"/>
  <c r="BS367" i="62"/>
  <c r="BQ367" i="62"/>
  <c r="BO367" i="62"/>
  <c r="BM367" i="62"/>
  <c r="BG367" i="62"/>
  <c r="BF367" i="62"/>
  <c r="BD367" i="62"/>
  <c r="BB367" i="62"/>
  <c r="AZ367" i="62"/>
  <c r="AT367" i="62"/>
  <c r="AQ367" i="62"/>
  <c r="AO367" i="62"/>
  <c r="AM367" i="62"/>
  <c r="AG367" i="62"/>
  <c r="AF367" i="62"/>
  <c r="AD367" i="62"/>
  <c r="AB367" i="62"/>
  <c r="Z367" i="62"/>
  <c r="T367" i="62"/>
  <c r="K367" i="62"/>
  <c r="C367" i="62" s="1"/>
  <c r="CC367" i="62" s="1"/>
  <c r="J367" i="62"/>
  <c r="H367" i="62"/>
  <c r="A367" i="62"/>
  <c r="BT366" i="62"/>
  <c r="BS366" i="62"/>
  <c r="BQ366" i="62"/>
  <c r="BO366" i="62"/>
  <c r="BM366" i="62"/>
  <c r="BG366" i="62"/>
  <c r="BF366" i="62"/>
  <c r="BD366" i="62"/>
  <c r="BB366" i="62"/>
  <c r="AZ366" i="62"/>
  <c r="AT366" i="62"/>
  <c r="AQ366" i="62"/>
  <c r="AO366" i="62"/>
  <c r="AM366" i="62"/>
  <c r="AG366" i="62"/>
  <c r="AF366" i="62"/>
  <c r="AD366" i="62"/>
  <c r="AB366" i="62"/>
  <c r="Z366" i="62"/>
  <c r="T366" i="62"/>
  <c r="K366" i="62"/>
  <c r="C366" i="62" s="1"/>
  <c r="CC366" i="62" s="1"/>
  <c r="J366" i="62"/>
  <c r="H366" i="62"/>
  <c r="A366" i="62"/>
  <c r="BT365" i="62"/>
  <c r="BS365" i="62"/>
  <c r="BQ365" i="62"/>
  <c r="BO365" i="62"/>
  <c r="BM365" i="62"/>
  <c r="BG365" i="62"/>
  <c r="BF365" i="62"/>
  <c r="BD365" i="62"/>
  <c r="BB365" i="62"/>
  <c r="AZ365" i="62"/>
  <c r="AT365" i="62"/>
  <c r="AQ365" i="62"/>
  <c r="AO365" i="62"/>
  <c r="AM365" i="62"/>
  <c r="AG365" i="62"/>
  <c r="AF365" i="62"/>
  <c r="AD365" i="62"/>
  <c r="AB365" i="62"/>
  <c r="Z365" i="62"/>
  <c r="T365" i="62"/>
  <c r="K365" i="62"/>
  <c r="C365" i="62" s="1"/>
  <c r="CC365" i="62" s="1"/>
  <c r="J365" i="62"/>
  <c r="H365" i="62"/>
  <c r="A365" i="62"/>
  <c r="BT364" i="62"/>
  <c r="BS364" i="62"/>
  <c r="BQ364" i="62"/>
  <c r="BO364" i="62"/>
  <c r="BM364" i="62"/>
  <c r="BG364" i="62"/>
  <c r="BF364" i="62"/>
  <c r="BD364" i="62"/>
  <c r="BB364" i="62"/>
  <c r="AZ364" i="62"/>
  <c r="AT364" i="62"/>
  <c r="AQ364" i="62"/>
  <c r="AO364" i="62"/>
  <c r="AM364" i="62"/>
  <c r="AG364" i="62"/>
  <c r="AF364" i="62"/>
  <c r="AD364" i="62"/>
  <c r="AB364" i="62"/>
  <c r="Z364" i="62"/>
  <c r="T364" i="62"/>
  <c r="K364" i="62"/>
  <c r="C364" i="62" s="1"/>
  <c r="CC364" i="62" s="1"/>
  <c r="J364" i="62"/>
  <c r="H364" i="62"/>
  <c r="A364" i="62"/>
  <c r="BT363" i="62"/>
  <c r="BS363" i="62"/>
  <c r="BQ363" i="62"/>
  <c r="BO363" i="62"/>
  <c r="BM363" i="62"/>
  <c r="BG363" i="62"/>
  <c r="BF363" i="62"/>
  <c r="BD363" i="62"/>
  <c r="BB363" i="62"/>
  <c r="AZ363" i="62"/>
  <c r="AT363" i="62"/>
  <c r="AQ363" i="62"/>
  <c r="AO363" i="62"/>
  <c r="AM363" i="62"/>
  <c r="AG363" i="62"/>
  <c r="AF363" i="62"/>
  <c r="AD363" i="62"/>
  <c r="AB363" i="62"/>
  <c r="Z363" i="62"/>
  <c r="T363" i="62"/>
  <c r="K363" i="62"/>
  <c r="C363" i="62" s="1"/>
  <c r="CC363" i="62" s="1"/>
  <c r="J363" i="62"/>
  <c r="H363" i="62"/>
  <c r="A363" i="62"/>
  <c r="BT362" i="62"/>
  <c r="BS362" i="62"/>
  <c r="BQ362" i="62"/>
  <c r="BO362" i="62"/>
  <c r="BM362" i="62"/>
  <c r="BG362" i="62"/>
  <c r="BF362" i="62"/>
  <c r="BD362" i="62"/>
  <c r="BB362" i="62"/>
  <c r="AZ362" i="62"/>
  <c r="AT362" i="62"/>
  <c r="AQ362" i="62"/>
  <c r="AO362" i="62"/>
  <c r="AM362" i="62"/>
  <c r="AG362" i="62"/>
  <c r="AF362" i="62"/>
  <c r="AD362" i="62"/>
  <c r="AB362" i="62"/>
  <c r="Z362" i="62"/>
  <c r="T362" i="62"/>
  <c r="K362" i="62"/>
  <c r="C362" i="62" s="1"/>
  <c r="CC362" i="62" s="1"/>
  <c r="J362" i="62"/>
  <c r="H362" i="62"/>
  <c r="A362" i="62"/>
  <c r="BT361" i="62"/>
  <c r="BS361" i="62"/>
  <c r="BQ361" i="62"/>
  <c r="BO361" i="62"/>
  <c r="BM361" i="62"/>
  <c r="BG361" i="62"/>
  <c r="BF361" i="62"/>
  <c r="BD361" i="62"/>
  <c r="BB361" i="62"/>
  <c r="AZ361" i="62"/>
  <c r="AT361" i="62"/>
  <c r="AQ361" i="62"/>
  <c r="AO361" i="62"/>
  <c r="AM361" i="62"/>
  <c r="AG361" i="62"/>
  <c r="AF361" i="62"/>
  <c r="AD361" i="62"/>
  <c r="AB361" i="62"/>
  <c r="Z361" i="62"/>
  <c r="T361" i="62"/>
  <c r="K361" i="62"/>
  <c r="C361" i="62" s="1"/>
  <c r="CC361" i="62" s="1"/>
  <c r="J361" i="62"/>
  <c r="H361" i="62"/>
  <c r="A361" i="62"/>
  <c r="BT360" i="62"/>
  <c r="BS360" i="62"/>
  <c r="BQ360" i="62"/>
  <c r="BO360" i="62"/>
  <c r="BM360" i="62"/>
  <c r="BG360" i="62"/>
  <c r="BF360" i="62"/>
  <c r="BD360" i="62"/>
  <c r="BB360" i="62"/>
  <c r="AZ360" i="62"/>
  <c r="AT360" i="62"/>
  <c r="AQ360" i="62"/>
  <c r="AO360" i="62"/>
  <c r="AM360" i="62"/>
  <c r="AG360" i="62"/>
  <c r="AF360" i="62"/>
  <c r="AD360" i="62"/>
  <c r="AB360" i="62"/>
  <c r="Z360" i="62"/>
  <c r="T360" i="62"/>
  <c r="K360" i="62"/>
  <c r="C360" i="62" s="1"/>
  <c r="CC360" i="62" s="1"/>
  <c r="J360" i="62"/>
  <c r="H360" i="62"/>
  <c r="A360" i="62"/>
  <c r="BT359" i="62"/>
  <c r="BS359" i="62"/>
  <c r="BQ359" i="62"/>
  <c r="BO359" i="62"/>
  <c r="BM359" i="62"/>
  <c r="BG359" i="62"/>
  <c r="BF359" i="62"/>
  <c r="BD359" i="62"/>
  <c r="BB359" i="62"/>
  <c r="AZ359" i="62"/>
  <c r="AT359" i="62"/>
  <c r="AQ359" i="62"/>
  <c r="AO359" i="62"/>
  <c r="AM359" i="62"/>
  <c r="AG359" i="62"/>
  <c r="AF359" i="62"/>
  <c r="AD359" i="62"/>
  <c r="AB359" i="62"/>
  <c r="Z359" i="62"/>
  <c r="T359" i="62"/>
  <c r="K359" i="62"/>
  <c r="C359" i="62" s="1"/>
  <c r="CC359" i="62" s="1"/>
  <c r="J359" i="62"/>
  <c r="H359" i="62"/>
  <c r="A359" i="62"/>
  <c r="BT358" i="62"/>
  <c r="BS358" i="62"/>
  <c r="BQ358" i="62"/>
  <c r="BO358" i="62"/>
  <c r="BM358" i="62"/>
  <c r="BG358" i="62"/>
  <c r="BF358" i="62"/>
  <c r="BD358" i="62"/>
  <c r="BB358" i="62"/>
  <c r="AZ358" i="62"/>
  <c r="AT358" i="62"/>
  <c r="AQ358" i="62"/>
  <c r="AO358" i="62"/>
  <c r="AM358" i="62"/>
  <c r="AG358" i="62"/>
  <c r="AF358" i="62"/>
  <c r="AD358" i="62"/>
  <c r="AB358" i="62"/>
  <c r="Z358" i="62"/>
  <c r="T358" i="62"/>
  <c r="K358" i="62"/>
  <c r="C358" i="62" s="1"/>
  <c r="CC358" i="62" s="1"/>
  <c r="J358" i="62"/>
  <c r="H358" i="62"/>
  <c r="A358" i="62"/>
  <c r="BT357" i="62"/>
  <c r="BS357" i="62"/>
  <c r="BQ357" i="62"/>
  <c r="BO357" i="62"/>
  <c r="BM357" i="62"/>
  <c r="BG357" i="62"/>
  <c r="BF357" i="62"/>
  <c r="BD357" i="62"/>
  <c r="BB357" i="62"/>
  <c r="AZ357" i="62"/>
  <c r="AT357" i="62"/>
  <c r="AQ357" i="62"/>
  <c r="AO357" i="62"/>
  <c r="AM357" i="62"/>
  <c r="AG357" i="62"/>
  <c r="AF357" i="62"/>
  <c r="AD357" i="62"/>
  <c r="AB357" i="62"/>
  <c r="Z357" i="62"/>
  <c r="T357" i="62"/>
  <c r="K357" i="62"/>
  <c r="C357" i="62" s="1"/>
  <c r="CC357" i="62" s="1"/>
  <c r="J357" i="62"/>
  <c r="H357" i="62"/>
  <c r="A357" i="62"/>
  <c r="BT356" i="62"/>
  <c r="BS356" i="62"/>
  <c r="BQ356" i="62"/>
  <c r="BO356" i="62"/>
  <c r="BM356" i="62"/>
  <c r="BG356" i="62"/>
  <c r="BF356" i="62"/>
  <c r="BD356" i="62"/>
  <c r="BB356" i="62"/>
  <c r="AZ356" i="62"/>
  <c r="AT356" i="62"/>
  <c r="AQ356" i="62"/>
  <c r="AO356" i="62"/>
  <c r="AM356" i="62"/>
  <c r="AG356" i="62"/>
  <c r="AF356" i="62"/>
  <c r="AD356" i="62"/>
  <c r="AB356" i="62"/>
  <c r="Z356" i="62"/>
  <c r="T356" i="62"/>
  <c r="K356" i="62"/>
  <c r="C356" i="62" s="1"/>
  <c r="CC356" i="62" s="1"/>
  <c r="J356" i="62"/>
  <c r="H356" i="62"/>
  <c r="A356" i="62"/>
  <c r="BT355" i="62"/>
  <c r="BS355" i="62"/>
  <c r="BQ355" i="62"/>
  <c r="BO355" i="62"/>
  <c r="BM355" i="62"/>
  <c r="BG355" i="62"/>
  <c r="BF355" i="62"/>
  <c r="BD355" i="62"/>
  <c r="BB355" i="62"/>
  <c r="AZ355" i="62"/>
  <c r="AT355" i="62"/>
  <c r="AQ355" i="62"/>
  <c r="AO355" i="62"/>
  <c r="AM355" i="62"/>
  <c r="AG355" i="62"/>
  <c r="AF355" i="62"/>
  <c r="AD355" i="62"/>
  <c r="AB355" i="62"/>
  <c r="Z355" i="62"/>
  <c r="T355" i="62"/>
  <c r="K355" i="62"/>
  <c r="C355" i="62" s="1"/>
  <c r="CC355" i="62" s="1"/>
  <c r="J355" i="62"/>
  <c r="H355" i="62"/>
  <c r="A355" i="62"/>
  <c r="BT354" i="62"/>
  <c r="BS354" i="62"/>
  <c r="BQ354" i="62"/>
  <c r="BO354" i="62"/>
  <c r="BM354" i="62"/>
  <c r="BG354" i="62"/>
  <c r="BF354" i="62"/>
  <c r="BD354" i="62"/>
  <c r="BB354" i="62"/>
  <c r="AZ354" i="62"/>
  <c r="AT354" i="62"/>
  <c r="AQ354" i="62"/>
  <c r="AO354" i="62"/>
  <c r="AM354" i="62"/>
  <c r="AG354" i="62"/>
  <c r="AF354" i="62"/>
  <c r="AD354" i="62"/>
  <c r="AB354" i="62"/>
  <c r="Z354" i="62"/>
  <c r="T354" i="62"/>
  <c r="K354" i="62"/>
  <c r="C354" i="62" s="1"/>
  <c r="CC354" i="62" s="1"/>
  <c r="J354" i="62"/>
  <c r="H354" i="62"/>
  <c r="A354" i="62"/>
  <c r="BT353" i="62"/>
  <c r="BS353" i="62"/>
  <c r="BQ353" i="62"/>
  <c r="BO353" i="62"/>
  <c r="BM353" i="62"/>
  <c r="BG353" i="62"/>
  <c r="BF353" i="62"/>
  <c r="BD353" i="62"/>
  <c r="BB353" i="62"/>
  <c r="AZ353" i="62"/>
  <c r="AT353" i="62"/>
  <c r="AQ353" i="62"/>
  <c r="AO353" i="62"/>
  <c r="AM353" i="62"/>
  <c r="AG353" i="62"/>
  <c r="AF353" i="62"/>
  <c r="AD353" i="62"/>
  <c r="AB353" i="62"/>
  <c r="Z353" i="62"/>
  <c r="T353" i="62"/>
  <c r="K353" i="62"/>
  <c r="C353" i="62" s="1"/>
  <c r="CC353" i="62" s="1"/>
  <c r="J353" i="62"/>
  <c r="H353" i="62"/>
  <c r="A353" i="62"/>
  <c r="BT352" i="62"/>
  <c r="BS352" i="62"/>
  <c r="BQ352" i="62"/>
  <c r="BO352" i="62"/>
  <c r="BM352" i="62"/>
  <c r="BG352" i="62"/>
  <c r="BF352" i="62"/>
  <c r="BD352" i="62"/>
  <c r="BB352" i="62"/>
  <c r="AZ352" i="62"/>
  <c r="AT352" i="62"/>
  <c r="AQ352" i="62"/>
  <c r="AO352" i="62"/>
  <c r="AM352" i="62"/>
  <c r="AG352" i="62"/>
  <c r="AF352" i="62"/>
  <c r="AD352" i="62"/>
  <c r="AB352" i="62"/>
  <c r="Z352" i="62"/>
  <c r="T352" i="62"/>
  <c r="K352" i="62"/>
  <c r="C352" i="62" s="1"/>
  <c r="CC352" i="62" s="1"/>
  <c r="J352" i="62"/>
  <c r="H352" i="62"/>
  <c r="A352" i="62"/>
  <c r="BT351" i="62"/>
  <c r="BS351" i="62"/>
  <c r="BQ351" i="62"/>
  <c r="BO351" i="62"/>
  <c r="BM351" i="62"/>
  <c r="BG351" i="62"/>
  <c r="BF351" i="62"/>
  <c r="BD351" i="62"/>
  <c r="BB351" i="62"/>
  <c r="AZ351" i="62"/>
  <c r="AT351" i="62"/>
  <c r="AQ351" i="62"/>
  <c r="AO351" i="62"/>
  <c r="AM351" i="62"/>
  <c r="AG351" i="62"/>
  <c r="AF351" i="62"/>
  <c r="AD351" i="62"/>
  <c r="AB351" i="62"/>
  <c r="Z351" i="62"/>
  <c r="T351" i="62"/>
  <c r="K351" i="62"/>
  <c r="C351" i="62" s="1"/>
  <c r="CC351" i="62" s="1"/>
  <c r="J351" i="62"/>
  <c r="H351" i="62"/>
  <c r="A351" i="62"/>
  <c r="BT350" i="62"/>
  <c r="BS350" i="62"/>
  <c r="BQ350" i="62"/>
  <c r="BO350" i="62"/>
  <c r="BM350" i="62"/>
  <c r="BG350" i="62"/>
  <c r="BF350" i="62"/>
  <c r="BD350" i="62"/>
  <c r="BB350" i="62"/>
  <c r="AZ350" i="62"/>
  <c r="AT350" i="62"/>
  <c r="AQ350" i="62"/>
  <c r="AO350" i="62"/>
  <c r="AM350" i="62"/>
  <c r="AG350" i="62"/>
  <c r="AF350" i="62"/>
  <c r="AD350" i="62"/>
  <c r="AB350" i="62"/>
  <c r="Z350" i="62"/>
  <c r="T350" i="62"/>
  <c r="K350" i="62"/>
  <c r="C350" i="62" s="1"/>
  <c r="CC350" i="62" s="1"/>
  <c r="J350" i="62"/>
  <c r="H350" i="62"/>
  <c r="A350" i="62"/>
  <c r="BT349" i="62"/>
  <c r="BS349" i="62"/>
  <c r="BQ349" i="62"/>
  <c r="BO349" i="62"/>
  <c r="BM349" i="62"/>
  <c r="BG349" i="62"/>
  <c r="BF349" i="62"/>
  <c r="BD349" i="62"/>
  <c r="BB349" i="62"/>
  <c r="AZ349" i="62"/>
  <c r="AT349" i="62"/>
  <c r="AQ349" i="62"/>
  <c r="AO349" i="62"/>
  <c r="AM349" i="62"/>
  <c r="AG349" i="62"/>
  <c r="AF349" i="62"/>
  <c r="AD349" i="62"/>
  <c r="AB349" i="62"/>
  <c r="Z349" i="62"/>
  <c r="T349" i="62"/>
  <c r="K349" i="62"/>
  <c r="C349" i="62" s="1"/>
  <c r="CC349" i="62" s="1"/>
  <c r="J349" i="62"/>
  <c r="H349" i="62"/>
  <c r="A349" i="62"/>
  <c r="BT348" i="62"/>
  <c r="BS348" i="62"/>
  <c r="BQ348" i="62"/>
  <c r="BO348" i="62"/>
  <c r="BM348" i="62"/>
  <c r="BG348" i="62"/>
  <c r="BF348" i="62"/>
  <c r="BD348" i="62"/>
  <c r="BB348" i="62"/>
  <c r="AZ348" i="62"/>
  <c r="AT348" i="62"/>
  <c r="AQ348" i="62"/>
  <c r="AO348" i="62"/>
  <c r="AM348" i="62"/>
  <c r="AG348" i="62"/>
  <c r="AF348" i="62"/>
  <c r="AD348" i="62"/>
  <c r="AB348" i="62"/>
  <c r="Z348" i="62"/>
  <c r="T348" i="62"/>
  <c r="K348" i="62"/>
  <c r="C348" i="62" s="1"/>
  <c r="CC348" i="62" s="1"/>
  <c r="J348" i="62"/>
  <c r="H348" i="62"/>
  <c r="A348" i="62"/>
  <c r="BT347" i="62"/>
  <c r="BS347" i="62"/>
  <c r="BQ347" i="62"/>
  <c r="BO347" i="62"/>
  <c r="BM347" i="62"/>
  <c r="BG347" i="62"/>
  <c r="BF347" i="62"/>
  <c r="BD347" i="62"/>
  <c r="BB347" i="62"/>
  <c r="AZ347" i="62"/>
  <c r="AT347" i="62"/>
  <c r="AQ347" i="62"/>
  <c r="AO347" i="62"/>
  <c r="AM347" i="62"/>
  <c r="AG347" i="62"/>
  <c r="AF347" i="62"/>
  <c r="AD347" i="62"/>
  <c r="AB347" i="62"/>
  <c r="Z347" i="62"/>
  <c r="T347" i="62"/>
  <c r="K347" i="62"/>
  <c r="C347" i="62" s="1"/>
  <c r="CC347" i="62" s="1"/>
  <c r="J347" i="62"/>
  <c r="H347" i="62"/>
  <c r="A347" i="62"/>
  <c r="BT346" i="62"/>
  <c r="BS346" i="62"/>
  <c r="BQ346" i="62"/>
  <c r="BO346" i="62"/>
  <c r="BM346" i="62"/>
  <c r="BG346" i="62"/>
  <c r="BF346" i="62"/>
  <c r="BD346" i="62"/>
  <c r="BB346" i="62"/>
  <c r="AZ346" i="62"/>
  <c r="AT346" i="62"/>
  <c r="AQ346" i="62"/>
  <c r="AO346" i="62"/>
  <c r="AM346" i="62"/>
  <c r="AG346" i="62"/>
  <c r="AF346" i="62"/>
  <c r="AD346" i="62"/>
  <c r="AB346" i="62"/>
  <c r="Z346" i="62"/>
  <c r="T346" i="62"/>
  <c r="K346" i="62"/>
  <c r="C346" i="62" s="1"/>
  <c r="CC346" i="62" s="1"/>
  <c r="J346" i="62"/>
  <c r="H346" i="62"/>
  <c r="A346" i="62"/>
  <c r="BT345" i="62"/>
  <c r="BS345" i="62"/>
  <c r="BQ345" i="62"/>
  <c r="BO345" i="62"/>
  <c r="BM345" i="62"/>
  <c r="BG345" i="62"/>
  <c r="BF345" i="62"/>
  <c r="BD345" i="62"/>
  <c r="BB345" i="62"/>
  <c r="AZ345" i="62"/>
  <c r="AT345" i="62"/>
  <c r="AQ345" i="62"/>
  <c r="AO345" i="62"/>
  <c r="AM345" i="62"/>
  <c r="AG345" i="62"/>
  <c r="AF345" i="62"/>
  <c r="AD345" i="62"/>
  <c r="AB345" i="62"/>
  <c r="Z345" i="62"/>
  <c r="T345" i="62"/>
  <c r="K345" i="62"/>
  <c r="C345" i="62"/>
  <c r="CC345" i="62" s="1"/>
  <c r="J345" i="62"/>
  <c r="H345" i="62"/>
  <c r="A345" i="62"/>
  <c r="BT344" i="62"/>
  <c r="BS344" i="62"/>
  <c r="BQ344" i="62"/>
  <c r="BO344" i="62"/>
  <c r="BM344" i="62"/>
  <c r="BG344" i="62"/>
  <c r="BF344" i="62"/>
  <c r="BD344" i="62"/>
  <c r="BB344" i="62"/>
  <c r="AZ344" i="62"/>
  <c r="AT344" i="62"/>
  <c r="AQ344" i="62"/>
  <c r="AO344" i="62"/>
  <c r="AM344" i="62"/>
  <c r="AG344" i="62"/>
  <c r="AF344" i="62"/>
  <c r="AD344" i="62"/>
  <c r="AB344" i="62"/>
  <c r="Z344" i="62"/>
  <c r="T344" i="62"/>
  <c r="K344" i="62"/>
  <c r="C344" i="62" s="1"/>
  <c r="CC344" i="62" s="1"/>
  <c r="J344" i="62"/>
  <c r="H344" i="62"/>
  <c r="A344" i="62"/>
  <c r="BT343" i="62"/>
  <c r="BS343" i="62"/>
  <c r="BQ343" i="62"/>
  <c r="BO343" i="62"/>
  <c r="BM343" i="62"/>
  <c r="BG343" i="62"/>
  <c r="BF343" i="62"/>
  <c r="BD343" i="62"/>
  <c r="BB343" i="62"/>
  <c r="AZ343" i="62"/>
  <c r="AT343" i="62"/>
  <c r="AQ343" i="62"/>
  <c r="AO343" i="62"/>
  <c r="AM343" i="62"/>
  <c r="AG343" i="62"/>
  <c r="AF343" i="62"/>
  <c r="AD343" i="62"/>
  <c r="AB343" i="62"/>
  <c r="Z343" i="62"/>
  <c r="T343" i="62"/>
  <c r="K343" i="62"/>
  <c r="C343" i="62" s="1"/>
  <c r="CC343" i="62" s="1"/>
  <c r="J343" i="62"/>
  <c r="H343" i="62"/>
  <c r="A343" i="62"/>
  <c r="BT342" i="62"/>
  <c r="BS342" i="62"/>
  <c r="BQ342" i="62"/>
  <c r="BO342" i="62"/>
  <c r="BM342" i="62"/>
  <c r="BG342" i="62"/>
  <c r="BF342" i="62"/>
  <c r="BD342" i="62"/>
  <c r="BB342" i="62"/>
  <c r="AZ342" i="62"/>
  <c r="AT342" i="62"/>
  <c r="AQ342" i="62"/>
  <c r="AO342" i="62"/>
  <c r="AM342" i="62"/>
  <c r="AG342" i="62"/>
  <c r="AF342" i="62"/>
  <c r="AD342" i="62"/>
  <c r="AB342" i="62"/>
  <c r="Z342" i="62"/>
  <c r="T342" i="62"/>
  <c r="K342" i="62"/>
  <c r="C342" i="62" s="1"/>
  <c r="CC342" i="62" s="1"/>
  <c r="J342" i="62"/>
  <c r="H342" i="62"/>
  <c r="A342" i="62"/>
  <c r="BT341" i="62"/>
  <c r="BS341" i="62"/>
  <c r="BQ341" i="62"/>
  <c r="BO341" i="62"/>
  <c r="BM341" i="62"/>
  <c r="BG341" i="62"/>
  <c r="BF341" i="62"/>
  <c r="BD341" i="62"/>
  <c r="BB341" i="62"/>
  <c r="AZ341" i="62"/>
  <c r="AT341" i="62"/>
  <c r="AQ341" i="62"/>
  <c r="AO341" i="62"/>
  <c r="AM341" i="62"/>
  <c r="AG341" i="62"/>
  <c r="AF341" i="62"/>
  <c r="AD341" i="62"/>
  <c r="AB341" i="62"/>
  <c r="Z341" i="62"/>
  <c r="T341" i="62"/>
  <c r="K341" i="62"/>
  <c r="C341" i="62"/>
  <c r="CC341" i="62" s="1"/>
  <c r="J341" i="62"/>
  <c r="H341" i="62"/>
  <c r="A341" i="62"/>
  <c r="BT340" i="62"/>
  <c r="BS340" i="62"/>
  <c r="BQ340" i="62"/>
  <c r="BO340" i="62"/>
  <c r="BM340" i="62"/>
  <c r="BG340" i="62"/>
  <c r="BF340" i="62"/>
  <c r="BD340" i="62"/>
  <c r="BB340" i="62"/>
  <c r="AZ340" i="62"/>
  <c r="AT340" i="62"/>
  <c r="AQ340" i="62"/>
  <c r="AO340" i="62"/>
  <c r="AM340" i="62"/>
  <c r="AG340" i="62"/>
  <c r="AF340" i="62"/>
  <c r="AD340" i="62"/>
  <c r="AB340" i="62"/>
  <c r="Z340" i="62"/>
  <c r="T340" i="62"/>
  <c r="K340" i="62"/>
  <c r="C340" i="62" s="1"/>
  <c r="CC340" i="62" s="1"/>
  <c r="J340" i="62"/>
  <c r="H340" i="62"/>
  <c r="A340" i="62"/>
  <c r="BT339" i="62"/>
  <c r="BS339" i="62"/>
  <c r="BQ339" i="62"/>
  <c r="BO339" i="62"/>
  <c r="BM339" i="62"/>
  <c r="BG339" i="62"/>
  <c r="BF339" i="62"/>
  <c r="BD339" i="62"/>
  <c r="BB339" i="62"/>
  <c r="AZ339" i="62"/>
  <c r="AT339" i="62"/>
  <c r="AQ339" i="62"/>
  <c r="AO339" i="62"/>
  <c r="AM339" i="62"/>
  <c r="AG339" i="62"/>
  <c r="AF339" i="62"/>
  <c r="AD339" i="62"/>
  <c r="AB339" i="62"/>
  <c r="Z339" i="62"/>
  <c r="T339" i="62"/>
  <c r="K339" i="62"/>
  <c r="C339" i="62" s="1"/>
  <c r="CC339" i="62" s="1"/>
  <c r="J339" i="62"/>
  <c r="H339" i="62"/>
  <c r="A339" i="62"/>
  <c r="BT338" i="62"/>
  <c r="BS338" i="62"/>
  <c r="BQ338" i="62"/>
  <c r="BO338" i="62"/>
  <c r="BM338" i="62"/>
  <c r="BG338" i="62"/>
  <c r="BF338" i="62"/>
  <c r="BD338" i="62"/>
  <c r="BB338" i="62"/>
  <c r="AZ338" i="62"/>
  <c r="AT338" i="62"/>
  <c r="AQ338" i="62"/>
  <c r="AO338" i="62"/>
  <c r="AM338" i="62"/>
  <c r="AG338" i="62"/>
  <c r="AF338" i="62"/>
  <c r="AD338" i="62"/>
  <c r="AB338" i="62"/>
  <c r="Z338" i="62"/>
  <c r="T338" i="62"/>
  <c r="K338" i="62"/>
  <c r="C338" i="62" s="1"/>
  <c r="CC338" i="62" s="1"/>
  <c r="J338" i="62"/>
  <c r="H338" i="62"/>
  <c r="A338" i="62"/>
  <c r="BT337" i="62"/>
  <c r="BS337" i="62"/>
  <c r="BQ337" i="62"/>
  <c r="BO337" i="62"/>
  <c r="BM337" i="62"/>
  <c r="BG337" i="62"/>
  <c r="BF337" i="62"/>
  <c r="BD337" i="62"/>
  <c r="BB337" i="62"/>
  <c r="AZ337" i="62"/>
  <c r="AT337" i="62"/>
  <c r="AQ337" i="62"/>
  <c r="AO337" i="62"/>
  <c r="AM337" i="62"/>
  <c r="AG337" i="62"/>
  <c r="AF337" i="62"/>
  <c r="AD337" i="62"/>
  <c r="AB337" i="62"/>
  <c r="Z337" i="62"/>
  <c r="T337" i="62"/>
  <c r="K337" i="62"/>
  <c r="C337" i="62"/>
  <c r="CC337" i="62" s="1"/>
  <c r="J337" i="62"/>
  <c r="H337" i="62"/>
  <c r="A337" i="62"/>
  <c r="BT336" i="62"/>
  <c r="BS336" i="62"/>
  <c r="BQ336" i="62"/>
  <c r="BO336" i="62"/>
  <c r="BM336" i="62"/>
  <c r="BG336" i="62"/>
  <c r="BF336" i="62"/>
  <c r="BD336" i="62"/>
  <c r="BB336" i="62"/>
  <c r="AZ336" i="62"/>
  <c r="AT336" i="62"/>
  <c r="AQ336" i="62"/>
  <c r="AO336" i="62"/>
  <c r="AM336" i="62"/>
  <c r="AG336" i="62"/>
  <c r="AF336" i="62"/>
  <c r="AD336" i="62"/>
  <c r="AB336" i="62"/>
  <c r="Z336" i="62"/>
  <c r="T336" i="62"/>
  <c r="K336" i="62"/>
  <c r="C336" i="62" s="1"/>
  <c r="CC336" i="62" s="1"/>
  <c r="J336" i="62"/>
  <c r="H336" i="62"/>
  <c r="A336" i="62"/>
  <c r="BT335" i="62"/>
  <c r="BS335" i="62"/>
  <c r="BQ335" i="62"/>
  <c r="BO335" i="62"/>
  <c r="BM335" i="62"/>
  <c r="BG335" i="62"/>
  <c r="BF335" i="62"/>
  <c r="BD335" i="62"/>
  <c r="BB335" i="62"/>
  <c r="AZ335" i="62"/>
  <c r="AT335" i="62"/>
  <c r="AQ335" i="62"/>
  <c r="AO335" i="62"/>
  <c r="AM335" i="62"/>
  <c r="AG335" i="62"/>
  <c r="AF335" i="62"/>
  <c r="AD335" i="62"/>
  <c r="AB335" i="62"/>
  <c r="Z335" i="62"/>
  <c r="T335" i="62"/>
  <c r="K335" i="62"/>
  <c r="C335" i="62" s="1"/>
  <c r="CC335" i="62" s="1"/>
  <c r="J335" i="62"/>
  <c r="H335" i="62"/>
  <c r="A335" i="62"/>
  <c r="BT334" i="62"/>
  <c r="BS334" i="62"/>
  <c r="BQ334" i="62"/>
  <c r="BO334" i="62"/>
  <c r="BM334" i="62"/>
  <c r="BG334" i="62"/>
  <c r="BF334" i="62"/>
  <c r="BD334" i="62"/>
  <c r="BB334" i="62"/>
  <c r="AZ334" i="62"/>
  <c r="AT334" i="62"/>
  <c r="AQ334" i="62"/>
  <c r="AO334" i="62"/>
  <c r="AM334" i="62"/>
  <c r="AG334" i="62"/>
  <c r="AF334" i="62"/>
  <c r="AD334" i="62"/>
  <c r="AB334" i="62"/>
  <c r="Z334" i="62"/>
  <c r="T334" i="62"/>
  <c r="K334" i="62"/>
  <c r="C334" i="62" s="1"/>
  <c r="CC334" i="62" s="1"/>
  <c r="J334" i="62"/>
  <c r="H334" i="62"/>
  <c r="A334" i="62"/>
  <c r="BT333" i="62"/>
  <c r="BS333" i="62"/>
  <c r="BQ333" i="62"/>
  <c r="BO333" i="62"/>
  <c r="BM333" i="62"/>
  <c r="BG333" i="62"/>
  <c r="BF333" i="62"/>
  <c r="BD333" i="62"/>
  <c r="BB333" i="62"/>
  <c r="AZ333" i="62"/>
  <c r="AT333" i="62"/>
  <c r="AQ333" i="62"/>
  <c r="AO333" i="62"/>
  <c r="AM333" i="62"/>
  <c r="AG333" i="62"/>
  <c r="AF333" i="62"/>
  <c r="AD333" i="62"/>
  <c r="AB333" i="62"/>
  <c r="Z333" i="62"/>
  <c r="T333" i="62"/>
  <c r="K333" i="62"/>
  <c r="C333" i="62" s="1"/>
  <c r="CC333" i="62" s="1"/>
  <c r="J333" i="62"/>
  <c r="H333" i="62"/>
  <c r="A333" i="62"/>
  <c r="BT332" i="62"/>
  <c r="BS332" i="62"/>
  <c r="BQ332" i="62"/>
  <c r="BO332" i="62"/>
  <c r="BM332" i="62"/>
  <c r="BG332" i="62"/>
  <c r="BF332" i="62"/>
  <c r="BD332" i="62"/>
  <c r="BB332" i="62"/>
  <c r="AZ332" i="62"/>
  <c r="AT332" i="62"/>
  <c r="AQ332" i="62"/>
  <c r="AO332" i="62"/>
  <c r="AM332" i="62"/>
  <c r="AG332" i="62"/>
  <c r="AF332" i="62"/>
  <c r="AD332" i="62"/>
  <c r="AB332" i="62"/>
  <c r="Z332" i="62"/>
  <c r="T332" i="62"/>
  <c r="K332" i="62"/>
  <c r="C332" i="62" s="1"/>
  <c r="CC332" i="62" s="1"/>
  <c r="J332" i="62"/>
  <c r="H332" i="62"/>
  <c r="A332" i="62"/>
  <c r="BT331" i="62"/>
  <c r="BS331" i="62"/>
  <c r="BQ331" i="62"/>
  <c r="BO331" i="62"/>
  <c r="BM331" i="62"/>
  <c r="BG331" i="62"/>
  <c r="BF331" i="62"/>
  <c r="BD331" i="62"/>
  <c r="BB331" i="62"/>
  <c r="AZ331" i="62"/>
  <c r="AT331" i="62"/>
  <c r="AQ331" i="62"/>
  <c r="AO331" i="62"/>
  <c r="AM331" i="62"/>
  <c r="AG331" i="62"/>
  <c r="AF331" i="62"/>
  <c r="AD331" i="62"/>
  <c r="AB331" i="62"/>
  <c r="Z331" i="62"/>
  <c r="T331" i="62"/>
  <c r="K331" i="62"/>
  <c r="C331" i="62" s="1"/>
  <c r="CC331" i="62" s="1"/>
  <c r="J331" i="62"/>
  <c r="H331" i="62"/>
  <c r="A331" i="62"/>
  <c r="BT330" i="62"/>
  <c r="BS330" i="62"/>
  <c r="BQ330" i="62"/>
  <c r="BO330" i="62"/>
  <c r="BM330" i="62"/>
  <c r="BG330" i="62"/>
  <c r="BF330" i="62"/>
  <c r="BD330" i="62"/>
  <c r="BB330" i="62"/>
  <c r="AZ330" i="62"/>
  <c r="AT330" i="62"/>
  <c r="AQ330" i="62"/>
  <c r="AO330" i="62"/>
  <c r="AM330" i="62"/>
  <c r="AG330" i="62"/>
  <c r="AF330" i="62"/>
  <c r="AD330" i="62"/>
  <c r="AB330" i="62"/>
  <c r="Z330" i="62"/>
  <c r="T330" i="62"/>
  <c r="K330" i="62"/>
  <c r="C330" i="62" s="1"/>
  <c r="CC330" i="62" s="1"/>
  <c r="J330" i="62"/>
  <c r="H330" i="62"/>
  <c r="A330" i="62"/>
  <c r="BT329" i="62"/>
  <c r="BS329" i="62"/>
  <c r="BQ329" i="62"/>
  <c r="BO329" i="62"/>
  <c r="BM329" i="62"/>
  <c r="BG329" i="62"/>
  <c r="BF329" i="62"/>
  <c r="BD329" i="62"/>
  <c r="BB329" i="62"/>
  <c r="AZ329" i="62"/>
  <c r="AT329" i="62"/>
  <c r="AQ329" i="62"/>
  <c r="AO329" i="62"/>
  <c r="AM329" i="62"/>
  <c r="AG329" i="62"/>
  <c r="AF329" i="62"/>
  <c r="AD329" i="62"/>
  <c r="AB329" i="62"/>
  <c r="Z329" i="62"/>
  <c r="T329" i="62"/>
  <c r="K329" i="62"/>
  <c r="C329" i="62"/>
  <c r="CC329" i="62" s="1"/>
  <c r="J329" i="62"/>
  <c r="H329" i="62"/>
  <c r="A329" i="62"/>
  <c r="BT328" i="62"/>
  <c r="BS328" i="62"/>
  <c r="BQ328" i="62"/>
  <c r="BO328" i="62"/>
  <c r="BM328" i="62"/>
  <c r="BG328" i="62"/>
  <c r="BF328" i="62"/>
  <c r="BD328" i="62"/>
  <c r="BB328" i="62"/>
  <c r="AZ328" i="62"/>
  <c r="AT328" i="62"/>
  <c r="AQ328" i="62"/>
  <c r="AO328" i="62"/>
  <c r="AM328" i="62"/>
  <c r="AG328" i="62"/>
  <c r="AF328" i="62"/>
  <c r="AD328" i="62"/>
  <c r="AB328" i="62"/>
  <c r="Z328" i="62"/>
  <c r="T328" i="62"/>
  <c r="K328" i="62"/>
  <c r="C328" i="62" s="1"/>
  <c r="CC328" i="62" s="1"/>
  <c r="J328" i="62"/>
  <c r="H328" i="62"/>
  <c r="A328" i="62"/>
  <c r="BT327" i="62"/>
  <c r="BS327" i="62"/>
  <c r="BQ327" i="62"/>
  <c r="BO327" i="62"/>
  <c r="BM327" i="62"/>
  <c r="BG327" i="62"/>
  <c r="BF327" i="62"/>
  <c r="BD327" i="62"/>
  <c r="BB327" i="62"/>
  <c r="AZ327" i="62"/>
  <c r="AT327" i="62"/>
  <c r="AQ327" i="62"/>
  <c r="AO327" i="62"/>
  <c r="AM327" i="62"/>
  <c r="AG327" i="62"/>
  <c r="AF327" i="62"/>
  <c r="AD327" i="62"/>
  <c r="AB327" i="62"/>
  <c r="Z327" i="62"/>
  <c r="T327" i="62"/>
  <c r="K327" i="62"/>
  <c r="C327" i="62" s="1"/>
  <c r="CC327" i="62" s="1"/>
  <c r="J327" i="62"/>
  <c r="H327" i="62"/>
  <c r="A327" i="62"/>
  <c r="BT326" i="62"/>
  <c r="BS326" i="62"/>
  <c r="BQ326" i="62"/>
  <c r="BO326" i="62"/>
  <c r="BM326" i="62"/>
  <c r="BG326" i="62"/>
  <c r="BF326" i="62"/>
  <c r="BD326" i="62"/>
  <c r="BB326" i="62"/>
  <c r="AZ326" i="62"/>
  <c r="AT326" i="62"/>
  <c r="AQ326" i="62"/>
  <c r="AO326" i="62"/>
  <c r="AM326" i="62"/>
  <c r="AG326" i="62"/>
  <c r="AF326" i="62"/>
  <c r="AD326" i="62"/>
  <c r="AB326" i="62"/>
  <c r="Z326" i="62"/>
  <c r="T326" i="62"/>
  <c r="K326" i="62"/>
  <c r="C326" i="62" s="1"/>
  <c r="CC326" i="62" s="1"/>
  <c r="J326" i="62"/>
  <c r="H326" i="62"/>
  <c r="A326" i="62"/>
  <c r="BT325" i="62"/>
  <c r="BS325" i="62"/>
  <c r="BQ325" i="62"/>
  <c r="BO325" i="62"/>
  <c r="BM325" i="62"/>
  <c r="BG325" i="62"/>
  <c r="BF325" i="62"/>
  <c r="BD325" i="62"/>
  <c r="BB325" i="62"/>
  <c r="AZ325" i="62"/>
  <c r="AT325" i="62"/>
  <c r="AQ325" i="62"/>
  <c r="AO325" i="62"/>
  <c r="AM325" i="62"/>
  <c r="AG325" i="62"/>
  <c r="AF325" i="62"/>
  <c r="AD325" i="62"/>
  <c r="AB325" i="62"/>
  <c r="Z325" i="62"/>
  <c r="T325" i="62"/>
  <c r="K325" i="62"/>
  <c r="C325" i="62"/>
  <c r="CC325" i="62" s="1"/>
  <c r="J325" i="62"/>
  <c r="H325" i="62"/>
  <c r="A325" i="62"/>
  <c r="BT324" i="62"/>
  <c r="BS324" i="62"/>
  <c r="BQ324" i="62"/>
  <c r="BO324" i="62"/>
  <c r="BM324" i="62"/>
  <c r="BG324" i="62"/>
  <c r="BF324" i="62"/>
  <c r="BD324" i="62"/>
  <c r="BB324" i="62"/>
  <c r="AZ324" i="62"/>
  <c r="AT324" i="62"/>
  <c r="AQ324" i="62"/>
  <c r="AO324" i="62"/>
  <c r="AM324" i="62"/>
  <c r="AG324" i="62"/>
  <c r="AF324" i="62"/>
  <c r="AD324" i="62"/>
  <c r="AB324" i="62"/>
  <c r="Z324" i="62"/>
  <c r="T324" i="62"/>
  <c r="K324" i="62"/>
  <c r="C324" i="62" s="1"/>
  <c r="CC324" i="62" s="1"/>
  <c r="J324" i="62"/>
  <c r="H324" i="62"/>
  <c r="A324" i="62"/>
  <c r="BT323" i="62"/>
  <c r="BS323" i="62"/>
  <c r="BQ323" i="62"/>
  <c r="BO323" i="62"/>
  <c r="BM323" i="62"/>
  <c r="BG323" i="62"/>
  <c r="BF323" i="62"/>
  <c r="BD323" i="62"/>
  <c r="BB323" i="62"/>
  <c r="AZ323" i="62"/>
  <c r="AT323" i="62"/>
  <c r="AQ323" i="62"/>
  <c r="AO323" i="62"/>
  <c r="AM323" i="62"/>
  <c r="AG323" i="62"/>
  <c r="AF323" i="62"/>
  <c r="AD323" i="62"/>
  <c r="AB323" i="62"/>
  <c r="Z323" i="62"/>
  <c r="T323" i="62"/>
  <c r="K323" i="62"/>
  <c r="C323" i="62" s="1"/>
  <c r="CC323" i="62" s="1"/>
  <c r="J323" i="62"/>
  <c r="H323" i="62"/>
  <c r="A323" i="62"/>
  <c r="BT322" i="62"/>
  <c r="BS322" i="62"/>
  <c r="BQ322" i="62"/>
  <c r="BO322" i="62"/>
  <c r="BM322" i="62"/>
  <c r="BG322" i="62"/>
  <c r="BF322" i="62"/>
  <c r="BD322" i="62"/>
  <c r="BB322" i="62"/>
  <c r="AZ322" i="62"/>
  <c r="AT322" i="62"/>
  <c r="AQ322" i="62"/>
  <c r="AO322" i="62"/>
  <c r="AM322" i="62"/>
  <c r="AG322" i="62"/>
  <c r="AF322" i="62"/>
  <c r="AD322" i="62"/>
  <c r="AB322" i="62"/>
  <c r="Z322" i="62"/>
  <c r="T322" i="62"/>
  <c r="K322" i="62"/>
  <c r="C322" i="62"/>
  <c r="CC322" i="62" s="1"/>
  <c r="J322" i="62"/>
  <c r="H322" i="62"/>
  <c r="A322" i="62"/>
  <c r="BT321" i="62"/>
  <c r="BS321" i="62"/>
  <c r="BQ321" i="62"/>
  <c r="BO321" i="62"/>
  <c r="BM321" i="62"/>
  <c r="BG321" i="62"/>
  <c r="BF321" i="62"/>
  <c r="BD321" i="62"/>
  <c r="BB321" i="62"/>
  <c r="AZ321" i="62"/>
  <c r="AT321" i="62"/>
  <c r="AQ321" i="62"/>
  <c r="AO321" i="62"/>
  <c r="AM321" i="62"/>
  <c r="AG321" i="62"/>
  <c r="AF321" i="62"/>
  <c r="AD321" i="62"/>
  <c r="AB321" i="62"/>
  <c r="Z321" i="62"/>
  <c r="T321" i="62"/>
  <c r="K321" i="62"/>
  <c r="C321" i="62" s="1"/>
  <c r="CC321" i="62" s="1"/>
  <c r="J321" i="62"/>
  <c r="H321" i="62"/>
  <c r="A321" i="62"/>
  <c r="BT320" i="62"/>
  <c r="BS320" i="62"/>
  <c r="BQ320" i="62"/>
  <c r="BO320" i="62"/>
  <c r="BM320" i="62"/>
  <c r="BG320" i="62"/>
  <c r="BF320" i="62"/>
  <c r="BD320" i="62"/>
  <c r="BB320" i="62"/>
  <c r="AZ320" i="62"/>
  <c r="AT320" i="62"/>
  <c r="AQ320" i="62"/>
  <c r="AO320" i="62"/>
  <c r="AM320" i="62"/>
  <c r="AG320" i="62"/>
  <c r="AF320" i="62"/>
  <c r="AD320" i="62"/>
  <c r="AB320" i="62"/>
  <c r="Z320" i="62"/>
  <c r="T320" i="62"/>
  <c r="K320" i="62"/>
  <c r="C320" i="62" s="1"/>
  <c r="CC320" i="62" s="1"/>
  <c r="J320" i="62"/>
  <c r="H320" i="62"/>
  <c r="A320" i="62"/>
  <c r="BT319" i="62"/>
  <c r="BS319" i="62"/>
  <c r="BQ319" i="62"/>
  <c r="BO319" i="62"/>
  <c r="BM319" i="62"/>
  <c r="BG319" i="62"/>
  <c r="BF319" i="62"/>
  <c r="BD319" i="62"/>
  <c r="BB319" i="62"/>
  <c r="AZ319" i="62"/>
  <c r="AT319" i="62"/>
  <c r="AQ319" i="62"/>
  <c r="AO319" i="62"/>
  <c r="AM319" i="62"/>
  <c r="AG319" i="62"/>
  <c r="AF319" i="62"/>
  <c r="AD319" i="62"/>
  <c r="AB319" i="62"/>
  <c r="Z319" i="62"/>
  <c r="T319" i="62"/>
  <c r="K319" i="62"/>
  <c r="C319" i="62" s="1"/>
  <c r="CC319" i="62" s="1"/>
  <c r="J319" i="62"/>
  <c r="H319" i="62"/>
  <c r="A319" i="62"/>
  <c r="BT318" i="62"/>
  <c r="BS318" i="62"/>
  <c r="BQ318" i="62"/>
  <c r="BO318" i="62"/>
  <c r="BM318" i="62"/>
  <c r="BG318" i="62"/>
  <c r="BF318" i="62"/>
  <c r="BD318" i="62"/>
  <c r="BB318" i="62"/>
  <c r="AZ318" i="62"/>
  <c r="AT318" i="62"/>
  <c r="AQ318" i="62"/>
  <c r="AO318" i="62"/>
  <c r="AM318" i="62"/>
  <c r="AG318" i="62"/>
  <c r="AF318" i="62"/>
  <c r="AD318" i="62"/>
  <c r="AB318" i="62"/>
  <c r="Z318" i="62"/>
  <c r="T318" i="62"/>
  <c r="K318" i="62"/>
  <c r="C318" i="62" s="1"/>
  <c r="CC318" i="62" s="1"/>
  <c r="J318" i="62"/>
  <c r="H318" i="62"/>
  <c r="A318" i="62"/>
  <c r="BT317" i="62"/>
  <c r="BS317" i="62"/>
  <c r="BQ317" i="62"/>
  <c r="BO317" i="62"/>
  <c r="BM317" i="62"/>
  <c r="BG317" i="62"/>
  <c r="BF317" i="62"/>
  <c r="BD317" i="62"/>
  <c r="BB317" i="62"/>
  <c r="AZ317" i="62"/>
  <c r="AT317" i="62"/>
  <c r="AQ317" i="62"/>
  <c r="AO317" i="62"/>
  <c r="AM317" i="62"/>
  <c r="AG317" i="62"/>
  <c r="AF317" i="62"/>
  <c r="AD317" i="62"/>
  <c r="AB317" i="62"/>
  <c r="Z317" i="62"/>
  <c r="T317" i="62"/>
  <c r="K317" i="62"/>
  <c r="C317" i="62" s="1"/>
  <c r="CC317" i="62" s="1"/>
  <c r="J317" i="62"/>
  <c r="H317" i="62"/>
  <c r="A317" i="62"/>
  <c r="BT316" i="62"/>
  <c r="BS316" i="62"/>
  <c r="BQ316" i="62"/>
  <c r="BO316" i="62"/>
  <c r="BM316" i="62"/>
  <c r="BG316" i="62"/>
  <c r="BF316" i="62"/>
  <c r="BD316" i="62"/>
  <c r="BB316" i="62"/>
  <c r="AZ316" i="62"/>
  <c r="AT316" i="62"/>
  <c r="AQ316" i="62"/>
  <c r="AO316" i="62"/>
  <c r="AM316" i="62"/>
  <c r="AG316" i="62"/>
  <c r="AF316" i="62"/>
  <c r="AD316" i="62"/>
  <c r="AB316" i="62"/>
  <c r="Z316" i="62"/>
  <c r="T316" i="62"/>
  <c r="K316" i="62"/>
  <c r="C316" i="62" s="1"/>
  <c r="CC316" i="62" s="1"/>
  <c r="J316" i="62"/>
  <c r="H316" i="62"/>
  <c r="A316" i="62"/>
  <c r="BT315" i="62"/>
  <c r="BS315" i="62"/>
  <c r="BQ315" i="62"/>
  <c r="BO315" i="62"/>
  <c r="BM315" i="62"/>
  <c r="BG315" i="62"/>
  <c r="BF315" i="62"/>
  <c r="BD315" i="62"/>
  <c r="BB315" i="62"/>
  <c r="AZ315" i="62"/>
  <c r="AT315" i="62"/>
  <c r="AQ315" i="62"/>
  <c r="AO315" i="62"/>
  <c r="AM315" i="62"/>
  <c r="AG315" i="62"/>
  <c r="AF315" i="62"/>
  <c r="AD315" i="62"/>
  <c r="AB315" i="62"/>
  <c r="Z315" i="62"/>
  <c r="T315" i="62"/>
  <c r="K315" i="62"/>
  <c r="C315" i="62" s="1"/>
  <c r="CC315" i="62" s="1"/>
  <c r="J315" i="62"/>
  <c r="H315" i="62"/>
  <c r="A315" i="62"/>
  <c r="BT314" i="62"/>
  <c r="BS314" i="62"/>
  <c r="BQ314" i="62"/>
  <c r="BO314" i="62"/>
  <c r="BM314" i="62"/>
  <c r="BG314" i="62"/>
  <c r="BF314" i="62"/>
  <c r="BD314" i="62"/>
  <c r="BB314" i="62"/>
  <c r="AZ314" i="62"/>
  <c r="AT314" i="62"/>
  <c r="AQ314" i="62"/>
  <c r="AO314" i="62"/>
  <c r="AM314" i="62"/>
  <c r="AG314" i="62"/>
  <c r="AF314" i="62"/>
  <c r="AD314" i="62"/>
  <c r="AB314" i="62"/>
  <c r="Z314" i="62"/>
  <c r="T314" i="62"/>
  <c r="K314" i="62"/>
  <c r="C314" i="62"/>
  <c r="CC314" i="62" s="1"/>
  <c r="J314" i="62"/>
  <c r="H314" i="62"/>
  <c r="A314" i="62"/>
  <c r="BT313" i="62"/>
  <c r="BS313" i="62"/>
  <c r="BQ313" i="62"/>
  <c r="BO313" i="62"/>
  <c r="BM313" i="62"/>
  <c r="BG313" i="62"/>
  <c r="BF313" i="62"/>
  <c r="BD313" i="62"/>
  <c r="BB313" i="62"/>
  <c r="AZ313" i="62"/>
  <c r="AT313" i="62"/>
  <c r="AQ313" i="62"/>
  <c r="AO313" i="62"/>
  <c r="AM313" i="62"/>
  <c r="AG313" i="62"/>
  <c r="AF313" i="62"/>
  <c r="AD313" i="62"/>
  <c r="AB313" i="62"/>
  <c r="Z313" i="62"/>
  <c r="T313" i="62"/>
  <c r="K313" i="62"/>
  <c r="C313" i="62" s="1"/>
  <c r="CC313" i="62" s="1"/>
  <c r="J313" i="62"/>
  <c r="H313" i="62"/>
  <c r="A313" i="62"/>
  <c r="BT312" i="62"/>
  <c r="BS312" i="62"/>
  <c r="BQ312" i="62"/>
  <c r="BO312" i="62"/>
  <c r="BM312" i="62"/>
  <c r="BG312" i="62"/>
  <c r="BF312" i="62"/>
  <c r="BD312" i="62"/>
  <c r="BB312" i="62"/>
  <c r="AZ312" i="62"/>
  <c r="AT312" i="62"/>
  <c r="AQ312" i="62"/>
  <c r="AO312" i="62"/>
  <c r="AM312" i="62"/>
  <c r="AG312" i="62"/>
  <c r="AF312" i="62"/>
  <c r="AD312" i="62"/>
  <c r="AB312" i="62"/>
  <c r="Z312" i="62"/>
  <c r="T312" i="62"/>
  <c r="K312" i="62"/>
  <c r="C312" i="62" s="1"/>
  <c r="CC312" i="62" s="1"/>
  <c r="J312" i="62"/>
  <c r="H312" i="62"/>
  <c r="A312" i="62"/>
  <c r="BT311" i="62"/>
  <c r="BS311" i="62"/>
  <c r="BQ311" i="62"/>
  <c r="BO311" i="62"/>
  <c r="BM311" i="62"/>
  <c r="BG311" i="62"/>
  <c r="BF311" i="62"/>
  <c r="BD311" i="62"/>
  <c r="BB311" i="62"/>
  <c r="AZ311" i="62"/>
  <c r="AT311" i="62"/>
  <c r="AQ311" i="62"/>
  <c r="AO311" i="62"/>
  <c r="AM311" i="62"/>
  <c r="AG311" i="62"/>
  <c r="AF311" i="62"/>
  <c r="AD311" i="62"/>
  <c r="AB311" i="62"/>
  <c r="Z311" i="62"/>
  <c r="T311" i="62"/>
  <c r="K311" i="62"/>
  <c r="C311" i="62" s="1"/>
  <c r="CC311" i="62"/>
  <c r="J311" i="62"/>
  <c r="H311" i="62"/>
  <c r="A311" i="62"/>
  <c r="BT310" i="62"/>
  <c r="BS310" i="62"/>
  <c r="BQ310" i="62"/>
  <c r="BO310" i="62"/>
  <c r="BM310" i="62"/>
  <c r="BG310" i="62"/>
  <c r="BF310" i="62"/>
  <c r="BD310" i="62"/>
  <c r="BB310" i="62"/>
  <c r="AZ310" i="62"/>
  <c r="AT310" i="62"/>
  <c r="AQ310" i="62"/>
  <c r="AO310" i="62"/>
  <c r="AM310" i="62"/>
  <c r="AG310" i="62"/>
  <c r="AF310" i="62"/>
  <c r="AD310" i="62"/>
  <c r="AB310" i="62"/>
  <c r="Z310" i="62"/>
  <c r="T310" i="62"/>
  <c r="K310" i="62"/>
  <c r="C310" i="62" s="1"/>
  <c r="CC310" i="62" s="1"/>
  <c r="J310" i="62"/>
  <c r="H310" i="62"/>
  <c r="A310" i="62"/>
  <c r="BT309" i="62"/>
  <c r="BS309" i="62"/>
  <c r="BQ309" i="62"/>
  <c r="BO309" i="62"/>
  <c r="BM309" i="62"/>
  <c r="BG309" i="62"/>
  <c r="BF309" i="62"/>
  <c r="BD309" i="62"/>
  <c r="BB309" i="62"/>
  <c r="AZ309" i="62"/>
  <c r="AT309" i="62"/>
  <c r="AQ309" i="62"/>
  <c r="AO309" i="62"/>
  <c r="AM309" i="62"/>
  <c r="AG309" i="62"/>
  <c r="AF309" i="62"/>
  <c r="AD309" i="62"/>
  <c r="AB309" i="62"/>
  <c r="Z309" i="62"/>
  <c r="T309" i="62"/>
  <c r="K309" i="62"/>
  <c r="C309" i="62" s="1"/>
  <c r="CC309" i="62" s="1"/>
  <c r="J309" i="62"/>
  <c r="H309" i="62"/>
  <c r="A309" i="62"/>
  <c r="BT308" i="62"/>
  <c r="BS308" i="62"/>
  <c r="BQ308" i="62"/>
  <c r="BO308" i="62"/>
  <c r="BM308" i="62"/>
  <c r="BG308" i="62"/>
  <c r="BF308" i="62"/>
  <c r="BD308" i="62"/>
  <c r="BB308" i="62"/>
  <c r="AZ308" i="62"/>
  <c r="AT308" i="62"/>
  <c r="AQ308" i="62"/>
  <c r="AO308" i="62"/>
  <c r="AM308" i="62"/>
  <c r="AG308" i="62"/>
  <c r="AF308" i="62"/>
  <c r="AD308" i="62"/>
  <c r="AB308" i="62"/>
  <c r="Z308" i="62"/>
  <c r="T308" i="62"/>
  <c r="K308" i="62"/>
  <c r="C308" i="62" s="1"/>
  <c r="CC308" i="62" s="1"/>
  <c r="J308" i="62"/>
  <c r="H308" i="62"/>
  <c r="A308" i="62"/>
  <c r="BT307" i="62"/>
  <c r="BS307" i="62"/>
  <c r="BQ307" i="62"/>
  <c r="BO307" i="62"/>
  <c r="BM307" i="62"/>
  <c r="BG307" i="62"/>
  <c r="BF307" i="62"/>
  <c r="BD307" i="62"/>
  <c r="BB307" i="62"/>
  <c r="AZ307" i="62"/>
  <c r="AT307" i="62"/>
  <c r="AQ307" i="62"/>
  <c r="AO307" i="62"/>
  <c r="AM307" i="62"/>
  <c r="AG307" i="62"/>
  <c r="AF307" i="62"/>
  <c r="AD307" i="62"/>
  <c r="AB307" i="62"/>
  <c r="Z307" i="62"/>
  <c r="T307" i="62"/>
  <c r="K307" i="62"/>
  <c r="C307" i="62" s="1"/>
  <c r="CC307" i="62" s="1"/>
  <c r="J307" i="62"/>
  <c r="H307" i="62"/>
  <c r="A307" i="62"/>
  <c r="BT306" i="62"/>
  <c r="BS306" i="62"/>
  <c r="BQ306" i="62"/>
  <c r="BO306" i="62"/>
  <c r="BM306" i="62"/>
  <c r="BG306" i="62"/>
  <c r="BF306" i="62"/>
  <c r="BD306" i="62"/>
  <c r="BB306" i="62"/>
  <c r="AZ306" i="62"/>
  <c r="AT306" i="62"/>
  <c r="AQ306" i="62"/>
  <c r="AO306" i="62"/>
  <c r="AM306" i="62"/>
  <c r="AG306" i="62"/>
  <c r="AF306" i="62"/>
  <c r="AD306" i="62"/>
  <c r="AB306" i="62"/>
  <c r="Z306" i="62"/>
  <c r="T306" i="62"/>
  <c r="K306" i="62"/>
  <c r="C306" i="62" s="1"/>
  <c r="CC306" i="62" s="1"/>
  <c r="J306" i="62"/>
  <c r="H306" i="62"/>
  <c r="A306" i="62"/>
  <c r="BT305" i="62"/>
  <c r="BS305" i="62"/>
  <c r="BQ305" i="62"/>
  <c r="BO305" i="62"/>
  <c r="BM305" i="62"/>
  <c r="BG305" i="62"/>
  <c r="BF305" i="62"/>
  <c r="BD305" i="62"/>
  <c r="BB305" i="62"/>
  <c r="AZ305" i="62"/>
  <c r="AT305" i="62"/>
  <c r="AQ305" i="62"/>
  <c r="AO305" i="62"/>
  <c r="AM305" i="62"/>
  <c r="AG305" i="62"/>
  <c r="AF305" i="62"/>
  <c r="AD305" i="62"/>
  <c r="AB305" i="62"/>
  <c r="Z305" i="62"/>
  <c r="T305" i="62"/>
  <c r="K305" i="62"/>
  <c r="C305" i="62" s="1"/>
  <c r="CC305" i="62" s="1"/>
  <c r="J305" i="62"/>
  <c r="H305" i="62"/>
  <c r="A305" i="62"/>
  <c r="BT304" i="62"/>
  <c r="BS304" i="62"/>
  <c r="BQ304" i="62"/>
  <c r="BO304" i="62"/>
  <c r="BM304" i="62"/>
  <c r="BG304" i="62"/>
  <c r="BF304" i="62"/>
  <c r="BD304" i="62"/>
  <c r="BB304" i="62"/>
  <c r="AZ304" i="62"/>
  <c r="AT304" i="62"/>
  <c r="AQ304" i="62"/>
  <c r="AO304" i="62"/>
  <c r="AM304" i="62"/>
  <c r="AG304" i="62"/>
  <c r="AF304" i="62"/>
  <c r="AD304" i="62"/>
  <c r="AB304" i="62"/>
  <c r="Z304" i="62"/>
  <c r="T304" i="62"/>
  <c r="K304" i="62"/>
  <c r="C304" i="62" s="1"/>
  <c r="CC304" i="62" s="1"/>
  <c r="J304" i="62"/>
  <c r="H304" i="62"/>
  <c r="A304" i="62"/>
  <c r="BT303" i="62"/>
  <c r="BS303" i="62"/>
  <c r="BQ303" i="62"/>
  <c r="BO303" i="62"/>
  <c r="BM303" i="62"/>
  <c r="BG303" i="62"/>
  <c r="BF303" i="62"/>
  <c r="BD303" i="62"/>
  <c r="BB303" i="62"/>
  <c r="AZ303" i="62"/>
  <c r="AT303" i="62"/>
  <c r="AQ303" i="62"/>
  <c r="AO303" i="62"/>
  <c r="AM303" i="62"/>
  <c r="AG303" i="62"/>
  <c r="AF303" i="62"/>
  <c r="AD303" i="62"/>
  <c r="AB303" i="62"/>
  <c r="Z303" i="62"/>
  <c r="T303" i="62"/>
  <c r="K303" i="62"/>
  <c r="C303" i="62" s="1"/>
  <c r="CC303" i="62" s="1"/>
  <c r="J303" i="62"/>
  <c r="H303" i="62"/>
  <c r="A303" i="62"/>
  <c r="BT302" i="62"/>
  <c r="BS302" i="62"/>
  <c r="BQ302" i="62"/>
  <c r="BO302" i="62"/>
  <c r="BM302" i="62"/>
  <c r="BG302" i="62"/>
  <c r="BF302" i="62"/>
  <c r="BD302" i="62"/>
  <c r="BB302" i="62"/>
  <c r="AZ302" i="62"/>
  <c r="AT302" i="62"/>
  <c r="AQ302" i="62"/>
  <c r="AO302" i="62"/>
  <c r="AM302" i="62"/>
  <c r="AG302" i="62"/>
  <c r="AF302" i="62"/>
  <c r="AD302" i="62"/>
  <c r="AB302" i="62"/>
  <c r="Z302" i="62"/>
  <c r="T302" i="62"/>
  <c r="K302" i="62"/>
  <c r="C302" i="62" s="1"/>
  <c r="CC302" i="62" s="1"/>
  <c r="J302" i="62"/>
  <c r="H302" i="62"/>
  <c r="A302" i="62"/>
  <c r="BT301" i="62"/>
  <c r="BS301" i="62"/>
  <c r="BQ301" i="62"/>
  <c r="BO301" i="62"/>
  <c r="BM301" i="62"/>
  <c r="BG301" i="62"/>
  <c r="BF301" i="62"/>
  <c r="BD301" i="62"/>
  <c r="BB301" i="62"/>
  <c r="AZ301" i="62"/>
  <c r="AT301" i="62"/>
  <c r="AQ301" i="62"/>
  <c r="AO301" i="62"/>
  <c r="AM301" i="62"/>
  <c r="AG301" i="62"/>
  <c r="AF301" i="62"/>
  <c r="AD301" i="62"/>
  <c r="AB301" i="62"/>
  <c r="Z301" i="62"/>
  <c r="T301" i="62"/>
  <c r="K301" i="62"/>
  <c r="C301" i="62" s="1"/>
  <c r="CC301" i="62" s="1"/>
  <c r="J301" i="62"/>
  <c r="H301" i="62"/>
  <c r="A301" i="62"/>
  <c r="BT300" i="62"/>
  <c r="BS300" i="62"/>
  <c r="BQ300" i="62"/>
  <c r="BO300" i="62"/>
  <c r="BM300" i="62"/>
  <c r="BG300" i="62"/>
  <c r="BF300" i="62"/>
  <c r="BD300" i="62"/>
  <c r="BB300" i="62"/>
  <c r="AZ300" i="62"/>
  <c r="AT300" i="62"/>
  <c r="AQ300" i="62"/>
  <c r="AO300" i="62"/>
  <c r="AM300" i="62"/>
  <c r="AG300" i="62"/>
  <c r="AF300" i="62"/>
  <c r="AD300" i="62"/>
  <c r="AB300" i="62"/>
  <c r="Z300" i="62"/>
  <c r="T300" i="62"/>
  <c r="K300" i="62"/>
  <c r="C300" i="62" s="1"/>
  <c r="CC300" i="62" s="1"/>
  <c r="J300" i="62"/>
  <c r="H300" i="62"/>
  <c r="A300" i="62"/>
  <c r="BT299" i="62"/>
  <c r="BS299" i="62"/>
  <c r="BQ299" i="62"/>
  <c r="BO299" i="62"/>
  <c r="BM299" i="62"/>
  <c r="BG299" i="62"/>
  <c r="BF299" i="62"/>
  <c r="BD299" i="62"/>
  <c r="BB299" i="62"/>
  <c r="AZ299" i="62"/>
  <c r="AT299" i="62"/>
  <c r="AQ299" i="62"/>
  <c r="AO299" i="62"/>
  <c r="AM299" i="62"/>
  <c r="AG299" i="62"/>
  <c r="AF299" i="62"/>
  <c r="AD299" i="62"/>
  <c r="AB299" i="62"/>
  <c r="Z299" i="62"/>
  <c r="T299" i="62"/>
  <c r="K299" i="62"/>
  <c r="C299" i="62" s="1"/>
  <c r="CC299" i="62" s="1"/>
  <c r="J299" i="62"/>
  <c r="H299" i="62"/>
  <c r="A299" i="62"/>
  <c r="BT298" i="62"/>
  <c r="BS298" i="62"/>
  <c r="BQ298" i="62"/>
  <c r="BO298" i="62"/>
  <c r="BM298" i="62"/>
  <c r="BG298" i="62"/>
  <c r="BF298" i="62"/>
  <c r="BD298" i="62"/>
  <c r="BB298" i="62"/>
  <c r="AZ298" i="62"/>
  <c r="AT298" i="62"/>
  <c r="AQ298" i="62"/>
  <c r="AO298" i="62"/>
  <c r="AM298" i="62"/>
  <c r="AG298" i="62"/>
  <c r="AF298" i="62"/>
  <c r="AD298" i="62"/>
  <c r="AB298" i="62"/>
  <c r="Z298" i="62"/>
  <c r="T298" i="62"/>
  <c r="K298" i="62"/>
  <c r="C298" i="62"/>
  <c r="CC298" i="62" s="1"/>
  <c r="J298" i="62"/>
  <c r="H298" i="62"/>
  <c r="A298" i="62"/>
  <c r="BT297" i="62"/>
  <c r="BS297" i="62"/>
  <c r="BQ297" i="62"/>
  <c r="BO297" i="62"/>
  <c r="BM297" i="62"/>
  <c r="BG297" i="62"/>
  <c r="BF297" i="62"/>
  <c r="BD297" i="62"/>
  <c r="BB297" i="62"/>
  <c r="AZ297" i="62"/>
  <c r="AT297" i="62"/>
  <c r="AQ297" i="62"/>
  <c r="AO297" i="62"/>
  <c r="AM297" i="62"/>
  <c r="AG297" i="62"/>
  <c r="AF297" i="62"/>
  <c r="AD297" i="62"/>
  <c r="AB297" i="62"/>
  <c r="Z297" i="62"/>
  <c r="T297" i="62"/>
  <c r="K297" i="62"/>
  <c r="C297" i="62" s="1"/>
  <c r="CC297" i="62" s="1"/>
  <c r="J297" i="62"/>
  <c r="H297" i="62"/>
  <c r="A297" i="62"/>
  <c r="BT296" i="62"/>
  <c r="BS296" i="62"/>
  <c r="BQ296" i="62"/>
  <c r="BO296" i="62"/>
  <c r="BM296" i="62"/>
  <c r="BG296" i="62"/>
  <c r="BF296" i="62"/>
  <c r="BD296" i="62"/>
  <c r="BB296" i="62"/>
  <c r="AZ296" i="62"/>
  <c r="AT296" i="62"/>
  <c r="AQ296" i="62"/>
  <c r="AO296" i="62"/>
  <c r="AM296" i="62"/>
  <c r="AG296" i="62"/>
  <c r="AF296" i="62"/>
  <c r="AD296" i="62"/>
  <c r="AB296" i="62"/>
  <c r="Z296" i="62"/>
  <c r="T296" i="62"/>
  <c r="K296" i="62"/>
  <c r="C296" i="62" s="1"/>
  <c r="CC296" i="62" s="1"/>
  <c r="J296" i="62"/>
  <c r="H296" i="62"/>
  <c r="A296" i="62"/>
  <c r="BT295" i="62"/>
  <c r="BS295" i="62"/>
  <c r="BQ295" i="62"/>
  <c r="BO295" i="62"/>
  <c r="BM295" i="62"/>
  <c r="BG295" i="62"/>
  <c r="BF295" i="62"/>
  <c r="BD295" i="62"/>
  <c r="BB295" i="62"/>
  <c r="AZ295" i="62"/>
  <c r="AT295" i="62"/>
  <c r="AQ295" i="62"/>
  <c r="AO295" i="62"/>
  <c r="AM295" i="62"/>
  <c r="AG295" i="62"/>
  <c r="AF295" i="62"/>
  <c r="AD295" i="62"/>
  <c r="AB295" i="62"/>
  <c r="Z295" i="62"/>
  <c r="T295" i="62"/>
  <c r="K295" i="62"/>
  <c r="C295" i="62" s="1"/>
  <c r="CC295" i="62" s="1"/>
  <c r="J295" i="62"/>
  <c r="H295" i="62"/>
  <c r="A295" i="62"/>
  <c r="BT294" i="62"/>
  <c r="BS294" i="62"/>
  <c r="BQ294" i="62"/>
  <c r="BO294" i="62"/>
  <c r="BM294" i="62"/>
  <c r="BG294" i="62"/>
  <c r="BF294" i="62"/>
  <c r="BD294" i="62"/>
  <c r="BB294" i="62"/>
  <c r="AZ294" i="62"/>
  <c r="AT294" i="62"/>
  <c r="AQ294" i="62"/>
  <c r="AO294" i="62"/>
  <c r="AM294" i="62"/>
  <c r="AG294" i="62"/>
  <c r="AF294" i="62"/>
  <c r="AD294" i="62"/>
  <c r="AB294" i="62"/>
  <c r="Z294" i="62"/>
  <c r="T294" i="62"/>
  <c r="K294" i="62"/>
  <c r="C294" i="62" s="1"/>
  <c r="CC294" i="62" s="1"/>
  <c r="J294" i="62"/>
  <c r="H294" i="62"/>
  <c r="A294" i="62"/>
  <c r="BT293" i="62"/>
  <c r="BS293" i="62"/>
  <c r="BQ293" i="62"/>
  <c r="BO293" i="62"/>
  <c r="BM293" i="62"/>
  <c r="BG293" i="62"/>
  <c r="BF293" i="62"/>
  <c r="BD293" i="62"/>
  <c r="BB293" i="62"/>
  <c r="AZ293" i="62"/>
  <c r="AT293" i="62"/>
  <c r="AQ293" i="62"/>
  <c r="AO293" i="62"/>
  <c r="AM293" i="62"/>
  <c r="AG293" i="62"/>
  <c r="AF293" i="62"/>
  <c r="AD293" i="62"/>
  <c r="AB293" i="62"/>
  <c r="Z293" i="62"/>
  <c r="T293" i="62"/>
  <c r="K293" i="62"/>
  <c r="C293" i="62" s="1"/>
  <c r="CC293" i="62" s="1"/>
  <c r="J293" i="62"/>
  <c r="H293" i="62"/>
  <c r="A293" i="62"/>
  <c r="BT292" i="62"/>
  <c r="BS292" i="62"/>
  <c r="BQ292" i="62"/>
  <c r="BO292" i="62"/>
  <c r="BM292" i="62"/>
  <c r="BG292" i="62"/>
  <c r="BF292" i="62"/>
  <c r="BD292" i="62"/>
  <c r="BB292" i="62"/>
  <c r="AZ292" i="62"/>
  <c r="AT292" i="62"/>
  <c r="AQ292" i="62"/>
  <c r="AO292" i="62"/>
  <c r="AM292" i="62"/>
  <c r="AG292" i="62"/>
  <c r="AF292" i="62"/>
  <c r="AD292" i="62"/>
  <c r="AB292" i="62"/>
  <c r="Z292" i="62"/>
  <c r="T292" i="62"/>
  <c r="K292" i="62"/>
  <c r="C292" i="62" s="1"/>
  <c r="CC292" i="62" s="1"/>
  <c r="J292" i="62"/>
  <c r="H292" i="62"/>
  <c r="A292" i="62"/>
  <c r="BT291" i="62"/>
  <c r="BS291" i="62"/>
  <c r="BQ291" i="62"/>
  <c r="BO291" i="62"/>
  <c r="BM291" i="62"/>
  <c r="BG291" i="62"/>
  <c r="BF291" i="62"/>
  <c r="BD291" i="62"/>
  <c r="BB291" i="62"/>
  <c r="AZ291" i="62"/>
  <c r="AT291" i="62"/>
  <c r="AQ291" i="62"/>
  <c r="AO291" i="62"/>
  <c r="AM291" i="62"/>
  <c r="AG291" i="62"/>
  <c r="AF291" i="62"/>
  <c r="AD291" i="62"/>
  <c r="AB291" i="62"/>
  <c r="Z291" i="62"/>
  <c r="T291" i="62"/>
  <c r="K291" i="62"/>
  <c r="C291" i="62" s="1"/>
  <c r="CC291" i="62" s="1"/>
  <c r="J291" i="62"/>
  <c r="H291" i="62"/>
  <c r="A291" i="62"/>
  <c r="BT290" i="62"/>
  <c r="BS290" i="62"/>
  <c r="BQ290" i="62"/>
  <c r="BO290" i="62"/>
  <c r="BM290" i="62"/>
  <c r="BG290" i="62"/>
  <c r="BF290" i="62"/>
  <c r="BD290" i="62"/>
  <c r="BB290" i="62"/>
  <c r="AZ290" i="62"/>
  <c r="AT290" i="62"/>
  <c r="AQ290" i="62"/>
  <c r="AO290" i="62"/>
  <c r="AM290" i="62"/>
  <c r="AG290" i="62"/>
  <c r="AF290" i="62"/>
  <c r="AD290" i="62"/>
  <c r="AB290" i="62"/>
  <c r="Z290" i="62"/>
  <c r="T290" i="62"/>
  <c r="K290" i="62"/>
  <c r="C290" i="62" s="1"/>
  <c r="CC290" i="62" s="1"/>
  <c r="J290" i="62"/>
  <c r="H290" i="62"/>
  <c r="A290" i="62"/>
  <c r="BT289" i="62"/>
  <c r="BS289" i="62"/>
  <c r="BQ289" i="62"/>
  <c r="BO289" i="62"/>
  <c r="BM289" i="62"/>
  <c r="BG289" i="62"/>
  <c r="BF289" i="62"/>
  <c r="BD289" i="62"/>
  <c r="BB289" i="62"/>
  <c r="AZ289" i="62"/>
  <c r="AT289" i="62"/>
  <c r="AQ289" i="62"/>
  <c r="AO289" i="62"/>
  <c r="AM289" i="62"/>
  <c r="AG289" i="62"/>
  <c r="AF289" i="62"/>
  <c r="AD289" i="62"/>
  <c r="AB289" i="62"/>
  <c r="Z289" i="62"/>
  <c r="T289" i="62"/>
  <c r="K289" i="62"/>
  <c r="C289" i="62" s="1"/>
  <c r="CC289" i="62" s="1"/>
  <c r="J289" i="62"/>
  <c r="H289" i="62"/>
  <c r="A289" i="62"/>
  <c r="BT288" i="62"/>
  <c r="BS288" i="62"/>
  <c r="BQ288" i="62"/>
  <c r="BO288" i="62"/>
  <c r="BM288" i="62"/>
  <c r="BG288" i="62"/>
  <c r="BF288" i="62"/>
  <c r="BD288" i="62"/>
  <c r="BB288" i="62"/>
  <c r="AZ288" i="62"/>
  <c r="AT288" i="62"/>
  <c r="AQ288" i="62"/>
  <c r="AO288" i="62"/>
  <c r="AM288" i="62"/>
  <c r="AG288" i="62"/>
  <c r="AF288" i="62"/>
  <c r="AD288" i="62"/>
  <c r="AB288" i="62"/>
  <c r="Z288" i="62"/>
  <c r="T288" i="62"/>
  <c r="K288" i="62"/>
  <c r="C288" i="62" s="1"/>
  <c r="CC288" i="62" s="1"/>
  <c r="J288" i="62"/>
  <c r="H288" i="62"/>
  <c r="A288" i="62"/>
  <c r="BT287" i="62"/>
  <c r="BS287" i="62"/>
  <c r="BQ287" i="62"/>
  <c r="BO287" i="62"/>
  <c r="BM287" i="62"/>
  <c r="BG287" i="62"/>
  <c r="BF287" i="62"/>
  <c r="BD287" i="62"/>
  <c r="BB287" i="62"/>
  <c r="AZ287" i="62"/>
  <c r="AT287" i="62"/>
  <c r="AQ287" i="62"/>
  <c r="AO287" i="62"/>
  <c r="AM287" i="62"/>
  <c r="AG287" i="62"/>
  <c r="AF287" i="62"/>
  <c r="AD287" i="62"/>
  <c r="AB287" i="62"/>
  <c r="Z287" i="62"/>
  <c r="T287" i="62"/>
  <c r="K287" i="62"/>
  <c r="C287" i="62" s="1"/>
  <c r="CC287" i="62" s="1"/>
  <c r="J287" i="62"/>
  <c r="H287" i="62"/>
  <c r="A287" i="62"/>
  <c r="BT286" i="62"/>
  <c r="BS286" i="62"/>
  <c r="BQ286" i="62"/>
  <c r="BO286" i="62"/>
  <c r="BM286" i="62"/>
  <c r="BG286" i="62"/>
  <c r="BF286" i="62"/>
  <c r="BD286" i="62"/>
  <c r="BB286" i="62"/>
  <c r="AZ286" i="62"/>
  <c r="AT286" i="62"/>
  <c r="AQ286" i="62"/>
  <c r="AO286" i="62"/>
  <c r="AM286" i="62"/>
  <c r="AG286" i="62"/>
  <c r="AF286" i="62"/>
  <c r="AD286" i="62"/>
  <c r="AB286" i="62"/>
  <c r="Z286" i="62"/>
  <c r="T286" i="62"/>
  <c r="K286" i="62"/>
  <c r="C286" i="62" s="1"/>
  <c r="CC286" i="62" s="1"/>
  <c r="J286" i="62"/>
  <c r="H286" i="62"/>
  <c r="A286" i="62"/>
  <c r="BT285" i="62"/>
  <c r="BS285" i="62"/>
  <c r="BQ285" i="62"/>
  <c r="BO285" i="62"/>
  <c r="BM285" i="62"/>
  <c r="BG285" i="62"/>
  <c r="BF285" i="62"/>
  <c r="BD285" i="62"/>
  <c r="BB285" i="62"/>
  <c r="AZ285" i="62"/>
  <c r="AT285" i="62"/>
  <c r="AQ285" i="62"/>
  <c r="AO285" i="62"/>
  <c r="AM285" i="62"/>
  <c r="AG285" i="62"/>
  <c r="AF285" i="62"/>
  <c r="AD285" i="62"/>
  <c r="AB285" i="62"/>
  <c r="Z285" i="62"/>
  <c r="T285" i="62"/>
  <c r="K285" i="62"/>
  <c r="C285" i="62"/>
  <c r="CC285" i="62" s="1"/>
  <c r="J285" i="62"/>
  <c r="H285" i="62"/>
  <c r="A285" i="62"/>
  <c r="BT284" i="62"/>
  <c r="BS284" i="62"/>
  <c r="BQ284" i="62"/>
  <c r="BO284" i="62"/>
  <c r="BM284" i="62"/>
  <c r="BG284" i="62"/>
  <c r="BF284" i="62"/>
  <c r="BD284" i="62"/>
  <c r="BB284" i="62"/>
  <c r="AZ284" i="62"/>
  <c r="AT284" i="62"/>
  <c r="AQ284" i="62"/>
  <c r="AO284" i="62"/>
  <c r="AM284" i="62"/>
  <c r="AG284" i="62"/>
  <c r="AF284" i="62"/>
  <c r="AD284" i="62"/>
  <c r="AB284" i="62"/>
  <c r="Z284" i="62"/>
  <c r="T284" i="62"/>
  <c r="K284" i="62"/>
  <c r="C284" i="62" s="1"/>
  <c r="CC284" i="62" s="1"/>
  <c r="J284" i="62"/>
  <c r="H284" i="62"/>
  <c r="A284" i="62"/>
  <c r="BT283" i="62"/>
  <c r="BS283" i="62"/>
  <c r="BQ283" i="62"/>
  <c r="BO283" i="62"/>
  <c r="BM283" i="62"/>
  <c r="BG283" i="62"/>
  <c r="BF283" i="62"/>
  <c r="BD283" i="62"/>
  <c r="BB283" i="62"/>
  <c r="AZ283" i="62"/>
  <c r="AT283" i="62"/>
  <c r="AQ283" i="62"/>
  <c r="AO283" i="62"/>
  <c r="AM283" i="62"/>
  <c r="AG283" i="62"/>
  <c r="AF283" i="62"/>
  <c r="AD283" i="62"/>
  <c r="AB283" i="62"/>
  <c r="Z283" i="62"/>
  <c r="T283" i="62"/>
  <c r="K283" i="62"/>
  <c r="C283" i="62" s="1"/>
  <c r="CC283" i="62" s="1"/>
  <c r="J283" i="62"/>
  <c r="H283" i="62"/>
  <c r="A283" i="62"/>
  <c r="BT282" i="62"/>
  <c r="BS282" i="62"/>
  <c r="BQ282" i="62"/>
  <c r="BO282" i="62"/>
  <c r="BM282" i="62"/>
  <c r="BG282" i="62"/>
  <c r="BF282" i="62"/>
  <c r="BD282" i="62"/>
  <c r="BB282" i="62"/>
  <c r="AZ282" i="62"/>
  <c r="AT282" i="62"/>
  <c r="AQ282" i="62"/>
  <c r="AO282" i="62"/>
  <c r="AM282" i="62"/>
  <c r="AG282" i="62"/>
  <c r="AF282" i="62"/>
  <c r="AD282" i="62"/>
  <c r="AB282" i="62"/>
  <c r="Z282" i="62"/>
  <c r="T282" i="62"/>
  <c r="K282" i="62"/>
  <c r="C282" i="62"/>
  <c r="CC282" i="62" s="1"/>
  <c r="J282" i="62"/>
  <c r="H282" i="62"/>
  <c r="A282" i="62"/>
  <c r="BT281" i="62"/>
  <c r="BS281" i="62"/>
  <c r="BQ281" i="62"/>
  <c r="BO281" i="62"/>
  <c r="BM281" i="62"/>
  <c r="BG281" i="62"/>
  <c r="BF281" i="62"/>
  <c r="BD281" i="62"/>
  <c r="BB281" i="62"/>
  <c r="AZ281" i="62"/>
  <c r="AT281" i="62"/>
  <c r="AQ281" i="62"/>
  <c r="AO281" i="62"/>
  <c r="AM281" i="62"/>
  <c r="AG281" i="62"/>
  <c r="AF281" i="62"/>
  <c r="AD281" i="62"/>
  <c r="AB281" i="62"/>
  <c r="Z281" i="62"/>
  <c r="T281" i="62"/>
  <c r="K281" i="62"/>
  <c r="C281" i="62" s="1"/>
  <c r="CC281" i="62" s="1"/>
  <c r="J281" i="62"/>
  <c r="H281" i="62"/>
  <c r="A281" i="62"/>
  <c r="BT280" i="62"/>
  <c r="BS280" i="62"/>
  <c r="BQ280" i="62"/>
  <c r="BO280" i="62"/>
  <c r="BM280" i="62"/>
  <c r="BG280" i="62"/>
  <c r="BF280" i="62"/>
  <c r="BD280" i="62"/>
  <c r="BB280" i="62"/>
  <c r="AZ280" i="62"/>
  <c r="AT280" i="62"/>
  <c r="AQ280" i="62"/>
  <c r="AO280" i="62"/>
  <c r="AM280" i="62"/>
  <c r="AG280" i="62"/>
  <c r="AF280" i="62"/>
  <c r="AD280" i="62"/>
  <c r="AB280" i="62"/>
  <c r="Z280" i="62"/>
  <c r="T280" i="62"/>
  <c r="K280" i="62"/>
  <c r="C280" i="62" s="1"/>
  <c r="CC280" i="62" s="1"/>
  <c r="J280" i="62"/>
  <c r="H280" i="62"/>
  <c r="A280" i="62"/>
  <c r="BT279" i="62"/>
  <c r="BS279" i="62"/>
  <c r="BQ279" i="62"/>
  <c r="BO279" i="62"/>
  <c r="BM279" i="62"/>
  <c r="BG279" i="62"/>
  <c r="BF279" i="62"/>
  <c r="BD279" i="62"/>
  <c r="BB279" i="62"/>
  <c r="AZ279" i="62"/>
  <c r="AT279" i="62"/>
  <c r="AQ279" i="62"/>
  <c r="AO279" i="62"/>
  <c r="AM279" i="62"/>
  <c r="AG279" i="62"/>
  <c r="AF279" i="62"/>
  <c r="AD279" i="62"/>
  <c r="AB279" i="62"/>
  <c r="Z279" i="62"/>
  <c r="T279" i="62"/>
  <c r="K279" i="62"/>
  <c r="C279" i="62"/>
  <c r="CC279" i="62" s="1"/>
  <c r="J279" i="62"/>
  <c r="H279" i="62"/>
  <c r="A279" i="62"/>
  <c r="BT278" i="62"/>
  <c r="BS278" i="62"/>
  <c r="BQ278" i="62"/>
  <c r="BO278" i="62"/>
  <c r="BM278" i="62"/>
  <c r="BG278" i="62"/>
  <c r="BF278" i="62"/>
  <c r="BD278" i="62"/>
  <c r="BB278" i="62"/>
  <c r="AZ278" i="62"/>
  <c r="AT278" i="62"/>
  <c r="AQ278" i="62"/>
  <c r="AO278" i="62"/>
  <c r="AM278" i="62"/>
  <c r="AG278" i="62"/>
  <c r="AF278" i="62"/>
  <c r="AD278" i="62"/>
  <c r="AB278" i="62"/>
  <c r="Z278" i="62"/>
  <c r="T278" i="62"/>
  <c r="K278" i="62"/>
  <c r="C278" i="62" s="1"/>
  <c r="CC278" i="62" s="1"/>
  <c r="J278" i="62"/>
  <c r="H278" i="62"/>
  <c r="A278" i="62"/>
  <c r="BT277" i="62"/>
  <c r="BS277" i="62"/>
  <c r="BQ277" i="62"/>
  <c r="BO277" i="62"/>
  <c r="BM277" i="62"/>
  <c r="BG277" i="62"/>
  <c r="BF277" i="62"/>
  <c r="BD277" i="62"/>
  <c r="BB277" i="62"/>
  <c r="AZ277" i="62"/>
  <c r="AT277" i="62"/>
  <c r="AQ277" i="62"/>
  <c r="AO277" i="62"/>
  <c r="AM277" i="62"/>
  <c r="AG277" i="62"/>
  <c r="AF277" i="62"/>
  <c r="AD277" i="62"/>
  <c r="AB277" i="62"/>
  <c r="Z277" i="62"/>
  <c r="T277" i="62"/>
  <c r="K277" i="62"/>
  <c r="C277" i="62" s="1"/>
  <c r="CC277" i="62" s="1"/>
  <c r="J277" i="62"/>
  <c r="H277" i="62"/>
  <c r="A277" i="62"/>
  <c r="BT276" i="62"/>
  <c r="BS276" i="62"/>
  <c r="BQ276" i="62"/>
  <c r="BO276" i="62"/>
  <c r="BM276" i="62"/>
  <c r="BG276" i="62"/>
  <c r="BF276" i="62"/>
  <c r="BD276" i="62"/>
  <c r="BB276" i="62"/>
  <c r="AZ276" i="62"/>
  <c r="AT276" i="62"/>
  <c r="AQ276" i="62"/>
  <c r="AO276" i="62"/>
  <c r="AM276" i="62"/>
  <c r="AG276" i="62"/>
  <c r="AF276" i="62"/>
  <c r="AD276" i="62"/>
  <c r="AB276" i="62"/>
  <c r="Z276" i="62"/>
  <c r="T276" i="62"/>
  <c r="K276" i="62"/>
  <c r="C276" i="62" s="1"/>
  <c r="CC276" i="62" s="1"/>
  <c r="J276" i="62"/>
  <c r="H276" i="62"/>
  <c r="A276" i="62"/>
  <c r="BT275" i="62"/>
  <c r="BS275" i="62"/>
  <c r="BQ275" i="62"/>
  <c r="BO275" i="62"/>
  <c r="BM275" i="62"/>
  <c r="BG275" i="62"/>
  <c r="BF275" i="62"/>
  <c r="BD275" i="62"/>
  <c r="BB275" i="62"/>
  <c r="AZ275" i="62"/>
  <c r="AT275" i="62"/>
  <c r="AQ275" i="62"/>
  <c r="AO275" i="62"/>
  <c r="AM275" i="62"/>
  <c r="AG275" i="62"/>
  <c r="AF275" i="62"/>
  <c r="AD275" i="62"/>
  <c r="AB275" i="62"/>
  <c r="Z275" i="62"/>
  <c r="T275" i="62"/>
  <c r="K275" i="62"/>
  <c r="C275" i="62" s="1"/>
  <c r="CC275" i="62" s="1"/>
  <c r="J275" i="62"/>
  <c r="H275" i="62"/>
  <c r="A275" i="62"/>
  <c r="BT274" i="62"/>
  <c r="BS274" i="62"/>
  <c r="BQ274" i="62"/>
  <c r="BO274" i="62"/>
  <c r="BM274" i="62"/>
  <c r="BG274" i="62"/>
  <c r="BF274" i="62"/>
  <c r="BD274" i="62"/>
  <c r="BB274" i="62"/>
  <c r="AZ274" i="62"/>
  <c r="AT274" i="62"/>
  <c r="AQ274" i="62"/>
  <c r="AO274" i="62"/>
  <c r="AM274" i="62"/>
  <c r="AG274" i="62"/>
  <c r="AF274" i="62"/>
  <c r="AD274" i="62"/>
  <c r="AB274" i="62"/>
  <c r="Z274" i="62"/>
  <c r="T274" i="62"/>
  <c r="K274" i="62"/>
  <c r="C274" i="62" s="1"/>
  <c r="CC274" i="62" s="1"/>
  <c r="J274" i="62"/>
  <c r="H274" i="62"/>
  <c r="A274" i="62"/>
  <c r="BT273" i="62"/>
  <c r="BS273" i="62"/>
  <c r="BQ273" i="62"/>
  <c r="BO273" i="62"/>
  <c r="BM273" i="62"/>
  <c r="BG273" i="62"/>
  <c r="BF273" i="62"/>
  <c r="BD273" i="62"/>
  <c r="BB273" i="62"/>
  <c r="AZ273" i="62"/>
  <c r="AT273" i="62"/>
  <c r="AQ273" i="62"/>
  <c r="AO273" i="62"/>
  <c r="AM273" i="62"/>
  <c r="AG273" i="62"/>
  <c r="AF273" i="62"/>
  <c r="AD273" i="62"/>
  <c r="AB273" i="62"/>
  <c r="Z273" i="62"/>
  <c r="T273" i="62"/>
  <c r="K273" i="62"/>
  <c r="C273" i="62" s="1"/>
  <c r="CC273" i="62" s="1"/>
  <c r="J273" i="62"/>
  <c r="H273" i="62"/>
  <c r="A273" i="62"/>
  <c r="BT272" i="62"/>
  <c r="BS272" i="62"/>
  <c r="BQ272" i="62"/>
  <c r="BO272" i="62"/>
  <c r="BM272" i="62"/>
  <c r="BG272" i="62"/>
  <c r="BF272" i="62"/>
  <c r="BD272" i="62"/>
  <c r="BB272" i="62"/>
  <c r="AZ272" i="62"/>
  <c r="AT272" i="62"/>
  <c r="AQ272" i="62"/>
  <c r="AO272" i="62"/>
  <c r="AM272" i="62"/>
  <c r="AG272" i="62"/>
  <c r="AF272" i="62"/>
  <c r="AD272" i="62"/>
  <c r="AB272" i="62"/>
  <c r="Z272" i="62"/>
  <c r="T272" i="62"/>
  <c r="K272" i="62"/>
  <c r="C272" i="62" s="1"/>
  <c r="CC272" i="62" s="1"/>
  <c r="J272" i="62"/>
  <c r="H272" i="62"/>
  <c r="A272" i="62"/>
  <c r="BT271" i="62"/>
  <c r="BS271" i="62"/>
  <c r="BQ271" i="62"/>
  <c r="BO271" i="62"/>
  <c r="BM271" i="62"/>
  <c r="BG271" i="62"/>
  <c r="BF271" i="62"/>
  <c r="BD271" i="62"/>
  <c r="BB271" i="62"/>
  <c r="AZ271" i="62"/>
  <c r="AT271" i="62"/>
  <c r="AQ271" i="62"/>
  <c r="AO271" i="62"/>
  <c r="AM271" i="62"/>
  <c r="AG271" i="62"/>
  <c r="AF271" i="62"/>
  <c r="AD271" i="62"/>
  <c r="AB271" i="62"/>
  <c r="Z271" i="62"/>
  <c r="T271" i="62"/>
  <c r="K271" i="62"/>
  <c r="C271" i="62" s="1"/>
  <c r="CC271" i="62" s="1"/>
  <c r="J271" i="62"/>
  <c r="H271" i="62"/>
  <c r="A271" i="62"/>
  <c r="BT270" i="62"/>
  <c r="BS270" i="62"/>
  <c r="BQ270" i="62"/>
  <c r="BO270" i="62"/>
  <c r="BM270" i="62"/>
  <c r="BG270" i="62"/>
  <c r="BF270" i="62"/>
  <c r="BD270" i="62"/>
  <c r="BB270" i="62"/>
  <c r="AZ270" i="62"/>
  <c r="AT270" i="62"/>
  <c r="AQ270" i="62"/>
  <c r="AO270" i="62"/>
  <c r="AM270" i="62"/>
  <c r="AG270" i="62"/>
  <c r="AF270" i="62"/>
  <c r="AD270" i="62"/>
  <c r="AB270" i="62"/>
  <c r="Z270" i="62"/>
  <c r="T270" i="62"/>
  <c r="K270" i="62"/>
  <c r="C270" i="62" s="1"/>
  <c r="CC270" i="62" s="1"/>
  <c r="J270" i="62"/>
  <c r="H270" i="62"/>
  <c r="A270" i="62"/>
  <c r="BT269" i="62"/>
  <c r="BS269" i="62"/>
  <c r="BQ269" i="62"/>
  <c r="BO269" i="62"/>
  <c r="BM269" i="62"/>
  <c r="BG269" i="62"/>
  <c r="BF269" i="62"/>
  <c r="BD269" i="62"/>
  <c r="BB269" i="62"/>
  <c r="AZ269" i="62"/>
  <c r="AT269" i="62"/>
  <c r="AQ269" i="62"/>
  <c r="AO269" i="62"/>
  <c r="AM269" i="62"/>
  <c r="AG269" i="62"/>
  <c r="AF269" i="62"/>
  <c r="AD269" i="62"/>
  <c r="AB269" i="62"/>
  <c r="Z269" i="62"/>
  <c r="T269" i="62"/>
  <c r="K269" i="62"/>
  <c r="C269" i="62"/>
  <c r="CC269" i="62" s="1"/>
  <c r="J269" i="62"/>
  <c r="H269" i="62"/>
  <c r="A269" i="62"/>
  <c r="BT268" i="62"/>
  <c r="BS268" i="62"/>
  <c r="BQ268" i="62"/>
  <c r="BO268" i="62"/>
  <c r="BM268" i="62"/>
  <c r="BG268" i="62"/>
  <c r="BF268" i="62"/>
  <c r="BD268" i="62"/>
  <c r="BB268" i="62"/>
  <c r="AZ268" i="62"/>
  <c r="AT268" i="62"/>
  <c r="AQ268" i="62"/>
  <c r="AO268" i="62"/>
  <c r="AM268" i="62"/>
  <c r="AG268" i="62"/>
  <c r="AF268" i="62"/>
  <c r="AD268" i="62"/>
  <c r="AB268" i="62"/>
  <c r="Z268" i="62"/>
  <c r="T268" i="62"/>
  <c r="K268" i="62"/>
  <c r="C268" i="62" s="1"/>
  <c r="CC268" i="62" s="1"/>
  <c r="J268" i="62"/>
  <c r="H268" i="62"/>
  <c r="A268" i="62"/>
  <c r="BT267" i="62"/>
  <c r="BS267" i="62"/>
  <c r="BQ267" i="62"/>
  <c r="BO267" i="62"/>
  <c r="BM267" i="62"/>
  <c r="BG267" i="62"/>
  <c r="BF267" i="62"/>
  <c r="BD267" i="62"/>
  <c r="BB267" i="62"/>
  <c r="AZ267" i="62"/>
  <c r="AT267" i="62"/>
  <c r="AQ267" i="62"/>
  <c r="AO267" i="62"/>
  <c r="AM267" i="62"/>
  <c r="AG267" i="62"/>
  <c r="AF267" i="62"/>
  <c r="AD267" i="62"/>
  <c r="AB267" i="62"/>
  <c r="Z267" i="62"/>
  <c r="T267" i="62"/>
  <c r="K267" i="62"/>
  <c r="C267" i="62" s="1"/>
  <c r="CC267" i="62" s="1"/>
  <c r="J267" i="62"/>
  <c r="H267" i="62"/>
  <c r="A267" i="62"/>
  <c r="BT266" i="62"/>
  <c r="BS266" i="62"/>
  <c r="BQ266" i="62"/>
  <c r="BO266" i="62"/>
  <c r="BM266" i="62"/>
  <c r="BG266" i="62"/>
  <c r="BF266" i="62"/>
  <c r="BD266" i="62"/>
  <c r="BB266" i="62"/>
  <c r="AZ266" i="62"/>
  <c r="AT266" i="62"/>
  <c r="AQ266" i="62"/>
  <c r="AO266" i="62"/>
  <c r="AM266" i="62"/>
  <c r="AG266" i="62"/>
  <c r="AF266" i="62"/>
  <c r="AD266" i="62"/>
  <c r="AB266" i="62"/>
  <c r="Z266" i="62"/>
  <c r="T266" i="62"/>
  <c r="K266" i="62"/>
  <c r="C266" i="62"/>
  <c r="CC266" i="62" s="1"/>
  <c r="J266" i="62"/>
  <c r="H266" i="62"/>
  <c r="A266" i="62"/>
  <c r="BT265" i="62"/>
  <c r="BS265" i="62"/>
  <c r="BQ265" i="62"/>
  <c r="BO265" i="62"/>
  <c r="BM265" i="62"/>
  <c r="BG265" i="62"/>
  <c r="BF265" i="62"/>
  <c r="BD265" i="62"/>
  <c r="BB265" i="62"/>
  <c r="AZ265" i="62"/>
  <c r="AT265" i="62"/>
  <c r="AQ265" i="62"/>
  <c r="AO265" i="62"/>
  <c r="AM265" i="62"/>
  <c r="AG265" i="62"/>
  <c r="AF265" i="62"/>
  <c r="AD265" i="62"/>
  <c r="AB265" i="62"/>
  <c r="Z265" i="62"/>
  <c r="T265" i="62"/>
  <c r="K265" i="62"/>
  <c r="C265" i="62" s="1"/>
  <c r="CC265" i="62" s="1"/>
  <c r="J265" i="62"/>
  <c r="H265" i="62"/>
  <c r="A265" i="62"/>
  <c r="BT264" i="62"/>
  <c r="BS264" i="62"/>
  <c r="BQ264" i="62"/>
  <c r="BO264" i="62"/>
  <c r="BM264" i="62"/>
  <c r="BG264" i="62"/>
  <c r="BF264" i="62"/>
  <c r="BD264" i="62"/>
  <c r="BB264" i="62"/>
  <c r="AZ264" i="62"/>
  <c r="AT264" i="62"/>
  <c r="AQ264" i="62"/>
  <c r="AO264" i="62"/>
  <c r="AM264" i="62"/>
  <c r="AG264" i="62"/>
  <c r="AF264" i="62"/>
  <c r="AD264" i="62"/>
  <c r="AB264" i="62"/>
  <c r="Z264" i="62"/>
  <c r="T264" i="62"/>
  <c r="K264" i="62"/>
  <c r="C264" i="62" s="1"/>
  <c r="CC264" i="62" s="1"/>
  <c r="J264" i="62"/>
  <c r="H264" i="62"/>
  <c r="A264" i="62"/>
  <c r="BT263" i="62"/>
  <c r="BS263" i="62"/>
  <c r="BQ263" i="62"/>
  <c r="BO263" i="62"/>
  <c r="BM263" i="62"/>
  <c r="BG263" i="62"/>
  <c r="BF263" i="62"/>
  <c r="BD263" i="62"/>
  <c r="BB263" i="62"/>
  <c r="AZ263" i="62"/>
  <c r="AT263" i="62"/>
  <c r="AQ263" i="62"/>
  <c r="AO263" i="62"/>
  <c r="AM263" i="62"/>
  <c r="AG263" i="62"/>
  <c r="AF263" i="62"/>
  <c r="AD263" i="62"/>
  <c r="AB263" i="62"/>
  <c r="Z263" i="62"/>
  <c r="T263" i="62"/>
  <c r="K263" i="62"/>
  <c r="C263" i="62"/>
  <c r="CC263" i="62" s="1"/>
  <c r="J263" i="62"/>
  <c r="H263" i="62"/>
  <c r="A263" i="62"/>
  <c r="BT262" i="62"/>
  <c r="BS262" i="62"/>
  <c r="BQ262" i="62"/>
  <c r="BO262" i="62"/>
  <c r="BM262" i="62"/>
  <c r="BG262" i="62"/>
  <c r="BF262" i="62"/>
  <c r="BD262" i="62"/>
  <c r="BB262" i="62"/>
  <c r="AZ262" i="62"/>
  <c r="AT262" i="62"/>
  <c r="AQ262" i="62"/>
  <c r="AO262" i="62"/>
  <c r="AM262" i="62"/>
  <c r="AG262" i="62"/>
  <c r="AF262" i="62"/>
  <c r="AD262" i="62"/>
  <c r="AB262" i="62"/>
  <c r="Z262" i="62"/>
  <c r="T262" i="62"/>
  <c r="K262" i="62"/>
  <c r="C262" i="62" s="1"/>
  <c r="CC262" i="62" s="1"/>
  <c r="J262" i="62"/>
  <c r="H262" i="62"/>
  <c r="A262" i="62"/>
  <c r="BT261" i="62"/>
  <c r="BS261" i="62"/>
  <c r="BQ261" i="62"/>
  <c r="BO261" i="62"/>
  <c r="BM261" i="62"/>
  <c r="BG261" i="62"/>
  <c r="BF261" i="62"/>
  <c r="BD261" i="62"/>
  <c r="BB261" i="62"/>
  <c r="AZ261" i="62"/>
  <c r="AT261" i="62"/>
  <c r="AQ261" i="62"/>
  <c r="AO261" i="62"/>
  <c r="AM261" i="62"/>
  <c r="AG261" i="62"/>
  <c r="AF261" i="62"/>
  <c r="AD261" i="62"/>
  <c r="AB261" i="62"/>
  <c r="Z261" i="62"/>
  <c r="T261" i="62"/>
  <c r="K261" i="62"/>
  <c r="C261" i="62" s="1"/>
  <c r="CC261" i="62" s="1"/>
  <c r="J261" i="62"/>
  <c r="H261" i="62"/>
  <c r="A261" i="62"/>
  <c r="BT260" i="62"/>
  <c r="BS260" i="62"/>
  <c r="BQ260" i="62"/>
  <c r="BO260" i="62"/>
  <c r="BM260" i="62"/>
  <c r="BG260" i="62"/>
  <c r="BF260" i="62"/>
  <c r="BD260" i="62"/>
  <c r="BB260" i="62"/>
  <c r="AZ260" i="62"/>
  <c r="AT260" i="62"/>
  <c r="AQ260" i="62"/>
  <c r="AO260" i="62"/>
  <c r="AM260" i="62"/>
  <c r="AG260" i="62"/>
  <c r="AF260" i="62"/>
  <c r="AD260" i="62"/>
  <c r="AB260" i="62"/>
  <c r="Z260" i="62"/>
  <c r="T260" i="62"/>
  <c r="K260" i="62"/>
  <c r="C260" i="62" s="1"/>
  <c r="CC260" i="62" s="1"/>
  <c r="J260" i="62"/>
  <c r="H260" i="62"/>
  <c r="A260" i="62"/>
  <c r="BT259" i="62"/>
  <c r="BS259" i="62"/>
  <c r="BQ259" i="62"/>
  <c r="BO259" i="62"/>
  <c r="BM259" i="62"/>
  <c r="BG259" i="62"/>
  <c r="BF259" i="62"/>
  <c r="BD259" i="62"/>
  <c r="BB259" i="62"/>
  <c r="AZ259" i="62"/>
  <c r="AT259" i="62"/>
  <c r="AQ259" i="62"/>
  <c r="AO259" i="62"/>
  <c r="AM259" i="62"/>
  <c r="AG259" i="62"/>
  <c r="AF259" i="62"/>
  <c r="AD259" i="62"/>
  <c r="AB259" i="62"/>
  <c r="Z259" i="62"/>
  <c r="T259" i="62"/>
  <c r="K259" i="62"/>
  <c r="C259" i="62" s="1"/>
  <c r="CC259" i="62" s="1"/>
  <c r="J259" i="62"/>
  <c r="H259" i="62"/>
  <c r="A259" i="62"/>
  <c r="BT258" i="62"/>
  <c r="BS258" i="62"/>
  <c r="BQ258" i="62"/>
  <c r="BO258" i="62"/>
  <c r="BM258" i="62"/>
  <c r="BG258" i="62"/>
  <c r="BF258" i="62"/>
  <c r="BD258" i="62"/>
  <c r="BB258" i="62"/>
  <c r="AZ258" i="62"/>
  <c r="AT258" i="62"/>
  <c r="AQ258" i="62"/>
  <c r="AO258" i="62"/>
  <c r="AM258" i="62"/>
  <c r="AG258" i="62"/>
  <c r="AF258" i="62"/>
  <c r="AD258" i="62"/>
  <c r="AB258" i="62"/>
  <c r="Z258" i="62"/>
  <c r="T258" i="62"/>
  <c r="K258" i="62"/>
  <c r="C258" i="62" s="1"/>
  <c r="CC258" i="62" s="1"/>
  <c r="J258" i="62"/>
  <c r="H258" i="62"/>
  <c r="A258" i="62"/>
  <c r="BT257" i="62"/>
  <c r="BS257" i="62"/>
  <c r="BQ257" i="62"/>
  <c r="BO257" i="62"/>
  <c r="BM257" i="62"/>
  <c r="BG257" i="62"/>
  <c r="BF257" i="62"/>
  <c r="BD257" i="62"/>
  <c r="BB257" i="62"/>
  <c r="AZ257" i="62"/>
  <c r="AT257" i="62"/>
  <c r="AQ257" i="62"/>
  <c r="AO257" i="62"/>
  <c r="AM257" i="62"/>
  <c r="AG257" i="62"/>
  <c r="AF257" i="62"/>
  <c r="AD257" i="62"/>
  <c r="AB257" i="62"/>
  <c r="Z257" i="62"/>
  <c r="T257" i="62"/>
  <c r="K257" i="62"/>
  <c r="C257" i="62" s="1"/>
  <c r="CC257" i="62" s="1"/>
  <c r="J257" i="62"/>
  <c r="H257" i="62"/>
  <c r="A257" i="62"/>
  <c r="BT256" i="62"/>
  <c r="BS256" i="62"/>
  <c r="BQ256" i="62"/>
  <c r="BO256" i="62"/>
  <c r="BM256" i="62"/>
  <c r="BG256" i="62"/>
  <c r="BF256" i="62"/>
  <c r="BD256" i="62"/>
  <c r="BB256" i="62"/>
  <c r="AZ256" i="62"/>
  <c r="AT256" i="62"/>
  <c r="AQ256" i="62"/>
  <c r="AO256" i="62"/>
  <c r="AM256" i="62"/>
  <c r="AG256" i="62"/>
  <c r="AF256" i="62"/>
  <c r="AD256" i="62"/>
  <c r="AB256" i="62"/>
  <c r="Z256" i="62"/>
  <c r="T256" i="62"/>
  <c r="K256" i="62"/>
  <c r="C256" i="62" s="1"/>
  <c r="CC256" i="62" s="1"/>
  <c r="J256" i="62"/>
  <c r="H256" i="62"/>
  <c r="A256" i="62"/>
  <c r="BT255" i="62"/>
  <c r="BS255" i="62"/>
  <c r="BQ255" i="62"/>
  <c r="BO255" i="62"/>
  <c r="BM255" i="62"/>
  <c r="BG255" i="62"/>
  <c r="BF255" i="62"/>
  <c r="BD255" i="62"/>
  <c r="BB255" i="62"/>
  <c r="AZ255" i="62"/>
  <c r="AT255" i="62"/>
  <c r="AQ255" i="62"/>
  <c r="AO255" i="62"/>
  <c r="AM255" i="62"/>
  <c r="AG255" i="62"/>
  <c r="AF255" i="62"/>
  <c r="AD255" i="62"/>
  <c r="AB255" i="62"/>
  <c r="Z255" i="62"/>
  <c r="T255" i="62"/>
  <c r="K255" i="62"/>
  <c r="C255" i="62" s="1"/>
  <c r="CC255" i="62" s="1"/>
  <c r="J255" i="62"/>
  <c r="H255" i="62"/>
  <c r="A255" i="62"/>
  <c r="BT254" i="62"/>
  <c r="BS254" i="62"/>
  <c r="BQ254" i="62"/>
  <c r="BO254" i="62"/>
  <c r="BM254" i="62"/>
  <c r="BG254" i="62"/>
  <c r="BF254" i="62"/>
  <c r="BD254" i="62"/>
  <c r="BB254" i="62"/>
  <c r="AZ254" i="62"/>
  <c r="AT254" i="62"/>
  <c r="AQ254" i="62"/>
  <c r="AO254" i="62"/>
  <c r="AM254" i="62"/>
  <c r="AG254" i="62"/>
  <c r="AF254" i="62"/>
  <c r="AD254" i="62"/>
  <c r="AB254" i="62"/>
  <c r="Z254" i="62"/>
  <c r="T254" i="62"/>
  <c r="K254" i="62"/>
  <c r="C254" i="62" s="1"/>
  <c r="CC254" i="62" s="1"/>
  <c r="J254" i="62"/>
  <c r="H254" i="62"/>
  <c r="A254" i="62"/>
  <c r="BT253" i="62"/>
  <c r="BS253" i="62"/>
  <c r="BQ253" i="62"/>
  <c r="BO253" i="62"/>
  <c r="BM253" i="62"/>
  <c r="BG253" i="62"/>
  <c r="BF253" i="62"/>
  <c r="BD253" i="62"/>
  <c r="BB253" i="62"/>
  <c r="AZ253" i="62"/>
  <c r="AT253" i="62"/>
  <c r="AQ253" i="62"/>
  <c r="AO253" i="62"/>
  <c r="AM253" i="62"/>
  <c r="AG253" i="62"/>
  <c r="AF253" i="62"/>
  <c r="AD253" i="62"/>
  <c r="AB253" i="62"/>
  <c r="Z253" i="62"/>
  <c r="T253" i="62"/>
  <c r="K253" i="62"/>
  <c r="C253" i="62" s="1"/>
  <c r="CC253" i="62" s="1"/>
  <c r="J253" i="62"/>
  <c r="H253" i="62"/>
  <c r="A253" i="62"/>
  <c r="BT252" i="62"/>
  <c r="BS252" i="62"/>
  <c r="BQ252" i="62"/>
  <c r="BO252" i="62"/>
  <c r="BM252" i="62"/>
  <c r="BG252" i="62"/>
  <c r="BF252" i="62"/>
  <c r="BD252" i="62"/>
  <c r="BB252" i="62"/>
  <c r="AZ252" i="62"/>
  <c r="AT252" i="62"/>
  <c r="AQ252" i="62"/>
  <c r="AO252" i="62"/>
  <c r="AM252" i="62"/>
  <c r="AG252" i="62"/>
  <c r="AF252" i="62"/>
  <c r="AD252" i="62"/>
  <c r="AB252" i="62"/>
  <c r="Z252" i="62"/>
  <c r="T252" i="62"/>
  <c r="K252" i="62"/>
  <c r="C252" i="62"/>
  <c r="CC252" i="62" s="1"/>
  <c r="J252" i="62"/>
  <c r="H252" i="62"/>
  <c r="A252" i="62"/>
  <c r="BT251" i="62"/>
  <c r="BS251" i="62"/>
  <c r="BQ251" i="62"/>
  <c r="BO251" i="62"/>
  <c r="BM251" i="62"/>
  <c r="BG251" i="62"/>
  <c r="BF251" i="62"/>
  <c r="BD251" i="62"/>
  <c r="BB251" i="62"/>
  <c r="AZ251" i="62"/>
  <c r="AT251" i="62"/>
  <c r="AQ251" i="62"/>
  <c r="AO251" i="62"/>
  <c r="AM251" i="62"/>
  <c r="AG251" i="62"/>
  <c r="AF251" i="62"/>
  <c r="AD251" i="62"/>
  <c r="AB251" i="62"/>
  <c r="Z251" i="62"/>
  <c r="T251" i="62"/>
  <c r="K251" i="62"/>
  <c r="C251" i="62" s="1"/>
  <c r="CC251" i="62" s="1"/>
  <c r="J251" i="62"/>
  <c r="H251" i="62"/>
  <c r="A251" i="62"/>
  <c r="BT250" i="62"/>
  <c r="BS250" i="62"/>
  <c r="BQ250" i="62"/>
  <c r="BO250" i="62"/>
  <c r="BM250" i="62"/>
  <c r="BG250" i="62"/>
  <c r="BF250" i="62"/>
  <c r="BD250" i="62"/>
  <c r="BB250" i="62"/>
  <c r="AZ250" i="62"/>
  <c r="AT250" i="62"/>
  <c r="AQ250" i="62"/>
  <c r="AO250" i="62"/>
  <c r="AM250" i="62"/>
  <c r="AG250" i="62"/>
  <c r="AF250" i="62"/>
  <c r="AD250" i="62"/>
  <c r="AB250" i="62"/>
  <c r="Z250" i="62"/>
  <c r="T250" i="62"/>
  <c r="K250" i="62"/>
  <c r="C250" i="62" s="1"/>
  <c r="CC250" i="62" s="1"/>
  <c r="J250" i="62"/>
  <c r="H250" i="62"/>
  <c r="A250" i="62"/>
  <c r="BT249" i="62"/>
  <c r="BS249" i="62"/>
  <c r="BQ249" i="62"/>
  <c r="BO249" i="62"/>
  <c r="BM249" i="62"/>
  <c r="BG249" i="62"/>
  <c r="BF249" i="62"/>
  <c r="BD249" i="62"/>
  <c r="BB249" i="62"/>
  <c r="AZ249" i="62"/>
  <c r="AT249" i="62"/>
  <c r="AQ249" i="62"/>
  <c r="AO249" i="62"/>
  <c r="AM249" i="62"/>
  <c r="AG249" i="62"/>
  <c r="AF249" i="62"/>
  <c r="AD249" i="62"/>
  <c r="AB249" i="62"/>
  <c r="Z249" i="62"/>
  <c r="T249" i="62"/>
  <c r="K249" i="62"/>
  <c r="C249" i="62" s="1"/>
  <c r="CC249" i="62" s="1"/>
  <c r="J249" i="62"/>
  <c r="H249" i="62"/>
  <c r="A249" i="62"/>
  <c r="BT248" i="62"/>
  <c r="BS248" i="62"/>
  <c r="BQ248" i="62"/>
  <c r="BO248" i="62"/>
  <c r="BM248" i="62"/>
  <c r="BG248" i="62"/>
  <c r="BF248" i="62"/>
  <c r="BD248" i="62"/>
  <c r="BB248" i="62"/>
  <c r="AZ248" i="62"/>
  <c r="AT248" i="62"/>
  <c r="AQ248" i="62"/>
  <c r="AO248" i="62"/>
  <c r="AM248" i="62"/>
  <c r="AG248" i="62"/>
  <c r="AF248" i="62"/>
  <c r="AD248" i="62"/>
  <c r="AB248" i="62"/>
  <c r="Z248" i="62"/>
  <c r="T248" i="62"/>
  <c r="K248" i="62"/>
  <c r="C248" i="62"/>
  <c r="CC248" i="62" s="1"/>
  <c r="J248" i="62"/>
  <c r="H248" i="62"/>
  <c r="A248" i="62"/>
  <c r="BT247" i="62"/>
  <c r="BS247" i="62"/>
  <c r="BQ247" i="62"/>
  <c r="BO247" i="62"/>
  <c r="BM247" i="62"/>
  <c r="BG247" i="62"/>
  <c r="BF247" i="62"/>
  <c r="BD247" i="62"/>
  <c r="BB247" i="62"/>
  <c r="AZ247" i="62"/>
  <c r="AT247" i="62"/>
  <c r="AQ247" i="62"/>
  <c r="AO247" i="62"/>
  <c r="AM247" i="62"/>
  <c r="AG247" i="62"/>
  <c r="AF247" i="62"/>
  <c r="AD247" i="62"/>
  <c r="AB247" i="62"/>
  <c r="Z247" i="62"/>
  <c r="T247" i="62"/>
  <c r="K247" i="62"/>
  <c r="C247" i="62" s="1"/>
  <c r="CC247" i="62" s="1"/>
  <c r="J247" i="62"/>
  <c r="H247" i="62"/>
  <c r="A247" i="62"/>
  <c r="BT246" i="62"/>
  <c r="BS246" i="62"/>
  <c r="BQ246" i="62"/>
  <c r="BO246" i="62"/>
  <c r="BM246" i="62"/>
  <c r="BG246" i="62"/>
  <c r="BF246" i="62"/>
  <c r="BD246" i="62"/>
  <c r="BB246" i="62"/>
  <c r="AZ246" i="62"/>
  <c r="AT246" i="62"/>
  <c r="AQ246" i="62"/>
  <c r="AO246" i="62"/>
  <c r="AM246" i="62"/>
  <c r="AG246" i="62"/>
  <c r="AF246" i="62"/>
  <c r="AD246" i="62"/>
  <c r="AB246" i="62"/>
  <c r="Z246" i="62"/>
  <c r="T246" i="62"/>
  <c r="K246" i="62"/>
  <c r="C246" i="62" s="1"/>
  <c r="CC246" i="62" s="1"/>
  <c r="J246" i="62"/>
  <c r="H246" i="62"/>
  <c r="A246" i="62"/>
  <c r="BT245" i="62"/>
  <c r="BS245" i="62"/>
  <c r="BQ245" i="62"/>
  <c r="BO245" i="62"/>
  <c r="BM245" i="62"/>
  <c r="BG245" i="62"/>
  <c r="BF245" i="62"/>
  <c r="BD245" i="62"/>
  <c r="BB245" i="62"/>
  <c r="AZ245" i="62"/>
  <c r="AT245" i="62"/>
  <c r="AQ245" i="62"/>
  <c r="AO245" i="62"/>
  <c r="AM245" i="62"/>
  <c r="AG245" i="62"/>
  <c r="AF245" i="62"/>
  <c r="AD245" i="62"/>
  <c r="AB245" i="62"/>
  <c r="Z245" i="62"/>
  <c r="T245" i="62"/>
  <c r="K245" i="62"/>
  <c r="C245" i="62" s="1"/>
  <c r="CC245" i="62" s="1"/>
  <c r="J245" i="62"/>
  <c r="H245" i="62"/>
  <c r="A245" i="62"/>
  <c r="BT244" i="62"/>
  <c r="BS244" i="62"/>
  <c r="BQ244" i="62"/>
  <c r="BO244" i="62"/>
  <c r="BM244" i="62"/>
  <c r="BG244" i="62"/>
  <c r="BF244" i="62"/>
  <c r="BD244" i="62"/>
  <c r="BB244" i="62"/>
  <c r="AZ244" i="62"/>
  <c r="AT244" i="62"/>
  <c r="AQ244" i="62"/>
  <c r="AO244" i="62"/>
  <c r="AM244" i="62"/>
  <c r="AG244" i="62"/>
  <c r="AF244" i="62"/>
  <c r="AD244" i="62"/>
  <c r="AB244" i="62"/>
  <c r="Z244" i="62"/>
  <c r="T244" i="62"/>
  <c r="K244" i="62"/>
  <c r="C244" i="62"/>
  <c r="CC244" i="62" s="1"/>
  <c r="J244" i="62"/>
  <c r="H244" i="62"/>
  <c r="A244" i="62"/>
  <c r="BT243" i="62"/>
  <c r="BS243" i="62"/>
  <c r="BQ243" i="62"/>
  <c r="BO243" i="62"/>
  <c r="BM243" i="62"/>
  <c r="BG243" i="62"/>
  <c r="BF243" i="62"/>
  <c r="BD243" i="62"/>
  <c r="BB243" i="62"/>
  <c r="AZ243" i="62"/>
  <c r="AT243" i="62"/>
  <c r="AQ243" i="62"/>
  <c r="AO243" i="62"/>
  <c r="AM243" i="62"/>
  <c r="AG243" i="62"/>
  <c r="AF243" i="62"/>
  <c r="AD243" i="62"/>
  <c r="AB243" i="62"/>
  <c r="Z243" i="62"/>
  <c r="T243" i="62"/>
  <c r="K243" i="62"/>
  <c r="C243" i="62" s="1"/>
  <c r="CC243" i="62" s="1"/>
  <c r="J243" i="62"/>
  <c r="H243" i="62"/>
  <c r="A243" i="62"/>
  <c r="BT242" i="62"/>
  <c r="BS242" i="62"/>
  <c r="BQ242" i="62"/>
  <c r="BO242" i="62"/>
  <c r="BM242" i="62"/>
  <c r="BG242" i="62"/>
  <c r="BF242" i="62"/>
  <c r="BD242" i="62"/>
  <c r="BB242" i="62"/>
  <c r="AZ242" i="62"/>
  <c r="AT242" i="62"/>
  <c r="AQ242" i="62"/>
  <c r="AO242" i="62"/>
  <c r="AM242" i="62"/>
  <c r="AG242" i="62"/>
  <c r="AF242" i="62"/>
  <c r="AD242" i="62"/>
  <c r="AB242" i="62"/>
  <c r="Z242" i="62"/>
  <c r="T242" i="62"/>
  <c r="K242" i="62"/>
  <c r="C242" i="62" s="1"/>
  <c r="CC242" i="62" s="1"/>
  <c r="J242" i="62"/>
  <c r="H242" i="62"/>
  <c r="A242" i="62"/>
  <c r="BT241" i="62"/>
  <c r="BS241" i="62"/>
  <c r="BQ241" i="62"/>
  <c r="BO241" i="62"/>
  <c r="BM241" i="62"/>
  <c r="BG241" i="62"/>
  <c r="BF241" i="62"/>
  <c r="BD241" i="62"/>
  <c r="BB241" i="62"/>
  <c r="AZ241" i="62"/>
  <c r="AT241" i="62"/>
  <c r="AQ241" i="62"/>
  <c r="AO241" i="62"/>
  <c r="AM241" i="62"/>
  <c r="AG241" i="62"/>
  <c r="AF241" i="62"/>
  <c r="AD241" i="62"/>
  <c r="AB241" i="62"/>
  <c r="Z241" i="62"/>
  <c r="T241" i="62"/>
  <c r="K241" i="62"/>
  <c r="C241" i="62" s="1"/>
  <c r="CC241" i="62" s="1"/>
  <c r="J241" i="62"/>
  <c r="H241" i="62"/>
  <c r="A241" i="62"/>
  <c r="BT240" i="62"/>
  <c r="BS240" i="62"/>
  <c r="BQ240" i="62"/>
  <c r="BO240" i="62"/>
  <c r="BM240" i="62"/>
  <c r="BG240" i="62"/>
  <c r="BF240" i="62"/>
  <c r="BD240" i="62"/>
  <c r="BB240" i="62"/>
  <c r="AZ240" i="62"/>
  <c r="AT240" i="62"/>
  <c r="AQ240" i="62"/>
  <c r="AO240" i="62"/>
  <c r="AM240" i="62"/>
  <c r="AG240" i="62"/>
  <c r="AF240" i="62"/>
  <c r="AD240" i="62"/>
  <c r="AB240" i="62"/>
  <c r="Z240" i="62"/>
  <c r="T240" i="62"/>
  <c r="K240" i="62"/>
  <c r="C240" i="62" s="1"/>
  <c r="CC240" i="62" s="1"/>
  <c r="J240" i="62"/>
  <c r="H240" i="62"/>
  <c r="A240" i="62"/>
  <c r="BT239" i="62"/>
  <c r="BS239" i="62"/>
  <c r="BQ239" i="62"/>
  <c r="BO239" i="62"/>
  <c r="BM239" i="62"/>
  <c r="BG239" i="62"/>
  <c r="BF239" i="62"/>
  <c r="BD239" i="62"/>
  <c r="BB239" i="62"/>
  <c r="AZ239" i="62"/>
  <c r="AT239" i="62"/>
  <c r="AQ239" i="62"/>
  <c r="AO239" i="62"/>
  <c r="AM239" i="62"/>
  <c r="AG239" i="62"/>
  <c r="AF239" i="62"/>
  <c r="AD239" i="62"/>
  <c r="AB239" i="62"/>
  <c r="Z239" i="62"/>
  <c r="T239" i="62"/>
  <c r="K239" i="62"/>
  <c r="C239" i="62" s="1"/>
  <c r="CC239" i="62" s="1"/>
  <c r="J239" i="62"/>
  <c r="H239" i="62"/>
  <c r="A239" i="62"/>
  <c r="BT238" i="62"/>
  <c r="BS238" i="62"/>
  <c r="BQ238" i="62"/>
  <c r="BO238" i="62"/>
  <c r="BM238" i="62"/>
  <c r="BG238" i="62"/>
  <c r="BF238" i="62"/>
  <c r="BD238" i="62"/>
  <c r="BB238" i="62"/>
  <c r="AZ238" i="62"/>
  <c r="AT238" i="62"/>
  <c r="AQ238" i="62"/>
  <c r="AO238" i="62"/>
  <c r="AM238" i="62"/>
  <c r="AG238" i="62"/>
  <c r="AF238" i="62"/>
  <c r="AD238" i="62"/>
  <c r="AB238" i="62"/>
  <c r="Z238" i="62"/>
  <c r="T238" i="62"/>
  <c r="K238" i="62"/>
  <c r="C238" i="62" s="1"/>
  <c r="CC238" i="62" s="1"/>
  <c r="J238" i="62"/>
  <c r="H238" i="62"/>
  <c r="A238" i="62"/>
  <c r="BT237" i="62"/>
  <c r="BS237" i="62"/>
  <c r="BQ237" i="62"/>
  <c r="BO237" i="62"/>
  <c r="BM237" i="62"/>
  <c r="BG237" i="62"/>
  <c r="BF237" i="62"/>
  <c r="BD237" i="62"/>
  <c r="BB237" i="62"/>
  <c r="AZ237" i="62"/>
  <c r="AT237" i="62"/>
  <c r="AQ237" i="62"/>
  <c r="AO237" i="62"/>
  <c r="AM237" i="62"/>
  <c r="AG237" i="62"/>
  <c r="AF237" i="62"/>
  <c r="AD237" i="62"/>
  <c r="AB237" i="62"/>
  <c r="Z237" i="62"/>
  <c r="T237" i="62"/>
  <c r="K237" i="62"/>
  <c r="C237" i="62"/>
  <c r="CC237" i="62" s="1"/>
  <c r="J237" i="62"/>
  <c r="H237" i="62"/>
  <c r="A237" i="62"/>
  <c r="BT236" i="62"/>
  <c r="BS236" i="62"/>
  <c r="BQ236" i="62"/>
  <c r="BO236" i="62"/>
  <c r="BM236" i="62"/>
  <c r="BG236" i="62"/>
  <c r="BF236" i="62"/>
  <c r="BD236" i="62"/>
  <c r="BB236" i="62"/>
  <c r="AZ236" i="62"/>
  <c r="AT236" i="62"/>
  <c r="AQ236" i="62"/>
  <c r="AO236" i="62"/>
  <c r="AM236" i="62"/>
  <c r="AG236" i="62"/>
  <c r="AF236" i="62"/>
  <c r="AD236" i="62"/>
  <c r="AB236" i="62"/>
  <c r="Z236" i="62"/>
  <c r="T236" i="62"/>
  <c r="K236" i="62"/>
  <c r="C236" i="62" s="1"/>
  <c r="CC236" i="62" s="1"/>
  <c r="J236" i="62"/>
  <c r="H236" i="62"/>
  <c r="A236" i="62"/>
  <c r="BT235" i="62"/>
  <c r="BS235" i="62"/>
  <c r="BQ235" i="62"/>
  <c r="BO235" i="62"/>
  <c r="BM235" i="62"/>
  <c r="BG235" i="62"/>
  <c r="BF235" i="62"/>
  <c r="BD235" i="62"/>
  <c r="BB235" i="62"/>
  <c r="AZ235" i="62"/>
  <c r="AT235" i="62"/>
  <c r="AQ235" i="62"/>
  <c r="AO235" i="62"/>
  <c r="AM235" i="62"/>
  <c r="AG235" i="62"/>
  <c r="AF235" i="62"/>
  <c r="AD235" i="62"/>
  <c r="AB235" i="62"/>
  <c r="Z235" i="62"/>
  <c r="T235" i="62"/>
  <c r="K235" i="62"/>
  <c r="C235" i="62" s="1"/>
  <c r="CC235" i="62" s="1"/>
  <c r="J235" i="62"/>
  <c r="H235" i="62"/>
  <c r="A235" i="62"/>
  <c r="BT234" i="62"/>
  <c r="BS234" i="62"/>
  <c r="BQ234" i="62"/>
  <c r="BO234" i="62"/>
  <c r="BM234" i="62"/>
  <c r="BG234" i="62"/>
  <c r="BF234" i="62"/>
  <c r="BD234" i="62"/>
  <c r="BB234" i="62"/>
  <c r="AZ234" i="62"/>
  <c r="AT234" i="62"/>
  <c r="AQ234" i="62"/>
  <c r="AO234" i="62"/>
  <c r="AM234" i="62"/>
  <c r="AG234" i="62"/>
  <c r="AF234" i="62"/>
  <c r="AD234" i="62"/>
  <c r="AB234" i="62"/>
  <c r="Z234" i="62"/>
  <c r="T234" i="62"/>
  <c r="K234" i="62"/>
  <c r="C234" i="62" s="1"/>
  <c r="CC234" i="62" s="1"/>
  <c r="J234" i="62"/>
  <c r="H234" i="62"/>
  <c r="A234" i="62"/>
  <c r="BT233" i="62"/>
  <c r="BS233" i="62"/>
  <c r="BQ233" i="62"/>
  <c r="BO233" i="62"/>
  <c r="BM233" i="62"/>
  <c r="BG233" i="62"/>
  <c r="BF233" i="62"/>
  <c r="BD233" i="62"/>
  <c r="BB233" i="62"/>
  <c r="AZ233" i="62"/>
  <c r="AT233" i="62"/>
  <c r="AQ233" i="62"/>
  <c r="AO233" i="62"/>
  <c r="AM233" i="62"/>
  <c r="AG233" i="62"/>
  <c r="AF233" i="62"/>
  <c r="AD233" i="62"/>
  <c r="AB233" i="62"/>
  <c r="Z233" i="62"/>
  <c r="T233" i="62"/>
  <c r="K233" i="62"/>
  <c r="C233" i="62" s="1"/>
  <c r="CC233" i="62" s="1"/>
  <c r="J233" i="62"/>
  <c r="H233" i="62"/>
  <c r="A233" i="62"/>
  <c r="BT232" i="62"/>
  <c r="BS232" i="62"/>
  <c r="BQ232" i="62"/>
  <c r="BO232" i="62"/>
  <c r="BM232" i="62"/>
  <c r="BG232" i="62"/>
  <c r="BF232" i="62"/>
  <c r="BD232" i="62"/>
  <c r="BB232" i="62"/>
  <c r="AZ232" i="62"/>
  <c r="AT232" i="62"/>
  <c r="AQ232" i="62"/>
  <c r="AO232" i="62"/>
  <c r="AM232" i="62"/>
  <c r="AG232" i="62"/>
  <c r="AF232" i="62"/>
  <c r="AD232" i="62"/>
  <c r="AB232" i="62"/>
  <c r="Z232" i="62"/>
  <c r="T232" i="62"/>
  <c r="K232" i="62"/>
  <c r="C232" i="62" s="1"/>
  <c r="CC232" i="62" s="1"/>
  <c r="J232" i="62"/>
  <c r="H232" i="62"/>
  <c r="A232" i="62"/>
  <c r="BT231" i="62"/>
  <c r="BS231" i="62"/>
  <c r="BQ231" i="62"/>
  <c r="BO231" i="62"/>
  <c r="BM231" i="62"/>
  <c r="BG231" i="62"/>
  <c r="BF231" i="62"/>
  <c r="BD231" i="62"/>
  <c r="BB231" i="62"/>
  <c r="AZ231" i="62"/>
  <c r="AT231" i="62"/>
  <c r="AQ231" i="62"/>
  <c r="AO231" i="62"/>
  <c r="AM231" i="62"/>
  <c r="AG231" i="62"/>
  <c r="AF231" i="62"/>
  <c r="AD231" i="62"/>
  <c r="AB231" i="62"/>
  <c r="Z231" i="62"/>
  <c r="T231" i="62"/>
  <c r="K231" i="62"/>
  <c r="C231" i="62" s="1"/>
  <c r="CC231" i="62" s="1"/>
  <c r="J231" i="62"/>
  <c r="H231" i="62"/>
  <c r="A231" i="62"/>
  <c r="BT230" i="62"/>
  <c r="BS230" i="62"/>
  <c r="BQ230" i="62"/>
  <c r="BO230" i="62"/>
  <c r="BM230" i="62"/>
  <c r="BG230" i="62"/>
  <c r="BF230" i="62"/>
  <c r="BD230" i="62"/>
  <c r="BB230" i="62"/>
  <c r="AZ230" i="62"/>
  <c r="AT230" i="62"/>
  <c r="AQ230" i="62"/>
  <c r="AO230" i="62"/>
  <c r="AM230" i="62"/>
  <c r="AG230" i="62"/>
  <c r="AF230" i="62"/>
  <c r="AD230" i="62"/>
  <c r="AB230" i="62"/>
  <c r="Z230" i="62"/>
  <c r="T230" i="62"/>
  <c r="K230" i="62"/>
  <c r="C230" i="62" s="1"/>
  <c r="CC230" i="62" s="1"/>
  <c r="J230" i="62"/>
  <c r="H230" i="62"/>
  <c r="A230" i="62"/>
  <c r="BT229" i="62"/>
  <c r="BS229" i="62"/>
  <c r="BQ229" i="62"/>
  <c r="BO229" i="62"/>
  <c r="BM229" i="62"/>
  <c r="BG229" i="62"/>
  <c r="BF229" i="62"/>
  <c r="BD229" i="62"/>
  <c r="BB229" i="62"/>
  <c r="AZ229" i="62"/>
  <c r="AT229" i="62"/>
  <c r="AQ229" i="62"/>
  <c r="AO229" i="62"/>
  <c r="AM229" i="62"/>
  <c r="AG229" i="62"/>
  <c r="AF229" i="62"/>
  <c r="AD229" i="62"/>
  <c r="AB229" i="62"/>
  <c r="Z229" i="62"/>
  <c r="T229" i="62"/>
  <c r="K229" i="62"/>
  <c r="C229" i="62" s="1"/>
  <c r="CC229" i="62" s="1"/>
  <c r="J229" i="62"/>
  <c r="H229" i="62"/>
  <c r="A229" i="62"/>
  <c r="BT228" i="62"/>
  <c r="BS228" i="62"/>
  <c r="BQ228" i="62"/>
  <c r="BO228" i="62"/>
  <c r="BM228" i="62"/>
  <c r="BG228" i="62"/>
  <c r="BF228" i="62"/>
  <c r="BD228" i="62"/>
  <c r="BB228" i="62"/>
  <c r="AZ228" i="62"/>
  <c r="AT228" i="62"/>
  <c r="AQ228" i="62"/>
  <c r="AO228" i="62"/>
  <c r="AM228" i="62"/>
  <c r="AG228" i="62"/>
  <c r="AF228" i="62"/>
  <c r="AD228" i="62"/>
  <c r="AB228" i="62"/>
  <c r="Z228" i="62"/>
  <c r="T228" i="62"/>
  <c r="K228" i="62"/>
  <c r="C228" i="62"/>
  <c r="CC228" i="62" s="1"/>
  <c r="J228" i="62"/>
  <c r="H228" i="62"/>
  <c r="A228" i="62"/>
  <c r="BT227" i="62"/>
  <c r="BS227" i="62"/>
  <c r="BQ227" i="62"/>
  <c r="BO227" i="62"/>
  <c r="BM227" i="62"/>
  <c r="BG227" i="62"/>
  <c r="BF227" i="62"/>
  <c r="BD227" i="62"/>
  <c r="BB227" i="62"/>
  <c r="AZ227" i="62"/>
  <c r="AT227" i="62"/>
  <c r="AQ227" i="62"/>
  <c r="AO227" i="62"/>
  <c r="AM227" i="62"/>
  <c r="AG227" i="62"/>
  <c r="AF227" i="62"/>
  <c r="AD227" i="62"/>
  <c r="AB227" i="62"/>
  <c r="Z227" i="62"/>
  <c r="T227" i="62"/>
  <c r="K227" i="62"/>
  <c r="C227" i="62" s="1"/>
  <c r="CC227" i="62" s="1"/>
  <c r="J227" i="62"/>
  <c r="H227" i="62"/>
  <c r="A227" i="62"/>
  <c r="BT226" i="62"/>
  <c r="BS226" i="62"/>
  <c r="BQ226" i="62"/>
  <c r="BO226" i="62"/>
  <c r="BM226" i="62"/>
  <c r="BG226" i="62"/>
  <c r="BF226" i="62"/>
  <c r="BD226" i="62"/>
  <c r="BB226" i="62"/>
  <c r="AZ226" i="62"/>
  <c r="AT226" i="62"/>
  <c r="AQ226" i="62"/>
  <c r="AO226" i="62"/>
  <c r="AM226" i="62"/>
  <c r="AG226" i="62"/>
  <c r="AF226" i="62"/>
  <c r="AD226" i="62"/>
  <c r="AB226" i="62"/>
  <c r="Z226" i="62"/>
  <c r="T226" i="62"/>
  <c r="K226" i="62"/>
  <c r="C226" i="62" s="1"/>
  <c r="CC226" i="62" s="1"/>
  <c r="J226" i="62"/>
  <c r="H226" i="62"/>
  <c r="A226" i="62"/>
  <c r="BT225" i="62"/>
  <c r="BS225" i="62"/>
  <c r="BQ225" i="62"/>
  <c r="BO225" i="62"/>
  <c r="BM225" i="62"/>
  <c r="BG225" i="62"/>
  <c r="BF225" i="62"/>
  <c r="BD225" i="62"/>
  <c r="BB225" i="62"/>
  <c r="AZ225" i="62"/>
  <c r="AT225" i="62"/>
  <c r="AQ225" i="62"/>
  <c r="AO225" i="62"/>
  <c r="AM225" i="62"/>
  <c r="AG225" i="62"/>
  <c r="AF225" i="62"/>
  <c r="AD225" i="62"/>
  <c r="AB225" i="62"/>
  <c r="Z225" i="62"/>
  <c r="T225" i="62"/>
  <c r="K225" i="62"/>
  <c r="C225" i="62" s="1"/>
  <c r="CC225" i="62" s="1"/>
  <c r="J225" i="62"/>
  <c r="H225" i="62"/>
  <c r="A225" i="62"/>
  <c r="BT224" i="62"/>
  <c r="BS224" i="62"/>
  <c r="BQ224" i="62"/>
  <c r="BO224" i="62"/>
  <c r="BM224" i="62"/>
  <c r="BG224" i="62"/>
  <c r="BF224" i="62"/>
  <c r="BD224" i="62"/>
  <c r="BB224" i="62"/>
  <c r="AZ224" i="62"/>
  <c r="AT224" i="62"/>
  <c r="AQ224" i="62"/>
  <c r="AO224" i="62"/>
  <c r="AM224" i="62"/>
  <c r="AG224" i="62"/>
  <c r="AF224" i="62"/>
  <c r="AD224" i="62"/>
  <c r="AB224" i="62"/>
  <c r="Z224" i="62"/>
  <c r="T224" i="62"/>
  <c r="K224" i="62"/>
  <c r="C224" i="62" s="1"/>
  <c r="CC224" i="62" s="1"/>
  <c r="J224" i="62"/>
  <c r="H224" i="62"/>
  <c r="A224" i="62"/>
  <c r="BT223" i="62"/>
  <c r="BS223" i="62"/>
  <c r="BQ223" i="62"/>
  <c r="BO223" i="62"/>
  <c r="BM223" i="62"/>
  <c r="BG223" i="62"/>
  <c r="BF223" i="62"/>
  <c r="BD223" i="62"/>
  <c r="BB223" i="62"/>
  <c r="AZ223" i="62"/>
  <c r="AT223" i="62"/>
  <c r="AQ223" i="62"/>
  <c r="AO223" i="62"/>
  <c r="AM223" i="62"/>
  <c r="AG223" i="62"/>
  <c r="AF223" i="62"/>
  <c r="AD223" i="62"/>
  <c r="AB223" i="62"/>
  <c r="Z223" i="62"/>
  <c r="T223" i="62"/>
  <c r="K223" i="62"/>
  <c r="C223" i="62" s="1"/>
  <c r="CC223" i="62" s="1"/>
  <c r="J223" i="62"/>
  <c r="H223" i="62"/>
  <c r="A223" i="62"/>
  <c r="BT222" i="62"/>
  <c r="BS222" i="62"/>
  <c r="BQ222" i="62"/>
  <c r="BO222" i="62"/>
  <c r="BM222" i="62"/>
  <c r="BG222" i="62"/>
  <c r="BF222" i="62"/>
  <c r="BD222" i="62"/>
  <c r="BB222" i="62"/>
  <c r="AZ222" i="62"/>
  <c r="AT222" i="62"/>
  <c r="AQ222" i="62"/>
  <c r="AO222" i="62"/>
  <c r="AM222" i="62"/>
  <c r="AG222" i="62"/>
  <c r="AF222" i="62"/>
  <c r="AD222" i="62"/>
  <c r="AB222" i="62"/>
  <c r="Z222" i="62"/>
  <c r="T222" i="62"/>
  <c r="K222" i="62"/>
  <c r="C222" i="62" s="1"/>
  <c r="CC222" i="62" s="1"/>
  <c r="J222" i="62"/>
  <c r="H222" i="62"/>
  <c r="A222" i="62"/>
  <c r="BT221" i="62"/>
  <c r="BS221" i="62"/>
  <c r="BQ221" i="62"/>
  <c r="BO221" i="62"/>
  <c r="BM221" i="62"/>
  <c r="BG221" i="62"/>
  <c r="BF221" i="62"/>
  <c r="BD221" i="62"/>
  <c r="BB221" i="62"/>
  <c r="AZ221" i="62"/>
  <c r="AT221" i="62"/>
  <c r="AQ221" i="62"/>
  <c r="AO221" i="62"/>
  <c r="AM221" i="62"/>
  <c r="AG221" i="62"/>
  <c r="AF221" i="62"/>
  <c r="AD221" i="62"/>
  <c r="AB221" i="62"/>
  <c r="Z221" i="62"/>
  <c r="T221" i="62"/>
  <c r="K221" i="62"/>
  <c r="C221" i="62" s="1"/>
  <c r="CC221" i="62"/>
  <c r="J221" i="62"/>
  <c r="H221" i="62"/>
  <c r="A221" i="62"/>
  <c r="BT220" i="62"/>
  <c r="BS220" i="62"/>
  <c r="BQ220" i="62"/>
  <c r="BO220" i="62"/>
  <c r="BM220" i="62"/>
  <c r="BG220" i="62"/>
  <c r="BF220" i="62"/>
  <c r="BD220" i="62"/>
  <c r="BB220" i="62"/>
  <c r="AZ220" i="62"/>
  <c r="AT220" i="62"/>
  <c r="AQ220" i="62"/>
  <c r="AO220" i="62"/>
  <c r="AM220" i="62"/>
  <c r="AG220" i="62"/>
  <c r="AF220" i="62"/>
  <c r="AD220" i="62"/>
  <c r="AB220" i="62"/>
  <c r="Z220" i="62"/>
  <c r="T220" i="62"/>
  <c r="K220" i="62"/>
  <c r="C220" i="62" s="1"/>
  <c r="CC220" i="62" s="1"/>
  <c r="J220" i="62"/>
  <c r="H220" i="62"/>
  <c r="A220" i="62"/>
  <c r="BT219" i="62"/>
  <c r="BS219" i="62"/>
  <c r="BQ219" i="62"/>
  <c r="BO219" i="62"/>
  <c r="BM219" i="62"/>
  <c r="BG219" i="62"/>
  <c r="BF219" i="62"/>
  <c r="BD219" i="62"/>
  <c r="BB219" i="62"/>
  <c r="AZ219" i="62"/>
  <c r="AT219" i="62"/>
  <c r="AQ219" i="62"/>
  <c r="AO219" i="62"/>
  <c r="AM219" i="62"/>
  <c r="AG219" i="62"/>
  <c r="AF219" i="62"/>
  <c r="AD219" i="62"/>
  <c r="AB219" i="62"/>
  <c r="Z219" i="62"/>
  <c r="T219" i="62"/>
  <c r="K219" i="62"/>
  <c r="C219" i="62" s="1"/>
  <c r="CC219" i="62" s="1"/>
  <c r="J219" i="62"/>
  <c r="H219" i="62"/>
  <c r="A219" i="62"/>
  <c r="BT218" i="62"/>
  <c r="BS218" i="62"/>
  <c r="BQ218" i="62"/>
  <c r="BO218" i="62"/>
  <c r="BM218" i="62"/>
  <c r="BG218" i="62"/>
  <c r="BF218" i="62"/>
  <c r="BD218" i="62"/>
  <c r="BB218" i="62"/>
  <c r="AZ218" i="62"/>
  <c r="AT218" i="62"/>
  <c r="AQ218" i="62"/>
  <c r="AO218" i="62"/>
  <c r="AM218" i="62"/>
  <c r="AG218" i="62"/>
  <c r="AF218" i="62"/>
  <c r="AD218" i="62"/>
  <c r="AB218" i="62"/>
  <c r="Z218" i="62"/>
  <c r="T218" i="62"/>
  <c r="K218" i="62"/>
  <c r="C218" i="62" s="1"/>
  <c r="CC218" i="62" s="1"/>
  <c r="J218" i="62"/>
  <c r="H218" i="62"/>
  <c r="A218" i="62"/>
  <c r="BT217" i="62"/>
  <c r="BS217" i="62"/>
  <c r="BQ217" i="62"/>
  <c r="BO217" i="62"/>
  <c r="BM217" i="62"/>
  <c r="BG217" i="62"/>
  <c r="BF217" i="62"/>
  <c r="BD217" i="62"/>
  <c r="BB217" i="62"/>
  <c r="AZ217" i="62"/>
  <c r="AT217" i="62"/>
  <c r="AQ217" i="62"/>
  <c r="AO217" i="62"/>
  <c r="AM217" i="62"/>
  <c r="AG217" i="62"/>
  <c r="AF217" i="62"/>
  <c r="AD217" i="62"/>
  <c r="AB217" i="62"/>
  <c r="Z217" i="62"/>
  <c r="T217" i="62"/>
  <c r="K217" i="62"/>
  <c r="C217" i="62" s="1"/>
  <c r="CC217" i="62" s="1"/>
  <c r="J217" i="62"/>
  <c r="H217" i="62"/>
  <c r="A217" i="62"/>
  <c r="BT216" i="62"/>
  <c r="BS216" i="62"/>
  <c r="BQ216" i="62"/>
  <c r="BO216" i="62"/>
  <c r="BM216" i="62"/>
  <c r="BG216" i="62"/>
  <c r="BF216" i="62"/>
  <c r="BD216" i="62"/>
  <c r="BB216" i="62"/>
  <c r="AZ216" i="62"/>
  <c r="AT216" i="62"/>
  <c r="AQ216" i="62"/>
  <c r="AO216" i="62"/>
  <c r="AM216" i="62"/>
  <c r="AG216" i="62"/>
  <c r="AF216" i="62"/>
  <c r="AD216" i="62"/>
  <c r="AB216" i="62"/>
  <c r="Z216" i="62"/>
  <c r="T216" i="62"/>
  <c r="K216" i="62"/>
  <c r="C216" i="62" s="1"/>
  <c r="CC216" i="62" s="1"/>
  <c r="J216" i="62"/>
  <c r="H216" i="62"/>
  <c r="A216" i="62"/>
  <c r="BT215" i="62"/>
  <c r="BS215" i="62"/>
  <c r="BQ215" i="62"/>
  <c r="BO215" i="62"/>
  <c r="BM215" i="62"/>
  <c r="BG215" i="62"/>
  <c r="BF215" i="62"/>
  <c r="BD215" i="62"/>
  <c r="BB215" i="62"/>
  <c r="AZ215" i="62"/>
  <c r="AT215" i="62"/>
  <c r="AQ215" i="62"/>
  <c r="AO215" i="62"/>
  <c r="AM215" i="62"/>
  <c r="AG215" i="62"/>
  <c r="AF215" i="62"/>
  <c r="AD215" i="62"/>
  <c r="AB215" i="62"/>
  <c r="Z215" i="62"/>
  <c r="T215" i="62"/>
  <c r="K215" i="62"/>
  <c r="C215" i="62" s="1"/>
  <c r="CC215" i="62" s="1"/>
  <c r="J215" i="62"/>
  <c r="H215" i="62"/>
  <c r="A215" i="62"/>
  <c r="BT214" i="62"/>
  <c r="BS214" i="62"/>
  <c r="BQ214" i="62"/>
  <c r="BO214" i="62"/>
  <c r="BM214" i="62"/>
  <c r="BG214" i="62"/>
  <c r="BF214" i="62"/>
  <c r="BD214" i="62"/>
  <c r="BB214" i="62"/>
  <c r="AZ214" i="62"/>
  <c r="AT214" i="62"/>
  <c r="AQ214" i="62"/>
  <c r="AO214" i="62"/>
  <c r="AM214" i="62"/>
  <c r="AG214" i="62"/>
  <c r="AF214" i="62"/>
  <c r="AD214" i="62"/>
  <c r="AB214" i="62"/>
  <c r="Z214" i="62"/>
  <c r="T214" i="62"/>
  <c r="K214" i="62"/>
  <c r="C214" i="62" s="1"/>
  <c r="CC214" i="62" s="1"/>
  <c r="J214" i="62"/>
  <c r="H214" i="62"/>
  <c r="A214" i="62"/>
  <c r="BT213" i="62"/>
  <c r="BS213" i="62"/>
  <c r="BQ213" i="62"/>
  <c r="BO213" i="62"/>
  <c r="BM213" i="62"/>
  <c r="BG213" i="62"/>
  <c r="BF213" i="62"/>
  <c r="BD213" i="62"/>
  <c r="BB213" i="62"/>
  <c r="AZ213" i="62"/>
  <c r="AT213" i="62"/>
  <c r="AQ213" i="62"/>
  <c r="AO213" i="62"/>
  <c r="AM213" i="62"/>
  <c r="AG213" i="62"/>
  <c r="AF213" i="62"/>
  <c r="AD213" i="62"/>
  <c r="AB213" i="62"/>
  <c r="Z213" i="62"/>
  <c r="T213" i="62"/>
  <c r="K213" i="62"/>
  <c r="C213" i="62" s="1"/>
  <c r="CC213" i="62" s="1"/>
  <c r="J213" i="62"/>
  <c r="H213" i="62"/>
  <c r="A213" i="62"/>
  <c r="BT212" i="62"/>
  <c r="BS212" i="62"/>
  <c r="BQ212" i="62"/>
  <c r="BO212" i="62"/>
  <c r="BM212" i="62"/>
  <c r="BG212" i="62"/>
  <c r="BF212" i="62"/>
  <c r="BD212" i="62"/>
  <c r="BB212" i="62"/>
  <c r="AZ212" i="62"/>
  <c r="AT212" i="62"/>
  <c r="AQ212" i="62"/>
  <c r="AO212" i="62"/>
  <c r="AM212" i="62"/>
  <c r="AG212" i="62"/>
  <c r="AF212" i="62"/>
  <c r="AD212" i="62"/>
  <c r="AB212" i="62"/>
  <c r="Z212" i="62"/>
  <c r="T212" i="62"/>
  <c r="K212" i="62"/>
  <c r="C212" i="62" s="1"/>
  <c r="CC212" i="62" s="1"/>
  <c r="J212" i="62"/>
  <c r="H212" i="62"/>
  <c r="A212" i="62"/>
  <c r="BT211" i="62"/>
  <c r="BS211" i="62"/>
  <c r="BQ211" i="62"/>
  <c r="BO211" i="62"/>
  <c r="BM211" i="62"/>
  <c r="BG211" i="62"/>
  <c r="BF211" i="62"/>
  <c r="BD211" i="62"/>
  <c r="BB211" i="62"/>
  <c r="AZ211" i="62"/>
  <c r="AT211" i="62"/>
  <c r="AQ211" i="62"/>
  <c r="AO211" i="62"/>
  <c r="AM211" i="62"/>
  <c r="AG211" i="62"/>
  <c r="AF211" i="62"/>
  <c r="AD211" i="62"/>
  <c r="AB211" i="62"/>
  <c r="Z211" i="62"/>
  <c r="T211" i="62"/>
  <c r="K211" i="62"/>
  <c r="C211" i="62" s="1"/>
  <c r="CC211" i="62" s="1"/>
  <c r="J211" i="62"/>
  <c r="H211" i="62"/>
  <c r="A211" i="62"/>
  <c r="BT210" i="62"/>
  <c r="BS210" i="62"/>
  <c r="BQ210" i="62"/>
  <c r="BO210" i="62"/>
  <c r="BM210" i="62"/>
  <c r="BG210" i="62"/>
  <c r="BF210" i="62"/>
  <c r="BD210" i="62"/>
  <c r="BB210" i="62"/>
  <c r="AZ210" i="62"/>
  <c r="AT210" i="62"/>
  <c r="AQ210" i="62"/>
  <c r="AO210" i="62"/>
  <c r="AM210" i="62"/>
  <c r="AG210" i="62"/>
  <c r="AF210" i="62"/>
  <c r="AD210" i="62"/>
  <c r="AB210" i="62"/>
  <c r="Z210" i="62"/>
  <c r="T210" i="62"/>
  <c r="K210" i="62"/>
  <c r="C210" i="62" s="1"/>
  <c r="CC210" i="62" s="1"/>
  <c r="J210" i="62"/>
  <c r="H210" i="62"/>
  <c r="A210" i="62"/>
  <c r="BT209" i="62"/>
  <c r="BS209" i="62"/>
  <c r="BQ209" i="62"/>
  <c r="BO209" i="62"/>
  <c r="BM209" i="62"/>
  <c r="BG209" i="62"/>
  <c r="BF209" i="62"/>
  <c r="BD209" i="62"/>
  <c r="BB209" i="62"/>
  <c r="AZ209" i="62"/>
  <c r="AT209" i="62"/>
  <c r="AQ209" i="62"/>
  <c r="AO209" i="62"/>
  <c r="AM209" i="62"/>
  <c r="AG209" i="62"/>
  <c r="AF209" i="62"/>
  <c r="AD209" i="62"/>
  <c r="AB209" i="62"/>
  <c r="Z209" i="62"/>
  <c r="T209" i="62"/>
  <c r="K209" i="62"/>
  <c r="C209" i="62" s="1"/>
  <c r="CC209" i="62" s="1"/>
  <c r="J209" i="62"/>
  <c r="H209" i="62"/>
  <c r="A209" i="62"/>
  <c r="BT208" i="62"/>
  <c r="BS208" i="62"/>
  <c r="BQ208" i="62"/>
  <c r="BO208" i="62"/>
  <c r="BM208" i="62"/>
  <c r="BG208" i="62"/>
  <c r="BF208" i="62"/>
  <c r="BD208" i="62"/>
  <c r="BB208" i="62"/>
  <c r="AZ208" i="62"/>
  <c r="AT208" i="62"/>
  <c r="AQ208" i="62"/>
  <c r="AO208" i="62"/>
  <c r="AM208" i="62"/>
  <c r="AG208" i="62"/>
  <c r="AF208" i="62"/>
  <c r="AD208" i="62"/>
  <c r="AB208" i="62"/>
  <c r="Z208" i="62"/>
  <c r="T208" i="62"/>
  <c r="K208" i="62"/>
  <c r="C208" i="62" s="1"/>
  <c r="CC208" i="62" s="1"/>
  <c r="J208" i="62"/>
  <c r="H208" i="62"/>
  <c r="A208" i="62"/>
  <c r="BT207" i="62"/>
  <c r="BS207" i="62"/>
  <c r="BQ207" i="62"/>
  <c r="BO207" i="62"/>
  <c r="BM207" i="62"/>
  <c r="BG207" i="62"/>
  <c r="BF207" i="62"/>
  <c r="BD207" i="62"/>
  <c r="BB207" i="62"/>
  <c r="AZ207" i="62"/>
  <c r="AT207" i="62"/>
  <c r="AQ207" i="62"/>
  <c r="AO207" i="62"/>
  <c r="AM207" i="62"/>
  <c r="AG207" i="62"/>
  <c r="AF207" i="62"/>
  <c r="AD207" i="62"/>
  <c r="AB207" i="62"/>
  <c r="Z207" i="62"/>
  <c r="T207" i="62"/>
  <c r="K207" i="62"/>
  <c r="C207" i="62" s="1"/>
  <c r="CC207" i="62" s="1"/>
  <c r="J207" i="62"/>
  <c r="H207" i="62"/>
  <c r="A207" i="62"/>
  <c r="BT206" i="62"/>
  <c r="BS206" i="62"/>
  <c r="BQ206" i="62"/>
  <c r="BO206" i="62"/>
  <c r="BM206" i="62"/>
  <c r="BG206" i="62"/>
  <c r="BF206" i="62"/>
  <c r="BD206" i="62"/>
  <c r="BB206" i="62"/>
  <c r="AZ206" i="62"/>
  <c r="AT206" i="62"/>
  <c r="AQ206" i="62"/>
  <c r="AO206" i="62"/>
  <c r="AM206" i="62"/>
  <c r="AG206" i="62"/>
  <c r="AF206" i="62"/>
  <c r="AD206" i="62"/>
  <c r="AB206" i="62"/>
  <c r="Z206" i="62"/>
  <c r="T206" i="62"/>
  <c r="K206" i="62"/>
  <c r="C206" i="62" s="1"/>
  <c r="CC206" i="62" s="1"/>
  <c r="J206" i="62"/>
  <c r="H206" i="62"/>
  <c r="A206" i="62"/>
  <c r="BT205" i="62"/>
  <c r="BS205" i="62"/>
  <c r="BQ205" i="62"/>
  <c r="BO205" i="62"/>
  <c r="BM205" i="62"/>
  <c r="BG205" i="62"/>
  <c r="BF205" i="62"/>
  <c r="BD205" i="62"/>
  <c r="BB205" i="62"/>
  <c r="AZ205" i="62"/>
  <c r="AT205" i="62"/>
  <c r="AQ205" i="62"/>
  <c r="AO205" i="62"/>
  <c r="AM205" i="62"/>
  <c r="AG205" i="62"/>
  <c r="AF205" i="62"/>
  <c r="AD205" i="62"/>
  <c r="AB205" i="62"/>
  <c r="Z205" i="62"/>
  <c r="T205" i="62"/>
  <c r="K205" i="62"/>
  <c r="C205" i="62" s="1"/>
  <c r="CC205" i="62" s="1"/>
  <c r="J205" i="62"/>
  <c r="H205" i="62"/>
  <c r="A205" i="62"/>
  <c r="BT204" i="62"/>
  <c r="BS204" i="62"/>
  <c r="BQ204" i="62"/>
  <c r="BO204" i="62"/>
  <c r="BM204" i="62"/>
  <c r="BG204" i="62"/>
  <c r="BF204" i="62"/>
  <c r="BD204" i="62"/>
  <c r="BB204" i="62"/>
  <c r="AZ204" i="62"/>
  <c r="AT204" i="62"/>
  <c r="AQ204" i="62"/>
  <c r="AO204" i="62"/>
  <c r="AM204" i="62"/>
  <c r="AG204" i="62"/>
  <c r="AF204" i="62"/>
  <c r="AD204" i="62"/>
  <c r="AB204" i="62"/>
  <c r="Z204" i="62"/>
  <c r="T204" i="62"/>
  <c r="K204" i="62"/>
  <c r="C204" i="62" s="1"/>
  <c r="CC204" i="62" s="1"/>
  <c r="J204" i="62"/>
  <c r="H204" i="62"/>
  <c r="A204" i="62"/>
  <c r="BT203" i="62"/>
  <c r="BS203" i="62"/>
  <c r="BQ203" i="62"/>
  <c r="BO203" i="62"/>
  <c r="BM203" i="62"/>
  <c r="BG203" i="62"/>
  <c r="BF203" i="62"/>
  <c r="BD203" i="62"/>
  <c r="BB203" i="62"/>
  <c r="AZ203" i="62"/>
  <c r="AT203" i="62"/>
  <c r="AQ203" i="62"/>
  <c r="AO203" i="62"/>
  <c r="AM203" i="62"/>
  <c r="AG203" i="62"/>
  <c r="AF203" i="62"/>
  <c r="AD203" i="62"/>
  <c r="AB203" i="62"/>
  <c r="Z203" i="62"/>
  <c r="T203" i="62"/>
  <c r="K203" i="62"/>
  <c r="C203" i="62" s="1"/>
  <c r="CC203" i="62" s="1"/>
  <c r="J203" i="62"/>
  <c r="H203" i="62"/>
  <c r="A203" i="62"/>
  <c r="BT202" i="62"/>
  <c r="BS202" i="62"/>
  <c r="BQ202" i="62"/>
  <c r="BO202" i="62"/>
  <c r="BM202" i="62"/>
  <c r="BG202" i="62"/>
  <c r="BF202" i="62"/>
  <c r="BD202" i="62"/>
  <c r="BB202" i="62"/>
  <c r="AZ202" i="62"/>
  <c r="AT202" i="62"/>
  <c r="AQ202" i="62"/>
  <c r="AO202" i="62"/>
  <c r="AM202" i="62"/>
  <c r="AG202" i="62"/>
  <c r="AF202" i="62"/>
  <c r="AD202" i="62"/>
  <c r="AB202" i="62"/>
  <c r="Z202" i="62"/>
  <c r="T202" i="62"/>
  <c r="K202" i="62"/>
  <c r="C202" i="62" s="1"/>
  <c r="CC202" i="62" s="1"/>
  <c r="J202" i="62"/>
  <c r="H202" i="62"/>
  <c r="A202" i="62"/>
  <c r="BT201" i="62"/>
  <c r="BS201" i="62"/>
  <c r="BQ201" i="62"/>
  <c r="BO201" i="62"/>
  <c r="BM201" i="62"/>
  <c r="BG201" i="62"/>
  <c r="BF201" i="62"/>
  <c r="BD201" i="62"/>
  <c r="BB201" i="62"/>
  <c r="AZ201" i="62"/>
  <c r="AT201" i="62"/>
  <c r="AQ201" i="62"/>
  <c r="AO201" i="62"/>
  <c r="AM201" i="62"/>
  <c r="AG201" i="62"/>
  <c r="AF201" i="62"/>
  <c r="AD201" i="62"/>
  <c r="AB201" i="62"/>
  <c r="Z201" i="62"/>
  <c r="T201" i="62"/>
  <c r="K201" i="62"/>
  <c r="C201" i="62" s="1"/>
  <c r="CC201" i="62" s="1"/>
  <c r="J201" i="62"/>
  <c r="H201" i="62"/>
  <c r="A201" i="62"/>
  <c r="BT200" i="62"/>
  <c r="BS200" i="62"/>
  <c r="BQ200" i="62"/>
  <c r="BO200" i="62"/>
  <c r="BM200" i="62"/>
  <c r="BG200" i="62"/>
  <c r="BF200" i="62"/>
  <c r="BD200" i="62"/>
  <c r="BB200" i="62"/>
  <c r="AZ200" i="62"/>
  <c r="AT200" i="62"/>
  <c r="AQ200" i="62"/>
  <c r="AO200" i="62"/>
  <c r="AM200" i="62"/>
  <c r="AG200" i="62"/>
  <c r="AF200" i="62"/>
  <c r="AD200" i="62"/>
  <c r="AB200" i="62"/>
  <c r="Z200" i="62"/>
  <c r="T200" i="62"/>
  <c r="K200" i="62"/>
  <c r="C200" i="62" s="1"/>
  <c r="CC200" i="62" s="1"/>
  <c r="J200" i="62"/>
  <c r="H200" i="62"/>
  <c r="A200" i="62"/>
  <c r="BT199" i="62"/>
  <c r="BS199" i="62"/>
  <c r="BQ199" i="62"/>
  <c r="BO199" i="62"/>
  <c r="BM199" i="62"/>
  <c r="BG199" i="62"/>
  <c r="BF199" i="62"/>
  <c r="BD199" i="62"/>
  <c r="BB199" i="62"/>
  <c r="AZ199" i="62"/>
  <c r="AT199" i="62"/>
  <c r="AQ199" i="62"/>
  <c r="AO199" i="62"/>
  <c r="AM199" i="62"/>
  <c r="AG199" i="62"/>
  <c r="AF199" i="62"/>
  <c r="AD199" i="62"/>
  <c r="AB199" i="62"/>
  <c r="Z199" i="62"/>
  <c r="T199" i="62"/>
  <c r="K199" i="62"/>
  <c r="C199" i="62" s="1"/>
  <c r="CC199" i="62" s="1"/>
  <c r="J199" i="62"/>
  <c r="H199" i="62"/>
  <c r="A199" i="62"/>
  <c r="BT198" i="62"/>
  <c r="BS198" i="62"/>
  <c r="BQ198" i="62"/>
  <c r="BO198" i="62"/>
  <c r="BM198" i="62"/>
  <c r="BG198" i="62"/>
  <c r="BF198" i="62"/>
  <c r="BD198" i="62"/>
  <c r="BB198" i="62"/>
  <c r="AZ198" i="62"/>
  <c r="AT198" i="62"/>
  <c r="AQ198" i="62"/>
  <c r="AO198" i="62"/>
  <c r="AM198" i="62"/>
  <c r="AG198" i="62"/>
  <c r="AF198" i="62"/>
  <c r="AD198" i="62"/>
  <c r="AB198" i="62"/>
  <c r="Z198" i="62"/>
  <c r="T198" i="62"/>
  <c r="K198" i="62"/>
  <c r="C198" i="62" s="1"/>
  <c r="CC198" i="62" s="1"/>
  <c r="J198" i="62"/>
  <c r="H198" i="62"/>
  <c r="A198" i="62"/>
  <c r="BT197" i="62"/>
  <c r="BS197" i="62"/>
  <c r="BQ197" i="62"/>
  <c r="BO197" i="62"/>
  <c r="BM197" i="62"/>
  <c r="BG197" i="62"/>
  <c r="BF197" i="62"/>
  <c r="BD197" i="62"/>
  <c r="BB197" i="62"/>
  <c r="AZ197" i="62"/>
  <c r="AT197" i="62"/>
  <c r="AQ197" i="62"/>
  <c r="AO197" i="62"/>
  <c r="AM197" i="62"/>
  <c r="AG197" i="62"/>
  <c r="AF197" i="62"/>
  <c r="AD197" i="62"/>
  <c r="AB197" i="62"/>
  <c r="Z197" i="62"/>
  <c r="T197" i="62"/>
  <c r="K197" i="62"/>
  <c r="C197" i="62" s="1"/>
  <c r="CC197" i="62" s="1"/>
  <c r="J197" i="62"/>
  <c r="H197" i="62"/>
  <c r="A197" i="62"/>
  <c r="BT196" i="62"/>
  <c r="BS196" i="62"/>
  <c r="BQ196" i="62"/>
  <c r="BO196" i="62"/>
  <c r="BM196" i="62"/>
  <c r="BG196" i="62"/>
  <c r="BF196" i="62"/>
  <c r="BD196" i="62"/>
  <c r="BB196" i="62"/>
  <c r="AZ196" i="62"/>
  <c r="AT196" i="62"/>
  <c r="AQ196" i="62"/>
  <c r="AO196" i="62"/>
  <c r="AM196" i="62"/>
  <c r="AG196" i="62"/>
  <c r="AF196" i="62"/>
  <c r="AD196" i="62"/>
  <c r="AB196" i="62"/>
  <c r="Z196" i="62"/>
  <c r="T196" i="62"/>
  <c r="K196" i="62"/>
  <c r="C196" i="62"/>
  <c r="CC196" i="62" s="1"/>
  <c r="J196" i="62"/>
  <c r="H196" i="62"/>
  <c r="A196" i="62"/>
  <c r="BT195" i="62"/>
  <c r="BS195" i="62"/>
  <c r="BQ195" i="62"/>
  <c r="BO195" i="62"/>
  <c r="BM195" i="62"/>
  <c r="BG195" i="62"/>
  <c r="BF195" i="62"/>
  <c r="BD195" i="62"/>
  <c r="BB195" i="62"/>
  <c r="AZ195" i="62"/>
  <c r="AT195" i="62"/>
  <c r="AQ195" i="62"/>
  <c r="AO195" i="62"/>
  <c r="AM195" i="62"/>
  <c r="AG195" i="62"/>
  <c r="AF195" i="62"/>
  <c r="AD195" i="62"/>
  <c r="AB195" i="62"/>
  <c r="Z195" i="62"/>
  <c r="T195" i="62"/>
  <c r="K195" i="62"/>
  <c r="C195" i="62" s="1"/>
  <c r="CC195" i="62" s="1"/>
  <c r="J195" i="62"/>
  <c r="H195" i="62"/>
  <c r="A195" i="62"/>
  <c r="BT194" i="62"/>
  <c r="BS194" i="62"/>
  <c r="BQ194" i="62"/>
  <c r="BO194" i="62"/>
  <c r="BM194" i="62"/>
  <c r="BG194" i="62"/>
  <c r="BF194" i="62"/>
  <c r="BD194" i="62"/>
  <c r="BB194" i="62"/>
  <c r="AZ194" i="62"/>
  <c r="AT194" i="62"/>
  <c r="AQ194" i="62"/>
  <c r="AO194" i="62"/>
  <c r="AM194" i="62"/>
  <c r="AG194" i="62"/>
  <c r="AF194" i="62"/>
  <c r="AD194" i="62"/>
  <c r="AB194" i="62"/>
  <c r="Z194" i="62"/>
  <c r="T194" i="62"/>
  <c r="K194" i="62"/>
  <c r="C194" i="62" s="1"/>
  <c r="CC194" i="62" s="1"/>
  <c r="J194" i="62"/>
  <c r="H194" i="62"/>
  <c r="A194" i="62"/>
  <c r="BT193" i="62"/>
  <c r="BS193" i="62"/>
  <c r="BQ193" i="62"/>
  <c r="BO193" i="62"/>
  <c r="BM193" i="62"/>
  <c r="BG193" i="62"/>
  <c r="BF193" i="62"/>
  <c r="BD193" i="62"/>
  <c r="BB193" i="62"/>
  <c r="AZ193" i="62"/>
  <c r="AT193" i="62"/>
  <c r="AQ193" i="62"/>
  <c r="AO193" i="62"/>
  <c r="AM193" i="62"/>
  <c r="AG193" i="62"/>
  <c r="AF193" i="62"/>
  <c r="AD193" i="62"/>
  <c r="AB193" i="62"/>
  <c r="Z193" i="62"/>
  <c r="T193" i="62"/>
  <c r="K193" i="62"/>
  <c r="C193" i="62" s="1"/>
  <c r="CC193" i="62" s="1"/>
  <c r="J193" i="62"/>
  <c r="H193" i="62"/>
  <c r="A193" i="62"/>
  <c r="BT192" i="62"/>
  <c r="BS192" i="62"/>
  <c r="BQ192" i="62"/>
  <c r="BO192" i="62"/>
  <c r="BM192" i="62"/>
  <c r="BG192" i="62"/>
  <c r="BF192" i="62"/>
  <c r="BD192" i="62"/>
  <c r="BB192" i="62"/>
  <c r="AZ192" i="62"/>
  <c r="AT192" i="62"/>
  <c r="AQ192" i="62"/>
  <c r="AO192" i="62"/>
  <c r="AM192" i="62"/>
  <c r="AG192" i="62"/>
  <c r="AF192" i="62"/>
  <c r="AD192" i="62"/>
  <c r="AB192" i="62"/>
  <c r="Z192" i="62"/>
  <c r="T192" i="62"/>
  <c r="K192" i="62"/>
  <c r="C192" i="62" s="1"/>
  <c r="CC192" i="62" s="1"/>
  <c r="J192" i="62"/>
  <c r="H192" i="62"/>
  <c r="A192" i="62"/>
  <c r="BT191" i="62"/>
  <c r="BS191" i="62"/>
  <c r="BQ191" i="62"/>
  <c r="BO191" i="62"/>
  <c r="BM191" i="62"/>
  <c r="BG191" i="62"/>
  <c r="BF191" i="62"/>
  <c r="BD191" i="62"/>
  <c r="BB191" i="62"/>
  <c r="AZ191" i="62"/>
  <c r="AT191" i="62"/>
  <c r="AQ191" i="62"/>
  <c r="AO191" i="62"/>
  <c r="AM191" i="62"/>
  <c r="AG191" i="62"/>
  <c r="AF191" i="62"/>
  <c r="AD191" i="62"/>
  <c r="AB191" i="62"/>
  <c r="Z191" i="62"/>
  <c r="T191" i="62"/>
  <c r="K191" i="62"/>
  <c r="C191" i="62" s="1"/>
  <c r="CC191" i="62" s="1"/>
  <c r="J191" i="62"/>
  <c r="H191" i="62"/>
  <c r="A191" i="62"/>
  <c r="BT190" i="62"/>
  <c r="BS190" i="62"/>
  <c r="BQ190" i="62"/>
  <c r="BO190" i="62"/>
  <c r="BM190" i="62"/>
  <c r="BG190" i="62"/>
  <c r="BF190" i="62"/>
  <c r="BD190" i="62"/>
  <c r="BB190" i="62"/>
  <c r="AZ190" i="62"/>
  <c r="AT190" i="62"/>
  <c r="AQ190" i="62"/>
  <c r="AO190" i="62"/>
  <c r="AM190" i="62"/>
  <c r="AG190" i="62"/>
  <c r="AF190" i="62"/>
  <c r="AD190" i="62"/>
  <c r="AB190" i="62"/>
  <c r="Z190" i="62"/>
  <c r="T190" i="62"/>
  <c r="K190" i="62"/>
  <c r="C190" i="62" s="1"/>
  <c r="CC190" i="62" s="1"/>
  <c r="J190" i="62"/>
  <c r="H190" i="62"/>
  <c r="A190" i="62"/>
  <c r="BT189" i="62"/>
  <c r="BS189" i="62"/>
  <c r="BQ189" i="62"/>
  <c r="BO189" i="62"/>
  <c r="BM189" i="62"/>
  <c r="BG189" i="62"/>
  <c r="BF189" i="62"/>
  <c r="BD189" i="62"/>
  <c r="BB189" i="62"/>
  <c r="AZ189" i="62"/>
  <c r="AT189" i="62"/>
  <c r="AQ189" i="62"/>
  <c r="AO189" i="62"/>
  <c r="AM189" i="62"/>
  <c r="AG189" i="62"/>
  <c r="AF189" i="62"/>
  <c r="AD189" i="62"/>
  <c r="AB189" i="62"/>
  <c r="Z189" i="62"/>
  <c r="T189" i="62"/>
  <c r="K189" i="62"/>
  <c r="C189" i="62" s="1"/>
  <c r="CC189" i="62" s="1"/>
  <c r="J189" i="62"/>
  <c r="H189" i="62"/>
  <c r="A189" i="62"/>
  <c r="BT188" i="62"/>
  <c r="BS188" i="62"/>
  <c r="BQ188" i="62"/>
  <c r="BO188" i="62"/>
  <c r="BM188" i="62"/>
  <c r="BG188" i="62"/>
  <c r="BF188" i="62"/>
  <c r="BD188" i="62"/>
  <c r="BB188" i="62"/>
  <c r="AZ188" i="62"/>
  <c r="AT188" i="62"/>
  <c r="AQ188" i="62"/>
  <c r="AO188" i="62"/>
  <c r="AM188" i="62"/>
  <c r="AG188" i="62"/>
  <c r="AF188" i="62"/>
  <c r="AD188" i="62"/>
  <c r="AB188" i="62"/>
  <c r="Z188" i="62"/>
  <c r="T188" i="62"/>
  <c r="K188" i="62"/>
  <c r="C188" i="62" s="1"/>
  <c r="CC188" i="62" s="1"/>
  <c r="J188" i="62"/>
  <c r="H188" i="62"/>
  <c r="A188" i="62"/>
  <c r="BT187" i="62"/>
  <c r="BS187" i="62"/>
  <c r="BQ187" i="62"/>
  <c r="BO187" i="62"/>
  <c r="BM187" i="62"/>
  <c r="BG187" i="62"/>
  <c r="BF187" i="62"/>
  <c r="BD187" i="62"/>
  <c r="BB187" i="62"/>
  <c r="AZ187" i="62"/>
  <c r="AT187" i="62"/>
  <c r="AQ187" i="62"/>
  <c r="AO187" i="62"/>
  <c r="AM187" i="62"/>
  <c r="AG187" i="62"/>
  <c r="AF187" i="62"/>
  <c r="AD187" i="62"/>
  <c r="AB187" i="62"/>
  <c r="Z187" i="62"/>
  <c r="T187" i="62"/>
  <c r="K187" i="62"/>
  <c r="C187" i="62" s="1"/>
  <c r="CC187" i="62" s="1"/>
  <c r="J187" i="62"/>
  <c r="H187" i="62"/>
  <c r="A187" i="62"/>
  <c r="BT186" i="62"/>
  <c r="BS186" i="62"/>
  <c r="BQ186" i="62"/>
  <c r="BO186" i="62"/>
  <c r="BM186" i="62"/>
  <c r="BG186" i="62"/>
  <c r="BF186" i="62"/>
  <c r="BD186" i="62"/>
  <c r="BB186" i="62"/>
  <c r="AZ186" i="62"/>
  <c r="AT186" i="62"/>
  <c r="AQ186" i="62"/>
  <c r="AO186" i="62"/>
  <c r="AM186" i="62"/>
  <c r="AG186" i="62"/>
  <c r="AF186" i="62"/>
  <c r="AD186" i="62"/>
  <c r="AB186" i="62"/>
  <c r="Z186" i="62"/>
  <c r="T186" i="62"/>
  <c r="K186" i="62"/>
  <c r="C186" i="62" s="1"/>
  <c r="CC186" i="62"/>
  <c r="J186" i="62"/>
  <c r="H186" i="62"/>
  <c r="A186" i="62"/>
  <c r="BT185" i="62"/>
  <c r="BS185" i="62"/>
  <c r="BQ185" i="62"/>
  <c r="BO185" i="62"/>
  <c r="BM185" i="62"/>
  <c r="BG185" i="62"/>
  <c r="BF185" i="62"/>
  <c r="BD185" i="62"/>
  <c r="BB185" i="62"/>
  <c r="AZ185" i="62"/>
  <c r="AT185" i="62"/>
  <c r="AQ185" i="62"/>
  <c r="AO185" i="62"/>
  <c r="AM185" i="62"/>
  <c r="AG185" i="62"/>
  <c r="AF185" i="62"/>
  <c r="AD185" i="62"/>
  <c r="AB185" i="62"/>
  <c r="Z185" i="62"/>
  <c r="T185" i="62"/>
  <c r="K185" i="62"/>
  <c r="C185" i="62" s="1"/>
  <c r="CC185" i="62" s="1"/>
  <c r="J185" i="62"/>
  <c r="H185" i="62"/>
  <c r="A185" i="62"/>
  <c r="BT184" i="62"/>
  <c r="BS184" i="62"/>
  <c r="BQ184" i="62"/>
  <c r="BO184" i="62"/>
  <c r="BM184" i="62"/>
  <c r="BG184" i="62"/>
  <c r="BF184" i="62"/>
  <c r="BD184" i="62"/>
  <c r="BB184" i="62"/>
  <c r="AZ184" i="62"/>
  <c r="AT184" i="62"/>
  <c r="AQ184" i="62"/>
  <c r="AO184" i="62"/>
  <c r="AM184" i="62"/>
  <c r="AG184" i="62"/>
  <c r="AF184" i="62"/>
  <c r="AD184" i="62"/>
  <c r="AB184" i="62"/>
  <c r="Z184" i="62"/>
  <c r="T184" i="62"/>
  <c r="K184" i="62"/>
  <c r="C184" i="62" s="1"/>
  <c r="CC184" i="62" s="1"/>
  <c r="J184" i="62"/>
  <c r="H184" i="62"/>
  <c r="A184" i="62"/>
  <c r="BT183" i="62"/>
  <c r="BS183" i="62"/>
  <c r="BQ183" i="62"/>
  <c r="BO183" i="62"/>
  <c r="BM183" i="62"/>
  <c r="BG183" i="62"/>
  <c r="BF183" i="62"/>
  <c r="BD183" i="62"/>
  <c r="BB183" i="62"/>
  <c r="AZ183" i="62"/>
  <c r="AT183" i="62"/>
  <c r="AQ183" i="62"/>
  <c r="AO183" i="62"/>
  <c r="AM183" i="62"/>
  <c r="AG183" i="62"/>
  <c r="AF183" i="62"/>
  <c r="AD183" i="62"/>
  <c r="AB183" i="62"/>
  <c r="Z183" i="62"/>
  <c r="T183" i="62"/>
  <c r="K183" i="62"/>
  <c r="C183" i="62" s="1"/>
  <c r="CC183" i="62" s="1"/>
  <c r="J183" i="62"/>
  <c r="H183" i="62"/>
  <c r="A183" i="62"/>
  <c r="BT182" i="62"/>
  <c r="BS182" i="62"/>
  <c r="BQ182" i="62"/>
  <c r="BO182" i="62"/>
  <c r="BM182" i="62"/>
  <c r="BG182" i="62"/>
  <c r="BF182" i="62"/>
  <c r="BD182" i="62"/>
  <c r="BB182" i="62"/>
  <c r="AZ182" i="62"/>
  <c r="AT182" i="62"/>
  <c r="AQ182" i="62"/>
  <c r="AO182" i="62"/>
  <c r="AM182" i="62"/>
  <c r="AG182" i="62"/>
  <c r="AF182" i="62"/>
  <c r="AD182" i="62"/>
  <c r="AB182" i="62"/>
  <c r="Z182" i="62"/>
  <c r="T182" i="62"/>
  <c r="K182" i="62"/>
  <c r="C182" i="62" s="1"/>
  <c r="CC182" i="62" s="1"/>
  <c r="J182" i="62"/>
  <c r="H182" i="62"/>
  <c r="A182" i="62"/>
  <c r="BT181" i="62"/>
  <c r="BS181" i="62"/>
  <c r="BQ181" i="62"/>
  <c r="BO181" i="62"/>
  <c r="BM181" i="62"/>
  <c r="BG181" i="62"/>
  <c r="BF181" i="62"/>
  <c r="BD181" i="62"/>
  <c r="BB181" i="62"/>
  <c r="AZ181" i="62"/>
  <c r="AT181" i="62"/>
  <c r="AQ181" i="62"/>
  <c r="AO181" i="62"/>
  <c r="AM181" i="62"/>
  <c r="AG181" i="62"/>
  <c r="AF181" i="62"/>
  <c r="AD181" i="62"/>
  <c r="AB181" i="62"/>
  <c r="Z181" i="62"/>
  <c r="T181" i="62"/>
  <c r="K181" i="62"/>
  <c r="C181" i="62" s="1"/>
  <c r="CC181" i="62" s="1"/>
  <c r="J181" i="62"/>
  <c r="H181" i="62"/>
  <c r="A181" i="62"/>
  <c r="BT180" i="62"/>
  <c r="BS180" i="62"/>
  <c r="BQ180" i="62"/>
  <c r="BO180" i="62"/>
  <c r="BM180" i="62"/>
  <c r="BG180" i="62"/>
  <c r="BF180" i="62"/>
  <c r="BD180" i="62"/>
  <c r="BB180" i="62"/>
  <c r="AZ180" i="62"/>
  <c r="AT180" i="62"/>
  <c r="AQ180" i="62"/>
  <c r="AO180" i="62"/>
  <c r="AM180" i="62"/>
  <c r="AG180" i="62"/>
  <c r="AF180" i="62"/>
  <c r="AD180" i="62"/>
  <c r="AB180" i="62"/>
  <c r="Z180" i="62"/>
  <c r="T180" i="62"/>
  <c r="K180" i="62"/>
  <c r="C180" i="62" s="1"/>
  <c r="CC180" i="62" s="1"/>
  <c r="J180" i="62"/>
  <c r="H180" i="62"/>
  <c r="A180" i="62"/>
  <c r="BT179" i="62"/>
  <c r="BS179" i="62"/>
  <c r="BQ179" i="62"/>
  <c r="BO179" i="62"/>
  <c r="BM179" i="62"/>
  <c r="BG179" i="62"/>
  <c r="BF179" i="62"/>
  <c r="BD179" i="62"/>
  <c r="BB179" i="62"/>
  <c r="AZ179" i="62"/>
  <c r="AT179" i="62"/>
  <c r="AQ179" i="62"/>
  <c r="AO179" i="62"/>
  <c r="AM179" i="62"/>
  <c r="AG179" i="62"/>
  <c r="AF179" i="62"/>
  <c r="AD179" i="62"/>
  <c r="AB179" i="62"/>
  <c r="Z179" i="62"/>
  <c r="T179" i="62"/>
  <c r="K179" i="62"/>
  <c r="C179" i="62" s="1"/>
  <c r="CC179" i="62" s="1"/>
  <c r="J179" i="62"/>
  <c r="H179" i="62"/>
  <c r="A179" i="62"/>
  <c r="BT178" i="62"/>
  <c r="BS178" i="62"/>
  <c r="BQ178" i="62"/>
  <c r="BO178" i="62"/>
  <c r="BM178" i="62"/>
  <c r="BG178" i="62"/>
  <c r="BF178" i="62"/>
  <c r="BD178" i="62"/>
  <c r="BB178" i="62"/>
  <c r="AZ178" i="62"/>
  <c r="AT178" i="62"/>
  <c r="AQ178" i="62"/>
  <c r="AO178" i="62"/>
  <c r="AM178" i="62"/>
  <c r="AG178" i="62"/>
  <c r="AF178" i="62"/>
  <c r="AD178" i="62"/>
  <c r="AB178" i="62"/>
  <c r="Z178" i="62"/>
  <c r="T178" i="62"/>
  <c r="K178" i="62"/>
  <c r="C178" i="62" s="1"/>
  <c r="CC178" i="62" s="1"/>
  <c r="J178" i="62"/>
  <c r="H178" i="62"/>
  <c r="A178" i="62"/>
  <c r="BT177" i="62"/>
  <c r="BS177" i="62"/>
  <c r="BQ177" i="62"/>
  <c r="BO177" i="62"/>
  <c r="BM177" i="62"/>
  <c r="BG177" i="62"/>
  <c r="BF177" i="62"/>
  <c r="BD177" i="62"/>
  <c r="BB177" i="62"/>
  <c r="AZ177" i="62"/>
  <c r="AT177" i="62"/>
  <c r="AQ177" i="62"/>
  <c r="AO177" i="62"/>
  <c r="AM177" i="62"/>
  <c r="AG177" i="62"/>
  <c r="AF177" i="62"/>
  <c r="AD177" i="62"/>
  <c r="AB177" i="62"/>
  <c r="Z177" i="62"/>
  <c r="T177" i="62"/>
  <c r="K177" i="62"/>
  <c r="C177" i="62" s="1"/>
  <c r="CC177" i="62"/>
  <c r="J177" i="62"/>
  <c r="H177" i="62"/>
  <c r="A177" i="62"/>
  <c r="BT176" i="62"/>
  <c r="BS176" i="62"/>
  <c r="BQ176" i="62"/>
  <c r="BO176" i="62"/>
  <c r="BM176" i="62"/>
  <c r="BG176" i="62"/>
  <c r="BF176" i="62"/>
  <c r="BD176" i="62"/>
  <c r="BB176" i="62"/>
  <c r="AZ176" i="62"/>
  <c r="AT176" i="62"/>
  <c r="AQ176" i="62"/>
  <c r="AO176" i="62"/>
  <c r="AM176" i="62"/>
  <c r="AG176" i="62"/>
  <c r="AF176" i="62"/>
  <c r="AD176" i="62"/>
  <c r="AB176" i="62"/>
  <c r="Z176" i="62"/>
  <c r="T176" i="62"/>
  <c r="K176" i="62"/>
  <c r="C176" i="62" s="1"/>
  <c r="CC176" i="62" s="1"/>
  <c r="J176" i="62"/>
  <c r="H176" i="62"/>
  <c r="A176" i="62"/>
  <c r="BT175" i="62"/>
  <c r="BS175" i="62"/>
  <c r="BQ175" i="62"/>
  <c r="BO175" i="62"/>
  <c r="BM175" i="62"/>
  <c r="BG175" i="62"/>
  <c r="BF175" i="62"/>
  <c r="BD175" i="62"/>
  <c r="BB175" i="62"/>
  <c r="AZ175" i="62"/>
  <c r="AT175" i="62"/>
  <c r="AQ175" i="62"/>
  <c r="AO175" i="62"/>
  <c r="AM175" i="62"/>
  <c r="AG175" i="62"/>
  <c r="AF175" i="62"/>
  <c r="AD175" i="62"/>
  <c r="AB175" i="62"/>
  <c r="Z175" i="62"/>
  <c r="T175" i="62"/>
  <c r="K175" i="62"/>
  <c r="C175" i="62" s="1"/>
  <c r="CC175" i="62" s="1"/>
  <c r="J175" i="62"/>
  <c r="H175" i="62"/>
  <c r="A175" i="62"/>
  <c r="BT174" i="62"/>
  <c r="BS174" i="62"/>
  <c r="BQ174" i="62"/>
  <c r="BO174" i="62"/>
  <c r="BM174" i="62"/>
  <c r="BG174" i="62"/>
  <c r="BF174" i="62"/>
  <c r="BD174" i="62"/>
  <c r="BB174" i="62"/>
  <c r="AZ174" i="62"/>
  <c r="AT174" i="62"/>
  <c r="AQ174" i="62"/>
  <c r="AO174" i="62"/>
  <c r="AM174" i="62"/>
  <c r="AG174" i="62"/>
  <c r="AF174" i="62"/>
  <c r="AD174" i="62"/>
  <c r="AB174" i="62"/>
  <c r="Z174" i="62"/>
  <c r="T174" i="62"/>
  <c r="K174" i="62"/>
  <c r="C174" i="62" s="1"/>
  <c r="CC174" i="62" s="1"/>
  <c r="J174" i="62"/>
  <c r="H174" i="62"/>
  <c r="A174" i="62"/>
  <c r="BT173" i="62"/>
  <c r="BS173" i="62"/>
  <c r="BQ173" i="62"/>
  <c r="BO173" i="62"/>
  <c r="BM173" i="62"/>
  <c r="BG173" i="62"/>
  <c r="BF173" i="62"/>
  <c r="BD173" i="62"/>
  <c r="BB173" i="62"/>
  <c r="AZ173" i="62"/>
  <c r="AT173" i="62"/>
  <c r="AQ173" i="62"/>
  <c r="AO173" i="62"/>
  <c r="AM173" i="62"/>
  <c r="AG173" i="62"/>
  <c r="AF173" i="62"/>
  <c r="AD173" i="62"/>
  <c r="AB173" i="62"/>
  <c r="Z173" i="62"/>
  <c r="T173" i="62"/>
  <c r="K173" i="62"/>
  <c r="C173" i="62" s="1"/>
  <c r="CC173" i="62" s="1"/>
  <c r="J173" i="62"/>
  <c r="H173" i="62"/>
  <c r="A173" i="62"/>
  <c r="BT172" i="62"/>
  <c r="BS172" i="62"/>
  <c r="BQ172" i="62"/>
  <c r="BO172" i="62"/>
  <c r="BM172" i="62"/>
  <c r="BG172" i="62"/>
  <c r="BF172" i="62"/>
  <c r="BD172" i="62"/>
  <c r="BB172" i="62"/>
  <c r="AZ172" i="62"/>
  <c r="AT172" i="62"/>
  <c r="AQ172" i="62"/>
  <c r="AO172" i="62"/>
  <c r="AM172" i="62"/>
  <c r="AG172" i="62"/>
  <c r="AF172" i="62"/>
  <c r="AD172" i="62"/>
  <c r="AB172" i="62"/>
  <c r="Z172" i="62"/>
  <c r="T172" i="62"/>
  <c r="K172" i="62"/>
  <c r="C172" i="62" s="1"/>
  <c r="CC172" i="62" s="1"/>
  <c r="J172" i="62"/>
  <c r="H172" i="62"/>
  <c r="A172" i="62"/>
  <c r="BT171" i="62"/>
  <c r="BS171" i="62"/>
  <c r="BQ171" i="62"/>
  <c r="BO171" i="62"/>
  <c r="BM171" i="62"/>
  <c r="BG171" i="62"/>
  <c r="BF171" i="62"/>
  <c r="BD171" i="62"/>
  <c r="BB171" i="62"/>
  <c r="AZ171" i="62"/>
  <c r="AT171" i="62"/>
  <c r="AQ171" i="62"/>
  <c r="AO171" i="62"/>
  <c r="AM171" i="62"/>
  <c r="AG171" i="62"/>
  <c r="AF171" i="62"/>
  <c r="AD171" i="62"/>
  <c r="AB171" i="62"/>
  <c r="Z171" i="62"/>
  <c r="T171" i="62"/>
  <c r="K171" i="62"/>
  <c r="C171" i="62" s="1"/>
  <c r="CC171" i="62" s="1"/>
  <c r="J171" i="62"/>
  <c r="H171" i="62"/>
  <c r="A171" i="62"/>
  <c r="BT170" i="62"/>
  <c r="BS170" i="62"/>
  <c r="BQ170" i="62"/>
  <c r="BO170" i="62"/>
  <c r="BM170" i="62"/>
  <c r="BG170" i="62"/>
  <c r="BF170" i="62"/>
  <c r="BD170" i="62"/>
  <c r="BB170" i="62"/>
  <c r="AZ170" i="62"/>
  <c r="AT170" i="62"/>
  <c r="AQ170" i="62"/>
  <c r="AO170" i="62"/>
  <c r="AM170" i="62"/>
  <c r="AG170" i="62"/>
  <c r="AF170" i="62"/>
  <c r="AD170" i="62"/>
  <c r="AB170" i="62"/>
  <c r="Z170" i="62"/>
  <c r="T170" i="62"/>
  <c r="K170" i="62"/>
  <c r="C170" i="62" s="1"/>
  <c r="CC170" i="62" s="1"/>
  <c r="J170" i="62"/>
  <c r="H170" i="62"/>
  <c r="A170" i="62"/>
  <c r="BT169" i="62"/>
  <c r="BS169" i="62"/>
  <c r="BQ169" i="62"/>
  <c r="BO169" i="62"/>
  <c r="BM169" i="62"/>
  <c r="BG169" i="62"/>
  <c r="BF169" i="62"/>
  <c r="BD169" i="62"/>
  <c r="BB169" i="62"/>
  <c r="AZ169" i="62"/>
  <c r="AT169" i="62"/>
  <c r="AQ169" i="62"/>
  <c r="AO169" i="62"/>
  <c r="AM169" i="62"/>
  <c r="AG169" i="62"/>
  <c r="AF169" i="62"/>
  <c r="AD169" i="62"/>
  <c r="AB169" i="62"/>
  <c r="Z169" i="62"/>
  <c r="T169" i="62"/>
  <c r="K169" i="62"/>
  <c r="C169" i="62" s="1"/>
  <c r="CC169" i="62" s="1"/>
  <c r="J169" i="62"/>
  <c r="H169" i="62"/>
  <c r="A169" i="62"/>
  <c r="BT168" i="62"/>
  <c r="BS168" i="62"/>
  <c r="BQ168" i="62"/>
  <c r="BO168" i="62"/>
  <c r="BM168" i="62"/>
  <c r="BG168" i="62"/>
  <c r="BF168" i="62"/>
  <c r="BD168" i="62"/>
  <c r="BB168" i="62"/>
  <c r="AZ168" i="62"/>
  <c r="AT168" i="62"/>
  <c r="AQ168" i="62"/>
  <c r="AO168" i="62"/>
  <c r="AM168" i="62"/>
  <c r="AG168" i="62"/>
  <c r="AF168" i="62"/>
  <c r="AD168" i="62"/>
  <c r="AB168" i="62"/>
  <c r="Z168" i="62"/>
  <c r="T168" i="62"/>
  <c r="K168" i="62"/>
  <c r="C168" i="62" s="1"/>
  <c r="CC168" i="62" s="1"/>
  <c r="J168" i="62"/>
  <c r="H168" i="62"/>
  <c r="A168" i="62"/>
  <c r="BT167" i="62"/>
  <c r="BS167" i="62"/>
  <c r="BQ167" i="62"/>
  <c r="BO167" i="62"/>
  <c r="BM167" i="62"/>
  <c r="BG167" i="62"/>
  <c r="BF167" i="62"/>
  <c r="BD167" i="62"/>
  <c r="BB167" i="62"/>
  <c r="AZ167" i="62"/>
  <c r="AT167" i="62"/>
  <c r="AQ167" i="62"/>
  <c r="AO167" i="62"/>
  <c r="AM167" i="62"/>
  <c r="AG167" i="62"/>
  <c r="AF167" i="62"/>
  <c r="AD167" i="62"/>
  <c r="AB167" i="62"/>
  <c r="Z167" i="62"/>
  <c r="T167" i="62"/>
  <c r="K167" i="62"/>
  <c r="C167" i="62" s="1"/>
  <c r="CC167" i="62" s="1"/>
  <c r="J167" i="62"/>
  <c r="H167" i="62"/>
  <c r="A167" i="62"/>
  <c r="BT166" i="62"/>
  <c r="BS166" i="62"/>
  <c r="BQ166" i="62"/>
  <c r="BO166" i="62"/>
  <c r="BM166" i="62"/>
  <c r="BG166" i="62"/>
  <c r="BF166" i="62"/>
  <c r="BD166" i="62"/>
  <c r="BB166" i="62"/>
  <c r="AZ166" i="62"/>
  <c r="AT166" i="62"/>
  <c r="AQ166" i="62"/>
  <c r="AO166" i="62"/>
  <c r="AM166" i="62"/>
  <c r="AG166" i="62"/>
  <c r="AF166" i="62"/>
  <c r="AD166" i="62"/>
  <c r="AB166" i="62"/>
  <c r="Z166" i="62"/>
  <c r="T166" i="62"/>
  <c r="K166" i="62"/>
  <c r="C166" i="62" s="1"/>
  <c r="CC166" i="62" s="1"/>
  <c r="J166" i="62"/>
  <c r="H166" i="62"/>
  <c r="A166" i="62"/>
  <c r="BT165" i="62"/>
  <c r="BS165" i="62"/>
  <c r="BQ165" i="62"/>
  <c r="BO165" i="62"/>
  <c r="BM165" i="62"/>
  <c r="BG165" i="62"/>
  <c r="BF165" i="62"/>
  <c r="BD165" i="62"/>
  <c r="BB165" i="62"/>
  <c r="AZ165" i="62"/>
  <c r="AT165" i="62"/>
  <c r="AQ165" i="62"/>
  <c r="AO165" i="62"/>
  <c r="AM165" i="62"/>
  <c r="AG165" i="62"/>
  <c r="AF165" i="62"/>
  <c r="AD165" i="62"/>
  <c r="AB165" i="62"/>
  <c r="Z165" i="62"/>
  <c r="T165" i="62"/>
  <c r="K165" i="62"/>
  <c r="C165" i="62" s="1"/>
  <c r="CC165" i="62"/>
  <c r="J165" i="62"/>
  <c r="H165" i="62"/>
  <c r="A165" i="62"/>
  <c r="BT164" i="62"/>
  <c r="BS164" i="62"/>
  <c r="BQ164" i="62"/>
  <c r="BO164" i="62"/>
  <c r="BM164" i="62"/>
  <c r="BG164" i="62"/>
  <c r="BF164" i="62"/>
  <c r="BD164" i="62"/>
  <c r="BB164" i="62"/>
  <c r="AZ164" i="62"/>
  <c r="AT164" i="62"/>
  <c r="AQ164" i="62"/>
  <c r="AO164" i="62"/>
  <c r="AM164" i="62"/>
  <c r="AG164" i="62"/>
  <c r="AF164" i="62"/>
  <c r="AD164" i="62"/>
  <c r="AB164" i="62"/>
  <c r="Z164" i="62"/>
  <c r="T164" i="62"/>
  <c r="K164" i="62"/>
  <c r="C164" i="62" s="1"/>
  <c r="CC164" i="62" s="1"/>
  <c r="J164" i="62"/>
  <c r="H164" i="62"/>
  <c r="A164" i="62"/>
  <c r="BT163" i="62"/>
  <c r="BS163" i="62"/>
  <c r="BQ163" i="62"/>
  <c r="BO163" i="62"/>
  <c r="BM163" i="62"/>
  <c r="BG163" i="62"/>
  <c r="BF163" i="62"/>
  <c r="BD163" i="62"/>
  <c r="BB163" i="62"/>
  <c r="AZ163" i="62"/>
  <c r="AT163" i="62"/>
  <c r="AQ163" i="62"/>
  <c r="AO163" i="62"/>
  <c r="AM163" i="62"/>
  <c r="AG163" i="62"/>
  <c r="AF163" i="62"/>
  <c r="AD163" i="62"/>
  <c r="AB163" i="62"/>
  <c r="Z163" i="62"/>
  <c r="T163" i="62"/>
  <c r="K163" i="62"/>
  <c r="C163" i="62" s="1"/>
  <c r="CC163" i="62" s="1"/>
  <c r="J163" i="62"/>
  <c r="H163" i="62"/>
  <c r="A163" i="62"/>
  <c r="BT162" i="62"/>
  <c r="BS162" i="62"/>
  <c r="BQ162" i="62"/>
  <c r="BO162" i="62"/>
  <c r="BM162" i="62"/>
  <c r="BG162" i="62"/>
  <c r="BF162" i="62"/>
  <c r="BD162" i="62"/>
  <c r="BB162" i="62"/>
  <c r="AZ162" i="62"/>
  <c r="AT162" i="62"/>
  <c r="AQ162" i="62"/>
  <c r="AO162" i="62"/>
  <c r="AM162" i="62"/>
  <c r="AG162" i="62"/>
  <c r="AF162" i="62"/>
  <c r="AD162" i="62"/>
  <c r="AB162" i="62"/>
  <c r="Z162" i="62"/>
  <c r="T162" i="62"/>
  <c r="K162" i="62"/>
  <c r="C162" i="62" s="1"/>
  <c r="CC162" i="62" s="1"/>
  <c r="J162" i="62"/>
  <c r="H162" i="62"/>
  <c r="A162" i="62"/>
  <c r="BT161" i="62"/>
  <c r="BS161" i="62"/>
  <c r="BQ161" i="62"/>
  <c r="BO161" i="62"/>
  <c r="BM161" i="62"/>
  <c r="BG161" i="62"/>
  <c r="BF161" i="62"/>
  <c r="BD161" i="62"/>
  <c r="BB161" i="62"/>
  <c r="AZ161" i="62"/>
  <c r="AT161" i="62"/>
  <c r="AQ161" i="62"/>
  <c r="AO161" i="62"/>
  <c r="AM161" i="62"/>
  <c r="AG161" i="62"/>
  <c r="AF161" i="62"/>
  <c r="AD161" i="62"/>
  <c r="AB161" i="62"/>
  <c r="Z161" i="62"/>
  <c r="T161" i="62"/>
  <c r="K161" i="62"/>
  <c r="C161" i="62" s="1"/>
  <c r="CC161" i="62" s="1"/>
  <c r="J161" i="62"/>
  <c r="H161" i="62"/>
  <c r="A161" i="62"/>
  <c r="BT160" i="62"/>
  <c r="BS160" i="62"/>
  <c r="BQ160" i="62"/>
  <c r="BO160" i="62"/>
  <c r="BM160" i="62"/>
  <c r="BG160" i="62"/>
  <c r="BF160" i="62"/>
  <c r="BD160" i="62"/>
  <c r="BB160" i="62"/>
  <c r="AZ160" i="62"/>
  <c r="AT160" i="62"/>
  <c r="AQ160" i="62"/>
  <c r="AO160" i="62"/>
  <c r="AM160" i="62"/>
  <c r="AG160" i="62"/>
  <c r="AF160" i="62"/>
  <c r="AD160" i="62"/>
  <c r="AB160" i="62"/>
  <c r="Z160" i="62"/>
  <c r="T160" i="62"/>
  <c r="K160" i="62"/>
  <c r="C160" i="62" s="1"/>
  <c r="CC160" i="62" s="1"/>
  <c r="J160" i="62"/>
  <c r="H160" i="62"/>
  <c r="A160" i="62"/>
  <c r="BT159" i="62"/>
  <c r="BS159" i="62"/>
  <c r="BQ159" i="62"/>
  <c r="BU159" i="62" s="1"/>
  <c r="BO159" i="62"/>
  <c r="BM159" i="62"/>
  <c r="BG159" i="62"/>
  <c r="BF159" i="62"/>
  <c r="BD159" i="62"/>
  <c r="BB159" i="62"/>
  <c r="AZ159" i="62"/>
  <c r="AT159" i="62"/>
  <c r="AQ159" i="62"/>
  <c r="AO159" i="62"/>
  <c r="AM159" i="62"/>
  <c r="AG159" i="62"/>
  <c r="AF159" i="62"/>
  <c r="AD159" i="62"/>
  <c r="AB159" i="62"/>
  <c r="Z159" i="62"/>
  <c r="T159" i="62"/>
  <c r="K159" i="62"/>
  <c r="C159" i="62" s="1"/>
  <c r="CC159" i="62" s="1"/>
  <c r="J159" i="62"/>
  <c r="H159" i="62"/>
  <c r="A159" i="62"/>
  <c r="BT158" i="62"/>
  <c r="BS158" i="62"/>
  <c r="BQ158" i="62"/>
  <c r="BO158" i="62"/>
  <c r="BM158" i="62"/>
  <c r="BG158" i="62"/>
  <c r="BF158" i="62"/>
  <c r="BD158" i="62"/>
  <c r="BB158" i="62"/>
  <c r="AZ158" i="62"/>
  <c r="AT158" i="62"/>
  <c r="AQ158" i="62"/>
  <c r="AO158" i="62"/>
  <c r="AM158" i="62"/>
  <c r="AG158" i="62"/>
  <c r="AF158" i="62"/>
  <c r="AD158" i="62"/>
  <c r="AB158" i="62"/>
  <c r="Z158" i="62"/>
  <c r="T158" i="62"/>
  <c r="K158" i="62"/>
  <c r="C158" i="62" s="1"/>
  <c r="CC158" i="62" s="1"/>
  <c r="J158" i="62"/>
  <c r="H158" i="62"/>
  <c r="A158" i="62"/>
  <c r="BT157" i="62"/>
  <c r="BS157" i="62"/>
  <c r="BQ157" i="62"/>
  <c r="BO157" i="62"/>
  <c r="BM157" i="62"/>
  <c r="BG157" i="62"/>
  <c r="BF157" i="62"/>
  <c r="BD157" i="62"/>
  <c r="BB157" i="62"/>
  <c r="AZ157" i="62"/>
  <c r="AT157" i="62"/>
  <c r="AQ157" i="62"/>
  <c r="AO157" i="62"/>
  <c r="AM157" i="62"/>
  <c r="AG157" i="62"/>
  <c r="AF157" i="62"/>
  <c r="AD157" i="62"/>
  <c r="AB157" i="62"/>
  <c r="Z157" i="62"/>
  <c r="T157" i="62"/>
  <c r="K157" i="62"/>
  <c r="C157" i="62"/>
  <c r="CC157" i="62" s="1"/>
  <c r="J157" i="62"/>
  <c r="H157" i="62"/>
  <c r="A157" i="62"/>
  <c r="BT156" i="62"/>
  <c r="BS156" i="62"/>
  <c r="BQ156" i="62"/>
  <c r="BO156" i="62"/>
  <c r="BM156" i="62"/>
  <c r="BG156" i="62"/>
  <c r="BF156" i="62"/>
  <c r="BD156" i="62"/>
  <c r="BB156" i="62"/>
  <c r="AZ156" i="62"/>
  <c r="AT156" i="62"/>
  <c r="AQ156" i="62"/>
  <c r="AO156" i="62"/>
  <c r="AM156" i="62"/>
  <c r="AG156" i="62"/>
  <c r="AF156" i="62"/>
  <c r="AD156" i="62"/>
  <c r="AB156" i="62"/>
  <c r="Z156" i="62"/>
  <c r="T156" i="62"/>
  <c r="K156" i="62"/>
  <c r="C156" i="62" s="1"/>
  <c r="CC156" i="62" s="1"/>
  <c r="J156" i="62"/>
  <c r="H156" i="62"/>
  <c r="A156" i="62"/>
  <c r="BT155" i="62"/>
  <c r="BS155" i="62"/>
  <c r="BQ155" i="62"/>
  <c r="BO155" i="62"/>
  <c r="BM155" i="62"/>
  <c r="BG155" i="62"/>
  <c r="BF155" i="62"/>
  <c r="BD155" i="62"/>
  <c r="BB155" i="62"/>
  <c r="AZ155" i="62"/>
  <c r="AT155" i="62"/>
  <c r="AQ155" i="62"/>
  <c r="AO155" i="62"/>
  <c r="AM155" i="62"/>
  <c r="AG155" i="62"/>
  <c r="AF155" i="62"/>
  <c r="AD155" i="62"/>
  <c r="AB155" i="62"/>
  <c r="Z155" i="62"/>
  <c r="T155" i="62"/>
  <c r="K155" i="62"/>
  <c r="C155" i="62" s="1"/>
  <c r="CC155" i="62" s="1"/>
  <c r="J155" i="62"/>
  <c r="H155" i="62"/>
  <c r="A155" i="62"/>
  <c r="BT154" i="62"/>
  <c r="BS154" i="62"/>
  <c r="BQ154" i="62"/>
  <c r="BO154" i="62"/>
  <c r="BM154" i="62"/>
  <c r="BG154" i="62"/>
  <c r="BF154" i="62"/>
  <c r="BD154" i="62"/>
  <c r="BB154" i="62"/>
  <c r="AZ154" i="62"/>
  <c r="AT154" i="62"/>
  <c r="AQ154" i="62"/>
  <c r="AO154" i="62"/>
  <c r="AM154" i="62"/>
  <c r="AG154" i="62"/>
  <c r="AF154" i="62"/>
  <c r="AD154" i="62"/>
  <c r="AB154" i="62"/>
  <c r="Z154" i="62"/>
  <c r="T154" i="62"/>
  <c r="K154" i="62"/>
  <c r="C154" i="62" s="1"/>
  <c r="CC154" i="62" s="1"/>
  <c r="J154" i="62"/>
  <c r="H154" i="62"/>
  <c r="A154" i="62"/>
  <c r="BT153" i="62"/>
  <c r="BS153" i="62"/>
  <c r="BQ153" i="62"/>
  <c r="BO153" i="62"/>
  <c r="BM153" i="62"/>
  <c r="BG153" i="62"/>
  <c r="BF153" i="62"/>
  <c r="BD153" i="62"/>
  <c r="BB153" i="62"/>
  <c r="AZ153" i="62"/>
  <c r="AT153" i="62"/>
  <c r="AQ153" i="62"/>
  <c r="AO153" i="62"/>
  <c r="AM153" i="62"/>
  <c r="AG153" i="62"/>
  <c r="AF153" i="62"/>
  <c r="AD153" i="62"/>
  <c r="AB153" i="62"/>
  <c r="Z153" i="62"/>
  <c r="T153" i="62"/>
  <c r="K153" i="62"/>
  <c r="C153" i="62" s="1"/>
  <c r="CC153" i="62" s="1"/>
  <c r="J153" i="62"/>
  <c r="H153" i="62"/>
  <c r="A153" i="62"/>
  <c r="BT152" i="62"/>
  <c r="BS152" i="62"/>
  <c r="BQ152" i="62"/>
  <c r="BO152" i="62"/>
  <c r="BM152" i="62"/>
  <c r="BG152" i="62"/>
  <c r="BF152" i="62"/>
  <c r="BD152" i="62"/>
  <c r="BB152" i="62"/>
  <c r="AZ152" i="62"/>
  <c r="AT152" i="62"/>
  <c r="AQ152" i="62"/>
  <c r="AO152" i="62"/>
  <c r="AM152" i="62"/>
  <c r="AG152" i="62"/>
  <c r="AF152" i="62"/>
  <c r="AD152" i="62"/>
  <c r="AB152" i="62"/>
  <c r="Z152" i="62"/>
  <c r="T152" i="62"/>
  <c r="K152" i="62"/>
  <c r="C152" i="62" s="1"/>
  <c r="CC152" i="62" s="1"/>
  <c r="J152" i="62"/>
  <c r="H152" i="62"/>
  <c r="A152" i="62"/>
  <c r="BT151" i="62"/>
  <c r="BS151" i="62"/>
  <c r="BQ151" i="62"/>
  <c r="BO151" i="62"/>
  <c r="BM151" i="62"/>
  <c r="BG151" i="62"/>
  <c r="BF151" i="62"/>
  <c r="BD151" i="62"/>
  <c r="BB151" i="62"/>
  <c r="AZ151" i="62"/>
  <c r="AT151" i="62"/>
  <c r="AQ151" i="62"/>
  <c r="AO151" i="62"/>
  <c r="AM151" i="62"/>
  <c r="AG151" i="62"/>
  <c r="AF151" i="62"/>
  <c r="AD151" i="62"/>
  <c r="AB151" i="62"/>
  <c r="Z151" i="62"/>
  <c r="T151" i="62"/>
  <c r="K151" i="62"/>
  <c r="C151" i="62"/>
  <c r="CC151" i="62" s="1"/>
  <c r="J151" i="62"/>
  <c r="H151" i="62"/>
  <c r="A151" i="62"/>
  <c r="BT150" i="62"/>
  <c r="BS150" i="62"/>
  <c r="BQ150" i="62"/>
  <c r="BO150" i="62"/>
  <c r="BM150" i="62"/>
  <c r="BG150" i="62"/>
  <c r="BF150" i="62"/>
  <c r="BD150" i="62"/>
  <c r="BB150" i="62"/>
  <c r="AZ150" i="62"/>
  <c r="AT150" i="62"/>
  <c r="AQ150" i="62"/>
  <c r="AO150" i="62"/>
  <c r="AM150" i="62"/>
  <c r="AG150" i="62"/>
  <c r="AF150" i="62"/>
  <c r="AD150" i="62"/>
  <c r="AB150" i="62"/>
  <c r="Z150" i="62"/>
  <c r="T150" i="62"/>
  <c r="K150" i="62"/>
  <c r="C150" i="62" s="1"/>
  <c r="CC150" i="62" s="1"/>
  <c r="J150" i="62"/>
  <c r="H150" i="62"/>
  <c r="A150" i="62"/>
  <c r="BT149" i="62"/>
  <c r="BS149" i="62"/>
  <c r="BQ149" i="62"/>
  <c r="BO149" i="62"/>
  <c r="BM149" i="62"/>
  <c r="BG149" i="62"/>
  <c r="BF149" i="62"/>
  <c r="BD149" i="62"/>
  <c r="BB149" i="62"/>
  <c r="AZ149" i="62"/>
  <c r="AT149" i="62"/>
  <c r="AQ149" i="62"/>
  <c r="AO149" i="62"/>
  <c r="AM149" i="62"/>
  <c r="AG149" i="62"/>
  <c r="AF149" i="62"/>
  <c r="AD149" i="62"/>
  <c r="AB149" i="62"/>
  <c r="Z149" i="62"/>
  <c r="T149" i="62"/>
  <c r="K149" i="62"/>
  <c r="C149" i="62" s="1"/>
  <c r="CC149" i="62" s="1"/>
  <c r="J149" i="62"/>
  <c r="H149" i="62"/>
  <c r="A149" i="62"/>
  <c r="BT148" i="62"/>
  <c r="BS148" i="62"/>
  <c r="BQ148" i="62"/>
  <c r="BO148" i="62"/>
  <c r="BM148" i="62"/>
  <c r="BG148" i="62"/>
  <c r="BF148" i="62"/>
  <c r="BD148" i="62"/>
  <c r="BB148" i="62"/>
  <c r="AZ148" i="62"/>
  <c r="AT148" i="62"/>
  <c r="AQ148" i="62"/>
  <c r="AO148" i="62"/>
  <c r="AM148" i="62"/>
  <c r="AG148" i="62"/>
  <c r="AF148" i="62"/>
  <c r="AD148" i="62"/>
  <c r="AB148" i="62"/>
  <c r="Z148" i="62"/>
  <c r="T148" i="62"/>
  <c r="K148" i="62"/>
  <c r="C148" i="62" s="1"/>
  <c r="CC148" i="62" s="1"/>
  <c r="J148" i="62"/>
  <c r="H148" i="62"/>
  <c r="A148" i="62"/>
  <c r="BT147" i="62"/>
  <c r="BS147" i="62"/>
  <c r="BQ147" i="62"/>
  <c r="BO147" i="62"/>
  <c r="BM147" i="62"/>
  <c r="BG147" i="62"/>
  <c r="BF147" i="62"/>
  <c r="BD147" i="62"/>
  <c r="BB147" i="62"/>
  <c r="AZ147" i="62"/>
  <c r="AT147" i="62"/>
  <c r="AQ147" i="62"/>
  <c r="AO147" i="62"/>
  <c r="AM147" i="62"/>
  <c r="AG147" i="62"/>
  <c r="AF147" i="62"/>
  <c r="AD147" i="62"/>
  <c r="AB147" i="62"/>
  <c r="Z147" i="62"/>
  <c r="T147" i="62"/>
  <c r="K147" i="62"/>
  <c r="C147" i="62"/>
  <c r="CC147" i="62" s="1"/>
  <c r="J147" i="62"/>
  <c r="H147" i="62"/>
  <c r="A147" i="62"/>
  <c r="BT146" i="62"/>
  <c r="BS146" i="62"/>
  <c r="BQ146" i="62"/>
  <c r="BO146" i="62"/>
  <c r="BM146" i="62"/>
  <c r="BG146" i="62"/>
  <c r="BF146" i="62"/>
  <c r="BD146" i="62"/>
  <c r="BB146" i="62"/>
  <c r="AZ146" i="62"/>
  <c r="AT146" i="62"/>
  <c r="AQ146" i="62"/>
  <c r="AO146" i="62"/>
  <c r="AM146" i="62"/>
  <c r="AG146" i="62"/>
  <c r="AF146" i="62"/>
  <c r="AD146" i="62"/>
  <c r="AB146" i="62"/>
  <c r="Z146" i="62"/>
  <c r="T146" i="62"/>
  <c r="K146" i="62"/>
  <c r="C146" i="62" s="1"/>
  <c r="CC146" i="62" s="1"/>
  <c r="J146" i="62"/>
  <c r="H146" i="62"/>
  <c r="A146" i="62"/>
  <c r="BT145" i="62"/>
  <c r="BS145" i="62"/>
  <c r="BQ145" i="62"/>
  <c r="BO145" i="62"/>
  <c r="BM145" i="62"/>
  <c r="BG145" i="62"/>
  <c r="BF145" i="62"/>
  <c r="BD145" i="62"/>
  <c r="BB145" i="62"/>
  <c r="AZ145" i="62"/>
  <c r="AT145" i="62"/>
  <c r="AQ145" i="62"/>
  <c r="AO145" i="62"/>
  <c r="AM145" i="62"/>
  <c r="AG145" i="62"/>
  <c r="AF145" i="62"/>
  <c r="AD145" i="62"/>
  <c r="AB145" i="62"/>
  <c r="Z145" i="62"/>
  <c r="T145" i="62"/>
  <c r="K145" i="62"/>
  <c r="C145" i="62"/>
  <c r="CC145" i="62" s="1"/>
  <c r="J145" i="62"/>
  <c r="H145" i="62"/>
  <c r="A145" i="62"/>
  <c r="BT144" i="62"/>
  <c r="BS144" i="62"/>
  <c r="BQ144" i="62"/>
  <c r="BO144" i="62"/>
  <c r="BM144" i="62"/>
  <c r="BG144" i="62"/>
  <c r="BF144" i="62"/>
  <c r="BD144" i="62"/>
  <c r="BB144" i="62"/>
  <c r="AZ144" i="62"/>
  <c r="AT144" i="62"/>
  <c r="AQ144" i="62"/>
  <c r="AO144" i="62"/>
  <c r="AM144" i="62"/>
  <c r="AG144" i="62"/>
  <c r="AF144" i="62"/>
  <c r="AD144" i="62"/>
  <c r="AB144" i="62"/>
  <c r="Z144" i="62"/>
  <c r="T144" i="62"/>
  <c r="K144" i="62"/>
  <c r="C144" i="62" s="1"/>
  <c r="CC144" i="62" s="1"/>
  <c r="J144" i="62"/>
  <c r="H144" i="62"/>
  <c r="A144" i="62"/>
  <c r="BT143" i="62"/>
  <c r="BS143" i="62"/>
  <c r="BQ143" i="62"/>
  <c r="BO143" i="62"/>
  <c r="BM143" i="62"/>
  <c r="BG143" i="62"/>
  <c r="BF143" i="62"/>
  <c r="BD143" i="62"/>
  <c r="BB143" i="62"/>
  <c r="AZ143" i="62"/>
  <c r="AT143" i="62"/>
  <c r="AQ143" i="62"/>
  <c r="AO143" i="62"/>
  <c r="AM143" i="62"/>
  <c r="AG143" i="62"/>
  <c r="AF143" i="62"/>
  <c r="AD143" i="62"/>
  <c r="AB143" i="62"/>
  <c r="Z143" i="62"/>
  <c r="T143" i="62"/>
  <c r="K143" i="62"/>
  <c r="C143" i="62" s="1"/>
  <c r="CC143" i="62" s="1"/>
  <c r="J143" i="62"/>
  <c r="H143" i="62"/>
  <c r="A143" i="62"/>
  <c r="BT142" i="62"/>
  <c r="BS142" i="62"/>
  <c r="BQ142" i="62"/>
  <c r="BO142" i="62"/>
  <c r="BM142" i="62"/>
  <c r="BG142" i="62"/>
  <c r="BF142" i="62"/>
  <c r="BD142" i="62"/>
  <c r="BB142" i="62"/>
  <c r="AZ142" i="62"/>
  <c r="AT142" i="62"/>
  <c r="AQ142" i="62"/>
  <c r="AO142" i="62"/>
  <c r="AM142" i="62"/>
  <c r="AG142" i="62"/>
  <c r="AF142" i="62"/>
  <c r="AD142" i="62"/>
  <c r="AB142" i="62"/>
  <c r="Z142" i="62"/>
  <c r="T142" i="62"/>
  <c r="K142" i="62"/>
  <c r="C142" i="62" s="1"/>
  <c r="CC142" i="62" s="1"/>
  <c r="J142" i="62"/>
  <c r="H142" i="62"/>
  <c r="A142" i="62"/>
  <c r="BT141" i="62"/>
  <c r="BS141" i="62"/>
  <c r="BQ141" i="62"/>
  <c r="BO141" i="62"/>
  <c r="BM141" i="62"/>
  <c r="BG141" i="62"/>
  <c r="BF141" i="62"/>
  <c r="BD141" i="62"/>
  <c r="BB141" i="62"/>
  <c r="AZ141" i="62"/>
  <c r="AT141" i="62"/>
  <c r="AQ141" i="62"/>
  <c r="AO141" i="62"/>
  <c r="AM141" i="62"/>
  <c r="AG141" i="62"/>
  <c r="AF141" i="62"/>
  <c r="AD141" i="62"/>
  <c r="AB141" i="62"/>
  <c r="Z141" i="62"/>
  <c r="T141" i="62"/>
  <c r="K141" i="62"/>
  <c r="C141" i="62" s="1"/>
  <c r="CC141" i="62" s="1"/>
  <c r="J141" i="62"/>
  <c r="H141" i="62"/>
  <c r="A141" i="62"/>
  <c r="BT140" i="62"/>
  <c r="BS140" i="62"/>
  <c r="BQ140" i="62"/>
  <c r="BO140" i="62"/>
  <c r="BM140" i="62"/>
  <c r="BG140" i="62"/>
  <c r="BF140" i="62"/>
  <c r="BD140" i="62"/>
  <c r="BB140" i="62"/>
  <c r="AZ140" i="62"/>
  <c r="AT140" i="62"/>
  <c r="AQ140" i="62"/>
  <c r="AO140" i="62"/>
  <c r="AM140" i="62"/>
  <c r="AG140" i="62"/>
  <c r="AF140" i="62"/>
  <c r="AD140" i="62"/>
  <c r="AB140" i="62"/>
  <c r="Z140" i="62"/>
  <c r="T140" i="62"/>
  <c r="K140" i="62"/>
  <c r="C140" i="62" s="1"/>
  <c r="CC140" i="62" s="1"/>
  <c r="J140" i="62"/>
  <c r="H140" i="62"/>
  <c r="A140" i="62"/>
  <c r="BT139" i="62"/>
  <c r="BS139" i="62"/>
  <c r="BQ139" i="62"/>
  <c r="BO139" i="62"/>
  <c r="BU139" i="62" s="1"/>
  <c r="BM139" i="62"/>
  <c r="BG139" i="62"/>
  <c r="BF139" i="62"/>
  <c r="BD139" i="62"/>
  <c r="BB139" i="62"/>
  <c r="AZ139" i="62"/>
  <c r="AT139" i="62"/>
  <c r="AQ139" i="62"/>
  <c r="AO139" i="62"/>
  <c r="AM139" i="62"/>
  <c r="AG139" i="62"/>
  <c r="AF139" i="62"/>
  <c r="AD139" i="62"/>
  <c r="AB139" i="62"/>
  <c r="Z139" i="62"/>
  <c r="T139" i="62"/>
  <c r="K139" i="62"/>
  <c r="C139" i="62" s="1"/>
  <c r="CC139" i="62" s="1"/>
  <c r="J139" i="62"/>
  <c r="H139" i="62"/>
  <c r="A139" i="62"/>
  <c r="BT138" i="62"/>
  <c r="BS138" i="62"/>
  <c r="BQ138" i="62"/>
  <c r="BO138" i="62"/>
  <c r="BM138" i="62"/>
  <c r="BG138" i="62"/>
  <c r="BF138" i="62"/>
  <c r="BD138" i="62"/>
  <c r="BB138" i="62"/>
  <c r="AZ138" i="62"/>
  <c r="AT138" i="62"/>
  <c r="AQ138" i="62"/>
  <c r="AO138" i="62"/>
  <c r="AM138" i="62"/>
  <c r="AG138" i="62"/>
  <c r="AF138" i="62"/>
  <c r="AD138" i="62"/>
  <c r="AB138" i="62"/>
  <c r="Z138" i="62"/>
  <c r="T138" i="62"/>
  <c r="K138" i="62"/>
  <c r="C138" i="62"/>
  <c r="CC138" i="62" s="1"/>
  <c r="J138" i="62"/>
  <c r="H138" i="62"/>
  <c r="A138" i="62"/>
  <c r="BT137" i="62"/>
  <c r="BS137" i="62"/>
  <c r="BQ137" i="62"/>
  <c r="BO137" i="62"/>
  <c r="BM137" i="62"/>
  <c r="BG137" i="62"/>
  <c r="BF137" i="62"/>
  <c r="BD137" i="62"/>
  <c r="BB137" i="62"/>
  <c r="AZ137" i="62"/>
  <c r="AT137" i="62"/>
  <c r="AQ137" i="62"/>
  <c r="AO137" i="62"/>
  <c r="AM137" i="62"/>
  <c r="AG137" i="62"/>
  <c r="AF137" i="62"/>
  <c r="AD137" i="62"/>
  <c r="AB137" i="62"/>
  <c r="Z137" i="62"/>
  <c r="T137" i="62"/>
  <c r="K137" i="62"/>
  <c r="C137" i="62" s="1"/>
  <c r="CC137" i="62" s="1"/>
  <c r="J137" i="62"/>
  <c r="H137" i="62"/>
  <c r="A137" i="62"/>
  <c r="BT136" i="62"/>
  <c r="BS136" i="62"/>
  <c r="BQ136" i="62"/>
  <c r="BO136" i="62"/>
  <c r="BM136" i="62"/>
  <c r="BG136" i="62"/>
  <c r="BF136" i="62"/>
  <c r="BD136" i="62"/>
  <c r="BB136" i="62"/>
  <c r="AZ136" i="62"/>
  <c r="AT136" i="62"/>
  <c r="AQ136" i="62"/>
  <c r="AO136" i="62"/>
  <c r="AM136" i="62"/>
  <c r="AG136" i="62"/>
  <c r="AF136" i="62"/>
  <c r="AD136" i="62"/>
  <c r="AB136" i="62"/>
  <c r="Z136" i="62"/>
  <c r="T136" i="62"/>
  <c r="K136" i="62"/>
  <c r="C136" i="62"/>
  <c r="CC136" i="62" s="1"/>
  <c r="J136" i="62"/>
  <c r="H136" i="62"/>
  <c r="A136" i="62"/>
  <c r="BT135" i="62"/>
  <c r="BS135" i="62"/>
  <c r="BQ135" i="62"/>
  <c r="BO135" i="62"/>
  <c r="BM135" i="62"/>
  <c r="BG135" i="62"/>
  <c r="BF135" i="62"/>
  <c r="BD135" i="62"/>
  <c r="BB135" i="62"/>
  <c r="AZ135" i="62"/>
  <c r="AT135" i="62"/>
  <c r="AQ135" i="62"/>
  <c r="AO135" i="62"/>
  <c r="AM135" i="62"/>
  <c r="AG135" i="62"/>
  <c r="AF135" i="62"/>
  <c r="AD135" i="62"/>
  <c r="AB135" i="62"/>
  <c r="Z135" i="62"/>
  <c r="T135" i="62"/>
  <c r="K135" i="62"/>
  <c r="C135" i="62" s="1"/>
  <c r="CC135" i="62" s="1"/>
  <c r="J135" i="62"/>
  <c r="H135" i="62"/>
  <c r="A135" i="62"/>
  <c r="BT134" i="62"/>
  <c r="BS134" i="62"/>
  <c r="BQ134" i="62"/>
  <c r="BO134" i="62"/>
  <c r="BM134" i="62"/>
  <c r="BG134" i="62"/>
  <c r="BF134" i="62"/>
  <c r="BD134" i="62"/>
  <c r="BB134" i="62"/>
  <c r="AZ134" i="62"/>
  <c r="AT134" i="62"/>
  <c r="AQ134" i="62"/>
  <c r="AO134" i="62"/>
  <c r="AM134" i="62"/>
  <c r="AG134" i="62"/>
  <c r="AF134" i="62"/>
  <c r="AD134" i="62"/>
  <c r="AB134" i="62"/>
  <c r="Z134" i="62"/>
  <c r="T134" i="62"/>
  <c r="K134" i="62"/>
  <c r="C134" i="62"/>
  <c r="CC134" i="62" s="1"/>
  <c r="J134" i="62"/>
  <c r="H134" i="62"/>
  <c r="A134" i="62"/>
  <c r="BT133" i="62"/>
  <c r="BS133" i="62"/>
  <c r="BQ133" i="62"/>
  <c r="BO133" i="62"/>
  <c r="BM133" i="62"/>
  <c r="BG133" i="62"/>
  <c r="BF133" i="62"/>
  <c r="BD133" i="62"/>
  <c r="BB133" i="62"/>
  <c r="AZ133" i="62"/>
  <c r="AT133" i="62"/>
  <c r="AQ133" i="62"/>
  <c r="AO133" i="62"/>
  <c r="AM133" i="62"/>
  <c r="AG133" i="62"/>
  <c r="AF133" i="62"/>
  <c r="AD133" i="62"/>
  <c r="AB133" i="62"/>
  <c r="Z133" i="62"/>
  <c r="T133" i="62"/>
  <c r="K133" i="62"/>
  <c r="C133" i="62" s="1"/>
  <c r="CC133" i="62" s="1"/>
  <c r="J133" i="62"/>
  <c r="H133" i="62"/>
  <c r="A133" i="62"/>
  <c r="BT132" i="62"/>
  <c r="BS132" i="62"/>
  <c r="BQ132" i="62"/>
  <c r="BO132" i="62"/>
  <c r="BM132" i="62"/>
  <c r="BG132" i="62"/>
  <c r="BF132" i="62"/>
  <c r="BD132" i="62"/>
  <c r="BB132" i="62"/>
  <c r="AZ132" i="62"/>
  <c r="AT132" i="62"/>
  <c r="AQ132" i="62"/>
  <c r="AO132" i="62"/>
  <c r="AM132" i="62"/>
  <c r="AG132" i="62"/>
  <c r="AF132" i="62"/>
  <c r="AD132" i="62"/>
  <c r="AB132" i="62"/>
  <c r="Z132" i="62"/>
  <c r="T132" i="62"/>
  <c r="K132" i="62"/>
  <c r="C132" i="62" s="1"/>
  <c r="CC132" i="62" s="1"/>
  <c r="J132" i="62"/>
  <c r="H132" i="62"/>
  <c r="A132" i="62"/>
  <c r="BT131" i="62"/>
  <c r="BS131" i="62"/>
  <c r="BQ131" i="62"/>
  <c r="BO131" i="62"/>
  <c r="BM131" i="62"/>
  <c r="BG131" i="62"/>
  <c r="BF131" i="62"/>
  <c r="BD131" i="62"/>
  <c r="BB131" i="62"/>
  <c r="AZ131" i="62"/>
  <c r="AT131" i="62"/>
  <c r="AQ131" i="62"/>
  <c r="AO131" i="62"/>
  <c r="AM131" i="62"/>
  <c r="AG131" i="62"/>
  <c r="AF131" i="62"/>
  <c r="AD131" i="62"/>
  <c r="AB131" i="62"/>
  <c r="Z131" i="62"/>
  <c r="T131" i="62"/>
  <c r="K131" i="62"/>
  <c r="C131" i="62" s="1"/>
  <c r="CC131" i="62" s="1"/>
  <c r="J131" i="62"/>
  <c r="H131" i="62"/>
  <c r="A131" i="62"/>
  <c r="BT130" i="62"/>
  <c r="BS130" i="62"/>
  <c r="BQ130" i="62"/>
  <c r="BO130" i="62"/>
  <c r="BM130" i="62"/>
  <c r="BG130" i="62"/>
  <c r="BF130" i="62"/>
  <c r="BD130" i="62"/>
  <c r="BB130" i="62"/>
  <c r="AZ130" i="62"/>
  <c r="AT130" i="62"/>
  <c r="AQ130" i="62"/>
  <c r="AO130" i="62"/>
  <c r="AM130" i="62"/>
  <c r="AG130" i="62"/>
  <c r="AF130" i="62"/>
  <c r="AD130" i="62"/>
  <c r="AB130" i="62"/>
  <c r="Z130" i="62"/>
  <c r="T130" i="62"/>
  <c r="K130" i="62"/>
  <c r="C130" i="62" s="1"/>
  <c r="CC130" i="62" s="1"/>
  <c r="J130" i="62"/>
  <c r="H130" i="62"/>
  <c r="A130" i="62"/>
  <c r="BT129" i="62"/>
  <c r="BS129" i="62"/>
  <c r="BQ129" i="62"/>
  <c r="BO129" i="62"/>
  <c r="BM129" i="62"/>
  <c r="BG129" i="62"/>
  <c r="BF129" i="62"/>
  <c r="BD129" i="62"/>
  <c r="BB129" i="62"/>
  <c r="AZ129" i="62"/>
  <c r="AT129" i="62"/>
  <c r="AQ129" i="62"/>
  <c r="AO129" i="62"/>
  <c r="AM129" i="62"/>
  <c r="AG129" i="62"/>
  <c r="AF129" i="62"/>
  <c r="AD129" i="62"/>
  <c r="AB129" i="62"/>
  <c r="Z129" i="62"/>
  <c r="T129" i="62"/>
  <c r="K129" i="62"/>
  <c r="C129" i="62" s="1"/>
  <c r="CC129" i="62" s="1"/>
  <c r="J129" i="62"/>
  <c r="H129" i="62"/>
  <c r="A129" i="62"/>
  <c r="BT128" i="62"/>
  <c r="BS128" i="62"/>
  <c r="BQ128" i="62"/>
  <c r="BO128" i="62"/>
  <c r="BM128" i="62"/>
  <c r="BG128" i="62"/>
  <c r="BF128" i="62"/>
  <c r="BD128" i="62"/>
  <c r="BB128" i="62"/>
  <c r="AZ128" i="62"/>
  <c r="AT128" i="62"/>
  <c r="AQ128" i="62"/>
  <c r="AO128" i="62"/>
  <c r="AM128" i="62"/>
  <c r="AG128" i="62"/>
  <c r="AF128" i="62"/>
  <c r="AD128" i="62"/>
  <c r="AB128" i="62"/>
  <c r="Z128" i="62"/>
  <c r="T128" i="62"/>
  <c r="K128" i="62"/>
  <c r="C128" i="62"/>
  <c r="CC128" i="62" s="1"/>
  <c r="J128" i="62"/>
  <c r="H128" i="62"/>
  <c r="A128" i="62"/>
  <c r="BT127" i="62"/>
  <c r="BS127" i="62"/>
  <c r="BQ127" i="62"/>
  <c r="BO127" i="62"/>
  <c r="BM127" i="62"/>
  <c r="BG127" i="62"/>
  <c r="BF127" i="62"/>
  <c r="BD127" i="62"/>
  <c r="BB127" i="62"/>
  <c r="AZ127" i="62"/>
  <c r="AT127" i="62"/>
  <c r="AQ127" i="62"/>
  <c r="AO127" i="62"/>
  <c r="AM127" i="62"/>
  <c r="AG127" i="62"/>
  <c r="AF127" i="62"/>
  <c r="AD127" i="62"/>
  <c r="AB127" i="62"/>
  <c r="Z127" i="62"/>
  <c r="T127" i="62"/>
  <c r="K127" i="62"/>
  <c r="C127" i="62" s="1"/>
  <c r="CC127" i="62" s="1"/>
  <c r="J127" i="62"/>
  <c r="H127" i="62"/>
  <c r="A127" i="62"/>
  <c r="BT126" i="62"/>
  <c r="BS126" i="62"/>
  <c r="BQ126" i="62"/>
  <c r="BO126" i="62"/>
  <c r="BM126" i="62"/>
  <c r="BG126" i="62"/>
  <c r="BF126" i="62"/>
  <c r="BD126" i="62"/>
  <c r="BB126" i="62"/>
  <c r="AZ126" i="62"/>
  <c r="AT126" i="62"/>
  <c r="AQ126" i="62"/>
  <c r="AO126" i="62"/>
  <c r="AM126" i="62"/>
  <c r="AG126" i="62"/>
  <c r="AF126" i="62"/>
  <c r="AD126" i="62"/>
  <c r="AB126" i="62"/>
  <c r="Z126" i="62"/>
  <c r="T126" i="62"/>
  <c r="K126" i="62"/>
  <c r="C126" i="62" s="1"/>
  <c r="CC126" i="62" s="1"/>
  <c r="J126" i="62"/>
  <c r="H126" i="62"/>
  <c r="A126" i="62"/>
  <c r="BT125" i="62"/>
  <c r="BS125" i="62"/>
  <c r="BQ125" i="62"/>
  <c r="BO125" i="62"/>
  <c r="BM125" i="62"/>
  <c r="BG125" i="62"/>
  <c r="BF125" i="62"/>
  <c r="BD125" i="62"/>
  <c r="BB125" i="62"/>
  <c r="AZ125" i="62"/>
  <c r="AT125" i="62"/>
  <c r="AQ125" i="62"/>
  <c r="AO125" i="62"/>
  <c r="AM125" i="62"/>
  <c r="AG125" i="62"/>
  <c r="AF125" i="62"/>
  <c r="AD125" i="62"/>
  <c r="AB125" i="62"/>
  <c r="Z125" i="62"/>
  <c r="T125" i="62"/>
  <c r="K125" i="62"/>
  <c r="C125" i="62" s="1"/>
  <c r="CC125" i="62" s="1"/>
  <c r="J125" i="62"/>
  <c r="H125" i="62"/>
  <c r="A125" i="62"/>
  <c r="BT124" i="62"/>
  <c r="BS124" i="62"/>
  <c r="BQ124" i="62"/>
  <c r="BO124" i="62"/>
  <c r="BM124" i="62"/>
  <c r="BG124" i="62"/>
  <c r="BF124" i="62"/>
  <c r="BD124" i="62"/>
  <c r="BB124" i="62"/>
  <c r="AZ124" i="62"/>
  <c r="AT124" i="62"/>
  <c r="AQ124" i="62"/>
  <c r="AO124" i="62"/>
  <c r="AM124" i="62"/>
  <c r="AG124" i="62"/>
  <c r="AF124" i="62"/>
  <c r="AD124" i="62"/>
  <c r="AB124" i="62"/>
  <c r="Z124" i="62"/>
  <c r="T124" i="62"/>
  <c r="K124" i="62"/>
  <c r="C124" i="62"/>
  <c r="CC124" i="62" s="1"/>
  <c r="J124" i="62"/>
  <c r="H124" i="62"/>
  <c r="A124" i="62"/>
  <c r="BT123" i="62"/>
  <c r="BS123" i="62"/>
  <c r="BQ123" i="62"/>
  <c r="BO123" i="62"/>
  <c r="BM123" i="62"/>
  <c r="BG123" i="62"/>
  <c r="BF123" i="62"/>
  <c r="BD123" i="62"/>
  <c r="BB123" i="62"/>
  <c r="AZ123" i="62"/>
  <c r="AT123" i="62"/>
  <c r="AQ123" i="62"/>
  <c r="AO123" i="62"/>
  <c r="AM123" i="62"/>
  <c r="AG123" i="62"/>
  <c r="AF123" i="62"/>
  <c r="AD123" i="62"/>
  <c r="AB123" i="62"/>
  <c r="Z123" i="62"/>
  <c r="T123" i="62"/>
  <c r="K123" i="62"/>
  <c r="C123" i="62" s="1"/>
  <c r="CC123" i="62" s="1"/>
  <c r="J123" i="62"/>
  <c r="H123" i="62"/>
  <c r="A123" i="62"/>
  <c r="BT122" i="62"/>
  <c r="BS122" i="62"/>
  <c r="BQ122" i="62"/>
  <c r="BO122" i="62"/>
  <c r="BM122" i="62"/>
  <c r="BG122" i="62"/>
  <c r="BF122" i="62"/>
  <c r="BD122" i="62"/>
  <c r="BB122" i="62"/>
  <c r="AZ122" i="62"/>
  <c r="AT122" i="62"/>
  <c r="AQ122" i="62"/>
  <c r="AO122" i="62"/>
  <c r="AM122" i="62"/>
  <c r="AG122" i="62"/>
  <c r="AF122" i="62"/>
  <c r="AD122" i="62"/>
  <c r="AB122" i="62"/>
  <c r="Z122" i="62"/>
  <c r="T122" i="62"/>
  <c r="K122" i="62"/>
  <c r="C122" i="62" s="1"/>
  <c r="CC122" i="62" s="1"/>
  <c r="J122" i="62"/>
  <c r="H122" i="62"/>
  <c r="A122" i="62"/>
  <c r="BT121" i="62"/>
  <c r="BS121" i="62"/>
  <c r="BQ121" i="62"/>
  <c r="BO121" i="62"/>
  <c r="BM121" i="62"/>
  <c r="BG121" i="62"/>
  <c r="BF121" i="62"/>
  <c r="BD121" i="62"/>
  <c r="BB121" i="62"/>
  <c r="AZ121" i="62"/>
  <c r="AT121" i="62"/>
  <c r="AQ121" i="62"/>
  <c r="AO121" i="62"/>
  <c r="AM121" i="62"/>
  <c r="AG121" i="62"/>
  <c r="AF121" i="62"/>
  <c r="AD121" i="62"/>
  <c r="AB121" i="62"/>
  <c r="Z121" i="62"/>
  <c r="T121" i="62"/>
  <c r="K121" i="62"/>
  <c r="C121" i="62"/>
  <c r="CC121" i="62" s="1"/>
  <c r="J121" i="62"/>
  <c r="H121" i="62"/>
  <c r="A121" i="62"/>
  <c r="BT120" i="62"/>
  <c r="BS120" i="62"/>
  <c r="BQ120" i="62"/>
  <c r="BO120" i="62"/>
  <c r="BM120" i="62"/>
  <c r="BG120" i="62"/>
  <c r="BF120" i="62"/>
  <c r="BD120" i="62"/>
  <c r="BB120" i="62"/>
  <c r="AZ120" i="62"/>
  <c r="AT120" i="62"/>
  <c r="AQ120" i="62"/>
  <c r="AO120" i="62"/>
  <c r="AM120" i="62"/>
  <c r="AG120" i="62"/>
  <c r="AF120" i="62"/>
  <c r="AD120" i="62"/>
  <c r="AB120" i="62"/>
  <c r="Z120" i="62"/>
  <c r="T120" i="62"/>
  <c r="K120" i="62"/>
  <c r="C120" i="62" s="1"/>
  <c r="CC120" i="62" s="1"/>
  <c r="J120" i="62"/>
  <c r="H120" i="62"/>
  <c r="A120" i="62"/>
  <c r="BT119" i="62"/>
  <c r="BS119" i="62"/>
  <c r="BQ119" i="62"/>
  <c r="BO119" i="62"/>
  <c r="BM119" i="62"/>
  <c r="BG119" i="62"/>
  <c r="BF119" i="62"/>
  <c r="BD119" i="62"/>
  <c r="BB119" i="62"/>
  <c r="AZ119" i="62"/>
  <c r="AT119" i="62"/>
  <c r="AQ119" i="62"/>
  <c r="AO119" i="62"/>
  <c r="AM119" i="62"/>
  <c r="AG119" i="62"/>
  <c r="AF119" i="62"/>
  <c r="AD119" i="62"/>
  <c r="AB119" i="62"/>
  <c r="Z119" i="62"/>
  <c r="T119" i="62"/>
  <c r="K119" i="62"/>
  <c r="C119" i="62" s="1"/>
  <c r="CC119" i="62" s="1"/>
  <c r="J119" i="62"/>
  <c r="H119" i="62"/>
  <c r="A119" i="62"/>
  <c r="BT118" i="62"/>
  <c r="BS118" i="62"/>
  <c r="BQ118" i="62"/>
  <c r="BO118" i="62"/>
  <c r="BM118" i="62"/>
  <c r="BG118" i="62"/>
  <c r="BF118" i="62"/>
  <c r="BD118" i="62"/>
  <c r="BB118" i="62"/>
  <c r="AZ118" i="62"/>
  <c r="AT118" i="62"/>
  <c r="AQ118" i="62"/>
  <c r="AO118" i="62"/>
  <c r="AM118" i="62"/>
  <c r="AG118" i="62"/>
  <c r="AF118" i="62"/>
  <c r="AD118" i="62"/>
  <c r="AB118" i="62"/>
  <c r="Z118" i="62"/>
  <c r="T118" i="62"/>
  <c r="K118" i="62"/>
  <c r="C118" i="62" s="1"/>
  <c r="CC118" i="62" s="1"/>
  <c r="J118" i="62"/>
  <c r="H118" i="62"/>
  <c r="A118" i="62"/>
  <c r="BT117" i="62"/>
  <c r="BS117" i="62"/>
  <c r="BQ117" i="62"/>
  <c r="BO117" i="62"/>
  <c r="BM117" i="62"/>
  <c r="BG117" i="62"/>
  <c r="BF117" i="62"/>
  <c r="BD117" i="62"/>
  <c r="BB117" i="62"/>
  <c r="AZ117" i="62"/>
  <c r="AT117" i="62"/>
  <c r="AQ117" i="62"/>
  <c r="AO117" i="62"/>
  <c r="AM117" i="62"/>
  <c r="AG117" i="62"/>
  <c r="AF117" i="62"/>
  <c r="AD117" i="62"/>
  <c r="AB117" i="62"/>
  <c r="Z117" i="62"/>
  <c r="T117" i="62"/>
  <c r="K117" i="62"/>
  <c r="C117" i="62" s="1"/>
  <c r="CC117" i="62" s="1"/>
  <c r="J117" i="62"/>
  <c r="H117" i="62"/>
  <c r="A117" i="62"/>
  <c r="BT116" i="62"/>
  <c r="BS116" i="62"/>
  <c r="BQ116" i="62"/>
  <c r="BO116" i="62"/>
  <c r="BM116" i="62"/>
  <c r="BG116" i="62"/>
  <c r="BF116" i="62"/>
  <c r="BD116" i="62"/>
  <c r="BB116" i="62"/>
  <c r="AZ116" i="62"/>
  <c r="AT116" i="62"/>
  <c r="AQ116" i="62"/>
  <c r="AO116" i="62"/>
  <c r="AM116" i="62"/>
  <c r="AG116" i="62"/>
  <c r="AF116" i="62"/>
  <c r="AD116" i="62"/>
  <c r="AB116" i="62"/>
  <c r="Z116" i="62"/>
  <c r="T116" i="62"/>
  <c r="K116" i="62"/>
  <c r="C116" i="62" s="1"/>
  <c r="CC116" i="62" s="1"/>
  <c r="J116" i="62"/>
  <c r="H116" i="62"/>
  <c r="A116" i="62"/>
  <c r="BT115" i="62"/>
  <c r="BS115" i="62"/>
  <c r="BQ115" i="62"/>
  <c r="BO115" i="62"/>
  <c r="BM115" i="62"/>
  <c r="BG115" i="62"/>
  <c r="BF115" i="62"/>
  <c r="BD115" i="62"/>
  <c r="BB115" i="62"/>
  <c r="AZ115" i="62"/>
  <c r="AT115" i="62"/>
  <c r="AQ115" i="62"/>
  <c r="AO115" i="62"/>
  <c r="AM115" i="62"/>
  <c r="AG115" i="62"/>
  <c r="AF115" i="62"/>
  <c r="AD115" i="62"/>
  <c r="AB115" i="62"/>
  <c r="Z115" i="62"/>
  <c r="T115" i="62"/>
  <c r="K115" i="62"/>
  <c r="C115" i="62" s="1"/>
  <c r="CC115" i="62" s="1"/>
  <c r="J115" i="62"/>
  <c r="H115" i="62"/>
  <c r="A115" i="62"/>
  <c r="BT114" i="62"/>
  <c r="BS114" i="62"/>
  <c r="BQ114" i="62"/>
  <c r="BO114" i="62"/>
  <c r="BM114" i="62"/>
  <c r="BG114" i="62"/>
  <c r="BF114" i="62"/>
  <c r="BD114" i="62"/>
  <c r="BB114" i="62"/>
  <c r="AZ114" i="62"/>
  <c r="AT114" i="62"/>
  <c r="AQ114" i="62"/>
  <c r="AO114" i="62"/>
  <c r="AM114" i="62"/>
  <c r="AG114" i="62"/>
  <c r="AF114" i="62"/>
  <c r="AD114" i="62"/>
  <c r="AB114" i="62"/>
  <c r="Z114" i="62"/>
  <c r="T114" i="62"/>
  <c r="K114" i="62"/>
  <c r="C114" i="62" s="1"/>
  <c r="CC114" i="62" s="1"/>
  <c r="J114" i="62"/>
  <c r="H114" i="62"/>
  <c r="A114" i="62"/>
  <c r="BT113" i="62"/>
  <c r="BS113" i="62"/>
  <c r="BQ113" i="62"/>
  <c r="BO113" i="62"/>
  <c r="BM113" i="62"/>
  <c r="BG113" i="62"/>
  <c r="BF113" i="62"/>
  <c r="BD113" i="62"/>
  <c r="BB113" i="62"/>
  <c r="AZ113" i="62"/>
  <c r="AT113" i="62"/>
  <c r="AQ113" i="62"/>
  <c r="AO113" i="62"/>
  <c r="AM113" i="62"/>
  <c r="AG113" i="62"/>
  <c r="AF113" i="62"/>
  <c r="AD113" i="62"/>
  <c r="AB113" i="62"/>
  <c r="Z113" i="62"/>
  <c r="T113" i="62"/>
  <c r="K113" i="62"/>
  <c r="C113" i="62" s="1"/>
  <c r="CC113" i="62" s="1"/>
  <c r="J113" i="62"/>
  <c r="H113" i="62"/>
  <c r="A113" i="62"/>
  <c r="BT112" i="62"/>
  <c r="BS112" i="62"/>
  <c r="BQ112" i="62"/>
  <c r="BO112" i="62"/>
  <c r="BM112" i="62"/>
  <c r="BG112" i="62"/>
  <c r="BF112" i="62"/>
  <c r="BD112" i="62"/>
  <c r="BB112" i="62"/>
  <c r="AZ112" i="62"/>
  <c r="AT112" i="62"/>
  <c r="AQ112" i="62"/>
  <c r="AO112" i="62"/>
  <c r="AM112" i="62"/>
  <c r="AG112" i="62"/>
  <c r="AF112" i="62"/>
  <c r="AD112" i="62"/>
  <c r="AB112" i="62"/>
  <c r="Z112" i="62"/>
  <c r="T112" i="62"/>
  <c r="K112" i="62"/>
  <c r="C112" i="62" s="1"/>
  <c r="CC112" i="62" s="1"/>
  <c r="J112" i="62"/>
  <c r="H112" i="62"/>
  <c r="A112" i="62"/>
  <c r="BT111" i="62"/>
  <c r="BS111" i="62"/>
  <c r="BQ111" i="62"/>
  <c r="BO111" i="62"/>
  <c r="BM111" i="62"/>
  <c r="BG111" i="62"/>
  <c r="BF111" i="62"/>
  <c r="BD111" i="62"/>
  <c r="BB111" i="62"/>
  <c r="AZ111" i="62"/>
  <c r="AT111" i="62"/>
  <c r="AQ111" i="62"/>
  <c r="AO111" i="62"/>
  <c r="AM111" i="62"/>
  <c r="AG111" i="62"/>
  <c r="AF111" i="62"/>
  <c r="AD111" i="62"/>
  <c r="AB111" i="62"/>
  <c r="Z111" i="62"/>
  <c r="T111" i="62"/>
  <c r="K111" i="62"/>
  <c r="C111" i="62" s="1"/>
  <c r="CC111" i="62" s="1"/>
  <c r="J111" i="62"/>
  <c r="H111" i="62"/>
  <c r="A111" i="62"/>
  <c r="BT110" i="62"/>
  <c r="BS110" i="62"/>
  <c r="BQ110" i="62"/>
  <c r="BO110" i="62"/>
  <c r="BM110" i="62"/>
  <c r="BG110" i="62"/>
  <c r="BF110" i="62"/>
  <c r="BD110" i="62"/>
  <c r="BB110" i="62"/>
  <c r="AZ110" i="62"/>
  <c r="AT110" i="62"/>
  <c r="AQ110" i="62"/>
  <c r="AO110" i="62"/>
  <c r="AM110" i="62"/>
  <c r="AG110" i="62"/>
  <c r="AF110" i="62"/>
  <c r="AD110" i="62"/>
  <c r="AB110" i="62"/>
  <c r="Z110" i="62"/>
  <c r="T110" i="62"/>
  <c r="K110" i="62"/>
  <c r="C110" i="62" s="1"/>
  <c r="CC110" i="62" s="1"/>
  <c r="J110" i="62"/>
  <c r="H110" i="62"/>
  <c r="A110" i="62"/>
  <c r="BT109" i="62"/>
  <c r="BS109" i="62"/>
  <c r="BQ109" i="62"/>
  <c r="BO109" i="62"/>
  <c r="BM109" i="62"/>
  <c r="BG109" i="62"/>
  <c r="BF109" i="62"/>
  <c r="BD109" i="62"/>
  <c r="BB109" i="62"/>
  <c r="AZ109" i="62"/>
  <c r="AT109" i="62"/>
  <c r="AQ109" i="62"/>
  <c r="AO109" i="62"/>
  <c r="AM109" i="62"/>
  <c r="AG109" i="62"/>
  <c r="AF109" i="62"/>
  <c r="AD109" i="62"/>
  <c r="AB109" i="62"/>
  <c r="Z109" i="62"/>
  <c r="T109" i="62"/>
  <c r="K109" i="62"/>
  <c r="C109" i="62" s="1"/>
  <c r="CC109" i="62"/>
  <c r="J109" i="62"/>
  <c r="H109" i="62"/>
  <c r="A109" i="62"/>
  <c r="BT108" i="62"/>
  <c r="BS108" i="62"/>
  <c r="BQ108" i="62"/>
  <c r="BO108" i="62"/>
  <c r="BM108" i="62"/>
  <c r="BG108" i="62"/>
  <c r="BF108" i="62"/>
  <c r="BD108" i="62"/>
  <c r="BB108" i="62"/>
  <c r="AZ108" i="62"/>
  <c r="AT108" i="62"/>
  <c r="AQ108" i="62"/>
  <c r="AO108" i="62"/>
  <c r="AM108" i="62"/>
  <c r="AG108" i="62"/>
  <c r="AF108" i="62"/>
  <c r="AD108" i="62"/>
  <c r="AB108" i="62"/>
  <c r="Z108" i="62"/>
  <c r="T108" i="62"/>
  <c r="K108" i="62"/>
  <c r="C108" i="62" s="1"/>
  <c r="CC108" i="62" s="1"/>
  <c r="J108" i="62"/>
  <c r="H108" i="62"/>
  <c r="A108" i="62"/>
  <c r="BT107" i="62"/>
  <c r="BS107" i="62"/>
  <c r="BQ107" i="62"/>
  <c r="BO107" i="62"/>
  <c r="BM107" i="62"/>
  <c r="BG107" i="62"/>
  <c r="BF107" i="62"/>
  <c r="BD107" i="62"/>
  <c r="BB107" i="62"/>
  <c r="AZ107" i="62"/>
  <c r="AT107" i="62"/>
  <c r="AQ107" i="62"/>
  <c r="AO107" i="62"/>
  <c r="AM107" i="62"/>
  <c r="AG107" i="62"/>
  <c r="AF107" i="62"/>
  <c r="AD107" i="62"/>
  <c r="AB107" i="62"/>
  <c r="Z107" i="62"/>
  <c r="T107" i="62"/>
  <c r="K107" i="62"/>
  <c r="C107" i="62" s="1"/>
  <c r="CC107" i="62" s="1"/>
  <c r="J107" i="62"/>
  <c r="H107" i="62"/>
  <c r="A107" i="62"/>
  <c r="BT106" i="62"/>
  <c r="BS106" i="62"/>
  <c r="BQ106" i="62"/>
  <c r="BO106" i="62"/>
  <c r="BM106" i="62"/>
  <c r="BG106" i="62"/>
  <c r="BF106" i="62"/>
  <c r="BD106" i="62"/>
  <c r="BB106" i="62"/>
  <c r="AZ106" i="62"/>
  <c r="AT106" i="62"/>
  <c r="AQ106" i="62"/>
  <c r="AO106" i="62"/>
  <c r="AM106" i="62"/>
  <c r="AG106" i="62"/>
  <c r="AF106" i="62"/>
  <c r="AD106" i="62"/>
  <c r="AB106" i="62"/>
  <c r="Z106" i="62"/>
  <c r="T106" i="62"/>
  <c r="K106" i="62"/>
  <c r="C106" i="62" s="1"/>
  <c r="CC106" i="62" s="1"/>
  <c r="J106" i="62"/>
  <c r="H106" i="62"/>
  <c r="A106" i="62"/>
  <c r="BT105" i="62"/>
  <c r="BS105" i="62"/>
  <c r="BQ105" i="62"/>
  <c r="BO105" i="62"/>
  <c r="BM105" i="62"/>
  <c r="BG105" i="62"/>
  <c r="BF105" i="62"/>
  <c r="BD105" i="62"/>
  <c r="BB105" i="62"/>
  <c r="AZ105" i="62"/>
  <c r="AT105" i="62"/>
  <c r="AQ105" i="62"/>
  <c r="AO105" i="62"/>
  <c r="AM105" i="62"/>
  <c r="AG105" i="62"/>
  <c r="AF105" i="62"/>
  <c r="AD105" i="62"/>
  <c r="AB105" i="62"/>
  <c r="Z105" i="62"/>
  <c r="T105" i="62"/>
  <c r="K105" i="62"/>
  <c r="C105" i="62" s="1"/>
  <c r="CC105" i="62" s="1"/>
  <c r="J105" i="62"/>
  <c r="H105" i="62"/>
  <c r="A105" i="62"/>
  <c r="BT104" i="62"/>
  <c r="BS104" i="62"/>
  <c r="BQ104" i="62"/>
  <c r="BO104" i="62"/>
  <c r="BM104" i="62"/>
  <c r="BG104" i="62"/>
  <c r="BF104" i="62"/>
  <c r="BD104" i="62"/>
  <c r="BB104" i="62"/>
  <c r="AZ104" i="62"/>
  <c r="AT104" i="62"/>
  <c r="AQ104" i="62"/>
  <c r="AO104" i="62"/>
  <c r="AM104" i="62"/>
  <c r="AG104" i="62"/>
  <c r="AF104" i="62"/>
  <c r="AD104" i="62"/>
  <c r="AB104" i="62"/>
  <c r="Z104" i="62"/>
  <c r="T104" i="62"/>
  <c r="K104" i="62"/>
  <c r="C104" i="62" s="1"/>
  <c r="CC104" i="62" s="1"/>
  <c r="J104" i="62"/>
  <c r="H104" i="62"/>
  <c r="A104" i="62"/>
  <c r="BT103" i="62"/>
  <c r="BS103" i="62"/>
  <c r="BQ103" i="62"/>
  <c r="BO103" i="62"/>
  <c r="BM103" i="62"/>
  <c r="BG103" i="62"/>
  <c r="BF103" i="62"/>
  <c r="BD103" i="62"/>
  <c r="BB103" i="62"/>
  <c r="AZ103" i="62"/>
  <c r="AT103" i="62"/>
  <c r="AQ103" i="62"/>
  <c r="AO103" i="62"/>
  <c r="AM103" i="62"/>
  <c r="AG103" i="62"/>
  <c r="AF103" i="62"/>
  <c r="AD103" i="62"/>
  <c r="AB103" i="62"/>
  <c r="Z103" i="62"/>
  <c r="T103" i="62"/>
  <c r="K103" i="62"/>
  <c r="C103" i="62" s="1"/>
  <c r="CC103" i="62" s="1"/>
  <c r="J103" i="62"/>
  <c r="H103" i="62"/>
  <c r="A103" i="62"/>
  <c r="BT102" i="62"/>
  <c r="BS102" i="62"/>
  <c r="BQ102" i="62"/>
  <c r="BO102" i="62"/>
  <c r="BM102" i="62"/>
  <c r="BG102" i="62"/>
  <c r="BF102" i="62"/>
  <c r="BD102" i="62"/>
  <c r="BB102" i="62"/>
  <c r="AZ102" i="62"/>
  <c r="AT102" i="62"/>
  <c r="AQ102" i="62"/>
  <c r="AO102" i="62"/>
  <c r="AM102" i="62"/>
  <c r="AG102" i="62"/>
  <c r="AF102" i="62"/>
  <c r="AD102" i="62"/>
  <c r="AB102" i="62"/>
  <c r="Z102" i="62"/>
  <c r="T102" i="62"/>
  <c r="K102" i="62"/>
  <c r="C102" i="62" s="1"/>
  <c r="CC102" i="62" s="1"/>
  <c r="J102" i="62"/>
  <c r="H102" i="62"/>
  <c r="A102" i="62"/>
  <c r="BT101" i="62"/>
  <c r="BS101" i="62"/>
  <c r="BQ101" i="62"/>
  <c r="BO101" i="62"/>
  <c r="BM101" i="62"/>
  <c r="BG101" i="62"/>
  <c r="BF101" i="62"/>
  <c r="BD101" i="62"/>
  <c r="BB101" i="62"/>
  <c r="AZ101" i="62"/>
  <c r="AT101" i="62"/>
  <c r="AQ101" i="62"/>
  <c r="AO101" i="62"/>
  <c r="AM101" i="62"/>
  <c r="AG101" i="62"/>
  <c r="AF101" i="62"/>
  <c r="AD101" i="62"/>
  <c r="AB101" i="62"/>
  <c r="Z101" i="62"/>
  <c r="T101" i="62"/>
  <c r="K101" i="62"/>
  <c r="C101" i="62" s="1"/>
  <c r="CC101" i="62" s="1"/>
  <c r="J101" i="62"/>
  <c r="H101" i="62"/>
  <c r="A101" i="62"/>
  <c r="BT100" i="62"/>
  <c r="BS100" i="62"/>
  <c r="BQ100" i="62"/>
  <c r="BO100" i="62"/>
  <c r="BM100" i="62"/>
  <c r="BG100" i="62"/>
  <c r="BF100" i="62"/>
  <c r="BD100" i="62"/>
  <c r="BB100" i="62"/>
  <c r="AZ100" i="62"/>
  <c r="AT100" i="62"/>
  <c r="AQ100" i="62"/>
  <c r="AO100" i="62"/>
  <c r="AM100" i="62"/>
  <c r="AG100" i="62"/>
  <c r="AF100" i="62"/>
  <c r="AD100" i="62"/>
  <c r="AB100" i="62"/>
  <c r="Z100" i="62"/>
  <c r="T100" i="62"/>
  <c r="K100" i="62"/>
  <c r="C100" i="62" s="1"/>
  <c r="CC100" i="62" s="1"/>
  <c r="J100" i="62"/>
  <c r="H100" i="62"/>
  <c r="A100" i="62"/>
  <c r="BT99" i="62"/>
  <c r="BS99" i="62"/>
  <c r="BQ99" i="62"/>
  <c r="BO99" i="62"/>
  <c r="BM99" i="62"/>
  <c r="BG99" i="62"/>
  <c r="BF99" i="62"/>
  <c r="BD99" i="62"/>
  <c r="BB99" i="62"/>
  <c r="AZ99" i="62"/>
  <c r="AT99" i="62"/>
  <c r="AQ99" i="62"/>
  <c r="AO99" i="62"/>
  <c r="AM99" i="62"/>
  <c r="AG99" i="62"/>
  <c r="AF99" i="62"/>
  <c r="AD99" i="62"/>
  <c r="AB99" i="62"/>
  <c r="Z99" i="62"/>
  <c r="T99" i="62"/>
  <c r="K99" i="62"/>
  <c r="C99" i="62" s="1"/>
  <c r="CC99" i="62" s="1"/>
  <c r="J99" i="62"/>
  <c r="H99" i="62"/>
  <c r="A99" i="62"/>
  <c r="BT98" i="62"/>
  <c r="BS98" i="62"/>
  <c r="BQ98" i="62"/>
  <c r="BO98" i="62"/>
  <c r="BM98" i="62"/>
  <c r="BG98" i="62"/>
  <c r="BF98" i="62"/>
  <c r="BD98" i="62"/>
  <c r="BB98" i="62"/>
  <c r="AZ98" i="62"/>
  <c r="AT98" i="62"/>
  <c r="AQ98" i="62"/>
  <c r="AO98" i="62"/>
  <c r="AM98" i="62"/>
  <c r="AG98" i="62"/>
  <c r="AF98" i="62"/>
  <c r="AD98" i="62"/>
  <c r="AB98" i="62"/>
  <c r="Z98" i="62"/>
  <c r="T98" i="62"/>
  <c r="K98" i="62"/>
  <c r="C98" i="62" s="1"/>
  <c r="CC98" i="62" s="1"/>
  <c r="J98" i="62"/>
  <c r="H98" i="62"/>
  <c r="A98" i="62"/>
  <c r="BT97" i="62"/>
  <c r="BS97" i="62"/>
  <c r="BQ97" i="62"/>
  <c r="BO97" i="62"/>
  <c r="BM97" i="62"/>
  <c r="BG97" i="62"/>
  <c r="BF97" i="62"/>
  <c r="BD97" i="62"/>
  <c r="BB97" i="62"/>
  <c r="AZ97" i="62"/>
  <c r="AT97" i="62"/>
  <c r="AQ97" i="62"/>
  <c r="AO97" i="62"/>
  <c r="AM97" i="62"/>
  <c r="AG97" i="62"/>
  <c r="AF97" i="62"/>
  <c r="AD97" i="62"/>
  <c r="AB97" i="62"/>
  <c r="Z97" i="62"/>
  <c r="T97" i="62"/>
  <c r="K97" i="62"/>
  <c r="C97" i="62"/>
  <c r="CC97" i="62"/>
  <c r="J97" i="62"/>
  <c r="H97" i="62"/>
  <c r="A97" i="62"/>
  <c r="BT96" i="62"/>
  <c r="BS96" i="62"/>
  <c r="BQ96" i="62"/>
  <c r="BO96" i="62"/>
  <c r="BM96" i="62"/>
  <c r="BG96" i="62"/>
  <c r="BF96" i="62"/>
  <c r="BD96" i="62"/>
  <c r="BB96" i="62"/>
  <c r="AZ96" i="62"/>
  <c r="AT96" i="62"/>
  <c r="AQ96" i="62"/>
  <c r="AO96" i="62"/>
  <c r="AM96" i="62"/>
  <c r="AG96" i="62"/>
  <c r="AF96" i="62"/>
  <c r="AD96" i="62"/>
  <c r="AB96" i="62"/>
  <c r="Z96" i="62"/>
  <c r="T96" i="62"/>
  <c r="K96" i="62"/>
  <c r="C96" i="62" s="1"/>
  <c r="CC96" i="62" s="1"/>
  <c r="J96" i="62"/>
  <c r="H96" i="62"/>
  <c r="A96" i="62"/>
  <c r="BT95" i="62"/>
  <c r="BS95" i="62"/>
  <c r="BQ95" i="62"/>
  <c r="BO95" i="62"/>
  <c r="BM95" i="62"/>
  <c r="BG95" i="62"/>
  <c r="BF95" i="62"/>
  <c r="BD95" i="62"/>
  <c r="BB95" i="62"/>
  <c r="AZ95" i="62"/>
  <c r="AT95" i="62"/>
  <c r="AQ95" i="62"/>
  <c r="AO95" i="62"/>
  <c r="AM95" i="62"/>
  <c r="AG95" i="62"/>
  <c r="AF95" i="62"/>
  <c r="AD95" i="62"/>
  <c r="AB95" i="62"/>
  <c r="Z95" i="62"/>
  <c r="T95" i="62"/>
  <c r="K95" i="62"/>
  <c r="C95" i="62" s="1"/>
  <c r="CC95" i="62" s="1"/>
  <c r="J95" i="62"/>
  <c r="H95" i="62"/>
  <c r="A95" i="62"/>
  <c r="BT94" i="62"/>
  <c r="BS94" i="62"/>
  <c r="BQ94" i="62"/>
  <c r="BO94" i="62"/>
  <c r="BM94" i="62"/>
  <c r="BG94" i="62"/>
  <c r="BF94" i="62"/>
  <c r="BD94" i="62"/>
  <c r="BB94" i="62"/>
  <c r="AZ94" i="62"/>
  <c r="AT94" i="62"/>
  <c r="AQ94" i="62"/>
  <c r="AO94" i="62"/>
  <c r="AM94" i="62"/>
  <c r="AG94" i="62"/>
  <c r="AF94" i="62"/>
  <c r="AD94" i="62"/>
  <c r="AB94" i="62"/>
  <c r="Z94" i="62"/>
  <c r="T94" i="62"/>
  <c r="K94" i="62"/>
  <c r="C94" i="62" s="1"/>
  <c r="CC94" i="62" s="1"/>
  <c r="J94" i="62"/>
  <c r="H94" i="62"/>
  <c r="A94" i="62"/>
  <c r="BT93" i="62"/>
  <c r="BS93" i="62"/>
  <c r="BQ93" i="62"/>
  <c r="BO93" i="62"/>
  <c r="BM93" i="62"/>
  <c r="BG93" i="62"/>
  <c r="BF93" i="62"/>
  <c r="BD93" i="62"/>
  <c r="BB93" i="62"/>
  <c r="AZ93" i="62"/>
  <c r="AT93" i="62"/>
  <c r="AQ93" i="62"/>
  <c r="AO93" i="62"/>
  <c r="AM93" i="62"/>
  <c r="AG93" i="62"/>
  <c r="AF93" i="62"/>
  <c r="AD93" i="62"/>
  <c r="AB93" i="62"/>
  <c r="Z93" i="62"/>
  <c r="T93" i="62"/>
  <c r="K93" i="62"/>
  <c r="C93" i="62" s="1"/>
  <c r="CC93" i="62" s="1"/>
  <c r="J93" i="62"/>
  <c r="H93" i="62"/>
  <c r="A93" i="62"/>
  <c r="BT92" i="62"/>
  <c r="BS92" i="62"/>
  <c r="BQ92" i="62"/>
  <c r="BO92" i="62"/>
  <c r="BM92" i="62"/>
  <c r="BG92" i="62"/>
  <c r="BF92" i="62"/>
  <c r="BD92" i="62"/>
  <c r="BB92" i="62"/>
  <c r="AZ92" i="62"/>
  <c r="AT92" i="62"/>
  <c r="AQ92" i="62"/>
  <c r="AO92" i="62"/>
  <c r="AM92" i="62"/>
  <c r="AG92" i="62"/>
  <c r="AF92" i="62"/>
  <c r="AD92" i="62"/>
  <c r="AB92" i="62"/>
  <c r="Z92" i="62"/>
  <c r="T92" i="62"/>
  <c r="K92" i="62"/>
  <c r="C92" i="62" s="1"/>
  <c r="CC92" i="62" s="1"/>
  <c r="J92" i="62"/>
  <c r="H92" i="62"/>
  <c r="A92" i="62"/>
  <c r="BT91" i="62"/>
  <c r="BS91" i="62"/>
  <c r="BQ91" i="62"/>
  <c r="BO91" i="62"/>
  <c r="BM91" i="62"/>
  <c r="BG91" i="62"/>
  <c r="BF91" i="62"/>
  <c r="BD91" i="62"/>
  <c r="BB91" i="62"/>
  <c r="AZ91" i="62"/>
  <c r="AT91" i="62"/>
  <c r="AQ91" i="62"/>
  <c r="AO91" i="62"/>
  <c r="AM91" i="62"/>
  <c r="AG91" i="62"/>
  <c r="AF91" i="62"/>
  <c r="AD91" i="62"/>
  <c r="AB91" i="62"/>
  <c r="Z91" i="62"/>
  <c r="T91" i="62"/>
  <c r="K91" i="62"/>
  <c r="C91" i="62" s="1"/>
  <c r="CC91" i="62" s="1"/>
  <c r="J91" i="62"/>
  <c r="H91" i="62"/>
  <c r="A91" i="62"/>
  <c r="BT90" i="62"/>
  <c r="BS90" i="62"/>
  <c r="BQ90" i="62"/>
  <c r="BO90" i="62"/>
  <c r="BM90" i="62"/>
  <c r="BG90" i="62"/>
  <c r="BF90" i="62"/>
  <c r="BD90" i="62"/>
  <c r="BB90" i="62"/>
  <c r="AZ90" i="62"/>
  <c r="AT90" i="62"/>
  <c r="AQ90" i="62"/>
  <c r="AO90" i="62"/>
  <c r="AM90" i="62"/>
  <c r="AG90" i="62"/>
  <c r="AF90" i="62"/>
  <c r="AD90" i="62"/>
  <c r="AB90" i="62"/>
  <c r="Z90" i="62"/>
  <c r="T90" i="62"/>
  <c r="K90" i="62"/>
  <c r="C90" i="62" s="1"/>
  <c r="CC90" i="62" s="1"/>
  <c r="J90" i="62"/>
  <c r="H90" i="62"/>
  <c r="A90" i="62"/>
  <c r="BT89" i="62"/>
  <c r="BS89" i="62"/>
  <c r="BQ89" i="62"/>
  <c r="BO89" i="62"/>
  <c r="BM89" i="62"/>
  <c r="BG89" i="62"/>
  <c r="BF89" i="62"/>
  <c r="BD89" i="62"/>
  <c r="BB89" i="62"/>
  <c r="AZ89" i="62"/>
  <c r="AT89" i="62"/>
  <c r="AQ89" i="62"/>
  <c r="AO89" i="62"/>
  <c r="AM89" i="62"/>
  <c r="AG89" i="62"/>
  <c r="AF89" i="62"/>
  <c r="AD89" i="62"/>
  <c r="AB89" i="62"/>
  <c r="Z89" i="62"/>
  <c r="T89" i="62"/>
  <c r="K89" i="62"/>
  <c r="C89" i="62" s="1"/>
  <c r="CC89" i="62" s="1"/>
  <c r="J89" i="62"/>
  <c r="H89" i="62"/>
  <c r="A89" i="62"/>
  <c r="BT88" i="62"/>
  <c r="BS88" i="62"/>
  <c r="BQ88" i="62"/>
  <c r="BO88" i="62"/>
  <c r="BM88" i="62"/>
  <c r="BG88" i="62"/>
  <c r="BF88" i="62"/>
  <c r="BD88" i="62"/>
  <c r="BB88" i="62"/>
  <c r="AZ88" i="62"/>
  <c r="AT88" i="62"/>
  <c r="AQ88" i="62"/>
  <c r="AO88" i="62"/>
  <c r="AM88" i="62"/>
  <c r="AG88" i="62"/>
  <c r="AF88" i="62"/>
  <c r="AD88" i="62"/>
  <c r="AB88" i="62"/>
  <c r="Z88" i="62"/>
  <c r="T88" i="62"/>
  <c r="K88" i="62"/>
  <c r="C88" i="62" s="1"/>
  <c r="CC88" i="62" s="1"/>
  <c r="J88" i="62"/>
  <c r="H88" i="62"/>
  <c r="A88" i="62"/>
  <c r="BT87" i="62"/>
  <c r="BS87" i="62"/>
  <c r="BQ87" i="62"/>
  <c r="BO87" i="62"/>
  <c r="BM87" i="62"/>
  <c r="BG87" i="62"/>
  <c r="BF87" i="62"/>
  <c r="BD87" i="62"/>
  <c r="BB87" i="62"/>
  <c r="AZ87" i="62"/>
  <c r="AT87" i="62"/>
  <c r="AQ87" i="62"/>
  <c r="AO87" i="62"/>
  <c r="AM87" i="62"/>
  <c r="AG87" i="62"/>
  <c r="AF87" i="62"/>
  <c r="AD87" i="62"/>
  <c r="AB87" i="62"/>
  <c r="Z87" i="62"/>
  <c r="T87" i="62"/>
  <c r="K87" i="62"/>
  <c r="C87" i="62" s="1"/>
  <c r="CC87" i="62" s="1"/>
  <c r="J87" i="62"/>
  <c r="H87" i="62"/>
  <c r="A87" i="62"/>
  <c r="BT86" i="62"/>
  <c r="BS86" i="62"/>
  <c r="BQ86" i="62"/>
  <c r="BO86" i="62"/>
  <c r="BM86" i="62"/>
  <c r="BG86" i="62"/>
  <c r="BF86" i="62"/>
  <c r="BD86" i="62"/>
  <c r="BB86" i="62"/>
  <c r="AZ86" i="62"/>
  <c r="AT86" i="62"/>
  <c r="AQ86" i="62"/>
  <c r="AO86" i="62"/>
  <c r="AM86" i="62"/>
  <c r="AG86" i="62"/>
  <c r="AF86" i="62"/>
  <c r="AD86" i="62"/>
  <c r="AB86" i="62"/>
  <c r="Z86" i="62"/>
  <c r="T86" i="62"/>
  <c r="K86" i="62"/>
  <c r="C86" i="62" s="1"/>
  <c r="CC86" i="62" s="1"/>
  <c r="J86" i="62"/>
  <c r="H86" i="62"/>
  <c r="A86" i="62"/>
  <c r="BT85" i="62"/>
  <c r="BS85" i="62"/>
  <c r="BQ85" i="62"/>
  <c r="BO85" i="62"/>
  <c r="BM85" i="62"/>
  <c r="BG85" i="62"/>
  <c r="BF85" i="62"/>
  <c r="BD85" i="62"/>
  <c r="BB85" i="62"/>
  <c r="AZ85" i="62"/>
  <c r="AT85" i="62"/>
  <c r="AQ85" i="62"/>
  <c r="AO85" i="62"/>
  <c r="AM85" i="62"/>
  <c r="AG85" i="62"/>
  <c r="AF85" i="62"/>
  <c r="AD85" i="62"/>
  <c r="AB85" i="62"/>
  <c r="Z85" i="62"/>
  <c r="T85" i="62"/>
  <c r="K85" i="62"/>
  <c r="C85" i="62"/>
  <c r="CC85" i="62" s="1"/>
  <c r="J85" i="62"/>
  <c r="H85" i="62"/>
  <c r="A85" i="62"/>
  <c r="BT84" i="62"/>
  <c r="BS84" i="62"/>
  <c r="BQ84" i="62"/>
  <c r="BO84" i="62"/>
  <c r="BM84" i="62"/>
  <c r="BG84" i="62"/>
  <c r="BF84" i="62"/>
  <c r="BD84" i="62"/>
  <c r="BB84" i="62"/>
  <c r="AZ84" i="62"/>
  <c r="AT84" i="62"/>
  <c r="AQ84" i="62"/>
  <c r="AO84" i="62"/>
  <c r="AM84" i="62"/>
  <c r="AG84" i="62"/>
  <c r="AF84" i="62"/>
  <c r="AD84" i="62"/>
  <c r="AB84" i="62"/>
  <c r="Z84" i="62"/>
  <c r="T84" i="62"/>
  <c r="K84" i="62"/>
  <c r="C84" i="62" s="1"/>
  <c r="CC84" i="62" s="1"/>
  <c r="J84" i="62"/>
  <c r="H84" i="62"/>
  <c r="A84" i="62"/>
  <c r="BT83" i="62"/>
  <c r="BS83" i="62"/>
  <c r="BQ83" i="62"/>
  <c r="BO83" i="62"/>
  <c r="BM83" i="62"/>
  <c r="BG83" i="62"/>
  <c r="BF83" i="62"/>
  <c r="BD83" i="62"/>
  <c r="BB83" i="62"/>
  <c r="AZ83" i="62"/>
  <c r="AT83" i="62"/>
  <c r="AQ83" i="62"/>
  <c r="AO83" i="62"/>
  <c r="AM83" i="62"/>
  <c r="AG83" i="62"/>
  <c r="AF83" i="62"/>
  <c r="AD83" i="62"/>
  <c r="AB83" i="62"/>
  <c r="Z83" i="62"/>
  <c r="T83" i="62"/>
  <c r="K83" i="62"/>
  <c r="C83" i="62" s="1"/>
  <c r="CC83" i="62" s="1"/>
  <c r="J83" i="62"/>
  <c r="H83" i="62"/>
  <c r="A83" i="62"/>
  <c r="BT82" i="62"/>
  <c r="BS82" i="62"/>
  <c r="BQ82" i="62"/>
  <c r="BO82" i="62"/>
  <c r="BM82" i="62"/>
  <c r="BG82" i="62"/>
  <c r="BF82" i="62"/>
  <c r="BD82" i="62"/>
  <c r="BB82" i="62"/>
  <c r="AZ82" i="62"/>
  <c r="AT82" i="62"/>
  <c r="AQ82" i="62"/>
  <c r="AO82" i="62"/>
  <c r="AM82" i="62"/>
  <c r="AG82" i="62"/>
  <c r="AF82" i="62"/>
  <c r="AD82" i="62"/>
  <c r="AB82" i="62"/>
  <c r="Z82" i="62"/>
  <c r="T82" i="62"/>
  <c r="K82" i="62"/>
  <c r="C82" i="62" s="1"/>
  <c r="CC82" i="62" s="1"/>
  <c r="J82" i="62"/>
  <c r="H82" i="62"/>
  <c r="A82" i="62"/>
  <c r="BT81" i="62"/>
  <c r="BS81" i="62"/>
  <c r="BQ81" i="62"/>
  <c r="BO81" i="62"/>
  <c r="BM81" i="62"/>
  <c r="BG81" i="62"/>
  <c r="BF81" i="62"/>
  <c r="BD81" i="62"/>
  <c r="BB81" i="62"/>
  <c r="AZ81" i="62"/>
  <c r="AT81" i="62"/>
  <c r="AQ81" i="62"/>
  <c r="AO81" i="62"/>
  <c r="AM81" i="62"/>
  <c r="AG81" i="62"/>
  <c r="AF81" i="62"/>
  <c r="AD81" i="62"/>
  <c r="AB81" i="62"/>
  <c r="Z81" i="62"/>
  <c r="T81" i="62"/>
  <c r="K81" i="62"/>
  <c r="C81" i="62" s="1"/>
  <c r="CC81" i="62" s="1"/>
  <c r="J81" i="62"/>
  <c r="H81" i="62"/>
  <c r="A81" i="62"/>
  <c r="BT80" i="62"/>
  <c r="BS80" i="62"/>
  <c r="BQ80" i="62"/>
  <c r="BO80" i="62"/>
  <c r="BM80" i="62"/>
  <c r="BG80" i="62"/>
  <c r="BF80" i="62"/>
  <c r="BD80" i="62"/>
  <c r="BB80" i="62"/>
  <c r="AZ80" i="62"/>
  <c r="AT80" i="62"/>
  <c r="AQ80" i="62"/>
  <c r="AO80" i="62"/>
  <c r="AM80" i="62"/>
  <c r="AG80" i="62"/>
  <c r="AF80" i="62"/>
  <c r="AD80" i="62"/>
  <c r="AB80" i="62"/>
  <c r="Z80" i="62"/>
  <c r="T80" i="62"/>
  <c r="K80" i="62"/>
  <c r="C80" i="62" s="1"/>
  <c r="CC80" i="62" s="1"/>
  <c r="J80" i="62"/>
  <c r="H80" i="62"/>
  <c r="A80" i="62"/>
  <c r="BT79" i="62"/>
  <c r="BS79" i="62"/>
  <c r="BQ79" i="62"/>
  <c r="BO79" i="62"/>
  <c r="BM79" i="62"/>
  <c r="BG79" i="62"/>
  <c r="BF79" i="62"/>
  <c r="BD79" i="62"/>
  <c r="BB79" i="62"/>
  <c r="AZ79" i="62"/>
  <c r="AT79" i="62"/>
  <c r="AQ79" i="62"/>
  <c r="AO79" i="62"/>
  <c r="AM79" i="62"/>
  <c r="AG79" i="62"/>
  <c r="AF79" i="62"/>
  <c r="AD79" i="62"/>
  <c r="AB79" i="62"/>
  <c r="Z79" i="62"/>
  <c r="T79" i="62"/>
  <c r="K79" i="62"/>
  <c r="C79" i="62" s="1"/>
  <c r="CC79" i="62" s="1"/>
  <c r="J79" i="62"/>
  <c r="H79" i="62"/>
  <c r="A79" i="62"/>
  <c r="BT78" i="62"/>
  <c r="BS78" i="62"/>
  <c r="BQ78" i="62"/>
  <c r="BO78" i="62"/>
  <c r="BM78" i="62"/>
  <c r="BG78" i="62"/>
  <c r="BF78" i="62"/>
  <c r="BD78" i="62"/>
  <c r="BB78" i="62"/>
  <c r="AZ78" i="62"/>
  <c r="AT78" i="62"/>
  <c r="AQ78" i="62"/>
  <c r="AO78" i="62"/>
  <c r="AM78" i="62"/>
  <c r="AG78" i="62"/>
  <c r="AF78" i="62"/>
  <c r="AD78" i="62"/>
  <c r="AB78" i="62"/>
  <c r="Z78" i="62"/>
  <c r="T78" i="62"/>
  <c r="K78" i="62"/>
  <c r="C78" i="62" s="1"/>
  <c r="CC78" i="62" s="1"/>
  <c r="J78" i="62"/>
  <c r="H78" i="62"/>
  <c r="A78" i="62"/>
  <c r="BT77" i="62"/>
  <c r="BS77" i="62"/>
  <c r="BQ77" i="62"/>
  <c r="BO77" i="62"/>
  <c r="BM77" i="62"/>
  <c r="BG77" i="62"/>
  <c r="BF77" i="62"/>
  <c r="BD77" i="62"/>
  <c r="BB77" i="62"/>
  <c r="AZ77" i="62"/>
  <c r="AT77" i="62"/>
  <c r="AQ77" i="62"/>
  <c r="AO77" i="62"/>
  <c r="AM77" i="62"/>
  <c r="AG77" i="62"/>
  <c r="AF77" i="62"/>
  <c r="AD77" i="62"/>
  <c r="AB77" i="62"/>
  <c r="Z77" i="62"/>
  <c r="T77" i="62"/>
  <c r="K77" i="62"/>
  <c r="C77" i="62"/>
  <c r="CC77" i="62" s="1"/>
  <c r="J77" i="62"/>
  <c r="H77" i="62"/>
  <c r="A77" i="62"/>
  <c r="BT76" i="62"/>
  <c r="BS76" i="62"/>
  <c r="BQ76" i="62"/>
  <c r="BO76" i="62"/>
  <c r="BM76" i="62"/>
  <c r="BG76" i="62"/>
  <c r="BF76" i="62"/>
  <c r="BD76" i="62"/>
  <c r="BB76" i="62"/>
  <c r="AZ76" i="62"/>
  <c r="AT76" i="62"/>
  <c r="AQ76" i="62"/>
  <c r="AO76" i="62"/>
  <c r="AM76" i="62"/>
  <c r="AG76" i="62"/>
  <c r="AF76" i="62"/>
  <c r="AD76" i="62"/>
  <c r="AB76" i="62"/>
  <c r="Z76" i="62"/>
  <c r="T76" i="62"/>
  <c r="K76" i="62"/>
  <c r="C76" i="62" s="1"/>
  <c r="CC76" i="62" s="1"/>
  <c r="J76" i="62"/>
  <c r="H76" i="62"/>
  <c r="A76" i="62"/>
  <c r="BT75" i="62"/>
  <c r="BS75" i="62"/>
  <c r="BQ75" i="62"/>
  <c r="BO75" i="62"/>
  <c r="BM75" i="62"/>
  <c r="BG75" i="62"/>
  <c r="BF75" i="62"/>
  <c r="BD75" i="62"/>
  <c r="BB75" i="62"/>
  <c r="AZ75" i="62"/>
  <c r="AT75" i="62"/>
  <c r="AQ75" i="62"/>
  <c r="AO75" i="62"/>
  <c r="AM75" i="62"/>
  <c r="AG75" i="62"/>
  <c r="AF75" i="62"/>
  <c r="AD75" i="62"/>
  <c r="AB75" i="62"/>
  <c r="Z75" i="62"/>
  <c r="T75" i="62"/>
  <c r="K75" i="62"/>
  <c r="C75" i="62" s="1"/>
  <c r="CC75" i="62" s="1"/>
  <c r="J75" i="62"/>
  <c r="H75" i="62"/>
  <c r="A75" i="62"/>
  <c r="BT74" i="62"/>
  <c r="BS74" i="62"/>
  <c r="BQ74" i="62"/>
  <c r="BO74" i="62"/>
  <c r="BM74" i="62"/>
  <c r="BG74" i="62"/>
  <c r="BF74" i="62"/>
  <c r="BD74" i="62"/>
  <c r="BB74" i="62"/>
  <c r="AZ74" i="62"/>
  <c r="AT74" i="62"/>
  <c r="AQ74" i="62"/>
  <c r="AO74" i="62"/>
  <c r="AM74" i="62"/>
  <c r="AG74" i="62"/>
  <c r="AF74" i="62"/>
  <c r="AD74" i="62"/>
  <c r="AB74" i="62"/>
  <c r="Z74" i="62"/>
  <c r="T74" i="62"/>
  <c r="K74" i="62"/>
  <c r="C74" i="62" s="1"/>
  <c r="CC74" i="62" s="1"/>
  <c r="J74" i="62"/>
  <c r="H74" i="62"/>
  <c r="A74" i="62"/>
  <c r="BT73" i="62"/>
  <c r="BS73" i="62"/>
  <c r="BQ73" i="62"/>
  <c r="BO73" i="62"/>
  <c r="BM73" i="62"/>
  <c r="BG73" i="62"/>
  <c r="BF73" i="62"/>
  <c r="BD73" i="62"/>
  <c r="BB73" i="62"/>
  <c r="AZ73" i="62"/>
  <c r="AT73" i="62"/>
  <c r="AQ73" i="62"/>
  <c r="AO73" i="62"/>
  <c r="AM73" i="62"/>
  <c r="AG73" i="62"/>
  <c r="AF73" i="62"/>
  <c r="AD73" i="62"/>
  <c r="AB73" i="62"/>
  <c r="Z73" i="62"/>
  <c r="T73" i="62"/>
  <c r="K73" i="62"/>
  <c r="C73" i="62" s="1"/>
  <c r="CC73" i="62"/>
  <c r="J73" i="62"/>
  <c r="H73" i="62"/>
  <c r="A73" i="62"/>
  <c r="BT72" i="62"/>
  <c r="BS72" i="62"/>
  <c r="BQ72" i="62"/>
  <c r="BO72" i="62"/>
  <c r="BM72" i="62"/>
  <c r="BG72" i="62"/>
  <c r="BF72" i="62"/>
  <c r="BD72" i="62"/>
  <c r="BB72" i="62"/>
  <c r="AZ72" i="62"/>
  <c r="AT72" i="62"/>
  <c r="AQ72" i="62"/>
  <c r="AO72" i="62"/>
  <c r="AM72" i="62"/>
  <c r="AG72" i="62"/>
  <c r="AF72" i="62"/>
  <c r="AD72" i="62"/>
  <c r="AB72" i="62"/>
  <c r="Z72" i="62"/>
  <c r="T72" i="62"/>
  <c r="K72" i="62"/>
  <c r="C72" i="62" s="1"/>
  <c r="CC72" i="62" s="1"/>
  <c r="J72" i="62"/>
  <c r="H72" i="62"/>
  <c r="A72" i="62"/>
  <c r="BT71" i="62"/>
  <c r="BS71" i="62"/>
  <c r="BQ71" i="62"/>
  <c r="BO71" i="62"/>
  <c r="BM71" i="62"/>
  <c r="BG71" i="62"/>
  <c r="BF71" i="62"/>
  <c r="BD71" i="62"/>
  <c r="BB71" i="62"/>
  <c r="AZ71" i="62"/>
  <c r="AT71" i="62"/>
  <c r="AQ71" i="62"/>
  <c r="AO71" i="62"/>
  <c r="AM71" i="62"/>
  <c r="AG71" i="62"/>
  <c r="AF71" i="62"/>
  <c r="AD71" i="62"/>
  <c r="AB71" i="62"/>
  <c r="Z71" i="62"/>
  <c r="T71" i="62"/>
  <c r="K71" i="62"/>
  <c r="C71" i="62" s="1"/>
  <c r="CC71" i="62" s="1"/>
  <c r="J71" i="62"/>
  <c r="H71" i="62"/>
  <c r="A71" i="62"/>
  <c r="BT70" i="62"/>
  <c r="BS70" i="62"/>
  <c r="BQ70" i="62"/>
  <c r="BO70" i="62"/>
  <c r="BM70" i="62"/>
  <c r="BG70" i="62"/>
  <c r="BF70" i="62"/>
  <c r="BD70" i="62"/>
  <c r="BB70" i="62"/>
  <c r="AZ70" i="62"/>
  <c r="AT70" i="62"/>
  <c r="AQ70" i="62"/>
  <c r="AO70" i="62"/>
  <c r="AM70" i="62"/>
  <c r="AG70" i="62"/>
  <c r="AF70" i="62"/>
  <c r="AD70" i="62"/>
  <c r="AB70" i="62"/>
  <c r="Z70" i="62"/>
  <c r="T70" i="62"/>
  <c r="K70" i="62"/>
  <c r="C70" i="62" s="1"/>
  <c r="CC70" i="62" s="1"/>
  <c r="J70" i="62"/>
  <c r="H70" i="62"/>
  <c r="A70" i="62"/>
  <c r="BT69" i="62"/>
  <c r="BS69" i="62"/>
  <c r="BQ69" i="62"/>
  <c r="BO69" i="62"/>
  <c r="BM69" i="62"/>
  <c r="BG69" i="62"/>
  <c r="BF69" i="62"/>
  <c r="BD69" i="62"/>
  <c r="BB69" i="62"/>
  <c r="AZ69" i="62"/>
  <c r="AT69" i="62"/>
  <c r="AQ69" i="62"/>
  <c r="AO69" i="62"/>
  <c r="AM69" i="62"/>
  <c r="AG69" i="62"/>
  <c r="AF69" i="62"/>
  <c r="AD69" i="62"/>
  <c r="AB69" i="62"/>
  <c r="Z69" i="62"/>
  <c r="T69" i="62"/>
  <c r="K69" i="62"/>
  <c r="C69" i="62" s="1"/>
  <c r="CC69" i="62" s="1"/>
  <c r="J69" i="62"/>
  <c r="H69" i="62"/>
  <c r="A69" i="62"/>
  <c r="BT68" i="62"/>
  <c r="BS68" i="62"/>
  <c r="BQ68" i="62"/>
  <c r="BO68" i="62"/>
  <c r="BM68" i="62"/>
  <c r="BG68" i="62"/>
  <c r="BF68" i="62"/>
  <c r="BD68" i="62"/>
  <c r="BB68" i="62"/>
  <c r="AZ68" i="62"/>
  <c r="AT68" i="62"/>
  <c r="AQ68" i="62"/>
  <c r="AO68" i="62"/>
  <c r="AM68" i="62"/>
  <c r="AG68" i="62"/>
  <c r="AF68" i="62"/>
  <c r="AD68" i="62"/>
  <c r="AB68" i="62"/>
  <c r="Z68" i="62"/>
  <c r="T68" i="62"/>
  <c r="K68" i="62"/>
  <c r="C68" i="62" s="1"/>
  <c r="CC68" i="62" s="1"/>
  <c r="J68" i="62"/>
  <c r="H68" i="62"/>
  <c r="A68" i="62"/>
  <c r="BT67" i="62"/>
  <c r="BS67" i="62"/>
  <c r="BQ67" i="62"/>
  <c r="BO67" i="62"/>
  <c r="BM67" i="62"/>
  <c r="BG67" i="62"/>
  <c r="BF67" i="62"/>
  <c r="BD67" i="62"/>
  <c r="BB67" i="62"/>
  <c r="AZ67" i="62"/>
  <c r="AT67" i="62"/>
  <c r="AQ67" i="62"/>
  <c r="AO67" i="62"/>
  <c r="AM67" i="62"/>
  <c r="AG67" i="62"/>
  <c r="AF67" i="62"/>
  <c r="AD67" i="62"/>
  <c r="AB67" i="62"/>
  <c r="Z67" i="62"/>
  <c r="T67" i="62"/>
  <c r="K67" i="62"/>
  <c r="C67" i="62" s="1"/>
  <c r="CC67" i="62" s="1"/>
  <c r="J67" i="62"/>
  <c r="H67" i="62"/>
  <c r="A67" i="62"/>
  <c r="BT66" i="62"/>
  <c r="BS66" i="62"/>
  <c r="BQ66" i="62"/>
  <c r="BO66" i="62"/>
  <c r="BM66" i="62"/>
  <c r="BG66" i="62"/>
  <c r="BF66" i="62"/>
  <c r="BD66" i="62"/>
  <c r="BB66" i="62"/>
  <c r="AZ66" i="62"/>
  <c r="AT66" i="62"/>
  <c r="AQ66" i="62"/>
  <c r="AO66" i="62"/>
  <c r="AM66" i="62"/>
  <c r="AG66" i="62"/>
  <c r="AF66" i="62"/>
  <c r="AD66" i="62"/>
  <c r="AB66" i="62"/>
  <c r="Z66" i="62"/>
  <c r="T66" i="62"/>
  <c r="K66" i="62"/>
  <c r="C66" i="62" s="1"/>
  <c r="CC66" i="62" s="1"/>
  <c r="J66" i="62"/>
  <c r="H66" i="62"/>
  <c r="A66" i="62"/>
  <c r="BT65" i="62"/>
  <c r="BS65" i="62"/>
  <c r="BQ65" i="62"/>
  <c r="BO65" i="62"/>
  <c r="BM65" i="62"/>
  <c r="BG65" i="62"/>
  <c r="BF65" i="62"/>
  <c r="BD65" i="62"/>
  <c r="BB65" i="62"/>
  <c r="AZ65" i="62"/>
  <c r="AT65" i="62"/>
  <c r="AQ65" i="62"/>
  <c r="AO65" i="62"/>
  <c r="AM65" i="62"/>
  <c r="AG65" i="62"/>
  <c r="AF65" i="62"/>
  <c r="AD65" i="62"/>
  <c r="AB65" i="62"/>
  <c r="Z65" i="62"/>
  <c r="T65" i="62"/>
  <c r="K65" i="62"/>
  <c r="C65" i="62" s="1"/>
  <c r="CC65" i="62" s="1"/>
  <c r="J65" i="62"/>
  <c r="H65" i="62"/>
  <c r="A65" i="62"/>
  <c r="BT64" i="62"/>
  <c r="BS64" i="62"/>
  <c r="BQ64" i="62"/>
  <c r="BO64" i="62"/>
  <c r="BM64" i="62"/>
  <c r="BG64" i="62"/>
  <c r="BF64" i="62"/>
  <c r="BD64" i="62"/>
  <c r="BB64" i="62"/>
  <c r="AZ64" i="62"/>
  <c r="AT64" i="62"/>
  <c r="AQ64" i="62"/>
  <c r="AO64" i="62"/>
  <c r="AM64" i="62"/>
  <c r="AG64" i="62"/>
  <c r="AF64" i="62"/>
  <c r="AD64" i="62"/>
  <c r="AB64" i="62"/>
  <c r="Z64" i="62"/>
  <c r="T64" i="62"/>
  <c r="K64" i="62"/>
  <c r="C64" i="62" s="1"/>
  <c r="CC64" i="62" s="1"/>
  <c r="J64" i="62"/>
  <c r="H64" i="62"/>
  <c r="A64" i="62"/>
  <c r="BT63" i="62"/>
  <c r="BS63" i="62"/>
  <c r="BQ63" i="62"/>
  <c r="BO63" i="62"/>
  <c r="BM63" i="62"/>
  <c r="BG63" i="62"/>
  <c r="BF63" i="62"/>
  <c r="BD63" i="62"/>
  <c r="BB63" i="62"/>
  <c r="AZ63" i="62"/>
  <c r="AT63" i="62"/>
  <c r="AQ63" i="62"/>
  <c r="AO63" i="62"/>
  <c r="AM63" i="62"/>
  <c r="AG63" i="62"/>
  <c r="AF63" i="62"/>
  <c r="AD63" i="62"/>
  <c r="AB63" i="62"/>
  <c r="Z63" i="62"/>
  <c r="T63" i="62"/>
  <c r="K63" i="62"/>
  <c r="C63" i="62" s="1"/>
  <c r="CC63" i="62" s="1"/>
  <c r="J63" i="62"/>
  <c r="H63" i="62"/>
  <c r="A63" i="62"/>
  <c r="BT62" i="62"/>
  <c r="BS62" i="62"/>
  <c r="BQ62" i="62"/>
  <c r="BO62" i="62"/>
  <c r="BM62" i="62"/>
  <c r="BG62" i="62"/>
  <c r="BF62" i="62"/>
  <c r="BD62" i="62"/>
  <c r="BB62" i="62"/>
  <c r="AZ62" i="62"/>
  <c r="AT62" i="62"/>
  <c r="AQ62" i="62"/>
  <c r="AO62" i="62"/>
  <c r="AM62" i="62"/>
  <c r="AG62" i="62"/>
  <c r="AF62" i="62"/>
  <c r="AD62" i="62"/>
  <c r="AB62" i="62"/>
  <c r="Z62" i="62"/>
  <c r="T62" i="62"/>
  <c r="K62" i="62"/>
  <c r="C62" i="62" s="1"/>
  <c r="CC62" i="62" s="1"/>
  <c r="J62" i="62"/>
  <c r="H62" i="62"/>
  <c r="A62" i="62"/>
  <c r="BT61" i="62"/>
  <c r="BS61" i="62"/>
  <c r="BQ61" i="62"/>
  <c r="BO61" i="62"/>
  <c r="BM61" i="62"/>
  <c r="BG61" i="62"/>
  <c r="BF61" i="62"/>
  <c r="BD61" i="62"/>
  <c r="BB61" i="62"/>
  <c r="AZ61" i="62"/>
  <c r="AT61" i="62"/>
  <c r="AQ61" i="62"/>
  <c r="AO61" i="62"/>
  <c r="AM61" i="62"/>
  <c r="AG61" i="62"/>
  <c r="AF61" i="62"/>
  <c r="AD61" i="62"/>
  <c r="AB61" i="62"/>
  <c r="Z61" i="62"/>
  <c r="T61" i="62"/>
  <c r="K61" i="62"/>
  <c r="C61" i="62"/>
  <c r="CC61" i="62"/>
  <c r="J61" i="62"/>
  <c r="H61" i="62"/>
  <c r="A61" i="62"/>
  <c r="BT60" i="62"/>
  <c r="BS60" i="62"/>
  <c r="BQ60" i="62"/>
  <c r="BO60" i="62"/>
  <c r="BM60" i="62"/>
  <c r="BG60" i="62"/>
  <c r="BF60" i="62"/>
  <c r="BD60" i="62"/>
  <c r="BB60" i="62"/>
  <c r="AZ60" i="62"/>
  <c r="AT60" i="62"/>
  <c r="AQ60" i="62"/>
  <c r="AO60" i="62"/>
  <c r="AM60" i="62"/>
  <c r="AG60" i="62"/>
  <c r="AF60" i="62"/>
  <c r="AD60" i="62"/>
  <c r="AB60" i="62"/>
  <c r="Z60" i="62"/>
  <c r="T60" i="62"/>
  <c r="K60" i="62"/>
  <c r="C60" i="62" s="1"/>
  <c r="CC60" i="62" s="1"/>
  <c r="J60" i="62"/>
  <c r="H60" i="62"/>
  <c r="A60" i="62"/>
  <c r="BT59" i="62"/>
  <c r="BS59" i="62"/>
  <c r="BQ59" i="62"/>
  <c r="BO59" i="62"/>
  <c r="BM59" i="62"/>
  <c r="BG59" i="62"/>
  <c r="BF59" i="62"/>
  <c r="BD59" i="62"/>
  <c r="BB59" i="62"/>
  <c r="AZ59" i="62"/>
  <c r="AT59" i="62"/>
  <c r="AQ59" i="62"/>
  <c r="AO59" i="62"/>
  <c r="AM59" i="62"/>
  <c r="AG59" i="62"/>
  <c r="AF59" i="62"/>
  <c r="AD59" i="62"/>
  <c r="AB59" i="62"/>
  <c r="Z59" i="62"/>
  <c r="T59" i="62"/>
  <c r="K59" i="62"/>
  <c r="C59" i="62" s="1"/>
  <c r="CC59" i="62" s="1"/>
  <c r="J59" i="62"/>
  <c r="H59" i="62"/>
  <c r="A59" i="62"/>
  <c r="BT58" i="62"/>
  <c r="BS58" i="62"/>
  <c r="BQ58" i="62"/>
  <c r="BO58" i="62"/>
  <c r="BM58" i="62"/>
  <c r="BG58" i="62"/>
  <c r="BF58" i="62"/>
  <c r="BD58" i="62"/>
  <c r="BB58" i="62"/>
  <c r="AZ58" i="62"/>
  <c r="AT58" i="62"/>
  <c r="AQ58" i="62"/>
  <c r="AO58" i="62"/>
  <c r="AM58" i="62"/>
  <c r="AG58" i="62"/>
  <c r="AF58" i="62"/>
  <c r="AD58" i="62"/>
  <c r="AB58" i="62"/>
  <c r="Z58" i="62"/>
  <c r="T58" i="62"/>
  <c r="K58" i="62"/>
  <c r="C58" i="62" s="1"/>
  <c r="CC58" i="62" s="1"/>
  <c r="J58" i="62"/>
  <c r="H58" i="62"/>
  <c r="A58" i="62"/>
  <c r="BT57" i="62"/>
  <c r="BS57" i="62"/>
  <c r="BQ57" i="62"/>
  <c r="BO57" i="62"/>
  <c r="BM57" i="62"/>
  <c r="BG57" i="62"/>
  <c r="BF57" i="62"/>
  <c r="BD57" i="62"/>
  <c r="BB57" i="62"/>
  <c r="AZ57" i="62"/>
  <c r="AT57" i="62"/>
  <c r="AQ57" i="62"/>
  <c r="AO57" i="62"/>
  <c r="AM57" i="62"/>
  <c r="AG57" i="62"/>
  <c r="AF57" i="62"/>
  <c r="AD57" i="62"/>
  <c r="AB57" i="62"/>
  <c r="Z57" i="62"/>
  <c r="T57" i="62"/>
  <c r="K57" i="62"/>
  <c r="C57" i="62" s="1"/>
  <c r="CC57" i="62" s="1"/>
  <c r="J57" i="62"/>
  <c r="H57" i="62"/>
  <c r="A57" i="62"/>
  <c r="BT56" i="62"/>
  <c r="BS56" i="62"/>
  <c r="BQ56" i="62"/>
  <c r="BO56" i="62"/>
  <c r="BM56" i="62"/>
  <c r="BG56" i="62"/>
  <c r="BF56" i="62"/>
  <c r="BD56" i="62"/>
  <c r="BB56" i="62"/>
  <c r="AZ56" i="62"/>
  <c r="AT56" i="62"/>
  <c r="AQ56" i="62"/>
  <c r="AO56" i="62"/>
  <c r="AM56" i="62"/>
  <c r="AG56" i="62"/>
  <c r="AF56" i="62"/>
  <c r="AD56" i="62"/>
  <c r="AB56" i="62"/>
  <c r="Z56" i="62"/>
  <c r="T56" i="62"/>
  <c r="K56" i="62"/>
  <c r="C56" i="62" s="1"/>
  <c r="CC56" i="62" s="1"/>
  <c r="J56" i="62"/>
  <c r="H56" i="62"/>
  <c r="A56" i="62"/>
  <c r="BT55" i="62"/>
  <c r="BS55" i="62"/>
  <c r="BQ55" i="62"/>
  <c r="BO55" i="62"/>
  <c r="BM55" i="62"/>
  <c r="BG55" i="62"/>
  <c r="BF55" i="62"/>
  <c r="BD55" i="62"/>
  <c r="BB55" i="62"/>
  <c r="AZ55" i="62"/>
  <c r="AT55" i="62"/>
  <c r="AQ55" i="62"/>
  <c r="AO55" i="62"/>
  <c r="AM55" i="62"/>
  <c r="AG55" i="62"/>
  <c r="AF55" i="62"/>
  <c r="AD55" i="62"/>
  <c r="AB55" i="62"/>
  <c r="Z55" i="62"/>
  <c r="T55" i="62"/>
  <c r="K55" i="62"/>
  <c r="C55" i="62" s="1"/>
  <c r="CC55" i="62" s="1"/>
  <c r="J55" i="62"/>
  <c r="H55" i="62"/>
  <c r="A55" i="62"/>
  <c r="BT54" i="62"/>
  <c r="BS54" i="62"/>
  <c r="BQ54" i="62"/>
  <c r="BO54" i="62"/>
  <c r="BM54" i="62"/>
  <c r="BG54" i="62"/>
  <c r="BF54" i="62"/>
  <c r="BD54" i="62"/>
  <c r="BB54" i="62"/>
  <c r="AZ54" i="62"/>
  <c r="AT54" i="62"/>
  <c r="AQ54" i="62"/>
  <c r="AO54" i="62"/>
  <c r="AM54" i="62"/>
  <c r="AG54" i="62"/>
  <c r="AF54" i="62"/>
  <c r="AD54" i="62"/>
  <c r="AB54" i="62"/>
  <c r="Z54" i="62"/>
  <c r="T54" i="62"/>
  <c r="K54" i="62"/>
  <c r="C54" i="62" s="1"/>
  <c r="CC54" i="62" s="1"/>
  <c r="J54" i="62"/>
  <c r="H54" i="62"/>
  <c r="A54" i="62"/>
  <c r="BT53" i="62"/>
  <c r="BS53" i="62"/>
  <c r="BQ53" i="62"/>
  <c r="BO53" i="62"/>
  <c r="BM53" i="62"/>
  <c r="BG53" i="62"/>
  <c r="BF53" i="62"/>
  <c r="BD53" i="62"/>
  <c r="BB53" i="62"/>
  <c r="AZ53" i="62"/>
  <c r="AT53" i="62"/>
  <c r="AQ53" i="62"/>
  <c r="AO53" i="62"/>
  <c r="AM53" i="62"/>
  <c r="AG53" i="62"/>
  <c r="AF53" i="62"/>
  <c r="AD53" i="62"/>
  <c r="AB53" i="62"/>
  <c r="Z53" i="62"/>
  <c r="T53" i="62"/>
  <c r="K53" i="62"/>
  <c r="C53" i="62"/>
  <c r="CC53" i="62" s="1"/>
  <c r="J53" i="62"/>
  <c r="H53" i="62"/>
  <c r="A53" i="62"/>
  <c r="BT52" i="62"/>
  <c r="BS52" i="62"/>
  <c r="BQ52" i="62"/>
  <c r="BO52" i="62"/>
  <c r="BM52" i="62"/>
  <c r="BG52" i="62"/>
  <c r="BF52" i="62"/>
  <c r="BD52" i="62"/>
  <c r="BB52" i="62"/>
  <c r="AZ52" i="62"/>
  <c r="AT52" i="62"/>
  <c r="AQ52" i="62"/>
  <c r="AO52" i="62"/>
  <c r="AM52" i="62"/>
  <c r="AG52" i="62"/>
  <c r="AF52" i="62"/>
  <c r="AD52" i="62"/>
  <c r="AB52" i="62"/>
  <c r="Z52" i="62"/>
  <c r="T52" i="62"/>
  <c r="K52" i="62"/>
  <c r="C52" i="62" s="1"/>
  <c r="CC52" i="62" s="1"/>
  <c r="J52" i="62"/>
  <c r="H52" i="62"/>
  <c r="A52" i="62"/>
  <c r="BT51" i="62"/>
  <c r="BS51" i="62"/>
  <c r="BQ51" i="62"/>
  <c r="BO51" i="62"/>
  <c r="BM51" i="62"/>
  <c r="BG51" i="62"/>
  <c r="BF51" i="62"/>
  <c r="BD51" i="62"/>
  <c r="BB51" i="62"/>
  <c r="AZ51" i="62"/>
  <c r="AT51" i="62"/>
  <c r="AQ51" i="62"/>
  <c r="AO51" i="62"/>
  <c r="AM51" i="62"/>
  <c r="AG51" i="62"/>
  <c r="AF51" i="62"/>
  <c r="AD51" i="62"/>
  <c r="AB51" i="62"/>
  <c r="Z51" i="62"/>
  <c r="T51" i="62"/>
  <c r="K51" i="62"/>
  <c r="C51" i="62" s="1"/>
  <c r="CC51" i="62" s="1"/>
  <c r="J51" i="62"/>
  <c r="H51" i="62"/>
  <c r="A51" i="62"/>
  <c r="BT50" i="62"/>
  <c r="BS50" i="62"/>
  <c r="BQ50" i="62"/>
  <c r="BO50" i="62"/>
  <c r="BM50" i="62"/>
  <c r="BG50" i="62"/>
  <c r="BF50" i="62"/>
  <c r="BD50" i="62"/>
  <c r="BB50" i="62"/>
  <c r="AZ50" i="62"/>
  <c r="AT50" i="62"/>
  <c r="AQ50" i="62"/>
  <c r="AO50" i="62"/>
  <c r="AM50" i="62"/>
  <c r="AG50" i="62"/>
  <c r="AF50" i="62"/>
  <c r="AD50" i="62"/>
  <c r="AB50" i="62"/>
  <c r="Z50" i="62"/>
  <c r="T50" i="62"/>
  <c r="K50" i="62"/>
  <c r="C50" i="62" s="1"/>
  <c r="CC50" i="62" s="1"/>
  <c r="J50" i="62"/>
  <c r="H50" i="62"/>
  <c r="A50" i="62"/>
  <c r="BT49" i="62"/>
  <c r="BS49" i="62"/>
  <c r="BQ49" i="62"/>
  <c r="BO49" i="62"/>
  <c r="BM49" i="62"/>
  <c r="BG49" i="62"/>
  <c r="BF49" i="62"/>
  <c r="BD49" i="62"/>
  <c r="BB49" i="62"/>
  <c r="AZ49" i="62"/>
  <c r="AT49" i="62"/>
  <c r="AQ49" i="62"/>
  <c r="AO49" i="62"/>
  <c r="AM49" i="62"/>
  <c r="AG49" i="62"/>
  <c r="AF49" i="62"/>
  <c r="AD49" i="62"/>
  <c r="AB49" i="62"/>
  <c r="Z49" i="62"/>
  <c r="T49" i="62"/>
  <c r="K49" i="62"/>
  <c r="C49" i="62" s="1"/>
  <c r="CC49" i="62" s="1"/>
  <c r="J49" i="62"/>
  <c r="H49" i="62"/>
  <c r="A49" i="62"/>
  <c r="BT48" i="62"/>
  <c r="BS48" i="62"/>
  <c r="BQ48" i="62"/>
  <c r="BO48" i="62"/>
  <c r="BM48" i="62"/>
  <c r="BG48" i="62"/>
  <c r="BF48" i="62"/>
  <c r="BD48" i="62"/>
  <c r="BB48" i="62"/>
  <c r="AZ48" i="62"/>
  <c r="AT48" i="62"/>
  <c r="AQ48" i="62"/>
  <c r="AO48" i="62"/>
  <c r="AM48" i="62"/>
  <c r="AG48" i="62"/>
  <c r="AF48" i="62"/>
  <c r="AD48" i="62"/>
  <c r="AB48" i="62"/>
  <c r="Z48" i="62"/>
  <c r="T48" i="62"/>
  <c r="K48" i="62"/>
  <c r="C48" i="62" s="1"/>
  <c r="CC48" i="62" s="1"/>
  <c r="J48" i="62"/>
  <c r="H48" i="62"/>
  <c r="A48" i="62"/>
  <c r="BT47" i="62"/>
  <c r="BS47" i="62"/>
  <c r="BQ47" i="62"/>
  <c r="BO47" i="62"/>
  <c r="BM47" i="62"/>
  <c r="BG47" i="62"/>
  <c r="BF47" i="62"/>
  <c r="BD47" i="62"/>
  <c r="BB47" i="62"/>
  <c r="AZ47" i="62"/>
  <c r="AT47" i="62"/>
  <c r="AQ47" i="62"/>
  <c r="AO47" i="62"/>
  <c r="AM47" i="62"/>
  <c r="AG47" i="62"/>
  <c r="AF47" i="62"/>
  <c r="AD47" i="62"/>
  <c r="AB47" i="62"/>
  <c r="Z47" i="62"/>
  <c r="T47" i="62"/>
  <c r="K47" i="62"/>
  <c r="C47" i="62" s="1"/>
  <c r="CC47" i="62" s="1"/>
  <c r="J47" i="62"/>
  <c r="H47" i="62"/>
  <c r="A47" i="62"/>
  <c r="BT46" i="62"/>
  <c r="BS46" i="62"/>
  <c r="BQ46" i="62"/>
  <c r="BO46" i="62"/>
  <c r="BM46" i="62"/>
  <c r="BG46" i="62"/>
  <c r="BF46" i="62"/>
  <c r="BD46" i="62"/>
  <c r="BB46" i="62"/>
  <c r="AZ46" i="62"/>
  <c r="AT46" i="62"/>
  <c r="AQ46" i="62"/>
  <c r="AO46" i="62"/>
  <c r="AM46" i="62"/>
  <c r="AG46" i="62"/>
  <c r="AF46" i="62"/>
  <c r="AD46" i="62"/>
  <c r="AB46" i="62"/>
  <c r="Z46" i="62"/>
  <c r="T46" i="62"/>
  <c r="K46" i="62"/>
  <c r="C46" i="62" s="1"/>
  <c r="CC46" i="62" s="1"/>
  <c r="J46" i="62"/>
  <c r="H46" i="62"/>
  <c r="A46" i="62"/>
  <c r="BT45" i="62"/>
  <c r="BS45" i="62"/>
  <c r="BQ45" i="62"/>
  <c r="BO45" i="62"/>
  <c r="BM45" i="62"/>
  <c r="BG45" i="62"/>
  <c r="BF45" i="62"/>
  <c r="BD45" i="62"/>
  <c r="BB45" i="62"/>
  <c r="AZ45" i="62"/>
  <c r="AT45" i="62"/>
  <c r="AQ45" i="62"/>
  <c r="AO45" i="62"/>
  <c r="AM45" i="62"/>
  <c r="AG45" i="62"/>
  <c r="AF45" i="62"/>
  <c r="AD45" i="62"/>
  <c r="AB45" i="62"/>
  <c r="Z45" i="62"/>
  <c r="T45" i="62"/>
  <c r="K45" i="62"/>
  <c r="C45" i="62" s="1"/>
  <c r="CC45" i="62" s="1"/>
  <c r="J45" i="62"/>
  <c r="H45" i="62"/>
  <c r="A45" i="62"/>
  <c r="BT44" i="62"/>
  <c r="BS44" i="62"/>
  <c r="BQ44" i="62"/>
  <c r="BO44" i="62"/>
  <c r="BM44" i="62"/>
  <c r="BG44" i="62"/>
  <c r="BF44" i="62"/>
  <c r="BD44" i="62"/>
  <c r="BB44" i="62"/>
  <c r="AZ44" i="62"/>
  <c r="AT44" i="62"/>
  <c r="AQ44" i="62"/>
  <c r="AO44" i="62"/>
  <c r="AM44" i="62"/>
  <c r="AG44" i="62"/>
  <c r="AF44" i="62"/>
  <c r="AD44" i="62"/>
  <c r="AB44" i="62"/>
  <c r="Z44" i="62"/>
  <c r="T44" i="62"/>
  <c r="K44" i="62"/>
  <c r="C44" i="62" s="1"/>
  <c r="CC44" i="62" s="1"/>
  <c r="J44" i="62"/>
  <c r="H44" i="62"/>
  <c r="A44" i="62"/>
  <c r="BT43" i="62"/>
  <c r="BS43" i="62"/>
  <c r="BQ43" i="62"/>
  <c r="BO43" i="62"/>
  <c r="BM43" i="62"/>
  <c r="BG43" i="62"/>
  <c r="BF43" i="62"/>
  <c r="BD43" i="62"/>
  <c r="BB43" i="62"/>
  <c r="AZ43" i="62"/>
  <c r="AT43" i="62"/>
  <c r="AQ43" i="62"/>
  <c r="AO43" i="62"/>
  <c r="AM43" i="62"/>
  <c r="AG43" i="62"/>
  <c r="AF43" i="62"/>
  <c r="AD43" i="62"/>
  <c r="AB43" i="62"/>
  <c r="Z43" i="62"/>
  <c r="T43" i="62"/>
  <c r="K43" i="62"/>
  <c r="C43" i="62" s="1"/>
  <c r="CC43" i="62" s="1"/>
  <c r="J43" i="62"/>
  <c r="H43" i="62"/>
  <c r="A43" i="62"/>
  <c r="BT42" i="62"/>
  <c r="BS42" i="62"/>
  <c r="BQ42" i="62"/>
  <c r="BO42" i="62"/>
  <c r="BM42" i="62"/>
  <c r="BG42" i="62"/>
  <c r="BF42" i="62"/>
  <c r="BD42" i="62"/>
  <c r="BB42" i="62"/>
  <c r="AZ42" i="62"/>
  <c r="AT42" i="62"/>
  <c r="AQ42" i="62"/>
  <c r="AO42" i="62"/>
  <c r="AM42" i="62"/>
  <c r="AG42" i="62"/>
  <c r="AF42" i="62"/>
  <c r="AD42" i="62"/>
  <c r="AB42" i="62"/>
  <c r="Z42" i="62"/>
  <c r="T42" i="62"/>
  <c r="K42" i="62"/>
  <c r="C42" i="62" s="1"/>
  <c r="CC42" i="62" s="1"/>
  <c r="J42" i="62"/>
  <c r="H42" i="62"/>
  <c r="A42" i="62"/>
  <c r="BT41" i="62"/>
  <c r="BS41" i="62"/>
  <c r="BQ41" i="62"/>
  <c r="BO41" i="62"/>
  <c r="BM41" i="62"/>
  <c r="BG41" i="62"/>
  <c r="BF41" i="62"/>
  <c r="BD41" i="62"/>
  <c r="BB41" i="62"/>
  <c r="AZ41" i="62"/>
  <c r="AT41" i="62"/>
  <c r="AQ41" i="62"/>
  <c r="AO41" i="62"/>
  <c r="AM41" i="62"/>
  <c r="AG41" i="62"/>
  <c r="AF41" i="62"/>
  <c r="AD41" i="62"/>
  <c r="AB41" i="62"/>
  <c r="Z41" i="62"/>
  <c r="T41" i="62"/>
  <c r="K41" i="62"/>
  <c r="C41" i="62" s="1"/>
  <c r="CC41" i="62" s="1"/>
  <c r="J41" i="62"/>
  <c r="H41" i="62"/>
  <c r="A41" i="62"/>
  <c r="BT40" i="62"/>
  <c r="BS40" i="62"/>
  <c r="BQ40" i="62"/>
  <c r="BO40" i="62"/>
  <c r="BM40" i="62"/>
  <c r="BG40" i="62"/>
  <c r="BF40" i="62"/>
  <c r="BD40" i="62"/>
  <c r="BB40" i="62"/>
  <c r="AZ40" i="62"/>
  <c r="AT40" i="62"/>
  <c r="AQ40" i="62"/>
  <c r="AO40" i="62"/>
  <c r="AM40" i="62"/>
  <c r="AG40" i="62"/>
  <c r="AF40" i="62"/>
  <c r="AD40" i="62"/>
  <c r="AB40" i="62"/>
  <c r="Z40" i="62"/>
  <c r="T40" i="62"/>
  <c r="K40" i="62"/>
  <c r="C40" i="62" s="1"/>
  <c r="CC40" i="62" s="1"/>
  <c r="J40" i="62"/>
  <c r="H40" i="62"/>
  <c r="A40" i="62"/>
  <c r="BT39" i="62"/>
  <c r="BS39" i="62"/>
  <c r="BQ39" i="62"/>
  <c r="BO39" i="62"/>
  <c r="BM39" i="62"/>
  <c r="BG39" i="62"/>
  <c r="BF39" i="62"/>
  <c r="BD39" i="62"/>
  <c r="BB39" i="62"/>
  <c r="AZ39" i="62"/>
  <c r="AT39" i="62"/>
  <c r="AQ39" i="62"/>
  <c r="AO39" i="62"/>
  <c r="AM39" i="62"/>
  <c r="AG39" i="62"/>
  <c r="AF39" i="62"/>
  <c r="AD39" i="62"/>
  <c r="AB39" i="62"/>
  <c r="Z39" i="62"/>
  <c r="T39" i="62"/>
  <c r="K39" i="62"/>
  <c r="C39" i="62" s="1"/>
  <c r="CC39" i="62" s="1"/>
  <c r="J39" i="62"/>
  <c r="H39" i="62"/>
  <c r="A39" i="62"/>
  <c r="BT38" i="62"/>
  <c r="BS38" i="62"/>
  <c r="BQ38" i="62"/>
  <c r="BO38" i="62"/>
  <c r="BM38" i="62"/>
  <c r="BG38" i="62"/>
  <c r="BF38" i="62"/>
  <c r="BD38" i="62"/>
  <c r="BB38" i="62"/>
  <c r="AZ38" i="62"/>
  <c r="AT38" i="62"/>
  <c r="AQ38" i="62"/>
  <c r="AO38" i="62"/>
  <c r="AM38" i="62"/>
  <c r="AG38" i="62"/>
  <c r="AF38" i="62"/>
  <c r="AD38" i="62"/>
  <c r="AB38" i="62"/>
  <c r="Z38" i="62"/>
  <c r="T38" i="62"/>
  <c r="K38" i="62"/>
  <c r="C38" i="62" s="1"/>
  <c r="CC38" i="62" s="1"/>
  <c r="J38" i="62"/>
  <c r="H38" i="62"/>
  <c r="A38" i="62"/>
  <c r="BT37" i="62"/>
  <c r="BS37" i="62"/>
  <c r="BQ37" i="62"/>
  <c r="BO37" i="62"/>
  <c r="BM37" i="62"/>
  <c r="BG37" i="62"/>
  <c r="BF37" i="62"/>
  <c r="BD37" i="62"/>
  <c r="BB37" i="62"/>
  <c r="AZ37" i="62"/>
  <c r="AT37" i="62"/>
  <c r="AQ37" i="62"/>
  <c r="AO37" i="62"/>
  <c r="AM37" i="62"/>
  <c r="AG37" i="62"/>
  <c r="AF37" i="62"/>
  <c r="AD37" i="62"/>
  <c r="AB37" i="62"/>
  <c r="Z37" i="62"/>
  <c r="T37" i="62"/>
  <c r="K37" i="62"/>
  <c r="C37" i="62"/>
  <c r="CC37" i="62" s="1"/>
  <c r="J37" i="62"/>
  <c r="H37" i="62"/>
  <c r="A37" i="62"/>
  <c r="BT36" i="62"/>
  <c r="BS36" i="62"/>
  <c r="BQ36" i="62"/>
  <c r="BO36" i="62"/>
  <c r="BM36" i="62"/>
  <c r="BG36" i="62"/>
  <c r="BF36" i="62"/>
  <c r="BD36" i="62"/>
  <c r="BB36" i="62"/>
  <c r="AZ36" i="62"/>
  <c r="AT36" i="62"/>
  <c r="AQ36" i="62"/>
  <c r="AO36" i="62"/>
  <c r="AM36" i="62"/>
  <c r="AG36" i="62"/>
  <c r="AF36" i="62"/>
  <c r="AD36" i="62"/>
  <c r="AB36" i="62"/>
  <c r="Z36" i="62"/>
  <c r="T36" i="62"/>
  <c r="K36" i="62"/>
  <c r="C36" i="62" s="1"/>
  <c r="CC36" i="62" s="1"/>
  <c r="J36" i="62"/>
  <c r="H36" i="62"/>
  <c r="A36" i="62"/>
  <c r="BT35" i="62"/>
  <c r="BS35" i="62"/>
  <c r="BQ35" i="62"/>
  <c r="BO35" i="62"/>
  <c r="BM35" i="62"/>
  <c r="BG35" i="62"/>
  <c r="BF35" i="62"/>
  <c r="BD35" i="62"/>
  <c r="BB35" i="62"/>
  <c r="AZ35" i="62"/>
  <c r="AT35" i="62"/>
  <c r="AQ35" i="62"/>
  <c r="AO35" i="62"/>
  <c r="AM35" i="62"/>
  <c r="AG35" i="62"/>
  <c r="AF35" i="62"/>
  <c r="AD35" i="62"/>
  <c r="AB35" i="62"/>
  <c r="Z35" i="62"/>
  <c r="T35" i="62"/>
  <c r="K35" i="62"/>
  <c r="C35" i="62" s="1"/>
  <c r="CC35" i="62" s="1"/>
  <c r="J35" i="62"/>
  <c r="H35" i="62"/>
  <c r="A35" i="62"/>
  <c r="BT34" i="62"/>
  <c r="BS34" i="62"/>
  <c r="BQ34" i="62"/>
  <c r="BO34" i="62"/>
  <c r="BM34" i="62"/>
  <c r="BG34" i="62"/>
  <c r="BF34" i="62"/>
  <c r="BD34" i="62"/>
  <c r="BB34" i="62"/>
  <c r="AZ34" i="62"/>
  <c r="AT34" i="62"/>
  <c r="AQ34" i="62"/>
  <c r="AO34" i="62"/>
  <c r="AM34" i="62"/>
  <c r="AG34" i="62"/>
  <c r="AF34" i="62"/>
  <c r="AD34" i="62"/>
  <c r="AB34" i="62"/>
  <c r="Z34" i="62"/>
  <c r="T34" i="62"/>
  <c r="K34" i="62"/>
  <c r="C34" i="62" s="1"/>
  <c r="CC34" i="62" s="1"/>
  <c r="J34" i="62"/>
  <c r="H34" i="62"/>
  <c r="A34" i="62"/>
  <c r="BT33" i="62"/>
  <c r="BS33" i="62"/>
  <c r="BQ33" i="62"/>
  <c r="BO33" i="62"/>
  <c r="BM33" i="62"/>
  <c r="BG33" i="62"/>
  <c r="BF33" i="62"/>
  <c r="BD33" i="62"/>
  <c r="BB33" i="62"/>
  <c r="AZ33" i="62"/>
  <c r="AT33" i="62"/>
  <c r="AQ33" i="62"/>
  <c r="AO33" i="62"/>
  <c r="AM33" i="62"/>
  <c r="AG33" i="62"/>
  <c r="AF33" i="62"/>
  <c r="AD33" i="62"/>
  <c r="AB33" i="62"/>
  <c r="Z33" i="62"/>
  <c r="T33" i="62"/>
  <c r="K33" i="62"/>
  <c r="C33" i="62" s="1"/>
  <c r="CC33" i="62" s="1"/>
  <c r="J33" i="62"/>
  <c r="H33" i="62"/>
  <c r="A33" i="62"/>
  <c r="BT32" i="62"/>
  <c r="BS32" i="62"/>
  <c r="BQ32" i="62"/>
  <c r="BO32" i="62"/>
  <c r="BM32" i="62"/>
  <c r="BG32" i="62"/>
  <c r="BF32" i="62"/>
  <c r="BD32" i="62"/>
  <c r="BB32" i="62"/>
  <c r="AZ32" i="62"/>
  <c r="AT32" i="62"/>
  <c r="AQ32" i="62"/>
  <c r="AO32" i="62"/>
  <c r="AM32" i="62"/>
  <c r="AG32" i="62"/>
  <c r="AF32" i="62"/>
  <c r="AD32" i="62"/>
  <c r="AB32" i="62"/>
  <c r="Z32" i="62"/>
  <c r="T32" i="62"/>
  <c r="K32" i="62"/>
  <c r="C32" i="62" s="1"/>
  <c r="CC32" i="62" s="1"/>
  <c r="J32" i="62"/>
  <c r="H32" i="62"/>
  <c r="A32" i="62"/>
  <c r="BT31" i="62"/>
  <c r="BS31" i="62"/>
  <c r="BQ31" i="62"/>
  <c r="BO31" i="62"/>
  <c r="BM31" i="62"/>
  <c r="BG31" i="62"/>
  <c r="BF31" i="62"/>
  <c r="BD31" i="62"/>
  <c r="BB31" i="62"/>
  <c r="AZ31" i="62"/>
  <c r="AT31" i="62"/>
  <c r="AQ31" i="62"/>
  <c r="AO31" i="62"/>
  <c r="AM31" i="62"/>
  <c r="AG31" i="62"/>
  <c r="AF31" i="62"/>
  <c r="AD31" i="62"/>
  <c r="AB31" i="62"/>
  <c r="Z31" i="62"/>
  <c r="T31" i="62"/>
  <c r="K31" i="62"/>
  <c r="C31" i="62" s="1"/>
  <c r="CC31" i="62" s="1"/>
  <c r="J31" i="62"/>
  <c r="H31" i="62"/>
  <c r="A31" i="62"/>
  <c r="BT30" i="62"/>
  <c r="BS30" i="62"/>
  <c r="BQ30" i="62"/>
  <c r="BO30" i="62"/>
  <c r="BM30" i="62"/>
  <c r="BG30" i="62"/>
  <c r="BF30" i="62"/>
  <c r="BD30" i="62"/>
  <c r="BB30" i="62"/>
  <c r="AZ30" i="62"/>
  <c r="AT30" i="62"/>
  <c r="AQ30" i="62"/>
  <c r="AO30" i="62"/>
  <c r="AM30" i="62"/>
  <c r="AG30" i="62"/>
  <c r="AF30" i="62"/>
  <c r="AD30" i="62"/>
  <c r="AB30" i="62"/>
  <c r="Z30" i="62"/>
  <c r="T30" i="62"/>
  <c r="K30" i="62"/>
  <c r="C30" i="62" s="1"/>
  <c r="CC30" i="62" s="1"/>
  <c r="J30" i="62"/>
  <c r="H30" i="62"/>
  <c r="A30" i="62"/>
  <c r="BT29" i="62"/>
  <c r="BS29" i="62"/>
  <c r="BQ29" i="62"/>
  <c r="BO29" i="62"/>
  <c r="BM29" i="62"/>
  <c r="BG29" i="62"/>
  <c r="BF29" i="62"/>
  <c r="BD29" i="62"/>
  <c r="BB29" i="62"/>
  <c r="AZ29" i="62"/>
  <c r="AT29" i="62"/>
  <c r="AQ29" i="62"/>
  <c r="AO29" i="62"/>
  <c r="AM29" i="62"/>
  <c r="AG29" i="62"/>
  <c r="AF29" i="62"/>
  <c r="AD29" i="62"/>
  <c r="AB29" i="62"/>
  <c r="Z29" i="62"/>
  <c r="T29" i="62"/>
  <c r="K29" i="62"/>
  <c r="C29" i="62" s="1"/>
  <c r="CC29" i="62" s="1"/>
  <c r="J29" i="62"/>
  <c r="H29" i="62"/>
  <c r="A29" i="62"/>
  <c r="BT28" i="62"/>
  <c r="BS28" i="62"/>
  <c r="BQ28" i="62"/>
  <c r="BO28" i="62"/>
  <c r="BM28" i="62"/>
  <c r="BG28" i="62"/>
  <c r="BF28" i="62"/>
  <c r="BD28" i="62"/>
  <c r="BB28" i="62"/>
  <c r="AZ28" i="62"/>
  <c r="AT28" i="62"/>
  <c r="AQ28" i="62"/>
  <c r="AO28" i="62"/>
  <c r="AM28" i="62"/>
  <c r="AG28" i="62"/>
  <c r="AF28" i="62"/>
  <c r="AD28" i="62"/>
  <c r="AB28" i="62"/>
  <c r="Z28" i="62"/>
  <c r="T28" i="62"/>
  <c r="K28" i="62"/>
  <c r="C28" i="62" s="1"/>
  <c r="CC28" i="62" s="1"/>
  <c r="J28" i="62"/>
  <c r="H28" i="62"/>
  <c r="A28" i="62"/>
  <c r="BT27" i="62"/>
  <c r="BS27" i="62"/>
  <c r="BQ27" i="62"/>
  <c r="BO27" i="62"/>
  <c r="BM27" i="62"/>
  <c r="BG27" i="62"/>
  <c r="BF27" i="62"/>
  <c r="BD27" i="62"/>
  <c r="BB27" i="62"/>
  <c r="AZ27" i="62"/>
  <c r="AT27" i="62"/>
  <c r="AQ27" i="62"/>
  <c r="AO27" i="62"/>
  <c r="AM27" i="62"/>
  <c r="AG27" i="62"/>
  <c r="AF27" i="62"/>
  <c r="AD27" i="62"/>
  <c r="AB27" i="62"/>
  <c r="Z27" i="62"/>
  <c r="T27" i="62"/>
  <c r="K27" i="62"/>
  <c r="C27" i="62" s="1"/>
  <c r="CC27" i="62" s="1"/>
  <c r="J27" i="62"/>
  <c r="H27" i="62"/>
  <c r="A27" i="62"/>
  <c r="BT26" i="62"/>
  <c r="BS26" i="62"/>
  <c r="BQ26" i="62"/>
  <c r="BO26" i="62"/>
  <c r="BM26" i="62"/>
  <c r="BG26" i="62"/>
  <c r="BF26" i="62"/>
  <c r="BD26" i="62"/>
  <c r="BB26" i="62"/>
  <c r="AZ26" i="62"/>
  <c r="AT26" i="62"/>
  <c r="AQ26" i="62"/>
  <c r="AO26" i="62"/>
  <c r="AM26" i="62"/>
  <c r="AG26" i="62"/>
  <c r="AF26" i="62"/>
  <c r="AD26" i="62"/>
  <c r="AB26" i="62"/>
  <c r="Z26" i="62"/>
  <c r="T26" i="62"/>
  <c r="K26" i="62"/>
  <c r="C26" i="62" s="1"/>
  <c r="CC26" i="62" s="1"/>
  <c r="J26" i="62"/>
  <c r="H26" i="62"/>
  <c r="A26" i="62"/>
  <c r="BT25" i="62"/>
  <c r="BS25" i="62"/>
  <c r="BQ25" i="62"/>
  <c r="BO25" i="62"/>
  <c r="BM25" i="62"/>
  <c r="BG25" i="62"/>
  <c r="BF25" i="62"/>
  <c r="BD25" i="62"/>
  <c r="BB25" i="62"/>
  <c r="AZ25" i="62"/>
  <c r="AT25" i="62"/>
  <c r="AQ25" i="62"/>
  <c r="AO25" i="62"/>
  <c r="AM25" i="62"/>
  <c r="AG25" i="62"/>
  <c r="AF25" i="62"/>
  <c r="AD25" i="62"/>
  <c r="AB25" i="62"/>
  <c r="Z25" i="62"/>
  <c r="T25" i="62"/>
  <c r="K25" i="62"/>
  <c r="C25" i="62" s="1"/>
  <c r="CC25" i="62" s="1"/>
  <c r="J25" i="62"/>
  <c r="H25" i="62"/>
  <c r="A25" i="62"/>
  <c r="BT24" i="62"/>
  <c r="BS24" i="62"/>
  <c r="BQ24" i="62"/>
  <c r="BO24" i="62"/>
  <c r="BM24" i="62"/>
  <c r="BG24" i="62"/>
  <c r="BF24" i="62"/>
  <c r="BD24" i="62"/>
  <c r="BB24" i="62"/>
  <c r="AZ24" i="62"/>
  <c r="AT24" i="62"/>
  <c r="AQ24" i="62"/>
  <c r="AO24" i="62"/>
  <c r="AM24" i="62"/>
  <c r="AG24" i="62"/>
  <c r="AF24" i="62"/>
  <c r="AD24" i="62"/>
  <c r="AB24" i="62"/>
  <c r="Z24" i="62"/>
  <c r="T24" i="62"/>
  <c r="K24" i="62"/>
  <c r="C24" i="62" s="1"/>
  <c r="CC24" i="62" s="1"/>
  <c r="J24" i="62"/>
  <c r="H24" i="62"/>
  <c r="A24" i="62"/>
  <c r="BT23" i="62"/>
  <c r="BS23" i="62"/>
  <c r="BQ23" i="62"/>
  <c r="BO23" i="62"/>
  <c r="BM23" i="62"/>
  <c r="BG23" i="62"/>
  <c r="BF23" i="62"/>
  <c r="BD23" i="62"/>
  <c r="BB23" i="62"/>
  <c r="AZ23" i="62"/>
  <c r="AT23" i="62"/>
  <c r="AQ23" i="62"/>
  <c r="AO23" i="62"/>
  <c r="AM23" i="62"/>
  <c r="AG23" i="62"/>
  <c r="AF23" i="62"/>
  <c r="AD23" i="62"/>
  <c r="AB23" i="62"/>
  <c r="Z23" i="62"/>
  <c r="T23" i="62"/>
  <c r="K23" i="62"/>
  <c r="C23" i="62" s="1"/>
  <c r="CC23" i="62" s="1"/>
  <c r="J23" i="62"/>
  <c r="H23" i="62"/>
  <c r="A23" i="62"/>
  <c r="BT22" i="62"/>
  <c r="BS22" i="62"/>
  <c r="BQ22" i="62"/>
  <c r="BO22" i="62"/>
  <c r="BM22" i="62"/>
  <c r="BG22" i="62"/>
  <c r="BF22" i="62"/>
  <c r="BD22" i="62"/>
  <c r="BB22" i="62"/>
  <c r="AZ22" i="62"/>
  <c r="AT22" i="62"/>
  <c r="AQ22" i="62"/>
  <c r="AO22" i="62"/>
  <c r="AM22" i="62"/>
  <c r="AG22" i="62"/>
  <c r="AF22" i="62"/>
  <c r="AD22" i="62"/>
  <c r="AB22" i="62"/>
  <c r="Z22" i="62"/>
  <c r="T22" i="62"/>
  <c r="K22" i="62"/>
  <c r="C22" i="62" s="1"/>
  <c r="CC22" i="62" s="1"/>
  <c r="J22" i="62"/>
  <c r="H22" i="62"/>
  <c r="A22" i="62"/>
  <c r="BT21" i="62"/>
  <c r="BS21" i="62"/>
  <c r="BQ21" i="62"/>
  <c r="BO21" i="62"/>
  <c r="BM21" i="62"/>
  <c r="BG21" i="62"/>
  <c r="BF21" i="62"/>
  <c r="BD21" i="62"/>
  <c r="BB21" i="62"/>
  <c r="AZ21" i="62"/>
  <c r="AT21" i="62"/>
  <c r="AQ21" i="62"/>
  <c r="AO21" i="62"/>
  <c r="AM21" i="62"/>
  <c r="AG21" i="62"/>
  <c r="AF21" i="62"/>
  <c r="AD21" i="62"/>
  <c r="AB21" i="62"/>
  <c r="Z21" i="62"/>
  <c r="T21" i="62"/>
  <c r="K21" i="62"/>
  <c r="C21" i="62" s="1"/>
  <c r="CC21" i="62" s="1"/>
  <c r="J21" i="62"/>
  <c r="H21" i="62"/>
  <c r="A21" i="62"/>
  <c r="BT20" i="62"/>
  <c r="BS20" i="62"/>
  <c r="BQ20" i="62"/>
  <c r="BO20" i="62"/>
  <c r="BM20" i="62"/>
  <c r="BG20" i="62"/>
  <c r="BF20" i="62"/>
  <c r="BD20" i="62"/>
  <c r="BB20" i="62"/>
  <c r="AZ20" i="62"/>
  <c r="AT20" i="62"/>
  <c r="AQ20" i="62"/>
  <c r="AO20" i="62"/>
  <c r="AM20" i="62"/>
  <c r="AG20" i="62"/>
  <c r="AF20" i="62"/>
  <c r="AD20" i="62"/>
  <c r="AB20" i="62"/>
  <c r="Z20" i="62"/>
  <c r="T20" i="62"/>
  <c r="K20" i="62"/>
  <c r="C20" i="62" s="1"/>
  <c r="CC20" i="62" s="1"/>
  <c r="J20" i="62"/>
  <c r="H20" i="62"/>
  <c r="A20" i="62"/>
  <c r="BT19" i="62"/>
  <c r="BS19" i="62"/>
  <c r="BQ19" i="62"/>
  <c r="BO19" i="62"/>
  <c r="BM19" i="62"/>
  <c r="BG19" i="62"/>
  <c r="BF19" i="62"/>
  <c r="BD19" i="62"/>
  <c r="BB19" i="62"/>
  <c r="AZ19" i="62"/>
  <c r="AT19" i="62"/>
  <c r="AQ19" i="62"/>
  <c r="AO19" i="62"/>
  <c r="AM19" i="62"/>
  <c r="AG19" i="62"/>
  <c r="AF19" i="62"/>
  <c r="AD19" i="62"/>
  <c r="AB19" i="62"/>
  <c r="Z19" i="62"/>
  <c r="T19" i="62"/>
  <c r="H19" i="62"/>
  <c r="A19" i="62"/>
  <c r="BT18" i="62"/>
  <c r="BS18" i="62"/>
  <c r="BQ18" i="62"/>
  <c r="BO18" i="62"/>
  <c r="BM18" i="62"/>
  <c r="BG18" i="62"/>
  <c r="BF18" i="62"/>
  <c r="BD18" i="62"/>
  <c r="BB18" i="62"/>
  <c r="AZ18" i="62"/>
  <c r="AT18" i="62"/>
  <c r="AQ18" i="62"/>
  <c r="AO18" i="62"/>
  <c r="AM18" i="62"/>
  <c r="AG18" i="62"/>
  <c r="AF18" i="62"/>
  <c r="AD18" i="62"/>
  <c r="AB18" i="62"/>
  <c r="Z18" i="62"/>
  <c r="T18" i="62"/>
  <c r="K18" i="62"/>
  <c r="C18" i="62" s="1"/>
  <c r="CC18" i="62" s="1"/>
  <c r="J18" i="62"/>
  <c r="H18" i="62"/>
  <c r="A18" i="62"/>
  <c r="BT17" i="62"/>
  <c r="BS17" i="62"/>
  <c r="BQ17" i="62"/>
  <c r="BO17" i="62"/>
  <c r="BM17" i="62"/>
  <c r="BG17" i="62"/>
  <c r="BF17" i="62"/>
  <c r="BD17" i="62"/>
  <c r="BB17" i="62"/>
  <c r="AZ17" i="62"/>
  <c r="AT17" i="62"/>
  <c r="AQ17" i="62"/>
  <c r="AO17" i="62"/>
  <c r="AM17" i="62"/>
  <c r="AG17" i="62"/>
  <c r="AF17" i="62"/>
  <c r="AD17" i="62"/>
  <c r="AB17" i="62"/>
  <c r="Z17" i="62"/>
  <c r="T17" i="62"/>
  <c r="K17" i="62"/>
  <c r="C17" i="62" s="1"/>
  <c r="CC17" i="62" s="1"/>
  <c r="J17" i="62"/>
  <c r="H17" i="62"/>
  <c r="A17" i="62"/>
  <c r="BT16" i="62"/>
  <c r="BS16" i="62"/>
  <c r="BQ16" i="62"/>
  <c r="BO16" i="62"/>
  <c r="BM16" i="62"/>
  <c r="BG16" i="62"/>
  <c r="BF16" i="62"/>
  <c r="BD16" i="62"/>
  <c r="BB16" i="62"/>
  <c r="AZ16" i="62"/>
  <c r="AT16" i="62"/>
  <c r="AQ16" i="62"/>
  <c r="AO16" i="62"/>
  <c r="AM16" i="62"/>
  <c r="AG16" i="62"/>
  <c r="AF16" i="62"/>
  <c r="AD16" i="62"/>
  <c r="AB16" i="62"/>
  <c r="Z16" i="62"/>
  <c r="T16" i="62"/>
  <c r="K16" i="62"/>
  <c r="C16" i="62" s="1"/>
  <c r="CC16" i="62" s="1"/>
  <c r="J16" i="62"/>
  <c r="H16" i="62"/>
  <c r="A16" i="62"/>
  <c r="BT15" i="62"/>
  <c r="BS15" i="62"/>
  <c r="BQ15" i="62"/>
  <c r="BO15" i="62"/>
  <c r="BM15" i="62"/>
  <c r="BG15" i="62"/>
  <c r="BF15" i="62"/>
  <c r="BD15" i="62"/>
  <c r="BB15" i="62"/>
  <c r="AZ15" i="62"/>
  <c r="AT15" i="62"/>
  <c r="AQ15" i="62"/>
  <c r="AO15" i="62"/>
  <c r="AM15" i="62"/>
  <c r="AG15" i="62"/>
  <c r="AF15" i="62"/>
  <c r="AD15" i="62"/>
  <c r="AB15" i="62"/>
  <c r="Z15" i="62"/>
  <c r="K15" i="62"/>
  <c r="C15" i="62" s="1"/>
  <c r="CC15" i="62" s="1"/>
  <c r="J15" i="62"/>
  <c r="H15" i="62"/>
  <c r="A15" i="62"/>
  <c r="BT14" i="62"/>
  <c r="BS14" i="62"/>
  <c r="BQ14" i="62"/>
  <c r="BO14" i="62"/>
  <c r="BM14" i="62"/>
  <c r="BG14" i="62"/>
  <c r="BF14" i="62"/>
  <c r="BD14" i="62"/>
  <c r="BB14" i="62"/>
  <c r="AZ14" i="62"/>
  <c r="AT14" i="62"/>
  <c r="AQ14" i="62"/>
  <c r="AO14" i="62"/>
  <c r="AM14" i="62"/>
  <c r="AG14" i="62"/>
  <c r="AF14" i="62"/>
  <c r="AD14" i="62"/>
  <c r="AB14" i="62"/>
  <c r="Z14" i="62"/>
  <c r="T14" i="62"/>
  <c r="K14" i="62"/>
  <c r="C14" i="62" s="1"/>
  <c r="CC14" i="62" s="1"/>
  <c r="J14" i="62"/>
  <c r="H14" i="62"/>
  <c r="A14" i="62"/>
  <c r="BT13" i="62"/>
  <c r="BS13" i="62"/>
  <c r="BQ13" i="62"/>
  <c r="BO13" i="62"/>
  <c r="BM13" i="62"/>
  <c r="BG13" i="62"/>
  <c r="BF13" i="62"/>
  <c r="BD13" i="62"/>
  <c r="BB13" i="62"/>
  <c r="AZ13" i="62"/>
  <c r="AT13" i="62"/>
  <c r="AQ13" i="62"/>
  <c r="AO13" i="62"/>
  <c r="AM13" i="62"/>
  <c r="AG13" i="62"/>
  <c r="AF13" i="62"/>
  <c r="AD13" i="62"/>
  <c r="AB13" i="62"/>
  <c r="Z13" i="62"/>
  <c r="T13" i="62"/>
  <c r="K13" i="62"/>
  <c r="C13" i="62" s="1"/>
  <c r="CC13" i="62" s="1"/>
  <c r="J13" i="62"/>
  <c r="H13" i="62"/>
  <c r="A13" i="62"/>
  <c r="BT12" i="62"/>
  <c r="BS12" i="62"/>
  <c r="BQ12" i="62"/>
  <c r="BO12" i="62"/>
  <c r="BM12" i="62"/>
  <c r="BG12" i="62"/>
  <c r="BF12" i="62"/>
  <c r="BD12" i="62"/>
  <c r="BB12" i="62"/>
  <c r="AZ12" i="62"/>
  <c r="AT12" i="62"/>
  <c r="AQ12" i="62"/>
  <c r="AO12" i="62"/>
  <c r="AM12" i="62"/>
  <c r="AG12" i="62"/>
  <c r="AF12" i="62"/>
  <c r="AD12" i="62"/>
  <c r="AB12" i="62"/>
  <c r="Z12" i="62"/>
  <c r="T12" i="62"/>
  <c r="K12" i="62"/>
  <c r="C12" i="62"/>
  <c r="CC12" i="62" s="1"/>
  <c r="J12" i="62"/>
  <c r="H12" i="62"/>
  <c r="A12" i="62"/>
  <c r="BT11" i="62"/>
  <c r="BS11" i="62"/>
  <c r="BQ11" i="62"/>
  <c r="BO11" i="62"/>
  <c r="BM11" i="62"/>
  <c r="BG11" i="62"/>
  <c r="BF11" i="62"/>
  <c r="BD11" i="62"/>
  <c r="BB11" i="62"/>
  <c r="AZ11" i="62"/>
  <c r="AT11" i="62"/>
  <c r="AQ11" i="62"/>
  <c r="AO11" i="62"/>
  <c r="AM11" i="62"/>
  <c r="AG11" i="62"/>
  <c r="AF11" i="62"/>
  <c r="AD11" i="62"/>
  <c r="AB11" i="62"/>
  <c r="Z11" i="62"/>
  <c r="T11" i="62"/>
  <c r="K11" i="62"/>
  <c r="C11" i="62" s="1"/>
  <c r="CC11" i="62" s="1"/>
  <c r="J11" i="62"/>
  <c r="H11" i="62"/>
  <c r="A11" i="62"/>
  <c r="BT10" i="62"/>
  <c r="BS10" i="62"/>
  <c r="BQ10" i="62"/>
  <c r="BO10" i="62"/>
  <c r="BM10" i="62"/>
  <c r="BG10" i="62"/>
  <c r="BF10" i="62"/>
  <c r="BD10" i="62"/>
  <c r="BB10" i="62"/>
  <c r="AZ10" i="62"/>
  <c r="AT10" i="62"/>
  <c r="AQ10" i="62"/>
  <c r="AO10" i="62"/>
  <c r="AM10" i="62"/>
  <c r="AG10" i="62"/>
  <c r="AF10" i="62"/>
  <c r="AD10" i="62"/>
  <c r="AB10" i="62"/>
  <c r="Z10" i="62"/>
  <c r="T10" i="62"/>
  <c r="K10" i="62"/>
  <c r="C10" i="62" s="1"/>
  <c r="CC10" i="62" s="1"/>
  <c r="J10" i="62"/>
  <c r="H10" i="62"/>
  <c r="A10" i="62"/>
  <c r="BT9" i="62"/>
  <c r="BS9" i="62"/>
  <c r="BQ9" i="62"/>
  <c r="BO9" i="62"/>
  <c r="BM9" i="62"/>
  <c r="BG9" i="62"/>
  <c r="BF9" i="62"/>
  <c r="BD9" i="62"/>
  <c r="BB9" i="62"/>
  <c r="AZ9" i="62"/>
  <c r="AT9" i="62"/>
  <c r="AQ9" i="62"/>
  <c r="AO9" i="62"/>
  <c r="AM9" i="62"/>
  <c r="AG9" i="62"/>
  <c r="AF9" i="62"/>
  <c r="AD9" i="62"/>
  <c r="AB9" i="62"/>
  <c r="Z9" i="62"/>
  <c r="T9" i="62"/>
  <c r="K9" i="62"/>
  <c r="C9" i="62" s="1"/>
  <c r="CC9" i="62" s="1"/>
  <c r="J9" i="62"/>
  <c r="H9" i="62"/>
  <c r="A9" i="62"/>
  <c r="BT8" i="62"/>
  <c r="BS8" i="62"/>
  <c r="BQ8" i="62"/>
  <c r="BO8" i="62"/>
  <c r="BM8" i="62"/>
  <c r="BG8" i="62"/>
  <c r="BF8" i="62"/>
  <c r="BD8" i="62"/>
  <c r="BB8" i="62"/>
  <c r="AZ8" i="62"/>
  <c r="AT8" i="62"/>
  <c r="AQ8" i="62"/>
  <c r="AO8" i="62"/>
  <c r="AM8" i="62"/>
  <c r="AG8" i="62"/>
  <c r="AF8" i="62"/>
  <c r="AD8" i="62"/>
  <c r="AB8" i="62"/>
  <c r="Z8" i="62"/>
  <c r="T8" i="62"/>
  <c r="K8" i="62"/>
  <c r="C8" i="62" s="1"/>
  <c r="CC8" i="62" s="1"/>
  <c r="J8" i="62"/>
  <c r="H8" i="62"/>
  <c r="A8" i="62"/>
  <c r="BT7" i="62"/>
  <c r="BS7" i="62"/>
  <c r="BQ7" i="62"/>
  <c r="BO7" i="62"/>
  <c r="BM7" i="62"/>
  <c r="BG7" i="62"/>
  <c r="BF7" i="62"/>
  <c r="BD7" i="62"/>
  <c r="BB7" i="62"/>
  <c r="AZ7" i="62"/>
  <c r="AT7" i="62"/>
  <c r="AQ7" i="62"/>
  <c r="AO7" i="62"/>
  <c r="AM7" i="62"/>
  <c r="AG7" i="62"/>
  <c r="AF7" i="62"/>
  <c r="AD7" i="62"/>
  <c r="AB7" i="62"/>
  <c r="Z7" i="62"/>
  <c r="T7" i="62"/>
  <c r="K7" i="62"/>
  <c r="C7" i="62" s="1"/>
  <c r="CC7" i="62" s="1"/>
  <c r="J7" i="62"/>
  <c r="H7" i="62"/>
  <c r="A7" i="62"/>
  <c r="BT6" i="62"/>
  <c r="BS6" i="62"/>
  <c r="BQ6" i="62"/>
  <c r="BO6" i="62"/>
  <c r="BM6" i="62"/>
  <c r="BG6" i="62"/>
  <c r="BF6" i="62"/>
  <c r="BD6" i="62"/>
  <c r="BB6" i="62"/>
  <c r="AZ6" i="62"/>
  <c r="AT6" i="62"/>
  <c r="AQ6" i="62"/>
  <c r="AO6" i="62"/>
  <c r="AM6" i="62"/>
  <c r="AG6" i="62"/>
  <c r="AF6" i="62"/>
  <c r="AD6" i="62"/>
  <c r="AB6" i="62"/>
  <c r="Z6" i="62"/>
  <c r="K6" i="62"/>
  <c r="C6" i="62" s="1"/>
  <c r="CC6" i="62" s="1"/>
  <c r="J6" i="62"/>
  <c r="A6" i="62"/>
  <c r="BT5" i="62"/>
  <c r="BS5" i="62"/>
  <c r="BQ5" i="62"/>
  <c r="BO5" i="62"/>
  <c r="BM5" i="62"/>
  <c r="BG5" i="62"/>
  <c r="BF5" i="62"/>
  <c r="BD5" i="62"/>
  <c r="BB5" i="62"/>
  <c r="AZ5" i="62"/>
  <c r="AT5" i="62"/>
  <c r="AQ5" i="62"/>
  <c r="AO5" i="62"/>
  <c r="AM5" i="62"/>
  <c r="AG5" i="62"/>
  <c r="AF5" i="62"/>
  <c r="AD5" i="62"/>
  <c r="AB5" i="62"/>
  <c r="Z5" i="62"/>
  <c r="K5" i="62"/>
  <c r="C5" i="62" s="1"/>
  <c r="CC5" i="62" s="1"/>
  <c r="J5" i="62"/>
  <c r="A5" i="62"/>
  <c r="BT4" i="62"/>
  <c r="BS4" i="62"/>
  <c r="BQ4" i="62"/>
  <c r="BO4" i="62"/>
  <c r="BM4" i="62"/>
  <c r="BG4" i="62"/>
  <c r="BF4" i="62"/>
  <c r="BD4" i="62"/>
  <c r="BB4" i="62"/>
  <c r="AZ4" i="62"/>
  <c r="AT4" i="62"/>
  <c r="AQ4" i="62"/>
  <c r="AO4" i="62"/>
  <c r="AM4" i="62"/>
  <c r="AG4" i="62"/>
  <c r="AF4" i="62"/>
  <c r="AD4" i="62"/>
  <c r="AB4" i="62"/>
  <c r="Z4" i="62"/>
  <c r="K4" i="62"/>
  <c r="C4" i="62"/>
  <c r="J4" i="62"/>
  <c r="A4" i="62"/>
  <c r="BT3" i="62"/>
  <c r="BS3" i="62"/>
  <c r="BQ3" i="62"/>
  <c r="BO3" i="62"/>
  <c r="BM3" i="62"/>
  <c r="K3" i="62"/>
  <c r="C3" i="62" s="1"/>
  <c r="J3" i="62"/>
  <c r="BT2" i="62"/>
  <c r="BS2" i="62"/>
  <c r="BQ2" i="62"/>
  <c r="BO2" i="62"/>
  <c r="BM2" i="62"/>
  <c r="K2" i="62"/>
  <c r="C2" i="62" s="1"/>
  <c r="CC2" i="62" s="1"/>
  <c r="J2" i="62"/>
  <c r="A2" i="62"/>
  <c r="A3" i="62"/>
  <c r="BT501" i="61"/>
  <c r="BS501" i="61"/>
  <c r="BQ501" i="61"/>
  <c r="BO501" i="61"/>
  <c r="BM501" i="61"/>
  <c r="BG501" i="61"/>
  <c r="BF501" i="61"/>
  <c r="BD501" i="61"/>
  <c r="BB501" i="61"/>
  <c r="AZ501" i="61"/>
  <c r="AT501" i="61"/>
  <c r="AQ501" i="61"/>
  <c r="AO501" i="61"/>
  <c r="AM501" i="61"/>
  <c r="AG501" i="61"/>
  <c r="AF501" i="61"/>
  <c r="AD501" i="61"/>
  <c r="AB501" i="61"/>
  <c r="Z501" i="61"/>
  <c r="T501" i="61"/>
  <c r="K501" i="61"/>
  <c r="C501" i="61"/>
  <c r="CC501" i="61" s="1"/>
  <c r="J501" i="61"/>
  <c r="H501" i="61"/>
  <c r="A501" i="61"/>
  <c r="BT500" i="61"/>
  <c r="BS500" i="61"/>
  <c r="BQ500" i="61"/>
  <c r="BO500" i="61"/>
  <c r="BM500" i="61"/>
  <c r="BG500" i="61"/>
  <c r="BF500" i="61"/>
  <c r="BD500" i="61"/>
  <c r="BB500" i="61"/>
  <c r="AZ500" i="61"/>
  <c r="AT500" i="61"/>
  <c r="AQ500" i="61"/>
  <c r="AO500" i="61"/>
  <c r="AM500" i="61"/>
  <c r="AG500" i="61"/>
  <c r="AF500" i="61"/>
  <c r="AD500" i="61"/>
  <c r="AB500" i="61"/>
  <c r="Z500" i="61"/>
  <c r="T500" i="61"/>
  <c r="K500" i="61"/>
  <c r="C500" i="61" s="1"/>
  <c r="CC500" i="61" s="1"/>
  <c r="J500" i="61"/>
  <c r="H500" i="61"/>
  <c r="A500" i="61"/>
  <c r="BT499" i="61"/>
  <c r="BS499" i="61"/>
  <c r="BQ499" i="61"/>
  <c r="BO499" i="61"/>
  <c r="BM499" i="61"/>
  <c r="BG499" i="61"/>
  <c r="BF499" i="61"/>
  <c r="BD499" i="61"/>
  <c r="BB499" i="61"/>
  <c r="AZ499" i="61"/>
  <c r="AT499" i="61"/>
  <c r="AQ499" i="61"/>
  <c r="AO499" i="61"/>
  <c r="AM499" i="61"/>
  <c r="AG499" i="61"/>
  <c r="AF499" i="61"/>
  <c r="AD499" i="61"/>
  <c r="AB499" i="61"/>
  <c r="Z499" i="61"/>
  <c r="T499" i="61"/>
  <c r="K499" i="61"/>
  <c r="C499" i="61" s="1"/>
  <c r="CC499" i="61" s="1"/>
  <c r="J499" i="61"/>
  <c r="H499" i="61"/>
  <c r="A499" i="61"/>
  <c r="BT498" i="61"/>
  <c r="BS498" i="61"/>
  <c r="BQ498" i="61"/>
  <c r="BO498" i="61"/>
  <c r="BM498" i="61"/>
  <c r="BG498" i="61"/>
  <c r="BF498" i="61"/>
  <c r="BD498" i="61"/>
  <c r="BB498" i="61"/>
  <c r="AZ498" i="61"/>
  <c r="AT498" i="61"/>
  <c r="AQ498" i="61"/>
  <c r="AO498" i="61"/>
  <c r="AM498" i="61"/>
  <c r="AG498" i="61"/>
  <c r="AF498" i="61"/>
  <c r="AD498" i="61"/>
  <c r="AB498" i="61"/>
  <c r="Z498" i="61"/>
  <c r="T498" i="61"/>
  <c r="K498" i="61"/>
  <c r="C498" i="61" s="1"/>
  <c r="CC498" i="61" s="1"/>
  <c r="J498" i="61"/>
  <c r="H498" i="61"/>
  <c r="A498" i="61"/>
  <c r="BT497" i="61"/>
  <c r="BS497" i="61"/>
  <c r="BQ497" i="61"/>
  <c r="BO497" i="61"/>
  <c r="BM497" i="61"/>
  <c r="BG497" i="61"/>
  <c r="BF497" i="61"/>
  <c r="BD497" i="61"/>
  <c r="BB497" i="61"/>
  <c r="AZ497" i="61"/>
  <c r="AT497" i="61"/>
  <c r="AQ497" i="61"/>
  <c r="AO497" i="61"/>
  <c r="AM497" i="61"/>
  <c r="AG497" i="61"/>
  <c r="AF497" i="61"/>
  <c r="AD497" i="61"/>
  <c r="AB497" i="61"/>
  <c r="Z497" i="61"/>
  <c r="T497" i="61"/>
  <c r="K497" i="61"/>
  <c r="C497" i="61"/>
  <c r="CC497" i="61" s="1"/>
  <c r="J497" i="61"/>
  <c r="H497" i="61"/>
  <c r="A497" i="61"/>
  <c r="BT496" i="61"/>
  <c r="BS496" i="61"/>
  <c r="BQ496" i="61"/>
  <c r="BO496" i="61"/>
  <c r="BM496" i="61"/>
  <c r="BG496" i="61"/>
  <c r="BF496" i="61"/>
  <c r="BD496" i="61"/>
  <c r="BB496" i="61"/>
  <c r="AZ496" i="61"/>
  <c r="AT496" i="61"/>
  <c r="AQ496" i="61"/>
  <c r="AO496" i="61"/>
  <c r="AM496" i="61"/>
  <c r="AG496" i="61"/>
  <c r="AF496" i="61"/>
  <c r="AD496" i="61"/>
  <c r="AB496" i="61"/>
  <c r="Z496" i="61"/>
  <c r="T496" i="61"/>
  <c r="K496" i="61"/>
  <c r="C496" i="61"/>
  <c r="CC496" i="61" s="1"/>
  <c r="J496" i="61"/>
  <c r="H496" i="61"/>
  <c r="A496" i="61"/>
  <c r="BT495" i="61"/>
  <c r="BS495" i="61"/>
  <c r="BQ495" i="61"/>
  <c r="BO495" i="61"/>
  <c r="BM495" i="61"/>
  <c r="BG495" i="61"/>
  <c r="BF495" i="61"/>
  <c r="BD495" i="61"/>
  <c r="BB495" i="61"/>
  <c r="AZ495" i="61"/>
  <c r="AT495" i="61"/>
  <c r="AQ495" i="61"/>
  <c r="AO495" i="61"/>
  <c r="AM495" i="61"/>
  <c r="AG495" i="61"/>
  <c r="AF495" i="61"/>
  <c r="AD495" i="61"/>
  <c r="AB495" i="61"/>
  <c r="Z495" i="61"/>
  <c r="T495" i="61"/>
  <c r="K495" i="61"/>
  <c r="C495" i="61" s="1"/>
  <c r="CC495" i="61" s="1"/>
  <c r="J495" i="61"/>
  <c r="H495" i="61"/>
  <c r="A495" i="61"/>
  <c r="BT494" i="61"/>
  <c r="BS494" i="61"/>
  <c r="BQ494" i="61"/>
  <c r="BO494" i="61"/>
  <c r="BM494" i="61"/>
  <c r="BG494" i="61"/>
  <c r="BF494" i="61"/>
  <c r="BD494" i="61"/>
  <c r="BB494" i="61"/>
  <c r="AZ494" i="61"/>
  <c r="AT494" i="61"/>
  <c r="AQ494" i="61"/>
  <c r="AO494" i="61"/>
  <c r="AM494" i="61"/>
  <c r="AG494" i="61"/>
  <c r="AF494" i="61"/>
  <c r="AD494" i="61"/>
  <c r="AB494" i="61"/>
  <c r="Z494" i="61"/>
  <c r="T494" i="61"/>
  <c r="K494" i="61"/>
  <c r="C494" i="61"/>
  <c r="CC494" i="61" s="1"/>
  <c r="J494" i="61"/>
  <c r="H494" i="61"/>
  <c r="A494" i="61"/>
  <c r="BT493" i="61"/>
  <c r="BS493" i="61"/>
  <c r="BQ493" i="61"/>
  <c r="BO493" i="61"/>
  <c r="BM493" i="61"/>
  <c r="BG493" i="61"/>
  <c r="BF493" i="61"/>
  <c r="BD493" i="61"/>
  <c r="BB493" i="61"/>
  <c r="AZ493" i="61"/>
  <c r="AT493" i="61"/>
  <c r="AQ493" i="61"/>
  <c r="AO493" i="61"/>
  <c r="AM493" i="61"/>
  <c r="AG493" i="61"/>
  <c r="AF493" i="61"/>
  <c r="AD493" i="61"/>
  <c r="AB493" i="61"/>
  <c r="Z493" i="61"/>
  <c r="T493" i="61"/>
  <c r="K493" i="61"/>
  <c r="C493" i="61" s="1"/>
  <c r="CC493" i="61" s="1"/>
  <c r="J493" i="61"/>
  <c r="H493" i="61"/>
  <c r="A493" i="61"/>
  <c r="BT492" i="61"/>
  <c r="BS492" i="61"/>
  <c r="BQ492" i="61"/>
  <c r="BO492" i="61"/>
  <c r="BM492" i="61"/>
  <c r="BG492" i="61"/>
  <c r="BF492" i="61"/>
  <c r="BD492" i="61"/>
  <c r="BB492" i="61"/>
  <c r="AZ492" i="61"/>
  <c r="AT492" i="61"/>
  <c r="AQ492" i="61"/>
  <c r="AO492" i="61"/>
  <c r="AM492" i="61"/>
  <c r="AG492" i="61"/>
  <c r="AF492" i="61"/>
  <c r="AD492" i="61"/>
  <c r="AB492" i="61"/>
  <c r="Z492" i="61"/>
  <c r="T492" i="61"/>
  <c r="K492" i="61"/>
  <c r="C492" i="61" s="1"/>
  <c r="CC492" i="61" s="1"/>
  <c r="J492" i="61"/>
  <c r="H492" i="61"/>
  <c r="A492" i="61"/>
  <c r="BT491" i="61"/>
  <c r="BS491" i="61"/>
  <c r="BQ491" i="61"/>
  <c r="BO491" i="61"/>
  <c r="BM491" i="61"/>
  <c r="BG491" i="61"/>
  <c r="BF491" i="61"/>
  <c r="BD491" i="61"/>
  <c r="BB491" i="61"/>
  <c r="AZ491" i="61"/>
  <c r="AT491" i="61"/>
  <c r="AQ491" i="61"/>
  <c r="AO491" i="61"/>
  <c r="AM491" i="61"/>
  <c r="AG491" i="61"/>
  <c r="AF491" i="61"/>
  <c r="AD491" i="61"/>
  <c r="AB491" i="61"/>
  <c r="Z491" i="61"/>
  <c r="T491" i="61"/>
  <c r="K491" i="61"/>
  <c r="C491" i="61" s="1"/>
  <c r="CC491" i="61" s="1"/>
  <c r="J491" i="61"/>
  <c r="H491" i="61"/>
  <c r="A491" i="61"/>
  <c r="BT490" i="61"/>
  <c r="BS490" i="61"/>
  <c r="BQ490" i="61"/>
  <c r="BO490" i="61"/>
  <c r="BM490" i="61"/>
  <c r="BG490" i="61"/>
  <c r="BF490" i="61"/>
  <c r="BD490" i="61"/>
  <c r="BB490" i="61"/>
  <c r="AZ490" i="61"/>
  <c r="AT490" i="61"/>
  <c r="AQ490" i="61"/>
  <c r="AO490" i="61"/>
  <c r="AM490" i="61"/>
  <c r="AG490" i="61"/>
  <c r="AF490" i="61"/>
  <c r="AD490" i="61"/>
  <c r="AB490" i="61"/>
  <c r="Z490" i="61"/>
  <c r="T490" i="61"/>
  <c r="K490" i="61"/>
  <c r="C490" i="61" s="1"/>
  <c r="CC490" i="61" s="1"/>
  <c r="J490" i="61"/>
  <c r="H490" i="61"/>
  <c r="A490" i="61"/>
  <c r="BT489" i="61"/>
  <c r="BS489" i="61"/>
  <c r="BQ489" i="61"/>
  <c r="BO489" i="61"/>
  <c r="BM489" i="61"/>
  <c r="BG489" i="61"/>
  <c r="BF489" i="61"/>
  <c r="BD489" i="61"/>
  <c r="BB489" i="61"/>
  <c r="AZ489" i="61"/>
  <c r="AT489" i="61"/>
  <c r="AQ489" i="61"/>
  <c r="AO489" i="61"/>
  <c r="AM489" i="61"/>
  <c r="AG489" i="61"/>
  <c r="AF489" i="61"/>
  <c r="AD489" i="61"/>
  <c r="AB489" i="61"/>
  <c r="Z489" i="61"/>
  <c r="T489" i="61"/>
  <c r="K489" i="61"/>
  <c r="J489" i="61"/>
  <c r="H489" i="61"/>
  <c r="A489" i="61"/>
  <c r="BT488" i="61"/>
  <c r="BS488" i="61"/>
  <c r="BQ488" i="61"/>
  <c r="BO488" i="61"/>
  <c r="BM488" i="61"/>
  <c r="BG488" i="61"/>
  <c r="BF488" i="61"/>
  <c r="BD488" i="61"/>
  <c r="BB488" i="61"/>
  <c r="AZ488" i="61"/>
  <c r="AT488" i="61"/>
  <c r="AQ488" i="61"/>
  <c r="AO488" i="61"/>
  <c r="AM488" i="61"/>
  <c r="AG488" i="61"/>
  <c r="AF488" i="61"/>
  <c r="AD488" i="61"/>
  <c r="AB488" i="61"/>
  <c r="Z488" i="61"/>
  <c r="T488" i="61"/>
  <c r="K488" i="61"/>
  <c r="J488" i="61"/>
  <c r="H488" i="61"/>
  <c r="A488" i="61"/>
  <c r="BT487" i="61"/>
  <c r="BS487" i="61"/>
  <c r="BQ487" i="61"/>
  <c r="BO487" i="61"/>
  <c r="BM487" i="61"/>
  <c r="BG487" i="61"/>
  <c r="BF487" i="61"/>
  <c r="BD487" i="61"/>
  <c r="BB487" i="61"/>
  <c r="AZ487" i="61"/>
  <c r="AT487" i="61"/>
  <c r="AQ487" i="61"/>
  <c r="AO487" i="61"/>
  <c r="AM487" i="61"/>
  <c r="AG487" i="61"/>
  <c r="AF487" i="61"/>
  <c r="AD487" i="61"/>
  <c r="AB487" i="61"/>
  <c r="Z487" i="61"/>
  <c r="T487" i="61"/>
  <c r="K487" i="61"/>
  <c r="C487" i="61" s="1"/>
  <c r="CC487" i="61" s="1"/>
  <c r="J487" i="61"/>
  <c r="H487" i="61"/>
  <c r="A487" i="61"/>
  <c r="BT486" i="61"/>
  <c r="BS486" i="61"/>
  <c r="BQ486" i="61"/>
  <c r="BO486" i="61"/>
  <c r="BM486" i="61"/>
  <c r="BG486" i="61"/>
  <c r="BF486" i="61"/>
  <c r="BD486" i="61"/>
  <c r="BB486" i="61"/>
  <c r="AZ486" i="61"/>
  <c r="AT486" i="61"/>
  <c r="AQ486" i="61"/>
  <c r="AO486" i="61"/>
  <c r="AM486" i="61"/>
  <c r="AG486" i="61"/>
  <c r="AF486" i="61"/>
  <c r="AD486" i="61"/>
  <c r="AB486" i="61"/>
  <c r="Z486" i="61"/>
  <c r="T486" i="61"/>
  <c r="K486" i="61"/>
  <c r="C486" i="61"/>
  <c r="CC486" i="61" s="1"/>
  <c r="J486" i="61"/>
  <c r="H486" i="61"/>
  <c r="A486" i="61"/>
  <c r="BT485" i="61"/>
  <c r="BS485" i="61"/>
  <c r="BQ485" i="61"/>
  <c r="BO485" i="61"/>
  <c r="BM485" i="61"/>
  <c r="BG485" i="61"/>
  <c r="BF485" i="61"/>
  <c r="BD485" i="61"/>
  <c r="BB485" i="61"/>
  <c r="AZ485" i="61"/>
  <c r="AT485" i="61"/>
  <c r="AQ485" i="61"/>
  <c r="AO485" i="61"/>
  <c r="AM485" i="61"/>
  <c r="AG485" i="61"/>
  <c r="AF485" i="61"/>
  <c r="AD485" i="61"/>
  <c r="AB485" i="61"/>
  <c r="Z485" i="61"/>
  <c r="T485" i="61"/>
  <c r="K485" i="61"/>
  <c r="C485" i="61" s="1"/>
  <c r="CC485" i="61" s="1"/>
  <c r="J485" i="61"/>
  <c r="H485" i="61"/>
  <c r="A485" i="61"/>
  <c r="BT484" i="61"/>
  <c r="BS484" i="61"/>
  <c r="BQ484" i="61"/>
  <c r="BO484" i="61"/>
  <c r="BM484" i="61"/>
  <c r="BG484" i="61"/>
  <c r="BF484" i="61"/>
  <c r="BD484" i="61"/>
  <c r="BB484" i="61"/>
  <c r="AZ484" i="61"/>
  <c r="AT484" i="61"/>
  <c r="AQ484" i="61"/>
  <c r="AO484" i="61"/>
  <c r="AM484" i="61"/>
  <c r="AG484" i="61"/>
  <c r="AF484" i="61"/>
  <c r="AD484" i="61"/>
  <c r="AB484" i="61"/>
  <c r="Z484" i="61"/>
  <c r="T484" i="61"/>
  <c r="K484" i="61"/>
  <c r="C484" i="61" s="1"/>
  <c r="CC484" i="61" s="1"/>
  <c r="J484" i="61"/>
  <c r="H484" i="61"/>
  <c r="A484" i="61"/>
  <c r="BT483" i="61"/>
  <c r="BS483" i="61"/>
  <c r="BQ483" i="61"/>
  <c r="BO483" i="61"/>
  <c r="BM483" i="61"/>
  <c r="BG483" i="61"/>
  <c r="BF483" i="61"/>
  <c r="BD483" i="61"/>
  <c r="BB483" i="61"/>
  <c r="AZ483" i="61"/>
  <c r="AT483" i="61"/>
  <c r="AQ483" i="61"/>
  <c r="AO483" i="61"/>
  <c r="AM483" i="61"/>
  <c r="AG483" i="61"/>
  <c r="AF483" i="61"/>
  <c r="AD483" i="61"/>
  <c r="AB483" i="61"/>
  <c r="Z483" i="61"/>
  <c r="T483" i="61"/>
  <c r="K483" i="61"/>
  <c r="C483" i="61" s="1"/>
  <c r="CC483" i="61" s="1"/>
  <c r="J483" i="61"/>
  <c r="H483" i="61"/>
  <c r="A483" i="61"/>
  <c r="BT482" i="61"/>
  <c r="BS482" i="61"/>
  <c r="BQ482" i="61"/>
  <c r="BO482" i="61"/>
  <c r="BM482" i="61"/>
  <c r="BG482" i="61"/>
  <c r="BF482" i="61"/>
  <c r="BD482" i="61"/>
  <c r="BB482" i="61"/>
  <c r="AZ482" i="61"/>
  <c r="AT482" i="61"/>
  <c r="AQ482" i="61"/>
  <c r="AO482" i="61"/>
  <c r="AM482" i="61"/>
  <c r="AG482" i="61"/>
  <c r="AF482" i="61"/>
  <c r="AD482" i="61"/>
  <c r="AB482" i="61"/>
  <c r="Z482" i="61"/>
  <c r="T482" i="61"/>
  <c r="K482" i="61"/>
  <c r="C482" i="61"/>
  <c r="CC482" i="61" s="1"/>
  <c r="J482" i="61"/>
  <c r="H482" i="61"/>
  <c r="A482" i="61"/>
  <c r="BT481" i="61"/>
  <c r="BS481" i="61"/>
  <c r="BQ481" i="61"/>
  <c r="BO481" i="61"/>
  <c r="BM481" i="61"/>
  <c r="BG481" i="61"/>
  <c r="BF481" i="61"/>
  <c r="BD481" i="61"/>
  <c r="BB481" i="61"/>
  <c r="AZ481" i="61"/>
  <c r="AT481" i="61"/>
  <c r="AQ481" i="61"/>
  <c r="AO481" i="61"/>
  <c r="AM481" i="61"/>
  <c r="AG481" i="61"/>
  <c r="AF481" i="61"/>
  <c r="AD481" i="61"/>
  <c r="AB481" i="61"/>
  <c r="Z481" i="61"/>
  <c r="T481" i="61"/>
  <c r="K481" i="61"/>
  <c r="C481" i="61" s="1"/>
  <c r="CC481" i="61" s="1"/>
  <c r="J481" i="61"/>
  <c r="H481" i="61"/>
  <c r="A481" i="61"/>
  <c r="BT480" i="61"/>
  <c r="BS480" i="61"/>
  <c r="BQ480" i="61"/>
  <c r="BO480" i="61"/>
  <c r="BM480" i="61"/>
  <c r="BG480" i="61"/>
  <c r="BF480" i="61"/>
  <c r="BD480" i="61"/>
  <c r="BB480" i="61"/>
  <c r="AZ480" i="61"/>
  <c r="AT480" i="61"/>
  <c r="AQ480" i="61"/>
  <c r="AO480" i="61"/>
  <c r="AM480" i="61"/>
  <c r="AG480" i="61"/>
  <c r="AF480" i="61"/>
  <c r="AD480" i="61"/>
  <c r="AB480" i="61"/>
  <c r="Z480" i="61"/>
  <c r="T480" i="61"/>
  <c r="K480" i="61"/>
  <c r="C480" i="61" s="1"/>
  <c r="CC480" i="61" s="1"/>
  <c r="J480" i="61"/>
  <c r="H480" i="61"/>
  <c r="A480" i="61"/>
  <c r="BT479" i="61"/>
  <c r="BS479" i="61"/>
  <c r="BQ479" i="61"/>
  <c r="BO479" i="61"/>
  <c r="BM479" i="61"/>
  <c r="BG479" i="61"/>
  <c r="BF479" i="61"/>
  <c r="BD479" i="61"/>
  <c r="BB479" i="61"/>
  <c r="AZ479" i="61"/>
  <c r="AT479" i="61"/>
  <c r="AQ479" i="61"/>
  <c r="AO479" i="61"/>
  <c r="AM479" i="61"/>
  <c r="AG479" i="61"/>
  <c r="AF479" i="61"/>
  <c r="AD479" i="61"/>
  <c r="AB479" i="61"/>
  <c r="Z479" i="61"/>
  <c r="T479" i="61"/>
  <c r="K479" i="61"/>
  <c r="C479" i="61"/>
  <c r="CC479" i="61" s="1"/>
  <c r="J479" i="61"/>
  <c r="H479" i="61"/>
  <c r="A479" i="61"/>
  <c r="BT478" i="61"/>
  <c r="BS478" i="61"/>
  <c r="BQ478" i="61"/>
  <c r="BO478" i="61"/>
  <c r="BM478" i="61"/>
  <c r="BG478" i="61"/>
  <c r="BF478" i="61"/>
  <c r="BD478" i="61"/>
  <c r="BB478" i="61"/>
  <c r="AZ478" i="61"/>
  <c r="AT478" i="61"/>
  <c r="AQ478" i="61"/>
  <c r="AO478" i="61"/>
  <c r="AM478" i="61"/>
  <c r="AG478" i="61"/>
  <c r="AF478" i="61"/>
  <c r="AD478" i="61"/>
  <c r="AB478" i="61"/>
  <c r="Z478" i="61"/>
  <c r="T478" i="61"/>
  <c r="K478" i="61"/>
  <c r="C478" i="61" s="1"/>
  <c r="CC478" i="61" s="1"/>
  <c r="J478" i="61"/>
  <c r="H478" i="61"/>
  <c r="A478" i="61"/>
  <c r="BT477" i="61"/>
  <c r="BS477" i="61"/>
  <c r="BQ477" i="61"/>
  <c r="BO477" i="61"/>
  <c r="BM477" i="61"/>
  <c r="BG477" i="61"/>
  <c r="BF477" i="61"/>
  <c r="BD477" i="61"/>
  <c r="BB477" i="61"/>
  <c r="AZ477" i="61"/>
  <c r="AT477" i="61"/>
  <c r="AQ477" i="61"/>
  <c r="AO477" i="61"/>
  <c r="AM477" i="61"/>
  <c r="AG477" i="61"/>
  <c r="AF477" i="61"/>
  <c r="AD477" i="61"/>
  <c r="AB477" i="61"/>
  <c r="Z477" i="61"/>
  <c r="T477" i="61"/>
  <c r="K477" i="61"/>
  <c r="C477" i="61" s="1"/>
  <c r="CC477" i="61" s="1"/>
  <c r="J477" i="61"/>
  <c r="H477" i="61"/>
  <c r="A477" i="61"/>
  <c r="BT476" i="61"/>
  <c r="BS476" i="61"/>
  <c r="BQ476" i="61"/>
  <c r="BO476" i="61"/>
  <c r="BM476" i="61"/>
  <c r="BG476" i="61"/>
  <c r="BF476" i="61"/>
  <c r="BD476" i="61"/>
  <c r="BB476" i="61"/>
  <c r="AZ476" i="61"/>
  <c r="AT476" i="61"/>
  <c r="AQ476" i="61"/>
  <c r="AO476" i="61"/>
  <c r="AM476" i="61"/>
  <c r="AG476" i="61"/>
  <c r="AF476" i="61"/>
  <c r="AD476" i="61"/>
  <c r="AB476" i="61"/>
  <c r="Z476" i="61"/>
  <c r="T476" i="61"/>
  <c r="K476" i="61"/>
  <c r="C476" i="61"/>
  <c r="CC476" i="61" s="1"/>
  <c r="J476" i="61"/>
  <c r="H476" i="61"/>
  <c r="A476" i="61"/>
  <c r="BT475" i="61"/>
  <c r="BS475" i="61"/>
  <c r="BQ475" i="61"/>
  <c r="BO475" i="61"/>
  <c r="BM475" i="61"/>
  <c r="BG475" i="61"/>
  <c r="BF475" i="61"/>
  <c r="BD475" i="61"/>
  <c r="BB475" i="61"/>
  <c r="AZ475" i="61"/>
  <c r="AT475" i="61"/>
  <c r="AQ475" i="61"/>
  <c r="AO475" i="61"/>
  <c r="AM475" i="61"/>
  <c r="AG475" i="61"/>
  <c r="AF475" i="61"/>
  <c r="AD475" i="61"/>
  <c r="AB475" i="61"/>
  <c r="Z475" i="61"/>
  <c r="T475" i="61"/>
  <c r="K475" i="61"/>
  <c r="C475" i="61" s="1"/>
  <c r="CC475" i="61" s="1"/>
  <c r="J475" i="61"/>
  <c r="H475" i="61"/>
  <c r="A475" i="61"/>
  <c r="BT474" i="61"/>
  <c r="BS474" i="61"/>
  <c r="BQ474" i="61"/>
  <c r="BO474" i="61"/>
  <c r="BM474" i="61"/>
  <c r="BG474" i="61"/>
  <c r="BF474" i="61"/>
  <c r="BD474" i="61"/>
  <c r="BB474" i="61"/>
  <c r="AZ474" i="61"/>
  <c r="AT474" i="61"/>
  <c r="AQ474" i="61"/>
  <c r="AO474" i="61"/>
  <c r="AM474" i="61"/>
  <c r="AG474" i="61"/>
  <c r="AF474" i="61"/>
  <c r="AD474" i="61"/>
  <c r="AB474" i="61"/>
  <c r="Z474" i="61"/>
  <c r="T474" i="61"/>
  <c r="K474" i="61"/>
  <c r="C474" i="61"/>
  <c r="CC474" i="61" s="1"/>
  <c r="J474" i="61"/>
  <c r="H474" i="61"/>
  <c r="A474" i="61"/>
  <c r="BT473" i="61"/>
  <c r="BS473" i="61"/>
  <c r="BQ473" i="61"/>
  <c r="BO473" i="61"/>
  <c r="BM473" i="61"/>
  <c r="BG473" i="61"/>
  <c r="BF473" i="61"/>
  <c r="BD473" i="61"/>
  <c r="BB473" i="61"/>
  <c r="AZ473" i="61"/>
  <c r="AT473" i="61"/>
  <c r="AQ473" i="61"/>
  <c r="AO473" i="61"/>
  <c r="AM473" i="61"/>
  <c r="AG473" i="61"/>
  <c r="AF473" i="61"/>
  <c r="AD473" i="61"/>
  <c r="AB473" i="61"/>
  <c r="Z473" i="61"/>
  <c r="T473" i="61"/>
  <c r="K473" i="61"/>
  <c r="C473" i="61" s="1"/>
  <c r="CC473" i="61" s="1"/>
  <c r="J473" i="61"/>
  <c r="H473" i="61"/>
  <c r="A473" i="61"/>
  <c r="BT472" i="61"/>
  <c r="BS472" i="61"/>
  <c r="BQ472" i="61"/>
  <c r="BO472" i="61"/>
  <c r="BM472" i="61"/>
  <c r="BG472" i="61"/>
  <c r="BF472" i="61"/>
  <c r="BD472" i="61"/>
  <c r="BB472" i="61"/>
  <c r="AZ472" i="61"/>
  <c r="AT472" i="61"/>
  <c r="AQ472" i="61"/>
  <c r="AO472" i="61"/>
  <c r="AM472" i="61"/>
  <c r="AG472" i="61"/>
  <c r="AF472" i="61"/>
  <c r="AD472" i="61"/>
  <c r="AB472" i="61"/>
  <c r="Z472" i="61"/>
  <c r="T472" i="61"/>
  <c r="K472" i="61"/>
  <c r="C472" i="61" s="1"/>
  <c r="CC472" i="61" s="1"/>
  <c r="J472" i="61"/>
  <c r="H472" i="61"/>
  <c r="A472" i="61"/>
  <c r="BT471" i="61"/>
  <c r="BS471" i="61"/>
  <c r="BQ471" i="61"/>
  <c r="BO471" i="61"/>
  <c r="BM471" i="61"/>
  <c r="BG471" i="61"/>
  <c r="BF471" i="61"/>
  <c r="BD471" i="61"/>
  <c r="BB471" i="61"/>
  <c r="AZ471" i="61"/>
  <c r="AT471" i="61"/>
  <c r="AQ471" i="61"/>
  <c r="AO471" i="61"/>
  <c r="AM471" i="61"/>
  <c r="AG471" i="61"/>
  <c r="AF471" i="61"/>
  <c r="AD471" i="61"/>
  <c r="AB471" i="61"/>
  <c r="Z471" i="61"/>
  <c r="T471" i="61"/>
  <c r="K471" i="61"/>
  <c r="C471" i="61"/>
  <c r="CC471" i="61" s="1"/>
  <c r="J471" i="61"/>
  <c r="H471" i="61"/>
  <c r="A471" i="61"/>
  <c r="BT470" i="61"/>
  <c r="BS470" i="61"/>
  <c r="BQ470" i="61"/>
  <c r="BO470" i="61"/>
  <c r="BM470" i="61"/>
  <c r="BG470" i="61"/>
  <c r="BF470" i="61"/>
  <c r="BD470" i="61"/>
  <c r="BB470" i="61"/>
  <c r="AZ470" i="61"/>
  <c r="AT470" i="61"/>
  <c r="AQ470" i="61"/>
  <c r="AO470" i="61"/>
  <c r="AM470" i="61"/>
  <c r="AG470" i="61"/>
  <c r="AF470" i="61"/>
  <c r="AD470" i="61"/>
  <c r="AB470" i="61"/>
  <c r="Z470" i="61"/>
  <c r="T470" i="61"/>
  <c r="K470" i="61"/>
  <c r="C470" i="61" s="1"/>
  <c r="CC470" i="61" s="1"/>
  <c r="J470" i="61"/>
  <c r="H470" i="61"/>
  <c r="A470" i="61"/>
  <c r="BT469" i="61"/>
  <c r="BS469" i="61"/>
  <c r="BQ469" i="61"/>
  <c r="BO469" i="61"/>
  <c r="BM469" i="61"/>
  <c r="BG469" i="61"/>
  <c r="BF469" i="61"/>
  <c r="BD469" i="61"/>
  <c r="BB469" i="61"/>
  <c r="AZ469" i="61"/>
  <c r="AT469" i="61"/>
  <c r="AQ469" i="61"/>
  <c r="AO469" i="61"/>
  <c r="AM469" i="61"/>
  <c r="AG469" i="61"/>
  <c r="AF469" i="61"/>
  <c r="AD469" i="61"/>
  <c r="AB469" i="61"/>
  <c r="Z469" i="61"/>
  <c r="T469" i="61"/>
  <c r="K469" i="61"/>
  <c r="C469" i="61" s="1"/>
  <c r="CC469" i="61" s="1"/>
  <c r="J469" i="61"/>
  <c r="H469" i="61"/>
  <c r="A469" i="61"/>
  <c r="BT468" i="61"/>
  <c r="BS468" i="61"/>
  <c r="BQ468" i="61"/>
  <c r="BO468" i="61"/>
  <c r="BM468" i="61"/>
  <c r="BG468" i="61"/>
  <c r="BF468" i="61"/>
  <c r="BD468" i="61"/>
  <c r="BB468" i="61"/>
  <c r="AZ468" i="61"/>
  <c r="AT468" i="61"/>
  <c r="AQ468" i="61"/>
  <c r="AO468" i="61"/>
  <c r="AM468" i="61"/>
  <c r="AG468" i="61"/>
  <c r="AF468" i="61"/>
  <c r="AD468" i="61"/>
  <c r="AB468" i="61"/>
  <c r="Z468" i="61"/>
  <c r="T468" i="61"/>
  <c r="K468" i="61"/>
  <c r="C468" i="61" s="1"/>
  <c r="CC468" i="61" s="1"/>
  <c r="J468" i="61"/>
  <c r="H468" i="61"/>
  <c r="A468" i="61"/>
  <c r="BT467" i="61"/>
  <c r="BS467" i="61"/>
  <c r="BQ467" i="61"/>
  <c r="BO467" i="61"/>
  <c r="BM467" i="61"/>
  <c r="BG467" i="61"/>
  <c r="BF467" i="61"/>
  <c r="BD467" i="61"/>
  <c r="BB467" i="61"/>
  <c r="AZ467" i="61"/>
  <c r="AT467" i="61"/>
  <c r="AQ467" i="61"/>
  <c r="AO467" i="61"/>
  <c r="AM467" i="61"/>
  <c r="AG467" i="61"/>
  <c r="AF467" i="61"/>
  <c r="AD467" i="61"/>
  <c r="AB467" i="61"/>
  <c r="Z467" i="61"/>
  <c r="T467" i="61"/>
  <c r="K467" i="61"/>
  <c r="C467" i="61"/>
  <c r="CC467" i="61" s="1"/>
  <c r="J467" i="61"/>
  <c r="H467" i="61"/>
  <c r="A467" i="61"/>
  <c r="BT466" i="61"/>
  <c r="BS466" i="61"/>
  <c r="BQ466" i="61"/>
  <c r="BO466" i="61"/>
  <c r="BM466" i="61"/>
  <c r="BG466" i="61"/>
  <c r="BF466" i="61"/>
  <c r="BD466" i="61"/>
  <c r="BB466" i="61"/>
  <c r="AZ466" i="61"/>
  <c r="AT466" i="61"/>
  <c r="AQ466" i="61"/>
  <c r="AO466" i="61"/>
  <c r="AM466" i="61"/>
  <c r="AG466" i="61"/>
  <c r="AF466" i="61"/>
  <c r="AD466" i="61"/>
  <c r="AB466" i="61"/>
  <c r="Z466" i="61"/>
  <c r="T466" i="61"/>
  <c r="K466" i="61"/>
  <c r="C466" i="61" s="1"/>
  <c r="CC466" i="61" s="1"/>
  <c r="J466" i="61"/>
  <c r="H466" i="61"/>
  <c r="A466" i="61"/>
  <c r="BT465" i="61"/>
  <c r="BS465" i="61"/>
  <c r="BQ465" i="61"/>
  <c r="BO465" i="61"/>
  <c r="BM465" i="61"/>
  <c r="BG465" i="61"/>
  <c r="BF465" i="61"/>
  <c r="BD465" i="61"/>
  <c r="BB465" i="61"/>
  <c r="AZ465" i="61"/>
  <c r="AT465" i="61"/>
  <c r="AQ465" i="61"/>
  <c r="AO465" i="61"/>
  <c r="AM465" i="61"/>
  <c r="AG465" i="61"/>
  <c r="AF465" i="61"/>
  <c r="AD465" i="61"/>
  <c r="AB465" i="61"/>
  <c r="Z465" i="61"/>
  <c r="T465" i="61"/>
  <c r="K465" i="61"/>
  <c r="C465" i="61"/>
  <c r="CC465" i="61" s="1"/>
  <c r="J465" i="61"/>
  <c r="H465" i="61"/>
  <c r="A465" i="61"/>
  <c r="BT464" i="61"/>
  <c r="BS464" i="61"/>
  <c r="BQ464" i="61"/>
  <c r="BO464" i="61"/>
  <c r="BM464" i="61"/>
  <c r="BG464" i="61"/>
  <c r="BF464" i="61"/>
  <c r="BD464" i="61"/>
  <c r="BB464" i="61"/>
  <c r="AZ464" i="61"/>
  <c r="AT464" i="61"/>
  <c r="AQ464" i="61"/>
  <c r="AO464" i="61"/>
  <c r="AM464" i="61"/>
  <c r="AG464" i="61"/>
  <c r="AF464" i="61"/>
  <c r="AD464" i="61"/>
  <c r="AB464" i="61"/>
  <c r="Z464" i="61"/>
  <c r="T464" i="61"/>
  <c r="K464" i="61"/>
  <c r="C464" i="61"/>
  <c r="CC464" i="61" s="1"/>
  <c r="J464" i="61"/>
  <c r="H464" i="61"/>
  <c r="A464" i="61"/>
  <c r="BT463" i="61"/>
  <c r="BS463" i="61"/>
  <c r="BQ463" i="61"/>
  <c r="BO463" i="61"/>
  <c r="BM463" i="61"/>
  <c r="BG463" i="61"/>
  <c r="BF463" i="61"/>
  <c r="BD463" i="61"/>
  <c r="BB463" i="61"/>
  <c r="AZ463" i="61"/>
  <c r="AT463" i="61"/>
  <c r="AQ463" i="61"/>
  <c r="AO463" i="61"/>
  <c r="AM463" i="61"/>
  <c r="AG463" i="61"/>
  <c r="AF463" i="61"/>
  <c r="AD463" i="61"/>
  <c r="AB463" i="61"/>
  <c r="Z463" i="61"/>
  <c r="T463" i="61"/>
  <c r="K463" i="61"/>
  <c r="C463" i="61" s="1"/>
  <c r="CC463" i="61" s="1"/>
  <c r="J463" i="61"/>
  <c r="H463" i="61"/>
  <c r="A463" i="61"/>
  <c r="BT462" i="61"/>
  <c r="BS462" i="61"/>
  <c r="BQ462" i="61"/>
  <c r="BO462" i="61"/>
  <c r="BM462" i="61"/>
  <c r="BG462" i="61"/>
  <c r="BF462" i="61"/>
  <c r="BD462" i="61"/>
  <c r="BB462" i="61"/>
  <c r="AZ462" i="61"/>
  <c r="AT462" i="61"/>
  <c r="AQ462" i="61"/>
  <c r="AO462" i="61"/>
  <c r="AM462" i="61"/>
  <c r="AG462" i="61"/>
  <c r="AF462" i="61"/>
  <c r="AD462" i="61"/>
  <c r="AB462" i="61"/>
  <c r="Z462" i="61"/>
  <c r="T462" i="61"/>
  <c r="K462" i="61"/>
  <c r="C462" i="61" s="1"/>
  <c r="CC462" i="61" s="1"/>
  <c r="J462" i="61"/>
  <c r="H462" i="61"/>
  <c r="A462" i="61"/>
  <c r="BT461" i="61"/>
  <c r="BS461" i="61"/>
  <c r="BQ461" i="61"/>
  <c r="BO461" i="61"/>
  <c r="BM461" i="61"/>
  <c r="BG461" i="61"/>
  <c r="BF461" i="61"/>
  <c r="BD461" i="61"/>
  <c r="BB461" i="61"/>
  <c r="AZ461" i="61"/>
  <c r="AT461" i="61"/>
  <c r="AQ461" i="61"/>
  <c r="AO461" i="61"/>
  <c r="AM461" i="61"/>
  <c r="AG461" i="61"/>
  <c r="AF461" i="61"/>
  <c r="AD461" i="61"/>
  <c r="AB461" i="61"/>
  <c r="Z461" i="61"/>
  <c r="T461" i="61"/>
  <c r="K461" i="61"/>
  <c r="C461" i="61" s="1"/>
  <c r="CC461" i="61" s="1"/>
  <c r="J461" i="61"/>
  <c r="H461" i="61"/>
  <c r="A461" i="61"/>
  <c r="BT460" i="61"/>
  <c r="BS460" i="61"/>
  <c r="BQ460" i="61"/>
  <c r="BO460" i="61"/>
  <c r="BM460" i="61"/>
  <c r="BG460" i="61"/>
  <c r="BF460" i="61"/>
  <c r="BD460" i="61"/>
  <c r="BB460" i="61"/>
  <c r="AZ460" i="61"/>
  <c r="AT460" i="61"/>
  <c r="AQ460" i="61"/>
  <c r="AO460" i="61"/>
  <c r="AM460" i="61"/>
  <c r="AG460" i="61"/>
  <c r="AF460" i="61"/>
  <c r="AD460" i="61"/>
  <c r="AB460" i="61"/>
  <c r="Z460" i="61"/>
  <c r="T460" i="61"/>
  <c r="K460" i="61"/>
  <c r="C460" i="61" s="1"/>
  <c r="CC460" i="61" s="1"/>
  <c r="J460" i="61"/>
  <c r="H460" i="61"/>
  <c r="A460" i="61"/>
  <c r="BT459" i="61"/>
  <c r="BS459" i="61"/>
  <c r="BQ459" i="61"/>
  <c r="BO459" i="61"/>
  <c r="BM459" i="61"/>
  <c r="BG459" i="61"/>
  <c r="BF459" i="61"/>
  <c r="BD459" i="61"/>
  <c r="BB459" i="61"/>
  <c r="AZ459" i="61"/>
  <c r="AT459" i="61"/>
  <c r="AQ459" i="61"/>
  <c r="AO459" i="61"/>
  <c r="AM459" i="61"/>
  <c r="AG459" i="61"/>
  <c r="AF459" i="61"/>
  <c r="AD459" i="61"/>
  <c r="AB459" i="61"/>
  <c r="Z459" i="61"/>
  <c r="T459" i="61"/>
  <c r="K459" i="61"/>
  <c r="C459" i="61" s="1"/>
  <c r="CC459" i="61" s="1"/>
  <c r="J459" i="61"/>
  <c r="H459" i="61"/>
  <c r="A459" i="61"/>
  <c r="BT458" i="61"/>
  <c r="BS458" i="61"/>
  <c r="BQ458" i="61"/>
  <c r="BO458" i="61"/>
  <c r="BM458" i="61"/>
  <c r="BG458" i="61"/>
  <c r="BF458" i="61"/>
  <c r="BD458" i="61"/>
  <c r="BB458" i="61"/>
  <c r="AZ458" i="61"/>
  <c r="AT458" i="61"/>
  <c r="AQ458" i="61"/>
  <c r="AO458" i="61"/>
  <c r="AM458" i="61"/>
  <c r="AG458" i="61"/>
  <c r="AF458" i="61"/>
  <c r="AD458" i="61"/>
  <c r="AB458" i="61"/>
  <c r="Z458" i="61"/>
  <c r="T458" i="61"/>
  <c r="K458" i="61"/>
  <c r="C458" i="61"/>
  <c r="CC458" i="61" s="1"/>
  <c r="J458" i="61"/>
  <c r="H458" i="61"/>
  <c r="A458" i="61"/>
  <c r="BT457" i="61"/>
  <c r="BS457" i="61"/>
  <c r="BQ457" i="61"/>
  <c r="BO457" i="61"/>
  <c r="BM457" i="61"/>
  <c r="BG457" i="61"/>
  <c r="BF457" i="61"/>
  <c r="BD457" i="61"/>
  <c r="BB457" i="61"/>
  <c r="AZ457" i="61"/>
  <c r="AT457" i="61"/>
  <c r="AQ457" i="61"/>
  <c r="AO457" i="61"/>
  <c r="AM457" i="61"/>
  <c r="AG457" i="61"/>
  <c r="AF457" i="61"/>
  <c r="AD457" i="61"/>
  <c r="AB457" i="61"/>
  <c r="Z457" i="61"/>
  <c r="T457" i="61"/>
  <c r="K457" i="61"/>
  <c r="C457" i="61" s="1"/>
  <c r="CC457" i="61"/>
  <c r="J457" i="61"/>
  <c r="H457" i="61"/>
  <c r="A457" i="61"/>
  <c r="BT456" i="61"/>
  <c r="BS456" i="61"/>
  <c r="BQ456" i="61"/>
  <c r="BO456" i="61"/>
  <c r="BM456" i="61"/>
  <c r="BG456" i="61"/>
  <c r="BF456" i="61"/>
  <c r="BD456" i="61"/>
  <c r="BB456" i="61"/>
  <c r="AZ456" i="61"/>
  <c r="AT456" i="61"/>
  <c r="AQ456" i="61"/>
  <c r="AO456" i="61"/>
  <c r="AM456" i="61"/>
  <c r="AG456" i="61"/>
  <c r="AF456" i="61"/>
  <c r="AD456" i="61"/>
  <c r="AB456" i="61"/>
  <c r="Z456" i="61"/>
  <c r="T456" i="61"/>
  <c r="K456" i="61"/>
  <c r="C456" i="61" s="1"/>
  <c r="CC456" i="61" s="1"/>
  <c r="J456" i="61"/>
  <c r="H456" i="61"/>
  <c r="A456" i="61"/>
  <c r="BT455" i="61"/>
  <c r="BS455" i="61"/>
  <c r="BQ455" i="61"/>
  <c r="BO455" i="61"/>
  <c r="BM455" i="61"/>
  <c r="BG455" i="61"/>
  <c r="BF455" i="61"/>
  <c r="BD455" i="61"/>
  <c r="BB455" i="61"/>
  <c r="AZ455" i="61"/>
  <c r="AT455" i="61"/>
  <c r="AQ455" i="61"/>
  <c r="AO455" i="61"/>
  <c r="AM455" i="61"/>
  <c r="AG455" i="61"/>
  <c r="AF455" i="61"/>
  <c r="AD455" i="61"/>
  <c r="AB455" i="61"/>
  <c r="Z455" i="61"/>
  <c r="T455" i="61"/>
  <c r="K455" i="61"/>
  <c r="C455" i="61" s="1"/>
  <c r="CC455" i="61" s="1"/>
  <c r="J455" i="61"/>
  <c r="H455" i="61"/>
  <c r="A455" i="61"/>
  <c r="BT454" i="61"/>
  <c r="BS454" i="61"/>
  <c r="BQ454" i="61"/>
  <c r="BO454" i="61"/>
  <c r="BM454" i="61"/>
  <c r="BG454" i="61"/>
  <c r="BF454" i="61"/>
  <c r="BD454" i="61"/>
  <c r="BB454" i="61"/>
  <c r="AZ454" i="61"/>
  <c r="AT454" i="61"/>
  <c r="AQ454" i="61"/>
  <c r="AO454" i="61"/>
  <c r="AM454" i="61"/>
  <c r="AG454" i="61"/>
  <c r="AF454" i="61"/>
  <c r="AD454" i="61"/>
  <c r="AB454" i="61"/>
  <c r="Z454" i="61"/>
  <c r="T454" i="61"/>
  <c r="K454" i="61"/>
  <c r="C454" i="61" s="1"/>
  <c r="CC454" i="61" s="1"/>
  <c r="J454" i="61"/>
  <c r="H454" i="61"/>
  <c r="A454" i="61"/>
  <c r="BT453" i="61"/>
  <c r="BS453" i="61"/>
  <c r="BQ453" i="61"/>
  <c r="BO453" i="61"/>
  <c r="BM453" i="61"/>
  <c r="BG453" i="61"/>
  <c r="BF453" i="61"/>
  <c r="BD453" i="61"/>
  <c r="BB453" i="61"/>
  <c r="AZ453" i="61"/>
  <c r="AT453" i="61"/>
  <c r="AQ453" i="61"/>
  <c r="AO453" i="61"/>
  <c r="AM453" i="61"/>
  <c r="AG453" i="61"/>
  <c r="AF453" i="61"/>
  <c r="AD453" i="61"/>
  <c r="AB453" i="61"/>
  <c r="Z453" i="61"/>
  <c r="T453" i="61"/>
  <c r="K453" i="61"/>
  <c r="C453" i="61" s="1"/>
  <c r="CC453" i="61" s="1"/>
  <c r="J453" i="61"/>
  <c r="H453" i="61"/>
  <c r="A453" i="61"/>
  <c r="BT452" i="61"/>
  <c r="BS452" i="61"/>
  <c r="BQ452" i="61"/>
  <c r="BO452" i="61"/>
  <c r="BM452" i="61"/>
  <c r="BG452" i="61"/>
  <c r="BF452" i="61"/>
  <c r="BD452" i="61"/>
  <c r="BB452" i="61"/>
  <c r="AZ452" i="61"/>
  <c r="AT452" i="61"/>
  <c r="AQ452" i="61"/>
  <c r="AO452" i="61"/>
  <c r="AM452" i="61"/>
  <c r="AG452" i="61"/>
  <c r="AF452" i="61"/>
  <c r="AD452" i="61"/>
  <c r="AB452" i="61"/>
  <c r="Z452" i="61"/>
  <c r="T452" i="61"/>
  <c r="K452" i="61"/>
  <c r="C452" i="61" s="1"/>
  <c r="CC452" i="61" s="1"/>
  <c r="J452" i="61"/>
  <c r="H452" i="61"/>
  <c r="A452" i="61"/>
  <c r="BT451" i="61"/>
  <c r="BS451" i="61"/>
  <c r="BQ451" i="61"/>
  <c r="BO451" i="61"/>
  <c r="BM451" i="61"/>
  <c r="BG451" i="61"/>
  <c r="BF451" i="61"/>
  <c r="BD451" i="61"/>
  <c r="BB451" i="61"/>
  <c r="AZ451" i="61"/>
  <c r="AT451" i="61"/>
  <c r="AQ451" i="61"/>
  <c r="AO451" i="61"/>
  <c r="AM451" i="61"/>
  <c r="AG451" i="61"/>
  <c r="AF451" i="61"/>
  <c r="AD451" i="61"/>
  <c r="AB451" i="61"/>
  <c r="Z451" i="61"/>
  <c r="T451" i="61"/>
  <c r="K451" i="61"/>
  <c r="C451" i="61" s="1"/>
  <c r="CC451" i="61" s="1"/>
  <c r="J451" i="61"/>
  <c r="H451" i="61"/>
  <c r="A451" i="61"/>
  <c r="BT450" i="61"/>
  <c r="BS450" i="61"/>
  <c r="BQ450" i="61"/>
  <c r="BO450" i="61"/>
  <c r="BM450" i="61"/>
  <c r="BG450" i="61"/>
  <c r="BF450" i="61"/>
  <c r="BD450" i="61"/>
  <c r="BB450" i="61"/>
  <c r="AZ450" i="61"/>
  <c r="AT450" i="61"/>
  <c r="AQ450" i="61"/>
  <c r="AO450" i="61"/>
  <c r="AM450" i="61"/>
  <c r="AG450" i="61"/>
  <c r="AF450" i="61"/>
  <c r="AD450" i="61"/>
  <c r="AB450" i="61"/>
  <c r="Z450" i="61"/>
  <c r="T450" i="61"/>
  <c r="K450" i="61"/>
  <c r="C450" i="61"/>
  <c r="CC450" i="61" s="1"/>
  <c r="J450" i="61"/>
  <c r="H450" i="61"/>
  <c r="A450" i="61"/>
  <c r="BT449" i="61"/>
  <c r="BS449" i="61"/>
  <c r="BQ449" i="61"/>
  <c r="BO449" i="61"/>
  <c r="BM449" i="61"/>
  <c r="BG449" i="61"/>
  <c r="BF449" i="61"/>
  <c r="BD449" i="61"/>
  <c r="BB449" i="61"/>
  <c r="AZ449" i="61"/>
  <c r="AT449" i="61"/>
  <c r="AQ449" i="61"/>
  <c r="AO449" i="61"/>
  <c r="AM449" i="61"/>
  <c r="AG449" i="61"/>
  <c r="AF449" i="61"/>
  <c r="AD449" i="61"/>
  <c r="AB449" i="61"/>
  <c r="Z449" i="61"/>
  <c r="T449" i="61"/>
  <c r="K449" i="61"/>
  <c r="C449" i="61" s="1"/>
  <c r="CC449" i="61" s="1"/>
  <c r="J449" i="61"/>
  <c r="H449" i="61"/>
  <c r="A449" i="61"/>
  <c r="BT448" i="61"/>
  <c r="BS448" i="61"/>
  <c r="BQ448" i="61"/>
  <c r="BO448" i="61"/>
  <c r="BM448" i="61"/>
  <c r="BG448" i="61"/>
  <c r="BF448" i="61"/>
  <c r="BD448" i="61"/>
  <c r="BB448" i="61"/>
  <c r="AZ448" i="61"/>
  <c r="AT448" i="61"/>
  <c r="AQ448" i="61"/>
  <c r="AO448" i="61"/>
  <c r="AM448" i="61"/>
  <c r="AG448" i="61"/>
  <c r="AF448" i="61"/>
  <c r="AD448" i="61"/>
  <c r="AB448" i="61"/>
  <c r="Z448" i="61"/>
  <c r="T448" i="61"/>
  <c r="K448" i="61"/>
  <c r="C448" i="61"/>
  <c r="CC448" i="61" s="1"/>
  <c r="J448" i="61"/>
  <c r="H448" i="61"/>
  <c r="A448" i="61"/>
  <c r="BT447" i="61"/>
  <c r="BS447" i="61"/>
  <c r="BQ447" i="61"/>
  <c r="BO447" i="61"/>
  <c r="BM447" i="61"/>
  <c r="BG447" i="61"/>
  <c r="BF447" i="61"/>
  <c r="BD447" i="61"/>
  <c r="BB447" i="61"/>
  <c r="AZ447" i="61"/>
  <c r="AT447" i="61"/>
  <c r="AQ447" i="61"/>
  <c r="AO447" i="61"/>
  <c r="AM447" i="61"/>
  <c r="AG447" i="61"/>
  <c r="AF447" i="61"/>
  <c r="AD447" i="61"/>
  <c r="AB447" i="61"/>
  <c r="Z447" i="61"/>
  <c r="T447" i="61"/>
  <c r="K447" i="61"/>
  <c r="C447" i="61" s="1"/>
  <c r="CC447" i="61" s="1"/>
  <c r="J447" i="61"/>
  <c r="H447" i="61"/>
  <c r="A447" i="61"/>
  <c r="BT446" i="61"/>
  <c r="BS446" i="61"/>
  <c r="BQ446" i="61"/>
  <c r="BO446" i="61"/>
  <c r="BM446" i="61"/>
  <c r="BG446" i="61"/>
  <c r="BF446" i="61"/>
  <c r="BD446" i="61"/>
  <c r="BB446" i="61"/>
  <c r="AZ446" i="61"/>
  <c r="AT446" i="61"/>
  <c r="AQ446" i="61"/>
  <c r="AO446" i="61"/>
  <c r="AM446" i="61"/>
  <c r="AG446" i="61"/>
  <c r="AF446" i="61"/>
  <c r="AD446" i="61"/>
  <c r="AB446" i="61"/>
  <c r="Z446" i="61"/>
  <c r="T446" i="61"/>
  <c r="K446" i="61"/>
  <c r="C446" i="61"/>
  <c r="CC446" i="61" s="1"/>
  <c r="J446" i="61"/>
  <c r="H446" i="61"/>
  <c r="A446" i="61"/>
  <c r="BT445" i="61"/>
  <c r="BS445" i="61"/>
  <c r="BQ445" i="61"/>
  <c r="BO445" i="61"/>
  <c r="BM445" i="61"/>
  <c r="BG445" i="61"/>
  <c r="BF445" i="61"/>
  <c r="BD445" i="61"/>
  <c r="BB445" i="61"/>
  <c r="AZ445" i="61"/>
  <c r="AT445" i="61"/>
  <c r="AQ445" i="61"/>
  <c r="AO445" i="61"/>
  <c r="AM445" i="61"/>
  <c r="AG445" i="61"/>
  <c r="AF445" i="61"/>
  <c r="AD445" i="61"/>
  <c r="AB445" i="61"/>
  <c r="Z445" i="61"/>
  <c r="T445" i="61"/>
  <c r="K445" i="61"/>
  <c r="C445" i="61" s="1"/>
  <c r="CC445" i="61" s="1"/>
  <c r="J445" i="61"/>
  <c r="H445" i="61"/>
  <c r="A445" i="61"/>
  <c r="BT444" i="61"/>
  <c r="BS444" i="61"/>
  <c r="BQ444" i="61"/>
  <c r="BO444" i="61"/>
  <c r="BM444" i="61"/>
  <c r="BG444" i="61"/>
  <c r="BF444" i="61"/>
  <c r="BD444" i="61"/>
  <c r="BB444" i="61"/>
  <c r="AZ444" i="61"/>
  <c r="AT444" i="61"/>
  <c r="AQ444" i="61"/>
  <c r="AO444" i="61"/>
  <c r="AM444" i="61"/>
  <c r="AG444" i="61"/>
  <c r="AF444" i="61"/>
  <c r="AD444" i="61"/>
  <c r="AB444" i="61"/>
  <c r="Z444" i="61"/>
  <c r="T444" i="61"/>
  <c r="K444" i="61"/>
  <c r="C444" i="61" s="1"/>
  <c r="CC444" i="61" s="1"/>
  <c r="J444" i="61"/>
  <c r="H444" i="61"/>
  <c r="A444" i="61"/>
  <c r="BT443" i="61"/>
  <c r="BS443" i="61"/>
  <c r="BQ443" i="61"/>
  <c r="BO443" i="61"/>
  <c r="BM443" i="61"/>
  <c r="BG443" i="61"/>
  <c r="BF443" i="61"/>
  <c r="BD443" i="61"/>
  <c r="BB443" i="61"/>
  <c r="AZ443" i="61"/>
  <c r="AT443" i="61"/>
  <c r="AQ443" i="61"/>
  <c r="AO443" i="61"/>
  <c r="AM443" i="61"/>
  <c r="AG443" i="61"/>
  <c r="AF443" i="61"/>
  <c r="AD443" i="61"/>
  <c r="AB443" i="61"/>
  <c r="Z443" i="61"/>
  <c r="T443" i="61"/>
  <c r="K443" i="61"/>
  <c r="C443" i="61"/>
  <c r="CC443" i="61" s="1"/>
  <c r="J443" i="61"/>
  <c r="H443" i="61"/>
  <c r="A443" i="61"/>
  <c r="BT442" i="61"/>
  <c r="BS442" i="61"/>
  <c r="BQ442" i="61"/>
  <c r="BO442" i="61"/>
  <c r="BM442" i="61"/>
  <c r="BG442" i="61"/>
  <c r="BF442" i="61"/>
  <c r="BD442" i="61"/>
  <c r="BB442" i="61"/>
  <c r="AZ442" i="61"/>
  <c r="AT442" i="61"/>
  <c r="AQ442" i="61"/>
  <c r="AO442" i="61"/>
  <c r="AM442" i="61"/>
  <c r="AG442" i="61"/>
  <c r="AF442" i="61"/>
  <c r="AD442" i="61"/>
  <c r="AB442" i="61"/>
  <c r="Z442" i="61"/>
  <c r="T442" i="61"/>
  <c r="K442" i="61"/>
  <c r="C442" i="61" s="1"/>
  <c r="CC442" i="61" s="1"/>
  <c r="J442" i="61"/>
  <c r="H442" i="61"/>
  <c r="A442" i="61"/>
  <c r="BT441" i="61"/>
  <c r="BS441" i="61"/>
  <c r="BQ441" i="61"/>
  <c r="BO441" i="61"/>
  <c r="BM441" i="61"/>
  <c r="BG441" i="61"/>
  <c r="BF441" i="61"/>
  <c r="BD441" i="61"/>
  <c r="BB441" i="61"/>
  <c r="AZ441" i="61"/>
  <c r="AT441" i="61"/>
  <c r="AQ441" i="61"/>
  <c r="AO441" i="61"/>
  <c r="AM441" i="61"/>
  <c r="AG441" i="61"/>
  <c r="AF441" i="61"/>
  <c r="AD441" i="61"/>
  <c r="AB441" i="61"/>
  <c r="Z441" i="61"/>
  <c r="T441" i="61"/>
  <c r="K441" i="61"/>
  <c r="C441" i="61" s="1"/>
  <c r="CC441" i="61" s="1"/>
  <c r="J441" i="61"/>
  <c r="H441" i="61"/>
  <c r="A441" i="61"/>
  <c r="BT440" i="61"/>
  <c r="BS440" i="61"/>
  <c r="BQ440" i="61"/>
  <c r="BO440" i="61"/>
  <c r="BM440" i="61"/>
  <c r="BG440" i="61"/>
  <c r="BF440" i="61"/>
  <c r="BD440" i="61"/>
  <c r="BB440" i="61"/>
  <c r="AZ440" i="61"/>
  <c r="AT440" i="61"/>
  <c r="AQ440" i="61"/>
  <c r="AO440" i="61"/>
  <c r="AM440" i="61"/>
  <c r="AG440" i="61"/>
  <c r="AF440" i="61"/>
  <c r="AD440" i="61"/>
  <c r="AB440" i="61"/>
  <c r="Z440" i="61"/>
  <c r="T440" i="61"/>
  <c r="K440" i="61"/>
  <c r="C440" i="61" s="1"/>
  <c r="CC440" i="61" s="1"/>
  <c r="J440" i="61"/>
  <c r="H440" i="61"/>
  <c r="A440" i="61"/>
  <c r="BT439" i="61"/>
  <c r="BS439" i="61"/>
  <c r="BQ439" i="61"/>
  <c r="BO439" i="61"/>
  <c r="BM439" i="61"/>
  <c r="BG439" i="61"/>
  <c r="BF439" i="61"/>
  <c r="BD439" i="61"/>
  <c r="BB439" i="61"/>
  <c r="AZ439" i="61"/>
  <c r="AT439" i="61"/>
  <c r="AQ439" i="61"/>
  <c r="AO439" i="61"/>
  <c r="AM439" i="61"/>
  <c r="AG439" i="61"/>
  <c r="AF439" i="61"/>
  <c r="AD439" i="61"/>
  <c r="AB439" i="61"/>
  <c r="Z439" i="61"/>
  <c r="T439" i="61"/>
  <c r="K439" i="61"/>
  <c r="C439" i="61"/>
  <c r="CC439" i="61" s="1"/>
  <c r="J439" i="61"/>
  <c r="H439" i="61"/>
  <c r="A439" i="61"/>
  <c r="BT438" i="61"/>
  <c r="BS438" i="61"/>
  <c r="BQ438" i="61"/>
  <c r="BO438" i="61"/>
  <c r="BM438" i="61"/>
  <c r="BG438" i="61"/>
  <c r="BF438" i="61"/>
  <c r="BD438" i="61"/>
  <c r="BB438" i="61"/>
  <c r="AZ438" i="61"/>
  <c r="AT438" i="61"/>
  <c r="AQ438" i="61"/>
  <c r="AO438" i="61"/>
  <c r="AM438" i="61"/>
  <c r="AG438" i="61"/>
  <c r="AF438" i="61"/>
  <c r="AD438" i="61"/>
  <c r="AB438" i="61"/>
  <c r="Z438" i="61"/>
  <c r="T438" i="61"/>
  <c r="K438" i="61"/>
  <c r="C438" i="61" s="1"/>
  <c r="CC438" i="61" s="1"/>
  <c r="J438" i="61"/>
  <c r="H438" i="61"/>
  <c r="A438" i="61"/>
  <c r="BT437" i="61"/>
  <c r="BS437" i="61"/>
  <c r="BQ437" i="61"/>
  <c r="BO437" i="61"/>
  <c r="BM437" i="61"/>
  <c r="BG437" i="61"/>
  <c r="BF437" i="61"/>
  <c r="BD437" i="61"/>
  <c r="BB437" i="61"/>
  <c r="AZ437" i="61"/>
  <c r="AT437" i="61"/>
  <c r="AQ437" i="61"/>
  <c r="AO437" i="61"/>
  <c r="AM437" i="61"/>
  <c r="AG437" i="61"/>
  <c r="AF437" i="61"/>
  <c r="AD437" i="61"/>
  <c r="AB437" i="61"/>
  <c r="Z437" i="61"/>
  <c r="T437" i="61"/>
  <c r="K437" i="61"/>
  <c r="C437" i="61" s="1"/>
  <c r="CC437" i="61" s="1"/>
  <c r="J437" i="61"/>
  <c r="H437" i="61"/>
  <c r="A437" i="61"/>
  <c r="BT436" i="61"/>
  <c r="BS436" i="61"/>
  <c r="BQ436" i="61"/>
  <c r="BO436" i="61"/>
  <c r="BM436" i="61"/>
  <c r="BG436" i="61"/>
  <c r="BF436" i="61"/>
  <c r="BD436" i="61"/>
  <c r="BB436" i="61"/>
  <c r="AZ436" i="61"/>
  <c r="AT436" i="61"/>
  <c r="AQ436" i="61"/>
  <c r="AO436" i="61"/>
  <c r="AM436" i="61"/>
  <c r="AG436" i="61"/>
  <c r="AF436" i="61"/>
  <c r="AD436" i="61"/>
  <c r="AB436" i="61"/>
  <c r="Z436" i="61"/>
  <c r="T436" i="61"/>
  <c r="K436" i="61"/>
  <c r="C436" i="61" s="1"/>
  <c r="CC436" i="61" s="1"/>
  <c r="J436" i="61"/>
  <c r="H436" i="61"/>
  <c r="A436" i="61"/>
  <c r="BT435" i="61"/>
  <c r="BS435" i="61"/>
  <c r="BQ435" i="61"/>
  <c r="BO435" i="61"/>
  <c r="BM435" i="61"/>
  <c r="BG435" i="61"/>
  <c r="BF435" i="61"/>
  <c r="BD435" i="61"/>
  <c r="BB435" i="61"/>
  <c r="AZ435" i="61"/>
  <c r="AT435" i="61"/>
  <c r="AQ435" i="61"/>
  <c r="AO435" i="61"/>
  <c r="AM435" i="61"/>
  <c r="AG435" i="61"/>
  <c r="AF435" i="61"/>
  <c r="AD435" i="61"/>
  <c r="AB435" i="61"/>
  <c r="Z435" i="61"/>
  <c r="T435" i="61"/>
  <c r="K435" i="61"/>
  <c r="C435" i="61" s="1"/>
  <c r="CC435" i="61" s="1"/>
  <c r="J435" i="61"/>
  <c r="H435" i="61"/>
  <c r="A435" i="61"/>
  <c r="BT434" i="61"/>
  <c r="BS434" i="61"/>
  <c r="BQ434" i="61"/>
  <c r="BO434" i="61"/>
  <c r="BM434" i="61"/>
  <c r="BG434" i="61"/>
  <c r="BF434" i="61"/>
  <c r="BD434" i="61"/>
  <c r="BB434" i="61"/>
  <c r="AZ434" i="61"/>
  <c r="AT434" i="61"/>
  <c r="AQ434" i="61"/>
  <c r="AO434" i="61"/>
  <c r="AM434" i="61"/>
  <c r="AG434" i="61"/>
  <c r="AF434" i="61"/>
  <c r="AD434" i="61"/>
  <c r="AB434" i="61"/>
  <c r="Z434" i="61"/>
  <c r="T434" i="61"/>
  <c r="K434" i="61"/>
  <c r="C434" i="61" s="1"/>
  <c r="CC434" i="61" s="1"/>
  <c r="J434" i="61"/>
  <c r="H434" i="61"/>
  <c r="A434" i="61"/>
  <c r="BT433" i="61"/>
  <c r="BS433" i="61"/>
  <c r="BQ433" i="61"/>
  <c r="BO433" i="61"/>
  <c r="BM433" i="61"/>
  <c r="BG433" i="61"/>
  <c r="BF433" i="61"/>
  <c r="BD433" i="61"/>
  <c r="BB433" i="61"/>
  <c r="AZ433" i="61"/>
  <c r="AT433" i="61"/>
  <c r="AQ433" i="61"/>
  <c r="AO433" i="61"/>
  <c r="AM433" i="61"/>
  <c r="AG433" i="61"/>
  <c r="AF433" i="61"/>
  <c r="AD433" i="61"/>
  <c r="AB433" i="61"/>
  <c r="Z433" i="61"/>
  <c r="T433" i="61"/>
  <c r="K433" i="61"/>
  <c r="C433" i="61" s="1"/>
  <c r="CC433" i="61" s="1"/>
  <c r="J433" i="61"/>
  <c r="H433" i="61"/>
  <c r="A433" i="61"/>
  <c r="BT432" i="61"/>
  <c r="BS432" i="61"/>
  <c r="BQ432" i="61"/>
  <c r="BO432" i="61"/>
  <c r="BM432" i="61"/>
  <c r="BG432" i="61"/>
  <c r="BF432" i="61"/>
  <c r="BD432" i="61"/>
  <c r="BB432" i="61"/>
  <c r="AZ432" i="61"/>
  <c r="AT432" i="61"/>
  <c r="AQ432" i="61"/>
  <c r="AO432" i="61"/>
  <c r="AM432" i="61"/>
  <c r="AG432" i="61"/>
  <c r="AF432" i="61"/>
  <c r="AD432" i="61"/>
  <c r="AB432" i="61"/>
  <c r="Z432" i="61"/>
  <c r="T432" i="61"/>
  <c r="K432" i="61"/>
  <c r="C432" i="61" s="1"/>
  <c r="CC432" i="61" s="1"/>
  <c r="J432" i="61"/>
  <c r="H432" i="61"/>
  <c r="A432" i="61"/>
  <c r="BT431" i="61"/>
  <c r="BS431" i="61"/>
  <c r="BQ431" i="61"/>
  <c r="BO431" i="61"/>
  <c r="BM431" i="61"/>
  <c r="BG431" i="61"/>
  <c r="BF431" i="61"/>
  <c r="BD431" i="61"/>
  <c r="BB431" i="61"/>
  <c r="AZ431" i="61"/>
  <c r="AT431" i="61"/>
  <c r="AQ431" i="61"/>
  <c r="AO431" i="61"/>
  <c r="AM431" i="61"/>
  <c r="AG431" i="61"/>
  <c r="AF431" i="61"/>
  <c r="AD431" i="61"/>
  <c r="AB431" i="61"/>
  <c r="Z431" i="61"/>
  <c r="T431" i="61"/>
  <c r="K431" i="61"/>
  <c r="C431" i="61" s="1"/>
  <c r="CC431" i="61" s="1"/>
  <c r="J431" i="61"/>
  <c r="H431" i="61"/>
  <c r="A431" i="61"/>
  <c r="BT430" i="61"/>
  <c r="BS430" i="61"/>
  <c r="BQ430" i="61"/>
  <c r="BO430" i="61"/>
  <c r="BM430" i="61"/>
  <c r="BG430" i="61"/>
  <c r="BF430" i="61"/>
  <c r="BD430" i="61"/>
  <c r="BB430" i="61"/>
  <c r="AZ430" i="61"/>
  <c r="AT430" i="61"/>
  <c r="AQ430" i="61"/>
  <c r="AO430" i="61"/>
  <c r="AM430" i="61"/>
  <c r="AG430" i="61"/>
  <c r="AF430" i="61"/>
  <c r="AD430" i="61"/>
  <c r="AB430" i="61"/>
  <c r="Z430" i="61"/>
  <c r="T430" i="61"/>
  <c r="K430" i="61"/>
  <c r="C430" i="61"/>
  <c r="CC430" i="61" s="1"/>
  <c r="J430" i="61"/>
  <c r="H430" i="61"/>
  <c r="A430" i="61"/>
  <c r="BT429" i="61"/>
  <c r="BS429" i="61"/>
  <c r="BQ429" i="61"/>
  <c r="BO429" i="61"/>
  <c r="BM429" i="61"/>
  <c r="BG429" i="61"/>
  <c r="BF429" i="61"/>
  <c r="BD429" i="61"/>
  <c r="BB429" i="61"/>
  <c r="AZ429" i="61"/>
  <c r="AT429" i="61"/>
  <c r="AQ429" i="61"/>
  <c r="AO429" i="61"/>
  <c r="AM429" i="61"/>
  <c r="AG429" i="61"/>
  <c r="AF429" i="61"/>
  <c r="AD429" i="61"/>
  <c r="AB429" i="61"/>
  <c r="Z429" i="61"/>
  <c r="T429" i="61"/>
  <c r="K429" i="61"/>
  <c r="C429" i="61" s="1"/>
  <c r="CC429" i="61"/>
  <c r="J429" i="61"/>
  <c r="H429" i="61"/>
  <c r="A429" i="61"/>
  <c r="BT428" i="61"/>
  <c r="BS428" i="61"/>
  <c r="BQ428" i="61"/>
  <c r="BO428" i="61"/>
  <c r="BM428" i="61"/>
  <c r="BG428" i="61"/>
  <c r="BF428" i="61"/>
  <c r="BD428" i="61"/>
  <c r="BB428" i="61"/>
  <c r="AZ428" i="61"/>
  <c r="AT428" i="61"/>
  <c r="AQ428" i="61"/>
  <c r="AO428" i="61"/>
  <c r="AM428" i="61"/>
  <c r="AG428" i="61"/>
  <c r="AF428" i="61"/>
  <c r="AD428" i="61"/>
  <c r="AB428" i="61"/>
  <c r="Z428" i="61"/>
  <c r="T428" i="61"/>
  <c r="K428" i="61"/>
  <c r="C428" i="61" s="1"/>
  <c r="CC428" i="61" s="1"/>
  <c r="J428" i="61"/>
  <c r="H428" i="61"/>
  <c r="A428" i="61"/>
  <c r="BT427" i="61"/>
  <c r="BS427" i="61"/>
  <c r="BQ427" i="61"/>
  <c r="BO427" i="61"/>
  <c r="BM427" i="61"/>
  <c r="BG427" i="61"/>
  <c r="BF427" i="61"/>
  <c r="BD427" i="61"/>
  <c r="BB427" i="61"/>
  <c r="AZ427" i="61"/>
  <c r="AT427" i="61"/>
  <c r="AQ427" i="61"/>
  <c r="AO427" i="61"/>
  <c r="AM427" i="61"/>
  <c r="AG427" i="61"/>
  <c r="AF427" i="61"/>
  <c r="AD427" i="61"/>
  <c r="AB427" i="61"/>
  <c r="Z427" i="61"/>
  <c r="T427" i="61"/>
  <c r="K427" i="61"/>
  <c r="C427" i="61" s="1"/>
  <c r="CC427" i="61" s="1"/>
  <c r="J427" i="61"/>
  <c r="H427" i="61"/>
  <c r="A427" i="61"/>
  <c r="BT426" i="61"/>
  <c r="BS426" i="61"/>
  <c r="BQ426" i="61"/>
  <c r="BO426" i="61"/>
  <c r="BM426" i="61"/>
  <c r="BG426" i="61"/>
  <c r="BF426" i="61"/>
  <c r="BD426" i="61"/>
  <c r="BB426" i="61"/>
  <c r="AZ426" i="61"/>
  <c r="AT426" i="61"/>
  <c r="AQ426" i="61"/>
  <c r="AO426" i="61"/>
  <c r="AM426" i="61"/>
  <c r="AG426" i="61"/>
  <c r="AF426" i="61"/>
  <c r="AD426" i="61"/>
  <c r="AB426" i="61"/>
  <c r="Z426" i="61"/>
  <c r="T426" i="61"/>
  <c r="K426" i="61"/>
  <c r="C426" i="61"/>
  <c r="CC426" i="61" s="1"/>
  <c r="J426" i="61"/>
  <c r="H426" i="61"/>
  <c r="A426" i="61"/>
  <c r="BT425" i="61"/>
  <c r="BS425" i="61"/>
  <c r="BQ425" i="61"/>
  <c r="BO425" i="61"/>
  <c r="BM425" i="61"/>
  <c r="BG425" i="61"/>
  <c r="BF425" i="61"/>
  <c r="BD425" i="61"/>
  <c r="BB425" i="61"/>
  <c r="AZ425" i="61"/>
  <c r="AT425" i="61"/>
  <c r="AQ425" i="61"/>
  <c r="AO425" i="61"/>
  <c r="AM425" i="61"/>
  <c r="AG425" i="61"/>
  <c r="AF425" i="61"/>
  <c r="AD425" i="61"/>
  <c r="AB425" i="61"/>
  <c r="Z425" i="61"/>
  <c r="T425" i="61"/>
  <c r="K425" i="61"/>
  <c r="C425" i="61" s="1"/>
  <c r="CC425" i="61" s="1"/>
  <c r="J425" i="61"/>
  <c r="H425" i="61"/>
  <c r="A425" i="61"/>
  <c r="BT424" i="61"/>
  <c r="BS424" i="61"/>
  <c r="BQ424" i="61"/>
  <c r="BO424" i="61"/>
  <c r="BM424" i="61"/>
  <c r="BG424" i="61"/>
  <c r="BF424" i="61"/>
  <c r="BD424" i="61"/>
  <c r="BB424" i="61"/>
  <c r="AZ424" i="61"/>
  <c r="AT424" i="61"/>
  <c r="AQ424" i="61"/>
  <c r="AO424" i="61"/>
  <c r="AM424" i="61"/>
  <c r="AG424" i="61"/>
  <c r="AF424" i="61"/>
  <c r="AD424" i="61"/>
  <c r="AB424" i="61"/>
  <c r="Z424" i="61"/>
  <c r="T424" i="61"/>
  <c r="K424" i="61"/>
  <c r="C424" i="61" s="1"/>
  <c r="CC424" i="61" s="1"/>
  <c r="J424" i="61"/>
  <c r="H424" i="61"/>
  <c r="A424" i="61"/>
  <c r="BT423" i="61"/>
  <c r="BS423" i="61"/>
  <c r="BQ423" i="61"/>
  <c r="BO423" i="61"/>
  <c r="BM423" i="61"/>
  <c r="BG423" i="61"/>
  <c r="BF423" i="61"/>
  <c r="BD423" i="61"/>
  <c r="BB423" i="61"/>
  <c r="AZ423" i="61"/>
  <c r="AT423" i="61"/>
  <c r="AQ423" i="61"/>
  <c r="AO423" i="61"/>
  <c r="AM423" i="61"/>
  <c r="AG423" i="61"/>
  <c r="AF423" i="61"/>
  <c r="AD423" i="61"/>
  <c r="AB423" i="61"/>
  <c r="Z423" i="61"/>
  <c r="T423" i="61"/>
  <c r="K423" i="61"/>
  <c r="C423" i="61" s="1"/>
  <c r="CC423" i="61" s="1"/>
  <c r="J423" i="61"/>
  <c r="H423" i="61"/>
  <c r="A423" i="61"/>
  <c r="BT422" i="61"/>
  <c r="BS422" i="61"/>
  <c r="BQ422" i="61"/>
  <c r="BO422" i="61"/>
  <c r="BM422" i="61"/>
  <c r="BG422" i="61"/>
  <c r="BF422" i="61"/>
  <c r="BD422" i="61"/>
  <c r="BB422" i="61"/>
  <c r="AZ422" i="61"/>
  <c r="AT422" i="61"/>
  <c r="AQ422" i="61"/>
  <c r="AO422" i="61"/>
  <c r="AM422" i="61"/>
  <c r="AG422" i="61"/>
  <c r="AF422" i="61"/>
  <c r="AD422" i="61"/>
  <c r="AB422" i="61"/>
  <c r="Z422" i="61"/>
  <c r="T422" i="61"/>
  <c r="K422" i="61"/>
  <c r="C422" i="61"/>
  <c r="CC422" i="61" s="1"/>
  <c r="J422" i="61"/>
  <c r="H422" i="61"/>
  <c r="A422" i="61"/>
  <c r="BT421" i="61"/>
  <c r="BS421" i="61"/>
  <c r="BQ421" i="61"/>
  <c r="BO421" i="61"/>
  <c r="BM421" i="61"/>
  <c r="BG421" i="61"/>
  <c r="BF421" i="61"/>
  <c r="BD421" i="61"/>
  <c r="BB421" i="61"/>
  <c r="AZ421" i="61"/>
  <c r="AT421" i="61"/>
  <c r="AQ421" i="61"/>
  <c r="AO421" i="61"/>
  <c r="AM421" i="61"/>
  <c r="AG421" i="61"/>
  <c r="AF421" i="61"/>
  <c r="AD421" i="61"/>
  <c r="AB421" i="61"/>
  <c r="Z421" i="61"/>
  <c r="T421" i="61"/>
  <c r="K421" i="61"/>
  <c r="C421" i="61" s="1"/>
  <c r="CC421" i="61"/>
  <c r="J421" i="61"/>
  <c r="H421" i="61"/>
  <c r="A421" i="61"/>
  <c r="BT420" i="61"/>
  <c r="BS420" i="61"/>
  <c r="BQ420" i="61"/>
  <c r="BO420" i="61"/>
  <c r="BM420" i="61"/>
  <c r="BG420" i="61"/>
  <c r="BF420" i="61"/>
  <c r="BD420" i="61"/>
  <c r="BB420" i="61"/>
  <c r="AZ420" i="61"/>
  <c r="AT420" i="61"/>
  <c r="AQ420" i="61"/>
  <c r="AO420" i="61"/>
  <c r="AM420" i="61"/>
  <c r="AG420" i="61"/>
  <c r="AF420" i="61"/>
  <c r="AD420" i="61"/>
  <c r="AB420" i="61"/>
  <c r="Z420" i="61"/>
  <c r="T420" i="61"/>
  <c r="K420" i="61"/>
  <c r="C420" i="61" s="1"/>
  <c r="CC420" i="61" s="1"/>
  <c r="J420" i="61"/>
  <c r="H420" i="61"/>
  <c r="A420" i="61"/>
  <c r="BT419" i="61"/>
  <c r="BS419" i="61"/>
  <c r="BQ419" i="61"/>
  <c r="BO419" i="61"/>
  <c r="BM419" i="61"/>
  <c r="BG419" i="61"/>
  <c r="BF419" i="61"/>
  <c r="BD419" i="61"/>
  <c r="BB419" i="61"/>
  <c r="AZ419" i="61"/>
  <c r="AT419" i="61"/>
  <c r="AQ419" i="61"/>
  <c r="AO419" i="61"/>
  <c r="AM419" i="61"/>
  <c r="AG419" i="61"/>
  <c r="AF419" i="61"/>
  <c r="AD419" i="61"/>
  <c r="AB419" i="61"/>
  <c r="Z419" i="61"/>
  <c r="T419" i="61"/>
  <c r="K419" i="61"/>
  <c r="C419" i="61" s="1"/>
  <c r="CC419" i="61" s="1"/>
  <c r="J419" i="61"/>
  <c r="H419" i="61"/>
  <c r="A419" i="61"/>
  <c r="BT418" i="61"/>
  <c r="BS418" i="61"/>
  <c r="BQ418" i="61"/>
  <c r="BO418" i="61"/>
  <c r="BM418" i="61"/>
  <c r="BG418" i="61"/>
  <c r="BF418" i="61"/>
  <c r="BD418" i="61"/>
  <c r="BB418" i="61"/>
  <c r="AZ418" i="61"/>
  <c r="AT418" i="61"/>
  <c r="AQ418" i="61"/>
  <c r="AO418" i="61"/>
  <c r="AM418" i="61"/>
  <c r="AG418" i="61"/>
  <c r="AF418" i="61"/>
  <c r="AD418" i="61"/>
  <c r="AB418" i="61"/>
  <c r="Z418" i="61"/>
  <c r="T418" i="61"/>
  <c r="K418" i="61"/>
  <c r="C418" i="61" s="1"/>
  <c r="CC418" i="61" s="1"/>
  <c r="J418" i="61"/>
  <c r="H418" i="61"/>
  <c r="A418" i="61"/>
  <c r="BT417" i="61"/>
  <c r="BS417" i="61"/>
  <c r="BQ417" i="61"/>
  <c r="BO417" i="61"/>
  <c r="BM417" i="61"/>
  <c r="BG417" i="61"/>
  <c r="BF417" i="61"/>
  <c r="BD417" i="61"/>
  <c r="BB417" i="61"/>
  <c r="AZ417" i="61"/>
  <c r="AT417" i="61"/>
  <c r="AQ417" i="61"/>
  <c r="AO417" i="61"/>
  <c r="AM417" i="61"/>
  <c r="AG417" i="61"/>
  <c r="AF417" i="61"/>
  <c r="AD417" i="61"/>
  <c r="AB417" i="61"/>
  <c r="Z417" i="61"/>
  <c r="T417" i="61"/>
  <c r="K417" i="61"/>
  <c r="C417" i="61" s="1"/>
  <c r="CC417" i="61" s="1"/>
  <c r="J417" i="61"/>
  <c r="H417" i="61"/>
  <c r="A417" i="61"/>
  <c r="BT416" i="61"/>
  <c r="BS416" i="61"/>
  <c r="BQ416" i="61"/>
  <c r="BO416" i="61"/>
  <c r="BM416" i="61"/>
  <c r="BG416" i="61"/>
  <c r="BF416" i="61"/>
  <c r="BD416" i="61"/>
  <c r="BB416" i="61"/>
  <c r="AZ416" i="61"/>
  <c r="AT416" i="61"/>
  <c r="AQ416" i="61"/>
  <c r="AO416" i="61"/>
  <c r="AM416" i="61"/>
  <c r="AG416" i="61"/>
  <c r="AF416" i="61"/>
  <c r="AD416" i="61"/>
  <c r="AB416" i="61"/>
  <c r="Z416" i="61"/>
  <c r="T416" i="61"/>
  <c r="K416" i="61"/>
  <c r="C416" i="61" s="1"/>
  <c r="CC416" i="61" s="1"/>
  <c r="J416" i="61"/>
  <c r="H416" i="61"/>
  <c r="A416" i="61"/>
  <c r="BT415" i="61"/>
  <c r="BS415" i="61"/>
  <c r="BQ415" i="61"/>
  <c r="BO415" i="61"/>
  <c r="BM415" i="61"/>
  <c r="BG415" i="61"/>
  <c r="BF415" i="61"/>
  <c r="BD415" i="61"/>
  <c r="BB415" i="61"/>
  <c r="AZ415" i="61"/>
  <c r="AT415" i="61"/>
  <c r="AQ415" i="61"/>
  <c r="AO415" i="61"/>
  <c r="AM415" i="61"/>
  <c r="AG415" i="61"/>
  <c r="AF415" i="61"/>
  <c r="AD415" i="61"/>
  <c r="AB415" i="61"/>
  <c r="Z415" i="61"/>
  <c r="T415" i="61"/>
  <c r="K415" i="61"/>
  <c r="C415" i="61" s="1"/>
  <c r="CC415" i="61" s="1"/>
  <c r="J415" i="61"/>
  <c r="H415" i="61"/>
  <c r="A415" i="61"/>
  <c r="BT414" i="61"/>
  <c r="BS414" i="61"/>
  <c r="BQ414" i="61"/>
  <c r="BO414" i="61"/>
  <c r="BM414" i="61"/>
  <c r="BG414" i="61"/>
  <c r="BF414" i="61"/>
  <c r="BD414" i="61"/>
  <c r="BB414" i="61"/>
  <c r="AZ414" i="61"/>
  <c r="AT414" i="61"/>
  <c r="AQ414" i="61"/>
  <c r="AO414" i="61"/>
  <c r="AM414" i="61"/>
  <c r="AG414" i="61"/>
  <c r="AF414" i="61"/>
  <c r="AD414" i="61"/>
  <c r="AB414" i="61"/>
  <c r="Z414" i="61"/>
  <c r="T414" i="61"/>
  <c r="K414" i="61"/>
  <c r="C414" i="61"/>
  <c r="CC414" i="61" s="1"/>
  <c r="J414" i="61"/>
  <c r="H414" i="61"/>
  <c r="A414" i="61"/>
  <c r="BT413" i="61"/>
  <c r="BS413" i="61"/>
  <c r="BQ413" i="61"/>
  <c r="BO413" i="61"/>
  <c r="BM413" i="61"/>
  <c r="BG413" i="61"/>
  <c r="BF413" i="61"/>
  <c r="BD413" i="61"/>
  <c r="BB413" i="61"/>
  <c r="AZ413" i="61"/>
  <c r="AT413" i="61"/>
  <c r="AQ413" i="61"/>
  <c r="AO413" i="61"/>
  <c r="AM413" i="61"/>
  <c r="AG413" i="61"/>
  <c r="AF413" i="61"/>
  <c r="AD413" i="61"/>
  <c r="AB413" i="61"/>
  <c r="Z413" i="61"/>
  <c r="T413" i="61"/>
  <c r="K413" i="61"/>
  <c r="C413" i="61" s="1"/>
  <c r="CC413" i="61"/>
  <c r="J413" i="61"/>
  <c r="H413" i="61"/>
  <c r="A413" i="61"/>
  <c r="BT412" i="61"/>
  <c r="BS412" i="61"/>
  <c r="BQ412" i="61"/>
  <c r="BO412" i="61"/>
  <c r="BM412" i="61"/>
  <c r="BG412" i="61"/>
  <c r="BF412" i="61"/>
  <c r="BD412" i="61"/>
  <c r="BB412" i="61"/>
  <c r="AZ412" i="61"/>
  <c r="AT412" i="61"/>
  <c r="AQ412" i="61"/>
  <c r="AO412" i="61"/>
  <c r="AM412" i="61"/>
  <c r="AG412" i="61"/>
  <c r="AF412" i="61"/>
  <c r="AD412" i="61"/>
  <c r="AB412" i="61"/>
  <c r="Z412" i="61"/>
  <c r="T412" i="61"/>
  <c r="K412" i="61"/>
  <c r="C412" i="61" s="1"/>
  <c r="CC412" i="61" s="1"/>
  <c r="J412" i="61"/>
  <c r="H412" i="61"/>
  <c r="A412" i="61"/>
  <c r="BT411" i="61"/>
  <c r="BS411" i="61"/>
  <c r="BQ411" i="61"/>
  <c r="BO411" i="61"/>
  <c r="BM411" i="61"/>
  <c r="BG411" i="61"/>
  <c r="BF411" i="61"/>
  <c r="BD411" i="61"/>
  <c r="BB411" i="61"/>
  <c r="AZ411" i="61"/>
  <c r="AT411" i="61"/>
  <c r="AQ411" i="61"/>
  <c r="AO411" i="61"/>
  <c r="AM411" i="61"/>
  <c r="AG411" i="61"/>
  <c r="AF411" i="61"/>
  <c r="AD411" i="61"/>
  <c r="AB411" i="61"/>
  <c r="Z411" i="61"/>
  <c r="T411" i="61"/>
  <c r="K411" i="61"/>
  <c r="C411" i="61"/>
  <c r="CC411" i="61" s="1"/>
  <c r="J411" i="61"/>
  <c r="H411" i="61"/>
  <c r="A411" i="61"/>
  <c r="BT410" i="61"/>
  <c r="BS410" i="61"/>
  <c r="BQ410" i="61"/>
  <c r="BO410" i="61"/>
  <c r="BM410" i="61"/>
  <c r="BG410" i="61"/>
  <c r="BF410" i="61"/>
  <c r="BD410" i="61"/>
  <c r="BB410" i="61"/>
  <c r="AZ410" i="61"/>
  <c r="AT410" i="61"/>
  <c r="AQ410" i="61"/>
  <c r="AO410" i="61"/>
  <c r="AM410" i="61"/>
  <c r="AG410" i="61"/>
  <c r="AF410" i="61"/>
  <c r="AD410" i="61"/>
  <c r="AB410" i="61"/>
  <c r="Z410" i="61"/>
  <c r="T410" i="61"/>
  <c r="K410" i="61"/>
  <c r="C410" i="61" s="1"/>
  <c r="CC410" i="61" s="1"/>
  <c r="J410" i="61"/>
  <c r="H410" i="61"/>
  <c r="A410" i="61"/>
  <c r="BT409" i="61"/>
  <c r="BS409" i="61"/>
  <c r="BQ409" i="61"/>
  <c r="BO409" i="61"/>
  <c r="BM409" i="61"/>
  <c r="BG409" i="61"/>
  <c r="BF409" i="61"/>
  <c r="BD409" i="61"/>
  <c r="BB409" i="61"/>
  <c r="AZ409" i="61"/>
  <c r="AT409" i="61"/>
  <c r="AQ409" i="61"/>
  <c r="AO409" i="61"/>
  <c r="AM409" i="61"/>
  <c r="AG409" i="61"/>
  <c r="AF409" i="61"/>
  <c r="AD409" i="61"/>
  <c r="AB409" i="61"/>
  <c r="Z409" i="61"/>
  <c r="T409" i="61"/>
  <c r="K409" i="61"/>
  <c r="C409" i="61" s="1"/>
  <c r="CC409" i="61" s="1"/>
  <c r="J409" i="61"/>
  <c r="H409" i="61"/>
  <c r="A409" i="61"/>
  <c r="BT408" i="61"/>
  <c r="BS408" i="61"/>
  <c r="BQ408" i="61"/>
  <c r="BO408" i="61"/>
  <c r="BM408" i="61"/>
  <c r="BG408" i="61"/>
  <c r="BF408" i="61"/>
  <c r="BD408" i="61"/>
  <c r="BB408" i="61"/>
  <c r="AZ408" i="61"/>
  <c r="AT408" i="61"/>
  <c r="AQ408" i="61"/>
  <c r="AO408" i="61"/>
  <c r="AM408" i="61"/>
  <c r="AG408" i="61"/>
  <c r="AF408" i="61"/>
  <c r="AD408" i="61"/>
  <c r="AB408" i="61"/>
  <c r="Z408" i="61"/>
  <c r="T408" i="61"/>
  <c r="K408" i="61"/>
  <c r="C408" i="61" s="1"/>
  <c r="CC408" i="61" s="1"/>
  <c r="J408" i="61"/>
  <c r="H408" i="61"/>
  <c r="A408" i="61"/>
  <c r="BT407" i="61"/>
  <c r="BS407" i="61"/>
  <c r="BQ407" i="61"/>
  <c r="BO407" i="61"/>
  <c r="BM407" i="61"/>
  <c r="BG407" i="61"/>
  <c r="BF407" i="61"/>
  <c r="BD407" i="61"/>
  <c r="BB407" i="61"/>
  <c r="AZ407" i="61"/>
  <c r="AT407" i="61"/>
  <c r="AQ407" i="61"/>
  <c r="AO407" i="61"/>
  <c r="AM407" i="61"/>
  <c r="AG407" i="61"/>
  <c r="AF407" i="61"/>
  <c r="AD407" i="61"/>
  <c r="AB407" i="61"/>
  <c r="Z407" i="61"/>
  <c r="T407" i="61"/>
  <c r="K407" i="61"/>
  <c r="C407" i="61" s="1"/>
  <c r="CC407" i="61" s="1"/>
  <c r="J407" i="61"/>
  <c r="H407" i="61"/>
  <c r="A407" i="61"/>
  <c r="BT406" i="61"/>
  <c r="BS406" i="61"/>
  <c r="BQ406" i="61"/>
  <c r="BO406" i="61"/>
  <c r="BM406" i="61"/>
  <c r="BG406" i="61"/>
  <c r="BF406" i="61"/>
  <c r="BD406" i="61"/>
  <c r="BB406" i="61"/>
  <c r="AZ406" i="61"/>
  <c r="AT406" i="61"/>
  <c r="AQ406" i="61"/>
  <c r="AO406" i="61"/>
  <c r="AM406" i="61"/>
  <c r="AG406" i="61"/>
  <c r="AF406" i="61"/>
  <c r="AD406" i="61"/>
  <c r="AB406" i="61"/>
  <c r="Z406" i="61"/>
  <c r="T406" i="61"/>
  <c r="K406" i="61"/>
  <c r="C406" i="61" s="1"/>
  <c r="CC406" i="61" s="1"/>
  <c r="J406" i="61"/>
  <c r="H406" i="61"/>
  <c r="A406" i="61"/>
  <c r="BT405" i="61"/>
  <c r="BS405" i="61"/>
  <c r="BQ405" i="61"/>
  <c r="BO405" i="61"/>
  <c r="BM405" i="61"/>
  <c r="BG405" i="61"/>
  <c r="BF405" i="61"/>
  <c r="BD405" i="61"/>
  <c r="BB405" i="61"/>
  <c r="AZ405" i="61"/>
  <c r="AT405" i="61"/>
  <c r="AQ405" i="61"/>
  <c r="AO405" i="61"/>
  <c r="AM405" i="61"/>
  <c r="AG405" i="61"/>
  <c r="AF405" i="61"/>
  <c r="AD405" i="61"/>
  <c r="AB405" i="61"/>
  <c r="Z405" i="61"/>
  <c r="T405" i="61"/>
  <c r="K405" i="61"/>
  <c r="C405" i="61" s="1"/>
  <c r="CC405" i="61" s="1"/>
  <c r="J405" i="61"/>
  <c r="H405" i="61"/>
  <c r="A405" i="61"/>
  <c r="BT404" i="61"/>
  <c r="BS404" i="61"/>
  <c r="BQ404" i="61"/>
  <c r="BO404" i="61"/>
  <c r="BM404" i="61"/>
  <c r="BG404" i="61"/>
  <c r="BF404" i="61"/>
  <c r="BD404" i="61"/>
  <c r="BB404" i="61"/>
  <c r="AZ404" i="61"/>
  <c r="AT404" i="61"/>
  <c r="AQ404" i="61"/>
  <c r="AO404" i="61"/>
  <c r="AM404" i="61"/>
  <c r="AG404" i="61"/>
  <c r="AF404" i="61"/>
  <c r="AD404" i="61"/>
  <c r="AB404" i="61"/>
  <c r="Z404" i="61"/>
  <c r="T404" i="61"/>
  <c r="K404" i="61"/>
  <c r="C404" i="61" s="1"/>
  <c r="CC404" i="61" s="1"/>
  <c r="J404" i="61"/>
  <c r="H404" i="61"/>
  <c r="A404" i="61"/>
  <c r="BT403" i="61"/>
  <c r="BS403" i="61"/>
  <c r="BQ403" i="61"/>
  <c r="BO403" i="61"/>
  <c r="BM403" i="61"/>
  <c r="BG403" i="61"/>
  <c r="BF403" i="61"/>
  <c r="BD403" i="61"/>
  <c r="BB403" i="61"/>
  <c r="AZ403" i="61"/>
  <c r="AT403" i="61"/>
  <c r="AQ403" i="61"/>
  <c r="AO403" i="61"/>
  <c r="AM403" i="61"/>
  <c r="AG403" i="61"/>
  <c r="AF403" i="61"/>
  <c r="AD403" i="61"/>
  <c r="AB403" i="61"/>
  <c r="Z403" i="61"/>
  <c r="T403" i="61"/>
  <c r="K403" i="61"/>
  <c r="C403" i="61" s="1"/>
  <c r="CC403" i="61" s="1"/>
  <c r="J403" i="61"/>
  <c r="H403" i="61"/>
  <c r="A403" i="61"/>
  <c r="BT402" i="61"/>
  <c r="BS402" i="61"/>
  <c r="BQ402" i="61"/>
  <c r="BO402" i="61"/>
  <c r="BM402" i="61"/>
  <c r="BG402" i="61"/>
  <c r="BF402" i="61"/>
  <c r="BD402" i="61"/>
  <c r="BB402" i="61"/>
  <c r="AZ402" i="61"/>
  <c r="AT402" i="61"/>
  <c r="AQ402" i="61"/>
  <c r="AO402" i="61"/>
  <c r="AM402" i="61"/>
  <c r="AG402" i="61"/>
  <c r="AF402" i="61"/>
  <c r="AD402" i="61"/>
  <c r="AB402" i="61"/>
  <c r="Z402" i="61"/>
  <c r="T402" i="61"/>
  <c r="K402" i="61"/>
  <c r="C402" i="61"/>
  <c r="CC402" i="61" s="1"/>
  <c r="J402" i="61"/>
  <c r="H402" i="61"/>
  <c r="A402" i="61"/>
  <c r="BT401" i="61"/>
  <c r="BS401" i="61"/>
  <c r="BQ401" i="61"/>
  <c r="BO401" i="61"/>
  <c r="BM401" i="61"/>
  <c r="BG401" i="61"/>
  <c r="BF401" i="61"/>
  <c r="BD401" i="61"/>
  <c r="BB401" i="61"/>
  <c r="AZ401" i="61"/>
  <c r="AT401" i="61"/>
  <c r="AQ401" i="61"/>
  <c r="AO401" i="61"/>
  <c r="AM401" i="61"/>
  <c r="AG401" i="61"/>
  <c r="AF401" i="61"/>
  <c r="AD401" i="61"/>
  <c r="AB401" i="61"/>
  <c r="Z401" i="61"/>
  <c r="T401" i="61"/>
  <c r="K401" i="61"/>
  <c r="C401" i="61" s="1"/>
  <c r="CC401" i="61" s="1"/>
  <c r="J401" i="61"/>
  <c r="H401" i="61"/>
  <c r="A401" i="61"/>
  <c r="BT400" i="61"/>
  <c r="BS400" i="61"/>
  <c r="BQ400" i="61"/>
  <c r="BO400" i="61"/>
  <c r="BM400" i="61"/>
  <c r="BG400" i="61"/>
  <c r="BF400" i="61"/>
  <c r="BD400" i="61"/>
  <c r="BB400" i="61"/>
  <c r="AZ400" i="61"/>
  <c r="AT400" i="61"/>
  <c r="AQ400" i="61"/>
  <c r="AO400" i="61"/>
  <c r="AM400" i="61"/>
  <c r="AG400" i="61"/>
  <c r="AF400" i="61"/>
  <c r="AD400" i="61"/>
  <c r="AB400" i="61"/>
  <c r="Z400" i="61"/>
  <c r="T400" i="61"/>
  <c r="K400" i="61"/>
  <c r="C400" i="61"/>
  <c r="CC400" i="61" s="1"/>
  <c r="J400" i="61"/>
  <c r="H400" i="61"/>
  <c r="A400" i="61"/>
  <c r="BT399" i="61"/>
  <c r="BS399" i="61"/>
  <c r="BQ399" i="61"/>
  <c r="BO399" i="61"/>
  <c r="BM399" i="61"/>
  <c r="BG399" i="61"/>
  <c r="BF399" i="61"/>
  <c r="BD399" i="61"/>
  <c r="BB399" i="61"/>
  <c r="AZ399" i="61"/>
  <c r="AT399" i="61"/>
  <c r="AQ399" i="61"/>
  <c r="AO399" i="61"/>
  <c r="AM399" i="61"/>
  <c r="AG399" i="61"/>
  <c r="AF399" i="61"/>
  <c r="AD399" i="61"/>
  <c r="AB399" i="61"/>
  <c r="Z399" i="61"/>
  <c r="T399" i="61"/>
  <c r="K399" i="61"/>
  <c r="C399" i="61" s="1"/>
  <c r="CC399" i="61" s="1"/>
  <c r="J399" i="61"/>
  <c r="H399" i="61"/>
  <c r="A399" i="61"/>
  <c r="BT398" i="61"/>
  <c r="BS398" i="61"/>
  <c r="BQ398" i="61"/>
  <c r="BO398" i="61"/>
  <c r="BM398" i="61"/>
  <c r="BG398" i="61"/>
  <c r="BF398" i="61"/>
  <c r="BD398" i="61"/>
  <c r="BB398" i="61"/>
  <c r="AZ398" i="61"/>
  <c r="AT398" i="61"/>
  <c r="AQ398" i="61"/>
  <c r="AO398" i="61"/>
  <c r="AM398" i="61"/>
  <c r="AG398" i="61"/>
  <c r="AF398" i="61"/>
  <c r="AD398" i="61"/>
  <c r="AB398" i="61"/>
  <c r="Z398" i="61"/>
  <c r="T398" i="61"/>
  <c r="K398" i="61"/>
  <c r="C398" i="61" s="1"/>
  <c r="CC398" i="61" s="1"/>
  <c r="J398" i="61"/>
  <c r="H398" i="61"/>
  <c r="A398" i="61"/>
  <c r="BT397" i="61"/>
  <c r="BS397" i="61"/>
  <c r="BQ397" i="61"/>
  <c r="BO397" i="61"/>
  <c r="BM397" i="61"/>
  <c r="BG397" i="61"/>
  <c r="BF397" i="61"/>
  <c r="BD397" i="61"/>
  <c r="BB397" i="61"/>
  <c r="AZ397" i="61"/>
  <c r="AT397" i="61"/>
  <c r="AQ397" i="61"/>
  <c r="AO397" i="61"/>
  <c r="AM397" i="61"/>
  <c r="AG397" i="61"/>
  <c r="AF397" i="61"/>
  <c r="AD397" i="61"/>
  <c r="AB397" i="61"/>
  <c r="Z397" i="61"/>
  <c r="T397" i="61"/>
  <c r="K397" i="61"/>
  <c r="C397" i="61" s="1"/>
  <c r="CC397" i="61" s="1"/>
  <c r="J397" i="61"/>
  <c r="H397" i="61"/>
  <c r="A397" i="61"/>
  <c r="BT396" i="61"/>
  <c r="BS396" i="61"/>
  <c r="BQ396" i="61"/>
  <c r="BO396" i="61"/>
  <c r="BM396" i="61"/>
  <c r="BG396" i="61"/>
  <c r="BF396" i="61"/>
  <c r="BD396" i="61"/>
  <c r="BB396" i="61"/>
  <c r="AZ396" i="61"/>
  <c r="AT396" i="61"/>
  <c r="AQ396" i="61"/>
  <c r="AO396" i="61"/>
  <c r="AM396" i="61"/>
  <c r="AG396" i="61"/>
  <c r="AF396" i="61"/>
  <c r="AD396" i="61"/>
  <c r="AB396" i="61"/>
  <c r="Z396" i="61"/>
  <c r="T396" i="61"/>
  <c r="K396" i="61"/>
  <c r="C396" i="61" s="1"/>
  <c r="CC396" i="61" s="1"/>
  <c r="J396" i="61"/>
  <c r="H396" i="61"/>
  <c r="A396" i="61"/>
  <c r="BT395" i="61"/>
  <c r="BS395" i="61"/>
  <c r="BQ395" i="61"/>
  <c r="BO395" i="61"/>
  <c r="BM395" i="61"/>
  <c r="BG395" i="61"/>
  <c r="BF395" i="61"/>
  <c r="BD395" i="61"/>
  <c r="BB395" i="61"/>
  <c r="AZ395" i="61"/>
  <c r="AT395" i="61"/>
  <c r="AQ395" i="61"/>
  <c r="AO395" i="61"/>
  <c r="AM395" i="61"/>
  <c r="AG395" i="61"/>
  <c r="AF395" i="61"/>
  <c r="AD395" i="61"/>
  <c r="AB395" i="61"/>
  <c r="Z395" i="61"/>
  <c r="T395" i="61"/>
  <c r="K395" i="61"/>
  <c r="C395" i="61" s="1"/>
  <c r="CC395" i="61" s="1"/>
  <c r="J395" i="61"/>
  <c r="H395" i="61"/>
  <c r="A395" i="61"/>
  <c r="BT394" i="61"/>
  <c r="BS394" i="61"/>
  <c r="BQ394" i="61"/>
  <c r="BO394" i="61"/>
  <c r="BM394" i="61"/>
  <c r="BG394" i="61"/>
  <c r="BF394" i="61"/>
  <c r="BD394" i="61"/>
  <c r="BB394" i="61"/>
  <c r="AZ394" i="61"/>
  <c r="AT394" i="61"/>
  <c r="AQ394" i="61"/>
  <c r="AO394" i="61"/>
  <c r="AM394" i="61"/>
  <c r="AG394" i="61"/>
  <c r="AF394" i="61"/>
  <c r="AD394" i="61"/>
  <c r="AB394" i="61"/>
  <c r="Z394" i="61"/>
  <c r="T394" i="61"/>
  <c r="K394" i="61"/>
  <c r="C394" i="61" s="1"/>
  <c r="CC394" i="61" s="1"/>
  <c r="J394" i="61"/>
  <c r="H394" i="61"/>
  <c r="A394" i="61"/>
  <c r="BT393" i="61"/>
  <c r="BS393" i="61"/>
  <c r="BQ393" i="61"/>
  <c r="BO393" i="61"/>
  <c r="BM393" i="61"/>
  <c r="BG393" i="61"/>
  <c r="BF393" i="61"/>
  <c r="BD393" i="61"/>
  <c r="BB393" i="61"/>
  <c r="AZ393" i="61"/>
  <c r="AT393" i="61"/>
  <c r="AQ393" i="61"/>
  <c r="AO393" i="61"/>
  <c r="AM393" i="61"/>
  <c r="AG393" i="61"/>
  <c r="AF393" i="61"/>
  <c r="AD393" i="61"/>
  <c r="AB393" i="61"/>
  <c r="Z393" i="61"/>
  <c r="T393" i="61"/>
  <c r="K393" i="61"/>
  <c r="C393" i="61" s="1"/>
  <c r="CC393" i="61"/>
  <c r="J393" i="61"/>
  <c r="H393" i="61"/>
  <c r="A393" i="61"/>
  <c r="BT392" i="61"/>
  <c r="BS392" i="61"/>
  <c r="BQ392" i="61"/>
  <c r="BO392" i="61"/>
  <c r="BM392" i="61"/>
  <c r="BG392" i="61"/>
  <c r="BF392" i="61"/>
  <c r="BD392" i="61"/>
  <c r="BB392" i="61"/>
  <c r="AZ392" i="61"/>
  <c r="AT392" i="61"/>
  <c r="AQ392" i="61"/>
  <c r="AO392" i="61"/>
  <c r="AM392" i="61"/>
  <c r="AG392" i="61"/>
  <c r="AF392" i="61"/>
  <c r="AD392" i="61"/>
  <c r="AB392" i="61"/>
  <c r="Z392" i="61"/>
  <c r="T392" i="61"/>
  <c r="K392" i="61"/>
  <c r="C392" i="61" s="1"/>
  <c r="CC392" i="61" s="1"/>
  <c r="J392" i="61"/>
  <c r="H392" i="61"/>
  <c r="A392" i="61"/>
  <c r="BT391" i="61"/>
  <c r="BS391" i="61"/>
  <c r="BQ391" i="61"/>
  <c r="BO391" i="61"/>
  <c r="BM391" i="61"/>
  <c r="BG391" i="61"/>
  <c r="BF391" i="61"/>
  <c r="BD391" i="61"/>
  <c r="BB391" i="61"/>
  <c r="AZ391" i="61"/>
  <c r="AT391" i="61"/>
  <c r="AQ391" i="61"/>
  <c r="AO391" i="61"/>
  <c r="AM391" i="61"/>
  <c r="AG391" i="61"/>
  <c r="AF391" i="61"/>
  <c r="AD391" i="61"/>
  <c r="AB391" i="61"/>
  <c r="Z391" i="61"/>
  <c r="T391" i="61"/>
  <c r="K391" i="61"/>
  <c r="C391" i="61" s="1"/>
  <c r="CC391" i="61" s="1"/>
  <c r="J391" i="61"/>
  <c r="H391" i="61"/>
  <c r="A391" i="61"/>
  <c r="BT390" i="61"/>
  <c r="BS390" i="61"/>
  <c r="BQ390" i="61"/>
  <c r="BO390" i="61"/>
  <c r="BM390" i="61"/>
  <c r="BG390" i="61"/>
  <c r="BF390" i="61"/>
  <c r="BD390" i="61"/>
  <c r="BB390" i="61"/>
  <c r="AZ390" i="61"/>
  <c r="AT390" i="61"/>
  <c r="AQ390" i="61"/>
  <c r="AO390" i="61"/>
  <c r="AM390" i="61"/>
  <c r="AG390" i="61"/>
  <c r="AF390" i="61"/>
  <c r="AD390" i="61"/>
  <c r="AB390" i="61"/>
  <c r="Z390" i="61"/>
  <c r="T390" i="61"/>
  <c r="K390" i="61"/>
  <c r="C390" i="61" s="1"/>
  <c r="CC390" i="61" s="1"/>
  <c r="J390" i="61"/>
  <c r="H390" i="61"/>
  <c r="A390" i="61"/>
  <c r="BT389" i="61"/>
  <c r="BS389" i="61"/>
  <c r="BQ389" i="61"/>
  <c r="BO389" i="61"/>
  <c r="BM389" i="61"/>
  <c r="BG389" i="61"/>
  <c r="BF389" i="61"/>
  <c r="BD389" i="61"/>
  <c r="BB389" i="61"/>
  <c r="AZ389" i="61"/>
  <c r="AT389" i="61"/>
  <c r="AQ389" i="61"/>
  <c r="AO389" i="61"/>
  <c r="AM389" i="61"/>
  <c r="AG389" i="61"/>
  <c r="AF389" i="61"/>
  <c r="AD389" i="61"/>
  <c r="AB389" i="61"/>
  <c r="Z389" i="61"/>
  <c r="T389" i="61"/>
  <c r="K389" i="61"/>
  <c r="C389" i="61" s="1"/>
  <c r="CC389" i="61" s="1"/>
  <c r="J389" i="61"/>
  <c r="H389" i="61"/>
  <c r="A389" i="61"/>
  <c r="BT388" i="61"/>
  <c r="BS388" i="61"/>
  <c r="BQ388" i="61"/>
  <c r="BO388" i="61"/>
  <c r="BM388" i="61"/>
  <c r="BG388" i="61"/>
  <c r="BF388" i="61"/>
  <c r="BD388" i="61"/>
  <c r="BB388" i="61"/>
  <c r="AZ388" i="61"/>
  <c r="AT388" i="61"/>
  <c r="AQ388" i="61"/>
  <c r="AO388" i="61"/>
  <c r="AM388" i="61"/>
  <c r="AG388" i="61"/>
  <c r="AF388" i="61"/>
  <c r="AD388" i="61"/>
  <c r="AB388" i="61"/>
  <c r="Z388" i="61"/>
  <c r="T388" i="61"/>
  <c r="K388" i="61"/>
  <c r="C388" i="61" s="1"/>
  <c r="CC388" i="61" s="1"/>
  <c r="J388" i="61"/>
  <c r="H388" i="61"/>
  <c r="A388" i="61"/>
  <c r="BT387" i="61"/>
  <c r="BS387" i="61"/>
  <c r="BQ387" i="61"/>
  <c r="BO387" i="61"/>
  <c r="BM387" i="61"/>
  <c r="BG387" i="61"/>
  <c r="BF387" i="61"/>
  <c r="BD387" i="61"/>
  <c r="BB387" i="61"/>
  <c r="AZ387" i="61"/>
  <c r="AT387" i="61"/>
  <c r="AQ387" i="61"/>
  <c r="AO387" i="61"/>
  <c r="AM387" i="61"/>
  <c r="AG387" i="61"/>
  <c r="AF387" i="61"/>
  <c r="AD387" i="61"/>
  <c r="AB387" i="61"/>
  <c r="Z387" i="61"/>
  <c r="T387" i="61"/>
  <c r="K387" i="61"/>
  <c r="C387" i="61" s="1"/>
  <c r="CC387" i="61" s="1"/>
  <c r="J387" i="61"/>
  <c r="H387" i="61"/>
  <c r="A387" i="61"/>
  <c r="BT386" i="61"/>
  <c r="BS386" i="61"/>
  <c r="BQ386" i="61"/>
  <c r="BO386" i="61"/>
  <c r="BM386" i="61"/>
  <c r="BG386" i="61"/>
  <c r="BF386" i="61"/>
  <c r="BD386" i="61"/>
  <c r="BB386" i="61"/>
  <c r="AZ386" i="61"/>
  <c r="AT386" i="61"/>
  <c r="AQ386" i="61"/>
  <c r="AO386" i="61"/>
  <c r="AM386" i="61"/>
  <c r="AG386" i="61"/>
  <c r="AF386" i="61"/>
  <c r="AD386" i="61"/>
  <c r="AB386" i="61"/>
  <c r="Z386" i="61"/>
  <c r="T386" i="61"/>
  <c r="K386" i="61"/>
  <c r="C386" i="61" s="1"/>
  <c r="CC386" i="61" s="1"/>
  <c r="J386" i="61"/>
  <c r="H386" i="61"/>
  <c r="A386" i="61"/>
  <c r="BT385" i="61"/>
  <c r="BS385" i="61"/>
  <c r="BQ385" i="61"/>
  <c r="BO385" i="61"/>
  <c r="BM385" i="61"/>
  <c r="BG385" i="61"/>
  <c r="BF385" i="61"/>
  <c r="BD385" i="61"/>
  <c r="BB385" i="61"/>
  <c r="AZ385" i="61"/>
  <c r="AT385" i="61"/>
  <c r="AQ385" i="61"/>
  <c r="AO385" i="61"/>
  <c r="AM385" i="61"/>
  <c r="AG385" i="61"/>
  <c r="AF385" i="61"/>
  <c r="AD385" i="61"/>
  <c r="AB385" i="61"/>
  <c r="Z385" i="61"/>
  <c r="T385" i="61"/>
  <c r="K385" i="61"/>
  <c r="C385" i="61" s="1"/>
  <c r="CC385" i="61" s="1"/>
  <c r="J385" i="61"/>
  <c r="H385" i="61"/>
  <c r="A385" i="61"/>
  <c r="BT384" i="61"/>
  <c r="BS384" i="61"/>
  <c r="BQ384" i="61"/>
  <c r="BO384" i="61"/>
  <c r="BM384" i="61"/>
  <c r="BG384" i="61"/>
  <c r="BF384" i="61"/>
  <c r="BD384" i="61"/>
  <c r="BB384" i="61"/>
  <c r="AZ384" i="61"/>
  <c r="AT384" i="61"/>
  <c r="AQ384" i="61"/>
  <c r="AO384" i="61"/>
  <c r="AM384" i="61"/>
  <c r="AG384" i="61"/>
  <c r="AF384" i="61"/>
  <c r="AD384" i="61"/>
  <c r="AB384" i="61"/>
  <c r="Z384" i="61"/>
  <c r="T384" i="61"/>
  <c r="K384" i="61"/>
  <c r="C384" i="61"/>
  <c r="CC384" i="61" s="1"/>
  <c r="J384" i="61"/>
  <c r="H384" i="61"/>
  <c r="A384" i="61"/>
  <c r="BT383" i="61"/>
  <c r="BS383" i="61"/>
  <c r="BQ383" i="61"/>
  <c r="BO383" i="61"/>
  <c r="BM383" i="61"/>
  <c r="BG383" i="61"/>
  <c r="BF383" i="61"/>
  <c r="BD383" i="61"/>
  <c r="BB383" i="61"/>
  <c r="AZ383" i="61"/>
  <c r="AT383" i="61"/>
  <c r="AQ383" i="61"/>
  <c r="AO383" i="61"/>
  <c r="AM383" i="61"/>
  <c r="AG383" i="61"/>
  <c r="AF383" i="61"/>
  <c r="AD383" i="61"/>
  <c r="AB383" i="61"/>
  <c r="Z383" i="61"/>
  <c r="T383" i="61"/>
  <c r="K383" i="61"/>
  <c r="C383" i="61" s="1"/>
  <c r="CC383" i="61" s="1"/>
  <c r="J383" i="61"/>
  <c r="H383" i="61"/>
  <c r="A383" i="61"/>
  <c r="BT382" i="61"/>
  <c r="BS382" i="61"/>
  <c r="BQ382" i="61"/>
  <c r="BO382" i="61"/>
  <c r="BM382" i="61"/>
  <c r="BG382" i="61"/>
  <c r="BF382" i="61"/>
  <c r="BD382" i="61"/>
  <c r="BB382" i="61"/>
  <c r="AZ382" i="61"/>
  <c r="AT382" i="61"/>
  <c r="AQ382" i="61"/>
  <c r="AO382" i="61"/>
  <c r="AM382" i="61"/>
  <c r="AG382" i="61"/>
  <c r="AF382" i="61"/>
  <c r="AD382" i="61"/>
  <c r="AB382" i="61"/>
  <c r="Z382" i="61"/>
  <c r="T382" i="61"/>
  <c r="K382" i="61"/>
  <c r="C382" i="61" s="1"/>
  <c r="CC382" i="61" s="1"/>
  <c r="J382" i="61"/>
  <c r="H382" i="61"/>
  <c r="A382" i="61"/>
  <c r="BT381" i="61"/>
  <c r="BS381" i="61"/>
  <c r="BQ381" i="61"/>
  <c r="BO381" i="61"/>
  <c r="BM381" i="61"/>
  <c r="BG381" i="61"/>
  <c r="BF381" i="61"/>
  <c r="BD381" i="61"/>
  <c r="BB381" i="61"/>
  <c r="AZ381" i="61"/>
  <c r="AT381" i="61"/>
  <c r="AQ381" i="61"/>
  <c r="AO381" i="61"/>
  <c r="AM381" i="61"/>
  <c r="AG381" i="61"/>
  <c r="AF381" i="61"/>
  <c r="AD381" i="61"/>
  <c r="AB381" i="61"/>
  <c r="Z381" i="61"/>
  <c r="T381" i="61"/>
  <c r="K381" i="61"/>
  <c r="C381" i="61" s="1"/>
  <c r="CC381" i="61" s="1"/>
  <c r="J381" i="61"/>
  <c r="H381" i="61"/>
  <c r="A381" i="61"/>
  <c r="BT380" i="61"/>
  <c r="BS380" i="61"/>
  <c r="BQ380" i="61"/>
  <c r="BO380" i="61"/>
  <c r="BM380" i="61"/>
  <c r="BG380" i="61"/>
  <c r="BF380" i="61"/>
  <c r="BD380" i="61"/>
  <c r="BB380" i="61"/>
  <c r="AZ380" i="61"/>
  <c r="AT380" i="61"/>
  <c r="AQ380" i="61"/>
  <c r="AO380" i="61"/>
  <c r="AM380" i="61"/>
  <c r="AG380" i="61"/>
  <c r="AF380" i="61"/>
  <c r="AD380" i="61"/>
  <c r="AB380" i="61"/>
  <c r="Z380" i="61"/>
  <c r="T380" i="61"/>
  <c r="K380" i="61"/>
  <c r="C380" i="61" s="1"/>
  <c r="CC380" i="61" s="1"/>
  <c r="J380" i="61"/>
  <c r="H380" i="61"/>
  <c r="A380" i="61"/>
  <c r="BT379" i="61"/>
  <c r="BS379" i="61"/>
  <c r="BQ379" i="61"/>
  <c r="BO379" i="61"/>
  <c r="BM379" i="61"/>
  <c r="BG379" i="61"/>
  <c r="BF379" i="61"/>
  <c r="BD379" i="61"/>
  <c r="BB379" i="61"/>
  <c r="AZ379" i="61"/>
  <c r="AT379" i="61"/>
  <c r="AQ379" i="61"/>
  <c r="AO379" i="61"/>
  <c r="AM379" i="61"/>
  <c r="AG379" i="61"/>
  <c r="AF379" i="61"/>
  <c r="AD379" i="61"/>
  <c r="AB379" i="61"/>
  <c r="Z379" i="61"/>
  <c r="T379" i="61"/>
  <c r="K379" i="61"/>
  <c r="C379" i="61" s="1"/>
  <c r="CC379" i="61" s="1"/>
  <c r="J379" i="61"/>
  <c r="H379" i="61"/>
  <c r="A379" i="61"/>
  <c r="BT378" i="61"/>
  <c r="BS378" i="61"/>
  <c r="BQ378" i="61"/>
  <c r="BO378" i="61"/>
  <c r="BM378" i="61"/>
  <c r="BG378" i="61"/>
  <c r="BF378" i="61"/>
  <c r="BD378" i="61"/>
  <c r="BB378" i="61"/>
  <c r="AZ378" i="61"/>
  <c r="AT378" i="61"/>
  <c r="AQ378" i="61"/>
  <c r="AO378" i="61"/>
  <c r="AM378" i="61"/>
  <c r="AG378" i="61"/>
  <c r="AF378" i="61"/>
  <c r="AD378" i="61"/>
  <c r="AB378" i="61"/>
  <c r="Z378" i="61"/>
  <c r="T378" i="61"/>
  <c r="K378" i="61"/>
  <c r="C378" i="61" s="1"/>
  <c r="CC378" i="61" s="1"/>
  <c r="J378" i="61"/>
  <c r="H378" i="61"/>
  <c r="A378" i="61"/>
  <c r="BT377" i="61"/>
  <c r="BS377" i="61"/>
  <c r="BQ377" i="61"/>
  <c r="BO377" i="61"/>
  <c r="BM377" i="61"/>
  <c r="BG377" i="61"/>
  <c r="BF377" i="61"/>
  <c r="BD377" i="61"/>
  <c r="BB377" i="61"/>
  <c r="AZ377" i="61"/>
  <c r="AT377" i="61"/>
  <c r="AQ377" i="61"/>
  <c r="AO377" i="61"/>
  <c r="AM377" i="61"/>
  <c r="AG377" i="61"/>
  <c r="AF377" i="61"/>
  <c r="AD377" i="61"/>
  <c r="AB377" i="61"/>
  <c r="Z377" i="61"/>
  <c r="T377" i="61"/>
  <c r="K377" i="61"/>
  <c r="C377" i="61" s="1"/>
  <c r="CC377" i="61" s="1"/>
  <c r="J377" i="61"/>
  <c r="H377" i="61"/>
  <c r="A377" i="61"/>
  <c r="BT376" i="61"/>
  <c r="BS376" i="61"/>
  <c r="BQ376" i="61"/>
  <c r="BO376" i="61"/>
  <c r="BM376" i="61"/>
  <c r="BG376" i="61"/>
  <c r="BF376" i="61"/>
  <c r="BD376" i="61"/>
  <c r="BB376" i="61"/>
  <c r="AZ376" i="61"/>
  <c r="AT376" i="61"/>
  <c r="AQ376" i="61"/>
  <c r="AO376" i="61"/>
  <c r="AM376" i="61"/>
  <c r="AG376" i="61"/>
  <c r="AF376" i="61"/>
  <c r="AD376" i="61"/>
  <c r="AB376" i="61"/>
  <c r="Z376" i="61"/>
  <c r="T376" i="61"/>
  <c r="K376" i="61"/>
  <c r="C376" i="61" s="1"/>
  <c r="CC376" i="61" s="1"/>
  <c r="J376" i="61"/>
  <c r="H376" i="61"/>
  <c r="A376" i="61"/>
  <c r="BT375" i="61"/>
  <c r="BS375" i="61"/>
  <c r="BQ375" i="61"/>
  <c r="BO375" i="61"/>
  <c r="BM375" i="61"/>
  <c r="BG375" i="61"/>
  <c r="BF375" i="61"/>
  <c r="BD375" i="61"/>
  <c r="BB375" i="61"/>
  <c r="AZ375" i="61"/>
  <c r="AT375" i="61"/>
  <c r="AQ375" i="61"/>
  <c r="AO375" i="61"/>
  <c r="AM375" i="61"/>
  <c r="AG375" i="61"/>
  <c r="AF375" i="61"/>
  <c r="AD375" i="61"/>
  <c r="AB375" i="61"/>
  <c r="Z375" i="61"/>
  <c r="T375" i="61"/>
  <c r="K375" i="61"/>
  <c r="C375" i="61"/>
  <c r="CC375" i="61" s="1"/>
  <c r="J375" i="61"/>
  <c r="H375" i="61"/>
  <c r="A375" i="61"/>
  <c r="BT374" i="61"/>
  <c r="BS374" i="61"/>
  <c r="BQ374" i="61"/>
  <c r="BO374" i="61"/>
  <c r="BM374" i="61"/>
  <c r="BG374" i="61"/>
  <c r="BF374" i="61"/>
  <c r="BD374" i="61"/>
  <c r="BB374" i="61"/>
  <c r="AZ374" i="61"/>
  <c r="AT374" i="61"/>
  <c r="AQ374" i="61"/>
  <c r="AO374" i="61"/>
  <c r="AM374" i="61"/>
  <c r="AG374" i="61"/>
  <c r="AF374" i="61"/>
  <c r="AD374" i="61"/>
  <c r="AB374" i="61"/>
  <c r="Z374" i="61"/>
  <c r="T374" i="61"/>
  <c r="K374" i="61"/>
  <c r="C374" i="61" s="1"/>
  <c r="CC374" i="61" s="1"/>
  <c r="J374" i="61"/>
  <c r="H374" i="61"/>
  <c r="A374" i="61"/>
  <c r="BT373" i="61"/>
  <c r="BS373" i="61"/>
  <c r="BQ373" i="61"/>
  <c r="BO373" i="61"/>
  <c r="BM373" i="61"/>
  <c r="BG373" i="61"/>
  <c r="BF373" i="61"/>
  <c r="BD373" i="61"/>
  <c r="BB373" i="61"/>
  <c r="AZ373" i="61"/>
  <c r="AT373" i="61"/>
  <c r="AQ373" i="61"/>
  <c r="AO373" i="61"/>
  <c r="AM373" i="61"/>
  <c r="AG373" i="61"/>
  <c r="AF373" i="61"/>
  <c r="AD373" i="61"/>
  <c r="AB373" i="61"/>
  <c r="Z373" i="61"/>
  <c r="T373" i="61"/>
  <c r="K373" i="61"/>
  <c r="C373" i="61" s="1"/>
  <c r="CC373" i="61" s="1"/>
  <c r="J373" i="61"/>
  <c r="H373" i="61"/>
  <c r="A373" i="61"/>
  <c r="BT372" i="61"/>
  <c r="BS372" i="61"/>
  <c r="BQ372" i="61"/>
  <c r="BO372" i="61"/>
  <c r="BM372" i="61"/>
  <c r="BG372" i="61"/>
  <c r="BF372" i="61"/>
  <c r="BD372" i="61"/>
  <c r="BB372" i="61"/>
  <c r="AZ372" i="61"/>
  <c r="AT372" i="61"/>
  <c r="AQ372" i="61"/>
  <c r="AO372" i="61"/>
  <c r="AM372" i="61"/>
  <c r="AG372" i="61"/>
  <c r="AF372" i="61"/>
  <c r="AD372" i="61"/>
  <c r="AB372" i="61"/>
  <c r="Z372" i="61"/>
  <c r="T372" i="61"/>
  <c r="K372" i="61"/>
  <c r="C372" i="61" s="1"/>
  <c r="CC372" i="61" s="1"/>
  <c r="J372" i="61"/>
  <c r="H372" i="61"/>
  <c r="A372" i="61"/>
  <c r="BT371" i="61"/>
  <c r="BS371" i="61"/>
  <c r="BQ371" i="61"/>
  <c r="BO371" i="61"/>
  <c r="BM371" i="61"/>
  <c r="BG371" i="61"/>
  <c r="BF371" i="61"/>
  <c r="BD371" i="61"/>
  <c r="BB371" i="61"/>
  <c r="AZ371" i="61"/>
  <c r="AT371" i="61"/>
  <c r="AQ371" i="61"/>
  <c r="AO371" i="61"/>
  <c r="AM371" i="61"/>
  <c r="AG371" i="61"/>
  <c r="AF371" i="61"/>
  <c r="AD371" i="61"/>
  <c r="AB371" i="61"/>
  <c r="Z371" i="61"/>
  <c r="T371" i="61"/>
  <c r="K371" i="61"/>
  <c r="C371" i="61" s="1"/>
  <c r="CC371" i="61" s="1"/>
  <c r="J371" i="61"/>
  <c r="H371" i="61"/>
  <c r="A371" i="61"/>
  <c r="BT370" i="61"/>
  <c r="BS370" i="61"/>
  <c r="BQ370" i="61"/>
  <c r="BO370" i="61"/>
  <c r="BM370" i="61"/>
  <c r="BG370" i="61"/>
  <c r="BF370" i="61"/>
  <c r="BD370" i="61"/>
  <c r="BB370" i="61"/>
  <c r="AZ370" i="61"/>
  <c r="AT370" i="61"/>
  <c r="AQ370" i="61"/>
  <c r="AO370" i="61"/>
  <c r="AM370" i="61"/>
  <c r="AG370" i="61"/>
  <c r="AF370" i="61"/>
  <c r="AD370" i="61"/>
  <c r="AB370" i="61"/>
  <c r="Z370" i="61"/>
  <c r="T370" i="61"/>
  <c r="K370" i="61"/>
  <c r="C370" i="61" s="1"/>
  <c r="CC370" i="61" s="1"/>
  <c r="J370" i="61"/>
  <c r="H370" i="61"/>
  <c r="A370" i="61"/>
  <c r="BT369" i="61"/>
  <c r="BS369" i="61"/>
  <c r="BQ369" i="61"/>
  <c r="BO369" i="61"/>
  <c r="BM369" i="61"/>
  <c r="BG369" i="61"/>
  <c r="BF369" i="61"/>
  <c r="BD369" i="61"/>
  <c r="BB369" i="61"/>
  <c r="AZ369" i="61"/>
  <c r="AT369" i="61"/>
  <c r="AQ369" i="61"/>
  <c r="AO369" i="61"/>
  <c r="AM369" i="61"/>
  <c r="AG369" i="61"/>
  <c r="AF369" i="61"/>
  <c r="AD369" i="61"/>
  <c r="AB369" i="61"/>
  <c r="Z369" i="61"/>
  <c r="T369" i="61"/>
  <c r="K369" i="61"/>
  <c r="C369" i="61" s="1"/>
  <c r="CC369" i="61" s="1"/>
  <c r="J369" i="61"/>
  <c r="H369" i="61"/>
  <c r="A369" i="61"/>
  <c r="BT368" i="61"/>
  <c r="BS368" i="61"/>
  <c r="BQ368" i="61"/>
  <c r="BO368" i="61"/>
  <c r="BM368" i="61"/>
  <c r="BG368" i="61"/>
  <c r="BF368" i="61"/>
  <c r="BD368" i="61"/>
  <c r="BB368" i="61"/>
  <c r="AZ368" i="61"/>
  <c r="AT368" i="61"/>
  <c r="AQ368" i="61"/>
  <c r="AO368" i="61"/>
  <c r="AM368" i="61"/>
  <c r="AG368" i="61"/>
  <c r="AF368" i="61"/>
  <c r="AD368" i="61"/>
  <c r="AB368" i="61"/>
  <c r="Z368" i="61"/>
  <c r="T368" i="61"/>
  <c r="K368" i="61"/>
  <c r="C368" i="61" s="1"/>
  <c r="CC368" i="61" s="1"/>
  <c r="J368" i="61"/>
  <c r="H368" i="61"/>
  <c r="A368" i="61"/>
  <c r="BT367" i="61"/>
  <c r="BS367" i="61"/>
  <c r="BQ367" i="61"/>
  <c r="BO367" i="61"/>
  <c r="BM367" i="61"/>
  <c r="BG367" i="61"/>
  <c r="BF367" i="61"/>
  <c r="BD367" i="61"/>
  <c r="BB367" i="61"/>
  <c r="AZ367" i="61"/>
  <c r="AT367" i="61"/>
  <c r="AQ367" i="61"/>
  <c r="AO367" i="61"/>
  <c r="AM367" i="61"/>
  <c r="AG367" i="61"/>
  <c r="AF367" i="61"/>
  <c r="AD367" i="61"/>
  <c r="AB367" i="61"/>
  <c r="Z367" i="61"/>
  <c r="T367" i="61"/>
  <c r="K367" i="61"/>
  <c r="C367" i="61" s="1"/>
  <c r="CC367" i="61" s="1"/>
  <c r="J367" i="61"/>
  <c r="H367" i="61"/>
  <c r="A367" i="61"/>
  <c r="BT366" i="61"/>
  <c r="BS366" i="61"/>
  <c r="BQ366" i="61"/>
  <c r="BO366" i="61"/>
  <c r="BM366" i="61"/>
  <c r="BG366" i="61"/>
  <c r="BF366" i="61"/>
  <c r="BD366" i="61"/>
  <c r="BB366" i="61"/>
  <c r="AZ366" i="61"/>
  <c r="AT366" i="61"/>
  <c r="AQ366" i="61"/>
  <c r="AO366" i="61"/>
  <c r="AM366" i="61"/>
  <c r="AG366" i="61"/>
  <c r="AF366" i="61"/>
  <c r="AD366" i="61"/>
  <c r="AB366" i="61"/>
  <c r="Z366" i="61"/>
  <c r="T366" i="61"/>
  <c r="K366" i="61"/>
  <c r="C366" i="61" s="1"/>
  <c r="CC366" i="61" s="1"/>
  <c r="J366" i="61"/>
  <c r="H366" i="61"/>
  <c r="A366" i="61"/>
  <c r="BT365" i="61"/>
  <c r="BS365" i="61"/>
  <c r="BQ365" i="61"/>
  <c r="BO365" i="61"/>
  <c r="BM365" i="61"/>
  <c r="BG365" i="61"/>
  <c r="BF365" i="61"/>
  <c r="BD365" i="61"/>
  <c r="BB365" i="61"/>
  <c r="AZ365" i="61"/>
  <c r="AT365" i="61"/>
  <c r="AQ365" i="61"/>
  <c r="AO365" i="61"/>
  <c r="AM365" i="61"/>
  <c r="AG365" i="61"/>
  <c r="AF365" i="61"/>
  <c r="AD365" i="61"/>
  <c r="AB365" i="61"/>
  <c r="Z365" i="61"/>
  <c r="T365" i="61"/>
  <c r="K365" i="61"/>
  <c r="C365" i="61" s="1"/>
  <c r="CC365" i="61"/>
  <c r="J365" i="61"/>
  <c r="H365" i="61"/>
  <c r="A365" i="61"/>
  <c r="BT364" i="61"/>
  <c r="BS364" i="61"/>
  <c r="BQ364" i="61"/>
  <c r="BO364" i="61"/>
  <c r="BM364" i="61"/>
  <c r="BG364" i="61"/>
  <c r="BF364" i="61"/>
  <c r="BD364" i="61"/>
  <c r="BB364" i="61"/>
  <c r="AZ364" i="61"/>
  <c r="AT364" i="61"/>
  <c r="AQ364" i="61"/>
  <c r="AO364" i="61"/>
  <c r="AM364" i="61"/>
  <c r="AG364" i="61"/>
  <c r="AF364" i="61"/>
  <c r="AD364" i="61"/>
  <c r="AB364" i="61"/>
  <c r="Z364" i="61"/>
  <c r="T364" i="61"/>
  <c r="K364" i="61"/>
  <c r="C364" i="61" s="1"/>
  <c r="CC364" i="61" s="1"/>
  <c r="J364" i="61"/>
  <c r="H364" i="61"/>
  <c r="A364" i="61"/>
  <c r="BT363" i="61"/>
  <c r="BS363" i="61"/>
  <c r="BQ363" i="61"/>
  <c r="BO363" i="61"/>
  <c r="BM363" i="61"/>
  <c r="BG363" i="61"/>
  <c r="BF363" i="61"/>
  <c r="BD363" i="61"/>
  <c r="BB363" i="61"/>
  <c r="AZ363" i="61"/>
  <c r="AT363" i="61"/>
  <c r="AQ363" i="61"/>
  <c r="AO363" i="61"/>
  <c r="AM363" i="61"/>
  <c r="AG363" i="61"/>
  <c r="AF363" i="61"/>
  <c r="AD363" i="61"/>
  <c r="AB363" i="61"/>
  <c r="Z363" i="61"/>
  <c r="T363" i="61"/>
  <c r="K363" i="61"/>
  <c r="C363" i="61" s="1"/>
  <c r="CC363" i="61" s="1"/>
  <c r="J363" i="61"/>
  <c r="H363" i="61"/>
  <c r="A363" i="61"/>
  <c r="BT362" i="61"/>
  <c r="BS362" i="61"/>
  <c r="BQ362" i="61"/>
  <c r="BO362" i="61"/>
  <c r="BM362" i="61"/>
  <c r="BG362" i="61"/>
  <c r="BF362" i="61"/>
  <c r="BD362" i="61"/>
  <c r="BB362" i="61"/>
  <c r="AZ362" i="61"/>
  <c r="AT362" i="61"/>
  <c r="AQ362" i="61"/>
  <c r="AO362" i="61"/>
  <c r="AM362" i="61"/>
  <c r="AG362" i="61"/>
  <c r="AF362" i="61"/>
  <c r="AD362" i="61"/>
  <c r="AB362" i="61"/>
  <c r="Z362" i="61"/>
  <c r="T362" i="61"/>
  <c r="K362" i="61"/>
  <c r="C362" i="61" s="1"/>
  <c r="CC362" i="61" s="1"/>
  <c r="J362" i="61"/>
  <c r="H362" i="61"/>
  <c r="A362" i="61"/>
  <c r="BT361" i="61"/>
  <c r="BS361" i="61"/>
  <c r="BQ361" i="61"/>
  <c r="BO361" i="61"/>
  <c r="BM361" i="61"/>
  <c r="BG361" i="61"/>
  <c r="BF361" i="61"/>
  <c r="BD361" i="61"/>
  <c r="BB361" i="61"/>
  <c r="AZ361" i="61"/>
  <c r="AT361" i="61"/>
  <c r="AQ361" i="61"/>
  <c r="AO361" i="61"/>
  <c r="AM361" i="61"/>
  <c r="AG361" i="61"/>
  <c r="AF361" i="61"/>
  <c r="AD361" i="61"/>
  <c r="AB361" i="61"/>
  <c r="Z361" i="61"/>
  <c r="T361" i="61"/>
  <c r="K361" i="61"/>
  <c r="C361" i="61" s="1"/>
  <c r="CC361" i="61" s="1"/>
  <c r="J361" i="61"/>
  <c r="H361" i="61"/>
  <c r="A361" i="61"/>
  <c r="BT360" i="61"/>
  <c r="BS360" i="61"/>
  <c r="BQ360" i="61"/>
  <c r="BO360" i="61"/>
  <c r="BM360" i="61"/>
  <c r="BG360" i="61"/>
  <c r="BF360" i="61"/>
  <c r="BD360" i="61"/>
  <c r="BB360" i="61"/>
  <c r="AZ360" i="61"/>
  <c r="AT360" i="61"/>
  <c r="AQ360" i="61"/>
  <c r="AO360" i="61"/>
  <c r="AM360" i="61"/>
  <c r="AG360" i="61"/>
  <c r="AF360" i="61"/>
  <c r="AD360" i="61"/>
  <c r="AB360" i="61"/>
  <c r="Z360" i="61"/>
  <c r="T360" i="61"/>
  <c r="K360" i="61"/>
  <c r="C360" i="61" s="1"/>
  <c r="CC360" i="61" s="1"/>
  <c r="J360" i="61"/>
  <c r="H360" i="61"/>
  <c r="A360" i="61"/>
  <c r="BT359" i="61"/>
  <c r="BS359" i="61"/>
  <c r="BQ359" i="61"/>
  <c r="BO359" i="61"/>
  <c r="BM359" i="61"/>
  <c r="BG359" i="61"/>
  <c r="BF359" i="61"/>
  <c r="BD359" i="61"/>
  <c r="BB359" i="61"/>
  <c r="AZ359" i="61"/>
  <c r="AT359" i="61"/>
  <c r="AQ359" i="61"/>
  <c r="AO359" i="61"/>
  <c r="AM359" i="61"/>
  <c r="AG359" i="61"/>
  <c r="AF359" i="61"/>
  <c r="AD359" i="61"/>
  <c r="AB359" i="61"/>
  <c r="Z359" i="61"/>
  <c r="T359" i="61"/>
  <c r="K359" i="61"/>
  <c r="C359" i="61" s="1"/>
  <c r="CC359" i="61" s="1"/>
  <c r="J359" i="61"/>
  <c r="H359" i="61"/>
  <c r="A359" i="61"/>
  <c r="BT358" i="61"/>
  <c r="BS358" i="61"/>
  <c r="BQ358" i="61"/>
  <c r="BO358" i="61"/>
  <c r="BM358" i="61"/>
  <c r="BG358" i="61"/>
  <c r="BF358" i="61"/>
  <c r="BD358" i="61"/>
  <c r="BB358" i="61"/>
  <c r="AZ358" i="61"/>
  <c r="AT358" i="61"/>
  <c r="AQ358" i="61"/>
  <c r="AO358" i="61"/>
  <c r="AM358" i="61"/>
  <c r="AG358" i="61"/>
  <c r="AF358" i="61"/>
  <c r="AD358" i="61"/>
  <c r="AB358" i="61"/>
  <c r="Z358" i="61"/>
  <c r="T358" i="61"/>
  <c r="K358" i="61"/>
  <c r="C358" i="61" s="1"/>
  <c r="CC358" i="61" s="1"/>
  <c r="J358" i="61"/>
  <c r="H358" i="61"/>
  <c r="A358" i="61"/>
  <c r="BT357" i="61"/>
  <c r="BS357" i="61"/>
  <c r="BQ357" i="61"/>
  <c r="BO357" i="61"/>
  <c r="BM357" i="61"/>
  <c r="BG357" i="61"/>
  <c r="BF357" i="61"/>
  <c r="BD357" i="61"/>
  <c r="BB357" i="61"/>
  <c r="AZ357" i="61"/>
  <c r="AT357" i="61"/>
  <c r="AQ357" i="61"/>
  <c r="AO357" i="61"/>
  <c r="AM357" i="61"/>
  <c r="AG357" i="61"/>
  <c r="AF357" i="61"/>
  <c r="AD357" i="61"/>
  <c r="AB357" i="61"/>
  <c r="Z357" i="61"/>
  <c r="T357" i="61"/>
  <c r="K357" i="61"/>
  <c r="C357" i="61" s="1"/>
  <c r="CC357" i="61"/>
  <c r="J357" i="61"/>
  <c r="H357" i="61"/>
  <c r="A357" i="61"/>
  <c r="BT356" i="61"/>
  <c r="BS356" i="61"/>
  <c r="BQ356" i="61"/>
  <c r="BO356" i="61"/>
  <c r="BM356" i="61"/>
  <c r="BG356" i="61"/>
  <c r="BF356" i="61"/>
  <c r="BD356" i="61"/>
  <c r="BB356" i="61"/>
  <c r="AZ356" i="61"/>
  <c r="AT356" i="61"/>
  <c r="AQ356" i="61"/>
  <c r="AO356" i="61"/>
  <c r="AM356" i="61"/>
  <c r="AG356" i="61"/>
  <c r="AF356" i="61"/>
  <c r="AD356" i="61"/>
  <c r="AB356" i="61"/>
  <c r="Z356" i="61"/>
  <c r="T356" i="61"/>
  <c r="K356" i="61"/>
  <c r="C356" i="61" s="1"/>
  <c r="CC356" i="61" s="1"/>
  <c r="J356" i="61"/>
  <c r="H356" i="61"/>
  <c r="A356" i="61"/>
  <c r="BT355" i="61"/>
  <c r="BS355" i="61"/>
  <c r="BQ355" i="61"/>
  <c r="BO355" i="61"/>
  <c r="BM355" i="61"/>
  <c r="BG355" i="61"/>
  <c r="BF355" i="61"/>
  <c r="BD355" i="61"/>
  <c r="BB355" i="61"/>
  <c r="AZ355" i="61"/>
  <c r="AT355" i="61"/>
  <c r="AQ355" i="61"/>
  <c r="AO355" i="61"/>
  <c r="AM355" i="61"/>
  <c r="AG355" i="61"/>
  <c r="AF355" i="61"/>
  <c r="AD355" i="61"/>
  <c r="AB355" i="61"/>
  <c r="Z355" i="61"/>
  <c r="T355" i="61"/>
  <c r="K355" i="61"/>
  <c r="C355" i="61" s="1"/>
  <c r="CC355" i="61" s="1"/>
  <c r="J355" i="61"/>
  <c r="H355" i="61"/>
  <c r="A355" i="61"/>
  <c r="BT354" i="61"/>
  <c r="BS354" i="61"/>
  <c r="BQ354" i="61"/>
  <c r="BO354" i="61"/>
  <c r="BM354" i="61"/>
  <c r="BG354" i="61"/>
  <c r="BF354" i="61"/>
  <c r="BD354" i="61"/>
  <c r="BB354" i="61"/>
  <c r="AZ354" i="61"/>
  <c r="AT354" i="61"/>
  <c r="AQ354" i="61"/>
  <c r="AO354" i="61"/>
  <c r="AM354" i="61"/>
  <c r="AG354" i="61"/>
  <c r="AF354" i="61"/>
  <c r="AD354" i="61"/>
  <c r="AB354" i="61"/>
  <c r="Z354" i="61"/>
  <c r="T354" i="61"/>
  <c r="K354" i="61"/>
  <c r="C354" i="61" s="1"/>
  <c r="CC354" i="61" s="1"/>
  <c r="J354" i="61"/>
  <c r="H354" i="61"/>
  <c r="A354" i="61"/>
  <c r="BT353" i="61"/>
  <c r="BS353" i="61"/>
  <c r="BQ353" i="61"/>
  <c r="BO353" i="61"/>
  <c r="BM353" i="61"/>
  <c r="BG353" i="61"/>
  <c r="BF353" i="61"/>
  <c r="BD353" i="61"/>
  <c r="BB353" i="61"/>
  <c r="AZ353" i="61"/>
  <c r="AT353" i="61"/>
  <c r="AQ353" i="61"/>
  <c r="AO353" i="61"/>
  <c r="AM353" i="61"/>
  <c r="AG353" i="61"/>
  <c r="AF353" i="61"/>
  <c r="AD353" i="61"/>
  <c r="AB353" i="61"/>
  <c r="Z353" i="61"/>
  <c r="T353" i="61"/>
  <c r="K353" i="61"/>
  <c r="C353" i="61" s="1"/>
  <c r="CC353" i="61" s="1"/>
  <c r="J353" i="61"/>
  <c r="H353" i="61"/>
  <c r="A353" i="61"/>
  <c r="BT352" i="61"/>
  <c r="BS352" i="61"/>
  <c r="BQ352" i="61"/>
  <c r="BO352" i="61"/>
  <c r="BM352" i="61"/>
  <c r="BG352" i="61"/>
  <c r="BF352" i="61"/>
  <c r="BD352" i="61"/>
  <c r="BB352" i="61"/>
  <c r="AZ352" i="61"/>
  <c r="AT352" i="61"/>
  <c r="AQ352" i="61"/>
  <c r="AO352" i="61"/>
  <c r="AM352" i="61"/>
  <c r="AG352" i="61"/>
  <c r="AF352" i="61"/>
  <c r="AD352" i="61"/>
  <c r="AB352" i="61"/>
  <c r="Z352" i="61"/>
  <c r="T352" i="61"/>
  <c r="K352" i="61"/>
  <c r="C352" i="61" s="1"/>
  <c r="CC352" i="61" s="1"/>
  <c r="J352" i="61"/>
  <c r="H352" i="61"/>
  <c r="A352" i="61"/>
  <c r="BT351" i="61"/>
  <c r="BS351" i="61"/>
  <c r="BQ351" i="61"/>
  <c r="BO351" i="61"/>
  <c r="BM351" i="61"/>
  <c r="BG351" i="61"/>
  <c r="BF351" i="61"/>
  <c r="BD351" i="61"/>
  <c r="BB351" i="61"/>
  <c r="AZ351" i="61"/>
  <c r="AT351" i="61"/>
  <c r="AQ351" i="61"/>
  <c r="AO351" i="61"/>
  <c r="AM351" i="61"/>
  <c r="AG351" i="61"/>
  <c r="AF351" i="61"/>
  <c r="AD351" i="61"/>
  <c r="AB351" i="61"/>
  <c r="Z351" i="61"/>
  <c r="T351" i="61"/>
  <c r="K351" i="61"/>
  <c r="C351" i="61" s="1"/>
  <c r="CC351" i="61" s="1"/>
  <c r="J351" i="61"/>
  <c r="H351" i="61"/>
  <c r="A351" i="61"/>
  <c r="BT350" i="61"/>
  <c r="BS350" i="61"/>
  <c r="BQ350" i="61"/>
  <c r="BO350" i="61"/>
  <c r="BM350" i="61"/>
  <c r="BG350" i="61"/>
  <c r="BF350" i="61"/>
  <c r="BD350" i="61"/>
  <c r="BB350" i="61"/>
  <c r="AZ350" i="61"/>
  <c r="AT350" i="61"/>
  <c r="AQ350" i="61"/>
  <c r="AO350" i="61"/>
  <c r="AM350" i="61"/>
  <c r="AG350" i="61"/>
  <c r="AF350" i="61"/>
  <c r="AD350" i="61"/>
  <c r="AB350" i="61"/>
  <c r="Z350" i="61"/>
  <c r="T350" i="61"/>
  <c r="K350" i="61"/>
  <c r="C350" i="61" s="1"/>
  <c r="CC350" i="61" s="1"/>
  <c r="J350" i="61"/>
  <c r="H350" i="61"/>
  <c r="A350" i="61"/>
  <c r="BT349" i="61"/>
  <c r="BS349" i="61"/>
  <c r="BQ349" i="61"/>
  <c r="BO349" i="61"/>
  <c r="BM349" i="61"/>
  <c r="BG349" i="61"/>
  <c r="BF349" i="61"/>
  <c r="BD349" i="61"/>
  <c r="BB349" i="61"/>
  <c r="AZ349" i="61"/>
  <c r="AT349" i="61"/>
  <c r="AQ349" i="61"/>
  <c r="AO349" i="61"/>
  <c r="AM349" i="61"/>
  <c r="AG349" i="61"/>
  <c r="AF349" i="61"/>
  <c r="AD349" i="61"/>
  <c r="AB349" i="61"/>
  <c r="Z349" i="61"/>
  <c r="T349" i="61"/>
  <c r="K349" i="61"/>
  <c r="C349" i="61" s="1"/>
  <c r="CC349" i="61"/>
  <c r="J349" i="61"/>
  <c r="H349" i="61"/>
  <c r="A349" i="61"/>
  <c r="BT348" i="61"/>
  <c r="BS348" i="61"/>
  <c r="BQ348" i="61"/>
  <c r="BO348" i="61"/>
  <c r="BM348" i="61"/>
  <c r="BG348" i="61"/>
  <c r="BF348" i="61"/>
  <c r="BD348" i="61"/>
  <c r="BB348" i="61"/>
  <c r="AZ348" i="61"/>
  <c r="AT348" i="61"/>
  <c r="AQ348" i="61"/>
  <c r="AO348" i="61"/>
  <c r="AM348" i="61"/>
  <c r="AG348" i="61"/>
  <c r="AF348" i="61"/>
  <c r="AD348" i="61"/>
  <c r="AB348" i="61"/>
  <c r="Z348" i="61"/>
  <c r="T348" i="61"/>
  <c r="K348" i="61"/>
  <c r="C348" i="61" s="1"/>
  <c r="CC348" i="61" s="1"/>
  <c r="J348" i="61"/>
  <c r="H348" i="61"/>
  <c r="A348" i="61"/>
  <c r="BT347" i="61"/>
  <c r="BS347" i="61"/>
  <c r="BQ347" i="61"/>
  <c r="BO347" i="61"/>
  <c r="BM347" i="61"/>
  <c r="BG347" i="61"/>
  <c r="BF347" i="61"/>
  <c r="BD347" i="61"/>
  <c r="BB347" i="61"/>
  <c r="AZ347" i="61"/>
  <c r="AT347" i="61"/>
  <c r="AQ347" i="61"/>
  <c r="AO347" i="61"/>
  <c r="AM347" i="61"/>
  <c r="AG347" i="61"/>
  <c r="AF347" i="61"/>
  <c r="AD347" i="61"/>
  <c r="AB347" i="61"/>
  <c r="Z347" i="61"/>
  <c r="T347" i="61"/>
  <c r="K347" i="61"/>
  <c r="C347" i="61" s="1"/>
  <c r="CC347" i="61" s="1"/>
  <c r="J347" i="61"/>
  <c r="H347" i="61"/>
  <c r="A347" i="61"/>
  <c r="BT346" i="61"/>
  <c r="BS346" i="61"/>
  <c r="BQ346" i="61"/>
  <c r="BO346" i="61"/>
  <c r="BM346" i="61"/>
  <c r="BG346" i="61"/>
  <c r="BF346" i="61"/>
  <c r="BD346" i="61"/>
  <c r="BB346" i="61"/>
  <c r="AZ346" i="61"/>
  <c r="AT346" i="61"/>
  <c r="AQ346" i="61"/>
  <c r="AO346" i="61"/>
  <c r="AM346" i="61"/>
  <c r="AG346" i="61"/>
  <c r="AF346" i="61"/>
  <c r="AD346" i="61"/>
  <c r="AB346" i="61"/>
  <c r="Z346" i="61"/>
  <c r="T346" i="61"/>
  <c r="K346" i="61"/>
  <c r="C346" i="61" s="1"/>
  <c r="CC346" i="61" s="1"/>
  <c r="J346" i="61"/>
  <c r="H346" i="61"/>
  <c r="A346" i="61"/>
  <c r="BT345" i="61"/>
  <c r="BS345" i="61"/>
  <c r="BQ345" i="61"/>
  <c r="BO345" i="61"/>
  <c r="BM345" i="61"/>
  <c r="BG345" i="61"/>
  <c r="BF345" i="61"/>
  <c r="BD345" i="61"/>
  <c r="BB345" i="61"/>
  <c r="AZ345" i="61"/>
  <c r="AT345" i="61"/>
  <c r="AQ345" i="61"/>
  <c r="AO345" i="61"/>
  <c r="AM345" i="61"/>
  <c r="AG345" i="61"/>
  <c r="AF345" i="61"/>
  <c r="AD345" i="61"/>
  <c r="AB345" i="61"/>
  <c r="Z345" i="61"/>
  <c r="T345" i="61"/>
  <c r="K345" i="61"/>
  <c r="C345" i="61" s="1"/>
  <c r="CC345" i="61" s="1"/>
  <c r="J345" i="61"/>
  <c r="H345" i="61"/>
  <c r="A345" i="61"/>
  <c r="BT344" i="61"/>
  <c r="BS344" i="61"/>
  <c r="BQ344" i="61"/>
  <c r="BO344" i="61"/>
  <c r="BM344" i="61"/>
  <c r="BG344" i="61"/>
  <c r="BF344" i="61"/>
  <c r="BD344" i="61"/>
  <c r="BB344" i="61"/>
  <c r="AZ344" i="61"/>
  <c r="AT344" i="61"/>
  <c r="AQ344" i="61"/>
  <c r="AO344" i="61"/>
  <c r="AM344" i="61"/>
  <c r="AG344" i="61"/>
  <c r="AF344" i="61"/>
  <c r="AD344" i="61"/>
  <c r="AB344" i="61"/>
  <c r="Z344" i="61"/>
  <c r="T344" i="61"/>
  <c r="K344" i="61"/>
  <c r="C344" i="61" s="1"/>
  <c r="CC344" i="61" s="1"/>
  <c r="J344" i="61"/>
  <c r="H344" i="61"/>
  <c r="A344" i="61"/>
  <c r="BT343" i="61"/>
  <c r="BS343" i="61"/>
  <c r="BQ343" i="61"/>
  <c r="BO343" i="61"/>
  <c r="BM343" i="61"/>
  <c r="BG343" i="61"/>
  <c r="BF343" i="61"/>
  <c r="BD343" i="61"/>
  <c r="BB343" i="61"/>
  <c r="AZ343" i="61"/>
  <c r="AT343" i="61"/>
  <c r="AQ343" i="61"/>
  <c r="AO343" i="61"/>
  <c r="AM343" i="61"/>
  <c r="AG343" i="61"/>
  <c r="AF343" i="61"/>
  <c r="AD343" i="61"/>
  <c r="AB343" i="61"/>
  <c r="Z343" i="61"/>
  <c r="T343" i="61"/>
  <c r="K343" i="61"/>
  <c r="C343" i="61" s="1"/>
  <c r="CC343" i="61" s="1"/>
  <c r="J343" i="61"/>
  <c r="H343" i="61"/>
  <c r="A343" i="61"/>
  <c r="BT342" i="61"/>
  <c r="BS342" i="61"/>
  <c r="BQ342" i="61"/>
  <c r="BO342" i="61"/>
  <c r="BM342" i="61"/>
  <c r="BG342" i="61"/>
  <c r="BF342" i="61"/>
  <c r="BD342" i="61"/>
  <c r="BB342" i="61"/>
  <c r="AZ342" i="61"/>
  <c r="AT342" i="61"/>
  <c r="AQ342" i="61"/>
  <c r="AO342" i="61"/>
  <c r="AM342" i="61"/>
  <c r="AG342" i="61"/>
  <c r="AF342" i="61"/>
  <c r="AD342" i="61"/>
  <c r="AB342" i="61"/>
  <c r="Z342" i="61"/>
  <c r="T342" i="61"/>
  <c r="K342" i="61"/>
  <c r="C342" i="61" s="1"/>
  <c r="CC342" i="61" s="1"/>
  <c r="J342" i="61"/>
  <c r="H342" i="61"/>
  <c r="A342" i="61"/>
  <c r="BT341" i="61"/>
  <c r="BS341" i="61"/>
  <c r="BQ341" i="61"/>
  <c r="BO341" i="61"/>
  <c r="BM341" i="61"/>
  <c r="BG341" i="61"/>
  <c r="BF341" i="61"/>
  <c r="BD341" i="61"/>
  <c r="BB341" i="61"/>
  <c r="AZ341" i="61"/>
  <c r="AT341" i="61"/>
  <c r="AQ341" i="61"/>
  <c r="AO341" i="61"/>
  <c r="AM341" i="61"/>
  <c r="AG341" i="61"/>
  <c r="AF341" i="61"/>
  <c r="AD341" i="61"/>
  <c r="AB341" i="61"/>
  <c r="Z341" i="61"/>
  <c r="T341" i="61"/>
  <c r="K341" i="61"/>
  <c r="C341" i="61" s="1"/>
  <c r="CC341" i="61" s="1"/>
  <c r="J341" i="61"/>
  <c r="H341" i="61"/>
  <c r="A341" i="61"/>
  <c r="BT340" i="61"/>
  <c r="BS340" i="61"/>
  <c r="BQ340" i="61"/>
  <c r="BO340" i="61"/>
  <c r="BM340" i="61"/>
  <c r="BG340" i="61"/>
  <c r="BF340" i="61"/>
  <c r="BD340" i="61"/>
  <c r="BB340" i="61"/>
  <c r="AZ340" i="61"/>
  <c r="AT340" i="61"/>
  <c r="AQ340" i="61"/>
  <c r="AO340" i="61"/>
  <c r="AM340" i="61"/>
  <c r="AG340" i="61"/>
  <c r="AF340" i="61"/>
  <c r="AD340" i="61"/>
  <c r="AB340" i="61"/>
  <c r="Z340" i="61"/>
  <c r="T340" i="61"/>
  <c r="K340" i="61"/>
  <c r="C340" i="61" s="1"/>
  <c r="CC340" i="61" s="1"/>
  <c r="J340" i="61"/>
  <c r="H340" i="61"/>
  <c r="A340" i="61"/>
  <c r="BT339" i="61"/>
  <c r="BS339" i="61"/>
  <c r="BQ339" i="61"/>
  <c r="BO339" i="61"/>
  <c r="BM339" i="61"/>
  <c r="BG339" i="61"/>
  <c r="BF339" i="61"/>
  <c r="BD339" i="61"/>
  <c r="BB339" i="61"/>
  <c r="AZ339" i="61"/>
  <c r="AT339" i="61"/>
  <c r="AQ339" i="61"/>
  <c r="AO339" i="61"/>
  <c r="AM339" i="61"/>
  <c r="AG339" i="61"/>
  <c r="AF339" i="61"/>
  <c r="AD339" i="61"/>
  <c r="AB339" i="61"/>
  <c r="Z339" i="61"/>
  <c r="T339" i="61"/>
  <c r="K339" i="61"/>
  <c r="C339" i="61" s="1"/>
  <c r="CC339" i="61" s="1"/>
  <c r="J339" i="61"/>
  <c r="H339" i="61"/>
  <c r="A339" i="61"/>
  <c r="BT338" i="61"/>
  <c r="BS338" i="61"/>
  <c r="BQ338" i="61"/>
  <c r="BO338" i="61"/>
  <c r="BM338" i="61"/>
  <c r="BG338" i="61"/>
  <c r="BF338" i="61"/>
  <c r="BD338" i="61"/>
  <c r="BB338" i="61"/>
  <c r="AZ338" i="61"/>
  <c r="AT338" i="61"/>
  <c r="AQ338" i="61"/>
  <c r="AO338" i="61"/>
  <c r="AM338" i="61"/>
  <c r="AG338" i="61"/>
  <c r="AF338" i="61"/>
  <c r="AD338" i="61"/>
  <c r="AB338" i="61"/>
  <c r="Z338" i="61"/>
  <c r="T338" i="61"/>
  <c r="K338" i="61"/>
  <c r="C338" i="61" s="1"/>
  <c r="CC338" i="61" s="1"/>
  <c r="J338" i="61"/>
  <c r="H338" i="61"/>
  <c r="A338" i="61"/>
  <c r="BT337" i="61"/>
  <c r="BS337" i="61"/>
  <c r="BQ337" i="61"/>
  <c r="BO337" i="61"/>
  <c r="BM337" i="61"/>
  <c r="BG337" i="61"/>
  <c r="BF337" i="61"/>
  <c r="BD337" i="61"/>
  <c r="BB337" i="61"/>
  <c r="AZ337" i="61"/>
  <c r="AT337" i="61"/>
  <c r="AQ337" i="61"/>
  <c r="AO337" i="61"/>
  <c r="AM337" i="61"/>
  <c r="AG337" i="61"/>
  <c r="AF337" i="61"/>
  <c r="AD337" i="61"/>
  <c r="AB337" i="61"/>
  <c r="Z337" i="61"/>
  <c r="T337" i="61"/>
  <c r="K337" i="61"/>
  <c r="C337" i="61" s="1"/>
  <c r="CC337" i="61" s="1"/>
  <c r="J337" i="61"/>
  <c r="H337" i="61"/>
  <c r="A337" i="61"/>
  <c r="BT336" i="61"/>
  <c r="BS336" i="61"/>
  <c r="BQ336" i="61"/>
  <c r="BO336" i="61"/>
  <c r="BM336" i="61"/>
  <c r="BG336" i="61"/>
  <c r="BF336" i="61"/>
  <c r="BD336" i="61"/>
  <c r="BB336" i="61"/>
  <c r="AZ336" i="61"/>
  <c r="AT336" i="61"/>
  <c r="AQ336" i="61"/>
  <c r="AO336" i="61"/>
  <c r="AM336" i="61"/>
  <c r="AG336" i="61"/>
  <c r="AF336" i="61"/>
  <c r="AD336" i="61"/>
  <c r="AB336" i="61"/>
  <c r="Z336" i="61"/>
  <c r="T336" i="61"/>
  <c r="K336" i="61"/>
  <c r="C336" i="61"/>
  <c r="CC336" i="61" s="1"/>
  <c r="J336" i="61"/>
  <c r="H336" i="61"/>
  <c r="A336" i="61"/>
  <c r="BT335" i="61"/>
  <c r="BS335" i="61"/>
  <c r="BQ335" i="61"/>
  <c r="BO335" i="61"/>
  <c r="BM335" i="61"/>
  <c r="BG335" i="61"/>
  <c r="BF335" i="61"/>
  <c r="BD335" i="61"/>
  <c r="BB335" i="61"/>
  <c r="AZ335" i="61"/>
  <c r="AT335" i="61"/>
  <c r="AQ335" i="61"/>
  <c r="AO335" i="61"/>
  <c r="AM335" i="61"/>
  <c r="AG335" i="61"/>
  <c r="AF335" i="61"/>
  <c r="AD335" i="61"/>
  <c r="AB335" i="61"/>
  <c r="Z335" i="61"/>
  <c r="T335" i="61"/>
  <c r="K335" i="61"/>
  <c r="C335" i="61" s="1"/>
  <c r="CC335" i="61" s="1"/>
  <c r="J335" i="61"/>
  <c r="H335" i="61"/>
  <c r="A335" i="61"/>
  <c r="BT334" i="61"/>
  <c r="BS334" i="61"/>
  <c r="BQ334" i="61"/>
  <c r="BO334" i="61"/>
  <c r="BM334" i="61"/>
  <c r="BG334" i="61"/>
  <c r="BF334" i="61"/>
  <c r="BD334" i="61"/>
  <c r="BB334" i="61"/>
  <c r="AZ334" i="61"/>
  <c r="AT334" i="61"/>
  <c r="AQ334" i="61"/>
  <c r="AO334" i="61"/>
  <c r="AM334" i="61"/>
  <c r="AG334" i="61"/>
  <c r="AF334" i="61"/>
  <c r="AD334" i="61"/>
  <c r="AB334" i="61"/>
  <c r="Z334" i="61"/>
  <c r="T334" i="61"/>
  <c r="K334" i="61"/>
  <c r="C334" i="61" s="1"/>
  <c r="CC334" i="61" s="1"/>
  <c r="J334" i="61"/>
  <c r="H334" i="61"/>
  <c r="A334" i="61"/>
  <c r="BT333" i="61"/>
  <c r="BS333" i="61"/>
  <c r="BQ333" i="61"/>
  <c r="BO333" i="61"/>
  <c r="BM333" i="61"/>
  <c r="BG333" i="61"/>
  <c r="BF333" i="61"/>
  <c r="BD333" i="61"/>
  <c r="BB333" i="61"/>
  <c r="AZ333" i="61"/>
  <c r="AT333" i="61"/>
  <c r="AQ333" i="61"/>
  <c r="AO333" i="61"/>
  <c r="AM333" i="61"/>
  <c r="AG333" i="61"/>
  <c r="AF333" i="61"/>
  <c r="AD333" i="61"/>
  <c r="AB333" i="61"/>
  <c r="Z333" i="61"/>
  <c r="T333" i="61"/>
  <c r="K333" i="61"/>
  <c r="C333" i="61" s="1"/>
  <c r="CC333" i="61" s="1"/>
  <c r="J333" i="61"/>
  <c r="H333" i="61"/>
  <c r="A333" i="61"/>
  <c r="BT332" i="61"/>
  <c r="BS332" i="61"/>
  <c r="BQ332" i="61"/>
  <c r="BO332" i="61"/>
  <c r="BM332" i="61"/>
  <c r="BG332" i="61"/>
  <c r="BF332" i="61"/>
  <c r="BD332" i="61"/>
  <c r="BB332" i="61"/>
  <c r="AZ332" i="61"/>
  <c r="AT332" i="61"/>
  <c r="AQ332" i="61"/>
  <c r="AO332" i="61"/>
  <c r="AM332" i="61"/>
  <c r="AG332" i="61"/>
  <c r="AF332" i="61"/>
  <c r="AD332" i="61"/>
  <c r="AB332" i="61"/>
  <c r="Z332" i="61"/>
  <c r="T332" i="61"/>
  <c r="K332" i="61"/>
  <c r="C332" i="61" s="1"/>
  <c r="CC332" i="61" s="1"/>
  <c r="J332" i="61"/>
  <c r="H332" i="61"/>
  <c r="A332" i="61"/>
  <c r="BT331" i="61"/>
  <c r="BS331" i="61"/>
  <c r="BQ331" i="61"/>
  <c r="BO331" i="61"/>
  <c r="BM331" i="61"/>
  <c r="BG331" i="61"/>
  <c r="BF331" i="61"/>
  <c r="BD331" i="61"/>
  <c r="BB331" i="61"/>
  <c r="AZ331" i="61"/>
  <c r="AT331" i="61"/>
  <c r="AQ331" i="61"/>
  <c r="AO331" i="61"/>
  <c r="AM331" i="61"/>
  <c r="AG331" i="61"/>
  <c r="AF331" i="61"/>
  <c r="AD331" i="61"/>
  <c r="AB331" i="61"/>
  <c r="Z331" i="61"/>
  <c r="T331" i="61"/>
  <c r="K331" i="61"/>
  <c r="C331" i="61" s="1"/>
  <c r="CC331" i="61" s="1"/>
  <c r="J331" i="61"/>
  <c r="H331" i="61"/>
  <c r="A331" i="61"/>
  <c r="BT330" i="61"/>
  <c r="BS330" i="61"/>
  <c r="BQ330" i="61"/>
  <c r="BO330" i="61"/>
  <c r="BM330" i="61"/>
  <c r="BG330" i="61"/>
  <c r="BF330" i="61"/>
  <c r="BD330" i="61"/>
  <c r="BB330" i="61"/>
  <c r="AZ330" i="61"/>
  <c r="AT330" i="61"/>
  <c r="AQ330" i="61"/>
  <c r="AO330" i="61"/>
  <c r="AM330" i="61"/>
  <c r="AG330" i="61"/>
  <c r="AF330" i="61"/>
  <c r="AD330" i="61"/>
  <c r="AB330" i="61"/>
  <c r="Z330" i="61"/>
  <c r="T330" i="61"/>
  <c r="K330" i="61"/>
  <c r="C330" i="61" s="1"/>
  <c r="CC330" i="61" s="1"/>
  <c r="J330" i="61"/>
  <c r="H330" i="61"/>
  <c r="A330" i="61"/>
  <c r="BT329" i="61"/>
  <c r="BS329" i="61"/>
  <c r="BQ329" i="61"/>
  <c r="BO329" i="61"/>
  <c r="BM329" i="61"/>
  <c r="BG329" i="61"/>
  <c r="BF329" i="61"/>
  <c r="BD329" i="61"/>
  <c r="BB329" i="61"/>
  <c r="AZ329" i="61"/>
  <c r="AT329" i="61"/>
  <c r="AQ329" i="61"/>
  <c r="AO329" i="61"/>
  <c r="AM329" i="61"/>
  <c r="AG329" i="61"/>
  <c r="AF329" i="61"/>
  <c r="AD329" i="61"/>
  <c r="AB329" i="61"/>
  <c r="Z329" i="61"/>
  <c r="T329" i="61"/>
  <c r="K329" i="61"/>
  <c r="C329" i="61" s="1"/>
  <c r="CC329" i="61"/>
  <c r="J329" i="61"/>
  <c r="H329" i="61"/>
  <c r="A329" i="61"/>
  <c r="BT328" i="61"/>
  <c r="BS328" i="61"/>
  <c r="BQ328" i="61"/>
  <c r="BO328" i="61"/>
  <c r="BM328" i="61"/>
  <c r="BG328" i="61"/>
  <c r="BF328" i="61"/>
  <c r="BD328" i="61"/>
  <c r="BB328" i="61"/>
  <c r="AZ328" i="61"/>
  <c r="AT328" i="61"/>
  <c r="AQ328" i="61"/>
  <c r="AO328" i="61"/>
  <c r="AM328" i="61"/>
  <c r="AG328" i="61"/>
  <c r="AF328" i="61"/>
  <c r="AD328" i="61"/>
  <c r="AB328" i="61"/>
  <c r="Z328" i="61"/>
  <c r="T328" i="61"/>
  <c r="K328" i="61"/>
  <c r="C328" i="61" s="1"/>
  <c r="CC328" i="61" s="1"/>
  <c r="J328" i="61"/>
  <c r="H328" i="61"/>
  <c r="A328" i="61"/>
  <c r="BT327" i="61"/>
  <c r="BS327" i="61"/>
  <c r="BQ327" i="61"/>
  <c r="BO327" i="61"/>
  <c r="BM327" i="61"/>
  <c r="BG327" i="61"/>
  <c r="BF327" i="61"/>
  <c r="BD327" i="61"/>
  <c r="BB327" i="61"/>
  <c r="AZ327" i="61"/>
  <c r="AT327" i="61"/>
  <c r="AQ327" i="61"/>
  <c r="AO327" i="61"/>
  <c r="AM327" i="61"/>
  <c r="AG327" i="61"/>
  <c r="AF327" i="61"/>
  <c r="AD327" i="61"/>
  <c r="AB327" i="61"/>
  <c r="Z327" i="61"/>
  <c r="T327" i="61"/>
  <c r="K327" i="61"/>
  <c r="C327" i="61" s="1"/>
  <c r="CC327" i="61" s="1"/>
  <c r="J327" i="61"/>
  <c r="H327" i="61"/>
  <c r="A327" i="61"/>
  <c r="BT326" i="61"/>
  <c r="BS326" i="61"/>
  <c r="BQ326" i="61"/>
  <c r="BO326" i="61"/>
  <c r="BM326" i="61"/>
  <c r="BG326" i="61"/>
  <c r="BF326" i="61"/>
  <c r="BD326" i="61"/>
  <c r="BB326" i="61"/>
  <c r="AZ326" i="61"/>
  <c r="AT326" i="61"/>
  <c r="AQ326" i="61"/>
  <c r="AO326" i="61"/>
  <c r="AM326" i="61"/>
  <c r="AG326" i="61"/>
  <c r="AF326" i="61"/>
  <c r="AD326" i="61"/>
  <c r="AB326" i="61"/>
  <c r="Z326" i="61"/>
  <c r="T326" i="61"/>
  <c r="K326" i="61"/>
  <c r="C326" i="61" s="1"/>
  <c r="CC326" i="61" s="1"/>
  <c r="J326" i="61"/>
  <c r="H326" i="61"/>
  <c r="A326" i="61"/>
  <c r="BT325" i="61"/>
  <c r="BS325" i="61"/>
  <c r="BQ325" i="61"/>
  <c r="BO325" i="61"/>
  <c r="BM325" i="61"/>
  <c r="BG325" i="61"/>
  <c r="BF325" i="61"/>
  <c r="BD325" i="61"/>
  <c r="BB325" i="61"/>
  <c r="AZ325" i="61"/>
  <c r="AT325" i="61"/>
  <c r="AQ325" i="61"/>
  <c r="AO325" i="61"/>
  <c r="AM325" i="61"/>
  <c r="AG325" i="61"/>
  <c r="AF325" i="61"/>
  <c r="AD325" i="61"/>
  <c r="AB325" i="61"/>
  <c r="Z325" i="61"/>
  <c r="T325" i="61"/>
  <c r="K325" i="61"/>
  <c r="C325" i="61" s="1"/>
  <c r="CC325" i="61" s="1"/>
  <c r="J325" i="61"/>
  <c r="H325" i="61"/>
  <c r="A325" i="61"/>
  <c r="BT324" i="61"/>
  <c r="BS324" i="61"/>
  <c r="BQ324" i="61"/>
  <c r="BO324" i="61"/>
  <c r="BM324" i="61"/>
  <c r="BG324" i="61"/>
  <c r="BF324" i="61"/>
  <c r="BD324" i="61"/>
  <c r="BB324" i="61"/>
  <c r="AZ324" i="61"/>
  <c r="AT324" i="61"/>
  <c r="AQ324" i="61"/>
  <c r="AO324" i="61"/>
  <c r="AM324" i="61"/>
  <c r="AG324" i="61"/>
  <c r="AF324" i="61"/>
  <c r="AD324" i="61"/>
  <c r="AB324" i="61"/>
  <c r="Z324" i="61"/>
  <c r="T324" i="61"/>
  <c r="K324" i="61"/>
  <c r="C324" i="61" s="1"/>
  <c r="CC324" i="61" s="1"/>
  <c r="J324" i="61"/>
  <c r="H324" i="61"/>
  <c r="A324" i="61"/>
  <c r="BT323" i="61"/>
  <c r="BS323" i="61"/>
  <c r="BQ323" i="61"/>
  <c r="BO323" i="61"/>
  <c r="BM323" i="61"/>
  <c r="BG323" i="61"/>
  <c r="BF323" i="61"/>
  <c r="BD323" i="61"/>
  <c r="BB323" i="61"/>
  <c r="AZ323" i="61"/>
  <c r="AT323" i="61"/>
  <c r="AQ323" i="61"/>
  <c r="AO323" i="61"/>
  <c r="AM323" i="61"/>
  <c r="AG323" i="61"/>
  <c r="AF323" i="61"/>
  <c r="AD323" i="61"/>
  <c r="AB323" i="61"/>
  <c r="Z323" i="61"/>
  <c r="T323" i="61"/>
  <c r="K323" i="61"/>
  <c r="C323" i="61"/>
  <c r="CC323" i="61" s="1"/>
  <c r="J323" i="61"/>
  <c r="H323" i="61"/>
  <c r="A323" i="61"/>
  <c r="BT322" i="61"/>
  <c r="BS322" i="61"/>
  <c r="BQ322" i="61"/>
  <c r="BO322" i="61"/>
  <c r="BM322" i="61"/>
  <c r="BG322" i="61"/>
  <c r="BF322" i="61"/>
  <c r="BD322" i="61"/>
  <c r="BB322" i="61"/>
  <c r="AZ322" i="61"/>
  <c r="AT322" i="61"/>
  <c r="AQ322" i="61"/>
  <c r="AO322" i="61"/>
  <c r="AM322" i="61"/>
  <c r="AG322" i="61"/>
  <c r="AF322" i="61"/>
  <c r="AD322" i="61"/>
  <c r="AB322" i="61"/>
  <c r="Z322" i="61"/>
  <c r="T322" i="61"/>
  <c r="K322" i="61"/>
  <c r="C322" i="61" s="1"/>
  <c r="CC322" i="61" s="1"/>
  <c r="J322" i="61"/>
  <c r="H322" i="61"/>
  <c r="A322" i="61"/>
  <c r="BT321" i="61"/>
  <c r="BS321" i="61"/>
  <c r="BQ321" i="61"/>
  <c r="BO321" i="61"/>
  <c r="BM321" i="61"/>
  <c r="BG321" i="61"/>
  <c r="BF321" i="61"/>
  <c r="BD321" i="61"/>
  <c r="BB321" i="61"/>
  <c r="AZ321" i="61"/>
  <c r="AT321" i="61"/>
  <c r="AQ321" i="61"/>
  <c r="AO321" i="61"/>
  <c r="AM321" i="61"/>
  <c r="AG321" i="61"/>
  <c r="AF321" i="61"/>
  <c r="AD321" i="61"/>
  <c r="AB321" i="61"/>
  <c r="Z321" i="61"/>
  <c r="T321" i="61"/>
  <c r="K321" i="61"/>
  <c r="C321" i="61" s="1"/>
  <c r="CC321" i="61" s="1"/>
  <c r="J321" i="61"/>
  <c r="H321" i="61"/>
  <c r="A321" i="61"/>
  <c r="BT320" i="61"/>
  <c r="BS320" i="61"/>
  <c r="BQ320" i="61"/>
  <c r="BO320" i="61"/>
  <c r="BM320" i="61"/>
  <c r="BG320" i="61"/>
  <c r="BF320" i="61"/>
  <c r="BD320" i="61"/>
  <c r="BB320" i="61"/>
  <c r="AZ320" i="61"/>
  <c r="AT320" i="61"/>
  <c r="AQ320" i="61"/>
  <c r="AO320" i="61"/>
  <c r="AM320" i="61"/>
  <c r="AG320" i="61"/>
  <c r="AF320" i="61"/>
  <c r="AD320" i="61"/>
  <c r="AB320" i="61"/>
  <c r="Z320" i="61"/>
  <c r="T320" i="61"/>
  <c r="K320" i="61"/>
  <c r="C320" i="61" s="1"/>
  <c r="CC320" i="61" s="1"/>
  <c r="J320" i="61"/>
  <c r="H320" i="61"/>
  <c r="A320" i="61"/>
  <c r="BT319" i="61"/>
  <c r="BS319" i="61"/>
  <c r="BQ319" i="61"/>
  <c r="BO319" i="61"/>
  <c r="BM319" i="61"/>
  <c r="BG319" i="61"/>
  <c r="BF319" i="61"/>
  <c r="BD319" i="61"/>
  <c r="BB319" i="61"/>
  <c r="AZ319" i="61"/>
  <c r="AT319" i="61"/>
  <c r="AQ319" i="61"/>
  <c r="AO319" i="61"/>
  <c r="AM319" i="61"/>
  <c r="AG319" i="61"/>
  <c r="AF319" i="61"/>
  <c r="AD319" i="61"/>
  <c r="AB319" i="61"/>
  <c r="Z319" i="61"/>
  <c r="T319" i="61"/>
  <c r="K319" i="61"/>
  <c r="C319" i="61" s="1"/>
  <c r="CC319" i="61" s="1"/>
  <c r="J319" i="61"/>
  <c r="H319" i="61"/>
  <c r="A319" i="61"/>
  <c r="BT318" i="61"/>
  <c r="BS318" i="61"/>
  <c r="BQ318" i="61"/>
  <c r="BO318" i="61"/>
  <c r="BM318" i="61"/>
  <c r="BG318" i="61"/>
  <c r="BF318" i="61"/>
  <c r="BD318" i="61"/>
  <c r="BB318" i="61"/>
  <c r="AZ318" i="61"/>
  <c r="AT318" i="61"/>
  <c r="AQ318" i="61"/>
  <c r="AO318" i="61"/>
  <c r="AM318" i="61"/>
  <c r="AG318" i="61"/>
  <c r="AF318" i="61"/>
  <c r="AD318" i="61"/>
  <c r="AB318" i="61"/>
  <c r="Z318" i="61"/>
  <c r="T318" i="61"/>
  <c r="K318" i="61"/>
  <c r="C318" i="61"/>
  <c r="CC318" i="61" s="1"/>
  <c r="J318" i="61"/>
  <c r="H318" i="61"/>
  <c r="A318" i="61"/>
  <c r="BT317" i="61"/>
  <c r="BS317" i="61"/>
  <c r="BQ317" i="61"/>
  <c r="BO317" i="61"/>
  <c r="BM317" i="61"/>
  <c r="BG317" i="61"/>
  <c r="BF317" i="61"/>
  <c r="BD317" i="61"/>
  <c r="BB317" i="61"/>
  <c r="AZ317" i="61"/>
  <c r="AT317" i="61"/>
  <c r="AQ317" i="61"/>
  <c r="AO317" i="61"/>
  <c r="AM317" i="61"/>
  <c r="AG317" i="61"/>
  <c r="AF317" i="61"/>
  <c r="AD317" i="61"/>
  <c r="AB317" i="61"/>
  <c r="Z317" i="61"/>
  <c r="T317" i="61"/>
  <c r="K317" i="61"/>
  <c r="C317" i="61" s="1"/>
  <c r="CC317" i="61" s="1"/>
  <c r="J317" i="61"/>
  <c r="H317" i="61"/>
  <c r="A317" i="61"/>
  <c r="BT316" i="61"/>
  <c r="BS316" i="61"/>
  <c r="BQ316" i="61"/>
  <c r="BO316" i="61"/>
  <c r="BM316" i="61"/>
  <c r="BG316" i="61"/>
  <c r="BF316" i="61"/>
  <c r="BD316" i="61"/>
  <c r="BB316" i="61"/>
  <c r="AZ316" i="61"/>
  <c r="AT316" i="61"/>
  <c r="AQ316" i="61"/>
  <c r="AO316" i="61"/>
  <c r="AM316" i="61"/>
  <c r="AG316" i="61"/>
  <c r="AF316" i="61"/>
  <c r="AD316" i="61"/>
  <c r="AB316" i="61"/>
  <c r="Z316" i="61"/>
  <c r="T316" i="61"/>
  <c r="K316" i="61"/>
  <c r="C316" i="61"/>
  <c r="CC316" i="61" s="1"/>
  <c r="J316" i="61"/>
  <c r="H316" i="61"/>
  <c r="A316" i="61"/>
  <c r="BT315" i="61"/>
  <c r="BS315" i="61"/>
  <c r="BQ315" i="61"/>
  <c r="BO315" i="61"/>
  <c r="BM315" i="61"/>
  <c r="BG315" i="61"/>
  <c r="BF315" i="61"/>
  <c r="BD315" i="61"/>
  <c r="BB315" i="61"/>
  <c r="AZ315" i="61"/>
  <c r="AT315" i="61"/>
  <c r="AQ315" i="61"/>
  <c r="AO315" i="61"/>
  <c r="AM315" i="61"/>
  <c r="AG315" i="61"/>
  <c r="AF315" i="61"/>
  <c r="AD315" i="61"/>
  <c r="AB315" i="61"/>
  <c r="Z315" i="61"/>
  <c r="T315" i="61"/>
  <c r="K315" i="61"/>
  <c r="C315" i="61" s="1"/>
  <c r="CC315" i="61" s="1"/>
  <c r="J315" i="61"/>
  <c r="H315" i="61"/>
  <c r="A315" i="61"/>
  <c r="BT314" i="61"/>
  <c r="BS314" i="61"/>
  <c r="BQ314" i="61"/>
  <c r="BO314" i="61"/>
  <c r="BM314" i="61"/>
  <c r="BG314" i="61"/>
  <c r="BF314" i="61"/>
  <c r="BD314" i="61"/>
  <c r="BB314" i="61"/>
  <c r="AZ314" i="61"/>
  <c r="AT314" i="61"/>
  <c r="AQ314" i="61"/>
  <c r="AO314" i="61"/>
  <c r="AM314" i="61"/>
  <c r="AG314" i="61"/>
  <c r="AF314" i="61"/>
  <c r="AD314" i="61"/>
  <c r="AB314" i="61"/>
  <c r="Z314" i="61"/>
  <c r="T314" i="61"/>
  <c r="K314" i="61"/>
  <c r="C314" i="61" s="1"/>
  <c r="CC314" i="61" s="1"/>
  <c r="J314" i="61"/>
  <c r="H314" i="61"/>
  <c r="A314" i="61"/>
  <c r="BT313" i="61"/>
  <c r="BS313" i="61"/>
  <c r="BQ313" i="61"/>
  <c r="BO313" i="61"/>
  <c r="BM313" i="61"/>
  <c r="BG313" i="61"/>
  <c r="BF313" i="61"/>
  <c r="BD313" i="61"/>
  <c r="BB313" i="61"/>
  <c r="AZ313" i="61"/>
  <c r="AT313" i="61"/>
  <c r="AQ313" i="61"/>
  <c r="AO313" i="61"/>
  <c r="AM313" i="61"/>
  <c r="AG313" i="61"/>
  <c r="AF313" i="61"/>
  <c r="AD313" i="61"/>
  <c r="AB313" i="61"/>
  <c r="Z313" i="61"/>
  <c r="T313" i="61"/>
  <c r="K313" i="61"/>
  <c r="C313" i="61" s="1"/>
  <c r="CC313" i="61" s="1"/>
  <c r="J313" i="61"/>
  <c r="H313" i="61"/>
  <c r="A313" i="61"/>
  <c r="BT312" i="61"/>
  <c r="BS312" i="61"/>
  <c r="BQ312" i="61"/>
  <c r="BO312" i="61"/>
  <c r="BM312" i="61"/>
  <c r="BG312" i="61"/>
  <c r="BF312" i="61"/>
  <c r="BD312" i="61"/>
  <c r="BB312" i="61"/>
  <c r="AZ312" i="61"/>
  <c r="AT312" i="61"/>
  <c r="AQ312" i="61"/>
  <c r="AO312" i="61"/>
  <c r="AM312" i="61"/>
  <c r="AG312" i="61"/>
  <c r="AF312" i="61"/>
  <c r="AD312" i="61"/>
  <c r="AB312" i="61"/>
  <c r="Z312" i="61"/>
  <c r="T312" i="61"/>
  <c r="K312" i="61"/>
  <c r="C312" i="61" s="1"/>
  <c r="CC312" i="61" s="1"/>
  <c r="J312" i="61"/>
  <c r="H312" i="61"/>
  <c r="A312" i="61"/>
  <c r="BT311" i="61"/>
  <c r="BS311" i="61"/>
  <c r="BQ311" i="61"/>
  <c r="BO311" i="61"/>
  <c r="BM311" i="61"/>
  <c r="BG311" i="61"/>
  <c r="BF311" i="61"/>
  <c r="BD311" i="61"/>
  <c r="BB311" i="61"/>
  <c r="AZ311" i="61"/>
  <c r="AT311" i="61"/>
  <c r="AQ311" i="61"/>
  <c r="AO311" i="61"/>
  <c r="AM311" i="61"/>
  <c r="AG311" i="61"/>
  <c r="AF311" i="61"/>
  <c r="AD311" i="61"/>
  <c r="AB311" i="61"/>
  <c r="Z311" i="61"/>
  <c r="T311" i="61"/>
  <c r="K311" i="61"/>
  <c r="C311" i="61" s="1"/>
  <c r="CC311" i="61" s="1"/>
  <c r="J311" i="61"/>
  <c r="H311" i="61"/>
  <c r="A311" i="61"/>
  <c r="BT310" i="61"/>
  <c r="BS310" i="61"/>
  <c r="BQ310" i="61"/>
  <c r="BO310" i="61"/>
  <c r="BM310" i="61"/>
  <c r="BG310" i="61"/>
  <c r="BF310" i="61"/>
  <c r="BD310" i="61"/>
  <c r="BB310" i="61"/>
  <c r="AZ310" i="61"/>
  <c r="AT310" i="61"/>
  <c r="AQ310" i="61"/>
  <c r="AO310" i="61"/>
  <c r="AM310" i="61"/>
  <c r="AG310" i="61"/>
  <c r="AF310" i="61"/>
  <c r="AD310" i="61"/>
  <c r="AB310" i="61"/>
  <c r="Z310" i="61"/>
  <c r="T310" i="61"/>
  <c r="K310" i="61"/>
  <c r="C310" i="61"/>
  <c r="CC310" i="61" s="1"/>
  <c r="J310" i="61"/>
  <c r="H310" i="61"/>
  <c r="A310" i="61"/>
  <c r="BT309" i="61"/>
  <c r="BS309" i="61"/>
  <c r="BQ309" i="61"/>
  <c r="BO309" i="61"/>
  <c r="BM309" i="61"/>
  <c r="BG309" i="61"/>
  <c r="BF309" i="61"/>
  <c r="BD309" i="61"/>
  <c r="BB309" i="61"/>
  <c r="AZ309" i="61"/>
  <c r="AT309" i="61"/>
  <c r="AQ309" i="61"/>
  <c r="AO309" i="61"/>
  <c r="AM309" i="61"/>
  <c r="AG309" i="61"/>
  <c r="AF309" i="61"/>
  <c r="AD309" i="61"/>
  <c r="AB309" i="61"/>
  <c r="Z309" i="61"/>
  <c r="T309" i="61"/>
  <c r="K309" i="61"/>
  <c r="C309" i="61" s="1"/>
  <c r="CC309" i="61" s="1"/>
  <c r="J309" i="61"/>
  <c r="H309" i="61"/>
  <c r="A309" i="61"/>
  <c r="BT308" i="61"/>
  <c r="BS308" i="61"/>
  <c r="BQ308" i="61"/>
  <c r="BO308" i="61"/>
  <c r="BM308" i="61"/>
  <c r="BG308" i="61"/>
  <c r="BF308" i="61"/>
  <c r="BD308" i="61"/>
  <c r="BB308" i="61"/>
  <c r="AZ308" i="61"/>
  <c r="AT308" i="61"/>
  <c r="AQ308" i="61"/>
  <c r="AO308" i="61"/>
  <c r="AM308" i="61"/>
  <c r="AG308" i="61"/>
  <c r="AF308" i="61"/>
  <c r="AD308" i="61"/>
  <c r="AB308" i="61"/>
  <c r="Z308" i="61"/>
  <c r="T308" i="61"/>
  <c r="K308" i="61"/>
  <c r="C308" i="61" s="1"/>
  <c r="CC308" i="61" s="1"/>
  <c r="J308" i="61"/>
  <c r="H308" i="61"/>
  <c r="A308" i="61"/>
  <c r="BT307" i="61"/>
  <c r="BS307" i="61"/>
  <c r="BQ307" i="61"/>
  <c r="BO307" i="61"/>
  <c r="BM307" i="61"/>
  <c r="BG307" i="61"/>
  <c r="BF307" i="61"/>
  <c r="BD307" i="61"/>
  <c r="BB307" i="61"/>
  <c r="AZ307" i="61"/>
  <c r="AT307" i="61"/>
  <c r="AQ307" i="61"/>
  <c r="AO307" i="61"/>
  <c r="AM307" i="61"/>
  <c r="AG307" i="61"/>
  <c r="AF307" i="61"/>
  <c r="AD307" i="61"/>
  <c r="AB307" i="61"/>
  <c r="Z307" i="61"/>
  <c r="T307" i="61"/>
  <c r="K307" i="61"/>
  <c r="C307" i="61" s="1"/>
  <c r="CC307" i="61" s="1"/>
  <c r="J307" i="61"/>
  <c r="H307" i="61"/>
  <c r="A307" i="61"/>
  <c r="BT306" i="61"/>
  <c r="BS306" i="61"/>
  <c r="BQ306" i="61"/>
  <c r="BO306" i="61"/>
  <c r="BM306" i="61"/>
  <c r="BG306" i="61"/>
  <c r="BF306" i="61"/>
  <c r="BD306" i="61"/>
  <c r="BB306" i="61"/>
  <c r="AZ306" i="61"/>
  <c r="AT306" i="61"/>
  <c r="AQ306" i="61"/>
  <c r="AO306" i="61"/>
  <c r="AM306" i="61"/>
  <c r="AG306" i="61"/>
  <c r="AF306" i="61"/>
  <c r="AD306" i="61"/>
  <c r="AB306" i="61"/>
  <c r="Z306" i="61"/>
  <c r="T306" i="61"/>
  <c r="K306" i="61"/>
  <c r="C306" i="61" s="1"/>
  <c r="CC306" i="61" s="1"/>
  <c r="J306" i="61"/>
  <c r="H306" i="61"/>
  <c r="A306" i="61"/>
  <c r="BT305" i="61"/>
  <c r="BS305" i="61"/>
  <c r="BQ305" i="61"/>
  <c r="BO305" i="61"/>
  <c r="BM305" i="61"/>
  <c r="BG305" i="61"/>
  <c r="BF305" i="61"/>
  <c r="BD305" i="61"/>
  <c r="BB305" i="61"/>
  <c r="AZ305" i="61"/>
  <c r="AT305" i="61"/>
  <c r="AQ305" i="61"/>
  <c r="AO305" i="61"/>
  <c r="AM305" i="61"/>
  <c r="AG305" i="61"/>
  <c r="AF305" i="61"/>
  <c r="AD305" i="61"/>
  <c r="AB305" i="61"/>
  <c r="Z305" i="61"/>
  <c r="T305" i="61"/>
  <c r="K305" i="61"/>
  <c r="C305" i="61" s="1"/>
  <c r="CC305" i="61" s="1"/>
  <c r="J305" i="61"/>
  <c r="H305" i="61"/>
  <c r="A305" i="61"/>
  <c r="BT304" i="61"/>
  <c r="BS304" i="61"/>
  <c r="BQ304" i="61"/>
  <c r="BO304" i="61"/>
  <c r="BM304" i="61"/>
  <c r="BG304" i="61"/>
  <c r="BF304" i="61"/>
  <c r="BD304" i="61"/>
  <c r="BB304" i="61"/>
  <c r="AZ304" i="61"/>
  <c r="AT304" i="61"/>
  <c r="AQ304" i="61"/>
  <c r="AO304" i="61"/>
  <c r="AM304" i="61"/>
  <c r="AG304" i="61"/>
  <c r="AF304" i="61"/>
  <c r="AD304" i="61"/>
  <c r="AB304" i="61"/>
  <c r="Z304" i="61"/>
  <c r="T304" i="61"/>
  <c r="K304" i="61"/>
  <c r="C304" i="61" s="1"/>
  <c r="CC304" i="61" s="1"/>
  <c r="J304" i="61"/>
  <c r="H304" i="61"/>
  <c r="A304" i="61"/>
  <c r="BT303" i="61"/>
  <c r="BS303" i="61"/>
  <c r="BQ303" i="61"/>
  <c r="BO303" i="61"/>
  <c r="BM303" i="61"/>
  <c r="BG303" i="61"/>
  <c r="BF303" i="61"/>
  <c r="BD303" i="61"/>
  <c r="BB303" i="61"/>
  <c r="AZ303" i="61"/>
  <c r="AT303" i="61"/>
  <c r="AQ303" i="61"/>
  <c r="AO303" i="61"/>
  <c r="AM303" i="61"/>
  <c r="AG303" i="61"/>
  <c r="AF303" i="61"/>
  <c r="AD303" i="61"/>
  <c r="AB303" i="61"/>
  <c r="Z303" i="61"/>
  <c r="T303" i="61"/>
  <c r="K303" i="61"/>
  <c r="C303" i="61"/>
  <c r="CC303" i="61" s="1"/>
  <c r="J303" i="61"/>
  <c r="H303" i="61"/>
  <c r="A303" i="61"/>
  <c r="BT302" i="61"/>
  <c r="BS302" i="61"/>
  <c r="BQ302" i="61"/>
  <c r="BO302" i="61"/>
  <c r="BM302" i="61"/>
  <c r="BG302" i="61"/>
  <c r="BF302" i="61"/>
  <c r="BD302" i="61"/>
  <c r="BB302" i="61"/>
  <c r="AZ302" i="61"/>
  <c r="AT302" i="61"/>
  <c r="AQ302" i="61"/>
  <c r="AO302" i="61"/>
  <c r="AM302" i="61"/>
  <c r="AG302" i="61"/>
  <c r="AF302" i="61"/>
  <c r="AD302" i="61"/>
  <c r="AB302" i="61"/>
  <c r="Z302" i="61"/>
  <c r="T302" i="61"/>
  <c r="K302" i="61"/>
  <c r="C302" i="61" s="1"/>
  <c r="CC302" i="61" s="1"/>
  <c r="J302" i="61"/>
  <c r="H302" i="61"/>
  <c r="A302" i="61"/>
  <c r="BT301" i="61"/>
  <c r="BS301" i="61"/>
  <c r="BQ301" i="61"/>
  <c r="BO301" i="61"/>
  <c r="BM301" i="61"/>
  <c r="BG301" i="61"/>
  <c r="BF301" i="61"/>
  <c r="BD301" i="61"/>
  <c r="BB301" i="61"/>
  <c r="AZ301" i="61"/>
  <c r="AT301" i="61"/>
  <c r="AQ301" i="61"/>
  <c r="AO301" i="61"/>
  <c r="AM301" i="61"/>
  <c r="AG301" i="61"/>
  <c r="AF301" i="61"/>
  <c r="AD301" i="61"/>
  <c r="AB301" i="61"/>
  <c r="Z301" i="61"/>
  <c r="T301" i="61"/>
  <c r="K301" i="61"/>
  <c r="C301" i="61" s="1"/>
  <c r="CC301" i="61" s="1"/>
  <c r="J301" i="61"/>
  <c r="H301" i="61"/>
  <c r="A301" i="61"/>
  <c r="BT300" i="61"/>
  <c r="BS300" i="61"/>
  <c r="BQ300" i="61"/>
  <c r="BO300" i="61"/>
  <c r="BM300" i="61"/>
  <c r="BG300" i="61"/>
  <c r="BF300" i="61"/>
  <c r="BD300" i="61"/>
  <c r="BB300" i="61"/>
  <c r="AZ300" i="61"/>
  <c r="AT300" i="61"/>
  <c r="AQ300" i="61"/>
  <c r="AO300" i="61"/>
  <c r="AM300" i="61"/>
  <c r="AG300" i="61"/>
  <c r="AF300" i="61"/>
  <c r="AD300" i="61"/>
  <c r="AB300" i="61"/>
  <c r="Z300" i="61"/>
  <c r="T300" i="61"/>
  <c r="K300" i="61"/>
  <c r="C300" i="61" s="1"/>
  <c r="CC300" i="61" s="1"/>
  <c r="J300" i="61"/>
  <c r="H300" i="61"/>
  <c r="A300" i="61"/>
  <c r="BT299" i="61"/>
  <c r="BS299" i="61"/>
  <c r="BQ299" i="61"/>
  <c r="BO299" i="61"/>
  <c r="BM299" i="61"/>
  <c r="BG299" i="61"/>
  <c r="BF299" i="61"/>
  <c r="BD299" i="61"/>
  <c r="BB299" i="61"/>
  <c r="AZ299" i="61"/>
  <c r="AT299" i="61"/>
  <c r="AQ299" i="61"/>
  <c r="AO299" i="61"/>
  <c r="AM299" i="61"/>
  <c r="AG299" i="61"/>
  <c r="AF299" i="61"/>
  <c r="AD299" i="61"/>
  <c r="AB299" i="61"/>
  <c r="Z299" i="61"/>
  <c r="T299" i="61"/>
  <c r="K299" i="61"/>
  <c r="C299" i="61" s="1"/>
  <c r="CC299" i="61" s="1"/>
  <c r="J299" i="61"/>
  <c r="H299" i="61"/>
  <c r="A299" i="61"/>
  <c r="BT298" i="61"/>
  <c r="BS298" i="61"/>
  <c r="BQ298" i="61"/>
  <c r="BO298" i="61"/>
  <c r="BM298" i="61"/>
  <c r="BG298" i="61"/>
  <c r="BF298" i="61"/>
  <c r="BD298" i="61"/>
  <c r="BB298" i="61"/>
  <c r="AZ298" i="61"/>
  <c r="AT298" i="61"/>
  <c r="AQ298" i="61"/>
  <c r="AO298" i="61"/>
  <c r="AM298" i="61"/>
  <c r="AG298" i="61"/>
  <c r="AF298" i="61"/>
  <c r="AD298" i="61"/>
  <c r="AB298" i="61"/>
  <c r="Z298" i="61"/>
  <c r="T298" i="61"/>
  <c r="K298" i="61"/>
  <c r="C298" i="61"/>
  <c r="CC298" i="61" s="1"/>
  <c r="J298" i="61"/>
  <c r="H298" i="61"/>
  <c r="A298" i="61"/>
  <c r="BT297" i="61"/>
  <c r="BS297" i="61"/>
  <c r="BQ297" i="61"/>
  <c r="BO297" i="61"/>
  <c r="BM297" i="61"/>
  <c r="BG297" i="61"/>
  <c r="BF297" i="61"/>
  <c r="BD297" i="61"/>
  <c r="BB297" i="61"/>
  <c r="AZ297" i="61"/>
  <c r="AT297" i="61"/>
  <c r="AQ297" i="61"/>
  <c r="AO297" i="61"/>
  <c r="AM297" i="61"/>
  <c r="AG297" i="61"/>
  <c r="AF297" i="61"/>
  <c r="AD297" i="61"/>
  <c r="AB297" i="61"/>
  <c r="Z297" i="61"/>
  <c r="T297" i="61"/>
  <c r="K297" i="61"/>
  <c r="C297" i="61" s="1"/>
  <c r="CC297" i="61"/>
  <c r="J297" i="61"/>
  <c r="H297" i="61"/>
  <c r="A297" i="61"/>
  <c r="BT296" i="61"/>
  <c r="BS296" i="61"/>
  <c r="BQ296" i="61"/>
  <c r="BO296" i="61"/>
  <c r="BM296" i="61"/>
  <c r="BG296" i="61"/>
  <c r="BF296" i="61"/>
  <c r="BD296" i="61"/>
  <c r="BB296" i="61"/>
  <c r="AZ296" i="61"/>
  <c r="AT296" i="61"/>
  <c r="AQ296" i="61"/>
  <c r="AO296" i="61"/>
  <c r="AM296" i="61"/>
  <c r="AG296" i="61"/>
  <c r="AF296" i="61"/>
  <c r="AD296" i="61"/>
  <c r="AB296" i="61"/>
  <c r="Z296" i="61"/>
  <c r="T296" i="61"/>
  <c r="K296" i="61"/>
  <c r="C296" i="61" s="1"/>
  <c r="CC296" i="61" s="1"/>
  <c r="J296" i="61"/>
  <c r="H296" i="61"/>
  <c r="A296" i="61"/>
  <c r="BT295" i="61"/>
  <c r="BS295" i="61"/>
  <c r="BQ295" i="61"/>
  <c r="BO295" i="61"/>
  <c r="BM295" i="61"/>
  <c r="BG295" i="61"/>
  <c r="BF295" i="61"/>
  <c r="BD295" i="61"/>
  <c r="BB295" i="61"/>
  <c r="AZ295" i="61"/>
  <c r="AT295" i="61"/>
  <c r="AQ295" i="61"/>
  <c r="AO295" i="61"/>
  <c r="AM295" i="61"/>
  <c r="AG295" i="61"/>
  <c r="AF295" i="61"/>
  <c r="AD295" i="61"/>
  <c r="AB295" i="61"/>
  <c r="Z295" i="61"/>
  <c r="T295" i="61"/>
  <c r="K295" i="61"/>
  <c r="C295" i="61" s="1"/>
  <c r="CC295" i="61" s="1"/>
  <c r="J295" i="61"/>
  <c r="H295" i="61"/>
  <c r="A295" i="61"/>
  <c r="BT294" i="61"/>
  <c r="BS294" i="61"/>
  <c r="BQ294" i="61"/>
  <c r="BO294" i="61"/>
  <c r="BM294" i="61"/>
  <c r="BG294" i="61"/>
  <c r="BF294" i="61"/>
  <c r="BD294" i="61"/>
  <c r="BB294" i="61"/>
  <c r="AZ294" i="61"/>
  <c r="AT294" i="61"/>
  <c r="AQ294" i="61"/>
  <c r="AO294" i="61"/>
  <c r="AM294" i="61"/>
  <c r="AG294" i="61"/>
  <c r="AF294" i="61"/>
  <c r="AD294" i="61"/>
  <c r="AB294" i="61"/>
  <c r="Z294" i="61"/>
  <c r="T294" i="61"/>
  <c r="K294" i="61"/>
  <c r="C294" i="61" s="1"/>
  <c r="CC294" i="61" s="1"/>
  <c r="J294" i="61"/>
  <c r="H294" i="61"/>
  <c r="A294" i="61"/>
  <c r="BT293" i="61"/>
  <c r="BS293" i="61"/>
  <c r="BQ293" i="61"/>
  <c r="BO293" i="61"/>
  <c r="BM293" i="61"/>
  <c r="BG293" i="61"/>
  <c r="BF293" i="61"/>
  <c r="BD293" i="61"/>
  <c r="BB293" i="61"/>
  <c r="AZ293" i="61"/>
  <c r="AT293" i="61"/>
  <c r="AQ293" i="61"/>
  <c r="AO293" i="61"/>
  <c r="AM293" i="61"/>
  <c r="AG293" i="61"/>
  <c r="AF293" i="61"/>
  <c r="AD293" i="61"/>
  <c r="AB293" i="61"/>
  <c r="Z293" i="61"/>
  <c r="T293" i="61"/>
  <c r="K293" i="61"/>
  <c r="C293" i="61" s="1"/>
  <c r="CC293" i="61" s="1"/>
  <c r="J293" i="61"/>
  <c r="H293" i="61"/>
  <c r="A293" i="61"/>
  <c r="BT292" i="61"/>
  <c r="BS292" i="61"/>
  <c r="BQ292" i="61"/>
  <c r="BO292" i="61"/>
  <c r="BM292" i="61"/>
  <c r="BG292" i="61"/>
  <c r="BF292" i="61"/>
  <c r="BD292" i="61"/>
  <c r="BB292" i="61"/>
  <c r="AZ292" i="61"/>
  <c r="AT292" i="61"/>
  <c r="AQ292" i="61"/>
  <c r="AO292" i="61"/>
  <c r="AM292" i="61"/>
  <c r="AG292" i="61"/>
  <c r="AF292" i="61"/>
  <c r="AD292" i="61"/>
  <c r="AB292" i="61"/>
  <c r="Z292" i="61"/>
  <c r="T292" i="61"/>
  <c r="K292" i="61"/>
  <c r="C292" i="61" s="1"/>
  <c r="CC292" i="61" s="1"/>
  <c r="J292" i="61"/>
  <c r="H292" i="61"/>
  <c r="A292" i="61"/>
  <c r="BT291" i="61"/>
  <c r="BS291" i="61"/>
  <c r="BQ291" i="61"/>
  <c r="BO291" i="61"/>
  <c r="BM291" i="61"/>
  <c r="BG291" i="61"/>
  <c r="BF291" i="61"/>
  <c r="BD291" i="61"/>
  <c r="BB291" i="61"/>
  <c r="AZ291" i="61"/>
  <c r="AT291" i="61"/>
  <c r="AQ291" i="61"/>
  <c r="AO291" i="61"/>
  <c r="AM291" i="61"/>
  <c r="AG291" i="61"/>
  <c r="AF291" i="61"/>
  <c r="AD291" i="61"/>
  <c r="AB291" i="61"/>
  <c r="Z291" i="61"/>
  <c r="T291" i="61"/>
  <c r="K291" i="61"/>
  <c r="C291" i="61" s="1"/>
  <c r="CC291" i="61" s="1"/>
  <c r="J291" i="61"/>
  <c r="H291" i="61"/>
  <c r="A291" i="61"/>
  <c r="BT290" i="61"/>
  <c r="BS290" i="61"/>
  <c r="BQ290" i="61"/>
  <c r="BO290" i="61"/>
  <c r="BM290" i="61"/>
  <c r="BG290" i="61"/>
  <c r="BF290" i="61"/>
  <c r="BD290" i="61"/>
  <c r="BB290" i="61"/>
  <c r="AZ290" i="61"/>
  <c r="AT290" i="61"/>
  <c r="AQ290" i="61"/>
  <c r="AO290" i="61"/>
  <c r="AM290" i="61"/>
  <c r="AG290" i="61"/>
  <c r="AF290" i="61"/>
  <c r="AD290" i="61"/>
  <c r="AB290" i="61"/>
  <c r="Z290" i="61"/>
  <c r="T290" i="61"/>
  <c r="K290" i="61"/>
  <c r="C290" i="61" s="1"/>
  <c r="CC290" i="61" s="1"/>
  <c r="J290" i="61"/>
  <c r="H290" i="61"/>
  <c r="A290" i="61"/>
  <c r="BT289" i="61"/>
  <c r="BS289" i="61"/>
  <c r="BQ289" i="61"/>
  <c r="BO289" i="61"/>
  <c r="BM289" i="61"/>
  <c r="BG289" i="61"/>
  <c r="BF289" i="61"/>
  <c r="BD289" i="61"/>
  <c r="BB289" i="61"/>
  <c r="AZ289" i="61"/>
  <c r="AT289" i="61"/>
  <c r="AQ289" i="61"/>
  <c r="AO289" i="61"/>
  <c r="AM289" i="61"/>
  <c r="AG289" i="61"/>
  <c r="AF289" i="61"/>
  <c r="AD289" i="61"/>
  <c r="AB289" i="61"/>
  <c r="Z289" i="61"/>
  <c r="T289" i="61"/>
  <c r="K289" i="61"/>
  <c r="C289" i="61" s="1"/>
  <c r="CC289" i="61" s="1"/>
  <c r="J289" i="61"/>
  <c r="H289" i="61"/>
  <c r="A289" i="61"/>
  <c r="BT288" i="61"/>
  <c r="BS288" i="61"/>
  <c r="BQ288" i="61"/>
  <c r="BO288" i="61"/>
  <c r="BM288" i="61"/>
  <c r="BG288" i="61"/>
  <c r="BF288" i="61"/>
  <c r="BD288" i="61"/>
  <c r="BB288" i="61"/>
  <c r="AZ288" i="61"/>
  <c r="AT288" i="61"/>
  <c r="AQ288" i="61"/>
  <c r="AO288" i="61"/>
  <c r="AM288" i="61"/>
  <c r="AG288" i="61"/>
  <c r="AF288" i="61"/>
  <c r="AD288" i="61"/>
  <c r="AB288" i="61"/>
  <c r="Z288" i="61"/>
  <c r="T288" i="61"/>
  <c r="K288" i="61"/>
  <c r="C288" i="61"/>
  <c r="CC288" i="61" s="1"/>
  <c r="J288" i="61"/>
  <c r="H288" i="61"/>
  <c r="A288" i="61"/>
  <c r="BT287" i="61"/>
  <c r="BS287" i="61"/>
  <c r="BQ287" i="61"/>
  <c r="BO287" i="61"/>
  <c r="BM287" i="61"/>
  <c r="BG287" i="61"/>
  <c r="BF287" i="61"/>
  <c r="BD287" i="61"/>
  <c r="BB287" i="61"/>
  <c r="AZ287" i="61"/>
  <c r="AT287" i="61"/>
  <c r="AQ287" i="61"/>
  <c r="AO287" i="61"/>
  <c r="AM287" i="61"/>
  <c r="AG287" i="61"/>
  <c r="AF287" i="61"/>
  <c r="AD287" i="61"/>
  <c r="AB287" i="61"/>
  <c r="Z287" i="61"/>
  <c r="T287" i="61"/>
  <c r="K287" i="61"/>
  <c r="C287" i="61" s="1"/>
  <c r="CC287" i="61" s="1"/>
  <c r="J287" i="61"/>
  <c r="H287" i="61"/>
  <c r="A287" i="61"/>
  <c r="BT286" i="61"/>
  <c r="BS286" i="61"/>
  <c r="BQ286" i="61"/>
  <c r="BO286" i="61"/>
  <c r="BM286" i="61"/>
  <c r="BG286" i="61"/>
  <c r="BF286" i="61"/>
  <c r="BD286" i="61"/>
  <c r="BB286" i="61"/>
  <c r="AZ286" i="61"/>
  <c r="AT286" i="61"/>
  <c r="AQ286" i="61"/>
  <c r="AO286" i="61"/>
  <c r="AM286" i="61"/>
  <c r="AG286" i="61"/>
  <c r="AF286" i="61"/>
  <c r="AD286" i="61"/>
  <c r="AB286" i="61"/>
  <c r="Z286" i="61"/>
  <c r="T286" i="61"/>
  <c r="K286" i="61"/>
  <c r="C286" i="61" s="1"/>
  <c r="CC286" i="61" s="1"/>
  <c r="J286" i="61"/>
  <c r="H286" i="61"/>
  <c r="A286" i="61"/>
  <c r="BT285" i="61"/>
  <c r="BS285" i="61"/>
  <c r="BQ285" i="61"/>
  <c r="BO285" i="61"/>
  <c r="BM285" i="61"/>
  <c r="BG285" i="61"/>
  <c r="BF285" i="61"/>
  <c r="BD285" i="61"/>
  <c r="BB285" i="61"/>
  <c r="AZ285" i="61"/>
  <c r="AT285" i="61"/>
  <c r="AQ285" i="61"/>
  <c r="AO285" i="61"/>
  <c r="AM285" i="61"/>
  <c r="AG285" i="61"/>
  <c r="AF285" i="61"/>
  <c r="AD285" i="61"/>
  <c r="AB285" i="61"/>
  <c r="Z285" i="61"/>
  <c r="T285" i="61"/>
  <c r="K285" i="61"/>
  <c r="C285" i="61" s="1"/>
  <c r="CC285" i="61" s="1"/>
  <c r="J285" i="61"/>
  <c r="H285" i="61"/>
  <c r="A285" i="61"/>
  <c r="BT284" i="61"/>
  <c r="BS284" i="61"/>
  <c r="BQ284" i="61"/>
  <c r="BO284" i="61"/>
  <c r="BM284" i="61"/>
  <c r="BG284" i="61"/>
  <c r="BF284" i="61"/>
  <c r="BD284" i="61"/>
  <c r="BB284" i="61"/>
  <c r="AZ284" i="61"/>
  <c r="AT284" i="61"/>
  <c r="AQ284" i="61"/>
  <c r="AO284" i="61"/>
  <c r="AM284" i="61"/>
  <c r="AG284" i="61"/>
  <c r="AF284" i="61"/>
  <c r="AD284" i="61"/>
  <c r="AB284" i="61"/>
  <c r="Z284" i="61"/>
  <c r="T284" i="61"/>
  <c r="K284" i="61"/>
  <c r="C284" i="61" s="1"/>
  <c r="CC284" i="61" s="1"/>
  <c r="J284" i="61"/>
  <c r="H284" i="61"/>
  <c r="A284" i="61"/>
  <c r="BT283" i="61"/>
  <c r="BS283" i="61"/>
  <c r="BQ283" i="61"/>
  <c r="BO283" i="61"/>
  <c r="BM283" i="61"/>
  <c r="BG283" i="61"/>
  <c r="BF283" i="61"/>
  <c r="BD283" i="61"/>
  <c r="BB283" i="61"/>
  <c r="AZ283" i="61"/>
  <c r="AT283" i="61"/>
  <c r="AQ283" i="61"/>
  <c r="AO283" i="61"/>
  <c r="AM283" i="61"/>
  <c r="AG283" i="61"/>
  <c r="AF283" i="61"/>
  <c r="AD283" i="61"/>
  <c r="AB283" i="61"/>
  <c r="Z283" i="61"/>
  <c r="T283" i="61"/>
  <c r="K283" i="61"/>
  <c r="C283" i="61" s="1"/>
  <c r="CC283" i="61" s="1"/>
  <c r="J283" i="61"/>
  <c r="H283" i="61"/>
  <c r="A283" i="61"/>
  <c r="BT282" i="61"/>
  <c r="BS282" i="61"/>
  <c r="BQ282" i="61"/>
  <c r="BO282" i="61"/>
  <c r="BM282" i="61"/>
  <c r="BG282" i="61"/>
  <c r="BF282" i="61"/>
  <c r="BD282" i="61"/>
  <c r="BB282" i="61"/>
  <c r="AZ282" i="61"/>
  <c r="AT282" i="61"/>
  <c r="AQ282" i="61"/>
  <c r="AO282" i="61"/>
  <c r="AM282" i="61"/>
  <c r="AG282" i="61"/>
  <c r="AF282" i="61"/>
  <c r="AD282" i="61"/>
  <c r="AB282" i="61"/>
  <c r="Z282" i="61"/>
  <c r="T282" i="61"/>
  <c r="K282" i="61"/>
  <c r="C282" i="61"/>
  <c r="CC282" i="61" s="1"/>
  <c r="J282" i="61"/>
  <c r="H282" i="61"/>
  <c r="A282" i="61"/>
  <c r="BT281" i="61"/>
  <c r="BS281" i="61"/>
  <c r="BQ281" i="61"/>
  <c r="BO281" i="61"/>
  <c r="BM281" i="61"/>
  <c r="BG281" i="61"/>
  <c r="BF281" i="61"/>
  <c r="BD281" i="61"/>
  <c r="BB281" i="61"/>
  <c r="AZ281" i="61"/>
  <c r="AT281" i="61"/>
  <c r="AQ281" i="61"/>
  <c r="AO281" i="61"/>
  <c r="AM281" i="61"/>
  <c r="AG281" i="61"/>
  <c r="AF281" i="61"/>
  <c r="AD281" i="61"/>
  <c r="AB281" i="61"/>
  <c r="Z281" i="61"/>
  <c r="T281" i="61"/>
  <c r="K281" i="61"/>
  <c r="C281" i="61" s="1"/>
  <c r="CC281" i="61" s="1"/>
  <c r="J281" i="61"/>
  <c r="H281" i="61"/>
  <c r="A281" i="61"/>
  <c r="BT280" i="61"/>
  <c r="BS280" i="61"/>
  <c r="BQ280" i="61"/>
  <c r="BO280" i="61"/>
  <c r="BM280" i="61"/>
  <c r="BG280" i="61"/>
  <c r="BF280" i="61"/>
  <c r="BD280" i="61"/>
  <c r="BB280" i="61"/>
  <c r="AZ280" i="61"/>
  <c r="AT280" i="61"/>
  <c r="AQ280" i="61"/>
  <c r="AO280" i="61"/>
  <c r="AM280" i="61"/>
  <c r="AG280" i="61"/>
  <c r="AF280" i="61"/>
  <c r="AD280" i="61"/>
  <c r="AB280" i="61"/>
  <c r="Z280" i="61"/>
  <c r="T280" i="61"/>
  <c r="K280" i="61"/>
  <c r="C280" i="61" s="1"/>
  <c r="CC280" i="61" s="1"/>
  <c r="J280" i="61"/>
  <c r="H280" i="61"/>
  <c r="A280" i="61"/>
  <c r="BT279" i="61"/>
  <c r="BS279" i="61"/>
  <c r="BQ279" i="61"/>
  <c r="BO279" i="61"/>
  <c r="BM279" i="61"/>
  <c r="BG279" i="61"/>
  <c r="BF279" i="61"/>
  <c r="BD279" i="61"/>
  <c r="BB279" i="61"/>
  <c r="AZ279" i="61"/>
  <c r="AT279" i="61"/>
  <c r="AQ279" i="61"/>
  <c r="AO279" i="61"/>
  <c r="AM279" i="61"/>
  <c r="AG279" i="61"/>
  <c r="AF279" i="61"/>
  <c r="AD279" i="61"/>
  <c r="AB279" i="61"/>
  <c r="Z279" i="61"/>
  <c r="T279" i="61"/>
  <c r="K279" i="61"/>
  <c r="C279" i="61" s="1"/>
  <c r="CC279" i="61" s="1"/>
  <c r="J279" i="61"/>
  <c r="H279" i="61"/>
  <c r="A279" i="61"/>
  <c r="BT278" i="61"/>
  <c r="BS278" i="61"/>
  <c r="BQ278" i="61"/>
  <c r="BO278" i="61"/>
  <c r="BM278" i="61"/>
  <c r="BG278" i="61"/>
  <c r="BF278" i="61"/>
  <c r="BD278" i="61"/>
  <c r="BB278" i="61"/>
  <c r="AZ278" i="61"/>
  <c r="AT278" i="61"/>
  <c r="AQ278" i="61"/>
  <c r="AO278" i="61"/>
  <c r="AM278" i="61"/>
  <c r="AG278" i="61"/>
  <c r="AF278" i="61"/>
  <c r="AD278" i="61"/>
  <c r="AB278" i="61"/>
  <c r="Z278" i="61"/>
  <c r="T278" i="61"/>
  <c r="K278" i="61"/>
  <c r="C278" i="61"/>
  <c r="CC278" i="61" s="1"/>
  <c r="J278" i="61"/>
  <c r="H278" i="61"/>
  <c r="A278" i="61"/>
  <c r="BT277" i="61"/>
  <c r="BS277" i="61"/>
  <c r="BQ277" i="61"/>
  <c r="BO277" i="61"/>
  <c r="BM277" i="61"/>
  <c r="BG277" i="61"/>
  <c r="BF277" i="61"/>
  <c r="BD277" i="61"/>
  <c r="BB277" i="61"/>
  <c r="AZ277" i="61"/>
  <c r="AT277" i="61"/>
  <c r="AQ277" i="61"/>
  <c r="AO277" i="61"/>
  <c r="AM277" i="61"/>
  <c r="AG277" i="61"/>
  <c r="AF277" i="61"/>
  <c r="AD277" i="61"/>
  <c r="AB277" i="61"/>
  <c r="Z277" i="61"/>
  <c r="T277" i="61"/>
  <c r="K277" i="61"/>
  <c r="C277" i="61" s="1"/>
  <c r="CC277" i="61" s="1"/>
  <c r="J277" i="61"/>
  <c r="H277" i="61"/>
  <c r="A277" i="61"/>
  <c r="BT276" i="61"/>
  <c r="BS276" i="61"/>
  <c r="BQ276" i="61"/>
  <c r="BO276" i="61"/>
  <c r="BM276" i="61"/>
  <c r="BG276" i="61"/>
  <c r="BF276" i="61"/>
  <c r="BD276" i="61"/>
  <c r="BB276" i="61"/>
  <c r="AZ276" i="61"/>
  <c r="AT276" i="61"/>
  <c r="AQ276" i="61"/>
  <c r="AO276" i="61"/>
  <c r="AM276" i="61"/>
  <c r="AG276" i="61"/>
  <c r="AF276" i="61"/>
  <c r="AD276" i="61"/>
  <c r="AB276" i="61"/>
  <c r="Z276" i="61"/>
  <c r="T276" i="61"/>
  <c r="K276" i="61"/>
  <c r="C276" i="61"/>
  <c r="CC276" i="61" s="1"/>
  <c r="J276" i="61"/>
  <c r="H276" i="61"/>
  <c r="A276" i="61"/>
  <c r="BT275" i="61"/>
  <c r="BS275" i="61"/>
  <c r="BQ275" i="61"/>
  <c r="BO275" i="61"/>
  <c r="BM275" i="61"/>
  <c r="BG275" i="61"/>
  <c r="BF275" i="61"/>
  <c r="BD275" i="61"/>
  <c r="BB275" i="61"/>
  <c r="AZ275" i="61"/>
  <c r="AT275" i="61"/>
  <c r="AQ275" i="61"/>
  <c r="AO275" i="61"/>
  <c r="AM275" i="61"/>
  <c r="AG275" i="61"/>
  <c r="AF275" i="61"/>
  <c r="AD275" i="61"/>
  <c r="AB275" i="61"/>
  <c r="Z275" i="61"/>
  <c r="T275" i="61"/>
  <c r="K275" i="61"/>
  <c r="C275" i="61" s="1"/>
  <c r="CC275" i="61" s="1"/>
  <c r="J275" i="61"/>
  <c r="H275" i="61"/>
  <c r="A275" i="61"/>
  <c r="BT274" i="61"/>
  <c r="BS274" i="61"/>
  <c r="BQ274" i="61"/>
  <c r="BO274" i="61"/>
  <c r="BM274" i="61"/>
  <c r="BG274" i="61"/>
  <c r="BF274" i="61"/>
  <c r="BD274" i="61"/>
  <c r="BB274" i="61"/>
  <c r="AZ274" i="61"/>
  <c r="AT274" i="61"/>
  <c r="AQ274" i="61"/>
  <c r="AO274" i="61"/>
  <c r="AM274" i="61"/>
  <c r="AG274" i="61"/>
  <c r="AF274" i="61"/>
  <c r="AD274" i="61"/>
  <c r="AB274" i="61"/>
  <c r="Z274" i="61"/>
  <c r="T274" i="61"/>
  <c r="K274" i="61"/>
  <c r="C274" i="61" s="1"/>
  <c r="CC274" i="61" s="1"/>
  <c r="J274" i="61"/>
  <c r="H274" i="61"/>
  <c r="A274" i="61"/>
  <c r="BT273" i="61"/>
  <c r="BS273" i="61"/>
  <c r="BQ273" i="61"/>
  <c r="BO273" i="61"/>
  <c r="BM273" i="61"/>
  <c r="BG273" i="61"/>
  <c r="BF273" i="61"/>
  <c r="BD273" i="61"/>
  <c r="BB273" i="61"/>
  <c r="AZ273" i="61"/>
  <c r="AT273" i="61"/>
  <c r="AQ273" i="61"/>
  <c r="AO273" i="61"/>
  <c r="AM273" i="61"/>
  <c r="AG273" i="61"/>
  <c r="AF273" i="61"/>
  <c r="AD273" i="61"/>
  <c r="AB273" i="61"/>
  <c r="Z273" i="61"/>
  <c r="T273" i="61"/>
  <c r="K273" i="61"/>
  <c r="C273" i="61" s="1"/>
  <c r="CC273" i="61" s="1"/>
  <c r="J273" i="61"/>
  <c r="H273" i="61"/>
  <c r="A273" i="61"/>
  <c r="BT272" i="61"/>
  <c r="BS272" i="61"/>
  <c r="BQ272" i="61"/>
  <c r="BO272" i="61"/>
  <c r="BM272" i="61"/>
  <c r="BG272" i="61"/>
  <c r="BF272" i="61"/>
  <c r="BD272" i="61"/>
  <c r="BB272" i="61"/>
  <c r="AZ272" i="61"/>
  <c r="AT272" i="61"/>
  <c r="AQ272" i="61"/>
  <c r="AO272" i="61"/>
  <c r="AM272" i="61"/>
  <c r="AG272" i="61"/>
  <c r="AF272" i="61"/>
  <c r="AD272" i="61"/>
  <c r="AB272" i="61"/>
  <c r="Z272" i="61"/>
  <c r="T272" i="61"/>
  <c r="K272" i="61"/>
  <c r="C272" i="61" s="1"/>
  <c r="CC272" i="61" s="1"/>
  <c r="J272" i="61"/>
  <c r="H272" i="61"/>
  <c r="A272" i="61"/>
  <c r="BT271" i="61"/>
  <c r="BS271" i="61"/>
  <c r="BQ271" i="61"/>
  <c r="BO271" i="61"/>
  <c r="BM271" i="61"/>
  <c r="BG271" i="61"/>
  <c r="BF271" i="61"/>
  <c r="BD271" i="61"/>
  <c r="BB271" i="61"/>
  <c r="AZ271" i="61"/>
  <c r="AT271" i="61"/>
  <c r="AQ271" i="61"/>
  <c r="AO271" i="61"/>
  <c r="AM271" i="61"/>
  <c r="AG271" i="61"/>
  <c r="AF271" i="61"/>
  <c r="AD271" i="61"/>
  <c r="AB271" i="61"/>
  <c r="Z271" i="61"/>
  <c r="T271" i="61"/>
  <c r="K271" i="61"/>
  <c r="C271" i="61" s="1"/>
  <c r="CC271" i="61" s="1"/>
  <c r="J271" i="61"/>
  <c r="H271" i="61"/>
  <c r="A271" i="61"/>
  <c r="BT270" i="61"/>
  <c r="BS270" i="61"/>
  <c r="BQ270" i="61"/>
  <c r="BO270" i="61"/>
  <c r="BM270" i="61"/>
  <c r="BG270" i="61"/>
  <c r="BF270" i="61"/>
  <c r="BD270" i="61"/>
  <c r="BB270" i="61"/>
  <c r="AZ270" i="61"/>
  <c r="AT270" i="61"/>
  <c r="AQ270" i="61"/>
  <c r="AO270" i="61"/>
  <c r="AM270" i="61"/>
  <c r="AG270" i="61"/>
  <c r="AF270" i="61"/>
  <c r="AD270" i="61"/>
  <c r="AB270" i="61"/>
  <c r="Z270" i="61"/>
  <c r="T270" i="61"/>
  <c r="K270" i="61"/>
  <c r="C270" i="61"/>
  <c r="CC270" i="61" s="1"/>
  <c r="J270" i="61"/>
  <c r="H270" i="61"/>
  <c r="A270" i="61"/>
  <c r="BT269" i="61"/>
  <c r="BS269" i="61"/>
  <c r="BQ269" i="61"/>
  <c r="BO269" i="61"/>
  <c r="BM269" i="61"/>
  <c r="BG269" i="61"/>
  <c r="BF269" i="61"/>
  <c r="BD269" i="61"/>
  <c r="BB269" i="61"/>
  <c r="AZ269" i="61"/>
  <c r="AT269" i="61"/>
  <c r="AQ269" i="61"/>
  <c r="AO269" i="61"/>
  <c r="AM269" i="61"/>
  <c r="AG269" i="61"/>
  <c r="AF269" i="61"/>
  <c r="AD269" i="61"/>
  <c r="AB269" i="61"/>
  <c r="Z269" i="61"/>
  <c r="T269" i="61"/>
  <c r="K269" i="61"/>
  <c r="C269" i="61" s="1"/>
  <c r="CC269" i="61" s="1"/>
  <c r="J269" i="61"/>
  <c r="H269" i="61"/>
  <c r="A269" i="61"/>
  <c r="BT268" i="61"/>
  <c r="BS268" i="61"/>
  <c r="BQ268" i="61"/>
  <c r="BO268" i="61"/>
  <c r="BM268" i="61"/>
  <c r="BG268" i="61"/>
  <c r="BF268" i="61"/>
  <c r="BD268" i="61"/>
  <c r="BB268" i="61"/>
  <c r="AZ268" i="61"/>
  <c r="AT268" i="61"/>
  <c r="AQ268" i="61"/>
  <c r="AO268" i="61"/>
  <c r="AM268" i="61"/>
  <c r="AG268" i="61"/>
  <c r="AF268" i="61"/>
  <c r="AD268" i="61"/>
  <c r="AB268" i="61"/>
  <c r="Z268" i="61"/>
  <c r="T268" i="61"/>
  <c r="K268" i="61"/>
  <c r="C268" i="61" s="1"/>
  <c r="CC268" i="61" s="1"/>
  <c r="J268" i="61"/>
  <c r="H268" i="61"/>
  <c r="A268" i="61"/>
  <c r="BT267" i="61"/>
  <c r="BS267" i="61"/>
  <c r="BQ267" i="61"/>
  <c r="BO267" i="61"/>
  <c r="BM267" i="61"/>
  <c r="BG267" i="61"/>
  <c r="BF267" i="61"/>
  <c r="BD267" i="61"/>
  <c r="BB267" i="61"/>
  <c r="AZ267" i="61"/>
  <c r="AT267" i="61"/>
  <c r="AQ267" i="61"/>
  <c r="AO267" i="61"/>
  <c r="AM267" i="61"/>
  <c r="AG267" i="61"/>
  <c r="AF267" i="61"/>
  <c r="AD267" i="61"/>
  <c r="AB267" i="61"/>
  <c r="Z267" i="61"/>
  <c r="T267" i="61"/>
  <c r="K267" i="61"/>
  <c r="C267" i="61" s="1"/>
  <c r="CC267" i="61" s="1"/>
  <c r="J267" i="61"/>
  <c r="H267" i="61"/>
  <c r="A267" i="61"/>
  <c r="BT266" i="61"/>
  <c r="BS266" i="61"/>
  <c r="BQ266" i="61"/>
  <c r="BO266" i="61"/>
  <c r="BM266" i="61"/>
  <c r="BG266" i="61"/>
  <c r="BF266" i="61"/>
  <c r="BD266" i="61"/>
  <c r="BB266" i="61"/>
  <c r="AZ266" i="61"/>
  <c r="AT266" i="61"/>
  <c r="AQ266" i="61"/>
  <c r="AO266" i="61"/>
  <c r="AM266" i="61"/>
  <c r="AG266" i="61"/>
  <c r="AF266" i="61"/>
  <c r="AD266" i="61"/>
  <c r="AB266" i="61"/>
  <c r="Z266" i="61"/>
  <c r="T266" i="61"/>
  <c r="K266" i="61"/>
  <c r="C266" i="61" s="1"/>
  <c r="CC266" i="61" s="1"/>
  <c r="J266" i="61"/>
  <c r="H266" i="61"/>
  <c r="A266" i="61"/>
  <c r="BT265" i="61"/>
  <c r="BS265" i="61"/>
  <c r="BQ265" i="61"/>
  <c r="BO265" i="61"/>
  <c r="BM265" i="61"/>
  <c r="BG265" i="61"/>
  <c r="BF265" i="61"/>
  <c r="BD265" i="61"/>
  <c r="BB265" i="61"/>
  <c r="AZ265" i="61"/>
  <c r="AT265" i="61"/>
  <c r="AQ265" i="61"/>
  <c r="AO265" i="61"/>
  <c r="AM265" i="61"/>
  <c r="AG265" i="61"/>
  <c r="AF265" i="61"/>
  <c r="AD265" i="61"/>
  <c r="AB265" i="61"/>
  <c r="Z265" i="61"/>
  <c r="T265" i="61"/>
  <c r="K265" i="61"/>
  <c r="C265" i="61" s="1"/>
  <c r="CC265" i="61" s="1"/>
  <c r="J265" i="61"/>
  <c r="H265" i="61"/>
  <c r="A265" i="61"/>
  <c r="BT264" i="61"/>
  <c r="BS264" i="61"/>
  <c r="BQ264" i="61"/>
  <c r="BO264" i="61"/>
  <c r="BM264" i="61"/>
  <c r="BG264" i="61"/>
  <c r="BF264" i="61"/>
  <c r="BD264" i="61"/>
  <c r="BB264" i="61"/>
  <c r="AZ264" i="61"/>
  <c r="AT264" i="61"/>
  <c r="AQ264" i="61"/>
  <c r="AO264" i="61"/>
  <c r="AM264" i="61"/>
  <c r="AG264" i="61"/>
  <c r="AF264" i="61"/>
  <c r="AD264" i="61"/>
  <c r="AB264" i="61"/>
  <c r="Z264" i="61"/>
  <c r="T264" i="61"/>
  <c r="K264" i="61"/>
  <c r="C264" i="61"/>
  <c r="CC264" i="61" s="1"/>
  <c r="J264" i="61"/>
  <c r="H264" i="61"/>
  <c r="A264" i="61"/>
  <c r="BT263" i="61"/>
  <c r="BS263" i="61"/>
  <c r="BQ263" i="61"/>
  <c r="BO263" i="61"/>
  <c r="BM263" i="61"/>
  <c r="BG263" i="61"/>
  <c r="BF263" i="61"/>
  <c r="BD263" i="61"/>
  <c r="BB263" i="61"/>
  <c r="AZ263" i="61"/>
  <c r="AT263" i="61"/>
  <c r="AQ263" i="61"/>
  <c r="AO263" i="61"/>
  <c r="AM263" i="61"/>
  <c r="AG263" i="61"/>
  <c r="AF263" i="61"/>
  <c r="AD263" i="61"/>
  <c r="AB263" i="61"/>
  <c r="Z263" i="61"/>
  <c r="T263" i="61"/>
  <c r="K263" i="61"/>
  <c r="C263" i="61" s="1"/>
  <c r="CC263" i="61" s="1"/>
  <c r="J263" i="61"/>
  <c r="H263" i="61"/>
  <c r="A263" i="61"/>
  <c r="BT262" i="61"/>
  <c r="BS262" i="61"/>
  <c r="BQ262" i="61"/>
  <c r="BO262" i="61"/>
  <c r="BM262" i="61"/>
  <c r="BG262" i="61"/>
  <c r="BF262" i="61"/>
  <c r="BD262" i="61"/>
  <c r="BB262" i="61"/>
  <c r="AZ262" i="61"/>
  <c r="AT262" i="61"/>
  <c r="AQ262" i="61"/>
  <c r="AO262" i="61"/>
  <c r="AM262" i="61"/>
  <c r="AG262" i="61"/>
  <c r="AF262" i="61"/>
  <c r="AD262" i="61"/>
  <c r="AB262" i="61"/>
  <c r="Z262" i="61"/>
  <c r="T262" i="61"/>
  <c r="K262" i="61"/>
  <c r="C262" i="61" s="1"/>
  <c r="CC262" i="61" s="1"/>
  <c r="J262" i="61"/>
  <c r="H262" i="61"/>
  <c r="A262" i="61"/>
  <c r="BT261" i="61"/>
  <c r="BS261" i="61"/>
  <c r="BQ261" i="61"/>
  <c r="BO261" i="61"/>
  <c r="BM261" i="61"/>
  <c r="BG261" i="61"/>
  <c r="BF261" i="61"/>
  <c r="BD261" i="61"/>
  <c r="BB261" i="61"/>
  <c r="AZ261" i="61"/>
  <c r="AT261" i="61"/>
  <c r="AQ261" i="61"/>
  <c r="AO261" i="61"/>
  <c r="AM261" i="61"/>
  <c r="AG261" i="61"/>
  <c r="AF261" i="61"/>
  <c r="AD261" i="61"/>
  <c r="AB261" i="61"/>
  <c r="Z261" i="61"/>
  <c r="T261" i="61"/>
  <c r="K261" i="61"/>
  <c r="C261" i="61" s="1"/>
  <c r="CC261" i="61" s="1"/>
  <c r="J261" i="61"/>
  <c r="H261" i="61"/>
  <c r="A261" i="61"/>
  <c r="BT260" i="61"/>
  <c r="BS260" i="61"/>
  <c r="BQ260" i="61"/>
  <c r="BO260" i="61"/>
  <c r="BM260" i="61"/>
  <c r="BG260" i="61"/>
  <c r="BF260" i="61"/>
  <c r="BD260" i="61"/>
  <c r="BB260" i="61"/>
  <c r="AZ260" i="61"/>
  <c r="AT260" i="61"/>
  <c r="AQ260" i="61"/>
  <c r="AO260" i="61"/>
  <c r="AM260" i="61"/>
  <c r="AG260" i="61"/>
  <c r="AF260" i="61"/>
  <c r="AD260" i="61"/>
  <c r="AB260" i="61"/>
  <c r="Z260" i="61"/>
  <c r="T260" i="61"/>
  <c r="K260" i="61"/>
  <c r="C260" i="61"/>
  <c r="CC260" i="61" s="1"/>
  <c r="J260" i="61"/>
  <c r="H260" i="61"/>
  <c r="A260" i="61"/>
  <c r="BT259" i="61"/>
  <c r="BS259" i="61"/>
  <c r="BQ259" i="61"/>
  <c r="BO259" i="61"/>
  <c r="BM259" i="61"/>
  <c r="BG259" i="61"/>
  <c r="BF259" i="61"/>
  <c r="BD259" i="61"/>
  <c r="BB259" i="61"/>
  <c r="AZ259" i="61"/>
  <c r="AT259" i="61"/>
  <c r="AQ259" i="61"/>
  <c r="AO259" i="61"/>
  <c r="AM259" i="61"/>
  <c r="AG259" i="61"/>
  <c r="AF259" i="61"/>
  <c r="AD259" i="61"/>
  <c r="AB259" i="61"/>
  <c r="Z259" i="61"/>
  <c r="T259" i="61"/>
  <c r="K259" i="61"/>
  <c r="C259" i="61" s="1"/>
  <c r="CC259" i="61" s="1"/>
  <c r="J259" i="61"/>
  <c r="H259" i="61"/>
  <c r="A259" i="61"/>
  <c r="BT258" i="61"/>
  <c r="BS258" i="61"/>
  <c r="BQ258" i="61"/>
  <c r="BO258" i="61"/>
  <c r="BM258" i="61"/>
  <c r="BG258" i="61"/>
  <c r="BF258" i="61"/>
  <c r="BD258" i="61"/>
  <c r="BB258" i="61"/>
  <c r="AZ258" i="61"/>
  <c r="AT258" i="61"/>
  <c r="AQ258" i="61"/>
  <c r="AO258" i="61"/>
  <c r="AM258" i="61"/>
  <c r="AG258" i="61"/>
  <c r="AF258" i="61"/>
  <c r="AD258" i="61"/>
  <c r="AB258" i="61"/>
  <c r="Z258" i="61"/>
  <c r="T258" i="61"/>
  <c r="K258" i="61"/>
  <c r="C258" i="61"/>
  <c r="CC258" i="61" s="1"/>
  <c r="J258" i="61"/>
  <c r="H258" i="61"/>
  <c r="A258" i="61"/>
  <c r="BT257" i="61"/>
  <c r="BS257" i="61"/>
  <c r="BQ257" i="61"/>
  <c r="BO257" i="61"/>
  <c r="BM257" i="61"/>
  <c r="BG257" i="61"/>
  <c r="BF257" i="61"/>
  <c r="BD257" i="61"/>
  <c r="BB257" i="61"/>
  <c r="AZ257" i="61"/>
  <c r="AT257" i="61"/>
  <c r="AQ257" i="61"/>
  <c r="AO257" i="61"/>
  <c r="AM257" i="61"/>
  <c r="AG257" i="61"/>
  <c r="AF257" i="61"/>
  <c r="AD257" i="61"/>
  <c r="AB257" i="61"/>
  <c r="Z257" i="61"/>
  <c r="T257" i="61"/>
  <c r="K257" i="61"/>
  <c r="C257" i="61" s="1"/>
  <c r="CC257" i="61" s="1"/>
  <c r="J257" i="61"/>
  <c r="H257" i="61"/>
  <c r="A257" i="61"/>
  <c r="BT256" i="61"/>
  <c r="BS256" i="61"/>
  <c r="BQ256" i="61"/>
  <c r="BO256" i="61"/>
  <c r="BM256" i="61"/>
  <c r="BG256" i="61"/>
  <c r="BF256" i="61"/>
  <c r="BD256" i="61"/>
  <c r="BB256" i="61"/>
  <c r="AZ256" i="61"/>
  <c r="AT256" i="61"/>
  <c r="AQ256" i="61"/>
  <c r="AO256" i="61"/>
  <c r="AM256" i="61"/>
  <c r="AG256" i="61"/>
  <c r="AF256" i="61"/>
  <c r="AD256" i="61"/>
  <c r="AB256" i="61"/>
  <c r="Z256" i="61"/>
  <c r="T256" i="61"/>
  <c r="K256" i="61"/>
  <c r="C256" i="61" s="1"/>
  <c r="CC256" i="61" s="1"/>
  <c r="J256" i="61"/>
  <c r="H256" i="61"/>
  <c r="A256" i="61"/>
  <c r="BT255" i="61"/>
  <c r="BS255" i="61"/>
  <c r="BQ255" i="61"/>
  <c r="BO255" i="61"/>
  <c r="BM255" i="61"/>
  <c r="BG255" i="61"/>
  <c r="BF255" i="61"/>
  <c r="BD255" i="61"/>
  <c r="BB255" i="61"/>
  <c r="AZ255" i="61"/>
  <c r="AT255" i="61"/>
  <c r="AQ255" i="61"/>
  <c r="AO255" i="61"/>
  <c r="AM255" i="61"/>
  <c r="AG255" i="61"/>
  <c r="AF255" i="61"/>
  <c r="AD255" i="61"/>
  <c r="AB255" i="61"/>
  <c r="Z255" i="61"/>
  <c r="T255" i="61"/>
  <c r="K255" i="61"/>
  <c r="C255" i="61" s="1"/>
  <c r="CC255" i="61" s="1"/>
  <c r="J255" i="61"/>
  <c r="H255" i="61"/>
  <c r="A255" i="61"/>
  <c r="BT254" i="61"/>
  <c r="BS254" i="61"/>
  <c r="BQ254" i="61"/>
  <c r="BO254" i="61"/>
  <c r="BM254" i="61"/>
  <c r="BG254" i="61"/>
  <c r="BF254" i="61"/>
  <c r="BD254" i="61"/>
  <c r="BB254" i="61"/>
  <c r="AZ254" i="61"/>
  <c r="AT254" i="61"/>
  <c r="AQ254" i="61"/>
  <c r="AO254" i="61"/>
  <c r="AM254" i="61"/>
  <c r="AG254" i="61"/>
  <c r="AF254" i="61"/>
  <c r="AD254" i="61"/>
  <c r="AB254" i="61"/>
  <c r="Z254" i="61"/>
  <c r="T254" i="61"/>
  <c r="K254" i="61"/>
  <c r="C254" i="61" s="1"/>
  <c r="CC254" i="61" s="1"/>
  <c r="J254" i="61"/>
  <c r="H254" i="61"/>
  <c r="A254" i="61"/>
  <c r="BT253" i="61"/>
  <c r="BS253" i="61"/>
  <c r="BQ253" i="61"/>
  <c r="BO253" i="61"/>
  <c r="BM253" i="61"/>
  <c r="BG253" i="61"/>
  <c r="BF253" i="61"/>
  <c r="BD253" i="61"/>
  <c r="BB253" i="61"/>
  <c r="AZ253" i="61"/>
  <c r="AT253" i="61"/>
  <c r="AQ253" i="61"/>
  <c r="AO253" i="61"/>
  <c r="AM253" i="61"/>
  <c r="AG253" i="61"/>
  <c r="AF253" i="61"/>
  <c r="AD253" i="61"/>
  <c r="AB253" i="61"/>
  <c r="Z253" i="61"/>
  <c r="T253" i="61"/>
  <c r="K253" i="61"/>
  <c r="C253" i="61" s="1"/>
  <c r="CC253" i="61" s="1"/>
  <c r="J253" i="61"/>
  <c r="H253" i="61"/>
  <c r="A253" i="61"/>
  <c r="BT252" i="61"/>
  <c r="BS252" i="61"/>
  <c r="BQ252" i="61"/>
  <c r="BO252" i="61"/>
  <c r="BM252" i="61"/>
  <c r="BG252" i="61"/>
  <c r="BF252" i="61"/>
  <c r="BD252" i="61"/>
  <c r="BB252" i="61"/>
  <c r="AZ252" i="61"/>
  <c r="AT252" i="61"/>
  <c r="AQ252" i="61"/>
  <c r="AO252" i="61"/>
  <c r="AM252" i="61"/>
  <c r="AG252" i="61"/>
  <c r="AF252" i="61"/>
  <c r="AD252" i="61"/>
  <c r="AB252" i="61"/>
  <c r="Z252" i="61"/>
  <c r="T252" i="61"/>
  <c r="K252" i="61"/>
  <c r="C252" i="61" s="1"/>
  <c r="CC252" i="61" s="1"/>
  <c r="J252" i="61"/>
  <c r="H252" i="61"/>
  <c r="A252" i="61"/>
  <c r="BT251" i="61"/>
  <c r="BS251" i="61"/>
  <c r="BQ251" i="61"/>
  <c r="BO251" i="61"/>
  <c r="BM251" i="61"/>
  <c r="BG251" i="61"/>
  <c r="BF251" i="61"/>
  <c r="BD251" i="61"/>
  <c r="BB251" i="61"/>
  <c r="AZ251" i="61"/>
  <c r="AT251" i="61"/>
  <c r="AQ251" i="61"/>
  <c r="AO251" i="61"/>
  <c r="AM251" i="61"/>
  <c r="AG251" i="61"/>
  <c r="AF251" i="61"/>
  <c r="AD251" i="61"/>
  <c r="AB251" i="61"/>
  <c r="Z251" i="61"/>
  <c r="T251" i="61"/>
  <c r="K251" i="61"/>
  <c r="C251" i="61" s="1"/>
  <c r="CC251" i="61" s="1"/>
  <c r="J251" i="61"/>
  <c r="H251" i="61"/>
  <c r="A251" i="61"/>
  <c r="BT250" i="61"/>
  <c r="BS250" i="61"/>
  <c r="BQ250" i="61"/>
  <c r="BO250" i="61"/>
  <c r="BM250" i="61"/>
  <c r="BG250" i="61"/>
  <c r="BF250" i="61"/>
  <c r="BD250" i="61"/>
  <c r="BB250" i="61"/>
  <c r="AZ250" i="61"/>
  <c r="AT250" i="61"/>
  <c r="AQ250" i="61"/>
  <c r="AO250" i="61"/>
  <c r="AM250" i="61"/>
  <c r="AG250" i="61"/>
  <c r="AF250" i="61"/>
  <c r="AD250" i="61"/>
  <c r="AB250" i="61"/>
  <c r="Z250" i="61"/>
  <c r="T250" i="61"/>
  <c r="K250" i="61"/>
  <c r="C250" i="61"/>
  <c r="CC250" i="61" s="1"/>
  <c r="J250" i="61"/>
  <c r="H250" i="61"/>
  <c r="A250" i="61"/>
  <c r="BT249" i="61"/>
  <c r="BS249" i="61"/>
  <c r="BQ249" i="61"/>
  <c r="BO249" i="61"/>
  <c r="BM249" i="61"/>
  <c r="BG249" i="61"/>
  <c r="BF249" i="61"/>
  <c r="BD249" i="61"/>
  <c r="BB249" i="61"/>
  <c r="AZ249" i="61"/>
  <c r="AT249" i="61"/>
  <c r="AQ249" i="61"/>
  <c r="AO249" i="61"/>
  <c r="AM249" i="61"/>
  <c r="AG249" i="61"/>
  <c r="AF249" i="61"/>
  <c r="AD249" i="61"/>
  <c r="AB249" i="61"/>
  <c r="Z249" i="61"/>
  <c r="T249" i="61"/>
  <c r="K249" i="61"/>
  <c r="C249" i="61" s="1"/>
  <c r="CC249" i="61" s="1"/>
  <c r="J249" i="61"/>
  <c r="H249" i="61"/>
  <c r="A249" i="61"/>
  <c r="BT248" i="61"/>
  <c r="BS248" i="61"/>
  <c r="BQ248" i="61"/>
  <c r="BO248" i="61"/>
  <c r="BM248" i="61"/>
  <c r="BG248" i="61"/>
  <c r="BF248" i="61"/>
  <c r="BD248" i="61"/>
  <c r="BB248" i="61"/>
  <c r="AZ248" i="61"/>
  <c r="AT248" i="61"/>
  <c r="AQ248" i="61"/>
  <c r="AO248" i="61"/>
  <c r="AM248" i="61"/>
  <c r="AG248" i="61"/>
  <c r="AF248" i="61"/>
  <c r="AD248" i="61"/>
  <c r="AB248" i="61"/>
  <c r="Z248" i="61"/>
  <c r="T248" i="61"/>
  <c r="K248" i="61"/>
  <c r="C248" i="61" s="1"/>
  <c r="CC248" i="61" s="1"/>
  <c r="J248" i="61"/>
  <c r="H248" i="61"/>
  <c r="A248" i="61"/>
  <c r="BT247" i="61"/>
  <c r="BS247" i="61"/>
  <c r="BQ247" i="61"/>
  <c r="BO247" i="61"/>
  <c r="BM247" i="61"/>
  <c r="BG247" i="61"/>
  <c r="BF247" i="61"/>
  <c r="BD247" i="61"/>
  <c r="BB247" i="61"/>
  <c r="AZ247" i="61"/>
  <c r="AT247" i="61"/>
  <c r="AQ247" i="61"/>
  <c r="AO247" i="61"/>
  <c r="AM247" i="61"/>
  <c r="AG247" i="61"/>
  <c r="AF247" i="61"/>
  <c r="AD247" i="61"/>
  <c r="AB247" i="61"/>
  <c r="Z247" i="61"/>
  <c r="T247" i="61"/>
  <c r="K247" i="61"/>
  <c r="C247" i="61" s="1"/>
  <c r="CC247" i="61" s="1"/>
  <c r="J247" i="61"/>
  <c r="H247" i="61"/>
  <c r="A247" i="61"/>
  <c r="BT246" i="61"/>
  <c r="BS246" i="61"/>
  <c r="BQ246" i="61"/>
  <c r="BO246" i="61"/>
  <c r="BM246" i="61"/>
  <c r="BG246" i="61"/>
  <c r="BF246" i="61"/>
  <c r="BD246" i="61"/>
  <c r="BB246" i="61"/>
  <c r="AZ246" i="61"/>
  <c r="AT246" i="61"/>
  <c r="AQ246" i="61"/>
  <c r="AO246" i="61"/>
  <c r="AM246" i="61"/>
  <c r="AG246" i="61"/>
  <c r="AF246" i="61"/>
  <c r="AD246" i="61"/>
  <c r="AB246" i="61"/>
  <c r="Z246" i="61"/>
  <c r="T246" i="61"/>
  <c r="K246" i="61"/>
  <c r="C246" i="61"/>
  <c r="CC246" i="61" s="1"/>
  <c r="J246" i="61"/>
  <c r="H246" i="61"/>
  <c r="A246" i="61"/>
  <c r="BT245" i="61"/>
  <c r="BS245" i="61"/>
  <c r="BQ245" i="61"/>
  <c r="BO245" i="61"/>
  <c r="BM245" i="61"/>
  <c r="BG245" i="61"/>
  <c r="BF245" i="61"/>
  <c r="BD245" i="61"/>
  <c r="BB245" i="61"/>
  <c r="AZ245" i="61"/>
  <c r="AT245" i="61"/>
  <c r="AQ245" i="61"/>
  <c r="AO245" i="61"/>
  <c r="AM245" i="61"/>
  <c r="AG245" i="61"/>
  <c r="AF245" i="61"/>
  <c r="AD245" i="61"/>
  <c r="AB245" i="61"/>
  <c r="Z245" i="61"/>
  <c r="T245" i="61"/>
  <c r="K245" i="61"/>
  <c r="C245" i="61" s="1"/>
  <c r="CC245" i="61" s="1"/>
  <c r="J245" i="61"/>
  <c r="H245" i="61"/>
  <c r="A245" i="61"/>
  <c r="BT244" i="61"/>
  <c r="BS244" i="61"/>
  <c r="BQ244" i="61"/>
  <c r="BO244" i="61"/>
  <c r="BM244" i="61"/>
  <c r="BG244" i="61"/>
  <c r="BF244" i="61"/>
  <c r="BD244" i="61"/>
  <c r="BB244" i="61"/>
  <c r="AZ244" i="61"/>
  <c r="AT244" i="61"/>
  <c r="AQ244" i="61"/>
  <c r="AO244" i="61"/>
  <c r="AM244" i="61"/>
  <c r="AG244" i="61"/>
  <c r="AF244" i="61"/>
  <c r="AD244" i="61"/>
  <c r="AB244" i="61"/>
  <c r="Z244" i="61"/>
  <c r="T244" i="61"/>
  <c r="K244" i="61"/>
  <c r="C244" i="61" s="1"/>
  <c r="CC244" i="61" s="1"/>
  <c r="J244" i="61"/>
  <c r="H244" i="61"/>
  <c r="A244" i="61"/>
  <c r="BT243" i="61"/>
  <c r="BS243" i="61"/>
  <c r="BQ243" i="61"/>
  <c r="BO243" i="61"/>
  <c r="BM243" i="61"/>
  <c r="BG243" i="61"/>
  <c r="BF243" i="61"/>
  <c r="BD243" i="61"/>
  <c r="BB243" i="61"/>
  <c r="AZ243" i="61"/>
  <c r="AT243" i="61"/>
  <c r="AQ243" i="61"/>
  <c r="AO243" i="61"/>
  <c r="AM243" i="61"/>
  <c r="AG243" i="61"/>
  <c r="AF243" i="61"/>
  <c r="AD243" i="61"/>
  <c r="AB243" i="61"/>
  <c r="Z243" i="61"/>
  <c r="T243" i="61"/>
  <c r="K243" i="61"/>
  <c r="C243" i="61" s="1"/>
  <c r="CC243" i="61" s="1"/>
  <c r="J243" i="61"/>
  <c r="H243" i="61"/>
  <c r="A243" i="61"/>
  <c r="BT242" i="61"/>
  <c r="BS242" i="61"/>
  <c r="BQ242" i="61"/>
  <c r="BO242" i="61"/>
  <c r="BM242" i="61"/>
  <c r="BG242" i="61"/>
  <c r="BF242" i="61"/>
  <c r="BD242" i="61"/>
  <c r="BB242" i="61"/>
  <c r="AZ242" i="61"/>
  <c r="AT242" i="61"/>
  <c r="AQ242" i="61"/>
  <c r="AO242" i="61"/>
  <c r="AM242" i="61"/>
  <c r="AG242" i="61"/>
  <c r="AF242" i="61"/>
  <c r="AD242" i="61"/>
  <c r="AB242" i="61"/>
  <c r="Z242" i="61"/>
  <c r="T242" i="61"/>
  <c r="K242" i="61"/>
  <c r="C242" i="61"/>
  <c r="CC242" i="61" s="1"/>
  <c r="J242" i="61"/>
  <c r="H242" i="61"/>
  <c r="A242" i="61"/>
  <c r="BT241" i="61"/>
  <c r="BS241" i="61"/>
  <c r="BQ241" i="61"/>
  <c r="BO241" i="61"/>
  <c r="BM241" i="61"/>
  <c r="BG241" i="61"/>
  <c r="BF241" i="61"/>
  <c r="BD241" i="61"/>
  <c r="BB241" i="61"/>
  <c r="AZ241" i="61"/>
  <c r="AT241" i="61"/>
  <c r="AQ241" i="61"/>
  <c r="AO241" i="61"/>
  <c r="AM241" i="61"/>
  <c r="AG241" i="61"/>
  <c r="AF241" i="61"/>
  <c r="AD241" i="61"/>
  <c r="AB241" i="61"/>
  <c r="Z241" i="61"/>
  <c r="T241" i="61"/>
  <c r="K241" i="61"/>
  <c r="C241" i="61" s="1"/>
  <c r="CC241" i="61" s="1"/>
  <c r="J241" i="61"/>
  <c r="H241" i="61"/>
  <c r="A241" i="61"/>
  <c r="BT240" i="61"/>
  <c r="BS240" i="61"/>
  <c r="BQ240" i="61"/>
  <c r="BO240" i="61"/>
  <c r="BM240" i="61"/>
  <c r="BG240" i="61"/>
  <c r="BF240" i="61"/>
  <c r="BD240" i="61"/>
  <c r="BB240" i="61"/>
  <c r="AZ240" i="61"/>
  <c r="AT240" i="61"/>
  <c r="AQ240" i="61"/>
  <c r="AO240" i="61"/>
  <c r="AM240" i="61"/>
  <c r="AG240" i="61"/>
  <c r="AF240" i="61"/>
  <c r="AD240" i="61"/>
  <c r="AB240" i="61"/>
  <c r="Z240" i="61"/>
  <c r="T240" i="61"/>
  <c r="K240" i="61"/>
  <c r="C240" i="61"/>
  <c r="CC240" i="61" s="1"/>
  <c r="J240" i="61"/>
  <c r="H240" i="61"/>
  <c r="A240" i="61"/>
  <c r="BT239" i="61"/>
  <c r="BS239" i="61"/>
  <c r="BQ239" i="61"/>
  <c r="BO239" i="61"/>
  <c r="BM239" i="61"/>
  <c r="BG239" i="61"/>
  <c r="BF239" i="61"/>
  <c r="BD239" i="61"/>
  <c r="BB239" i="61"/>
  <c r="AZ239" i="61"/>
  <c r="AT239" i="61"/>
  <c r="AQ239" i="61"/>
  <c r="AO239" i="61"/>
  <c r="AM239" i="61"/>
  <c r="AG239" i="61"/>
  <c r="AF239" i="61"/>
  <c r="AD239" i="61"/>
  <c r="AB239" i="61"/>
  <c r="Z239" i="61"/>
  <c r="T239" i="61"/>
  <c r="K239" i="61"/>
  <c r="C239" i="61" s="1"/>
  <c r="CC239" i="61" s="1"/>
  <c r="J239" i="61"/>
  <c r="H239" i="61"/>
  <c r="A239" i="61"/>
  <c r="BT238" i="61"/>
  <c r="BS238" i="61"/>
  <c r="BQ238" i="61"/>
  <c r="BO238" i="61"/>
  <c r="BM238" i="61"/>
  <c r="BG238" i="61"/>
  <c r="BF238" i="61"/>
  <c r="BD238" i="61"/>
  <c r="BB238" i="61"/>
  <c r="AZ238" i="61"/>
  <c r="AT238" i="61"/>
  <c r="AQ238" i="61"/>
  <c r="AO238" i="61"/>
  <c r="AM238" i="61"/>
  <c r="AG238" i="61"/>
  <c r="AF238" i="61"/>
  <c r="AD238" i="61"/>
  <c r="AB238" i="61"/>
  <c r="Z238" i="61"/>
  <c r="T238" i="61"/>
  <c r="K238" i="61"/>
  <c r="C238" i="61" s="1"/>
  <c r="CC238" i="61" s="1"/>
  <c r="J238" i="61"/>
  <c r="H238" i="61"/>
  <c r="A238" i="61"/>
  <c r="BT237" i="61"/>
  <c r="BS237" i="61"/>
  <c r="BQ237" i="61"/>
  <c r="BO237" i="61"/>
  <c r="BM237" i="61"/>
  <c r="BG237" i="61"/>
  <c r="BF237" i="61"/>
  <c r="BD237" i="61"/>
  <c r="BB237" i="61"/>
  <c r="AZ237" i="61"/>
  <c r="AT237" i="61"/>
  <c r="AQ237" i="61"/>
  <c r="AO237" i="61"/>
  <c r="AM237" i="61"/>
  <c r="AG237" i="61"/>
  <c r="AF237" i="61"/>
  <c r="AD237" i="61"/>
  <c r="AB237" i="61"/>
  <c r="Z237" i="61"/>
  <c r="T237" i="61"/>
  <c r="K237" i="61"/>
  <c r="C237" i="61" s="1"/>
  <c r="CC237" i="61" s="1"/>
  <c r="J237" i="61"/>
  <c r="H237" i="61"/>
  <c r="A237" i="61"/>
  <c r="BT236" i="61"/>
  <c r="BS236" i="61"/>
  <c r="BQ236" i="61"/>
  <c r="BO236" i="61"/>
  <c r="BM236" i="61"/>
  <c r="BG236" i="61"/>
  <c r="BF236" i="61"/>
  <c r="BD236" i="61"/>
  <c r="BB236" i="61"/>
  <c r="AZ236" i="61"/>
  <c r="AT236" i="61"/>
  <c r="AQ236" i="61"/>
  <c r="AO236" i="61"/>
  <c r="AM236" i="61"/>
  <c r="AG236" i="61"/>
  <c r="AF236" i="61"/>
  <c r="AD236" i="61"/>
  <c r="AB236" i="61"/>
  <c r="Z236" i="61"/>
  <c r="T236" i="61"/>
  <c r="K236" i="61"/>
  <c r="C236" i="61" s="1"/>
  <c r="CC236" i="61" s="1"/>
  <c r="J236" i="61"/>
  <c r="H236" i="61"/>
  <c r="A236" i="61"/>
  <c r="BT235" i="61"/>
  <c r="BS235" i="61"/>
  <c r="BQ235" i="61"/>
  <c r="BO235" i="61"/>
  <c r="BM235" i="61"/>
  <c r="BG235" i="61"/>
  <c r="BF235" i="61"/>
  <c r="BD235" i="61"/>
  <c r="BB235" i="61"/>
  <c r="AZ235" i="61"/>
  <c r="AT235" i="61"/>
  <c r="AQ235" i="61"/>
  <c r="AO235" i="61"/>
  <c r="AM235" i="61"/>
  <c r="AG235" i="61"/>
  <c r="AF235" i="61"/>
  <c r="AD235" i="61"/>
  <c r="AB235" i="61"/>
  <c r="Z235" i="61"/>
  <c r="T235" i="61"/>
  <c r="K235" i="61"/>
  <c r="C235" i="61" s="1"/>
  <c r="CC235" i="61" s="1"/>
  <c r="J235" i="61"/>
  <c r="H235" i="61"/>
  <c r="A235" i="61"/>
  <c r="BT234" i="61"/>
  <c r="BS234" i="61"/>
  <c r="BQ234" i="61"/>
  <c r="BO234" i="61"/>
  <c r="BM234" i="61"/>
  <c r="BG234" i="61"/>
  <c r="BF234" i="61"/>
  <c r="BD234" i="61"/>
  <c r="BB234" i="61"/>
  <c r="AZ234" i="61"/>
  <c r="AT234" i="61"/>
  <c r="AQ234" i="61"/>
  <c r="AO234" i="61"/>
  <c r="AM234" i="61"/>
  <c r="AG234" i="61"/>
  <c r="AF234" i="61"/>
  <c r="AD234" i="61"/>
  <c r="AB234" i="61"/>
  <c r="Z234" i="61"/>
  <c r="T234" i="61"/>
  <c r="K234" i="61"/>
  <c r="C234" i="61" s="1"/>
  <c r="CC234" i="61" s="1"/>
  <c r="J234" i="61"/>
  <c r="H234" i="61"/>
  <c r="A234" i="61"/>
  <c r="BT233" i="61"/>
  <c r="BS233" i="61"/>
  <c r="BQ233" i="61"/>
  <c r="BO233" i="61"/>
  <c r="BM233" i="61"/>
  <c r="BG233" i="61"/>
  <c r="BF233" i="61"/>
  <c r="BD233" i="61"/>
  <c r="BB233" i="61"/>
  <c r="AZ233" i="61"/>
  <c r="AT233" i="61"/>
  <c r="AQ233" i="61"/>
  <c r="AO233" i="61"/>
  <c r="AM233" i="61"/>
  <c r="AG233" i="61"/>
  <c r="AF233" i="61"/>
  <c r="AD233" i="61"/>
  <c r="AB233" i="61"/>
  <c r="Z233" i="61"/>
  <c r="T233" i="61"/>
  <c r="K233" i="61"/>
  <c r="C233" i="61" s="1"/>
  <c r="CC233" i="61" s="1"/>
  <c r="J233" i="61"/>
  <c r="H233" i="61"/>
  <c r="A233" i="61"/>
  <c r="BT232" i="61"/>
  <c r="BS232" i="61"/>
  <c r="BQ232" i="61"/>
  <c r="BO232" i="61"/>
  <c r="BM232" i="61"/>
  <c r="BG232" i="61"/>
  <c r="BF232" i="61"/>
  <c r="BD232" i="61"/>
  <c r="BB232" i="61"/>
  <c r="AZ232" i="61"/>
  <c r="AT232" i="61"/>
  <c r="AQ232" i="61"/>
  <c r="AO232" i="61"/>
  <c r="AM232" i="61"/>
  <c r="AG232" i="61"/>
  <c r="AF232" i="61"/>
  <c r="AD232" i="61"/>
  <c r="AB232" i="61"/>
  <c r="Z232" i="61"/>
  <c r="T232" i="61"/>
  <c r="K232" i="61"/>
  <c r="C232" i="61" s="1"/>
  <c r="CC232" i="61" s="1"/>
  <c r="J232" i="61"/>
  <c r="H232" i="61"/>
  <c r="A232" i="61"/>
  <c r="BT231" i="61"/>
  <c r="BS231" i="61"/>
  <c r="BQ231" i="61"/>
  <c r="BO231" i="61"/>
  <c r="BM231" i="61"/>
  <c r="BG231" i="61"/>
  <c r="BF231" i="61"/>
  <c r="BD231" i="61"/>
  <c r="BB231" i="61"/>
  <c r="AZ231" i="61"/>
  <c r="AT231" i="61"/>
  <c r="AQ231" i="61"/>
  <c r="AO231" i="61"/>
  <c r="AM231" i="61"/>
  <c r="AG231" i="61"/>
  <c r="AF231" i="61"/>
  <c r="AD231" i="61"/>
  <c r="AB231" i="61"/>
  <c r="Z231" i="61"/>
  <c r="T231" i="61"/>
  <c r="K231" i="61"/>
  <c r="C231" i="61" s="1"/>
  <c r="CC231" i="61" s="1"/>
  <c r="J231" i="61"/>
  <c r="H231" i="61"/>
  <c r="A231" i="61"/>
  <c r="BT230" i="61"/>
  <c r="BS230" i="61"/>
  <c r="BQ230" i="61"/>
  <c r="BO230" i="61"/>
  <c r="BM230" i="61"/>
  <c r="BG230" i="61"/>
  <c r="BF230" i="61"/>
  <c r="BD230" i="61"/>
  <c r="BB230" i="61"/>
  <c r="AZ230" i="61"/>
  <c r="AT230" i="61"/>
  <c r="AQ230" i="61"/>
  <c r="AO230" i="61"/>
  <c r="AM230" i="61"/>
  <c r="AG230" i="61"/>
  <c r="AF230" i="61"/>
  <c r="AD230" i="61"/>
  <c r="AB230" i="61"/>
  <c r="Z230" i="61"/>
  <c r="T230" i="61"/>
  <c r="K230" i="61"/>
  <c r="C230" i="61" s="1"/>
  <c r="CC230" i="61" s="1"/>
  <c r="J230" i="61"/>
  <c r="H230" i="61"/>
  <c r="A230" i="61"/>
  <c r="BT229" i="61"/>
  <c r="BS229" i="61"/>
  <c r="BQ229" i="61"/>
  <c r="BO229" i="61"/>
  <c r="BM229" i="61"/>
  <c r="BG229" i="61"/>
  <c r="BF229" i="61"/>
  <c r="BD229" i="61"/>
  <c r="BB229" i="61"/>
  <c r="AZ229" i="61"/>
  <c r="AT229" i="61"/>
  <c r="AQ229" i="61"/>
  <c r="AO229" i="61"/>
  <c r="AM229" i="61"/>
  <c r="AG229" i="61"/>
  <c r="AF229" i="61"/>
  <c r="AD229" i="61"/>
  <c r="AB229" i="61"/>
  <c r="Z229" i="61"/>
  <c r="T229" i="61"/>
  <c r="K229" i="61"/>
  <c r="C229" i="61"/>
  <c r="CC229" i="61" s="1"/>
  <c r="J229" i="61"/>
  <c r="H229" i="61"/>
  <c r="A229" i="61"/>
  <c r="BT228" i="61"/>
  <c r="BS228" i="61"/>
  <c r="BQ228" i="61"/>
  <c r="BO228" i="61"/>
  <c r="BM228" i="61"/>
  <c r="BG228" i="61"/>
  <c r="BF228" i="61"/>
  <c r="BD228" i="61"/>
  <c r="BB228" i="61"/>
  <c r="AZ228" i="61"/>
  <c r="AT228" i="61"/>
  <c r="AQ228" i="61"/>
  <c r="AO228" i="61"/>
  <c r="AM228" i="61"/>
  <c r="AG228" i="61"/>
  <c r="AF228" i="61"/>
  <c r="AD228" i="61"/>
  <c r="AB228" i="61"/>
  <c r="Z228" i="61"/>
  <c r="T228" i="61"/>
  <c r="K228" i="61"/>
  <c r="C228" i="61" s="1"/>
  <c r="CC228" i="61" s="1"/>
  <c r="J228" i="61"/>
  <c r="H228" i="61"/>
  <c r="A228" i="61"/>
  <c r="BT227" i="61"/>
  <c r="BS227" i="61"/>
  <c r="BQ227" i="61"/>
  <c r="BO227" i="61"/>
  <c r="BM227" i="61"/>
  <c r="BG227" i="61"/>
  <c r="BF227" i="61"/>
  <c r="BD227" i="61"/>
  <c r="BB227" i="61"/>
  <c r="AZ227" i="61"/>
  <c r="AT227" i="61"/>
  <c r="AQ227" i="61"/>
  <c r="AO227" i="61"/>
  <c r="AM227" i="61"/>
  <c r="AG227" i="61"/>
  <c r="AF227" i="61"/>
  <c r="AD227" i="61"/>
  <c r="AB227" i="61"/>
  <c r="Z227" i="61"/>
  <c r="T227" i="61"/>
  <c r="K227" i="61"/>
  <c r="C227" i="61" s="1"/>
  <c r="CC227" i="61" s="1"/>
  <c r="J227" i="61"/>
  <c r="H227" i="61"/>
  <c r="A227" i="61"/>
  <c r="BT226" i="61"/>
  <c r="BS226" i="61"/>
  <c r="BQ226" i="61"/>
  <c r="BO226" i="61"/>
  <c r="BM226" i="61"/>
  <c r="BG226" i="61"/>
  <c r="BF226" i="61"/>
  <c r="BD226" i="61"/>
  <c r="BB226" i="61"/>
  <c r="AZ226" i="61"/>
  <c r="AT226" i="61"/>
  <c r="AQ226" i="61"/>
  <c r="AO226" i="61"/>
  <c r="AM226" i="61"/>
  <c r="AG226" i="61"/>
  <c r="AF226" i="61"/>
  <c r="AD226" i="61"/>
  <c r="AB226" i="61"/>
  <c r="Z226" i="61"/>
  <c r="T226" i="61"/>
  <c r="K226" i="61"/>
  <c r="C226" i="61" s="1"/>
  <c r="CC226" i="61" s="1"/>
  <c r="J226" i="61"/>
  <c r="H226" i="61"/>
  <c r="A226" i="61"/>
  <c r="BT225" i="61"/>
  <c r="BS225" i="61"/>
  <c r="BQ225" i="61"/>
  <c r="BO225" i="61"/>
  <c r="BM225" i="61"/>
  <c r="BG225" i="61"/>
  <c r="BF225" i="61"/>
  <c r="BD225" i="61"/>
  <c r="BB225" i="61"/>
  <c r="AZ225" i="61"/>
  <c r="AT225" i="61"/>
  <c r="AQ225" i="61"/>
  <c r="AO225" i="61"/>
  <c r="AM225" i="61"/>
  <c r="AG225" i="61"/>
  <c r="AF225" i="61"/>
  <c r="AD225" i="61"/>
  <c r="AB225" i="61"/>
  <c r="Z225" i="61"/>
  <c r="T225" i="61"/>
  <c r="K225" i="61"/>
  <c r="C225" i="61" s="1"/>
  <c r="CC225" i="61" s="1"/>
  <c r="J225" i="61"/>
  <c r="H225" i="61"/>
  <c r="A225" i="61"/>
  <c r="BT224" i="61"/>
  <c r="BS224" i="61"/>
  <c r="BQ224" i="61"/>
  <c r="BO224" i="61"/>
  <c r="BM224" i="61"/>
  <c r="BG224" i="61"/>
  <c r="BF224" i="61"/>
  <c r="BD224" i="61"/>
  <c r="BB224" i="61"/>
  <c r="AZ224" i="61"/>
  <c r="AT224" i="61"/>
  <c r="AQ224" i="61"/>
  <c r="AO224" i="61"/>
  <c r="AM224" i="61"/>
  <c r="AG224" i="61"/>
  <c r="AF224" i="61"/>
  <c r="AD224" i="61"/>
  <c r="AB224" i="61"/>
  <c r="Z224" i="61"/>
  <c r="T224" i="61"/>
  <c r="K224" i="61"/>
  <c r="C224" i="61" s="1"/>
  <c r="CC224" i="61" s="1"/>
  <c r="J224" i="61"/>
  <c r="H224" i="61"/>
  <c r="A224" i="61"/>
  <c r="BT223" i="61"/>
  <c r="BS223" i="61"/>
  <c r="BQ223" i="61"/>
  <c r="BO223" i="61"/>
  <c r="BM223" i="61"/>
  <c r="BG223" i="61"/>
  <c r="BF223" i="61"/>
  <c r="BD223" i="61"/>
  <c r="BB223" i="61"/>
  <c r="AZ223" i="61"/>
  <c r="AT223" i="61"/>
  <c r="AQ223" i="61"/>
  <c r="AO223" i="61"/>
  <c r="AM223" i="61"/>
  <c r="AG223" i="61"/>
  <c r="AF223" i="61"/>
  <c r="AD223" i="61"/>
  <c r="AB223" i="61"/>
  <c r="Z223" i="61"/>
  <c r="T223" i="61"/>
  <c r="K223" i="61"/>
  <c r="C223" i="61" s="1"/>
  <c r="CC223" i="61"/>
  <c r="J223" i="61"/>
  <c r="H223" i="61"/>
  <c r="A223" i="61"/>
  <c r="BT222" i="61"/>
  <c r="BS222" i="61"/>
  <c r="BQ222" i="61"/>
  <c r="BO222" i="61"/>
  <c r="BM222" i="61"/>
  <c r="BG222" i="61"/>
  <c r="BF222" i="61"/>
  <c r="BD222" i="61"/>
  <c r="BB222" i="61"/>
  <c r="AZ222" i="61"/>
  <c r="AT222" i="61"/>
  <c r="AQ222" i="61"/>
  <c r="AO222" i="61"/>
  <c r="AM222" i="61"/>
  <c r="AG222" i="61"/>
  <c r="AF222" i="61"/>
  <c r="AD222" i="61"/>
  <c r="AB222" i="61"/>
  <c r="Z222" i="61"/>
  <c r="T222" i="61"/>
  <c r="K222" i="61"/>
  <c r="C222" i="61" s="1"/>
  <c r="CC222" i="61" s="1"/>
  <c r="J222" i="61"/>
  <c r="H222" i="61"/>
  <c r="A222" i="61"/>
  <c r="BT221" i="61"/>
  <c r="BS221" i="61"/>
  <c r="BQ221" i="61"/>
  <c r="BO221" i="61"/>
  <c r="BM221" i="61"/>
  <c r="BG221" i="61"/>
  <c r="BF221" i="61"/>
  <c r="BD221" i="61"/>
  <c r="BB221" i="61"/>
  <c r="AZ221" i="61"/>
  <c r="AT221" i="61"/>
  <c r="AQ221" i="61"/>
  <c r="AO221" i="61"/>
  <c r="AM221" i="61"/>
  <c r="AG221" i="61"/>
  <c r="AF221" i="61"/>
  <c r="AD221" i="61"/>
  <c r="AB221" i="61"/>
  <c r="Z221" i="61"/>
  <c r="T221" i="61"/>
  <c r="K221" i="61"/>
  <c r="C221" i="61" s="1"/>
  <c r="CC221" i="61" s="1"/>
  <c r="J221" i="61"/>
  <c r="H221" i="61"/>
  <c r="A221" i="61"/>
  <c r="BT220" i="61"/>
  <c r="BS220" i="61"/>
  <c r="BQ220" i="61"/>
  <c r="BO220" i="61"/>
  <c r="BM220" i="61"/>
  <c r="BG220" i="61"/>
  <c r="BF220" i="61"/>
  <c r="BD220" i="61"/>
  <c r="BB220" i="61"/>
  <c r="AZ220" i="61"/>
  <c r="AT220" i="61"/>
  <c r="AQ220" i="61"/>
  <c r="AO220" i="61"/>
  <c r="AM220" i="61"/>
  <c r="AG220" i="61"/>
  <c r="AF220" i="61"/>
  <c r="AD220" i="61"/>
  <c r="AB220" i="61"/>
  <c r="Z220" i="61"/>
  <c r="T220" i="61"/>
  <c r="K220" i="61"/>
  <c r="C220" i="61" s="1"/>
  <c r="CC220" i="61" s="1"/>
  <c r="J220" i="61"/>
  <c r="H220" i="61"/>
  <c r="A220" i="61"/>
  <c r="BT219" i="61"/>
  <c r="BS219" i="61"/>
  <c r="BQ219" i="61"/>
  <c r="BO219" i="61"/>
  <c r="BM219" i="61"/>
  <c r="BG219" i="61"/>
  <c r="BF219" i="61"/>
  <c r="BD219" i="61"/>
  <c r="BB219" i="61"/>
  <c r="AZ219" i="61"/>
  <c r="AT219" i="61"/>
  <c r="AQ219" i="61"/>
  <c r="AO219" i="61"/>
  <c r="AM219" i="61"/>
  <c r="AG219" i="61"/>
  <c r="AF219" i="61"/>
  <c r="AD219" i="61"/>
  <c r="AB219" i="61"/>
  <c r="Z219" i="61"/>
  <c r="T219" i="61"/>
  <c r="K219" i="61"/>
  <c r="C219" i="61" s="1"/>
  <c r="CC219" i="61" s="1"/>
  <c r="J219" i="61"/>
  <c r="H219" i="61"/>
  <c r="A219" i="61"/>
  <c r="BT218" i="61"/>
  <c r="BS218" i="61"/>
  <c r="BQ218" i="61"/>
  <c r="BO218" i="61"/>
  <c r="BM218" i="61"/>
  <c r="BG218" i="61"/>
  <c r="BF218" i="61"/>
  <c r="BD218" i="61"/>
  <c r="BB218" i="61"/>
  <c r="AZ218" i="61"/>
  <c r="AT218" i="61"/>
  <c r="AQ218" i="61"/>
  <c r="AO218" i="61"/>
  <c r="AM218" i="61"/>
  <c r="AG218" i="61"/>
  <c r="AF218" i="61"/>
  <c r="AD218" i="61"/>
  <c r="AB218" i="61"/>
  <c r="Z218" i="61"/>
  <c r="T218" i="61"/>
  <c r="K218" i="61"/>
  <c r="C218" i="61" s="1"/>
  <c r="CC218" i="61" s="1"/>
  <c r="J218" i="61"/>
  <c r="H218" i="61"/>
  <c r="A218" i="61"/>
  <c r="BT217" i="61"/>
  <c r="BS217" i="61"/>
  <c r="BQ217" i="61"/>
  <c r="BO217" i="61"/>
  <c r="BM217" i="61"/>
  <c r="BG217" i="61"/>
  <c r="BF217" i="61"/>
  <c r="BD217" i="61"/>
  <c r="BB217" i="61"/>
  <c r="AZ217" i="61"/>
  <c r="AT217" i="61"/>
  <c r="AQ217" i="61"/>
  <c r="AO217" i="61"/>
  <c r="AM217" i="61"/>
  <c r="AG217" i="61"/>
  <c r="AF217" i="61"/>
  <c r="AD217" i="61"/>
  <c r="AB217" i="61"/>
  <c r="Z217" i="61"/>
  <c r="T217" i="61"/>
  <c r="K217" i="61"/>
  <c r="C217" i="61" s="1"/>
  <c r="CC217" i="61" s="1"/>
  <c r="J217" i="61"/>
  <c r="H217" i="61"/>
  <c r="A217" i="61"/>
  <c r="BT216" i="61"/>
  <c r="BS216" i="61"/>
  <c r="BQ216" i="61"/>
  <c r="BO216" i="61"/>
  <c r="BM216" i="61"/>
  <c r="BG216" i="61"/>
  <c r="BF216" i="61"/>
  <c r="BD216" i="61"/>
  <c r="BB216" i="61"/>
  <c r="AZ216" i="61"/>
  <c r="AT216" i="61"/>
  <c r="AQ216" i="61"/>
  <c r="AO216" i="61"/>
  <c r="AM216" i="61"/>
  <c r="AG216" i="61"/>
  <c r="AF216" i="61"/>
  <c r="AD216" i="61"/>
  <c r="AB216" i="61"/>
  <c r="Z216" i="61"/>
  <c r="T216" i="61"/>
  <c r="K216" i="61"/>
  <c r="C216" i="61" s="1"/>
  <c r="CC216" i="61" s="1"/>
  <c r="J216" i="61"/>
  <c r="H216" i="61"/>
  <c r="A216" i="61"/>
  <c r="BT215" i="61"/>
  <c r="BS215" i="61"/>
  <c r="BQ215" i="61"/>
  <c r="BO215" i="61"/>
  <c r="BM215" i="61"/>
  <c r="BG215" i="61"/>
  <c r="BF215" i="61"/>
  <c r="BD215" i="61"/>
  <c r="BB215" i="61"/>
  <c r="AZ215" i="61"/>
  <c r="AT215" i="61"/>
  <c r="AQ215" i="61"/>
  <c r="AO215" i="61"/>
  <c r="AM215" i="61"/>
  <c r="AG215" i="61"/>
  <c r="AF215" i="61"/>
  <c r="AD215" i="61"/>
  <c r="AB215" i="61"/>
  <c r="Z215" i="61"/>
  <c r="T215" i="61"/>
  <c r="K215" i="61"/>
  <c r="C215" i="61"/>
  <c r="CC215" i="61" s="1"/>
  <c r="J215" i="61"/>
  <c r="H215" i="61"/>
  <c r="A215" i="61"/>
  <c r="BT214" i="61"/>
  <c r="BS214" i="61"/>
  <c r="BQ214" i="61"/>
  <c r="BO214" i="61"/>
  <c r="BM214" i="61"/>
  <c r="BG214" i="61"/>
  <c r="BF214" i="61"/>
  <c r="BD214" i="61"/>
  <c r="BB214" i="61"/>
  <c r="AZ214" i="61"/>
  <c r="AT214" i="61"/>
  <c r="AQ214" i="61"/>
  <c r="AO214" i="61"/>
  <c r="AM214" i="61"/>
  <c r="AG214" i="61"/>
  <c r="AF214" i="61"/>
  <c r="AD214" i="61"/>
  <c r="AB214" i="61"/>
  <c r="Z214" i="61"/>
  <c r="T214" i="61"/>
  <c r="K214" i="61"/>
  <c r="C214" i="61" s="1"/>
  <c r="CC214" i="61"/>
  <c r="J214" i="61"/>
  <c r="H214" i="61"/>
  <c r="A214" i="61"/>
  <c r="BT213" i="61"/>
  <c r="BS213" i="61"/>
  <c r="BQ213" i="61"/>
  <c r="BO213" i="61"/>
  <c r="BM213" i="61"/>
  <c r="BG213" i="61"/>
  <c r="BF213" i="61"/>
  <c r="BD213" i="61"/>
  <c r="BB213" i="61"/>
  <c r="AZ213" i="61"/>
  <c r="AT213" i="61"/>
  <c r="AQ213" i="61"/>
  <c r="AO213" i="61"/>
  <c r="AM213" i="61"/>
  <c r="AG213" i="61"/>
  <c r="AF213" i="61"/>
  <c r="AD213" i="61"/>
  <c r="AB213" i="61"/>
  <c r="Z213" i="61"/>
  <c r="T213" i="61"/>
  <c r="K213" i="61"/>
  <c r="C213" i="61" s="1"/>
  <c r="CC213" i="61" s="1"/>
  <c r="J213" i="61"/>
  <c r="H213" i="61"/>
  <c r="A213" i="61"/>
  <c r="BT212" i="61"/>
  <c r="BS212" i="61"/>
  <c r="BQ212" i="61"/>
  <c r="BO212" i="61"/>
  <c r="BM212" i="61"/>
  <c r="BG212" i="61"/>
  <c r="BF212" i="61"/>
  <c r="BD212" i="61"/>
  <c r="BB212" i="61"/>
  <c r="AZ212" i="61"/>
  <c r="AT212" i="61"/>
  <c r="AQ212" i="61"/>
  <c r="AO212" i="61"/>
  <c r="AM212" i="61"/>
  <c r="AG212" i="61"/>
  <c r="AF212" i="61"/>
  <c r="AD212" i="61"/>
  <c r="AB212" i="61"/>
  <c r="Z212" i="61"/>
  <c r="T212" i="61"/>
  <c r="K212" i="61"/>
  <c r="C212" i="61" s="1"/>
  <c r="CC212" i="61" s="1"/>
  <c r="J212" i="61"/>
  <c r="H212" i="61"/>
  <c r="A212" i="61"/>
  <c r="BT211" i="61"/>
  <c r="BS211" i="61"/>
  <c r="BQ211" i="61"/>
  <c r="BO211" i="61"/>
  <c r="BM211" i="61"/>
  <c r="BG211" i="61"/>
  <c r="BF211" i="61"/>
  <c r="BD211" i="61"/>
  <c r="BB211" i="61"/>
  <c r="AZ211" i="61"/>
  <c r="AT211" i="61"/>
  <c r="AQ211" i="61"/>
  <c r="AO211" i="61"/>
  <c r="AM211" i="61"/>
  <c r="AG211" i="61"/>
  <c r="AF211" i="61"/>
  <c r="AD211" i="61"/>
  <c r="AB211" i="61"/>
  <c r="Z211" i="61"/>
  <c r="T211" i="61"/>
  <c r="K211" i="61"/>
  <c r="C211" i="61" s="1"/>
  <c r="CC211" i="61" s="1"/>
  <c r="J211" i="61"/>
  <c r="H211" i="61"/>
  <c r="A211" i="61"/>
  <c r="BT210" i="61"/>
  <c r="BS210" i="61"/>
  <c r="BQ210" i="61"/>
  <c r="BO210" i="61"/>
  <c r="BM210" i="61"/>
  <c r="BG210" i="61"/>
  <c r="BF210" i="61"/>
  <c r="BD210" i="61"/>
  <c r="BB210" i="61"/>
  <c r="AZ210" i="61"/>
  <c r="AT210" i="61"/>
  <c r="AQ210" i="61"/>
  <c r="AO210" i="61"/>
  <c r="AM210" i="61"/>
  <c r="AG210" i="61"/>
  <c r="AF210" i="61"/>
  <c r="AD210" i="61"/>
  <c r="AB210" i="61"/>
  <c r="Z210" i="61"/>
  <c r="T210" i="61"/>
  <c r="K210" i="61"/>
  <c r="C210" i="61" s="1"/>
  <c r="CC210" i="61" s="1"/>
  <c r="J210" i="61"/>
  <c r="H210" i="61"/>
  <c r="A210" i="61"/>
  <c r="BT209" i="61"/>
  <c r="BS209" i="61"/>
  <c r="BQ209" i="61"/>
  <c r="BO209" i="61"/>
  <c r="BM209" i="61"/>
  <c r="BG209" i="61"/>
  <c r="BF209" i="61"/>
  <c r="BD209" i="61"/>
  <c r="BB209" i="61"/>
  <c r="AZ209" i="61"/>
  <c r="AT209" i="61"/>
  <c r="AQ209" i="61"/>
  <c r="AO209" i="61"/>
  <c r="AM209" i="61"/>
  <c r="AG209" i="61"/>
  <c r="AF209" i="61"/>
  <c r="AD209" i="61"/>
  <c r="AB209" i="61"/>
  <c r="Z209" i="61"/>
  <c r="T209" i="61"/>
  <c r="K209" i="61"/>
  <c r="C209" i="61" s="1"/>
  <c r="CC209" i="61" s="1"/>
  <c r="J209" i="61"/>
  <c r="H209" i="61"/>
  <c r="A209" i="61"/>
  <c r="BT208" i="61"/>
  <c r="BS208" i="61"/>
  <c r="BQ208" i="61"/>
  <c r="BO208" i="61"/>
  <c r="BM208" i="61"/>
  <c r="BG208" i="61"/>
  <c r="BF208" i="61"/>
  <c r="BD208" i="61"/>
  <c r="BB208" i="61"/>
  <c r="AZ208" i="61"/>
  <c r="AT208" i="61"/>
  <c r="AQ208" i="61"/>
  <c r="AO208" i="61"/>
  <c r="AM208" i="61"/>
  <c r="AG208" i="61"/>
  <c r="AF208" i="61"/>
  <c r="AD208" i="61"/>
  <c r="AB208" i="61"/>
  <c r="Z208" i="61"/>
  <c r="T208" i="61"/>
  <c r="K208" i="61"/>
  <c r="C208" i="61" s="1"/>
  <c r="CC208" i="61" s="1"/>
  <c r="J208" i="61"/>
  <c r="H208" i="61"/>
  <c r="A208" i="61"/>
  <c r="BT207" i="61"/>
  <c r="BS207" i="61"/>
  <c r="BQ207" i="61"/>
  <c r="BO207" i="61"/>
  <c r="BM207" i="61"/>
  <c r="BG207" i="61"/>
  <c r="BF207" i="61"/>
  <c r="BD207" i="61"/>
  <c r="BB207" i="61"/>
  <c r="AZ207" i="61"/>
  <c r="AT207" i="61"/>
  <c r="AQ207" i="61"/>
  <c r="AO207" i="61"/>
  <c r="AM207" i="61"/>
  <c r="AG207" i="61"/>
  <c r="AF207" i="61"/>
  <c r="AD207" i="61"/>
  <c r="AB207" i="61"/>
  <c r="Z207" i="61"/>
  <c r="T207" i="61"/>
  <c r="K207" i="61"/>
  <c r="C207" i="61" s="1"/>
  <c r="CC207" i="61" s="1"/>
  <c r="J207" i="61"/>
  <c r="H207" i="61"/>
  <c r="A207" i="61"/>
  <c r="BT206" i="61"/>
  <c r="BS206" i="61"/>
  <c r="BQ206" i="61"/>
  <c r="BO206" i="61"/>
  <c r="BM206" i="61"/>
  <c r="BG206" i="61"/>
  <c r="BF206" i="61"/>
  <c r="BD206" i="61"/>
  <c r="BB206" i="61"/>
  <c r="AZ206" i="61"/>
  <c r="AT206" i="61"/>
  <c r="AQ206" i="61"/>
  <c r="AO206" i="61"/>
  <c r="AM206" i="61"/>
  <c r="AG206" i="61"/>
  <c r="AF206" i="61"/>
  <c r="AD206" i="61"/>
  <c r="AB206" i="61"/>
  <c r="Z206" i="61"/>
  <c r="T206" i="61"/>
  <c r="K206" i="61"/>
  <c r="C206" i="61"/>
  <c r="CC206" i="61" s="1"/>
  <c r="J206" i="61"/>
  <c r="H206" i="61"/>
  <c r="A206" i="61"/>
  <c r="BT205" i="61"/>
  <c r="BS205" i="61"/>
  <c r="BQ205" i="61"/>
  <c r="BO205" i="61"/>
  <c r="BM205" i="61"/>
  <c r="BG205" i="61"/>
  <c r="BF205" i="61"/>
  <c r="BD205" i="61"/>
  <c r="BB205" i="61"/>
  <c r="AZ205" i="61"/>
  <c r="AT205" i="61"/>
  <c r="AQ205" i="61"/>
  <c r="AO205" i="61"/>
  <c r="AM205" i="61"/>
  <c r="AG205" i="61"/>
  <c r="AF205" i="61"/>
  <c r="AD205" i="61"/>
  <c r="AB205" i="61"/>
  <c r="Z205" i="61"/>
  <c r="T205" i="61"/>
  <c r="K205" i="61"/>
  <c r="C205" i="61" s="1"/>
  <c r="CC205" i="61" s="1"/>
  <c r="J205" i="61"/>
  <c r="H205" i="61"/>
  <c r="A205" i="61"/>
  <c r="BT204" i="61"/>
  <c r="BS204" i="61"/>
  <c r="BQ204" i="61"/>
  <c r="BO204" i="61"/>
  <c r="BM204" i="61"/>
  <c r="BG204" i="61"/>
  <c r="BF204" i="61"/>
  <c r="BD204" i="61"/>
  <c r="BB204" i="61"/>
  <c r="AZ204" i="61"/>
  <c r="AT204" i="61"/>
  <c r="AQ204" i="61"/>
  <c r="AO204" i="61"/>
  <c r="AM204" i="61"/>
  <c r="AG204" i="61"/>
  <c r="AF204" i="61"/>
  <c r="AD204" i="61"/>
  <c r="AB204" i="61"/>
  <c r="Z204" i="61"/>
  <c r="T204" i="61"/>
  <c r="K204" i="61"/>
  <c r="C204" i="61" s="1"/>
  <c r="CC204" i="61" s="1"/>
  <c r="J204" i="61"/>
  <c r="H204" i="61"/>
  <c r="A204" i="61"/>
  <c r="BT203" i="61"/>
  <c r="BS203" i="61"/>
  <c r="BQ203" i="61"/>
  <c r="BO203" i="61"/>
  <c r="BM203" i="61"/>
  <c r="BG203" i="61"/>
  <c r="BF203" i="61"/>
  <c r="BD203" i="61"/>
  <c r="BB203" i="61"/>
  <c r="AZ203" i="61"/>
  <c r="AT203" i="61"/>
  <c r="AQ203" i="61"/>
  <c r="AO203" i="61"/>
  <c r="AM203" i="61"/>
  <c r="AG203" i="61"/>
  <c r="AF203" i="61"/>
  <c r="AD203" i="61"/>
  <c r="AB203" i="61"/>
  <c r="Z203" i="61"/>
  <c r="T203" i="61"/>
  <c r="K203" i="61"/>
  <c r="C203" i="61" s="1"/>
  <c r="CC203" i="61" s="1"/>
  <c r="J203" i="61"/>
  <c r="H203" i="61"/>
  <c r="A203" i="61"/>
  <c r="BT202" i="61"/>
  <c r="BS202" i="61"/>
  <c r="BQ202" i="61"/>
  <c r="BO202" i="61"/>
  <c r="BM202" i="61"/>
  <c r="BG202" i="61"/>
  <c r="BF202" i="61"/>
  <c r="BD202" i="61"/>
  <c r="BB202" i="61"/>
  <c r="AZ202" i="61"/>
  <c r="AT202" i="61"/>
  <c r="AQ202" i="61"/>
  <c r="AO202" i="61"/>
  <c r="AM202" i="61"/>
  <c r="AG202" i="61"/>
  <c r="AF202" i="61"/>
  <c r="AD202" i="61"/>
  <c r="AB202" i="61"/>
  <c r="Z202" i="61"/>
  <c r="T202" i="61"/>
  <c r="K202" i="61"/>
  <c r="C202" i="61" s="1"/>
  <c r="CC202" i="61" s="1"/>
  <c r="J202" i="61"/>
  <c r="H202" i="61"/>
  <c r="A202" i="61"/>
  <c r="BT201" i="61"/>
  <c r="BS201" i="61"/>
  <c r="BQ201" i="61"/>
  <c r="BO201" i="61"/>
  <c r="BM201" i="61"/>
  <c r="BG201" i="61"/>
  <c r="BF201" i="61"/>
  <c r="BD201" i="61"/>
  <c r="BB201" i="61"/>
  <c r="AZ201" i="61"/>
  <c r="AT201" i="61"/>
  <c r="AQ201" i="61"/>
  <c r="AO201" i="61"/>
  <c r="AM201" i="61"/>
  <c r="AG201" i="61"/>
  <c r="AF201" i="61"/>
  <c r="AD201" i="61"/>
  <c r="AB201" i="61"/>
  <c r="Z201" i="61"/>
  <c r="T201" i="61"/>
  <c r="K201" i="61"/>
  <c r="C201" i="61" s="1"/>
  <c r="CC201" i="61" s="1"/>
  <c r="J201" i="61"/>
  <c r="H201" i="61"/>
  <c r="A201" i="61"/>
  <c r="BT200" i="61"/>
  <c r="BS200" i="61"/>
  <c r="BQ200" i="61"/>
  <c r="BO200" i="61"/>
  <c r="BM200" i="61"/>
  <c r="BG200" i="61"/>
  <c r="BF200" i="61"/>
  <c r="BD200" i="61"/>
  <c r="BB200" i="61"/>
  <c r="AZ200" i="61"/>
  <c r="AT200" i="61"/>
  <c r="AQ200" i="61"/>
  <c r="AO200" i="61"/>
  <c r="AM200" i="61"/>
  <c r="AG200" i="61"/>
  <c r="AF200" i="61"/>
  <c r="AD200" i="61"/>
  <c r="AB200" i="61"/>
  <c r="Z200" i="61"/>
  <c r="T200" i="61"/>
  <c r="K200" i="61"/>
  <c r="C200" i="61" s="1"/>
  <c r="CC200" i="61" s="1"/>
  <c r="J200" i="61"/>
  <c r="H200" i="61"/>
  <c r="A200" i="61"/>
  <c r="BT199" i="61"/>
  <c r="BS199" i="61"/>
  <c r="BQ199" i="61"/>
  <c r="BO199" i="61"/>
  <c r="BM199" i="61"/>
  <c r="BG199" i="61"/>
  <c r="BF199" i="61"/>
  <c r="BD199" i="61"/>
  <c r="BB199" i="61"/>
  <c r="AZ199" i="61"/>
  <c r="AT199" i="61"/>
  <c r="AQ199" i="61"/>
  <c r="AO199" i="61"/>
  <c r="AM199" i="61"/>
  <c r="AG199" i="61"/>
  <c r="AF199" i="61"/>
  <c r="AD199" i="61"/>
  <c r="AB199" i="61"/>
  <c r="Z199" i="61"/>
  <c r="T199" i="61"/>
  <c r="K199" i="61"/>
  <c r="C199" i="61" s="1"/>
  <c r="CC199" i="61" s="1"/>
  <c r="J199" i="61"/>
  <c r="H199" i="61"/>
  <c r="A199" i="61"/>
  <c r="BT198" i="61"/>
  <c r="BS198" i="61"/>
  <c r="BQ198" i="61"/>
  <c r="BO198" i="61"/>
  <c r="BM198" i="61"/>
  <c r="BG198" i="61"/>
  <c r="BF198" i="61"/>
  <c r="BD198" i="61"/>
  <c r="BB198" i="61"/>
  <c r="AZ198" i="61"/>
  <c r="AT198" i="61"/>
  <c r="AQ198" i="61"/>
  <c r="AO198" i="61"/>
  <c r="AM198" i="61"/>
  <c r="AG198" i="61"/>
  <c r="AF198" i="61"/>
  <c r="AD198" i="61"/>
  <c r="AB198" i="61"/>
  <c r="Z198" i="61"/>
  <c r="T198" i="61"/>
  <c r="K198" i="61"/>
  <c r="C198" i="61"/>
  <c r="CC198" i="61" s="1"/>
  <c r="J198" i="61"/>
  <c r="H198" i="61"/>
  <c r="A198" i="61"/>
  <c r="BT197" i="61"/>
  <c r="BS197" i="61"/>
  <c r="BQ197" i="61"/>
  <c r="BO197" i="61"/>
  <c r="BM197" i="61"/>
  <c r="BG197" i="61"/>
  <c r="BF197" i="61"/>
  <c r="BD197" i="61"/>
  <c r="BB197" i="61"/>
  <c r="AZ197" i="61"/>
  <c r="AT197" i="61"/>
  <c r="AQ197" i="61"/>
  <c r="AO197" i="61"/>
  <c r="AM197" i="61"/>
  <c r="AG197" i="61"/>
  <c r="AF197" i="61"/>
  <c r="AD197" i="61"/>
  <c r="AB197" i="61"/>
  <c r="Z197" i="61"/>
  <c r="T197" i="61"/>
  <c r="K197" i="61"/>
  <c r="C197" i="61" s="1"/>
  <c r="CC197" i="61" s="1"/>
  <c r="J197" i="61"/>
  <c r="H197" i="61"/>
  <c r="A197" i="61"/>
  <c r="BT196" i="61"/>
  <c r="BS196" i="61"/>
  <c r="BQ196" i="61"/>
  <c r="BO196" i="61"/>
  <c r="BM196" i="61"/>
  <c r="BG196" i="61"/>
  <c r="BF196" i="61"/>
  <c r="BD196" i="61"/>
  <c r="BB196" i="61"/>
  <c r="AZ196" i="61"/>
  <c r="AT196" i="61"/>
  <c r="AQ196" i="61"/>
  <c r="AO196" i="61"/>
  <c r="AM196" i="61"/>
  <c r="AG196" i="61"/>
  <c r="AF196" i="61"/>
  <c r="AD196" i="61"/>
  <c r="AB196" i="61"/>
  <c r="Z196" i="61"/>
  <c r="T196" i="61"/>
  <c r="K196" i="61"/>
  <c r="C196" i="61" s="1"/>
  <c r="CC196" i="61" s="1"/>
  <c r="J196" i="61"/>
  <c r="H196" i="61"/>
  <c r="A196" i="61"/>
  <c r="BT195" i="61"/>
  <c r="BS195" i="61"/>
  <c r="BQ195" i="61"/>
  <c r="BO195" i="61"/>
  <c r="BM195" i="61"/>
  <c r="BG195" i="61"/>
  <c r="BF195" i="61"/>
  <c r="BD195" i="61"/>
  <c r="BB195" i="61"/>
  <c r="AZ195" i="61"/>
  <c r="AT195" i="61"/>
  <c r="AQ195" i="61"/>
  <c r="AO195" i="61"/>
  <c r="AM195" i="61"/>
  <c r="AG195" i="61"/>
  <c r="AF195" i="61"/>
  <c r="AD195" i="61"/>
  <c r="AB195" i="61"/>
  <c r="Z195" i="61"/>
  <c r="T195" i="61"/>
  <c r="K195" i="61"/>
  <c r="C195" i="61" s="1"/>
  <c r="CC195" i="61" s="1"/>
  <c r="J195" i="61"/>
  <c r="H195" i="61"/>
  <c r="A195" i="61"/>
  <c r="BT194" i="61"/>
  <c r="BS194" i="61"/>
  <c r="BQ194" i="61"/>
  <c r="BO194" i="61"/>
  <c r="BM194" i="61"/>
  <c r="BG194" i="61"/>
  <c r="BF194" i="61"/>
  <c r="BD194" i="61"/>
  <c r="BB194" i="61"/>
  <c r="AZ194" i="61"/>
  <c r="AT194" i="61"/>
  <c r="AQ194" i="61"/>
  <c r="AO194" i="61"/>
  <c r="AM194" i="61"/>
  <c r="AG194" i="61"/>
  <c r="AF194" i="61"/>
  <c r="AD194" i="61"/>
  <c r="AB194" i="61"/>
  <c r="Z194" i="61"/>
  <c r="T194" i="61"/>
  <c r="K194" i="61"/>
  <c r="C194" i="61" s="1"/>
  <c r="CC194" i="61" s="1"/>
  <c r="J194" i="61"/>
  <c r="H194" i="61"/>
  <c r="A194" i="61"/>
  <c r="BT193" i="61"/>
  <c r="BS193" i="61"/>
  <c r="BQ193" i="61"/>
  <c r="BO193" i="61"/>
  <c r="BM193" i="61"/>
  <c r="BG193" i="61"/>
  <c r="BF193" i="61"/>
  <c r="BD193" i="61"/>
  <c r="BB193" i="61"/>
  <c r="AZ193" i="61"/>
  <c r="AT193" i="61"/>
  <c r="AQ193" i="61"/>
  <c r="AO193" i="61"/>
  <c r="AM193" i="61"/>
  <c r="AG193" i="61"/>
  <c r="AF193" i="61"/>
  <c r="AD193" i="61"/>
  <c r="AB193" i="61"/>
  <c r="Z193" i="61"/>
  <c r="T193" i="61"/>
  <c r="K193" i="61"/>
  <c r="C193" i="61" s="1"/>
  <c r="CC193" i="61" s="1"/>
  <c r="J193" i="61"/>
  <c r="H193" i="61"/>
  <c r="A193" i="61"/>
  <c r="BT192" i="61"/>
  <c r="BS192" i="61"/>
  <c r="BQ192" i="61"/>
  <c r="BO192" i="61"/>
  <c r="BM192" i="61"/>
  <c r="BG192" i="61"/>
  <c r="BF192" i="61"/>
  <c r="BD192" i="61"/>
  <c r="BB192" i="61"/>
  <c r="AZ192" i="61"/>
  <c r="AT192" i="61"/>
  <c r="AQ192" i="61"/>
  <c r="AO192" i="61"/>
  <c r="AM192" i="61"/>
  <c r="AG192" i="61"/>
  <c r="AF192" i="61"/>
  <c r="AD192" i="61"/>
  <c r="AB192" i="61"/>
  <c r="Z192" i="61"/>
  <c r="T192" i="61"/>
  <c r="K192" i="61"/>
  <c r="C192" i="61" s="1"/>
  <c r="CC192" i="61" s="1"/>
  <c r="J192" i="61"/>
  <c r="H192" i="61"/>
  <c r="A192" i="61"/>
  <c r="BT191" i="61"/>
  <c r="BS191" i="61"/>
  <c r="BQ191" i="61"/>
  <c r="BO191" i="61"/>
  <c r="BM191" i="61"/>
  <c r="BG191" i="61"/>
  <c r="BF191" i="61"/>
  <c r="BD191" i="61"/>
  <c r="BB191" i="61"/>
  <c r="AZ191" i="61"/>
  <c r="AT191" i="61"/>
  <c r="AQ191" i="61"/>
  <c r="AO191" i="61"/>
  <c r="AM191" i="61"/>
  <c r="AG191" i="61"/>
  <c r="AF191" i="61"/>
  <c r="AD191" i="61"/>
  <c r="AB191" i="61"/>
  <c r="Z191" i="61"/>
  <c r="T191" i="61"/>
  <c r="K191" i="61"/>
  <c r="C191" i="61" s="1"/>
  <c r="CC191" i="61" s="1"/>
  <c r="J191" i="61"/>
  <c r="H191" i="61"/>
  <c r="A191" i="61"/>
  <c r="BT190" i="61"/>
  <c r="BS190" i="61"/>
  <c r="BQ190" i="61"/>
  <c r="BO190" i="61"/>
  <c r="BM190" i="61"/>
  <c r="BG190" i="61"/>
  <c r="BF190" i="61"/>
  <c r="BD190" i="61"/>
  <c r="BB190" i="61"/>
  <c r="AZ190" i="61"/>
  <c r="AT190" i="61"/>
  <c r="AQ190" i="61"/>
  <c r="AO190" i="61"/>
  <c r="AM190" i="61"/>
  <c r="AG190" i="61"/>
  <c r="AF190" i="61"/>
  <c r="AD190" i="61"/>
  <c r="AB190" i="61"/>
  <c r="Z190" i="61"/>
  <c r="T190" i="61"/>
  <c r="K190" i="61"/>
  <c r="C190" i="61" s="1"/>
  <c r="CC190" i="61" s="1"/>
  <c r="J190" i="61"/>
  <c r="H190" i="61"/>
  <c r="A190" i="61"/>
  <c r="BT189" i="61"/>
  <c r="BS189" i="61"/>
  <c r="BQ189" i="61"/>
  <c r="BO189" i="61"/>
  <c r="BM189" i="61"/>
  <c r="BG189" i="61"/>
  <c r="BF189" i="61"/>
  <c r="BD189" i="61"/>
  <c r="BB189" i="61"/>
  <c r="AZ189" i="61"/>
  <c r="AT189" i="61"/>
  <c r="AQ189" i="61"/>
  <c r="AO189" i="61"/>
  <c r="AM189" i="61"/>
  <c r="AG189" i="61"/>
  <c r="AF189" i="61"/>
  <c r="AD189" i="61"/>
  <c r="AB189" i="61"/>
  <c r="Z189" i="61"/>
  <c r="T189" i="61"/>
  <c r="K189" i="61"/>
  <c r="C189" i="61" s="1"/>
  <c r="CC189" i="61" s="1"/>
  <c r="J189" i="61"/>
  <c r="H189" i="61"/>
  <c r="A189" i="61"/>
  <c r="BT188" i="61"/>
  <c r="BS188" i="61"/>
  <c r="BQ188" i="61"/>
  <c r="BO188" i="61"/>
  <c r="BM188" i="61"/>
  <c r="BG188" i="61"/>
  <c r="BF188" i="61"/>
  <c r="BD188" i="61"/>
  <c r="BB188" i="61"/>
  <c r="AZ188" i="61"/>
  <c r="AT188" i="61"/>
  <c r="AQ188" i="61"/>
  <c r="AO188" i="61"/>
  <c r="AM188" i="61"/>
  <c r="AG188" i="61"/>
  <c r="AF188" i="61"/>
  <c r="AD188" i="61"/>
  <c r="AB188" i="61"/>
  <c r="Z188" i="61"/>
  <c r="T188" i="61"/>
  <c r="K188" i="61"/>
  <c r="C188" i="61" s="1"/>
  <c r="CC188" i="61" s="1"/>
  <c r="J188" i="61"/>
  <c r="H188" i="61"/>
  <c r="A188" i="61"/>
  <c r="BT187" i="61"/>
  <c r="BS187" i="61"/>
  <c r="BQ187" i="61"/>
  <c r="BO187" i="61"/>
  <c r="BM187" i="61"/>
  <c r="BG187" i="61"/>
  <c r="BF187" i="61"/>
  <c r="BD187" i="61"/>
  <c r="BB187" i="61"/>
  <c r="AZ187" i="61"/>
  <c r="AT187" i="61"/>
  <c r="AQ187" i="61"/>
  <c r="AO187" i="61"/>
  <c r="AM187" i="61"/>
  <c r="AG187" i="61"/>
  <c r="AF187" i="61"/>
  <c r="AD187" i="61"/>
  <c r="AB187" i="61"/>
  <c r="Z187" i="61"/>
  <c r="T187" i="61"/>
  <c r="K187" i="61"/>
  <c r="C187" i="61"/>
  <c r="CC187" i="61" s="1"/>
  <c r="J187" i="61"/>
  <c r="H187" i="61"/>
  <c r="A187" i="61"/>
  <c r="BT186" i="61"/>
  <c r="BS186" i="61"/>
  <c r="BQ186" i="61"/>
  <c r="BO186" i="61"/>
  <c r="BM186" i="61"/>
  <c r="BG186" i="61"/>
  <c r="BF186" i="61"/>
  <c r="BD186" i="61"/>
  <c r="BB186" i="61"/>
  <c r="AZ186" i="61"/>
  <c r="AT186" i="61"/>
  <c r="AQ186" i="61"/>
  <c r="AO186" i="61"/>
  <c r="AM186" i="61"/>
  <c r="AG186" i="61"/>
  <c r="AF186" i="61"/>
  <c r="AD186" i="61"/>
  <c r="AB186" i="61"/>
  <c r="Z186" i="61"/>
  <c r="T186" i="61"/>
  <c r="K186" i="61"/>
  <c r="C186" i="61" s="1"/>
  <c r="CC186" i="61" s="1"/>
  <c r="J186" i="61"/>
  <c r="H186" i="61"/>
  <c r="A186" i="61"/>
  <c r="BT185" i="61"/>
  <c r="BS185" i="61"/>
  <c r="BQ185" i="61"/>
  <c r="BO185" i="61"/>
  <c r="BM185" i="61"/>
  <c r="BG185" i="61"/>
  <c r="BF185" i="61"/>
  <c r="BD185" i="61"/>
  <c r="BB185" i="61"/>
  <c r="AZ185" i="61"/>
  <c r="AT185" i="61"/>
  <c r="AQ185" i="61"/>
  <c r="AO185" i="61"/>
  <c r="AM185" i="61"/>
  <c r="AG185" i="61"/>
  <c r="AF185" i="61"/>
  <c r="AD185" i="61"/>
  <c r="AB185" i="61"/>
  <c r="Z185" i="61"/>
  <c r="T185" i="61"/>
  <c r="K185" i="61"/>
  <c r="C185" i="61" s="1"/>
  <c r="CC185" i="61" s="1"/>
  <c r="J185" i="61"/>
  <c r="H185" i="61"/>
  <c r="A185" i="61"/>
  <c r="BT184" i="61"/>
  <c r="BS184" i="61"/>
  <c r="BQ184" i="61"/>
  <c r="BO184" i="61"/>
  <c r="BM184" i="61"/>
  <c r="BG184" i="61"/>
  <c r="BF184" i="61"/>
  <c r="BD184" i="61"/>
  <c r="BB184" i="61"/>
  <c r="AZ184" i="61"/>
  <c r="AT184" i="61"/>
  <c r="AQ184" i="61"/>
  <c r="AO184" i="61"/>
  <c r="AM184" i="61"/>
  <c r="AG184" i="61"/>
  <c r="AF184" i="61"/>
  <c r="AD184" i="61"/>
  <c r="AB184" i="61"/>
  <c r="Z184" i="61"/>
  <c r="T184" i="61"/>
  <c r="K184" i="61"/>
  <c r="C184" i="61" s="1"/>
  <c r="CC184" i="61" s="1"/>
  <c r="J184" i="61"/>
  <c r="H184" i="61"/>
  <c r="A184" i="61"/>
  <c r="BT183" i="61"/>
  <c r="BS183" i="61"/>
  <c r="BQ183" i="61"/>
  <c r="BO183" i="61"/>
  <c r="BM183" i="61"/>
  <c r="BG183" i="61"/>
  <c r="BF183" i="61"/>
  <c r="BD183" i="61"/>
  <c r="BB183" i="61"/>
  <c r="AZ183" i="61"/>
  <c r="AT183" i="61"/>
  <c r="AQ183" i="61"/>
  <c r="AO183" i="61"/>
  <c r="AM183" i="61"/>
  <c r="AG183" i="61"/>
  <c r="AF183" i="61"/>
  <c r="AD183" i="61"/>
  <c r="AB183" i="61"/>
  <c r="Z183" i="61"/>
  <c r="T183" i="61"/>
  <c r="K183" i="61"/>
  <c r="C183" i="61" s="1"/>
  <c r="CC183" i="61" s="1"/>
  <c r="J183" i="61"/>
  <c r="H183" i="61"/>
  <c r="A183" i="61"/>
  <c r="BT182" i="61"/>
  <c r="BS182" i="61"/>
  <c r="BQ182" i="61"/>
  <c r="BO182" i="61"/>
  <c r="BM182" i="61"/>
  <c r="BG182" i="61"/>
  <c r="BF182" i="61"/>
  <c r="BD182" i="61"/>
  <c r="BB182" i="61"/>
  <c r="AZ182" i="61"/>
  <c r="AT182" i="61"/>
  <c r="AQ182" i="61"/>
  <c r="AO182" i="61"/>
  <c r="AM182" i="61"/>
  <c r="AG182" i="61"/>
  <c r="AF182" i="61"/>
  <c r="AD182" i="61"/>
  <c r="AB182" i="61"/>
  <c r="Z182" i="61"/>
  <c r="T182" i="61"/>
  <c r="K182" i="61"/>
  <c r="C182" i="61"/>
  <c r="CC182" i="61" s="1"/>
  <c r="J182" i="61"/>
  <c r="H182" i="61"/>
  <c r="A182" i="61"/>
  <c r="BT181" i="61"/>
  <c r="BS181" i="61"/>
  <c r="BQ181" i="61"/>
  <c r="BO181" i="61"/>
  <c r="BM181" i="61"/>
  <c r="BG181" i="61"/>
  <c r="BF181" i="61"/>
  <c r="BD181" i="61"/>
  <c r="BB181" i="61"/>
  <c r="AZ181" i="61"/>
  <c r="AT181" i="61"/>
  <c r="AQ181" i="61"/>
  <c r="AO181" i="61"/>
  <c r="AM181" i="61"/>
  <c r="AG181" i="61"/>
  <c r="AF181" i="61"/>
  <c r="AD181" i="61"/>
  <c r="AB181" i="61"/>
  <c r="Z181" i="61"/>
  <c r="T181" i="61"/>
  <c r="K181" i="61"/>
  <c r="C181" i="61" s="1"/>
  <c r="CC181" i="61" s="1"/>
  <c r="J181" i="61"/>
  <c r="H181" i="61"/>
  <c r="A181" i="61"/>
  <c r="BT180" i="61"/>
  <c r="BS180" i="61"/>
  <c r="BQ180" i="61"/>
  <c r="BO180" i="61"/>
  <c r="BM180" i="61"/>
  <c r="BG180" i="61"/>
  <c r="BF180" i="61"/>
  <c r="BD180" i="61"/>
  <c r="BB180" i="61"/>
  <c r="AZ180" i="61"/>
  <c r="AT180" i="61"/>
  <c r="AQ180" i="61"/>
  <c r="AO180" i="61"/>
  <c r="AM180" i="61"/>
  <c r="AG180" i="61"/>
  <c r="AF180" i="61"/>
  <c r="AD180" i="61"/>
  <c r="AB180" i="61"/>
  <c r="Z180" i="61"/>
  <c r="T180" i="61"/>
  <c r="K180" i="61"/>
  <c r="C180" i="61" s="1"/>
  <c r="CC180" i="61" s="1"/>
  <c r="J180" i="61"/>
  <c r="H180" i="61"/>
  <c r="A180" i="61"/>
  <c r="BT179" i="61"/>
  <c r="BS179" i="61"/>
  <c r="BQ179" i="61"/>
  <c r="BO179" i="61"/>
  <c r="BM179" i="61"/>
  <c r="BG179" i="61"/>
  <c r="BF179" i="61"/>
  <c r="BD179" i="61"/>
  <c r="BB179" i="61"/>
  <c r="AZ179" i="61"/>
  <c r="AT179" i="61"/>
  <c r="AQ179" i="61"/>
  <c r="AO179" i="61"/>
  <c r="AM179" i="61"/>
  <c r="AG179" i="61"/>
  <c r="AF179" i="61"/>
  <c r="AD179" i="61"/>
  <c r="AB179" i="61"/>
  <c r="Z179" i="61"/>
  <c r="T179" i="61"/>
  <c r="K179" i="61"/>
  <c r="C179" i="61" s="1"/>
  <c r="CC179" i="61" s="1"/>
  <c r="J179" i="61"/>
  <c r="H179" i="61"/>
  <c r="A179" i="61"/>
  <c r="BT178" i="61"/>
  <c r="BS178" i="61"/>
  <c r="BQ178" i="61"/>
  <c r="BO178" i="61"/>
  <c r="BM178" i="61"/>
  <c r="BG178" i="61"/>
  <c r="BF178" i="61"/>
  <c r="BD178" i="61"/>
  <c r="BB178" i="61"/>
  <c r="AZ178" i="61"/>
  <c r="AT178" i="61"/>
  <c r="AQ178" i="61"/>
  <c r="AO178" i="61"/>
  <c r="AM178" i="61"/>
  <c r="AG178" i="61"/>
  <c r="AF178" i="61"/>
  <c r="AD178" i="61"/>
  <c r="AB178" i="61"/>
  <c r="Z178" i="61"/>
  <c r="T178" i="61"/>
  <c r="K178" i="61"/>
  <c r="C178" i="61" s="1"/>
  <c r="CC178" i="61" s="1"/>
  <c r="J178" i="61"/>
  <c r="H178" i="61"/>
  <c r="A178" i="61"/>
  <c r="BT177" i="61"/>
  <c r="BS177" i="61"/>
  <c r="BQ177" i="61"/>
  <c r="BO177" i="61"/>
  <c r="BM177" i="61"/>
  <c r="BG177" i="61"/>
  <c r="BF177" i="61"/>
  <c r="BD177" i="61"/>
  <c r="BB177" i="61"/>
  <c r="AZ177" i="61"/>
  <c r="AT177" i="61"/>
  <c r="AQ177" i="61"/>
  <c r="AO177" i="61"/>
  <c r="AM177" i="61"/>
  <c r="AG177" i="61"/>
  <c r="AF177" i="61"/>
  <c r="AD177" i="61"/>
  <c r="AB177" i="61"/>
  <c r="Z177" i="61"/>
  <c r="T177" i="61"/>
  <c r="K177" i="61"/>
  <c r="C177" i="61" s="1"/>
  <c r="CC177" i="61" s="1"/>
  <c r="J177" i="61"/>
  <c r="H177" i="61"/>
  <c r="A177" i="61"/>
  <c r="BT176" i="61"/>
  <c r="BS176" i="61"/>
  <c r="BQ176" i="61"/>
  <c r="BO176" i="61"/>
  <c r="BM176" i="61"/>
  <c r="BG176" i="61"/>
  <c r="BF176" i="61"/>
  <c r="BD176" i="61"/>
  <c r="BB176" i="61"/>
  <c r="AZ176" i="61"/>
  <c r="AT176" i="61"/>
  <c r="AQ176" i="61"/>
  <c r="AO176" i="61"/>
  <c r="AM176" i="61"/>
  <c r="AG176" i="61"/>
  <c r="AF176" i="61"/>
  <c r="AD176" i="61"/>
  <c r="AB176" i="61"/>
  <c r="Z176" i="61"/>
  <c r="T176" i="61"/>
  <c r="K176" i="61"/>
  <c r="C176" i="61" s="1"/>
  <c r="CC176" i="61" s="1"/>
  <c r="J176" i="61"/>
  <c r="H176" i="61"/>
  <c r="A176" i="61"/>
  <c r="BT175" i="61"/>
  <c r="BS175" i="61"/>
  <c r="BQ175" i="61"/>
  <c r="BO175" i="61"/>
  <c r="BM175" i="61"/>
  <c r="BG175" i="61"/>
  <c r="BF175" i="61"/>
  <c r="BD175" i="61"/>
  <c r="BB175" i="61"/>
  <c r="AZ175" i="61"/>
  <c r="AT175" i="61"/>
  <c r="AQ175" i="61"/>
  <c r="AO175" i="61"/>
  <c r="AM175" i="61"/>
  <c r="AG175" i="61"/>
  <c r="AF175" i="61"/>
  <c r="AD175" i="61"/>
  <c r="AB175" i="61"/>
  <c r="Z175" i="61"/>
  <c r="T175" i="61"/>
  <c r="K175" i="61"/>
  <c r="C175" i="61" s="1"/>
  <c r="CC175" i="61" s="1"/>
  <c r="J175" i="61"/>
  <c r="H175" i="61"/>
  <c r="A175" i="61"/>
  <c r="BT174" i="61"/>
  <c r="BS174" i="61"/>
  <c r="BQ174" i="61"/>
  <c r="BO174" i="61"/>
  <c r="BM174" i="61"/>
  <c r="BG174" i="61"/>
  <c r="BF174" i="61"/>
  <c r="BD174" i="61"/>
  <c r="BB174" i="61"/>
  <c r="AZ174" i="61"/>
  <c r="AT174" i="61"/>
  <c r="AQ174" i="61"/>
  <c r="AO174" i="61"/>
  <c r="AM174" i="61"/>
  <c r="AG174" i="61"/>
  <c r="AF174" i="61"/>
  <c r="AD174" i="61"/>
  <c r="AB174" i="61"/>
  <c r="Z174" i="61"/>
  <c r="T174" i="61"/>
  <c r="K174" i="61"/>
  <c r="C174" i="61" s="1"/>
  <c r="CC174" i="61" s="1"/>
  <c r="J174" i="61"/>
  <c r="H174" i="61"/>
  <c r="A174" i="61"/>
  <c r="BT173" i="61"/>
  <c r="BS173" i="61"/>
  <c r="BQ173" i="61"/>
  <c r="BO173" i="61"/>
  <c r="BM173" i="61"/>
  <c r="BG173" i="61"/>
  <c r="BF173" i="61"/>
  <c r="BD173" i="61"/>
  <c r="BB173" i="61"/>
  <c r="AZ173" i="61"/>
  <c r="AT173" i="61"/>
  <c r="AQ173" i="61"/>
  <c r="AO173" i="61"/>
  <c r="AM173" i="61"/>
  <c r="AG173" i="61"/>
  <c r="AF173" i="61"/>
  <c r="AD173" i="61"/>
  <c r="AB173" i="61"/>
  <c r="Z173" i="61"/>
  <c r="T173" i="61"/>
  <c r="K173" i="61"/>
  <c r="C173" i="61" s="1"/>
  <c r="CC173" i="61" s="1"/>
  <c r="J173" i="61"/>
  <c r="H173" i="61"/>
  <c r="A173" i="61"/>
  <c r="BT172" i="61"/>
  <c r="BS172" i="61"/>
  <c r="BQ172" i="61"/>
  <c r="BO172" i="61"/>
  <c r="BM172" i="61"/>
  <c r="BG172" i="61"/>
  <c r="BF172" i="61"/>
  <c r="BD172" i="61"/>
  <c r="BB172" i="61"/>
  <c r="AZ172" i="61"/>
  <c r="AT172" i="61"/>
  <c r="AQ172" i="61"/>
  <c r="AO172" i="61"/>
  <c r="AM172" i="61"/>
  <c r="AG172" i="61"/>
  <c r="AF172" i="61"/>
  <c r="AD172" i="61"/>
  <c r="AB172" i="61"/>
  <c r="Z172" i="61"/>
  <c r="T172" i="61"/>
  <c r="K172" i="61"/>
  <c r="C172" i="61" s="1"/>
  <c r="CC172" i="61" s="1"/>
  <c r="J172" i="61"/>
  <c r="H172" i="61"/>
  <c r="A172" i="61"/>
  <c r="BT171" i="61"/>
  <c r="BS171" i="61"/>
  <c r="BQ171" i="61"/>
  <c r="BO171" i="61"/>
  <c r="BM171" i="61"/>
  <c r="BG171" i="61"/>
  <c r="BF171" i="61"/>
  <c r="BD171" i="61"/>
  <c r="BB171" i="61"/>
  <c r="AZ171" i="61"/>
  <c r="AT171" i="61"/>
  <c r="AQ171" i="61"/>
  <c r="AO171" i="61"/>
  <c r="AM171" i="61"/>
  <c r="AG171" i="61"/>
  <c r="AF171" i="61"/>
  <c r="AD171" i="61"/>
  <c r="AB171" i="61"/>
  <c r="Z171" i="61"/>
  <c r="T171" i="61"/>
  <c r="K171" i="61"/>
  <c r="C171" i="61" s="1"/>
  <c r="CC171" i="61" s="1"/>
  <c r="J171" i="61"/>
  <c r="H171" i="61"/>
  <c r="A171" i="61"/>
  <c r="BT170" i="61"/>
  <c r="BS170" i="61"/>
  <c r="BQ170" i="61"/>
  <c r="BO170" i="61"/>
  <c r="BM170" i="61"/>
  <c r="BG170" i="61"/>
  <c r="BF170" i="61"/>
  <c r="BD170" i="61"/>
  <c r="BB170" i="61"/>
  <c r="AZ170" i="61"/>
  <c r="AT170" i="61"/>
  <c r="AQ170" i="61"/>
  <c r="AO170" i="61"/>
  <c r="AM170" i="61"/>
  <c r="AG170" i="61"/>
  <c r="AF170" i="61"/>
  <c r="AD170" i="61"/>
  <c r="AB170" i="61"/>
  <c r="Z170" i="61"/>
  <c r="T170" i="61"/>
  <c r="K170" i="61"/>
  <c r="C170" i="61" s="1"/>
  <c r="CC170" i="61" s="1"/>
  <c r="J170" i="61"/>
  <c r="H170" i="61"/>
  <c r="A170" i="61"/>
  <c r="BT169" i="61"/>
  <c r="BS169" i="61"/>
  <c r="BQ169" i="61"/>
  <c r="BO169" i="61"/>
  <c r="BM169" i="61"/>
  <c r="BG169" i="61"/>
  <c r="BF169" i="61"/>
  <c r="BD169" i="61"/>
  <c r="BB169" i="61"/>
  <c r="AZ169" i="61"/>
  <c r="AT169" i="61"/>
  <c r="AQ169" i="61"/>
  <c r="AO169" i="61"/>
  <c r="AM169" i="61"/>
  <c r="AG169" i="61"/>
  <c r="AF169" i="61"/>
  <c r="AD169" i="61"/>
  <c r="AB169" i="61"/>
  <c r="Z169" i="61"/>
  <c r="T169" i="61"/>
  <c r="K169" i="61"/>
  <c r="C169" i="61" s="1"/>
  <c r="CC169" i="61" s="1"/>
  <c r="J169" i="61"/>
  <c r="H169" i="61"/>
  <c r="A169" i="61"/>
  <c r="BT168" i="61"/>
  <c r="BS168" i="61"/>
  <c r="BQ168" i="61"/>
  <c r="BO168" i="61"/>
  <c r="BM168" i="61"/>
  <c r="BG168" i="61"/>
  <c r="BF168" i="61"/>
  <c r="BD168" i="61"/>
  <c r="BB168" i="61"/>
  <c r="AZ168" i="61"/>
  <c r="AT168" i="61"/>
  <c r="AQ168" i="61"/>
  <c r="AO168" i="61"/>
  <c r="AM168" i="61"/>
  <c r="AG168" i="61"/>
  <c r="AF168" i="61"/>
  <c r="AD168" i="61"/>
  <c r="AB168" i="61"/>
  <c r="Z168" i="61"/>
  <c r="T168" i="61"/>
  <c r="K168" i="61"/>
  <c r="C168" i="61" s="1"/>
  <c r="CC168" i="61" s="1"/>
  <c r="J168" i="61"/>
  <c r="H168" i="61"/>
  <c r="A168" i="61"/>
  <c r="BT167" i="61"/>
  <c r="BS167" i="61"/>
  <c r="BQ167" i="61"/>
  <c r="BO167" i="61"/>
  <c r="BM167" i="61"/>
  <c r="BG167" i="61"/>
  <c r="BF167" i="61"/>
  <c r="BD167" i="61"/>
  <c r="BB167" i="61"/>
  <c r="AZ167" i="61"/>
  <c r="AT167" i="61"/>
  <c r="AQ167" i="61"/>
  <c r="AO167" i="61"/>
  <c r="AM167" i="61"/>
  <c r="AG167" i="61"/>
  <c r="AF167" i="61"/>
  <c r="AD167" i="61"/>
  <c r="AB167" i="61"/>
  <c r="Z167" i="61"/>
  <c r="T167" i="61"/>
  <c r="K167" i="61"/>
  <c r="C167" i="61" s="1"/>
  <c r="CC167" i="61" s="1"/>
  <c r="J167" i="61"/>
  <c r="H167" i="61"/>
  <c r="A167" i="61"/>
  <c r="BT166" i="61"/>
  <c r="BS166" i="61"/>
  <c r="BQ166" i="61"/>
  <c r="BO166" i="61"/>
  <c r="BM166" i="61"/>
  <c r="BG166" i="61"/>
  <c r="BF166" i="61"/>
  <c r="BD166" i="61"/>
  <c r="BB166" i="61"/>
  <c r="AZ166" i="61"/>
  <c r="AT166" i="61"/>
  <c r="AQ166" i="61"/>
  <c r="AO166" i="61"/>
  <c r="AM166" i="61"/>
  <c r="AG166" i="61"/>
  <c r="AF166" i="61"/>
  <c r="AD166" i="61"/>
  <c r="AB166" i="61"/>
  <c r="Z166" i="61"/>
  <c r="T166" i="61"/>
  <c r="K166" i="61"/>
  <c r="C166" i="61" s="1"/>
  <c r="CC166" i="61" s="1"/>
  <c r="J166" i="61"/>
  <c r="H166" i="61"/>
  <c r="A166" i="61"/>
  <c r="BT165" i="61"/>
  <c r="BS165" i="61"/>
  <c r="BQ165" i="61"/>
  <c r="BO165" i="61"/>
  <c r="BM165" i="61"/>
  <c r="BG165" i="61"/>
  <c r="BF165" i="61"/>
  <c r="BD165" i="61"/>
  <c r="BB165" i="61"/>
  <c r="AZ165" i="61"/>
  <c r="AT165" i="61"/>
  <c r="AQ165" i="61"/>
  <c r="AO165" i="61"/>
  <c r="AM165" i="61"/>
  <c r="AG165" i="61"/>
  <c r="AF165" i="61"/>
  <c r="AD165" i="61"/>
  <c r="AB165" i="61"/>
  <c r="Z165" i="61"/>
  <c r="T165" i="61"/>
  <c r="K165" i="61"/>
  <c r="C165" i="61"/>
  <c r="CC165" i="61" s="1"/>
  <c r="J165" i="61"/>
  <c r="H165" i="61"/>
  <c r="A165" i="61"/>
  <c r="BT164" i="61"/>
  <c r="BS164" i="61"/>
  <c r="BQ164" i="61"/>
  <c r="BO164" i="61"/>
  <c r="BM164" i="61"/>
  <c r="BG164" i="61"/>
  <c r="BF164" i="61"/>
  <c r="BD164" i="61"/>
  <c r="BB164" i="61"/>
  <c r="AZ164" i="61"/>
  <c r="AT164" i="61"/>
  <c r="AQ164" i="61"/>
  <c r="AO164" i="61"/>
  <c r="AM164" i="61"/>
  <c r="AG164" i="61"/>
  <c r="AF164" i="61"/>
  <c r="AD164" i="61"/>
  <c r="AB164" i="61"/>
  <c r="Z164" i="61"/>
  <c r="T164" i="61"/>
  <c r="K164" i="61"/>
  <c r="C164" i="61" s="1"/>
  <c r="CC164" i="61" s="1"/>
  <c r="J164" i="61"/>
  <c r="H164" i="61"/>
  <c r="A164" i="61"/>
  <c r="BT163" i="61"/>
  <c r="BS163" i="61"/>
  <c r="BQ163" i="61"/>
  <c r="BO163" i="61"/>
  <c r="BM163" i="61"/>
  <c r="BG163" i="61"/>
  <c r="BF163" i="61"/>
  <c r="BD163" i="61"/>
  <c r="BB163" i="61"/>
  <c r="AZ163" i="61"/>
  <c r="AT163" i="61"/>
  <c r="AQ163" i="61"/>
  <c r="AO163" i="61"/>
  <c r="AM163" i="61"/>
  <c r="AG163" i="61"/>
  <c r="AF163" i="61"/>
  <c r="AD163" i="61"/>
  <c r="AB163" i="61"/>
  <c r="Z163" i="61"/>
  <c r="T163" i="61"/>
  <c r="K163" i="61"/>
  <c r="C163" i="61" s="1"/>
  <c r="CC163" i="61" s="1"/>
  <c r="J163" i="61"/>
  <c r="H163" i="61"/>
  <c r="A163" i="61"/>
  <c r="BT162" i="61"/>
  <c r="BS162" i="61"/>
  <c r="BQ162" i="61"/>
  <c r="BO162" i="61"/>
  <c r="BM162" i="61"/>
  <c r="BG162" i="61"/>
  <c r="BF162" i="61"/>
  <c r="BD162" i="61"/>
  <c r="BB162" i="61"/>
  <c r="AZ162" i="61"/>
  <c r="AT162" i="61"/>
  <c r="AQ162" i="61"/>
  <c r="AO162" i="61"/>
  <c r="AM162" i="61"/>
  <c r="AG162" i="61"/>
  <c r="AF162" i="61"/>
  <c r="AD162" i="61"/>
  <c r="AB162" i="61"/>
  <c r="Z162" i="61"/>
  <c r="T162" i="61"/>
  <c r="K162" i="61"/>
  <c r="C162" i="61" s="1"/>
  <c r="CC162" i="61" s="1"/>
  <c r="J162" i="61"/>
  <c r="H162" i="61"/>
  <c r="A162" i="61"/>
  <c r="BT161" i="61"/>
  <c r="BS161" i="61"/>
  <c r="BQ161" i="61"/>
  <c r="BO161" i="61"/>
  <c r="BM161" i="61"/>
  <c r="BG161" i="61"/>
  <c r="BF161" i="61"/>
  <c r="BD161" i="61"/>
  <c r="BB161" i="61"/>
  <c r="AZ161" i="61"/>
  <c r="AT161" i="61"/>
  <c r="AQ161" i="61"/>
  <c r="AO161" i="61"/>
  <c r="AM161" i="61"/>
  <c r="AG161" i="61"/>
  <c r="AF161" i="61"/>
  <c r="AD161" i="61"/>
  <c r="AB161" i="61"/>
  <c r="Z161" i="61"/>
  <c r="T161" i="61"/>
  <c r="K161" i="61"/>
  <c r="C161" i="61" s="1"/>
  <c r="CC161" i="61" s="1"/>
  <c r="J161" i="61"/>
  <c r="H161" i="61"/>
  <c r="A161" i="61"/>
  <c r="BT160" i="61"/>
  <c r="BS160" i="61"/>
  <c r="BQ160" i="61"/>
  <c r="BO160" i="61"/>
  <c r="BM160" i="61"/>
  <c r="BG160" i="61"/>
  <c r="BF160" i="61"/>
  <c r="BD160" i="61"/>
  <c r="BB160" i="61"/>
  <c r="AZ160" i="61"/>
  <c r="AT160" i="61"/>
  <c r="AQ160" i="61"/>
  <c r="AO160" i="61"/>
  <c r="AM160" i="61"/>
  <c r="AG160" i="61"/>
  <c r="AF160" i="61"/>
  <c r="AD160" i="61"/>
  <c r="AB160" i="61"/>
  <c r="Z160" i="61"/>
  <c r="T160" i="61"/>
  <c r="K160" i="61"/>
  <c r="C160" i="61" s="1"/>
  <c r="CC160" i="61" s="1"/>
  <c r="J160" i="61"/>
  <c r="H160" i="61"/>
  <c r="A160" i="61"/>
  <c r="BT159" i="61"/>
  <c r="BS159" i="61"/>
  <c r="BQ159" i="61"/>
  <c r="BO159" i="61"/>
  <c r="BM159" i="61"/>
  <c r="BG159" i="61"/>
  <c r="BF159" i="61"/>
  <c r="BD159" i="61"/>
  <c r="BB159" i="61"/>
  <c r="AZ159" i="61"/>
  <c r="AT159" i="61"/>
  <c r="AQ159" i="61"/>
  <c r="AO159" i="61"/>
  <c r="AM159" i="61"/>
  <c r="AG159" i="61"/>
  <c r="AF159" i="61"/>
  <c r="AD159" i="61"/>
  <c r="AB159" i="61"/>
  <c r="Z159" i="61"/>
  <c r="T159" i="61"/>
  <c r="K159" i="61"/>
  <c r="C159" i="61" s="1"/>
  <c r="CC159" i="61" s="1"/>
  <c r="J159" i="61"/>
  <c r="H159" i="61"/>
  <c r="A159" i="61"/>
  <c r="BT158" i="61"/>
  <c r="BS158" i="61"/>
  <c r="BQ158" i="61"/>
  <c r="BO158" i="61"/>
  <c r="BM158" i="61"/>
  <c r="BG158" i="61"/>
  <c r="BF158" i="61"/>
  <c r="BD158" i="61"/>
  <c r="BB158" i="61"/>
  <c r="AZ158" i="61"/>
  <c r="AT158" i="61"/>
  <c r="AQ158" i="61"/>
  <c r="AO158" i="61"/>
  <c r="AM158" i="61"/>
  <c r="AG158" i="61"/>
  <c r="AF158" i="61"/>
  <c r="AD158" i="61"/>
  <c r="AB158" i="61"/>
  <c r="Z158" i="61"/>
  <c r="T158" i="61"/>
  <c r="K158" i="61"/>
  <c r="C158" i="61" s="1"/>
  <c r="CC158" i="61" s="1"/>
  <c r="J158" i="61"/>
  <c r="H158" i="61"/>
  <c r="A158" i="61"/>
  <c r="BT157" i="61"/>
  <c r="BS157" i="61"/>
  <c r="BQ157" i="61"/>
  <c r="BO157" i="61"/>
  <c r="BM157" i="61"/>
  <c r="BG157" i="61"/>
  <c r="BF157" i="61"/>
  <c r="BD157" i="61"/>
  <c r="BB157" i="61"/>
  <c r="AZ157" i="61"/>
  <c r="AT157" i="61"/>
  <c r="AQ157" i="61"/>
  <c r="AO157" i="61"/>
  <c r="AM157" i="61"/>
  <c r="AG157" i="61"/>
  <c r="AF157" i="61"/>
  <c r="AD157" i="61"/>
  <c r="AB157" i="61"/>
  <c r="Z157" i="61"/>
  <c r="T157" i="61"/>
  <c r="K157" i="61"/>
  <c r="C157" i="61" s="1"/>
  <c r="CC157" i="61" s="1"/>
  <c r="J157" i="61"/>
  <c r="H157" i="61"/>
  <c r="A157" i="61"/>
  <c r="BT156" i="61"/>
  <c r="BS156" i="61"/>
  <c r="BQ156" i="61"/>
  <c r="BO156" i="61"/>
  <c r="BM156" i="61"/>
  <c r="BG156" i="61"/>
  <c r="BF156" i="61"/>
  <c r="BD156" i="61"/>
  <c r="BB156" i="61"/>
  <c r="AZ156" i="61"/>
  <c r="AT156" i="61"/>
  <c r="AQ156" i="61"/>
  <c r="AO156" i="61"/>
  <c r="AM156" i="61"/>
  <c r="AG156" i="61"/>
  <c r="AF156" i="61"/>
  <c r="AD156" i="61"/>
  <c r="AB156" i="61"/>
  <c r="Z156" i="61"/>
  <c r="T156" i="61"/>
  <c r="K156" i="61"/>
  <c r="C156" i="61"/>
  <c r="CC156" i="61" s="1"/>
  <c r="J156" i="61"/>
  <c r="H156" i="61"/>
  <c r="A156" i="61"/>
  <c r="BT155" i="61"/>
  <c r="BS155" i="61"/>
  <c r="BQ155" i="61"/>
  <c r="BO155" i="61"/>
  <c r="BM155" i="61"/>
  <c r="BG155" i="61"/>
  <c r="BF155" i="61"/>
  <c r="BD155" i="61"/>
  <c r="BB155" i="61"/>
  <c r="AZ155" i="61"/>
  <c r="AT155" i="61"/>
  <c r="AQ155" i="61"/>
  <c r="AO155" i="61"/>
  <c r="AM155" i="61"/>
  <c r="AG155" i="61"/>
  <c r="AF155" i="61"/>
  <c r="AD155" i="61"/>
  <c r="AB155" i="61"/>
  <c r="Z155" i="61"/>
  <c r="T155" i="61"/>
  <c r="K155" i="61"/>
  <c r="C155" i="61" s="1"/>
  <c r="CC155" i="61" s="1"/>
  <c r="J155" i="61"/>
  <c r="H155" i="61"/>
  <c r="A155" i="61"/>
  <c r="BT154" i="61"/>
  <c r="BS154" i="61"/>
  <c r="BQ154" i="61"/>
  <c r="BO154" i="61"/>
  <c r="BM154" i="61"/>
  <c r="BG154" i="61"/>
  <c r="BF154" i="61"/>
  <c r="BD154" i="61"/>
  <c r="BB154" i="61"/>
  <c r="AZ154" i="61"/>
  <c r="AT154" i="61"/>
  <c r="AQ154" i="61"/>
  <c r="AO154" i="61"/>
  <c r="AM154" i="61"/>
  <c r="AG154" i="61"/>
  <c r="AF154" i="61"/>
  <c r="AD154" i="61"/>
  <c r="AB154" i="61"/>
  <c r="Z154" i="61"/>
  <c r="T154" i="61"/>
  <c r="K154" i="61"/>
  <c r="C154" i="61" s="1"/>
  <c r="CC154" i="61" s="1"/>
  <c r="J154" i="61"/>
  <c r="H154" i="61"/>
  <c r="A154" i="61"/>
  <c r="BT153" i="61"/>
  <c r="BS153" i="61"/>
  <c r="BQ153" i="61"/>
  <c r="BO153" i="61"/>
  <c r="BM153" i="61"/>
  <c r="BG153" i="61"/>
  <c r="BF153" i="61"/>
  <c r="BD153" i="61"/>
  <c r="BB153" i="61"/>
  <c r="AZ153" i="61"/>
  <c r="AT153" i="61"/>
  <c r="AQ153" i="61"/>
  <c r="AO153" i="61"/>
  <c r="AM153" i="61"/>
  <c r="AG153" i="61"/>
  <c r="AF153" i="61"/>
  <c r="AD153" i="61"/>
  <c r="AB153" i="61"/>
  <c r="Z153" i="61"/>
  <c r="T153" i="61"/>
  <c r="K153" i="61"/>
  <c r="C153" i="61" s="1"/>
  <c r="CC153" i="61" s="1"/>
  <c r="J153" i="61"/>
  <c r="H153" i="61"/>
  <c r="A153" i="61"/>
  <c r="BT152" i="61"/>
  <c r="BS152" i="61"/>
  <c r="BQ152" i="61"/>
  <c r="BO152" i="61"/>
  <c r="BM152" i="61"/>
  <c r="BG152" i="61"/>
  <c r="BF152" i="61"/>
  <c r="BD152" i="61"/>
  <c r="BB152" i="61"/>
  <c r="AZ152" i="61"/>
  <c r="AT152" i="61"/>
  <c r="AQ152" i="61"/>
  <c r="AO152" i="61"/>
  <c r="AM152" i="61"/>
  <c r="AG152" i="61"/>
  <c r="AF152" i="61"/>
  <c r="AD152" i="61"/>
  <c r="AB152" i="61"/>
  <c r="Z152" i="61"/>
  <c r="T152" i="61"/>
  <c r="K152" i="61"/>
  <c r="C152" i="61" s="1"/>
  <c r="CC152" i="61" s="1"/>
  <c r="J152" i="61"/>
  <c r="H152" i="61"/>
  <c r="A152" i="61"/>
  <c r="BT151" i="61"/>
  <c r="BS151" i="61"/>
  <c r="BQ151" i="61"/>
  <c r="BO151" i="61"/>
  <c r="BM151" i="61"/>
  <c r="BG151" i="61"/>
  <c r="BF151" i="61"/>
  <c r="BD151" i="61"/>
  <c r="BB151" i="61"/>
  <c r="AZ151" i="61"/>
  <c r="AT151" i="61"/>
  <c r="AQ151" i="61"/>
  <c r="AO151" i="61"/>
  <c r="AM151" i="61"/>
  <c r="AG151" i="61"/>
  <c r="AF151" i="61"/>
  <c r="AD151" i="61"/>
  <c r="AB151" i="61"/>
  <c r="Z151" i="61"/>
  <c r="T151" i="61"/>
  <c r="K151" i="61"/>
  <c r="C151" i="61" s="1"/>
  <c r="CC151" i="61" s="1"/>
  <c r="J151" i="61"/>
  <c r="H151" i="61"/>
  <c r="A151" i="61"/>
  <c r="BT150" i="61"/>
  <c r="BS150" i="61"/>
  <c r="BQ150" i="61"/>
  <c r="BO150" i="61"/>
  <c r="BM150" i="61"/>
  <c r="BG150" i="61"/>
  <c r="BF150" i="61"/>
  <c r="BD150" i="61"/>
  <c r="BB150" i="61"/>
  <c r="AZ150" i="61"/>
  <c r="AT150" i="61"/>
  <c r="AQ150" i="61"/>
  <c r="AO150" i="61"/>
  <c r="AM150" i="61"/>
  <c r="AG150" i="61"/>
  <c r="AF150" i="61"/>
  <c r="AD150" i="61"/>
  <c r="AB150" i="61"/>
  <c r="Z150" i="61"/>
  <c r="T150" i="61"/>
  <c r="K150" i="61"/>
  <c r="C150" i="61" s="1"/>
  <c r="CC150" i="61" s="1"/>
  <c r="J150" i="61"/>
  <c r="H150" i="61"/>
  <c r="A150" i="61"/>
  <c r="BT149" i="61"/>
  <c r="BS149" i="61"/>
  <c r="BQ149" i="61"/>
  <c r="BO149" i="61"/>
  <c r="BM149" i="61"/>
  <c r="BG149" i="61"/>
  <c r="BF149" i="61"/>
  <c r="BD149" i="61"/>
  <c r="BB149" i="61"/>
  <c r="AZ149" i="61"/>
  <c r="AT149" i="61"/>
  <c r="AQ149" i="61"/>
  <c r="AO149" i="61"/>
  <c r="AM149" i="61"/>
  <c r="AG149" i="61"/>
  <c r="AF149" i="61"/>
  <c r="AD149" i="61"/>
  <c r="AB149" i="61"/>
  <c r="Z149" i="61"/>
  <c r="T149" i="61"/>
  <c r="K149" i="61"/>
  <c r="C149" i="61" s="1"/>
  <c r="CC149" i="61" s="1"/>
  <c r="J149" i="61"/>
  <c r="H149" i="61"/>
  <c r="A149" i="61"/>
  <c r="BT148" i="61"/>
  <c r="BS148" i="61"/>
  <c r="BQ148" i="61"/>
  <c r="BO148" i="61"/>
  <c r="BM148" i="61"/>
  <c r="BG148" i="61"/>
  <c r="BF148" i="61"/>
  <c r="BD148" i="61"/>
  <c r="BB148" i="61"/>
  <c r="AZ148" i="61"/>
  <c r="AT148" i="61"/>
  <c r="AQ148" i="61"/>
  <c r="AO148" i="61"/>
  <c r="AM148" i="61"/>
  <c r="AG148" i="61"/>
  <c r="AF148" i="61"/>
  <c r="AD148" i="61"/>
  <c r="AB148" i="61"/>
  <c r="Z148" i="61"/>
  <c r="T148" i="61"/>
  <c r="K148" i="61"/>
  <c r="C148" i="61"/>
  <c r="CC148" i="61" s="1"/>
  <c r="J148" i="61"/>
  <c r="H148" i="61"/>
  <c r="A148" i="61"/>
  <c r="BT147" i="61"/>
  <c r="BS147" i="61"/>
  <c r="BQ147" i="61"/>
  <c r="BO147" i="61"/>
  <c r="BM147" i="61"/>
  <c r="BG147" i="61"/>
  <c r="BF147" i="61"/>
  <c r="BD147" i="61"/>
  <c r="BB147" i="61"/>
  <c r="AZ147" i="61"/>
  <c r="AT147" i="61"/>
  <c r="AQ147" i="61"/>
  <c r="AO147" i="61"/>
  <c r="AM147" i="61"/>
  <c r="AG147" i="61"/>
  <c r="AF147" i="61"/>
  <c r="AD147" i="61"/>
  <c r="AB147" i="61"/>
  <c r="Z147" i="61"/>
  <c r="T147" i="61"/>
  <c r="K147" i="61"/>
  <c r="C147" i="61"/>
  <c r="CC147" i="61" s="1"/>
  <c r="J147" i="61"/>
  <c r="H147" i="61"/>
  <c r="A147" i="61"/>
  <c r="BT146" i="61"/>
  <c r="BS146" i="61"/>
  <c r="BQ146" i="61"/>
  <c r="BO146" i="61"/>
  <c r="BM146" i="61"/>
  <c r="BG146" i="61"/>
  <c r="BF146" i="61"/>
  <c r="BD146" i="61"/>
  <c r="BB146" i="61"/>
  <c r="AZ146" i="61"/>
  <c r="AT146" i="61"/>
  <c r="AQ146" i="61"/>
  <c r="AO146" i="61"/>
  <c r="AM146" i="61"/>
  <c r="AG146" i="61"/>
  <c r="AF146" i="61"/>
  <c r="AD146" i="61"/>
  <c r="AB146" i="61"/>
  <c r="Z146" i="61"/>
  <c r="T146" i="61"/>
  <c r="K146" i="61"/>
  <c r="C146" i="61" s="1"/>
  <c r="CC146" i="61" s="1"/>
  <c r="J146" i="61"/>
  <c r="H146" i="61"/>
  <c r="A146" i="61"/>
  <c r="BT145" i="61"/>
  <c r="BS145" i="61"/>
  <c r="BQ145" i="61"/>
  <c r="BO145" i="61"/>
  <c r="BM145" i="61"/>
  <c r="BG145" i="61"/>
  <c r="BF145" i="61"/>
  <c r="BD145" i="61"/>
  <c r="BB145" i="61"/>
  <c r="AZ145" i="61"/>
  <c r="AT145" i="61"/>
  <c r="AQ145" i="61"/>
  <c r="AO145" i="61"/>
  <c r="AM145" i="61"/>
  <c r="AG145" i="61"/>
  <c r="AF145" i="61"/>
  <c r="AD145" i="61"/>
  <c r="AB145" i="61"/>
  <c r="Z145" i="61"/>
  <c r="T145" i="61"/>
  <c r="K145" i="61"/>
  <c r="C145" i="61" s="1"/>
  <c r="CC145" i="61" s="1"/>
  <c r="J145" i="61"/>
  <c r="H145" i="61"/>
  <c r="A145" i="61"/>
  <c r="BT144" i="61"/>
  <c r="BS144" i="61"/>
  <c r="BQ144" i="61"/>
  <c r="BO144" i="61"/>
  <c r="BM144" i="61"/>
  <c r="BG144" i="61"/>
  <c r="BF144" i="61"/>
  <c r="BD144" i="61"/>
  <c r="BB144" i="61"/>
  <c r="AZ144" i="61"/>
  <c r="AT144" i="61"/>
  <c r="AQ144" i="61"/>
  <c r="AO144" i="61"/>
  <c r="AM144" i="61"/>
  <c r="AG144" i="61"/>
  <c r="AF144" i="61"/>
  <c r="AD144" i="61"/>
  <c r="AB144" i="61"/>
  <c r="Z144" i="61"/>
  <c r="T144" i="61"/>
  <c r="K144" i="61"/>
  <c r="C144" i="61" s="1"/>
  <c r="CC144" i="61" s="1"/>
  <c r="J144" i="61"/>
  <c r="H144" i="61"/>
  <c r="A144" i="61"/>
  <c r="BT143" i="61"/>
  <c r="BS143" i="61"/>
  <c r="BQ143" i="61"/>
  <c r="BO143" i="61"/>
  <c r="BM143" i="61"/>
  <c r="BG143" i="61"/>
  <c r="BF143" i="61"/>
  <c r="BD143" i="61"/>
  <c r="BB143" i="61"/>
  <c r="AZ143" i="61"/>
  <c r="AT143" i="61"/>
  <c r="AQ143" i="61"/>
  <c r="AO143" i="61"/>
  <c r="AM143" i="61"/>
  <c r="AG143" i="61"/>
  <c r="AF143" i="61"/>
  <c r="AD143" i="61"/>
  <c r="AB143" i="61"/>
  <c r="Z143" i="61"/>
  <c r="T143" i="61"/>
  <c r="K143" i="61"/>
  <c r="C143" i="61" s="1"/>
  <c r="CC143" i="61" s="1"/>
  <c r="J143" i="61"/>
  <c r="H143" i="61"/>
  <c r="A143" i="61"/>
  <c r="BT142" i="61"/>
  <c r="BS142" i="61"/>
  <c r="BQ142" i="61"/>
  <c r="BO142" i="61"/>
  <c r="BM142" i="61"/>
  <c r="BG142" i="61"/>
  <c r="BF142" i="61"/>
  <c r="BD142" i="61"/>
  <c r="BB142" i="61"/>
  <c r="AZ142" i="61"/>
  <c r="AT142" i="61"/>
  <c r="AQ142" i="61"/>
  <c r="AO142" i="61"/>
  <c r="AM142" i="61"/>
  <c r="AG142" i="61"/>
  <c r="AF142" i="61"/>
  <c r="AD142" i="61"/>
  <c r="AB142" i="61"/>
  <c r="Z142" i="61"/>
  <c r="T142" i="61"/>
  <c r="K142" i="61"/>
  <c r="C142" i="61" s="1"/>
  <c r="CC142" i="61" s="1"/>
  <c r="J142" i="61"/>
  <c r="H142" i="61"/>
  <c r="A142" i="61"/>
  <c r="BT141" i="61"/>
  <c r="BS141" i="61"/>
  <c r="BQ141" i="61"/>
  <c r="BO141" i="61"/>
  <c r="BM141" i="61"/>
  <c r="BG141" i="61"/>
  <c r="BF141" i="61"/>
  <c r="BD141" i="61"/>
  <c r="BB141" i="61"/>
  <c r="AZ141" i="61"/>
  <c r="AT141" i="61"/>
  <c r="AQ141" i="61"/>
  <c r="AO141" i="61"/>
  <c r="AM141" i="61"/>
  <c r="AG141" i="61"/>
  <c r="AF141" i="61"/>
  <c r="AD141" i="61"/>
  <c r="AB141" i="61"/>
  <c r="Z141" i="61"/>
  <c r="T141" i="61"/>
  <c r="K141" i="61"/>
  <c r="C141" i="61" s="1"/>
  <c r="CC141" i="61" s="1"/>
  <c r="J141" i="61"/>
  <c r="H141" i="61"/>
  <c r="A141" i="61"/>
  <c r="BT140" i="61"/>
  <c r="BS140" i="61"/>
  <c r="BQ140" i="61"/>
  <c r="BO140" i="61"/>
  <c r="BM140" i="61"/>
  <c r="BG140" i="61"/>
  <c r="BF140" i="61"/>
  <c r="BD140" i="61"/>
  <c r="BB140" i="61"/>
  <c r="AZ140" i="61"/>
  <c r="AT140" i="61"/>
  <c r="AQ140" i="61"/>
  <c r="AO140" i="61"/>
  <c r="AM140" i="61"/>
  <c r="AG140" i="61"/>
  <c r="AF140" i="61"/>
  <c r="AD140" i="61"/>
  <c r="AB140" i="61"/>
  <c r="Z140" i="61"/>
  <c r="T140" i="61"/>
  <c r="K140" i="61"/>
  <c r="C140" i="61" s="1"/>
  <c r="CC140" i="61" s="1"/>
  <c r="J140" i="61"/>
  <c r="H140" i="61"/>
  <c r="A140" i="61"/>
  <c r="BT139" i="61"/>
  <c r="BS139" i="61"/>
  <c r="BQ139" i="61"/>
  <c r="BO139" i="61"/>
  <c r="BM139" i="61"/>
  <c r="BG139" i="61"/>
  <c r="BF139" i="61"/>
  <c r="BD139" i="61"/>
  <c r="BB139" i="61"/>
  <c r="AZ139" i="61"/>
  <c r="AT139" i="61"/>
  <c r="AQ139" i="61"/>
  <c r="AO139" i="61"/>
  <c r="AM139" i="61"/>
  <c r="AG139" i="61"/>
  <c r="AF139" i="61"/>
  <c r="AD139" i="61"/>
  <c r="AB139" i="61"/>
  <c r="Z139" i="61"/>
  <c r="T139" i="61"/>
  <c r="K139" i="61"/>
  <c r="C139" i="61" s="1"/>
  <c r="CC139" i="61" s="1"/>
  <c r="J139" i="61"/>
  <c r="H139" i="61"/>
  <c r="A139" i="61"/>
  <c r="BT138" i="61"/>
  <c r="BS138" i="61"/>
  <c r="BQ138" i="61"/>
  <c r="BO138" i="61"/>
  <c r="BM138" i="61"/>
  <c r="BG138" i="61"/>
  <c r="BF138" i="61"/>
  <c r="BD138" i="61"/>
  <c r="BB138" i="61"/>
  <c r="AZ138" i="61"/>
  <c r="AT138" i="61"/>
  <c r="AQ138" i="61"/>
  <c r="AO138" i="61"/>
  <c r="AM138" i="61"/>
  <c r="AG138" i="61"/>
  <c r="AF138" i="61"/>
  <c r="AD138" i="61"/>
  <c r="AB138" i="61"/>
  <c r="Z138" i="61"/>
  <c r="T138" i="61"/>
  <c r="K138" i="61"/>
  <c r="C138" i="61" s="1"/>
  <c r="CC138" i="61" s="1"/>
  <c r="J138" i="61"/>
  <c r="H138" i="61"/>
  <c r="A138" i="61"/>
  <c r="BT137" i="61"/>
  <c r="BS137" i="61"/>
  <c r="BQ137" i="61"/>
  <c r="BO137" i="61"/>
  <c r="BM137" i="61"/>
  <c r="BG137" i="61"/>
  <c r="BF137" i="61"/>
  <c r="BD137" i="61"/>
  <c r="BB137" i="61"/>
  <c r="AZ137" i="61"/>
  <c r="AT137" i="61"/>
  <c r="AQ137" i="61"/>
  <c r="AO137" i="61"/>
  <c r="AM137" i="61"/>
  <c r="AG137" i="61"/>
  <c r="AF137" i="61"/>
  <c r="AD137" i="61"/>
  <c r="AB137" i="61"/>
  <c r="Z137" i="61"/>
  <c r="T137" i="61"/>
  <c r="K137" i="61"/>
  <c r="C137" i="61" s="1"/>
  <c r="CC137" i="61" s="1"/>
  <c r="J137" i="61"/>
  <c r="H137" i="61"/>
  <c r="A137" i="61"/>
  <c r="BT136" i="61"/>
  <c r="BS136" i="61"/>
  <c r="BQ136" i="61"/>
  <c r="BO136" i="61"/>
  <c r="BM136" i="61"/>
  <c r="BG136" i="61"/>
  <c r="BF136" i="61"/>
  <c r="BD136" i="61"/>
  <c r="BB136" i="61"/>
  <c r="AZ136" i="61"/>
  <c r="AT136" i="61"/>
  <c r="AQ136" i="61"/>
  <c r="AO136" i="61"/>
  <c r="AM136" i="61"/>
  <c r="AG136" i="61"/>
  <c r="AF136" i="61"/>
  <c r="AD136" i="61"/>
  <c r="AB136" i="61"/>
  <c r="Z136" i="61"/>
  <c r="T136" i="61"/>
  <c r="K136" i="61"/>
  <c r="C136" i="61" s="1"/>
  <c r="CC136" i="61" s="1"/>
  <c r="J136" i="61"/>
  <c r="H136" i="61"/>
  <c r="A136" i="61"/>
  <c r="BT135" i="61"/>
  <c r="BS135" i="61"/>
  <c r="BQ135" i="61"/>
  <c r="BO135" i="61"/>
  <c r="BM135" i="61"/>
  <c r="BG135" i="61"/>
  <c r="BF135" i="61"/>
  <c r="BD135" i="61"/>
  <c r="BB135" i="61"/>
  <c r="AZ135" i="61"/>
  <c r="AT135" i="61"/>
  <c r="AQ135" i="61"/>
  <c r="AO135" i="61"/>
  <c r="AM135" i="61"/>
  <c r="AG135" i="61"/>
  <c r="AF135" i="61"/>
  <c r="AD135" i="61"/>
  <c r="AB135" i="61"/>
  <c r="Z135" i="61"/>
  <c r="T135" i="61"/>
  <c r="K135" i="61"/>
  <c r="C135" i="61"/>
  <c r="CC135" i="61" s="1"/>
  <c r="J135" i="61"/>
  <c r="H135" i="61"/>
  <c r="A135" i="61"/>
  <c r="BT134" i="61"/>
  <c r="BS134" i="61"/>
  <c r="BQ134" i="61"/>
  <c r="BO134" i="61"/>
  <c r="BM134" i="61"/>
  <c r="BG134" i="61"/>
  <c r="BF134" i="61"/>
  <c r="BD134" i="61"/>
  <c r="BB134" i="61"/>
  <c r="AZ134" i="61"/>
  <c r="AT134" i="61"/>
  <c r="AQ134" i="61"/>
  <c r="AO134" i="61"/>
  <c r="AM134" i="61"/>
  <c r="AG134" i="61"/>
  <c r="AF134" i="61"/>
  <c r="AD134" i="61"/>
  <c r="AB134" i="61"/>
  <c r="Z134" i="61"/>
  <c r="T134" i="61"/>
  <c r="K134" i="61"/>
  <c r="C134" i="61" s="1"/>
  <c r="CC134" i="61" s="1"/>
  <c r="J134" i="61"/>
  <c r="H134" i="61"/>
  <c r="A134" i="61"/>
  <c r="BT133" i="61"/>
  <c r="BS133" i="61"/>
  <c r="BQ133" i="61"/>
  <c r="BO133" i="61"/>
  <c r="BM133" i="61"/>
  <c r="BG133" i="61"/>
  <c r="BF133" i="61"/>
  <c r="BD133" i="61"/>
  <c r="BB133" i="61"/>
  <c r="AZ133" i="61"/>
  <c r="AT133" i="61"/>
  <c r="AQ133" i="61"/>
  <c r="AO133" i="61"/>
  <c r="AM133" i="61"/>
  <c r="AG133" i="61"/>
  <c r="AF133" i="61"/>
  <c r="AD133" i="61"/>
  <c r="AB133" i="61"/>
  <c r="Z133" i="61"/>
  <c r="T133" i="61"/>
  <c r="K133" i="61"/>
  <c r="C133" i="61" s="1"/>
  <c r="CC133" i="61" s="1"/>
  <c r="J133" i="61"/>
  <c r="H133" i="61"/>
  <c r="A133" i="61"/>
  <c r="BT132" i="61"/>
  <c r="BS132" i="61"/>
  <c r="BQ132" i="61"/>
  <c r="BO132" i="61"/>
  <c r="BM132" i="61"/>
  <c r="BG132" i="61"/>
  <c r="BF132" i="61"/>
  <c r="BD132" i="61"/>
  <c r="BB132" i="61"/>
  <c r="AZ132" i="61"/>
  <c r="AT132" i="61"/>
  <c r="AQ132" i="61"/>
  <c r="AO132" i="61"/>
  <c r="AM132" i="61"/>
  <c r="AG132" i="61"/>
  <c r="AF132" i="61"/>
  <c r="AD132" i="61"/>
  <c r="AB132" i="61"/>
  <c r="Z132" i="61"/>
  <c r="T132" i="61"/>
  <c r="K132" i="61"/>
  <c r="C132" i="61" s="1"/>
  <c r="CC132" i="61" s="1"/>
  <c r="J132" i="61"/>
  <c r="H132" i="61"/>
  <c r="A132" i="61"/>
  <c r="BT131" i="61"/>
  <c r="BS131" i="61"/>
  <c r="BQ131" i="61"/>
  <c r="BO131" i="61"/>
  <c r="BM131" i="61"/>
  <c r="BG131" i="61"/>
  <c r="BF131" i="61"/>
  <c r="BD131" i="61"/>
  <c r="BB131" i="61"/>
  <c r="AZ131" i="61"/>
  <c r="AT131" i="61"/>
  <c r="AQ131" i="61"/>
  <c r="AO131" i="61"/>
  <c r="AM131" i="61"/>
  <c r="AG131" i="61"/>
  <c r="AF131" i="61"/>
  <c r="AD131" i="61"/>
  <c r="AB131" i="61"/>
  <c r="Z131" i="61"/>
  <c r="T131" i="61"/>
  <c r="K131" i="61"/>
  <c r="C131" i="61" s="1"/>
  <c r="CC131" i="61" s="1"/>
  <c r="J131" i="61"/>
  <c r="H131" i="61"/>
  <c r="A131" i="61"/>
  <c r="BT130" i="61"/>
  <c r="BS130" i="61"/>
  <c r="BQ130" i="61"/>
  <c r="BO130" i="61"/>
  <c r="BM130" i="61"/>
  <c r="BG130" i="61"/>
  <c r="BF130" i="61"/>
  <c r="BD130" i="61"/>
  <c r="BB130" i="61"/>
  <c r="AZ130" i="61"/>
  <c r="AT130" i="61"/>
  <c r="AQ130" i="61"/>
  <c r="AO130" i="61"/>
  <c r="AM130" i="61"/>
  <c r="AG130" i="61"/>
  <c r="AF130" i="61"/>
  <c r="AD130" i="61"/>
  <c r="AB130" i="61"/>
  <c r="Z130" i="61"/>
  <c r="T130" i="61"/>
  <c r="K130" i="61"/>
  <c r="C130" i="61" s="1"/>
  <c r="CC130" i="61" s="1"/>
  <c r="J130" i="61"/>
  <c r="H130" i="61"/>
  <c r="A130" i="61"/>
  <c r="BT129" i="61"/>
  <c r="BS129" i="61"/>
  <c r="BQ129" i="61"/>
  <c r="BO129" i="61"/>
  <c r="BM129" i="61"/>
  <c r="BG129" i="61"/>
  <c r="BF129" i="61"/>
  <c r="BD129" i="61"/>
  <c r="BB129" i="61"/>
  <c r="AZ129" i="61"/>
  <c r="AT129" i="61"/>
  <c r="AQ129" i="61"/>
  <c r="AO129" i="61"/>
  <c r="AM129" i="61"/>
  <c r="AG129" i="61"/>
  <c r="AF129" i="61"/>
  <c r="AD129" i="61"/>
  <c r="AB129" i="61"/>
  <c r="Z129" i="61"/>
  <c r="T129" i="61"/>
  <c r="K129" i="61"/>
  <c r="C129" i="61" s="1"/>
  <c r="CC129" i="61" s="1"/>
  <c r="J129" i="61"/>
  <c r="H129" i="61"/>
  <c r="A129" i="61"/>
  <c r="BT128" i="61"/>
  <c r="BS128" i="61"/>
  <c r="BQ128" i="61"/>
  <c r="BO128" i="61"/>
  <c r="BM128" i="61"/>
  <c r="BG128" i="61"/>
  <c r="BF128" i="61"/>
  <c r="BD128" i="61"/>
  <c r="BB128" i="61"/>
  <c r="AZ128" i="61"/>
  <c r="AT128" i="61"/>
  <c r="AQ128" i="61"/>
  <c r="AO128" i="61"/>
  <c r="AM128" i="61"/>
  <c r="AG128" i="61"/>
  <c r="AF128" i="61"/>
  <c r="AD128" i="61"/>
  <c r="AB128" i="61"/>
  <c r="Z128" i="61"/>
  <c r="T128" i="61"/>
  <c r="K128" i="61"/>
  <c r="C128" i="61" s="1"/>
  <c r="CC128" i="61" s="1"/>
  <c r="J128" i="61"/>
  <c r="H128" i="61"/>
  <c r="A128" i="61"/>
  <c r="BT127" i="61"/>
  <c r="BS127" i="61"/>
  <c r="BQ127" i="61"/>
  <c r="BO127" i="61"/>
  <c r="BM127" i="61"/>
  <c r="BG127" i="61"/>
  <c r="BF127" i="61"/>
  <c r="BD127" i="61"/>
  <c r="BB127" i="61"/>
  <c r="AZ127" i="61"/>
  <c r="AT127" i="61"/>
  <c r="AQ127" i="61"/>
  <c r="AO127" i="61"/>
  <c r="AM127" i="61"/>
  <c r="AG127" i="61"/>
  <c r="AF127" i="61"/>
  <c r="AD127" i="61"/>
  <c r="AB127" i="61"/>
  <c r="Z127" i="61"/>
  <c r="T127" i="61"/>
  <c r="K127" i="61"/>
  <c r="C127" i="61"/>
  <c r="CC127" i="61" s="1"/>
  <c r="J127" i="61"/>
  <c r="H127" i="61"/>
  <c r="A127" i="61"/>
  <c r="BT126" i="61"/>
  <c r="BS126" i="61"/>
  <c r="BQ126" i="61"/>
  <c r="BO126" i="61"/>
  <c r="BM126" i="61"/>
  <c r="BG126" i="61"/>
  <c r="BF126" i="61"/>
  <c r="BD126" i="61"/>
  <c r="BB126" i="61"/>
  <c r="AZ126" i="61"/>
  <c r="AT126" i="61"/>
  <c r="AQ126" i="61"/>
  <c r="AO126" i="61"/>
  <c r="AM126" i="61"/>
  <c r="AG126" i="61"/>
  <c r="AF126" i="61"/>
  <c r="AD126" i="61"/>
  <c r="AB126" i="61"/>
  <c r="Z126" i="61"/>
  <c r="T126" i="61"/>
  <c r="K126" i="61"/>
  <c r="C126" i="61" s="1"/>
  <c r="CC126" i="61" s="1"/>
  <c r="J126" i="61"/>
  <c r="H126" i="61"/>
  <c r="A126" i="61"/>
  <c r="BT125" i="61"/>
  <c r="BS125" i="61"/>
  <c r="BQ125" i="61"/>
  <c r="BO125" i="61"/>
  <c r="BM125" i="61"/>
  <c r="BG125" i="61"/>
  <c r="BF125" i="61"/>
  <c r="BD125" i="61"/>
  <c r="BB125" i="61"/>
  <c r="AZ125" i="61"/>
  <c r="AT125" i="61"/>
  <c r="AQ125" i="61"/>
  <c r="AO125" i="61"/>
  <c r="AM125" i="61"/>
  <c r="AG125" i="61"/>
  <c r="AF125" i="61"/>
  <c r="AD125" i="61"/>
  <c r="AB125" i="61"/>
  <c r="Z125" i="61"/>
  <c r="T125" i="61"/>
  <c r="K125" i="61"/>
  <c r="C125" i="61" s="1"/>
  <c r="CC125" i="61" s="1"/>
  <c r="J125" i="61"/>
  <c r="H125" i="61"/>
  <c r="A125" i="61"/>
  <c r="BT124" i="61"/>
  <c r="BS124" i="61"/>
  <c r="BQ124" i="61"/>
  <c r="BO124" i="61"/>
  <c r="BM124" i="61"/>
  <c r="BG124" i="61"/>
  <c r="BF124" i="61"/>
  <c r="BD124" i="61"/>
  <c r="BB124" i="61"/>
  <c r="AZ124" i="61"/>
  <c r="AT124" i="61"/>
  <c r="AQ124" i="61"/>
  <c r="AO124" i="61"/>
  <c r="AM124" i="61"/>
  <c r="AG124" i="61"/>
  <c r="AF124" i="61"/>
  <c r="AD124" i="61"/>
  <c r="AB124" i="61"/>
  <c r="Z124" i="61"/>
  <c r="T124" i="61"/>
  <c r="K124" i="61"/>
  <c r="C124" i="61" s="1"/>
  <c r="CC124" i="61" s="1"/>
  <c r="J124" i="61"/>
  <c r="H124" i="61"/>
  <c r="A124" i="61"/>
  <c r="BT123" i="61"/>
  <c r="BS123" i="61"/>
  <c r="BQ123" i="61"/>
  <c r="BO123" i="61"/>
  <c r="BM123" i="61"/>
  <c r="BG123" i="61"/>
  <c r="BF123" i="61"/>
  <c r="BD123" i="61"/>
  <c r="BB123" i="61"/>
  <c r="AZ123" i="61"/>
  <c r="AT123" i="61"/>
  <c r="AQ123" i="61"/>
  <c r="AO123" i="61"/>
  <c r="AM123" i="61"/>
  <c r="AG123" i="61"/>
  <c r="AF123" i="61"/>
  <c r="AD123" i="61"/>
  <c r="AB123" i="61"/>
  <c r="Z123" i="61"/>
  <c r="T123" i="61"/>
  <c r="K123" i="61"/>
  <c r="C123" i="61" s="1"/>
  <c r="CC123" i="61" s="1"/>
  <c r="J123" i="61"/>
  <c r="H123" i="61"/>
  <c r="A123" i="61"/>
  <c r="BT122" i="61"/>
  <c r="BS122" i="61"/>
  <c r="BQ122" i="61"/>
  <c r="BO122" i="61"/>
  <c r="BM122" i="61"/>
  <c r="BG122" i="61"/>
  <c r="BF122" i="61"/>
  <c r="BD122" i="61"/>
  <c r="BB122" i="61"/>
  <c r="AZ122" i="61"/>
  <c r="AT122" i="61"/>
  <c r="AQ122" i="61"/>
  <c r="AO122" i="61"/>
  <c r="AM122" i="61"/>
  <c r="AG122" i="61"/>
  <c r="AF122" i="61"/>
  <c r="AD122" i="61"/>
  <c r="AB122" i="61"/>
  <c r="Z122" i="61"/>
  <c r="T122" i="61"/>
  <c r="K122" i="61"/>
  <c r="C122" i="61" s="1"/>
  <c r="CC122" i="61" s="1"/>
  <c r="J122" i="61"/>
  <c r="H122" i="61"/>
  <c r="A122" i="61"/>
  <c r="BT121" i="61"/>
  <c r="BS121" i="61"/>
  <c r="BQ121" i="61"/>
  <c r="BO121" i="61"/>
  <c r="BM121" i="61"/>
  <c r="BG121" i="61"/>
  <c r="BF121" i="61"/>
  <c r="BD121" i="61"/>
  <c r="BB121" i="61"/>
  <c r="AZ121" i="61"/>
  <c r="AT121" i="61"/>
  <c r="AQ121" i="61"/>
  <c r="AO121" i="61"/>
  <c r="AM121" i="61"/>
  <c r="AG121" i="61"/>
  <c r="AF121" i="61"/>
  <c r="AD121" i="61"/>
  <c r="AB121" i="61"/>
  <c r="Z121" i="61"/>
  <c r="T121" i="61"/>
  <c r="K121" i="61"/>
  <c r="C121" i="61" s="1"/>
  <c r="CC121" i="61" s="1"/>
  <c r="J121" i="61"/>
  <c r="H121" i="61"/>
  <c r="A121" i="61"/>
  <c r="BT120" i="61"/>
  <c r="BS120" i="61"/>
  <c r="BQ120" i="61"/>
  <c r="BO120" i="61"/>
  <c r="BM120" i="61"/>
  <c r="BG120" i="61"/>
  <c r="BF120" i="61"/>
  <c r="BD120" i="61"/>
  <c r="BB120" i="61"/>
  <c r="AZ120" i="61"/>
  <c r="AT120" i="61"/>
  <c r="AQ120" i="61"/>
  <c r="AO120" i="61"/>
  <c r="AM120" i="61"/>
  <c r="AG120" i="61"/>
  <c r="AF120" i="61"/>
  <c r="AD120" i="61"/>
  <c r="AB120" i="61"/>
  <c r="Z120" i="61"/>
  <c r="T120" i="61"/>
  <c r="K120" i="61"/>
  <c r="C120" i="61" s="1"/>
  <c r="CC120" i="61" s="1"/>
  <c r="J120" i="61"/>
  <c r="H120" i="61"/>
  <c r="A120" i="61"/>
  <c r="BT119" i="61"/>
  <c r="BS119" i="61"/>
  <c r="BQ119" i="61"/>
  <c r="BO119" i="61"/>
  <c r="BM119" i="61"/>
  <c r="BG119" i="61"/>
  <c r="BF119" i="61"/>
  <c r="BD119" i="61"/>
  <c r="BB119" i="61"/>
  <c r="AZ119" i="61"/>
  <c r="AT119" i="61"/>
  <c r="AQ119" i="61"/>
  <c r="AO119" i="61"/>
  <c r="AM119" i="61"/>
  <c r="AG119" i="61"/>
  <c r="AF119" i="61"/>
  <c r="AD119" i="61"/>
  <c r="AB119" i="61"/>
  <c r="Z119" i="61"/>
  <c r="T119" i="61"/>
  <c r="K119" i="61"/>
  <c r="C119" i="61"/>
  <c r="CC119" i="61" s="1"/>
  <c r="J119" i="61"/>
  <c r="H119" i="61"/>
  <c r="A119" i="61"/>
  <c r="BT118" i="61"/>
  <c r="BS118" i="61"/>
  <c r="BQ118" i="61"/>
  <c r="BO118" i="61"/>
  <c r="BM118" i="61"/>
  <c r="BG118" i="61"/>
  <c r="BF118" i="61"/>
  <c r="BD118" i="61"/>
  <c r="BB118" i="61"/>
  <c r="AZ118" i="61"/>
  <c r="AT118" i="61"/>
  <c r="AQ118" i="61"/>
  <c r="AO118" i="61"/>
  <c r="AM118" i="61"/>
  <c r="AG118" i="61"/>
  <c r="AF118" i="61"/>
  <c r="AD118" i="61"/>
  <c r="AB118" i="61"/>
  <c r="Z118" i="61"/>
  <c r="T118" i="61"/>
  <c r="K118" i="61"/>
  <c r="C118" i="61" s="1"/>
  <c r="CC118" i="61" s="1"/>
  <c r="J118" i="61"/>
  <c r="H118" i="61"/>
  <c r="A118" i="61"/>
  <c r="BT117" i="61"/>
  <c r="BS117" i="61"/>
  <c r="BQ117" i="61"/>
  <c r="BO117" i="61"/>
  <c r="BM117" i="61"/>
  <c r="BG117" i="61"/>
  <c r="BF117" i="61"/>
  <c r="BD117" i="61"/>
  <c r="BB117" i="61"/>
  <c r="AZ117" i="61"/>
  <c r="AT117" i="61"/>
  <c r="AQ117" i="61"/>
  <c r="AO117" i="61"/>
  <c r="AM117" i="61"/>
  <c r="AG117" i="61"/>
  <c r="AF117" i="61"/>
  <c r="AD117" i="61"/>
  <c r="AB117" i="61"/>
  <c r="Z117" i="61"/>
  <c r="T117" i="61"/>
  <c r="K117" i="61"/>
  <c r="C117" i="61" s="1"/>
  <c r="CC117" i="61" s="1"/>
  <c r="J117" i="61"/>
  <c r="H117" i="61"/>
  <c r="A117" i="61"/>
  <c r="BT116" i="61"/>
  <c r="BS116" i="61"/>
  <c r="BQ116" i="61"/>
  <c r="BO116" i="61"/>
  <c r="BM116" i="61"/>
  <c r="BG116" i="61"/>
  <c r="BF116" i="61"/>
  <c r="BD116" i="61"/>
  <c r="BB116" i="61"/>
  <c r="AZ116" i="61"/>
  <c r="AT116" i="61"/>
  <c r="AQ116" i="61"/>
  <c r="AO116" i="61"/>
  <c r="AM116" i="61"/>
  <c r="AG116" i="61"/>
  <c r="AF116" i="61"/>
  <c r="AD116" i="61"/>
  <c r="AB116" i="61"/>
  <c r="Z116" i="61"/>
  <c r="T116" i="61"/>
  <c r="K116" i="61"/>
  <c r="C116" i="61" s="1"/>
  <c r="CC116" i="61" s="1"/>
  <c r="J116" i="61"/>
  <c r="H116" i="61"/>
  <c r="A116" i="61"/>
  <c r="BT115" i="61"/>
  <c r="BS115" i="61"/>
  <c r="BQ115" i="61"/>
  <c r="BO115" i="61"/>
  <c r="BM115" i="61"/>
  <c r="BG115" i="61"/>
  <c r="BF115" i="61"/>
  <c r="BD115" i="61"/>
  <c r="BB115" i="61"/>
  <c r="AZ115" i="61"/>
  <c r="AT115" i="61"/>
  <c r="AQ115" i="61"/>
  <c r="AO115" i="61"/>
  <c r="AM115" i="61"/>
  <c r="AG115" i="61"/>
  <c r="AF115" i="61"/>
  <c r="AD115" i="61"/>
  <c r="AB115" i="61"/>
  <c r="Z115" i="61"/>
  <c r="T115" i="61"/>
  <c r="K115" i="61"/>
  <c r="C115" i="61"/>
  <c r="CC115" i="61" s="1"/>
  <c r="J115" i="61"/>
  <c r="H115" i="61"/>
  <c r="A115" i="61"/>
  <c r="BT114" i="61"/>
  <c r="BS114" i="61"/>
  <c r="BQ114" i="61"/>
  <c r="BO114" i="61"/>
  <c r="BM114" i="61"/>
  <c r="BG114" i="61"/>
  <c r="BF114" i="61"/>
  <c r="BD114" i="61"/>
  <c r="BB114" i="61"/>
  <c r="AZ114" i="61"/>
  <c r="AT114" i="61"/>
  <c r="AQ114" i="61"/>
  <c r="AO114" i="61"/>
  <c r="AM114" i="61"/>
  <c r="AG114" i="61"/>
  <c r="AF114" i="61"/>
  <c r="AD114" i="61"/>
  <c r="AB114" i="61"/>
  <c r="Z114" i="61"/>
  <c r="T114" i="61"/>
  <c r="K114" i="61"/>
  <c r="C114" i="61" s="1"/>
  <c r="CC114" i="61" s="1"/>
  <c r="J114" i="61"/>
  <c r="H114" i="61"/>
  <c r="A114" i="61"/>
  <c r="BT113" i="61"/>
  <c r="BS113" i="61"/>
  <c r="BQ113" i="61"/>
  <c r="BO113" i="61"/>
  <c r="BM113" i="61"/>
  <c r="BG113" i="61"/>
  <c r="BF113" i="61"/>
  <c r="BD113" i="61"/>
  <c r="BB113" i="61"/>
  <c r="AZ113" i="61"/>
  <c r="AT113" i="61"/>
  <c r="AQ113" i="61"/>
  <c r="AO113" i="61"/>
  <c r="AM113" i="61"/>
  <c r="AG113" i="61"/>
  <c r="AF113" i="61"/>
  <c r="AD113" i="61"/>
  <c r="AB113" i="61"/>
  <c r="Z113" i="61"/>
  <c r="T113" i="61"/>
  <c r="K113" i="61"/>
  <c r="C113" i="61" s="1"/>
  <c r="CC113" i="61" s="1"/>
  <c r="J113" i="61"/>
  <c r="H113" i="61"/>
  <c r="A113" i="61"/>
  <c r="BT112" i="61"/>
  <c r="BS112" i="61"/>
  <c r="BQ112" i="61"/>
  <c r="BO112" i="61"/>
  <c r="BM112" i="61"/>
  <c r="BG112" i="61"/>
  <c r="BF112" i="61"/>
  <c r="BD112" i="61"/>
  <c r="BB112" i="61"/>
  <c r="AZ112" i="61"/>
  <c r="AT112" i="61"/>
  <c r="AQ112" i="61"/>
  <c r="AO112" i="61"/>
  <c r="AM112" i="61"/>
  <c r="AG112" i="61"/>
  <c r="AF112" i="61"/>
  <c r="AD112" i="61"/>
  <c r="AB112" i="61"/>
  <c r="Z112" i="61"/>
  <c r="T112" i="61"/>
  <c r="K112" i="61"/>
  <c r="C112" i="61" s="1"/>
  <c r="CC112" i="61" s="1"/>
  <c r="J112" i="61"/>
  <c r="H112" i="61"/>
  <c r="A112" i="61"/>
  <c r="BT111" i="61"/>
  <c r="BS111" i="61"/>
  <c r="BQ111" i="61"/>
  <c r="BO111" i="61"/>
  <c r="BM111" i="61"/>
  <c r="BG111" i="61"/>
  <c r="BF111" i="61"/>
  <c r="BD111" i="61"/>
  <c r="BB111" i="61"/>
  <c r="AZ111" i="61"/>
  <c r="AT111" i="61"/>
  <c r="AQ111" i="61"/>
  <c r="AO111" i="61"/>
  <c r="AM111" i="61"/>
  <c r="AG111" i="61"/>
  <c r="AF111" i="61"/>
  <c r="AD111" i="61"/>
  <c r="AB111" i="61"/>
  <c r="Z111" i="61"/>
  <c r="T111" i="61"/>
  <c r="K111" i="61"/>
  <c r="C111" i="61" s="1"/>
  <c r="CC111" i="61" s="1"/>
  <c r="J111" i="61"/>
  <c r="H111" i="61"/>
  <c r="A111" i="61"/>
  <c r="BT110" i="61"/>
  <c r="BS110" i="61"/>
  <c r="BQ110" i="61"/>
  <c r="BO110" i="61"/>
  <c r="BM110" i="61"/>
  <c r="BG110" i="61"/>
  <c r="BF110" i="61"/>
  <c r="BD110" i="61"/>
  <c r="BB110" i="61"/>
  <c r="AZ110" i="61"/>
  <c r="AT110" i="61"/>
  <c r="AQ110" i="61"/>
  <c r="AO110" i="61"/>
  <c r="AM110" i="61"/>
  <c r="AG110" i="61"/>
  <c r="AF110" i="61"/>
  <c r="AD110" i="61"/>
  <c r="AB110" i="61"/>
  <c r="Z110" i="61"/>
  <c r="T110" i="61"/>
  <c r="K110" i="61"/>
  <c r="C110" i="61" s="1"/>
  <c r="CC110" i="61" s="1"/>
  <c r="J110" i="61"/>
  <c r="H110" i="61"/>
  <c r="A110" i="61"/>
  <c r="BT109" i="61"/>
  <c r="BS109" i="61"/>
  <c r="BQ109" i="61"/>
  <c r="BO109" i="61"/>
  <c r="BM109" i="61"/>
  <c r="BG109" i="61"/>
  <c r="BF109" i="61"/>
  <c r="BD109" i="61"/>
  <c r="BB109" i="61"/>
  <c r="AZ109" i="61"/>
  <c r="AT109" i="61"/>
  <c r="AQ109" i="61"/>
  <c r="AO109" i="61"/>
  <c r="AM109" i="61"/>
  <c r="AG109" i="61"/>
  <c r="AF109" i="61"/>
  <c r="AD109" i="61"/>
  <c r="AB109" i="61"/>
  <c r="Z109" i="61"/>
  <c r="T109" i="61"/>
  <c r="K109" i="61"/>
  <c r="C109" i="61" s="1"/>
  <c r="CC109" i="61" s="1"/>
  <c r="J109" i="61"/>
  <c r="H109" i="61"/>
  <c r="A109" i="61"/>
  <c r="BT108" i="61"/>
  <c r="BS108" i="61"/>
  <c r="BQ108" i="61"/>
  <c r="BO108" i="61"/>
  <c r="BM108" i="61"/>
  <c r="BG108" i="61"/>
  <c r="BF108" i="61"/>
  <c r="BD108" i="61"/>
  <c r="BB108" i="61"/>
  <c r="AZ108" i="61"/>
  <c r="AT108" i="61"/>
  <c r="AQ108" i="61"/>
  <c r="AO108" i="61"/>
  <c r="AM108" i="61"/>
  <c r="AG108" i="61"/>
  <c r="AF108" i="61"/>
  <c r="AD108" i="61"/>
  <c r="AB108" i="61"/>
  <c r="Z108" i="61"/>
  <c r="T108" i="61"/>
  <c r="K108" i="61"/>
  <c r="C108" i="61" s="1"/>
  <c r="CC108" i="61" s="1"/>
  <c r="J108" i="61"/>
  <c r="H108" i="61"/>
  <c r="A108" i="61"/>
  <c r="BT107" i="61"/>
  <c r="BS107" i="61"/>
  <c r="BQ107" i="61"/>
  <c r="BO107" i="61"/>
  <c r="BM107" i="61"/>
  <c r="BG107" i="61"/>
  <c r="BF107" i="61"/>
  <c r="BD107" i="61"/>
  <c r="BB107" i="61"/>
  <c r="AZ107" i="61"/>
  <c r="AT107" i="61"/>
  <c r="AQ107" i="61"/>
  <c r="AO107" i="61"/>
  <c r="AM107" i="61"/>
  <c r="AG107" i="61"/>
  <c r="AF107" i="61"/>
  <c r="AD107" i="61"/>
  <c r="AB107" i="61"/>
  <c r="Z107" i="61"/>
  <c r="T107" i="61"/>
  <c r="K107" i="61"/>
  <c r="C107" i="61" s="1"/>
  <c r="CC107" i="61" s="1"/>
  <c r="J107" i="61"/>
  <c r="H107" i="61"/>
  <c r="A107" i="61"/>
  <c r="BT106" i="61"/>
  <c r="BS106" i="61"/>
  <c r="BQ106" i="61"/>
  <c r="BO106" i="61"/>
  <c r="BM106" i="61"/>
  <c r="BG106" i="61"/>
  <c r="BF106" i="61"/>
  <c r="BD106" i="61"/>
  <c r="BB106" i="61"/>
  <c r="AZ106" i="61"/>
  <c r="AT106" i="61"/>
  <c r="AQ106" i="61"/>
  <c r="AO106" i="61"/>
  <c r="AM106" i="61"/>
  <c r="AG106" i="61"/>
  <c r="AF106" i="61"/>
  <c r="AD106" i="61"/>
  <c r="AB106" i="61"/>
  <c r="Z106" i="61"/>
  <c r="T106" i="61"/>
  <c r="K106" i="61"/>
  <c r="C106" i="61" s="1"/>
  <c r="CC106" i="61" s="1"/>
  <c r="J106" i="61"/>
  <c r="H106" i="61"/>
  <c r="A106" i="61"/>
  <c r="BT105" i="61"/>
  <c r="BS105" i="61"/>
  <c r="BQ105" i="61"/>
  <c r="BO105" i="61"/>
  <c r="BM105" i="61"/>
  <c r="BG105" i="61"/>
  <c r="BF105" i="61"/>
  <c r="BD105" i="61"/>
  <c r="BB105" i="61"/>
  <c r="AZ105" i="61"/>
  <c r="AT105" i="61"/>
  <c r="AQ105" i="61"/>
  <c r="AO105" i="61"/>
  <c r="AM105" i="61"/>
  <c r="AG105" i="61"/>
  <c r="AF105" i="61"/>
  <c r="AD105" i="61"/>
  <c r="AB105" i="61"/>
  <c r="Z105" i="61"/>
  <c r="T105" i="61"/>
  <c r="K105" i="61"/>
  <c r="C105" i="61" s="1"/>
  <c r="CC105" i="61" s="1"/>
  <c r="J105" i="61"/>
  <c r="H105" i="61"/>
  <c r="A105" i="61"/>
  <c r="BT104" i="61"/>
  <c r="BS104" i="61"/>
  <c r="BQ104" i="61"/>
  <c r="BO104" i="61"/>
  <c r="BM104" i="61"/>
  <c r="BG104" i="61"/>
  <c r="BF104" i="61"/>
  <c r="BD104" i="61"/>
  <c r="BB104" i="61"/>
  <c r="AZ104" i="61"/>
  <c r="AT104" i="61"/>
  <c r="AQ104" i="61"/>
  <c r="AO104" i="61"/>
  <c r="AM104" i="61"/>
  <c r="AG104" i="61"/>
  <c r="AF104" i="61"/>
  <c r="AD104" i="61"/>
  <c r="AB104" i="61"/>
  <c r="Z104" i="61"/>
  <c r="T104" i="61"/>
  <c r="K104" i="61"/>
  <c r="C104" i="61" s="1"/>
  <c r="CC104" i="61" s="1"/>
  <c r="J104" i="61"/>
  <c r="H104" i="61"/>
  <c r="A104" i="61"/>
  <c r="BT103" i="61"/>
  <c r="BS103" i="61"/>
  <c r="BQ103" i="61"/>
  <c r="BO103" i="61"/>
  <c r="BM103" i="61"/>
  <c r="BG103" i="61"/>
  <c r="BF103" i="61"/>
  <c r="BD103" i="61"/>
  <c r="BB103" i="61"/>
  <c r="AZ103" i="61"/>
  <c r="AT103" i="61"/>
  <c r="AQ103" i="61"/>
  <c r="AO103" i="61"/>
  <c r="AM103" i="61"/>
  <c r="AG103" i="61"/>
  <c r="AF103" i="61"/>
  <c r="AD103" i="61"/>
  <c r="AB103" i="61"/>
  <c r="Z103" i="61"/>
  <c r="T103" i="61"/>
  <c r="K103" i="61"/>
  <c r="C103" i="61"/>
  <c r="CC103" i="61" s="1"/>
  <c r="J103" i="61"/>
  <c r="H103" i="61"/>
  <c r="A103" i="61"/>
  <c r="BT102" i="61"/>
  <c r="BS102" i="61"/>
  <c r="BQ102" i="61"/>
  <c r="BO102" i="61"/>
  <c r="BM102" i="61"/>
  <c r="BG102" i="61"/>
  <c r="BF102" i="61"/>
  <c r="BD102" i="61"/>
  <c r="BB102" i="61"/>
  <c r="AZ102" i="61"/>
  <c r="AT102" i="61"/>
  <c r="AQ102" i="61"/>
  <c r="AO102" i="61"/>
  <c r="AM102" i="61"/>
  <c r="AG102" i="61"/>
  <c r="AF102" i="61"/>
  <c r="AD102" i="61"/>
  <c r="AB102" i="61"/>
  <c r="Z102" i="61"/>
  <c r="T102" i="61"/>
  <c r="K102" i="61"/>
  <c r="C102" i="61" s="1"/>
  <c r="CC102" i="61" s="1"/>
  <c r="J102" i="61"/>
  <c r="H102" i="61"/>
  <c r="A102" i="61"/>
  <c r="BT101" i="61"/>
  <c r="BS101" i="61"/>
  <c r="BQ101" i="61"/>
  <c r="BO101" i="61"/>
  <c r="BM101" i="61"/>
  <c r="BG101" i="61"/>
  <c r="BF101" i="61"/>
  <c r="BD101" i="61"/>
  <c r="BB101" i="61"/>
  <c r="AZ101" i="61"/>
  <c r="AT101" i="61"/>
  <c r="AQ101" i="61"/>
  <c r="AO101" i="61"/>
  <c r="AM101" i="61"/>
  <c r="AG101" i="61"/>
  <c r="AF101" i="61"/>
  <c r="AD101" i="61"/>
  <c r="AB101" i="61"/>
  <c r="Z101" i="61"/>
  <c r="T101" i="61"/>
  <c r="K101" i="61"/>
  <c r="C101" i="61" s="1"/>
  <c r="CC101" i="61" s="1"/>
  <c r="J101" i="61"/>
  <c r="H101" i="61"/>
  <c r="A101" i="61"/>
  <c r="BT100" i="61"/>
  <c r="BS100" i="61"/>
  <c r="BQ100" i="61"/>
  <c r="BO100" i="61"/>
  <c r="BM100" i="61"/>
  <c r="BG100" i="61"/>
  <c r="BF100" i="61"/>
  <c r="BD100" i="61"/>
  <c r="BB100" i="61"/>
  <c r="AZ100" i="61"/>
  <c r="AT100" i="61"/>
  <c r="AQ100" i="61"/>
  <c r="AO100" i="61"/>
  <c r="AM100" i="61"/>
  <c r="AG100" i="61"/>
  <c r="AF100" i="61"/>
  <c r="AD100" i="61"/>
  <c r="AB100" i="61"/>
  <c r="Z100" i="61"/>
  <c r="T100" i="61"/>
  <c r="K100" i="61"/>
  <c r="C100" i="61" s="1"/>
  <c r="CC100" i="61" s="1"/>
  <c r="J100" i="61"/>
  <c r="H100" i="61"/>
  <c r="A100" i="61"/>
  <c r="BT99" i="61"/>
  <c r="BS99" i="61"/>
  <c r="BQ99" i="61"/>
  <c r="BO99" i="61"/>
  <c r="BM99" i="61"/>
  <c r="BG99" i="61"/>
  <c r="BF99" i="61"/>
  <c r="BD99" i="61"/>
  <c r="BB99" i="61"/>
  <c r="AZ99" i="61"/>
  <c r="AT99" i="61"/>
  <c r="AQ99" i="61"/>
  <c r="AO99" i="61"/>
  <c r="AM99" i="61"/>
  <c r="AG99" i="61"/>
  <c r="AF99" i="61"/>
  <c r="AD99" i="61"/>
  <c r="AB99" i="61"/>
  <c r="Z99" i="61"/>
  <c r="T99" i="61"/>
  <c r="K99" i="61"/>
  <c r="C99" i="61" s="1"/>
  <c r="CC99" i="61" s="1"/>
  <c r="J99" i="61"/>
  <c r="H99" i="61"/>
  <c r="A99" i="61"/>
  <c r="BT98" i="61"/>
  <c r="BS98" i="61"/>
  <c r="BQ98" i="61"/>
  <c r="BO98" i="61"/>
  <c r="BM98" i="61"/>
  <c r="BG98" i="61"/>
  <c r="BF98" i="61"/>
  <c r="BD98" i="61"/>
  <c r="BB98" i="61"/>
  <c r="AZ98" i="61"/>
  <c r="AT98" i="61"/>
  <c r="AQ98" i="61"/>
  <c r="AO98" i="61"/>
  <c r="AM98" i="61"/>
  <c r="AG98" i="61"/>
  <c r="AF98" i="61"/>
  <c r="AD98" i="61"/>
  <c r="AB98" i="61"/>
  <c r="Z98" i="61"/>
  <c r="T98" i="61"/>
  <c r="K98" i="61"/>
  <c r="C98" i="61"/>
  <c r="CC98" i="61" s="1"/>
  <c r="J98" i="61"/>
  <c r="H98" i="61"/>
  <c r="A98" i="61"/>
  <c r="BT97" i="61"/>
  <c r="BS97" i="61"/>
  <c r="BQ97" i="61"/>
  <c r="BO97" i="61"/>
  <c r="BM97" i="61"/>
  <c r="BG97" i="61"/>
  <c r="BF97" i="61"/>
  <c r="BD97" i="61"/>
  <c r="BB97" i="61"/>
  <c r="AZ97" i="61"/>
  <c r="AT97" i="61"/>
  <c r="AQ97" i="61"/>
  <c r="AO97" i="61"/>
  <c r="AM97" i="61"/>
  <c r="AG97" i="61"/>
  <c r="AF97" i="61"/>
  <c r="AD97" i="61"/>
  <c r="AB97" i="61"/>
  <c r="Z97" i="61"/>
  <c r="T97" i="61"/>
  <c r="K97" i="61"/>
  <c r="C97" i="61" s="1"/>
  <c r="CC97" i="61" s="1"/>
  <c r="J97" i="61"/>
  <c r="H97" i="61"/>
  <c r="A97" i="61"/>
  <c r="BT96" i="61"/>
  <c r="BS96" i="61"/>
  <c r="BQ96" i="61"/>
  <c r="BO96" i="61"/>
  <c r="BM96" i="61"/>
  <c r="BG96" i="61"/>
  <c r="BF96" i="61"/>
  <c r="BD96" i="61"/>
  <c r="BB96" i="61"/>
  <c r="AZ96" i="61"/>
  <c r="AT96" i="61"/>
  <c r="AQ96" i="61"/>
  <c r="AO96" i="61"/>
  <c r="AM96" i="61"/>
  <c r="AG96" i="61"/>
  <c r="AF96" i="61"/>
  <c r="AD96" i="61"/>
  <c r="AB96" i="61"/>
  <c r="Z96" i="61"/>
  <c r="T96" i="61"/>
  <c r="K96" i="61"/>
  <c r="C96" i="61" s="1"/>
  <c r="CC96" i="61" s="1"/>
  <c r="J96" i="61"/>
  <c r="H96" i="61"/>
  <c r="A96" i="61"/>
  <c r="BT95" i="61"/>
  <c r="BS95" i="61"/>
  <c r="BQ95" i="61"/>
  <c r="BO95" i="61"/>
  <c r="BM95" i="61"/>
  <c r="BG95" i="61"/>
  <c r="BF95" i="61"/>
  <c r="BD95" i="61"/>
  <c r="BB95" i="61"/>
  <c r="AZ95" i="61"/>
  <c r="AT95" i="61"/>
  <c r="AQ95" i="61"/>
  <c r="AO95" i="61"/>
  <c r="AM95" i="61"/>
  <c r="AG95" i="61"/>
  <c r="AF95" i="61"/>
  <c r="AD95" i="61"/>
  <c r="AB95" i="61"/>
  <c r="Z95" i="61"/>
  <c r="T95" i="61"/>
  <c r="K95" i="61"/>
  <c r="C95" i="61" s="1"/>
  <c r="CC95" i="61" s="1"/>
  <c r="J95" i="61"/>
  <c r="H95" i="61"/>
  <c r="A95" i="61"/>
  <c r="BT94" i="61"/>
  <c r="BS94" i="61"/>
  <c r="BQ94" i="61"/>
  <c r="BO94" i="61"/>
  <c r="BM94" i="61"/>
  <c r="BG94" i="61"/>
  <c r="BF94" i="61"/>
  <c r="BD94" i="61"/>
  <c r="BB94" i="61"/>
  <c r="AZ94" i="61"/>
  <c r="AT94" i="61"/>
  <c r="AQ94" i="61"/>
  <c r="AO94" i="61"/>
  <c r="AM94" i="61"/>
  <c r="AG94" i="61"/>
  <c r="AF94" i="61"/>
  <c r="AD94" i="61"/>
  <c r="AB94" i="61"/>
  <c r="Z94" i="61"/>
  <c r="T94" i="61"/>
  <c r="K94" i="61"/>
  <c r="C94" i="61" s="1"/>
  <c r="CC94" i="61" s="1"/>
  <c r="J94" i="61"/>
  <c r="H94" i="61"/>
  <c r="A94" i="61"/>
  <c r="BT93" i="61"/>
  <c r="BS93" i="61"/>
  <c r="BQ93" i="61"/>
  <c r="BO93" i="61"/>
  <c r="BM93" i="61"/>
  <c r="BG93" i="61"/>
  <c r="BF93" i="61"/>
  <c r="BD93" i="61"/>
  <c r="BB93" i="61"/>
  <c r="AZ93" i="61"/>
  <c r="AT93" i="61"/>
  <c r="AQ93" i="61"/>
  <c r="AO93" i="61"/>
  <c r="AM93" i="61"/>
  <c r="AG93" i="61"/>
  <c r="AF93" i="61"/>
  <c r="AD93" i="61"/>
  <c r="AB93" i="61"/>
  <c r="Z93" i="61"/>
  <c r="T93" i="61"/>
  <c r="K93" i="61"/>
  <c r="C93" i="61" s="1"/>
  <c r="CC93" i="61" s="1"/>
  <c r="J93" i="61"/>
  <c r="H93" i="61"/>
  <c r="A93" i="61"/>
  <c r="BT92" i="61"/>
  <c r="BS92" i="61"/>
  <c r="BQ92" i="61"/>
  <c r="BO92" i="61"/>
  <c r="BM92" i="61"/>
  <c r="BG92" i="61"/>
  <c r="BF92" i="61"/>
  <c r="BD92" i="61"/>
  <c r="BB92" i="61"/>
  <c r="AZ92" i="61"/>
  <c r="AT92" i="61"/>
  <c r="AQ92" i="61"/>
  <c r="AO92" i="61"/>
  <c r="AM92" i="61"/>
  <c r="AG92" i="61"/>
  <c r="AF92" i="61"/>
  <c r="AD92" i="61"/>
  <c r="AB92" i="61"/>
  <c r="Z92" i="61"/>
  <c r="T92" i="61"/>
  <c r="K92" i="61"/>
  <c r="C92" i="61" s="1"/>
  <c r="CC92" i="61" s="1"/>
  <c r="J92" i="61"/>
  <c r="H92" i="61"/>
  <c r="A92" i="61"/>
  <c r="BT91" i="61"/>
  <c r="BS91" i="61"/>
  <c r="BQ91" i="61"/>
  <c r="BO91" i="61"/>
  <c r="BM91" i="61"/>
  <c r="BG91" i="61"/>
  <c r="BF91" i="61"/>
  <c r="BD91" i="61"/>
  <c r="BB91" i="61"/>
  <c r="AZ91" i="61"/>
  <c r="AT91" i="61"/>
  <c r="AQ91" i="61"/>
  <c r="AO91" i="61"/>
  <c r="AM91" i="61"/>
  <c r="AG91" i="61"/>
  <c r="AF91" i="61"/>
  <c r="AD91" i="61"/>
  <c r="AB91" i="61"/>
  <c r="Z91" i="61"/>
  <c r="T91" i="61"/>
  <c r="K91" i="61"/>
  <c r="C91" i="61"/>
  <c r="CC91" i="61" s="1"/>
  <c r="J91" i="61"/>
  <c r="H91" i="61"/>
  <c r="A91" i="61"/>
  <c r="BT90" i="61"/>
  <c r="BS90" i="61"/>
  <c r="BQ90" i="61"/>
  <c r="BO90" i="61"/>
  <c r="BM90" i="61"/>
  <c r="BG90" i="61"/>
  <c r="BF90" i="61"/>
  <c r="BD90" i="61"/>
  <c r="BB90" i="61"/>
  <c r="AZ90" i="61"/>
  <c r="AT90" i="61"/>
  <c r="AQ90" i="61"/>
  <c r="AO90" i="61"/>
  <c r="AM90" i="61"/>
  <c r="AG90" i="61"/>
  <c r="AF90" i="61"/>
  <c r="AD90" i="61"/>
  <c r="AB90" i="61"/>
  <c r="Z90" i="61"/>
  <c r="T90" i="61"/>
  <c r="K90" i="61"/>
  <c r="C90" i="61" s="1"/>
  <c r="CC90" i="61" s="1"/>
  <c r="J90" i="61"/>
  <c r="H90" i="61"/>
  <c r="A90" i="61"/>
  <c r="BT89" i="61"/>
  <c r="BS89" i="61"/>
  <c r="BQ89" i="61"/>
  <c r="BO89" i="61"/>
  <c r="BM89" i="61"/>
  <c r="BG89" i="61"/>
  <c r="BF89" i="61"/>
  <c r="BD89" i="61"/>
  <c r="BB89" i="61"/>
  <c r="AZ89" i="61"/>
  <c r="AT89" i="61"/>
  <c r="AQ89" i="61"/>
  <c r="AO89" i="61"/>
  <c r="AM89" i="61"/>
  <c r="AG89" i="61"/>
  <c r="AF89" i="61"/>
  <c r="AD89" i="61"/>
  <c r="AB89" i="61"/>
  <c r="Z89" i="61"/>
  <c r="T89" i="61"/>
  <c r="K89" i="61"/>
  <c r="C89" i="61" s="1"/>
  <c r="CC89" i="61" s="1"/>
  <c r="J89" i="61"/>
  <c r="H89" i="61"/>
  <c r="A89" i="61"/>
  <c r="BT88" i="61"/>
  <c r="BS88" i="61"/>
  <c r="BQ88" i="61"/>
  <c r="BO88" i="61"/>
  <c r="BM88" i="61"/>
  <c r="BG88" i="61"/>
  <c r="BF88" i="61"/>
  <c r="BD88" i="61"/>
  <c r="BB88" i="61"/>
  <c r="AZ88" i="61"/>
  <c r="AT88" i="61"/>
  <c r="AQ88" i="61"/>
  <c r="AO88" i="61"/>
  <c r="AM88" i="61"/>
  <c r="AG88" i="61"/>
  <c r="AF88" i="61"/>
  <c r="AD88" i="61"/>
  <c r="AB88" i="61"/>
  <c r="Z88" i="61"/>
  <c r="T88" i="61"/>
  <c r="K88" i="61"/>
  <c r="C88" i="61"/>
  <c r="CC88" i="61" s="1"/>
  <c r="J88" i="61"/>
  <c r="H88" i="61"/>
  <c r="A88" i="61"/>
  <c r="BT87" i="61"/>
  <c r="BS87" i="61"/>
  <c r="BQ87" i="61"/>
  <c r="BO87" i="61"/>
  <c r="BM87" i="61"/>
  <c r="BG87" i="61"/>
  <c r="BF87" i="61"/>
  <c r="BD87" i="61"/>
  <c r="BB87" i="61"/>
  <c r="AZ87" i="61"/>
  <c r="AT87" i="61"/>
  <c r="AQ87" i="61"/>
  <c r="AO87" i="61"/>
  <c r="AM87" i="61"/>
  <c r="AG87" i="61"/>
  <c r="AF87" i="61"/>
  <c r="AD87" i="61"/>
  <c r="AB87" i="61"/>
  <c r="Z87" i="61"/>
  <c r="T87" i="61"/>
  <c r="K87" i="61"/>
  <c r="C87" i="61" s="1"/>
  <c r="CC87" i="61" s="1"/>
  <c r="J87" i="61"/>
  <c r="H87" i="61"/>
  <c r="A87" i="61"/>
  <c r="BT86" i="61"/>
  <c r="BS86" i="61"/>
  <c r="BQ86" i="61"/>
  <c r="BO86" i="61"/>
  <c r="BM86" i="61"/>
  <c r="BG86" i="61"/>
  <c r="BF86" i="61"/>
  <c r="BD86" i="61"/>
  <c r="BB86" i="61"/>
  <c r="AZ86" i="61"/>
  <c r="AT86" i="61"/>
  <c r="AQ86" i="61"/>
  <c r="AO86" i="61"/>
  <c r="AM86" i="61"/>
  <c r="AG86" i="61"/>
  <c r="AF86" i="61"/>
  <c r="AD86" i="61"/>
  <c r="AB86" i="61"/>
  <c r="Z86" i="61"/>
  <c r="T86" i="61"/>
  <c r="K86" i="61"/>
  <c r="C86" i="61" s="1"/>
  <c r="CC86" i="61" s="1"/>
  <c r="J86" i="61"/>
  <c r="H86" i="61"/>
  <c r="A86" i="61"/>
  <c r="BT85" i="61"/>
  <c r="BS85" i="61"/>
  <c r="BQ85" i="61"/>
  <c r="BO85" i="61"/>
  <c r="BM85" i="61"/>
  <c r="BG85" i="61"/>
  <c r="BF85" i="61"/>
  <c r="BD85" i="61"/>
  <c r="BB85" i="61"/>
  <c r="AZ85" i="61"/>
  <c r="AT85" i="61"/>
  <c r="AQ85" i="61"/>
  <c r="AO85" i="61"/>
  <c r="AM85" i="61"/>
  <c r="AG85" i="61"/>
  <c r="AF85" i="61"/>
  <c r="AD85" i="61"/>
  <c r="AB85" i="61"/>
  <c r="Z85" i="61"/>
  <c r="T85" i="61"/>
  <c r="K85" i="61"/>
  <c r="C85" i="61" s="1"/>
  <c r="CC85" i="61" s="1"/>
  <c r="J85" i="61"/>
  <c r="H85" i="61"/>
  <c r="A85" i="61"/>
  <c r="BT84" i="61"/>
  <c r="BS84" i="61"/>
  <c r="BQ84" i="61"/>
  <c r="BO84" i="61"/>
  <c r="BM84" i="61"/>
  <c r="BG84" i="61"/>
  <c r="BF84" i="61"/>
  <c r="BD84" i="61"/>
  <c r="BB84" i="61"/>
  <c r="AZ84" i="61"/>
  <c r="AT84" i="61"/>
  <c r="AQ84" i="61"/>
  <c r="AO84" i="61"/>
  <c r="AM84" i="61"/>
  <c r="AG84" i="61"/>
  <c r="AF84" i="61"/>
  <c r="AD84" i="61"/>
  <c r="AB84" i="61"/>
  <c r="Z84" i="61"/>
  <c r="T84" i="61"/>
  <c r="K84" i="61"/>
  <c r="C84" i="61" s="1"/>
  <c r="CC84" i="61" s="1"/>
  <c r="J84" i="61"/>
  <c r="H84" i="61"/>
  <c r="A84" i="61"/>
  <c r="BT83" i="61"/>
  <c r="BS83" i="61"/>
  <c r="BQ83" i="61"/>
  <c r="BO83" i="61"/>
  <c r="BM83" i="61"/>
  <c r="BG83" i="61"/>
  <c r="BF83" i="61"/>
  <c r="BD83" i="61"/>
  <c r="BB83" i="61"/>
  <c r="AZ83" i="61"/>
  <c r="AT83" i="61"/>
  <c r="AQ83" i="61"/>
  <c r="AO83" i="61"/>
  <c r="AM83" i="61"/>
  <c r="AG83" i="61"/>
  <c r="AF83" i="61"/>
  <c r="AD83" i="61"/>
  <c r="AB83" i="61"/>
  <c r="Z83" i="61"/>
  <c r="T83" i="61"/>
  <c r="K83" i="61"/>
  <c r="C83" i="61" s="1"/>
  <c r="CC83" i="61" s="1"/>
  <c r="J83" i="61"/>
  <c r="H83" i="61"/>
  <c r="BT82" i="61"/>
  <c r="BS82" i="61"/>
  <c r="BQ82" i="61"/>
  <c r="BO82" i="61"/>
  <c r="BM82" i="61"/>
  <c r="BG82" i="61"/>
  <c r="BF82" i="61"/>
  <c r="BD82" i="61"/>
  <c r="BB82" i="61"/>
  <c r="AZ82" i="61"/>
  <c r="AT82" i="61"/>
  <c r="AQ82" i="61"/>
  <c r="AO82" i="61"/>
  <c r="AM82" i="61"/>
  <c r="AU82" i="61" s="1"/>
  <c r="AG82" i="61"/>
  <c r="AF82" i="61"/>
  <c r="AD82" i="61"/>
  <c r="AB82" i="61"/>
  <c r="Z82" i="61"/>
  <c r="T82" i="61"/>
  <c r="K82" i="61"/>
  <c r="C82" i="61" s="1"/>
  <c r="J82" i="61"/>
  <c r="H82" i="61"/>
  <c r="BT81" i="61"/>
  <c r="BS81" i="61"/>
  <c r="BQ81" i="61"/>
  <c r="BO81" i="61"/>
  <c r="BM81" i="61"/>
  <c r="BG81" i="61"/>
  <c r="BF81" i="61"/>
  <c r="BD81" i="61"/>
  <c r="BB81" i="61"/>
  <c r="AZ81" i="61"/>
  <c r="AT81" i="61"/>
  <c r="AQ81" i="61"/>
  <c r="AO81" i="61"/>
  <c r="AM81" i="61"/>
  <c r="AG81" i="61"/>
  <c r="AF81" i="61"/>
  <c r="AD81" i="61"/>
  <c r="AB81" i="61"/>
  <c r="Z81" i="61"/>
  <c r="T81" i="61"/>
  <c r="K81" i="61"/>
  <c r="C81" i="61" s="1"/>
  <c r="J81" i="61"/>
  <c r="H81" i="61"/>
  <c r="BT80" i="61"/>
  <c r="BS80" i="61"/>
  <c r="BQ80" i="61"/>
  <c r="BO80" i="61"/>
  <c r="BM80" i="61"/>
  <c r="BG80" i="61"/>
  <c r="BF80" i="61"/>
  <c r="BD80" i="61"/>
  <c r="BB80" i="61"/>
  <c r="AZ80" i="61"/>
  <c r="AT80" i="61"/>
  <c r="AQ80" i="61"/>
  <c r="AO80" i="61"/>
  <c r="AM80" i="61"/>
  <c r="AG80" i="61"/>
  <c r="AF80" i="61"/>
  <c r="AD80" i="61"/>
  <c r="AB80" i="61"/>
  <c r="Z80" i="61"/>
  <c r="T80" i="61"/>
  <c r="K80" i="61"/>
  <c r="C80" i="61"/>
  <c r="J80" i="61"/>
  <c r="H80" i="61"/>
  <c r="BT79" i="61"/>
  <c r="BS79" i="61"/>
  <c r="BQ79" i="61"/>
  <c r="BO79" i="61"/>
  <c r="BM79" i="61"/>
  <c r="BG79" i="61"/>
  <c r="BF79" i="61"/>
  <c r="BD79" i="61"/>
  <c r="BB79" i="61"/>
  <c r="AZ79" i="61"/>
  <c r="AT79" i="61"/>
  <c r="AQ79" i="61"/>
  <c r="AO79" i="61"/>
  <c r="AM79" i="61"/>
  <c r="AG79" i="61"/>
  <c r="AF79" i="61"/>
  <c r="AD79" i="61"/>
  <c r="AB79" i="61"/>
  <c r="Z79" i="61"/>
  <c r="T79" i="61"/>
  <c r="K79" i="61"/>
  <c r="C79" i="61" s="1"/>
  <c r="J79" i="61"/>
  <c r="H79" i="61"/>
  <c r="BT78" i="61"/>
  <c r="BS78" i="61"/>
  <c r="BQ78" i="61"/>
  <c r="BO78" i="61"/>
  <c r="BM78" i="61"/>
  <c r="BG78" i="61"/>
  <c r="BF78" i="61"/>
  <c r="BD78" i="61"/>
  <c r="BB78" i="61"/>
  <c r="BH78" i="61" s="1"/>
  <c r="AZ78" i="61"/>
  <c r="AT78" i="61"/>
  <c r="AQ78" i="61"/>
  <c r="AO78" i="61"/>
  <c r="AM78" i="61"/>
  <c r="AG78" i="61"/>
  <c r="AF78" i="61"/>
  <c r="AD78" i="61"/>
  <c r="AB78" i="61"/>
  <c r="Z78" i="61"/>
  <c r="T78" i="61"/>
  <c r="K78" i="61"/>
  <c r="C78" i="61" s="1"/>
  <c r="J78" i="61"/>
  <c r="H78" i="61"/>
  <c r="BT77" i="61"/>
  <c r="BS77" i="61"/>
  <c r="BQ77" i="61"/>
  <c r="BO77" i="61"/>
  <c r="BM77" i="61"/>
  <c r="BG77" i="61"/>
  <c r="BF77" i="61"/>
  <c r="BD77" i="61"/>
  <c r="BB77" i="61"/>
  <c r="AZ77" i="61"/>
  <c r="BH77" i="61" s="1"/>
  <c r="AT77" i="61"/>
  <c r="AQ77" i="61"/>
  <c r="AO77" i="61"/>
  <c r="AM77" i="61"/>
  <c r="AG77" i="61"/>
  <c r="AF77" i="61"/>
  <c r="AD77" i="61"/>
  <c r="AB77" i="61"/>
  <c r="Z77" i="61"/>
  <c r="T77" i="61"/>
  <c r="K77" i="61"/>
  <c r="C77" i="61" s="1"/>
  <c r="J77" i="61"/>
  <c r="H77" i="61"/>
  <c r="BT76" i="61"/>
  <c r="BS76" i="61"/>
  <c r="BQ76" i="61"/>
  <c r="BO76" i="61"/>
  <c r="BM76" i="61"/>
  <c r="BG76" i="61"/>
  <c r="BF76" i="61"/>
  <c r="BD76" i="61"/>
  <c r="BB76" i="61"/>
  <c r="AZ76" i="61"/>
  <c r="AT76" i="61"/>
  <c r="AQ76" i="61"/>
  <c r="AO76" i="61"/>
  <c r="AM76" i="61"/>
  <c r="AG76" i="61"/>
  <c r="AF76" i="61"/>
  <c r="AD76" i="61"/>
  <c r="AB76" i="61"/>
  <c r="Z76" i="61"/>
  <c r="T76" i="61"/>
  <c r="K76" i="61"/>
  <c r="C76" i="61" s="1"/>
  <c r="J76" i="61"/>
  <c r="H76" i="61"/>
  <c r="BT75" i="61"/>
  <c r="BS75" i="61"/>
  <c r="BQ75" i="61"/>
  <c r="BO75" i="61"/>
  <c r="BM75" i="61"/>
  <c r="BG75" i="61"/>
  <c r="BF75" i="61"/>
  <c r="BD75" i="61"/>
  <c r="BB75" i="61"/>
  <c r="AZ75" i="61"/>
  <c r="AT75" i="61"/>
  <c r="AQ75" i="61"/>
  <c r="AO75" i="61"/>
  <c r="AM75" i="61"/>
  <c r="AG75" i="61"/>
  <c r="AF75" i="61"/>
  <c r="AD75" i="61"/>
  <c r="AB75" i="61"/>
  <c r="Z75" i="61"/>
  <c r="T75" i="61"/>
  <c r="K75" i="61"/>
  <c r="C75" i="61"/>
  <c r="J75" i="61"/>
  <c r="H75" i="61"/>
  <c r="BT74" i="61"/>
  <c r="BS74" i="61"/>
  <c r="BQ74" i="61"/>
  <c r="BO74" i="61"/>
  <c r="BM74" i="61"/>
  <c r="BG74" i="61"/>
  <c r="BF74" i="61"/>
  <c r="BD74" i="61"/>
  <c r="BB74" i="61"/>
  <c r="AZ74" i="61"/>
  <c r="AT74" i="61"/>
  <c r="AQ74" i="61"/>
  <c r="AO74" i="61"/>
  <c r="AM74" i="61"/>
  <c r="AG74" i="61"/>
  <c r="AF74" i="61"/>
  <c r="AD74" i="61"/>
  <c r="AB74" i="61"/>
  <c r="Z74" i="61"/>
  <c r="T74" i="61"/>
  <c r="K74" i="61"/>
  <c r="C74" i="61"/>
  <c r="J74" i="61"/>
  <c r="H74" i="61"/>
  <c r="BT73" i="61"/>
  <c r="BS73" i="61"/>
  <c r="BQ73" i="61"/>
  <c r="BO73" i="61"/>
  <c r="BM73" i="61"/>
  <c r="BG73" i="61"/>
  <c r="BW73" i="61" s="1"/>
  <c r="BF73" i="61"/>
  <c r="BD73" i="61"/>
  <c r="BB73" i="61"/>
  <c r="AZ73" i="61"/>
  <c r="AT73" i="61"/>
  <c r="AQ73" i="61"/>
  <c r="AO73" i="61"/>
  <c r="AM73" i="61"/>
  <c r="AG73" i="61"/>
  <c r="AF73" i="61"/>
  <c r="AD73" i="61"/>
  <c r="AB73" i="61"/>
  <c r="Z73" i="61"/>
  <c r="T73" i="61"/>
  <c r="K73" i="61"/>
  <c r="C73" i="61" s="1"/>
  <c r="J73" i="61"/>
  <c r="H73" i="61"/>
  <c r="BT72" i="61"/>
  <c r="BS72" i="61"/>
  <c r="BQ72" i="61"/>
  <c r="BO72" i="61"/>
  <c r="BM72" i="61"/>
  <c r="BG72" i="61"/>
  <c r="BF72" i="61"/>
  <c r="BD72" i="61"/>
  <c r="BB72" i="61"/>
  <c r="AZ72" i="61"/>
  <c r="AT72" i="61"/>
  <c r="AQ72" i="61"/>
  <c r="AO72" i="61"/>
  <c r="AU72" i="61" s="1"/>
  <c r="AM72" i="61"/>
  <c r="AG72" i="61"/>
  <c r="AF72" i="61"/>
  <c r="AD72" i="61"/>
  <c r="AB72" i="61"/>
  <c r="Z72" i="61"/>
  <c r="T72" i="61"/>
  <c r="K72" i="61"/>
  <c r="C72" i="61" s="1"/>
  <c r="J72" i="61"/>
  <c r="H72" i="61"/>
  <c r="BT71" i="61"/>
  <c r="BS71" i="61"/>
  <c r="BQ71" i="61"/>
  <c r="BO71" i="61"/>
  <c r="BM71" i="61"/>
  <c r="BG71" i="61"/>
  <c r="BF71" i="61"/>
  <c r="BD71" i="61"/>
  <c r="BB71" i="61"/>
  <c r="AZ71" i="61"/>
  <c r="AT71" i="61"/>
  <c r="AQ71" i="61"/>
  <c r="AO71" i="61"/>
  <c r="AU71" i="61" s="1"/>
  <c r="AM71" i="61"/>
  <c r="AG71" i="61"/>
  <c r="AF71" i="61"/>
  <c r="AD71" i="61"/>
  <c r="AB71" i="61"/>
  <c r="Z71" i="61"/>
  <c r="T71" i="61"/>
  <c r="K71" i="61"/>
  <c r="C71" i="61" s="1"/>
  <c r="J71" i="61"/>
  <c r="H71" i="61"/>
  <c r="BT70" i="61"/>
  <c r="BS70" i="61"/>
  <c r="BQ70" i="61"/>
  <c r="BO70" i="61"/>
  <c r="BM70" i="61"/>
  <c r="BG70" i="61"/>
  <c r="BF70" i="61"/>
  <c r="BD70" i="61"/>
  <c r="BB70" i="61"/>
  <c r="AZ70" i="61"/>
  <c r="AT70" i="61"/>
  <c r="AQ70" i="61"/>
  <c r="AO70" i="61"/>
  <c r="AM70" i="61"/>
  <c r="AU70" i="61" s="1"/>
  <c r="AG70" i="61"/>
  <c r="AF70" i="61"/>
  <c r="AD70" i="61"/>
  <c r="AB70" i="61"/>
  <c r="Z70" i="61"/>
  <c r="T70" i="61"/>
  <c r="K70" i="61"/>
  <c r="C70" i="61" s="1"/>
  <c r="J70" i="61"/>
  <c r="H70" i="61"/>
  <c r="BT69" i="61"/>
  <c r="BS69" i="61"/>
  <c r="BQ69" i="61"/>
  <c r="BO69" i="61"/>
  <c r="BM69" i="61"/>
  <c r="BG69" i="61"/>
  <c r="BF69" i="61"/>
  <c r="BD69" i="61"/>
  <c r="BB69" i="61"/>
  <c r="AZ69" i="61"/>
  <c r="AT69" i="61"/>
  <c r="AQ69" i="61"/>
  <c r="AO69" i="61"/>
  <c r="AM69" i="61"/>
  <c r="AG69" i="61"/>
  <c r="AF69" i="61"/>
  <c r="AD69" i="61"/>
  <c r="AB69" i="61"/>
  <c r="Z69" i="61"/>
  <c r="T69" i="61"/>
  <c r="K69" i="61"/>
  <c r="C69" i="61" s="1"/>
  <c r="J69" i="61"/>
  <c r="H69" i="61"/>
  <c r="BT68" i="61"/>
  <c r="BS68" i="61"/>
  <c r="BQ68" i="61"/>
  <c r="BO68" i="61"/>
  <c r="BM68" i="61"/>
  <c r="BG68" i="61"/>
  <c r="BF68" i="61"/>
  <c r="BD68" i="61"/>
  <c r="BB68" i="61"/>
  <c r="AZ68" i="61"/>
  <c r="AT68" i="61"/>
  <c r="AQ68" i="61"/>
  <c r="AO68" i="61"/>
  <c r="AM68" i="61"/>
  <c r="AG68" i="61"/>
  <c r="AF68" i="61"/>
  <c r="AD68" i="61"/>
  <c r="AB68" i="61"/>
  <c r="Z68" i="61"/>
  <c r="T68" i="61"/>
  <c r="K68" i="61"/>
  <c r="C68" i="61" s="1"/>
  <c r="J68" i="61"/>
  <c r="H68" i="61"/>
  <c r="BT67" i="61"/>
  <c r="BS67" i="61"/>
  <c r="BQ67" i="61"/>
  <c r="BO67" i="61"/>
  <c r="BM67" i="61"/>
  <c r="BG67" i="61"/>
  <c r="BF67" i="61"/>
  <c r="BD67" i="61"/>
  <c r="BB67" i="61"/>
  <c r="AZ67" i="61"/>
  <c r="AT67" i="61"/>
  <c r="AQ67" i="61"/>
  <c r="AO67" i="61"/>
  <c r="AM67" i="61"/>
  <c r="AG67" i="61"/>
  <c r="AF67" i="61"/>
  <c r="AD67" i="61"/>
  <c r="AB67" i="61"/>
  <c r="Z67" i="61"/>
  <c r="T67" i="61"/>
  <c r="K67" i="61"/>
  <c r="C67" i="61" s="1"/>
  <c r="J67" i="61"/>
  <c r="H67" i="61"/>
  <c r="BT66" i="61"/>
  <c r="BS66" i="61"/>
  <c r="BQ66" i="61"/>
  <c r="BO66" i="61"/>
  <c r="BM66" i="61"/>
  <c r="BG66" i="61"/>
  <c r="BF66" i="61"/>
  <c r="BD66" i="61"/>
  <c r="BB66" i="61"/>
  <c r="AZ66" i="61"/>
  <c r="BH66" i="61" s="1"/>
  <c r="AT66" i="61"/>
  <c r="AQ66" i="61"/>
  <c r="AO66" i="61"/>
  <c r="AM66" i="61"/>
  <c r="AU66" i="61" s="1"/>
  <c r="AG66" i="61"/>
  <c r="AF66" i="61"/>
  <c r="AD66" i="61"/>
  <c r="AB66" i="61"/>
  <c r="Z66" i="61"/>
  <c r="T66" i="61"/>
  <c r="K66" i="61"/>
  <c r="C66" i="61" s="1"/>
  <c r="J66" i="61"/>
  <c r="H66" i="61"/>
  <c r="BT65" i="61"/>
  <c r="BS65" i="61"/>
  <c r="BQ65" i="61"/>
  <c r="BO65" i="61"/>
  <c r="BM65" i="61"/>
  <c r="BG65" i="61"/>
  <c r="BF65" i="61"/>
  <c r="BD65" i="61"/>
  <c r="BB65" i="61"/>
  <c r="AZ65" i="61"/>
  <c r="AT65" i="61"/>
  <c r="AQ65" i="61"/>
  <c r="AO65" i="61"/>
  <c r="AM65" i="61"/>
  <c r="AG65" i="61"/>
  <c r="AF65" i="61"/>
  <c r="AD65" i="61"/>
  <c r="AB65" i="61"/>
  <c r="Z65" i="61"/>
  <c r="T65" i="61"/>
  <c r="K65" i="61"/>
  <c r="C65" i="61" s="1"/>
  <c r="J65" i="61"/>
  <c r="H65" i="61"/>
  <c r="BT64" i="61"/>
  <c r="BS64" i="61"/>
  <c r="BQ64" i="61"/>
  <c r="BO64" i="61"/>
  <c r="BM64" i="61"/>
  <c r="BG64" i="61"/>
  <c r="BF64" i="61"/>
  <c r="BD64" i="61"/>
  <c r="BB64" i="61"/>
  <c r="AZ64" i="61"/>
  <c r="AT64" i="61"/>
  <c r="AQ64" i="61"/>
  <c r="AU64" i="61" s="1"/>
  <c r="AO64" i="61"/>
  <c r="AM64" i="61"/>
  <c r="AG64" i="61"/>
  <c r="AF64" i="61"/>
  <c r="AD64" i="61"/>
  <c r="AB64" i="61"/>
  <c r="Z64" i="61"/>
  <c r="T64" i="61"/>
  <c r="K64" i="61"/>
  <c r="C64" i="61"/>
  <c r="J64" i="61"/>
  <c r="H64" i="61"/>
  <c r="BT63" i="61"/>
  <c r="BS63" i="61"/>
  <c r="BQ63" i="61"/>
  <c r="BO63" i="61"/>
  <c r="BM63" i="61"/>
  <c r="BG63" i="61"/>
  <c r="BF63" i="61"/>
  <c r="BD63" i="61"/>
  <c r="BB63" i="61"/>
  <c r="AZ63" i="61"/>
  <c r="AT63" i="61"/>
  <c r="AQ63" i="61"/>
  <c r="AU63" i="61" s="1"/>
  <c r="AO63" i="61"/>
  <c r="AM63" i="61"/>
  <c r="AG63" i="61"/>
  <c r="AF63" i="61"/>
  <c r="AD63" i="61"/>
  <c r="AB63" i="61"/>
  <c r="Z63" i="61"/>
  <c r="T63" i="61"/>
  <c r="K63" i="61"/>
  <c r="C63" i="61" s="1"/>
  <c r="J63" i="61"/>
  <c r="H63" i="61"/>
  <c r="BT62" i="61"/>
  <c r="BS62" i="61"/>
  <c r="BQ62" i="61"/>
  <c r="BO62" i="61"/>
  <c r="BM62" i="61"/>
  <c r="BG62" i="61"/>
  <c r="BF62" i="61"/>
  <c r="BD62" i="61"/>
  <c r="BB62" i="61"/>
  <c r="AZ62" i="61"/>
  <c r="AT62" i="61"/>
  <c r="AQ62" i="61"/>
  <c r="AO62" i="61"/>
  <c r="AM62" i="61"/>
  <c r="AG62" i="61"/>
  <c r="AF62" i="61"/>
  <c r="AD62" i="61"/>
  <c r="AB62" i="61"/>
  <c r="Z62" i="61"/>
  <c r="T62" i="61"/>
  <c r="K62" i="61"/>
  <c r="C62" i="61" s="1"/>
  <c r="J62" i="61"/>
  <c r="H62" i="61"/>
  <c r="BT61" i="61"/>
  <c r="BS61" i="61"/>
  <c r="BQ61" i="61"/>
  <c r="BO61" i="61"/>
  <c r="BM61" i="61"/>
  <c r="BG61" i="61"/>
  <c r="BF61" i="61"/>
  <c r="BD61" i="61"/>
  <c r="BB61" i="61"/>
  <c r="AZ61" i="61"/>
  <c r="AT61" i="61"/>
  <c r="AQ61" i="61"/>
  <c r="AO61" i="61"/>
  <c r="AM61" i="61"/>
  <c r="AU61" i="61" s="1"/>
  <c r="AG61" i="61"/>
  <c r="AF61" i="61"/>
  <c r="AD61" i="61"/>
  <c r="AB61" i="61"/>
  <c r="Z61" i="61"/>
  <c r="T61" i="61"/>
  <c r="K61" i="61"/>
  <c r="C61" i="61" s="1"/>
  <c r="J61" i="61"/>
  <c r="H61" i="61"/>
  <c r="BT60" i="61"/>
  <c r="BS60" i="61"/>
  <c r="BQ60" i="61"/>
  <c r="BO60" i="61"/>
  <c r="BM60" i="61"/>
  <c r="BG60" i="61"/>
  <c r="BF60" i="61"/>
  <c r="BD60" i="61"/>
  <c r="BB60" i="61"/>
  <c r="AZ60" i="61"/>
  <c r="AT60" i="61"/>
  <c r="AQ60" i="61"/>
  <c r="AO60" i="61"/>
  <c r="AM60" i="61"/>
  <c r="AG60" i="61"/>
  <c r="AF60" i="61"/>
  <c r="AD60" i="61"/>
  <c r="AB60" i="61"/>
  <c r="Z60" i="61"/>
  <c r="T60" i="61"/>
  <c r="K60" i="61"/>
  <c r="C60" i="61" s="1"/>
  <c r="J60" i="61"/>
  <c r="H60" i="61"/>
  <c r="BT59" i="61"/>
  <c r="BS59" i="61"/>
  <c r="BQ59" i="61"/>
  <c r="BO59" i="61"/>
  <c r="BM59" i="61"/>
  <c r="BG59" i="61"/>
  <c r="BF59" i="61"/>
  <c r="BD59" i="61"/>
  <c r="BB59" i="61"/>
  <c r="AZ59" i="61"/>
  <c r="AT59" i="61"/>
  <c r="AQ59" i="61"/>
  <c r="AO59" i="61"/>
  <c r="AM59" i="61"/>
  <c r="AG59" i="61"/>
  <c r="AF59" i="61"/>
  <c r="AD59" i="61"/>
  <c r="AB59" i="61"/>
  <c r="Z59" i="61"/>
  <c r="T59" i="61"/>
  <c r="K59" i="61"/>
  <c r="C59" i="61"/>
  <c r="J59" i="61"/>
  <c r="H59" i="61"/>
  <c r="BT58" i="61"/>
  <c r="BS58" i="61"/>
  <c r="BQ58" i="61"/>
  <c r="BO58" i="61"/>
  <c r="BM58" i="61"/>
  <c r="BG58" i="61"/>
  <c r="BW58" i="61" s="1"/>
  <c r="BF58" i="61"/>
  <c r="BD58" i="61"/>
  <c r="BB58" i="61"/>
  <c r="AZ58" i="61"/>
  <c r="AT58" i="61"/>
  <c r="AQ58" i="61"/>
  <c r="AO58" i="61"/>
  <c r="AM58" i="61"/>
  <c r="AG58" i="61"/>
  <c r="AF58" i="61"/>
  <c r="AD58" i="61"/>
  <c r="AB58" i="61"/>
  <c r="Z58" i="61"/>
  <c r="T58" i="61"/>
  <c r="K58" i="61"/>
  <c r="C58" i="61"/>
  <c r="J58" i="61"/>
  <c r="H58" i="61"/>
  <c r="BT57" i="61"/>
  <c r="BS57" i="61"/>
  <c r="BQ57" i="61"/>
  <c r="BO57" i="61"/>
  <c r="BM57" i="61"/>
  <c r="BG57" i="61"/>
  <c r="BW57" i="61" s="1"/>
  <c r="BF57" i="61"/>
  <c r="BD57" i="61"/>
  <c r="BB57" i="61"/>
  <c r="AZ57" i="61"/>
  <c r="AT57" i="61"/>
  <c r="AQ57" i="61"/>
  <c r="AO57" i="61"/>
  <c r="AM57" i="61"/>
  <c r="AG57" i="61"/>
  <c r="AF57" i="61"/>
  <c r="AD57" i="61"/>
  <c r="AB57" i="61"/>
  <c r="Z57" i="61"/>
  <c r="T57" i="61"/>
  <c r="K57" i="61"/>
  <c r="C57" i="61" s="1"/>
  <c r="J57" i="61"/>
  <c r="H57" i="61"/>
  <c r="BT56" i="61"/>
  <c r="BS56" i="61"/>
  <c r="BQ56" i="61"/>
  <c r="BO56" i="61"/>
  <c r="BM56" i="61"/>
  <c r="BG56" i="61"/>
  <c r="BF56" i="61"/>
  <c r="BD56" i="61"/>
  <c r="BB56" i="61"/>
  <c r="AZ56" i="61"/>
  <c r="AT56" i="61"/>
  <c r="AQ56" i="61"/>
  <c r="AO56" i="61"/>
  <c r="AM56" i="61"/>
  <c r="AG56" i="61"/>
  <c r="AF56" i="61"/>
  <c r="AD56" i="61"/>
  <c r="AB56" i="61"/>
  <c r="Z56" i="61"/>
  <c r="T56" i="61"/>
  <c r="K56" i="61"/>
  <c r="C56" i="61" s="1"/>
  <c r="J56" i="61"/>
  <c r="H56" i="61"/>
  <c r="BT55" i="61"/>
  <c r="BS55" i="61"/>
  <c r="BQ55" i="61"/>
  <c r="BO55" i="61"/>
  <c r="BM55" i="61"/>
  <c r="BG55" i="61"/>
  <c r="BF55" i="61"/>
  <c r="BD55" i="61"/>
  <c r="BB55" i="61"/>
  <c r="AZ55" i="61"/>
  <c r="BH55" i="61" s="1"/>
  <c r="AT55" i="61"/>
  <c r="AQ55" i="61"/>
  <c r="AO55" i="61"/>
  <c r="AM55" i="61"/>
  <c r="AG55" i="61"/>
  <c r="AF55" i="61"/>
  <c r="AD55" i="61"/>
  <c r="AB55" i="61"/>
  <c r="Z55" i="61"/>
  <c r="T55" i="61"/>
  <c r="K55" i="61"/>
  <c r="C55" i="61" s="1"/>
  <c r="J55" i="61"/>
  <c r="H55" i="61"/>
  <c r="BT54" i="61"/>
  <c r="BS54" i="61"/>
  <c r="BQ54" i="61"/>
  <c r="BO54" i="61"/>
  <c r="BM54" i="61"/>
  <c r="BG54" i="61"/>
  <c r="BF54" i="61"/>
  <c r="BD54" i="61"/>
  <c r="BB54" i="61"/>
  <c r="AZ54" i="61"/>
  <c r="AT54" i="61"/>
  <c r="AQ54" i="61"/>
  <c r="AO54" i="61"/>
  <c r="AM54" i="61"/>
  <c r="AG54" i="61"/>
  <c r="AF54" i="61"/>
  <c r="AD54" i="61"/>
  <c r="AB54" i="61"/>
  <c r="Z54" i="61"/>
  <c r="T54" i="61"/>
  <c r="K54" i="61"/>
  <c r="C54" i="61" s="1"/>
  <c r="J54" i="61"/>
  <c r="H54" i="61"/>
  <c r="BT53" i="61"/>
  <c r="BS53" i="61"/>
  <c r="BQ53" i="61"/>
  <c r="BO53" i="61"/>
  <c r="BM53" i="61"/>
  <c r="BG53" i="61"/>
  <c r="BF53" i="61"/>
  <c r="BD53" i="61"/>
  <c r="BB53" i="61"/>
  <c r="AZ53" i="61"/>
  <c r="AT53" i="61"/>
  <c r="AQ53" i="61"/>
  <c r="AU53" i="61" s="1"/>
  <c r="AO53" i="61"/>
  <c r="AM53" i="61"/>
  <c r="AG53" i="61"/>
  <c r="AF53" i="61"/>
  <c r="AD53" i="61"/>
  <c r="AB53" i="61"/>
  <c r="Z53" i="61"/>
  <c r="T53" i="61"/>
  <c r="K53" i="61"/>
  <c r="C53" i="61" s="1"/>
  <c r="J53" i="61"/>
  <c r="H53" i="61"/>
  <c r="BT52" i="61"/>
  <c r="BS52" i="61"/>
  <c r="BQ52" i="61"/>
  <c r="BO52" i="61"/>
  <c r="BM52" i="61"/>
  <c r="BG52" i="61"/>
  <c r="BF52" i="61"/>
  <c r="BD52" i="61"/>
  <c r="BB52" i="61"/>
  <c r="AZ52" i="61"/>
  <c r="AT52" i="61"/>
  <c r="AQ52" i="61"/>
  <c r="AO52" i="61"/>
  <c r="AU52" i="61" s="1"/>
  <c r="AM52" i="61"/>
  <c r="AG52" i="61"/>
  <c r="AF52" i="61"/>
  <c r="AD52" i="61"/>
  <c r="AB52" i="61"/>
  <c r="Z52" i="61"/>
  <c r="T52" i="61"/>
  <c r="K52" i="61"/>
  <c r="C52" i="61" s="1"/>
  <c r="J52" i="61"/>
  <c r="H52" i="61"/>
  <c r="BT51" i="61"/>
  <c r="BS51" i="61"/>
  <c r="BQ51" i="61"/>
  <c r="BO51" i="61"/>
  <c r="BM51" i="61"/>
  <c r="BG51" i="61"/>
  <c r="BF51" i="61"/>
  <c r="BD51" i="61"/>
  <c r="BB51" i="61"/>
  <c r="AZ51" i="61"/>
  <c r="AT51" i="61"/>
  <c r="AQ51" i="61"/>
  <c r="AO51" i="61"/>
  <c r="AM51" i="61"/>
  <c r="AU51" i="61" s="1"/>
  <c r="AG51" i="61"/>
  <c r="AF51" i="61"/>
  <c r="AD51" i="61"/>
  <c r="AB51" i="61"/>
  <c r="Z51" i="61"/>
  <c r="T51" i="61"/>
  <c r="K51" i="61"/>
  <c r="C51" i="61"/>
  <c r="J51" i="61"/>
  <c r="H51" i="61"/>
  <c r="BT50" i="61"/>
  <c r="BS50" i="61"/>
  <c r="BQ50" i="61"/>
  <c r="BO50" i="61"/>
  <c r="BM50" i="61"/>
  <c r="BG50" i="61"/>
  <c r="BF50" i="61"/>
  <c r="BD50" i="61"/>
  <c r="BB50" i="61"/>
  <c r="AZ50" i="61"/>
  <c r="AT50" i="61"/>
  <c r="AQ50" i="61"/>
  <c r="AO50" i="61"/>
  <c r="AM50" i="61"/>
  <c r="AU50" i="61" s="1"/>
  <c r="AG50" i="61"/>
  <c r="AF50" i="61"/>
  <c r="AD50" i="61"/>
  <c r="AB50" i="61"/>
  <c r="Z50" i="61"/>
  <c r="T50" i="61"/>
  <c r="K50" i="61"/>
  <c r="C50" i="61"/>
  <c r="J50" i="61"/>
  <c r="H50" i="61"/>
  <c r="BT49" i="61"/>
  <c r="BS49" i="61"/>
  <c r="BQ49" i="61"/>
  <c r="BO49" i="61"/>
  <c r="BM49" i="61"/>
  <c r="BG49" i="61"/>
  <c r="BF49" i="61"/>
  <c r="BD49" i="61"/>
  <c r="BB49" i="61"/>
  <c r="AZ49" i="61"/>
  <c r="AT49" i="61"/>
  <c r="AQ49" i="61"/>
  <c r="AO49" i="61"/>
  <c r="AM49" i="61"/>
  <c r="AU49" i="61" s="1"/>
  <c r="AG49" i="61"/>
  <c r="AF49" i="61"/>
  <c r="AD49" i="61"/>
  <c r="AB49" i="61"/>
  <c r="Z49" i="61"/>
  <c r="T49" i="61"/>
  <c r="K49" i="61"/>
  <c r="C49" i="61" s="1"/>
  <c r="J49" i="61"/>
  <c r="H49" i="61"/>
  <c r="BT48" i="61"/>
  <c r="BS48" i="61"/>
  <c r="BQ48" i="61"/>
  <c r="BO48" i="61"/>
  <c r="BM48" i="61"/>
  <c r="BG48" i="61"/>
  <c r="BF48" i="61"/>
  <c r="BD48" i="61"/>
  <c r="BB48" i="61"/>
  <c r="AZ48" i="61"/>
  <c r="AT48" i="61"/>
  <c r="AQ48" i="61"/>
  <c r="AO48" i="61"/>
  <c r="AM48" i="61"/>
  <c r="AG48" i="61"/>
  <c r="AF48" i="61"/>
  <c r="AD48" i="61"/>
  <c r="AB48" i="61"/>
  <c r="Z48" i="61"/>
  <c r="T48" i="61"/>
  <c r="K48" i="61"/>
  <c r="C48" i="61" s="1"/>
  <c r="J48" i="61"/>
  <c r="H48" i="61"/>
  <c r="BT47" i="61"/>
  <c r="BS47" i="61"/>
  <c r="BQ47" i="61"/>
  <c r="BO47" i="61"/>
  <c r="BM47" i="61"/>
  <c r="BG47" i="61"/>
  <c r="BF47" i="61"/>
  <c r="BD47" i="61"/>
  <c r="BB47" i="61"/>
  <c r="AZ47" i="61"/>
  <c r="AT47" i="61"/>
  <c r="AQ47" i="61"/>
  <c r="AO47" i="61"/>
  <c r="AM47" i="61"/>
  <c r="AG47" i="61"/>
  <c r="AF47" i="61"/>
  <c r="AD47" i="61"/>
  <c r="AB47" i="61"/>
  <c r="Z47" i="61"/>
  <c r="T47" i="61"/>
  <c r="K47" i="61"/>
  <c r="C47" i="61" s="1"/>
  <c r="J47" i="61"/>
  <c r="H47" i="61"/>
  <c r="BT46" i="61"/>
  <c r="BS46" i="61"/>
  <c r="BQ46" i="61"/>
  <c r="BO46" i="61"/>
  <c r="BM46" i="61"/>
  <c r="BG46" i="61"/>
  <c r="BF46" i="61"/>
  <c r="BD46" i="61"/>
  <c r="BB46" i="61"/>
  <c r="AZ46" i="61"/>
  <c r="AT46" i="61"/>
  <c r="AQ46" i="61"/>
  <c r="AO46" i="61"/>
  <c r="AM46" i="61"/>
  <c r="AG46" i="61"/>
  <c r="AF46" i="61"/>
  <c r="AD46" i="61"/>
  <c r="AB46" i="61"/>
  <c r="Z46" i="61"/>
  <c r="T46" i="61"/>
  <c r="K46" i="61"/>
  <c r="C46" i="61" s="1"/>
  <c r="J46" i="61"/>
  <c r="H46" i="61"/>
  <c r="BT45" i="61"/>
  <c r="BS45" i="61"/>
  <c r="BQ45" i="61"/>
  <c r="BO45" i="61"/>
  <c r="BM45" i="61"/>
  <c r="BG45" i="61"/>
  <c r="BF45" i="61"/>
  <c r="BD45" i="61"/>
  <c r="BB45" i="61"/>
  <c r="BH45" i="61" s="1"/>
  <c r="AZ45" i="61"/>
  <c r="AT45" i="61"/>
  <c r="AQ45" i="61"/>
  <c r="AO45" i="61"/>
  <c r="AM45" i="61"/>
  <c r="AG45" i="61"/>
  <c r="AF45" i="61"/>
  <c r="AD45" i="61"/>
  <c r="AB45" i="61"/>
  <c r="Z45" i="61"/>
  <c r="T45" i="61"/>
  <c r="K45" i="61"/>
  <c r="C45" i="61" s="1"/>
  <c r="J45" i="61"/>
  <c r="H45" i="61"/>
  <c r="BT44" i="61"/>
  <c r="BS44" i="61"/>
  <c r="BQ44" i="61"/>
  <c r="BO44" i="61"/>
  <c r="BM44" i="61"/>
  <c r="BG44" i="61"/>
  <c r="BF44" i="61"/>
  <c r="BD44" i="61"/>
  <c r="BB44" i="61"/>
  <c r="AZ44" i="61"/>
  <c r="BH44" i="61" s="1"/>
  <c r="AT44" i="61"/>
  <c r="AQ44" i="61"/>
  <c r="AO44" i="61"/>
  <c r="AM44" i="61"/>
  <c r="AG44" i="61"/>
  <c r="AF44" i="61"/>
  <c r="AD44" i="61"/>
  <c r="AB44" i="61"/>
  <c r="Z44" i="61"/>
  <c r="T44" i="61"/>
  <c r="K44" i="61"/>
  <c r="C44" i="61" s="1"/>
  <c r="J44" i="61"/>
  <c r="H44" i="61"/>
  <c r="BT43" i="61"/>
  <c r="BS43" i="61"/>
  <c r="BQ43" i="61"/>
  <c r="BO43" i="61"/>
  <c r="BM43" i="61"/>
  <c r="BG43" i="61"/>
  <c r="BF43" i="61"/>
  <c r="BH43" i="61" s="1"/>
  <c r="BD43" i="61"/>
  <c r="BB43" i="61"/>
  <c r="AZ43" i="61"/>
  <c r="AT43" i="61"/>
  <c r="AQ43" i="61"/>
  <c r="AO43" i="61"/>
  <c r="AM43" i="61"/>
  <c r="AG43" i="61"/>
  <c r="AF43" i="61"/>
  <c r="AD43" i="61"/>
  <c r="AB43" i="61"/>
  <c r="Z43" i="61"/>
  <c r="AH43" i="61" s="1"/>
  <c r="T43" i="61"/>
  <c r="K43" i="61"/>
  <c r="C43" i="61" s="1"/>
  <c r="J43" i="61"/>
  <c r="H43" i="61"/>
  <c r="BT42" i="61"/>
  <c r="BS42" i="61"/>
  <c r="BQ42" i="61"/>
  <c r="BO42" i="61"/>
  <c r="BM42" i="61"/>
  <c r="BG42" i="61"/>
  <c r="BF42" i="61"/>
  <c r="BH42" i="61" s="1"/>
  <c r="BD42" i="61"/>
  <c r="BB42" i="61"/>
  <c r="AZ42" i="61"/>
  <c r="AT42" i="61"/>
  <c r="AQ42" i="61"/>
  <c r="AO42" i="61"/>
  <c r="AM42" i="61"/>
  <c r="AG42" i="61"/>
  <c r="AF42" i="61"/>
  <c r="AD42" i="61"/>
  <c r="AB42" i="61"/>
  <c r="Z42" i="61"/>
  <c r="T42" i="61"/>
  <c r="K42" i="61"/>
  <c r="C42" i="61" s="1"/>
  <c r="J42" i="61"/>
  <c r="H42" i="61"/>
  <c r="BT41" i="61"/>
  <c r="BS41" i="61"/>
  <c r="BQ41" i="61"/>
  <c r="BO41" i="61"/>
  <c r="BM41" i="61"/>
  <c r="BG41" i="61"/>
  <c r="BF41" i="61"/>
  <c r="BH41" i="61" s="1"/>
  <c r="BD41" i="61"/>
  <c r="BB41" i="61"/>
  <c r="AZ41" i="61"/>
  <c r="AT41" i="61"/>
  <c r="AQ41" i="61"/>
  <c r="AO41" i="61"/>
  <c r="AM41" i="61"/>
  <c r="AG41" i="61"/>
  <c r="AF41" i="61"/>
  <c r="AD41" i="61"/>
  <c r="AB41" i="61"/>
  <c r="Z41" i="61"/>
  <c r="AH41" i="61" s="1"/>
  <c r="T41" i="61"/>
  <c r="K41" i="61"/>
  <c r="C41" i="61" s="1"/>
  <c r="J41" i="61"/>
  <c r="H41" i="61"/>
  <c r="BT40" i="61"/>
  <c r="BS40" i="61"/>
  <c r="BQ40" i="61"/>
  <c r="BO40" i="61"/>
  <c r="BM40" i="61"/>
  <c r="BG40" i="61"/>
  <c r="BW40" i="61" s="1"/>
  <c r="BF40" i="61"/>
  <c r="BD40" i="61"/>
  <c r="BB40" i="61"/>
  <c r="AZ40" i="61"/>
  <c r="AT40" i="61"/>
  <c r="AQ40" i="61"/>
  <c r="AO40" i="61"/>
  <c r="AM40" i="61"/>
  <c r="AG40" i="61"/>
  <c r="AF40" i="61"/>
  <c r="AD40" i="61"/>
  <c r="AB40" i="61"/>
  <c r="Z40" i="61"/>
  <c r="T40" i="61"/>
  <c r="K40" i="61"/>
  <c r="C40" i="61" s="1"/>
  <c r="J40" i="61"/>
  <c r="H40" i="61"/>
  <c r="BT39" i="61"/>
  <c r="BS39" i="61"/>
  <c r="BQ39" i="61"/>
  <c r="BO39" i="61"/>
  <c r="BM39" i="61"/>
  <c r="BG39" i="61"/>
  <c r="BF39" i="61"/>
  <c r="BD39" i="61"/>
  <c r="BB39" i="61"/>
  <c r="AZ39" i="61"/>
  <c r="AT39" i="61"/>
  <c r="AQ39" i="61"/>
  <c r="AO39" i="61"/>
  <c r="AU39" i="61" s="1"/>
  <c r="AM39" i="61"/>
  <c r="AG39" i="61"/>
  <c r="AF39" i="61"/>
  <c r="AD39" i="61"/>
  <c r="AB39" i="61"/>
  <c r="Z39" i="61"/>
  <c r="T39" i="61"/>
  <c r="K39" i="61"/>
  <c r="C39" i="61" s="1"/>
  <c r="J39" i="61"/>
  <c r="H39" i="61"/>
  <c r="BT38" i="61"/>
  <c r="BS38" i="61"/>
  <c r="BQ38" i="61"/>
  <c r="BO38" i="61"/>
  <c r="BM38" i="61"/>
  <c r="BG38" i="61"/>
  <c r="BF38" i="61"/>
  <c r="BD38" i="61"/>
  <c r="BB38" i="61"/>
  <c r="AZ38" i="61"/>
  <c r="AT38" i="61"/>
  <c r="AQ38" i="61"/>
  <c r="AO38" i="61"/>
  <c r="AM38" i="61"/>
  <c r="AU38" i="61" s="1"/>
  <c r="AG38" i="61"/>
  <c r="AF38" i="61"/>
  <c r="AD38" i="61"/>
  <c r="AB38" i="61"/>
  <c r="Z38" i="61"/>
  <c r="T38" i="61"/>
  <c r="K38" i="61"/>
  <c r="C38" i="61" s="1"/>
  <c r="J38" i="61"/>
  <c r="H38" i="61"/>
  <c r="BT37" i="61"/>
  <c r="BS37" i="61"/>
  <c r="BQ37" i="61"/>
  <c r="BO37" i="61"/>
  <c r="BM37" i="61"/>
  <c r="BG37" i="61"/>
  <c r="BF37" i="61"/>
  <c r="BD37" i="61"/>
  <c r="BB37" i="61"/>
  <c r="AZ37" i="61"/>
  <c r="AT37" i="61"/>
  <c r="AQ37" i="61"/>
  <c r="AO37" i="61"/>
  <c r="AM37" i="61"/>
  <c r="AG37" i="61"/>
  <c r="AF37" i="61"/>
  <c r="AD37" i="61"/>
  <c r="AB37" i="61"/>
  <c r="Z37" i="61"/>
  <c r="T37" i="61"/>
  <c r="K37" i="61"/>
  <c r="C37" i="61" s="1"/>
  <c r="J37" i="61"/>
  <c r="H37" i="61"/>
  <c r="BT36" i="61"/>
  <c r="BS36" i="61"/>
  <c r="BQ36" i="61"/>
  <c r="BO36" i="61"/>
  <c r="BM36" i="61"/>
  <c r="BG36" i="61"/>
  <c r="BF36" i="61"/>
  <c r="BD36" i="61"/>
  <c r="BB36" i="61"/>
  <c r="AZ36" i="61"/>
  <c r="AT36" i="61"/>
  <c r="AQ36" i="61"/>
  <c r="AO36" i="61"/>
  <c r="AM36" i="61"/>
  <c r="AG36" i="61"/>
  <c r="AF36" i="61"/>
  <c r="AD36" i="61"/>
  <c r="AB36" i="61"/>
  <c r="Z36" i="61"/>
  <c r="T36" i="61"/>
  <c r="K36" i="61"/>
  <c r="C36" i="61" s="1"/>
  <c r="J36" i="61"/>
  <c r="H36" i="61"/>
  <c r="BT35" i="61"/>
  <c r="BS35" i="61"/>
  <c r="BQ35" i="61"/>
  <c r="BO35" i="61"/>
  <c r="BM35" i="61"/>
  <c r="BG35" i="61"/>
  <c r="BF35" i="61"/>
  <c r="BD35" i="61"/>
  <c r="BB35" i="61"/>
  <c r="AZ35" i="61"/>
  <c r="AT35" i="61"/>
  <c r="AQ35" i="61"/>
  <c r="AO35" i="61"/>
  <c r="AM35" i="61"/>
  <c r="AG35" i="61"/>
  <c r="AF35" i="61"/>
  <c r="AD35" i="61"/>
  <c r="AB35" i="61"/>
  <c r="Z35" i="61"/>
  <c r="T35" i="61"/>
  <c r="K35" i="61"/>
  <c r="C35" i="61" s="1"/>
  <c r="J35" i="61"/>
  <c r="H35" i="61"/>
  <c r="BT34" i="61"/>
  <c r="BS34" i="61"/>
  <c r="BQ34" i="61"/>
  <c r="BO34" i="61"/>
  <c r="BM34" i="61"/>
  <c r="BG34" i="61"/>
  <c r="BF34" i="61"/>
  <c r="BD34" i="61"/>
  <c r="BB34" i="61"/>
  <c r="AZ34" i="61"/>
  <c r="AT34" i="61"/>
  <c r="AQ34" i="61"/>
  <c r="AO34" i="61"/>
  <c r="AM34" i="61"/>
  <c r="AU34" i="61" s="1"/>
  <c r="AG34" i="61"/>
  <c r="AF34" i="61"/>
  <c r="AD34" i="61"/>
  <c r="AB34" i="61"/>
  <c r="Z34" i="61"/>
  <c r="T34" i="61"/>
  <c r="K34" i="61"/>
  <c r="C34" i="61" s="1"/>
  <c r="J34" i="61"/>
  <c r="H34" i="61"/>
  <c r="BT33" i="61"/>
  <c r="BS33" i="61"/>
  <c r="BQ33" i="61"/>
  <c r="BO33" i="61"/>
  <c r="BM33" i="61"/>
  <c r="BG33" i="61"/>
  <c r="BF33" i="61"/>
  <c r="BD33" i="61"/>
  <c r="BB33" i="61"/>
  <c r="AZ33" i="61"/>
  <c r="AT33" i="61"/>
  <c r="AQ33" i="61"/>
  <c r="AO33" i="61"/>
  <c r="AM33" i="61"/>
  <c r="AG33" i="61"/>
  <c r="AF33" i="61"/>
  <c r="AD33" i="61"/>
  <c r="AB33" i="61"/>
  <c r="Z33" i="61"/>
  <c r="T33" i="61"/>
  <c r="K33" i="61"/>
  <c r="C33" i="61" s="1"/>
  <c r="J33" i="61"/>
  <c r="H33" i="61"/>
  <c r="BT32" i="61"/>
  <c r="BS32" i="61"/>
  <c r="BQ32" i="61"/>
  <c r="BO32" i="61"/>
  <c r="BM32" i="61"/>
  <c r="BG32" i="61"/>
  <c r="BF32" i="61"/>
  <c r="BD32" i="61"/>
  <c r="BB32" i="61"/>
  <c r="AZ32" i="61"/>
  <c r="AT32" i="61"/>
  <c r="AQ32" i="61"/>
  <c r="AU32" i="61" s="1"/>
  <c r="AO32" i="61"/>
  <c r="AM32" i="61"/>
  <c r="AG32" i="61"/>
  <c r="AF32" i="61"/>
  <c r="AD32" i="61"/>
  <c r="AB32" i="61"/>
  <c r="Z32" i="61"/>
  <c r="T32" i="61"/>
  <c r="K32" i="61"/>
  <c r="C32" i="61"/>
  <c r="J32" i="61"/>
  <c r="H32" i="61"/>
  <c r="BT31" i="61"/>
  <c r="BS31" i="61"/>
  <c r="BQ31" i="61"/>
  <c r="BO31" i="61"/>
  <c r="BM31" i="61"/>
  <c r="BG31" i="61"/>
  <c r="BF31" i="61"/>
  <c r="BD31" i="61"/>
  <c r="BB31" i="61"/>
  <c r="AZ31" i="61"/>
  <c r="AT31" i="61"/>
  <c r="AQ31" i="61"/>
  <c r="AO31" i="61"/>
  <c r="AM31" i="61"/>
  <c r="AG31" i="61"/>
  <c r="AF31" i="61"/>
  <c r="AD31" i="61"/>
  <c r="AB31" i="61"/>
  <c r="Z31" i="61"/>
  <c r="T31" i="61"/>
  <c r="K31" i="61"/>
  <c r="C31" i="61" s="1"/>
  <c r="J31" i="61"/>
  <c r="H31" i="61"/>
  <c r="BT30" i="61"/>
  <c r="BS30" i="61"/>
  <c r="BQ30" i="61"/>
  <c r="BO30" i="61"/>
  <c r="BM30" i="61"/>
  <c r="BG30" i="61"/>
  <c r="BF30" i="61"/>
  <c r="BD30" i="61"/>
  <c r="BB30" i="61"/>
  <c r="AZ30" i="61"/>
  <c r="AT30" i="61"/>
  <c r="AQ30" i="61"/>
  <c r="AO30" i="61"/>
  <c r="AM30" i="61"/>
  <c r="AG30" i="61"/>
  <c r="AF30" i="61"/>
  <c r="AD30" i="61"/>
  <c r="AB30" i="61"/>
  <c r="Z30" i="61"/>
  <c r="T30" i="61"/>
  <c r="K30" i="61"/>
  <c r="C30" i="61" s="1"/>
  <c r="J30" i="61"/>
  <c r="H30" i="61"/>
  <c r="BT29" i="61"/>
  <c r="BS29" i="61"/>
  <c r="BQ29" i="61"/>
  <c r="BO29" i="61"/>
  <c r="BM29" i="61"/>
  <c r="BG29" i="61"/>
  <c r="BF29" i="61"/>
  <c r="BD29" i="61"/>
  <c r="BB29" i="61"/>
  <c r="AZ29" i="61"/>
  <c r="AT29" i="61"/>
  <c r="AQ29" i="61"/>
  <c r="AO29" i="61"/>
  <c r="AM29" i="61"/>
  <c r="AG29" i="61"/>
  <c r="AF29" i="61"/>
  <c r="AD29" i="61"/>
  <c r="AB29" i="61"/>
  <c r="Z29" i="61"/>
  <c r="T29" i="61"/>
  <c r="K29" i="61"/>
  <c r="C29" i="61" s="1"/>
  <c r="J29" i="61"/>
  <c r="H29" i="61"/>
  <c r="BT28" i="61"/>
  <c r="BS28" i="61"/>
  <c r="BQ28" i="61"/>
  <c r="BO28" i="61"/>
  <c r="BM28" i="61"/>
  <c r="BG28" i="61"/>
  <c r="BF28" i="61"/>
  <c r="BD28" i="61"/>
  <c r="BB28" i="61"/>
  <c r="AZ28" i="61"/>
  <c r="AT28" i="61"/>
  <c r="AQ28" i="61"/>
  <c r="AO28" i="61"/>
  <c r="AM28" i="61"/>
  <c r="AG28" i="61"/>
  <c r="AF28" i="61"/>
  <c r="AD28" i="61"/>
  <c r="AB28" i="61"/>
  <c r="Z28" i="61"/>
  <c r="T28" i="61"/>
  <c r="K28" i="61"/>
  <c r="C28" i="61" s="1"/>
  <c r="J28" i="61"/>
  <c r="H28" i="61"/>
  <c r="BT27" i="61"/>
  <c r="BS27" i="61"/>
  <c r="BQ27" i="61"/>
  <c r="BO27" i="61"/>
  <c r="BM27" i="61"/>
  <c r="BG27" i="61"/>
  <c r="BF27" i="61"/>
  <c r="BD27" i="61"/>
  <c r="BB27" i="61"/>
  <c r="AZ27" i="61"/>
  <c r="AT27" i="61"/>
  <c r="AQ27" i="61"/>
  <c r="AO27" i="61"/>
  <c r="AM27" i="61"/>
  <c r="AG27" i="61"/>
  <c r="AF27" i="61"/>
  <c r="AH27" i="61" s="1"/>
  <c r="AD27" i="61"/>
  <c r="AB27" i="61"/>
  <c r="Z27" i="61"/>
  <c r="T27" i="61"/>
  <c r="K27" i="61"/>
  <c r="C27" i="61"/>
  <c r="J27" i="61"/>
  <c r="H27" i="61"/>
  <c r="BT26" i="61"/>
  <c r="BS26" i="61"/>
  <c r="BQ26" i="61"/>
  <c r="BO26" i="61"/>
  <c r="BM26" i="61"/>
  <c r="BG26" i="61"/>
  <c r="BF26" i="61"/>
  <c r="BD26" i="61"/>
  <c r="BB26" i="61"/>
  <c r="AZ26" i="61"/>
  <c r="AT26" i="61"/>
  <c r="AQ26" i="61"/>
  <c r="AO26" i="61"/>
  <c r="AM26" i="61"/>
  <c r="AG26" i="61"/>
  <c r="AF26" i="61"/>
  <c r="AD26" i="61"/>
  <c r="AB26" i="61"/>
  <c r="Z26" i="61"/>
  <c r="T26" i="61"/>
  <c r="K26" i="61"/>
  <c r="C26" i="61"/>
  <c r="J26" i="61"/>
  <c r="H26" i="61"/>
  <c r="BT25" i="61"/>
  <c r="BS25" i="61"/>
  <c r="BQ25" i="61"/>
  <c r="BO25" i="61"/>
  <c r="BM25" i="61"/>
  <c r="BG25" i="61"/>
  <c r="BF25" i="61"/>
  <c r="BD25" i="61"/>
  <c r="BB25" i="61"/>
  <c r="AZ25" i="61"/>
  <c r="AT25" i="61"/>
  <c r="AQ25" i="61"/>
  <c r="AU25" i="61" s="1"/>
  <c r="AO25" i="61"/>
  <c r="AM25" i="61"/>
  <c r="AG25" i="61"/>
  <c r="AF25" i="61"/>
  <c r="AD25" i="61"/>
  <c r="AB25" i="61"/>
  <c r="Z25" i="61"/>
  <c r="T25" i="61"/>
  <c r="K25" i="61"/>
  <c r="C25" i="61" s="1"/>
  <c r="J25" i="61"/>
  <c r="H25" i="61"/>
  <c r="BT24" i="61"/>
  <c r="BS24" i="61"/>
  <c r="BQ24" i="61"/>
  <c r="BO24" i="61"/>
  <c r="BM24" i="61"/>
  <c r="BG24" i="61"/>
  <c r="BF24" i="61"/>
  <c r="BD24" i="61"/>
  <c r="BB24" i="61"/>
  <c r="BH24" i="61" s="1"/>
  <c r="AZ24" i="61"/>
  <c r="AT24" i="61"/>
  <c r="AQ24" i="61"/>
  <c r="AO24" i="61"/>
  <c r="AM24" i="61"/>
  <c r="AG24" i="61"/>
  <c r="AF24" i="61"/>
  <c r="AD24" i="61"/>
  <c r="AB24" i="61"/>
  <c r="Z24" i="61"/>
  <c r="T24" i="61"/>
  <c r="K24" i="61"/>
  <c r="C24" i="61" s="1"/>
  <c r="J24" i="61"/>
  <c r="H24" i="61"/>
  <c r="BT23" i="61"/>
  <c r="BS23" i="61"/>
  <c r="BQ23" i="61"/>
  <c r="BO23" i="61"/>
  <c r="BM23" i="61"/>
  <c r="BG23" i="61"/>
  <c r="BW23" i="61" s="1"/>
  <c r="BF23" i="61"/>
  <c r="BD23" i="61"/>
  <c r="BB23" i="61"/>
  <c r="AZ23" i="61"/>
  <c r="BH23" i="61" s="1"/>
  <c r="AT23" i="61"/>
  <c r="AQ23" i="61"/>
  <c r="AO23" i="61"/>
  <c r="AM23" i="61"/>
  <c r="AG23" i="61"/>
  <c r="AF23" i="61"/>
  <c r="AD23" i="61"/>
  <c r="AB23" i="61"/>
  <c r="Z23" i="61"/>
  <c r="T23" i="61"/>
  <c r="K23" i="61"/>
  <c r="C23" i="61" s="1"/>
  <c r="J23" i="61"/>
  <c r="H23" i="61"/>
  <c r="BT22" i="61"/>
  <c r="BS22" i="61"/>
  <c r="BQ22" i="61"/>
  <c r="BO22" i="61"/>
  <c r="BM22" i="61"/>
  <c r="BG22" i="61"/>
  <c r="BF22" i="61"/>
  <c r="BH22" i="61" s="1"/>
  <c r="BD22" i="61"/>
  <c r="BB22" i="61"/>
  <c r="AZ22" i="61"/>
  <c r="AT22" i="61"/>
  <c r="AQ22" i="61"/>
  <c r="AO22" i="61"/>
  <c r="AM22" i="61"/>
  <c r="AG22" i="61"/>
  <c r="AF22" i="61"/>
  <c r="AD22" i="61"/>
  <c r="AB22" i="61"/>
  <c r="Z22" i="61"/>
  <c r="AH22" i="61" s="1"/>
  <c r="T22" i="61"/>
  <c r="K22" i="61"/>
  <c r="C22" i="61" s="1"/>
  <c r="J22" i="61"/>
  <c r="H22" i="61"/>
  <c r="BT21" i="61"/>
  <c r="BS21" i="61"/>
  <c r="BQ21" i="61"/>
  <c r="BO21" i="61"/>
  <c r="BM21" i="61"/>
  <c r="BG21" i="61"/>
  <c r="BF21" i="61"/>
  <c r="BD21" i="61"/>
  <c r="BB21" i="61"/>
  <c r="AZ21" i="61"/>
  <c r="AT21" i="61"/>
  <c r="AQ21" i="61"/>
  <c r="AU21" i="61" s="1"/>
  <c r="AO21" i="61"/>
  <c r="AM21" i="61"/>
  <c r="AG21" i="61"/>
  <c r="AF21" i="61"/>
  <c r="AH21" i="61" s="1"/>
  <c r="AD21" i="61"/>
  <c r="AB21" i="61"/>
  <c r="Z21" i="61"/>
  <c r="T21" i="61"/>
  <c r="K21" i="61"/>
  <c r="C21" i="61" s="1"/>
  <c r="J21" i="61"/>
  <c r="H21" i="61"/>
  <c r="BT20" i="61"/>
  <c r="BS20" i="61"/>
  <c r="BQ20" i="61"/>
  <c r="BO20" i="61"/>
  <c r="BM20" i="61"/>
  <c r="BG20" i="61"/>
  <c r="BF20" i="61"/>
  <c r="BD20" i="61"/>
  <c r="BB20" i="61"/>
  <c r="AZ20" i="61"/>
  <c r="AT20" i="61"/>
  <c r="AQ20" i="61"/>
  <c r="AO20" i="61"/>
  <c r="AM20" i="61"/>
  <c r="AG20" i="61"/>
  <c r="AF20" i="61"/>
  <c r="AD20" i="61"/>
  <c r="AB20" i="61"/>
  <c r="Z20" i="61"/>
  <c r="T20" i="61"/>
  <c r="K20" i="61"/>
  <c r="C20" i="61" s="1"/>
  <c r="J20" i="61"/>
  <c r="H20" i="61"/>
  <c r="BT19" i="61"/>
  <c r="BS19" i="61"/>
  <c r="BQ19" i="61"/>
  <c r="BO19" i="61"/>
  <c r="BM19" i="61"/>
  <c r="BG19" i="61"/>
  <c r="BF19" i="61"/>
  <c r="BD19" i="61"/>
  <c r="BB19" i="61"/>
  <c r="AZ19" i="61"/>
  <c r="AT19" i="61"/>
  <c r="AQ19" i="61"/>
  <c r="AO19" i="61"/>
  <c r="AM19" i="61"/>
  <c r="AG19" i="61"/>
  <c r="AF19" i="61"/>
  <c r="AD19" i="61"/>
  <c r="AB19" i="61"/>
  <c r="Z19" i="61"/>
  <c r="T19" i="61"/>
  <c r="H19" i="61"/>
  <c r="BT18" i="61"/>
  <c r="BS18" i="61"/>
  <c r="BQ18" i="61"/>
  <c r="BO18" i="61"/>
  <c r="BM18" i="61"/>
  <c r="BG18" i="61"/>
  <c r="BF18" i="61"/>
  <c r="BD18" i="61"/>
  <c r="BB18" i="61"/>
  <c r="BH18" i="61" s="1"/>
  <c r="AZ18" i="61"/>
  <c r="AT18" i="61"/>
  <c r="AQ18" i="61"/>
  <c r="AO18" i="61"/>
  <c r="AU18" i="61" s="1"/>
  <c r="AM18" i="61"/>
  <c r="AG18" i="61"/>
  <c r="AF18" i="61"/>
  <c r="AD18" i="61"/>
  <c r="AB18" i="61"/>
  <c r="Z18" i="61"/>
  <c r="T18" i="61"/>
  <c r="K18" i="61"/>
  <c r="C18" i="61" s="1"/>
  <c r="J18" i="61"/>
  <c r="H18" i="61"/>
  <c r="BT17" i="61"/>
  <c r="BS17" i="61"/>
  <c r="BQ17" i="61"/>
  <c r="BO17" i="61"/>
  <c r="BM17" i="61"/>
  <c r="BG17" i="61"/>
  <c r="BW17" i="61" s="1"/>
  <c r="BF17" i="61"/>
  <c r="BD17" i="61"/>
  <c r="BB17" i="61"/>
  <c r="AZ17" i="61"/>
  <c r="BH17" i="61" s="1"/>
  <c r="AT17" i="61"/>
  <c r="AQ17" i="61"/>
  <c r="AO17" i="61"/>
  <c r="AM17" i="61"/>
  <c r="AG17" i="61"/>
  <c r="AF17" i="61"/>
  <c r="AD17" i="61"/>
  <c r="AB17" i="61"/>
  <c r="Z17" i="61"/>
  <c r="T17" i="61"/>
  <c r="K17" i="61"/>
  <c r="C17" i="61" s="1"/>
  <c r="J17" i="61"/>
  <c r="H17" i="61"/>
  <c r="BT16" i="61"/>
  <c r="BS16" i="61"/>
  <c r="BQ16" i="61"/>
  <c r="BO16" i="61"/>
  <c r="BM16" i="61"/>
  <c r="BG16" i="61"/>
  <c r="BF16" i="61"/>
  <c r="BD16" i="61"/>
  <c r="BB16" i="61"/>
  <c r="AZ16" i="61"/>
  <c r="AT16" i="61"/>
  <c r="AQ16" i="61"/>
  <c r="AO16" i="61"/>
  <c r="AM16" i="61"/>
  <c r="AG16" i="61"/>
  <c r="AF16" i="61"/>
  <c r="AD16" i="61"/>
  <c r="AB16" i="61"/>
  <c r="Z16" i="61"/>
  <c r="AH16" i="61" s="1"/>
  <c r="T16" i="61"/>
  <c r="K16" i="61"/>
  <c r="C16" i="61" s="1"/>
  <c r="J16" i="61"/>
  <c r="H16" i="61"/>
  <c r="BT15" i="61"/>
  <c r="BS15" i="61"/>
  <c r="BQ15" i="61"/>
  <c r="BO15" i="61"/>
  <c r="BM15" i="61"/>
  <c r="BG15" i="61"/>
  <c r="BF15" i="61"/>
  <c r="BD15" i="61"/>
  <c r="BB15" i="61"/>
  <c r="AZ15" i="61"/>
  <c r="AT15" i="61"/>
  <c r="AQ15" i="61"/>
  <c r="AU15" i="61" s="1"/>
  <c r="AO15" i="61"/>
  <c r="AM15" i="61"/>
  <c r="AG15" i="61"/>
  <c r="AF15" i="61"/>
  <c r="AD15" i="61"/>
  <c r="AB15" i="61"/>
  <c r="Z15" i="61"/>
  <c r="K15" i="61"/>
  <c r="C15" i="61" s="1"/>
  <c r="J15" i="61"/>
  <c r="H15" i="61"/>
  <c r="BT14" i="61"/>
  <c r="BS14" i="61"/>
  <c r="BQ14" i="61"/>
  <c r="BO14" i="61"/>
  <c r="BM14" i="61"/>
  <c r="BG14" i="61"/>
  <c r="BW14" i="61" s="1"/>
  <c r="BF14" i="61"/>
  <c r="BD14" i="61"/>
  <c r="BB14" i="61"/>
  <c r="AZ14" i="61"/>
  <c r="AT14" i="61"/>
  <c r="AQ14" i="61"/>
  <c r="AO14" i="61"/>
  <c r="AM14" i="61"/>
  <c r="AU14" i="61" s="1"/>
  <c r="AG14" i="61"/>
  <c r="AF14" i="61"/>
  <c r="AD14" i="61"/>
  <c r="AB14" i="61"/>
  <c r="Z14" i="61"/>
  <c r="T14" i="61"/>
  <c r="K14" i="61"/>
  <c r="C14" i="61" s="1"/>
  <c r="J14" i="61"/>
  <c r="H14" i="61"/>
  <c r="BT13" i="61"/>
  <c r="BS13" i="61"/>
  <c r="BQ13" i="61"/>
  <c r="BO13" i="61"/>
  <c r="BM13" i="61"/>
  <c r="BG13" i="61"/>
  <c r="BF13" i="61"/>
  <c r="BD13" i="61"/>
  <c r="BB13" i="61"/>
  <c r="AZ13" i="61"/>
  <c r="AT13" i="61"/>
  <c r="AQ13" i="61"/>
  <c r="AO13" i="61"/>
  <c r="AM13" i="61"/>
  <c r="AG13" i="61"/>
  <c r="BW13" i="61" s="1"/>
  <c r="AF13" i="61"/>
  <c r="AD13" i="61"/>
  <c r="AB13" i="61"/>
  <c r="Z13" i="61"/>
  <c r="T13" i="61"/>
  <c r="K13" i="61"/>
  <c r="C13" i="61" s="1"/>
  <c r="J13" i="61"/>
  <c r="H13" i="61"/>
  <c r="BT12" i="61"/>
  <c r="BS12" i="61"/>
  <c r="BQ12" i="61"/>
  <c r="BO12" i="61"/>
  <c r="BM12" i="61"/>
  <c r="BG12" i="61"/>
  <c r="BF12" i="61"/>
  <c r="BD12" i="61"/>
  <c r="BB12" i="61"/>
  <c r="AZ12" i="61"/>
  <c r="AT12" i="61"/>
  <c r="AQ12" i="61"/>
  <c r="AO12" i="61"/>
  <c r="AM12" i="61"/>
  <c r="AG12" i="61"/>
  <c r="AF12" i="61"/>
  <c r="AD12" i="61"/>
  <c r="AB12" i="61"/>
  <c r="Z12" i="61"/>
  <c r="T12" i="61"/>
  <c r="K12" i="61"/>
  <c r="C12" i="61" s="1"/>
  <c r="J12" i="61"/>
  <c r="H12" i="61"/>
  <c r="BT11" i="61"/>
  <c r="BS11" i="61"/>
  <c r="BQ11" i="61"/>
  <c r="BO11" i="61"/>
  <c r="BM11" i="61"/>
  <c r="BG11" i="61"/>
  <c r="BF11" i="61"/>
  <c r="BD11" i="61"/>
  <c r="BB11" i="61"/>
  <c r="BH11" i="61" s="1"/>
  <c r="AZ11" i="61"/>
  <c r="AT11" i="61"/>
  <c r="AQ11" i="61"/>
  <c r="AO11" i="61"/>
  <c r="AM11" i="61"/>
  <c r="AG11" i="61"/>
  <c r="AF11" i="61"/>
  <c r="AD11" i="61"/>
  <c r="AB11" i="61"/>
  <c r="Z11" i="61"/>
  <c r="T11" i="61"/>
  <c r="K11" i="61"/>
  <c r="C11" i="61" s="1"/>
  <c r="J11" i="61"/>
  <c r="H11" i="61"/>
  <c r="BT10" i="61"/>
  <c r="BS10" i="61"/>
  <c r="BQ10" i="61"/>
  <c r="BO10" i="61"/>
  <c r="BM10" i="61"/>
  <c r="BG10" i="61"/>
  <c r="BF10" i="61"/>
  <c r="BD10" i="61"/>
  <c r="BB10" i="61"/>
  <c r="AZ10" i="61"/>
  <c r="BH10" i="61" s="1"/>
  <c r="AT10" i="61"/>
  <c r="AQ10" i="61"/>
  <c r="AO10" i="61"/>
  <c r="AM10" i="61"/>
  <c r="AG10" i="61"/>
  <c r="AF10" i="61"/>
  <c r="AD10" i="61"/>
  <c r="AB10" i="61"/>
  <c r="Z10" i="61"/>
  <c r="T10" i="61"/>
  <c r="K10" i="61"/>
  <c r="C10" i="61" s="1"/>
  <c r="J10" i="61"/>
  <c r="H10" i="61"/>
  <c r="BT9" i="61"/>
  <c r="BS9" i="61"/>
  <c r="BQ9" i="61"/>
  <c r="BO9" i="61"/>
  <c r="BM9" i="61"/>
  <c r="BG9" i="61"/>
  <c r="BF9" i="61"/>
  <c r="BD9" i="61"/>
  <c r="BB9" i="61"/>
  <c r="AZ9" i="61"/>
  <c r="AT9" i="61"/>
  <c r="AQ9" i="61"/>
  <c r="AO9" i="61"/>
  <c r="AM9" i="61"/>
  <c r="AG9" i="61"/>
  <c r="AF9" i="61"/>
  <c r="AD9" i="61"/>
  <c r="AB9" i="61"/>
  <c r="Z9" i="61"/>
  <c r="T9" i="61"/>
  <c r="K9" i="61"/>
  <c r="C9" i="61" s="1"/>
  <c r="J9" i="61"/>
  <c r="H9" i="61"/>
  <c r="BT8" i="61"/>
  <c r="BS8" i="61"/>
  <c r="BQ8" i="61"/>
  <c r="BO8" i="61"/>
  <c r="BM8" i="61"/>
  <c r="BG8" i="61"/>
  <c r="BF8" i="61"/>
  <c r="BD8" i="61"/>
  <c r="BB8" i="61"/>
  <c r="AZ8" i="61"/>
  <c r="AT8" i="61"/>
  <c r="AQ8" i="61"/>
  <c r="AU8" i="61" s="1"/>
  <c r="AO8" i="61"/>
  <c r="AM8" i="61"/>
  <c r="AG8" i="61"/>
  <c r="AF8" i="61"/>
  <c r="AD8" i="61"/>
  <c r="AB8" i="61"/>
  <c r="Z8" i="61"/>
  <c r="T8" i="61"/>
  <c r="C8" i="61"/>
  <c r="J8" i="61"/>
  <c r="H8" i="61"/>
  <c r="BT7" i="61"/>
  <c r="BS7" i="61"/>
  <c r="BQ7" i="61"/>
  <c r="BO7" i="61"/>
  <c r="BM7" i="61"/>
  <c r="BG7" i="61"/>
  <c r="BF7" i="61"/>
  <c r="BD7" i="61"/>
  <c r="BB7" i="61"/>
  <c r="AZ7" i="61"/>
  <c r="AT7" i="61"/>
  <c r="AQ7" i="61"/>
  <c r="AO7" i="61"/>
  <c r="AU7" i="61" s="1"/>
  <c r="AM7" i="61"/>
  <c r="AG7" i="61"/>
  <c r="AF7" i="61"/>
  <c r="AD7" i="61"/>
  <c r="AB7" i="61"/>
  <c r="Z7" i="61"/>
  <c r="T7" i="61"/>
  <c r="C7" i="61"/>
  <c r="J7" i="61"/>
  <c r="H7" i="61"/>
  <c r="BT6" i="61"/>
  <c r="BS6" i="61"/>
  <c r="BQ6" i="61"/>
  <c r="BO6" i="61"/>
  <c r="BM6" i="61"/>
  <c r="BG6" i="61"/>
  <c r="BW6" i="61" s="1"/>
  <c r="BF6" i="61"/>
  <c r="BD6" i="61"/>
  <c r="BB6" i="61"/>
  <c r="AZ6" i="61"/>
  <c r="AT6" i="61"/>
  <c r="AQ6" i="61"/>
  <c r="AO6" i="61"/>
  <c r="AM6" i="61"/>
  <c r="AU6" i="61" s="1"/>
  <c r="AG6" i="61"/>
  <c r="AF6" i="61"/>
  <c r="AD6" i="61"/>
  <c r="AB6" i="61"/>
  <c r="Z6" i="61"/>
  <c r="C6" i="61"/>
  <c r="J6" i="61"/>
  <c r="BT5" i="61"/>
  <c r="BS5" i="61"/>
  <c r="BQ5" i="61"/>
  <c r="BO5" i="61"/>
  <c r="BM5" i="61"/>
  <c r="BG5" i="61"/>
  <c r="BF5" i="61"/>
  <c r="BD5" i="61"/>
  <c r="BB5" i="61"/>
  <c r="BH5" i="61" s="1"/>
  <c r="AZ5" i="61"/>
  <c r="AT5" i="61"/>
  <c r="AQ5" i="61"/>
  <c r="AO5" i="61"/>
  <c r="AM5" i="61"/>
  <c r="AG5" i="61"/>
  <c r="AF5" i="61"/>
  <c r="AD5" i="61"/>
  <c r="AB5" i="61"/>
  <c r="Z5" i="61"/>
  <c r="C5" i="61"/>
  <c r="J5" i="61"/>
  <c r="BT4" i="61"/>
  <c r="BS4" i="61"/>
  <c r="BQ4" i="61"/>
  <c r="BO4" i="61"/>
  <c r="BM4" i="61"/>
  <c r="BG4" i="61"/>
  <c r="BF4" i="61"/>
  <c r="BD4" i="61"/>
  <c r="BH4" i="61" s="1"/>
  <c r="BB4" i="61"/>
  <c r="AZ4" i="61"/>
  <c r="AT4" i="61"/>
  <c r="AQ4" i="61"/>
  <c r="AO4" i="61"/>
  <c r="AM4" i="61"/>
  <c r="AG4" i="61"/>
  <c r="AF4" i="61"/>
  <c r="AD4" i="61"/>
  <c r="AB4" i="61"/>
  <c r="Z4" i="61"/>
  <c r="C4" i="61"/>
  <c r="J4" i="61"/>
  <c r="BT3" i="61"/>
  <c r="BS3" i="61"/>
  <c r="BQ3" i="61"/>
  <c r="BO3" i="61"/>
  <c r="BM3" i="61"/>
  <c r="BG3" i="61"/>
  <c r="BF3" i="61"/>
  <c r="BD3" i="61"/>
  <c r="BB3" i="61"/>
  <c r="AZ3" i="61"/>
  <c r="AT3" i="61"/>
  <c r="AQ3" i="61"/>
  <c r="AO3" i="61"/>
  <c r="AM3" i="61"/>
  <c r="AG3" i="61"/>
  <c r="AF3" i="61"/>
  <c r="AD3" i="61"/>
  <c r="AB3" i="61"/>
  <c r="Z3" i="61"/>
  <c r="J3" i="61"/>
  <c r="BT2" i="61"/>
  <c r="BS2" i="61"/>
  <c r="BQ2" i="61"/>
  <c r="BO2" i="61"/>
  <c r="BM2" i="61"/>
  <c r="BG2" i="61"/>
  <c r="BF2" i="61"/>
  <c r="BD2" i="61"/>
  <c r="BB2" i="61"/>
  <c r="AZ2" i="61"/>
  <c r="AT2" i="61"/>
  <c r="AQ2" i="61"/>
  <c r="AO2" i="61"/>
  <c r="AM2" i="61"/>
  <c r="AG2" i="61"/>
  <c r="AF2" i="61"/>
  <c r="AD2" i="61"/>
  <c r="AB2" i="61"/>
  <c r="Z2" i="61"/>
  <c r="C2" i="61"/>
  <c r="CC2" i="61" s="1"/>
  <c r="J2" i="61"/>
  <c r="A2" i="61"/>
  <c r="A3" i="61"/>
  <c r="A4" i="61" s="1"/>
  <c r="A5" i="61" s="1"/>
  <c r="A6" i="61" s="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BT501" i="60"/>
  <c r="BS501" i="60"/>
  <c r="BQ501" i="60"/>
  <c r="BO501" i="60"/>
  <c r="BM501" i="60"/>
  <c r="BG501" i="60"/>
  <c r="BF501" i="60"/>
  <c r="BD501" i="60"/>
  <c r="BB501" i="60"/>
  <c r="AZ501" i="60"/>
  <c r="AT501" i="60"/>
  <c r="AQ501" i="60"/>
  <c r="AO501" i="60"/>
  <c r="AM501" i="60"/>
  <c r="AG501" i="60"/>
  <c r="AF501" i="60"/>
  <c r="AD501" i="60"/>
  <c r="AB501" i="60"/>
  <c r="Z501" i="60"/>
  <c r="T501" i="60"/>
  <c r="K501" i="60"/>
  <c r="J501" i="60"/>
  <c r="H501" i="60"/>
  <c r="A501" i="60"/>
  <c r="BT500" i="60"/>
  <c r="BS500" i="60"/>
  <c r="BQ500" i="60"/>
  <c r="BO500" i="60"/>
  <c r="BM500" i="60"/>
  <c r="BG500" i="60"/>
  <c r="BF500" i="60"/>
  <c r="BD500" i="60"/>
  <c r="BB500" i="60"/>
  <c r="AZ500" i="60"/>
  <c r="AT500" i="60"/>
  <c r="AQ500" i="60"/>
  <c r="AO500" i="60"/>
  <c r="AM500" i="60"/>
  <c r="AG500" i="60"/>
  <c r="AF500" i="60"/>
  <c r="AD500" i="60"/>
  <c r="AB500" i="60"/>
  <c r="Z500" i="60"/>
  <c r="T500" i="60"/>
  <c r="K500" i="60"/>
  <c r="J500" i="60"/>
  <c r="H500" i="60"/>
  <c r="A500" i="60"/>
  <c r="BT499" i="60"/>
  <c r="BS499" i="60"/>
  <c r="BQ499" i="60"/>
  <c r="BO499" i="60"/>
  <c r="BM499" i="60"/>
  <c r="BG499" i="60"/>
  <c r="BF499" i="60"/>
  <c r="BD499" i="60"/>
  <c r="BB499" i="60"/>
  <c r="AZ499" i="60"/>
  <c r="AT499" i="60"/>
  <c r="AQ499" i="60"/>
  <c r="AO499" i="60"/>
  <c r="AM499" i="60"/>
  <c r="AG499" i="60"/>
  <c r="AF499" i="60"/>
  <c r="AD499" i="60"/>
  <c r="AB499" i="60"/>
  <c r="Z499" i="60"/>
  <c r="T499" i="60"/>
  <c r="K499" i="60"/>
  <c r="J499" i="60"/>
  <c r="H499" i="60"/>
  <c r="A499" i="60"/>
  <c r="BT498" i="60"/>
  <c r="BS498" i="60"/>
  <c r="BQ498" i="60"/>
  <c r="BO498" i="60"/>
  <c r="BM498" i="60"/>
  <c r="BG498" i="60"/>
  <c r="BF498" i="60"/>
  <c r="BD498" i="60"/>
  <c r="BB498" i="60"/>
  <c r="AZ498" i="60"/>
  <c r="AT498" i="60"/>
  <c r="AQ498" i="60"/>
  <c r="AO498" i="60"/>
  <c r="AM498" i="60"/>
  <c r="AG498" i="60"/>
  <c r="AF498" i="60"/>
  <c r="AD498" i="60"/>
  <c r="AB498" i="60"/>
  <c r="Z498" i="60"/>
  <c r="T498" i="60"/>
  <c r="K498" i="60"/>
  <c r="J498" i="60"/>
  <c r="H498" i="60"/>
  <c r="A498" i="60"/>
  <c r="BT497" i="60"/>
  <c r="BS497" i="60"/>
  <c r="BQ497" i="60"/>
  <c r="BO497" i="60"/>
  <c r="BM497" i="60"/>
  <c r="BG497" i="60"/>
  <c r="BF497" i="60"/>
  <c r="BD497" i="60"/>
  <c r="BB497" i="60"/>
  <c r="AZ497" i="60"/>
  <c r="AT497" i="60"/>
  <c r="AQ497" i="60"/>
  <c r="AO497" i="60"/>
  <c r="AM497" i="60"/>
  <c r="AG497" i="60"/>
  <c r="AF497" i="60"/>
  <c r="AD497" i="60"/>
  <c r="AB497" i="60"/>
  <c r="Z497" i="60"/>
  <c r="T497" i="60"/>
  <c r="K497" i="60"/>
  <c r="J497" i="60"/>
  <c r="H497" i="60"/>
  <c r="A497" i="60"/>
  <c r="BT496" i="60"/>
  <c r="BS496" i="60"/>
  <c r="BQ496" i="60"/>
  <c r="BO496" i="60"/>
  <c r="BM496" i="60"/>
  <c r="BG496" i="60"/>
  <c r="BF496" i="60"/>
  <c r="BD496" i="60"/>
  <c r="BB496" i="60"/>
  <c r="AZ496" i="60"/>
  <c r="AT496" i="60"/>
  <c r="AQ496" i="60"/>
  <c r="AO496" i="60"/>
  <c r="AM496" i="60"/>
  <c r="AG496" i="60"/>
  <c r="AF496" i="60"/>
  <c r="AD496" i="60"/>
  <c r="AB496" i="60"/>
  <c r="Z496" i="60"/>
  <c r="T496" i="60"/>
  <c r="K496" i="60"/>
  <c r="J496" i="60"/>
  <c r="H496" i="60"/>
  <c r="A496" i="60"/>
  <c r="BT495" i="60"/>
  <c r="BS495" i="60"/>
  <c r="BQ495" i="60"/>
  <c r="BO495" i="60"/>
  <c r="BM495" i="60"/>
  <c r="BG495" i="60"/>
  <c r="BF495" i="60"/>
  <c r="BD495" i="60"/>
  <c r="BB495" i="60"/>
  <c r="AZ495" i="60"/>
  <c r="AT495" i="60"/>
  <c r="AQ495" i="60"/>
  <c r="AO495" i="60"/>
  <c r="AM495" i="60"/>
  <c r="AG495" i="60"/>
  <c r="AF495" i="60"/>
  <c r="AD495" i="60"/>
  <c r="AB495" i="60"/>
  <c r="Z495" i="60"/>
  <c r="T495" i="60"/>
  <c r="K495" i="60"/>
  <c r="J495" i="60"/>
  <c r="H495" i="60"/>
  <c r="A495" i="60"/>
  <c r="BT494" i="60"/>
  <c r="BS494" i="60"/>
  <c r="BQ494" i="60"/>
  <c r="BO494" i="60"/>
  <c r="BM494" i="60"/>
  <c r="BG494" i="60"/>
  <c r="BF494" i="60"/>
  <c r="BD494" i="60"/>
  <c r="BB494" i="60"/>
  <c r="AZ494" i="60"/>
  <c r="AT494" i="60"/>
  <c r="AQ494" i="60"/>
  <c r="AO494" i="60"/>
  <c r="AM494" i="60"/>
  <c r="AG494" i="60"/>
  <c r="AF494" i="60"/>
  <c r="AD494" i="60"/>
  <c r="AB494" i="60"/>
  <c r="Z494" i="60"/>
  <c r="T494" i="60"/>
  <c r="K494" i="60"/>
  <c r="J494" i="60"/>
  <c r="H494" i="60"/>
  <c r="A494" i="60"/>
  <c r="BT493" i="60"/>
  <c r="BS493" i="60"/>
  <c r="BQ493" i="60"/>
  <c r="BO493" i="60"/>
  <c r="BM493" i="60"/>
  <c r="BG493" i="60"/>
  <c r="BF493" i="60"/>
  <c r="BD493" i="60"/>
  <c r="BB493" i="60"/>
  <c r="AZ493" i="60"/>
  <c r="AT493" i="60"/>
  <c r="AQ493" i="60"/>
  <c r="AO493" i="60"/>
  <c r="AM493" i="60"/>
  <c r="AG493" i="60"/>
  <c r="AF493" i="60"/>
  <c r="AD493" i="60"/>
  <c r="AB493" i="60"/>
  <c r="Z493" i="60"/>
  <c r="T493" i="60"/>
  <c r="K493" i="60"/>
  <c r="J493" i="60"/>
  <c r="H493" i="60"/>
  <c r="A493" i="60"/>
  <c r="BT492" i="60"/>
  <c r="BS492" i="60"/>
  <c r="BQ492" i="60"/>
  <c r="BO492" i="60"/>
  <c r="BM492" i="60"/>
  <c r="BG492" i="60"/>
  <c r="BF492" i="60"/>
  <c r="BD492" i="60"/>
  <c r="BB492" i="60"/>
  <c r="AZ492" i="60"/>
  <c r="AT492" i="60"/>
  <c r="AQ492" i="60"/>
  <c r="AO492" i="60"/>
  <c r="AM492" i="60"/>
  <c r="AG492" i="60"/>
  <c r="AF492" i="60"/>
  <c r="AD492" i="60"/>
  <c r="AB492" i="60"/>
  <c r="Z492" i="60"/>
  <c r="T492" i="60"/>
  <c r="K492" i="60"/>
  <c r="J492" i="60"/>
  <c r="H492" i="60"/>
  <c r="A492" i="60"/>
  <c r="BT491" i="60"/>
  <c r="BS491" i="60"/>
  <c r="BQ491" i="60"/>
  <c r="BO491" i="60"/>
  <c r="BM491" i="60"/>
  <c r="BG491" i="60"/>
  <c r="BF491" i="60"/>
  <c r="BD491" i="60"/>
  <c r="BB491" i="60"/>
  <c r="AZ491" i="60"/>
  <c r="AT491" i="60"/>
  <c r="AQ491" i="60"/>
  <c r="AO491" i="60"/>
  <c r="AM491" i="60"/>
  <c r="AG491" i="60"/>
  <c r="AF491" i="60"/>
  <c r="AD491" i="60"/>
  <c r="AB491" i="60"/>
  <c r="Z491" i="60"/>
  <c r="T491" i="60"/>
  <c r="K491" i="60"/>
  <c r="J491" i="60"/>
  <c r="H491" i="60"/>
  <c r="A491" i="60"/>
  <c r="BT490" i="60"/>
  <c r="BS490" i="60"/>
  <c r="BQ490" i="60"/>
  <c r="BO490" i="60"/>
  <c r="BM490" i="60"/>
  <c r="BG490" i="60"/>
  <c r="BF490" i="60"/>
  <c r="BD490" i="60"/>
  <c r="BB490" i="60"/>
  <c r="AZ490" i="60"/>
  <c r="AT490" i="60"/>
  <c r="AQ490" i="60"/>
  <c r="AO490" i="60"/>
  <c r="AM490" i="60"/>
  <c r="AG490" i="60"/>
  <c r="AF490" i="60"/>
  <c r="AD490" i="60"/>
  <c r="AB490" i="60"/>
  <c r="Z490" i="60"/>
  <c r="T490" i="60"/>
  <c r="K490" i="60"/>
  <c r="J490" i="60"/>
  <c r="H490" i="60"/>
  <c r="A490" i="60"/>
  <c r="BT489" i="60"/>
  <c r="BS489" i="60"/>
  <c r="BQ489" i="60"/>
  <c r="BO489" i="60"/>
  <c r="BM489" i="60"/>
  <c r="BG489" i="60"/>
  <c r="BF489" i="60"/>
  <c r="BD489" i="60"/>
  <c r="BB489" i="60"/>
  <c r="AZ489" i="60"/>
  <c r="AT489" i="60"/>
  <c r="AQ489" i="60"/>
  <c r="AO489" i="60"/>
  <c r="AM489" i="60"/>
  <c r="AG489" i="60"/>
  <c r="AF489" i="60"/>
  <c r="AD489" i="60"/>
  <c r="AB489" i="60"/>
  <c r="Z489" i="60"/>
  <c r="T489" i="60"/>
  <c r="K489" i="60"/>
  <c r="J489" i="60"/>
  <c r="H489" i="60"/>
  <c r="A489" i="60"/>
  <c r="BT488" i="60"/>
  <c r="BS488" i="60"/>
  <c r="BQ488" i="60"/>
  <c r="BO488" i="60"/>
  <c r="BM488" i="60"/>
  <c r="BG488" i="60"/>
  <c r="BF488" i="60"/>
  <c r="BD488" i="60"/>
  <c r="BB488" i="60"/>
  <c r="AZ488" i="60"/>
  <c r="AT488" i="60"/>
  <c r="AQ488" i="60"/>
  <c r="AO488" i="60"/>
  <c r="AM488" i="60"/>
  <c r="AG488" i="60"/>
  <c r="AF488" i="60"/>
  <c r="AD488" i="60"/>
  <c r="AB488" i="60"/>
  <c r="Z488" i="60"/>
  <c r="T488" i="60"/>
  <c r="K488" i="60"/>
  <c r="J488" i="60"/>
  <c r="H488" i="60"/>
  <c r="A488" i="60"/>
  <c r="BT487" i="60"/>
  <c r="BS487" i="60"/>
  <c r="BQ487" i="60"/>
  <c r="BO487" i="60"/>
  <c r="BM487" i="60"/>
  <c r="BG487" i="60"/>
  <c r="BF487" i="60"/>
  <c r="BD487" i="60"/>
  <c r="BB487" i="60"/>
  <c r="AZ487" i="60"/>
  <c r="AT487" i="60"/>
  <c r="AQ487" i="60"/>
  <c r="AO487" i="60"/>
  <c r="AM487" i="60"/>
  <c r="AG487" i="60"/>
  <c r="AF487" i="60"/>
  <c r="AD487" i="60"/>
  <c r="AB487" i="60"/>
  <c r="Z487" i="60"/>
  <c r="T487" i="60"/>
  <c r="K487" i="60"/>
  <c r="J487" i="60"/>
  <c r="H487" i="60"/>
  <c r="A487" i="60"/>
  <c r="BT486" i="60"/>
  <c r="BS486" i="60"/>
  <c r="BQ486" i="60"/>
  <c r="BO486" i="60"/>
  <c r="BM486" i="60"/>
  <c r="BG486" i="60"/>
  <c r="BF486" i="60"/>
  <c r="BD486" i="60"/>
  <c r="BB486" i="60"/>
  <c r="AZ486" i="60"/>
  <c r="AT486" i="60"/>
  <c r="AQ486" i="60"/>
  <c r="AO486" i="60"/>
  <c r="AM486" i="60"/>
  <c r="AG486" i="60"/>
  <c r="AF486" i="60"/>
  <c r="AD486" i="60"/>
  <c r="AB486" i="60"/>
  <c r="Z486" i="60"/>
  <c r="T486" i="60"/>
  <c r="K486" i="60"/>
  <c r="J486" i="60"/>
  <c r="H486" i="60"/>
  <c r="A486" i="60"/>
  <c r="BT485" i="60"/>
  <c r="BS485" i="60"/>
  <c r="BQ485" i="60"/>
  <c r="BO485" i="60"/>
  <c r="BM485" i="60"/>
  <c r="BG485" i="60"/>
  <c r="BF485" i="60"/>
  <c r="BD485" i="60"/>
  <c r="BB485" i="60"/>
  <c r="AZ485" i="60"/>
  <c r="AT485" i="60"/>
  <c r="AQ485" i="60"/>
  <c r="AO485" i="60"/>
  <c r="AM485" i="60"/>
  <c r="AG485" i="60"/>
  <c r="AF485" i="60"/>
  <c r="AD485" i="60"/>
  <c r="AB485" i="60"/>
  <c r="Z485" i="60"/>
  <c r="T485" i="60"/>
  <c r="K485" i="60"/>
  <c r="J485" i="60"/>
  <c r="H485" i="60"/>
  <c r="A485" i="60"/>
  <c r="BT484" i="60"/>
  <c r="BS484" i="60"/>
  <c r="BQ484" i="60"/>
  <c r="BO484" i="60"/>
  <c r="BM484" i="60"/>
  <c r="BG484" i="60"/>
  <c r="BF484" i="60"/>
  <c r="BD484" i="60"/>
  <c r="BB484" i="60"/>
  <c r="AZ484" i="60"/>
  <c r="AT484" i="60"/>
  <c r="AQ484" i="60"/>
  <c r="AO484" i="60"/>
  <c r="AM484" i="60"/>
  <c r="AG484" i="60"/>
  <c r="AF484" i="60"/>
  <c r="AD484" i="60"/>
  <c r="AB484" i="60"/>
  <c r="Z484" i="60"/>
  <c r="T484" i="60"/>
  <c r="K484" i="60"/>
  <c r="J484" i="60"/>
  <c r="H484" i="60"/>
  <c r="A484" i="60"/>
  <c r="BT483" i="60"/>
  <c r="BS483" i="60"/>
  <c r="BQ483" i="60"/>
  <c r="BO483" i="60"/>
  <c r="BM483" i="60"/>
  <c r="BG483" i="60"/>
  <c r="BF483" i="60"/>
  <c r="BD483" i="60"/>
  <c r="BB483" i="60"/>
  <c r="AZ483" i="60"/>
  <c r="AT483" i="60"/>
  <c r="AQ483" i="60"/>
  <c r="AO483" i="60"/>
  <c r="AM483" i="60"/>
  <c r="AG483" i="60"/>
  <c r="AF483" i="60"/>
  <c r="AD483" i="60"/>
  <c r="AB483" i="60"/>
  <c r="Z483" i="60"/>
  <c r="T483" i="60"/>
  <c r="K483" i="60"/>
  <c r="J483" i="60"/>
  <c r="H483" i="60"/>
  <c r="A483" i="60"/>
  <c r="BT482" i="60"/>
  <c r="BS482" i="60"/>
  <c r="BQ482" i="60"/>
  <c r="BO482" i="60"/>
  <c r="BM482" i="60"/>
  <c r="BG482" i="60"/>
  <c r="BF482" i="60"/>
  <c r="BD482" i="60"/>
  <c r="BB482" i="60"/>
  <c r="AZ482" i="60"/>
  <c r="AT482" i="60"/>
  <c r="AQ482" i="60"/>
  <c r="AO482" i="60"/>
  <c r="AM482" i="60"/>
  <c r="AG482" i="60"/>
  <c r="AF482" i="60"/>
  <c r="AD482" i="60"/>
  <c r="AB482" i="60"/>
  <c r="Z482" i="60"/>
  <c r="T482" i="60"/>
  <c r="K482" i="60"/>
  <c r="J482" i="60"/>
  <c r="H482" i="60"/>
  <c r="A482" i="60"/>
  <c r="BT481" i="60"/>
  <c r="BS481" i="60"/>
  <c r="BQ481" i="60"/>
  <c r="BO481" i="60"/>
  <c r="BM481" i="60"/>
  <c r="BG481" i="60"/>
  <c r="BF481" i="60"/>
  <c r="BD481" i="60"/>
  <c r="BB481" i="60"/>
  <c r="AZ481" i="60"/>
  <c r="AT481" i="60"/>
  <c r="AQ481" i="60"/>
  <c r="AO481" i="60"/>
  <c r="AM481" i="60"/>
  <c r="AG481" i="60"/>
  <c r="AF481" i="60"/>
  <c r="AD481" i="60"/>
  <c r="AB481" i="60"/>
  <c r="Z481" i="60"/>
  <c r="T481" i="60"/>
  <c r="K481" i="60"/>
  <c r="J481" i="60"/>
  <c r="H481" i="60"/>
  <c r="A481" i="60"/>
  <c r="BT480" i="60"/>
  <c r="BS480" i="60"/>
  <c r="BQ480" i="60"/>
  <c r="BO480" i="60"/>
  <c r="BM480" i="60"/>
  <c r="BG480" i="60"/>
  <c r="BF480" i="60"/>
  <c r="BD480" i="60"/>
  <c r="BB480" i="60"/>
  <c r="AZ480" i="60"/>
  <c r="AT480" i="60"/>
  <c r="AQ480" i="60"/>
  <c r="AO480" i="60"/>
  <c r="AM480" i="60"/>
  <c r="AG480" i="60"/>
  <c r="AF480" i="60"/>
  <c r="AD480" i="60"/>
  <c r="AB480" i="60"/>
  <c r="Z480" i="60"/>
  <c r="T480" i="60"/>
  <c r="K480" i="60"/>
  <c r="J480" i="60"/>
  <c r="H480" i="60"/>
  <c r="A480" i="60"/>
  <c r="BT479" i="60"/>
  <c r="BS479" i="60"/>
  <c r="BQ479" i="60"/>
  <c r="BO479" i="60"/>
  <c r="BM479" i="60"/>
  <c r="BG479" i="60"/>
  <c r="BF479" i="60"/>
  <c r="BD479" i="60"/>
  <c r="BB479" i="60"/>
  <c r="AZ479" i="60"/>
  <c r="AT479" i="60"/>
  <c r="AQ479" i="60"/>
  <c r="AO479" i="60"/>
  <c r="AM479" i="60"/>
  <c r="AG479" i="60"/>
  <c r="AF479" i="60"/>
  <c r="AD479" i="60"/>
  <c r="AB479" i="60"/>
  <c r="Z479" i="60"/>
  <c r="T479" i="60"/>
  <c r="K479" i="60"/>
  <c r="J479" i="60"/>
  <c r="H479" i="60"/>
  <c r="A479" i="60"/>
  <c r="BT478" i="60"/>
  <c r="BS478" i="60"/>
  <c r="BQ478" i="60"/>
  <c r="BO478" i="60"/>
  <c r="BM478" i="60"/>
  <c r="BG478" i="60"/>
  <c r="BF478" i="60"/>
  <c r="BD478" i="60"/>
  <c r="BB478" i="60"/>
  <c r="AZ478" i="60"/>
  <c r="AT478" i="60"/>
  <c r="AQ478" i="60"/>
  <c r="AO478" i="60"/>
  <c r="AM478" i="60"/>
  <c r="AG478" i="60"/>
  <c r="AF478" i="60"/>
  <c r="AD478" i="60"/>
  <c r="AB478" i="60"/>
  <c r="Z478" i="60"/>
  <c r="T478" i="60"/>
  <c r="K478" i="60"/>
  <c r="J478" i="60"/>
  <c r="H478" i="60"/>
  <c r="A478" i="60"/>
  <c r="BT477" i="60"/>
  <c r="BS477" i="60"/>
  <c r="BQ477" i="60"/>
  <c r="BO477" i="60"/>
  <c r="BM477" i="60"/>
  <c r="BG477" i="60"/>
  <c r="BF477" i="60"/>
  <c r="BD477" i="60"/>
  <c r="BB477" i="60"/>
  <c r="AZ477" i="60"/>
  <c r="AT477" i="60"/>
  <c r="AQ477" i="60"/>
  <c r="AO477" i="60"/>
  <c r="AM477" i="60"/>
  <c r="AG477" i="60"/>
  <c r="AF477" i="60"/>
  <c r="AD477" i="60"/>
  <c r="AB477" i="60"/>
  <c r="Z477" i="60"/>
  <c r="T477" i="60"/>
  <c r="K477" i="60"/>
  <c r="J477" i="60"/>
  <c r="H477" i="60"/>
  <c r="A477" i="60"/>
  <c r="BT476" i="60"/>
  <c r="BS476" i="60"/>
  <c r="BQ476" i="60"/>
  <c r="BO476" i="60"/>
  <c r="BM476" i="60"/>
  <c r="BG476" i="60"/>
  <c r="BF476" i="60"/>
  <c r="BD476" i="60"/>
  <c r="BB476" i="60"/>
  <c r="AZ476" i="60"/>
  <c r="AT476" i="60"/>
  <c r="AQ476" i="60"/>
  <c r="AO476" i="60"/>
  <c r="AM476" i="60"/>
  <c r="AG476" i="60"/>
  <c r="AF476" i="60"/>
  <c r="AD476" i="60"/>
  <c r="AB476" i="60"/>
  <c r="Z476" i="60"/>
  <c r="T476" i="60"/>
  <c r="K476" i="60"/>
  <c r="J476" i="60"/>
  <c r="H476" i="60"/>
  <c r="A476" i="60"/>
  <c r="BT475" i="60"/>
  <c r="BS475" i="60"/>
  <c r="BQ475" i="60"/>
  <c r="BO475" i="60"/>
  <c r="BM475" i="60"/>
  <c r="BG475" i="60"/>
  <c r="BF475" i="60"/>
  <c r="BD475" i="60"/>
  <c r="BB475" i="60"/>
  <c r="AZ475" i="60"/>
  <c r="AT475" i="60"/>
  <c r="AQ475" i="60"/>
  <c r="AO475" i="60"/>
  <c r="AM475" i="60"/>
  <c r="AG475" i="60"/>
  <c r="AF475" i="60"/>
  <c r="AD475" i="60"/>
  <c r="AB475" i="60"/>
  <c r="Z475" i="60"/>
  <c r="T475" i="60"/>
  <c r="K475" i="60"/>
  <c r="J475" i="60"/>
  <c r="H475" i="60"/>
  <c r="A475" i="60"/>
  <c r="BT474" i="60"/>
  <c r="BS474" i="60"/>
  <c r="BQ474" i="60"/>
  <c r="BO474" i="60"/>
  <c r="BM474" i="60"/>
  <c r="BG474" i="60"/>
  <c r="BF474" i="60"/>
  <c r="BD474" i="60"/>
  <c r="BB474" i="60"/>
  <c r="AZ474" i="60"/>
  <c r="AT474" i="60"/>
  <c r="AQ474" i="60"/>
  <c r="AO474" i="60"/>
  <c r="AM474" i="60"/>
  <c r="AG474" i="60"/>
  <c r="AF474" i="60"/>
  <c r="AD474" i="60"/>
  <c r="AB474" i="60"/>
  <c r="Z474" i="60"/>
  <c r="T474" i="60"/>
  <c r="K474" i="60"/>
  <c r="J474" i="60"/>
  <c r="H474" i="60"/>
  <c r="A474" i="60"/>
  <c r="BT473" i="60"/>
  <c r="BS473" i="60"/>
  <c r="BQ473" i="60"/>
  <c r="BO473" i="60"/>
  <c r="BM473" i="60"/>
  <c r="BG473" i="60"/>
  <c r="BF473" i="60"/>
  <c r="BD473" i="60"/>
  <c r="BB473" i="60"/>
  <c r="AZ473" i="60"/>
  <c r="AT473" i="60"/>
  <c r="AQ473" i="60"/>
  <c r="AO473" i="60"/>
  <c r="AM473" i="60"/>
  <c r="AG473" i="60"/>
  <c r="AF473" i="60"/>
  <c r="AD473" i="60"/>
  <c r="AB473" i="60"/>
  <c r="Z473" i="60"/>
  <c r="T473" i="60"/>
  <c r="K473" i="60"/>
  <c r="J473" i="60"/>
  <c r="H473" i="60"/>
  <c r="A473" i="60"/>
  <c r="BT472" i="60"/>
  <c r="BS472" i="60"/>
  <c r="BQ472" i="60"/>
  <c r="BO472" i="60"/>
  <c r="BM472" i="60"/>
  <c r="BG472" i="60"/>
  <c r="BF472" i="60"/>
  <c r="BD472" i="60"/>
  <c r="BB472" i="60"/>
  <c r="AZ472" i="60"/>
  <c r="AT472" i="60"/>
  <c r="AQ472" i="60"/>
  <c r="AO472" i="60"/>
  <c r="AM472" i="60"/>
  <c r="AG472" i="60"/>
  <c r="AF472" i="60"/>
  <c r="AD472" i="60"/>
  <c r="AB472" i="60"/>
  <c r="Z472" i="60"/>
  <c r="T472" i="60"/>
  <c r="K472" i="60"/>
  <c r="J472" i="60"/>
  <c r="H472" i="60"/>
  <c r="A472" i="60"/>
  <c r="BT471" i="60"/>
  <c r="BS471" i="60"/>
  <c r="BQ471" i="60"/>
  <c r="BO471" i="60"/>
  <c r="BM471" i="60"/>
  <c r="BG471" i="60"/>
  <c r="BF471" i="60"/>
  <c r="BD471" i="60"/>
  <c r="BB471" i="60"/>
  <c r="AZ471" i="60"/>
  <c r="AT471" i="60"/>
  <c r="AQ471" i="60"/>
  <c r="AO471" i="60"/>
  <c r="AM471" i="60"/>
  <c r="AG471" i="60"/>
  <c r="AF471" i="60"/>
  <c r="AD471" i="60"/>
  <c r="AB471" i="60"/>
  <c r="Z471" i="60"/>
  <c r="T471" i="60"/>
  <c r="K471" i="60"/>
  <c r="J471" i="60"/>
  <c r="H471" i="60"/>
  <c r="A471" i="60"/>
  <c r="BT470" i="60"/>
  <c r="BS470" i="60"/>
  <c r="BQ470" i="60"/>
  <c r="BO470" i="60"/>
  <c r="BM470" i="60"/>
  <c r="BG470" i="60"/>
  <c r="BF470" i="60"/>
  <c r="BD470" i="60"/>
  <c r="BB470" i="60"/>
  <c r="AZ470" i="60"/>
  <c r="AT470" i="60"/>
  <c r="AQ470" i="60"/>
  <c r="AO470" i="60"/>
  <c r="AM470" i="60"/>
  <c r="AG470" i="60"/>
  <c r="AF470" i="60"/>
  <c r="AD470" i="60"/>
  <c r="AB470" i="60"/>
  <c r="Z470" i="60"/>
  <c r="T470" i="60"/>
  <c r="K470" i="60"/>
  <c r="J470" i="60"/>
  <c r="H470" i="60"/>
  <c r="A470" i="60"/>
  <c r="BT469" i="60"/>
  <c r="BS469" i="60"/>
  <c r="BQ469" i="60"/>
  <c r="BO469" i="60"/>
  <c r="BM469" i="60"/>
  <c r="BG469" i="60"/>
  <c r="BF469" i="60"/>
  <c r="BD469" i="60"/>
  <c r="BB469" i="60"/>
  <c r="AZ469" i="60"/>
  <c r="AT469" i="60"/>
  <c r="AQ469" i="60"/>
  <c r="AO469" i="60"/>
  <c r="AM469" i="60"/>
  <c r="AG469" i="60"/>
  <c r="AF469" i="60"/>
  <c r="AD469" i="60"/>
  <c r="AB469" i="60"/>
  <c r="Z469" i="60"/>
  <c r="T469" i="60"/>
  <c r="K469" i="60"/>
  <c r="J469" i="60"/>
  <c r="H469" i="60"/>
  <c r="A469" i="60"/>
  <c r="BT468" i="60"/>
  <c r="BS468" i="60"/>
  <c r="BQ468" i="60"/>
  <c r="BO468" i="60"/>
  <c r="BM468" i="60"/>
  <c r="BG468" i="60"/>
  <c r="BF468" i="60"/>
  <c r="BD468" i="60"/>
  <c r="BB468" i="60"/>
  <c r="AZ468" i="60"/>
  <c r="AT468" i="60"/>
  <c r="AQ468" i="60"/>
  <c r="AO468" i="60"/>
  <c r="AM468" i="60"/>
  <c r="AG468" i="60"/>
  <c r="AF468" i="60"/>
  <c r="AD468" i="60"/>
  <c r="AB468" i="60"/>
  <c r="Z468" i="60"/>
  <c r="T468" i="60"/>
  <c r="K468" i="60"/>
  <c r="J468" i="60"/>
  <c r="H468" i="60"/>
  <c r="A468" i="60"/>
  <c r="BT467" i="60"/>
  <c r="BS467" i="60"/>
  <c r="BQ467" i="60"/>
  <c r="BO467" i="60"/>
  <c r="BM467" i="60"/>
  <c r="BG467" i="60"/>
  <c r="BF467" i="60"/>
  <c r="BD467" i="60"/>
  <c r="BB467" i="60"/>
  <c r="AZ467" i="60"/>
  <c r="AT467" i="60"/>
  <c r="AQ467" i="60"/>
  <c r="AO467" i="60"/>
  <c r="AM467" i="60"/>
  <c r="AG467" i="60"/>
  <c r="AF467" i="60"/>
  <c r="AD467" i="60"/>
  <c r="AB467" i="60"/>
  <c r="Z467" i="60"/>
  <c r="T467" i="60"/>
  <c r="K467" i="60"/>
  <c r="J467" i="60"/>
  <c r="H467" i="60"/>
  <c r="A467" i="60"/>
  <c r="BT466" i="60"/>
  <c r="BS466" i="60"/>
  <c r="BQ466" i="60"/>
  <c r="BO466" i="60"/>
  <c r="BM466" i="60"/>
  <c r="BG466" i="60"/>
  <c r="BF466" i="60"/>
  <c r="BD466" i="60"/>
  <c r="BB466" i="60"/>
  <c r="AZ466" i="60"/>
  <c r="AT466" i="60"/>
  <c r="AQ466" i="60"/>
  <c r="AO466" i="60"/>
  <c r="AM466" i="60"/>
  <c r="AG466" i="60"/>
  <c r="AF466" i="60"/>
  <c r="AD466" i="60"/>
  <c r="AB466" i="60"/>
  <c r="Z466" i="60"/>
  <c r="T466" i="60"/>
  <c r="K466" i="60"/>
  <c r="J466" i="60"/>
  <c r="H466" i="60"/>
  <c r="A466" i="60"/>
  <c r="BT465" i="60"/>
  <c r="BS465" i="60"/>
  <c r="BQ465" i="60"/>
  <c r="BO465" i="60"/>
  <c r="BM465" i="60"/>
  <c r="BG465" i="60"/>
  <c r="BF465" i="60"/>
  <c r="BD465" i="60"/>
  <c r="BB465" i="60"/>
  <c r="AZ465" i="60"/>
  <c r="AT465" i="60"/>
  <c r="AQ465" i="60"/>
  <c r="AO465" i="60"/>
  <c r="AM465" i="60"/>
  <c r="AG465" i="60"/>
  <c r="AF465" i="60"/>
  <c r="AD465" i="60"/>
  <c r="AB465" i="60"/>
  <c r="Z465" i="60"/>
  <c r="T465" i="60"/>
  <c r="K465" i="60"/>
  <c r="J465" i="60"/>
  <c r="H465" i="60"/>
  <c r="A465" i="60"/>
  <c r="BT464" i="60"/>
  <c r="BS464" i="60"/>
  <c r="BQ464" i="60"/>
  <c r="BO464" i="60"/>
  <c r="BM464" i="60"/>
  <c r="BG464" i="60"/>
  <c r="BF464" i="60"/>
  <c r="BD464" i="60"/>
  <c r="BB464" i="60"/>
  <c r="AZ464" i="60"/>
  <c r="AT464" i="60"/>
  <c r="AQ464" i="60"/>
  <c r="AO464" i="60"/>
  <c r="AM464" i="60"/>
  <c r="AG464" i="60"/>
  <c r="AF464" i="60"/>
  <c r="AD464" i="60"/>
  <c r="AB464" i="60"/>
  <c r="Z464" i="60"/>
  <c r="T464" i="60"/>
  <c r="K464" i="60"/>
  <c r="J464" i="60"/>
  <c r="H464" i="60"/>
  <c r="A464" i="60"/>
  <c r="BT463" i="60"/>
  <c r="BS463" i="60"/>
  <c r="BQ463" i="60"/>
  <c r="BO463" i="60"/>
  <c r="BM463" i="60"/>
  <c r="BG463" i="60"/>
  <c r="BF463" i="60"/>
  <c r="BD463" i="60"/>
  <c r="BB463" i="60"/>
  <c r="AZ463" i="60"/>
  <c r="AT463" i="60"/>
  <c r="AQ463" i="60"/>
  <c r="AO463" i="60"/>
  <c r="AM463" i="60"/>
  <c r="AG463" i="60"/>
  <c r="AF463" i="60"/>
  <c r="AD463" i="60"/>
  <c r="AB463" i="60"/>
  <c r="Z463" i="60"/>
  <c r="T463" i="60"/>
  <c r="K463" i="60"/>
  <c r="J463" i="60"/>
  <c r="H463" i="60"/>
  <c r="A463" i="60"/>
  <c r="BT462" i="60"/>
  <c r="BS462" i="60"/>
  <c r="BQ462" i="60"/>
  <c r="BO462" i="60"/>
  <c r="BM462" i="60"/>
  <c r="BG462" i="60"/>
  <c r="BF462" i="60"/>
  <c r="BD462" i="60"/>
  <c r="BB462" i="60"/>
  <c r="AZ462" i="60"/>
  <c r="AT462" i="60"/>
  <c r="AQ462" i="60"/>
  <c r="AO462" i="60"/>
  <c r="AM462" i="60"/>
  <c r="AG462" i="60"/>
  <c r="AF462" i="60"/>
  <c r="AD462" i="60"/>
  <c r="AB462" i="60"/>
  <c r="Z462" i="60"/>
  <c r="T462" i="60"/>
  <c r="K462" i="60"/>
  <c r="J462" i="60"/>
  <c r="H462" i="60"/>
  <c r="A462" i="60"/>
  <c r="BT461" i="60"/>
  <c r="BS461" i="60"/>
  <c r="BQ461" i="60"/>
  <c r="BO461" i="60"/>
  <c r="BM461" i="60"/>
  <c r="BG461" i="60"/>
  <c r="BF461" i="60"/>
  <c r="BD461" i="60"/>
  <c r="BB461" i="60"/>
  <c r="AZ461" i="60"/>
  <c r="AT461" i="60"/>
  <c r="AQ461" i="60"/>
  <c r="AO461" i="60"/>
  <c r="AM461" i="60"/>
  <c r="AG461" i="60"/>
  <c r="AF461" i="60"/>
  <c r="AD461" i="60"/>
  <c r="AB461" i="60"/>
  <c r="Z461" i="60"/>
  <c r="T461" i="60"/>
  <c r="K461" i="60"/>
  <c r="J461" i="60"/>
  <c r="H461" i="60"/>
  <c r="A461" i="60"/>
  <c r="BT460" i="60"/>
  <c r="BS460" i="60"/>
  <c r="BQ460" i="60"/>
  <c r="BO460" i="60"/>
  <c r="BM460" i="60"/>
  <c r="BG460" i="60"/>
  <c r="BF460" i="60"/>
  <c r="BD460" i="60"/>
  <c r="BB460" i="60"/>
  <c r="AZ460" i="60"/>
  <c r="AT460" i="60"/>
  <c r="AQ460" i="60"/>
  <c r="AO460" i="60"/>
  <c r="AM460" i="60"/>
  <c r="AG460" i="60"/>
  <c r="AF460" i="60"/>
  <c r="AD460" i="60"/>
  <c r="AB460" i="60"/>
  <c r="Z460" i="60"/>
  <c r="T460" i="60"/>
  <c r="K460" i="60"/>
  <c r="J460" i="60"/>
  <c r="H460" i="60"/>
  <c r="A460" i="60"/>
  <c r="BT459" i="60"/>
  <c r="BS459" i="60"/>
  <c r="BQ459" i="60"/>
  <c r="BO459" i="60"/>
  <c r="BM459" i="60"/>
  <c r="BG459" i="60"/>
  <c r="BF459" i="60"/>
  <c r="BD459" i="60"/>
  <c r="BB459" i="60"/>
  <c r="AZ459" i="60"/>
  <c r="AT459" i="60"/>
  <c r="AQ459" i="60"/>
  <c r="AO459" i="60"/>
  <c r="AM459" i="60"/>
  <c r="AG459" i="60"/>
  <c r="AF459" i="60"/>
  <c r="AD459" i="60"/>
  <c r="AB459" i="60"/>
  <c r="Z459" i="60"/>
  <c r="T459" i="60"/>
  <c r="K459" i="60"/>
  <c r="J459" i="60"/>
  <c r="H459" i="60"/>
  <c r="A459" i="60"/>
  <c r="BT458" i="60"/>
  <c r="BS458" i="60"/>
  <c r="BQ458" i="60"/>
  <c r="BO458" i="60"/>
  <c r="BM458" i="60"/>
  <c r="BG458" i="60"/>
  <c r="BF458" i="60"/>
  <c r="BD458" i="60"/>
  <c r="BB458" i="60"/>
  <c r="AZ458" i="60"/>
  <c r="AT458" i="60"/>
  <c r="AQ458" i="60"/>
  <c r="AO458" i="60"/>
  <c r="AM458" i="60"/>
  <c r="AG458" i="60"/>
  <c r="AF458" i="60"/>
  <c r="AD458" i="60"/>
  <c r="AB458" i="60"/>
  <c r="Z458" i="60"/>
  <c r="T458" i="60"/>
  <c r="K458" i="60"/>
  <c r="J458" i="60"/>
  <c r="H458" i="60"/>
  <c r="A458" i="60"/>
  <c r="BT457" i="60"/>
  <c r="BS457" i="60"/>
  <c r="BQ457" i="60"/>
  <c r="BO457" i="60"/>
  <c r="BM457" i="60"/>
  <c r="BG457" i="60"/>
  <c r="BF457" i="60"/>
  <c r="BD457" i="60"/>
  <c r="BB457" i="60"/>
  <c r="AZ457" i="60"/>
  <c r="AT457" i="60"/>
  <c r="AQ457" i="60"/>
  <c r="AO457" i="60"/>
  <c r="AM457" i="60"/>
  <c r="AG457" i="60"/>
  <c r="AF457" i="60"/>
  <c r="AD457" i="60"/>
  <c r="AB457" i="60"/>
  <c r="Z457" i="60"/>
  <c r="T457" i="60"/>
  <c r="K457" i="60"/>
  <c r="J457" i="60"/>
  <c r="H457" i="60"/>
  <c r="A457" i="60"/>
  <c r="BT456" i="60"/>
  <c r="BS456" i="60"/>
  <c r="BQ456" i="60"/>
  <c r="BO456" i="60"/>
  <c r="BM456" i="60"/>
  <c r="BG456" i="60"/>
  <c r="BF456" i="60"/>
  <c r="BD456" i="60"/>
  <c r="BB456" i="60"/>
  <c r="AZ456" i="60"/>
  <c r="AT456" i="60"/>
  <c r="AQ456" i="60"/>
  <c r="AO456" i="60"/>
  <c r="AM456" i="60"/>
  <c r="AG456" i="60"/>
  <c r="AF456" i="60"/>
  <c r="AD456" i="60"/>
  <c r="AB456" i="60"/>
  <c r="Z456" i="60"/>
  <c r="T456" i="60"/>
  <c r="K456" i="60"/>
  <c r="J456" i="60"/>
  <c r="H456" i="60"/>
  <c r="A456" i="60"/>
  <c r="BT455" i="60"/>
  <c r="BS455" i="60"/>
  <c r="BQ455" i="60"/>
  <c r="BO455" i="60"/>
  <c r="BM455" i="60"/>
  <c r="BG455" i="60"/>
  <c r="BF455" i="60"/>
  <c r="BD455" i="60"/>
  <c r="BB455" i="60"/>
  <c r="AZ455" i="60"/>
  <c r="AT455" i="60"/>
  <c r="AQ455" i="60"/>
  <c r="AO455" i="60"/>
  <c r="AM455" i="60"/>
  <c r="AG455" i="60"/>
  <c r="AF455" i="60"/>
  <c r="AD455" i="60"/>
  <c r="AB455" i="60"/>
  <c r="Z455" i="60"/>
  <c r="T455" i="60"/>
  <c r="K455" i="60"/>
  <c r="J455" i="60"/>
  <c r="H455" i="60"/>
  <c r="A455" i="60"/>
  <c r="BT454" i="60"/>
  <c r="BS454" i="60"/>
  <c r="BQ454" i="60"/>
  <c r="BO454" i="60"/>
  <c r="BM454" i="60"/>
  <c r="BG454" i="60"/>
  <c r="BF454" i="60"/>
  <c r="BD454" i="60"/>
  <c r="BB454" i="60"/>
  <c r="AZ454" i="60"/>
  <c r="AT454" i="60"/>
  <c r="AQ454" i="60"/>
  <c r="AO454" i="60"/>
  <c r="AM454" i="60"/>
  <c r="AG454" i="60"/>
  <c r="AF454" i="60"/>
  <c r="AD454" i="60"/>
  <c r="AB454" i="60"/>
  <c r="Z454" i="60"/>
  <c r="T454" i="60"/>
  <c r="K454" i="60"/>
  <c r="J454" i="60"/>
  <c r="H454" i="60"/>
  <c r="A454" i="60"/>
  <c r="BT453" i="60"/>
  <c r="BS453" i="60"/>
  <c r="BQ453" i="60"/>
  <c r="BO453" i="60"/>
  <c r="BM453" i="60"/>
  <c r="BG453" i="60"/>
  <c r="BF453" i="60"/>
  <c r="BD453" i="60"/>
  <c r="BB453" i="60"/>
  <c r="AZ453" i="60"/>
  <c r="AT453" i="60"/>
  <c r="AQ453" i="60"/>
  <c r="AO453" i="60"/>
  <c r="AM453" i="60"/>
  <c r="AG453" i="60"/>
  <c r="AF453" i="60"/>
  <c r="AD453" i="60"/>
  <c r="AB453" i="60"/>
  <c r="Z453" i="60"/>
  <c r="T453" i="60"/>
  <c r="K453" i="60"/>
  <c r="J453" i="60"/>
  <c r="H453" i="60"/>
  <c r="A453" i="60"/>
  <c r="BT452" i="60"/>
  <c r="BS452" i="60"/>
  <c r="BQ452" i="60"/>
  <c r="BO452" i="60"/>
  <c r="BM452" i="60"/>
  <c r="BG452" i="60"/>
  <c r="BF452" i="60"/>
  <c r="BD452" i="60"/>
  <c r="BB452" i="60"/>
  <c r="AZ452" i="60"/>
  <c r="AT452" i="60"/>
  <c r="AQ452" i="60"/>
  <c r="AO452" i="60"/>
  <c r="AM452" i="60"/>
  <c r="AG452" i="60"/>
  <c r="AF452" i="60"/>
  <c r="AD452" i="60"/>
  <c r="AB452" i="60"/>
  <c r="Z452" i="60"/>
  <c r="T452" i="60"/>
  <c r="K452" i="60"/>
  <c r="J452" i="60"/>
  <c r="H452" i="60"/>
  <c r="A452" i="60"/>
  <c r="BT451" i="60"/>
  <c r="BS451" i="60"/>
  <c r="BQ451" i="60"/>
  <c r="BO451" i="60"/>
  <c r="BM451" i="60"/>
  <c r="BG451" i="60"/>
  <c r="BF451" i="60"/>
  <c r="BD451" i="60"/>
  <c r="BB451" i="60"/>
  <c r="AZ451" i="60"/>
  <c r="AT451" i="60"/>
  <c r="AQ451" i="60"/>
  <c r="AO451" i="60"/>
  <c r="AM451" i="60"/>
  <c r="AG451" i="60"/>
  <c r="AF451" i="60"/>
  <c r="AD451" i="60"/>
  <c r="AB451" i="60"/>
  <c r="Z451" i="60"/>
  <c r="T451" i="60"/>
  <c r="K451" i="60"/>
  <c r="J451" i="60"/>
  <c r="H451" i="60"/>
  <c r="A451" i="60"/>
  <c r="BT450" i="60"/>
  <c r="BS450" i="60"/>
  <c r="BQ450" i="60"/>
  <c r="BO450" i="60"/>
  <c r="BM450" i="60"/>
  <c r="BG450" i="60"/>
  <c r="BF450" i="60"/>
  <c r="BD450" i="60"/>
  <c r="BB450" i="60"/>
  <c r="AZ450" i="60"/>
  <c r="AT450" i="60"/>
  <c r="AQ450" i="60"/>
  <c r="AO450" i="60"/>
  <c r="AM450" i="60"/>
  <c r="AG450" i="60"/>
  <c r="AF450" i="60"/>
  <c r="AD450" i="60"/>
  <c r="AB450" i="60"/>
  <c r="Z450" i="60"/>
  <c r="T450" i="60"/>
  <c r="K450" i="60"/>
  <c r="J450" i="60"/>
  <c r="H450" i="60"/>
  <c r="A450" i="60"/>
  <c r="BT449" i="60"/>
  <c r="BS449" i="60"/>
  <c r="BQ449" i="60"/>
  <c r="BO449" i="60"/>
  <c r="BM449" i="60"/>
  <c r="BG449" i="60"/>
  <c r="BF449" i="60"/>
  <c r="BD449" i="60"/>
  <c r="BB449" i="60"/>
  <c r="AZ449" i="60"/>
  <c r="AT449" i="60"/>
  <c r="AQ449" i="60"/>
  <c r="AO449" i="60"/>
  <c r="AM449" i="60"/>
  <c r="AG449" i="60"/>
  <c r="AF449" i="60"/>
  <c r="AD449" i="60"/>
  <c r="AB449" i="60"/>
  <c r="Z449" i="60"/>
  <c r="T449" i="60"/>
  <c r="K449" i="60"/>
  <c r="J449" i="60"/>
  <c r="H449" i="60"/>
  <c r="A449" i="60"/>
  <c r="BT448" i="60"/>
  <c r="BS448" i="60"/>
  <c r="BQ448" i="60"/>
  <c r="BO448" i="60"/>
  <c r="BM448" i="60"/>
  <c r="BG448" i="60"/>
  <c r="BF448" i="60"/>
  <c r="BD448" i="60"/>
  <c r="BB448" i="60"/>
  <c r="AZ448" i="60"/>
  <c r="AT448" i="60"/>
  <c r="AQ448" i="60"/>
  <c r="AO448" i="60"/>
  <c r="AM448" i="60"/>
  <c r="AG448" i="60"/>
  <c r="AF448" i="60"/>
  <c r="AD448" i="60"/>
  <c r="AB448" i="60"/>
  <c r="Z448" i="60"/>
  <c r="T448" i="60"/>
  <c r="K448" i="60"/>
  <c r="J448" i="60"/>
  <c r="H448" i="60"/>
  <c r="A448" i="60"/>
  <c r="BT447" i="60"/>
  <c r="BS447" i="60"/>
  <c r="BQ447" i="60"/>
  <c r="BO447" i="60"/>
  <c r="BM447" i="60"/>
  <c r="BG447" i="60"/>
  <c r="BF447" i="60"/>
  <c r="BD447" i="60"/>
  <c r="BB447" i="60"/>
  <c r="AZ447" i="60"/>
  <c r="AT447" i="60"/>
  <c r="AQ447" i="60"/>
  <c r="AO447" i="60"/>
  <c r="AM447" i="60"/>
  <c r="AG447" i="60"/>
  <c r="AF447" i="60"/>
  <c r="AD447" i="60"/>
  <c r="AB447" i="60"/>
  <c r="Z447" i="60"/>
  <c r="T447" i="60"/>
  <c r="K447" i="60"/>
  <c r="J447" i="60"/>
  <c r="H447" i="60"/>
  <c r="A447" i="60"/>
  <c r="BT446" i="60"/>
  <c r="BS446" i="60"/>
  <c r="BQ446" i="60"/>
  <c r="BO446" i="60"/>
  <c r="BM446" i="60"/>
  <c r="BG446" i="60"/>
  <c r="BF446" i="60"/>
  <c r="BD446" i="60"/>
  <c r="BB446" i="60"/>
  <c r="AZ446" i="60"/>
  <c r="AT446" i="60"/>
  <c r="AQ446" i="60"/>
  <c r="AO446" i="60"/>
  <c r="AM446" i="60"/>
  <c r="AG446" i="60"/>
  <c r="AF446" i="60"/>
  <c r="AD446" i="60"/>
  <c r="AB446" i="60"/>
  <c r="Z446" i="60"/>
  <c r="T446" i="60"/>
  <c r="K446" i="60"/>
  <c r="J446" i="60"/>
  <c r="H446" i="60"/>
  <c r="A446" i="60"/>
  <c r="BT445" i="60"/>
  <c r="BS445" i="60"/>
  <c r="BQ445" i="60"/>
  <c r="BO445" i="60"/>
  <c r="BM445" i="60"/>
  <c r="BG445" i="60"/>
  <c r="BF445" i="60"/>
  <c r="BD445" i="60"/>
  <c r="BB445" i="60"/>
  <c r="AZ445" i="60"/>
  <c r="AT445" i="60"/>
  <c r="AQ445" i="60"/>
  <c r="AO445" i="60"/>
  <c r="AM445" i="60"/>
  <c r="AG445" i="60"/>
  <c r="AF445" i="60"/>
  <c r="AD445" i="60"/>
  <c r="AB445" i="60"/>
  <c r="Z445" i="60"/>
  <c r="T445" i="60"/>
  <c r="K445" i="60"/>
  <c r="J445" i="60"/>
  <c r="H445" i="60"/>
  <c r="A445" i="60"/>
  <c r="BT444" i="60"/>
  <c r="BS444" i="60"/>
  <c r="BQ444" i="60"/>
  <c r="BO444" i="60"/>
  <c r="BM444" i="60"/>
  <c r="BG444" i="60"/>
  <c r="BF444" i="60"/>
  <c r="BD444" i="60"/>
  <c r="BB444" i="60"/>
  <c r="AZ444" i="60"/>
  <c r="AT444" i="60"/>
  <c r="AQ444" i="60"/>
  <c r="AO444" i="60"/>
  <c r="AM444" i="60"/>
  <c r="AG444" i="60"/>
  <c r="AF444" i="60"/>
  <c r="AD444" i="60"/>
  <c r="AB444" i="60"/>
  <c r="Z444" i="60"/>
  <c r="T444" i="60"/>
  <c r="K444" i="60"/>
  <c r="J444" i="60"/>
  <c r="H444" i="60"/>
  <c r="A444" i="60"/>
  <c r="BT443" i="60"/>
  <c r="BS443" i="60"/>
  <c r="BQ443" i="60"/>
  <c r="BO443" i="60"/>
  <c r="BM443" i="60"/>
  <c r="BG443" i="60"/>
  <c r="BF443" i="60"/>
  <c r="BD443" i="60"/>
  <c r="BB443" i="60"/>
  <c r="AZ443" i="60"/>
  <c r="AT443" i="60"/>
  <c r="AQ443" i="60"/>
  <c r="AO443" i="60"/>
  <c r="AM443" i="60"/>
  <c r="AG443" i="60"/>
  <c r="AF443" i="60"/>
  <c r="AD443" i="60"/>
  <c r="AB443" i="60"/>
  <c r="Z443" i="60"/>
  <c r="T443" i="60"/>
  <c r="K443" i="60"/>
  <c r="J443" i="60"/>
  <c r="H443" i="60"/>
  <c r="A443" i="60"/>
  <c r="BT442" i="60"/>
  <c r="BS442" i="60"/>
  <c r="BQ442" i="60"/>
  <c r="BO442" i="60"/>
  <c r="BM442" i="60"/>
  <c r="BG442" i="60"/>
  <c r="BF442" i="60"/>
  <c r="BD442" i="60"/>
  <c r="BB442" i="60"/>
  <c r="AZ442" i="60"/>
  <c r="AT442" i="60"/>
  <c r="AQ442" i="60"/>
  <c r="AO442" i="60"/>
  <c r="AM442" i="60"/>
  <c r="AG442" i="60"/>
  <c r="AF442" i="60"/>
  <c r="AD442" i="60"/>
  <c r="AB442" i="60"/>
  <c r="Z442" i="60"/>
  <c r="T442" i="60"/>
  <c r="K442" i="60"/>
  <c r="J442" i="60"/>
  <c r="H442" i="60"/>
  <c r="A442" i="60"/>
  <c r="BT441" i="60"/>
  <c r="BS441" i="60"/>
  <c r="BQ441" i="60"/>
  <c r="BO441" i="60"/>
  <c r="BM441" i="60"/>
  <c r="BG441" i="60"/>
  <c r="BF441" i="60"/>
  <c r="BD441" i="60"/>
  <c r="BB441" i="60"/>
  <c r="AZ441" i="60"/>
  <c r="AT441" i="60"/>
  <c r="AQ441" i="60"/>
  <c r="AO441" i="60"/>
  <c r="AM441" i="60"/>
  <c r="AG441" i="60"/>
  <c r="AF441" i="60"/>
  <c r="AD441" i="60"/>
  <c r="AB441" i="60"/>
  <c r="Z441" i="60"/>
  <c r="T441" i="60"/>
  <c r="K441" i="60"/>
  <c r="J441" i="60"/>
  <c r="H441" i="60"/>
  <c r="A441" i="60"/>
  <c r="BT440" i="60"/>
  <c r="BS440" i="60"/>
  <c r="BQ440" i="60"/>
  <c r="BO440" i="60"/>
  <c r="BM440" i="60"/>
  <c r="BG440" i="60"/>
  <c r="BF440" i="60"/>
  <c r="BD440" i="60"/>
  <c r="BB440" i="60"/>
  <c r="AZ440" i="60"/>
  <c r="AT440" i="60"/>
  <c r="AQ440" i="60"/>
  <c r="AO440" i="60"/>
  <c r="AM440" i="60"/>
  <c r="AG440" i="60"/>
  <c r="AF440" i="60"/>
  <c r="AD440" i="60"/>
  <c r="AB440" i="60"/>
  <c r="Z440" i="60"/>
  <c r="T440" i="60"/>
  <c r="K440" i="60"/>
  <c r="J440" i="60"/>
  <c r="H440" i="60"/>
  <c r="A440" i="60"/>
  <c r="BT439" i="60"/>
  <c r="BS439" i="60"/>
  <c r="BQ439" i="60"/>
  <c r="BO439" i="60"/>
  <c r="BM439" i="60"/>
  <c r="BG439" i="60"/>
  <c r="BF439" i="60"/>
  <c r="BD439" i="60"/>
  <c r="BB439" i="60"/>
  <c r="AZ439" i="60"/>
  <c r="AT439" i="60"/>
  <c r="AQ439" i="60"/>
  <c r="AO439" i="60"/>
  <c r="AM439" i="60"/>
  <c r="AG439" i="60"/>
  <c r="AF439" i="60"/>
  <c r="AD439" i="60"/>
  <c r="AB439" i="60"/>
  <c r="Z439" i="60"/>
  <c r="T439" i="60"/>
  <c r="K439" i="60"/>
  <c r="J439" i="60"/>
  <c r="H439" i="60"/>
  <c r="A439" i="60"/>
  <c r="BT438" i="60"/>
  <c r="BS438" i="60"/>
  <c r="BQ438" i="60"/>
  <c r="BO438" i="60"/>
  <c r="BM438" i="60"/>
  <c r="BG438" i="60"/>
  <c r="BF438" i="60"/>
  <c r="BD438" i="60"/>
  <c r="BB438" i="60"/>
  <c r="AZ438" i="60"/>
  <c r="AT438" i="60"/>
  <c r="AQ438" i="60"/>
  <c r="AO438" i="60"/>
  <c r="AM438" i="60"/>
  <c r="AG438" i="60"/>
  <c r="AF438" i="60"/>
  <c r="AD438" i="60"/>
  <c r="AB438" i="60"/>
  <c r="Z438" i="60"/>
  <c r="T438" i="60"/>
  <c r="K438" i="60"/>
  <c r="J438" i="60"/>
  <c r="H438" i="60"/>
  <c r="A438" i="60"/>
  <c r="BT437" i="60"/>
  <c r="BS437" i="60"/>
  <c r="BQ437" i="60"/>
  <c r="BO437" i="60"/>
  <c r="BM437" i="60"/>
  <c r="BG437" i="60"/>
  <c r="BF437" i="60"/>
  <c r="BD437" i="60"/>
  <c r="BB437" i="60"/>
  <c r="AZ437" i="60"/>
  <c r="AT437" i="60"/>
  <c r="AQ437" i="60"/>
  <c r="AO437" i="60"/>
  <c r="AM437" i="60"/>
  <c r="AG437" i="60"/>
  <c r="AF437" i="60"/>
  <c r="AD437" i="60"/>
  <c r="AB437" i="60"/>
  <c r="Z437" i="60"/>
  <c r="T437" i="60"/>
  <c r="K437" i="60"/>
  <c r="J437" i="60"/>
  <c r="H437" i="60"/>
  <c r="A437" i="60"/>
  <c r="BT436" i="60"/>
  <c r="BS436" i="60"/>
  <c r="BQ436" i="60"/>
  <c r="BO436" i="60"/>
  <c r="BM436" i="60"/>
  <c r="BG436" i="60"/>
  <c r="BF436" i="60"/>
  <c r="BD436" i="60"/>
  <c r="BB436" i="60"/>
  <c r="AZ436" i="60"/>
  <c r="AT436" i="60"/>
  <c r="AQ436" i="60"/>
  <c r="AO436" i="60"/>
  <c r="AM436" i="60"/>
  <c r="AG436" i="60"/>
  <c r="AF436" i="60"/>
  <c r="AD436" i="60"/>
  <c r="AB436" i="60"/>
  <c r="Z436" i="60"/>
  <c r="T436" i="60"/>
  <c r="K436" i="60"/>
  <c r="J436" i="60"/>
  <c r="H436" i="60"/>
  <c r="A436" i="60"/>
  <c r="BT435" i="60"/>
  <c r="BS435" i="60"/>
  <c r="BQ435" i="60"/>
  <c r="BO435" i="60"/>
  <c r="BM435" i="60"/>
  <c r="BG435" i="60"/>
  <c r="BF435" i="60"/>
  <c r="BD435" i="60"/>
  <c r="BB435" i="60"/>
  <c r="AZ435" i="60"/>
  <c r="AT435" i="60"/>
  <c r="AQ435" i="60"/>
  <c r="AO435" i="60"/>
  <c r="AM435" i="60"/>
  <c r="AG435" i="60"/>
  <c r="AF435" i="60"/>
  <c r="AD435" i="60"/>
  <c r="AB435" i="60"/>
  <c r="Z435" i="60"/>
  <c r="T435" i="60"/>
  <c r="K435" i="60"/>
  <c r="J435" i="60"/>
  <c r="H435" i="60"/>
  <c r="A435" i="60"/>
  <c r="BT434" i="60"/>
  <c r="BS434" i="60"/>
  <c r="BQ434" i="60"/>
  <c r="BO434" i="60"/>
  <c r="BM434" i="60"/>
  <c r="BG434" i="60"/>
  <c r="BF434" i="60"/>
  <c r="BD434" i="60"/>
  <c r="BB434" i="60"/>
  <c r="AZ434" i="60"/>
  <c r="AT434" i="60"/>
  <c r="AQ434" i="60"/>
  <c r="AO434" i="60"/>
  <c r="AM434" i="60"/>
  <c r="AG434" i="60"/>
  <c r="AF434" i="60"/>
  <c r="AD434" i="60"/>
  <c r="AB434" i="60"/>
  <c r="Z434" i="60"/>
  <c r="T434" i="60"/>
  <c r="K434" i="60"/>
  <c r="J434" i="60"/>
  <c r="H434" i="60"/>
  <c r="A434" i="60"/>
  <c r="BT433" i="60"/>
  <c r="BS433" i="60"/>
  <c r="BQ433" i="60"/>
  <c r="BO433" i="60"/>
  <c r="BM433" i="60"/>
  <c r="BG433" i="60"/>
  <c r="BF433" i="60"/>
  <c r="BD433" i="60"/>
  <c r="BB433" i="60"/>
  <c r="AZ433" i="60"/>
  <c r="AT433" i="60"/>
  <c r="AQ433" i="60"/>
  <c r="AO433" i="60"/>
  <c r="AM433" i="60"/>
  <c r="AG433" i="60"/>
  <c r="AF433" i="60"/>
  <c r="AD433" i="60"/>
  <c r="AB433" i="60"/>
  <c r="Z433" i="60"/>
  <c r="T433" i="60"/>
  <c r="K433" i="60"/>
  <c r="J433" i="60"/>
  <c r="H433" i="60"/>
  <c r="A433" i="60"/>
  <c r="BT432" i="60"/>
  <c r="BS432" i="60"/>
  <c r="BQ432" i="60"/>
  <c r="BO432" i="60"/>
  <c r="BM432" i="60"/>
  <c r="BG432" i="60"/>
  <c r="BF432" i="60"/>
  <c r="BD432" i="60"/>
  <c r="BB432" i="60"/>
  <c r="AZ432" i="60"/>
  <c r="AT432" i="60"/>
  <c r="AQ432" i="60"/>
  <c r="AO432" i="60"/>
  <c r="AM432" i="60"/>
  <c r="AG432" i="60"/>
  <c r="AF432" i="60"/>
  <c r="AD432" i="60"/>
  <c r="AB432" i="60"/>
  <c r="Z432" i="60"/>
  <c r="T432" i="60"/>
  <c r="K432" i="60"/>
  <c r="J432" i="60"/>
  <c r="H432" i="60"/>
  <c r="A432" i="60"/>
  <c r="BT431" i="60"/>
  <c r="BS431" i="60"/>
  <c r="BQ431" i="60"/>
  <c r="BO431" i="60"/>
  <c r="BM431" i="60"/>
  <c r="BG431" i="60"/>
  <c r="BF431" i="60"/>
  <c r="BD431" i="60"/>
  <c r="BB431" i="60"/>
  <c r="AZ431" i="60"/>
  <c r="AT431" i="60"/>
  <c r="AQ431" i="60"/>
  <c r="AO431" i="60"/>
  <c r="AM431" i="60"/>
  <c r="AG431" i="60"/>
  <c r="AF431" i="60"/>
  <c r="AD431" i="60"/>
  <c r="AB431" i="60"/>
  <c r="Z431" i="60"/>
  <c r="T431" i="60"/>
  <c r="K431" i="60"/>
  <c r="J431" i="60"/>
  <c r="H431" i="60"/>
  <c r="A431" i="60"/>
  <c r="BT430" i="60"/>
  <c r="BS430" i="60"/>
  <c r="BQ430" i="60"/>
  <c r="BO430" i="60"/>
  <c r="BM430" i="60"/>
  <c r="BG430" i="60"/>
  <c r="BF430" i="60"/>
  <c r="BD430" i="60"/>
  <c r="BB430" i="60"/>
  <c r="AZ430" i="60"/>
  <c r="AT430" i="60"/>
  <c r="AQ430" i="60"/>
  <c r="AO430" i="60"/>
  <c r="AM430" i="60"/>
  <c r="AG430" i="60"/>
  <c r="AF430" i="60"/>
  <c r="AD430" i="60"/>
  <c r="AB430" i="60"/>
  <c r="Z430" i="60"/>
  <c r="T430" i="60"/>
  <c r="K430" i="60"/>
  <c r="J430" i="60"/>
  <c r="H430" i="60"/>
  <c r="A430" i="60"/>
  <c r="BT429" i="60"/>
  <c r="BS429" i="60"/>
  <c r="BQ429" i="60"/>
  <c r="BO429" i="60"/>
  <c r="BM429" i="60"/>
  <c r="BG429" i="60"/>
  <c r="BF429" i="60"/>
  <c r="BD429" i="60"/>
  <c r="BB429" i="60"/>
  <c r="AZ429" i="60"/>
  <c r="AT429" i="60"/>
  <c r="AQ429" i="60"/>
  <c r="AO429" i="60"/>
  <c r="AM429" i="60"/>
  <c r="AG429" i="60"/>
  <c r="AF429" i="60"/>
  <c r="AD429" i="60"/>
  <c r="AB429" i="60"/>
  <c r="Z429" i="60"/>
  <c r="T429" i="60"/>
  <c r="K429" i="60"/>
  <c r="J429" i="60"/>
  <c r="H429" i="60"/>
  <c r="A429" i="60"/>
  <c r="BT428" i="60"/>
  <c r="BS428" i="60"/>
  <c r="BQ428" i="60"/>
  <c r="BO428" i="60"/>
  <c r="BM428" i="60"/>
  <c r="BG428" i="60"/>
  <c r="BF428" i="60"/>
  <c r="BD428" i="60"/>
  <c r="BB428" i="60"/>
  <c r="AZ428" i="60"/>
  <c r="AT428" i="60"/>
  <c r="AQ428" i="60"/>
  <c r="AO428" i="60"/>
  <c r="AM428" i="60"/>
  <c r="AG428" i="60"/>
  <c r="AF428" i="60"/>
  <c r="AD428" i="60"/>
  <c r="AB428" i="60"/>
  <c r="Z428" i="60"/>
  <c r="T428" i="60"/>
  <c r="K428" i="60"/>
  <c r="J428" i="60"/>
  <c r="H428" i="60"/>
  <c r="A428" i="60"/>
  <c r="BT427" i="60"/>
  <c r="BS427" i="60"/>
  <c r="BQ427" i="60"/>
  <c r="BO427" i="60"/>
  <c r="BM427" i="60"/>
  <c r="BG427" i="60"/>
  <c r="BF427" i="60"/>
  <c r="BD427" i="60"/>
  <c r="BB427" i="60"/>
  <c r="AZ427" i="60"/>
  <c r="AT427" i="60"/>
  <c r="AQ427" i="60"/>
  <c r="AO427" i="60"/>
  <c r="AM427" i="60"/>
  <c r="AG427" i="60"/>
  <c r="AF427" i="60"/>
  <c r="AD427" i="60"/>
  <c r="AB427" i="60"/>
  <c r="Z427" i="60"/>
  <c r="T427" i="60"/>
  <c r="K427" i="60"/>
  <c r="J427" i="60"/>
  <c r="H427" i="60"/>
  <c r="A427" i="60"/>
  <c r="BT426" i="60"/>
  <c r="BS426" i="60"/>
  <c r="BQ426" i="60"/>
  <c r="BO426" i="60"/>
  <c r="BM426" i="60"/>
  <c r="BG426" i="60"/>
  <c r="BF426" i="60"/>
  <c r="BD426" i="60"/>
  <c r="BB426" i="60"/>
  <c r="AZ426" i="60"/>
  <c r="AT426" i="60"/>
  <c r="AQ426" i="60"/>
  <c r="AO426" i="60"/>
  <c r="AM426" i="60"/>
  <c r="AG426" i="60"/>
  <c r="AF426" i="60"/>
  <c r="AD426" i="60"/>
  <c r="AB426" i="60"/>
  <c r="Z426" i="60"/>
  <c r="T426" i="60"/>
  <c r="K426" i="60"/>
  <c r="J426" i="60"/>
  <c r="H426" i="60"/>
  <c r="A426" i="60"/>
  <c r="BT425" i="60"/>
  <c r="BS425" i="60"/>
  <c r="BQ425" i="60"/>
  <c r="BO425" i="60"/>
  <c r="BM425" i="60"/>
  <c r="BG425" i="60"/>
  <c r="BF425" i="60"/>
  <c r="BD425" i="60"/>
  <c r="BB425" i="60"/>
  <c r="AZ425" i="60"/>
  <c r="AT425" i="60"/>
  <c r="AQ425" i="60"/>
  <c r="AO425" i="60"/>
  <c r="AM425" i="60"/>
  <c r="AG425" i="60"/>
  <c r="AF425" i="60"/>
  <c r="AD425" i="60"/>
  <c r="AB425" i="60"/>
  <c r="Z425" i="60"/>
  <c r="T425" i="60"/>
  <c r="K425" i="60"/>
  <c r="J425" i="60"/>
  <c r="H425" i="60"/>
  <c r="A425" i="60"/>
  <c r="BT424" i="60"/>
  <c r="BS424" i="60"/>
  <c r="BQ424" i="60"/>
  <c r="BO424" i="60"/>
  <c r="BM424" i="60"/>
  <c r="BG424" i="60"/>
  <c r="BF424" i="60"/>
  <c r="BD424" i="60"/>
  <c r="BB424" i="60"/>
  <c r="AZ424" i="60"/>
  <c r="AT424" i="60"/>
  <c r="AQ424" i="60"/>
  <c r="AO424" i="60"/>
  <c r="AM424" i="60"/>
  <c r="AG424" i="60"/>
  <c r="AF424" i="60"/>
  <c r="AD424" i="60"/>
  <c r="AB424" i="60"/>
  <c r="Z424" i="60"/>
  <c r="T424" i="60"/>
  <c r="K424" i="60"/>
  <c r="J424" i="60"/>
  <c r="H424" i="60"/>
  <c r="A424" i="60"/>
  <c r="BT423" i="60"/>
  <c r="BS423" i="60"/>
  <c r="BQ423" i="60"/>
  <c r="BO423" i="60"/>
  <c r="BM423" i="60"/>
  <c r="BG423" i="60"/>
  <c r="BF423" i="60"/>
  <c r="BD423" i="60"/>
  <c r="BB423" i="60"/>
  <c r="AZ423" i="60"/>
  <c r="AT423" i="60"/>
  <c r="AQ423" i="60"/>
  <c r="AO423" i="60"/>
  <c r="AM423" i="60"/>
  <c r="AG423" i="60"/>
  <c r="AF423" i="60"/>
  <c r="AD423" i="60"/>
  <c r="AB423" i="60"/>
  <c r="Z423" i="60"/>
  <c r="T423" i="60"/>
  <c r="K423" i="60"/>
  <c r="J423" i="60"/>
  <c r="H423" i="60"/>
  <c r="A423" i="60"/>
  <c r="BT422" i="60"/>
  <c r="BS422" i="60"/>
  <c r="BQ422" i="60"/>
  <c r="BO422" i="60"/>
  <c r="BM422" i="60"/>
  <c r="BG422" i="60"/>
  <c r="BF422" i="60"/>
  <c r="BD422" i="60"/>
  <c r="BB422" i="60"/>
  <c r="AZ422" i="60"/>
  <c r="AT422" i="60"/>
  <c r="AQ422" i="60"/>
  <c r="AO422" i="60"/>
  <c r="AM422" i="60"/>
  <c r="AG422" i="60"/>
  <c r="AF422" i="60"/>
  <c r="AD422" i="60"/>
  <c r="AB422" i="60"/>
  <c r="Z422" i="60"/>
  <c r="T422" i="60"/>
  <c r="K422" i="60"/>
  <c r="J422" i="60"/>
  <c r="H422" i="60"/>
  <c r="A422" i="60"/>
  <c r="BT421" i="60"/>
  <c r="BS421" i="60"/>
  <c r="BQ421" i="60"/>
  <c r="BO421" i="60"/>
  <c r="BM421" i="60"/>
  <c r="BG421" i="60"/>
  <c r="BF421" i="60"/>
  <c r="BD421" i="60"/>
  <c r="BB421" i="60"/>
  <c r="AZ421" i="60"/>
  <c r="AT421" i="60"/>
  <c r="AQ421" i="60"/>
  <c r="AO421" i="60"/>
  <c r="AM421" i="60"/>
  <c r="AG421" i="60"/>
  <c r="AF421" i="60"/>
  <c r="AD421" i="60"/>
  <c r="AB421" i="60"/>
  <c r="Z421" i="60"/>
  <c r="T421" i="60"/>
  <c r="K421" i="60"/>
  <c r="J421" i="60"/>
  <c r="H421" i="60"/>
  <c r="A421" i="60"/>
  <c r="BT420" i="60"/>
  <c r="BS420" i="60"/>
  <c r="BQ420" i="60"/>
  <c r="BO420" i="60"/>
  <c r="BM420" i="60"/>
  <c r="BG420" i="60"/>
  <c r="BF420" i="60"/>
  <c r="BD420" i="60"/>
  <c r="BB420" i="60"/>
  <c r="AZ420" i="60"/>
  <c r="AT420" i="60"/>
  <c r="AQ420" i="60"/>
  <c r="AO420" i="60"/>
  <c r="AM420" i="60"/>
  <c r="AG420" i="60"/>
  <c r="AF420" i="60"/>
  <c r="AD420" i="60"/>
  <c r="AB420" i="60"/>
  <c r="Z420" i="60"/>
  <c r="T420" i="60"/>
  <c r="K420" i="60"/>
  <c r="J420" i="60"/>
  <c r="H420" i="60"/>
  <c r="A420" i="60"/>
  <c r="BT419" i="60"/>
  <c r="BS419" i="60"/>
  <c r="BQ419" i="60"/>
  <c r="BO419" i="60"/>
  <c r="BM419" i="60"/>
  <c r="BG419" i="60"/>
  <c r="BF419" i="60"/>
  <c r="BD419" i="60"/>
  <c r="BB419" i="60"/>
  <c r="AZ419" i="60"/>
  <c r="AT419" i="60"/>
  <c r="AQ419" i="60"/>
  <c r="AO419" i="60"/>
  <c r="AM419" i="60"/>
  <c r="AG419" i="60"/>
  <c r="AF419" i="60"/>
  <c r="AD419" i="60"/>
  <c r="AB419" i="60"/>
  <c r="Z419" i="60"/>
  <c r="T419" i="60"/>
  <c r="K419" i="60"/>
  <c r="J419" i="60"/>
  <c r="H419" i="60"/>
  <c r="A419" i="60"/>
  <c r="BT418" i="60"/>
  <c r="BS418" i="60"/>
  <c r="BQ418" i="60"/>
  <c r="BO418" i="60"/>
  <c r="BM418" i="60"/>
  <c r="BG418" i="60"/>
  <c r="BF418" i="60"/>
  <c r="BD418" i="60"/>
  <c r="BB418" i="60"/>
  <c r="AZ418" i="60"/>
  <c r="AT418" i="60"/>
  <c r="AQ418" i="60"/>
  <c r="AO418" i="60"/>
  <c r="AM418" i="60"/>
  <c r="AG418" i="60"/>
  <c r="AF418" i="60"/>
  <c r="AD418" i="60"/>
  <c r="AB418" i="60"/>
  <c r="Z418" i="60"/>
  <c r="T418" i="60"/>
  <c r="K418" i="60"/>
  <c r="J418" i="60"/>
  <c r="H418" i="60"/>
  <c r="A418" i="60"/>
  <c r="BT417" i="60"/>
  <c r="BS417" i="60"/>
  <c r="BQ417" i="60"/>
  <c r="BO417" i="60"/>
  <c r="BM417" i="60"/>
  <c r="BG417" i="60"/>
  <c r="BF417" i="60"/>
  <c r="BD417" i="60"/>
  <c r="BB417" i="60"/>
  <c r="AZ417" i="60"/>
  <c r="AT417" i="60"/>
  <c r="AQ417" i="60"/>
  <c r="AO417" i="60"/>
  <c r="AM417" i="60"/>
  <c r="AG417" i="60"/>
  <c r="AF417" i="60"/>
  <c r="AD417" i="60"/>
  <c r="AB417" i="60"/>
  <c r="Z417" i="60"/>
  <c r="T417" i="60"/>
  <c r="K417" i="60"/>
  <c r="J417" i="60"/>
  <c r="H417" i="60"/>
  <c r="A417" i="60"/>
  <c r="BT416" i="60"/>
  <c r="BS416" i="60"/>
  <c r="BQ416" i="60"/>
  <c r="BO416" i="60"/>
  <c r="BM416" i="60"/>
  <c r="BG416" i="60"/>
  <c r="BF416" i="60"/>
  <c r="BD416" i="60"/>
  <c r="BB416" i="60"/>
  <c r="AZ416" i="60"/>
  <c r="AT416" i="60"/>
  <c r="AQ416" i="60"/>
  <c r="AO416" i="60"/>
  <c r="AM416" i="60"/>
  <c r="AG416" i="60"/>
  <c r="AF416" i="60"/>
  <c r="AD416" i="60"/>
  <c r="AB416" i="60"/>
  <c r="Z416" i="60"/>
  <c r="T416" i="60"/>
  <c r="K416" i="60"/>
  <c r="J416" i="60"/>
  <c r="H416" i="60"/>
  <c r="A416" i="60"/>
  <c r="BT415" i="60"/>
  <c r="BS415" i="60"/>
  <c r="BQ415" i="60"/>
  <c r="BO415" i="60"/>
  <c r="BM415" i="60"/>
  <c r="BG415" i="60"/>
  <c r="BF415" i="60"/>
  <c r="BD415" i="60"/>
  <c r="BB415" i="60"/>
  <c r="AZ415" i="60"/>
  <c r="AT415" i="60"/>
  <c r="AQ415" i="60"/>
  <c r="AO415" i="60"/>
  <c r="AM415" i="60"/>
  <c r="AG415" i="60"/>
  <c r="AF415" i="60"/>
  <c r="AD415" i="60"/>
  <c r="AB415" i="60"/>
  <c r="Z415" i="60"/>
  <c r="T415" i="60"/>
  <c r="K415" i="60"/>
  <c r="J415" i="60"/>
  <c r="H415" i="60"/>
  <c r="A415" i="60"/>
  <c r="BT414" i="60"/>
  <c r="BS414" i="60"/>
  <c r="BQ414" i="60"/>
  <c r="BO414" i="60"/>
  <c r="BM414" i="60"/>
  <c r="BG414" i="60"/>
  <c r="BF414" i="60"/>
  <c r="BD414" i="60"/>
  <c r="BB414" i="60"/>
  <c r="AZ414" i="60"/>
  <c r="AT414" i="60"/>
  <c r="AQ414" i="60"/>
  <c r="AO414" i="60"/>
  <c r="AM414" i="60"/>
  <c r="AG414" i="60"/>
  <c r="AF414" i="60"/>
  <c r="AD414" i="60"/>
  <c r="AB414" i="60"/>
  <c r="Z414" i="60"/>
  <c r="T414" i="60"/>
  <c r="K414" i="60"/>
  <c r="J414" i="60"/>
  <c r="H414" i="60"/>
  <c r="A414" i="60"/>
  <c r="BT413" i="60"/>
  <c r="BS413" i="60"/>
  <c r="BQ413" i="60"/>
  <c r="BO413" i="60"/>
  <c r="BM413" i="60"/>
  <c r="BG413" i="60"/>
  <c r="BF413" i="60"/>
  <c r="BD413" i="60"/>
  <c r="BB413" i="60"/>
  <c r="AZ413" i="60"/>
  <c r="AT413" i="60"/>
  <c r="AQ413" i="60"/>
  <c r="AO413" i="60"/>
  <c r="AM413" i="60"/>
  <c r="AG413" i="60"/>
  <c r="AF413" i="60"/>
  <c r="AD413" i="60"/>
  <c r="AB413" i="60"/>
  <c r="Z413" i="60"/>
  <c r="T413" i="60"/>
  <c r="K413" i="60"/>
  <c r="J413" i="60"/>
  <c r="H413" i="60"/>
  <c r="A413" i="60"/>
  <c r="BT412" i="60"/>
  <c r="BS412" i="60"/>
  <c r="BQ412" i="60"/>
  <c r="BO412" i="60"/>
  <c r="BM412" i="60"/>
  <c r="BG412" i="60"/>
  <c r="BF412" i="60"/>
  <c r="BD412" i="60"/>
  <c r="BB412" i="60"/>
  <c r="AZ412" i="60"/>
  <c r="AT412" i="60"/>
  <c r="AQ412" i="60"/>
  <c r="AO412" i="60"/>
  <c r="AM412" i="60"/>
  <c r="AG412" i="60"/>
  <c r="AF412" i="60"/>
  <c r="AD412" i="60"/>
  <c r="AB412" i="60"/>
  <c r="Z412" i="60"/>
  <c r="T412" i="60"/>
  <c r="K412" i="60"/>
  <c r="J412" i="60"/>
  <c r="H412" i="60"/>
  <c r="A412" i="60"/>
  <c r="BT411" i="60"/>
  <c r="BS411" i="60"/>
  <c r="BQ411" i="60"/>
  <c r="BO411" i="60"/>
  <c r="BM411" i="60"/>
  <c r="BG411" i="60"/>
  <c r="BF411" i="60"/>
  <c r="BD411" i="60"/>
  <c r="BB411" i="60"/>
  <c r="AZ411" i="60"/>
  <c r="AT411" i="60"/>
  <c r="AQ411" i="60"/>
  <c r="AO411" i="60"/>
  <c r="AM411" i="60"/>
  <c r="AG411" i="60"/>
  <c r="AF411" i="60"/>
  <c r="AD411" i="60"/>
  <c r="AB411" i="60"/>
  <c r="Z411" i="60"/>
  <c r="T411" i="60"/>
  <c r="K411" i="60"/>
  <c r="J411" i="60"/>
  <c r="H411" i="60"/>
  <c r="A411" i="60"/>
  <c r="BT410" i="60"/>
  <c r="BS410" i="60"/>
  <c r="BQ410" i="60"/>
  <c r="BO410" i="60"/>
  <c r="BM410" i="60"/>
  <c r="BG410" i="60"/>
  <c r="BF410" i="60"/>
  <c r="BD410" i="60"/>
  <c r="BB410" i="60"/>
  <c r="AZ410" i="60"/>
  <c r="AT410" i="60"/>
  <c r="AQ410" i="60"/>
  <c r="AO410" i="60"/>
  <c r="AM410" i="60"/>
  <c r="AG410" i="60"/>
  <c r="AF410" i="60"/>
  <c r="AD410" i="60"/>
  <c r="AB410" i="60"/>
  <c r="Z410" i="60"/>
  <c r="T410" i="60"/>
  <c r="K410" i="60"/>
  <c r="J410" i="60"/>
  <c r="H410" i="60"/>
  <c r="A410" i="60"/>
  <c r="BT409" i="60"/>
  <c r="BS409" i="60"/>
  <c r="BQ409" i="60"/>
  <c r="BO409" i="60"/>
  <c r="BM409" i="60"/>
  <c r="BG409" i="60"/>
  <c r="BF409" i="60"/>
  <c r="BD409" i="60"/>
  <c r="BB409" i="60"/>
  <c r="AZ409" i="60"/>
  <c r="AT409" i="60"/>
  <c r="AQ409" i="60"/>
  <c r="AO409" i="60"/>
  <c r="AM409" i="60"/>
  <c r="AG409" i="60"/>
  <c r="AF409" i="60"/>
  <c r="AD409" i="60"/>
  <c r="AB409" i="60"/>
  <c r="Z409" i="60"/>
  <c r="T409" i="60"/>
  <c r="K409" i="60"/>
  <c r="J409" i="60"/>
  <c r="H409" i="60"/>
  <c r="A409" i="60"/>
  <c r="BT408" i="60"/>
  <c r="BS408" i="60"/>
  <c r="BQ408" i="60"/>
  <c r="BO408" i="60"/>
  <c r="BM408" i="60"/>
  <c r="BG408" i="60"/>
  <c r="BF408" i="60"/>
  <c r="BD408" i="60"/>
  <c r="BB408" i="60"/>
  <c r="AZ408" i="60"/>
  <c r="AT408" i="60"/>
  <c r="AQ408" i="60"/>
  <c r="AO408" i="60"/>
  <c r="AM408" i="60"/>
  <c r="AG408" i="60"/>
  <c r="AF408" i="60"/>
  <c r="AD408" i="60"/>
  <c r="AB408" i="60"/>
  <c r="Z408" i="60"/>
  <c r="T408" i="60"/>
  <c r="K408" i="60"/>
  <c r="J408" i="60"/>
  <c r="H408" i="60"/>
  <c r="A408" i="60"/>
  <c r="BT407" i="60"/>
  <c r="BS407" i="60"/>
  <c r="BQ407" i="60"/>
  <c r="BO407" i="60"/>
  <c r="BM407" i="60"/>
  <c r="BG407" i="60"/>
  <c r="BF407" i="60"/>
  <c r="BD407" i="60"/>
  <c r="BB407" i="60"/>
  <c r="AZ407" i="60"/>
  <c r="AT407" i="60"/>
  <c r="AQ407" i="60"/>
  <c r="AO407" i="60"/>
  <c r="AM407" i="60"/>
  <c r="AG407" i="60"/>
  <c r="AF407" i="60"/>
  <c r="AD407" i="60"/>
  <c r="AB407" i="60"/>
  <c r="Z407" i="60"/>
  <c r="T407" i="60"/>
  <c r="K407" i="60"/>
  <c r="J407" i="60"/>
  <c r="H407" i="60"/>
  <c r="A407" i="60"/>
  <c r="BT406" i="60"/>
  <c r="BS406" i="60"/>
  <c r="BQ406" i="60"/>
  <c r="BO406" i="60"/>
  <c r="BM406" i="60"/>
  <c r="BG406" i="60"/>
  <c r="BF406" i="60"/>
  <c r="BD406" i="60"/>
  <c r="BB406" i="60"/>
  <c r="AZ406" i="60"/>
  <c r="AT406" i="60"/>
  <c r="AQ406" i="60"/>
  <c r="AO406" i="60"/>
  <c r="AM406" i="60"/>
  <c r="AG406" i="60"/>
  <c r="AF406" i="60"/>
  <c r="AD406" i="60"/>
  <c r="AB406" i="60"/>
  <c r="Z406" i="60"/>
  <c r="T406" i="60"/>
  <c r="K406" i="60"/>
  <c r="J406" i="60"/>
  <c r="H406" i="60"/>
  <c r="A406" i="60"/>
  <c r="BT405" i="60"/>
  <c r="BS405" i="60"/>
  <c r="BQ405" i="60"/>
  <c r="BO405" i="60"/>
  <c r="BM405" i="60"/>
  <c r="BG405" i="60"/>
  <c r="BF405" i="60"/>
  <c r="BD405" i="60"/>
  <c r="BB405" i="60"/>
  <c r="AZ405" i="60"/>
  <c r="AT405" i="60"/>
  <c r="AQ405" i="60"/>
  <c r="AO405" i="60"/>
  <c r="AM405" i="60"/>
  <c r="AG405" i="60"/>
  <c r="AF405" i="60"/>
  <c r="AD405" i="60"/>
  <c r="AB405" i="60"/>
  <c r="Z405" i="60"/>
  <c r="T405" i="60"/>
  <c r="K405" i="60"/>
  <c r="J405" i="60"/>
  <c r="H405" i="60"/>
  <c r="A405" i="60"/>
  <c r="BT404" i="60"/>
  <c r="BS404" i="60"/>
  <c r="BQ404" i="60"/>
  <c r="BO404" i="60"/>
  <c r="BM404" i="60"/>
  <c r="BG404" i="60"/>
  <c r="BF404" i="60"/>
  <c r="BD404" i="60"/>
  <c r="BB404" i="60"/>
  <c r="AZ404" i="60"/>
  <c r="AT404" i="60"/>
  <c r="AQ404" i="60"/>
  <c r="AO404" i="60"/>
  <c r="AM404" i="60"/>
  <c r="AG404" i="60"/>
  <c r="AF404" i="60"/>
  <c r="AD404" i="60"/>
  <c r="AB404" i="60"/>
  <c r="Z404" i="60"/>
  <c r="T404" i="60"/>
  <c r="K404" i="60"/>
  <c r="J404" i="60"/>
  <c r="H404" i="60"/>
  <c r="A404" i="60"/>
  <c r="BT403" i="60"/>
  <c r="BS403" i="60"/>
  <c r="BQ403" i="60"/>
  <c r="BO403" i="60"/>
  <c r="BM403" i="60"/>
  <c r="BG403" i="60"/>
  <c r="BF403" i="60"/>
  <c r="BD403" i="60"/>
  <c r="BB403" i="60"/>
  <c r="AZ403" i="60"/>
  <c r="AT403" i="60"/>
  <c r="AQ403" i="60"/>
  <c r="AO403" i="60"/>
  <c r="AM403" i="60"/>
  <c r="AG403" i="60"/>
  <c r="AF403" i="60"/>
  <c r="AD403" i="60"/>
  <c r="AB403" i="60"/>
  <c r="Z403" i="60"/>
  <c r="T403" i="60"/>
  <c r="K403" i="60"/>
  <c r="J403" i="60"/>
  <c r="H403" i="60"/>
  <c r="A403" i="60"/>
  <c r="BT402" i="60"/>
  <c r="BS402" i="60"/>
  <c r="BQ402" i="60"/>
  <c r="BO402" i="60"/>
  <c r="BM402" i="60"/>
  <c r="BG402" i="60"/>
  <c r="BF402" i="60"/>
  <c r="BD402" i="60"/>
  <c r="BB402" i="60"/>
  <c r="AZ402" i="60"/>
  <c r="AT402" i="60"/>
  <c r="AQ402" i="60"/>
  <c r="AO402" i="60"/>
  <c r="AM402" i="60"/>
  <c r="AG402" i="60"/>
  <c r="AF402" i="60"/>
  <c r="AD402" i="60"/>
  <c r="AB402" i="60"/>
  <c r="Z402" i="60"/>
  <c r="T402" i="60"/>
  <c r="K402" i="60"/>
  <c r="J402" i="60"/>
  <c r="H402" i="60"/>
  <c r="A402" i="60"/>
  <c r="BT401" i="60"/>
  <c r="BS401" i="60"/>
  <c r="BQ401" i="60"/>
  <c r="BO401" i="60"/>
  <c r="BM401" i="60"/>
  <c r="BG401" i="60"/>
  <c r="BF401" i="60"/>
  <c r="BD401" i="60"/>
  <c r="BB401" i="60"/>
  <c r="AZ401" i="60"/>
  <c r="AT401" i="60"/>
  <c r="AQ401" i="60"/>
  <c r="AO401" i="60"/>
  <c r="AM401" i="60"/>
  <c r="AG401" i="60"/>
  <c r="AF401" i="60"/>
  <c r="AD401" i="60"/>
  <c r="AB401" i="60"/>
  <c r="Z401" i="60"/>
  <c r="T401" i="60"/>
  <c r="K401" i="60"/>
  <c r="J401" i="60"/>
  <c r="H401" i="60"/>
  <c r="A401" i="60"/>
  <c r="BT400" i="60"/>
  <c r="BS400" i="60"/>
  <c r="BQ400" i="60"/>
  <c r="BO400" i="60"/>
  <c r="BM400" i="60"/>
  <c r="BG400" i="60"/>
  <c r="BF400" i="60"/>
  <c r="BD400" i="60"/>
  <c r="BB400" i="60"/>
  <c r="AZ400" i="60"/>
  <c r="AT400" i="60"/>
  <c r="AQ400" i="60"/>
  <c r="AO400" i="60"/>
  <c r="AM400" i="60"/>
  <c r="AG400" i="60"/>
  <c r="AF400" i="60"/>
  <c r="AD400" i="60"/>
  <c r="AB400" i="60"/>
  <c r="Z400" i="60"/>
  <c r="T400" i="60"/>
  <c r="K400" i="60"/>
  <c r="J400" i="60"/>
  <c r="H400" i="60"/>
  <c r="A400" i="60"/>
  <c r="BT399" i="60"/>
  <c r="BS399" i="60"/>
  <c r="BQ399" i="60"/>
  <c r="BO399" i="60"/>
  <c r="BM399" i="60"/>
  <c r="BG399" i="60"/>
  <c r="BF399" i="60"/>
  <c r="BD399" i="60"/>
  <c r="BB399" i="60"/>
  <c r="AZ399" i="60"/>
  <c r="AT399" i="60"/>
  <c r="AQ399" i="60"/>
  <c r="AO399" i="60"/>
  <c r="AM399" i="60"/>
  <c r="AG399" i="60"/>
  <c r="AF399" i="60"/>
  <c r="AD399" i="60"/>
  <c r="AB399" i="60"/>
  <c r="Z399" i="60"/>
  <c r="T399" i="60"/>
  <c r="K399" i="60"/>
  <c r="J399" i="60"/>
  <c r="H399" i="60"/>
  <c r="A399" i="60"/>
  <c r="BT398" i="60"/>
  <c r="BS398" i="60"/>
  <c r="BQ398" i="60"/>
  <c r="BO398" i="60"/>
  <c r="BM398" i="60"/>
  <c r="BG398" i="60"/>
  <c r="BF398" i="60"/>
  <c r="BD398" i="60"/>
  <c r="BB398" i="60"/>
  <c r="AZ398" i="60"/>
  <c r="AT398" i="60"/>
  <c r="AQ398" i="60"/>
  <c r="AO398" i="60"/>
  <c r="AM398" i="60"/>
  <c r="AG398" i="60"/>
  <c r="AF398" i="60"/>
  <c r="AD398" i="60"/>
  <c r="AB398" i="60"/>
  <c r="Z398" i="60"/>
  <c r="T398" i="60"/>
  <c r="K398" i="60"/>
  <c r="J398" i="60"/>
  <c r="H398" i="60"/>
  <c r="A398" i="60"/>
  <c r="BT397" i="60"/>
  <c r="BS397" i="60"/>
  <c r="BQ397" i="60"/>
  <c r="BO397" i="60"/>
  <c r="BM397" i="60"/>
  <c r="BG397" i="60"/>
  <c r="BF397" i="60"/>
  <c r="BD397" i="60"/>
  <c r="BB397" i="60"/>
  <c r="AZ397" i="60"/>
  <c r="AT397" i="60"/>
  <c r="AQ397" i="60"/>
  <c r="AO397" i="60"/>
  <c r="AM397" i="60"/>
  <c r="AG397" i="60"/>
  <c r="AF397" i="60"/>
  <c r="AD397" i="60"/>
  <c r="AB397" i="60"/>
  <c r="Z397" i="60"/>
  <c r="T397" i="60"/>
  <c r="K397" i="60"/>
  <c r="J397" i="60"/>
  <c r="H397" i="60"/>
  <c r="A397" i="60"/>
  <c r="BT396" i="60"/>
  <c r="BS396" i="60"/>
  <c r="BQ396" i="60"/>
  <c r="BO396" i="60"/>
  <c r="BM396" i="60"/>
  <c r="BG396" i="60"/>
  <c r="BF396" i="60"/>
  <c r="BD396" i="60"/>
  <c r="BB396" i="60"/>
  <c r="AZ396" i="60"/>
  <c r="AT396" i="60"/>
  <c r="AQ396" i="60"/>
  <c r="AO396" i="60"/>
  <c r="AM396" i="60"/>
  <c r="AG396" i="60"/>
  <c r="AF396" i="60"/>
  <c r="AD396" i="60"/>
  <c r="AB396" i="60"/>
  <c r="Z396" i="60"/>
  <c r="T396" i="60"/>
  <c r="K396" i="60"/>
  <c r="J396" i="60"/>
  <c r="H396" i="60"/>
  <c r="A396" i="60"/>
  <c r="BT395" i="60"/>
  <c r="BS395" i="60"/>
  <c r="BQ395" i="60"/>
  <c r="BO395" i="60"/>
  <c r="BM395" i="60"/>
  <c r="BG395" i="60"/>
  <c r="BF395" i="60"/>
  <c r="BD395" i="60"/>
  <c r="BB395" i="60"/>
  <c r="AZ395" i="60"/>
  <c r="AT395" i="60"/>
  <c r="AQ395" i="60"/>
  <c r="AO395" i="60"/>
  <c r="AM395" i="60"/>
  <c r="AG395" i="60"/>
  <c r="AF395" i="60"/>
  <c r="AD395" i="60"/>
  <c r="AB395" i="60"/>
  <c r="Z395" i="60"/>
  <c r="T395" i="60"/>
  <c r="K395" i="60"/>
  <c r="J395" i="60"/>
  <c r="H395" i="60"/>
  <c r="A395" i="60"/>
  <c r="BT394" i="60"/>
  <c r="BS394" i="60"/>
  <c r="BQ394" i="60"/>
  <c r="BO394" i="60"/>
  <c r="BM394" i="60"/>
  <c r="BG394" i="60"/>
  <c r="BF394" i="60"/>
  <c r="BD394" i="60"/>
  <c r="BB394" i="60"/>
  <c r="AZ394" i="60"/>
  <c r="AT394" i="60"/>
  <c r="AQ394" i="60"/>
  <c r="AO394" i="60"/>
  <c r="AM394" i="60"/>
  <c r="AG394" i="60"/>
  <c r="AF394" i="60"/>
  <c r="AD394" i="60"/>
  <c r="AB394" i="60"/>
  <c r="Z394" i="60"/>
  <c r="T394" i="60"/>
  <c r="K394" i="60"/>
  <c r="J394" i="60"/>
  <c r="H394" i="60"/>
  <c r="A394" i="60"/>
  <c r="BT393" i="60"/>
  <c r="BS393" i="60"/>
  <c r="BQ393" i="60"/>
  <c r="BO393" i="60"/>
  <c r="BM393" i="60"/>
  <c r="BG393" i="60"/>
  <c r="BF393" i="60"/>
  <c r="BD393" i="60"/>
  <c r="BB393" i="60"/>
  <c r="AZ393" i="60"/>
  <c r="AT393" i="60"/>
  <c r="AQ393" i="60"/>
  <c r="AO393" i="60"/>
  <c r="AM393" i="60"/>
  <c r="AG393" i="60"/>
  <c r="AF393" i="60"/>
  <c r="AD393" i="60"/>
  <c r="AB393" i="60"/>
  <c r="Z393" i="60"/>
  <c r="T393" i="60"/>
  <c r="K393" i="60"/>
  <c r="J393" i="60"/>
  <c r="H393" i="60"/>
  <c r="A393" i="60"/>
  <c r="BT392" i="60"/>
  <c r="BS392" i="60"/>
  <c r="BQ392" i="60"/>
  <c r="BO392" i="60"/>
  <c r="BM392" i="60"/>
  <c r="BG392" i="60"/>
  <c r="BF392" i="60"/>
  <c r="BD392" i="60"/>
  <c r="BB392" i="60"/>
  <c r="AZ392" i="60"/>
  <c r="AT392" i="60"/>
  <c r="AQ392" i="60"/>
  <c r="AO392" i="60"/>
  <c r="AM392" i="60"/>
  <c r="AG392" i="60"/>
  <c r="AF392" i="60"/>
  <c r="AD392" i="60"/>
  <c r="AB392" i="60"/>
  <c r="Z392" i="60"/>
  <c r="T392" i="60"/>
  <c r="K392" i="60"/>
  <c r="J392" i="60"/>
  <c r="H392" i="60"/>
  <c r="A392" i="60"/>
  <c r="BT391" i="60"/>
  <c r="BS391" i="60"/>
  <c r="BQ391" i="60"/>
  <c r="BO391" i="60"/>
  <c r="BM391" i="60"/>
  <c r="BG391" i="60"/>
  <c r="BF391" i="60"/>
  <c r="BD391" i="60"/>
  <c r="BB391" i="60"/>
  <c r="AZ391" i="60"/>
  <c r="AT391" i="60"/>
  <c r="AQ391" i="60"/>
  <c r="AO391" i="60"/>
  <c r="AM391" i="60"/>
  <c r="AG391" i="60"/>
  <c r="AF391" i="60"/>
  <c r="AD391" i="60"/>
  <c r="AB391" i="60"/>
  <c r="Z391" i="60"/>
  <c r="T391" i="60"/>
  <c r="K391" i="60"/>
  <c r="J391" i="60"/>
  <c r="H391" i="60"/>
  <c r="A391" i="60"/>
  <c r="BT390" i="60"/>
  <c r="BS390" i="60"/>
  <c r="BQ390" i="60"/>
  <c r="BO390" i="60"/>
  <c r="BM390" i="60"/>
  <c r="BG390" i="60"/>
  <c r="BF390" i="60"/>
  <c r="BD390" i="60"/>
  <c r="BB390" i="60"/>
  <c r="AZ390" i="60"/>
  <c r="AT390" i="60"/>
  <c r="AQ390" i="60"/>
  <c r="AO390" i="60"/>
  <c r="AM390" i="60"/>
  <c r="AG390" i="60"/>
  <c r="AF390" i="60"/>
  <c r="AD390" i="60"/>
  <c r="AB390" i="60"/>
  <c r="Z390" i="60"/>
  <c r="T390" i="60"/>
  <c r="K390" i="60"/>
  <c r="J390" i="60"/>
  <c r="H390" i="60"/>
  <c r="A390" i="60"/>
  <c r="BT389" i="60"/>
  <c r="BS389" i="60"/>
  <c r="BQ389" i="60"/>
  <c r="BO389" i="60"/>
  <c r="BM389" i="60"/>
  <c r="BG389" i="60"/>
  <c r="BF389" i="60"/>
  <c r="BD389" i="60"/>
  <c r="BB389" i="60"/>
  <c r="AZ389" i="60"/>
  <c r="AT389" i="60"/>
  <c r="AQ389" i="60"/>
  <c r="AO389" i="60"/>
  <c r="AM389" i="60"/>
  <c r="AG389" i="60"/>
  <c r="AF389" i="60"/>
  <c r="AD389" i="60"/>
  <c r="AB389" i="60"/>
  <c r="Z389" i="60"/>
  <c r="T389" i="60"/>
  <c r="K389" i="60"/>
  <c r="J389" i="60"/>
  <c r="H389" i="60"/>
  <c r="A389" i="60"/>
  <c r="BT388" i="60"/>
  <c r="BS388" i="60"/>
  <c r="BQ388" i="60"/>
  <c r="BO388" i="60"/>
  <c r="BM388" i="60"/>
  <c r="BG388" i="60"/>
  <c r="BF388" i="60"/>
  <c r="BD388" i="60"/>
  <c r="BB388" i="60"/>
  <c r="AZ388" i="60"/>
  <c r="AT388" i="60"/>
  <c r="AQ388" i="60"/>
  <c r="AO388" i="60"/>
  <c r="AM388" i="60"/>
  <c r="AG388" i="60"/>
  <c r="AF388" i="60"/>
  <c r="AD388" i="60"/>
  <c r="AB388" i="60"/>
  <c r="Z388" i="60"/>
  <c r="T388" i="60"/>
  <c r="K388" i="60"/>
  <c r="J388" i="60"/>
  <c r="H388" i="60"/>
  <c r="A388" i="60"/>
  <c r="BT387" i="60"/>
  <c r="BS387" i="60"/>
  <c r="BQ387" i="60"/>
  <c r="BO387" i="60"/>
  <c r="BM387" i="60"/>
  <c r="BG387" i="60"/>
  <c r="BF387" i="60"/>
  <c r="BD387" i="60"/>
  <c r="BB387" i="60"/>
  <c r="AZ387" i="60"/>
  <c r="AT387" i="60"/>
  <c r="AQ387" i="60"/>
  <c r="AO387" i="60"/>
  <c r="AM387" i="60"/>
  <c r="AG387" i="60"/>
  <c r="AF387" i="60"/>
  <c r="AD387" i="60"/>
  <c r="AB387" i="60"/>
  <c r="Z387" i="60"/>
  <c r="T387" i="60"/>
  <c r="K387" i="60"/>
  <c r="J387" i="60"/>
  <c r="H387" i="60"/>
  <c r="A387" i="60"/>
  <c r="BT386" i="60"/>
  <c r="BS386" i="60"/>
  <c r="BQ386" i="60"/>
  <c r="BO386" i="60"/>
  <c r="BM386" i="60"/>
  <c r="BG386" i="60"/>
  <c r="BF386" i="60"/>
  <c r="BD386" i="60"/>
  <c r="BB386" i="60"/>
  <c r="AZ386" i="60"/>
  <c r="AT386" i="60"/>
  <c r="AQ386" i="60"/>
  <c r="AO386" i="60"/>
  <c r="AM386" i="60"/>
  <c r="AG386" i="60"/>
  <c r="AF386" i="60"/>
  <c r="AD386" i="60"/>
  <c r="AB386" i="60"/>
  <c r="Z386" i="60"/>
  <c r="T386" i="60"/>
  <c r="K386" i="60"/>
  <c r="J386" i="60"/>
  <c r="H386" i="60"/>
  <c r="A386" i="60"/>
  <c r="BT385" i="60"/>
  <c r="BS385" i="60"/>
  <c r="BQ385" i="60"/>
  <c r="BO385" i="60"/>
  <c r="BM385" i="60"/>
  <c r="BG385" i="60"/>
  <c r="BF385" i="60"/>
  <c r="BD385" i="60"/>
  <c r="BB385" i="60"/>
  <c r="AZ385" i="60"/>
  <c r="AT385" i="60"/>
  <c r="AQ385" i="60"/>
  <c r="AO385" i="60"/>
  <c r="AM385" i="60"/>
  <c r="AG385" i="60"/>
  <c r="AF385" i="60"/>
  <c r="AD385" i="60"/>
  <c r="AB385" i="60"/>
  <c r="Z385" i="60"/>
  <c r="T385" i="60"/>
  <c r="K385" i="60"/>
  <c r="J385" i="60"/>
  <c r="H385" i="60"/>
  <c r="A385" i="60"/>
  <c r="BT384" i="60"/>
  <c r="BS384" i="60"/>
  <c r="BQ384" i="60"/>
  <c r="BO384" i="60"/>
  <c r="BM384" i="60"/>
  <c r="BG384" i="60"/>
  <c r="BF384" i="60"/>
  <c r="BD384" i="60"/>
  <c r="BB384" i="60"/>
  <c r="AZ384" i="60"/>
  <c r="AT384" i="60"/>
  <c r="AQ384" i="60"/>
  <c r="AO384" i="60"/>
  <c r="AM384" i="60"/>
  <c r="AG384" i="60"/>
  <c r="AF384" i="60"/>
  <c r="AD384" i="60"/>
  <c r="AB384" i="60"/>
  <c r="Z384" i="60"/>
  <c r="T384" i="60"/>
  <c r="K384" i="60"/>
  <c r="J384" i="60"/>
  <c r="H384" i="60"/>
  <c r="A384" i="60"/>
  <c r="BT383" i="60"/>
  <c r="BS383" i="60"/>
  <c r="BQ383" i="60"/>
  <c r="BO383" i="60"/>
  <c r="BM383" i="60"/>
  <c r="BG383" i="60"/>
  <c r="BF383" i="60"/>
  <c r="BD383" i="60"/>
  <c r="BB383" i="60"/>
  <c r="AZ383" i="60"/>
  <c r="AT383" i="60"/>
  <c r="AQ383" i="60"/>
  <c r="AO383" i="60"/>
  <c r="AM383" i="60"/>
  <c r="AG383" i="60"/>
  <c r="AF383" i="60"/>
  <c r="AD383" i="60"/>
  <c r="AB383" i="60"/>
  <c r="Z383" i="60"/>
  <c r="T383" i="60"/>
  <c r="K383" i="60"/>
  <c r="J383" i="60"/>
  <c r="H383" i="60"/>
  <c r="A383" i="60"/>
  <c r="BT382" i="60"/>
  <c r="BS382" i="60"/>
  <c r="BQ382" i="60"/>
  <c r="BO382" i="60"/>
  <c r="BM382" i="60"/>
  <c r="BG382" i="60"/>
  <c r="BF382" i="60"/>
  <c r="BD382" i="60"/>
  <c r="BB382" i="60"/>
  <c r="AZ382" i="60"/>
  <c r="AT382" i="60"/>
  <c r="AQ382" i="60"/>
  <c r="AO382" i="60"/>
  <c r="AM382" i="60"/>
  <c r="AG382" i="60"/>
  <c r="AF382" i="60"/>
  <c r="AD382" i="60"/>
  <c r="AB382" i="60"/>
  <c r="Z382" i="60"/>
  <c r="T382" i="60"/>
  <c r="K382" i="60"/>
  <c r="J382" i="60"/>
  <c r="H382" i="60"/>
  <c r="A382" i="60"/>
  <c r="BT381" i="60"/>
  <c r="BS381" i="60"/>
  <c r="BQ381" i="60"/>
  <c r="BO381" i="60"/>
  <c r="BM381" i="60"/>
  <c r="BG381" i="60"/>
  <c r="BF381" i="60"/>
  <c r="BD381" i="60"/>
  <c r="BB381" i="60"/>
  <c r="AZ381" i="60"/>
  <c r="AT381" i="60"/>
  <c r="AQ381" i="60"/>
  <c r="AO381" i="60"/>
  <c r="AM381" i="60"/>
  <c r="AG381" i="60"/>
  <c r="AF381" i="60"/>
  <c r="AD381" i="60"/>
  <c r="AB381" i="60"/>
  <c r="Z381" i="60"/>
  <c r="T381" i="60"/>
  <c r="K381" i="60"/>
  <c r="J381" i="60"/>
  <c r="H381" i="60"/>
  <c r="A381" i="60"/>
  <c r="BT380" i="60"/>
  <c r="BS380" i="60"/>
  <c r="BQ380" i="60"/>
  <c r="BO380" i="60"/>
  <c r="BM380" i="60"/>
  <c r="BG380" i="60"/>
  <c r="BF380" i="60"/>
  <c r="BD380" i="60"/>
  <c r="BB380" i="60"/>
  <c r="AZ380" i="60"/>
  <c r="AT380" i="60"/>
  <c r="AQ380" i="60"/>
  <c r="AO380" i="60"/>
  <c r="AM380" i="60"/>
  <c r="AG380" i="60"/>
  <c r="AF380" i="60"/>
  <c r="AD380" i="60"/>
  <c r="AB380" i="60"/>
  <c r="Z380" i="60"/>
  <c r="T380" i="60"/>
  <c r="K380" i="60"/>
  <c r="J380" i="60"/>
  <c r="H380" i="60"/>
  <c r="A380" i="60"/>
  <c r="BT379" i="60"/>
  <c r="BS379" i="60"/>
  <c r="BQ379" i="60"/>
  <c r="BO379" i="60"/>
  <c r="BM379" i="60"/>
  <c r="BG379" i="60"/>
  <c r="BF379" i="60"/>
  <c r="BD379" i="60"/>
  <c r="BB379" i="60"/>
  <c r="AZ379" i="60"/>
  <c r="AT379" i="60"/>
  <c r="AQ379" i="60"/>
  <c r="AO379" i="60"/>
  <c r="AM379" i="60"/>
  <c r="AG379" i="60"/>
  <c r="AF379" i="60"/>
  <c r="AD379" i="60"/>
  <c r="AB379" i="60"/>
  <c r="Z379" i="60"/>
  <c r="T379" i="60"/>
  <c r="K379" i="60"/>
  <c r="J379" i="60"/>
  <c r="H379" i="60"/>
  <c r="A379" i="60"/>
  <c r="BT378" i="60"/>
  <c r="BS378" i="60"/>
  <c r="BQ378" i="60"/>
  <c r="BO378" i="60"/>
  <c r="BM378" i="60"/>
  <c r="BG378" i="60"/>
  <c r="BF378" i="60"/>
  <c r="BD378" i="60"/>
  <c r="BB378" i="60"/>
  <c r="AZ378" i="60"/>
  <c r="AT378" i="60"/>
  <c r="AQ378" i="60"/>
  <c r="AO378" i="60"/>
  <c r="AM378" i="60"/>
  <c r="AG378" i="60"/>
  <c r="AF378" i="60"/>
  <c r="AD378" i="60"/>
  <c r="AB378" i="60"/>
  <c r="Z378" i="60"/>
  <c r="T378" i="60"/>
  <c r="K378" i="60"/>
  <c r="J378" i="60"/>
  <c r="H378" i="60"/>
  <c r="A378" i="60"/>
  <c r="BT377" i="60"/>
  <c r="BS377" i="60"/>
  <c r="BQ377" i="60"/>
  <c r="BO377" i="60"/>
  <c r="BM377" i="60"/>
  <c r="BG377" i="60"/>
  <c r="BF377" i="60"/>
  <c r="BD377" i="60"/>
  <c r="BB377" i="60"/>
  <c r="AZ377" i="60"/>
  <c r="AT377" i="60"/>
  <c r="AQ377" i="60"/>
  <c r="AO377" i="60"/>
  <c r="AM377" i="60"/>
  <c r="AG377" i="60"/>
  <c r="AF377" i="60"/>
  <c r="AD377" i="60"/>
  <c r="AB377" i="60"/>
  <c r="Z377" i="60"/>
  <c r="T377" i="60"/>
  <c r="K377" i="60"/>
  <c r="J377" i="60"/>
  <c r="H377" i="60"/>
  <c r="A377" i="60"/>
  <c r="BT376" i="60"/>
  <c r="BS376" i="60"/>
  <c r="BQ376" i="60"/>
  <c r="BO376" i="60"/>
  <c r="BM376" i="60"/>
  <c r="BG376" i="60"/>
  <c r="BF376" i="60"/>
  <c r="BD376" i="60"/>
  <c r="BB376" i="60"/>
  <c r="AZ376" i="60"/>
  <c r="AT376" i="60"/>
  <c r="AQ376" i="60"/>
  <c r="AO376" i="60"/>
  <c r="AM376" i="60"/>
  <c r="AG376" i="60"/>
  <c r="AF376" i="60"/>
  <c r="AD376" i="60"/>
  <c r="AB376" i="60"/>
  <c r="Z376" i="60"/>
  <c r="T376" i="60"/>
  <c r="K376" i="60"/>
  <c r="J376" i="60"/>
  <c r="H376" i="60"/>
  <c r="A376" i="60"/>
  <c r="BT375" i="60"/>
  <c r="BS375" i="60"/>
  <c r="BQ375" i="60"/>
  <c r="BO375" i="60"/>
  <c r="BM375" i="60"/>
  <c r="BG375" i="60"/>
  <c r="BF375" i="60"/>
  <c r="BD375" i="60"/>
  <c r="BB375" i="60"/>
  <c r="AZ375" i="60"/>
  <c r="AT375" i="60"/>
  <c r="AQ375" i="60"/>
  <c r="AO375" i="60"/>
  <c r="AM375" i="60"/>
  <c r="AG375" i="60"/>
  <c r="AF375" i="60"/>
  <c r="AD375" i="60"/>
  <c r="AB375" i="60"/>
  <c r="Z375" i="60"/>
  <c r="T375" i="60"/>
  <c r="K375" i="60"/>
  <c r="J375" i="60"/>
  <c r="H375" i="60"/>
  <c r="A375" i="60"/>
  <c r="BT374" i="60"/>
  <c r="BS374" i="60"/>
  <c r="BQ374" i="60"/>
  <c r="BO374" i="60"/>
  <c r="BM374" i="60"/>
  <c r="BG374" i="60"/>
  <c r="BF374" i="60"/>
  <c r="BD374" i="60"/>
  <c r="BB374" i="60"/>
  <c r="AZ374" i="60"/>
  <c r="AT374" i="60"/>
  <c r="AQ374" i="60"/>
  <c r="AO374" i="60"/>
  <c r="AM374" i="60"/>
  <c r="AG374" i="60"/>
  <c r="AF374" i="60"/>
  <c r="AD374" i="60"/>
  <c r="AB374" i="60"/>
  <c r="Z374" i="60"/>
  <c r="T374" i="60"/>
  <c r="K374" i="60"/>
  <c r="J374" i="60"/>
  <c r="H374" i="60"/>
  <c r="A374" i="60"/>
  <c r="BT373" i="60"/>
  <c r="BS373" i="60"/>
  <c r="BQ373" i="60"/>
  <c r="BO373" i="60"/>
  <c r="BM373" i="60"/>
  <c r="BG373" i="60"/>
  <c r="BF373" i="60"/>
  <c r="BD373" i="60"/>
  <c r="BB373" i="60"/>
  <c r="AZ373" i="60"/>
  <c r="AT373" i="60"/>
  <c r="AQ373" i="60"/>
  <c r="AO373" i="60"/>
  <c r="AM373" i="60"/>
  <c r="AG373" i="60"/>
  <c r="AF373" i="60"/>
  <c r="AD373" i="60"/>
  <c r="AB373" i="60"/>
  <c r="Z373" i="60"/>
  <c r="T373" i="60"/>
  <c r="K373" i="60"/>
  <c r="J373" i="60"/>
  <c r="H373" i="60"/>
  <c r="A373" i="60"/>
  <c r="BT372" i="60"/>
  <c r="BS372" i="60"/>
  <c r="BQ372" i="60"/>
  <c r="BO372" i="60"/>
  <c r="BM372" i="60"/>
  <c r="BG372" i="60"/>
  <c r="BF372" i="60"/>
  <c r="BD372" i="60"/>
  <c r="BB372" i="60"/>
  <c r="AZ372" i="60"/>
  <c r="AT372" i="60"/>
  <c r="AQ372" i="60"/>
  <c r="AO372" i="60"/>
  <c r="AM372" i="60"/>
  <c r="AG372" i="60"/>
  <c r="AF372" i="60"/>
  <c r="AD372" i="60"/>
  <c r="AB372" i="60"/>
  <c r="Z372" i="60"/>
  <c r="T372" i="60"/>
  <c r="K372" i="60"/>
  <c r="J372" i="60"/>
  <c r="H372" i="60"/>
  <c r="A372" i="60"/>
  <c r="BT371" i="60"/>
  <c r="BS371" i="60"/>
  <c r="BQ371" i="60"/>
  <c r="BO371" i="60"/>
  <c r="BM371" i="60"/>
  <c r="BG371" i="60"/>
  <c r="BF371" i="60"/>
  <c r="BD371" i="60"/>
  <c r="BB371" i="60"/>
  <c r="AZ371" i="60"/>
  <c r="AT371" i="60"/>
  <c r="AQ371" i="60"/>
  <c r="AO371" i="60"/>
  <c r="AM371" i="60"/>
  <c r="AG371" i="60"/>
  <c r="AF371" i="60"/>
  <c r="AD371" i="60"/>
  <c r="AB371" i="60"/>
  <c r="Z371" i="60"/>
  <c r="T371" i="60"/>
  <c r="K371" i="60"/>
  <c r="J371" i="60"/>
  <c r="H371" i="60"/>
  <c r="A371" i="60"/>
  <c r="BT370" i="60"/>
  <c r="BS370" i="60"/>
  <c r="BQ370" i="60"/>
  <c r="BO370" i="60"/>
  <c r="BM370" i="60"/>
  <c r="BG370" i="60"/>
  <c r="BF370" i="60"/>
  <c r="BD370" i="60"/>
  <c r="BB370" i="60"/>
  <c r="AZ370" i="60"/>
  <c r="AT370" i="60"/>
  <c r="AQ370" i="60"/>
  <c r="AO370" i="60"/>
  <c r="AM370" i="60"/>
  <c r="AG370" i="60"/>
  <c r="AF370" i="60"/>
  <c r="AD370" i="60"/>
  <c r="AB370" i="60"/>
  <c r="Z370" i="60"/>
  <c r="T370" i="60"/>
  <c r="K370" i="60"/>
  <c r="J370" i="60"/>
  <c r="H370" i="60"/>
  <c r="A370" i="60"/>
  <c r="BT369" i="60"/>
  <c r="BS369" i="60"/>
  <c r="BQ369" i="60"/>
  <c r="BO369" i="60"/>
  <c r="BM369" i="60"/>
  <c r="BG369" i="60"/>
  <c r="BF369" i="60"/>
  <c r="BD369" i="60"/>
  <c r="BB369" i="60"/>
  <c r="AZ369" i="60"/>
  <c r="AT369" i="60"/>
  <c r="AQ369" i="60"/>
  <c r="AO369" i="60"/>
  <c r="AM369" i="60"/>
  <c r="AG369" i="60"/>
  <c r="AF369" i="60"/>
  <c r="AD369" i="60"/>
  <c r="AB369" i="60"/>
  <c r="Z369" i="60"/>
  <c r="T369" i="60"/>
  <c r="K369" i="60"/>
  <c r="J369" i="60"/>
  <c r="H369" i="60"/>
  <c r="A369" i="60"/>
  <c r="BT368" i="60"/>
  <c r="BS368" i="60"/>
  <c r="BQ368" i="60"/>
  <c r="BO368" i="60"/>
  <c r="BM368" i="60"/>
  <c r="BG368" i="60"/>
  <c r="BF368" i="60"/>
  <c r="BD368" i="60"/>
  <c r="BB368" i="60"/>
  <c r="AZ368" i="60"/>
  <c r="AT368" i="60"/>
  <c r="AQ368" i="60"/>
  <c r="AO368" i="60"/>
  <c r="AM368" i="60"/>
  <c r="AG368" i="60"/>
  <c r="AF368" i="60"/>
  <c r="AD368" i="60"/>
  <c r="AB368" i="60"/>
  <c r="Z368" i="60"/>
  <c r="T368" i="60"/>
  <c r="K368" i="60"/>
  <c r="J368" i="60"/>
  <c r="H368" i="60"/>
  <c r="A368" i="60"/>
  <c r="BT367" i="60"/>
  <c r="BS367" i="60"/>
  <c r="BQ367" i="60"/>
  <c r="BO367" i="60"/>
  <c r="BM367" i="60"/>
  <c r="BG367" i="60"/>
  <c r="BF367" i="60"/>
  <c r="BD367" i="60"/>
  <c r="BB367" i="60"/>
  <c r="AZ367" i="60"/>
  <c r="AT367" i="60"/>
  <c r="AQ367" i="60"/>
  <c r="AO367" i="60"/>
  <c r="AM367" i="60"/>
  <c r="AG367" i="60"/>
  <c r="AF367" i="60"/>
  <c r="AD367" i="60"/>
  <c r="AB367" i="60"/>
  <c r="Z367" i="60"/>
  <c r="T367" i="60"/>
  <c r="K367" i="60"/>
  <c r="J367" i="60"/>
  <c r="H367" i="60"/>
  <c r="A367" i="60"/>
  <c r="BT366" i="60"/>
  <c r="BS366" i="60"/>
  <c r="BQ366" i="60"/>
  <c r="BO366" i="60"/>
  <c r="BM366" i="60"/>
  <c r="BG366" i="60"/>
  <c r="BF366" i="60"/>
  <c r="BD366" i="60"/>
  <c r="BB366" i="60"/>
  <c r="AZ366" i="60"/>
  <c r="AT366" i="60"/>
  <c r="AQ366" i="60"/>
  <c r="AO366" i="60"/>
  <c r="AM366" i="60"/>
  <c r="AG366" i="60"/>
  <c r="AF366" i="60"/>
  <c r="AD366" i="60"/>
  <c r="AB366" i="60"/>
  <c r="Z366" i="60"/>
  <c r="T366" i="60"/>
  <c r="K366" i="60"/>
  <c r="J366" i="60"/>
  <c r="H366" i="60"/>
  <c r="A366" i="60"/>
  <c r="BT365" i="60"/>
  <c r="BS365" i="60"/>
  <c r="BQ365" i="60"/>
  <c r="BO365" i="60"/>
  <c r="BM365" i="60"/>
  <c r="BG365" i="60"/>
  <c r="BF365" i="60"/>
  <c r="BD365" i="60"/>
  <c r="BB365" i="60"/>
  <c r="AZ365" i="60"/>
  <c r="AT365" i="60"/>
  <c r="AQ365" i="60"/>
  <c r="AO365" i="60"/>
  <c r="AM365" i="60"/>
  <c r="AG365" i="60"/>
  <c r="AF365" i="60"/>
  <c r="AD365" i="60"/>
  <c r="AB365" i="60"/>
  <c r="Z365" i="60"/>
  <c r="T365" i="60"/>
  <c r="K365" i="60"/>
  <c r="J365" i="60"/>
  <c r="H365" i="60"/>
  <c r="A365" i="60"/>
  <c r="BT364" i="60"/>
  <c r="BS364" i="60"/>
  <c r="BQ364" i="60"/>
  <c r="BO364" i="60"/>
  <c r="BM364" i="60"/>
  <c r="BG364" i="60"/>
  <c r="BF364" i="60"/>
  <c r="BD364" i="60"/>
  <c r="BB364" i="60"/>
  <c r="AZ364" i="60"/>
  <c r="AT364" i="60"/>
  <c r="AQ364" i="60"/>
  <c r="AO364" i="60"/>
  <c r="AM364" i="60"/>
  <c r="AG364" i="60"/>
  <c r="AF364" i="60"/>
  <c r="AD364" i="60"/>
  <c r="AB364" i="60"/>
  <c r="Z364" i="60"/>
  <c r="T364" i="60"/>
  <c r="K364" i="60"/>
  <c r="J364" i="60"/>
  <c r="H364" i="60"/>
  <c r="A364" i="60"/>
  <c r="BT363" i="60"/>
  <c r="BS363" i="60"/>
  <c r="BQ363" i="60"/>
  <c r="BO363" i="60"/>
  <c r="BM363" i="60"/>
  <c r="BG363" i="60"/>
  <c r="BF363" i="60"/>
  <c r="BD363" i="60"/>
  <c r="BB363" i="60"/>
  <c r="AZ363" i="60"/>
  <c r="AT363" i="60"/>
  <c r="AQ363" i="60"/>
  <c r="AO363" i="60"/>
  <c r="AM363" i="60"/>
  <c r="AG363" i="60"/>
  <c r="AF363" i="60"/>
  <c r="AD363" i="60"/>
  <c r="AB363" i="60"/>
  <c r="Z363" i="60"/>
  <c r="T363" i="60"/>
  <c r="K363" i="60"/>
  <c r="J363" i="60"/>
  <c r="H363" i="60"/>
  <c r="A363" i="60"/>
  <c r="BT362" i="60"/>
  <c r="BS362" i="60"/>
  <c r="BQ362" i="60"/>
  <c r="BO362" i="60"/>
  <c r="BM362" i="60"/>
  <c r="BG362" i="60"/>
  <c r="BF362" i="60"/>
  <c r="BD362" i="60"/>
  <c r="BB362" i="60"/>
  <c r="AZ362" i="60"/>
  <c r="AT362" i="60"/>
  <c r="AQ362" i="60"/>
  <c r="AO362" i="60"/>
  <c r="AM362" i="60"/>
  <c r="AG362" i="60"/>
  <c r="AF362" i="60"/>
  <c r="AD362" i="60"/>
  <c r="AB362" i="60"/>
  <c r="Z362" i="60"/>
  <c r="T362" i="60"/>
  <c r="K362" i="60"/>
  <c r="J362" i="60"/>
  <c r="H362" i="60"/>
  <c r="A362" i="60"/>
  <c r="BT361" i="60"/>
  <c r="BS361" i="60"/>
  <c r="BQ361" i="60"/>
  <c r="BO361" i="60"/>
  <c r="BM361" i="60"/>
  <c r="BG361" i="60"/>
  <c r="BF361" i="60"/>
  <c r="BD361" i="60"/>
  <c r="BB361" i="60"/>
  <c r="AZ361" i="60"/>
  <c r="AT361" i="60"/>
  <c r="AQ361" i="60"/>
  <c r="AO361" i="60"/>
  <c r="AM361" i="60"/>
  <c r="AG361" i="60"/>
  <c r="AF361" i="60"/>
  <c r="AD361" i="60"/>
  <c r="AB361" i="60"/>
  <c r="Z361" i="60"/>
  <c r="T361" i="60"/>
  <c r="K361" i="60"/>
  <c r="J361" i="60"/>
  <c r="H361" i="60"/>
  <c r="A361" i="60"/>
  <c r="BT360" i="60"/>
  <c r="BS360" i="60"/>
  <c r="BQ360" i="60"/>
  <c r="BO360" i="60"/>
  <c r="BM360" i="60"/>
  <c r="BG360" i="60"/>
  <c r="BF360" i="60"/>
  <c r="BD360" i="60"/>
  <c r="BB360" i="60"/>
  <c r="AZ360" i="60"/>
  <c r="AT360" i="60"/>
  <c r="AQ360" i="60"/>
  <c r="AO360" i="60"/>
  <c r="AM360" i="60"/>
  <c r="AG360" i="60"/>
  <c r="AF360" i="60"/>
  <c r="AD360" i="60"/>
  <c r="AB360" i="60"/>
  <c r="Z360" i="60"/>
  <c r="T360" i="60"/>
  <c r="K360" i="60"/>
  <c r="J360" i="60"/>
  <c r="H360" i="60"/>
  <c r="A360" i="60"/>
  <c r="BT359" i="60"/>
  <c r="BS359" i="60"/>
  <c r="BQ359" i="60"/>
  <c r="BO359" i="60"/>
  <c r="BM359" i="60"/>
  <c r="BG359" i="60"/>
  <c r="BF359" i="60"/>
  <c r="BD359" i="60"/>
  <c r="BB359" i="60"/>
  <c r="AZ359" i="60"/>
  <c r="AT359" i="60"/>
  <c r="AQ359" i="60"/>
  <c r="AO359" i="60"/>
  <c r="AM359" i="60"/>
  <c r="AG359" i="60"/>
  <c r="AF359" i="60"/>
  <c r="AD359" i="60"/>
  <c r="AB359" i="60"/>
  <c r="Z359" i="60"/>
  <c r="T359" i="60"/>
  <c r="K359" i="60"/>
  <c r="J359" i="60"/>
  <c r="H359" i="60"/>
  <c r="A359" i="60"/>
  <c r="BT358" i="60"/>
  <c r="BS358" i="60"/>
  <c r="BQ358" i="60"/>
  <c r="BO358" i="60"/>
  <c r="BM358" i="60"/>
  <c r="BG358" i="60"/>
  <c r="BF358" i="60"/>
  <c r="BD358" i="60"/>
  <c r="BB358" i="60"/>
  <c r="AZ358" i="60"/>
  <c r="AT358" i="60"/>
  <c r="AQ358" i="60"/>
  <c r="AO358" i="60"/>
  <c r="AM358" i="60"/>
  <c r="AG358" i="60"/>
  <c r="AF358" i="60"/>
  <c r="AD358" i="60"/>
  <c r="AB358" i="60"/>
  <c r="Z358" i="60"/>
  <c r="T358" i="60"/>
  <c r="K358" i="60"/>
  <c r="J358" i="60"/>
  <c r="H358" i="60"/>
  <c r="A358" i="60"/>
  <c r="BT357" i="60"/>
  <c r="BS357" i="60"/>
  <c r="BQ357" i="60"/>
  <c r="BO357" i="60"/>
  <c r="BM357" i="60"/>
  <c r="BG357" i="60"/>
  <c r="BF357" i="60"/>
  <c r="BD357" i="60"/>
  <c r="BB357" i="60"/>
  <c r="AZ357" i="60"/>
  <c r="AT357" i="60"/>
  <c r="AQ357" i="60"/>
  <c r="AO357" i="60"/>
  <c r="AM357" i="60"/>
  <c r="AG357" i="60"/>
  <c r="AF357" i="60"/>
  <c r="AD357" i="60"/>
  <c r="AB357" i="60"/>
  <c r="Z357" i="60"/>
  <c r="T357" i="60"/>
  <c r="K357" i="60"/>
  <c r="J357" i="60"/>
  <c r="H357" i="60"/>
  <c r="A357" i="60"/>
  <c r="BT356" i="60"/>
  <c r="BS356" i="60"/>
  <c r="BQ356" i="60"/>
  <c r="BO356" i="60"/>
  <c r="BM356" i="60"/>
  <c r="BG356" i="60"/>
  <c r="BF356" i="60"/>
  <c r="BD356" i="60"/>
  <c r="BB356" i="60"/>
  <c r="AZ356" i="60"/>
  <c r="AT356" i="60"/>
  <c r="AQ356" i="60"/>
  <c r="AO356" i="60"/>
  <c r="AM356" i="60"/>
  <c r="AG356" i="60"/>
  <c r="AF356" i="60"/>
  <c r="AD356" i="60"/>
  <c r="AB356" i="60"/>
  <c r="Z356" i="60"/>
  <c r="T356" i="60"/>
  <c r="K356" i="60"/>
  <c r="J356" i="60"/>
  <c r="H356" i="60"/>
  <c r="A356" i="60"/>
  <c r="BT355" i="60"/>
  <c r="BS355" i="60"/>
  <c r="BQ355" i="60"/>
  <c r="BO355" i="60"/>
  <c r="BM355" i="60"/>
  <c r="BG355" i="60"/>
  <c r="BF355" i="60"/>
  <c r="BD355" i="60"/>
  <c r="BB355" i="60"/>
  <c r="AZ355" i="60"/>
  <c r="AT355" i="60"/>
  <c r="AQ355" i="60"/>
  <c r="AO355" i="60"/>
  <c r="AM355" i="60"/>
  <c r="AG355" i="60"/>
  <c r="AF355" i="60"/>
  <c r="AD355" i="60"/>
  <c r="AB355" i="60"/>
  <c r="Z355" i="60"/>
  <c r="T355" i="60"/>
  <c r="K355" i="60"/>
  <c r="J355" i="60"/>
  <c r="H355" i="60"/>
  <c r="A355" i="60"/>
  <c r="BT354" i="60"/>
  <c r="BS354" i="60"/>
  <c r="BQ354" i="60"/>
  <c r="BO354" i="60"/>
  <c r="BM354" i="60"/>
  <c r="BG354" i="60"/>
  <c r="BF354" i="60"/>
  <c r="BD354" i="60"/>
  <c r="BB354" i="60"/>
  <c r="AZ354" i="60"/>
  <c r="AT354" i="60"/>
  <c r="AQ354" i="60"/>
  <c r="AO354" i="60"/>
  <c r="AM354" i="60"/>
  <c r="AG354" i="60"/>
  <c r="AF354" i="60"/>
  <c r="AD354" i="60"/>
  <c r="AB354" i="60"/>
  <c r="Z354" i="60"/>
  <c r="T354" i="60"/>
  <c r="K354" i="60"/>
  <c r="J354" i="60"/>
  <c r="H354" i="60"/>
  <c r="A354" i="60"/>
  <c r="BT353" i="60"/>
  <c r="BS353" i="60"/>
  <c r="BQ353" i="60"/>
  <c r="BO353" i="60"/>
  <c r="BM353" i="60"/>
  <c r="BG353" i="60"/>
  <c r="BF353" i="60"/>
  <c r="BD353" i="60"/>
  <c r="BB353" i="60"/>
  <c r="AZ353" i="60"/>
  <c r="AT353" i="60"/>
  <c r="AQ353" i="60"/>
  <c r="AO353" i="60"/>
  <c r="AM353" i="60"/>
  <c r="AG353" i="60"/>
  <c r="AF353" i="60"/>
  <c r="AD353" i="60"/>
  <c r="AB353" i="60"/>
  <c r="Z353" i="60"/>
  <c r="T353" i="60"/>
  <c r="K353" i="60"/>
  <c r="J353" i="60"/>
  <c r="H353" i="60"/>
  <c r="A353" i="60"/>
  <c r="BT352" i="60"/>
  <c r="BS352" i="60"/>
  <c r="BQ352" i="60"/>
  <c r="BO352" i="60"/>
  <c r="BM352" i="60"/>
  <c r="BG352" i="60"/>
  <c r="BF352" i="60"/>
  <c r="BD352" i="60"/>
  <c r="BB352" i="60"/>
  <c r="AZ352" i="60"/>
  <c r="AT352" i="60"/>
  <c r="AQ352" i="60"/>
  <c r="AO352" i="60"/>
  <c r="AM352" i="60"/>
  <c r="AG352" i="60"/>
  <c r="AF352" i="60"/>
  <c r="AD352" i="60"/>
  <c r="AB352" i="60"/>
  <c r="Z352" i="60"/>
  <c r="T352" i="60"/>
  <c r="K352" i="60"/>
  <c r="J352" i="60"/>
  <c r="H352" i="60"/>
  <c r="A352" i="60"/>
  <c r="BT351" i="60"/>
  <c r="BS351" i="60"/>
  <c r="BQ351" i="60"/>
  <c r="BO351" i="60"/>
  <c r="BM351" i="60"/>
  <c r="BG351" i="60"/>
  <c r="BF351" i="60"/>
  <c r="BD351" i="60"/>
  <c r="BB351" i="60"/>
  <c r="AZ351" i="60"/>
  <c r="AT351" i="60"/>
  <c r="AQ351" i="60"/>
  <c r="AO351" i="60"/>
  <c r="AM351" i="60"/>
  <c r="AG351" i="60"/>
  <c r="AF351" i="60"/>
  <c r="AD351" i="60"/>
  <c r="AB351" i="60"/>
  <c r="Z351" i="60"/>
  <c r="T351" i="60"/>
  <c r="K351" i="60"/>
  <c r="J351" i="60"/>
  <c r="H351" i="60"/>
  <c r="A351" i="60"/>
  <c r="BT350" i="60"/>
  <c r="BS350" i="60"/>
  <c r="BQ350" i="60"/>
  <c r="BO350" i="60"/>
  <c r="BM350" i="60"/>
  <c r="BG350" i="60"/>
  <c r="BF350" i="60"/>
  <c r="BD350" i="60"/>
  <c r="BB350" i="60"/>
  <c r="AZ350" i="60"/>
  <c r="AT350" i="60"/>
  <c r="AQ350" i="60"/>
  <c r="AO350" i="60"/>
  <c r="AM350" i="60"/>
  <c r="AG350" i="60"/>
  <c r="AF350" i="60"/>
  <c r="AD350" i="60"/>
  <c r="AB350" i="60"/>
  <c r="Z350" i="60"/>
  <c r="T350" i="60"/>
  <c r="K350" i="60"/>
  <c r="J350" i="60"/>
  <c r="H350" i="60"/>
  <c r="A350" i="60"/>
  <c r="BT349" i="60"/>
  <c r="BS349" i="60"/>
  <c r="BQ349" i="60"/>
  <c r="BO349" i="60"/>
  <c r="BM349" i="60"/>
  <c r="BG349" i="60"/>
  <c r="BF349" i="60"/>
  <c r="BD349" i="60"/>
  <c r="BB349" i="60"/>
  <c r="AZ349" i="60"/>
  <c r="AT349" i="60"/>
  <c r="AQ349" i="60"/>
  <c r="AO349" i="60"/>
  <c r="AM349" i="60"/>
  <c r="AG349" i="60"/>
  <c r="AF349" i="60"/>
  <c r="AD349" i="60"/>
  <c r="AB349" i="60"/>
  <c r="Z349" i="60"/>
  <c r="T349" i="60"/>
  <c r="K349" i="60"/>
  <c r="J349" i="60"/>
  <c r="H349" i="60"/>
  <c r="A349" i="60"/>
  <c r="BT348" i="60"/>
  <c r="BS348" i="60"/>
  <c r="BQ348" i="60"/>
  <c r="BO348" i="60"/>
  <c r="BM348" i="60"/>
  <c r="BG348" i="60"/>
  <c r="BF348" i="60"/>
  <c r="BD348" i="60"/>
  <c r="BB348" i="60"/>
  <c r="AZ348" i="60"/>
  <c r="AT348" i="60"/>
  <c r="AQ348" i="60"/>
  <c r="AO348" i="60"/>
  <c r="AM348" i="60"/>
  <c r="AG348" i="60"/>
  <c r="AF348" i="60"/>
  <c r="AD348" i="60"/>
  <c r="AB348" i="60"/>
  <c r="Z348" i="60"/>
  <c r="T348" i="60"/>
  <c r="K348" i="60"/>
  <c r="J348" i="60"/>
  <c r="H348" i="60"/>
  <c r="A348" i="60"/>
  <c r="BT347" i="60"/>
  <c r="BS347" i="60"/>
  <c r="BQ347" i="60"/>
  <c r="BO347" i="60"/>
  <c r="BM347" i="60"/>
  <c r="BG347" i="60"/>
  <c r="BF347" i="60"/>
  <c r="BD347" i="60"/>
  <c r="BB347" i="60"/>
  <c r="AZ347" i="60"/>
  <c r="AT347" i="60"/>
  <c r="AQ347" i="60"/>
  <c r="AO347" i="60"/>
  <c r="AM347" i="60"/>
  <c r="AG347" i="60"/>
  <c r="AF347" i="60"/>
  <c r="AD347" i="60"/>
  <c r="AB347" i="60"/>
  <c r="Z347" i="60"/>
  <c r="T347" i="60"/>
  <c r="K347" i="60"/>
  <c r="J347" i="60"/>
  <c r="H347" i="60"/>
  <c r="A347" i="60"/>
  <c r="BT346" i="60"/>
  <c r="BS346" i="60"/>
  <c r="BQ346" i="60"/>
  <c r="BO346" i="60"/>
  <c r="BM346" i="60"/>
  <c r="BG346" i="60"/>
  <c r="BF346" i="60"/>
  <c r="BD346" i="60"/>
  <c r="BB346" i="60"/>
  <c r="AZ346" i="60"/>
  <c r="AT346" i="60"/>
  <c r="AQ346" i="60"/>
  <c r="AO346" i="60"/>
  <c r="AM346" i="60"/>
  <c r="AG346" i="60"/>
  <c r="AF346" i="60"/>
  <c r="AD346" i="60"/>
  <c r="AB346" i="60"/>
  <c r="Z346" i="60"/>
  <c r="T346" i="60"/>
  <c r="K346" i="60"/>
  <c r="J346" i="60"/>
  <c r="H346" i="60"/>
  <c r="A346" i="60"/>
  <c r="BT345" i="60"/>
  <c r="BS345" i="60"/>
  <c r="BQ345" i="60"/>
  <c r="BO345" i="60"/>
  <c r="BM345" i="60"/>
  <c r="BG345" i="60"/>
  <c r="BF345" i="60"/>
  <c r="BD345" i="60"/>
  <c r="BB345" i="60"/>
  <c r="AZ345" i="60"/>
  <c r="AT345" i="60"/>
  <c r="AQ345" i="60"/>
  <c r="AO345" i="60"/>
  <c r="AM345" i="60"/>
  <c r="AG345" i="60"/>
  <c r="AF345" i="60"/>
  <c r="AD345" i="60"/>
  <c r="AB345" i="60"/>
  <c r="Z345" i="60"/>
  <c r="T345" i="60"/>
  <c r="K345" i="60"/>
  <c r="J345" i="60"/>
  <c r="H345" i="60"/>
  <c r="A345" i="60"/>
  <c r="BT344" i="60"/>
  <c r="BS344" i="60"/>
  <c r="BQ344" i="60"/>
  <c r="BO344" i="60"/>
  <c r="BM344" i="60"/>
  <c r="BG344" i="60"/>
  <c r="BF344" i="60"/>
  <c r="BD344" i="60"/>
  <c r="BB344" i="60"/>
  <c r="AZ344" i="60"/>
  <c r="AT344" i="60"/>
  <c r="AQ344" i="60"/>
  <c r="AO344" i="60"/>
  <c r="AM344" i="60"/>
  <c r="AG344" i="60"/>
  <c r="AF344" i="60"/>
  <c r="AD344" i="60"/>
  <c r="AB344" i="60"/>
  <c r="Z344" i="60"/>
  <c r="T344" i="60"/>
  <c r="K344" i="60"/>
  <c r="J344" i="60"/>
  <c r="H344" i="60"/>
  <c r="A344" i="60"/>
  <c r="BT343" i="60"/>
  <c r="BS343" i="60"/>
  <c r="BQ343" i="60"/>
  <c r="BO343" i="60"/>
  <c r="BM343" i="60"/>
  <c r="BG343" i="60"/>
  <c r="BF343" i="60"/>
  <c r="BD343" i="60"/>
  <c r="BB343" i="60"/>
  <c r="AZ343" i="60"/>
  <c r="AT343" i="60"/>
  <c r="AQ343" i="60"/>
  <c r="AO343" i="60"/>
  <c r="AM343" i="60"/>
  <c r="AG343" i="60"/>
  <c r="AF343" i="60"/>
  <c r="AD343" i="60"/>
  <c r="AB343" i="60"/>
  <c r="Z343" i="60"/>
  <c r="T343" i="60"/>
  <c r="K343" i="60"/>
  <c r="J343" i="60"/>
  <c r="H343" i="60"/>
  <c r="A343" i="60"/>
  <c r="BT342" i="60"/>
  <c r="BS342" i="60"/>
  <c r="BQ342" i="60"/>
  <c r="BO342" i="60"/>
  <c r="BM342" i="60"/>
  <c r="BG342" i="60"/>
  <c r="BF342" i="60"/>
  <c r="BD342" i="60"/>
  <c r="BB342" i="60"/>
  <c r="AZ342" i="60"/>
  <c r="AT342" i="60"/>
  <c r="AQ342" i="60"/>
  <c r="AO342" i="60"/>
  <c r="AM342" i="60"/>
  <c r="AG342" i="60"/>
  <c r="AF342" i="60"/>
  <c r="AD342" i="60"/>
  <c r="AB342" i="60"/>
  <c r="Z342" i="60"/>
  <c r="T342" i="60"/>
  <c r="K342" i="60"/>
  <c r="J342" i="60"/>
  <c r="H342" i="60"/>
  <c r="A342" i="60"/>
  <c r="BT341" i="60"/>
  <c r="BS341" i="60"/>
  <c r="BQ341" i="60"/>
  <c r="BO341" i="60"/>
  <c r="BM341" i="60"/>
  <c r="BG341" i="60"/>
  <c r="BF341" i="60"/>
  <c r="BD341" i="60"/>
  <c r="BB341" i="60"/>
  <c r="AZ341" i="60"/>
  <c r="AT341" i="60"/>
  <c r="AQ341" i="60"/>
  <c r="AO341" i="60"/>
  <c r="AM341" i="60"/>
  <c r="AG341" i="60"/>
  <c r="AF341" i="60"/>
  <c r="AD341" i="60"/>
  <c r="AB341" i="60"/>
  <c r="Z341" i="60"/>
  <c r="T341" i="60"/>
  <c r="K341" i="60"/>
  <c r="J341" i="60"/>
  <c r="H341" i="60"/>
  <c r="A341" i="60"/>
  <c r="BT340" i="60"/>
  <c r="BS340" i="60"/>
  <c r="BQ340" i="60"/>
  <c r="BO340" i="60"/>
  <c r="BM340" i="60"/>
  <c r="BG340" i="60"/>
  <c r="BF340" i="60"/>
  <c r="BD340" i="60"/>
  <c r="BB340" i="60"/>
  <c r="AZ340" i="60"/>
  <c r="AT340" i="60"/>
  <c r="AQ340" i="60"/>
  <c r="AO340" i="60"/>
  <c r="AM340" i="60"/>
  <c r="AG340" i="60"/>
  <c r="AF340" i="60"/>
  <c r="AD340" i="60"/>
  <c r="AB340" i="60"/>
  <c r="Z340" i="60"/>
  <c r="T340" i="60"/>
  <c r="K340" i="60"/>
  <c r="J340" i="60"/>
  <c r="H340" i="60"/>
  <c r="A340" i="60"/>
  <c r="BT339" i="60"/>
  <c r="BS339" i="60"/>
  <c r="BQ339" i="60"/>
  <c r="BO339" i="60"/>
  <c r="BM339" i="60"/>
  <c r="BG339" i="60"/>
  <c r="BF339" i="60"/>
  <c r="BD339" i="60"/>
  <c r="BB339" i="60"/>
  <c r="AZ339" i="60"/>
  <c r="AT339" i="60"/>
  <c r="AQ339" i="60"/>
  <c r="AO339" i="60"/>
  <c r="AM339" i="60"/>
  <c r="AG339" i="60"/>
  <c r="AF339" i="60"/>
  <c r="AD339" i="60"/>
  <c r="AB339" i="60"/>
  <c r="Z339" i="60"/>
  <c r="T339" i="60"/>
  <c r="K339" i="60"/>
  <c r="J339" i="60"/>
  <c r="H339" i="60"/>
  <c r="A339" i="60"/>
  <c r="BT338" i="60"/>
  <c r="BS338" i="60"/>
  <c r="BQ338" i="60"/>
  <c r="BO338" i="60"/>
  <c r="BM338" i="60"/>
  <c r="BG338" i="60"/>
  <c r="BF338" i="60"/>
  <c r="BD338" i="60"/>
  <c r="BB338" i="60"/>
  <c r="AZ338" i="60"/>
  <c r="AT338" i="60"/>
  <c r="AQ338" i="60"/>
  <c r="AO338" i="60"/>
  <c r="AM338" i="60"/>
  <c r="AG338" i="60"/>
  <c r="AF338" i="60"/>
  <c r="AD338" i="60"/>
  <c r="AB338" i="60"/>
  <c r="Z338" i="60"/>
  <c r="T338" i="60"/>
  <c r="K338" i="60"/>
  <c r="J338" i="60"/>
  <c r="H338" i="60"/>
  <c r="A338" i="60"/>
  <c r="BT337" i="60"/>
  <c r="BS337" i="60"/>
  <c r="BQ337" i="60"/>
  <c r="BO337" i="60"/>
  <c r="BM337" i="60"/>
  <c r="BG337" i="60"/>
  <c r="BF337" i="60"/>
  <c r="BD337" i="60"/>
  <c r="BB337" i="60"/>
  <c r="AZ337" i="60"/>
  <c r="AT337" i="60"/>
  <c r="AQ337" i="60"/>
  <c r="AO337" i="60"/>
  <c r="AM337" i="60"/>
  <c r="AG337" i="60"/>
  <c r="AF337" i="60"/>
  <c r="AD337" i="60"/>
  <c r="AB337" i="60"/>
  <c r="Z337" i="60"/>
  <c r="T337" i="60"/>
  <c r="K337" i="60"/>
  <c r="J337" i="60"/>
  <c r="H337" i="60"/>
  <c r="A337" i="60"/>
  <c r="BT336" i="60"/>
  <c r="BS336" i="60"/>
  <c r="BQ336" i="60"/>
  <c r="BO336" i="60"/>
  <c r="BM336" i="60"/>
  <c r="BG336" i="60"/>
  <c r="BF336" i="60"/>
  <c r="BD336" i="60"/>
  <c r="BB336" i="60"/>
  <c r="AZ336" i="60"/>
  <c r="AT336" i="60"/>
  <c r="AQ336" i="60"/>
  <c r="AO336" i="60"/>
  <c r="AM336" i="60"/>
  <c r="AG336" i="60"/>
  <c r="AF336" i="60"/>
  <c r="AD336" i="60"/>
  <c r="AB336" i="60"/>
  <c r="Z336" i="60"/>
  <c r="T336" i="60"/>
  <c r="K336" i="60"/>
  <c r="J336" i="60"/>
  <c r="H336" i="60"/>
  <c r="A336" i="60"/>
  <c r="BT335" i="60"/>
  <c r="BS335" i="60"/>
  <c r="BQ335" i="60"/>
  <c r="BO335" i="60"/>
  <c r="BM335" i="60"/>
  <c r="BG335" i="60"/>
  <c r="BF335" i="60"/>
  <c r="BD335" i="60"/>
  <c r="BB335" i="60"/>
  <c r="AZ335" i="60"/>
  <c r="AT335" i="60"/>
  <c r="AQ335" i="60"/>
  <c r="AO335" i="60"/>
  <c r="AM335" i="60"/>
  <c r="AG335" i="60"/>
  <c r="AF335" i="60"/>
  <c r="AD335" i="60"/>
  <c r="AB335" i="60"/>
  <c r="Z335" i="60"/>
  <c r="T335" i="60"/>
  <c r="K335" i="60"/>
  <c r="J335" i="60"/>
  <c r="H335" i="60"/>
  <c r="A335" i="60"/>
  <c r="BT334" i="60"/>
  <c r="BS334" i="60"/>
  <c r="BQ334" i="60"/>
  <c r="BO334" i="60"/>
  <c r="BM334" i="60"/>
  <c r="BG334" i="60"/>
  <c r="BF334" i="60"/>
  <c r="BD334" i="60"/>
  <c r="BB334" i="60"/>
  <c r="AZ334" i="60"/>
  <c r="AT334" i="60"/>
  <c r="AQ334" i="60"/>
  <c r="AO334" i="60"/>
  <c r="AM334" i="60"/>
  <c r="AG334" i="60"/>
  <c r="AF334" i="60"/>
  <c r="AD334" i="60"/>
  <c r="AB334" i="60"/>
  <c r="Z334" i="60"/>
  <c r="T334" i="60"/>
  <c r="K334" i="60"/>
  <c r="J334" i="60"/>
  <c r="H334" i="60"/>
  <c r="A334" i="60"/>
  <c r="BT333" i="60"/>
  <c r="BS333" i="60"/>
  <c r="BQ333" i="60"/>
  <c r="BO333" i="60"/>
  <c r="BM333" i="60"/>
  <c r="BG333" i="60"/>
  <c r="BF333" i="60"/>
  <c r="BD333" i="60"/>
  <c r="BB333" i="60"/>
  <c r="AZ333" i="60"/>
  <c r="AT333" i="60"/>
  <c r="AQ333" i="60"/>
  <c r="AO333" i="60"/>
  <c r="AM333" i="60"/>
  <c r="AG333" i="60"/>
  <c r="AF333" i="60"/>
  <c r="AD333" i="60"/>
  <c r="AB333" i="60"/>
  <c r="Z333" i="60"/>
  <c r="T333" i="60"/>
  <c r="K333" i="60"/>
  <c r="J333" i="60"/>
  <c r="H333" i="60"/>
  <c r="A333" i="60"/>
  <c r="BT332" i="60"/>
  <c r="BS332" i="60"/>
  <c r="BQ332" i="60"/>
  <c r="BO332" i="60"/>
  <c r="BM332" i="60"/>
  <c r="BG332" i="60"/>
  <c r="BF332" i="60"/>
  <c r="BD332" i="60"/>
  <c r="BB332" i="60"/>
  <c r="AZ332" i="60"/>
  <c r="AT332" i="60"/>
  <c r="AQ332" i="60"/>
  <c r="AO332" i="60"/>
  <c r="AM332" i="60"/>
  <c r="AG332" i="60"/>
  <c r="AF332" i="60"/>
  <c r="AD332" i="60"/>
  <c r="AB332" i="60"/>
  <c r="Z332" i="60"/>
  <c r="T332" i="60"/>
  <c r="K332" i="60"/>
  <c r="J332" i="60"/>
  <c r="H332" i="60"/>
  <c r="A332" i="60"/>
  <c r="BT331" i="60"/>
  <c r="BS331" i="60"/>
  <c r="BQ331" i="60"/>
  <c r="BO331" i="60"/>
  <c r="BM331" i="60"/>
  <c r="BG331" i="60"/>
  <c r="BF331" i="60"/>
  <c r="BD331" i="60"/>
  <c r="BB331" i="60"/>
  <c r="AZ331" i="60"/>
  <c r="AT331" i="60"/>
  <c r="AQ331" i="60"/>
  <c r="AO331" i="60"/>
  <c r="AM331" i="60"/>
  <c r="AG331" i="60"/>
  <c r="AF331" i="60"/>
  <c r="AD331" i="60"/>
  <c r="AB331" i="60"/>
  <c r="Z331" i="60"/>
  <c r="T331" i="60"/>
  <c r="K331" i="60"/>
  <c r="J331" i="60"/>
  <c r="H331" i="60"/>
  <c r="A331" i="60"/>
  <c r="BT330" i="60"/>
  <c r="BS330" i="60"/>
  <c r="BQ330" i="60"/>
  <c r="BO330" i="60"/>
  <c r="BM330" i="60"/>
  <c r="BG330" i="60"/>
  <c r="BF330" i="60"/>
  <c r="BD330" i="60"/>
  <c r="BB330" i="60"/>
  <c r="AZ330" i="60"/>
  <c r="AT330" i="60"/>
  <c r="AQ330" i="60"/>
  <c r="AO330" i="60"/>
  <c r="AM330" i="60"/>
  <c r="AG330" i="60"/>
  <c r="AF330" i="60"/>
  <c r="AD330" i="60"/>
  <c r="AB330" i="60"/>
  <c r="Z330" i="60"/>
  <c r="T330" i="60"/>
  <c r="K330" i="60"/>
  <c r="J330" i="60"/>
  <c r="H330" i="60"/>
  <c r="A330" i="60"/>
  <c r="BT329" i="60"/>
  <c r="BS329" i="60"/>
  <c r="BQ329" i="60"/>
  <c r="BO329" i="60"/>
  <c r="BM329" i="60"/>
  <c r="BG329" i="60"/>
  <c r="BF329" i="60"/>
  <c r="BD329" i="60"/>
  <c r="BB329" i="60"/>
  <c r="AZ329" i="60"/>
  <c r="AT329" i="60"/>
  <c r="AQ329" i="60"/>
  <c r="AO329" i="60"/>
  <c r="AM329" i="60"/>
  <c r="AG329" i="60"/>
  <c r="AF329" i="60"/>
  <c r="AD329" i="60"/>
  <c r="AB329" i="60"/>
  <c r="Z329" i="60"/>
  <c r="T329" i="60"/>
  <c r="K329" i="60"/>
  <c r="J329" i="60"/>
  <c r="H329" i="60"/>
  <c r="A329" i="60"/>
  <c r="BT328" i="60"/>
  <c r="BS328" i="60"/>
  <c r="BQ328" i="60"/>
  <c r="BO328" i="60"/>
  <c r="BM328" i="60"/>
  <c r="BG328" i="60"/>
  <c r="BF328" i="60"/>
  <c r="BD328" i="60"/>
  <c r="BB328" i="60"/>
  <c r="AZ328" i="60"/>
  <c r="AT328" i="60"/>
  <c r="AQ328" i="60"/>
  <c r="AO328" i="60"/>
  <c r="AM328" i="60"/>
  <c r="AG328" i="60"/>
  <c r="AF328" i="60"/>
  <c r="AD328" i="60"/>
  <c r="AB328" i="60"/>
  <c r="Z328" i="60"/>
  <c r="T328" i="60"/>
  <c r="K328" i="60"/>
  <c r="J328" i="60"/>
  <c r="H328" i="60"/>
  <c r="A328" i="60"/>
  <c r="BT327" i="60"/>
  <c r="BS327" i="60"/>
  <c r="BQ327" i="60"/>
  <c r="BO327" i="60"/>
  <c r="BM327" i="60"/>
  <c r="BG327" i="60"/>
  <c r="BF327" i="60"/>
  <c r="BD327" i="60"/>
  <c r="BB327" i="60"/>
  <c r="AZ327" i="60"/>
  <c r="AT327" i="60"/>
  <c r="AQ327" i="60"/>
  <c r="AO327" i="60"/>
  <c r="AM327" i="60"/>
  <c r="AG327" i="60"/>
  <c r="AF327" i="60"/>
  <c r="AD327" i="60"/>
  <c r="AB327" i="60"/>
  <c r="Z327" i="60"/>
  <c r="T327" i="60"/>
  <c r="K327" i="60"/>
  <c r="J327" i="60"/>
  <c r="H327" i="60"/>
  <c r="A327" i="60"/>
  <c r="BT326" i="60"/>
  <c r="BS326" i="60"/>
  <c r="BQ326" i="60"/>
  <c r="BO326" i="60"/>
  <c r="BM326" i="60"/>
  <c r="BG326" i="60"/>
  <c r="BF326" i="60"/>
  <c r="BD326" i="60"/>
  <c r="BB326" i="60"/>
  <c r="AZ326" i="60"/>
  <c r="AT326" i="60"/>
  <c r="AQ326" i="60"/>
  <c r="AO326" i="60"/>
  <c r="AM326" i="60"/>
  <c r="AG326" i="60"/>
  <c r="AF326" i="60"/>
  <c r="AD326" i="60"/>
  <c r="AB326" i="60"/>
  <c r="Z326" i="60"/>
  <c r="T326" i="60"/>
  <c r="K326" i="60"/>
  <c r="J326" i="60"/>
  <c r="H326" i="60"/>
  <c r="A326" i="60"/>
  <c r="BT325" i="60"/>
  <c r="BS325" i="60"/>
  <c r="BQ325" i="60"/>
  <c r="BO325" i="60"/>
  <c r="BM325" i="60"/>
  <c r="BG325" i="60"/>
  <c r="BF325" i="60"/>
  <c r="BD325" i="60"/>
  <c r="BB325" i="60"/>
  <c r="AZ325" i="60"/>
  <c r="AT325" i="60"/>
  <c r="AQ325" i="60"/>
  <c r="AO325" i="60"/>
  <c r="AM325" i="60"/>
  <c r="AG325" i="60"/>
  <c r="AF325" i="60"/>
  <c r="AD325" i="60"/>
  <c r="AB325" i="60"/>
  <c r="Z325" i="60"/>
  <c r="T325" i="60"/>
  <c r="K325" i="60"/>
  <c r="J325" i="60"/>
  <c r="H325" i="60"/>
  <c r="A325" i="60"/>
  <c r="BT324" i="60"/>
  <c r="BS324" i="60"/>
  <c r="BQ324" i="60"/>
  <c r="BO324" i="60"/>
  <c r="BM324" i="60"/>
  <c r="BG324" i="60"/>
  <c r="BF324" i="60"/>
  <c r="BD324" i="60"/>
  <c r="BB324" i="60"/>
  <c r="AZ324" i="60"/>
  <c r="AT324" i="60"/>
  <c r="AQ324" i="60"/>
  <c r="AO324" i="60"/>
  <c r="AM324" i="60"/>
  <c r="AG324" i="60"/>
  <c r="AF324" i="60"/>
  <c r="AD324" i="60"/>
  <c r="AB324" i="60"/>
  <c r="Z324" i="60"/>
  <c r="T324" i="60"/>
  <c r="K324" i="60"/>
  <c r="J324" i="60"/>
  <c r="H324" i="60"/>
  <c r="A324" i="60"/>
  <c r="BT323" i="60"/>
  <c r="BS323" i="60"/>
  <c r="BQ323" i="60"/>
  <c r="BO323" i="60"/>
  <c r="BM323" i="60"/>
  <c r="BG323" i="60"/>
  <c r="BF323" i="60"/>
  <c r="BD323" i="60"/>
  <c r="BB323" i="60"/>
  <c r="AZ323" i="60"/>
  <c r="AT323" i="60"/>
  <c r="AQ323" i="60"/>
  <c r="AO323" i="60"/>
  <c r="AM323" i="60"/>
  <c r="AG323" i="60"/>
  <c r="AF323" i="60"/>
  <c r="AD323" i="60"/>
  <c r="AB323" i="60"/>
  <c r="Z323" i="60"/>
  <c r="T323" i="60"/>
  <c r="K323" i="60"/>
  <c r="J323" i="60"/>
  <c r="H323" i="60"/>
  <c r="A323" i="60"/>
  <c r="BT322" i="60"/>
  <c r="BS322" i="60"/>
  <c r="BQ322" i="60"/>
  <c r="BO322" i="60"/>
  <c r="BM322" i="60"/>
  <c r="BG322" i="60"/>
  <c r="BF322" i="60"/>
  <c r="BD322" i="60"/>
  <c r="BB322" i="60"/>
  <c r="AZ322" i="60"/>
  <c r="AT322" i="60"/>
  <c r="AQ322" i="60"/>
  <c r="AO322" i="60"/>
  <c r="AM322" i="60"/>
  <c r="AG322" i="60"/>
  <c r="AF322" i="60"/>
  <c r="AD322" i="60"/>
  <c r="AB322" i="60"/>
  <c r="Z322" i="60"/>
  <c r="T322" i="60"/>
  <c r="K322" i="60"/>
  <c r="J322" i="60"/>
  <c r="H322" i="60"/>
  <c r="A322" i="60"/>
  <c r="BT321" i="60"/>
  <c r="BS321" i="60"/>
  <c r="BQ321" i="60"/>
  <c r="BO321" i="60"/>
  <c r="BM321" i="60"/>
  <c r="BG321" i="60"/>
  <c r="BF321" i="60"/>
  <c r="BD321" i="60"/>
  <c r="BB321" i="60"/>
  <c r="AZ321" i="60"/>
  <c r="AT321" i="60"/>
  <c r="AQ321" i="60"/>
  <c r="AO321" i="60"/>
  <c r="AM321" i="60"/>
  <c r="AG321" i="60"/>
  <c r="AF321" i="60"/>
  <c r="AD321" i="60"/>
  <c r="AB321" i="60"/>
  <c r="Z321" i="60"/>
  <c r="T321" i="60"/>
  <c r="K321" i="60"/>
  <c r="J321" i="60"/>
  <c r="H321" i="60"/>
  <c r="A321" i="60"/>
  <c r="BT320" i="60"/>
  <c r="BS320" i="60"/>
  <c r="BQ320" i="60"/>
  <c r="BO320" i="60"/>
  <c r="BM320" i="60"/>
  <c r="BG320" i="60"/>
  <c r="BF320" i="60"/>
  <c r="BD320" i="60"/>
  <c r="BB320" i="60"/>
  <c r="AZ320" i="60"/>
  <c r="AT320" i="60"/>
  <c r="AQ320" i="60"/>
  <c r="AO320" i="60"/>
  <c r="AM320" i="60"/>
  <c r="AG320" i="60"/>
  <c r="AF320" i="60"/>
  <c r="AD320" i="60"/>
  <c r="AB320" i="60"/>
  <c r="Z320" i="60"/>
  <c r="T320" i="60"/>
  <c r="K320" i="60"/>
  <c r="J320" i="60"/>
  <c r="H320" i="60"/>
  <c r="A320" i="60"/>
  <c r="BT319" i="60"/>
  <c r="BS319" i="60"/>
  <c r="BQ319" i="60"/>
  <c r="BO319" i="60"/>
  <c r="BM319" i="60"/>
  <c r="BG319" i="60"/>
  <c r="BF319" i="60"/>
  <c r="BD319" i="60"/>
  <c r="BB319" i="60"/>
  <c r="AZ319" i="60"/>
  <c r="AT319" i="60"/>
  <c r="AQ319" i="60"/>
  <c r="AO319" i="60"/>
  <c r="AM319" i="60"/>
  <c r="AG319" i="60"/>
  <c r="AF319" i="60"/>
  <c r="AD319" i="60"/>
  <c r="AB319" i="60"/>
  <c r="Z319" i="60"/>
  <c r="T319" i="60"/>
  <c r="K319" i="60"/>
  <c r="J319" i="60"/>
  <c r="H319" i="60"/>
  <c r="A319" i="60"/>
  <c r="BT318" i="60"/>
  <c r="BS318" i="60"/>
  <c r="BQ318" i="60"/>
  <c r="BO318" i="60"/>
  <c r="BM318" i="60"/>
  <c r="BG318" i="60"/>
  <c r="BF318" i="60"/>
  <c r="BD318" i="60"/>
  <c r="BB318" i="60"/>
  <c r="AZ318" i="60"/>
  <c r="AT318" i="60"/>
  <c r="AQ318" i="60"/>
  <c r="AO318" i="60"/>
  <c r="AM318" i="60"/>
  <c r="AG318" i="60"/>
  <c r="AF318" i="60"/>
  <c r="AD318" i="60"/>
  <c r="AB318" i="60"/>
  <c r="Z318" i="60"/>
  <c r="T318" i="60"/>
  <c r="K318" i="60"/>
  <c r="J318" i="60"/>
  <c r="H318" i="60"/>
  <c r="A318" i="60"/>
  <c r="BT317" i="60"/>
  <c r="BS317" i="60"/>
  <c r="BQ317" i="60"/>
  <c r="BO317" i="60"/>
  <c r="BM317" i="60"/>
  <c r="BG317" i="60"/>
  <c r="BF317" i="60"/>
  <c r="BD317" i="60"/>
  <c r="BB317" i="60"/>
  <c r="AZ317" i="60"/>
  <c r="AT317" i="60"/>
  <c r="AQ317" i="60"/>
  <c r="AO317" i="60"/>
  <c r="AM317" i="60"/>
  <c r="AG317" i="60"/>
  <c r="AF317" i="60"/>
  <c r="AD317" i="60"/>
  <c r="AB317" i="60"/>
  <c r="Z317" i="60"/>
  <c r="T317" i="60"/>
  <c r="K317" i="60"/>
  <c r="J317" i="60"/>
  <c r="H317" i="60"/>
  <c r="A317" i="60"/>
  <c r="BT316" i="60"/>
  <c r="BS316" i="60"/>
  <c r="BQ316" i="60"/>
  <c r="BO316" i="60"/>
  <c r="BM316" i="60"/>
  <c r="BG316" i="60"/>
  <c r="BF316" i="60"/>
  <c r="BD316" i="60"/>
  <c r="BB316" i="60"/>
  <c r="AZ316" i="60"/>
  <c r="AT316" i="60"/>
  <c r="AQ316" i="60"/>
  <c r="AO316" i="60"/>
  <c r="AM316" i="60"/>
  <c r="AG316" i="60"/>
  <c r="AF316" i="60"/>
  <c r="AD316" i="60"/>
  <c r="AB316" i="60"/>
  <c r="Z316" i="60"/>
  <c r="T316" i="60"/>
  <c r="K316" i="60"/>
  <c r="J316" i="60"/>
  <c r="H316" i="60"/>
  <c r="A316" i="60"/>
  <c r="BT315" i="60"/>
  <c r="BS315" i="60"/>
  <c r="BQ315" i="60"/>
  <c r="BO315" i="60"/>
  <c r="BM315" i="60"/>
  <c r="BG315" i="60"/>
  <c r="BF315" i="60"/>
  <c r="BD315" i="60"/>
  <c r="BB315" i="60"/>
  <c r="AZ315" i="60"/>
  <c r="AT315" i="60"/>
  <c r="AQ315" i="60"/>
  <c r="AO315" i="60"/>
  <c r="AM315" i="60"/>
  <c r="AG315" i="60"/>
  <c r="AF315" i="60"/>
  <c r="AD315" i="60"/>
  <c r="AB315" i="60"/>
  <c r="Z315" i="60"/>
  <c r="T315" i="60"/>
  <c r="K315" i="60"/>
  <c r="J315" i="60"/>
  <c r="H315" i="60"/>
  <c r="A315" i="60"/>
  <c r="BT314" i="60"/>
  <c r="BS314" i="60"/>
  <c r="BQ314" i="60"/>
  <c r="BO314" i="60"/>
  <c r="BM314" i="60"/>
  <c r="BG314" i="60"/>
  <c r="BF314" i="60"/>
  <c r="BD314" i="60"/>
  <c r="BB314" i="60"/>
  <c r="AZ314" i="60"/>
  <c r="AT314" i="60"/>
  <c r="AQ314" i="60"/>
  <c r="AO314" i="60"/>
  <c r="AM314" i="60"/>
  <c r="AG314" i="60"/>
  <c r="AF314" i="60"/>
  <c r="AD314" i="60"/>
  <c r="AB314" i="60"/>
  <c r="Z314" i="60"/>
  <c r="T314" i="60"/>
  <c r="K314" i="60"/>
  <c r="J314" i="60"/>
  <c r="H314" i="60"/>
  <c r="A314" i="60"/>
  <c r="BT313" i="60"/>
  <c r="BS313" i="60"/>
  <c r="BQ313" i="60"/>
  <c r="BO313" i="60"/>
  <c r="BM313" i="60"/>
  <c r="BG313" i="60"/>
  <c r="BF313" i="60"/>
  <c r="BD313" i="60"/>
  <c r="BB313" i="60"/>
  <c r="AZ313" i="60"/>
  <c r="AT313" i="60"/>
  <c r="AQ313" i="60"/>
  <c r="AO313" i="60"/>
  <c r="AM313" i="60"/>
  <c r="AG313" i="60"/>
  <c r="AF313" i="60"/>
  <c r="AD313" i="60"/>
  <c r="AB313" i="60"/>
  <c r="Z313" i="60"/>
  <c r="T313" i="60"/>
  <c r="K313" i="60"/>
  <c r="J313" i="60"/>
  <c r="H313" i="60"/>
  <c r="A313" i="60"/>
  <c r="BT312" i="60"/>
  <c r="BS312" i="60"/>
  <c r="BQ312" i="60"/>
  <c r="BO312" i="60"/>
  <c r="BM312" i="60"/>
  <c r="BG312" i="60"/>
  <c r="BF312" i="60"/>
  <c r="BD312" i="60"/>
  <c r="BB312" i="60"/>
  <c r="AZ312" i="60"/>
  <c r="AT312" i="60"/>
  <c r="AQ312" i="60"/>
  <c r="AO312" i="60"/>
  <c r="AM312" i="60"/>
  <c r="AG312" i="60"/>
  <c r="AF312" i="60"/>
  <c r="AD312" i="60"/>
  <c r="AB312" i="60"/>
  <c r="Z312" i="60"/>
  <c r="T312" i="60"/>
  <c r="K312" i="60"/>
  <c r="J312" i="60"/>
  <c r="H312" i="60"/>
  <c r="A312" i="60"/>
  <c r="BT311" i="60"/>
  <c r="BS311" i="60"/>
  <c r="BQ311" i="60"/>
  <c r="BO311" i="60"/>
  <c r="BM311" i="60"/>
  <c r="BG311" i="60"/>
  <c r="BF311" i="60"/>
  <c r="BD311" i="60"/>
  <c r="BB311" i="60"/>
  <c r="AZ311" i="60"/>
  <c r="AT311" i="60"/>
  <c r="AQ311" i="60"/>
  <c r="AO311" i="60"/>
  <c r="AM311" i="60"/>
  <c r="AG311" i="60"/>
  <c r="AF311" i="60"/>
  <c r="AD311" i="60"/>
  <c r="AB311" i="60"/>
  <c r="Z311" i="60"/>
  <c r="T311" i="60"/>
  <c r="K311" i="60"/>
  <c r="J311" i="60"/>
  <c r="H311" i="60"/>
  <c r="A311" i="60"/>
  <c r="BT310" i="60"/>
  <c r="BS310" i="60"/>
  <c r="BQ310" i="60"/>
  <c r="BO310" i="60"/>
  <c r="BM310" i="60"/>
  <c r="BG310" i="60"/>
  <c r="BF310" i="60"/>
  <c r="BD310" i="60"/>
  <c r="BB310" i="60"/>
  <c r="AZ310" i="60"/>
  <c r="AT310" i="60"/>
  <c r="AQ310" i="60"/>
  <c r="AO310" i="60"/>
  <c r="AM310" i="60"/>
  <c r="AG310" i="60"/>
  <c r="AF310" i="60"/>
  <c r="AD310" i="60"/>
  <c r="AB310" i="60"/>
  <c r="Z310" i="60"/>
  <c r="T310" i="60"/>
  <c r="K310" i="60"/>
  <c r="J310" i="60"/>
  <c r="H310" i="60"/>
  <c r="A310" i="60"/>
  <c r="BT309" i="60"/>
  <c r="BS309" i="60"/>
  <c r="BQ309" i="60"/>
  <c r="BO309" i="60"/>
  <c r="BM309" i="60"/>
  <c r="BG309" i="60"/>
  <c r="BF309" i="60"/>
  <c r="BD309" i="60"/>
  <c r="BB309" i="60"/>
  <c r="AZ309" i="60"/>
  <c r="AT309" i="60"/>
  <c r="AQ309" i="60"/>
  <c r="AO309" i="60"/>
  <c r="AM309" i="60"/>
  <c r="AG309" i="60"/>
  <c r="AF309" i="60"/>
  <c r="AD309" i="60"/>
  <c r="AB309" i="60"/>
  <c r="Z309" i="60"/>
  <c r="T309" i="60"/>
  <c r="K309" i="60"/>
  <c r="J309" i="60"/>
  <c r="H309" i="60"/>
  <c r="A309" i="60"/>
  <c r="BT308" i="60"/>
  <c r="BS308" i="60"/>
  <c r="BQ308" i="60"/>
  <c r="BO308" i="60"/>
  <c r="BM308" i="60"/>
  <c r="BG308" i="60"/>
  <c r="BF308" i="60"/>
  <c r="BD308" i="60"/>
  <c r="BB308" i="60"/>
  <c r="AZ308" i="60"/>
  <c r="AT308" i="60"/>
  <c r="AQ308" i="60"/>
  <c r="AO308" i="60"/>
  <c r="AM308" i="60"/>
  <c r="AG308" i="60"/>
  <c r="AF308" i="60"/>
  <c r="AD308" i="60"/>
  <c r="AB308" i="60"/>
  <c r="Z308" i="60"/>
  <c r="T308" i="60"/>
  <c r="K308" i="60"/>
  <c r="J308" i="60"/>
  <c r="H308" i="60"/>
  <c r="A308" i="60"/>
  <c r="BT307" i="60"/>
  <c r="BS307" i="60"/>
  <c r="BQ307" i="60"/>
  <c r="BO307" i="60"/>
  <c r="BM307" i="60"/>
  <c r="BG307" i="60"/>
  <c r="BF307" i="60"/>
  <c r="BD307" i="60"/>
  <c r="BB307" i="60"/>
  <c r="AZ307" i="60"/>
  <c r="AT307" i="60"/>
  <c r="AQ307" i="60"/>
  <c r="AO307" i="60"/>
  <c r="AM307" i="60"/>
  <c r="AG307" i="60"/>
  <c r="AF307" i="60"/>
  <c r="AD307" i="60"/>
  <c r="AB307" i="60"/>
  <c r="Z307" i="60"/>
  <c r="T307" i="60"/>
  <c r="K307" i="60"/>
  <c r="J307" i="60"/>
  <c r="H307" i="60"/>
  <c r="A307" i="60"/>
  <c r="BT306" i="60"/>
  <c r="BS306" i="60"/>
  <c r="BQ306" i="60"/>
  <c r="BO306" i="60"/>
  <c r="BM306" i="60"/>
  <c r="BG306" i="60"/>
  <c r="BF306" i="60"/>
  <c r="BD306" i="60"/>
  <c r="BB306" i="60"/>
  <c r="AZ306" i="60"/>
  <c r="AT306" i="60"/>
  <c r="AQ306" i="60"/>
  <c r="AO306" i="60"/>
  <c r="AM306" i="60"/>
  <c r="AG306" i="60"/>
  <c r="AF306" i="60"/>
  <c r="AD306" i="60"/>
  <c r="AB306" i="60"/>
  <c r="Z306" i="60"/>
  <c r="T306" i="60"/>
  <c r="K306" i="60"/>
  <c r="J306" i="60"/>
  <c r="H306" i="60"/>
  <c r="A306" i="60"/>
  <c r="BT305" i="60"/>
  <c r="BS305" i="60"/>
  <c r="BQ305" i="60"/>
  <c r="BO305" i="60"/>
  <c r="BM305" i="60"/>
  <c r="BG305" i="60"/>
  <c r="BF305" i="60"/>
  <c r="BD305" i="60"/>
  <c r="BB305" i="60"/>
  <c r="AZ305" i="60"/>
  <c r="AT305" i="60"/>
  <c r="AQ305" i="60"/>
  <c r="AO305" i="60"/>
  <c r="AM305" i="60"/>
  <c r="AG305" i="60"/>
  <c r="AF305" i="60"/>
  <c r="AD305" i="60"/>
  <c r="AB305" i="60"/>
  <c r="Z305" i="60"/>
  <c r="T305" i="60"/>
  <c r="K305" i="60"/>
  <c r="J305" i="60"/>
  <c r="H305" i="60"/>
  <c r="A305" i="60"/>
  <c r="BT304" i="60"/>
  <c r="BS304" i="60"/>
  <c r="BQ304" i="60"/>
  <c r="BO304" i="60"/>
  <c r="BM304" i="60"/>
  <c r="BG304" i="60"/>
  <c r="BF304" i="60"/>
  <c r="BD304" i="60"/>
  <c r="BB304" i="60"/>
  <c r="AZ304" i="60"/>
  <c r="AT304" i="60"/>
  <c r="AQ304" i="60"/>
  <c r="AO304" i="60"/>
  <c r="AM304" i="60"/>
  <c r="AG304" i="60"/>
  <c r="AF304" i="60"/>
  <c r="AD304" i="60"/>
  <c r="AB304" i="60"/>
  <c r="Z304" i="60"/>
  <c r="T304" i="60"/>
  <c r="K304" i="60"/>
  <c r="J304" i="60"/>
  <c r="H304" i="60"/>
  <c r="A304" i="60"/>
  <c r="BT303" i="60"/>
  <c r="BS303" i="60"/>
  <c r="BQ303" i="60"/>
  <c r="BO303" i="60"/>
  <c r="BM303" i="60"/>
  <c r="BG303" i="60"/>
  <c r="BF303" i="60"/>
  <c r="BD303" i="60"/>
  <c r="BB303" i="60"/>
  <c r="AZ303" i="60"/>
  <c r="AT303" i="60"/>
  <c r="AQ303" i="60"/>
  <c r="AO303" i="60"/>
  <c r="AM303" i="60"/>
  <c r="AG303" i="60"/>
  <c r="AF303" i="60"/>
  <c r="AD303" i="60"/>
  <c r="AB303" i="60"/>
  <c r="Z303" i="60"/>
  <c r="T303" i="60"/>
  <c r="K303" i="60"/>
  <c r="J303" i="60"/>
  <c r="H303" i="60"/>
  <c r="A303" i="60"/>
  <c r="BT302" i="60"/>
  <c r="BS302" i="60"/>
  <c r="BQ302" i="60"/>
  <c r="BO302" i="60"/>
  <c r="BM302" i="60"/>
  <c r="BG302" i="60"/>
  <c r="BF302" i="60"/>
  <c r="BD302" i="60"/>
  <c r="BB302" i="60"/>
  <c r="AZ302" i="60"/>
  <c r="AT302" i="60"/>
  <c r="AQ302" i="60"/>
  <c r="AO302" i="60"/>
  <c r="AM302" i="60"/>
  <c r="AG302" i="60"/>
  <c r="AF302" i="60"/>
  <c r="AD302" i="60"/>
  <c r="AB302" i="60"/>
  <c r="Z302" i="60"/>
  <c r="T302" i="60"/>
  <c r="K302" i="60"/>
  <c r="J302" i="60"/>
  <c r="H302" i="60"/>
  <c r="A302" i="60"/>
  <c r="BT301" i="60"/>
  <c r="BS301" i="60"/>
  <c r="BQ301" i="60"/>
  <c r="BO301" i="60"/>
  <c r="BM301" i="60"/>
  <c r="BG301" i="60"/>
  <c r="BF301" i="60"/>
  <c r="BD301" i="60"/>
  <c r="BB301" i="60"/>
  <c r="AZ301" i="60"/>
  <c r="AT301" i="60"/>
  <c r="AQ301" i="60"/>
  <c r="AO301" i="60"/>
  <c r="AM301" i="60"/>
  <c r="AG301" i="60"/>
  <c r="AF301" i="60"/>
  <c r="AD301" i="60"/>
  <c r="AB301" i="60"/>
  <c r="Z301" i="60"/>
  <c r="T301" i="60"/>
  <c r="K301" i="60"/>
  <c r="J301" i="60"/>
  <c r="H301" i="60"/>
  <c r="A301" i="60"/>
  <c r="BT300" i="60"/>
  <c r="BS300" i="60"/>
  <c r="BQ300" i="60"/>
  <c r="BO300" i="60"/>
  <c r="BM300" i="60"/>
  <c r="BG300" i="60"/>
  <c r="BF300" i="60"/>
  <c r="BD300" i="60"/>
  <c r="BB300" i="60"/>
  <c r="AZ300" i="60"/>
  <c r="AT300" i="60"/>
  <c r="AQ300" i="60"/>
  <c r="AO300" i="60"/>
  <c r="AM300" i="60"/>
  <c r="AG300" i="60"/>
  <c r="AF300" i="60"/>
  <c r="AD300" i="60"/>
  <c r="AB300" i="60"/>
  <c r="Z300" i="60"/>
  <c r="T300" i="60"/>
  <c r="K300" i="60"/>
  <c r="J300" i="60"/>
  <c r="H300" i="60"/>
  <c r="A300" i="60"/>
  <c r="BT299" i="60"/>
  <c r="BS299" i="60"/>
  <c r="BQ299" i="60"/>
  <c r="BO299" i="60"/>
  <c r="BM299" i="60"/>
  <c r="BG299" i="60"/>
  <c r="BF299" i="60"/>
  <c r="BD299" i="60"/>
  <c r="BB299" i="60"/>
  <c r="AZ299" i="60"/>
  <c r="AT299" i="60"/>
  <c r="AQ299" i="60"/>
  <c r="AO299" i="60"/>
  <c r="AM299" i="60"/>
  <c r="AG299" i="60"/>
  <c r="AF299" i="60"/>
  <c r="AD299" i="60"/>
  <c r="AB299" i="60"/>
  <c r="Z299" i="60"/>
  <c r="T299" i="60"/>
  <c r="K299" i="60"/>
  <c r="J299" i="60"/>
  <c r="H299" i="60"/>
  <c r="A299" i="60"/>
  <c r="BT298" i="60"/>
  <c r="BS298" i="60"/>
  <c r="BQ298" i="60"/>
  <c r="BO298" i="60"/>
  <c r="BM298" i="60"/>
  <c r="BG298" i="60"/>
  <c r="BF298" i="60"/>
  <c r="BD298" i="60"/>
  <c r="BB298" i="60"/>
  <c r="AZ298" i="60"/>
  <c r="AT298" i="60"/>
  <c r="AQ298" i="60"/>
  <c r="AO298" i="60"/>
  <c r="AM298" i="60"/>
  <c r="AG298" i="60"/>
  <c r="AF298" i="60"/>
  <c r="AD298" i="60"/>
  <c r="AB298" i="60"/>
  <c r="Z298" i="60"/>
  <c r="T298" i="60"/>
  <c r="K298" i="60"/>
  <c r="J298" i="60"/>
  <c r="H298" i="60"/>
  <c r="A298" i="60"/>
  <c r="BT297" i="60"/>
  <c r="BS297" i="60"/>
  <c r="BQ297" i="60"/>
  <c r="BO297" i="60"/>
  <c r="BM297" i="60"/>
  <c r="BG297" i="60"/>
  <c r="BF297" i="60"/>
  <c r="BD297" i="60"/>
  <c r="BB297" i="60"/>
  <c r="AZ297" i="60"/>
  <c r="AT297" i="60"/>
  <c r="AQ297" i="60"/>
  <c r="AO297" i="60"/>
  <c r="AM297" i="60"/>
  <c r="AG297" i="60"/>
  <c r="AF297" i="60"/>
  <c r="AD297" i="60"/>
  <c r="AB297" i="60"/>
  <c r="Z297" i="60"/>
  <c r="T297" i="60"/>
  <c r="K297" i="60"/>
  <c r="J297" i="60"/>
  <c r="H297" i="60"/>
  <c r="A297" i="60"/>
  <c r="BT296" i="60"/>
  <c r="BS296" i="60"/>
  <c r="BQ296" i="60"/>
  <c r="BO296" i="60"/>
  <c r="BM296" i="60"/>
  <c r="BG296" i="60"/>
  <c r="BF296" i="60"/>
  <c r="BD296" i="60"/>
  <c r="BB296" i="60"/>
  <c r="AZ296" i="60"/>
  <c r="AT296" i="60"/>
  <c r="AQ296" i="60"/>
  <c r="AO296" i="60"/>
  <c r="AM296" i="60"/>
  <c r="AG296" i="60"/>
  <c r="AF296" i="60"/>
  <c r="AD296" i="60"/>
  <c r="AB296" i="60"/>
  <c r="Z296" i="60"/>
  <c r="T296" i="60"/>
  <c r="K296" i="60"/>
  <c r="J296" i="60"/>
  <c r="H296" i="60"/>
  <c r="A296" i="60"/>
  <c r="BT295" i="60"/>
  <c r="BS295" i="60"/>
  <c r="BQ295" i="60"/>
  <c r="BO295" i="60"/>
  <c r="BM295" i="60"/>
  <c r="BG295" i="60"/>
  <c r="BF295" i="60"/>
  <c r="BD295" i="60"/>
  <c r="BB295" i="60"/>
  <c r="AZ295" i="60"/>
  <c r="AT295" i="60"/>
  <c r="AQ295" i="60"/>
  <c r="AO295" i="60"/>
  <c r="AM295" i="60"/>
  <c r="AG295" i="60"/>
  <c r="AF295" i="60"/>
  <c r="AD295" i="60"/>
  <c r="AB295" i="60"/>
  <c r="Z295" i="60"/>
  <c r="T295" i="60"/>
  <c r="K295" i="60"/>
  <c r="J295" i="60"/>
  <c r="H295" i="60"/>
  <c r="A295" i="60"/>
  <c r="BT294" i="60"/>
  <c r="BS294" i="60"/>
  <c r="BQ294" i="60"/>
  <c r="BO294" i="60"/>
  <c r="BM294" i="60"/>
  <c r="BG294" i="60"/>
  <c r="BF294" i="60"/>
  <c r="BD294" i="60"/>
  <c r="BB294" i="60"/>
  <c r="AZ294" i="60"/>
  <c r="AT294" i="60"/>
  <c r="AQ294" i="60"/>
  <c r="AO294" i="60"/>
  <c r="AM294" i="60"/>
  <c r="AG294" i="60"/>
  <c r="AF294" i="60"/>
  <c r="AD294" i="60"/>
  <c r="AB294" i="60"/>
  <c r="Z294" i="60"/>
  <c r="T294" i="60"/>
  <c r="K294" i="60"/>
  <c r="J294" i="60"/>
  <c r="H294" i="60"/>
  <c r="A294" i="60"/>
  <c r="BT293" i="60"/>
  <c r="BS293" i="60"/>
  <c r="BQ293" i="60"/>
  <c r="BO293" i="60"/>
  <c r="BM293" i="60"/>
  <c r="BG293" i="60"/>
  <c r="BF293" i="60"/>
  <c r="BD293" i="60"/>
  <c r="BB293" i="60"/>
  <c r="AZ293" i="60"/>
  <c r="AT293" i="60"/>
  <c r="AQ293" i="60"/>
  <c r="AO293" i="60"/>
  <c r="AM293" i="60"/>
  <c r="AG293" i="60"/>
  <c r="AF293" i="60"/>
  <c r="AD293" i="60"/>
  <c r="AB293" i="60"/>
  <c r="Z293" i="60"/>
  <c r="T293" i="60"/>
  <c r="K293" i="60"/>
  <c r="J293" i="60"/>
  <c r="H293" i="60"/>
  <c r="A293" i="60"/>
  <c r="BT292" i="60"/>
  <c r="BS292" i="60"/>
  <c r="BQ292" i="60"/>
  <c r="BO292" i="60"/>
  <c r="BM292" i="60"/>
  <c r="BG292" i="60"/>
  <c r="BF292" i="60"/>
  <c r="BD292" i="60"/>
  <c r="BB292" i="60"/>
  <c r="AZ292" i="60"/>
  <c r="AT292" i="60"/>
  <c r="AQ292" i="60"/>
  <c r="AO292" i="60"/>
  <c r="AM292" i="60"/>
  <c r="AG292" i="60"/>
  <c r="AF292" i="60"/>
  <c r="AD292" i="60"/>
  <c r="AB292" i="60"/>
  <c r="Z292" i="60"/>
  <c r="T292" i="60"/>
  <c r="K292" i="60"/>
  <c r="J292" i="60"/>
  <c r="H292" i="60"/>
  <c r="A292" i="60"/>
  <c r="BT291" i="60"/>
  <c r="BS291" i="60"/>
  <c r="BQ291" i="60"/>
  <c r="BO291" i="60"/>
  <c r="BM291" i="60"/>
  <c r="BG291" i="60"/>
  <c r="BF291" i="60"/>
  <c r="BD291" i="60"/>
  <c r="BB291" i="60"/>
  <c r="AZ291" i="60"/>
  <c r="AT291" i="60"/>
  <c r="AQ291" i="60"/>
  <c r="AO291" i="60"/>
  <c r="AM291" i="60"/>
  <c r="AG291" i="60"/>
  <c r="AF291" i="60"/>
  <c r="AD291" i="60"/>
  <c r="AB291" i="60"/>
  <c r="Z291" i="60"/>
  <c r="T291" i="60"/>
  <c r="K291" i="60"/>
  <c r="J291" i="60"/>
  <c r="H291" i="60"/>
  <c r="A291" i="60"/>
  <c r="BT290" i="60"/>
  <c r="BS290" i="60"/>
  <c r="BQ290" i="60"/>
  <c r="BO290" i="60"/>
  <c r="BM290" i="60"/>
  <c r="BG290" i="60"/>
  <c r="BF290" i="60"/>
  <c r="BD290" i="60"/>
  <c r="BB290" i="60"/>
  <c r="AZ290" i="60"/>
  <c r="AT290" i="60"/>
  <c r="AQ290" i="60"/>
  <c r="AO290" i="60"/>
  <c r="AM290" i="60"/>
  <c r="AG290" i="60"/>
  <c r="AF290" i="60"/>
  <c r="AD290" i="60"/>
  <c r="AB290" i="60"/>
  <c r="Z290" i="60"/>
  <c r="T290" i="60"/>
  <c r="K290" i="60"/>
  <c r="J290" i="60"/>
  <c r="H290" i="60"/>
  <c r="A290" i="60"/>
  <c r="BT289" i="60"/>
  <c r="BS289" i="60"/>
  <c r="BQ289" i="60"/>
  <c r="BO289" i="60"/>
  <c r="BM289" i="60"/>
  <c r="BG289" i="60"/>
  <c r="BF289" i="60"/>
  <c r="BD289" i="60"/>
  <c r="BB289" i="60"/>
  <c r="AZ289" i="60"/>
  <c r="AT289" i="60"/>
  <c r="AQ289" i="60"/>
  <c r="AO289" i="60"/>
  <c r="AM289" i="60"/>
  <c r="AG289" i="60"/>
  <c r="AF289" i="60"/>
  <c r="AD289" i="60"/>
  <c r="AB289" i="60"/>
  <c r="Z289" i="60"/>
  <c r="T289" i="60"/>
  <c r="K289" i="60"/>
  <c r="J289" i="60"/>
  <c r="H289" i="60"/>
  <c r="A289" i="60"/>
  <c r="BT288" i="60"/>
  <c r="BS288" i="60"/>
  <c r="BQ288" i="60"/>
  <c r="BO288" i="60"/>
  <c r="BM288" i="60"/>
  <c r="BG288" i="60"/>
  <c r="BF288" i="60"/>
  <c r="BD288" i="60"/>
  <c r="BB288" i="60"/>
  <c r="AZ288" i="60"/>
  <c r="AT288" i="60"/>
  <c r="AQ288" i="60"/>
  <c r="AO288" i="60"/>
  <c r="AM288" i="60"/>
  <c r="AG288" i="60"/>
  <c r="AF288" i="60"/>
  <c r="AD288" i="60"/>
  <c r="AB288" i="60"/>
  <c r="Z288" i="60"/>
  <c r="T288" i="60"/>
  <c r="K288" i="60"/>
  <c r="J288" i="60"/>
  <c r="H288" i="60"/>
  <c r="A288" i="60"/>
  <c r="BT287" i="60"/>
  <c r="BS287" i="60"/>
  <c r="BQ287" i="60"/>
  <c r="BO287" i="60"/>
  <c r="BM287" i="60"/>
  <c r="BG287" i="60"/>
  <c r="BF287" i="60"/>
  <c r="BD287" i="60"/>
  <c r="BB287" i="60"/>
  <c r="AZ287" i="60"/>
  <c r="AT287" i="60"/>
  <c r="AQ287" i="60"/>
  <c r="AO287" i="60"/>
  <c r="AM287" i="60"/>
  <c r="AG287" i="60"/>
  <c r="AF287" i="60"/>
  <c r="AD287" i="60"/>
  <c r="AB287" i="60"/>
  <c r="Z287" i="60"/>
  <c r="T287" i="60"/>
  <c r="K287" i="60"/>
  <c r="J287" i="60"/>
  <c r="H287" i="60"/>
  <c r="A287" i="60"/>
  <c r="BT286" i="60"/>
  <c r="BS286" i="60"/>
  <c r="BQ286" i="60"/>
  <c r="BO286" i="60"/>
  <c r="BM286" i="60"/>
  <c r="BG286" i="60"/>
  <c r="BF286" i="60"/>
  <c r="BD286" i="60"/>
  <c r="BB286" i="60"/>
  <c r="AZ286" i="60"/>
  <c r="AT286" i="60"/>
  <c r="AQ286" i="60"/>
  <c r="AO286" i="60"/>
  <c r="AM286" i="60"/>
  <c r="AG286" i="60"/>
  <c r="AF286" i="60"/>
  <c r="AD286" i="60"/>
  <c r="AB286" i="60"/>
  <c r="Z286" i="60"/>
  <c r="T286" i="60"/>
  <c r="K286" i="60"/>
  <c r="J286" i="60"/>
  <c r="H286" i="60"/>
  <c r="A286" i="60"/>
  <c r="BT285" i="60"/>
  <c r="BS285" i="60"/>
  <c r="BQ285" i="60"/>
  <c r="BO285" i="60"/>
  <c r="BM285" i="60"/>
  <c r="BG285" i="60"/>
  <c r="BF285" i="60"/>
  <c r="BD285" i="60"/>
  <c r="BB285" i="60"/>
  <c r="AZ285" i="60"/>
  <c r="AT285" i="60"/>
  <c r="AQ285" i="60"/>
  <c r="AO285" i="60"/>
  <c r="AM285" i="60"/>
  <c r="AG285" i="60"/>
  <c r="AF285" i="60"/>
  <c r="AD285" i="60"/>
  <c r="AB285" i="60"/>
  <c r="Z285" i="60"/>
  <c r="T285" i="60"/>
  <c r="K285" i="60"/>
  <c r="J285" i="60"/>
  <c r="H285" i="60"/>
  <c r="A285" i="60"/>
  <c r="BT284" i="60"/>
  <c r="BS284" i="60"/>
  <c r="BQ284" i="60"/>
  <c r="BO284" i="60"/>
  <c r="BM284" i="60"/>
  <c r="BG284" i="60"/>
  <c r="BF284" i="60"/>
  <c r="BD284" i="60"/>
  <c r="BB284" i="60"/>
  <c r="AZ284" i="60"/>
  <c r="AT284" i="60"/>
  <c r="AQ284" i="60"/>
  <c r="AO284" i="60"/>
  <c r="AM284" i="60"/>
  <c r="AG284" i="60"/>
  <c r="AF284" i="60"/>
  <c r="AD284" i="60"/>
  <c r="AB284" i="60"/>
  <c r="Z284" i="60"/>
  <c r="T284" i="60"/>
  <c r="K284" i="60"/>
  <c r="J284" i="60"/>
  <c r="H284" i="60"/>
  <c r="A284" i="60"/>
  <c r="BT283" i="60"/>
  <c r="BS283" i="60"/>
  <c r="BQ283" i="60"/>
  <c r="BO283" i="60"/>
  <c r="BM283" i="60"/>
  <c r="BG283" i="60"/>
  <c r="BF283" i="60"/>
  <c r="BD283" i="60"/>
  <c r="BB283" i="60"/>
  <c r="AZ283" i="60"/>
  <c r="AT283" i="60"/>
  <c r="AQ283" i="60"/>
  <c r="AO283" i="60"/>
  <c r="AM283" i="60"/>
  <c r="AG283" i="60"/>
  <c r="AF283" i="60"/>
  <c r="AD283" i="60"/>
  <c r="AB283" i="60"/>
  <c r="Z283" i="60"/>
  <c r="T283" i="60"/>
  <c r="K283" i="60"/>
  <c r="J283" i="60"/>
  <c r="H283" i="60"/>
  <c r="A283" i="60"/>
  <c r="BT282" i="60"/>
  <c r="BS282" i="60"/>
  <c r="BQ282" i="60"/>
  <c r="BO282" i="60"/>
  <c r="BM282" i="60"/>
  <c r="BG282" i="60"/>
  <c r="BF282" i="60"/>
  <c r="BD282" i="60"/>
  <c r="BB282" i="60"/>
  <c r="AZ282" i="60"/>
  <c r="AT282" i="60"/>
  <c r="AQ282" i="60"/>
  <c r="AO282" i="60"/>
  <c r="AM282" i="60"/>
  <c r="AG282" i="60"/>
  <c r="AF282" i="60"/>
  <c r="AD282" i="60"/>
  <c r="AB282" i="60"/>
  <c r="Z282" i="60"/>
  <c r="T282" i="60"/>
  <c r="K282" i="60"/>
  <c r="J282" i="60"/>
  <c r="H282" i="60"/>
  <c r="A282" i="60"/>
  <c r="BT281" i="60"/>
  <c r="BS281" i="60"/>
  <c r="BQ281" i="60"/>
  <c r="BO281" i="60"/>
  <c r="BM281" i="60"/>
  <c r="BG281" i="60"/>
  <c r="BF281" i="60"/>
  <c r="BD281" i="60"/>
  <c r="BB281" i="60"/>
  <c r="AZ281" i="60"/>
  <c r="AT281" i="60"/>
  <c r="AQ281" i="60"/>
  <c r="AO281" i="60"/>
  <c r="AM281" i="60"/>
  <c r="AG281" i="60"/>
  <c r="AF281" i="60"/>
  <c r="AD281" i="60"/>
  <c r="AB281" i="60"/>
  <c r="Z281" i="60"/>
  <c r="T281" i="60"/>
  <c r="K281" i="60"/>
  <c r="J281" i="60"/>
  <c r="H281" i="60"/>
  <c r="A281" i="60"/>
  <c r="BT280" i="60"/>
  <c r="BS280" i="60"/>
  <c r="BQ280" i="60"/>
  <c r="BO280" i="60"/>
  <c r="BM280" i="60"/>
  <c r="BG280" i="60"/>
  <c r="BF280" i="60"/>
  <c r="BD280" i="60"/>
  <c r="BB280" i="60"/>
  <c r="AZ280" i="60"/>
  <c r="AT280" i="60"/>
  <c r="AQ280" i="60"/>
  <c r="AO280" i="60"/>
  <c r="AM280" i="60"/>
  <c r="AG280" i="60"/>
  <c r="AF280" i="60"/>
  <c r="AD280" i="60"/>
  <c r="AB280" i="60"/>
  <c r="Z280" i="60"/>
  <c r="T280" i="60"/>
  <c r="K280" i="60"/>
  <c r="J280" i="60"/>
  <c r="H280" i="60"/>
  <c r="A280" i="60"/>
  <c r="BT279" i="60"/>
  <c r="BS279" i="60"/>
  <c r="BQ279" i="60"/>
  <c r="BO279" i="60"/>
  <c r="BM279" i="60"/>
  <c r="BG279" i="60"/>
  <c r="BF279" i="60"/>
  <c r="BD279" i="60"/>
  <c r="BB279" i="60"/>
  <c r="AZ279" i="60"/>
  <c r="AT279" i="60"/>
  <c r="AQ279" i="60"/>
  <c r="AO279" i="60"/>
  <c r="AM279" i="60"/>
  <c r="AG279" i="60"/>
  <c r="AF279" i="60"/>
  <c r="AD279" i="60"/>
  <c r="AB279" i="60"/>
  <c r="Z279" i="60"/>
  <c r="T279" i="60"/>
  <c r="K279" i="60"/>
  <c r="J279" i="60"/>
  <c r="H279" i="60"/>
  <c r="A279" i="60"/>
  <c r="BT278" i="60"/>
  <c r="BS278" i="60"/>
  <c r="BQ278" i="60"/>
  <c r="BO278" i="60"/>
  <c r="BM278" i="60"/>
  <c r="BG278" i="60"/>
  <c r="BF278" i="60"/>
  <c r="BD278" i="60"/>
  <c r="BB278" i="60"/>
  <c r="AZ278" i="60"/>
  <c r="AT278" i="60"/>
  <c r="AQ278" i="60"/>
  <c r="AO278" i="60"/>
  <c r="AM278" i="60"/>
  <c r="AG278" i="60"/>
  <c r="AF278" i="60"/>
  <c r="AD278" i="60"/>
  <c r="AB278" i="60"/>
  <c r="Z278" i="60"/>
  <c r="T278" i="60"/>
  <c r="K278" i="60"/>
  <c r="J278" i="60"/>
  <c r="H278" i="60"/>
  <c r="A278" i="60"/>
  <c r="BT277" i="60"/>
  <c r="BS277" i="60"/>
  <c r="BQ277" i="60"/>
  <c r="BO277" i="60"/>
  <c r="BM277" i="60"/>
  <c r="BG277" i="60"/>
  <c r="BF277" i="60"/>
  <c r="BD277" i="60"/>
  <c r="BB277" i="60"/>
  <c r="AZ277" i="60"/>
  <c r="AT277" i="60"/>
  <c r="AQ277" i="60"/>
  <c r="AO277" i="60"/>
  <c r="AM277" i="60"/>
  <c r="AG277" i="60"/>
  <c r="AF277" i="60"/>
  <c r="AD277" i="60"/>
  <c r="AB277" i="60"/>
  <c r="Z277" i="60"/>
  <c r="T277" i="60"/>
  <c r="K277" i="60"/>
  <c r="J277" i="60"/>
  <c r="H277" i="60"/>
  <c r="A277" i="60"/>
  <c r="BT276" i="60"/>
  <c r="BS276" i="60"/>
  <c r="BQ276" i="60"/>
  <c r="BO276" i="60"/>
  <c r="BM276" i="60"/>
  <c r="BG276" i="60"/>
  <c r="BF276" i="60"/>
  <c r="BD276" i="60"/>
  <c r="BB276" i="60"/>
  <c r="AZ276" i="60"/>
  <c r="AT276" i="60"/>
  <c r="AQ276" i="60"/>
  <c r="AO276" i="60"/>
  <c r="AM276" i="60"/>
  <c r="AG276" i="60"/>
  <c r="AF276" i="60"/>
  <c r="AD276" i="60"/>
  <c r="AB276" i="60"/>
  <c r="Z276" i="60"/>
  <c r="T276" i="60"/>
  <c r="K276" i="60"/>
  <c r="J276" i="60"/>
  <c r="H276" i="60"/>
  <c r="A276" i="60"/>
  <c r="BT275" i="60"/>
  <c r="BS275" i="60"/>
  <c r="BQ275" i="60"/>
  <c r="BO275" i="60"/>
  <c r="BM275" i="60"/>
  <c r="BG275" i="60"/>
  <c r="BF275" i="60"/>
  <c r="BD275" i="60"/>
  <c r="BB275" i="60"/>
  <c r="AZ275" i="60"/>
  <c r="AT275" i="60"/>
  <c r="AQ275" i="60"/>
  <c r="AO275" i="60"/>
  <c r="AM275" i="60"/>
  <c r="AG275" i="60"/>
  <c r="AF275" i="60"/>
  <c r="AD275" i="60"/>
  <c r="AB275" i="60"/>
  <c r="Z275" i="60"/>
  <c r="T275" i="60"/>
  <c r="K275" i="60"/>
  <c r="J275" i="60"/>
  <c r="H275" i="60"/>
  <c r="A275" i="60"/>
  <c r="BT274" i="60"/>
  <c r="BS274" i="60"/>
  <c r="BQ274" i="60"/>
  <c r="BO274" i="60"/>
  <c r="BM274" i="60"/>
  <c r="BG274" i="60"/>
  <c r="BF274" i="60"/>
  <c r="BD274" i="60"/>
  <c r="BB274" i="60"/>
  <c r="AZ274" i="60"/>
  <c r="AT274" i="60"/>
  <c r="AQ274" i="60"/>
  <c r="AO274" i="60"/>
  <c r="AM274" i="60"/>
  <c r="AG274" i="60"/>
  <c r="AF274" i="60"/>
  <c r="AD274" i="60"/>
  <c r="AB274" i="60"/>
  <c r="Z274" i="60"/>
  <c r="T274" i="60"/>
  <c r="K274" i="60"/>
  <c r="J274" i="60"/>
  <c r="H274" i="60"/>
  <c r="A274" i="60"/>
  <c r="BT273" i="60"/>
  <c r="BS273" i="60"/>
  <c r="BQ273" i="60"/>
  <c r="BO273" i="60"/>
  <c r="BM273" i="60"/>
  <c r="BG273" i="60"/>
  <c r="BF273" i="60"/>
  <c r="BD273" i="60"/>
  <c r="BB273" i="60"/>
  <c r="AZ273" i="60"/>
  <c r="AT273" i="60"/>
  <c r="AQ273" i="60"/>
  <c r="AO273" i="60"/>
  <c r="AM273" i="60"/>
  <c r="AG273" i="60"/>
  <c r="AF273" i="60"/>
  <c r="AD273" i="60"/>
  <c r="AB273" i="60"/>
  <c r="Z273" i="60"/>
  <c r="T273" i="60"/>
  <c r="K273" i="60"/>
  <c r="J273" i="60"/>
  <c r="H273" i="60"/>
  <c r="A273" i="60"/>
  <c r="BT272" i="60"/>
  <c r="BS272" i="60"/>
  <c r="BQ272" i="60"/>
  <c r="BO272" i="60"/>
  <c r="BM272" i="60"/>
  <c r="BG272" i="60"/>
  <c r="BF272" i="60"/>
  <c r="BD272" i="60"/>
  <c r="BB272" i="60"/>
  <c r="AZ272" i="60"/>
  <c r="AT272" i="60"/>
  <c r="AQ272" i="60"/>
  <c r="AO272" i="60"/>
  <c r="AM272" i="60"/>
  <c r="AG272" i="60"/>
  <c r="AF272" i="60"/>
  <c r="AD272" i="60"/>
  <c r="AB272" i="60"/>
  <c r="Z272" i="60"/>
  <c r="T272" i="60"/>
  <c r="K272" i="60"/>
  <c r="J272" i="60"/>
  <c r="H272" i="60"/>
  <c r="A272" i="60"/>
  <c r="BT271" i="60"/>
  <c r="BS271" i="60"/>
  <c r="BQ271" i="60"/>
  <c r="BO271" i="60"/>
  <c r="BM271" i="60"/>
  <c r="BG271" i="60"/>
  <c r="BF271" i="60"/>
  <c r="BD271" i="60"/>
  <c r="BB271" i="60"/>
  <c r="AZ271" i="60"/>
  <c r="AT271" i="60"/>
  <c r="AQ271" i="60"/>
  <c r="AO271" i="60"/>
  <c r="AM271" i="60"/>
  <c r="AG271" i="60"/>
  <c r="AF271" i="60"/>
  <c r="AD271" i="60"/>
  <c r="AB271" i="60"/>
  <c r="Z271" i="60"/>
  <c r="T271" i="60"/>
  <c r="K271" i="60"/>
  <c r="J271" i="60"/>
  <c r="H271" i="60"/>
  <c r="A271" i="60"/>
  <c r="BT270" i="60"/>
  <c r="BS270" i="60"/>
  <c r="BQ270" i="60"/>
  <c r="BO270" i="60"/>
  <c r="BM270" i="60"/>
  <c r="BG270" i="60"/>
  <c r="BF270" i="60"/>
  <c r="BD270" i="60"/>
  <c r="BB270" i="60"/>
  <c r="AZ270" i="60"/>
  <c r="AT270" i="60"/>
  <c r="AQ270" i="60"/>
  <c r="AO270" i="60"/>
  <c r="AM270" i="60"/>
  <c r="AG270" i="60"/>
  <c r="AF270" i="60"/>
  <c r="AD270" i="60"/>
  <c r="AB270" i="60"/>
  <c r="Z270" i="60"/>
  <c r="T270" i="60"/>
  <c r="K270" i="60"/>
  <c r="J270" i="60"/>
  <c r="H270" i="60"/>
  <c r="A270" i="60"/>
  <c r="BT269" i="60"/>
  <c r="BS269" i="60"/>
  <c r="BQ269" i="60"/>
  <c r="BO269" i="60"/>
  <c r="BM269" i="60"/>
  <c r="BG269" i="60"/>
  <c r="BF269" i="60"/>
  <c r="BD269" i="60"/>
  <c r="BB269" i="60"/>
  <c r="AZ269" i="60"/>
  <c r="AT269" i="60"/>
  <c r="AQ269" i="60"/>
  <c r="AO269" i="60"/>
  <c r="AM269" i="60"/>
  <c r="AG269" i="60"/>
  <c r="AF269" i="60"/>
  <c r="AD269" i="60"/>
  <c r="AB269" i="60"/>
  <c r="Z269" i="60"/>
  <c r="T269" i="60"/>
  <c r="K269" i="60"/>
  <c r="J269" i="60"/>
  <c r="H269" i="60"/>
  <c r="A269" i="60"/>
  <c r="BT268" i="60"/>
  <c r="BS268" i="60"/>
  <c r="BQ268" i="60"/>
  <c r="BO268" i="60"/>
  <c r="BM268" i="60"/>
  <c r="BG268" i="60"/>
  <c r="BF268" i="60"/>
  <c r="BD268" i="60"/>
  <c r="BB268" i="60"/>
  <c r="AZ268" i="60"/>
  <c r="AT268" i="60"/>
  <c r="AQ268" i="60"/>
  <c r="AO268" i="60"/>
  <c r="AM268" i="60"/>
  <c r="AG268" i="60"/>
  <c r="AF268" i="60"/>
  <c r="AD268" i="60"/>
  <c r="AB268" i="60"/>
  <c r="Z268" i="60"/>
  <c r="T268" i="60"/>
  <c r="K268" i="60"/>
  <c r="J268" i="60"/>
  <c r="H268" i="60"/>
  <c r="A268" i="60"/>
  <c r="BT267" i="60"/>
  <c r="BS267" i="60"/>
  <c r="BQ267" i="60"/>
  <c r="BO267" i="60"/>
  <c r="BM267" i="60"/>
  <c r="BG267" i="60"/>
  <c r="BF267" i="60"/>
  <c r="BD267" i="60"/>
  <c r="BB267" i="60"/>
  <c r="AZ267" i="60"/>
  <c r="AT267" i="60"/>
  <c r="AQ267" i="60"/>
  <c r="AO267" i="60"/>
  <c r="AM267" i="60"/>
  <c r="AG267" i="60"/>
  <c r="AF267" i="60"/>
  <c r="AD267" i="60"/>
  <c r="AB267" i="60"/>
  <c r="Z267" i="60"/>
  <c r="T267" i="60"/>
  <c r="K267" i="60"/>
  <c r="J267" i="60"/>
  <c r="H267" i="60"/>
  <c r="A267" i="60"/>
  <c r="BT266" i="60"/>
  <c r="BS266" i="60"/>
  <c r="BQ266" i="60"/>
  <c r="BO266" i="60"/>
  <c r="BM266" i="60"/>
  <c r="BG266" i="60"/>
  <c r="BF266" i="60"/>
  <c r="BD266" i="60"/>
  <c r="BB266" i="60"/>
  <c r="AZ266" i="60"/>
  <c r="AT266" i="60"/>
  <c r="AQ266" i="60"/>
  <c r="AO266" i="60"/>
  <c r="AM266" i="60"/>
  <c r="AG266" i="60"/>
  <c r="AF266" i="60"/>
  <c r="AD266" i="60"/>
  <c r="AB266" i="60"/>
  <c r="Z266" i="60"/>
  <c r="T266" i="60"/>
  <c r="K266" i="60"/>
  <c r="J266" i="60"/>
  <c r="H266" i="60"/>
  <c r="A266" i="60"/>
  <c r="BT265" i="60"/>
  <c r="BS265" i="60"/>
  <c r="BQ265" i="60"/>
  <c r="BO265" i="60"/>
  <c r="BM265" i="60"/>
  <c r="BG265" i="60"/>
  <c r="BF265" i="60"/>
  <c r="BD265" i="60"/>
  <c r="BB265" i="60"/>
  <c r="AZ265" i="60"/>
  <c r="AT265" i="60"/>
  <c r="AQ265" i="60"/>
  <c r="AO265" i="60"/>
  <c r="AM265" i="60"/>
  <c r="AG265" i="60"/>
  <c r="AF265" i="60"/>
  <c r="AD265" i="60"/>
  <c r="AB265" i="60"/>
  <c r="Z265" i="60"/>
  <c r="T265" i="60"/>
  <c r="K265" i="60"/>
  <c r="J265" i="60"/>
  <c r="H265" i="60"/>
  <c r="A265" i="60"/>
  <c r="BT264" i="60"/>
  <c r="BS264" i="60"/>
  <c r="BQ264" i="60"/>
  <c r="BO264" i="60"/>
  <c r="BM264" i="60"/>
  <c r="BG264" i="60"/>
  <c r="BF264" i="60"/>
  <c r="BD264" i="60"/>
  <c r="BB264" i="60"/>
  <c r="AZ264" i="60"/>
  <c r="AT264" i="60"/>
  <c r="AQ264" i="60"/>
  <c r="AO264" i="60"/>
  <c r="AM264" i="60"/>
  <c r="AG264" i="60"/>
  <c r="AF264" i="60"/>
  <c r="AD264" i="60"/>
  <c r="AB264" i="60"/>
  <c r="Z264" i="60"/>
  <c r="T264" i="60"/>
  <c r="K264" i="60"/>
  <c r="J264" i="60"/>
  <c r="H264" i="60"/>
  <c r="A264" i="60"/>
  <c r="BT263" i="60"/>
  <c r="BS263" i="60"/>
  <c r="BQ263" i="60"/>
  <c r="BO263" i="60"/>
  <c r="BM263" i="60"/>
  <c r="BG263" i="60"/>
  <c r="BF263" i="60"/>
  <c r="BD263" i="60"/>
  <c r="BB263" i="60"/>
  <c r="AZ263" i="60"/>
  <c r="AT263" i="60"/>
  <c r="AQ263" i="60"/>
  <c r="AO263" i="60"/>
  <c r="AM263" i="60"/>
  <c r="AG263" i="60"/>
  <c r="AF263" i="60"/>
  <c r="AD263" i="60"/>
  <c r="AB263" i="60"/>
  <c r="Z263" i="60"/>
  <c r="T263" i="60"/>
  <c r="K263" i="60"/>
  <c r="J263" i="60"/>
  <c r="H263" i="60"/>
  <c r="A263" i="60"/>
  <c r="BT262" i="60"/>
  <c r="BS262" i="60"/>
  <c r="BQ262" i="60"/>
  <c r="BO262" i="60"/>
  <c r="BM262" i="60"/>
  <c r="BG262" i="60"/>
  <c r="BF262" i="60"/>
  <c r="BD262" i="60"/>
  <c r="BB262" i="60"/>
  <c r="AZ262" i="60"/>
  <c r="AT262" i="60"/>
  <c r="AQ262" i="60"/>
  <c r="AO262" i="60"/>
  <c r="AM262" i="60"/>
  <c r="AG262" i="60"/>
  <c r="AF262" i="60"/>
  <c r="AD262" i="60"/>
  <c r="AB262" i="60"/>
  <c r="Z262" i="60"/>
  <c r="T262" i="60"/>
  <c r="K262" i="60"/>
  <c r="J262" i="60"/>
  <c r="H262" i="60"/>
  <c r="A262" i="60"/>
  <c r="BT261" i="60"/>
  <c r="BS261" i="60"/>
  <c r="BQ261" i="60"/>
  <c r="BO261" i="60"/>
  <c r="BM261" i="60"/>
  <c r="BG261" i="60"/>
  <c r="BF261" i="60"/>
  <c r="BD261" i="60"/>
  <c r="BB261" i="60"/>
  <c r="AZ261" i="60"/>
  <c r="AT261" i="60"/>
  <c r="AQ261" i="60"/>
  <c r="AO261" i="60"/>
  <c r="AM261" i="60"/>
  <c r="AG261" i="60"/>
  <c r="AF261" i="60"/>
  <c r="AD261" i="60"/>
  <c r="AB261" i="60"/>
  <c r="Z261" i="60"/>
  <c r="T261" i="60"/>
  <c r="K261" i="60"/>
  <c r="J261" i="60"/>
  <c r="H261" i="60"/>
  <c r="A261" i="60"/>
  <c r="BT260" i="60"/>
  <c r="BS260" i="60"/>
  <c r="BQ260" i="60"/>
  <c r="BO260" i="60"/>
  <c r="BM260" i="60"/>
  <c r="BG260" i="60"/>
  <c r="BF260" i="60"/>
  <c r="BD260" i="60"/>
  <c r="BB260" i="60"/>
  <c r="AZ260" i="60"/>
  <c r="AT260" i="60"/>
  <c r="AQ260" i="60"/>
  <c r="AO260" i="60"/>
  <c r="AM260" i="60"/>
  <c r="AG260" i="60"/>
  <c r="AF260" i="60"/>
  <c r="AD260" i="60"/>
  <c r="AB260" i="60"/>
  <c r="Z260" i="60"/>
  <c r="T260" i="60"/>
  <c r="K260" i="60"/>
  <c r="J260" i="60"/>
  <c r="H260" i="60"/>
  <c r="A260" i="60"/>
  <c r="BT259" i="60"/>
  <c r="BS259" i="60"/>
  <c r="BQ259" i="60"/>
  <c r="BO259" i="60"/>
  <c r="BM259" i="60"/>
  <c r="BG259" i="60"/>
  <c r="BF259" i="60"/>
  <c r="BD259" i="60"/>
  <c r="BB259" i="60"/>
  <c r="AZ259" i="60"/>
  <c r="AT259" i="60"/>
  <c r="AQ259" i="60"/>
  <c r="AO259" i="60"/>
  <c r="AM259" i="60"/>
  <c r="AG259" i="60"/>
  <c r="AF259" i="60"/>
  <c r="AD259" i="60"/>
  <c r="AB259" i="60"/>
  <c r="Z259" i="60"/>
  <c r="T259" i="60"/>
  <c r="K259" i="60"/>
  <c r="J259" i="60"/>
  <c r="H259" i="60"/>
  <c r="A259" i="60"/>
  <c r="BT258" i="60"/>
  <c r="BS258" i="60"/>
  <c r="BQ258" i="60"/>
  <c r="BO258" i="60"/>
  <c r="BM258" i="60"/>
  <c r="BG258" i="60"/>
  <c r="BF258" i="60"/>
  <c r="BD258" i="60"/>
  <c r="BB258" i="60"/>
  <c r="AZ258" i="60"/>
  <c r="AT258" i="60"/>
  <c r="AQ258" i="60"/>
  <c r="AO258" i="60"/>
  <c r="AM258" i="60"/>
  <c r="AG258" i="60"/>
  <c r="AF258" i="60"/>
  <c r="AD258" i="60"/>
  <c r="AB258" i="60"/>
  <c r="Z258" i="60"/>
  <c r="T258" i="60"/>
  <c r="K258" i="60"/>
  <c r="J258" i="60"/>
  <c r="H258" i="60"/>
  <c r="A258" i="60"/>
  <c r="BT257" i="60"/>
  <c r="BS257" i="60"/>
  <c r="BQ257" i="60"/>
  <c r="BO257" i="60"/>
  <c r="BM257" i="60"/>
  <c r="BG257" i="60"/>
  <c r="BF257" i="60"/>
  <c r="BD257" i="60"/>
  <c r="BB257" i="60"/>
  <c r="AZ257" i="60"/>
  <c r="AT257" i="60"/>
  <c r="AQ257" i="60"/>
  <c r="AO257" i="60"/>
  <c r="AM257" i="60"/>
  <c r="AG257" i="60"/>
  <c r="AF257" i="60"/>
  <c r="AD257" i="60"/>
  <c r="AB257" i="60"/>
  <c r="Z257" i="60"/>
  <c r="T257" i="60"/>
  <c r="K257" i="60"/>
  <c r="J257" i="60"/>
  <c r="H257" i="60"/>
  <c r="A257" i="60"/>
  <c r="BT256" i="60"/>
  <c r="BS256" i="60"/>
  <c r="BQ256" i="60"/>
  <c r="BO256" i="60"/>
  <c r="BM256" i="60"/>
  <c r="BG256" i="60"/>
  <c r="BF256" i="60"/>
  <c r="BD256" i="60"/>
  <c r="BB256" i="60"/>
  <c r="AZ256" i="60"/>
  <c r="AT256" i="60"/>
  <c r="AQ256" i="60"/>
  <c r="AO256" i="60"/>
  <c r="AM256" i="60"/>
  <c r="AG256" i="60"/>
  <c r="AF256" i="60"/>
  <c r="AD256" i="60"/>
  <c r="AB256" i="60"/>
  <c r="Z256" i="60"/>
  <c r="T256" i="60"/>
  <c r="K256" i="60"/>
  <c r="J256" i="60"/>
  <c r="H256" i="60"/>
  <c r="A256" i="60"/>
  <c r="BT255" i="60"/>
  <c r="BS255" i="60"/>
  <c r="BQ255" i="60"/>
  <c r="BO255" i="60"/>
  <c r="BM255" i="60"/>
  <c r="BG255" i="60"/>
  <c r="BF255" i="60"/>
  <c r="BD255" i="60"/>
  <c r="BB255" i="60"/>
  <c r="AZ255" i="60"/>
  <c r="AT255" i="60"/>
  <c r="AQ255" i="60"/>
  <c r="AO255" i="60"/>
  <c r="AM255" i="60"/>
  <c r="AG255" i="60"/>
  <c r="AF255" i="60"/>
  <c r="AD255" i="60"/>
  <c r="AB255" i="60"/>
  <c r="Z255" i="60"/>
  <c r="T255" i="60"/>
  <c r="K255" i="60"/>
  <c r="J255" i="60"/>
  <c r="H255" i="60"/>
  <c r="A255" i="60"/>
  <c r="BT254" i="60"/>
  <c r="BS254" i="60"/>
  <c r="BQ254" i="60"/>
  <c r="BO254" i="60"/>
  <c r="BM254" i="60"/>
  <c r="BG254" i="60"/>
  <c r="BF254" i="60"/>
  <c r="BD254" i="60"/>
  <c r="BB254" i="60"/>
  <c r="AZ254" i="60"/>
  <c r="AT254" i="60"/>
  <c r="AQ254" i="60"/>
  <c r="AO254" i="60"/>
  <c r="AM254" i="60"/>
  <c r="AG254" i="60"/>
  <c r="AF254" i="60"/>
  <c r="AD254" i="60"/>
  <c r="AB254" i="60"/>
  <c r="Z254" i="60"/>
  <c r="T254" i="60"/>
  <c r="K254" i="60"/>
  <c r="J254" i="60"/>
  <c r="H254" i="60"/>
  <c r="A254" i="60"/>
  <c r="BT253" i="60"/>
  <c r="BS253" i="60"/>
  <c r="BQ253" i="60"/>
  <c r="BO253" i="60"/>
  <c r="BM253" i="60"/>
  <c r="BG253" i="60"/>
  <c r="BF253" i="60"/>
  <c r="BD253" i="60"/>
  <c r="BB253" i="60"/>
  <c r="AZ253" i="60"/>
  <c r="AT253" i="60"/>
  <c r="AQ253" i="60"/>
  <c r="AO253" i="60"/>
  <c r="AM253" i="60"/>
  <c r="AG253" i="60"/>
  <c r="AF253" i="60"/>
  <c r="AD253" i="60"/>
  <c r="AB253" i="60"/>
  <c r="Z253" i="60"/>
  <c r="T253" i="60"/>
  <c r="K253" i="60"/>
  <c r="J253" i="60"/>
  <c r="H253" i="60"/>
  <c r="A253" i="60"/>
  <c r="BT252" i="60"/>
  <c r="BS252" i="60"/>
  <c r="BQ252" i="60"/>
  <c r="BO252" i="60"/>
  <c r="BM252" i="60"/>
  <c r="BG252" i="60"/>
  <c r="BF252" i="60"/>
  <c r="BD252" i="60"/>
  <c r="BB252" i="60"/>
  <c r="AZ252" i="60"/>
  <c r="AT252" i="60"/>
  <c r="AQ252" i="60"/>
  <c r="AO252" i="60"/>
  <c r="AM252" i="60"/>
  <c r="AG252" i="60"/>
  <c r="AF252" i="60"/>
  <c r="AD252" i="60"/>
  <c r="AB252" i="60"/>
  <c r="Z252" i="60"/>
  <c r="T252" i="60"/>
  <c r="K252" i="60"/>
  <c r="J252" i="60"/>
  <c r="H252" i="60"/>
  <c r="A252" i="60"/>
  <c r="BT251" i="60"/>
  <c r="BS251" i="60"/>
  <c r="BQ251" i="60"/>
  <c r="BO251" i="60"/>
  <c r="BM251" i="60"/>
  <c r="BG251" i="60"/>
  <c r="BF251" i="60"/>
  <c r="BD251" i="60"/>
  <c r="BB251" i="60"/>
  <c r="AZ251" i="60"/>
  <c r="AT251" i="60"/>
  <c r="AQ251" i="60"/>
  <c r="AO251" i="60"/>
  <c r="AM251" i="60"/>
  <c r="AG251" i="60"/>
  <c r="AF251" i="60"/>
  <c r="AD251" i="60"/>
  <c r="AB251" i="60"/>
  <c r="Z251" i="60"/>
  <c r="T251" i="60"/>
  <c r="K251" i="60"/>
  <c r="J251" i="60"/>
  <c r="H251" i="60"/>
  <c r="A251" i="60"/>
  <c r="BT250" i="60"/>
  <c r="BS250" i="60"/>
  <c r="BQ250" i="60"/>
  <c r="BO250" i="60"/>
  <c r="BM250" i="60"/>
  <c r="BG250" i="60"/>
  <c r="BF250" i="60"/>
  <c r="BD250" i="60"/>
  <c r="BB250" i="60"/>
  <c r="AZ250" i="60"/>
  <c r="AT250" i="60"/>
  <c r="AQ250" i="60"/>
  <c r="AO250" i="60"/>
  <c r="AM250" i="60"/>
  <c r="AG250" i="60"/>
  <c r="AF250" i="60"/>
  <c r="AD250" i="60"/>
  <c r="AB250" i="60"/>
  <c r="Z250" i="60"/>
  <c r="T250" i="60"/>
  <c r="K250" i="60"/>
  <c r="J250" i="60"/>
  <c r="H250" i="60"/>
  <c r="A250" i="60"/>
  <c r="BT249" i="60"/>
  <c r="BS249" i="60"/>
  <c r="BQ249" i="60"/>
  <c r="BO249" i="60"/>
  <c r="BM249" i="60"/>
  <c r="BG249" i="60"/>
  <c r="BF249" i="60"/>
  <c r="BD249" i="60"/>
  <c r="BB249" i="60"/>
  <c r="AZ249" i="60"/>
  <c r="AT249" i="60"/>
  <c r="AQ249" i="60"/>
  <c r="AO249" i="60"/>
  <c r="AM249" i="60"/>
  <c r="AG249" i="60"/>
  <c r="AF249" i="60"/>
  <c r="AD249" i="60"/>
  <c r="AB249" i="60"/>
  <c r="Z249" i="60"/>
  <c r="T249" i="60"/>
  <c r="K249" i="60"/>
  <c r="J249" i="60"/>
  <c r="H249" i="60"/>
  <c r="A249" i="60"/>
  <c r="BT248" i="60"/>
  <c r="BS248" i="60"/>
  <c r="BQ248" i="60"/>
  <c r="BO248" i="60"/>
  <c r="BM248" i="60"/>
  <c r="BG248" i="60"/>
  <c r="BF248" i="60"/>
  <c r="BD248" i="60"/>
  <c r="BB248" i="60"/>
  <c r="AZ248" i="60"/>
  <c r="AT248" i="60"/>
  <c r="AQ248" i="60"/>
  <c r="AO248" i="60"/>
  <c r="AM248" i="60"/>
  <c r="AG248" i="60"/>
  <c r="AF248" i="60"/>
  <c r="AD248" i="60"/>
  <c r="AB248" i="60"/>
  <c r="Z248" i="60"/>
  <c r="T248" i="60"/>
  <c r="K248" i="60"/>
  <c r="J248" i="60"/>
  <c r="H248" i="60"/>
  <c r="A248" i="60"/>
  <c r="BT247" i="60"/>
  <c r="BS247" i="60"/>
  <c r="BQ247" i="60"/>
  <c r="BO247" i="60"/>
  <c r="BM247" i="60"/>
  <c r="BG247" i="60"/>
  <c r="BF247" i="60"/>
  <c r="BD247" i="60"/>
  <c r="BB247" i="60"/>
  <c r="AZ247" i="60"/>
  <c r="AT247" i="60"/>
  <c r="AQ247" i="60"/>
  <c r="AO247" i="60"/>
  <c r="AM247" i="60"/>
  <c r="AG247" i="60"/>
  <c r="AF247" i="60"/>
  <c r="AD247" i="60"/>
  <c r="AB247" i="60"/>
  <c r="Z247" i="60"/>
  <c r="T247" i="60"/>
  <c r="K247" i="60"/>
  <c r="J247" i="60"/>
  <c r="H247" i="60"/>
  <c r="A247" i="60"/>
  <c r="BT246" i="60"/>
  <c r="BS246" i="60"/>
  <c r="BQ246" i="60"/>
  <c r="BO246" i="60"/>
  <c r="BM246" i="60"/>
  <c r="BG246" i="60"/>
  <c r="BF246" i="60"/>
  <c r="BD246" i="60"/>
  <c r="BB246" i="60"/>
  <c r="AZ246" i="60"/>
  <c r="AT246" i="60"/>
  <c r="AQ246" i="60"/>
  <c r="AO246" i="60"/>
  <c r="AM246" i="60"/>
  <c r="AG246" i="60"/>
  <c r="AF246" i="60"/>
  <c r="AD246" i="60"/>
  <c r="AB246" i="60"/>
  <c r="Z246" i="60"/>
  <c r="T246" i="60"/>
  <c r="K246" i="60"/>
  <c r="J246" i="60"/>
  <c r="H246" i="60"/>
  <c r="A246" i="60"/>
  <c r="BT245" i="60"/>
  <c r="BS245" i="60"/>
  <c r="BQ245" i="60"/>
  <c r="BO245" i="60"/>
  <c r="BM245" i="60"/>
  <c r="BG245" i="60"/>
  <c r="BF245" i="60"/>
  <c r="BD245" i="60"/>
  <c r="BB245" i="60"/>
  <c r="AZ245" i="60"/>
  <c r="AT245" i="60"/>
  <c r="AQ245" i="60"/>
  <c r="AO245" i="60"/>
  <c r="AM245" i="60"/>
  <c r="AG245" i="60"/>
  <c r="AF245" i="60"/>
  <c r="AD245" i="60"/>
  <c r="AB245" i="60"/>
  <c r="Z245" i="60"/>
  <c r="T245" i="60"/>
  <c r="K245" i="60"/>
  <c r="J245" i="60"/>
  <c r="H245" i="60"/>
  <c r="A245" i="60"/>
  <c r="BT244" i="60"/>
  <c r="BS244" i="60"/>
  <c r="BQ244" i="60"/>
  <c r="BO244" i="60"/>
  <c r="BM244" i="60"/>
  <c r="BG244" i="60"/>
  <c r="BF244" i="60"/>
  <c r="BD244" i="60"/>
  <c r="BB244" i="60"/>
  <c r="AZ244" i="60"/>
  <c r="AT244" i="60"/>
  <c r="AQ244" i="60"/>
  <c r="AO244" i="60"/>
  <c r="AM244" i="60"/>
  <c r="AG244" i="60"/>
  <c r="AF244" i="60"/>
  <c r="AD244" i="60"/>
  <c r="AB244" i="60"/>
  <c r="Z244" i="60"/>
  <c r="T244" i="60"/>
  <c r="K244" i="60"/>
  <c r="J244" i="60"/>
  <c r="H244" i="60"/>
  <c r="A244" i="60"/>
  <c r="BT243" i="60"/>
  <c r="BS243" i="60"/>
  <c r="BQ243" i="60"/>
  <c r="BO243" i="60"/>
  <c r="BM243" i="60"/>
  <c r="BG243" i="60"/>
  <c r="BF243" i="60"/>
  <c r="BD243" i="60"/>
  <c r="BB243" i="60"/>
  <c r="AZ243" i="60"/>
  <c r="AT243" i="60"/>
  <c r="AQ243" i="60"/>
  <c r="AO243" i="60"/>
  <c r="AM243" i="60"/>
  <c r="AG243" i="60"/>
  <c r="AF243" i="60"/>
  <c r="AD243" i="60"/>
  <c r="AB243" i="60"/>
  <c r="Z243" i="60"/>
  <c r="T243" i="60"/>
  <c r="K243" i="60"/>
  <c r="J243" i="60"/>
  <c r="H243" i="60"/>
  <c r="A243" i="60"/>
  <c r="BT242" i="60"/>
  <c r="BS242" i="60"/>
  <c r="BQ242" i="60"/>
  <c r="BO242" i="60"/>
  <c r="BM242" i="60"/>
  <c r="BG242" i="60"/>
  <c r="BF242" i="60"/>
  <c r="BD242" i="60"/>
  <c r="BB242" i="60"/>
  <c r="AZ242" i="60"/>
  <c r="AT242" i="60"/>
  <c r="AQ242" i="60"/>
  <c r="AO242" i="60"/>
  <c r="AM242" i="60"/>
  <c r="AG242" i="60"/>
  <c r="AF242" i="60"/>
  <c r="AD242" i="60"/>
  <c r="AB242" i="60"/>
  <c r="Z242" i="60"/>
  <c r="T242" i="60"/>
  <c r="K242" i="60"/>
  <c r="J242" i="60"/>
  <c r="H242" i="60"/>
  <c r="A242" i="60"/>
  <c r="BT241" i="60"/>
  <c r="BS241" i="60"/>
  <c r="BQ241" i="60"/>
  <c r="BO241" i="60"/>
  <c r="BM241" i="60"/>
  <c r="BG241" i="60"/>
  <c r="BF241" i="60"/>
  <c r="BD241" i="60"/>
  <c r="BB241" i="60"/>
  <c r="AZ241" i="60"/>
  <c r="AT241" i="60"/>
  <c r="AQ241" i="60"/>
  <c r="AO241" i="60"/>
  <c r="AM241" i="60"/>
  <c r="AG241" i="60"/>
  <c r="AF241" i="60"/>
  <c r="AD241" i="60"/>
  <c r="AB241" i="60"/>
  <c r="Z241" i="60"/>
  <c r="T241" i="60"/>
  <c r="K241" i="60"/>
  <c r="J241" i="60"/>
  <c r="H241" i="60"/>
  <c r="A241" i="60"/>
  <c r="BT240" i="60"/>
  <c r="BS240" i="60"/>
  <c r="BQ240" i="60"/>
  <c r="BO240" i="60"/>
  <c r="BM240" i="60"/>
  <c r="BG240" i="60"/>
  <c r="BF240" i="60"/>
  <c r="BD240" i="60"/>
  <c r="BB240" i="60"/>
  <c r="AZ240" i="60"/>
  <c r="AT240" i="60"/>
  <c r="AQ240" i="60"/>
  <c r="AO240" i="60"/>
  <c r="AM240" i="60"/>
  <c r="AG240" i="60"/>
  <c r="AF240" i="60"/>
  <c r="AD240" i="60"/>
  <c r="AB240" i="60"/>
  <c r="Z240" i="60"/>
  <c r="T240" i="60"/>
  <c r="K240" i="60"/>
  <c r="J240" i="60"/>
  <c r="H240" i="60"/>
  <c r="A240" i="60"/>
  <c r="BT239" i="60"/>
  <c r="BS239" i="60"/>
  <c r="BQ239" i="60"/>
  <c r="BO239" i="60"/>
  <c r="BM239" i="60"/>
  <c r="BG239" i="60"/>
  <c r="BF239" i="60"/>
  <c r="BD239" i="60"/>
  <c r="BB239" i="60"/>
  <c r="AZ239" i="60"/>
  <c r="AT239" i="60"/>
  <c r="AQ239" i="60"/>
  <c r="AO239" i="60"/>
  <c r="AM239" i="60"/>
  <c r="AG239" i="60"/>
  <c r="AF239" i="60"/>
  <c r="AD239" i="60"/>
  <c r="AB239" i="60"/>
  <c r="Z239" i="60"/>
  <c r="T239" i="60"/>
  <c r="K239" i="60"/>
  <c r="J239" i="60"/>
  <c r="H239" i="60"/>
  <c r="A239" i="60"/>
  <c r="BT238" i="60"/>
  <c r="BS238" i="60"/>
  <c r="BQ238" i="60"/>
  <c r="BO238" i="60"/>
  <c r="BM238" i="60"/>
  <c r="BG238" i="60"/>
  <c r="BF238" i="60"/>
  <c r="BD238" i="60"/>
  <c r="BB238" i="60"/>
  <c r="AZ238" i="60"/>
  <c r="AT238" i="60"/>
  <c r="AQ238" i="60"/>
  <c r="AO238" i="60"/>
  <c r="AM238" i="60"/>
  <c r="AG238" i="60"/>
  <c r="AF238" i="60"/>
  <c r="AD238" i="60"/>
  <c r="AB238" i="60"/>
  <c r="Z238" i="60"/>
  <c r="T238" i="60"/>
  <c r="K238" i="60"/>
  <c r="J238" i="60"/>
  <c r="H238" i="60"/>
  <c r="A238" i="60"/>
  <c r="BT237" i="60"/>
  <c r="BS237" i="60"/>
  <c r="BQ237" i="60"/>
  <c r="BO237" i="60"/>
  <c r="BM237" i="60"/>
  <c r="BG237" i="60"/>
  <c r="BF237" i="60"/>
  <c r="BD237" i="60"/>
  <c r="BB237" i="60"/>
  <c r="AZ237" i="60"/>
  <c r="AT237" i="60"/>
  <c r="AQ237" i="60"/>
  <c r="AO237" i="60"/>
  <c r="AM237" i="60"/>
  <c r="AG237" i="60"/>
  <c r="AF237" i="60"/>
  <c r="AD237" i="60"/>
  <c r="AB237" i="60"/>
  <c r="Z237" i="60"/>
  <c r="T237" i="60"/>
  <c r="K237" i="60"/>
  <c r="J237" i="60"/>
  <c r="H237" i="60"/>
  <c r="A237" i="60"/>
  <c r="BT236" i="60"/>
  <c r="BS236" i="60"/>
  <c r="BQ236" i="60"/>
  <c r="BO236" i="60"/>
  <c r="BM236" i="60"/>
  <c r="BG236" i="60"/>
  <c r="BF236" i="60"/>
  <c r="BD236" i="60"/>
  <c r="BB236" i="60"/>
  <c r="AZ236" i="60"/>
  <c r="AT236" i="60"/>
  <c r="AQ236" i="60"/>
  <c r="AO236" i="60"/>
  <c r="AM236" i="60"/>
  <c r="AG236" i="60"/>
  <c r="AF236" i="60"/>
  <c r="AD236" i="60"/>
  <c r="AB236" i="60"/>
  <c r="Z236" i="60"/>
  <c r="T236" i="60"/>
  <c r="K236" i="60"/>
  <c r="J236" i="60"/>
  <c r="H236" i="60"/>
  <c r="A236" i="60"/>
  <c r="BT235" i="60"/>
  <c r="BS235" i="60"/>
  <c r="BQ235" i="60"/>
  <c r="BO235" i="60"/>
  <c r="BM235" i="60"/>
  <c r="BG235" i="60"/>
  <c r="BF235" i="60"/>
  <c r="BD235" i="60"/>
  <c r="BB235" i="60"/>
  <c r="AZ235" i="60"/>
  <c r="AT235" i="60"/>
  <c r="AQ235" i="60"/>
  <c r="AO235" i="60"/>
  <c r="AM235" i="60"/>
  <c r="AG235" i="60"/>
  <c r="AF235" i="60"/>
  <c r="AD235" i="60"/>
  <c r="AB235" i="60"/>
  <c r="Z235" i="60"/>
  <c r="T235" i="60"/>
  <c r="K235" i="60"/>
  <c r="J235" i="60"/>
  <c r="H235" i="60"/>
  <c r="A235" i="60"/>
  <c r="BT234" i="60"/>
  <c r="BS234" i="60"/>
  <c r="BQ234" i="60"/>
  <c r="BO234" i="60"/>
  <c r="BM234" i="60"/>
  <c r="BG234" i="60"/>
  <c r="BF234" i="60"/>
  <c r="BD234" i="60"/>
  <c r="BB234" i="60"/>
  <c r="AZ234" i="60"/>
  <c r="AT234" i="60"/>
  <c r="AQ234" i="60"/>
  <c r="AO234" i="60"/>
  <c r="AM234" i="60"/>
  <c r="AG234" i="60"/>
  <c r="AF234" i="60"/>
  <c r="AD234" i="60"/>
  <c r="AB234" i="60"/>
  <c r="Z234" i="60"/>
  <c r="T234" i="60"/>
  <c r="K234" i="60"/>
  <c r="J234" i="60"/>
  <c r="H234" i="60"/>
  <c r="A234" i="60"/>
  <c r="BT233" i="60"/>
  <c r="BS233" i="60"/>
  <c r="BQ233" i="60"/>
  <c r="BO233" i="60"/>
  <c r="BM233" i="60"/>
  <c r="BG233" i="60"/>
  <c r="BF233" i="60"/>
  <c r="BD233" i="60"/>
  <c r="BB233" i="60"/>
  <c r="AZ233" i="60"/>
  <c r="AT233" i="60"/>
  <c r="AQ233" i="60"/>
  <c r="AO233" i="60"/>
  <c r="AM233" i="60"/>
  <c r="AG233" i="60"/>
  <c r="AF233" i="60"/>
  <c r="AD233" i="60"/>
  <c r="AB233" i="60"/>
  <c r="Z233" i="60"/>
  <c r="T233" i="60"/>
  <c r="K233" i="60"/>
  <c r="J233" i="60"/>
  <c r="H233" i="60"/>
  <c r="A233" i="60"/>
  <c r="BT232" i="60"/>
  <c r="BS232" i="60"/>
  <c r="BQ232" i="60"/>
  <c r="BO232" i="60"/>
  <c r="BM232" i="60"/>
  <c r="BG232" i="60"/>
  <c r="BF232" i="60"/>
  <c r="BD232" i="60"/>
  <c r="BB232" i="60"/>
  <c r="AZ232" i="60"/>
  <c r="AT232" i="60"/>
  <c r="AQ232" i="60"/>
  <c r="AO232" i="60"/>
  <c r="AM232" i="60"/>
  <c r="AG232" i="60"/>
  <c r="AF232" i="60"/>
  <c r="AD232" i="60"/>
  <c r="AB232" i="60"/>
  <c r="Z232" i="60"/>
  <c r="T232" i="60"/>
  <c r="K232" i="60"/>
  <c r="J232" i="60"/>
  <c r="H232" i="60"/>
  <c r="A232" i="60"/>
  <c r="BT231" i="60"/>
  <c r="BS231" i="60"/>
  <c r="BQ231" i="60"/>
  <c r="BO231" i="60"/>
  <c r="BM231" i="60"/>
  <c r="BG231" i="60"/>
  <c r="BF231" i="60"/>
  <c r="BD231" i="60"/>
  <c r="BB231" i="60"/>
  <c r="AZ231" i="60"/>
  <c r="AT231" i="60"/>
  <c r="AQ231" i="60"/>
  <c r="AO231" i="60"/>
  <c r="AM231" i="60"/>
  <c r="AG231" i="60"/>
  <c r="AF231" i="60"/>
  <c r="AD231" i="60"/>
  <c r="AB231" i="60"/>
  <c r="Z231" i="60"/>
  <c r="T231" i="60"/>
  <c r="K231" i="60"/>
  <c r="J231" i="60"/>
  <c r="H231" i="60"/>
  <c r="A231" i="60"/>
  <c r="BT230" i="60"/>
  <c r="BS230" i="60"/>
  <c r="BQ230" i="60"/>
  <c r="BO230" i="60"/>
  <c r="BM230" i="60"/>
  <c r="BG230" i="60"/>
  <c r="BF230" i="60"/>
  <c r="BD230" i="60"/>
  <c r="BB230" i="60"/>
  <c r="AZ230" i="60"/>
  <c r="AT230" i="60"/>
  <c r="AQ230" i="60"/>
  <c r="AO230" i="60"/>
  <c r="AM230" i="60"/>
  <c r="AG230" i="60"/>
  <c r="AF230" i="60"/>
  <c r="AD230" i="60"/>
  <c r="AB230" i="60"/>
  <c r="Z230" i="60"/>
  <c r="T230" i="60"/>
  <c r="K230" i="60"/>
  <c r="J230" i="60"/>
  <c r="H230" i="60"/>
  <c r="A230" i="60"/>
  <c r="BT229" i="60"/>
  <c r="BS229" i="60"/>
  <c r="BQ229" i="60"/>
  <c r="BO229" i="60"/>
  <c r="BM229" i="60"/>
  <c r="BG229" i="60"/>
  <c r="BF229" i="60"/>
  <c r="BD229" i="60"/>
  <c r="BB229" i="60"/>
  <c r="AZ229" i="60"/>
  <c r="AT229" i="60"/>
  <c r="AQ229" i="60"/>
  <c r="AO229" i="60"/>
  <c r="AM229" i="60"/>
  <c r="AG229" i="60"/>
  <c r="AF229" i="60"/>
  <c r="AD229" i="60"/>
  <c r="AB229" i="60"/>
  <c r="Z229" i="60"/>
  <c r="T229" i="60"/>
  <c r="K229" i="60"/>
  <c r="J229" i="60"/>
  <c r="H229" i="60"/>
  <c r="A229" i="60"/>
  <c r="BT228" i="60"/>
  <c r="BS228" i="60"/>
  <c r="BQ228" i="60"/>
  <c r="BO228" i="60"/>
  <c r="BM228" i="60"/>
  <c r="BG228" i="60"/>
  <c r="BF228" i="60"/>
  <c r="BD228" i="60"/>
  <c r="BB228" i="60"/>
  <c r="AZ228" i="60"/>
  <c r="AT228" i="60"/>
  <c r="AQ228" i="60"/>
  <c r="AO228" i="60"/>
  <c r="AM228" i="60"/>
  <c r="AG228" i="60"/>
  <c r="AF228" i="60"/>
  <c r="AD228" i="60"/>
  <c r="AB228" i="60"/>
  <c r="Z228" i="60"/>
  <c r="T228" i="60"/>
  <c r="K228" i="60"/>
  <c r="J228" i="60"/>
  <c r="H228" i="60"/>
  <c r="A228" i="60"/>
  <c r="BT227" i="60"/>
  <c r="BS227" i="60"/>
  <c r="BQ227" i="60"/>
  <c r="BO227" i="60"/>
  <c r="BM227" i="60"/>
  <c r="BG227" i="60"/>
  <c r="BF227" i="60"/>
  <c r="BD227" i="60"/>
  <c r="BB227" i="60"/>
  <c r="AZ227" i="60"/>
  <c r="AT227" i="60"/>
  <c r="AQ227" i="60"/>
  <c r="AO227" i="60"/>
  <c r="AM227" i="60"/>
  <c r="AG227" i="60"/>
  <c r="AF227" i="60"/>
  <c r="AD227" i="60"/>
  <c r="AB227" i="60"/>
  <c r="Z227" i="60"/>
  <c r="T227" i="60"/>
  <c r="K227" i="60"/>
  <c r="J227" i="60"/>
  <c r="H227" i="60"/>
  <c r="A227" i="60"/>
  <c r="BT226" i="60"/>
  <c r="BS226" i="60"/>
  <c r="BQ226" i="60"/>
  <c r="BO226" i="60"/>
  <c r="BM226" i="60"/>
  <c r="BG226" i="60"/>
  <c r="BF226" i="60"/>
  <c r="BD226" i="60"/>
  <c r="BB226" i="60"/>
  <c r="AZ226" i="60"/>
  <c r="AT226" i="60"/>
  <c r="AQ226" i="60"/>
  <c r="AO226" i="60"/>
  <c r="AM226" i="60"/>
  <c r="AG226" i="60"/>
  <c r="AF226" i="60"/>
  <c r="AD226" i="60"/>
  <c r="AB226" i="60"/>
  <c r="Z226" i="60"/>
  <c r="T226" i="60"/>
  <c r="K226" i="60"/>
  <c r="J226" i="60"/>
  <c r="H226" i="60"/>
  <c r="A226" i="60"/>
  <c r="BT225" i="60"/>
  <c r="BS225" i="60"/>
  <c r="BQ225" i="60"/>
  <c r="BO225" i="60"/>
  <c r="BM225" i="60"/>
  <c r="BG225" i="60"/>
  <c r="BF225" i="60"/>
  <c r="BD225" i="60"/>
  <c r="BB225" i="60"/>
  <c r="AZ225" i="60"/>
  <c r="AT225" i="60"/>
  <c r="AQ225" i="60"/>
  <c r="AO225" i="60"/>
  <c r="AM225" i="60"/>
  <c r="AG225" i="60"/>
  <c r="AF225" i="60"/>
  <c r="AD225" i="60"/>
  <c r="AB225" i="60"/>
  <c r="Z225" i="60"/>
  <c r="T225" i="60"/>
  <c r="K225" i="60"/>
  <c r="J225" i="60"/>
  <c r="H225" i="60"/>
  <c r="A225" i="60"/>
  <c r="BT224" i="60"/>
  <c r="BS224" i="60"/>
  <c r="BQ224" i="60"/>
  <c r="BO224" i="60"/>
  <c r="BM224" i="60"/>
  <c r="BG224" i="60"/>
  <c r="BF224" i="60"/>
  <c r="BD224" i="60"/>
  <c r="BB224" i="60"/>
  <c r="AZ224" i="60"/>
  <c r="AT224" i="60"/>
  <c r="AQ224" i="60"/>
  <c r="AO224" i="60"/>
  <c r="AM224" i="60"/>
  <c r="AG224" i="60"/>
  <c r="AF224" i="60"/>
  <c r="AD224" i="60"/>
  <c r="AB224" i="60"/>
  <c r="Z224" i="60"/>
  <c r="T224" i="60"/>
  <c r="K224" i="60"/>
  <c r="J224" i="60"/>
  <c r="H224" i="60"/>
  <c r="A224" i="60"/>
  <c r="BT223" i="60"/>
  <c r="BS223" i="60"/>
  <c r="BQ223" i="60"/>
  <c r="BO223" i="60"/>
  <c r="BM223" i="60"/>
  <c r="BG223" i="60"/>
  <c r="BF223" i="60"/>
  <c r="BD223" i="60"/>
  <c r="BB223" i="60"/>
  <c r="AZ223" i="60"/>
  <c r="AT223" i="60"/>
  <c r="AQ223" i="60"/>
  <c r="AO223" i="60"/>
  <c r="AM223" i="60"/>
  <c r="AG223" i="60"/>
  <c r="AF223" i="60"/>
  <c r="AD223" i="60"/>
  <c r="AB223" i="60"/>
  <c r="Z223" i="60"/>
  <c r="T223" i="60"/>
  <c r="K223" i="60"/>
  <c r="J223" i="60"/>
  <c r="H223" i="60"/>
  <c r="A223" i="60"/>
  <c r="BT222" i="60"/>
  <c r="BS222" i="60"/>
  <c r="BQ222" i="60"/>
  <c r="BO222" i="60"/>
  <c r="BM222" i="60"/>
  <c r="BG222" i="60"/>
  <c r="BF222" i="60"/>
  <c r="BD222" i="60"/>
  <c r="BB222" i="60"/>
  <c r="AZ222" i="60"/>
  <c r="AT222" i="60"/>
  <c r="AQ222" i="60"/>
  <c r="AO222" i="60"/>
  <c r="AM222" i="60"/>
  <c r="AG222" i="60"/>
  <c r="AF222" i="60"/>
  <c r="AD222" i="60"/>
  <c r="AB222" i="60"/>
  <c r="Z222" i="60"/>
  <c r="T222" i="60"/>
  <c r="K222" i="60"/>
  <c r="J222" i="60"/>
  <c r="H222" i="60"/>
  <c r="A222" i="60"/>
  <c r="BT221" i="60"/>
  <c r="BS221" i="60"/>
  <c r="BQ221" i="60"/>
  <c r="BO221" i="60"/>
  <c r="BM221" i="60"/>
  <c r="BG221" i="60"/>
  <c r="BF221" i="60"/>
  <c r="BD221" i="60"/>
  <c r="BB221" i="60"/>
  <c r="AZ221" i="60"/>
  <c r="AT221" i="60"/>
  <c r="AQ221" i="60"/>
  <c r="AO221" i="60"/>
  <c r="AM221" i="60"/>
  <c r="AG221" i="60"/>
  <c r="AF221" i="60"/>
  <c r="AD221" i="60"/>
  <c r="AB221" i="60"/>
  <c r="Z221" i="60"/>
  <c r="T221" i="60"/>
  <c r="K221" i="60"/>
  <c r="J221" i="60"/>
  <c r="H221" i="60"/>
  <c r="A221" i="60"/>
  <c r="BT220" i="60"/>
  <c r="BS220" i="60"/>
  <c r="BQ220" i="60"/>
  <c r="BO220" i="60"/>
  <c r="BM220" i="60"/>
  <c r="BG220" i="60"/>
  <c r="BF220" i="60"/>
  <c r="BD220" i="60"/>
  <c r="BB220" i="60"/>
  <c r="AZ220" i="60"/>
  <c r="AT220" i="60"/>
  <c r="AQ220" i="60"/>
  <c r="AO220" i="60"/>
  <c r="AM220" i="60"/>
  <c r="AG220" i="60"/>
  <c r="AF220" i="60"/>
  <c r="AD220" i="60"/>
  <c r="AB220" i="60"/>
  <c r="Z220" i="60"/>
  <c r="T220" i="60"/>
  <c r="K220" i="60"/>
  <c r="J220" i="60"/>
  <c r="H220" i="60"/>
  <c r="A220" i="60"/>
  <c r="BT219" i="60"/>
  <c r="BS219" i="60"/>
  <c r="BQ219" i="60"/>
  <c r="BO219" i="60"/>
  <c r="BM219" i="60"/>
  <c r="BG219" i="60"/>
  <c r="BF219" i="60"/>
  <c r="BD219" i="60"/>
  <c r="BB219" i="60"/>
  <c r="AZ219" i="60"/>
  <c r="AT219" i="60"/>
  <c r="AQ219" i="60"/>
  <c r="AO219" i="60"/>
  <c r="AM219" i="60"/>
  <c r="AG219" i="60"/>
  <c r="AF219" i="60"/>
  <c r="AD219" i="60"/>
  <c r="AB219" i="60"/>
  <c r="Z219" i="60"/>
  <c r="T219" i="60"/>
  <c r="K219" i="60"/>
  <c r="J219" i="60"/>
  <c r="H219" i="60"/>
  <c r="A219" i="60"/>
  <c r="BT218" i="60"/>
  <c r="BS218" i="60"/>
  <c r="BQ218" i="60"/>
  <c r="BO218" i="60"/>
  <c r="BM218" i="60"/>
  <c r="BG218" i="60"/>
  <c r="BF218" i="60"/>
  <c r="BD218" i="60"/>
  <c r="BB218" i="60"/>
  <c r="AZ218" i="60"/>
  <c r="AT218" i="60"/>
  <c r="AQ218" i="60"/>
  <c r="AO218" i="60"/>
  <c r="AM218" i="60"/>
  <c r="AG218" i="60"/>
  <c r="AF218" i="60"/>
  <c r="AD218" i="60"/>
  <c r="AB218" i="60"/>
  <c r="Z218" i="60"/>
  <c r="T218" i="60"/>
  <c r="K218" i="60"/>
  <c r="J218" i="60"/>
  <c r="H218" i="60"/>
  <c r="A218" i="60"/>
  <c r="BT217" i="60"/>
  <c r="BS217" i="60"/>
  <c r="BQ217" i="60"/>
  <c r="BO217" i="60"/>
  <c r="BM217" i="60"/>
  <c r="BG217" i="60"/>
  <c r="BF217" i="60"/>
  <c r="BD217" i="60"/>
  <c r="BB217" i="60"/>
  <c r="AZ217" i="60"/>
  <c r="AT217" i="60"/>
  <c r="AQ217" i="60"/>
  <c r="AO217" i="60"/>
  <c r="AM217" i="60"/>
  <c r="AG217" i="60"/>
  <c r="AF217" i="60"/>
  <c r="AD217" i="60"/>
  <c r="AB217" i="60"/>
  <c r="Z217" i="60"/>
  <c r="T217" i="60"/>
  <c r="K217" i="60"/>
  <c r="J217" i="60"/>
  <c r="H217" i="60"/>
  <c r="A217" i="60"/>
  <c r="BT216" i="60"/>
  <c r="BS216" i="60"/>
  <c r="BQ216" i="60"/>
  <c r="BO216" i="60"/>
  <c r="BM216" i="60"/>
  <c r="BG216" i="60"/>
  <c r="BF216" i="60"/>
  <c r="BD216" i="60"/>
  <c r="BB216" i="60"/>
  <c r="AZ216" i="60"/>
  <c r="AT216" i="60"/>
  <c r="AQ216" i="60"/>
  <c r="AO216" i="60"/>
  <c r="AM216" i="60"/>
  <c r="AG216" i="60"/>
  <c r="AF216" i="60"/>
  <c r="AD216" i="60"/>
  <c r="AB216" i="60"/>
  <c r="Z216" i="60"/>
  <c r="T216" i="60"/>
  <c r="K216" i="60"/>
  <c r="J216" i="60"/>
  <c r="H216" i="60"/>
  <c r="A216" i="60"/>
  <c r="BT215" i="60"/>
  <c r="BS215" i="60"/>
  <c r="BQ215" i="60"/>
  <c r="BO215" i="60"/>
  <c r="BM215" i="60"/>
  <c r="BG215" i="60"/>
  <c r="BF215" i="60"/>
  <c r="BD215" i="60"/>
  <c r="BB215" i="60"/>
  <c r="AZ215" i="60"/>
  <c r="AT215" i="60"/>
  <c r="AQ215" i="60"/>
  <c r="AO215" i="60"/>
  <c r="AM215" i="60"/>
  <c r="AG215" i="60"/>
  <c r="AF215" i="60"/>
  <c r="AD215" i="60"/>
  <c r="AB215" i="60"/>
  <c r="Z215" i="60"/>
  <c r="T215" i="60"/>
  <c r="K215" i="60"/>
  <c r="J215" i="60"/>
  <c r="H215" i="60"/>
  <c r="A215" i="60"/>
  <c r="BT214" i="60"/>
  <c r="BS214" i="60"/>
  <c r="BQ214" i="60"/>
  <c r="BO214" i="60"/>
  <c r="BM214" i="60"/>
  <c r="BG214" i="60"/>
  <c r="BF214" i="60"/>
  <c r="BD214" i="60"/>
  <c r="BB214" i="60"/>
  <c r="AZ214" i="60"/>
  <c r="AT214" i="60"/>
  <c r="AQ214" i="60"/>
  <c r="AO214" i="60"/>
  <c r="AM214" i="60"/>
  <c r="AG214" i="60"/>
  <c r="AF214" i="60"/>
  <c r="AD214" i="60"/>
  <c r="AB214" i="60"/>
  <c r="Z214" i="60"/>
  <c r="T214" i="60"/>
  <c r="K214" i="60"/>
  <c r="J214" i="60"/>
  <c r="H214" i="60"/>
  <c r="A214" i="60"/>
  <c r="BT213" i="60"/>
  <c r="BS213" i="60"/>
  <c r="BQ213" i="60"/>
  <c r="BO213" i="60"/>
  <c r="BM213" i="60"/>
  <c r="BG213" i="60"/>
  <c r="BF213" i="60"/>
  <c r="BD213" i="60"/>
  <c r="BB213" i="60"/>
  <c r="AZ213" i="60"/>
  <c r="AT213" i="60"/>
  <c r="AQ213" i="60"/>
  <c r="AO213" i="60"/>
  <c r="AM213" i="60"/>
  <c r="AG213" i="60"/>
  <c r="AF213" i="60"/>
  <c r="AD213" i="60"/>
  <c r="AB213" i="60"/>
  <c r="Z213" i="60"/>
  <c r="T213" i="60"/>
  <c r="K213" i="60"/>
  <c r="J213" i="60"/>
  <c r="H213" i="60"/>
  <c r="A213" i="60"/>
  <c r="BT212" i="60"/>
  <c r="BS212" i="60"/>
  <c r="BQ212" i="60"/>
  <c r="BO212" i="60"/>
  <c r="BM212" i="60"/>
  <c r="BG212" i="60"/>
  <c r="BF212" i="60"/>
  <c r="BD212" i="60"/>
  <c r="BB212" i="60"/>
  <c r="AZ212" i="60"/>
  <c r="AT212" i="60"/>
  <c r="AQ212" i="60"/>
  <c r="AO212" i="60"/>
  <c r="AM212" i="60"/>
  <c r="AG212" i="60"/>
  <c r="AF212" i="60"/>
  <c r="AD212" i="60"/>
  <c r="AB212" i="60"/>
  <c r="Z212" i="60"/>
  <c r="T212" i="60"/>
  <c r="K212" i="60"/>
  <c r="J212" i="60"/>
  <c r="H212" i="60"/>
  <c r="A212" i="60"/>
  <c r="BT211" i="60"/>
  <c r="BS211" i="60"/>
  <c r="BQ211" i="60"/>
  <c r="BO211" i="60"/>
  <c r="BM211" i="60"/>
  <c r="BG211" i="60"/>
  <c r="BF211" i="60"/>
  <c r="BD211" i="60"/>
  <c r="BB211" i="60"/>
  <c r="AZ211" i="60"/>
  <c r="AT211" i="60"/>
  <c r="AQ211" i="60"/>
  <c r="AO211" i="60"/>
  <c r="AM211" i="60"/>
  <c r="AG211" i="60"/>
  <c r="AF211" i="60"/>
  <c r="AD211" i="60"/>
  <c r="AB211" i="60"/>
  <c r="Z211" i="60"/>
  <c r="T211" i="60"/>
  <c r="K211" i="60"/>
  <c r="J211" i="60"/>
  <c r="H211" i="60"/>
  <c r="A211" i="60"/>
  <c r="BT210" i="60"/>
  <c r="BS210" i="60"/>
  <c r="BQ210" i="60"/>
  <c r="BO210" i="60"/>
  <c r="BM210" i="60"/>
  <c r="BG210" i="60"/>
  <c r="BF210" i="60"/>
  <c r="BD210" i="60"/>
  <c r="BB210" i="60"/>
  <c r="AZ210" i="60"/>
  <c r="AT210" i="60"/>
  <c r="AQ210" i="60"/>
  <c r="AO210" i="60"/>
  <c r="AM210" i="60"/>
  <c r="AG210" i="60"/>
  <c r="AF210" i="60"/>
  <c r="AD210" i="60"/>
  <c r="AB210" i="60"/>
  <c r="Z210" i="60"/>
  <c r="T210" i="60"/>
  <c r="K210" i="60"/>
  <c r="J210" i="60"/>
  <c r="H210" i="60"/>
  <c r="A210" i="60"/>
  <c r="BT209" i="60"/>
  <c r="BS209" i="60"/>
  <c r="BQ209" i="60"/>
  <c r="BO209" i="60"/>
  <c r="BM209" i="60"/>
  <c r="BG209" i="60"/>
  <c r="BF209" i="60"/>
  <c r="BD209" i="60"/>
  <c r="BB209" i="60"/>
  <c r="AZ209" i="60"/>
  <c r="AT209" i="60"/>
  <c r="AQ209" i="60"/>
  <c r="AO209" i="60"/>
  <c r="AM209" i="60"/>
  <c r="AG209" i="60"/>
  <c r="AF209" i="60"/>
  <c r="AD209" i="60"/>
  <c r="AB209" i="60"/>
  <c r="Z209" i="60"/>
  <c r="T209" i="60"/>
  <c r="K209" i="60"/>
  <c r="J209" i="60"/>
  <c r="H209" i="60"/>
  <c r="A209" i="60"/>
  <c r="BT208" i="60"/>
  <c r="BS208" i="60"/>
  <c r="BQ208" i="60"/>
  <c r="BO208" i="60"/>
  <c r="BM208" i="60"/>
  <c r="BG208" i="60"/>
  <c r="BF208" i="60"/>
  <c r="BD208" i="60"/>
  <c r="BB208" i="60"/>
  <c r="AZ208" i="60"/>
  <c r="AT208" i="60"/>
  <c r="AQ208" i="60"/>
  <c r="AO208" i="60"/>
  <c r="AM208" i="60"/>
  <c r="AG208" i="60"/>
  <c r="AF208" i="60"/>
  <c r="AD208" i="60"/>
  <c r="AB208" i="60"/>
  <c r="Z208" i="60"/>
  <c r="T208" i="60"/>
  <c r="K208" i="60"/>
  <c r="J208" i="60"/>
  <c r="H208" i="60"/>
  <c r="A208" i="60"/>
  <c r="BT207" i="60"/>
  <c r="BS207" i="60"/>
  <c r="BQ207" i="60"/>
  <c r="BO207" i="60"/>
  <c r="BM207" i="60"/>
  <c r="BG207" i="60"/>
  <c r="BF207" i="60"/>
  <c r="BD207" i="60"/>
  <c r="BB207" i="60"/>
  <c r="AZ207" i="60"/>
  <c r="AT207" i="60"/>
  <c r="AQ207" i="60"/>
  <c r="AO207" i="60"/>
  <c r="AM207" i="60"/>
  <c r="AG207" i="60"/>
  <c r="AF207" i="60"/>
  <c r="AD207" i="60"/>
  <c r="AB207" i="60"/>
  <c r="Z207" i="60"/>
  <c r="T207" i="60"/>
  <c r="K207" i="60"/>
  <c r="J207" i="60"/>
  <c r="H207" i="60"/>
  <c r="A207" i="60"/>
  <c r="BT206" i="60"/>
  <c r="BS206" i="60"/>
  <c r="BQ206" i="60"/>
  <c r="BO206" i="60"/>
  <c r="BM206" i="60"/>
  <c r="BG206" i="60"/>
  <c r="BF206" i="60"/>
  <c r="BD206" i="60"/>
  <c r="BB206" i="60"/>
  <c r="AZ206" i="60"/>
  <c r="AT206" i="60"/>
  <c r="AQ206" i="60"/>
  <c r="AO206" i="60"/>
  <c r="AM206" i="60"/>
  <c r="AG206" i="60"/>
  <c r="AF206" i="60"/>
  <c r="AD206" i="60"/>
  <c r="AB206" i="60"/>
  <c r="Z206" i="60"/>
  <c r="T206" i="60"/>
  <c r="K206" i="60"/>
  <c r="J206" i="60"/>
  <c r="H206" i="60"/>
  <c r="A206" i="60"/>
  <c r="BT205" i="60"/>
  <c r="BS205" i="60"/>
  <c r="BQ205" i="60"/>
  <c r="BO205" i="60"/>
  <c r="BM205" i="60"/>
  <c r="BG205" i="60"/>
  <c r="BF205" i="60"/>
  <c r="BD205" i="60"/>
  <c r="BB205" i="60"/>
  <c r="AZ205" i="60"/>
  <c r="AT205" i="60"/>
  <c r="AQ205" i="60"/>
  <c r="AO205" i="60"/>
  <c r="AM205" i="60"/>
  <c r="AG205" i="60"/>
  <c r="AF205" i="60"/>
  <c r="AD205" i="60"/>
  <c r="AB205" i="60"/>
  <c r="Z205" i="60"/>
  <c r="T205" i="60"/>
  <c r="K205" i="60"/>
  <c r="J205" i="60"/>
  <c r="H205" i="60"/>
  <c r="A205" i="60"/>
  <c r="BT204" i="60"/>
  <c r="BS204" i="60"/>
  <c r="BQ204" i="60"/>
  <c r="BO204" i="60"/>
  <c r="BM204" i="60"/>
  <c r="BG204" i="60"/>
  <c r="BF204" i="60"/>
  <c r="BD204" i="60"/>
  <c r="BB204" i="60"/>
  <c r="AZ204" i="60"/>
  <c r="AT204" i="60"/>
  <c r="AQ204" i="60"/>
  <c r="AO204" i="60"/>
  <c r="AM204" i="60"/>
  <c r="AG204" i="60"/>
  <c r="AF204" i="60"/>
  <c r="AD204" i="60"/>
  <c r="AB204" i="60"/>
  <c r="Z204" i="60"/>
  <c r="T204" i="60"/>
  <c r="K204" i="60"/>
  <c r="J204" i="60"/>
  <c r="H204" i="60"/>
  <c r="A204" i="60"/>
  <c r="BT203" i="60"/>
  <c r="BS203" i="60"/>
  <c r="BQ203" i="60"/>
  <c r="BO203" i="60"/>
  <c r="BM203" i="60"/>
  <c r="BG203" i="60"/>
  <c r="BF203" i="60"/>
  <c r="BD203" i="60"/>
  <c r="BB203" i="60"/>
  <c r="AZ203" i="60"/>
  <c r="AT203" i="60"/>
  <c r="AQ203" i="60"/>
  <c r="AO203" i="60"/>
  <c r="AM203" i="60"/>
  <c r="AG203" i="60"/>
  <c r="AF203" i="60"/>
  <c r="AD203" i="60"/>
  <c r="AB203" i="60"/>
  <c r="Z203" i="60"/>
  <c r="T203" i="60"/>
  <c r="K203" i="60"/>
  <c r="J203" i="60"/>
  <c r="H203" i="60"/>
  <c r="A203" i="60"/>
  <c r="BT202" i="60"/>
  <c r="BS202" i="60"/>
  <c r="BQ202" i="60"/>
  <c r="BO202" i="60"/>
  <c r="BM202" i="60"/>
  <c r="BG202" i="60"/>
  <c r="BF202" i="60"/>
  <c r="BD202" i="60"/>
  <c r="BB202" i="60"/>
  <c r="AZ202" i="60"/>
  <c r="AT202" i="60"/>
  <c r="AQ202" i="60"/>
  <c r="AO202" i="60"/>
  <c r="AM202" i="60"/>
  <c r="AG202" i="60"/>
  <c r="AF202" i="60"/>
  <c r="AD202" i="60"/>
  <c r="AB202" i="60"/>
  <c r="Z202" i="60"/>
  <c r="T202" i="60"/>
  <c r="K202" i="60"/>
  <c r="J202" i="60"/>
  <c r="H202" i="60"/>
  <c r="A202" i="60"/>
  <c r="BT201" i="60"/>
  <c r="BS201" i="60"/>
  <c r="BQ201" i="60"/>
  <c r="BO201" i="60"/>
  <c r="BM201" i="60"/>
  <c r="BG201" i="60"/>
  <c r="BF201" i="60"/>
  <c r="BD201" i="60"/>
  <c r="BB201" i="60"/>
  <c r="AZ201" i="60"/>
  <c r="AT201" i="60"/>
  <c r="AQ201" i="60"/>
  <c r="AO201" i="60"/>
  <c r="AM201" i="60"/>
  <c r="AG201" i="60"/>
  <c r="AF201" i="60"/>
  <c r="AD201" i="60"/>
  <c r="AB201" i="60"/>
  <c r="Z201" i="60"/>
  <c r="T201" i="60"/>
  <c r="K201" i="60"/>
  <c r="J201" i="60"/>
  <c r="H201" i="60"/>
  <c r="A201" i="60"/>
  <c r="BT200" i="60"/>
  <c r="BS200" i="60"/>
  <c r="BQ200" i="60"/>
  <c r="BO200" i="60"/>
  <c r="BM200" i="60"/>
  <c r="BG200" i="60"/>
  <c r="BF200" i="60"/>
  <c r="BD200" i="60"/>
  <c r="BB200" i="60"/>
  <c r="AZ200" i="60"/>
  <c r="AT200" i="60"/>
  <c r="AQ200" i="60"/>
  <c r="AO200" i="60"/>
  <c r="AM200" i="60"/>
  <c r="AG200" i="60"/>
  <c r="AF200" i="60"/>
  <c r="AD200" i="60"/>
  <c r="AB200" i="60"/>
  <c r="Z200" i="60"/>
  <c r="T200" i="60"/>
  <c r="K200" i="60"/>
  <c r="J200" i="60"/>
  <c r="H200" i="60"/>
  <c r="A200" i="60"/>
  <c r="BT199" i="60"/>
  <c r="BS199" i="60"/>
  <c r="BQ199" i="60"/>
  <c r="BO199" i="60"/>
  <c r="BM199" i="60"/>
  <c r="BG199" i="60"/>
  <c r="BF199" i="60"/>
  <c r="BD199" i="60"/>
  <c r="BB199" i="60"/>
  <c r="AZ199" i="60"/>
  <c r="AT199" i="60"/>
  <c r="AQ199" i="60"/>
  <c r="AO199" i="60"/>
  <c r="AM199" i="60"/>
  <c r="AG199" i="60"/>
  <c r="AF199" i="60"/>
  <c r="AD199" i="60"/>
  <c r="AB199" i="60"/>
  <c r="Z199" i="60"/>
  <c r="T199" i="60"/>
  <c r="K199" i="60"/>
  <c r="J199" i="60"/>
  <c r="H199" i="60"/>
  <c r="A199" i="60"/>
  <c r="BT198" i="60"/>
  <c r="BS198" i="60"/>
  <c r="BQ198" i="60"/>
  <c r="BO198" i="60"/>
  <c r="BM198" i="60"/>
  <c r="BG198" i="60"/>
  <c r="BF198" i="60"/>
  <c r="BD198" i="60"/>
  <c r="BB198" i="60"/>
  <c r="AZ198" i="60"/>
  <c r="AT198" i="60"/>
  <c r="AQ198" i="60"/>
  <c r="AO198" i="60"/>
  <c r="AM198" i="60"/>
  <c r="AG198" i="60"/>
  <c r="AF198" i="60"/>
  <c r="AD198" i="60"/>
  <c r="AB198" i="60"/>
  <c r="Z198" i="60"/>
  <c r="T198" i="60"/>
  <c r="K198" i="60"/>
  <c r="J198" i="60"/>
  <c r="H198" i="60"/>
  <c r="A198" i="60"/>
  <c r="BT197" i="60"/>
  <c r="BS197" i="60"/>
  <c r="BQ197" i="60"/>
  <c r="BO197" i="60"/>
  <c r="BM197" i="60"/>
  <c r="BG197" i="60"/>
  <c r="BF197" i="60"/>
  <c r="BD197" i="60"/>
  <c r="BB197" i="60"/>
  <c r="AZ197" i="60"/>
  <c r="AT197" i="60"/>
  <c r="AQ197" i="60"/>
  <c r="AO197" i="60"/>
  <c r="AM197" i="60"/>
  <c r="AG197" i="60"/>
  <c r="AF197" i="60"/>
  <c r="AD197" i="60"/>
  <c r="AB197" i="60"/>
  <c r="Z197" i="60"/>
  <c r="T197" i="60"/>
  <c r="K197" i="60"/>
  <c r="J197" i="60"/>
  <c r="H197" i="60"/>
  <c r="A197" i="60"/>
  <c r="BT196" i="60"/>
  <c r="BS196" i="60"/>
  <c r="BQ196" i="60"/>
  <c r="BO196" i="60"/>
  <c r="BM196" i="60"/>
  <c r="BG196" i="60"/>
  <c r="BF196" i="60"/>
  <c r="BD196" i="60"/>
  <c r="BB196" i="60"/>
  <c r="AZ196" i="60"/>
  <c r="AT196" i="60"/>
  <c r="AQ196" i="60"/>
  <c r="AO196" i="60"/>
  <c r="AM196" i="60"/>
  <c r="AG196" i="60"/>
  <c r="AF196" i="60"/>
  <c r="AD196" i="60"/>
  <c r="AB196" i="60"/>
  <c r="Z196" i="60"/>
  <c r="T196" i="60"/>
  <c r="K196" i="60"/>
  <c r="J196" i="60"/>
  <c r="H196" i="60"/>
  <c r="A196" i="60"/>
  <c r="BT195" i="60"/>
  <c r="BS195" i="60"/>
  <c r="BQ195" i="60"/>
  <c r="BO195" i="60"/>
  <c r="BM195" i="60"/>
  <c r="BG195" i="60"/>
  <c r="BF195" i="60"/>
  <c r="BD195" i="60"/>
  <c r="BB195" i="60"/>
  <c r="AZ195" i="60"/>
  <c r="AT195" i="60"/>
  <c r="AQ195" i="60"/>
  <c r="AO195" i="60"/>
  <c r="AM195" i="60"/>
  <c r="AG195" i="60"/>
  <c r="AF195" i="60"/>
  <c r="AD195" i="60"/>
  <c r="AB195" i="60"/>
  <c r="Z195" i="60"/>
  <c r="T195" i="60"/>
  <c r="K195" i="60"/>
  <c r="J195" i="60"/>
  <c r="H195" i="60"/>
  <c r="A195" i="60"/>
  <c r="BT194" i="60"/>
  <c r="BS194" i="60"/>
  <c r="BQ194" i="60"/>
  <c r="BO194" i="60"/>
  <c r="BM194" i="60"/>
  <c r="BG194" i="60"/>
  <c r="BF194" i="60"/>
  <c r="BD194" i="60"/>
  <c r="BB194" i="60"/>
  <c r="AZ194" i="60"/>
  <c r="AT194" i="60"/>
  <c r="AQ194" i="60"/>
  <c r="AO194" i="60"/>
  <c r="AM194" i="60"/>
  <c r="AG194" i="60"/>
  <c r="AF194" i="60"/>
  <c r="AD194" i="60"/>
  <c r="AB194" i="60"/>
  <c r="Z194" i="60"/>
  <c r="T194" i="60"/>
  <c r="K194" i="60"/>
  <c r="J194" i="60"/>
  <c r="H194" i="60"/>
  <c r="A194" i="60"/>
  <c r="BT193" i="60"/>
  <c r="BS193" i="60"/>
  <c r="BQ193" i="60"/>
  <c r="BO193" i="60"/>
  <c r="BM193" i="60"/>
  <c r="BG193" i="60"/>
  <c r="BF193" i="60"/>
  <c r="BD193" i="60"/>
  <c r="BB193" i="60"/>
  <c r="AZ193" i="60"/>
  <c r="AT193" i="60"/>
  <c r="AQ193" i="60"/>
  <c r="AO193" i="60"/>
  <c r="AM193" i="60"/>
  <c r="AG193" i="60"/>
  <c r="AF193" i="60"/>
  <c r="AD193" i="60"/>
  <c r="AB193" i="60"/>
  <c r="Z193" i="60"/>
  <c r="T193" i="60"/>
  <c r="K193" i="60"/>
  <c r="J193" i="60"/>
  <c r="H193" i="60"/>
  <c r="A193" i="60"/>
  <c r="BT192" i="60"/>
  <c r="BS192" i="60"/>
  <c r="BQ192" i="60"/>
  <c r="BO192" i="60"/>
  <c r="BM192" i="60"/>
  <c r="BG192" i="60"/>
  <c r="BF192" i="60"/>
  <c r="BD192" i="60"/>
  <c r="BB192" i="60"/>
  <c r="AZ192" i="60"/>
  <c r="AT192" i="60"/>
  <c r="AQ192" i="60"/>
  <c r="AO192" i="60"/>
  <c r="AM192" i="60"/>
  <c r="AG192" i="60"/>
  <c r="AF192" i="60"/>
  <c r="AD192" i="60"/>
  <c r="AB192" i="60"/>
  <c r="Z192" i="60"/>
  <c r="T192" i="60"/>
  <c r="K192" i="60"/>
  <c r="J192" i="60"/>
  <c r="H192" i="60"/>
  <c r="A192" i="60"/>
  <c r="BT191" i="60"/>
  <c r="BS191" i="60"/>
  <c r="BQ191" i="60"/>
  <c r="BO191" i="60"/>
  <c r="BM191" i="60"/>
  <c r="BG191" i="60"/>
  <c r="BF191" i="60"/>
  <c r="BD191" i="60"/>
  <c r="BB191" i="60"/>
  <c r="AZ191" i="60"/>
  <c r="AT191" i="60"/>
  <c r="AQ191" i="60"/>
  <c r="AO191" i="60"/>
  <c r="AM191" i="60"/>
  <c r="AG191" i="60"/>
  <c r="AF191" i="60"/>
  <c r="AD191" i="60"/>
  <c r="AB191" i="60"/>
  <c r="Z191" i="60"/>
  <c r="T191" i="60"/>
  <c r="K191" i="60"/>
  <c r="J191" i="60"/>
  <c r="H191" i="60"/>
  <c r="A191" i="60"/>
  <c r="BT190" i="60"/>
  <c r="BS190" i="60"/>
  <c r="BQ190" i="60"/>
  <c r="BO190" i="60"/>
  <c r="BM190" i="60"/>
  <c r="BG190" i="60"/>
  <c r="BF190" i="60"/>
  <c r="BD190" i="60"/>
  <c r="BB190" i="60"/>
  <c r="AZ190" i="60"/>
  <c r="AT190" i="60"/>
  <c r="AQ190" i="60"/>
  <c r="AO190" i="60"/>
  <c r="AM190" i="60"/>
  <c r="AG190" i="60"/>
  <c r="AF190" i="60"/>
  <c r="AD190" i="60"/>
  <c r="AB190" i="60"/>
  <c r="Z190" i="60"/>
  <c r="T190" i="60"/>
  <c r="K190" i="60"/>
  <c r="J190" i="60"/>
  <c r="H190" i="60"/>
  <c r="A190" i="60"/>
  <c r="BT189" i="60"/>
  <c r="BS189" i="60"/>
  <c r="BQ189" i="60"/>
  <c r="BO189" i="60"/>
  <c r="BM189" i="60"/>
  <c r="BG189" i="60"/>
  <c r="BF189" i="60"/>
  <c r="BD189" i="60"/>
  <c r="BB189" i="60"/>
  <c r="AZ189" i="60"/>
  <c r="AT189" i="60"/>
  <c r="AQ189" i="60"/>
  <c r="AO189" i="60"/>
  <c r="AM189" i="60"/>
  <c r="AG189" i="60"/>
  <c r="AF189" i="60"/>
  <c r="AD189" i="60"/>
  <c r="AB189" i="60"/>
  <c r="Z189" i="60"/>
  <c r="T189" i="60"/>
  <c r="K189" i="60"/>
  <c r="J189" i="60"/>
  <c r="H189" i="60"/>
  <c r="A189" i="60"/>
  <c r="BT188" i="60"/>
  <c r="BS188" i="60"/>
  <c r="BQ188" i="60"/>
  <c r="BO188" i="60"/>
  <c r="BM188" i="60"/>
  <c r="BG188" i="60"/>
  <c r="BF188" i="60"/>
  <c r="BD188" i="60"/>
  <c r="BB188" i="60"/>
  <c r="AZ188" i="60"/>
  <c r="AT188" i="60"/>
  <c r="AQ188" i="60"/>
  <c r="AO188" i="60"/>
  <c r="AM188" i="60"/>
  <c r="AG188" i="60"/>
  <c r="AF188" i="60"/>
  <c r="AD188" i="60"/>
  <c r="AB188" i="60"/>
  <c r="Z188" i="60"/>
  <c r="T188" i="60"/>
  <c r="K188" i="60"/>
  <c r="J188" i="60"/>
  <c r="H188" i="60"/>
  <c r="A188" i="60"/>
  <c r="BT187" i="60"/>
  <c r="BS187" i="60"/>
  <c r="BQ187" i="60"/>
  <c r="BO187" i="60"/>
  <c r="BM187" i="60"/>
  <c r="BG187" i="60"/>
  <c r="BF187" i="60"/>
  <c r="BD187" i="60"/>
  <c r="BB187" i="60"/>
  <c r="AZ187" i="60"/>
  <c r="AT187" i="60"/>
  <c r="AQ187" i="60"/>
  <c r="AO187" i="60"/>
  <c r="AM187" i="60"/>
  <c r="AG187" i="60"/>
  <c r="AF187" i="60"/>
  <c r="AD187" i="60"/>
  <c r="AB187" i="60"/>
  <c r="Z187" i="60"/>
  <c r="T187" i="60"/>
  <c r="K187" i="60"/>
  <c r="J187" i="60"/>
  <c r="H187" i="60"/>
  <c r="A187" i="60"/>
  <c r="BT186" i="60"/>
  <c r="BS186" i="60"/>
  <c r="BQ186" i="60"/>
  <c r="BO186" i="60"/>
  <c r="BM186" i="60"/>
  <c r="BG186" i="60"/>
  <c r="BF186" i="60"/>
  <c r="BD186" i="60"/>
  <c r="BB186" i="60"/>
  <c r="AZ186" i="60"/>
  <c r="AT186" i="60"/>
  <c r="AQ186" i="60"/>
  <c r="AO186" i="60"/>
  <c r="AM186" i="60"/>
  <c r="AG186" i="60"/>
  <c r="AF186" i="60"/>
  <c r="AD186" i="60"/>
  <c r="AB186" i="60"/>
  <c r="Z186" i="60"/>
  <c r="T186" i="60"/>
  <c r="K186" i="60"/>
  <c r="J186" i="60"/>
  <c r="H186" i="60"/>
  <c r="A186" i="60"/>
  <c r="BT185" i="60"/>
  <c r="BS185" i="60"/>
  <c r="BQ185" i="60"/>
  <c r="BO185" i="60"/>
  <c r="BM185" i="60"/>
  <c r="BG185" i="60"/>
  <c r="BF185" i="60"/>
  <c r="BD185" i="60"/>
  <c r="BB185" i="60"/>
  <c r="AZ185" i="60"/>
  <c r="AT185" i="60"/>
  <c r="AQ185" i="60"/>
  <c r="AO185" i="60"/>
  <c r="AM185" i="60"/>
  <c r="AG185" i="60"/>
  <c r="AF185" i="60"/>
  <c r="AD185" i="60"/>
  <c r="AB185" i="60"/>
  <c r="Z185" i="60"/>
  <c r="T185" i="60"/>
  <c r="K185" i="60"/>
  <c r="J185" i="60"/>
  <c r="H185" i="60"/>
  <c r="A185" i="60"/>
  <c r="BT184" i="60"/>
  <c r="BS184" i="60"/>
  <c r="BQ184" i="60"/>
  <c r="BO184" i="60"/>
  <c r="BM184" i="60"/>
  <c r="BG184" i="60"/>
  <c r="BF184" i="60"/>
  <c r="BD184" i="60"/>
  <c r="BB184" i="60"/>
  <c r="AZ184" i="60"/>
  <c r="AT184" i="60"/>
  <c r="AQ184" i="60"/>
  <c r="AO184" i="60"/>
  <c r="AM184" i="60"/>
  <c r="AG184" i="60"/>
  <c r="AF184" i="60"/>
  <c r="AD184" i="60"/>
  <c r="AB184" i="60"/>
  <c r="Z184" i="60"/>
  <c r="T184" i="60"/>
  <c r="K184" i="60"/>
  <c r="J184" i="60"/>
  <c r="H184" i="60"/>
  <c r="A184" i="60"/>
  <c r="BT183" i="60"/>
  <c r="BS183" i="60"/>
  <c r="BQ183" i="60"/>
  <c r="BO183" i="60"/>
  <c r="BM183" i="60"/>
  <c r="BG183" i="60"/>
  <c r="BF183" i="60"/>
  <c r="BD183" i="60"/>
  <c r="BB183" i="60"/>
  <c r="AZ183" i="60"/>
  <c r="AT183" i="60"/>
  <c r="AQ183" i="60"/>
  <c r="AO183" i="60"/>
  <c r="AM183" i="60"/>
  <c r="AG183" i="60"/>
  <c r="AF183" i="60"/>
  <c r="AD183" i="60"/>
  <c r="AB183" i="60"/>
  <c r="Z183" i="60"/>
  <c r="T183" i="60"/>
  <c r="K183" i="60"/>
  <c r="J183" i="60"/>
  <c r="H183" i="60"/>
  <c r="A183" i="60"/>
  <c r="BT182" i="60"/>
  <c r="BS182" i="60"/>
  <c r="BQ182" i="60"/>
  <c r="BO182" i="60"/>
  <c r="BM182" i="60"/>
  <c r="BG182" i="60"/>
  <c r="BF182" i="60"/>
  <c r="BD182" i="60"/>
  <c r="BB182" i="60"/>
  <c r="AZ182" i="60"/>
  <c r="AT182" i="60"/>
  <c r="AQ182" i="60"/>
  <c r="AO182" i="60"/>
  <c r="AM182" i="60"/>
  <c r="AG182" i="60"/>
  <c r="AF182" i="60"/>
  <c r="AD182" i="60"/>
  <c r="AB182" i="60"/>
  <c r="Z182" i="60"/>
  <c r="T182" i="60"/>
  <c r="K182" i="60"/>
  <c r="J182" i="60"/>
  <c r="H182" i="60"/>
  <c r="A182" i="60"/>
  <c r="BT181" i="60"/>
  <c r="BS181" i="60"/>
  <c r="BQ181" i="60"/>
  <c r="BO181" i="60"/>
  <c r="BM181" i="60"/>
  <c r="BG181" i="60"/>
  <c r="BF181" i="60"/>
  <c r="BD181" i="60"/>
  <c r="BB181" i="60"/>
  <c r="AZ181" i="60"/>
  <c r="AT181" i="60"/>
  <c r="AQ181" i="60"/>
  <c r="AO181" i="60"/>
  <c r="AM181" i="60"/>
  <c r="AG181" i="60"/>
  <c r="AF181" i="60"/>
  <c r="AD181" i="60"/>
  <c r="AB181" i="60"/>
  <c r="Z181" i="60"/>
  <c r="T181" i="60"/>
  <c r="K181" i="60"/>
  <c r="J181" i="60"/>
  <c r="H181" i="60"/>
  <c r="A181" i="60"/>
  <c r="BT180" i="60"/>
  <c r="BS180" i="60"/>
  <c r="BQ180" i="60"/>
  <c r="BO180" i="60"/>
  <c r="BM180" i="60"/>
  <c r="BG180" i="60"/>
  <c r="BF180" i="60"/>
  <c r="BD180" i="60"/>
  <c r="BB180" i="60"/>
  <c r="AZ180" i="60"/>
  <c r="AT180" i="60"/>
  <c r="AQ180" i="60"/>
  <c r="AO180" i="60"/>
  <c r="AM180" i="60"/>
  <c r="AG180" i="60"/>
  <c r="AF180" i="60"/>
  <c r="AD180" i="60"/>
  <c r="AB180" i="60"/>
  <c r="Z180" i="60"/>
  <c r="T180" i="60"/>
  <c r="K180" i="60"/>
  <c r="J180" i="60"/>
  <c r="H180" i="60"/>
  <c r="A180" i="60"/>
  <c r="BT179" i="60"/>
  <c r="BS179" i="60"/>
  <c r="BQ179" i="60"/>
  <c r="BO179" i="60"/>
  <c r="BM179" i="60"/>
  <c r="BG179" i="60"/>
  <c r="BF179" i="60"/>
  <c r="BD179" i="60"/>
  <c r="BB179" i="60"/>
  <c r="AZ179" i="60"/>
  <c r="AT179" i="60"/>
  <c r="AQ179" i="60"/>
  <c r="AO179" i="60"/>
  <c r="AM179" i="60"/>
  <c r="AG179" i="60"/>
  <c r="AF179" i="60"/>
  <c r="AD179" i="60"/>
  <c r="AB179" i="60"/>
  <c r="Z179" i="60"/>
  <c r="T179" i="60"/>
  <c r="K179" i="60"/>
  <c r="J179" i="60"/>
  <c r="H179" i="60"/>
  <c r="A179" i="60"/>
  <c r="BT178" i="60"/>
  <c r="BS178" i="60"/>
  <c r="BQ178" i="60"/>
  <c r="BO178" i="60"/>
  <c r="BM178" i="60"/>
  <c r="BG178" i="60"/>
  <c r="BF178" i="60"/>
  <c r="BD178" i="60"/>
  <c r="BB178" i="60"/>
  <c r="AZ178" i="60"/>
  <c r="AT178" i="60"/>
  <c r="AQ178" i="60"/>
  <c r="AO178" i="60"/>
  <c r="AM178" i="60"/>
  <c r="AG178" i="60"/>
  <c r="AF178" i="60"/>
  <c r="AD178" i="60"/>
  <c r="AB178" i="60"/>
  <c r="Z178" i="60"/>
  <c r="T178" i="60"/>
  <c r="K178" i="60"/>
  <c r="J178" i="60"/>
  <c r="H178" i="60"/>
  <c r="A178" i="60"/>
  <c r="BT177" i="60"/>
  <c r="BS177" i="60"/>
  <c r="BQ177" i="60"/>
  <c r="BO177" i="60"/>
  <c r="BM177" i="60"/>
  <c r="BG177" i="60"/>
  <c r="BF177" i="60"/>
  <c r="BD177" i="60"/>
  <c r="BB177" i="60"/>
  <c r="AZ177" i="60"/>
  <c r="AT177" i="60"/>
  <c r="AQ177" i="60"/>
  <c r="AO177" i="60"/>
  <c r="AM177" i="60"/>
  <c r="AG177" i="60"/>
  <c r="AF177" i="60"/>
  <c r="AD177" i="60"/>
  <c r="AB177" i="60"/>
  <c r="Z177" i="60"/>
  <c r="T177" i="60"/>
  <c r="K177" i="60"/>
  <c r="J177" i="60"/>
  <c r="H177" i="60"/>
  <c r="A177" i="60"/>
  <c r="BT176" i="60"/>
  <c r="BS176" i="60"/>
  <c r="BQ176" i="60"/>
  <c r="BO176" i="60"/>
  <c r="BM176" i="60"/>
  <c r="BG176" i="60"/>
  <c r="BF176" i="60"/>
  <c r="BD176" i="60"/>
  <c r="BB176" i="60"/>
  <c r="AZ176" i="60"/>
  <c r="AT176" i="60"/>
  <c r="AQ176" i="60"/>
  <c r="AO176" i="60"/>
  <c r="AM176" i="60"/>
  <c r="AG176" i="60"/>
  <c r="AF176" i="60"/>
  <c r="AD176" i="60"/>
  <c r="AB176" i="60"/>
  <c r="Z176" i="60"/>
  <c r="T176" i="60"/>
  <c r="K176" i="60"/>
  <c r="J176" i="60"/>
  <c r="H176" i="60"/>
  <c r="A176" i="60"/>
  <c r="BT175" i="60"/>
  <c r="BS175" i="60"/>
  <c r="BQ175" i="60"/>
  <c r="BO175" i="60"/>
  <c r="BM175" i="60"/>
  <c r="BG175" i="60"/>
  <c r="BF175" i="60"/>
  <c r="BD175" i="60"/>
  <c r="BB175" i="60"/>
  <c r="AZ175" i="60"/>
  <c r="AT175" i="60"/>
  <c r="AQ175" i="60"/>
  <c r="AO175" i="60"/>
  <c r="AM175" i="60"/>
  <c r="AG175" i="60"/>
  <c r="AF175" i="60"/>
  <c r="AD175" i="60"/>
  <c r="AB175" i="60"/>
  <c r="Z175" i="60"/>
  <c r="T175" i="60"/>
  <c r="K175" i="60"/>
  <c r="J175" i="60"/>
  <c r="H175" i="60"/>
  <c r="A175" i="60"/>
  <c r="BT174" i="60"/>
  <c r="BS174" i="60"/>
  <c r="BQ174" i="60"/>
  <c r="BO174" i="60"/>
  <c r="BM174" i="60"/>
  <c r="BG174" i="60"/>
  <c r="BF174" i="60"/>
  <c r="BD174" i="60"/>
  <c r="BB174" i="60"/>
  <c r="AZ174" i="60"/>
  <c r="AT174" i="60"/>
  <c r="AQ174" i="60"/>
  <c r="AO174" i="60"/>
  <c r="AM174" i="60"/>
  <c r="AG174" i="60"/>
  <c r="AF174" i="60"/>
  <c r="AD174" i="60"/>
  <c r="AB174" i="60"/>
  <c r="Z174" i="60"/>
  <c r="T174" i="60"/>
  <c r="K174" i="60"/>
  <c r="J174" i="60"/>
  <c r="H174" i="60"/>
  <c r="A174" i="60"/>
  <c r="BT173" i="60"/>
  <c r="BS173" i="60"/>
  <c r="BQ173" i="60"/>
  <c r="BO173" i="60"/>
  <c r="BM173" i="60"/>
  <c r="BG173" i="60"/>
  <c r="BF173" i="60"/>
  <c r="BD173" i="60"/>
  <c r="BB173" i="60"/>
  <c r="AZ173" i="60"/>
  <c r="AT173" i="60"/>
  <c r="AQ173" i="60"/>
  <c r="AO173" i="60"/>
  <c r="AM173" i="60"/>
  <c r="AG173" i="60"/>
  <c r="AF173" i="60"/>
  <c r="AD173" i="60"/>
  <c r="AB173" i="60"/>
  <c r="Z173" i="60"/>
  <c r="T173" i="60"/>
  <c r="K173" i="60"/>
  <c r="J173" i="60"/>
  <c r="H173" i="60"/>
  <c r="A173" i="60"/>
  <c r="BT172" i="60"/>
  <c r="BS172" i="60"/>
  <c r="BQ172" i="60"/>
  <c r="BO172" i="60"/>
  <c r="BM172" i="60"/>
  <c r="BG172" i="60"/>
  <c r="BF172" i="60"/>
  <c r="BD172" i="60"/>
  <c r="BB172" i="60"/>
  <c r="AZ172" i="60"/>
  <c r="AT172" i="60"/>
  <c r="AQ172" i="60"/>
  <c r="AO172" i="60"/>
  <c r="AM172" i="60"/>
  <c r="AG172" i="60"/>
  <c r="AF172" i="60"/>
  <c r="AD172" i="60"/>
  <c r="AB172" i="60"/>
  <c r="Z172" i="60"/>
  <c r="T172" i="60"/>
  <c r="K172" i="60"/>
  <c r="J172" i="60"/>
  <c r="H172" i="60"/>
  <c r="A172" i="60"/>
  <c r="BT171" i="60"/>
  <c r="BS171" i="60"/>
  <c r="BQ171" i="60"/>
  <c r="BO171" i="60"/>
  <c r="BM171" i="60"/>
  <c r="BG171" i="60"/>
  <c r="BF171" i="60"/>
  <c r="BD171" i="60"/>
  <c r="BB171" i="60"/>
  <c r="AZ171" i="60"/>
  <c r="AT171" i="60"/>
  <c r="AQ171" i="60"/>
  <c r="AO171" i="60"/>
  <c r="AM171" i="60"/>
  <c r="AG171" i="60"/>
  <c r="AF171" i="60"/>
  <c r="AD171" i="60"/>
  <c r="AB171" i="60"/>
  <c r="Z171" i="60"/>
  <c r="T171" i="60"/>
  <c r="K171" i="60"/>
  <c r="J171" i="60"/>
  <c r="H171" i="60"/>
  <c r="A171" i="60"/>
  <c r="BT170" i="60"/>
  <c r="BS170" i="60"/>
  <c r="BQ170" i="60"/>
  <c r="BO170" i="60"/>
  <c r="BM170" i="60"/>
  <c r="BG170" i="60"/>
  <c r="BF170" i="60"/>
  <c r="BD170" i="60"/>
  <c r="BB170" i="60"/>
  <c r="AZ170" i="60"/>
  <c r="AT170" i="60"/>
  <c r="AQ170" i="60"/>
  <c r="AO170" i="60"/>
  <c r="AM170" i="60"/>
  <c r="AG170" i="60"/>
  <c r="AF170" i="60"/>
  <c r="AD170" i="60"/>
  <c r="AB170" i="60"/>
  <c r="Z170" i="60"/>
  <c r="T170" i="60"/>
  <c r="K170" i="60"/>
  <c r="J170" i="60"/>
  <c r="H170" i="60"/>
  <c r="A170" i="60"/>
  <c r="BT169" i="60"/>
  <c r="BS169" i="60"/>
  <c r="BQ169" i="60"/>
  <c r="BO169" i="60"/>
  <c r="BM169" i="60"/>
  <c r="BG169" i="60"/>
  <c r="BF169" i="60"/>
  <c r="BD169" i="60"/>
  <c r="BB169" i="60"/>
  <c r="AZ169" i="60"/>
  <c r="AT169" i="60"/>
  <c r="AQ169" i="60"/>
  <c r="AO169" i="60"/>
  <c r="AM169" i="60"/>
  <c r="AG169" i="60"/>
  <c r="AF169" i="60"/>
  <c r="AD169" i="60"/>
  <c r="AB169" i="60"/>
  <c r="Z169" i="60"/>
  <c r="T169" i="60"/>
  <c r="K169" i="60"/>
  <c r="J169" i="60"/>
  <c r="H169" i="60"/>
  <c r="A169" i="60"/>
  <c r="BT168" i="60"/>
  <c r="BS168" i="60"/>
  <c r="BQ168" i="60"/>
  <c r="BO168" i="60"/>
  <c r="BM168" i="60"/>
  <c r="BG168" i="60"/>
  <c r="BF168" i="60"/>
  <c r="BD168" i="60"/>
  <c r="BB168" i="60"/>
  <c r="AZ168" i="60"/>
  <c r="AT168" i="60"/>
  <c r="AQ168" i="60"/>
  <c r="AO168" i="60"/>
  <c r="AM168" i="60"/>
  <c r="AG168" i="60"/>
  <c r="AF168" i="60"/>
  <c r="AD168" i="60"/>
  <c r="AB168" i="60"/>
  <c r="Z168" i="60"/>
  <c r="T168" i="60"/>
  <c r="K168" i="60"/>
  <c r="J168" i="60"/>
  <c r="H168" i="60"/>
  <c r="A168" i="60"/>
  <c r="BT167" i="60"/>
  <c r="BS167" i="60"/>
  <c r="BQ167" i="60"/>
  <c r="BO167" i="60"/>
  <c r="BM167" i="60"/>
  <c r="BG167" i="60"/>
  <c r="BF167" i="60"/>
  <c r="BD167" i="60"/>
  <c r="BB167" i="60"/>
  <c r="AZ167" i="60"/>
  <c r="AT167" i="60"/>
  <c r="AQ167" i="60"/>
  <c r="AO167" i="60"/>
  <c r="AM167" i="60"/>
  <c r="AG167" i="60"/>
  <c r="AF167" i="60"/>
  <c r="AD167" i="60"/>
  <c r="AB167" i="60"/>
  <c r="Z167" i="60"/>
  <c r="T167" i="60"/>
  <c r="K167" i="60"/>
  <c r="J167" i="60"/>
  <c r="H167" i="60"/>
  <c r="A167" i="60"/>
  <c r="BT166" i="60"/>
  <c r="BS166" i="60"/>
  <c r="BQ166" i="60"/>
  <c r="BO166" i="60"/>
  <c r="BM166" i="60"/>
  <c r="BG166" i="60"/>
  <c r="BF166" i="60"/>
  <c r="BD166" i="60"/>
  <c r="BB166" i="60"/>
  <c r="AZ166" i="60"/>
  <c r="AT166" i="60"/>
  <c r="AQ166" i="60"/>
  <c r="AO166" i="60"/>
  <c r="AM166" i="60"/>
  <c r="AG166" i="60"/>
  <c r="AF166" i="60"/>
  <c r="AD166" i="60"/>
  <c r="AB166" i="60"/>
  <c r="Z166" i="60"/>
  <c r="T166" i="60"/>
  <c r="K166" i="60"/>
  <c r="J166" i="60"/>
  <c r="H166" i="60"/>
  <c r="A166" i="60"/>
  <c r="BT165" i="60"/>
  <c r="BS165" i="60"/>
  <c r="BQ165" i="60"/>
  <c r="BO165" i="60"/>
  <c r="BM165" i="60"/>
  <c r="BG165" i="60"/>
  <c r="BF165" i="60"/>
  <c r="BD165" i="60"/>
  <c r="BB165" i="60"/>
  <c r="AZ165" i="60"/>
  <c r="AT165" i="60"/>
  <c r="AQ165" i="60"/>
  <c r="AO165" i="60"/>
  <c r="AM165" i="60"/>
  <c r="AG165" i="60"/>
  <c r="AF165" i="60"/>
  <c r="AD165" i="60"/>
  <c r="AB165" i="60"/>
  <c r="Z165" i="60"/>
  <c r="T165" i="60"/>
  <c r="K165" i="60"/>
  <c r="J165" i="60"/>
  <c r="H165" i="60"/>
  <c r="A165" i="60"/>
  <c r="BT164" i="60"/>
  <c r="BS164" i="60"/>
  <c r="BQ164" i="60"/>
  <c r="BO164" i="60"/>
  <c r="BM164" i="60"/>
  <c r="BG164" i="60"/>
  <c r="BF164" i="60"/>
  <c r="BD164" i="60"/>
  <c r="BB164" i="60"/>
  <c r="AZ164" i="60"/>
  <c r="AT164" i="60"/>
  <c r="AQ164" i="60"/>
  <c r="AO164" i="60"/>
  <c r="AM164" i="60"/>
  <c r="AG164" i="60"/>
  <c r="AF164" i="60"/>
  <c r="AD164" i="60"/>
  <c r="AB164" i="60"/>
  <c r="Z164" i="60"/>
  <c r="T164" i="60"/>
  <c r="K164" i="60"/>
  <c r="J164" i="60"/>
  <c r="H164" i="60"/>
  <c r="A164" i="60"/>
  <c r="BT163" i="60"/>
  <c r="BS163" i="60"/>
  <c r="BQ163" i="60"/>
  <c r="BO163" i="60"/>
  <c r="BM163" i="60"/>
  <c r="BG163" i="60"/>
  <c r="BF163" i="60"/>
  <c r="BD163" i="60"/>
  <c r="BB163" i="60"/>
  <c r="AZ163" i="60"/>
  <c r="AT163" i="60"/>
  <c r="AQ163" i="60"/>
  <c r="AO163" i="60"/>
  <c r="AM163" i="60"/>
  <c r="AG163" i="60"/>
  <c r="AF163" i="60"/>
  <c r="AD163" i="60"/>
  <c r="AB163" i="60"/>
  <c r="Z163" i="60"/>
  <c r="T163" i="60"/>
  <c r="K163" i="60"/>
  <c r="J163" i="60"/>
  <c r="H163" i="60"/>
  <c r="A163" i="60"/>
  <c r="BT162" i="60"/>
  <c r="BS162" i="60"/>
  <c r="BQ162" i="60"/>
  <c r="BO162" i="60"/>
  <c r="BM162" i="60"/>
  <c r="BG162" i="60"/>
  <c r="BF162" i="60"/>
  <c r="BD162" i="60"/>
  <c r="BB162" i="60"/>
  <c r="AZ162" i="60"/>
  <c r="AT162" i="60"/>
  <c r="AQ162" i="60"/>
  <c r="AO162" i="60"/>
  <c r="AM162" i="60"/>
  <c r="AG162" i="60"/>
  <c r="AF162" i="60"/>
  <c r="AD162" i="60"/>
  <c r="AB162" i="60"/>
  <c r="Z162" i="60"/>
  <c r="T162" i="60"/>
  <c r="K162" i="60"/>
  <c r="J162" i="60"/>
  <c r="H162" i="60"/>
  <c r="A162" i="60"/>
  <c r="BT161" i="60"/>
  <c r="BS161" i="60"/>
  <c r="BQ161" i="60"/>
  <c r="BO161" i="60"/>
  <c r="BM161" i="60"/>
  <c r="BG161" i="60"/>
  <c r="BF161" i="60"/>
  <c r="BD161" i="60"/>
  <c r="BB161" i="60"/>
  <c r="AZ161" i="60"/>
  <c r="AT161" i="60"/>
  <c r="AQ161" i="60"/>
  <c r="AO161" i="60"/>
  <c r="AM161" i="60"/>
  <c r="AG161" i="60"/>
  <c r="AF161" i="60"/>
  <c r="AD161" i="60"/>
  <c r="AB161" i="60"/>
  <c r="Z161" i="60"/>
  <c r="T161" i="60"/>
  <c r="K161" i="60"/>
  <c r="J161" i="60"/>
  <c r="H161" i="60"/>
  <c r="A161" i="60"/>
  <c r="BT160" i="60"/>
  <c r="BS160" i="60"/>
  <c r="BQ160" i="60"/>
  <c r="BO160" i="60"/>
  <c r="BM160" i="60"/>
  <c r="BG160" i="60"/>
  <c r="BF160" i="60"/>
  <c r="BD160" i="60"/>
  <c r="BB160" i="60"/>
  <c r="AZ160" i="60"/>
  <c r="AT160" i="60"/>
  <c r="AQ160" i="60"/>
  <c r="AO160" i="60"/>
  <c r="AM160" i="60"/>
  <c r="AG160" i="60"/>
  <c r="AF160" i="60"/>
  <c r="AD160" i="60"/>
  <c r="AB160" i="60"/>
  <c r="Z160" i="60"/>
  <c r="T160" i="60"/>
  <c r="K160" i="60"/>
  <c r="J160" i="60"/>
  <c r="H160" i="60"/>
  <c r="A160" i="60"/>
  <c r="BT159" i="60"/>
  <c r="BS159" i="60"/>
  <c r="BQ159" i="60"/>
  <c r="BO159" i="60"/>
  <c r="BM159" i="60"/>
  <c r="BG159" i="60"/>
  <c r="BF159" i="60"/>
  <c r="BD159" i="60"/>
  <c r="BB159" i="60"/>
  <c r="AZ159" i="60"/>
  <c r="AT159" i="60"/>
  <c r="AQ159" i="60"/>
  <c r="AO159" i="60"/>
  <c r="AM159" i="60"/>
  <c r="AG159" i="60"/>
  <c r="AF159" i="60"/>
  <c r="AD159" i="60"/>
  <c r="AB159" i="60"/>
  <c r="Z159" i="60"/>
  <c r="T159" i="60"/>
  <c r="K159" i="60"/>
  <c r="J159" i="60"/>
  <c r="H159" i="60"/>
  <c r="A159" i="60"/>
  <c r="BT158" i="60"/>
  <c r="BS158" i="60"/>
  <c r="BQ158" i="60"/>
  <c r="BO158" i="60"/>
  <c r="BM158" i="60"/>
  <c r="BG158" i="60"/>
  <c r="BF158" i="60"/>
  <c r="BD158" i="60"/>
  <c r="BB158" i="60"/>
  <c r="AZ158" i="60"/>
  <c r="AT158" i="60"/>
  <c r="AQ158" i="60"/>
  <c r="AO158" i="60"/>
  <c r="AM158" i="60"/>
  <c r="AG158" i="60"/>
  <c r="AF158" i="60"/>
  <c r="AD158" i="60"/>
  <c r="AB158" i="60"/>
  <c r="Z158" i="60"/>
  <c r="T158" i="60"/>
  <c r="K158" i="60"/>
  <c r="J158" i="60"/>
  <c r="H158" i="60"/>
  <c r="A158" i="60"/>
  <c r="BT157" i="60"/>
  <c r="BS157" i="60"/>
  <c r="BQ157" i="60"/>
  <c r="BO157" i="60"/>
  <c r="BM157" i="60"/>
  <c r="BG157" i="60"/>
  <c r="BF157" i="60"/>
  <c r="BD157" i="60"/>
  <c r="BB157" i="60"/>
  <c r="AZ157" i="60"/>
  <c r="AT157" i="60"/>
  <c r="AQ157" i="60"/>
  <c r="AO157" i="60"/>
  <c r="AM157" i="60"/>
  <c r="AG157" i="60"/>
  <c r="AF157" i="60"/>
  <c r="AD157" i="60"/>
  <c r="AB157" i="60"/>
  <c r="Z157" i="60"/>
  <c r="T157" i="60"/>
  <c r="K157" i="60"/>
  <c r="J157" i="60"/>
  <c r="H157" i="60"/>
  <c r="A157" i="60"/>
  <c r="BT156" i="60"/>
  <c r="BS156" i="60"/>
  <c r="BQ156" i="60"/>
  <c r="BO156" i="60"/>
  <c r="BM156" i="60"/>
  <c r="BG156" i="60"/>
  <c r="BF156" i="60"/>
  <c r="BD156" i="60"/>
  <c r="BB156" i="60"/>
  <c r="AZ156" i="60"/>
  <c r="AT156" i="60"/>
  <c r="AQ156" i="60"/>
  <c r="AO156" i="60"/>
  <c r="AM156" i="60"/>
  <c r="AG156" i="60"/>
  <c r="AF156" i="60"/>
  <c r="AD156" i="60"/>
  <c r="AB156" i="60"/>
  <c r="Z156" i="60"/>
  <c r="T156" i="60"/>
  <c r="K156" i="60"/>
  <c r="J156" i="60"/>
  <c r="H156" i="60"/>
  <c r="A156" i="60"/>
  <c r="BT155" i="60"/>
  <c r="BS155" i="60"/>
  <c r="BQ155" i="60"/>
  <c r="BO155" i="60"/>
  <c r="BM155" i="60"/>
  <c r="BG155" i="60"/>
  <c r="BF155" i="60"/>
  <c r="BD155" i="60"/>
  <c r="BB155" i="60"/>
  <c r="AZ155" i="60"/>
  <c r="AT155" i="60"/>
  <c r="AQ155" i="60"/>
  <c r="AO155" i="60"/>
  <c r="AM155" i="60"/>
  <c r="AG155" i="60"/>
  <c r="AF155" i="60"/>
  <c r="AD155" i="60"/>
  <c r="AB155" i="60"/>
  <c r="Z155" i="60"/>
  <c r="T155" i="60"/>
  <c r="K155" i="60"/>
  <c r="J155" i="60"/>
  <c r="H155" i="60"/>
  <c r="A155" i="60"/>
  <c r="BT154" i="60"/>
  <c r="BS154" i="60"/>
  <c r="BQ154" i="60"/>
  <c r="BO154" i="60"/>
  <c r="BM154" i="60"/>
  <c r="BG154" i="60"/>
  <c r="BF154" i="60"/>
  <c r="BD154" i="60"/>
  <c r="BB154" i="60"/>
  <c r="AZ154" i="60"/>
  <c r="AT154" i="60"/>
  <c r="AQ154" i="60"/>
  <c r="AO154" i="60"/>
  <c r="AM154" i="60"/>
  <c r="AG154" i="60"/>
  <c r="AF154" i="60"/>
  <c r="AD154" i="60"/>
  <c r="AB154" i="60"/>
  <c r="Z154" i="60"/>
  <c r="T154" i="60"/>
  <c r="K154" i="60"/>
  <c r="J154" i="60"/>
  <c r="H154" i="60"/>
  <c r="A154" i="60"/>
  <c r="BT153" i="60"/>
  <c r="BS153" i="60"/>
  <c r="BQ153" i="60"/>
  <c r="BO153" i="60"/>
  <c r="BM153" i="60"/>
  <c r="BG153" i="60"/>
  <c r="BF153" i="60"/>
  <c r="BD153" i="60"/>
  <c r="BB153" i="60"/>
  <c r="AZ153" i="60"/>
  <c r="AT153" i="60"/>
  <c r="AQ153" i="60"/>
  <c r="AO153" i="60"/>
  <c r="AM153" i="60"/>
  <c r="AG153" i="60"/>
  <c r="AF153" i="60"/>
  <c r="AD153" i="60"/>
  <c r="AB153" i="60"/>
  <c r="Z153" i="60"/>
  <c r="T153" i="60"/>
  <c r="K153" i="60"/>
  <c r="J153" i="60"/>
  <c r="H153" i="60"/>
  <c r="A153" i="60"/>
  <c r="BT152" i="60"/>
  <c r="BS152" i="60"/>
  <c r="BQ152" i="60"/>
  <c r="BO152" i="60"/>
  <c r="BM152" i="60"/>
  <c r="BG152" i="60"/>
  <c r="BF152" i="60"/>
  <c r="BD152" i="60"/>
  <c r="BB152" i="60"/>
  <c r="AZ152" i="60"/>
  <c r="AT152" i="60"/>
  <c r="AQ152" i="60"/>
  <c r="AO152" i="60"/>
  <c r="AM152" i="60"/>
  <c r="AG152" i="60"/>
  <c r="AF152" i="60"/>
  <c r="AD152" i="60"/>
  <c r="AB152" i="60"/>
  <c r="Z152" i="60"/>
  <c r="T152" i="60"/>
  <c r="K152" i="60"/>
  <c r="J152" i="60"/>
  <c r="H152" i="60"/>
  <c r="A152" i="60"/>
  <c r="BT151" i="60"/>
  <c r="BS151" i="60"/>
  <c r="BQ151" i="60"/>
  <c r="BO151" i="60"/>
  <c r="BM151" i="60"/>
  <c r="BG151" i="60"/>
  <c r="BF151" i="60"/>
  <c r="BD151" i="60"/>
  <c r="BB151" i="60"/>
  <c r="AZ151" i="60"/>
  <c r="AT151" i="60"/>
  <c r="AQ151" i="60"/>
  <c r="AO151" i="60"/>
  <c r="AM151" i="60"/>
  <c r="AG151" i="60"/>
  <c r="AF151" i="60"/>
  <c r="AD151" i="60"/>
  <c r="AB151" i="60"/>
  <c r="Z151" i="60"/>
  <c r="T151" i="60"/>
  <c r="K151" i="60"/>
  <c r="J151" i="60"/>
  <c r="H151" i="60"/>
  <c r="A151" i="60"/>
  <c r="BT150" i="60"/>
  <c r="BS150" i="60"/>
  <c r="BQ150" i="60"/>
  <c r="BO150" i="60"/>
  <c r="BM150" i="60"/>
  <c r="BG150" i="60"/>
  <c r="BF150" i="60"/>
  <c r="BD150" i="60"/>
  <c r="BB150" i="60"/>
  <c r="AZ150" i="60"/>
  <c r="AT150" i="60"/>
  <c r="AQ150" i="60"/>
  <c r="AO150" i="60"/>
  <c r="AM150" i="60"/>
  <c r="AG150" i="60"/>
  <c r="AF150" i="60"/>
  <c r="AD150" i="60"/>
  <c r="AB150" i="60"/>
  <c r="Z150" i="60"/>
  <c r="T150" i="60"/>
  <c r="K150" i="60"/>
  <c r="J150" i="60"/>
  <c r="H150" i="60"/>
  <c r="A150" i="60"/>
  <c r="BT149" i="60"/>
  <c r="BS149" i="60"/>
  <c r="BQ149" i="60"/>
  <c r="BO149" i="60"/>
  <c r="BM149" i="60"/>
  <c r="BG149" i="60"/>
  <c r="BF149" i="60"/>
  <c r="BD149" i="60"/>
  <c r="BB149" i="60"/>
  <c r="AZ149" i="60"/>
  <c r="AT149" i="60"/>
  <c r="AQ149" i="60"/>
  <c r="AO149" i="60"/>
  <c r="AM149" i="60"/>
  <c r="AG149" i="60"/>
  <c r="AF149" i="60"/>
  <c r="AD149" i="60"/>
  <c r="AB149" i="60"/>
  <c r="Z149" i="60"/>
  <c r="T149" i="60"/>
  <c r="K149" i="60"/>
  <c r="J149" i="60"/>
  <c r="H149" i="60"/>
  <c r="A149" i="60"/>
  <c r="BT148" i="60"/>
  <c r="BS148" i="60"/>
  <c r="BQ148" i="60"/>
  <c r="BO148" i="60"/>
  <c r="BM148" i="60"/>
  <c r="BG148" i="60"/>
  <c r="BF148" i="60"/>
  <c r="BD148" i="60"/>
  <c r="BB148" i="60"/>
  <c r="AZ148" i="60"/>
  <c r="AT148" i="60"/>
  <c r="AQ148" i="60"/>
  <c r="AO148" i="60"/>
  <c r="AM148" i="60"/>
  <c r="AG148" i="60"/>
  <c r="AF148" i="60"/>
  <c r="AD148" i="60"/>
  <c r="AB148" i="60"/>
  <c r="Z148" i="60"/>
  <c r="T148" i="60"/>
  <c r="K148" i="60"/>
  <c r="J148" i="60"/>
  <c r="H148" i="60"/>
  <c r="A148" i="60"/>
  <c r="BT147" i="60"/>
  <c r="BS147" i="60"/>
  <c r="BQ147" i="60"/>
  <c r="BO147" i="60"/>
  <c r="BM147" i="60"/>
  <c r="BG147" i="60"/>
  <c r="BF147" i="60"/>
  <c r="BD147" i="60"/>
  <c r="BB147" i="60"/>
  <c r="AZ147" i="60"/>
  <c r="AT147" i="60"/>
  <c r="AQ147" i="60"/>
  <c r="AO147" i="60"/>
  <c r="AM147" i="60"/>
  <c r="AG147" i="60"/>
  <c r="AF147" i="60"/>
  <c r="AD147" i="60"/>
  <c r="AB147" i="60"/>
  <c r="Z147" i="60"/>
  <c r="T147" i="60"/>
  <c r="K147" i="60"/>
  <c r="J147" i="60"/>
  <c r="H147" i="60"/>
  <c r="A147" i="60"/>
  <c r="BT146" i="60"/>
  <c r="BS146" i="60"/>
  <c r="BQ146" i="60"/>
  <c r="BO146" i="60"/>
  <c r="BM146" i="60"/>
  <c r="BG146" i="60"/>
  <c r="BF146" i="60"/>
  <c r="BD146" i="60"/>
  <c r="BB146" i="60"/>
  <c r="AZ146" i="60"/>
  <c r="AT146" i="60"/>
  <c r="AQ146" i="60"/>
  <c r="AO146" i="60"/>
  <c r="AM146" i="60"/>
  <c r="AG146" i="60"/>
  <c r="AF146" i="60"/>
  <c r="AD146" i="60"/>
  <c r="AB146" i="60"/>
  <c r="Z146" i="60"/>
  <c r="T146" i="60"/>
  <c r="K146" i="60"/>
  <c r="J146" i="60"/>
  <c r="H146" i="60"/>
  <c r="A146" i="60"/>
  <c r="BT145" i="60"/>
  <c r="BS145" i="60"/>
  <c r="BQ145" i="60"/>
  <c r="BO145" i="60"/>
  <c r="BM145" i="60"/>
  <c r="BG145" i="60"/>
  <c r="BF145" i="60"/>
  <c r="BD145" i="60"/>
  <c r="BB145" i="60"/>
  <c r="AZ145" i="60"/>
  <c r="AT145" i="60"/>
  <c r="AQ145" i="60"/>
  <c r="AO145" i="60"/>
  <c r="AM145" i="60"/>
  <c r="AG145" i="60"/>
  <c r="AF145" i="60"/>
  <c r="AD145" i="60"/>
  <c r="AB145" i="60"/>
  <c r="Z145" i="60"/>
  <c r="T145" i="60"/>
  <c r="K145" i="60"/>
  <c r="J145" i="60"/>
  <c r="H145" i="60"/>
  <c r="A145" i="60"/>
  <c r="BT144" i="60"/>
  <c r="BS144" i="60"/>
  <c r="BQ144" i="60"/>
  <c r="BO144" i="60"/>
  <c r="BM144" i="60"/>
  <c r="BG144" i="60"/>
  <c r="BF144" i="60"/>
  <c r="BD144" i="60"/>
  <c r="BB144" i="60"/>
  <c r="AZ144" i="60"/>
  <c r="AT144" i="60"/>
  <c r="AQ144" i="60"/>
  <c r="AO144" i="60"/>
  <c r="AM144" i="60"/>
  <c r="AG144" i="60"/>
  <c r="AF144" i="60"/>
  <c r="AD144" i="60"/>
  <c r="AB144" i="60"/>
  <c r="Z144" i="60"/>
  <c r="T144" i="60"/>
  <c r="K144" i="60"/>
  <c r="J144" i="60"/>
  <c r="H144" i="60"/>
  <c r="A144" i="60"/>
  <c r="BT143" i="60"/>
  <c r="BS143" i="60"/>
  <c r="BQ143" i="60"/>
  <c r="BO143" i="60"/>
  <c r="BM143" i="60"/>
  <c r="BG143" i="60"/>
  <c r="BF143" i="60"/>
  <c r="BD143" i="60"/>
  <c r="BB143" i="60"/>
  <c r="AZ143" i="60"/>
  <c r="AT143" i="60"/>
  <c r="AQ143" i="60"/>
  <c r="AO143" i="60"/>
  <c r="AM143" i="60"/>
  <c r="AG143" i="60"/>
  <c r="AF143" i="60"/>
  <c r="AD143" i="60"/>
  <c r="AB143" i="60"/>
  <c r="Z143" i="60"/>
  <c r="T143" i="60"/>
  <c r="K143" i="60"/>
  <c r="J143" i="60"/>
  <c r="H143" i="60"/>
  <c r="A143" i="60"/>
  <c r="BT142" i="60"/>
  <c r="BS142" i="60"/>
  <c r="BQ142" i="60"/>
  <c r="BO142" i="60"/>
  <c r="BM142" i="60"/>
  <c r="BG142" i="60"/>
  <c r="BF142" i="60"/>
  <c r="BD142" i="60"/>
  <c r="BB142" i="60"/>
  <c r="AZ142" i="60"/>
  <c r="AT142" i="60"/>
  <c r="AQ142" i="60"/>
  <c r="AO142" i="60"/>
  <c r="AM142" i="60"/>
  <c r="AG142" i="60"/>
  <c r="AF142" i="60"/>
  <c r="AD142" i="60"/>
  <c r="AB142" i="60"/>
  <c r="Z142" i="60"/>
  <c r="T142" i="60"/>
  <c r="K142" i="60"/>
  <c r="J142" i="60"/>
  <c r="H142" i="60"/>
  <c r="A142" i="60"/>
  <c r="BT141" i="60"/>
  <c r="BS141" i="60"/>
  <c r="BQ141" i="60"/>
  <c r="BO141" i="60"/>
  <c r="BM141" i="60"/>
  <c r="BG141" i="60"/>
  <c r="BF141" i="60"/>
  <c r="BD141" i="60"/>
  <c r="BB141" i="60"/>
  <c r="AZ141" i="60"/>
  <c r="AT141" i="60"/>
  <c r="AQ141" i="60"/>
  <c r="AO141" i="60"/>
  <c r="AM141" i="60"/>
  <c r="AG141" i="60"/>
  <c r="AF141" i="60"/>
  <c r="AD141" i="60"/>
  <c r="AB141" i="60"/>
  <c r="Z141" i="60"/>
  <c r="T141" i="60"/>
  <c r="K141" i="60"/>
  <c r="J141" i="60"/>
  <c r="H141" i="60"/>
  <c r="A141" i="60"/>
  <c r="BT140" i="60"/>
  <c r="BS140" i="60"/>
  <c r="BQ140" i="60"/>
  <c r="BO140" i="60"/>
  <c r="BM140" i="60"/>
  <c r="BG140" i="60"/>
  <c r="BF140" i="60"/>
  <c r="BD140" i="60"/>
  <c r="BB140" i="60"/>
  <c r="AZ140" i="60"/>
  <c r="AT140" i="60"/>
  <c r="AQ140" i="60"/>
  <c r="AO140" i="60"/>
  <c r="AM140" i="60"/>
  <c r="AG140" i="60"/>
  <c r="AF140" i="60"/>
  <c r="AD140" i="60"/>
  <c r="AB140" i="60"/>
  <c r="Z140" i="60"/>
  <c r="T140" i="60"/>
  <c r="K140" i="60"/>
  <c r="J140" i="60"/>
  <c r="H140" i="60"/>
  <c r="A140" i="60"/>
  <c r="BT139" i="60"/>
  <c r="BS139" i="60"/>
  <c r="BQ139" i="60"/>
  <c r="BO139" i="60"/>
  <c r="BM139" i="60"/>
  <c r="BG139" i="60"/>
  <c r="BF139" i="60"/>
  <c r="BD139" i="60"/>
  <c r="BB139" i="60"/>
  <c r="AZ139" i="60"/>
  <c r="AT139" i="60"/>
  <c r="AQ139" i="60"/>
  <c r="AO139" i="60"/>
  <c r="AM139" i="60"/>
  <c r="AG139" i="60"/>
  <c r="AF139" i="60"/>
  <c r="AD139" i="60"/>
  <c r="AB139" i="60"/>
  <c r="Z139" i="60"/>
  <c r="T139" i="60"/>
  <c r="K139" i="60"/>
  <c r="J139" i="60"/>
  <c r="H139" i="60"/>
  <c r="A139" i="60"/>
  <c r="BT138" i="60"/>
  <c r="BS138" i="60"/>
  <c r="BQ138" i="60"/>
  <c r="BO138" i="60"/>
  <c r="BM138" i="60"/>
  <c r="BG138" i="60"/>
  <c r="BF138" i="60"/>
  <c r="BD138" i="60"/>
  <c r="BB138" i="60"/>
  <c r="AZ138" i="60"/>
  <c r="AT138" i="60"/>
  <c r="AQ138" i="60"/>
  <c r="AO138" i="60"/>
  <c r="AM138" i="60"/>
  <c r="AG138" i="60"/>
  <c r="AF138" i="60"/>
  <c r="AD138" i="60"/>
  <c r="AB138" i="60"/>
  <c r="Z138" i="60"/>
  <c r="T138" i="60"/>
  <c r="K138" i="60"/>
  <c r="J138" i="60"/>
  <c r="H138" i="60"/>
  <c r="A138" i="60"/>
  <c r="BT137" i="60"/>
  <c r="BS137" i="60"/>
  <c r="BQ137" i="60"/>
  <c r="BO137" i="60"/>
  <c r="BM137" i="60"/>
  <c r="BG137" i="60"/>
  <c r="BF137" i="60"/>
  <c r="BD137" i="60"/>
  <c r="BB137" i="60"/>
  <c r="AZ137" i="60"/>
  <c r="AT137" i="60"/>
  <c r="AQ137" i="60"/>
  <c r="AO137" i="60"/>
  <c r="AM137" i="60"/>
  <c r="AG137" i="60"/>
  <c r="AF137" i="60"/>
  <c r="AD137" i="60"/>
  <c r="AB137" i="60"/>
  <c r="Z137" i="60"/>
  <c r="T137" i="60"/>
  <c r="K137" i="60"/>
  <c r="J137" i="60"/>
  <c r="H137" i="60"/>
  <c r="A137" i="60"/>
  <c r="BT136" i="60"/>
  <c r="BS136" i="60"/>
  <c r="BQ136" i="60"/>
  <c r="BO136" i="60"/>
  <c r="BM136" i="60"/>
  <c r="BG136" i="60"/>
  <c r="BF136" i="60"/>
  <c r="BD136" i="60"/>
  <c r="BB136" i="60"/>
  <c r="AZ136" i="60"/>
  <c r="AT136" i="60"/>
  <c r="AQ136" i="60"/>
  <c r="AO136" i="60"/>
  <c r="AM136" i="60"/>
  <c r="AG136" i="60"/>
  <c r="AF136" i="60"/>
  <c r="AD136" i="60"/>
  <c r="AB136" i="60"/>
  <c r="Z136" i="60"/>
  <c r="T136" i="60"/>
  <c r="K136" i="60"/>
  <c r="J136" i="60"/>
  <c r="H136" i="60"/>
  <c r="A136" i="60"/>
  <c r="BT135" i="60"/>
  <c r="BS135" i="60"/>
  <c r="BQ135" i="60"/>
  <c r="BO135" i="60"/>
  <c r="BM135" i="60"/>
  <c r="BG135" i="60"/>
  <c r="BF135" i="60"/>
  <c r="BD135" i="60"/>
  <c r="BB135" i="60"/>
  <c r="AZ135" i="60"/>
  <c r="AT135" i="60"/>
  <c r="AQ135" i="60"/>
  <c r="AO135" i="60"/>
  <c r="AM135" i="60"/>
  <c r="AG135" i="60"/>
  <c r="AF135" i="60"/>
  <c r="AD135" i="60"/>
  <c r="AB135" i="60"/>
  <c r="Z135" i="60"/>
  <c r="T135" i="60"/>
  <c r="K135" i="60"/>
  <c r="J135" i="60"/>
  <c r="H135" i="60"/>
  <c r="A135" i="60"/>
  <c r="BT134" i="60"/>
  <c r="BS134" i="60"/>
  <c r="BQ134" i="60"/>
  <c r="BO134" i="60"/>
  <c r="BM134" i="60"/>
  <c r="BG134" i="60"/>
  <c r="BF134" i="60"/>
  <c r="BD134" i="60"/>
  <c r="BB134" i="60"/>
  <c r="AZ134" i="60"/>
  <c r="AT134" i="60"/>
  <c r="AQ134" i="60"/>
  <c r="AO134" i="60"/>
  <c r="AM134" i="60"/>
  <c r="AG134" i="60"/>
  <c r="AF134" i="60"/>
  <c r="AD134" i="60"/>
  <c r="AB134" i="60"/>
  <c r="Z134" i="60"/>
  <c r="T134" i="60"/>
  <c r="K134" i="60"/>
  <c r="J134" i="60"/>
  <c r="H134" i="60"/>
  <c r="A134" i="60"/>
  <c r="BT133" i="60"/>
  <c r="BS133" i="60"/>
  <c r="BQ133" i="60"/>
  <c r="BO133" i="60"/>
  <c r="BU133" i="60" s="1"/>
  <c r="BM133" i="60"/>
  <c r="BG133" i="60"/>
  <c r="BF133" i="60"/>
  <c r="BD133" i="60"/>
  <c r="BB133" i="60"/>
  <c r="AZ133" i="60"/>
  <c r="AT133" i="60"/>
  <c r="AQ133" i="60"/>
  <c r="AO133" i="60"/>
  <c r="AM133" i="60"/>
  <c r="AG133" i="60"/>
  <c r="AF133" i="60"/>
  <c r="AD133" i="60"/>
  <c r="AB133" i="60"/>
  <c r="Z133" i="60"/>
  <c r="T133" i="60"/>
  <c r="K133" i="60"/>
  <c r="J133" i="60"/>
  <c r="H133" i="60"/>
  <c r="A133" i="60"/>
  <c r="BT132" i="60"/>
  <c r="BS132" i="60"/>
  <c r="BQ132" i="60"/>
  <c r="BO132" i="60"/>
  <c r="BM132" i="60"/>
  <c r="BG132" i="60"/>
  <c r="BF132" i="60"/>
  <c r="BD132" i="60"/>
  <c r="BB132" i="60"/>
  <c r="AZ132" i="60"/>
  <c r="AT132" i="60"/>
  <c r="AQ132" i="60"/>
  <c r="AO132" i="60"/>
  <c r="AM132" i="60"/>
  <c r="AG132" i="60"/>
  <c r="AF132" i="60"/>
  <c r="AD132" i="60"/>
  <c r="AB132" i="60"/>
  <c r="Z132" i="60"/>
  <c r="T132" i="60"/>
  <c r="K132" i="60"/>
  <c r="J132" i="60"/>
  <c r="H132" i="60"/>
  <c r="A132" i="60"/>
  <c r="BT131" i="60"/>
  <c r="BS131" i="60"/>
  <c r="BQ131" i="60"/>
  <c r="BO131" i="60"/>
  <c r="BU131" i="60" s="1"/>
  <c r="BM131" i="60"/>
  <c r="BG131" i="60"/>
  <c r="BF131" i="60"/>
  <c r="BD131" i="60"/>
  <c r="BB131" i="60"/>
  <c r="AZ131" i="60"/>
  <c r="AT131" i="60"/>
  <c r="AQ131" i="60"/>
  <c r="AU131" i="60" s="1"/>
  <c r="AO131" i="60"/>
  <c r="AM131" i="60"/>
  <c r="AG131" i="60"/>
  <c r="AF131" i="60"/>
  <c r="AD131" i="60"/>
  <c r="AB131" i="60"/>
  <c r="Z131" i="60"/>
  <c r="T131" i="60"/>
  <c r="K131" i="60"/>
  <c r="J131" i="60"/>
  <c r="H131" i="60"/>
  <c r="A131" i="60"/>
  <c r="BT130" i="60"/>
  <c r="BS130" i="60"/>
  <c r="BQ130" i="60"/>
  <c r="BO130" i="60"/>
  <c r="BM130" i="60"/>
  <c r="BG130" i="60"/>
  <c r="BF130" i="60"/>
  <c r="BD130" i="60"/>
  <c r="BB130" i="60"/>
  <c r="AZ130" i="60"/>
  <c r="AT130" i="60"/>
  <c r="AQ130" i="60"/>
  <c r="AO130" i="60"/>
  <c r="AM130" i="60"/>
  <c r="AG130" i="60"/>
  <c r="AF130" i="60"/>
  <c r="AD130" i="60"/>
  <c r="AB130" i="60"/>
  <c r="Z130" i="60"/>
  <c r="T130" i="60"/>
  <c r="K130" i="60"/>
  <c r="J130" i="60"/>
  <c r="H130" i="60"/>
  <c r="A130" i="60"/>
  <c r="BT129" i="60"/>
  <c r="BS129" i="60"/>
  <c r="BQ129" i="60"/>
  <c r="BO129" i="60"/>
  <c r="BU129" i="60" s="1"/>
  <c r="BM129" i="60"/>
  <c r="BG129" i="60"/>
  <c r="BF129" i="60"/>
  <c r="BD129" i="60"/>
  <c r="BB129" i="60"/>
  <c r="AZ129" i="60"/>
  <c r="AT129" i="60"/>
  <c r="AQ129" i="60"/>
  <c r="AU129" i="60" s="1"/>
  <c r="AO129" i="60"/>
  <c r="AM129" i="60"/>
  <c r="AG129" i="60"/>
  <c r="AF129" i="60"/>
  <c r="AD129" i="60"/>
  <c r="AB129" i="60"/>
  <c r="Z129" i="60"/>
  <c r="T129" i="60"/>
  <c r="K129" i="60"/>
  <c r="J129" i="60"/>
  <c r="H129" i="60"/>
  <c r="A129" i="60"/>
  <c r="BT128" i="60"/>
  <c r="BS128" i="60"/>
  <c r="BQ128" i="60"/>
  <c r="BO128" i="60"/>
  <c r="BM128" i="60"/>
  <c r="BG128" i="60"/>
  <c r="BF128" i="60"/>
  <c r="BD128" i="60"/>
  <c r="BB128" i="60"/>
  <c r="AZ128" i="60"/>
  <c r="AT128" i="60"/>
  <c r="AQ128" i="60"/>
  <c r="AO128" i="60"/>
  <c r="AM128" i="60"/>
  <c r="AG128" i="60"/>
  <c r="AF128" i="60"/>
  <c r="AD128" i="60"/>
  <c r="AB128" i="60"/>
  <c r="Z128" i="60"/>
  <c r="T128" i="60"/>
  <c r="K128" i="60"/>
  <c r="J128" i="60"/>
  <c r="H128" i="60"/>
  <c r="A128" i="60"/>
  <c r="BT127" i="60"/>
  <c r="BS127" i="60"/>
  <c r="BQ127" i="60"/>
  <c r="BO127" i="60"/>
  <c r="BM127" i="60"/>
  <c r="BG127" i="60"/>
  <c r="BF127" i="60"/>
  <c r="BD127" i="60"/>
  <c r="BB127" i="60"/>
  <c r="AZ127" i="60"/>
  <c r="AT127" i="60"/>
  <c r="AQ127" i="60"/>
  <c r="AO127" i="60"/>
  <c r="AM127" i="60"/>
  <c r="AG127" i="60"/>
  <c r="AF127" i="60"/>
  <c r="AD127" i="60"/>
  <c r="AB127" i="60"/>
  <c r="Z127" i="60"/>
  <c r="T127" i="60"/>
  <c r="K127" i="60"/>
  <c r="J127" i="60"/>
  <c r="H127" i="60"/>
  <c r="A127" i="60"/>
  <c r="BT126" i="60"/>
  <c r="BS126" i="60"/>
  <c r="BQ126" i="60"/>
  <c r="BO126" i="60"/>
  <c r="BM126" i="60"/>
  <c r="BG126" i="60"/>
  <c r="BF126" i="60"/>
  <c r="BD126" i="60"/>
  <c r="BB126" i="60"/>
  <c r="AZ126" i="60"/>
  <c r="AT126" i="60"/>
  <c r="AQ126" i="60"/>
  <c r="AO126" i="60"/>
  <c r="AM126" i="60"/>
  <c r="AG126" i="60"/>
  <c r="AF126" i="60"/>
  <c r="AD126" i="60"/>
  <c r="AB126" i="60"/>
  <c r="Z126" i="60"/>
  <c r="T126" i="60"/>
  <c r="K126" i="60"/>
  <c r="J126" i="60"/>
  <c r="H126" i="60"/>
  <c r="A126" i="60"/>
  <c r="BT125" i="60"/>
  <c r="BS125" i="60"/>
  <c r="BQ125" i="60"/>
  <c r="BO125" i="60"/>
  <c r="BU125" i="60" s="1"/>
  <c r="BM125" i="60"/>
  <c r="BG125" i="60"/>
  <c r="BF125" i="60"/>
  <c r="BD125" i="60"/>
  <c r="BB125" i="60"/>
  <c r="AZ125" i="60"/>
  <c r="AT125" i="60"/>
  <c r="AQ125" i="60"/>
  <c r="AU125" i="60" s="1"/>
  <c r="AO125" i="60"/>
  <c r="AM125" i="60"/>
  <c r="AG125" i="60"/>
  <c r="AF125" i="60"/>
  <c r="AD125" i="60"/>
  <c r="AB125" i="60"/>
  <c r="Z125" i="60"/>
  <c r="T125" i="60"/>
  <c r="K125" i="60"/>
  <c r="J125" i="60"/>
  <c r="H125" i="60"/>
  <c r="A125" i="60"/>
  <c r="BT124" i="60"/>
  <c r="BS124" i="60"/>
  <c r="BQ124" i="60"/>
  <c r="BO124" i="60"/>
  <c r="BM124" i="60"/>
  <c r="BG124" i="60"/>
  <c r="BF124" i="60"/>
  <c r="BD124" i="60"/>
  <c r="BB124" i="60"/>
  <c r="AZ124" i="60"/>
  <c r="AT124" i="60"/>
  <c r="AQ124" i="60"/>
  <c r="AO124" i="60"/>
  <c r="AM124" i="60"/>
  <c r="AG124" i="60"/>
  <c r="AF124" i="60"/>
  <c r="AD124" i="60"/>
  <c r="AB124" i="60"/>
  <c r="Z124" i="60"/>
  <c r="T124" i="60"/>
  <c r="K124" i="60"/>
  <c r="J124" i="60"/>
  <c r="H124" i="60"/>
  <c r="A124" i="60"/>
  <c r="BT123" i="60"/>
  <c r="BS123" i="60"/>
  <c r="BQ123" i="60"/>
  <c r="BO123" i="60"/>
  <c r="BM123" i="60"/>
  <c r="BG123" i="60"/>
  <c r="BF123" i="60"/>
  <c r="BD123" i="60"/>
  <c r="BB123" i="60"/>
  <c r="AZ123" i="60"/>
  <c r="AT123" i="60"/>
  <c r="AQ123" i="60"/>
  <c r="AU123" i="60" s="1"/>
  <c r="AO123" i="60"/>
  <c r="AM123" i="60"/>
  <c r="AG123" i="60"/>
  <c r="AF123" i="60"/>
  <c r="AD123" i="60"/>
  <c r="AB123" i="60"/>
  <c r="Z123" i="60"/>
  <c r="T123" i="60"/>
  <c r="K123" i="60"/>
  <c r="J123" i="60"/>
  <c r="H123" i="60"/>
  <c r="A123" i="60"/>
  <c r="BT122" i="60"/>
  <c r="BS122" i="60"/>
  <c r="BQ122" i="60"/>
  <c r="BO122" i="60"/>
  <c r="BM122" i="60"/>
  <c r="BG122" i="60"/>
  <c r="BF122" i="60"/>
  <c r="BD122" i="60"/>
  <c r="BB122" i="60"/>
  <c r="AZ122" i="60"/>
  <c r="AT122" i="60"/>
  <c r="AQ122" i="60"/>
  <c r="AO122" i="60"/>
  <c r="AM122" i="60"/>
  <c r="AG122" i="60"/>
  <c r="AF122" i="60"/>
  <c r="AD122" i="60"/>
  <c r="AB122" i="60"/>
  <c r="Z122" i="60"/>
  <c r="T122" i="60"/>
  <c r="K122" i="60"/>
  <c r="J122" i="60"/>
  <c r="H122" i="60"/>
  <c r="A122" i="60"/>
  <c r="BT121" i="60"/>
  <c r="BS121" i="60"/>
  <c r="BQ121" i="60"/>
  <c r="BO121" i="60"/>
  <c r="BU121" i="60" s="1"/>
  <c r="BM121" i="60"/>
  <c r="BG121" i="60"/>
  <c r="BF121" i="60"/>
  <c r="BD121" i="60"/>
  <c r="BB121" i="60"/>
  <c r="AZ121" i="60"/>
  <c r="AT121" i="60"/>
  <c r="AQ121" i="60"/>
  <c r="AU121" i="60" s="1"/>
  <c r="AO121" i="60"/>
  <c r="AM121" i="60"/>
  <c r="AG121" i="60"/>
  <c r="AF121" i="60"/>
  <c r="AD121" i="60"/>
  <c r="AB121" i="60"/>
  <c r="Z121" i="60"/>
  <c r="T121" i="60"/>
  <c r="K121" i="60"/>
  <c r="J121" i="60"/>
  <c r="H121" i="60"/>
  <c r="A121" i="60"/>
  <c r="BT120" i="60"/>
  <c r="BS120" i="60"/>
  <c r="BQ120" i="60"/>
  <c r="BO120" i="60"/>
  <c r="BM120" i="60"/>
  <c r="BG120" i="60"/>
  <c r="BF120" i="60"/>
  <c r="BD120" i="60"/>
  <c r="BB120" i="60"/>
  <c r="AZ120" i="60"/>
  <c r="AT120" i="60"/>
  <c r="AQ120" i="60"/>
  <c r="AO120" i="60"/>
  <c r="AM120" i="60"/>
  <c r="AG120" i="60"/>
  <c r="AF120" i="60"/>
  <c r="AD120" i="60"/>
  <c r="AB120" i="60"/>
  <c r="Z120" i="60"/>
  <c r="T120" i="60"/>
  <c r="K120" i="60"/>
  <c r="J120" i="60"/>
  <c r="H120" i="60"/>
  <c r="A120" i="60"/>
  <c r="BT119" i="60"/>
  <c r="BS119" i="60"/>
  <c r="BQ119" i="60"/>
  <c r="BO119" i="60"/>
  <c r="BU119" i="60" s="1"/>
  <c r="BM119" i="60"/>
  <c r="BG119" i="60"/>
  <c r="BF119" i="60"/>
  <c r="BD119" i="60"/>
  <c r="BB119" i="60"/>
  <c r="AZ119" i="60"/>
  <c r="AT119" i="60"/>
  <c r="AQ119" i="60"/>
  <c r="AU119" i="60" s="1"/>
  <c r="AO119" i="60"/>
  <c r="AM119" i="60"/>
  <c r="AG119" i="60"/>
  <c r="AF119" i="60"/>
  <c r="AD119" i="60"/>
  <c r="AB119" i="60"/>
  <c r="Z119" i="60"/>
  <c r="T119" i="60"/>
  <c r="K119" i="60"/>
  <c r="J119" i="60"/>
  <c r="H119" i="60"/>
  <c r="A119" i="60"/>
  <c r="BT118" i="60"/>
  <c r="BS118" i="60"/>
  <c r="BQ118" i="60"/>
  <c r="BO118" i="60"/>
  <c r="BM118" i="60"/>
  <c r="BG118" i="60"/>
  <c r="BF118" i="60"/>
  <c r="BD118" i="60"/>
  <c r="BB118" i="60"/>
  <c r="AZ118" i="60"/>
  <c r="AT118" i="60"/>
  <c r="AQ118" i="60"/>
  <c r="AO118" i="60"/>
  <c r="AM118" i="60"/>
  <c r="AG118" i="60"/>
  <c r="AF118" i="60"/>
  <c r="AD118" i="60"/>
  <c r="AB118" i="60"/>
  <c r="Z118" i="60"/>
  <c r="T118" i="60"/>
  <c r="K118" i="60"/>
  <c r="J118" i="60"/>
  <c r="H118" i="60"/>
  <c r="A118" i="60"/>
  <c r="BT117" i="60"/>
  <c r="BS117" i="60"/>
  <c r="BQ117" i="60"/>
  <c r="BO117" i="60"/>
  <c r="BU117" i="60" s="1"/>
  <c r="BM117" i="60"/>
  <c r="BG117" i="60"/>
  <c r="BF117" i="60"/>
  <c r="BD117" i="60"/>
  <c r="BB117" i="60"/>
  <c r="AZ117" i="60"/>
  <c r="AT117" i="60"/>
  <c r="AQ117" i="60"/>
  <c r="AO117" i="60"/>
  <c r="AM117" i="60"/>
  <c r="AG117" i="60"/>
  <c r="AF117" i="60"/>
  <c r="AD117" i="60"/>
  <c r="AB117" i="60"/>
  <c r="Z117" i="60"/>
  <c r="T117" i="60"/>
  <c r="K117" i="60"/>
  <c r="J117" i="60"/>
  <c r="H117" i="60"/>
  <c r="A117" i="60"/>
  <c r="BT116" i="60"/>
  <c r="BS116" i="60"/>
  <c r="BQ116" i="60"/>
  <c r="BO116" i="60"/>
  <c r="BU116" i="60" s="1"/>
  <c r="BM116" i="60"/>
  <c r="BG116" i="60"/>
  <c r="BF116" i="60"/>
  <c r="BD116" i="60"/>
  <c r="BB116" i="60"/>
  <c r="AZ116" i="60"/>
  <c r="AT116" i="60"/>
  <c r="AQ116" i="60"/>
  <c r="AO116" i="60"/>
  <c r="AM116" i="60"/>
  <c r="AG116" i="60"/>
  <c r="AF116" i="60"/>
  <c r="AD116" i="60"/>
  <c r="AB116" i="60"/>
  <c r="Z116" i="60"/>
  <c r="T116" i="60"/>
  <c r="K116" i="60"/>
  <c r="J116" i="60"/>
  <c r="H116" i="60"/>
  <c r="A116" i="60"/>
  <c r="BT115" i="60"/>
  <c r="BS115" i="60"/>
  <c r="BQ115" i="60"/>
  <c r="BO115" i="60"/>
  <c r="BU115" i="60" s="1"/>
  <c r="BM115" i="60"/>
  <c r="BG115" i="60"/>
  <c r="BF115" i="60"/>
  <c r="BD115" i="60"/>
  <c r="BB115" i="60"/>
  <c r="AZ115" i="60"/>
  <c r="AT115" i="60"/>
  <c r="AQ115" i="60"/>
  <c r="AO115" i="60"/>
  <c r="AM115" i="60"/>
  <c r="AG115" i="60"/>
  <c r="AF115" i="60"/>
  <c r="AD115" i="60"/>
  <c r="AB115" i="60"/>
  <c r="Z115" i="60"/>
  <c r="T115" i="60"/>
  <c r="K115" i="60"/>
  <c r="J115" i="60"/>
  <c r="H115" i="60"/>
  <c r="A115" i="60"/>
  <c r="BT114" i="60"/>
  <c r="BS114" i="60"/>
  <c r="BQ114" i="60"/>
  <c r="BO114" i="60"/>
  <c r="BM114" i="60"/>
  <c r="BG114" i="60"/>
  <c r="BF114" i="60"/>
  <c r="BD114" i="60"/>
  <c r="BB114" i="60"/>
  <c r="AZ114" i="60"/>
  <c r="AT114" i="60"/>
  <c r="AQ114" i="60"/>
  <c r="AO114" i="60"/>
  <c r="AM114" i="60"/>
  <c r="AG114" i="60"/>
  <c r="AF114" i="60"/>
  <c r="AD114" i="60"/>
  <c r="AB114" i="60"/>
  <c r="Z114" i="60"/>
  <c r="T114" i="60"/>
  <c r="K114" i="60"/>
  <c r="J114" i="60"/>
  <c r="H114" i="60"/>
  <c r="A114" i="60"/>
  <c r="BT113" i="60"/>
  <c r="BS113" i="60"/>
  <c r="BQ113" i="60"/>
  <c r="BO113" i="60"/>
  <c r="BU113" i="60" s="1"/>
  <c r="BM113" i="60"/>
  <c r="BG113" i="60"/>
  <c r="BF113" i="60"/>
  <c r="BD113" i="60"/>
  <c r="BB113" i="60"/>
  <c r="AZ113" i="60"/>
  <c r="AT113" i="60"/>
  <c r="AQ113" i="60"/>
  <c r="AO113" i="60"/>
  <c r="AM113" i="60"/>
  <c r="AG113" i="60"/>
  <c r="AF113" i="60"/>
  <c r="AD113" i="60"/>
  <c r="AB113" i="60"/>
  <c r="Z113" i="60"/>
  <c r="T113" i="60"/>
  <c r="K113" i="60"/>
  <c r="J113" i="60"/>
  <c r="H113" i="60"/>
  <c r="A113" i="60"/>
  <c r="BT112" i="60"/>
  <c r="BS112" i="60"/>
  <c r="BQ112" i="60"/>
  <c r="BO112" i="60"/>
  <c r="BM112" i="60"/>
  <c r="BG112" i="60"/>
  <c r="BF112" i="60"/>
  <c r="BD112" i="60"/>
  <c r="BB112" i="60"/>
  <c r="AZ112" i="60"/>
  <c r="AT112" i="60"/>
  <c r="AQ112" i="60"/>
  <c r="AU112" i="60" s="1"/>
  <c r="AO112" i="60"/>
  <c r="AM112" i="60"/>
  <c r="AG112" i="60"/>
  <c r="AF112" i="60"/>
  <c r="AD112" i="60"/>
  <c r="AB112" i="60"/>
  <c r="Z112" i="60"/>
  <c r="T112" i="60"/>
  <c r="K112" i="60"/>
  <c r="J112" i="60"/>
  <c r="H112" i="60"/>
  <c r="A112" i="60"/>
  <c r="BT111" i="60"/>
  <c r="BS111" i="60"/>
  <c r="BQ111" i="60"/>
  <c r="BO111" i="60"/>
  <c r="BU111" i="60" s="1"/>
  <c r="BM111" i="60"/>
  <c r="BG111" i="60"/>
  <c r="BF111" i="60"/>
  <c r="BD111" i="60"/>
  <c r="BB111" i="60"/>
  <c r="AZ111" i="60"/>
  <c r="AT111" i="60"/>
  <c r="AQ111" i="60"/>
  <c r="AO111" i="60"/>
  <c r="AM111" i="60"/>
  <c r="AG111" i="60"/>
  <c r="AF111" i="60"/>
  <c r="AD111" i="60"/>
  <c r="AB111" i="60"/>
  <c r="Z111" i="60"/>
  <c r="T111" i="60"/>
  <c r="K111" i="60"/>
  <c r="J111" i="60"/>
  <c r="H111" i="60"/>
  <c r="A111" i="60"/>
  <c r="BT110" i="60"/>
  <c r="BS110" i="60"/>
  <c r="BQ110" i="60"/>
  <c r="BO110" i="60"/>
  <c r="BU110" i="60" s="1"/>
  <c r="BM110" i="60"/>
  <c r="BG110" i="60"/>
  <c r="BF110" i="60"/>
  <c r="BD110" i="60"/>
  <c r="BB110" i="60"/>
  <c r="AZ110" i="60"/>
  <c r="AT110" i="60"/>
  <c r="AQ110" i="60"/>
  <c r="AU110" i="60" s="1"/>
  <c r="AO110" i="60"/>
  <c r="AM110" i="60"/>
  <c r="AG110" i="60"/>
  <c r="AF110" i="60"/>
  <c r="AD110" i="60"/>
  <c r="AB110" i="60"/>
  <c r="Z110" i="60"/>
  <c r="T110" i="60"/>
  <c r="K110" i="60"/>
  <c r="J110" i="60"/>
  <c r="H110" i="60"/>
  <c r="A110" i="60"/>
  <c r="BT109" i="60"/>
  <c r="BS109" i="60"/>
  <c r="BQ109" i="60"/>
  <c r="BO109" i="60"/>
  <c r="BU109" i="60" s="1"/>
  <c r="BM109" i="60"/>
  <c r="BG109" i="60"/>
  <c r="BF109" i="60"/>
  <c r="BD109" i="60"/>
  <c r="BB109" i="60"/>
  <c r="AZ109" i="60"/>
  <c r="AT109" i="60"/>
  <c r="AQ109" i="60"/>
  <c r="AU109" i="60" s="1"/>
  <c r="AO109" i="60"/>
  <c r="AM109" i="60"/>
  <c r="AG109" i="60"/>
  <c r="AF109" i="60"/>
  <c r="AD109" i="60"/>
  <c r="AB109" i="60"/>
  <c r="Z109" i="60"/>
  <c r="T109" i="60"/>
  <c r="K109" i="60"/>
  <c r="J109" i="60"/>
  <c r="H109" i="60"/>
  <c r="A109" i="60"/>
  <c r="BT108" i="60"/>
  <c r="BS108" i="60"/>
  <c r="BQ108" i="60"/>
  <c r="BO108" i="60"/>
  <c r="BU108" i="60" s="1"/>
  <c r="BM108" i="60"/>
  <c r="BG108" i="60"/>
  <c r="BF108" i="60"/>
  <c r="BD108" i="60"/>
  <c r="BB108" i="60"/>
  <c r="AZ108" i="60"/>
  <c r="AT108" i="60"/>
  <c r="AQ108" i="60"/>
  <c r="AU108" i="60" s="1"/>
  <c r="AO108" i="60"/>
  <c r="AM108" i="60"/>
  <c r="AG108" i="60"/>
  <c r="AF108" i="60"/>
  <c r="AD108" i="60"/>
  <c r="AB108" i="60"/>
  <c r="Z108" i="60"/>
  <c r="T108" i="60"/>
  <c r="K108" i="60"/>
  <c r="J108" i="60"/>
  <c r="H108" i="60"/>
  <c r="A108" i="60"/>
  <c r="BT107" i="60"/>
  <c r="BS107" i="60"/>
  <c r="BQ107" i="60"/>
  <c r="BO107" i="60"/>
  <c r="BU107" i="60" s="1"/>
  <c r="BM107" i="60"/>
  <c r="BG107" i="60"/>
  <c r="BF107" i="60"/>
  <c r="BD107" i="60"/>
  <c r="BB107" i="60"/>
  <c r="AZ107" i="60"/>
  <c r="AT107" i="60"/>
  <c r="AQ107" i="60"/>
  <c r="AO107" i="60"/>
  <c r="AM107" i="60"/>
  <c r="AG107" i="60"/>
  <c r="AF107" i="60"/>
  <c r="AD107" i="60"/>
  <c r="AB107" i="60"/>
  <c r="Z107" i="60"/>
  <c r="T107" i="60"/>
  <c r="K107" i="60"/>
  <c r="J107" i="60"/>
  <c r="H107" i="60"/>
  <c r="A107" i="60"/>
  <c r="BT106" i="60"/>
  <c r="BS106" i="60"/>
  <c r="BQ106" i="60"/>
  <c r="BO106" i="60"/>
  <c r="BU106" i="60" s="1"/>
  <c r="BM106" i="60"/>
  <c r="BG106" i="60"/>
  <c r="BF106" i="60"/>
  <c r="BD106" i="60"/>
  <c r="BB106" i="60"/>
  <c r="AZ106" i="60"/>
  <c r="AT106" i="60"/>
  <c r="AQ106" i="60"/>
  <c r="AU106" i="60" s="1"/>
  <c r="AO106" i="60"/>
  <c r="AM106" i="60"/>
  <c r="AG106" i="60"/>
  <c r="AF106" i="60"/>
  <c r="AD106" i="60"/>
  <c r="AB106" i="60"/>
  <c r="Z106" i="60"/>
  <c r="T106" i="60"/>
  <c r="K106" i="60"/>
  <c r="J106" i="60"/>
  <c r="H106" i="60"/>
  <c r="A106" i="60"/>
  <c r="BT105" i="60"/>
  <c r="BS105" i="60"/>
  <c r="BQ105" i="60"/>
  <c r="BO105" i="60"/>
  <c r="BM105" i="60"/>
  <c r="BG105" i="60"/>
  <c r="BF105" i="60"/>
  <c r="BD105" i="60"/>
  <c r="BB105" i="60"/>
  <c r="AZ105" i="60"/>
  <c r="AT105" i="60"/>
  <c r="AQ105" i="60"/>
  <c r="AU105" i="60" s="1"/>
  <c r="AO105" i="60"/>
  <c r="AM105" i="60"/>
  <c r="AG105" i="60"/>
  <c r="AF105" i="60"/>
  <c r="AD105" i="60"/>
  <c r="AB105" i="60"/>
  <c r="Z105" i="60"/>
  <c r="T105" i="60"/>
  <c r="K105" i="60"/>
  <c r="J105" i="60"/>
  <c r="H105" i="60"/>
  <c r="A105" i="60"/>
  <c r="BT104" i="60"/>
  <c r="BS104" i="60"/>
  <c r="BQ104" i="60"/>
  <c r="BO104" i="60"/>
  <c r="BM104" i="60"/>
  <c r="BG104" i="60"/>
  <c r="BF104" i="60"/>
  <c r="BD104" i="60"/>
  <c r="BB104" i="60"/>
  <c r="AZ104" i="60"/>
  <c r="AT104" i="60"/>
  <c r="AQ104" i="60"/>
  <c r="AU104" i="60" s="1"/>
  <c r="AO104" i="60"/>
  <c r="AM104" i="60"/>
  <c r="AG104" i="60"/>
  <c r="AF104" i="60"/>
  <c r="AD104" i="60"/>
  <c r="AB104" i="60"/>
  <c r="Z104" i="60"/>
  <c r="T104" i="60"/>
  <c r="K104" i="60"/>
  <c r="J104" i="60"/>
  <c r="H104" i="60"/>
  <c r="A104" i="60"/>
  <c r="BT103" i="60"/>
  <c r="BS103" i="60"/>
  <c r="BQ103" i="60"/>
  <c r="BO103" i="60"/>
  <c r="BU103" i="60" s="1"/>
  <c r="BM103" i="60"/>
  <c r="BG103" i="60"/>
  <c r="BF103" i="60"/>
  <c r="BD103" i="60"/>
  <c r="BB103" i="60"/>
  <c r="AZ103" i="60"/>
  <c r="AT103" i="60"/>
  <c r="AQ103" i="60"/>
  <c r="AO103" i="60"/>
  <c r="AM103" i="60"/>
  <c r="AG103" i="60"/>
  <c r="AF103" i="60"/>
  <c r="AD103" i="60"/>
  <c r="AB103" i="60"/>
  <c r="Z103" i="60"/>
  <c r="T103" i="60"/>
  <c r="K103" i="60"/>
  <c r="J103" i="60"/>
  <c r="H103" i="60"/>
  <c r="A103" i="60"/>
  <c r="BT102" i="60"/>
  <c r="BS102" i="60"/>
  <c r="BQ102" i="60"/>
  <c r="BO102" i="60"/>
  <c r="BU102" i="60" s="1"/>
  <c r="BM102" i="60"/>
  <c r="BG102" i="60"/>
  <c r="BF102" i="60"/>
  <c r="BD102" i="60"/>
  <c r="BB102" i="60"/>
  <c r="AZ102" i="60"/>
  <c r="AT102" i="60"/>
  <c r="AQ102" i="60"/>
  <c r="AU102" i="60" s="1"/>
  <c r="AO102" i="60"/>
  <c r="AM102" i="60"/>
  <c r="AG102" i="60"/>
  <c r="AF102" i="60"/>
  <c r="AD102" i="60"/>
  <c r="AB102" i="60"/>
  <c r="Z102" i="60"/>
  <c r="T102" i="60"/>
  <c r="K102" i="60"/>
  <c r="J102" i="60"/>
  <c r="H102" i="60"/>
  <c r="A102" i="60"/>
  <c r="BT101" i="60"/>
  <c r="BS101" i="60"/>
  <c r="BQ101" i="60"/>
  <c r="BO101" i="60"/>
  <c r="BM101" i="60"/>
  <c r="BG101" i="60"/>
  <c r="BF101" i="60"/>
  <c r="BD101" i="60"/>
  <c r="BB101" i="60"/>
  <c r="AZ101" i="60"/>
  <c r="AT101" i="60"/>
  <c r="AQ101" i="60"/>
  <c r="AU101" i="60" s="1"/>
  <c r="AO101" i="60"/>
  <c r="AM101" i="60"/>
  <c r="AG101" i="60"/>
  <c r="AF101" i="60"/>
  <c r="AD101" i="60"/>
  <c r="AB101" i="60"/>
  <c r="Z101" i="60"/>
  <c r="T101" i="60"/>
  <c r="K101" i="60"/>
  <c r="J101" i="60"/>
  <c r="H101" i="60"/>
  <c r="A101" i="60"/>
  <c r="BT100" i="60"/>
  <c r="BS100" i="60"/>
  <c r="BQ100" i="60"/>
  <c r="BO100" i="60"/>
  <c r="BM100" i="60"/>
  <c r="BG100" i="60"/>
  <c r="BF100" i="60"/>
  <c r="BD100" i="60"/>
  <c r="BB100" i="60"/>
  <c r="AZ100" i="60"/>
  <c r="AT100" i="60"/>
  <c r="AQ100" i="60"/>
  <c r="AU100" i="60" s="1"/>
  <c r="AO100" i="60"/>
  <c r="AM100" i="60"/>
  <c r="AG100" i="60"/>
  <c r="AF100" i="60"/>
  <c r="AD100" i="60"/>
  <c r="AB100" i="60"/>
  <c r="Z100" i="60"/>
  <c r="T100" i="60"/>
  <c r="K100" i="60"/>
  <c r="J100" i="60"/>
  <c r="H100" i="60"/>
  <c r="A100" i="60"/>
  <c r="BT99" i="60"/>
  <c r="BS99" i="60"/>
  <c r="BQ99" i="60"/>
  <c r="BO99" i="60"/>
  <c r="BU99" i="60" s="1"/>
  <c r="BM99" i="60"/>
  <c r="BG99" i="60"/>
  <c r="BF99" i="60"/>
  <c r="BD99" i="60"/>
  <c r="BB99" i="60"/>
  <c r="AZ99" i="60"/>
  <c r="AT99" i="60"/>
  <c r="AQ99" i="60"/>
  <c r="AO99" i="60"/>
  <c r="AM99" i="60"/>
  <c r="AG99" i="60"/>
  <c r="AF99" i="60"/>
  <c r="AD99" i="60"/>
  <c r="AB99" i="60"/>
  <c r="Z99" i="60"/>
  <c r="T99" i="60"/>
  <c r="K99" i="60"/>
  <c r="J99" i="60"/>
  <c r="H99" i="60"/>
  <c r="A99" i="60"/>
  <c r="BT98" i="60"/>
  <c r="BS98" i="60"/>
  <c r="BQ98" i="60"/>
  <c r="BO98" i="60"/>
  <c r="BU98" i="60" s="1"/>
  <c r="BM98" i="60"/>
  <c r="BG98" i="60"/>
  <c r="BF98" i="60"/>
  <c r="BD98" i="60"/>
  <c r="BB98" i="60"/>
  <c r="AZ98" i="60"/>
  <c r="AT98" i="60"/>
  <c r="AQ98" i="60"/>
  <c r="AO98" i="60"/>
  <c r="AM98" i="60"/>
  <c r="AG98" i="60"/>
  <c r="AF98" i="60"/>
  <c r="AD98" i="60"/>
  <c r="AB98" i="60"/>
  <c r="Z98" i="60"/>
  <c r="T98" i="60"/>
  <c r="K98" i="60"/>
  <c r="J98" i="60"/>
  <c r="H98" i="60"/>
  <c r="A98" i="60"/>
  <c r="BT97" i="60"/>
  <c r="BS97" i="60"/>
  <c r="BQ97" i="60"/>
  <c r="BO97" i="60"/>
  <c r="BU97" i="60" s="1"/>
  <c r="BM97" i="60"/>
  <c r="BG97" i="60"/>
  <c r="BF97" i="60"/>
  <c r="BD97" i="60"/>
  <c r="BB97" i="60"/>
  <c r="AZ97" i="60"/>
  <c r="AT97" i="60"/>
  <c r="AQ97" i="60"/>
  <c r="AU97" i="60" s="1"/>
  <c r="AO97" i="60"/>
  <c r="AM97" i="60"/>
  <c r="AG97" i="60"/>
  <c r="AF97" i="60"/>
  <c r="AD97" i="60"/>
  <c r="AB97" i="60"/>
  <c r="Z97" i="60"/>
  <c r="T97" i="60"/>
  <c r="K97" i="60"/>
  <c r="J97" i="60"/>
  <c r="H97" i="60"/>
  <c r="A97" i="60"/>
  <c r="BT96" i="60"/>
  <c r="BS96" i="60"/>
  <c r="BQ96" i="60"/>
  <c r="BO96" i="60"/>
  <c r="BU96" i="60" s="1"/>
  <c r="BM96" i="60"/>
  <c r="BG96" i="60"/>
  <c r="BF96" i="60"/>
  <c r="BD96" i="60"/>
  <c r="BB96" i="60"/>
  <c r="AZ96" i="60"/>
  <c r="AT96" i="60"/>
  <c r="AQ96" i="60"/>
  <c r="AU96" i="60" s="1"/>
  <c r="AO96" i="60"/>
  <c r="AM96" i="60"/>
  <c r="AG96" i="60"/>
  <c r="AF96" i="60"/>
  <c r="AD96" i="60"/>
  <c r="AB96" i="60"/>
  <c r="Z96" i="60"/>
  <c r="T96" i="60"/>
  <c r="K96" i="60"/>
  <c r="J96" i="60"/>
  <c r="H96" i="60"/>
  <c r="A96" i="60"/>
  <c r="BT95" i="60"/>
  <c r="BS95" i="60"/>
  <c r="BQ95" i="60"/>
  <c r="BO95" i="60"/>
  <c r="BU95" i="60" s="1"/>
  <c r="BM95" i="60"/>
  <c r="BG95" i="60"/>
  <c r="BF95" i="60"/>
  <c r="BD95" i="60"/>
  <c r="BB95" i="60"/>
  <c r="AZ95" i="60"/>
  <c r="AT95" i="60"/>
  <c r="AQ95" i="60"/>
  <c r="AU95" i="60" s="1"/>
  <c r="AO95" i="60"/>
  <c r="AM95" i="60"/>
  <c r="AG95" i="60"/>
  <c r="AF95" i="60"/>
  <c r="AD95" i="60"/>
  <c r="AB95" i="60"/>
  <c r="Z95" i="60"/>
  <c r="T95" i="60"/>
  <c r="K95" i="60"/>
  <c r="J95" i="60"/>
  <c r="H95" i="60"/>
  <c r="A95" i="60"/>
  <c r="BT94" i="60"/>
  <c r="BS94" i="60"/>
  <c r="BQ94" i="60"/>
  <c r="BO94" i="60"/>
  <c r="BU94" i="60" s="1"/>
  <c r="BM94" i="60"/>
  <c r="BG94" i="60"/>
  <c r="BF94" i="60"/>
  <c r="BD94" i="60"/>
  <c r="BB94" i="60"/>
  <c r="AZ94" i="60"/>
  <c r="AT94" i="60"/>
  <c r="AQ94" i="60"/>
  <c r="AO94" i="60"/>
  <c r="AM94" i="60"/>
  <c r="AG94" i="60"/>
  <c r="AF94" i="60"/>
  <c r="AD94" i="60"/>
  <c r="AB94" i="60"/>
  <c r="Z94" i="60"/>
  <c r="T94" i="60"/>
  <c r="J94" i="60"/>
  <c r="H94" i="60"/>
  <c r="A94" i="60"/>
  <c r="BT93" i="60"/>
  <c r="BS93" i="60"/>
  <c r="BQ93" i="60"/>
  <c r="BO93" i="60"/>
  <c r="BM93" i="60"/>
  <c r="BU93" i="60" s="1"/>
  <c r="BG93" i="60"/>
  <c r="BF93" i="60"/>
  <c r="BD93" i="60"/>
  <c r="BB93" i="60"/>
  <c r="AZ93" i="60"/>
  <c r="AT93" i="60"/>
  <c r="AQ93" i="60"/>
  <c r="AO93" i="60"/>
  <c r="AU93" i="60" s="1"/>
  <c r="AM93" i="60"/>
  <c r="AG93" i="60"/>
  <c r="AF93" i="60"/>
  <c r="AD93" i="60"/>
  <c r="AB93" i="60"/>
  <c r="Z93" i="60"/>
  <c r="T93" i="60"/>
  <c r="J93" i="60"/>
  <c r="H93" i="60"/>
  <c r="A93" i="60"/>
  <c r="BT92" i="60"/>
  <c r="BS92" i="60"/>
  <c r="BQ92" i="60"/>
  <c r="BO92" i="60"/>
  <c r="BM92" i="60"/>
  <c r="BG92" i="60"/>
  <c r="BW92" i="60" s="1"/>
  <c r="BF92" i="60"/>
  <c r="BD92" i="60"/>
  <c r="BB92" i="60"/>
  <c r="AZ92" i="60"/>
  <c r="AT92" i="60"/>
  <c r="AQ92" i="60"/>
  <c r="AO92" i="60"/>
  <c r="AM92" i="60"/>
  <c r="AU92" i="60" s="1"/>
  <c r="AG92" i="60"/>
  <c r="AF92" i="60"/>
  <c r="AD92" i="60"/>
  <c r="AB92" i="60"/>
  <c r="Z92" i="60"/>
  <c r="T92" i="60"/>
  <c r="J92" i="60"/>
  <c r="H92" i="60"/>
  <c r="A92" i="60"/>
  <c r="BT91" i="60"/>
  <c r="BS91" i="60"/>
  <c r="BQ91" i="60"/>
  <c r="BO91" i="60"/>
  <c r="BM91" i="60"/>
  <c r="BG91" i="60"/>
  <c r="BF91" i="60"/>
  <c r="BH91" i="60" s="1"/>
  <c r="BD91" i="60"/>
  <c r="BB91" i="60"/>
  <c r="AZ91" i="60"/>
  <c r="AT91" i="60"/>
  <c r="AQ91" i="60"/>
  <c r="AO91" i="60"/>
  <c r="AM91" i="60"/>
  <c r="AG91" i="60"/>
  <c r="BW91" i="60" s="1"/>
  <c r="AF91" i="60"/>
  <c r="AD91" i="60"/>
  <c r="AB91" i="60"/>
  <c r="Z91" i="60"/>
  <c r="T91" i="60"/>
  <c r="J91" i="60"/>
  <c r="H91" i="60"/>
  <c r="A91" i="60"/>
  <c r="BT90" i="60"/>
  <c r="BS90" i="60"/>
  <c r="BQ90" i="60"/>
  <c r="BO90" i="60"/>
  <c r="BM90" i="60"/>
  <c r="BG90" i="60"/>
  <c r="BF90" i="60"/>
  <c r="BD90" i="60"/>
  <c r="BH90" i="60" s="1"/>
  <c r="BB90" i="60"/>
  <c r="AZ90" i="60"/>
  <c r="AT90" i="60"/>
  <c r="AQ90" i="60"/>
  <c r="AO90" i="60"/>
  <c r="AM90" i="60"/>
  <c r="AG90" i="60"/>
  <c r="AF90" i="60"/>
  <c r="AH90" i="60" s="1"/>
  <c r="AD90" i="60"/>
  <c r="AB90" i="60"/>
  <c r="Z90" i="60"/>
  <c r="T90" i="60"/>
  <c r="J90" i="60"/>
  <c r="H90" i="60"/>
  <c r="A90" i="60"/>
  <c r="BT89" i="60"/>
  <c r="BW89" i="60" s="1"/>
  <c r="BS89" i="60"/>
  <c r="BQ89" i="60"/>
  <c r="BO89" i="60"/>
  <c r="BM89" i="60"/>
  <c r="BG89" i="60"/>
  <c r="BF89" i="60"/>
  <c r="BD89" i="60"/>
  <c r="BB89" i="60"/>
  <c r="BH89" i="60" s="1"/>
  <c r="AZ89" i="60"/>
  <c r="AT89" i="60"/>
  <c r="AQ89" i="60"/>
  <c r="AO89" i="60"/>
  <c r="AM89" i="60"/>
  <c r="AG89" i="60"/>
  <c r="AF89" i="60"/>
  <c r="AD89" i="60"/>
  <c r="AH89" i="60" s="1"/>
  <c r="AB89" i="60"/>
  <c r="Z89" i="60"/>
  <c r="T89" i="60"/>
  <c r="J89" i="60"/>
  <c r="H89" i="60"/>
  <c r="A89" i="60"/>
  <c r="BT88" i="60"/>
  <c r="BS88" i="60"/>
  <c r="BQ88" i="60"/>
  <c r="BO88" i="60"/>
  <c r="BM88" i="60"/>
  <c r="BG88" i="60"/>
  <c r="BF88" i="60"/>
  <c r="BD88" i="60"/>
  <c r="BB88" i="60"/>
  <c r="AZ88" i="60"/>
  <c r="AT88" i="60"/>
  <c r="AQ88" i="60"/>
  <c r="AO88" i="60"/>
  <c r="AM88" i="60"/>
  <c r="AG88" i="60"/>
  <c r="AF88" i="60"/>
  <c r="AD88" i="60"/>
  <c r="AB88" i="60"/>
  <c r="AH88" i="60" s="1"/>
  <c r="Z88" i="60"/>
  <c r="T88" i="60"/>
  <c r="J88" i="60"/>
  <c r="H88" i="60"/>
  <c r="A88" i="60"/>
  <c r="BT87" i="60"/>
  <c r="BS87" i="60"/>
  <c r="BQ87" i="60"/>
  <c r="BU87" i="60" s="1"/>
  <c r="BO87" i="60"/>
  <c r="BM87" i="60"/>
  <c r="BG87" i="60"/>
  <c r="BF87" i="60"/>
  <c r="BD87" i="60"/>
  <c r="BB87" i="60"/>
  <c r="AZ87" i="60"/>
  <c r="AT87" i="60"/>
  <c r="AQ87" i="60"/>
  <c r="AO87" i="60"/>
  <c r="AM87" i="60"/>
  <c r="AG87" i="60"/>
  <c r="AF87" i="60"/>
  <c r="AD87" i="60"/>
  <c r="AB87" i="60"/>
  <c r="Z87" i="60"/>
  <c r="T87" i="60"/>
  <c r="J87" i="60"/>
  <c r="H87" i="60"/>
  <c r="A87" i="60"/>
  <c r="BT86" i="60"/>
  <c r="BS86" i="60"/>
  <c r="BQ86" i="60"/>
  <c r="BO86" i="60"/>
  <c r="BU86" i="60" s="1"/>
  <c r="BM86" i="60"/>
  <c r="BG86" i="60"/>
  <c r="BF86" i="60"/>
  <c r="BD86" i="60"/>
  <c r="BB86" i="60"/>
  <c r="AZ86" i="60"/>
  <c r="AT86" i="60"/>
  <c r="AQ86" i="60"/>
  <c r="AU86" i="60" s="1"/>
  <c r="AO86" i="60"/>
  <c r="AM86" i="60"/>
  <c r="AG86" i="60"/>
  <c r="AF86" i="60"/>
  <c r="AD86" i="60"/>
  <c r="AB86" i="60"/>
  <c r="Z86" i="60"/>
  <c r="T86" i="60"/>
  <c r="J86" i="60"/>
  <c r="H86" i="60"/>
  <c r="A86" i="60"/>
  <c r="BT85" i="60"/>
  <c r="BS85" i="60"/>
  <c r="BQ85" i="60"/>
  <c r="BO85" i="60"/>
  <c r="BM85" i="60"/>
  <c r="BG85" i="60"/>
  <c r="BF85" i="60"/>
  <c r="BD85" i="60"/>
  <c r="BB85" i="60"/>
  <c r="AZ85" i="60"/>
  <c r="AT85" i="60"/>
  <c r="AQ85" i="60"/>
  <c r="AO85" i="60"/>
  <c r="AU85" i="60" s="1"/>
  <c r="AM85" i="60"/>
  <c r="AG85" i="60"/>
  <c r="AF85" i="60"/>
  <c r="AD85" i="60"/>
  <c r="AB85" i="60"/>
  <c r="Z85" i="60"/>
  <c r="T85" i="60"/>
  <c r="J85" i="60"/>
  <c r="H85" i="60"/>
  <c r="A85" i="60"/>
  <c r="BT84" i="60"/>
  <c r="BS84" i="60"/>
  <c r="BQ84" i="60"/>
  <c r="BO84" i="60"/>
  <c r="BM84" i="60"/>
  <c r="BG84" i="60"/>
  <c r="BW84" i="60" s="1"/>
  <c r="BF84" i="60"/>
  <c r="BD84" i="60"/>
  <c r="BB84" i="60"/>
  <c r="AZ84" i="60"/>
  <c r="AT84" i="60"/>
  <c r="AQ84" i="60"/>
  <c r="AO84" i="60"/>
  <c r="AM84" i="60"/>
  <c r="AU84" i="60" s="1"/>
  <c r="AG84" i="60"/>
  <c r="AF84" i="60"/>
  <c r="AD84" i="60"/>
  <c r="AB84" i="60"/>
  <c r="Z84" i="60"/>
  <c r="T84" i="60"/>
  <c r="J84" i="60"/>
  <c r="H84" i="60"/>
  <c r="A84" i="60"/>
  <c r="BT83" i="60"/>
  <c r="BS83" i="60"/>
  <c r="BQ83" i="60"/>
  <c r="BO83" i="60"/>
  <c r="BM83" i="60"/>
  <c r="BG83" i="60"/>
  <c r="BF83" i="60"/>
  <c r="BH83" i="60" s="1"/>
  <c r="BD83" i="60"/>
  <c r="BB83" i="60"/>
  <c r="AZ83" i="60"/>
  <c r="AT83" i="60"/>
  <c r="AQ83" i="60"/>
  <c r="AO83" i="60"/>
  <c r="AM83" i="60"/>
  <c r="AG83" i="60"/>
  <c r="BW83" i="60" s="1"/>
  <c r="AF83" i="60"/>
  <c r="AD83" i="60"/>
  <c r="AB83" i="60"/>
  <c r="Z83" i="60"/>
  <c r="T83" i="60"/>
  <c r="J83" i="60"/>
  <c r="H83" i="60"/>
  <c r="A83" i="60"/>
  <c r="BT82" i="60"/>
  <c r="BS82" i="60"/>
  <c r="BQ82" i="60"/>
  <c r="BO82" i="60"/>
  <c r="BM82" i="60"/>
  <c r="BG82" i="60"/>
  <c r="BF82" i="60"/>
  <c r="BD82" i="60"/>
  <c r="BH82" i="60" s="1"/>
  <c r="BB82" i="60"/>
  <c r="AZ82" i="60"/>
  <c r="AT82" i="60"/>
  <c r="AQ82" i="60"/>
  <c r="AO82" i="60"/>
  <c r="AM82" i="60"/>
  <c r="AG82" i="60"/>
  <c r="AF82" i="60"/>
  <c r="AH82" i="60" s="1"/>
  <c r="AD82" i="60"/>
  <c r="AB82" i="60"/>
  <c r="Z82" i="60"/>
  <c r="T82" i="60"/>
  <c r="J82" i="60"/>
  <c r="H82" i="60"/>
  <c r="A82" i="60"/>
  <c r="BT81" i="60"/>
  <c r="BW81" i="60" s="1"/>
  <c r="BS81" i="60"/>
  <c r="BQ81" i="60"/>
  <c r="BO81" i="60"/>
  <c r="BM81" i="60"/>
  <c r="BG81" i="60"/>
  <c r="BF81" i="60"/>
  <c r="BD81" i="60"/>
  <c r="BB81" i="60"/>
  <c r="AZ81" i="60"/>
  <c r="AT81" i="60"/>
  <c r="AQ81" i="60"/>
  <c r="AO81" i="60"/>
  <c r="AM81" i="60"/>
  <c r="AG81" i="60"/>
  <c r="AF81" i="60"/>
  <c r="AD81" i="60"/>
  <c r="AH81" i="60" s="1"/>
  <c r="AB81" i="60"/>
  <c r="Z81" i="60"/>
  <c r="T81" i="60"/>
  <c r="J81" i="60"/>
  <c r="H81" i="60"/>
  <c r="A81" i="60"/>
  <c r="BT80" i="60"/>
  <c r="BS80" i="60"/>
  <c r="BU80" i="60" s="1"/>
  <c r="BQ80" i="60"/>
  <c r="BO80" i="60"/>
  <c r="BM80" i="60"/>
  <c r="BG80" i="60"/>
  <c r="BF80" i="60"/>
  <c r="BD80" i="60"/>
  <c r="BB80" i="60"/>
  <c r="AZ80" i="60"/>
  <c r="BH80" i="60" s="1"/>
  <c r="AT80" i="60"/>
  <c r="AQ80" i="60"/>
  <c r="AO80" i="60"/>
  <c r="AM80" i="60"/>
  <c r="AG80" i="60"/>
  <c r="AF80" i="60"/>
  <c r="AD80" i="60"/>
  <c r="AB80" i="60"/>
  <c r="Z80" i="60"/>
  <c r="T80" i="60"/>
  <c r="J80" i="60"/>
  <c r="H80" i="60"/>
  <c r="A80" i="60"/>
  <c r="BT79" i="60"/>
  <c r="BS79" i="60"/>
  <c r="BQ79" i="60"/>
  <c r="BU79" i="60" s="1"/>
  <c r="BO79" i="60"/>
  <c r="BM79" i="60"/>
  <c r="BG79" i="60"/>
  <c r="BF79" i="60"/>
  <c r="BD79" i="60"/>
  <c r="BB79" i="60"/>
  <c r="AZ79" i="60"/>
  <c r="AT79" i="60"/>
  <c r="AQ79" i="60"/>
  <c r="AO79" i="60"/>
  <c r="AM79" i="60"/>
  <c r="AG79" i="60"/>
  <c r="AF79" i="60"/>
  <c r="AD79" i="60"/>
  <c r="AB79" i="60"/>
  <c r="Z79" i="60"/>
  <c r="AH79" i="60" s="1"/>
  <c r="T79" i="60"/>
  <c r="J79" i="60"/>
  <c r="H79" i="60"/>
  <c r="A79" i="60"/>
  <c r="BT78" i="60"/>
  <c r="BS78" i="60"/>
  <c r="BQ78" i="60"/>
  <c r="BO78" i="60"/>
  <c r="BU78" i="60" s="1"/>
  <c r="BM78" i="60"/>
  <c r="BG78" i="60"/>
  <c r="BF78" i="60"/>
  <c r="BD78" i="60"/>
  <c r="BB78" i="60"/>
  <c r="AZ78" i="60"/>
  <c r="AT78" i="60"/>
  <c r="AQ78" i="60"/>
  <c r="AU78" i="60" s="1"/>
  <c r="AO78" i="60"/>
  <c r="AM78" i="60"/>
  <c r="AG78" i="60"/>
  <c r="AF78" i="60"/>
  <c r="AD78" i="60"/>
  <c r="AB78" i="60"/>
  <c r="Z78" i="60"/>
  <c r="T78" i="60"/>
  <c r="J78" i="60"/>
  <c r="H78" i="60"/>
  <c r="A78" i="60"/>
  <c r="BT77" i="60"/>
  <c r="BS77" i="60"/>
  <c r="BQ77" i="60"/>
  <c r="BO77" i="60"/>
  <c r="BM77" i="60"/>
  <c r="BU77" i="60" s="1"/>
  <c r="BG77" i="60"/>
  <c r="BF77" i="60"/>
  <c r="BD77" i="60"/>
  <c r="BB77" i="60"/>
  <c r="AZ77" i="60"/>
  <c r="AT77" i="60"/>
  <c r="AQ77" i="60"/>
  <c r="AO77" i="60"/>
  <c r="AM77" i="60"/>
  <c r="AG77" i="60"/>
  <c r="AF77" i="60"/>
  <c r="AD77" i="60"/>
  <c r="AB77" i="60"/>
  <c r="Z77" i="60"/>
  <c r="T77" i="60"/>
  <c r="J77" i="60"/>
  <c r="H77" i="60"/>
  <c r="A77" i="60"/>
  <c r="BT76" i="60"/>
  <c r="BS76" i="60"/>
  <c r="BQ76" i="60"/>
  <c r="BO76" i="60"/>
  <c r="BM76" i="60"/>
  <c r="BG76" i="60"/>
  <c r="BW76" i="60" s="1"/>
  <c r="BF76" i="60"/>
  <c r="BD76" i="60"/>
  <c r="BB76" i="60"/>
  <c r="AZ76" i="60"/>
  <c r="AT76" i="60"/>
  <c r="AQ76" i="60"/>
  <c r="AO76" i="60"/>
  <c r="AM76" i="60"/>
  <c r="AU76" i="60" s="1"/>
  <c r="AG76" i="60"/>
  <c r="AF76" i="60"/>
  <c r="AD76" i="60"/>
  <c r="AB76" i="60"/>
  <c r="Z76" i="60"/>
  <c r="T76" i="60"/>
  <c r="J76" i="60"/>
  <c r="H76" i="60"/>
  <c r="A76" i="60"/>
  <c r="BT75" i="60"/>
  <c r="BS75" i="60"/>
  <c r="BQ75" i="60"/>
  <c r="BO75" i="60"/>
  <c r="BM75" i="60"/>
  <c r="BG75" i="60"/>
  <c r="BF75" i="60"/>
  <c r="BH75" i="60" s="1"/>
  <c r="BD75" i="60"/>
  <c r="BB75" i="60"/>
  <c r="AZ75" i="60"/>
  <c r="AT75" i="60"/>
  <c r="AQ75" i="60"/>
  <c r="AO75" i="60"/>
  <c r="AM75" i="60"/>
  <c r="AG75" i="60"/>
  <c r="BW75" i="60" s="1"/>
  <c r="AF75" i="60"/>
  <c r="AD75" i="60"/>
  <c r="AB75" i="60"/>
  <c r="Z75" i="60"/>
  <c r="T75" i="60"/>
  <c r="J75" i="60"/>
  <c r="H75" i="60"/>
  <c r="A75" i="60"/>
  <c r="BT74" i="60"/>
  <c r="BS74" i="60"/>
  <c r="BQ74" i="60"/>
  <c r="BO74" i="60"/>
  <c r="BM74" i="60"/>
  <c r="BG74" i="60"/>
  <c r="BF74" i="60"/>
  <c r="BD74" i="60"/>
  <c r="BH74" i="60" s="1"/>
  <c r="BB74" i="60"/>
  <c r="AZ74" i="60"/>
  <c r="AT74" i="60"/>
  <c r="AQ74" i="60"/>
  <c r="AO74" i="60"/>
  <c r="AM74" i="60"/>
  <c r="AG74" i="60"/>
  <c r="AF74" i="60"/>
  <c r="AH74" i="60" s="1"/>
  <c r="AD74" i="60"/>
  <c r="AB74" i="60"/>
  <c r="Z74" i="60"/>
  <c r="T74" i="60"/>
  <c r="J74" i="60"/>
  <c r="H74" i="60"/>
  <c r="A74" i="60"/>
  <c r="BT73" i="60"/>
  <c r="BW73" i="60" s="1"/>
  <c r="BS73" i="60"/>
  <c r="BQ73" i="60"/>
  <c r="BO73" i="60"/>
  <c r="BM73" i="60"/>
  <c r="BG73" i="60"/>
  <c r="BF73" i="60"/>
  <c r="BD73" i="60"/>
  <c r="BB73" i="60"/>
  <c r="BH73" i="60" s="1"/>
  <c r="AZ73" i="60"/>
  <c r="AT73" i="60"/>
  <c r="AQ73" i="60"/>
  <c r="AO73" i="60"/>
  <c r="AM73" i="60"/>
  <c r="AG73" i="60"/>
  <c r="AF73" i="60"/>
  <c r="AD73" i="60"/>
  <c r="AH73" i="60" s="1"/>
  <c r="AB73" i="60"/>
  <c r="Z73" i="60"/>
  <c r="T73" i="60"/>
  <c r="J73" i="60"/>
  <c r="H73" i="60"/>
  <c r="A73" i="60"/>
  <c r="BT72" i="60"/>
  <c r="BS72" i="60"/>
  <c r="BQ72" i="60"/>
  <c r="BO72" i="60"/>
  <c r="BM72" i="60"/>
  <c r="BG72" i="60"/>
  <c r="BF72" i="60"/>
  <c r="BD72" i="60"/>
  <c r="BB72" i="60"/>
  <c r="AZ72" i="60"/>
  <c r="AT72" i="60"/>
  <c r="AQ72" i="60"/>
  <c r="AO72" i="60"/>
  <c r="AM72" i="60"/>
  <c r="AG72" i="60"/>
  <c r="AF72" i="60"/>
  <c r="AD72" i="60"/>
  <c r="AB72" i="60"/>
  <c r="AH72" i="60" s="1"/>
  <c r="Z72" i="60"/>
  <c r="T72" i="60"/>
  <c r="J72" i="60"/>
  <c r="H72" i="60"/>
  <c r="A72" i="60"/>
  <c r="BT71" i="60"/>
  <c r="BS71" i="60"/>
  <c r="BQ71" i="60"/>
  <c r="BU71" i="60" s="1"/>
  <c r="BO71" i="60"/>
  <c r="BM71" i="60"/>
  <c r="BG71" i="60"/>
  <c r="BF71" i="60"/>
  <c r="BD71" i="60"/>
  <c r="BB71" i="60"/>
  <c r="AZ71" i="60"/>
  <c r="AT71" i="60"/>
  <c r="AQ71" i="60"/>
  <c r="AO71" i="60"/>
  <c r="AM71" i="60"/>
  <c r="AG71" i="60"/>
  <c r="AF71" i="60"/>
  <c r="AD71" i="60"/>
  <c r="AB71" i="60"/>
  <c r="Z71" i="60"/>
  <c r="T71" i="60"/>
  <c r="J71" i="60"/>
  <c r="H71" i="60"/>
  <c r="A71" i="60"/>
  <c r="BT70" i="60"/>
  <c r="BS70" i="60"/>
  <c r="BQ70" i="60"/>
  <c r="BO70" i="60"/>
  <c r="BU70" i="60" s="1"/>
  <c r="BM70" i="60"/>
  <c r="BG70" i="60"/>
  <c r="BF70" i="60"/>
  <c r="BD70" i="60"/>
  <c r="BB70" i="60"/>
  <c r="AZ70" i="60"/>
  <c r="AT70" i="60"/>
  <c r="AQ70" i="60"/>
  <c r="AU70" i="60" s="1"/>
  <c r="AO70" i="60"/>
  <c r="AM70" i="60"/>
  <c r="AG70" i="60"/>
  <c r="AF70" i="60"/>
  <c r="AD70" i="60"/>
  <c r="AB70" i="60"/>
  <c r="Z70" i="60"/>
  <c r="T70" i="60"/>
  <c r="J70" i="60"/>
  <c r="H70" i="60"/>
  <c r="A70" i="60"/>
  <c r="BT69" i="60"/>
  <c r="BS69" i="60"/>
  <c r="BQ69" i="60"/>
  <c r="BO69" i="60"/>
  <c r="BM69" i="60"/>
  <c r="BG69" i="60"/>
  <c r="BF69" i="60"/>
  <c r="BD69" i="60"/>
  <c r="BB69" i="60"/>
  <c r="AZ69" i="60"/>
  <c r="AT69" i="60"/>
  <c r="AQ69" i="60"/>
  <c r="AO69" i="60"/>
  <c r="AM69" i="60"/>
  <c r="AG69" i="60"/>
  <c r="AF69" i="60"/>
  <c r="AD69" i="60"/>
  <c r="AB69" i="60"/>
  <c r="Z69" i="60"/>
  <c r="T69" i="60"/>
  <c r="J69" i="60"/>
  <c r="H69" i="60"/>
  <c r="A69" i="60"/>
  <c r="BT68" i="60"/>
  <c r="BS68" i="60"/>
  <c r="BQ68" i="60"/>
  <c r="BO68" i="60"/>
  <c r="BM68" i="60"/>
  <c r="BG68" i="60"/>
  <c r="BF68" i="60"/>
  <c r="BD68" i="60"/>
  <c r="BB68" i="60"/>
  <c r="AZ68" i="60"/>
  <c r="AT68" i="60"/>
  <c r="AQ68" i="60"/>
  <c r="AO68" i="60"/>
  <c r="AM68" i="60"/>
  <c r="AU68" i="60" s="1"/>
  <c r="AG68" i="60"/>
  <c r="AF68" i="60"/>
  <c r="AD68" i="60"/>
  <c r="AB68" i="60"/>
  <c r="Z68" i="60"/>
  <c r="T68" i="60"/>
  <c r="J68" i="60"/>
  <c r="H68" i="60"/>
  <c r="A68" i="60"/>
  <c r="BT67" i="60"/>
  <c r="BS67" i="60"/>
  <c r="BQ67" i="60"/>
  <c r="BO67" i="60"/>
  <c r="BM67" i="60"/>
  <c r="BG67" i="60"/>
  <c r="BF67" i="60"/>
  <c r="BH67" i="60" s="1"/>
  <c r="BD67" i="60"/>
  <c r="BB67" i="60"/>
  <c r="AZ67" i="60"/>
  <c r="AT67" i="60"/>
  <c r="AQ67" i="60"/>
  <c r="AO67" i="60"/>
  <c r="AM67" i="60"/>
  <c r="AG67" i="60"/>
  <c r="AF67" i="60"/>
  <c r="AD67" i="60"/>
  <c r="AB67" i="60"/>
  <c r="Z67" i="60"/>
  <c r="T67" i="60"/>
  <c r="J67" i="60"/>
  <c r="H67" i="60"/>
  <c r="A67" i="60"/>
  <c r="BT66" i="60"/>
  <c r="BS66" i="60"/>
  <c r="BQ66" i="60"/>
  <c r="BO66" i="60"/>
  <c r="BM66" i="60"/>
  <c r="BG66" i="60"/>
  <c r="BF66" i="60"/>
  <c r="BD66" i="60"/>
  <c r="BH66" i="60" s="1"/>
  <c r="BB66" i="60"/>
  <c r="AZ66" i="60"/>
  <c r="AT66" i="60"/>
  <c r="AQ66" i="60"/>
  <c r="AO66" i="60"/>
  <c r="AM66" i="60"/>
  <c r="AG66" i="60"/>
  <c r="AF66" i="60"/>
  <c r="AH66" i="60" s="1"/>
  <c r="AD66" i="60"/>
  <c r="AB66" i="60"/>
  <c r="Z66" i="60"/>
  <c r="T66" i="60"/>
  <c r="J66" i="60"/>
  <c r="H66" i="60"/>
  <c r="A66" i="60"/>
  <c r="BT65" i="60"/>
  <c r="BW65" i="60" s="1"/>
  <c r="BS65" i="60"/>
  <c r="BQ65" i="60"/>
  <c r="BO65" i="60"/>
  <c r="BM65" i="60"/>
  <c r="BG65" i="60"/>
  <c r="BF65" i="60"/>
  <c r="BD65" i="60"/>
  <c r="BB65" i="60"/>
  <c r="AZ65" i="60"/>
  <c r="AT65" i="60"/>
  <c r="AQ65" i="60"/>
  <c r="AO65" i="60"/>
  <c r="AM65" i="60"/>
  <c r="AG65" i="60"/>
  <c r="AF65" i="60"/>
  <c r="AD65" i="60"/>
  <c r="AH65" i="60" s="1"/>
  <c r="AB65" i="60"/>
  <c r="Z65" i="60"/>
  <c r="T65" i="60"/>
  <c r="J65" i="60"/>
  <c r="H65" i="60"/>
  <c r="A65" i="60"/>
  <c r="BT64" i="60"/>
  <c r="BS64" i="60"/>
  <c r="BU64" i="60" s="1"/>
  <c r="BQ64" i="60"/>
  <c r="BO64" i="60"/>
  <c r="BM64" i="60"/>
  <c r="BG64" i="60"/>
  <c r="BF64" i="60"/>
  <c r="BD64" i="60"/>
  <c r="BB64" i="60"/>
  <c r="AZ64" i="60"/>
  <c r="BH64" i="60" s="1"/>
  <c r="AT64" i="60"/>
  <c r="AQ64" i="60"/>
  <c r="AO64" i="60"/>
  <c r="AM64" i="60"/>
  <c r="AG64" i="60"/>
  <c r="AF64" i="60"/>
  <c r="AD64" i="60"/>
  <c r="AB64" i="60"/>
  <c r="Z64" i="60"/>
  <c r="T64" i="60"/>
  <c r="J64" i="60"/>
  <c r="H64" i="60"/>
  <c r="A64" i="60"/>
  <c r="BT63" i="60"/>
  <c r="BS63" i="60"/>
  <c r="BQ63" i="60"/>
  <c r="BU63" i="60" s="1"/>
  <c r="BO63" i="60"/>
  <c r="BM63" i="60"/>
  <c r="BG63" i="60"/>
  <c r="BF63" i="60"/>
  <c r="BD63" i="60"/>
  <c r="BB63" i="60"/>
  <c r="AZ63" i="60"/>
  <c r="AT63" i="60"/>
  <c r="AQ63" i="60"/>
  <c r="AO63" i="60"/>
  <c r="AM63" i="60"/>
  <c r="AG63" i="60"/>
  <c r="AF63" i="60"/>
  <c r="AD63" i="60"/>
  <c r="AB63" i="60"/>
  <c r="Z63" i="60"/>
  <c r="AH63" i="60" s="1"/>
  <c r="T63" i="60"/>
  <c r="J63" i="60"/>
  <c r="H63" i="60"/>
  <c r="A63" i="60"/>
  <c r="BT62" i="60"/>
  <c r="BS62" i="60"/>
  <c r="BQ62" i="60"/>
  <c r="BO62" i="60"/>
  <c r="BU62" i="60" s="1"/>
  <c r="BM62" i="60"/>
  <c r="BG62" i="60"/>
  <c r="BF62" i="60"/>
  <c r="BD62" i="60"/>
  <c r="BB62" i="60"/>
  <c r="AZ62" i="60"/>
  <c r="AT62" i="60"/>
  <c r="AQ62" i="60"/>
  <c r="AU62" i="60" s="1"/>
  <c r="AO62" i="60"/>
  <c r="AM62" i="60"/>
  <c r="AG62" i="60"/>
  <c r="AF62" i="60"/>
  <c r="AD62" i="60"/>
  <c r="AB62" i="60"/>
  <c r="Z62" i="60"/>
  <c r="T62" i="60"/>
  <c r="J62" i="60"/>
  <c r="H62" i="60"/>
  <c r="A62" i="60"/>
  <c r="BT61" i="60"/>
  <c r="BS61" i="60"/>
  <c r="BQ61" i="60"/>
  <c r="BO61" i="60"/>
  <c r="BM61" i="60"/>
  <c r="BU61" i="60" s="1"/>
  <c r="BG61" i="60"/>
  <c r="BF61" i="60"/>
  <c r="BD61" i="60"/>
  <c r="BB61" i="60"/>
  <c r="AZ61" i="60"/>
  <c r="AT61" i="60"/>
  <c r="AQ61" i="60"/>
  <c r="AO61" i="60"/>
  <c r="AU61" i="60" s="1"/>
  <c r="AM61" i="60"/>
  <c r="AG61" i="60"/>
  <c r="AF61" i="60"/>
  <c r="AD61" i="60"/>
  <c r="AB61" i="60"/>
  <c r="Z61" i="60"/>
  <c r="T61" i="60"/>
  <c r="J61" i="60"/>
  <c r="H61" i="60"/>
  <c r="A61" i="60"/>
  <c r="BT60" i="60"/>
  <c r="BS60" i="60"/>
  <c r="BQ60" i="60"/>
  <c r="BO60" i="60"/>
  <c r="BM60" i="60"/>
  <c r="BG60" i="60"/>
  <c r="BW60" i="60" s="1"/>
  <c r="BF60" i="60"/>
  <c r="BD60" i="60"/>
  <c r="BB60" i="60"/>
  <c r="AZ60" i="60"/>
  <c r="AT60" i="60"/>
  <c r="AQ60" i="60"/>
  <c r="AO60" i="60"/>
  <c r="AM60" i="60"/>
  <c r="AU60" i="60" s="1"/>
  <c r="AG60" i="60"/>
  <c r="AF60" i="60"/>
  <c r="AD60" i="60"/>
  <c r="AB60" i="60"/>
  <c r="Z60" i="60"/>
  <c r="T60" i="60"/>
  <c r="J60" i="60"/>
  <c r="H60" i="60"/>
  <c r="A60" i="60"/>
  <c r="BT59" i="60"/>
  <c r="BS59" i="60"/>
  <c r="BQ59" i="60"/>
  <c r="BO59" i="60"/>
  <c r="BM59" i="60"/>
  <c r="BG59" i="60"/>
  <c r="BF59" i="60"/>
  <c r="BH59" i="60" s="1"/>
  <c r="BD59" i="60"/>
  <c r="BB59" i="60"/>
  <c r="AZ59" i="60"/>
  <c r="AT59" i="60"/>
  <c r="AQ59" i="60"/>
  <c r="AO59" i="60"/>
  <c r="AM59" i="60"/>
  <c r="AG59" i="60"/>
  <c r="BW59" i="60" s="1"/>
  <c r="AF59" i="60"/>
  <c r="AD59" i="60"/>
  <c r="AB59" i="60"/>
  <c r="Z59" i="60"/>
  <c r="T59" i="60"/>
  <c r="J59" i="60"/>
  <c r="H59" i="60"/>
  <c r="A59" i="60"/>
  <c r="BT58" i="60"/>
  <c r="BS58" i="60"/>
  <c r="BQ58" i="60"/>
  <c r="BO58" i="60"/>
  <c r="BM58" i="60"/>
  <c r="BG58" i="60"/>
  <c r="BF58" i="60"/>
  <c r="BD58" i="60"/>
  <c r="BH58" i="60" s="1"/>
  <c r="BB58" i="60"/>
  <c r="AZ58" i="60"/>
  <c r="AT58" i="60"/>
  <c r="AQ58" i="60"/>
  <c r="AO58" i="60"/>
  <c r="AM58" i="60"/>
  <c r="AG58" i="60"/>
  <c r="AF58" i="60"/>
  <c r="AH58" i="60" s="1"/>
  <c r="AD58" i="60"/>
  <c r="AB58" i="60"/>
  <c r="Z58" i="60"/>
  <c r="T58" i="60"/>
  <c r="J58" i="60"/>
  <c r="H58" i="60"/>
  <c r="A58" i="60"/>
  <c r="BT57" i="60"/>
  <c r="BS57" i="60"/>
  <c r="BQ57" i="60"/>
  <c r="BO57" i="60"/>
  <c r="BM57" i="60"/>
  <c r="BG57" i="60"/>
  <c r="BF57" i="60"/>
  <c r="BD57" i="60"/>
  <c r="BB57" i="60"/>
  <c r="BH57" i="60" s="1"/>
  <c r="AZ57" i="60"/>
  <c r="AT57" i="60"/>
  <c r="AQ57" i="60"/>
  <c r="AO57" i="60"/>
  <c r="AM57" i="60"/>
  <c r="AG57" i="60"/>
  <c r="AF57" i="60"/>
  <c r="AD57" i="60"/>
  <c r="AH57" i="60" s="1"/>
  <c r="AB57" i="60"/>
  <c r="Z57" i="60"/>
  <c r="T57" i="60"/>
  <c r="J57" i="60"/>
  <c r="H57" i="60"/>
  <c r="A57" i="60"/>
  <c r="BT56" i="60"/>
  <c r="BS56" i="60"/>
  <c r="BQ56" i="60"/>
  <c r="BO56" i="60"/>
  <c r="BM56" i="60"/>
  <c r="BG56" i="60"/>
  <c r="BF56" i="60"/>
  <c r="BD56" i="60"/>
  <c r="BB56" i="60"/>
  <c r="AZ56" i="60"/>
  <c r="AT56" i="60"/>
  <c r="AQ56" i="60"/>
  <c r="AO56" i="60"/>
  <c r="AM56" i="60"/>
  <c r="AG56" i="60"/>
  <c r="AF56" i="60"/>
  <c r="AD56" i="60"/>
  <c r="AB56" i="60"/>
  <c r="AH56" i="60" s="1"/>
  <c r="Z56" i="60"/>
  <c r="T56" i="60"/>
  <c r="J56" i="60"/>
  <c r="H56" i="60"/>
  <c r="A56" i="60"/>
  <c r="BT55" i="60"/>
  <c r="BS55" i="60"/>
  <c r="BQ55" i="60"/>
  <c r="BU55" i="60" s="1"/>
  <c r="BO55" i="60"/>
  <c r="BM55" i="60"/>
  <c r="BG55" i="60"/>
  <c r="BF55" i="60"/>
  <c r="BD55" i="60"/>
  <c r="BB55" i="60"/>
  <c r="AZ55" i="60"/>
  <c r="AT55" i="60"/>
  <c r="AQ55" i="60"/>
  <c r="AO55" i="60"/>
  <c r="AM55" i="60"/>
  <c r="AG55" i="60"/>
  <c r="AF55" i="60"/>
  <c r="AD55" i="60"/>
  <c r="AB55" i="60"/>
  <c r="Z55" i="60"/>
  <c r="T55" i="60"/>
  <c r="J55" i="60"/>
  <c r="H55" i="60"/>
  <c r="A55" i="60"/>
  <c r="BT54" i="60"/>
  <c r="BS54" i="60"/>
  <c r="BQ54" i="60"/>
  <c r="BO54" i="60"/>
  <c r="BU54" i="60" s="1"/>
  <c r="BM54" i="60"/>
  <c r="BG54" i="60"/>
  <c r="BF54" i="60"/>
  <c r="BD54" i="60"/>
  <c r="BB54" i="60"/>
  <c r="AZ54" i="60"/>
  <c r="AT54" i="60"/>
  <c r="AQ54" i="60"/>
  <c r="AU54" i="60" s="1"/>
  <c r="AO54" i="60"/>
  <c r="AM54" i="60"/>
  <c r="AG54" i="60"/>
  <c r="AF54" i="60"/>
  <c r="AD54" i="60"/>
  <c r="AB54" i="60"/>
  <c r="Z54" i="60"/>
  <c r="T54" i="60"/>
  <c r="J54" i="60"/>
  <c r="H54" i="60"/>
  <c r="A54" i="60"/>
  <c r="BT53" i="60"/>
  <c r="BS53" i="60"/>
  <c r="BQ53" i="60"/>
  <c r="BO53" i="60"/>
  <c r="BM53" i="60"/>
  <c r="BU53" i="60" s="1"/>
  <c r="BG53" i="60"/>
  <c r="BF53" i="60"/>
  <c r="BD53" i="60"/>
  <c r="BB53" i="60"/>
  <c r="AZ53" i="60"/>
  <c r="AT53" i="60"/>
  <c r="AQ53" i="60"/>
  <c r="AO53" i="60"/>
  <c r="AU53" i="60" s="1"/>
  <c r="AM53" i="60"/>
  <c r="AG53" i="60"/>
  <c r="AF53" i="60"/>
  <c r="AD53" i="60"/>
  <c r="AB53" i="60"/>
  <c r="Z53" i="60"/>
  <c r="T53" i="60"/>
  <c r="J53" i="60"/>
  <c r="H53" i="60"/>
  <c r="A53" i="60"/>
  <c r="BT52" i="60"/>
  <c r="BS52" i="60"/>
  <c r="BQ52" i="60"/>
  <c r="BO52" i="60"/>
  <c r="BM52" i="60"/>
  <c r="BG52" i="60"/>
  <c r="BW52" i="60" s="1"/>
  <c r="BF52" i="60"/>
  <c r="BD52" i="60"/>
  <c r="BB52" i="60"/>
  <c r="AZ52" i="60"/>
  <c r="AT52" i="60"/>
  <c r="AQ52" i="60"/>
  <c r="AO52" i="60"/>
  <c r="AM52" i="60"/>
  <c r="AG52" i="60"/>
  <c r="AF52" i="60"/>
  <c r="AD52" i="60"/>
  <c r="AB52" i="60"/>
  <c r="Z52" i="60"/>
  <c r="T52" i="60"/>
  <c r="J52" i="60"/>
  <c r="H52" i="60"/>
  <c r="A52" i="60"/>
  <c r="BT51" i="60"/>
  <c r="BS51" i="60"/>
  <c r="BQ51" i="60"/>
  <c r="BO51" i="60"/>
  <c r="BM51" i="60"/>
  <c r="BG51" i="60"/>
  <c r="BF51" i="60"/>
  <c r="BH51" i="60" s="1"/>
  <c r="BD51" i="60"/>
  <c r="BB51" i="60"/>
  <c r="AZ51" i="60"/>
  <c r="AT51" i="60"/>
  <c r="AQ51" i="60"/>
  <c r="AO51" i="60"/>
  <c r="AM51" i="60"/>
  <c r="AG51" i="60"/>
  <c r="BW51" i="60" s="1"/>
  <c r="AF51" i="60"/>
  <c r="AD51" i="60"/>
  <c r="AB51" i="60"/>
  <c r="Z51" i="60"/>
  <c r="T51" i="60"/>
  <c r="J51" i="60"/>
  <c r="H51" i="60"/>
  <c r="A51" i="60"/>
  <c r="BT50" i="60"/>
  <c r="BS50" i="60"/>
  <c r="BQ50" i="60"/>
  <c r="BO50" i="60"/>
  <c r="BM50" i="60"/>
  <c r="BG50" i="60"/>
  <c r="BF50" i="60"/>
  <c r="BD50" i="60"/>
  <c r="BH50" i="60" s="1"/>
  <c r="BB50" i="60"/>
  <c r="AZ50" i="60"/>
  <c r="AT50" i="60"/>
  <c r="AQ50" i="60"/>
  <c r="AO50" i="60"/>
  <c r="AM50" i="60"/>
  <c r="AG50" i="60"/>
  <c r="AF50" i="60"/>
  <c r="AH50" i="60" s="1"/>
  <c r="AD50" i="60"/>
  <c r="AB50" i="60"/>
  <c r="Z50" i="60"/>
  <c r="T50" i="60"/>
  <c r="J50" i="60"/>
  <c r="H50" i="60"/>
  <c r="A50" i="60"/>
  <c r="BT49" i="60"/>
  <c r="BS49" i="60"/>
  <c r="BQ49" i="60"/>
  <c r="BO49" i="60"/>
  <c r="BM49" i="60"/>
  <c r="BG49" i="60"/>
  <c r="BF49" i="60"/>
  <c r="BD49" i="60"/>
  <c r="BB49" i="60"/>
  <c r="AZ49" i="60"/>
  <c r="AT49" i="60"/>
  <c r="AQ49" i="60"/>
  <c r="AO49" i="60"/>
  <c r="AM49" i="60"/>
  <c r="AG49" i="60"/>
  <c r="AF49" i="60"/>
  <c r="AD49" i="60"/>
  <c r="AH49" i="60" s="1"/>
  <c r="AB49" i="60"/>
  <c r="Z49" i="60"/>
  <c r="T49" i="60"/>
  <c r="J49" i="60"/>
  <c r="H49" i="60"/>
  <c r="A49" i="60"/>
  <c r="BT48" i="60"/>
  <c r="BS48" i="60"/>
  <c r="BU48" i="60" s="1"/>
  <c r="BQ48" i="60"/>
  <c r="BO48" i="60"/>
  <c r="BM48" i="60"/>
  <c r="BG48" i="60"/>
  <c r="BF48" i="60"/>
  <c r="BD48" i="60"/>
  <c r="BB48" i="60"/>
  <c r="AZ48" i="60"/>
  <c r="BH48" i="60" s="1"/>
  <c r="AT48" i="60"/>
  <c r="AQ48" i="60"/>
  <c r="AO48" i="60"/>
  <c r="AM48" i="60"/>
  <c r="AG48" i="60"/>
  <c r="AF48" i="60"/>
  <c r="AD48" i="60"/>
  <c r="AB48" i="60"/>
  <c r="Z48" i="60"/>
  <c r="T48" i="60"/>
  <c r="J48" i="60"/>
  <c r="H48" i="60"/>
  <c r="A48" i="60"/>
  <c r="BT47" i="60"/>
  <c r="BS47" i="60"/>
  <c r="BQ47" i="60"/>
  <c r="BU47" i="60" s="1"/>
  <c r="BO47" i="60"/>
  <c r="BM47" i="60"/>
  <c r="BG47" i="60"/>
  <c r="BF47" i="60"/>
  <c r="BD47" i="60"/>
  <c r="BB47" i="60"/>
  <c r="AZ47" i="60"/>
  <c r="AT47" i="60"/>
  <c r="AQ47" i="60"/>
  <c r="AO47" i="60"/>
  <c r="AM47" i="60"/>
  <c r="AG47" i="60"/>
  <c r="AF47" i="60"/>
  <c r="AD47" i="60"/>
  <c r="AB47" i="60"/>
  <c r="Z47" i="60"/>
  <c r="AH47" i="60" s="1"/>
  <c r="T47" i="60"/>
  <c r="J47" i="60"/>
  <c r="H47" i="60"/>
  <c r="A47" i="60"/>
  <c r="BT46" i="60"/>
  <c r="BS46" i="60"/>
  <c r="BQ46" i="60"/>
  <c r="BO46" i="60"/>
  <c r="BU46" i="60" s="1"/>
  <c r="BM46" i="60"/>
  <c r="BG46" i="60"/>
  <c r="BF46" i="60"/>
  <c r="BD46" i="60"/>
  <c r="BB46" i="60"/>
  <c r="AZ46" i="60"/>
  <c r="AT46" i="60"/>
  <c r="AQ46" i="60"/>
  <c r="AO46" i="60"/>
  <c r="AM46" i="60"/>
  <c r="AG46" i="60"/>
  <c r="AF46" i="60"/>
  <c r="AD46" i="60"/>
  <c r="AB46" i="60"/>
  <c r="Z46" i="60"/>
  <c r="T46" i="60"/>
  <c r="J46" i="60"/>
  <c r="H46" i="60"/>
  <c r="A46" i="60"/>
  <c r="BT45" i="60"/>
  <c r="BS45" i="60"/>
  <c r="BQ45" i="60"/>
  <c r="BO45" i="60"/>
  <c r="BM45" i="60"/>
  <c r="BU45" i="60" s="1"/>
  <c r="BG45" i="60"/>
  <c r="BF45" i="60"/>
  <c r="BD45" i="60"/>
  <c r="BB45" i="60"/>
  <c r="AZ45" i="60"/>
  <c r="AT45" i="60"/>
  <c r="AQ45" i="60"/>
  <c r="AO45" i="60"/>
  <c r="AU45" i="60" s="1"/>
  <c r="AM45" i="60"/>
  <c r="AG45" i="60"/>
  <c r="AF45" i="60"/>
  <c r="AD45" i="60"/>
  <c r="AB45" i="60"/>
  <c r="Z45" i="60"/>
  <c r="T45" i="60"/>
  <c r="J45" i="60"/>
  <c r="H45" i="60"/>
  <c r="A45" i="60"/>
  <c r="BT44" i="60"/>
  <c r="BS44" i="60"/>
  <c r="BQ44" i="60"/>
  <c r="BO44" i="60"/>
  <c r="BM44" i="60"/>
  <c r="BG44" i="60"/>
  <c r="BW44" i="60" s="1"/>
  <c r="BF44" i="60"/>
  <c r="BD44" i="60"/>
  <c r="BB44" i="60"/>
  <c r="AZ44" i="60"/>
  <c r="AT44" i="60"/>
  <c r="AQ44" i="60"/>
  <c r="AO44" i="60"/>
  <c r="AM44" i="60"/>
  <c r="AU44" i="60" s="1"/>
  <c r="AG44" i="60"/>
  <c r="AF44" i="60"/>
  <c r="AD44" i="60"/>
  <c r="AB44" i="60"/>
  <c r="Z44" i="60"/>
  <c r="T44" i="60"/>
  <c r="J44" i="60"/>
  <c r="H44" i="60"/>
  <c r="A44" i="60"/>
  <c r="BT43" i="60"/>
  <c r="BS43" i="60"/>
  <c r="BQ43" i="60"/>
  <c r="BO43" i="60"/>
  <c r="BM43" i="60"/>
  <c r="BG43" i="60"/>
  <c r="BF43" i="60"/>
  <c r="BH43" i="60" s="1"/>
  <c r="BD43" i="60"/>
  <c r="BB43" i="60"/>
  <c r="AZ43" i="60"/>
  <c r="AT43" i="60"/>
  <c r="AQ43" i="60"/>
  <c r="AO43" i="60"/>
  <c r="AM43" i="60"/>
  <c r="AG43" i="60"/>
  <c r="BW43" i="60" s="1"/>
  <c r="AF43" i="60"/>
  <c r="AD43" i="60"/>
  <c r="AB43" i="60"/>
  <c r="Z43" i="60"/>
  <c r="T43" i="60"/>
  <c r="J43" i="60"/>
  <c r="H43" i="60"/>
  <c r="A43" i="60"/>
  <c r="BT42" i="60"/>
  <c r="BS42" i="60"/>
  <c r="BQ42" i="60"/>
  <c r="BO42" i="60"/>
  <c r="BM42" i="60"/>
  <c r="BG42" i="60"/>
  <c r="BF42" i="60"/>
  <c r="BD42" i="60"/>
  <c r="BH42" i="60" s="1"/>
  <c r="BB42" i="60"/>
  <c r="AZ42" i="60"/>
  <c r="AT42" i="60"/>
  <c r="AQ42" i="60"/>
  <c r="AO42" i="60"/>
  <c r="AM42" i="60"/>
  <c r="AG42" i="60"/>
  <c r="AF42" i="60"/>
  <c r="AH42" i="60" s="1"/>
  <c r="AD42" i="60"/>
  <c r="AB42" i="60"/>
  <c r="Z42" i="60"/>
  <c r="T42" i="60"/>
  <c r="J42" i="60"/>
  <c r="H42" i="60"/>
  <c r="A42" i="60"/>
  <c r="BT41" i="60"/>
  <c r="BW41" i="60" s="1"/>
  <c r="BS41" i="60"/>
  <c r="BQ41" i="60"/>
  <c r="BO41" i="60"/>
  <c r="BM41" i="60"/>
  <c r="BG41" i="60"/>
  <c r="BF41" i="60"/>
  <c r="BD41" i="60"/>
  <c r="BB41" i="60"/>
  <c r="BH41" i="60" s="1"/>
  <c r="AZ41" i="60"/>
  <c r="AT41" i="60"/>
  <c r="AQ41" i="60"/>
  <c r="AO41" i="60"/>
  <c r="AM41" i="60"/>
  <c r="AG41" i="60"/>
  <c r="AF41" i="60"/>
  <c r="AD41" i="60"/>
  <c r="AH41" i="60" s="1"/>
  <c r="AB41" i="60"/>
  <c r="Z41" i="60"/>
  <c r="T41" i="60"/>
  <c r="J41" i="60"/>
  <c r="H41" i="60"/>
  <c r="A41" i="60"/>
  <c r="BT40" i="60"/>
  <c r="BS40" i="60"/>
  <c r="BQ40" i="60"/>
  <c r="BO40" i="60"/>
  <c r="BM40" i="60"/>
  <c r="BG40" i="60"/>
  <c r="BF40" i="60"/>
  <c r="BD40" i="60"/>
  <c r="BB40" i="60"/>
  <c r="AZ40" i="60"/>
  <c r="BH40" i="60" s="1"/>
  <c r="AT40" i="60"/>
  <c r="AQ40" i="60"/>
  <c r="AO40" i="60"/>
  <c r="AM40" i="60"/>
  <c r="AG40" i="60"/>
  <c r="AF40" i="60"/>
  <c r="AD40" i="60"/>
  <c r="AB40" i="60"/>
  <c r="AH40" i="60" s="1"/>
  <c r="Z40" i="60"/>
  <c r="T40" i="60"/>
  <c r="J40" i="60"/>
  <c r="H40" i="60"/>
  <c r="A40" i="60"/>
  <c r="BT39" i="60"/>
  <c r="BS39" i="60"/>
  <c r="BQ39" i="60"/>
  <c r="BU39" i="60" s="1"/>
  <c r="BO39" i="60"/>
  <c r="BM39" i="60"/>
  <c r="BG39" i="60"/>
  <c r="BF39" i="60"/>
  <c r="BD39" i="60"/>
  <c r="BB39" i="60"/>
  <c r="AZ39" i="60"/>
  <c r="AT39" i="60"/>
  <c r="AQ39" i="60"/>
  <c r="AO39" i="60"/>
  <c r="AM39" i="60"/>
  <c r="AG39" i="60"/>
  <c r="AF39" i="60"/>
  <c r="AD39" i="60"/>
  <c r="AB39" i="60"/>
  <c r="Z39" i="60"/>
  <c r="T39" i="60"/>
  <c r="J39" i="60"/>
  <c r="H39" i="60"/>
  <c r="A39" i="60"/>
  <c r="BT38" i="60"/>
  <c r="BS38" i="60"/>
  <c r="BQ38" i="60"/>
  <c r="BO38" i="60"/>
  <c r="BU38" i="60" s="1"/>
  <c r="BM38" i="60"/>
  <c r="BG38" i="60"/>
  <c r="BF38" i="60"/>
  <c r="BD38" i="60"/>
  <c r="BB38" i="60"/>
  <c r="AZ38" i="60"/>
  <c r="AT38" i="60"/>
  <c r="AQ38" i="60"/>
  <c r="AU38" i="60" s="1"/>
  <c r="AO38" i="60"/>
  <c r="AM38" i="60"/>
  <c r="AG38" i="60"/>
  <c r="AF38" i="60"/>
  <c r="AD38" i="60"/>
  <c r="AB38" i="60"/>
  <c r="Z38" i="60"/>
  <c r="T38" i="60"/>
  <c r="J38" i="60"/>
  <c r="H38" i="60"/>
  <c r="A38" i="60"/>
  <c r="BT37" i="60"/>
  <c r="BS37" i="60"/>
  <c r="BQ37" i="60"/>
  <c r="BO37" i="60"/>
  <c r="BM37" i="60"/>
  <c r="BU37" i="60" s="1"/>
  <c r="BG37" i="60"/>
  <c r="BF37" i="60"/>
  <c r="BD37" i="60"/>
  <c r="BB37" i="60"/>
  <c r="AZ37" i="60"/>
  <c r="AT37" i="60"/>
  <c r="AQ37" i="60"/>
  <c r="AO37" i="60"/>
  <c r="AU37" i="60" s="1"/>
  <c r="AM37" i="60"/>
  <c r="AG37" i="60"/>
  <c r="AF37" i="60"/>
  <c r="AD37" i="60"/>
  <c r="AB37" i="60"/>
  <c r="Z37" i="60"/>
  <c r="T37" i="60"/>
  <c r="J37" i="60"/>
  <c r="H37" i="60"/>
  <c r="A37" i="60"/>
  <c r="BT36" i="60"/>
  <c r="BS36" i="60"/>
  <c r="BQ36" i="60"/>
  <c r="BO36" i="60"/>
  <c r="BM36" i="60"/>
  <c r="BG36" i="60"/>
  <c r="BW36" i="60" s="1"/>
  <c r="BF36" i="60"/>
  <c r="BD36" i="60"/>
  <c r="BB36" i="60"/>
  <c r="AZ36" i="60"/>
  <c r="AT36" i="60"/>
  <c r="AQ36" i="60"/>
  <c r="AO36" i="60"/>
  <c r="AM36" i="60"/>
  <c r="AU36" i="60" s="1"/>
  <c r="AG36" i="60"/>
  <c r="AF36" i="60"/>
  <c r="AD36" i="60"/>
  <c r="AB36" i="60"/>
  <c r="Z36" i="60"/>
  <c r="T36" i="60"/>
  <c r="J36" i="60"/>
  <c r="H36" i="60"/>
  <c r="A36" i="60"/>
  <c r="BT35" i="60"/>
  <c r="BS35" i="60"/>
  <c r="BQ35" i="60"/>
  <c r="BO35" i="60"/>
  <c r="BM35" i="60"/>
  <c r="BG35" i="60"/>
  <c r="BF35" i="60"/>
  <c r="BD35" i="60"/>
  <c r="BB35" i="60"/>
  <c r="AZ35" i="60"/>
  <c r="AT35" i="60"/>
  <c r="AQ35" i="60"/>
  <c r="AO35" i="60"/>
  <c r="AM35" i="60"/>
  <c r="AG35" i="60"/>
  <c r="BW35" i="60" s="1"/>
  <c r="AF35" i="60"/>
  <c r="AD35" i="60"/>
  <c r="AB35" i="60"/>
  <c r="Z35" i="60"/>
  <c r="T35" i="60"/>
  <c r="J35" i="60"/>
  <c r="H35" i="60"/>
  <c r="A35" i="60"/>
  <c r="BT34" i="60"/>
  <c r="BS34" i="60"/>
  <c r="BQ34" i="60"/>
  <c r="BO34" i="60"/>
  <c r="BM34" i="60"/>
  <c r="BG34" i="60"/>
  <c r="BF34" i="60"/>
  <c r="BD34" i="60"/>
  <c r="BH34" i="60" s="1"/>
  <c r="BB34" i="60"/>
  <c r="AZ34" i="60"/>
  <c r="AT34" i="60"/>
  <c r="AQ34" i="60"/>
  <c r="AO34" i="60"/>
  <c r="AM34" i="60"/>
  <c r="AG34" i="60"/>
  <c r="AF34" i="60"/>
  <c r="AH34" i="60" s="1"/>
  <c r="AD34" i="60"/>
  <c r="AB34" i="60"/>
  <c r="Z34" i="60"/>
  <c r="T34" i="60"/>
  <c r="J34" i="60"/>
  <c r="H34" i="60"/>
  <c r="A34" i="60"/>
  <c r="BT33" i="60"/>
  <c r="BS33" i="60"/>
  <c r="BQ33" i="60"/>
  <c r="BO33" i="60"/>
  <c r="BM33" i="60"/>
  <c r="BG33" i="60"/>
  <c r="BF33" i="60"/>
  <c r="BD33" i="60"/>
  <c r="BB33" i="60"/>
  <c r="BH33" i="60" s="1"/>
  <c r="AZ33" i="60"/>
  <c r="AT33" i="60"/>
  <c r="AQ33" i="60"/>
  <c r="AO33" i="60"/>
  <c r="AM33" i="60"/>
  <c r="AG33" i="60"/>
  <c r="AF33" i="60"/>
  <c r="AD33" i="60"/>
  <c r="AH33" i="60" s="1"/>
  <c r="AB33" i="60"/>
  <c r="Z33" i="60"/>
  <c r="T33" i="60"/>
  <c r="J33" i="60"/>
  <c r="H33" i="60"/>
  <c r="A33" i="60"/>
  <c r="BT32" i="60"/>
  <c r="BS32" i="60"/>
  <c r="BU32" i="60" s="1"/>
  <c r="BQ32" i="60"/>
  <c r="BO32" i="60"/>
  <c r="BM32" i="60"/>
  <c r="BG32" i="60"/>
  <c r="BF32" i="60"/>
  <c r="BD32" i="60"/>
  <c r="BB32" i="60"/>
  <c r="AZ32" i="60"/>
  <c r="BH32" i="60" s="1"/>
  <c r="AT32" i="60"/>
  <c r="AQ32" i="60"/>
  <c r="AO32" i="60"/>
  <c r="AM32" i="60"/>
  <c r="AG32" i="60"/>
  <c r="AF32" i="60"/>
  <c r="AD32" i="60"/>
  <c r="AB32" i="60"/>
  <c r="Z32" i="60"/>
  <c r="T32" i="60"/>
  <c r="J32" i="60"/>
  <c r="H32" i="60"/>
  <c r="A32" i="60"/>
  <c r="BT31" i="60"/>
  <c r="BS31" i="60"/>
  <c r="BQ31" i="60"/>
  <c r="BU31" i="60" s="1"/>
  <c r="BO31" i="60"/>
  <c r="BM31" i="60"/>
  <c r="BG31" i="60"/>
  <c r="BF31" i="60"/>
  <c r="BD31" i="60"/>
  <c r="BB31" i="60"/>
  <c r="AZ31" i="60"/>
  <c r="AT31" i="60"/>
  <c r="AQ31" i="60"/>
  <c r="AO31" i="60"/>
  <c r="AM31" i="60"/>
  <c r="AG31" i="60"/>
  <c r="AF31" i="60"/>
  <c r="AD31" i="60"/>
  <c r="AB31" i="60"/>
  <c r="Z31" i="60"/>
  <c r="AH31" i="60" s="1"/>
  <c r="T31" i="60"/>
  <c r="J31" i="60"/>
  <c r="H31" i="60"/>
  <c r="A31" i="60"/>
  <c r="BT30" i="60"/>
  <c r="BS30" i="60"/>
  <c r="BQ30" i="60"/>
  <c r="BO30" i="60"/>
  <c r="BU30" i="60" s="1"/>
  <c r="BM30" i="60"/>
  <c r="BG30" i="60"/>
  <c r="BF30" i="60"/>
  <c r="BD30" i="60"/>
  <c r="BB30" i="60"/>
  <c r="AZ30" i="60"/>
  <c r="AT30" i="60"/>
  <c r="AQ30" i="60"/>
  <c r="AU30" i="60" s="1"/>
  <c r="AO30" i="60"/>
  <c r="AM30" i="60"/>
  <c r="AG30" i="60"/>
  <c r="AF30" i="60"/>
  <c r="AD30" i="60"/>
  <c r="AB30" i="60"/>
  <c r="Z30" i="60"/>
  <c r="T30" i="60"/>
  <c r="J30" i="60"/>
  <c r="H30" i="60"/>
  <c r="A30" i="60"/>
  <c r="BT29" i="60"/>
  <c r="BS29" i="60"/>
  <c r="BQ29" i="60"/>
  <c r="BO29" i="60"/>
  <c r="BM29" i="60"/>
  <c r="BU29" i="60" s="1"/>
  <c r="BG29" i="60"/>
  <c r="BF29" i="60"/>
  <c r="BD29" i="60"/>
  <c r="BB29" i="60"/>
  <c r="AZ29" i="60"/>
  <c r="AT29" i="60"/>
  <c r="AQ29" i="60"/>
  <c r="AO29" i="60"/>
  <c r="AU29" i="60" s="1"/>
  <c r="AM29" i="60"/>
  <c r="AG29" i="60"/>
  <c r="AF29" i="60"/>
  <c r="AD29" i="60"/>
  <c r="AB29" i="60"/>
  <c r="Z29" i="60"/>
  <c r="T29" i="60"/>
  <c r="J29" i="60"/>
  <c r="H29" i="60"/>
  <c r="A29" i="60"/>
  <c r="BT28" i="60"/>
  <c r="BS28" i="60"/>
  <c r="BQ28" i="60"/>
  <c r="BO28" i="60"/>
  <c r="BM28" i="60"/>
  <c r="BG28" i="60"/>
  <c r="BF28" i="60"/>
  <c r="BD28" i="60"/>
  <c r="BB28" i="60"/>
  <c r="AZ28" i="60"/>
  <c r="AT28" i="60"/>
  <c r="AQ28" i="60"/>
  <c r="AO28" i="60"/>
  <c r="AM28" i="60"/>
  <c r="AU28" i="60" s="1"/>
  <c r="AG28" i="60"/>
  <c r="AF28" i="60"/>
  <c r="AD28" i="60"/>
  <c r="AB28" i="60"/>
  <c r="Z28" i="60"/>
  <c r="T28" i="60"/>
  <c r="J28" i="60"/>
  <c r="H28" i="60"/>
  <c r="A28" i="60"/>
  <c r="BT27" i="60"/>
  <c r="BS27" i="60"/>
  <c r="BQ27" i="60"/>
  <c r="BO27" i="60"/>
  <c r="BM27" i="60"/>
  <c r="BG27" i="60"/>
  <c r="BF27" i="60"/>
  <c r="BH27" i="60" s="1"/>
  <c r="BD27" i="60"/>
  <c r="BB27" i="60"/>
  <c r="AZ27" i="60"/>
  <c r="AT27" i="60"/>
  <c r="AQ27" i="60"/>
  <c r="AO27" i="60"/>
  <c r="AM27" i="60"/>
  <c r="AG27" i="60"/>
  <c r="BW27" i="60" s="1"/>
  <c r="AF27" i="60"/>
  <c r="AD27" i="60"/>
  <c r="AB27" i="60"/>
  <c r="Z27" i="60"/>
  <c r="T27" i="60"/>
  <c r="J27" i="60"/>
  <c r="H27" i="60"/>
  <c r="A27" i="60"/>
  <c r="BT26" i="60"/>
  <c r="BS26" i="60"/>
  <c r="BQ26" i="60"/>
  <c r="BO26" i="60"/>
  <c r="BM26" i="60"/>
  <c r="BG26" i="60"/>
  <c r="BF26" i="60"/>
  <c r="BD26" i="60"/>
  <c r="BB26" i="60"/>
  <c r="AZ26" i="60"/>
  <c r="AT26" i="60"/>
  <c r="AQ26" i="60"/>
  <c r="AO26" i="60"/>
  <c r="AM26" i="60"/>
  <c r="AG26" i="60"/>
  <c r="AF26" i="60"/>
  <c r="AH26" i="60" s="1"/>
  <c r="AD26" i="60"/>
  <c r="AB26" i="60"/>
  <c r="Z26" i="60"/>
  <c r="T26" i="60"/>
  <c r="J26" i="60"/>
  <c r="H26" i="60"/>
  <c r="A26" i="60"/>
  <c r="BT25" i="60"/>
  <c r="BS25" i="60"/>
  <c r="BQ25" i="60"/>
  <c r="BO25" i="60"/>
  <c r="BM25" i="60"/>
  <c r="BG25" i="60"/>
  <c r="BF25" i="60"/>
  <c r="BD25" i="60"/>
  <c r="BB25" i="60"/>
  <c r="BH25" i="60" s="1"/>
  <c r="AZ25" i="60"/>
  <c r="AT25" i="60"/>
  <c r="AQ25" i="60"/>
  <c r="AO25" i="60"/>
  <c r="AM25" i="60"/>
  <c r="AG25" i="60"/>
  <c r="AF25" i="60"/>
  <c r="AD25" i="60"/>
  <c r="AH25" i="60" s="1"/>
  <c r="AB25" i="60"/>
  <c r="Z25" i="60"/>
  <c r="T25" i="60"/>
  <c r="J25" i="60"/>
  <c r="H25" i="60"/>
  <c r="A25" i="60"/>
  <c r="BT24" i="60"/>
  <c r="BS24" i="60"/>
  <c r="BQ24" i="60"/>
  <c r="BO24" i="60"/>
  <c r="BM24" i="60"/>
  <c r="BG24" i="60"/>
  <c r="BF24" i="60"/>
  <c r="BD24" i="60"/>
  <c r="BB24" i="60"/>
  <c r="AZ24" i="60"/>
  <c r="BH24" i="60" s="1"/>
  <c r="AT24" i="60"/>
  <c r="AQ24" i="60"/>
  <c r="AO24" i="60"/>
  <c r="AM24" i="60"/>
  <c r="AG24" i="60"/>
  <c r="AF24" i="60"/>
  <c r="AD24" i="60"/>
  <c r="AB24" i="60"/>
  <c r="AH24" i="60" s="1"/>
  <c r="Z24" i="60"/>
  <c r="T24" i="60"/>
  <c r="J24" i="60"/>
  <c r="H24" i="60"/>
  <c r="A24" i="60"/>
  <c r="BT23" i="60"/>
  <c r="BS23" i="60"/>
  <c r="BQ23" i="60"/>
  <c r="BU23" i="60" s="1"/>
  <c r="BO23" i="60"/>
  <c r="BM23" i="60"/>
  <c r="BG23" i="60"/>
  <c r="BF23" i="60"/>
  <c r="BD23" i="60"/>
  <c r="BB23" i="60"/>
  <c r="AZ23" i="60"/>
  <c r="AT23" i="60"/>
  <c r="AQ23" i="60"/>
  <c r="AO23" i="60"/>
  <c r="AM23" i="60"/>
  <c r="AG23" i="60"/>
  <c r="AF23" i="60"/>
  <c r="AD23" i="60"/>
  <c r="AB23" i="60"/>
  <c r="Z23" i="60"/>
  <c r="T23" i="60"/>
  <c r="J23" i="60"/>
  <c r="H23" i="60"/>
  <c r="A23" i="60"/>
  <c r="BT22" i="60"/>
  <c r="BS22" i="60"/>
  <c r="BQ22" i="60"/>
  <c r="BO22" i="60"/>
  <c r="BU22" i="60" s="1"/>
  <c r="BM22" i="60"/>
  <c r="BG22" i="60"/>
  <c r="BF22" i="60"/>
  <c r="BD22" i="60"/>
  <c r="BB22" i="60"/>
  <c r="AZ22" i="60"/>
  <c r="AT22" i="60"/>
  <c r="AQ22" i="60"/>
  <c r="AO22" i="60"/>
  <c r="AM22" i="60"/>
  <c r="AG22" i="60"/>
  <c r="AF22" i="60"/>
  <c r="AD22" i="60"/>
  <c r="AB22" i="60"/>
  <c r="Z22" i="60"/>
  <c r="T22" i="60"/>
  <c r="J22" i="60"/>
  <c r="H22" i="60"/>
  <c r="BT21" i="60"/>
  <c r="BS21" i="60"/>
  <c r="BQ21" i="60"/>
  <c r="BO21" i="60"/>
  <c r="BM21" i="60"/>
  <c r="BU21" i="60" s="1"/>
  <c r="BG21" i="60"/>
  <c r="BF21" i="60"/>
  <c r="BD21" i="60"/>
  <c r="BB21" i="60"/>
  <c r="AZ21" i="60"/>
  <c r="AT21" i="60"/>
  <c r="AQ21" i="60"/>
  <c r="AO21" i="60"/>
  <c r="AU21" i="60" s="1"/>
  <c r="AM21" i="60"/>
  <c r="AG21" i="60"/>
  <c r="AF21" i="60"/>
  <c r="AD21" i="60"/>
  <c r="AB21" i="60"/>
  <c r="Z21" i="60"/>
  <c r="T21" i="60"/>
  <c r="J21" i="60"/>
  <c r="H21" i="60"/>
  <c r="BT20" i="60"/>
  <c r="BS20" i="60"/>
  <c r="BQ20" i="60"/>
  <c r="BO20" i="60"/>
  <c r="BM20" i="60"/>
  <c r="BG20" i="60"/>
  <c r="BF20" i="60"/>
  <c r="BD20" i="60"/>
  <c r="BB20" i="60"/>
  <c r="AZ20" i="60"/>
  <c r="AT20" i="60"/>
  <c r="AQ20" i="60"/>
  <c r="AO20" i="60"/>
  <c r="AM20" i="60"/>
  <c r="AG20" i="60"/>
  <c r="AF20" i="60"/>
  <c r="AD20" i="60"/>
  <c r="AB20" i="60"/>
  <c r="Z20" i="60"/>
  <c r="T20" i="60"/>
  <c r="J20" i="60"/>
  <c r="H20" i="60"/>
  <c r="BT19" i="60"/>
  <c r="BS19" i="60"/>
  <c r="BQ19" i="60"/>
  <c r="BO19" i="60"/>
  <c r="BM19" i="60"/>
  <c r="BG19" i="60"/>
  <c r="BF19" i="60"/>
  <c r="BD19" i="60"/>
  <c r="BB19" i="60"/>
  <c r="AZ19" i="60"/>
  <c r="AT19" i="60"/>
  <c r="AQ19" i="60"/>
  <c r="AO19" i="60"/>
  <c r="AM19" i="60"/>
  <c r="AG19" i="60"/>
  <c r="AF19" i="60"/>
  <c r="AD19" i="60"/>
  <c r="AB19" i="60"/>
  <c r="Z19" i="60"/>
  <c r="T19" i="60"/>
  <c r="J19" i="60"/>
  <c r="H19" i="60"/>
  <c r="BT18" i="60"/>
  <c r="BS18" i="60"/>
  <c r="BQ18" i="60"/>
  <c r="BO18" i="60"/>
  <c r="BM18" i="60"/>
  <c r="BG18" i="60"/>
  <c r="BF18" i="60"/>
  <c r="BD18" i="60"/>
  <c r="BB18" i="60"/>
  <c r="AZ18" i="60"/>
  <c r="AT18" i="60"/>
  <c r="AQ18" i="60"/>
  <c r="AO18" i="60"/>
  <c r="AM18" i="60"/>
  <c r="AG18" i="60"/>
  <c r="AF18" i="60"/>
  <c r="AD18" i="60"/>
  <c r="AB18" i="60"/>
  <c r="Z18" i="60"/>
  <c r="T18" i="60"/>
  <c r="J18" i="60"/>
  <c r="H18" i="60"/>
  <c r="BT17" i="60"/>
  <c r="BS17" i="60"/>
  <c r="BU17" i="60" s="1"/>
  <c r="BQ17" i="60"/>
  <c r="BO17" i="60"/>
  <c r="BM17" i="60"/>
  <c r="BG17" i="60"/>
  <c r="BF17" i="60"/>
  <c r="BD17" i="60"/>
  <c r="BB17" i="60"/>
  <c r="AZ17" i="60"/>
  <c r="AT17" i="60"/>
  <c r="AQ17" i="60"/>
  <c r="AO17" i="60"/>
  <c r="AM17" i="60"/>
  <c r="AG17" i="60"/>
  <c r="AF17" i="60"/>
  <c r="AD17" i="60"/>
  <c r="AB17" i="60"/>
  <c r="Z17" i="60"/>
  <c r="T17" i="60"/>
  <c r="J17" i="60"/>
  <c r="H17" i="60"/>
  <c r="BT16" i="60"/>
  <c r="BS16" i="60"/>
  <c r="BQ16" i="60"/>
  <c r="BO16" i="60"/>
  <c r="BM16" i="60"/>
  <c r="BG16" i="60"/>
  <c r="BF16" i="60"/>
  <c r="BD16" i="60"/>
  <c r="BB16" i="60"/>
  <c r="AZ16" i="60"/>
  <c r="AT16" i="60"/>
  <c r="AQ16" i="60"/>
  <c r="AO16" i="60"/>
  <c r="AM16" i="60"/>
  <c r="AG16" i="60"/>
  <c r="AF16" i="60"/>
  <c r="AD16" i="60"/>
  <c r="AB16" i="60"/>
  <c r="Z16" i="60"/>
  <c r="T16" i="60"/>
  <c r="J16" i="60"/>
  <c r="H16" i="60"/>
  <c r="BT15" i="60"/>
  <c r="BS15" i="60"/>
  <c r="BQ15" i="60"/>
  <c r="BO15" i="60"/>
  <c r="BM15" i="60"/>
  <c r="BG15" i="60"/>
  <c r="BF15" i="60"/>
  <c r="BD15" i="60"/>
  <c r="BB15" i="60"/>
  <c r="AZ15" i="60"/>
  <c r="AT15" i="60"/>
  <c r="AQ15" i="60"/>
  <c r="AO15" i="60"/>
  <c r="AM15" i="60"/>
  <c r="AG15" i="60"/>
  <c r="AF15" i="60"/>
  <c r="AD15" i="60"/>
  <c r="AB15" i="60"/>
  <c r="Z15" i="60"/>
  <c r="J15" i="60"/>
  <c r="BT14" i="60"/>
  <c r="BS14" i="60"/>
  <c r="BU14" i="60" s="1"/>
  <c r="BQ14" i="60"/>
  <c r="BO14" i="60"/>
  <c r="BM14" i="60"/>
  <c r="BG14" i="60"/>
  <c r="BF14" i="60"/>
  <c r="BD14" i="60"/>
  <c r="BB14" i="60"/>
  <c r="AZ14" i="60"/>
  <c r="AT14" i="60"/>
  <c r="AQ14" i="60"/>
  <c r="AO14" i="60"/>
  <c r="AM14" i="60"/>
  <c r="AG14" i="60"/>
  <c r="AF14" i="60"/>
  <c r="AD14" i="60"/>
  <c r="AB14" i="60"/>
  <c r="Z14" i="60"/>
  <c r="T14" i="60"/>
  <c r="J14" i="60"/>
  <c r="BT13" i="60"/>
  <c r="BS13" i="60"/>
  <c r="BQ13" i="60"/>
  <c r="BO13" i="60"/>
  <c r="BM13" i="60"/>
  <c r="BU13" i="60" s="1"/>
  <c r="BG13" i="60"/>
  <c r="BF13" i="60"/>
  <c r="BD13" i="60"/>
  <c r="BB13" i="60"/>
  <c r="AZ13" i="60"/>
  <c r="AT13" i="60"/>
  <c r="AQ13" i="60"/>
  <c r="AO13" i="60"/>
  <c r="AM13" i="60"/>
  <c r="AG13" i="60"/>
  <c r="AF13" i="60"/>
  <c r="AD13" i="60"/>
  <c r="AB13" i="60"/>
  <c r="Z13" i="60"/>
  <c r="T13" i="60"/>
  <c r="J13" i="60"/>
  <c r="BT12" i="60"/>
  <c r="BS12" i="60"/>
  <c r="BQ12" i="60"/>
  <c r="BO12" i="60"/>
  <c r="BM12" i="60"/>
  <c r="BG12" i="60"/>
  <c r="BF12" i="60"/>
  <c r="BD12" i="60"/>
  <c r="BB12" i="60"/>
  <c r="AZ12" i="60"/>
  <c r="AT12" i="60"/>
  <c r="AQ12" i="60"/>
  <c r="AO12" i="60"/>
  <c r="AM12" i="60"/>
  <c r="AG12" i="60"/>
  <c r="AF12" i="60"/>
  <c r="AD12" i="60"/>
  <c r="AB12" i="60"/>
  <c r="Z12" i="60"/>
  <c r="T12" i="60"/>
  <c r="J12" i="60"/>
  <c r="BT11" i="60"/>
  <c r="BS11" i="60"/>
  <c r="BQ11" i="60"/>
  <c r="BU11" i="60" s="1"/>
  <c r="BO11" i="60"/>
  <c r="BM11" i="60"/>
  <c r="BG11" i="60"/>
  <c r="BF11" i="60"/>
  <c r="BD11" i="60"/>
  <c r="BB11" i="60"/>
  <c r="AZ11" i="60"/>
  <c r="AT11" i="60"/>
  <c r="AQ11" i="60"/>
  <c r="AO11" i="60"/>
  <c r="AM11" i="60"/>
  <c r="AG11" i="60"/>
  <c r="AF11" i="60"/>
  <c r="AD11" i="60"/>
  <c r="AB11" i="60"/>
  <c r="Z11" i="60"/>
  <c r="T11" i="60"/>
  <c r="J11" i="60"/>
  <c r="BT10" i="60"/>
  <c r="BS10" i="60"/>
  <c r="BQ10" i="60"/>
  <c r="BO10" i="60"/>
  <c r="BM10" i="60"/>
  <c r="BG10" i="60"/>
  <c r="BF10" i="60"/>
  <c r="BD10" i="60"/>
  <c r="BB10" i="60"/>
  <c r="AZ10" i="60"/>
  <c r="AT10" i="60"/>
  <c r="AQ10" i="60"/>
  <c r="AO10" i="60"/>
  <c r="AM10" i="60"/>
  <c r="AU10" i="60" s="1"/>
  <c r="AG10" i="60"/>
  <c r="AF10" i="60"/>
  <c r="AD10" i="60"/>
  <c r="AB10" i="60"/>
  <c r="Z10" i="60"/>
  <c r="T10" i="60"/>
  <c r="J10" i="60"/>
  <c r="BT9" i="60"/>
  <c r="BS9" i="60"/>
  <c r="BQ9" i="60"/>
  <c r="BO9" i="60"/>
  <c r="BM9" i="60"/>
  <c r="BG9" i="60"/>
  <c r="BF9" i="60"/>
  <c r="BD9" i="60"/>
  <c r="BB9" i="60"/>
  <c r="AZ9" i="60"/>
  <c r="AT9" i="60"/>
  <c r="AQ9" i="60"/>
  <c r="AO9" i="60"/>
  <c r="AM9" i="60"/>
  <c r="AG9" i="60"/>
  <c r="AF9" i="60"/>
  <c r="AD9" i="60"/>
  <c r="AB9" i="60"/>
  <c r="Z9" i="60"/>
  <c r="T9" i="60"/>
  <c r="J9" i="60"/>
  <c r="BT8" i="60"/>
  <c r="BS8" i="60"/>
  <c r="BQ8" i="60"/>
  <c r="BO8" i="60"/>
  <c r="BU8" i="60" s="1"/>
  <c r="BM8" i="60"/>
  <c r="BG8" i="60"/>
  <c r="BF8" i="60"/>
  <c r="BD8" i="60"/>
  <c r="BB8" i="60"/>
  <c r="AZ8" i="60"/>
  <c r="AT8" i="60"/>
  <c r="AQ8" i="60"/>
  <c r="AO8" i="60"/>
  <c r="AM8" i="60"/>
  <c r="AG8" i="60"/>
  <c r="AF8" i="60"/>
  <c r="AD8" i="60"/>
  <c r="AB8" i="60"/>
  <c r="Z8" i="60"/>
  <c r="T8" i="60"/>
  <c r="J8" i="60"/>
  <c r="BT7" i="60"/>
  <c r="BS7" i="60"/>
  <c r="BQ7" i="60"/>
  <c r="BO7" i="60"/>
  <c r="BM7" i="60"/>
  <c r="BG7" i="60"/>
  <c r="BF7" i="60"/>
  <c r="BD7" i="60"/>
  <c r="BB7" i="60"/>
  <c r="AZ7" i="60"/>
  <c r="AT7" i="60"/>
  <c r="AQ7" i="60"/>
  <c r="AO7" i="60"/>
  <c r="AM7" i="60"/>
  <c r="AG7" i="60"/>
  <c r="AF7" i="60"/>
  <c r="AD7" i="60"/>
  <c r="AB7" i="60"/>
  <c r="Z7" i="60"/>
  <c r="T7" i="60"/>
  <c r="K7" i="60"/>
  <c r="J7" i="60"/>
  <c r="H7" i="60"/>
  <c r="BT6" i="60"/>
  <c r="BS6" i="60"/>
  <c r="BQ6" i="60"/>
  <c r="BO6" i="60"/>
  <c r="BM6" i="60"/>
  <c r="BG6" i="60"/>
  <c r="BF6" i="60"/>
  <c r="BD6" i="60"/>
  <c r="BB6" i="60"/>
  <c r="AZ6" i="60"/>
  <c r="AT6" i="60"/>
  <c r="AQ6" i="60"/>
  <c r="AO6" i="60"/>
  <c r="AM6" i="60"/>
  <c r="AG6" i="60"/>
  <c r="AF6" i="60"/>
  <c r="AD6" i="60"/>
  <c r="AB6" i="60"/>
  <c r="Z6" i="60"/>
  <c r="K6" i="60"/>
  <c r="J6" i="60"/>
  <c r="BT5" i="60"/>
  <c r="BS5" i="60"/>
  <c r="BQ5" i="60"/>
  <c r="BU5" i="60" s="1"/>
  <c r="BO5" i="60"/>
  <c r="BM5" i="60"/>
  <c r="BG5" i="60"/>
  <c r="BF5" i="60"/>
  <c r="BD5" i="60"/>
  <c r="BB5" i="60"/>
  <c r="AZ5" i="60"/>
  <c r="AT5" i="60"/>
  <c r="AQ5" i="60"/>
  <c r="AO5" i="60"/>
  <c r="AM5" i="60"/>
  <c r="AG5" i="60"/>
  <c r="AF5" i="60"/>
  <c r="AD5" i="60"/>
  <c r="AB5" i="60"/>
  <c r="Z5" i="60"/>
  <c r="AH5" i="60" s="1"/>
  <c r="K5" i="60"/>
  <c r="J5" i="60"/>
  <c r="BT4" i="60"/>
  <c r="BS4" i="60"/>
  <c r="BQ4" i="60"/>
  <c r="BO4" i="60"/>
  <c r="BM4" i="60"/>
  <c r="BG4" i="60"/>
  <c r="BF4" i="60"/>
  <c r="BD4" i="60"/>
  <c r="BB4" i="60"/>
  <c r="AZ4" i="60"/>
  <c r="AT4" i="60"/>
  <c r="AQ4" i="60"/>
  <c r="AO4" i="60"/>
  <c r="AM4" i="60"/>
  <c r="AU4" i="60" s="1"/>
  <c r="AG4" i="60"/>
  <c r="AF4" i="60"/>
  <c r="AD4" i="60"/>
  <c r="AB4" i="60"/>
  <c r="Z4" i="60"/>
  <c r="K4" i="60"/>
  <c r="J4" i="60"/>
  <c r="BT3" i="60"/>
  <c r="BS3" i="60"/>
  <c r="BQ3" i="60"/>
  <c r="BO3" i="60"/>
  <c r="BM3" i="60"/>
  <c r="BG3" i="60"/>
  <c r="BF3" i="60"/>
  <c r="BD3" i="60"/>
  <c r="BB3" i="60"/>
  <c r="AZ3" i="60"/>
  <c r="AT3" i="60"/>
  <c r="AQ3" i="60"/>
  <c r="AO3" i="60"/>
  <c r="AM3" i="60"/>
  <c r="AG3" i="60"/>
  <c r="AF3" i="60"/>
  <c r="AD3" i="60"/>
  <c r="AB3" i="60"/>
  <c r="Z3" i="60"/>
  <c r="K3" i="60"/>
  <c r="J3" i="60"/>
  <c r="BT2" i="60"/>
  <c r="BS2" i="60"/>
  <c r="BQ2" i="60"/>
  <c r="BO2" i="60"/>
  <c r="BM2" i="60"/>
  <c r="BF2" i="60"/>
  <c r="BD2" i="60"/>
  <c r="BB2" i="60"/>
  <c r="AZ2" i="60"/>
  <c r="AT2" i="60"/>
  <c r="AQ2" i="60"/>
  <c r="AO2" i="60"/>
  <c r="AN3" i="62" s="1"/>
  <c r="AO3" i="62" s="1"/>
  <c r="AM2" i="60"/>
  <c r="AG2" i="60"/>
  <c r="BW2" i="60" s="1"/>
  <c r="AF2" i="60"/>
  <c r="AD2" i="60"/>
  <c r="AC3" i="62" s="1"/>
  <c r="AD3" i="62" s="1"/>
  <c r="AB2" i="60"/>
  <c r="Z2" i="60"/>
  <c r="A2" i="60"/>
  <c r="A3" i="60"/>
  <c r="A4" i="60" s="1"/>
  <c r="A5" i="60" s="1"/>
  <c r="A6" i="60" s="1"/>
  <c r="A7" i="60" s="1"/>
  <c r="A8" i="60" s="1"/>
  <c r="A9" i="60" s="1"/>
  <c r="A10" i="60" s="1"/>
  <c r="A11" i="60" s="1"/>
  <c r="A12" i="60" s="1"/>
  <c r="A13" i="60" s="1"/>
  <c r="A14" i="60" s="1"/>
  <c r="A15" i="60" s="1"/>
  <c r="A16" i="60" s="1"/>
  <c r="A17" i="60" s="1"/>
  <c r="A18" i="60" s="1"/>
  <c r="A19" i="60" s="1"/>
  <c r="A20" i="60" s="1"/>
  <c r="A21" i="60" s="1"/>
  <c r="A22" i="60" s="1"/>
  <c r="B2" i="58"/>
  <c r="B3" i="58"/>
  <c r="B5" i="58"/>
  <c r="B264" i="58"/>
  <c r="B263" i="58"/>
  <c r="B260" i="58"/>
  <c r="B262" i="58"/>
  <c r="B6" i="58"/>
  <c r="B7" i="58"/>
  <c r="B8" i="58"/>
  <c r="B10" i="58"/>
  <c r="B9" i="58"/>
  <c r="B12" i="58"/>
  <c r="B16" i="58"/>
  <c r="B19" i="58"/>
  <c r="B18" i="58"/>
  <c r="B11" i="58"/>
  <c r="B13" i="58"/>
  <c r="B14" i="58"/>
  <c r="B15" i="58"/>
  <c r="B17" i="58"/>
  <c r="B20" i="58"/>
  <c r="B21" i="58"/>
  <c r="B22" i="58"/>
  <c r="B23" i="58"/>
  <c r="B24" i="58"/>
  <c r="B25" i="58"/>
  <c r="B30" i="58"/>
  <c r="B31" i="58"/>
  <c r="B251" i="58"/>
  <c r="B254" i="58"/>
  <c r="B253" i="58"/>
  <c r="B255" i="58"/>
  <c r="B257" i="58"/>
  <c r="B252" i="58"/>
  <c r="B256" i="58"/>
  <c r="B200" i="58"/>
  <c r="B205" i="58"/>
  <c r="B201" i="58"/>
  <c r="B202" i="58"/>
  <c r="B203" i="58"/>
  <c r="B204" i="58"/>
  <c r="B206" i="58"/>
  <c r="B207" i="58"/>
  <c r="B241" i="58"/>
  <c r="B242" i="58"/>
  <c r="B243" i="58"/>
  <c r="B244" i="58"/>
  <c r="B245" i="58"/>
  <c r="B246" i="58"/>
  <c r="B247" i="58"/>
  <c r="B248" i="58"/>
  <c r="B249" i="58"/>
  <c r="B250" i="58"/>
  <c r="B214" i="58"/>
  <c r="B216" i="58"/>
  <c r="B217" i="58"/>
  <c r="B218" i="58"/>
  <c r="B220" i="58"/>
  <c r="B224" i="58"/>
  <c r="B221" i="58"/>
  <c r="B208" i="58"/>
  <c r="B209" i="58"/>
  <c r="B210" i="58"/>
  <c r="B211" i="58"/>
  <c r="B212" i="58"/>
  <c r="B215" i="58"/>
  <c r="B222" i="58"/>
  <c r="B223" i="58"/>
  <c r="B225" i="58"/>
  <c r="B226" i="58"/>
  <c r="B230" i="58"/>
  <c r="B231" i="58"/>
  <c r="B232" i="58"/>
  <c r="B233" i="58"/>
  <c r="B234" i="58"/>
  <c r="B236" i="58"/>
  <c r="B237" i="58"/>
  <c r="B238" i="58"/>
  <c r="B235" i="58"/>
  <c r="B239" i="58"/>
  <c r="B240" i="58"/>
  <c r="B227" i="58"/>
  <c r="B228" i="58"/>
  <c r="B229" i="58"/>
  <c r="B32" i="58"/>
  <c r="B33" i="58"/>
  <c r="B35" i="58"/>
  <c r="B34" i="58"/>
  <c r="B37" i="58"/>
  <c r="B36" i="58"/>
  <c r="B41" i="58"/>
  <c r="B38" i="58"/>
  <c r="B39" i="58"/>
  <c r="B40" i="58"/>
  <c r="B42" i="58"/>
  <c r="B43" i="58"/>
  <c r="B44" i="58"/>
  <c r="B47" i="58"/>
  <c r="B45" i="58"/>
  <c r="B46" i="58"/>
  <c r="B48" i="58"/>
  <c r="B49" i="58"/>
  <c r="B50" i="58"/>
  <c r="B51" i="58"/>
  <c r="B52" i="58"/>
  <c r="B53" i="58"/>
  <c r="B55" i="58"/>
  <c r="B56" i="58"/>
  <c r="B57" i="58"/>
  <c r="B54" i="58"/>
  <c r="B58" i="58"/>
  <c r="B61" i="58"/>
  <c r="B63" i="58"/>
  <c r="B69" i="58"/>
  <c r="B72" i="58"/>
  <c r="B73" i="58"/>
  <c r="B172" i="58"/>
  <c r="B173" i="58"/>
  <c r="B170" i="58"/>
  <c r="B171" i="58"/>
  <c r="B74" i="58"/>
  <c r="B75" i="58"/>
  <c r="B76" i="58"/>
  <c r="B77" i="58"/>
  <c r="B78" i="58"/>
  <c r="B79" i="58"/>
  <c r="B80" i="58"/>
  <c r="B81" i="58"/>
  <c r="B82" i="58"/>
  <c r="B83" i="58"/>
  <c r="B85" i="58"/>
  <c r="B86" i="58"/>
  <c r="B104" i="58"/>
  <c r="B87" i="58"/>
  <c r="B88" i="58"/>
  <c r="B89" i="58"/>
  <c r="B90" i="58"/>
  <c r="B91" i="58"/>
  <c r="B92" i="58"/>
  <c r="B93" i="58"/>
  <c r="B84" i="58"/>
  <c r="B28" i="58"/>
  <c r="B26" i="58"/>
  <c r="B27" i="58"/>
  <c r="B95" i="58"/>
  <c r="B96" i="58"/>
  <c r="B97" i="58"/>
  <c r="B98" i="58"/>
  <c r="B99" i="58"/>
  <c r="B100" i="58"/>
  <c r="B101" i="58"/>
  <c r="B102" i="58"/>
  <c r="B105" i="58"/>
  <c r="B103" i="58"/>
  <c r="B106" i="58"/>
  <c r="B107" i="58"/>
  <c r="B108" i="58"/>
  <c r="B110" i="58"/>
  <c r="B109" i="58"/>
  <c r="B117" i="58"/>
  <c r="B116" i="58"/>
  <c r="B118" i="58"/>
  <c r="B119" i="58"/>
  <c r="B122" i="58"/>
  <c r="B120" i="58"/>
  <c r="B125" i="58"/>
  <c r="B121" i="58"/>
  <c r="B123" i="58"/>
  <c r="B124" i="58"/>
  <c r="B126" i="58"/>
  <c r="B94" i="58"/>
  <c r="B129" i="58"/>
  <c r="B130" i="58"/>
  <c r="B131" i="58"/>
  <c r="B132" i="58"/>
  <c r="B133" i="58"/>
  <c r="B127" i="58"/>
  <c r="B134" i="58"/>
  <c r="B135" i="58"/>
  <c r="B136" i="58"/>
  <c r="B137" i="58"/>
  <c r="B138" i="58"/>
  <c r="B139" i="58"/>
  <c r="B140" i="58"/>
  <c r="B145" i="58"/>
  <c r="B147" i="58"/>
  <c r="B146" i="58"/>
  <c r="B148" i="58"/>
  <c r="B153" i="58"/>
  <c r="B111" i="58"/>
  <c r="B112" i="58"/>
  <c r="B113" i="58"/>
  <c r="B144" i="58"/>
  <c r="B143" i="58"/>
  <c r="B114" i="58"/>
  <c r="B115" i="58"/>
  <c r="B141" i="58"/>
  <c r="B142" i="58"/>
  <c r="B149" i="58"/>
  <c r="B150" i="58"/>
  <c r="B151" i="58"/>
  <c r="B152" i="58"/>
  <c r="B155" i="58"/>
  <c r="B154" i="58"/>
  <c r="B156" i="58"/>
  <c r="B157" i="58"/>
  <c r="B158" i="58"/>
  <c r="B159" i="58"/>
  <c r="B160" i="58"/>
  <c r="B161" i="58"/>
  <c r="B162" i="58"/>
  <c r="B163" i="58"/>
  <c r="B164" i="58"/>
  <c r="B165" i="58"/>
  <c r="B166" i="58"/>
  <c r="B167" i="58"/>
  <c r="B168" i="58"/>
  <c r="B169" i="58"/>
  <c r="B174" i="58"/>
  <c r="B176" i="58"/>
  <c r="B175" i="58"/>
  <c r="B177" i="58"/>
  <c r="B178" i="58"/>
  <c r="B179" i="58"/>
  <c r="B180" i="58"/>
  <c r="B181" i="58"/>
  <c r="B183" i="58"/>
  <c r="B182" i="58"/>
  <c r="B184" i="58"/>
  <c r="B185" i="58"/>
  <c r="B187" i="58"/>
  <c r="B192" i="58"/>
  <c r="B188" i="58"/>
  <c r="B190" i="58"/>
  <c r="B191" i="58"/>
  <c r="B186" i="58"/>
  <c r="B197" i="58"/>
  <c r="B194" i="58"/>
  <c r="B195" i="58"/>
  <c r="B196" i="58"/>
  <c r="B199" i="58"/>
  <c r="B198" i="58"/>
  <c r="B193" i="58"/>
  <c r="B189" i="58"/>
  <c r="B128" i="58"/>
  <c r="B606" i="58"/>
  <c r="B607" i="58"/>
  <c r="B608" i="58"/>
  <c r="B609" i="58"/>
  <c r="B610" i="58"/>
  <c r="B611" i="58"/>
  <c r="B612" i="58"/>
  <c r="B613" i="58"/>
  <c r="B614" i="58"/>
  <c r="B615" i="58"/>
  <c r="B616" i="58"/>
  <c r="B617" i="58"/>
  <c r="B618" i="58"/>
  <c r="B619" i="58"/>
  <c r="B620" i="58"/>
  <c r="B621" i="58"/>
  <c r="B622" i="58"/>
  <c r="B623" i="58"/>
  <c r="B624" i="58"/>
  <c r="B625" i="58"/>
  <c r="B626" i="58"/>
  <c r="B627" i="58"/>
  <c r="B628" i="58"/>
  <c r="B629" i="58"/>
  <c r="B630" i="58"/>
  <c r="B631" i="58"/>
  <c r="B632" i="58"/>
  <c r="B633" i="58"/>
  <c r="B634" i="58"/>
  <c r="B635" i="58"/>
  <c r="B636" i="58"/>
  <c r="B637" i="58"/>
  <c r="B638" i="58"/>
  <c r="B639" i="58"/>
  <c r="B640" i="58"/>
  <c r="B641" i="58"/>
  <c r="B642" i="58"/>
  <c r="B643" i="58"/>
  <c r="B644" i="58"/>
  <c r="B645" i="58"/>
  <c r="B646" i="58"/>
  <c r="B647" i="58"/>
  <c r="B648" i="58"/>
  <c r="B649" i="58"/>
  <c r="B650" i="58"/>
  <c r="B651" i="58"/>
  <c r="B652" i="58"/>
  <c r="B653" i="58"/>
  <c r="B654" i="58"/>
  <c r="B655" i="58"/>
  <c r="B656" i="58"/>
  <c r="B657" i="58"/>
  <c r="B658" i="58"/>
  <c r="B659" i="58"/>
  <c r="B660" i="58"/>
  <c r="B661" i="58"/>
  <c r="B662" i="58"/>
  <c r="B663" i="58"/>
  <c r="B664" i="58"/>
  <c r="B665" i="58"/>
  <c r="B666" i="58"/>
  <c r="B667" i="58"/>
  <c r="B668" i="58"/>
  <c r="B669" i="58"/>
  <c r="B670" i="58"/>
  <c r="B671" i="58"/>
  <c r="B672" i="58"/>
  <c r="B673" i="58"/>
  <c r="B674" i="58"/>
  <c r="B675" i="58"/>
  <c r="B676" i="58"/>
  <c r="B677" i="58"/>
  <c r="B678" i="58"/>
  <c r="B679" i="58"/>
  <c r="B680" i="58"/>
  <c r="B681" i="58"/>
  <c r="B682" i="58"/>
  <c r="B683" i="58"/>
  <c r="B684" i="58"/>
  <c r="B685" i="58"/>
  <c r="B686" i="58"/>
  <c r="B687" i="58"/>
  <c r="B688" i="58"/>
  <c r="B689" i="58"/>
  <c r="B690" i="58"/>
  <c r="B691" i="58"/>
  <c r="B692" i="58"/>
  <c r="B693" i="58"/>
  <c r="B694" i="58"/>
  <c r="B695" i="58"/>
  <c r="B696" i="58"/>
  <c r="B697" i="58"/>
  <c r="B698" i="58"/>
  <c r="B699" i="58"/>
  <c r="B700" i="58"/>
  <c r="B701" i="58"/>
  <c r="B702" i="58"/>
  <c r="B703" i="58"/>
  <c r="B704" i="58"/>
  <c r="B705" i="58"/>
  <c r="B706" i="58"/>
  <c r="B707" i="58"/>
  <c r="B708" i="58"/>
  <c r="B709" i="58"/>
  <c r="B710" i="58"/>
  <c r="B711" i="58"/>
  <c r="B712" i="58"/>
  <c r="B713" i="58"/>
  <c r="B714" i="58"/>
  <c r="B715" i="58"/>
  <c r="B716" i="58"/>
  <c r="B717" i="58"/>
  <c r="B718" i="58"/>
  <c r="B719" i="58"/>
  <c r="B720" i="58"/>
  <c r="B721" i="58"/>
  <c r="B722" i="58"/>
  <c r="B723" i="58"/>
  <c r="B724" i="58"/>
  <c r="B725" i="58"/>
  <c r="B726" i="58"/>
  <c r="B727" i="58"/>
  <c r="B728" i="58"/>
  <c r="B729" i="58"/>
  <c r="B730" i="58"/>
  <c r="B731" i="58"/>
  <c r="B732" i="58"/>
  <c r="B733" i="58"/>
  <c r="B734" i="58"/>
  <c r="B735" i="58"/>
  <c r="B736" i="58"/>
  <c r="B737" i="58"/>
  <c r="B738" i="58"/>
  <c r="B739" i="58"/>
  <c r="B740" i="58"/>
  <c r="B741" i="58"/>
  <c r="B742" i="58"/>
  <c r="B743" i="58"/>
  <c r="B744" i="58"/>
  <c r="B745" i="58"/>
  <c r="B746" i="58"/>
  <c r="B747" i="58"/>
  <c r="B748" i="58"/>
  <c r="B749" i="58"/>
  <c r="B750" i="58"/>
  <c r="B751" i="58"/>
  <c r="B752" i="58"/>
  <c r="B753" i="58"/>
  <c r="B754" i="58"/>
  <c r="B755" i="58"/>
  <c r="B756" i="58"/>
  <c r="B757" i="58"/>
  <c r="B758" i="58"/>
  <c r="B759" i="58"/>
  <c r="B760" i="58"/>
  <c r="B761" i="58"/>
  <c r="B762" i="58"/>
  <c r="B763" i="58"/>
  <c r="B764" i="58"/>
  <c r="B765" i="58"/>
  <c r="B766" i="58"/>
  <c r="B767" i="58"/>
  <c r="B768" i="58"/>
  <c r="B769" i="58"/>
  <c r="B770" i="58"/>
  <c r="B771" i="58"/>
  <c r="B772" i="58"/>
  <c r="B773" i="58"/>
  <c r="B774" i="58"/>
  <c r="B775" i="58"/>
  <c r="B776" i="58"/>
  <c r="B777" i="58"/>
  <c r="B778" i="58"/>
  <c r="B779" i="58"/>
  <c r="B780" i="58"/>
  <c r="B781" i="58"/>
  <c r="B782" i="58"/>
  <c r="B783" i="58"/>
  <c r="B784" i="58"/>
  <c r="B785" i="58"/>
  <c r="B786" i="58"/>
  <c r="B787" i="58"/>
  <c r="B788" i="58"/>
  <c r="B789" i="58"/>
  <c r="B790" i="58"/>
  <c r="B791" i="58"/>
  <c r="B792" i="58"/>
  <c r="B793" i="58"/>
  <c r="B794" i="58"/>
  <c r="B795" i="58"/>
  <c r="B796" i="58"/>
  <c r="B797" i="58"/>
  <c r="B798" i="58"/>
  <c r="B799" i="58"/>
  <c r="B800" i="58"/>
  <c r="B801" i="58"/>
  <c r="B802" i="58"/>
  <c r="B803" i="58"/>
  <c r="B804" i="58"/>
  <c r="B805" i="58"/>
  <c r="B806" i="58"/>
  <c r="B807" i="58"/>
  <c r="B808" i="58"/>
  <c r="B809" i="58"/>
  <c r="B810" i="58"/>
  <c r="B811" i="58"/>
  <c r="B812" i="58"/>
  <c r="B813" i="58"/>
  <c r="B814" i="58"/>
  <c r="B815" i="58"/>
  <c r="B816" i="58"/>
  <c r="B817" i="58"/>
  <c r="B818" i="58"/>
  <c r="B819" i="58"/>
  <c r="B820" i="58"/>
  <c r="B821" i="58"/>
  <c r="B822" i="58"/>
  <c r="B823" i="58"/>
  <c r="B824" i="58"/>
  <c r="B825" i="58"/>
  <c r="B826" i="58"/>
  <c r="B827" i="58"/>
  <c r="B828" i="58"/>
  <c r="B829" i="58"/>
  <c r="B830" i="58"/>
  <c r="B831" i="58"/>
  <c r="B832" i="58"/>
  <c r="B833" i="58"/>
  <c r="B834" i="58"/>
  <c r="B835" i="58"/>
  <c r="B836" i="58"/>
  <c r="B837" i="58"/>
  <c r="B838" i="58"/>
  <c r="B839" i="58"/>
  <c r="B840" i="58"/>
  <c r="B841" i="58"/>
  <c r="B842" i="58"/>
  <c r="B843" i="58"/>
  <c r="B844" i="58"/>
  <c r="B845" i="58"/>
  <c r="B846" i="58"/>
  <c r="B847" i="58"/>
  <c r="B848" i="58"/>
  <c r="B849" i="58"/>
  <c r="B850" i="58"/>
  <c r="B851" i="58"/>
  <c r="B852" i="58"/>
  <c r="B853" i="58"/>
  <c r="B854" i="58"/>
  <c r="B855" i="58"/>
  <c r="B856" i="58"/>
  <c r="B857" i="58"/>
  <c r="B858" i="58"/>
  <c r="B859" i="58"/>
  <c r="B860" i="58"/>
  <c r="B861" i="58"/>
  <c r="B862" i="58"/>
  <c r="B863" i="58"/>
  <c r="B864" i="58"/>
  <c r="B865" i="58"/>
  <c r="B866" i="58"/>
  <c r="B867" i="58"/>
  <c r="B868" i="58"/>
  <c r="B869" i="58"/>
  <c r="B870" i="58"/>
  <c r="B871" i="58"/>
  <c r="B872" i="58"/>
  <c r="B873" i="58"/>
  <c r="B874" i="58"/>
  <c r="B875" i="58"/>
  <c r="B876" i="58"/>
  <c r="B877" i="58"/>
  <c r="B878" i="58"/>
  <c r="B879" i="58"/>
  <c r="B880" i="58"/>
  <c r="B881" i="58"/>
  <c r="B882" i="58"/>
  <c r="B883" i="58"/>
  <c r="B884" i="58"/>
  <c r="B885" i="58"/>
  <c r="B886" i="58"/>
  <c r="B887" i="58"/>
  <c r="B888" i="58"/>
  <c r="B889" i="58"/>
  <c r="B890" i="58"/>
  <c r="B891" i="58"/>
  <c r="B892" i="58"/>
  <c r="B893" i="58"/>
  <c r="B894" i="58"/>
  <c r="B895" i="58"/>
  <c r="B896" i="58"/>
  <c r="B897" i="58"/>
  <c r="B898" i="58"/>
  <c r="B899" i="58"/>
  <c r="B900" i="58"/>
  <c r="B901" i="58"/>
  <c r="B902" i="58"/>
  <c r="B903" i="58"/>
  <c r="B904" i="58"/>
  <c r="B905" i="58"/>
  <c r="B906" i="58"/>
  <c r="B907" i="58"/>
  <c r="B908" i="58"/>
  <c r="B909" i="58"/>
  <c r="B910" i="58"/>
  <c r="B911" i="58"/>
  <c r="B912" i="58"/>
  <c r="B913" i="58"/>
  <c r="B914" i="58"/>
  <c r="B915" i="58"/>
  <c r="B916" i="58"/>
  <c r="B917" i="58"/>
  <c r="B918" i="58"/>
  <c r="B919" i="58"/>
  <c r="B920" i="58"/>
  <c r="B921" i="58"/>
  <c r="B922" i="58"/>
  <c r="B923" i="58"/>
  <c r="B924" i="58"/>
  <c r="B925" i="58"/>
  <c r="B926" i="58"/>
  <c r="B927" i="58"/>
  <c r="B928" i="58"/>
  <c r="B929" i="58"/>
  <c r="B930" i="58"/>
  <c r="B931" i="58"/>
  <c r="B932" i="58"/>
  <c r="B933" i="58"/>
  <c r="B934" i="58"/>
  <c r="B935" i="58"/>
  <c r="B936" i="58"/>
  <c r="B937" i="58"/>
  <c r="B938" i="58"/>
  <c r="B939" i="58"/>
  <c r="B940" i="58"/>
  <c r="B941" i="58"/>
  <c r="B942" i="58"/>
  <c r="B943" i="58"/>
  <c r="B944" i="58"/>
  <c r="B945" i="58"/>
  <c r="B946" i="58"/>
  <c r="B947" i="58"/>
  <c r="B948" i="58"/>
  <c r="B949" i="58"/>
  <c r="B950" i="58"/>
  <c r="B951" i="58"/>
  <c r="B952" i="58"/>
  <c r="B953" i="58"/>
  <c r="B954" i="58"/>
  <c r="B955" i="58"/>
  <c r="B956" i="58"/>
  <c r="B957" i="58"/>
  <c r="B958" i="58"/>
  <c r="B959" i="58"/>
  <c r="B960" i="58"/>
  <c r="B961" i="58"/>
  <c r="B962" i="58"/>
  <c r="B963" i="58"/>
  <c r="B964" i="58"/>
  <c r="B965" i="58"/>
  <c r="B966" i="58"/>
  <c r="B967" i="58"/>
  <c r="B968" i="58"/>
  <c r="B969" i="58"/>
  <c r="B970" i="58"/>
  <c r="B971" i="58"/>
  <c r="B972" i="58"/>
  <c r="B973" i="58"/>
  <c r="B974" i="58"/>
  <c r="B975" i="58"/>
  <c r="B976" i="58"/>
  <c r="B977" i="58"/>
  <c r="B978" i="58"/>
  <c r="B979" i="58"/>
  <c r="B980" i="58"/>
  <c r="B981" i="58"/>
  <c r="B982" i="58"/>
  <c r="B983" i="58"/>
  <c r="B984" i="58"/>
  <c r="B985" i="58"/>
  <c r="B986" i="58"/>
  <c r="B987" i="58"/>
  <c r="B988" i="58"/>
  <c r="B989" i="58"/>
  <c r="B990" i="58"/>
  <c r="B991" i="58"/>
  <c r="B992" i="58"/>
  <c r="B993" i="58"/>
  <c r="B994" i="58"/>
  <c r="B995" i="58"/>
  <c r="B996" i="58"/>
  <c r="B997" i="58"/>
  <c r="B998" i="58"/>
  <c r="B999" i="58"/>
  <c r="B1000" i="58"/>
  <c r="B1001" i="58"/>
  <c r="B1002" i="58"/>
  <c r="B1003" i="58"/>
  <c r="B1004" i="58"/>
  <c r="B1005" i="58"/>
  <c r="B1006" i="58"/>
  <c r="B1007" i="58"/>
  <c r="B1008" i="58"/>
  <c r="B1009" i="58"/>
  <c r="B1010" i="58"/>
  <c r="B1011" i="58"/>
  <c r="B1012" i="58"/>
  <c r="B1013" i="58"/>
  <c r="B1014" i="58"/>
  <c r="B1015" i="58"/>
  <c r="B1016" i="58"/>
  <c r="B1017" i="58"/>
  <c r="B1018" i="58"/>
  <c r="B1019" i="58"/>
  <c r="B1020" i="58"/>
  <c r="B1021" i="58"/>
  <c r="B1022" i="58"/>
  <c r="B1023" i="58"/>
  <c r="B1024" i="58"/>
  <c r="B1025" i="58"/>
  <c r="B1026" i="58"/>
  <c r="B1027" i="58"/>
  <c r="B1028" i="58"/>
  <c r="B1029" i="58"/>
  <c r="B1030" i="58"/>
  <c r="B1031"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1065" i="58"/>
  <c r="B1066" i="58"/>
  <c r="B1067" i="58"/>
  <c r="B1068" i="58"/>
  <c r="B1069" i="58"/>
  <c r="B1070" i="58"/>
  <c r="B1071" i="58"/>
  <c r="B1072" i="58"/>
  <c r="B1073" i="58"/>
  <c r="B1074" i="58"/>
  <c r="B1075" i="58"/>
  <c r="B1076" i="58"/>
  <c r="B1077" i="58"/>
  <c r="B1078" i="58"/>
  <c r="B1079" i="58"/>
  <c r="B1080" i="58"/>
  <c r="B1081" i="58"/>
  <c r="B1082" i="58"/>
  <c r="B1083" i="58"/>
  <c r="B1084" i="58"/>
  <c r="B1085" i="58"/>
  <c r="B1086" i="58"/>
  <c r="B1087" i="58"/>
  <c r="B1088" i="58"/>
  <c r="B1089" i="58"/>
  <c r="B1090" i="58"/>
  <c r="B1091" i="58"/>
  <c r="B1092" i="58"/>
  <c r="B1093" i="58"/>
  <c r="B1094" i="58"/>
  <c r="B1095" i="58"/>
  <c r="B1096" i="58"/>
  <c r="B1097" i="58"/>
  <c r="B1098" i="58"/>
  <c r="B1099" i="58"/>
  <c r="B1100" i="58"/>
  <c r="B1101" i="58"/>
  <c r="B1102" i="58"/>
  <c r="B1103" i="58"/>
  <c r="B1104" i="58"/>
  <c r="B1105" i="58"/>
  <c r="B1106" i="58"/>
  <c r="B1107" i="58"/>
  <c r="B1108" i="58"/>
  <c r="B1109" i="58"/>
  <c r="B1110" i="58"/>
  <c r="B1111" i="58"/>
  <c r="B1112" i="58"/>
  <c r="B1113" i="58"/>
  <c r="B1114" i="58"/>
  <c r="B1115" i="58"/>
  <c r="B1116" i="58"/>
  <c r="B1117" i="58"/>
  <c r="B1118" i="58"/>
  <c r="B1119" i="58"/>
  <c r="B1120" i="58"/>
  <c r="B1121" i="58"/>
  <c r="B1122" i="58"/>
  <c r="B1123" i="58"/>
  <c r="B1124" i="58"/>
  <c r="B1125" i="58"/>
  <c r="B1126" i="58"/>
  <c r="B1127" i="58"/>
  <c r="B1128" i="58"/>
  <c r="B1129" i="58"/>
  <c r="B1130" i="58"/>
  <c r="B1131" i="58"/>
  <c r="B1132" i="58"/>
  <c r="B1133" i="58"/>
  <c r="B1134" i="58"/>
  <c r="B1135" i="58"/>
  <c r="B1136" i="58"/>
  <c r="B1137" i="58"/>
  <c r="B1138" i="58"/>
  <c r="B1139"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CC4" i="62"/>
  <c r="AU480" i="60"/>
  <c r="BW4" i="61"/>
  <c r="BW8" i="61"/>
  <c r="BW12" i="61"/>
  <c r="BU417" i="61"/>
  <c r="BU421" i="61"/>
  <c r="AU119" i="62"/>
  <c r="BW475" i="62"/>
  <c r="BW481" i="62"/>
  <c r="BW495" i="62"/>
  <c r="BW497" i="62"/>
  <c r="AU127" i="60"/>
  <c r="BW186" i="60"/>
  <c r="BW190" i="60"/>
  <c r="BW194" i="60"/>
  <c r="BW483" i="60"/>
  <c r="BW487" i="60"/>
  <c r="BW491" i="60"/>
  <c r="BW495" i="60"/>
  <c r="BW499" i="60"/>
  <c r="BU4" i="61"/>
  <c r="BU8" i="61"/>
  <c r="BU12" i="61"/>
  <c r="BH430" i="61"/>
  <c r="BU478" i="61"/>
  <c r="BW27" i="62"/>
  <c r="BW31" i="62"/>
  <c r="BW35" i="62"/>
  <c r="BW39" i="62"/>
  <c r="BW43" i="62"/>
  <c r="BW47" i="62"/>
  <c r="BW51" i="62"/>
  <c r="BW55" i="62"/>
  <c r="BW115" i="62"/>
  <c r="BW119" i="62"/>
  <c r="BH188" i="62"/>
  <c r="AU463" i="62"/>
  <c r="AU497" i="62"/>
  <c r="BW19" i="61"/>
  <c r="BW27" i="61"/>
  <c r="BW39" i="61"/>
  <c r="BW47" i="61"/>
  <c r="BW59" i="61"/>
  <c r="BW63" i="61"/>
  <c r="BW67" i="61"/>
  <c r="BW75" i="61"/>
  <c r="BW79" i="61"/>
  <c r="BW83" i="61"/>
  <c r="BW87" i="61"/>
  <c r="BW91" i="61"/>
  <c r="BW95" i="61"/>
  <c r="BW99" i="61"/>
  <c r="BW103" i="61"/>
  <c r="BW107" i="61"/>
  <c r="BW111" i="61"/>
  <c r="BW115" i="61"/>
  <c r="BW119" i="61"/>
  <c r="BW123" i="61"/>
  <c r="BW127" i="61"/>
  <c r="BW131" i="61"/>
  <c r="BW135" i="61"/>
  <c r="BW189" i="61"/>
  <c r="BW193" i="61"/>
  <c r="BW197" i="61"/>
  <c r="BW201" i="61"/>
  <c r="BW205" i="61"/>
  <c r="BW209" i="61"/>
  <c r="BW213" i="61"/>
  <c r="BW217" i="61"/>
  <c r="BW221" i="61"/>
  <c r="BW225" i="61"/>
  <c r="BW313" i="61"/>
  <c r="BW345" i="61"/>
  <c r="BW353" i="61"/>
  <c r="BW361" i="61"/>
  <c r="BW369" i="61"/>
  <c r="BW381" i="61"/>
  <c r="BW409" i="61"/>
  <c r="BW417" i="61"/>
  <c r="BW421" i="61"/>
  <c r="BW425" i="61"/>
  <c r="BW433" i="61"/>
  <c r="BW437" i="61"/>
  <c r="BW451" i="61"/>
  <c r="BW452" i="61"/>
  <c r="BW458" i="61"/>
  <c r="BW461" i="61"/>
  <c r="BW464" i="61"/>
  <c r="BW473" i="61"/>
  <c r="BW477" i="61"/>
  <c r="BW481" i="61"/>
  <c r="BW485" i="61"/>
  <c r="BW488" i="61"/>
  <c r="BW492" i="61"/>
  <c r="BW496" i="61"/>
  <c r="BW500" i="61"/>
  <c r="BH28" i="62"/>
  <c r="BH32" i="62"/>
  <c r="BH36" i="62"/>
  <c r="BH40" i="62"/>
  <c r="BH44" i="62"/>
  <c r="BH48" i="62"/>
  <c r="BH52" i="62"/>
  <c r="BH56" i="62"/>
  <c r="BW126" i="62"/>
  <c r="BW127" i="62"/>
  <c r="BW131" i="62"/>
  <c r="BW135" i="62"/>
  <c r="BW139" i="62"/>
  <c r="BW143" i="62"/>
  <c r="BW147" i="62"/>
  <c r="BW151" i="62"/>
  <c r="BW155" i="62"/>
  <c r="BW159" i="62"/>
  <c r="BW163" i="62"/>
  <c r="BW179" i="62"/>
  <c r="BW235" i="62"/>
  <c r="BW239" i="62"/>
  <c r="BW254" i="62"/>
  <c r="BW255" i="62"/>
  <c r="BW259" i="62"/>
  <c r="BW263" i="62"/>
  <c r="BW267" i="62"/>
  <c r="BW271" i="62"/>
  <c r="BW275" i="62"/>
  <c r="BW279" i="62"/>
  <c r="BW351" i="62"/>
  <c r="BW360" i="62"/>
  <c r="BW416" i="62"/>
  <c r="BH423" i="62"/>
  <c r="BW424" i="62"/>
  <c r="BW427" i="62"/>
  <c r="BW444" i="62"/>
  <c r="BW451" i="62"/>
  <c r="BW452" i="62"/>
  <c r="BW453" i="62"/>
  <c r="BW455" i="62"/>
  <c r="BW457" i="62"/>
  <c r="BW459" i="62"/>
  <c r="BW461" i="62"/>
  <c r="BW463" i="62"/>
  <c r="BW464" i="62"/>
  <c r="BW468" i="62"/>
  <c r="BW470" i="62"/>
  <c r="BW489" i="62"/>
  <c r="AH498" i="62"/>
  <c r="BW498" i="62"/>
  <c r="BW119" i="60"/>
  <c r="BW128" i="60"/>
  <c r="BW132" i="60"/>
  <c r="BW136" i="60"/>
  <c r="BW140" i="60"/>
  <c r="BW144" i="60"/>
  <c r="BW200" i="60"/>
  <c r="BW204" i="60"/>
  <c r="BW212" i="60"/>
  <c r="BW216" i="60"/>
  <c r="BW220" i="60"/>
  <c r="BW224" i="60"/>
  <c r="BW228" i="60"/>
  <c r="BW232" i="60"/>
  <c r="BW236" i="60"/>
  <c r="BW240" i="60"/>
  <c r="BW244" i="60"/>
  <c r="BW248" i="60"/>
  <c r="BW260" i="60"/>
  <c r="BW320" i="60"/>
  <c r="BW452" i="60"/>
  <c r="BW456" i="60"/>
  <c r="BW460" i="60"/>
  <c r="BW464" i="60"/>
  <c r="BW468" i="60"/>
  <c r="BW472" i="60"/>
  <c r="BW476" i="60"/>
  <c r="BW480" i="60"/>
  <c r="AU192" i="61"/>
  <c r="AU200" i="61"/>
  <c r="AU208" i="61"/>
  <c r="AU216" i="61"/>
  <c r="AU232" i="61"/>
  <c r="AU344" i="61"/>
  <c r="AU352" i="61"/>
  <c r="AU360" i="61"/>
  <c r="AU368" i="61"/>
  <c r="AU380" i="61"/>
  <c r="AH464" i="61"/>
  <c r="BU120" i="62"/>
  <c r="AU134" i="62"/>
  <c r="AU142" i="62"/>
  <c r="AU146" i="62"/>
  <c r="AU150" i="62"/>
  <c r="AU154" i="62"/>
  <c r="AU158" i="62"/>
  <c r="AU162" i="62"/>
  <c r="BH281" i="62"/>
  <c r="AH469" i="62"/>
  <c r="BH472" i="62"/>
  <c r="AU474" i="62"/>
  <c r="AH494" i="62"/>
  <c r="BU2" i="61"/>
  <c r="BH2" i="61"/>
  <c r="CC4" i="61"/>
  <c r="BW166" i="62"/>
  <c r="BU167" i="62"/>
  <c r="BW169" i="62"/>
  <c r="BW170" i="62"/>
  <c r="BU171" i="62"/>
  <c r="BW226" i="62"/>
  <c r="BH231" i="62"/>
  <c r="BW238" i="62"/>
  <c r="BW362" i="62"/>
  <c r="BW364" i="62"/>
  <c r="BW366" i="62"/>
  <c r="BW370" i="62"/>
  <c r="BW430" i="62"/>
  <c r="BH439" i="62"/>
  <c r="BU446" i="62"/>
  <c r="BU450" i="62"/>
  <c r="BH454" i="62"/>
  <c r="BU454" i="62"/>
  <c r="BW456" i="62"/>
  <c r="BH462" i="62"/>
  <c r="BW472" i="62"/>
  <c r="AH479" i="62"/>
  <c r="BW483" i="62"/>
  <c r="BW487" i="62"/>
  <c r="BW494" i="62"/>
  <c r="BH495" i="62"/>
  <c r="AU354" i="62"/>
  <c r="BW354" i="62"/>
  <c r="BW355" i="62"/>
  <c r="AU358" i="62"/>
  <c r="BW358" i="62"/>
  <c r="BW426" i="62"/>
  <c r="BW442" i="62"/>
  <c r="BW443" i="62"/>
  <c r="BW460" i="62"/>
  <c r="BH461" i="62"/>
  <c r="BW465" i="62"/>
  <c r="BW466" i="62"/>
  <c r="AU468" i="62"/>
  <c r="AU476" i="62"/>
  <c r="BW476" i="62"/>
  <c r="BW477" i="62"/>
  <c r="BU477" i="62"/>
  <c r="BW8" i="62"/>
  <c r="BW17" i="62"/>
  <c r="BW19" i="62"/>
  <c r="BW23" i="62"/>
  <c r="BH24" i="62"/>
  <c r="AU175" i="62"/>
  <c r="BW175" i="62"/>
  <c r="BW176" i="62"/>
  <c r="BU176" i="62"/>
  <c r="BW192" i="62"/>
  <c r="BW196" i="62"/>
  <c r="BW200" i="62"/>
  <c r="BW204" i="62"/>
  <c r="BW208" i="62"/>
  <c r="BW212" i="62"/>
  <c r="BW216" i="62"/>
  <c r="BU216" i="62"/>
  <c r="AU222" i="62"/>
  <c r="BW224" i="62"/>
  <c r="BW244" i="62"/>
  <c r="BH245" i="62"/>
  <c r="BH249" i="62"/>
  <c r="BW252" i="62"/>
  <c r="BW284" i="62"/>
  <c r="BH291" i="62"/>
  <c r="BW296" i="62"/>
  <c r="BW304" i="62"/>
  <c r="BW312" i="62"/>
  <c r="BW320" i="62"/>
  <c r="AU322" i="62"/>
  <c r="BW328" i="62"/>
  <c r="AU330" i="62"/>
  <c r="BH330" i="62"/>
  <c r="BH334" i="62"/>
  <c r="BW336" i="62"/>
  <c r="AU338" i="62"/>
  <c r="BH338" i="62"/>
  <c r="BW340" i="62"/>
  <c r="BU340" i="62"/>
  <c r="BH342" i="62"/>
  <c r="BW344" i="62"/>
  <c r="BW474" i="62"/>
  <c r="AU480" i="62"/>
  <c r="BW480" i="62"/>
  <c r="AU484" i="62"/>
  <c r="BW490" i="62"/>
  <c r="BW492" i="62"/>
  <c r="BU496" i="62"/>
  <c r="BH20" i="62"/>
  <c r="BW65" i="62"/>
  <c r="BW69" i="62"/>
  <c r="BW73" i="62"/>
  <c r="BW77" i="62"/>
  <c r="BW81" i="62"/>
  <c r="BW85" i="62"/>
  <c r="BW89" i="62"/>
  <c r="BW93" i="62"/>
  <c r="BW97" i="62"/>
  <c r="BW101" i="62"/>
  <c r="BW104" i="62"/>
  <c r="BW105" i="62"/>
  <c r="BU107" i="62"/>
  <c r="BW108" i="62"/>
  <c r="BW373" i="62"/>
  <c r="BW377" i="62"/>
  <c r="BW381" i="62"/>
  <c r="BW385" i="62"/>
  <c r="BW389" i="62"/>
  <c r="BW393" i="62"/>
  <c r="BW397" i="62"/>
  <c r="BW401" i="62"/>
  <c r="BW405" i="62"/>
  <c r="BW409" i="62"/>
  <c r="BH411" i="62"/>
  <c r="BW413" i="62"/>
  <c r="BU415" i="62"/>
  <c r="BH451" i="62"/>
  <c r="AU458" i="62"/>
  <c r="BU459" i="62"/>
  <c r="BW462" i="62"/>
  <c r="AU466" i="62"/>
  <c r="AH468" i="62"/>
  <c r="BW469" i="62"/>
  <c r="BW471" i="62"/>
  <c r="BU479" i="62"/>
  <c r="BW482" i="62"/>
  <c r="BH484" i="62"/>
  <c r="BW486" i="62"/>
  <c r="BW493" i="62"/>
  <c r="BW161" i="61"/>
  <c r="BW173" i="61"/>
  <c r="AU184" i="61"/>
  <c r="AU136" i="61"/>
  <c r="BW142" i="61"/>
  <c r="AU144" i="61"/>
  <c r="BW238" i="61"/>
  <c r="BW254" i="61"/>
  <c r="BW262" i="61"/>
  <c r="BW270" i="61"/>
  <c r="BW278" i="61"/>
  <c r="BW286" i="61"/>
  <c r="BW294" i="61"/>
  <c r="BW302" i="61"/>
  <c r="BW310" i="61"/>
  <c r="BW326" i="61"/>
  <c r="BW338" i="61"/>
  <c r="AU393" i="61"/>
  <c r="BW394" i="61"/>
  <c r="AU397" i="61"/>
  <c r="BW402" i="61"/>
  <c r="AU405" i="61"/>
  <c r="BW405" i="61"/>
  <c r="BW406" i="61"/>
  <c r="BW460" i="61"/>
  <c r="BW468" i="61"/>
  <c r="BW472" i="61"/>
  <c r="BW484" i="61"/>
  <c r="BW499" i="61"/>
  <c r="BW327" i="61"/>
  <c r="BU332" i="61"/>
  <c r="BW335" i="61"/>
  <c r="BW379" i="61"/>
  <c r="BW383" i="61"/>
  <c r="BU384" i="61"/>
  <c r="BW387" i="61"/>
  <c r="BU388" i="61"/>
  <c r="BW391" i="61"/>
  <c r="BW239" i="61"/>
  <c r="BW247" i="61"/>
  <c r="BW251" i="61"/>
  <c r="BU328" i="61"/>
  <c r="BW331" i="61"/>
  <c r="BW144" i="61"/>
  <c r="BW316" i="61"/>
  <c r="BW320" i="61"/>
  <c r="BW324" i="61"/>
  <c r="BW336" i="61"/>
  <c r="AH451" i="61"/>
  <c r="BW454" i="61"/>
  <c r="BW455" i="61"/>
  <c r="BW462" i="61"/>
  <c r="BW466" i="61"/>
  <c r="AU469" i="61"/>
  <c r="BW470" i="61"/>
  <c r="AU473" i="61"/>
  <c r="BW474" i="61"/>
  <c r="BW478" i="61"/>
  <c r="BW489" i="61"/>
  <c r="AU489" i="61"/>
  <c r="BW493" i="61"/>
  <c r="AU493" i="61"/>
  <c r="BW497" i="61"/>
  <c r="BW149" i="61"/>
  <c r="BW153" i="61"/>
  <c r="BW157" i="61"/>
  <c r="BW165" i="61"/>
  <c r="BW169" i="61"/>
  <c r="BW177" i="61"/>
  <c r="BW181" i="61"/>
  <c r="BW185" i="61"/>
  <c r="BW445" i="61"/>
  <c r="BW449" i="61"/>
  <c r="BW459" i="61"/>
  <c r="BW463" i="61"/>
  <c r="BW467" i="61"/>
  <c r="BW471" i="61"/>
  <c r="BW475" i="61"/>
  <c r="BU476" i="61"/>
  <c r="BW479" i="61"/>
  <c r="BU480" i="61"/>
  <c r="BW482" i="61"/>
  <c r="BW486" i="61"/>
  <c r="AU488" i="61"/>
  <c r="BW490" i="61"/>
  <c r="AU492" i="61"/>
  <c r="BW494" i="61"/>
  <c r="AU496" i="61"/>
  <c r="BW498" i="61"/>
  <c r="AU500" i="61"/>
  <c r="BW145" i="60"/>
  <c r="BW196" i="60"/>
  <c r="BW353" i="60"/>
  <c r="BW357" i="60"/>
  <c r="BW361" i="60"/>
  <c r="BW365" i="60"/>
  <c r="BW369" i="60"/>
  <c r="BW373" i="60"/>
  <c r="BW377" i="60"/>
  <c r="BW381" i="60"/>
  <c r="BW385" i="60"/>
  <c r="BW389" i="60"/>
  <c r="BW393" i="60"/>
  <c r="BW397" i="60"/>
  <c r="BW401" i="60"/>
  <c r="BW405" i="60"/>
  <c r="BW409" i="60"/>
  <c r="BW413" i="60"/>
  <c r="BW417" i="60"/>
  <c r="BW421" i="60"/>
  <c r="BW425" i="60"/>
  <c r="BW429" i="60"/>
  <c r="BW433" i="60"/>
  <c r="BW437" i="60"/>
  <c r="BW441" i="60"/>
  <c r="BW444" i="60"/>
  <c r="BW445" i="60"/>
  <c r="BW449" i="60"/>
  <c r="AU451" i="60"/>
  <c r="BW453" i="60"/>
  <c r="AU455" i="60"/>
  <c r="BW457" i="60"/>
  <c r="AU459" i="60"/>
  <c r="BW461" i="60"/>
  <c r="AU463" i="60"/>
  <c r="BW465" i="60"/>
  <c r="AU467" i="60"/>
  <c r="BW469" i="60"/>
  <c r="AU471" i="60"/>
  <c r="BW473" i="60"/>
  <c r="AU475" i="60"/>
  <c r="BH475" i="60"/>
  <c r="BW477" i="60"/>
  <c r="AU479" i="60"/>
  <c r="AU483" i="60"/>
  <c r="BW484" i="60"/>
  <c r="AU487" i="60"/>
  <c r="BW488" i="60"/>
  <c r="AU491" i="60"/>
  <c r="BW492" i="60"/>
  <c r="AU495" i="60"/>
  <c r="BW496" i="60"/>
  <c r="AU499" i="60"/>
  <c r="BW500" i="60"/>
  <c r="BW206" i="60"/>
  <c r="BW210" i="60"/>
  <c r="BW262" i="60"/>
  <c r="BW266" i="60"/>
  <c r="BW270" i="60"/>
  <c r="BW274" i="60"/>
  <c r="BW278" i="60"/>
  <c r="BW282" i="60"/>
  <c r="BW286" i="60"/>
  <c r="BW290" i="60"/>
  <c r="BW294" i="60"/>
  <c r="BW298" i="60"/>
  <c r="BW322" i="60"/>
  <c r="BW326" i="60"/>
  <c r="BW330" i="60"/>
  <c r="BW334" i="60"/>
  <c r="BW338" i="60"/>
  <c r="BW342" i="60"/>
  <c r="BW346" i="60"/>
  <c r="BW350" i="60"/>
  <c r="BW454" i="60"/>
  <c r="BW458" i="60"/>
  <c r="BW462" i="60"/>
  <c r="BW466" i="60"/>
  <c r="BW470" i="60"/>
  <c r="BW474" i="60"/>
  <c r="BW478" i="60"/>
  <c r="AU478" i="60"/>
  <c r="BW481" i="60"/>
  <c r="BW485" i="60"/>
  <c r="BW489" i="60"/>
  <c r="BW493" i="60"/>
  <c r="BW497" i="60"/>
  <c r="BW501" i="60"/>
  <c r="BW149" i="60"/>
  <c r="BW153" i="60"/>
  <c r="BW157" i="60"/>
  <c r="BW161" i="60"/>
  <c r="BW165" i="60"/>
  <c r="BW169" i="60"/>
  <c r="BW173" i="60"/>
  <c r="BW177" i="60"/>
  <c r="BW181" i="60"/>
  <c r="BH28" i="60"/>
  <c r="BH36" i="60"/>
  <c r="BW67" i="60"/>
  <c r="BW95" i="60"/>
  <c r="BW99" i="60"/>
  <c r="BW103" i="60"/>
  <c r="BW107" i="60"/>
  <c r="BW111" i="60"/>
  <c r="BW115" i="60"/>
  <c r="BW118" i="60"/>
  <c r="BW251" i="60"/>
  <c r="BW255" i="60"/>
  <c r="BW299" i="60"/>
  <c r="BW303" i="60"/>
  <c r="BW307" i="60"/>
  <c r="BW311" i="60"/>
  <c r="BW315" i="60"/>
  <c r="AU318" i="60"/>
  <c r="BW318" i="60"/>
  <c r="BW319" i="60"/>
  <c r="BW451" i="60"/>
  <c r="AU453" i="60"/>
  <c r="BW455" i="60"/>
  <c r="AU457" i="60"/>
  <c r="BW459" i="60"/>
  <c r="AU461" i="60"/>
  <c r="BW463" i="60"/>
  <c r="AU465" i="60"/>
  <c r="BW467" i="60"/>
  <c r="AU469" i="60"/>
  <c r="BW471" i="60"/>
  <c r="AU473" i="60"/>
  <c r="BH473" i="60"/>
  <c r="BW475" i="60"/>
  <c r="AU477" i="60"/>
  <c r="BW479" i="60"/>
  <c r="AU481" i="60"/>
  <c r="BW482" i="60"/>
  <c r="AU485" i="60"/>
  <c r="BW486" i="60"/>
  <c r="AU489" i="60"/>
  <c r="BW490" i="60"/>
  <c r="AU493" i="60"/>
  <c r="BW494" i="60"/>
  <c r="AU497" i="60"/>
  <c r="BW498" i="60"/>
  <c r="AU501" i="60"/>
  <c r="BW6" i="62"/>
  <c r="BU7" i="62"/>
  <c r="BW10" i="62"/>
  <c r="BU11" i="62"/>
  <c r="BW14" i="62"/>
  <c r="BW33" i="62"/>
  <c r="BW49" i="62"/>
  <c r="BW5" i="62"/>
  <c r="BW7" i="62"/>
  <c r="AU9" i="62"/>
  <c r="BW11" i="62"/>
  <c r="AU13" i="62"/>
  <c r="BW16" i="62"/>
  <c r="BU18" i="62"/>
  <c r="AU21" i="62"/>
  <c r="BW22" i="62"/>
  <c r="BU22" i="62"/>
  <c r="AU25" i="62"/>
  <c r="BW26" i="62"/>
  <c r="BU26" i="62"/>
  <c r="AU29" i="62"/>
  <c r="BW30" i="62"/>
  <c r="BU30" i="62"/>
  <c r="AU33" i="62"/>
  <c r="BW34" i="62"/>
  <c r="BU34" i="62"/>
  <c r="AU37" i="62"/>
  <c r="BW38" i="62"/>
  <c r="BU38" i="62"/>
  <c r="AU41" i="62"/>
  <c r="BW42" i="62"/>
  <c r="BU42" i="62"/>
  <c r="AU45" i="62"/>
  <c r="BW46" i="62"/>
  <c r="BU46" i="62"/>
  <c r="AU49" i="62"/>
  <c r="BW50" i="62"/>
  <c r="BU50" i="62"/>
  <c r="AU53" i="62"/>
  <c r="BW54" i="62"/>
  <c r="BU54" i="62"/>
  <c r="BW114" i="62"/>
  <c r="BW130" i="62"/>
  <c r="BW134" i="62"/>
  <c r="BW138" i="62"/>
  <c r="BH139" i="62"/>
  <c r="BW142" i="62"/>
  <c r="BH148" i="62"/>
  <c r="BW150" i="62"/>
  <c r="BH152" i="62"/>
  <c r="BH156" i="62"/>
  <c r="BW158" i="62"/>
  <c r="BH160" i="62"/>
  <c r="BW173" i="62"/>
  <c r="BW9" i="62"/>
  <c r="BW13" i="62"/>
  <c r="BW18" i="62"/>
  <c r="BW20" i="62"/>
  <c r="AU23" i="62"/>
  <c r="BW24" i="62"/>
  <c r="AU27" i="62"/>
  <c r="BW28" i="62"/>
  <c r="BW32" i="62"/>
  <c r="BW36" i="62"/>
  <c r="AU39" i="62"/>
  <c r="BW40" i="62"/>
  <c r="AU43" i="62"/>
  <c r="BW44" i="62"/>
  <c r="BW48" i="62"/>
  <c r="BW52" i="62"/>
  <c r="AU55" i="62"/>
  <c r="BW56" i="62"/>
  <c r="AU59" i="62"/>
  <c r="BW60" i="62"/>
  <c r="BW64" i="62"/>
  <c r="BW68" i="62"/>
  <c r="AU71" i="62"/>
  <c r="BW72" i="62"/>
  <c r="AU75" i="62"/>
  <c r="BW76" i="62"/>
  <c r="AU79" i="62"/>
  <c r="BW80" i="62"/>
  <c r="AU83" i="62"/>
  <c r="BW84" i="62"/>
  <c r="AU87" i="62"/>
  <c r="BW88" i="62"/>
  <c r="AU91" i="62"/>
  <c r="BW92" i="62"/>
  <c r="AU95" i="62"/>
  <c r="BW96" i="62"/>
  <c r="AU99" i="62"/>
  <c r="BW100" i="62"/>
  <c r="AU103" i="62"/>
  <c r="BW112" i="62"/>
  <c r="BW116" i="62"/>
  <c r="BH118" i="62"/>
  <c r="AU122" i="62"/>
  <c r="BW128" i="62"/>
  <c r="AU130" i="62"/>
  <c r="BH164" i="62"/>
  <c r="BW165" i="62"/>
  <c r="AU171" i="62"/>
  <c r="BW203" i="62"/>
  <c r="BW219" i="62"/>
  <c r="BW223" i="62"/>
  <c r="AU223" i="62"/>
  <c r="BH224" i="62"/>
  <c r="BW228" i="62"/>
  <c r="BW229" i="62"/>
  <c r="BU229" i="62"/>
  <c r="BW233" i="62"/>
  <c r="AU235" i="62"/>
  <c r="BH285" i="62"/>
  <c r="BW286" i="62"/>
  <c r="BW290" i="62"/>
  <c r="BH293" i="62"/>
  <c r="BW294" i="62"/>
  <c r="BH297" i="62"/>
  <c r="BW298" i="62"/>
  <c r="BW177" i="62"/>
  <c r="BW180" i="62"/>
  <c r="AU182" i="62"/>
  <c r="BW184" i="62"/>
  <c r="BW188" i="62"/>
  <c r="BW191" i="62"/>
  <c r="AU57" i="62"/>
  <c r="BW58" i="62"/>
  <c r="BU58" i="62"/>
  <c r="AU61" i="62"/>
  <c r="BW62" i="62"/>
  <c r="BU62" i="62"/>
  <c r="AU65" i="62"/>
  <c r="BW66" i="62"/>
  <c r="BU66" i="62"/>
  <c r="AU69" i="62"/>
  <c r="BW70" i="62"/>
  <c r="BU70" i="62"/>
  <c r="AU73" i="62"/>
  <c r="BW74" i="62"/>
  <c r="BU74" i="62"/>
  <c r="AU77" i="62"/>
  <c r="BW78" i="62"/>
  <c r="BU78" i="62"/>
  <c r="AU81" i="62"/>
  <c r="BW82" i="62"/>
  <c r="BU82" i="62"/>
  <c r="AU85" i="62"/>
  <c r="BW86" i="62"/>
  <c r="BU86" i="62"/>
  <c r="AU89" i="62"/>
  <c r="BW90" i="62"/>
  <c r="BU90" i="62"/>
  <c r="AU93" i="62"/>
  <c r="BW94" i="62"/>
  <c r="BU94" i="62"/>
  <c r="AU97" i="62"/>
  <c r="BW98" i="62"/>
  <c r="BU98" i="62"/>
  <c r="AU101" i="62"/>
  <c r="BW102" i="62"/>
  <c r="BU102" i="62"/>
  <c r="AU105" i="62"/>
  <c r="BW106" i="62"/>
  <c r="BU110" i="62"/>
  <c r="AU113" i="62"/>
  <c r="BH113" i="62"/>
  <c r="BW117" i="62"/>
  <c r="BW120" i="62"/>
  <c r="BW121" i="62"/>
  <c r="BU122" i="62"/>
  <c r="BW124" i="62"/>
  <c r="AU125" i="62"/>
  <c r="BU130" i="62"/>
  <c r="BW132" i="62"/>
  <c r="BH137" i="62"/>
  <c r="BW140" i="62"/>
  <c r="BH141" i="62"/>
  <c r="BW144" i="62"/>
  <c r="BW148" i="62"/>
  <c r="BH150" i="62"/>
  <c r="BW152" i="62"/>
  <c r="BH154" i="62"/>
  <c r="BW156" i="62"/>
  <c r="BW160" i="62"/>
  <c r="BH166" i="62"/>
  <c r="BW167" i="62"/>
  <c r="BW181" i="62"/>
  <c r="BH186" i="62"/>
  <c r="BU186" i="62"/>
  <c r="BH190" i="62"/>
  <c r="BH194" i="62"/>
  <c r="BW197" i="62"/>
  <c r="BH198" i="62"/>
  <c r="BW201" i="62"/>
  <c r="BH202" i="62"/>
  <c r="BH206" i="62"/>
  <c r="BU206" i="62"/>
  <c r="BW209" i="62"/>
  <c r="BH210" i="62"/>
  <c r="BW213" i="62"/>
  <c r="BH214" i="62"/>
  <c r="BW217" i="62"/>
  <c r="BW221" i="62"/>
  <c r="BU223" i="62"/>
  <c r="BH226" i="62"/>
  <c r="BW227" i="62"/>
  <c r="AU229" i="62"/>
  <c r="BW231" i="62"/>
  <c r="BW59" i="62"/>
  <c r="BH60" i="62"/>
  <c r="BW63" i="62"/>
  <c r="BH64" i="62"/>
  <c r="BW67" i="62"/>
  <c r="BH68" i="62"/>
  <c r="BW71" i="62"/>
  <c r="BH72" i="62"/>
  <c r="BW75" i="62"/>
  <c r="BH76" i="62"/>
  <c r="BW79" i="62"/>
  <c r="BH80" i="62"/>
  <c r="BW83" i="62"/>
  <c r="BH84" i="62"/>
  <c r="BW87" i="62"/>
  <c r="BH88" i="62"/>
  <c r="BW91" i="62"/>
  <c r="BH92" i="62"/>
  <c r="BW95" i="62"/>
  <c r="BH96" i="62"/>
  <c r="BW99" i="62"/>
  <c r="BH100" i="62"/>
  <c r="BW103" i="62"/>
  <c r="BW107" i="62"/>
  <c r="BH108" i="62"/>
  <c r="BU109" i="62"/>
  <c r="BW110" i="62"/>
  <c r="BW111" i="62"/>
  <c r="BW118" i="62"/>
  <c r="BH120" i="62"/>
  <c r="BW122" i="62"/>
  <c r="BH128" i="62"/>
  <c r="BW133" i="62"/>
  <c r="BU133" i="62"/>
  <c r="BW136" i="62"/>
  <c r="BW137" i="62"/>
  <c r="BW141" i="62"/>
  <c r="BW145" i="62"/>
  <c r="AU148" i="62"/>
  <c r="BW149" i="62"/>
  <c r="AU152" i="62"/>
  <c r="BW153" i="62"/>
  <c r="BW157" i="62"/>
  <c r="BW161" i="62"/>
  <c r="BW164" i="62"/>
  <c r="BH165" i="62"/>
  <c r="BW168" i="62"/>
  <c r="BU169" i="62"/>
  <c r="BW172" i="62"/>
  <c r="AU172" i="62"/>
  <c r="BH177" i="62"/>
  <c r="AU180" i="62"/>
  <c r="BW182" i="62"/>
  <c r="BW185" i="62"/>
  <c r="BW186" i="62"/>
  <c r="BW189" i="62"/>
  <c r="AU192" i="62"/>
  <c r="AU196" i="62"/>
  <c r="BW198" i="62"/>
  <c r="AU200" i="62"/>
  <c r="BW236" i="62"/>
  <c r="BH240" i="62"/>
  <c r="BW250" i="62"/>
  <c r="BH251" i="62"/>
  <c r="BH255" i="62"/>
  <c r="BW257" i="62"/>
  <c r="BW261" i="62"/>
  <c r="BH263" i="62"/>
  <c r="BW265" i="62"/>
  <c r="BW269" i="62"/>
  <c r="BH271" i="62"/>
  <c r="BW273" i="62"/>
  <c r="BW277" i="62"/>
  <c r="BW280" i="62"/>
  <c r="BW281" i="62"/>
  <c r="BH447" i="62"/>
  <c r="BW234" i="62"/>
  <c r="BW243" i="62"/>
  <c r="BW247" i="62"/>
  <c r="BU248" i="62"/>
  <c r="BW251" i="62"/>
  <c r="AU257" i="62"/>
  <c r="BW258" i="62"/>
  <c r="AU265" i="62"/>
  <c r="BW266" i="62"/>
  <c r="BW274" i="62"/>
  <c r="BU283" i="62"/>
  <c r="BW285" i="62"/>
  <c r="BH286" i="62"/>
  <c r="BU287" i="62"/>
  <c r="BW289" i="62"/>
  <c r="AU289" i="62"/>
  <c r="BW293" i="62"/>
  <c r="BU295" i="62"/>
  <c r="BW297" i="62"/>
  <c r="BU299" i="62"/>
  <c r="BW301" i="62"/>
  <c r="BU303" i="62"/>
  <c r="BW305" i="62"/>
  <c r="BU307" i="62"/>
  <c r="BW309" i="62"/>
  <c r="BU311" i="62"/>
  <c r="BW313" i="62"/>
  <c r="BU315" i="62"/>
  <c r="BW317" i="62"/>
  <c r="BU319" i="62"/>
  <c r="BW321" i="62"/>
  <c r="BU323" i="62"/>
  <c r="BW325" i="62"/>
  <c r="BU327" i="62"/>
  <c r="BW329" i="62"/>
  <c r="BU331" i="62"/>
  <c r="BW333" i="62"/>
  <c r="BU335" i="62"/>
  <c r="BW337" i="62"/>
  <c r="BU339" i="62"/>
  <c r="BW341" i="62"/>
  <c r="AU341" i="62"/>
  <c r="BW352" i="62"/>
  <c r="BH353" i="62"/>
  <c r="BH357" i="62"/>
  <c r="AU361" i="62"/>
  <c r="BH365" i="62"/>
  <c r="BW367" i="62"/>
  <c r="BW382" i="62"/>
  <c r="BW386" i="62"/>
  <c r="BW390" i="62"/>
  <c r="BW394" i="62"/>
  <c r="BW398" i="62"/>
  <c r="BW402" i="62"/>
  <c r="BW406" i="62"/>
  <c r="BH409" i="62"/>
  <c r="AU413" i="62"/>
  <c r="BW414" i="62"/>
  <c r="BW421" i="62"/>
  <c r="AU421" i="62"/>
  <c r="BH426" i="62"/>
  <c r="BW428" i="62"/>
  <c r="BW431" i="62"/>
  <c r="AU433" i="62"/>
  <c r="BW439" i="62"/>
  <c r="BH301" i="62"/>
  <c r="BW302" i="62"/>
  <c r="BH305" i="62"/>
  <c r="BW306" i="62"/>
  <c r="BH309" i="62"/>
  <c r="BW310" i="62"/>
  <c r="BH313" i="62"/>
  <c r="BW314" i="62"/>
  <c r="BH317" i="62"/>
  <c r="BW318" i="62"/>
  <c r="BH321" i="62"/>
  <c r="BW322" i="62"/>
  <c r="BU322" i="62"/>
  <c r="BH325" i="62"/>
  <c r="BW326" i="62"/>
  <c r="BW330" i="62"/>
  <c r="BU330" i="62"/>
  <c r="BW334" i="62"/>
  <c r="BU338" i="62"/>
  <c r="AU344" i="62"/>
  <c r="BW345" i="62"/>
  <c r="BU345" i="62"/>
  <c r="BW349" i="62"/>
  <c r="BU349" i="62"/>
  <c r="BW353" i="62"/>
  <c r="AU356" i="62"/>
  <c r="BW357" i="62"/>
  <c r="BW371" i="62"/>
  <c r="BU373" i="62"/>
  <c r="BW379" i="62"/>
  <c r="BW383" i="62"/>
  <c r="AU385" i="62"/>
  <c r="BW387" i="62"/>
  <c r="AU389" i="62"/>
  <c r="BW391" i="62"/>
  <c r="AU393" i="62"/>
  <c r="BW395" i="62"/>
  <c r="AU397" i="62"/>
  <c r="BW399" i="62"/>
  <c r="AU401" i="62"/>
  <c r="BW403" i="62"/>
  <c r="AU405" i="62"/>
  <c r="BW407" i="62"/>
  <c r="BH408" i="62"/>
  <c r="BW411" i="62"/>
  <c r="BW415" i="62"/>
  <c r="BW422" i="62"/>
  <c r="BU425" i="62"/>
  <c r="BW432" i="62"/>
  <c r="BH437" i="62"/>
  <c r="BU437" i="62"/>
  <c r="BH441" i="62"/>
  <c r="BW447" i="62"/>
  <c r="BW202" i="62"/>
  <c r="AU204" i="62"/>
  <c r="BW206" i="62"/>
  <c r="AU208" i="62"/>
  <c r="BW210" i="62"/>
  <c r="AU212" i="62"/>
  <c r="BW214" i="62"/>
  <c r="AU216" i="62"/>
  <c r="BU218" i="62"/>
  <c r="BH233" i="62"/>
  <c r="BU242" i="62"/>
  <c r="BW245" i="62"/>
  <c r="BU246" i="62"/>
  <c r="BU250" i="62"/>
  <c r="BW256" i="62"/>
  <c r="BW260" i="62"/>
  <c r="BU261" i="62"/>
  <c r="BW264" i="62"/>
  <c r="BU269" i="62"/>
  <c r="BW272" i="62"/>
  <c r="BW276" i="62"/>
  <c r="AU283" i="62"/>
  <c r="BW287" i="62"/>
  <c r="AU287" i="62"/>
  <c r="BU289" i="62"/>
  <c r="BW291" i="62"/>
  <c r="BW295" i="62"/>
  <c r="AU295" i="62"/>
  <c r="BW299" i="62"/>
  <c r="AU299" i="62"/>
  <c r="BW303" i="62"/>
  <c r="AU303" i="62"/>
  <c r="BW307" i="62"/>
  <c r="AU307" i="62"/>
  <c r="BW311" i="62"/>
  <c r="AU311" i="62"/>
  <c r="BW315" i="62"/>
  <c r="AU315" i="62"/>
  <c r="BW319" i="62"/>
  <c r="AU319" i="62"/>
  <c r="BW323" i="62"/>
  <c r="AU323" i="62"/>
  <c r="BH324" i="62"/>
  <c r="BW327" i="62"/>
  <c r="AU327" i="62"/>
  <c r="BW331" i="62"/>
  <c r="AU331" i="62"/>
  <c r="BW335" i="62"/>
  <c r="AU335" i="62"/>
  <c r="BW339" i="62"/>
  <c r="AU339" i="62"/>
  <c r="BU341" i="62"/>
  <c r="BW346" i="62"/>
  <c r="BW348" i="62"/>
  <c r="BH355" i="62"/>
  <c r="BH359" i="62"/>
  <c r="BW361" i="62"/>
  <c r="AU363" i="62"/>
  <c r="BW365" i="62"/>
  <c r="AU367" i="62"/>
  <c r="BW369" i="62"/>
  <c r="BW372" i="62"/>
  <c r="BU372" i="62"/>
  <c r="AU375" i="62"/>
  <c r="BW376" i="62"/>
  <c r="BW392" i="62"/>
  <c r="AU407" i="62"/>
  <c r="BW408" i="62"/>
  <c r="BW418" i="62"/>
  <c r="BW419" i="62"/>
  <c r="BU420" i="62"/>
  <c r="BW423" i="62"/>
  <c r="BH424" i="62"/>
  <c r="BH428" i="62"/>
  <c r="AU431" i="62"/>
  <c r="BW433" i="62"/>
  <c r="BW436" i="62"/>
  <c r="BW437" i="62"/>
  <c r="BW440" i="62"/>
  <c r="AU443" i="62"/>
  <c r="BW448" i="62"/>
  <c r="BW9" i="61"/>
  <c r="BW32" i="61"/>
  <c r="BW7" i="61"/>
  <c r="AU9" i="61"/>
  <c r="AU13" i="61"/>
  <c r="BW16" i="61"/>
  <c r="BU17" i="61"/>
  <c r="AU41" i="61"/>
  <c r="AU45" i="61"/>
  <c r="BW46" i="61"/>
  <c r="AU77" i="61"/>
  <c r="BW78" i="61"/>
  <c r="AU89" i="61"/>
  <c r="AU93" i="61"/>
  <c r="BW94" i="61"/>
  <c r="AU105" i="61"/>
  <c r="AU109" i="61"/>
  <c r="BW110" i="61"/>
  <c r="AU121" i="61"/>
  <c r="AU125" i="61"/>
  <c r="BW126" i="61"/>
  <c r="AU133" i="61"/>
  <c r="BW137" i="61"/>
  <c r="BW139" i="61"/>
  <c r="BW141" i="61"/>
  <c r="BW148" i="61"/>
  <c r="BU149" i="61"/>
  <c r="BU153" i="61"/>
  <c r="BW156" i="61"/>
  <c r="BW160" i="61"/>
  <c r="BW164" i="61"/>
  <c r="BU165" i="61"/>
  <c r="BW172" i="61"/>
  <c r="BW176" i="61"/>
  <c r="BW180" i="61"/>
  <c r="BW184" i="61"/>
  <c r="BW232" i="61"/>
  <c r="BW36" i="61"/>
  <c r="BW44" i="61"/>
  <c r="BW48" i="61"/>
  <c r="BW52" i="61"/>
  <c r="BW64" i="61"/>
  <c r="BW68" i="61"/>
  <c r="BW80" i="61"/>
  <c r="BW84" i="61"/>
  <c r="BW88" i="61"/>
  <c r="BW92" i="61"/>
  <c r="BW96" i="61"/>
  <c r="BW100" i="61"/>
  <c r="BW104" i="61"/>
  <c r="BW108" i="61"/>
  <c r="BW112" i="61"/>
  <c r="BW116" i="61"/>
  <c r="BW120" i="61"/>
  <c r="BW124" i="61"/>
  <c r="BW128" i="61"/>
  <c r="BW132" i="61"/>
  <c r="BU147" i="61"/>
  <c r="BW150" i="61"/>
  <c r="BW3" i="61"/>
  <c r="BW28" i="61"/>
  <c r="BW10" i="61"/>
  <c r="BW15" i="61"/>
  <c r="BW21" i="61"/>
  <c r="BU22" i="61"/>
  <c r="BW25" i="61"/>
  <c r="BU26" i="61"/>
  <c r="BW29" i="61"/>
  <c r="BU30" i="61"/>
  <c r="BU34" i="61"/>
  <c r="BW37" i="61"/>
  <c r="BU38" i="61"/>
  <c r="BU42" i="61"/>
  <c r="BU46" i="61"/>
  <c r="BW49" i="61"/>
  <c r="BU50" i="61"/>
  <c r="BW53" i="61"/>
  <c r="BU54" i="61"/>
  <c r="BU58" i="61"/>
  <c r="BW61" i="61"/>
  <c r="BU62" i="61"/>
  <c r="BU66" i="61"/>
  <c r="BU70" i="61"/>
  <c r="BU74" i="61"/>
  <c r="BW77" i="61"/>
  <c r="BU78" i="61"/>
  <c r="BW81" i="61"/>
  <c r="BU82" i="61"/>
  <c r="BW85" i="61"/>
  <c r="BU86" i="61"/>
  <c r="BW89" i="61"/>
  <c r="BU90" i="61"/>
  <c r="BW93" i="61"/>
  <c r="BU94" i="61"/>
  <c r="BW97" i="61"/>
  <c r="BU98" i="61"/>
  <c r="BW101" i="61"/>
  <c r="BU102" i="61"/>
  <c r="BW105" i="61"/>
  <c r="BU106" i="61"/>
  <c r="BW109" i="61"/>
  <c r="BU110" i="61"/>
  <c r="BW113" i="61"/>
  <c r="BU114" i="61"/>
  <c r="BW117" i="61"/>
  <c r="BU118" i="61"/>
  <c r="BW121" i="61"/>
  <c r="BU122" i="61"/>
  <c r="BW125" i="61"/>
  <c r="BU126" i="61"/>
  <c r="BW129" i="61"/>
  <c r="BU130" i="61"/>
  <c r="BU134" i="61"/>
  <c r="BW136" i="61"/>
  <c r="AU138" i="61"/>
  <c r="BW140" i="61"/>
  <c r="AU142" i="61"/>
  <c r="BW145" i="61"/>
  <c r="AU146" i="61"/>
  <c r="BW147" i="61"/>
  <c r="BW151" i="61"/>
  <c r="AU154" i="61"/>
  <c r="BW155" i="61"/>
  <c r="BW204" i="61"/>
  <c r="BW208" i="61"/>
  <c r="BW212" i="61"/>
  <c r="BW216" i="61"/>
  <c r="BW224" i="61"/>
  <c r="BU229" i="61"/>
  <c r="AU233" i="61"/>
  <c r="BW235" i="61"/>
  <c r="AU245" i="61"/>
  <c r="AU253" i="61"/>
  <c r="BW257" i="61"/>
  <c r="AU257" i="61"/>
  <c r="BW265" i="61"/>
  <c r="BW269" i="61"/>
  <c r="BW273" i="61"/>
  <c r="BW277" i="61"/>
  <c r="BW281" i="61"/>
  <c r="BW285" i="61"/>
  <c r="BW289" i="61"/>
  <c r="BW293" i="61"/>
  <c r="BW297" i="61"/>
  <c r="BW301" i="61"/>
  <c r="BW305" i="61"/>
  <c r="BW309" i="61"/>
  <c r="BW312" i="61"/>
  <c r="BW318" i="61"/>
  <c r="BW319" i="61"/>
  <c r="BW322" i="61"/>
  <c r="BW323" i="61"/>
  <c r="AU325" i="61"/>
  <c r="AU333" i="61"/>
  <c r="BW337" i="61"/>
  <c r="BW340" i="61"/>
  <c r="BU341" i="61"/>
  <c r="BW344" i="61"/>
  <c r="BU345" i="61"/>
  <c r="BW348" i="61"/>
  <c r="BU349" i="61"/>
  <c r="BW352" i="61"/>
  <c r="BU353" i="61"/>
  <c r="BW356" i="61"/>
  <c r="BU357" i="61"/>
  <c r="BW360" i="61"/>
  <c r="BU361" i="61"/>
  <c r="BW364" i="61"/>
  <c r="BU365" i="61"/>
  <c r="BW368" i="61"/>
  <c r="BU369" i="61"/>
  <c r="AH371" i="61"/>
  <c r="BW372" i="61"/>
  <c r="BU373" i="61"/>
  <c r="AH375" i="61"/>
  <c r="BW375" i="61"/>
  <c r="AU385" i="61"/>
  <c r="BW386" i="61"/>
  <c r="AU389" i="61"/>
  <c r="BW390" i="61"/>
  <c r="AU401" i="61"/>
  <c r="BW448" i="61"/>
  <c r="BW373" i="61"/>
  <c r="AU376" i="61"/>
  <c r="BW395" i="61"/>
  <c r="BU400" i="61"/>
  <c r="BU408" i="61"/>
  <c r="BW410" i="61"/>
  <c r="AU412" i="61"/>
  <c r="BW414" i="61"/>
  <c r="BW418" i="61"/>
  <c r="BW422" i="61"/>
  <c r="BW426" i="61"/>
  <c r="AU428" i="61"/>
  <c r="BW430" i="61"/>
  <c r="BW434" i="61"/>
  <c r="BW166" i="61"/>
  <c r="BW178" i="61"/>
  <c r="BW186" i="61"/>
  <c r="BW190" i="61"/>
  <c r="BW194" i="61"/>
  <c r="BW198" i="61"/>
  <c r="BW202" i="61"/>
  <c r="BW210" i="61"/>
  <c r="BW218" i="61"/>
  <c r="BW222" i="61"/>
  <c r="BW230" i="61"/>
  <c r="BW237" i="61"/>
  <c r="BW240" i="61"/>
  <c r="BW255" i="61"/>
  <c r="AU255" i="61"/>
  <c r="BW259" i="61"/>
  <c r="AU259" i="61"/>
  <c r="BW263" i="61"/>
  <c r="BU263" i="61"/>
  <c r="BW267" i="61"/>
  <c r="BU267" i="61"/>
  <c r="BW271" i="61"/>
  <c r="BU271" i="61"/>
  <c r="BW275" i="61"/>
  <c r="BU275" i="61"/>
  <c r="BW279" i="61"/>
  <c r="BU279" i="61"/>
  <c r="BW283" i="61"/>
  <c r="BU283" i="61"/>
  <c r="BW287" i="61"/>
  <c r="BU287" i="61"/>
  <c r="BW291" i="61"/>
  <c r="BU291" i="61"/>
  <c r="BW295" i="61"/>
  <c r="BU295" i="61"/>
  <c r="BW299" i="61"/>
  <c r="BU299" i="61"/>
  <c r="BW303" i="61"/>
  <c r="BU303" i="61"/>
  <c r="BW307" i="61"/>
  <c r="BU307" i="61"/>
  <c r="AU319" i="61"/>
  <c r="BW325" i="61"/>
  <c r="AH341" i="61"/>
  <c r="BW342" i="61"/>
  <c r="BW346" i="61"/>
  <c r="AH349" i="61"/>
  <c r="BW350" i="61"/>
  <c r="BW354" i="61"/>
  <c r="AH357" i="61"/>
  <c r="BW358" i="61"/>
  <c r="BW362" i="61"/>
  <c r="AH365" i="61"/>
  <c r="BW366" i="61"/>
  <c r="BW370" i="61"/>
  <c r="BU371" i="61"/>
  <c r="BW374" i="61"/>
  <c r="BW377" i="61"/>
  <c r="BW378" i="61"/>
  <c r="BW384" i="61"/>
  <c r="BW388" i="61"/>
  <c r="AU391" i="61"/>
  <c r="BW392" i="61"/>
  <c r="AU395" i="61"/>
  <c r="BW396" i="61"/>
  <c r="BW399" i="61"/>
  <c r="BW400" i="61"/>
  <c r="AU403" i="61"/>
  <c r="BW403" i="61"/>
  <c r="BW411" i="61"/>
  <c r="BW413" i="61"/>
  <c r="BW415" i="61"/>
  <c r="BW419" i="61"/>
  <c r="BW423" i="61"/>
  <c r="BW427" i="61"/>
  <c r="BH432" i="61"/>
  <c r="BW438" i="61"/>
  <c r="BW442" i="61"/>
  <c r="BW446" i="61"/>
  <c r="AU158" i="61"/>
  <c r="BW159" i="61"/>
  <c r="AU162" i="61"/>
  <c r="BW163" i="61"/>
  <c r="AU166" i="61"/>
  <c r="BW167" i="61"/>
  <c r="AU170" i="61"/>
  <c r="BW171" i="61"/>
  <c r="AU174" i="61"/>
  <c r="BW175" i="61"/>
  <c r="BW179" i="61"/>
  <c r="AU182" i="61"/>
  <c r="BW183" i="61"/>
  <c r="BW187" i="61"/>
  <c r="AU190" i="61"/>
  <c r="BW191" i="61"/>
  <c r="BW195" i="61"/>
  <c r="AU198" i="61"/>
  <c r="BW199" i="61"/>
  <c r="BW203" i="61"/>
  <c r="AU206" i="61"/>
  <c r="BW207" i="61"/>
  <c r="BW211" i="61"/>
  <c r="AU214" i="61"/>
  <c r="BW215" i="61"/>
  <c r="BW219" i="61"/>
  <c r="AU222" i="61"/>
  <c r="BW223" i="61"/>
  <c r="AU226" i="61"/>
  <c r="BW227" i="61"/>
  <c r="BW231" i="61"/>
  <c r="BU234" i="61"/>
  <c r="BW241" i="61"/>
  <c r="BW244" i="61"/>
  <c r="BU246" i="61"/>
  <c r="BW248" i="61"/>
  <c r="BW253" i="61"/>
  <c r="BU254" i="61"/>
  <c r="BW256" i="61"/>
  <c r="AU262" i="61"/>
  <c r="BW264" i="61"/>
  <c r="BW268" i="61"/>
  <c r="BW272" i="61"/>
  <c r="BW276" i="61"/>
  <c r="BW280" i="61"/>
  <c r="BW284" i="61"/>
  <c r="BW292" i="61"/>
  <c r="BW296" i="61"/>
  <c r="BW300" i="61"/>
  <c r="BW304" i="61"/>
  <c r="BW308" i="61"/>
  <c r="AU310" i="61"/>
  <c r="BW311" i="61"/>
  <c r="AU314" i="61"/>
  <c r="BW315" i="61"/>
  <c r="BU318" i="61"/>
  <c r="BU322" i="61"/>
  <c r="BW329" i="61"/>
  <c r="BW332" i="61"/>
  <c r="BW333" i="61"/>
  <c r="BU334" i="61"/>
  <c r="AU338" i="61"/>
  <c r="BW339" i="61"/>
  <c r="BW343" i="61"/>
  <c r="BW351" i="61"/>
  <c r="BW355" i="61"/>
  <c r="BW359" i="61"/>
  <c r="BW367" i="61"/>
  <c r="BW382" i="61"/>
  <c r="BU382" i="61"/>
  <c r="AH384" i="61"/>
  <c r="BW385" i="61"/>
  <c r="AU410" i="61"/>
  <c r="BW416" i="61"/>
  <c r="AU418" i="61"/>
  <c r="AU422" i="61"/>
  <c r="BW428" i="61"/>
  <c r="BW431" i="61"/>
  <c r="BW432" i="61"/>
  <c r="BW439" i="61"/>
  <c r="BW441" i="61"/>
  <c r="BW447" i="61"/>
  <c r="BW48" i="60"/>
  <c r="BW56" i="60"/>
  <c r="BW64" i="60"/>
  <c r="BW68" i="60"/>
  <c r="BH26" i="60"/>
  <c r="BW49" i="60"/>
  <c r="BW69" i="60"/>
  <c r="BW18" i="60"/>
  <c r="BW30" i="60"/>
  <c r="BW38" i="60"/>
  <c r="BW42" i="60"/>
  <c r="BW46" i="60"/>
  <c r="BW50" i="60"/>
  <c r="BW54" i="60"/>
  <c r="BW62" i="60"/>
  <c r="BW66" i="60"/>
  <c r="BW70" i="60"/>
  <c r="BW74" i="60"/>
  <c r="BW78" i="60"/>
  <c r="BW82" i="60"/>
  <c r="BW86" i="60"/>
  <c r="BW90" i="60"/>
  <c r="BW94" i="60"/>
  <c r="BW98" i="60"/>
  <c r="BW102" i="60"/>
  <c r="BW106" i="60"/>
  <c r="BW122" i="60"/>
  <c r="BW123" i="60"/>
  <c r="BW126" i="60"/>
  <c r="BW135" i="60"/>
  <c r="BW139" i="60"/>
  <c r="BW143" i="60"/>
  <c r="BW147" i="60"/>
  <c r="BW151" i="60"/>
  <c r="BW155" i="60"/>
  <c r="BW159" i="60"/>
  <c r="BW163" i="60"/>
  <c r="BW167" i="60"/>
  <c r="BW171" i="60"/>
  <c r="BW175" i="60"/>
  <c r="BW179" i="60"/>
  <c r="BW182" i="60"/>
  <c r="BW184" i="60"/>
  <c r="BW188" i="60"/>
  <c r="BW192" i="60"/>
  <c r="BW198" i="60"/>
  <c r="BW202" i="60"/>
  <c r="BW16" i="60"/>
  <c r="BW24" i="60"/>
  <c r="BW28" i="60"/>
  <c r="BW32" i="60"/>
  <c r="BW40" i="60"/>
  <c r="BW72" i="60"/>
  <c r="BW80" i="60"/>
  <c r="BW88" i="60"/>
  <c r="BW96" i="60"/>
  <c r="BW100" i="60"/>
  <c r="BW104" i="60"/>
  <c r="BW108" i="60"/>
  <c r="AH111" i="60"/>
  <c r="BW112" i="60"/>
  <c r="AH115" i="60"/>
  <c r="BW116" i="60"/>
  <c r="BW148" i="60"/>
  <c r="BW152" i="60"/>
  <c r="BW156" i="60"/>
  <c r="BW160" i="60"/>
  <c r="BW164" i="60"/>
  <c r="BW168" i="60"/>
  <c r="BW172" i="60"/>
  <c r="BW176" i="60"/>
  <c r="BW180" i="60"/>
  <c r="AH195" i="60"/>
  <c r="BW195" i="60"/>
  <c r="AH199" i="60"/>
  <c r="BW199" i="60"/>
  <c r="AH203" i="60"/>
  <c r="BW203" i="60"/>
  <c r="AH207" i="60"/>
  <c r="BW207" i="60"/>
  <c r="BW211" i="60"/>
  <c r="BW215" i="60"/>
  <c r="BW219" i="60"/>
  <c r="BW223" i="60"/>
  <c r="BW227" i="60"/>
  <c r="BW231" i="60"/>
  <c r="BW235" i="60"/>
  <c r="BW239" i="60"/>
  <c r="AH243" i="60"/>
  <c r="BW243" i="60"/>
  <c r="AH247" i="60"/>
  <c r="BW247" i="60"/>
  <c r="BW77" i="60"/>
  <c r="BW85" i="60"/>
  <c r="BW93" i="60"/>
  <c r="BW97" i="60"/>
  <c r="BW101" i="60"/>
  <c r="BW105" i="60"/>
  <c r="BW109" i="60"/>
  <c r="BW113" i="60"/>
  <c r="BW117" i="60"/>
  <c r="BW120" i="60"/>
  <c r="BW124" i="60"/>
  <c r="BW125" i="60"/>
  <c r="BW133" i="60"/>
  <c r="BW137" i="60"/>
  <c r="BW141" i="60"/>
  <c r="BW208" i="60"/>
  <c r="BW252" i="60"/>
  <c r="BW256" i="60"/>
  <c r="AU258" i="60"/>
  <c r="BW263" i="60"/>
  <c r="BW267" i="60"/>
  <c r="BW271" i="60"/>
  <c r="BW275" i="60"/>
  <c r="BW279" i="60"/>
  <c r="BW283" i="60"/>
  <c r="BW287" i="60"/>
  <c r="BW291" i="60"/>
  <c r="BW295" i="60"/>
  <c r="BW214" i="60"/>
  <c r="BW218" i="60"/>
  <c r="BW222" i="60"/>
  <c r="BW226" i="60"/>
  <c r="BW230" i="60"/>
  <c r="BW234" i="60"/>
  <c r="BW238" i="60"/>
  <c r="BW242" i="60"/>
  <c r="BW246" i="60"/>
  <c r="BW250" i="60"/>
  <c r="BW254" i="60"/>
  <c r="BW258" i="60"/>
  <c r="AU260" i="60"/>
  <c r="BW261" i="60"/>
  <c r="BW265" i="60"/>
  <c r="BW269" i="60"/>
  <c r="BW273" i="60"/>
  <c r="BW277" i="60"/>
  <c r="BW281" i="60"/>
  <c r="BW285" i="60"/>
  <c r="BW289" i="60"/>
  <c r="BW293" i="60"/>
  <c r="BW297" i="60"/>
  <c r="BW301" i="60"/>
  <c r="BW305" i="60"/>
  <c r="BW309" i="60"/>
  <c r="BW313" i="60"/>
  <c r="BW317" i="60"/>
  <c r="AU320" i="60"/>
  <c r="BW324" i="60"/>
  <c r="BW328" i="60"/>
  <c r="BW332" i="60"/>
  <c r="BW336" i="60"/>
  <c r="BW340" i="60"/>
  <c r="BW344" i="60"/>
  <c r="BW348" i="60"/>
  <c r="BW352" i="60"/>
  <c r="AH364" i="60"/>
  <c r="BW364" i="60"/>
  <c r="AH368" i="60"/>
  <c r="BW368" i="60"/>
  <c r="AH372" i="60"/>
  <c r="BW372" i="60"/>
  <c r="AH376" i="60"/>
  <c r="BW376" i="60"/>
  <c r="AH380" i="60"/>
  <c r="BW380" i="60"/>
  <c r="AH384" i="60"/>
  <c r="BW384" i="60"/>
  <c r="AH388" i="60"/>
  <c r="BW388" i="60"/>
  <c r="BW392" i="60"/>
  <c r="AH396" i="60"/>
  <c r="BW396" i="60"/>
  <c r="AH400" i="60"/>
  <c r="BW400" i="60"/>
  <c r="AH404" i="60"/>
  <c r="BW404" i="60"/>
  <c r="AH408" i="60"/>
  <c r="BW408" i="60"/>
  <c r="AH412" i="60"/>
  <c r="BW412" i="60"/>
  <c r="AH416" i="60"/>
  <c r="BW416" i="60"/>
  <c r="AH420" i="60"/>
  <c r="BW420" i="60"/>
  <c r="AH424" i="60"/>
  <c r="BW424" i="60"/>
  <c r="AH428" i="60"/>
  <c r="BW428" i="60"/>
  <c r="AH436" i="60"/>
  <c r="BW436" i="60"/>
  <c r="AH440" i="60"/>
  <c r="BW440" i="60"/>
  <c r="AH444" i="60"/>
  <c r="BW448" i="60"/>
  <c r="BW302" i="60"/>
  <c r="BW306" i="60"/>
  <c r="BW310" i="60"/>
  <c r="BW314" i="60"/>
  <c r="BW354" i="60"/>
  <c r="BW358" i="60"/>
  <c r="AH362" i="60"/>
  <c r="BW362" i="60"/>
  <c r="AH366" i="60"/>
  <c r="BW366" i="60"/>
  <c r="AH370" i="60"/>
  <c r="BW370" i="60"/>
  <c r="AH374" i="60"/>
  <c r="BW374" i="60"/>
  <c r="AH378" i="60"/>
  <c r="BW378" i="60"/>
  <c r="AH382" i="60"/>
  <c r="BW382" i="60"/>
  <c r="AH386" i="60"/>
  <c r="BW386" i="60"/>
  <c r="AH390" i="60"/>
  <c r="BW390" i="60"/>
  <c r="BW394" i="60"/>
  <c r="AH398" i="60"/>
  <c r="BW398" i="60"/>
  <c r="AH402" i="60"/>
  <c r="BW402" i="60"/>
  <c r="AH406" i="60"/>
  <c r="BW406" i="60"/>
  <c r="AH410" i="60"/>
  <c r="BW410" i="60"/>
  <c r="AH414" i="60"/>
  <c r="BW414" i="60"/>
  <c r="AH418" i="60"/>
  <c r="BW418" i="60"/>
  <c r="AH422" i="60"/>
  <c r="BW422" i="60"/>
  <c r="AH426" i="60"/>
  <c r="BW426" i="60"/>
  <c r="AH430" i="60"/>
  <c r="BW430" i="60"/>
  <c r="AH434" i="60"/>
  <c r="BW434" i="60"/>
  <c r="AH438" i="60"/>
  <c r="BW438" i="60"/>
  <c r="AH442" i="60"/>
  <c r="AH446" i="60"/>
  <c r="BW450" i="60"/>
  <c r="AH109" i="60"/>
  <c r="BW110" i="60"/>
  <c r="AH113" i="60"/>
  <c r="BW114" i="60"/>
  <c r="AH117" i="60"/>
  <c r="BW121" i="60"/>
  <c r="BW130" i="60"/>
  <c r="BW134" i="60"/>
  <c r="BW138" i="60"/>
  <c r="BW142" i="60"/>
  <c r="BW146" i="60"/>
  <c r="BW150" i="60"/>
  <c r="BW154" i="60"/>
  <c r="BW158" i="60"/>
  <c r="BW162" i="60"/>
  <c r="BW166" i="60"/>
  <c r="BW170" i="60"/>
  <c r="BW174" i="60"/>
  <c r="BW178" i="60"/>
  <c r="AH197" i="60"/>
  <c r="BW197" i="60"/>
  <c r="AH201" i="60"/>
  <c r="BW201" i="60"/>
  <c r="AH205" i="60"/>
  <c r="BW205" i="60"/>
  <c r="AH209" i="60"/>
  <c r="BW209" i="60"/>
  <c r="BW213" i="60"/>
  <c r="BW217" i="60"/>
  <c r="BW221" i="60"/>
  <c r="BW225" i="60"/>
  <c r="BW229" i="60"/>
  <c r="BW233" i="60"/>
  <c r="BW237" i="60"/>
  <c r="AH241" i="60"/>
  <c r="BW241" i="60"/>
  <c r="AH245" i="60"/>
  <c r="BW245" i="60"/>
  <c r="AH249" i="60"/>
  <c r="BW249" i="60"/>
  <c r="BW253" i="60"/>
  <c r="BW264" i="60"/>
  <c r="BW268" i="60"/>
  <c r="BW272" i="60"/>
  <c r="BW276" i="60"/>
  <c r="BW280" i="60"/>
  <c r="BW284" i="60"/>
  <c r="BW288" i="60"/>
  <c r="BW292" i="60"/>
  <c r="BW296" i="60"/>
  <c r="BW300" i="60"/>
  <c r="BW304" i="60"/>
  <c r="BW308" i="60"/>
  <c r="BW312" i="60"/>
  <c r="BW316" i="60"/>
  <c r="BW355" i="60"/>
  <c r="BW359" i="60"/>
  <c r="BW363" i="60"/>
  <c r="BW367" i="60"/>
  <c r="BW371" i="60"/>
  <c r="BW375" i="60"/>
  <c r="BW379" i="60"/>
  <c r="BW383" i="60"/>
  <c r="BW387" i="60"/>
  <c r="BW391" i="60"/>
  <c r="BW395" i="60"/>
  <c r="BW399" i="60"/>
  <c r="BW403" i="60"/>
  <c r="BW407" i="60"/>
  <c r="BW411" i="60"/>
  <c r="BW415" i="60"/>
  <c r="BW419" i="60"/>
  <c r="BW423" i="60"/>
  <c r="BW427" i="60"/>
  <c r="BW435" i="60"/>
  <c r="BW439" i="60"/>
  <c r="BW442" i="60"/>
  <c r="BW443" i="60"/>
  <c r="BW446" i="60"/>
  <c r="BW447" i="60"/>
  <c r="AU449" i="60"/>
  <c r="BW5" i="61"/>
  <c r="BU3" i="62"/>
  <c r="BU15" i="62"/>
  <c r="BU17" i="62"/>
  <c r="BU104" i="62"/>
  <c r="BU106" i="62"/>
  <c r="BU114" i="62"/>
  <c r="BU115" i="62"/>
  <c r="BU117" i="62"/>
  <c r="BU127" i="62"/>
  <c r="BU137" i="62"/>
  <c r="BU153" i="62"/>
  <c r="BU161" i="62"/>
  <c r="BU164" i="62"/>
  <c r="BU166" i="62"/>
  <c r="BU174" i="62"/>
  <c r="BU178" i="62"/>
  <c r="BU184" i="62"/>
  <c r="BU188" i="62"/>
  <c r="BU191" i="62"/>
  <c r="BU214" i="62"/>
  <c r="BU230" i="62"/>
  <c r="BU231" i="62"/>
  <c r="BU249" i="62"/>
  <c r="BU253" i="62"/>
  <c r="BU254" i="62"/>
  <c r="BU273" i="62"/>
  <c r="BU277" i="62"/>
  <c r="BU280" i="62"/>
  <c r="BU292" i="62"/>
  <c r="BU296" i="62"/>
  <c r="BU300" i="62"/>
  <c r="BU302" i="62"/>
  <c r="BU304" i="62"/>
  <c r="BU306" i="62"/>
  <c r="BU308" i="62"/>
  <c r="BU312" i="62"/>
  <c r="BU316" i="62"/>
  <c r="BU320" i="62"/>
  <c r="BU324" i="62"/>
  <c r="BU328" i="62"/>
  <c r="BU332" i="62"/>
  <c r="BU336" i="62"/>
  <c r="BU220" i="62"/>
  <c r="BU222" i="62"/>
  <c r="BU237" i="62"/>
  <c r="BU238" i="62"/>
  <c r="BU241" i="62"/>
  <c r="BU243" i="62"/>
  <c r="BU9" i="62"/>
  <c r="BU13" i="62"/>
  <c r="BU19" i="62"/>
  <c r="BU21" i="62"/>
  <c r="BU25" i="62"/>
  <c r="BU29" i="62"/>
  <c r="BU31" i="62"/>
  <c r="BU33" i="62"/>
  <c r="BU35" i="62"/>
  <c r="BU37" i="62"/>
  <c r="BU41" i="62"/>
  <c r="BU45" i="62"/>
  <c r="BU47" i="62"/>
  <c r="BU49" i="62"/>
  <c r="BU51" i="62"/>
  <c r="BU53" i="62"/>
  <c r="BU57" i="62"/>
  <c r="BU61" i="62"/>
  <c r="BU63" i="62"/>
  <c r="BU65" i="62"/>
  <c r="BU67" i="62"/>
  <c r="BU69" i="62"/>
  <c r="BU71" i="62"/>
  <c r="BU73" i="62"/>
  <c r="BU75" i="62"/>
  <c r="BU77" i="62"/>
  <c r="BU79" i="62"/>
  <c r="BU81" i="62"/>
  <c r="BU83" i="62"/>
  <c r="BU85" i="62"/>
  <c r="BU87" i="62"/>
  <c r="BU89" i="62"/>
  <c r="BU91" i="62"/>
  <c r="BU93" i="62"/>
  <c r="BU95" i="62"/>
  <c r="BU97" i="62"/>
  <c r="BU99" i="62"/>
  <c r="BU101" i="62"/>
  <c r="BU103" i="62"/>
  <c r="BU105" i="62"/>
  <c r="BU113" i="62"/>
  <c r="BU118" i="62"/>
  <c r="BU119" i="62"/>
  <c r="BU123" i="62"/>
  <c r="BU125" i="62"/>
  <c r="BU126" i="62"/>
  <c r="BU136" i="62"/>
  <c r="BU138" i="62"/>
  <c r="BU140" i="62"/>
  <c r="BU142" i="62"/>
  <c r="BU144" i="62"/>
  <c r="BU146" i="62"/>
  <c r="BU150" i="62"/>
  <c r="BU154" i="62"/>
  <c r="BU156" i="62"/>
  <c r="BU158" i="62"/>
  <c r="BU160" i="62"/>
  <c r="BU162" i="62"/>
  <c r="BU172" i="62"/>
  <c r="BU180" i="62"/>
  <c r="BU182" i="62"/>
  <c r="BU192" i="62"/>
  <c r="BU196" i="62"/>
  <c r="BU200" i="62"/>
  <c r="BU204" i="62"/>
  <c r="BU208" i="62"/>
  <c r="BU212" i="62"/>
  <c r="BU255" i="62"/>
  <c r="BU259" i="62"/>
  <c r="BU263" i="62"/>
  <c r="BU267" i="62"/>
  <c r="BU271" i="62"/>
  <c r="BU275" i="62"/>
  <c r="BU279" i="62"/>
  <c r="BU281" i="62"/>
  <c r="BU343" i="62"/>
  <c r="BU348" i="62"/>
  <c r="BU4" i="62"/>
  <c r="BU6" i="62"/>
  <c r="BU8" i="62"/>
  <c r="BU10" i="62"/>
  <c r="BU12" i="62"/>
  <c r="BU16" i="62"/>
  <c r="BU20" i="62"/>
  <c r="BU24" i="62"/>
  <c r="BU28" i="62"/>
  <c r="BU32" i="62"/>
  <c r="BU36" i="62"/>
  <c r="BU40" i="62"/>
  <c r="BU44" i="62"/>
  <c r="BU48" i="62"/>
  <c r="BU52" i="62"/>
  <c r="BU56" i="62"/>
  <c r="BU60" i="62"/>
  <c r="BU64" i="62"/>
  <c r="BU68" i="62"/>
  <c r="BU72" i="62"/>
  <c r="BU76" i="62"/>
  <c r="BU80" i="62"/>
  <c r="BU84" i="62"/>
  <c r="BU88" i="62"/>
  <c r="BU92" i="62"/>
  <c r="BU96" i="62"/>
  <c r="BU100" i="62"/>
  <c r="BU111" i="62"/>
  <c r="BU350" i="62"/>
  <c r="BU352" i="62"/>
  <c r="BU354" i="62"/>
  <c r="BU361" i="62"/>
  <c r="BU363" i="62"/>
  <c r="BU367" i="62"/>
  <c r="BU371" i="62"/>
  <c r="BU375" i="62"/>
  <c r="BU379" i="62"/>
  <c r="BU391" i="62"/>
  <c r="BU395" i="62"/>
  <c r="BU407" i="62"/>
  <c r="BU413" i="62"/>
  <c r="BU418" i="62"/>
  <c r="BU421" i="62"/>
  <c r="BU431" i="62"/>
  <c r="BU433" i="62"/>
  <c r="BU443" i="62"/>
  <c r="BU445" i="62"/>
  <c r="BU449" i="62"/>
  <c r="BU468" i="62"/>
  <c r="BU480" i="62"/>
  <c r="BU483" i="62"/>
  <c r="BU485" i="62"/>
  <c r="BU489" i="62"/>
  <c r="BU491" i="62"/>
  <c r="BU500" i="62"/>
  <c r="BU353" i="62"/>
  <c r="BU355" i="62"/>
  <c r="BU356" i="62"/>
  <c r="BU357" i="62"/>
  <c r="BU360" i="62"/>
  <c r="BU364" i="62"/>
  <c r="BU366" i="62"/>
  <c r="BU368" i="62"/>
  <c r="BU370" i="62"/>
  <c r="BU377" i="62"/>
  <c r="BU381" i="62"/>
  <c r="BU385" i="62"/>
  <c r="BU389" i="62"/>
  <c r="BU393" i="62"/>
  <c r="BU397" i="62"/>
  <c r="BU401" i="62"/>
  <c r="BU405" i="62"/>
  <c r="BU409" i="62"/>
  <c r="BU417" i="62"/>
  <c r="BU426" i="62"/>
  <c r="BU436" i="62"/>
  <c r="BU438" i="62"/>
  <c r="BU447" i="62"/>
  <c r="BU451" i="62"/>
  <c r="BU453" i="62"/>
  <c r="BU456" i="62"/>
  <c r="BU458" i="62"/>
  <c r="BU462" i="62"/>
  <c r="BU464" i="62"/>
  <c r="BU465" i="62"/>
  <c r="BU472" i="62"/>
  <c r="BU476" i="62"/>
  <c r="BU484" i="62"/>
  <c r="BU493" i="62"/>
  <c r="BU497" i="62"/>
  <c r="BU121" i="62"/>
  <c r="BU129" i="62"/>
  <c r="BU134" i="62"/>
  <c r="BU135" i="62"/>
  <c r="BU141" i="62"/>
  <c r="BU145" i="62"/>
  <c r="BU170" i="62"/>
  <c r="BU175" i="62"/>
  <c r="BU183" i="62"/>
  <c r="BU185" i="62"/>
  <c r="BU187" i="62"/>
  <c r="BU195" i="62"/>
  <c r="BU199" i="62"/>
  <c r="BU201" i="62"/>
  <c r="BU203" i="62"/>
  <c r="BU205" i="62"/>
  <c r="BU207" i="62"/>
  <c r="BU211" i="62"/>
  <c r="BU215" i="62"/>
  <c r="BU217" i="62"/>
  <c r="BU221" i="62"/>
  <c r="BU225" i="62"/>
  <c r="BU228" i="62"/>
  <c r="BU232" i="62"/>
  <c r="BU234" i="62"/>
  <c r="BU245" i="62"/>
  <c r="BU247" i="62"/>
  <c r="BU251" i="62"/>
  <c r="BU258" i="62"/>
  <c r="BU262" i="62"/>
  <c r="BU264" i="62"/>
  <c r="BU266" i="62"/>
  <c r="BU268" i="62"/>
  <c r="BU270" i="62"/>
  <c r="BU274" i="62"/>
  <c r="BU278" i="62"/>
  <c r="BU284" i="62"/>
  <c r="BU285" i="62"/>
  <c r="BU291" i="62"/>
  <c r="BU293" i="62"/>
  <c r="BU297" i="62"/>
  <c r="BU301" i="62"/>
  <c r="BU305" i="62"/>
  <c r="BU309" i="62"/>
  <c r="BU313" i="62"/>
  <c r="BU317" i="62"/>
  <c r="BU321" i="62"/>
  <c r="BU325" i="62"/>
  <c r="BU329" i="62"/>
  <c r="BU333" i="62"/>
  <c r="BU337" i="62"/>
  <c r="BU359" i="62"/>
  <c r="BU369" i="62"/>
  <c r="BU376" i="62"/>
  <c r="BU380" i="62"/>
  <c r="BU384" i="62"/>
  <c r="BU386" i="62"/>
  <c r="BU388" i="62"/>
  <c r="BU390" i="62"/>
  <c r="BU392" i="62"/>
  <c r="BU396" i="62"/>
  <c r="BU400" i="62"/>
  <c r="BU402" i="62"/>
  <c r="BU404" i="62"/>
  <c r="BU406" i="62"/>
  <c r="BU410" i="62"/>
  <c r="BU412" i="62"/>
  <c r="BU414" i="62"/>
  <c r="BU419" i="62"/>
  <c r="BU423" i="62"/>
  <c r="BU429" i="62"/>
  <c r="BU434" i="62"/>
  <c r="BU435" i="62"/>
  <c r="BU439" i="62"/>
  <c r="BU441" i="62"/>
  <c r="BU442" i="62"/>
  <c r="BU455" i="62"/>
  <c r="BU460" i="62"/>
  <c r="BU467" i="62"/>
  <c r="BU469" i="62"/>
  <c r="BU471" i="62"/>
  <c r="BU488" i="62"/>
  <c r="BU492" i="62"/>
  <c r="BU494" i="62"/>
  <c r="BU499" i="62"/>
  <c r="BU2" i="62"/>
  <c r="BH19" i="62"/>
  <c r="BH31" i="62"/>
  <c r="BH35" i="62"/>
  <c r="BH57" i="62"/>
  <c r="BH63" i="62"/>
  <c r="BH73" i="62"/>
  <c r="BH81" i="62"/>
  <c r="BH85" i="62"/>
  <c r="BH89" i="62"/>
  <c r="BH97" i="62"/>
  <c r="BH111" i="62"/>
  <c r="BH117" i="62"/>
  <c r="BH134" i="62"/>
  <c r="BH4" i="62"/>
  <c r="BH6" i="62"/>
  <c r="BH10" i="62"/>
  <c r="BH14" i="62"/>
  <c r="BH18" i="62"/>
  <c r="BH22" i="62"/>
  <c r="BH26" i="62"/>
  <c r="BH30" i="62"/>
  <c r="BH34" i="62"/>
  <c r="BH38" i="62"/>
  <c r="BH42" i="62"/>
  <c r="BH46" i="62"/>
  <c r="BH50" i="62"/>
  <c r="BH54" i="62"/>
  <c r="BH58" i="62"/>
  <c r="BH62" i="62"/>
  <c r="BH66" i="62"/>
  <c r="BH70" i="62"/>
  <c r="BH74" i="62"/>
  <c r="BH78" i="62"/>
  <c r="BH82" i="62"/>
  <c r="BH86" i="62"/>
  <c r="BH90" i="62"/>
  <c r="BH94" i="62"/>
  <c r="BH98" i="62"/>
  <c r="BH102" i="62"/>
  <c r="BH105" i="62"/>
  <c r="BH107" i="62"/>
  <c r="BH109" i="62"/>
  <c r="BH119" i="62"/>
  <c r="BH127" i="62"/>
  <c r="BH131" i="62"/>
  <c r="BH132" i="62"/>
  <c r="BH133" i="62"/>
  <c r="BH168" i="62"/>
  <c r="BH7" i="62"/>
  <c r="BH11" i="62"/>
  <c r="BH16" i="62"/>
  <c r="BH23" i="62"/>
  <c r="BH25" i="62"/>
  <c r="BH27" i="62"/>
  <c r="BH29" i="62"/>
  <c r="BH39" i="62"/>
  <c r="BH41" i="62"/>
  <c r="BH43" i="62"/>
  <c r="BH45" i="62"/>
  <c r="BH47" i="62"/>
  <c r="BH51" i="62"/>
  <c r="BH55" i="62"/>
  <c r="BH59" i="62"/>
  <c r="BH61" i="62"/>
  <c r="BH67" i="62"/>
  <c r="BH69" i="62"/>
  <c r="BH71" i="62"/>
  <c r="BH75" i="62"/>
  <c r="BX75" i="62" s="1"/>
  <c r="BH77" i="62"/>
  <c r="BH79" i="62"/>
  <c r="BH83" i="62"/>
  <c r="BH87" i="62"/>
  <c r="BH91" i="62"/>
  <c r="BH93" i="62"/>
  <c r="BH95" i="62"/>
  <c r="BH99" i="62"/>
  <c r="BH101" i="62"/>
  <c r="BH103" i="62"/>
  <c r="BH115" i="62"/>
  <c r="BH116" i="62"/>
  <c r="BH124" i="62"/>
  <c r="BH129" i="62"/>
  <c r="BH136" i="62"/>
  <c r="BH140" i="62"/>
  <c r="BH144" i="62"/>
  <c r="BH5" i="62"/>
  <c r="BH15" i="62"/>
  <c r="BH17" i="62"/>
  <c r="BH104" i="62"/>
  <c r="BH112" i="62"/>
  <c r="BH121" i="62"/>
  <c r="BH123" i="62"/>
  <c r="BH329" i="62"/>
  <c r="BH332" i="62"/>
  <c r="BH333" i="62"/>
  <c r="BH337" i="62"/>
  <c r="BH348" i="62"/>
  <c r="BH352" i="62"/>
  <c r="BH358" i="62"/>
  <c r="BH369" i="62"/>
  <c r="BH385" i="62"/>
  <c r="BH389" i="62"/>
  <c r="BH401" i="62"/>
  <c r="BH405" i="62"/>
  <c r="BH478" i="62"/>
  <c r="BH487" i="62"/>
  <c r="BH493" i="62"/>
  <c r="BH500" i="62"/>
  <c r="BH183" i="62"/>
  <c r="BH185" i="62"/>
  <c r="BH189" i="62"/>
  <c r="BH193" i="62"/>
  <c r="BH195" i="62"/>
  <c r="BH197" i="62"/>
  <c r="BH199" i="62"/>
  <c r="BH201" i="62"/>
  <c r="BH205" i="62"/>
  <c r="BH209" i="62"/>
  <c r="BH211" i="62"/>
  <c r="BH213" i="62"/>
  <c r="BH215" i="62"/>
  <c r="BH217" i="62"/>
  <c r="BH219" i="62"/>
  <c r="BH230" i="62"/>
  <c r="BH237" i="62"/>
  <c r="BH243" i="62"/>
  <c r="BH244" i="62"/>
  <c r="BH246" i="62"/>
  <c r="BH253" i="62"/>
  <c r="BH257" i="62"/>
  <c r="BH261" i="62"/>
  <c r="BH265" i="62"/>
  <c r="BH269" i="62"/>
  <c r="BH273" i="62"/>
  <c r="BH277" i="62"/>
  <c r="BH345" i="62"/>
  <c r="BH346" i="62"/>
  <c r="BH347" i="62"/>
  <c r="BH350" i="62"/>
  <c r="BH351" i="62"/>
  <c r="BH354" i="62"/>
  <c r="BH364" i="62"/>
  <c r="BH368" i="62"/>
  <c r="BH370" i="62"/>
  <c r="BH371" i="62"/>
  <c r="BH373" i="62"/>
  <c r="BH375" i="62"/>
  <c r="BH379" i="62"/>
  <c r="BH383" i="62"/>
  <c r="BH387" i="62"/>
  <c r="BH391" i="62"/>
  <c r="BH395" i="62"/>
  <c r="BH399" i="62"/>
  <c r="BH403" i="62"/>
  <c r="BH407" i="62"/>
  <c r="BH413" i="62"/>
  <c r="BH415" i="62"/>
  <c r="BH419" i="62"/>
  <c r="BH425" i="62"/>
  <c r="BH434" i="62"/>
  <c r="BH436" i="62"/>
  <c r="BH445" i="62"/>
  <c r="BH449" i="62"/>
  <c r="BH460" i="62"/>
  <c r="BH470" i="62"/>
  <c r="BH474" i="62"/>
  <c r="BH125" i="62"/>
  <c r="BH135" i="62"/>
  <c r="BH147" i="62"/>
  <c r="BH155" i="62"/>
  <c r="BH170" i="62"/>
  <c r="BH172" i="62"/>
  <c r="BH176" i="62"/>
  <c r="BH180" i="62"/>
  <c r="BH181" i="62"/>
  <c r="BH182" i="62"/>
  <c r="BH212" i="62"/>
  <c r="BH216" i="62"/>
  <c r="BH221" i="62"/>
  <c r="BH223" i="62"/>
  <c r="BH229" i="62"/>
  <c r="BH235" i="62"/>
  <c r="BH236" i="62"/>
  <c r="BH252" i="62"/>
  <c r="BH256" i="62"/>
  <c r="BH258" i="62"/>
  <c r="BH260" i="62"/>
  <c r="BH262" i="62"/>
  <c r="BH264" i="62"/>
  <c r="BH268" i="62"/>
  <c r="BH272" i="62"/>
  <c r="BH274" i="62"/>
  <c r="BH276" i="62"/>
  <c r="BH278" i="62"/>
  <c r="BH282" i="62"/>
  <c r="BH287" i="62"/>
  <c r="BH289" i="62"/>
  <c r="BH295" i="62"/>
  <c r="BH299" i="62"/>
  <c r="BH303" i="62"/>
  <c r="BH307" i="62"/>
  <c r="BH311" i="62"/>
  <c r="BH315" i="62"/>
  <c r="BH319" i="62"/>
  <c r="BH323" i="62"/>
  <c r="BH327" i="62"/>
  <c r="BH331" i="62"/>
  <c r="BH335" i="62"/>
  <c r="BH339" i="62"/>
  <c r="BH341" i="62"/>
  <c r="BH349" i="62"/>
  <c r="BH362" i="62"/>
  <c r="BH363" i="62"/>
  <c r="BH367" i="62"/>
  <c r="BH374" i="62"/>
  <c r="BH378" i="62"/>
  <c r="BH380" i="62"/>
  <c r="BH382" i="62"/>
  <c r="BH384" i="62"/>
  <c r="BH386" i="62"/>
  <c r="BH390" i="62"/>
  <c r="BH394" i="62"/>
  <c r="BH396" i="62"/>
  <c r="BH398" i="62"/>
  <c r="BH400" i="62"/>
  <c r="BH402" i="62"/>
  <c r="BH406" i="62"/>
  <c r="BH410" i="62"/>
  <c r="BH412" i="62"/>
  <c r="BH416" i="62"/>
  <c r="BH417" i="62"/>
  <c r="BH421" i="62"/>
  <c r="BX421" i="62" s="1"/>
  <c r="BH427" i="62"/>
  <c r="BH431" i="62"/>
  <c r="BH432" i="62"/>
  <c r="BH433" i="62"/>
  <c r="BH440" i="62"/>
  <c r="BH444" i="62"/>
  <c r="BH446" i="62"/>
  <c r="BH457" i="62"/>
  <c r="BH465" i="62"/>
  <c r="BH466" i="62"/>
  <c r="BH469" i="62"/>
  <c r="BH471" i="62"/>
  <c r="BH473" i="62"/>
  <c r="BH482" i="62"/>
  <c r="BH483" i="62"/>
  <c r="BH486" i="62"/>
  <c r="BH490" i="62"/>
  <c r="BH492" i="62"/>
  <c r="BH501" i="62"/>
  <c r="BH145" i="62"/>
  <c r="BH149" i="62"/>
  <c r="BH153" i="62"/>
  <c r="BH157" i="62"/>
  <c r="BH161" i="62"/>
  <c r="BH162" i="62"/>
  <c r="BH167" i="62"/>
  <c r="BH173" i="62"/>
  <c r="BH174" i="62"/>
  <c r="BH184" i="62"/>
  <c r="BH192" i="62"/>
  <c r="BH200" i="62"/>
  <c r="BH218" i="62"/>
  <c r="BH220" i="62"/>
  <c r="BH225" i="62"/>
  <c r="BH227" i="62"/>
  <c r="BH247" i="62"/>
  <c r="BH279" i="62"/>
  <c r="BH283" i="62"/>
  <c r="BH288" i="62"/>
  <c r="BH294" i="62"/>
  <c r="BH296" i="62"/>
  <c r="BH298" i="62"/>
  <c r="BH300" i="62"/>
  <c r="BH302" i="62"/>
  <c r="BH306" i="62"/>
  <c r="BH310" i="62"/>
  <c r="BH312" i="62"/>
  <c r="BH314" i="62"/>
  <c r="BH316" i="62"/>
  <c r="BH318" i="62"/>
  <c r="BH322" i="62"/>
  <c r="BH326" i="62"/>
  <c r="BH420" i="62"/>
  <c r="BH422" i="62"/>
  <c r="BH435" i="62"/>
  <c r="BH443" i="62"/>
  <c r="BH448" i="62"/>
  <c r="BH452" i="62"/>
  <c r="BH456" i="62"/>
  <c r="BH464" i="62"/>
  <c r="BH485" i="62"/>
  <c r="BH494" i="62"/>
  <c r="BH498" i="62"/>
  <c r="BH499" i="62"/>
  <c r="AU4" i="62"/>
  <c r="AU8" i="62"/>
  <c r="AU12" i="62"/>
  <c r="AU14" i="62"/>
  <c r="AU16" i="62"/>
  <c r="AU20" i="62"/>
  <c r="AU24" i="62"/>
  <c r="AU28" i="62"/>
  <c r="BX28" i="62" s="1"/>
  <c r="AU32" i="62"/>
  <c r="AU36" i="62"/>
  <c r="AU40" i="62"/>
  <c r="AU44" i="62"/>
  <c r="BX44" i="62" s="1"/>
  <c r="AU48" i="62"/>
  <c r="AU52" i="62"/>
  <c r="AU56" i="62"/>
  <c r="AU60" i="62"/>
  <c r="AU64" i="62"/>
  <c r="AU68" i="62"/>
  <c r="AU72" i="62"/>
  <c r="AU76" i="62"/>
  <c r="AU80" i="62"/>
  <c r="AU84" i="62"/>
  <c r="AU88" i="62"/>
  <c r="AU92" i="62"/>
  <c r="AU96" i="62"/>
  <c r="AU100" i="62"/>
  <c r="AU15" i="62"/>
  <c r="AU108" i="62"/>
  <c r="AU110" i="62"/>
  <c r="AU115" i="62"/>
  <c r="AU117" i="62"/>
  <c r="AU127" i="62"/>
  <c r="AU137" i="62"/>
  <c r="AU141" i="62"/>
  <c r="AU7" i="62"/>
  <c r="AU18" i="62"/>
  <c r="AU22" i="62"/>
  <c r="AU26" i="62"/>
  <c r="AU30" i="62"/>
  <c r="AU34" i="62"/>
  <c r="AU38" i="62"/>
  <c r="AU42" i="62"/>
  <c r="AU111" i="62"/>
  <c r="AU121" i="62"/>
  <c r="AU129" i="62"/>
  <c r="AU135" i="62"/>
  <c r="AU138" i="62"/>
  <c r="AU139" i="62"/>
  <c r="AU170" i="62"/>
  <c r="AU179" i="62"/>
  <c r="AU183" i="62"/>
  <c r="AU189" i="62"/>
  <c r="AU191" i="62"/>
  <c r="AU195" i="62"/>
  <c r="AU197" i="62"/>
  <c r="AU199" i="62"/>
  <c r="AU203" i="62"/>
  <c r="AU207" i="62"/>
  <c r="AU209" i="62"/>
  <c r="AU211" i="62"/>
  <c r="AU213" i="62"/>
  <c r="AU215" i="62"/>
  <c r="AU221" i="62"/>
  <c r="AU225" i="62"/>
  <c r="AU226" i="62"/>
  <c r="AU232" i="62"/>
  <c r="AU236" i="62"/>
  <c r="AU242" i="62"/>
  <c r="AU245" i="62"/>
  <c r="AU246" i="62"/>
  <c r="AU252" i="62"/>
  <c r="AU255" i="62"/>
  <c r="AU259" i="62"/>
  <c r="AU263" i="62"/>
  <c r="AU267" i="62"/>
  <c r="AU271" i="62"/>
  <c r="AU275" i="62"/>
  <c r="AU279" i="62"/>
  <c r="AU281" i="62"/>
  <c r="AU343" i="62"/>
  <c r="AU352" i="62"/>
  <c r="AU353" i="62"/>
  <c r="AU355" i="62"/>
  <c r="AU357" i="62"/>
  <c r="AU360" i="62"/>
  <c r="AU368" i="62"/>
  <c r="AU370" i="62"/>
  <c r="AU377" i="62"/>
  <c r="AU381" i="62"/>
  <c r="AU409" i="62"/>
  <c r="AU417" i="62"/>
  <c r="AU430" i="62"/>
  <c r="AU434" i="62"/>
  <c r="AU440" i="62"/>
  <c r="AU442" i="62"/>
  <c r="AU444" i="62"/>
  <c r="AU451" i="62"/>
  <c r="AU453" i="62"/>
  <c r="AU456" i="62"/>
  <c r="AU465" i="62"/>
  <c r="AU149" i="62"/>
  <c r="AU157" i="62"/>
  <c r="AU164" i="62"/>
  <c r="AU166" i="62"/>
  <c r="AU178" i="62"/>
  <c r="AU184" i="62"/>
  <c r="AU187" i="62"/>
  <c r="AU188" i="62"/>
  <c r="AU214" i="62"/>
  <c r="AU234" i="62"/>
  <c r="AU239" i="62"/>
  <c r="AU241" i="62"/>
  <c r="AU247" i="62"/>
  <c r="AU250" i="62"/>
  <c r="AU251" i="62"/>
  <c r="AU254" i="62"/>
  <c r="AU258" i="62"/>
  <c r="AU260" i="62"/>
  <c r="AU262" i="62"/>
  <c r="AU266" i="62"/>
  <c r="AU270" i="62"/>
  <c r="AU272" i="62"/>
  <c r="AU274" i="62"/>
  <c r="AU276" i="62"/>
  <c r="AU278" i="62"/>
  <c r="AU280" i="62"/>
  <c r="AU285" i="62"/>
  <c r="AU291" i="62"/>
  <c r="AU293" i="62"/>
  <c r="AU297" i="62"/>
  <c r="AU301" i="62"/>
  <c r="AU305" i="62"/>
  <c r="AU309" i="62"/>
  <c r="AU313" i="62"/>
  <c r="AU317" i="62"/>
  <c r="AU321" i="62"/>
  <c r="AU325" i="62"/>
  <c r="AU329" i="62"/>
  <c r="AU333" i="62"/>
  <c r="AU337" i="62"/>
  <c r="AU359" i="62"/>
  <c r="AU364" i="62"/>
  <c r="AU369" i="62"/>
  <c r="AU372" i="62"/>
  <c r="AU374" i="62"/>
  <c r="AU376" i="62"/>
  <c r="AU378" i="62"/>
  <c r="AU380" i="62"/>
  <c r="AU382" i="62"/>
  <c r="AU384" i="62"/>
  <c r="AU388" i="62"/>
  <c r="AU392" i="62"/>
  <c r="AU394" i="62"/>
  <c r="AU396" i="62"/>
  <c r="AU398" i="62"/>
  <c r="AU400" i="62"/>
  <c r="AU404" i="62"/>
  <c r="AU414" i="62"/>
  <c r="AU416" i="62"/>
  <c r="AU419" i="62"/>
  <c r="AU423" i="62"/>
  <c r="AU429" i="62"/>
  <c r="AU438" i="62"/>
  <c r="AU439" i="62"/>
  <c r="AU441" i="62"/>
  <c r="AU446" i="62"/>
  <c r="AU450" i="62"/>
  <c r="AU452" i="62"/>
  <c r="AU455" i="62"/>
  <c r="AU462" i="62"/>
  <c r="AU467" i="62"/>
  <c r="AU475" i="62"/>
  <c r="AU479" i="62"/>
  <c r="AU488" i="62"/>
  <c r="AU490" i="62"/>
  <c r="AU492" i="62"/>
  <c r="AU496" i="62"/>
  <c r="AU499" i="62"/>
  <c r="AU46" i="62"/>
  <c r="AU50" i="62"/>
  <c r="AU54" i="62"/>
  <c r="AU58" i="62"/>
  <c r="AU62" i="62"/>
  <c r="AU66" i="62"/>
  <c r="AU70" i="62"/>
  <c r="AU74" i="62"/>
  <c r="AU78" i="62"/>
  <c r="AU82" i="62"/>
  <c r="AU86" i="62"/>
  <c r="AU90" i="62"/>
  <c r="AU94" i="62"/>
  <c r="AU98" i="62"/>
  <c r="AU102" i="62"/>
  <c r="AU106" i="62"/>
  <c r="AU107" i="62"/>
  <c r="AU109" i="62"/>
  <c r="AU114" i="62"/>
  <c r="AU118" i="62"/>
  <c r="AU124" i="62"/>
  <c r="AU126" i="62"/>
  <c r="AU131" i="62"/>
  <c r="AU133" i="62"/>
  <c r="AU143" i="62"/>
  <c r="AU147" i="62"/>
  <c r="AU151" i="62"/>
  <c r="AU155" i="62"/>
  <c r="AU159" i="62"/>
  <c r="AU163" i="62"/>
  <c r="AU167" i="62"/>
  <c r="AU173" i="62"/>
  <c r="AU176" i="62"/>
  <c r="AU186" i="62"/>
  <c r="AU190" i="62"/>
  <c r="AU194" i="62"/>
  <c r="AU202" i="62"/>
  <c r="AU224" i="62"/>
  <c r="AU233" i="62"/>
  <c r="AU237" i="62"/>
  <c r="AU238" i="62"/>
  <c r="AU243" i="62"/>
  <c r="AU249" i="62"/>
  <c r="AU253" i="62"/>
  <c r="AU273" i="62"/>
  <c r="AU284" i="62"/>
  <c r="AU288" i="62"/>
  <c r="AU290" i="62"/>
  <c r="AU294" i="62"/>
  <c r="AU296" i="62"/>
  <c r="AU298" i="62"/>
  <c r="AU300" i="62"/>
  <c r="AU304" i="62"/>
  <c r="AU308" i="62"/>
  <c r="AU310" i="62"/>
  <c r="AU312" i="62"/>
  <c r="AU314" i="62"/>
  <c r="AU316" i="62"/>
  <c r="AU320" i="62"/>
  <c r="AU324" i="62"/>
  <c r="AU328" i="62"/>
  <c r="AU332" i="62"/>
  <c r="AU336" i="62"/>
  <c r="AU340" i="62"/>
  <c r="AU342" i="62"/>
  <c r="AU345" i="62"/>
  <c r="AU347" i="62"/>
  <c r="AU349" i="62"/>
  <c r="AU351" i="62"/>
  <c r="AU373" i="62"/>
  <c r="AU411" i="62"/>
  <c r="AU415" i="62"/>
  <c r="AU418" i="62"/>
  <c r="AU422" i="62"/>
  <c r="AU424" i="62"/>
  <c r="AU425" i="62"/>
  <c r="AU427" i="62"/>
  <c r="AU437" i="62"/>
  <c r="AU454" i="62"/>
  <c r="AU459" i="62"/>
  <c r="AU471" i="62"/>
  <c r="AU477" i="62"/>
  <c r="AU481" i="62"/>
  <c r="AU498" i="62"/>
  <c r="AU501" i="62"/>
  <c r="AU387" i="62"/>
  <c r="AU391" i="62"/>
  <c r="AU403" i="62"/>
  <c r="AU483" i="62"/>
  <c r="AU485" i="62"/>
  <c r="AU489" i="62"/>
  <c r="AU500" i="62"/>
  <c r="AH105" i="62"/>
  <c r="AH107" i="62"/>
  <c r="AH109" i="62"/>
  <c r="AH113" i="62"/>
  <c r="BX113" i="62" s="1"/>
  <c r="AH119" i="62"/>
  <c r="AH127" i="62"/>
  <c r="AH136" i="62"/>
  <c r="AH162" i="62"/>
  <c r="AH168" i="62"/>
  <c r="AH187" i="62"/>
  <c r="AH193" i="62"/>
  <c r="AH197" i="62"/>
  <c r="AH322" i="62"/>
  <c r="AH326" i="62"/>
  <c r="AH330" i="62"/>
  <c r="AH334" i="62"/>
  <c r="AH338" i="62"/>
  <c r="AH340" i="62"/>
  <c r="AH345" i="62"/>
  <c r="AH347" i="62"/>
  <c r="AH351" i="62"/>
  <c r="AH353" i="62"/>
  <c r="AH355" i="62"/>
  <c r="AH357" i="62"/>
  <c r="AH359" i="62"/>
  <c r="AH361" i="62"/>
  <c r="AH412" i="62"/>
  <c r="AH420" i="62"/>
  <c r="AH425" i="62"/>
  <c r="AH429" i="62"/>
  <c r="AH435" i="62"/>
  <c r="AH443" i="62"/>
  <c r="BX443" i="62" s="1"/>
  <c r="AH461" i="62"/>
  <c r="AH7" i="62"/>
  <c r="AH11" i="62"/>
  <c r="AH19" i="62"/>
  <c r="AH21" i="62"/>
  <c r="AH23" i="62"/>
  <c r="AH27" i="62"/>
  <c r="AH31" i="62"/>
  <c r="AH33" i="62"/>
  <c r="AH35" i="62"/>
  <c r="AH37" i="62"/>
  <c r="AH39" i="62"/>
  <c r="AH43" i="62"/>
  <c r="AH47" i="62"/>
  <c r="AH49" i="62"/>
  <c r="AH51" i="62"/>
  <c r="AH53" i="62"/>
  <c r="AH55" i="62"/>
  <c r="AH59" i="62"/>
  <c r="AH63" i="62"/>
  <c r="AH65" i="62"/>
  <c r="AH67" i="62"/>
  <c r="AH69" i="62"/>
  <c r="AH71" i="62"/>
  <c r="BX71" i="62" s="1"/>
  <c r="AH73" i="62"/>
  <c r="AH177" i="62"/>
  <c r="AH186" i="62"/>
  <c r="AH229" i="62"/>
  <c r="AH233" i="62"/>
  <c r="AH235" i="62"/>
  <c r="AH242" i="62"/>
  <c r="AH244" i="62"/>
  <c r="AH249" i="62"/>
  <c r="AH251" i="62"/>
  <c r="AH255" i="62"/>
  <c r="AH259" i="62"/>
  <c r="AH267" i="62"/>
  <c r="AH275" i="62"/>
  <c r="AH281" i="62"/>
  <c r="AH367" i="62"/>
  <c r="AH369" i="62"/>
  <c r="AH381" i="62"/>
  <c r="AH385" i="62"/>
  <c r="AH397" i="62"/>
  <c r="AH401" i="62"/>
  <c r="AH201" i="62"/>
  <c r="AH203" i="62"/>
  <c r="AH205" i="62"/>
  <c r="AH207" i="62"/>
  <c r="AH209" i="62"/>
  <c r="AH213" i="62"/>
  <c r="AH217" i="62"/>
  <c r="AH219" i="62"/>
  <c r="AH5" i="62"/>
  <c r="AH17" i="62"/>
  <c r="AH106" i="62"/>
  <c r="AH108" i="62"/>
  <c r="AH115" i="62"/>
  <c r="AH117" i="62"/>
  <c r="AH121" i="62"/>
  <c r="AH123" i="62"/>
  <c r="AH125" i="62"/>
  <c r="AH129" i="62"/>
  <c r="AH135" i="62"/>
  <c r="AH143" i="62"/>
  <c r="AH151" i="62"/>
  <c r="AH159" i="62"/>
  <c r="AH170" i="62"/>
  <c r="BX170" i="62" s="1"/>
  <c r="AH181" i="62"/>
  <c r="AH6" i="62"/>
  <c r="AH8" i="62"/>
  <c r="AH10" i="62"/>
  <c r="AH12" i="62"/>
  <c r="AH14" i="62"/>
  <c r="AH18" i="62"/>
  <c r="AH22" i="62"/>
  <c r="AH365" i="62"/>
  <c r="AH408" i="62"/>
  <c r="AH414" i="62"/>
  <c r="AH417" i="62"/>
  <c r="AH421" i="62"/>
  <c r="AH423" i="62"/>
  <c r="AH427" i="62"/>
  <c r="AH436" i="62"/>
  <c r="AH448" i="62"/>
  <c r="AH452" i="62"/>
  <c r="AH453" i="62"/>
  <c r="AH464" i="62"/>
  <c r="AH473" i="62"/>
  <c r="AH475" i="62"/>
  <c r="AH477" i="62"/>
  <c r="AH490" i="62"/>
  <c r="AH492" i="62"/>
  <c r="AH501" i="62"/>
  <c r="AH13" i="62"/>
  <c r="AH20" i="62"/>
  <c r="AH24" i="62"/>
  <c r="AH26" i="62"/>
  <c r="AH28" i="62"/>
  <c r="AH32" i="62"/>
  <c r="AH36" i="62"/>
  <c r="AH38" i="62"/>
  <c r="BX38" i="62" s="1"/>
  <c r="AH40" i="62"/>
  <c r="AH42" i="62"/>
  <c r="AH44" i="62"/>
  <c r="AH48" i="62"/>
  <c r="AH52" i="62"/>
  <c r="BX52" i="62"/>
  <c r="AH54" i="62"/>
  <c r="AH56" i="62"/>
  <c r="AH58" i="62"/>
  <c r="AH60" i="62"/>
  <c r="AH64" i="62"/>
  <c r="AH68" i="62"/>
  <c r="AH70" i="62"/>
  <c r="AH72" i="62"/>
  <c r="AH74" i="62"/>
  <c r="AH76" i="62"/>
  <c r="AH78" i="62"/>
  <c r="AH80" i="62"/>
  <c r="AH82" i="62"/>
  <c r="AH84" i="62"/>
  <c r="AH86" i="62"/>
  <c r="AH88" i="62"/>
  <c r="AH90" i="62"/>
  <c r="AH92" i="62"/>
  <c r="AH94" i="62"/>
  <c r="AH96" i="62"/>
  <c r="AH98" i="62"/>
  <c r="AH100" i="62"/>
  <c r="AH102" i="62"/>
  <c r="AH104" i="62"/>
  <c r="AH112" i="62"/>
  <c r="AH116" i="62"/>
  <c r="AH122" i="62"/>
  <c r="AH124" i="62"/>
  <c r="AH131" i="62"/>
  <c r="AH133" i="62"/>
  <c r="AH137" i="62"/>
  <c r="AH139" i="62"/>
  <c r="AH141" i="62"/>
  <c r="AH145" i="62"/>
  <c r="AH149" i="62"/>
  <c r="AH153" i="62"/>
  <c r="AH157" i="62"/>
  <c r="AH161" i="62"/>
  <c r="AH165" i="62"/>
  <c r="AH172" i="62"/>
  <c r="AH176" i="62"/>
  <c r="AH185" i="62"/>
  <c r="AH221" i="62"/>
  <c r="AH230" i="62"/>
  <c r="AH234" i="62"/>
  <c r="AH237" i="62"/>
  <c r="AH239" i="62"/>
  <c r="AH240" i="62"/>
  <c r="AH252" i="62"/>
  <c r="AH253" i="62"/>
  <c r="AH257" i="62"/>
  <c r="AH261" i="62"/>
  <c r="AH265" i="62"/>
  <c r="AH269" i="62"/>
  <c r="AH273" i="62"/>
  <c r="AH277" i="62"/>
  <c r="AH283" i="62"/>
  <c r="AH324" i="62"/>
  <c r="AH332" i="62"/>
  <c r="AH342" i="62"/>
  <c r="AH346" i="62"/>
  <c r="AH352" i="62"/>
  <c r="AH356" i="62"/>
  <c r="AH358" i="62"/>
  <c r="AH75" i="62"/>
  <c r="AH77" i="62"/>
  <c r="AH79" i="62"/>
  <c r="AH81" i="62"/>
  <c r="AH83" i="62"/>
  <c r="AH85" i="62"/>
  <c r="AH87" i="62"/>
  <c r="AH89" i="62"/>
  <c r="AH91" i="62"/>
  <c r="AH93" i="62"/>
  <c r="AH95" i="62"/>
  <c r="AH97" i="62"/>
  <c r="AH99" i="62"/>
  <c r="AH101" i="62"/>
  <c r="AH103" i="62"/>
  <c r="AH111" i="62"/>
  <c r="AH120" i="62"/>
  <c r="AH128" i="62"/>
  <c r="AH132" i="62"/>
  <c r="AH138" i="62"/>
  <c r="AH140" i="62"/>
  <c r="AH142" i="62"/>
  <c r="AH144" i="62"/>
  <c r="AH146" i="62"/>
  <c r="AH148" i="62"/>
  <c r="AH152" i="62"/>
  <c r="AH156" i="62"/>
  <c r="AH158" i="62"/>
  <c r="AH160" i="62"/>
  <c r="AH169" i="62"/>
  <c r="AH171" i="62"/>
  <c r="AH173" i="62"/>
  <c r="AH174" i="62"/>
  <c r="AH184" i="62"/>
  <c r="AH192" i="62"/>
  <c r="AH196" i="62"/>
  <c r="AH212" i="62"/>
  <c r="AH223" i="62"/>
  <c r="AH228" i="62"/>
  <c r="AH232" i="62"/>
  <c r="AH248" i="62"/>
  <c r="AH260" i="62"/>
  <c r="AH264" i="62"/>
  <c r="AH266" i="62"/>
  <c r="AH268" i="62"/>
  <c r="AH270" i="62"/>
  <c r="AH272" i="62"/>
  <c r="AH276" i="62"/>
  <c r="AH282" i="62"/>
  <c r="AH285" i="62"/>
  <c r="AH287" i="62"/>
  <c r="AH289" i="62"/>
  <c r="BX289" i="62" s="1"/>
  <c r="AH293" i="62"/>
  <c r="AH295" i="62"/>
  <c r="AH297" i="62"/>
  <c r="AH299" i="62"/>
  <c r="AH303" i="62"/>
  <c r="AH307" i="62"/>
  <c r="AH309" i="62"/>
  <c r="AH311" i="62"/>
  <c r="AH313" i="62"/>
  <c r="AH315" i="62"/>
  <c r="AH319" i="62"/>
  <c r="AH350" i="62"/>
  <c r="AH354" i="62"/>
  <c r="AH362" i="62"/>
  <c r="AH368" i="62"/>
  <c r="AH371" i="62"/>
  <c r="AH373" i="62"/>
  <c r="AH379" i="62"/>
  <c r="AH383" i="62"/>
  <c r="AH387" i="62"/>
  <c r="AH391" i="62"/>
  <c r="AH395" i="62"/>
  <c r="AH399" i="62"/>
  <c r="AH403" i="62"/>
  <c r="AH407" i="62"/>
  <c r="AH411" i="62"/>
  <c r="AH437" i="62"/>
  <c r="AH439" i="62"/>
  <c r="AH441" i="62"/>
  <c r="AH454" i="62"/>
  <c r="AH478" i="62"/>
  <c r="AH487" i="62"/>
  <c r="AH188" i="62"/>
  <c r="AH190" i="62"/>
  <c r="AH194" i="62"/>
  <c r="AH198" i="62"/>
  <c r="AH202" i="62"/>
  <c r="AH206" i="62"/>
  <c r="AH210" i="62"/>
  <c r="AH214" i="62"/>
  <c r="AH220" i="62"/>
  <c r="AH222" i="62"/>
  <c r="AH225" i="62"/>
  <c r="AH227" i="62"/>
  <c r="AH231" i="62"/>
  <c r="AH241" i="62"/>
  <c r="AH243" i="62"/>
  <c r="AH245" i="62"/>
  <c r="AH247" i="62"/>
  <c r="AH256" i="62"/>
  <c r="AH286" i="62"/>
  <c r="AH290" i="62"/>
  <c r="AH292" i="62"/>
  <c r="AH294" i="62"/>
  <c r="AH298" i="62"/>
  <c r="AH302" i="62"/>
  <c r="AH304" i="62"/>
  <c r="AH306" i="62"/>
  <c r="AH308" i="62"/>
  <c r="AH310" i="62"/>
  <c r="AH314" i="62"/>
  <c r="AH318" i="62"/>
  <c r="AH323" i="62"/>
  <c r="AH325" i="62"/>
  <c r="AH327" i="62"/>
  <c r="AH329" i="62"/>
  <c r="AH331" i="62"/>
  <c r="AH335" i="62"/>
  <c r="AH339" i="62"/>
  <c r="AH341" i="62"/>
  <c r="AH349" i="62"/>
  <c r="AH366" i="62"/>
  <c r="AH372" i="62"/>
  <c r="AH374" i="62"/>
  <c r="AH376" i="62"/>
  <c r="AH378" i="62"/>
  <c r="AH382" i="62"/>
  <c r="AH386" i="62"/>
  <c r="AH388" i="62"/>
  <c r="AH390" i="62"/>
  <c r="AH392" i="62"/>
  <c r="AH394" i="62"/>
  <c r="AH398" i="62"/>
  <c r="AH402" i="62"/>
  <c r="AH404" i="62"/>
  <c r="AH406" i="62"/>
  <c r="AH409" i="62"/>
  <c r="AH413" i="62"/>
  <c r="AH415" i="62"/>
  <c r="AH419" i="62"/>
  <c r="AH428" i="62"/>
  <c r="AH432" i="62"/>
  <c r="AH438" i="62"/>
  <c r="AH444" i="62"/>
  <c r="AH445" i="62"/>
  <c r="AH449" i="62"/>
  <c r="AH456" i="62"/>
  <c r="AH470" i="62"/>
  <c r="AH474" i="62"/>
  <c r="AH482" i="62"/>
  <c r="AH486" i="62"/>
  <c r="AH491" i="62"/>
  <c r="AH495" i="62"/>
  <c r="BU425" i="61"/>
  <c r="BU430" i="61"/>
  <c r="BU433" i="61"/>
  <c r="BU434" i="61"/>
  <c r="BU441" i="61"/>
  <c r="BU447" i="61"/>
  <c r="BU454" i="61"/>
  <c r="BU458" i="61"/>
  <c r="BU462" i="61"/>
  <c r="BU464" i="61"/>
  <c r="BU471" i="61"/>
  <c r="BU7" i="61"/>
  <c r="BU11" i="61"/>
  <c r="BU15" i="61"/>
  <c r="BU24" i="61"/>
  <c r="BU18" i="61"/>
  <c r="BU29" i="61"/>
  <c r="BU33" i="61"/>
  <c r="BU45" i="61"/>
  <c r="BU49" i="61"/>
  <c r="BU61" i="61"/>
  <c r="BU65" i="61"/>
  <c r="BU77" i="61"/>
  <c r="BU81" i="61"/>
  <c r="BU93" i="61"/>
  <c r="BU97" i="61"/>
  <c r="BU109" i="61"/>
  <c r="BU113" i="61"/>
  <c r="BU125" i="61"/>
  <c r="BU5" i="61"/>
  <c r="BU6" i="61"/>
  <c r="BU10" i="61"/>
  <c r="BU19" i="61"/>
  <c r="BU23" i="61"/>
  <c r="BU27" i="61"/>
  <c r="BU28" i="61"/>
  <c r="BU31" i="61"/>
  <c r="BU32" i="61"/>
  <c r="BU35" i="61"/>
  <c r="BU39" i="61"/>
  <c r="BU43" i="61"/>
  <c r="BU44" i="61"/>
  <c r="BU47" i="61"/>
  <c r="BU48" i="61"/>
  <c r="BU51" i="61"/>
  <c r="BU55" i="61"/>
  <c r="BU59" i="61"/>
  <c r="BU60" i="61"/>
  <c r="BU63" i="61"/>
  <c r="BU64" i="61"/>
  <c r="BU67" i="61"/>
  <c r="BU71" i="61"/>
  <c r="BU75" i="61"/>
  <c r="BU76" i="61"/>
  <c r="BU79" i="61"/>
  <c r="BU80" i="61"/>
  <c r="BU83" i="61"/>
  <c r="BU87" i="61"/>
  <c r="BU91" i="61"/>
  <c r="BU92" i="61"/>
  <c r="BU95" i="61"/>
  <c r="BU472" i="61"/>
  <c r="BU151" i="61"/>
  <c r="BU155" i="61"/>
  <c r="BU159" i="61"/>
  <c r="BU163" i="61"/>
  <c r="BU167" i="61"/>
  <c r="BU171" i="61"/>
  <c r="BU175" i="61"/>
  <c r="BU179" i="61"/>
  <c r="BU185" i="61"/>
  <c r="BU187" i="61"/>
  <c r="BU193" i="61"/>
  <c r="BU195" i="61"/>
  <c r="BU201" i="61"/>
  <c r="BU203" i="61"/>
  <c r="BU209" i="61"/>
  <c r="BU211" i="61"/>
  <c r="BU217" i="61"/>
  <c r="BU219" i="61"/>
  <c r="BU237" i="61"/>
  <c r="BU242" i="61"/>
  <c r="BU243" i="61"/>
  <c r="BU249" i="61"/>
  <c r="BU250" i="61"/>
  <c r="BU260" i="61"/>
  <c r="BU262" i="61"/>
  <c r="BU266" i="61"/>
  <c r="BU268" i="61"/>
  <c r="BU270" i="61"/>
  <c r="BU272" i="61"/>
  <c r="BU274" i="61"/>
  <c r="BU276" i="61"/>
  <c r="BU278" i="61"/>
  <c r="BU282" i="61"/>
  <c r="BU286" i="61"/>
  <c r="BU288" i="61"/>
  <c r="BU290" i="61"/>
  <c r="BU294" i="61"/>
  <c r="BU298" i="61"/>
  <c r="BU300" i="61"/>
  <c r="BU302" i="61"/>
  <c r="BU304" i="61"/>
  <c r="BU306" i="61"/>
  <c r="BU308" i="61"/>
  <c r="BU311" i="61"/>
  <c r="BU313" i="61"/>
  <c r="BU317" i="61"/>
  <c r="BU321" i="61"/>
  <c r="BU325" i="61"/>
  <c r="BU330" i="61"/>
  <c r="BU331" i="61"/>
  <c r="BU335" i="61"/>
  <c r="BU372" i="61"/>
  <c r="BU374" i="61"/>
  <c r="BU377" i="61"/>
  <c r="BU381" i="61"/>
  <c r="BU383" i="61"/>
  <c r="BU386" i="61"/>
  <c r="BU390" i="61"/>
  <c r="BU394" i="61"/>
  <c r="BU406" i="61"/>
  <c r="BU420" i="61"/>
  <c r="BU424" i="61"/>
  <c r="BU432" i="61"/>
  <c r="BU436" i="61"/>
  <c r="BU442" i="61"/>
  <c r="BU445" i="61"/>
  <c r="BU446" i="61"/>
  <c r="BU449" i="61"/>
  <c r="BU450" i="61"/>
  <c r="BU453" i="61"/>
  <c r="BU457" i="61"/>
  <c r="BU466" i="61"/>
  <c r="BU470" i="61"/>
  <c r="BU474" i="61"/>
  <c r="BU481" i="61"/>
  <c r="BU484" i="61"/>
  <c r="BU486" i="61"/>
  <c r="BU498" i="61"/>
  <c r="BU129" i="61"/>
  <c r="BU136" i="61"/>
  <c r="BU138" i="61"/>
  <c r="BU140" i="61"/>
  <c r="BU142" i="61"/>
  <c r="BU144" i="61"/>
  <c r="BU146" i="61"/>
  <c r="BU154" i="61"/>
  <c r="BU158" i="61"/>
  <c r="BU162" i="61"/>
  <c r="BU166" i="61"/>
  <c r="BU170" i="61"/>
  <c r="BU174" i="61"/>
  <c r="BU178" i="61"/>
  <c r="BU180" i="61"/>
  <c r="BU186" i="61"/>
  <c r="BU188" i="61"/>
  <c r="BU194" i="61"/>
  <c r="BU196" i="61"/>
  <c r="BU202" i="61"/>
  <c r="BU204" i="61"/>
  <c r="BU210" i="61"/>
  <c r="BU212" i="61"/>
  <c r="BU218" i="61"/>
  <c r="BU220" i="61"/>
  <c r="BU228" i="61"/>
  <c r="BU233" i="61"/>
  <c r="BU245" i="61"/>
  <c r="BU253" i="61"/>
  <c r="BU255" i="61"/>
  <c r="BU257" i="61"/>
  <c r="BU258" i="61"/>
  <c r="BU259" i="61"/>
  <c r="BU314" i="61"/>
  <c r="BU319" i="61"/>
  <c r="BU323" i="61"/>
  <c r="BU333" i="61"/>
  <c r="BU348" i="61"/>
  <c r="BU356" i="61"/>
  <c r="BU364" i="61"/>
  <c r="BU380" i="61"/>
  <c r="BU385" i="61"/>
  <c r="BU387" i="61"/>
  <c r="BU389" i="61"/>
  <c r="BU393" i="61"/>
  <c r="BU397" i="61"/>
  <c r="BU399" i="61"/>
  <c r="BU401" i="61"/>
  <c r="BU409" i="61"/>
  <c r="BU410" i="61"/>
  <c r="BU412" i="61"/>
  <c r="BU414" i="61"/>
  <c r="BU426" i="61"/>
  <c r="BU428" i="61"/>
  <c r="BU444" i="61"/>
  <c r="BU448" i="61"/>
  <c r="BU455" i="61"/>
  <c r="BU465" i="61"/>
  <c r="BU469" i="61"/>
  <c r="BU473" i="61"/>
  <c r="BU488" i="61"/>
  <c r="BU492" i="61"/>
  <c r="BU496" i="61"/>
  <c r="BU497" i="61"/>
  <c r="BU500" i="61"/>
  <c r="BU96" i="61"/>
  <c r="BU99" i="61"/>
  <c r="BU103" i="61"/>
  <c r="BU107" i="61"/>
  <c r="BU108" i="61"/>
  <c r="BU111" i="61"/>
  <c r="BU112" i="61"/>
  <c r="BU115" i="61"/>
  <c r="BU119" i="61"/>
  <c r="BU123" i="61"/>
  <c r="BU124" i="61"/>
  <c r="BU127" i="61"/>
  <c r="BU128" i="61"/>
  <c r="BU131" i="61"/>
  <c r="BU139" i="61"/>
  <c r="BU141" i="61"/>
  <c r="BU143" i="61"/>
  <c r="BU148" i="61"/>
  <c r="BU160" i="61"/>
  <c r="BU164" i="61"/>
  <c r="BU169" i="61"/>
  <c r="BU173" i="61"/>
  <c r="BU176" i="61"/>
  <c r="BU177" i="61"/>
  <c r="BU181" i="61"/>
  <c r="BU183" i="61"/>
  <c r="BU189" i="61"/>
  <c r="BU191" i="61"/>
  <c r="BU197" i="61"/>
  <c r="BU199" i="61"/>
  <c r="BU205" i="61"/>
  <c r="BU207" i="61"/>
  <c r="BU213" i="61"/>
  <c r="BU215" i="61"/>
  <c r="BU221" i="61"/>
  <c r="BU223" i="61"/>
  <c r="BU225" i="61"/>
  <c r="BU226" i="61"/>
  <c r="BU227" i="61"/>
  <c r="BU231" i="61"/>
  <c r="BU236" i="61"/>
  <c r="BU239" i="61"/>
  <c r="BU241" i="61"/>
  <c r="BU247" i="61"/>
  <c r="BU261" i="61"/>
  <c r="BU265" i="61"/>
  <c r="BU273" i="61"/>
  <c r="BU281" i="61"/>
  <c r="BU289" i="61"/>
  <c r="BU297" i="61"/>
  <c r="BU305" i="61"/>
  <c r="BU315" i="61"/>
  <c r="BU329" i="61"/>
  <c r="BU337" i="61"/>
  <c r="BU342" i="61"/>
  <c r="BU346" i="61"/>
  <c r="BU347" i="61"/>
  <c r="BU350" i="61"/>
  <c r="BU354" i="61"/>
  <c r="BU355" i="61"/>
  <c r="BU358" i="61"/>
  <c r="BU362" i="61"/>
  <c r="BU363" i="61"/>
  <c r="BU366" i="61"/>
  <c r="BU370" i="61"/>
  <c r="BU378" i="61"/>
  <c r="BU398" i="61"/>
  <c r="BU402" i="61"/>
  <c r="BU405" i="61"/>
  <c r="BU413" i="61"/>
  <c r="BU415" i="61"/>
  <c r="BU419" i="61"/>
  <c r="BU427" i="61"/>
  <c r="BU429" i="61"/>
  <c r="BU431" i="61"/>
  <c r="BU438" i="61"/>
  <c r="BU440" i="61"/>
  <c r="BU451" i="61"/>
  <c r="BU459" i="61"/>
  <c r="BU461" i="61"/>
  <c r="BU479" i="61"/>
  <c r="BU487" i="61"/>
  <c r="BU491" i="61"/>
  <c r="BU495" i="61"/>
  <c r="BU499" i="61"/>
  <c r="BH434" i="61"/>
  <c r="BH438" i="61"/>
  <c r="BH446" i="61"/>
  <c r="BH450" i="61"/>
  <c r="BH452" i="61"/>
  <c r="BH453" i="61"/>
  <c r="BH463" i="61"/>
  <c r="BH180" i="61"/>
  <c r="BH188" i="61"/>
  <c r="BH198" i="61"/>
  <c r="BH206" i="61"/>
  <c r="BH214" i="61"/>
  <c r="BH222" i="61"/>
  <c r="BH251" i="61"/>
  <c r="BH256" i="61"/>
  <c r="BH337" i="61"/>
  <c r="BH350" i="61"/>
  <c r="BH358" i="61"/>
  <c r="BH383" i="61"/>
  <c r="BH387" i="61"/>
  <c r="BH391" i="61"/>
  <c r="BH393" i="61"/>
  <c r="BH397" i="61"/>
  <c r="BH399" i="61"/>
  <c r="BH403" i="61"/>
  <c r="BH407" i="61"/>
  <c r="BH416" i="61"/>
  <c r="BH420" i="61"/>
  <c r="BH21" i="61"/>
  <c r="BH54" i="61"/>
  <c r="BH85" i="61"/>
  <c r="BH86" i="61"/>
  <c r="BH89" i="61"/>
  <c r="BH90" i="61"/>
  <c r="BH93" i="61"/>
  <c r="BH97" i="61"/>
  <c r="BH101" i="61"/>
  <c r="BH102" i="61"/>
  <c r="BH105" i="61"/>
  <c r="BH106" i="61"/>
  <c r="BH109" i="61"/>
  <c r="BH113" i="61"/>
  <c r="BH117" i="61"/>
  <c r="BH118" i="61"/>
  <c r="BH121" i="61"/>
  <c r="BH122" i="61"/>
  <c r="BH125" i="61"/>
  <c r="BH129" i="61"/>
  <c r="BH139" i="61"/>
  <c r="BH143" i="61"/>
  <c r="BH146" i="61"/>
  <c r="BH150" i="61"/>
  <c r="BH154" i="61"/>
  <c r="BH158" i="61"/>
  <c r="BH170" i="61"/>
  <c r="BH171" i="61"/>
  <c r="BH481" i="61"/>
  <c r="BH483" i="61"/>
  <c r="BH489" i="61"/>
  <c r="BH493" i="61"/>
  <c r="BH497" i="61"/>
  <c r="BH501" i="61"/>
  <c r="BH176" i="61"/>
  <c r="BH182" i="61"/>
  <c r="BH190" i="61"/>
  <c r="BH196" i="61"/>
  <c r="BH204" i="61"/>
  <c r="BH212" i="61"/>
  <c r="BH220" i="61"/>
  <c r="BH228" i="61"/>
  <c r="BH243" i="61"/>
  <c r="BH314" i="61"/>
  <c r="BH327" i="61"/>
  <c r="BH342" i="61"/>
  <c r="BH395" i="61"/>
  <c r="BH53" i="61"/>
  <c r="BH16" i="61"/>
  <c r="BH75" i="61"/>
  <c r="BH87" i="61"/>
  <c r="BH136" i="61"/>
  <c r="BH140" i="61"/>
  <c r="BH149" i="61"/>
  <c r="BH153" i="61"/>
  <c r="BH157" i="61"/>
  <c r="BH161" i="61"/>
  <c r="BH165" i="61"/>
  <c r="BH169" i="61"/>
  <c r="BH173" i="61"/>
  <c r="BH177" i="61"/>
  <c r="BH181" i="61"/>
  <c r="BH183" i="61"/>
  <c r="BH189" i="61"/>
  <c r="BH191" i="61"/>
  <c r="BH197" i="61"/>
  <c r="BH199" i="61"/>
  <c r="BH205" i="61"/>
  <c r="BH207" i="61"/>
  <c r="BH213" i="61"/>
  <c r="BH215" i="61"/>
  <c r="BH221" i="61"/>
  <c r="BH223" i="61"/>
  <c r="BH225" i="61"/>
  <c r="BH229" i="61"/>
  <c r="BH231" i="61"/>
  <c r="BH235" i="61"/>
  <c r="BH239" i="61"/>
  <c r="BH240" i="61"/>
  <c r="BH241" i="61"/>
  <c r="BH247" i="61"/>
  <c r="BH248" i="61"/>
  <c r="BH260" i="61"/>
  <c r="BH264" i="61"/>
  <c r="BH266" i="61"/>
  <c r="BH268" i="61"/>
  <c r="BH272" i="61"/>
  <c r="BH276" i="61"/>
  <c r="BH278" i="61"/>
  <c r="BH280" i="61"/>
  <c r="BH282" i="61"/>
  <c r="BH284" i="61"/>
  <c r="BH286" i="61"/>
  <c r="BH288" i="61"/>
  <c r="BH292" i="61"/>
  <c r="BH296" i="61"/>
  <c r="BH300" i="61"/>
  <c r="BH304" i="61"/>
  <c r="BH308" i="61"/>
  <c r="BH323" i="61"/>
  <c r="BH329" i="61"/>
  <c r="BH371" i="61"/>
  <c r="BH378" i="61"/>
  <c r="BH384" i="61"/>
  <c r="BH388" i="61"/>
  <c r="BH392" i="61"/>
  <c r="BH396" i="61"/>
  <c r="BH400" i="61"/>
  <c r="BH402" i="61"/>
  <c r="BH404" i="61"/>
  <c r="BH410" i="61"/>
  <c r="BH414" i="61"/>
  <c r="BH418" i="61"/>
  <c r="BH422" i="61"/>
  <c r="BH426" i="61"/>
  <c r="BH439" i="61"/>
  <c r="BH440" i="61"/>
  <c r="BH443" i="61"/>
  <c r="BH444" i="61"/>
  <c r="BH447" i="61"/>
  <c r="BH451" i="61"/>
  <c r="BH460" i="61"/>
  <c r="BH461" i="61"/>
  <c r="BH465" i="61"/>
  <c r="BH468" i="61"/>
  <c r="BH469" i="61"/>
  <c r="BH472" i="61"/>
  <c r="BH479" i="61"/>
  <c r="BH492" i="61"/>
  <c r="BH496" i="61"/>
  <c r="BH91" i="61"/>
  <c r="BH103" i="61"/>
  <c r="BH107" i="61"/>
  <c r="BH119" i="61"/>
  <c r="BH123" i="61"/>
  <c r="BH133" i="61"/>
  <c r="BH148" i="61"/>
  <c r="BH152" i="61"/>
  <c r="BH156" i="61"/>
  <c r="BH160" i="61"/>
  <c r="BH164" i="61"/>
  <c r="BH168" i="61"/>
  <c r="BH172" i="61"/>
  <c r="BH467" i="61"/>
  <c r="BH471" i="61"/>
  <c r="BH475" i="61"/>
  <c r="BH477" i="61"/>
  <c r="BH485" i="61"/>
  <c r="BH486" i="61"/>
  <c r="BH490" i="61"/>
  <c r="BH491" i="61"/>
  <c r="BH494" i="61"/>
  <c r="BH495" i="61"/>
  <c r="BH498" i="61"/>
  <c r="BH174" i="61"/>
  <c r="BH175" i="61"/>
  <c r="BH179" i="61"/>
  <c r="BH185" i="61"/>
  <c r="BH187" i="61"/>
  <c r="BH193" i="61"/>
  <c r="BH195" i="61"/>
  <c r="BH201" i="61"/>
  <c r="BH203" i="61"/>
  <c r="BH209" i="61"/>
  <c r="BH211" i="61"/>
  <c r="BH217" i="61"/>
  <c r="BH219" i="61"/>
  <c r="BH224" i="61"/>
  <c r="BH232" i="61"/>
  <c r="BH234" i="61"/>
  <c r="BH245" i="61"/>
  <c r="BH249" i="61"/>
  <c r="BH259" i="61"/>
  <c r="BH267" i="61"/>
  <c r="BH275" i="61"/>
  <c r="BH283" i="61"/>
  <c r="BH291" i="61"/>
  <c r="BH299" i="61"/>
  <c r="BH307" i="61"/>
  <c r="BH312" i="61"/>
  <c r="BH313" i="61"/>
  <c r="BH320" i="61"/>
  <c r="BH326" i="61"/>
  <c r="BH331" i="61"/>
  <c r="BH333" i="61"/>
  <c r="BH335" i="61"/>
  <c r="BH340" i="61"/>
  <c r="BH341" i="61"/>
  <c r="BH344" i="61"/>
  <c r="BH348" i="61"/>
  <c r="BH352" i="61"/>
  <c r="BH356" i="61"/>
  <c r="BH357" i="61"/>
  <c r="BH360" i="61"/>
  <c r="BH364" i="61"/>
  <c r="BH368" i="61"/>
  <c r="BH372" i="61"/>
  <c r="BH374" i="61"/>
  <c r="BH376" i="61"/>
  <c r="BH408" i="61"/>
  <c r="BH413" i="61"/>
  <c r="BH425" i="61"/>
  <c r="BH429" i="61"/>
  <c r="BH431" i="61"/>
  <c r="BH435" i="61"/>
  <c r="BH442" i="61"/>
  <c r="BH456" i="61"/>
  <c r="BH64" i="61"/>
  <c r="BH84" i="61"/>
  <c r="BH88" i="61"/>
  <c r="BH92" i="61"/>
  <c r="BH96" i="61"/>
  <c r="BH100" i="61"/>
  <c r="BH104" i="61"/>
  <c r="BH108" i="61"/>
  <c r="BH112" i="61"/>
  <c r="BH116" i="61"/>
  <c r="BH120" i="61"/>
  <c r="BH124" i="61"/>
  <c r="BH128" i="61"/>
  <c r="BH132" i="61"/>
  <c r="BH137" i="61"/>
  <c r="BH138" i="61"/>
  <c r="BH141" i="61"/>
  <c r="BH142" i="61"/>
  <c r="BH145" i="61"/>
  <c r="BH147" i="61"/>
  <c r="BH159" i="61"/>
  <c r="BH163" i="61"/>
  <c r="BH227" i="61"/>
  <c r="BH233" i="61"/>
  <c r="BH242" i="61"/>
  <c r="BH252" i="61"/>
  <c r="BH255" i="61"/>
  <c r="BH257" i="61"/>
  <c r="BH261" i="61"/>
  <c r="BH265" i="61"/>
  <c r="BH269" i="61"/>
  <c r="BH273" i="61"/>
  <c r="BH277" i="61"/>
  <c r="BH281" i="61"/>
  <c r="BH285" i="61"/>
  <c r="BH289" i="61"/>
  <c r="BH293" i="61"/>
  <c r="BH297" i="61"/>
  <c r="BH301" i="61"/>
  <c r="BH305" i="61"/>
  <c r="BH309" i="61"/>
  <c r="BH311" i="61"/>
  <c r="BH315" i="61"/>
  <c r="BH319" i="61"/>
  <c r="BH321" i="61"/>
  <c r="BH324" i="61"/>
  <c r="BH325" i="61"/>
  <c r="BH330" i="61"/>
  <c r="BH336" i="61"/>
  <c r="BH339" i="61"/>
  <c r="BH343" i="61"/>
  <c r="BH347" i="61"/>
  <c r="BH351" i="61"/>
  <c r="BH355" i="61"/>
  <c r="BH359" i="61"/>
  <c r="BH363" i="61"/>
  <c r="BH367" i="61"/>
  <c r="BH375" i="61"/>
  <c r="BH379" i="61"/>
  <c r="BH394" i="61"/>
  <c r="BH398" i="61"/>
  <c r="BH406" i="61"/>
  <c r="BH411" i="61"/>
  <c r="BH412" i="61"/>
  <c r="BH415" i="61"/>
  <c r="BH419" i="61"/>
  <c r="BH423" i="61"/>
  <c r="BH427" i="61"/>
  <c r="BH428" i="61"/>
  <c r="BH441" i="61"/>
  <c r="BH445" i="61"/>
  <c r="BH455" i="61"/>
  <c r="BH462" i="61"/>
  <c r="BH466" i="61"/>
  <c r="BH470" i="61"/>
  <c r="BH476" i="61"/>
  <c r="BH480" i="61"/>
  <c r="BH482" i="61"/>
  <c r="AU444" i="61"/>
  <c r="AU448" i="61"/>
  <c r="AU452" i="61"/>
  <c r="AU455" i="61"/>
  <c r="AU465" i="61"/>
  <c r="AU5" i="61"/>
  <c r="AU16" i="61"/>
  <c r="AU23" i="61"/>
  <c r="AU35" i="61"/>
  <c r="AU36" i="61"/>
  <c r="AU43" i="61"/>
  <c r="AU47" i="61"/>
  <c r="AU55" i="61"/>
  <c r="AU56" i="61"/>
  <c r="AU67" i="61"/>
  <c r="AU68" i="61"/>
  <c r="AU75" i="61"/>
  <c r="AU79" i="61"/>
  <c r="AU83" i="61"/>
  <c r="AU84" i="61"/>
  <c r="AU87" i="61"/>
  <c r="AU88" i="61"/>
  <c r="AU91" i="61"/>
  <c r="AU95" i="61"/>
  <c r="AU99" i="61"/>
  <c r="AU100" i="61"/>
  <c r="AU103" i="61"/>
  <c r="AU104" i="61"/>
  <c r="AU107" i="61"/>
  <c r="AU111" i="61"/>
  <c r="AU115" i="61"/>
  <c r="AU116" i="61"/>
  <c r="AU119" i="61"/>
  <c r="AU120" i="61"/>
  <c r="AU123" i="61"/>
  <c r="AU127" i="61"/>
  <c r="AU131" i="61"/>
  <c r="AU132" i="61"/>
  <c r="AU135" i="61"/>
  <c r="AU143" i="61"/>
  <c r="AU148" i="61"/>
  <c r="AU152" i="61"/>
  <c r="AU156" i="61"/>
  <c r="AU168" i="61"/>
  <c r="AU169" i="61"/>
  <c r="AU172" i="61"/>
  <c r="AU173" i="61"/>
  <c r="AU177" i="61"/>
  <c r="AU181" i="61"/>
  <c r="AU183" i="61"/>
  <c r="AU189" i="61"/>
  <c r="AU191" i="61"/>
  <c r="AU197" i="61"/>
  <c r="AU199" i="61"/>
  <c r="AU205" i="61"/>
  <c r="AU207" i="61"/>
  <c r="AU213" i="61"/>
  <c r="AU215" i="61"/>
  <c r="AU221" i="61"/>
  <c r="AU223" i="61"/>
  <c r="AU12" i="61"/>
  <c r="AU11" i="61"/>
  <c r="AU20" i="61"/>
  <c r="AU151" i="61"/>
  <c r="AU155" i="61"/>
  <c r="AU159" i="61"/>
  <c r="AU163" i="61"/>
  <c r="AU167" i="61"/>
  <c r="AU171" i="61"/>
  <c r="AU175" i="61"/>
  <c r="AU179" i="61"/>
  <c r="AU185" i="61"/>
  <c r="AU187" i="61"/>
  <c r="AU193" i="61"/>
  <c r="AU195" i="61"/>
  <c r="AU201" i="61"/>
  <c r="AU203" i="61"/>
  <c r="AU209" i="61"/>
  <c r="AU211" i="61"/>
  <c r="AU217" i="61"/>
  <c r="AU219" i="61"/>
  <c r="AU237" i="61"/>
  <c r="AU243" i="61"/>
  <c r="AU246" i="61"/>
  <c r="AU249" i="61"/>
  <c r="AU254" i="61"/>
  <c r="AU258" i="61"/>
  <c r="AU264" i="61"/>
  <c r="AU266" i="61"/>
  <c r="AU270" i="61"/>
  <c r="AU274" i="61"/>
  <c r="AU278" i="61"/>
  <c r="AU280" i="61"/>
  <c r="AU282" i="61"/>
  <c r="AU284" i="61"/>
  <c r="AU286" i="61"/>
  <c r="AU290" i="61"/>
  <c r="AU292" i="61"/>
  <c r="AU294" i="61"/>
  <c r="AU296" i="61"/>
  <c r="AU298" i="61"/>
  <c r="AU302" i="61"/>
  <c r="AU306" i="61"/>
  <c r="AU311" i="61"/>
  <c r="AU313" i="61"/>
  <c r="AU321" i="61"/>
  <c r="AU335" i="61"/>
  <c r="AU225" i="61"/>
  <c r="AU227" i="61"/>
  <c r="AU230" i="61"/>
  <c r="AU231" i="61"/>
  <c r="AU234" i="61"/>
  <c r="AU239" i="61"/>
  <c r="AU241" i="61"/>
  <c r="AU247" i="61"/>
  <c r="AU261" i="61"/>
  <c r="AU269" i="61"/>
  <c r="AU277" i="61"/>
  <c r="AU285" i="61"/>
  <c r="AU293" i="61"/>
  <c r="AU301" i="61"/>
  <c r="AU309" i="61"/>
  <c r="AU315" i="61"/>
  <c r="AU318" i="61"/>
  <c r="AU322" i="61"/>
  <c r="AU329" i="61"/>
  <c r="AU342" i="61"/>
  <c r="AU346" i="61"/>
  <c r="AU347" i="61"/>
  <c r="AU350" i="61"/>
  <c r="AU354" i="61"/>
  <c r="AU355" i="61"/>
  <c r="AU358" i="61"/>
  <c r="AU362" i="61"/>
  <c r="AU366" i="61"/>
  <c r="AU370" i="61"/>
  <c r="AU378" i="61"/>
  <c r="AU402" i="61"/>
  <c r="AU409" i="61"/>
  <c r="AU423" i="61"/>
  <c r="AU429" i="61"/>
  <c r="AU431" i="61"/>
  <c r="AU433" i="61"/>
  <c r="AU435" i="61"/>
  <c r="AU438" i="61"/>
  <c r="AU440" i="61"/>
  <c r="AU454" i="61"/>
  <c r="AU459" i="61"/>
  <c r="AU461" i="61"/>
  <c r="AU475" i="61"/>
  <c r="AU477" i="61"/>
  <c r="AU479" i="61"/>
  <c r="AU487" i="61"/>
  <c r="AU491" i="61"/>
  <c r="AU495" i="61"/>
  <c r="AU499" i="61"/>
  <c r="AU501" i="61"/>
  <c r="AU42" i="61"/>
  <c r="AU86" i="61"/>
  <c r="AU90" i="61"/>
  <c r="AU94" i="61"/>
  <c r="AU98" i="61"/>
  <c r="AU102" i="61"/>
  <c r="AU106" i="61"/>
  <c r="AU110" i="61"/>
  <c r="AU114" i="61"/>
  <c r="AU118" i="61"/>
  <c r="AU122" i="61"/>
  <c r="AU126" i="61"/>
  <c r="AU130" i="61"/>
  <c r="AU134" i="61"/>
  <c r="AU139" i="61"/>
  <c r="AU145" i="61"/>
  <c r="AU147" i="61"/>
  <c r="AU161" i="61"/>
  <c r="AU165" i="61"/>
  <c r="AU229" i="61"/>
  <c r="AU238" i="61"/>
  <c r="AU240" i="61"/>
  <c r="AU263" i="61"/>
  <c r="AU267" i="61"/>
  <c r="AU271" i="61"/>
  <c r="AU275" i="61"/>
  <c r="AU279" i="61"/>
  <c r="AU283" i="61"/>
  <c r="AU287" i="61"/>
  <c r="AU291" i="61"/>
  <c r="AU295" i="61"/>
  <c r="AU299" i="61"/>
  <c r="AU303" i="61"/>
  <c r="AU307" i="61"/>
  <c r="AU326" i="61"/>
  <c r="AU334" i="61"/>
  <c r="AU336" i="61"/>
  <c r="AU337" i="61"/>
  <c r="AU341" i="61"/>
  <c r="AU345" i="61"/>
  <c r="AU349" i="61"/>
  <c r="AU353" i="61"/>
  <c r="AU357" i="61"/>
  <c r="AU361" i="61"/>
  <c r="AU365" i="61"/>
  <c r="AU369" i="61"/>
  <c r="AU373" i="61"/>
  <c r="AU375" i="61"/>
  <c r="AU377" i="61"/>
  <c r="AU382" i="61"/>
  <c r="AU384" i="61"/>
  <c r="AU396" i="61"/>
  <c r="AU400" i="61"/>
  <c r="AU408" i="61"/>
  <c r="AU413" i="61"/>
  <c r="AU417" i="61"/>
  <c r="AU421" i="61"/>
  <c r="AU425" i="61"/>
  <c r="AU430" i="61"/>
  <c r="AU434" i="61"/>
  <c r="AU437" i="61"/>
  <c r="AU443" i="61"/>
  <c r="AU447" i="61"/>
  <c r="AU458" i="61"/>
  <c r="AU468" i="61"/>
  <c r="AU472" i="61"/>
  <c r="AU480" i="61"/>
  <c r="AU482" i="61"/>
  <c r="AU372" i="61"/>
  <c r="AU374" i="61"/>
  <c r="AU381" i="61"/>
  <c r="AU386" i="61"/>
  <c r="AU390" i="61"/>
  <c r="AU394" i="61"/>
  <c r="AU406" i="61"/>
  <c r="AU420" i="61"/>
  <c r="AU424" i="61"/>
  <c r="AU436" i="61"/>
  <c r="AU445" i="61"/>
  <c r="AU449" i="61"/>
  <c r="AU453" i="61"/>
  <c r="AU457" i="61"/>
  <c r="AU463" i="61"/>
  <c r="AU466" i="61"/>
  <c r="AU470" i="61"/>
  <c r="AU474" i="61"/>
  <c r="AU476" i="61"/>
  <c r="AU481" i="61"/>
  <c r="AU484" i="61"/>
  <c r="AU485" i="61"/>
  <c r="AU494" i="61"/>
  <c r="AU498" i="61"/>
  <c r="AU3" i="61"/>
  <c r="AH112" i="61"/>
  <c r="AH116" i="61"/>
  <c r="AH120" i="61"/>
  <c r="AH124" i="61"/>
  <c r="AH128" i="61"/>
  <c r="AH132" i="61"/>
  <c r="AH141" i="61"/>
  <c r="AH145" i="61"/>
  <c r="AH147" i="61"/>
  <c r="AH155" i="61"/>
  <c r="AH159" i="61"/>
  <c r="AH227" i="61"/>
  <c r="AH236" i="61"/>
  <c r="AH246" i="61"/>
  <c r="AH254" i="61"/>
  <c r="AH255" i="61"/>
  <c r="AH257" i="61"/>
  <c r="AH261" i="61"/>
  <c r="AH265" i="61"/>
  <c r="AH269" i="61"/>
  <c r="AH273" i="61"/>
  <c r="AH277" i="61"/>
  <c r="AH281" i="61"/>
  <c r="AH285" i="61"/>
  <c r="AH289" i="61"/>
  <c r="AH293" i="61"/>
  <c r="AH297" i="61"/>
  <c r="AH301" i="61"/>
  <c r="AH305" i="61"/>
  <c r="AH309" i="61"/>
  <c r="AH315" i="61"/>
  <c r="AH40" i="61"/>
  <c r="AH48" i="61"/>
  <c r="AH52" i="61"/>
  <c r="AH64" i="61"/>
  <c r="AH72" i="61"/>
  <c r="AH76" i="61"/>
  <c r="AH84" i="61"/>
  <c r="AH88" i="61"/>
  <c r="AH92" i="61"/>
  <c r="AH96" i="61"/>
  <c r="AH100" i="61"/>
  <c r="AH104" i="61"/>
  <c r="AH108" i="61"/>
  <c r="AH468" i="61"/>
  <c r="AH472" i="61"/>
  <c r="AH478" i="61"/>
  <c r="AH482" i="61"/>
  <c r="AH488" i="61"/>
  <c r="AH492" i="61"/>
  <c r="AH10" i="61"/>
  <c r="AH32" i="61"/>
  <c r="AH321" i="61"/>
  <c r="AH327" i="61"/>
  <c r="AH331" i="61"/>
  <c r="AH385" i="61"/>
  <c r="AH387" i="61"/>
  <c r="AH389" i="61"/>
  <c r="AH391" i="61"/>
  <c r="AH395" i="61"/>
  <c r="AH401" i="61"/>
  <c r="AH407" i="61"/>
  <c r="AH412" i="61"/>
  <c r="AH416" i="61"/>
  <c r="AH428" i="61"/>
  <c r="AH430" i="61"/>
  <c r="BX430" i="61" s="1"/>
  <c r="AH432" i="61"/>
  <c r="AH434" i="61"/>
  <c r="AH438" i="61"/>
  <c r="AH442" i="61"/>
  <c r="AH446" i="61"/>
  <c r="AH330" i="61"/>
  <c r="AH335" i="61"/>
  <c r="AH340" i="61"/>
  <c r="AH344" i="61"/>
  <c r="AH348" i="61"/>
  <c r="AH352" i="61"/>
  <c r="AH356" i="61"/>
  <c r="AH360" i="61"/>
  <c r="AH364" i="61"/>
  <c r="AH368" i="61"/>
  <c r="AH372" i="61"/>
  <c r="AH374" i="61"/>
  <c r="AH376" i="61"/>
  <c r="AH378" i="61"/>
  <c r="AH380" i="61"/>
  <c r="AH382" i="61"/>
  <c r="AH42" i="61"/>
  <c r="AH74" i="61"/>
  <c r="AH90" i="61"/>
  <c r="AH94" i="61"/>
  <c r="AH106" i="61"/>
  <c r="AH110" i="61"/>
  <c r="AH122" i="61"/>
  <c r="AH126" i="61"/>
  <c r="AH134" i="61"/>
  <c r="AH136" i="61"/>
  <c r="AH140" i="61"/>
  <c r="AH149" i="61"/>
  <c r="AH153" i="61"/>
  <c r="AH157" i="61"/>
  <c r="AH161" i="61"/>
  <c r="AH165" i="61"/>
  <c r="AH169" i="61"/>
  <c r="AH171" i="61"/>
  <c r="AH390" i="61"/>
  <c r="AH394" i="61"/>
  <c r="AH398" i="61"/>
  <c r="AH406" i="61"/>
  <c r="AH119" i="61"/>
  <c r="AH148" i="61"/>
  <c r="AH152" i="61"/>
  <c r="AH156" i="61"/>
  <c r="AH172" i="61"/>
  <c r="AH178" i="61"/>
  <c r="AH192" i="61"/>
  <c r="AH200" i="61"/>
  <c r="AH202" i="61"/>
  <c r="AH208" i="61"/>
  <c r="AH210" i="61"/>
  <c r="AH216" i="61"/>
  <c r="AH218" i="61"/>
  <c r="AH224" i="61"/>
  <c r="AH232" i="61"/>
  <c r="AH233" i="61"/>
  <c r="AH243" i="61"/>
  <c r="AH251" i="61"/>
  <c r="AH260" i="61"/>
  <c r="AH312" i="61"/>
  <c r="AH317" i="61"/>
  <c r="AH9" i="61"/>
  <c r="AH7" i="61"/>
  <c r="AH39" i="61"/>
  <c r="AH83" i="61"/>
  <c r="AH87" i="61"/>
  <c r="AH99" i="61"/>
  <c r="AH103" i="61"/>
  <c r="AH115" i="61"/>
  <c r="AH131" i="61"/>
  <c r="AH133" i="61"/>
  <c r="AH138" i="61"/>
  <c r="AH142" i="61"/>
  <c r="AH160" i="61"/>
  <c r="AH164" i="61"/>
  <c r="AH168" i="61"/>
  <c r="AH176" i="61"/>
  <c r="AH184" i="61"/>
  <c r="AH186" i="61"/>
  <c r="AH194" i="61"/>
  <c r="AH33" i="61"/>
  <c r="AH37" i="61"/>
  <c r="AH53" i="61"/>
  <c r="AH65" i="61"/>
  <c r="AH69" i="61"/>
  <c r="AH73" i="61"/>
  <c r="AH85" i="61"/>
  <c r="AH89" i="61"/>
  <c r="AH93" i="61"/>
  <c r="AH97" i="61"/>
  <c r="AH101" i="61"/>
  <c r="AH105" i="61"/>
  <c r="AH109" i="61"/>
  <c r="AH113" i="61"/>
  <c r="AH117" i="61"/>
  <c r="AH121" i="61"/>
  <c r="AH125" i="61"/>
  <c r="AH129" i="61"/>
  <c r="AH137" i="61"/>
  <c r="AH143" i="61"/>
  <c r="AH146" i="61"/>
  <c r="AH150" i="61"/>
  <c r="AH162" i="61"/>
  <c r="AH166" i="61"/>
  <c r="AH228" i="61"/>
  <c r="AH239" i="61"/>
  <c r="AH241" i="61"/>
  <c r="AH245" i="61"/>
  <c r="AH247" i="61"/>
  <c r="AH249" i="61"/>
  <c r="AH259" i="61"/>
  <c r="AH263" i="61"/>
  <c r="AH271" i="61"/>
  <c r="AH279" i="61"/>
  <c r="AH287" i="61"/>
  <c r="AH295" i="61"/>
  <c r="AH303" i="61"/>
  <c r="AH316" i="61"/>
  <c r="AH324" i="61"/>
  <c r="AH329" i="61"/>
  <c r="AH333" i="61"/>
  <c r="AH415" i="61"/>
  <c r="AH419" i="61"/>
  <c r="AH423" i="61"/>
  <c r="AH427" i="61"/>
  <c r="AH439" i="61"/>
  <c r="AH448" i="61"/>
  <c r="AH456" i="61"/>
  <c r="AH461" i="61"/>
  <c r="AH469" i="61"/>
  <c r="AH473" i="61"/>
  <c r="AH479" i="61"/>
  <c r="AH481" i="61"/>
  <c r="AH483" i="61"/>
  <c r="AH485" i="61"/>
  <c r="AH489" i="61"/>
  <c r="AH493" i="61"/>
  <c r="AH497" i="61"/>
  <c r="AH501" i="61"/>
  <c r="AH346" i="61"/>
  <c r="AH354" i="61"/>
  <c r="AH362" i="61"/>
  <c r="AH370" i="61"/>
  <c r="AH383" i="61"/>
  <c r="AH388" i="61"/>
  <c r="AH392" i="61"/>
  <c r="AH396" i="61"/>
  <c r="AH400" i="61"/>
  <c r="AH402" i="61"/>
  <c r="AH404" i="61"/>
  <c r="AH408" i="61"/>
  <c r="AH410" i="61"/>
  <c r="AH414" i="61"/>
  <c r="AH418" i="61"/>
  <c r="AH422" i="61"/>
  <c r="AH426" i="61"/>
  <c r="AH443" i="61"/>
  <c r="AH447" i="61"/>
  <c r="AH460" i="61"/>
  <c r="AH466" i="61"/>
  <c r="AH480" i="61"/>
  <c r="AH484" i="61"/>
  <c r="AH495" i="61"/>
  <c r="AH499" i="61"/>
  <c r="AH173" i="61"/>
  <c r="AH177" i="61"/>
  <c r="AH181" i="61"/>
  <c r="AH183" i="61"/>
  <c r="AH185" i="61"/>
  <c r="AH189" i="61"/>
  <c r="AH191" i="61"/>
  <c r="AH193" i="61"/>
  <c r="AH195" i="61"/>
  <c r="AH197" i="61"/>
  <c r="AH199" i="61"/>
  <c r="AH201" i="61"/>
  <c r="AH203" i="61"/>
  <c r="AH205" i="61"/>
  <c r="AH207" i="61"/>
  <c r="AH209" i="61"/>
  <c r="AH213" i="61"/>
  <c r="AH215" i="61"/>
  <c r="AH217" i="61"/>
  <c r="AH221" i="61"/>
  <c r="AH223" i="61"/>
  <c r="AH225" i="61"/>
  <c r="AH229" i="61"/>
  <c r="AH231" i="61"/>
  <c r="AH235" i="61"/>
  <c r="AH244" i="61"/>
  <c r="AH252" i="61"/>
  <c r="AH256" i="61"/>
  <c r="AH264" i="61"/>
  <c r="AH268" i="61"/>
  <c r="AH270" i="61"/>
  <c r="AH272" i="61"/>
  <c r="AH274" i="61"/>
  <c r="AH276" i="61"/>
  <c r="AH280" i="61"/>
  <c r="AH284" i="61"/>
  <c r="AH288" i="61"/>
  <c r="AH290" i="61"/>
  <c r="AH292" i="61"/>
  <c r="AH294" i="61"/>
  <c r="AH296" i="61"/>
  <c r="AH300" i="61"/>
  <c r="AH302" i="61"/>
  <c r="AH304" i="61"/>
  <c r="AH306" i="61"/>
  <c r="AH308" i="61"/>
  <c r="AH328" i="61"/>
  <c r="AH332" i="61"/>
  <c r="AH334" i="61"/>
  <c r="AH336" i="61"/>
  <c r="AH339" i="61"/>
  <c r="AH343" i="61"/>
  <c r="AH347" i="61"/>
  <c r="AH351" i="61"/>
  <c r="AH355" i="61"/>
  <c r="AH359" i="61"/>
  <c r="AH363" i="61"/>
  <c r="AH367" i="61"/>
  <c r="AH373" i="61"/>
  <c r="AH379" i="61"/>
  <c r="AH399" i="61"/>
  <c r="AH411" i="61"/>
  <c r="AH417" i="61"/>
  <c r="AH421" i="61"/>
  <c r="AH425" i="61"/>
  <c r="AH429" i="61"/>
  <c r="AH433" i="61"/>
  <c r="AH435" i="61"/>
  <c r="AH440" i="61"/>
  <c r="AH444" i="61"/>
  <c r="AH450" i="61"/>
  <c r="AH453" i="61"/>
  <c r="AH455" i="61"/>
  <c r="AH463" i="61"/>
  <c r="AH467" i="61"/>
  <c r="AH471" i="61"/>
  <c r="AH475" i="61"/>
  <c r="AH477" i="61"/>
  <c r="AH486" i="61"/>
  <c r="AH490" i="61"/>
  <c r="AH494" i="61"/>
  <c r="AH498" i="61"/>
  <c r="AH2" i="61"/>
  <c r="BU18" i="60"/>
  <c r="BU20" i="60"/>
  <c r="BU24" i="60"/>
  <c r="BU26" i="60"/>
  <c r="BU28" i="60"/>
  <c r="BU34" i="60"/>
  <c r="BU36" i="60"/>
  <c r="BU40" i="60"/>
  <c r="BU42" i="60"/>
  <c r="BU44" i="60"/>
  <c r="BU50" i="60"/>
  <c r="BU52" i="60"/>
  <c r="BU56" i="60"/>
  <c r="BU58" i="60"/>
  <c r="BU60" i="60"/>
  <c r="BU66" i="60"/>
  <c r="BU68" i="60"/>
  <c r="BU72" i="60"/>
  <c r="BU74" i="60"/>
  <c r="BU76" i="60"/>
  <c r="BU82" i="60"/>
  <c r="BU84" i="60"/>
  <c r="BU88" i="60"/>
  <c r="BU90" i="60"/>
  <c r="BU92" i="60"/>
  <c r="BU100" i="60"/>
  <c r="BU104" i="60"/>
  <c r="BU152" i="60"/>
  <c r="BU154" i="60"/>
  <c r="BU156" i="60"/>
  <c r="BU158" i="60"/>
  <c r="BU160" i="60"/>
  <c r="BU162" i="60"/>
  <c r="BU164" i="60"/>
  <c r="BU166" i="60"/>
  <c r="BU168" i="60"/>
  <c r="BU170" i="60"/>
  <c r="BU172" i="60"/>
  <c r="BU174" i="60"/>
  <c r="BU176" i="60"/>
  <c r="BU178" i="60"/>
  <c r="BU180" i="60"/>
  <c r="BU183" i="60"/>
  <c r="BU185" i="60"/>
  <c r="BU187" i="60"/>
  <c r="BU189" i="60"/>
  <c r="BU191" i="60"/>
  <c r="BU193" i="60"/>
  <c r="BU195" i="60"/>
  <c r="BU197" i="60"/>
  <c r="BU199" i="60"/>
  <c r="BU201" i="60"/>
  <c r="BU203" i="60"/>
  <c r="BU205" i="60"/>
  <c r="BU207" i="60"/>
  <c r="BU209" i="60"/>
  <c r="BU210" i="60"/>
  <c r="BU211" i="60"/>
  <c r="BU212" i="60"/>
  <c r="BU213" i="60"/>
  <c r="BU214" i="60"/>
  <c r="BU215" i="60"/>
  <c r="BU216" i="60"/>
  <c r="BU217" i="60"/>
  <c r="BU218" i="60"/>
  <c r="BU219" i="60"/>
  <c r="BU220" i="60"/>
  <c r="BU221" i="60"/>
  <c r="BU222" i="60"/>
  <c r="BU223" i="60"/>
  <c r="BU224" i="60"/>
  <c r="BU225" i="60"/>
  <c r="BU226" i="60"/>
  <c r="BU227" i="60"/>
  <c r="BU228" i="60"/>
  <c r="BU229" i="60"/>
  <c r="BU230" i="60"/>
  <c r="BU231" i="60"/>
  <c r="BU232" i="60"/>
  <c r="BU233" i="60"/>
  <c r="BU234" i="60"/>
  <c r="BU235" i="60"/>
  <c r="BU236" i="60"/>
  <c r="BU237" i="60"/>
  <c r="BU238" i="60"/>
  <c r="BU239" i="60"/>
  <c r="BU240" i="60"/>
  <c r="BU241" i="60"/>
  <c r="BU243" i="60"/>
  <c r="BU245" i="60"/>
  <c r="BU247" i="60"/>
  <c r="BU249" i="60"/>
  <c r="BU251" i="60"/>
  <c r="BU253" i="60"/>
  <c r="BU255" i="60"/>
  <c r="BU256" i="60"/>
  <c r="BU257" i="60"/>
  <c r="BU259" i="60"/>
  <c r="BU319" i="60"/>
  <c r="BU430" i="60"/>
  <c r="BU432" i="60"/>
  <c r="BU434" i="60"/>
  <c r="BU436" i="60"/>
  <c r="BU438" i="60"/>
  <c r="BU440" i="60"/>
  <c r="BU482" i="60"/>
  <c r="BU484" i="60"/>
  <c r="BU486" i="60"/>
  <c r="BU488" i="60"/>
  <c r="BU490" i="60"/>
  <c r="BU492" i="60"/>
  <c r="BU494" i="60"/>
  <c r="BU496" i="60"/>
  <c r="BU498" i="60"/>
  <c r="BU500" i="60"/>
  <c r="BU182" i="60"/>
  <c r="BU196" i="60"/>
  <c r="BU198" i="60"/>
  <c r="BU204" i="60"/>
  <c r="BU208" i="60"/>
  <c r="BU246" i="60"/>
  <c r="BU248" i="60"/>
  <c r="BU254" i="60"/>
  <c r="BU262" i="60"/>
  <c r="BU264" i="60"/>
  <c r="BU266" i="60"/>
  <c r="BU268" i="60"/>
  <c r="BU269" i="60"/>
  <c r="BU272" i="60"/>
  <c r="BU274" i="60"/>
  <c r="BU276" i="60"/>
  <c r="BU278" i="60"/>
  <c r="BU287" i="60"/>
  <c r="BU289" i="60"/>
  <c r="BU291" i="60"/>
  <c r="BU295" i="60"/>
  <c r="BU297" i="60"/>
  <c r="BU299" i="60"/>
  <c r="BU303" i="60"/>
  <c r="BU305" i="60"/>
  <c r="BU307" i="60"/>
  <c r="BU309" i="60"/>
  <c r="BU311" i="60"/>
  <c r="BU313" i="60"/>
  <c r="BU315" i="60"/>
  <c r="BU317" i="60"/>
  <c r="BU321" i="60"/>
  <c r="BU323" i="60"/>
  <c r="BU325" i="60"/>
  <c r="BU329" i="60"/>
  <c r="BU333" i="60"/>
  <c r="BU335" i="60"/>
  <c r="BU339" i="60"/>
  <c r="BU341" i="60"/>
  <c r="BU345" i="60"/>
  <c r="BU351" i="60"/>
  <c r="BU367" i="60"/>
  <c r="BU369" i="60"/>
  <c r="BU377" i="60"/>
  <c r="BU379" i="60"/>
  <c r="BU387" i="60"/>
  <c r="BU389" i="60"/>
  <c r="BU397" i="60"/>
  <c r="BU401" i="60"/>
  <c r="BU403" i="60"/>
  <c r="BU405" i="60"/>
  <c r="BU413" i="60"/>
  <c r="BU419" i="60"/>
  <c r="BU427" i="60"/>
  <c r="BU429" i="60"/>
  <c r="BU433" i="60"/>
  <c r="BU435" i="60"/>
  <c r="BU439" i="60"/>
  <c r="BU443" i="60"/>
  <c r="BU445" i="60"/>
  <c r="BU447" i="60"/>
  <c r="BU200" i="60"/>
  <c r="BU202" i="60"/>
  <c r="BU206" i="60"/>
  <c r="BU242" i="60"/>
  <c r="BU244" i="60"/>
  <c r="BU250" i="60"/>
  <c r="BU252" i="60"/>
  <c r="BU261" i="60"/>
  <c r="BU263" i="60"/>
  <c r="BU265" i="60"/>
  <c r="BU267" i="60"/>
  <c r="BU270" i="60"/>
  <c r="BU271" i="60"/>
  <c r="BU273" i="60"/>
  <c r="BU275" i="60"/>
  <c r="BU277" i="60"/>
  <c r="BU279" i="60"/>
  <c r="BU281" i="60"/>
  <c r="BU283" i="60"/>
  <c r="BU285" i="60"/>
  <c r="BU293" i="60"/>
  <c r="BU301" i="60"/>
  <c r="BU327" i="60"/>
  <c r="BU331" i="60"/>
  <c r="BU337" i="60"/>
  <c r="BU343" i="60"/>
  <c r="BU347" i="60"/>
  <c r="BU349" i="60"/>
  <c r="BU363" i="60"/>
  <c r="BU365" i="60"/>
  <c r="BU371" i="60"/>
  <c r="BU373" i="60"/>
  <c r="BU375" i="60"/>
  <c r="BU381" i="60"/>
  <c r="BU383" i="60"/>
  <c r="BU385" i="60"/>
  <c r="BU399" i="60"/>
  <c r="BU407" i="60"/>
  <c r="BU409" i="60"/>
  <c r="BU411" i="60"/>
  <c r="BU415" i="60"/>
  <c r="BU417" i="60"/>
  <c r="BU421" i="60"/>
  <c r="BU423" i="60"/>
  <c r="BU425" i="60"/>
  <c r="BU431" i="60"/>
  <c r="BU437" i="60"/>
  <c r="BU441" i="60"/>
  <c r="BU9" i="60"/>
  <c r="BU15" i="60"/>
  <c r="BU19" i="60"/>
  <c r="BU25" i="60"/>
  <c r="BU27" i="60"/>
  <c r="BU33" i="60"/>
  <c r="BU35" i="60"/>
  <c r="BU41" i="60"/>
  <c r="BU43" i="60"/>
  <c r="BU49" i="60"/>
  <c r="BU51" i="60"/>
  <c r="BU57" i="60"/>
  <c r="BU59" i="60"/>
  <c r="BU65" i="60"/>
  <c r="BU67" i="60"/>
  <c r="BU69" i="60"/>
  <c r="BU73" i="60"/>
  <c r="BU75" i="60"/>
  <c r="BU81" i="60"/>
  <c r="BU83" i="60"/>
  <c r="BU85" i="60"/>
  <c r="BU89" i="60"/>
  <c r="BU91" i="60"/>
  <c r="BU101" i="60"/>
  <c r="BU105" i="60"/>
  <c r="BU112" i="60"/>
  <c r="BU114" i="60"/>
  <c r="BU123" i="60"/>
  <c r="BU127" i="60"/>
  <c r="BU258" i="60"/>
  <c r="BU280" i="60"/>
  <c r="BU282" i="60"/>
  <c r="BU284" i="60"/>
  <c r="BU286" i="60"/>
  <c r="BU288" i="60"/>
  <c r="BU290" i="60"/>
  <c r="BU292" i="60"/>
  <c r="BU294" i="60"/>
  <c r="BU296" i="60"/>
  <c r="BU298" i="60"/>
  <c r="BU300" i="60"/>
  <c r="BU302" i="60"/>
  <c r="BU304" i="60"/>
  <c r="BU306" i="60"/>
  <c r="BU308" i="60"/>
  <c r="BU310" i="60"/>
  <c r="BU312" i="60"/>
  <c r="BU314" i="60"/>
  <c r="BU316" i="60"/>
  <c r="BU449" i="60"/>
  <c r="BU451" i="60"/>
  <c r="BU453" i="60"/>
  <c r="BU455" i="60"/>
  <c r="BU457" i="60"/>
  <c r="BU459" i="60"/>
  <c r="BU461" i="60"/>
  <c r="BU463" i="60"/>
  <c r="BU465" i="60"/>
  <c r="BU467" i="60"/>
  <c r="BU469" i="60"/>
  <c r="BU471" i="60"/>
  <c r="BU473" i="60"/>
  <c r="BU475" i="60"/>
  <c r="BU477" i="60"/>
  <c r="BU478" i="60"/>
  <c r="BU479" i="60"/>
  <c r="BU483" i="60"/>
  <c r="BU485" i="60"/>
  <c r="BU487" i="60"/>
  <c r="BU489" i="60"/>
  <c r="BU491" i="60"/>
  <c r="BU493" i="60"/>
  <c r="BU495" i="60"/>
  <c r="BU497" i="60"/>
  <c r="BU499" i="60"/>
  <c r="BU501" i="60"/>
  <c r="BU135" i="60"/>
  <c r="BU137" i="60"/>
  <c r="BU139" i="60"/>
  <c r="BU141" i="60"/>
  <c r="BU143" i="60"/>
  <c r="BU145" i="60"/>
  <c r="BU147" i="60"/>
  <c r="BU149" i="60"/>
  <c r="BU151" i="60"/>
  <c r="BU153" i="60"/>
  <c r="BU155" i="60"/>
  <c r="BU157" i="60"/>
  <c r="BU159" i="60"/>
  <c r="BU161" i="60"/>
  <c r="BU163" i="60"/>
  <c r="BU165" i="60"/>
  <c r="BU167" i="60"/>
  <c r="BU169" i="60"/>
  <c r="BU171" i="60"/>
  <c r="BU173" i="60"/>
  <c r="BU175" i="60"/>
  <c r="BU177" i="60"/>
  <c r="BU179" i="60"/>
  <c r="BU181" i="60"/>
  <c r="BU322" i="60"/>
  <c r="BU324" i="60"/>
  <c r="BU326" i="60"/>
  <c r="BU328" i="60"/>
  <c r="BU330" i="60"/>
  <c r="BU332" i="60"/>
  <c r="BU334" i="60"/>
  <c r="BU336" i="60"/>
  <c r="BU338" i="60"/>
  <c r="BU340" i="60"/>
  <c r="BU342" i="60"/>
  <c r="BU352" i="60"/>
  <c r="BU354" i="60"/>
  <c r="BU356" i="60"/>
  <c r="BU358" i="60"/>
  <c r="BU360" i="60"/>
  <c r="BU362" i="60"/>
  <c r="BU364" i="60"/>
  <c r="BU366" i="60"/>
  <c r="BU368" i="60"/>
  <c r="BU370" i="60"/>
  <c r="BU372" i="60"/>
  <c r="BU374" i="60"/>
  <c r="BU376" i="60"/>
  <c r="BU378" i="60"/>
  <c r="BU380" i="60"/>
  <c r="BU382" i="60"/>
  <c r="BU384" i="60"/>
  <c r="BU386" i="60"/>
  <c r="BU388" i="60"/>
  <c r="BU390" i="60"/>
  <c r="BU392" i="60"/>
  <c r="BU394" i="60"/>
  <c r="BU396" i="60"/>
  <c r="BU398" i="60"/>
  <c r="BU400" i="60"/>
  <c r="BU402" i="60"/>
  <c r="BU404" i="60"/>
  <c r="BU406" i="60"/>
  <c r="BU408" i="60"/>
  <c r="BU410" i="60"/>
  <c r="BU412" i="60"/>
  <c r="BU414" i="60"/>
  <c r="BU416" i="60"/>
  <c r="BU418" i="60"/>
  <c r="BU420" i="60"/>
  <c r="BU422" i="60"/>
  <c r="BU424" i="60"/>
  <c r="BU426" i="60"/>
  <c r="BU428" i="60"/>
  <c r="BU460" i="60"/>
  <c r="BU462" i="60"/>
  <c r="BU464" i="60"/>
  <c r="BU466" i="60"/>
  <c r="BU468" i="60"/>
  <c r="BU470" i="60"/>
  <c r="BU472" i="60"/>
  <c r="BU474" i="60"/>
  <c r="BU476" i="60"/>
  <c r="BH363" i="60"/>
  <c r="BH365" i="60"/>
  <c r="BH367" i="60"/>
  <c r="BH369" i="60"/>
  <c r="BH371" i="60"/>
  <c r="BH373" i="60"/>
  <c r="BH375" i="60"/>
  <c r="BH377" i="60"/>
  <c r="BH379" i="60"/>
  <c r="BH381" i="60"/>
  <c r="BH383" i="60"/>
  <c r="BH385" i="60"/>
  <c r="BH387" i="60"/>
  <c r="BH389" i="60"/>
  <c r="BH395" i="60"/>
  <c r="BH397" i="60"/>
  <c r="BH399" i="60"/>
  <c r="BH401" i="60"/>
  <c r="BH403" i="60"/>
  <c r="BH405" i="60"/>
  <c r="BH407" i="60"/>
  <c r="BH409" i="60"/>
  <c r="BH411" i="60"/>
  <c r="BH413" i="60"/>
  <c r="BH415" i="60"/>
  <c r="BH417" i="60"/>
  <c r="BH419" i="60"/>
  <c r="BH421" i="60"/>
  <c r="BH423" i="60"/>
  <c r="BH425" i="60"/>
  <c r="BH427" i="60"/>
  <c r="BH429" i="60"/>
  <c r="BH443" i="60"/>
  <c r="BH445" i="60"/>
  <c r="BH447" i="60"/>
  <c r="BH455" i="60"/>
  <c r="BH457" i="60"/>
  <c r="BH459" i="60"/>
  <c r="BH461" i="60"/>
  <c r="BH463" i="60"/>
  <c r="BH465" i="60"/>
  <c r="BH467" i="60"/>
  <c r="BH469" i="60"/>
  <c r="BX469" i="60" s="1"/>
  <c r="BH471" i="60"/>
  <c r="BH37" i="60"/>
  <c r="BH39" i="60"/>
  <c r="BH45" i="60"/>
  <c r="BH47" i="60"/>
  <c r="BH49" i="60"/>
  <c r="BH53" i="60"/>
  <c r="BH55" i="60"/>
  <c r="BH61" i="60"/>
  <c r="BH63" i="60"/>
  <c r="BH65" i="60"/>
  <c r="BH69" i="60"/>
  <c r="BH71" i="60"/>
  <c r="BH77" i="60"/>
  <c r="BH79" i="60"/>
  <c r="BH81" i="60"/>
  <c r="BH85" i="60"/>
  <c r="BH95" i="60"/>
  <c r="BH101" i="60"/>
  <c r="BH103" i="60"/>
  <c r="BH121" i="60"/>
  <c r="BH125" i="60"/>
  <c r="BH131" i="60"/>
  <c r="BH133" i="60"/>
  <c r="BH137" i="60"/>
  <c r="BH143" i="60"/>
  <c r="BH145" i="60"/>
  <c r="BH151" i="60"/>
  <c r="BH155" i="60"/>
  <c r="BH157" i="60"/>
  <c r="BH161" i="60"/>
  <c r="BH165" i="60"/>
  <c r="BH167" i="60"/>
  <c r="BH173" i="60"/>
  <c r="BH182" i="60"/>
  <c r="BH198" i="60"/>
  <c r="BH200" i="60"/>
  <c r="BH206" i="60"/>
  <c r="BH208" i="60"/>
  <c r="BH210" i="60"/>
  <c r="BH213" i="60"/>
  <c r="BH215" i="60"/>
  <c r="BH217" i="60"/>
  <c r="BH87" i="60"/>
  <c r="BH93" i="60"/>
  <c r="BH97" i="60"/>
  <c r="BH99" i="60"/>
  <c r="BH105" i="60"/>
  <c r="BH119" i="60"/>
  <c r="BH123" i="60"/>
  <c r="BH127" i="60"/>
  <c r="BH129" i="60"/>
  <c r="BH135" i="60"/>
  <c r="BH139" i="60"/>
  <c r="BH141" i="60"/>
  <c r="BH147" i="60"/>
  <c r="BH149" i="60"/>
  <c r="BH153" i="60"/>
  <c r="BH159" i="60"/>
  <c r="BH163" i="60"/>
  <c r="BH169" i="60"/>
  <c r="BH171" i="60"/>
  <c r="BH175" i="60"/>
  <c r="BH177" i="60"/>
  <c r="BH179" i="60"/>
  <c r="BH196" i="60"/>
  <c r="BH202" i="60"/>
  <c r="BH204" i="60"/>
  <c r="BH211" i="60"/>
  <c r="BH212" i="60"/>
  <c r="BH214" i="60"/>
  <c r="BH216" i="60"/>
  <c r="BH218" i="60"/>
  <c r="BH38" i="60"/>
  <c r="BH44" i="60"/>
  <c r="BH46" i="60"/>
  <c r="BH52" i="60"/>
  <c r="BH54" i="60"/>
  <c r="BH56" i="60"/>
  <c r="BH60" i="60"/>
  <c r="BH62" i="60"/>
  <c r="BH68" i="60"/>
  <c r="BH70" i="60"/>
  <c r="BH72" i="60"/>
  <c r="BH76" i="60"/>
  <c r="BH78" i="60"/>
  <c r="BH84" i="60"/>
  <c r="BH86" i="60"/>
  <c r="BH88" i="60"/>
  <c r="BH92" i="60"/>
  <c r="BH94" i="60"/>
  <c r="BH96" i="60"/>
  <c r="BH98" i="60"/>
  <c r="BH100" i="60"/>
  <c r="BH102" i="60"/>
  <c r="BH104" i="60"/>
  <c r="BH106" i="60"/>
  <c r="BH107" i="60"/>
  <c r="BH108" i="60"/>
  <c r="BH109" i="60"/>
  <c r="BH110" i="60"/>
  <c r="BH111" i="60"/>
  <c r="BH112" i="60"/>
  <c r="BH113" i="60"/>
  <c r="BH114" i="60"/>
  <c r="BH115" i="60"/>
  <c r="BH116" i="60"/>
  <c r="BH117" i="60"/>
  <c r="BH118" i="60"/>
  <c r="BH120" i="60"/>
  <c r="BH122" i="60"/>
  <c r="BH124" i="60"/>
  <c r="BH126" i="60"/>
  <c r="BH128" i="60"/>
  <c r="BH130" i="60"/>
  <c r="BH132" i="60"/>
  <c r="BH134" i="60"/>
  <c r="BH136" i="60"/>
  <c r="BH138" i="60"/>
  <c r="BH140" i="60"/>
  <c r="BH142" i="60"/>
  <c r="BH144" i="60"/>
  <c r="BH146" i="60"/>
  <c r="BH148" i="60"/>
  <c r="BH150" i="60"/>
  <c r="BH152" i="60"/>
  <c r="BH154" i="60"/>
  <c r="BH156" i="60"/>
  <c r="BH158" i="60"/>
  <c r="BH160" i="60"/>
  <c r="BH162" i="60"/>
  <c r="BH164" i="60"/>
  <c r="BH166" i="60"/>
  <c r="BH168" i="60"/>
  <c r="BH170" i="60"/>
  <c r="BH172" i="60"/>
  <c r="BH174" i="60"/>
  <c r="BH176" i="60"/>
  <c r="BH178" i="60"/>
  <c r="BH180" i="60"/>
  <c r="BH184" i="60"/>
  <c r="BH186" i="60"/>
  <c r="BH188" i="60"/>
  <c r="BH190" i="60"/>
  <c r="BH192" i="60"/>
  <c r="BH194" i="60"/>
  <c r="BH219" i="60"/>
  <c r="BH220" i="60"/>
  <c r="BH221" i="60"/>
  <c r="BH222" i="60"/>
  <c r="BH223" i="60"/>
  <c r="BH224" i="60"/>
  <c r="BH225" i="60"/>
  <c r="BH226" i="60"/>
  <c r="BH227" i="60"/>
  <c r="BH228" i="60"/>
  <c r="BH229" i="60"/>
  <c r="BH230" i="60"/>
  <c r="BH231" i="60"/>
  <c r="BH232" i="60"/>
  <c r="BH233" i="60"/>
  <c r="BH234" i="60"/>
  <c r="BH235" i="60"/>
  <c r="BH236" i="60"/>
  <c r="BH237" i="60"/>
  <c r="BH238" i="60"/>
  <c r="BH239" i="60"/>
  <c r="BH240" i="60"/>
  <c r="BH242" i="60"/>
  <c r="BH244" i="60"/>
  <c r="BH246" i="60"/>
  <c r="BH248" i="60"/>
  <c r="BH250" i="60"/>
  <c r="BH252" i="60"/>
  <c r="BH254" i="60"/>
  <c r="BH256" i="60"/>
  <c r="BH257" i="60"/>
  <c r="BH259" i="60"/>
  <c r="BH318" i="60"/>
  <c r="BH320" i="60"/>
  <c r="BH431" i="60"/>
  <c r="BH433" i="60"/>
  <c r="BH435" i="60"/>
  <c r="BH437" i="60"/>
  <c r="BH439" i="60"/>
  <c r="BH441" i="60"/>
  <c r="BH23" i="60"/>
  <c r="BH31" i="60"/>
  <c r="BH35" i="60"/>
  <c r="BH261" i="60"/>
  <c r="BH262" i="60"/>
  <c r="BH263" i="60"/>
  <c r="BH264" i="60"/>
  <c r="BH265" i="60"/>
  <c r="BH266" i="60"/>
  <c r="BH267" i="60"/>
  <c r="BH268" i="60"/>
  <c r="BH269" i="60"/>
  <c r="BH270" i="60"/>
  <c r="BH271" i="60"/>
  <c r="BH272" i="60"/>
  <c r="BH273" i="60"/>
  <c r="BH29" i="60"/>
  <c r="BH258" i="60"/>
  <c r="BH319" i="60"/>
  <c r="BH345" i="60"/>
  <c r="BH347" i="60"/>
  <c r="BH349" i="60"/>
  <c r="BH351" i="60"/>
  <c r="BH352" i="60"/>
  <c r="BH448" i="60"/>
  <c r="BH450" i="60"/>
  <c r="BH452" i="60"/>
  <c r="BH454" i="60"/>
  <c r="BH456" i="60"/>
  <c r="BH458" i="60"/>
  <c r="BH460" i="60"/>
  <c r="BH462" i="60"/>
  <c r="BH464" i="60"/>
  <c r="BH466" i="60"/>
  <c r="BH483" i="60"/>
  <c r="BH485" i="60"/>
  <c r="BH487" i="60"/>
  <c r="BH489" i="60"/>
  <c r="BH491" i="60"/>
  <c r="BH493" i="60"/>
  <c r="BH495" i="60"/>
  <c r="BH497" i="60"/>
  <c r="BH499" i="60"/>
  <c r="BH501" i="60"/>
  <c r="BH274" i="60"/>
  <c r="BH275" i="60"/>
  <c r="BH276" i="60"/>
  <c r="BH277" i="60"/>
  <c r="BH278" i="60"/>
  <c r="BH280" i="60"/>
  <c r="BH282" i="60"/>
  <c r="BH284" i="60"/>
  <c r="BH286" i="60"/>
  <c r="BH288" i="60"/>
  <c r="BH290" i="60"/>
  <c r="BH292" i="60"/>
  <c r="BH294" i="60"/>
  <c r="BH296" i="60"/>
  <c r="BH298" i="60"/>
  <c r="BH300" i="60"/>
  <c r="BH302" i="60"/>
  <c r="BH304" i="60"/>
  <c r="BH306" i="60"/>
  <c r="BH308" i="60"/>
  <c r="BH310" i="60"/>
  <c r="BH312" i="60"/>
  <c r="BH314" i="60"/>
  <c r="BH316" i="60"/>
  <c r="BH322" i="60"/>
  <c r="BH324" i="60"/>
  <c r="BH326" i="60"/>
  <c r="BH328" i="60"/>
  <c r="BH330" i="60"/>
  <c r="BH332" i="60"/>
  <c r="BH334" i="60"/>
  <c r="BH336" i="60"/>
  <c r="BH338" i="60"/>
  <c r="BH340" i="60"/>
  <c r="BH342" i="60"/>
  <c r="BH344" i="60"/>
  <c r="BH346" i="60"/>
  <c r="BH348" i="60"/>
  <c r="BH350" i="60"/>
  <c r="BH354" i="60"/>
  <c r="BH356" i="60"/>
  <c r="BH358" i="60"/>
  <c r="BH360" i="60"/>
  <c r="BH362" i="60"/>
  <c r="BH364" i="60"/>
  <c r="BH366" i="60"/>
  <c r="BH368" i="60"/>
  <c r="BH370" i="60"/>
  <c r="BH372" i="60"/>
  <c r="BH374" i="60"/>
  <c r="BH376" i="60"/>
  <c r="BH378" i="60"/>
  <c r="BH380" i="60"/>
  <c r="BH382" i="60"/>
  <c r="BH384" i="60"/>
  <c r="BH386" i="60"/>
  <c r="BH388" i="60"/>
  <c r="BH390" i="60"/>
  <c r="BH392" i="60"/>
  <c r="BH394" i="60"/>
  <c r="BH396" i="60"/>
  <c r="BH398" i="60"/>
  <c r="BH400" i="60"/>
  <c r="BH402" i="60"/>
  <c r="BH404" i="60"/>
  <c r="BH406" i="60"/>
  <c r="BH408" i="60"/>
  <c r="BH410" i="60"/>
  <c r="BH412" i="60"/>
  <c r="BH414" i="60"/>
  <c r="BH416" i="60"/>
  <c r="BH418" i="60"/>
  <c r="BH420" i="60"/>
  <c r="BH422" i="60"/>
  <c r="BH424" i="60"/>
  <c r="BH426" i="60"/>
  <c r="BH428" i="60"/>
  <c r="BH432" i="60"/>
  <c r="BH434" i="60"/>
  <c r="BH436" i="60"/>
  <c r="BH438" i="60"/>
  <c r="BH440" i="60"/>
  <c r="BH442" i="60"/>
  <c r="BH444" i="60"/>
  <c r="BH446" i="60"/>
  <c r="BH468" i="60"/>
  <c r="BH470" i="60"/>
  <c r="BH472" i="60"/>
  <c r="BH474" i="60"/>
  <c r="BH476" i="60"/>
  <c r="BH477" i="60"/>
  <c r="BH478" i="60"/>
  <c r="BH479" i="60"/>
  <c r="BH480" i="60"/>
  <c r="BH482" i="60"/>
  <c r="BH484" i="60"/>
  <c r="BH486" i="60"/>
  <c r="BH488" i="60"/>
  <c r="BH490" i="60"/>
  <c r="BH492" i="60"/>
  <c r="BH494" i="60"/>
  <c r="BH496" i="60"/>
  <c r="BH498" i="60"/>
  <c r="BH500" i="60"/>
  <c r="AU7" i="60"/>
  <c r="AU27" i="60"/>
  <c r="AU43" i="60"/>
  <c r="AU49" i="60"/>
  <c r="AU51" i="60"/>
  <c r="AU65" i="60"/>
  <c r="AU67" i="60"/>
  <c r="AU69" i="60"/>
  <c r="AU73" i="60"/>
  <c r="AU75" i="60"/>
  <c r="AU79" i="60"/>
  <c r="AU81" i="60"/>
  <c r="AU89" i="60"/>
  <c r="AU99" i="60"/>
  <c r="AU114" i="60"/>
  <c r="AU116" i="60"/>
  <c r="AU22" i="60"/>
  <c r="AU24" i="60"/>
  <c r="AU32" i="60"/>
  <c r="AU34" i="60"/>
  <c r="AU40" i="60"/>
  <c r="AU46" i="60"/>
  <c r="AU48" i="60"/>
  <c r="AU52" i="60"/>
  <c r="AU56" i="60"/>
  <c r="AU64" i="60"/>
  <c r="AU74" i="60"/>
  <c r="AU80" i="60"/>
  <c r="AU82" i="60"/>
  <c r="AU90" i="60"/>
  <c r="AU94" i="60"/>
  <c r="BX94" i="60" s="1"/>
  <c r="AU98" i="60"/>
  <c r="AU118" i="60"/>
  <c r="AU9" i="60"/>
  <c r="AU19" i="60"/>
  <c r="AU23" i="60"/>
  <c r="AU25" i="60"/>
  <c r="AU31" i="60"/>
  <c r="AU33" i="60"/>
  <c r="AU35" i="60"/>
  <c r="AU39" i="60"/>
  <c r="AU41" i="60"/>
  <c r="AU47" i="60"/>
  <c r="AU55" i="60"/>
  <c r="AU57" i="60"/>
  <c r="AU59" i="60"/>
  <c r="AU63" i="60"/>
  <c r="AU71" i="60"/>
  <c r="AU77" i="60"/>
  <c r="BX77" i="60" s="1"/>
  <c r="AU83" i="60"/>
  <c r="AU87" i="60"/>
  <c r="AU91" i="60"/>
  <c r="AU103" i="60"/>
  <c r="AU107" i="60"/>
  <c r="AU111" i="60"/>
  <c r="AU113" i="60"/>
  <c r="AU115" i="60"/>
  <c r="AU117" i="60"/>
  <c r="AU18" i="60"/>
  <c r="AU26" i="60"/>
  <c r="AU42" i="60"/>
  <c r="AU50" i="60"/>
  <c r="AU58" i="60"/>
  <c r="AU66" i="60"/>
  <c r="AU72" i="60"/>
  <c r="AU88" i="60"/>
  <c r="AU133" i="60"/>
  <c r="AU135" i="60"/>
  <c r="AU137" i="60"/>
  <c r="AU139" i="60"/>
  <c r="AU141" i="60"/>
  <c r="AU143" i="60"/>
  <c r="AU145" i="60"/>
  <c r="AU147" i="60"/>
  <c r="AU149" i="60"/>
  <c r="AU151" i="60"/>
  <c r="AU153" i="60"/>
  <c r="AU155" i="60"/>
  <c r="AU157" i="60"/>
  <c r="AU159" i="60"/>
  <c r="AU161" i="60"/>
  <c r="AU163" i="60"/>
  <c r="AU165" i="60"/>
  <c r="AU167" i="60"/>
  <c r="AU169" i="60"/>
  <c r="AU171" i="60"/>
  <c r="AU173" i="60"/>
  <c r="AU175" i="60"/>
  <c r="AU177" i="60"/>
  <c r="AU179" i="60"/>
  <c r="AU181" i="60"/>
  <c r="AU364" i="60"/>
  <c r="AU366" i="60"/>
  <c r="BX366" i="60" s="1"/>
  <c r="AU368" i="60"/>
  <c r="AU370" i="60"/>
  <c r="AU372" i="60"/>
  <c r="AU374" i="60"/>
  <c r="AU376" i="60"/>
  <c r="AU378" i="60"/>
  <c r="AU380" i="60"/>
  <c r="AU382" i="60"/>
  <c r="AU384" i="60"/>
  <c r="AU386" i="60"/>
  <c r="AU388" i="60"/>
  <c r="AU390" i="60"/>
  <c r="AU396" i="60"/>
  <c r="AU398" i="60"/>
  <c r="AU400" i="60"/>
  <c r="AU402" i="60"/>
  <c r="AU404" i="60"/>
  <c r="AU406" i="60"/>
  <c r="AU408" i="60"/>
  <c r="AU410" i="60"/>
  <c r="AU412" i="60"/>
  <c r="AU414" i="60"/>
  <c r="AU416" i="60"/>
  <c r="AU418" i="60"/>
  <c r="AU420" i="60"/>
  <c r="AU422" i="60"/>
  <c r="AU424" i="60"/>
  <c r="AU426" i="60"/>
  <c r="AU428" i="60"/>
  <c r="AU430" i="60"/>
  <c r="AU442" i="60"/>
  <c r="AU444" i="60"/>
  <c r="AU446" i="60"/>
  <c r="AU454" i="60"/>
  <c r="AU456" i="60"/>
  <c r="AU458" i="60"/>
  <c r="AU460" i="60"/>
  <c r="AU462" i="60"/>
  <c r="AU464" i="60"/>
  <c r="AU466" i="60"/>
  <c r="AU468" i="60"/>
  <c r="AU470" i="60"/>
  <c r="AU472" i="60"/>
  <c r="AU474" i="60"/>
  <c r="AU476" i="60"/>
  <c r="AU120" i="60"/>
  <c r="AU124" i="60"/>
  <c r="AU134" i="60"/>
  <c r="AU136" i="60"/>
  <c r="AU140" i="60"/>
  <c r="AU142" i="60"/>
  <c r="AU144" i="60"/>
  <c r="AU146" i="60"/>
  <c r="AU148" i="60"/>
  <c r="AU150" i="60"/>
  <c r="AU152" i="60"/>
  <c r="AU154" i="60"/>
  <c r="AU156" i="60"/>
  <c r="AU158" i="60"/>
  <c r="AU160" i="60"/>
  <c r="AU162" i="60"/>
  <c r="AU164" i="60"/>
  <c r="AU166" i="60"/>
  <c r="AU168" i="60"/>
  <c r="AU170" i="60"/>
  <c r="AU172" i="60"/>
  <c r="AU174" i="60"/>
  <c r="AU176" i="60"/>
  <c r="AU178" i="60"/>
  <c r="AU180" i="60"/>
  <c r="AU183" i="60"/>
  <c r="AU185" i="60"/>
  <c r="AU187" i="60"/>
  <c r="AU189" i="60"/>
  <c r="AU191" i="60"/>
  <c r="AU193" i="60"/>
  <c r="AU195" i="60"/>
  <c r="AU197" i="60"/>
  <c r="AU199" i="60"/>
  <c r="AU201" i="60"/>
  <c r="AU203" i="60"/>
  <c r="AU205" i="60"/>
  <c r="AU207" i="60"/>
  <c r="AU209" i="60"/>
  <c r="AU211" i="60"/>
  <c r="AU212" i="60"/>
  <c r="AU213" i="60"/>
  <c r="AU214" i="60"/>
  <c r="AU215" i="60"/>
  <c r="AU216" i="60"/>
  <c r="AU217" i="60"/>
  <c r="AU218" i="60"/>
  <c r="AU219" i="60"/>
  <c r="AU220" i="60"/>
  <c r="AU221" i="60"/>
  <c r="AU222" i="60"/>
  <c r="AU223" i="60"/>
  <c r="AU224" i="60"/>
  <c r="AU225" i="60"/>
  <c r="AU226" i="60"/>
  <c r="AU227" i="60"/>
  <c r="AU228" i="60"/>
  <c r="AU229" i="60"/>
  <c r="AU230" i="60"/>
  <c r="AU231" i="60"/>
  <c r="AU232" i="60"/>
  <c r="AU233" i="60"/>
  <c r="AU234" i="60"/>
  <c r="AU235" i="60"/>
  <c r="AU236" i="60"/>
  <c r="AU237" i="60"/>
  <c r="AU238" i="60"/>
  <c r="AU239" i="60"/>
  <c r="AU240" i="60"/>
  <c r="AU241" i="60"/>
  <c r="AU243" i="60"/>
  <c r="AU245" i="60"/>
  <c r="AU247" i="60"/>
  <c r="AU249" i="60"/>
  <c r="AU251" i="60"/>
  <c r="AU253" i="60"/>
  <c r="AU255" i="60"/>
  <c r="AU257" i="60"/>
  <c r="AU259" i="60"/>
  <c r="AU319" i="60"/>
  <c r="AU432" i="60"/>
  <c r="AU434" i="60"/>
  <c r="AU436" i="60"/>
  <c r="AU438" i="60"/>
  <c r="AU440" i="60"/>
  <c r="AU122" i="60"/>
  <c r="AU126" i="60"/>
  <c r="AU132" i="60"/>
  <c r="AU138" i="60"/>
  <c r="AU184" i="60"/>
  <c r="AU186" i="60"/>
  <c r="AU188" i="60"/>
  <c r="AU190" i="60"/>
  <c r="AU192" i="60"/>
  <c r="AU194" i="60"/>
  <c r="AU261" i="60"/>
  <c r="AH261" i="60"/>
  <c r="AU262" i="60"/>
  <c r="AU263" i="60"/>
  <c r="AU264" i="60"/>
  <c r="AU265" i="60"/>
  <c r="AU266" i="60"/>
  <c r="AU267" i="60"/>
  <c r="AU268" i="60"/>
  <c r="AU269" i="60"/>
  <c r="AU270" i="60"/>
  <c r="AU271" i="60"/>
  <c r="AU272" i="60"/>
  <c r="AU273" i="60"/>
  <c r="AU274" i="60"/>
  <c r="AU275" i="60"/>
  <c r="AU276" i="60"/>
  <c r="AU277" i="60"/>
  <c r="AU484" i="60"/>
  <c r="AU486" i="60"/>
  <c r="AU488" i="60"/>
  <c r="AU490" i="60"/>
  <c r="AU492" i="60"/>
  <c r="AU494" i="60"/>
  <c r="AU496" i="60"/>
  <c r="AU498" i="60"/>
  <c r="AU500" i="60"/>
  <c r="AU278" i="60"/>
  <c r="AU279" i="60"/>
  <c r="AU281" i="60"/>
  <c r="AU283" i="60"/>
  <c r="AU285" i="60"/>
  <c r="AU287" i="60"/>
  <c r="AU289" i="60"/>
  <c r="AU291" i="60"/>
  <c r="AU293" i="60"/>
  <c r="AU295" i="60"/>
  <c r="AU297" i="60"/>
  <c r="AU299" i="60"/>
  <c r="AU301" i="60"/>
  <c r="AU303" i="60"/>
  <c r="AU305" i="60"/>
  <c r="AU307" i="60"/>
  <c r="AU309" i="60"/>
  <c r="AU311" i="60"/>
  <c r="AU313" i="60"/>
  <c r="AU315" i="60"/>
  <c r="AU317" i="60"/>
  <c r="AU321" i="60"/>
  <c r="AU323" i="60"/>
  <c r="AU325" i="60"/>
  <c r="AU327" i="60"/>
  <c r="AU329" i="60"/>
  <c r="AU331" i="60"/>
  <c r="AU333" i="60"/>
  <c r="AU335" i="60"/>
  <c r="AU337" i="60"/>
  <c r="AU339" i="60"/>
  <c r="AU341" i="60"/>
  <c r="AU343" i="60"/>
  <c r="AU345" i="60"/>
  <c r="AU347" i="60"/>
  <c r="AU349" i="60"/>
  <c r="AU351" i="60"/>
  <c r="AU353" i="60"/>
  <c r="AU355" i="60"/>
  <c r="AU357" i="60"/>
  <c r="AU359" i="60"/>
  <c r="AU361" i="60"/>
  <c r="AU363" i="60"/>
  <c r="AU365" i="60"/>
  <c r="AU367" i="60"/>
  <c r="AU369" i="60"/>
  <c r="AU371" i="60"/>
  <c r="AU373" i="60"/>
  <c r="AU375" i="60"/>
  <c r="AU377" i="60"/>
  <c r="AU379" i="60"/>
  <c r="AU381" i="60"/>
  <c r="AU383" i="60"/>
  <c r="AU385" i="60"/>
  <c r="AU387" i="60"/>
  <c r="AU389" i="60"/>
  <c r="AU391" i="60"/>
  <c r="AU393" i="60"/>
  <c r="AU395" i="60"/>
  <c r="AU397" i="60"/>
  <c r="AU399" i="60"/>
  <c r="AU401" i="60"/>
  <c r="AU403" i="60"/>
  <c r="AU405" i="60"/>
  <c r="AU407" i="60"/>
  <c r="AU409" i="60"/>
  <c r="AU411" i="60"/>
  <c r="AU413" i="60"/>
  <c r="AU415" i="60"/>
  <c r="AU417" i="60"/>
  <c r="AU419" i="60"/>
  <c r="AU421" i="60"/>
  <c r="AU423" i="60"/>
  <c r="AU425" i="60"/>
  <c r="AU427" i="60"/>
  <c r="AU429" i="60"/>
  <c r="AU431" i="60"/>
  <c r="AU433" i="60"/>
  <c r="AU435" i="60"/>
  <c r="AU437" i="60"/>
  <c r="AU439" i="60"/>
  <c r="AU441" i="60"/>
  <c r="AU443" i="60"/>
  <c r="AU445" i="60"/>
  <c r="AU447" i="60"/>
  <c r="AH16" i="60"/>
  <c r="AH260" i="60"/>
  <c r="AH263" i="60"/>
  <c r="AH265" i="60"/>
  <c r="AH267" i="60"/>
  <c r="AH269" i="60"/>
  <c r="AH271" i="60"/>
  <c r="AH273" i="60"/>
  <c r="AH275" i="60"/>
  <c r="AH277" i="60"/>
  <c r="AH279" i="60"/>
  <c r="AH321" i="60"/>
  <c r="AH323" i="60"/>
  <c r="AH325" i="60"/>
  <c r="AH327" i="60"/>
  <c r="AH329" i="60"/>
  <c r="AH331" i="60"/>
  <c r="AH333" i="60"/>
  <c r="AH335" i="60"/>
  <c r="AH337" i="60"/>
  <c r="AH339" i="60"/>
  <c r="AH341" i="60"/>
  <c r="AH343" i="60"/>
  <c r="AH353" i="60"/>
  <c r="AH355" i="60"/>
  <c r="AH13" i="60"/>
  <c r="AH118" i="60"/>
  <c r="AH120" i="60"/>
  <c r="AH122" i="60"/>
  <c r="AH124" i="60"/>
  <c r="AH126" i="60"/>
  <c r="AH128" i="60"/>
  <c r="AH130" i="60"/>
  <c r="AH211" i="60"/>
  <c r="AH213" i="60"/>
  <c r="AH215" i="60"/>
  <c r="AH217" i="60"/>
  <c r="AH219" i="60"/>
  <c r="AH221" i="60"/>
  <c r="AH223" i="60"/>
  <c r="AH225" i="60"/>
  <c r="AH227" i="60"/>
  <c r="AH229" i="60"/>
  <c r="AH231" i="60"/>
  <c r="AH233" i="60"/>
  <c r="AH20" i="60"/>
  <c r="AH22" i="60"/>
  <c r="AH28" i="60"/>
  <c r="AH30" i="60"/>
  <c r="AH32" i="60"/>
  <c r="BX32" i="60" s="1"/>
  <c r="AH36" i="60"/>
  <c r="AH38" i="60"/>
  <c r="AH44" i="60"/>
  <c r="AH46" i="60"/>
  <c r="AH48" i="60"/>
  <c r="AH52" i="60"/>
  <c r="AH54" i="60"/>
  <c r="AH60" i="60"/>
  <c r="BX60" i="60" s="1"/>
  <c r="AH62" i="60"/>
  <c r="AH64" i="60"/>
  <c r="AH68" i="60"/>
  <c r="AH70" i="60"/>
  <c r="AH76" i="60"/>
  <c r="AH78" i="60"/>
  <c r="AH80" i="60"/>
  <c r="BX80" i="60" s="1"/>
  <c r="AH84" i="60"/>
  <c r="AH86" i="60"/>
  <c r="AH92" i="60"/>
  <c r="BX92" i="60" s="1"/>
  <c r="AH94" i="60"/>
  <c r="AH96" i="60"/>
  <c r="AH98" i="60"/>
  <c r="AH100" i="60"/>
  <c r="AH102" i="60"/>
  <c r="AH104" i="60"/>
  <c r="AH106" i="60"/>
  <c r="AH108" i="60"/>
  <c r="BX108" i="60" s="1"/>
  <c r="AH110" i="60"/>
  <c r="AH112" i="60"/>
  <c r="AH114" i="60"/>
  <c r="AH116" i="60"/>
  <c r="AH132" i="60"/>
  <c r="AH134" i="60"/>
  <c r="AH136" i="60"/>
  <c r="AH138" i="60"/>
  <c r="AH140" i="60"/>
  <c r="AH142" i="60"/>
  <c r="AH150" i="60"/>
  <c r="AH154" i="60"/>
  <c r="AH156" i="60"/>
  <c r="AH158" i="60"/>
  <c r="BX158" i="60" s="1"/>
  <c r="AH160" i="60"/>
  <c r="AH162" i="60"/>
  <c r="AH164" i="60"/>
  <c r="AH166" i="60"/>
  <c r="AH168" i="60"/>
  <c r="AH170" i="60"/>
  <c r="AH172" i="60"/>
  <c r="AH174" i="60"/>
  <c r="AH176" i="60"/>
  <c r="AH178" i="60"/>
  <c r="AH180" i="60"/>
  <c r="AH184" i="60"/>
  <c r="AH144" i="60"/>
  <c r="AH146" i="60"/>
  <c r="AH148" i="60"/>
  <c r="AH152" i="60"/>
  <c r="BX152" i="60" s="1"/>
  <c r="AH21" i="60"/>
  <c r="AH23" i="60"/>
  <c r="AH27" i="60"/>
  <c r="AH29" i="60"/>
  <c r="AH35" i="60"/>
  <c r="AH37" i="60"/>
  <c r="AH39" i="60"/>
  <c r="AH43" i="60"/>
  <c r="AH45" i="60"/>
  <c r="AH51" i="60"/>
  <c r="AH53" i="60"/>
  <c r="AH55" i="60"/>
  <c r="AH59" i="60"/>
  <c r="AH61" i="60"/>
  <c r="AH67" i="60"/>
  <c r="AH69" i="60"/>
  <c r="AH71" i="60"/>
  <c r="AH75" i="60"/>
  <c r="AH77" i="60"/>
  <c r="AH83" i="60"/>
  <c r="AH85" i="60"/>
  <c r="AH87" i="60"/>
  <c r="AH91" i="60"/>
  <c r="AH93" i="60"/>
  <c r="AH251" i="60"/>
  <c r="AH253" i="60"/>
  <c r="AH255" i="60"/>
  <c r="AH262" i="60"/>
  <c r="AH264" i="60"/>
  <c r="AH266" i="60"/>
  <c r="AH268" i="60"/>
  <c r="AH270" i="60"/>
  <c r="AH272" i="60"/>
  <c r="AH274" i="60"/>
  <c r="AH276" i="60"/>
  <c r="AH278" i="60"/>
  <c r="BX278" i="60" s="1"/>
  <c r="AH280" i="60"/>
  <c r="AH282" i="60"/>
  <c r="AH284" i="60"/>
  <c r="AH286" i="60"/>
  <c r="AH288" i="60"/>
  <c r="AH290" i="60"/>
  <c r="AH292" i="60"/>
  <c r="AH294" i="60"/>
  <c r="AH296" i="60"/>
  <c r="AH298" i="60"/>
  <c r="AH300" i="60"/>
  <c r="AH302" i="60"/>
  <c r="AH304" i="60"/>
  <c r="AH306" i="60"/>
  <c r="AH308" i="60"/>
  <c r="AH310" i="60"/>
  <c r="AH312" i="60"/>
  <c r="AH314" i="60"/>
  <c r="AH316" i="60"/>
  <c r="AH322" i="60"/>
  <c r="AH324" i="60"/>
  <c r="AH326" i="60"/>
  <c r="AH328" i="60"/>
  <c r="AH330" i="60"/>
  <c r="AH332" i="60"/>
  <c r="AH334" i="60"/>
  <c r="AH336" i="60"/>
  <c r="AH338" i="60"/>
  <c r="AH340" i="60"/>
  <c r="AH342" i="60"/>
  <c r="AH344" i="60"/>
  <c r="AH346" i="60"/>
  <c r="AH348" i="60"/>
  <c r="AH350" i="60"/>
  <c r="AH352" i="60"/>
  <c r="AH235" i="60"/>
  <c r="AH237" i="60"/>
  <c r="AH239" i="60"/>
  <c r="AH281" i="60"/>
  <c r="AH283" i="60"/>
  <c r="AH285" i="60"/>
  <c r="AH287" i="60"/>
  <c r="AH289" i="60"/>
  <c r="AH291" i="60"/>
  <c r="AH293" i="60"/>
  <c r="AH295" i="60"/>
  <c r="AH297" i="60"/>
  <c r="AH299" i="60"/>
  <c r="AH301" i="60"/>
  <c r="AH303" i="60"/>
  <c r="AH305" i="60"/>
  <c r="AH307" i="60"/>
  <c r="AH309" i="60"/>
  <c r="AH311" i="60"/>
  <c r="AH313" i="60"/>
  <c r="AH315" i="60"/>
  <c r="AH317" i="60"/>
  <c r="AH448" i="60"/>
  <c r="AH450" i="60"/>
  <c r="AH452" i="60"/>
  <c r="AH454" i="60"/>
  <c r="AH456" i="60"/>
  <c r="AH458" i="60"/>
  <c r="AH460" i="60"/>
  <c r="AH462" i="60"/>
  <c r="AH464" i="60"/>
  <c r="AH466" i="60"/>
  <c r="AH468" i="60"/>
  <c r="AH470" i="60"/>
  <c r="AH472" i="60"/>
  <c r="AH474" i="60"/>
  <c r="AH476" i="60"/>
  <c r="AH478" i="60"/>
  <c r="AH480" i="60"/>
  <c r="AH484" i="60"/>
  <c r="AH486" i="60"/>
  <c r="BX486" i="60" s="1"/>
  <c r="AH488" i="60"/>
  <c r="AH490" i="60"/>
  <c r="AH492" i="60"/>
  <c r="AH494" i="60"/>
  <c r="AH496" i="60"/>
  <c r="AH498" i="60"/>
  <c r="AH500" i="60"/>
  <c r="AH357" i="60"/>
  <c r="AH359" i="60"/>
  <c r="AH361" i="60"/>
  <c r="AH363" i="60"/>
  <c r="AH365" i="60"/>
  <c r="AH367" i="60"/>
  <c r="AH369" i="60"/>
  <c r="AH371" i="60"/>
  <c r="AH373" i="60"/>
  <c r="AH375" i="60"/>
  <c r="AH377" i="60"/>
  <c r="AH379" i="60"/>
  <c r="AH381" i="60"/>
  <c r="AH383" i="60"/>
  <c r="AH385" i="60"/>
  <c r="AH387" i="60"/>
  <c r="AH389" i="60"/>
  <c r="AH391" i="60"/>
  <c r="AH393" i="60"/>
  <c r="AH395" i="60"/>
  <c r="AH397" i="60"/>
  <c r="AH399" i="60"/>
  <c r="AH401" i="60"/>
  <c r="AH403" i="60"/>
  <c r="AH405" i="60"/>
  <c r="AH407" i="60"/>
  <c r="AH409" i="60"/>
  <c r="AH411" i="60"/>
  <c r="AH413" i="60"/>
  <c r="AH415" i="60"/>
  <c r="AH417" i="60"/>
  <c r="AH419" i="60"/>
  <c r="AH421" i="60"/>
  <c r="AH423" i="60"/>
  <c r="AH425" i="60"/>
  <c r="AH427" i="60"/>
  <c r="AH429" i="60"/>
  <c r="AH461" i="60"/>
  <c r="AH463" i="60"/>
  <c r="AH465" i="60"/>
  <c r="AH467" i="60"/>
  <c r="BX467" i="60" s="1"/>
  <c r="AH469" i="60"/>
  <c r="AH471" i="60"/>
  <c r="AH473" i="60"/>
  <c r="BX473" i="60" s="1"/>
  <c r="AH475" i="60"/>
  <c r="BX475" i="60" s="1"/>
  <c r="AH95" i="60"/>
  <c r="AH97" i="60"/>
  <c r="AH99" i="60"/>
  <c r="AH101" i="60"/>
  <c r="AH103" i="60"/>
  <c r="AH105" i="60"/>
  <c r="AH107" i="60"/>
  <c r="BX107" i="60" s="1"/>
  <c r="AH151" i="60"/>
  <c r="AH153" i="60"/>
  <c r="AH155" i="60"/>
  <c r="AH157" i="60"/>
  <c r="AH159" i="60"/>
  <c r="AH161" i="60"/>
  <c r="AH163" i="60"/>
  <c r="AH165" i="60"/>
  <c r="AH167" i="60"/>
  <c r="AH169" i="60"/>
  <c r="AH171" i="60"/>
  <c r="AH173" i="60"/>
  <c r="AH175" i="60"/>
  <c r="AH177" i="60"/>
  <c r="AH179" i="60"/>
  <c r="BX179" i="60" s="1"/>
  <c r="AH181" i="60"/>
  <c r="AH182" i="60"/>
  <c r="AH186" i="60"/>
  <c r="AH188" i="60"/>
  <c r="AH190" i="60"/>
  <c r="AH192" i="60"/>
  <c r="AH194" i="60"/>
  <c r="AH196" i="60"/>
  <c r="AH198" i="60"/>
  <c r="AH200" i="60"/>
  <c r="AH202" i="60"/>
  <c r="AH204" i="60"/>
  <c r="AH206" i="60"/>
  <c r="AH208" i="60"/>
  <c r="AH210" i="60"/>
  <c r="AH212" i="60"/>
  <c r="BX212" i="60" s="1"/>
  <c r="AH214" i="60"/>
  <c r="AH216" i="60"/>
  <c r="AH218" i="60"/>
  <c r="AH220" i="60"/>
  <c r="AH222" i="60"/>
  <c r="AH224" i="60"/>
  <c r="AH226" i="60"/>
  <c r="AH228" i="60"/>
  <c r="BX228" i="60" s="1"/>
  <c r="AH230" i="60"/>
  <c r="AH232" i="60"/>
  <c r="AH234" i="60"/>
  <c r="AH236" i="60"/>
  <c r="AH238" i="60"/>
  <c r="AH240" i="60"/>
  <c r="AH242" i="60"/>
  <c r="AH244" i="60"/>
  <c r="AH246" i="60"/>
  <c r="AH248" i="60"/>
  <c r="AH250" i="60"/>
  <c r="AH252" i="60"/>
  <c r="AH254" i="60"/>
  <c r="AH256" i="60"/>
  <c r="AH258" i="60"/>
  <c r="AH320" i="60"/>
  <c r="AH345" i="60"/>
  <c r="AH347" i="60"/>
  <c r="AH349" i="60"/>
  <c r="AH351" i="60"/>
  <c r="AH431" i="60"/>
  <c r="AH433" i="60"/>
  <c r="AH435" i="60"/>
  <c r="AH437" i="60"/>
  <c r="AH439" i="60"/>
  <c r="AH441" i="60"/>
  <c r="AH477" i="60"/>
  <c r="AH479" i="60"/>
  <c r="AH481" i="60"/>
  <c r="AH483" i="60"/>
  <c r="BX483" i="60" s="1"/>
  <c r="AH485" i="60"/>
  <c r="AH487" i="60"/>
  <c r="BX487" i="60" s="1"/>
  <c r="AH489" i="60"/>
  <c r="AH491" i="60"/>
  <c r="BX491" i="60" s="1"/>
  <c r="AH493" i="60"/>
  <c r="AH495" i="60"/>
  <c r="BX495" i="60" s="1"/>
  <c r="AH497" i="60"/>
  <c r="AH499" i="60"/>
  <c r="AH501" i="60"/>
  <c r="AU10" i="62"/>
  <c r="BX10" i="62" s="1"/>
  <c r="BH12" i="62"/>
  <c r="AH15" i="62"/>
  <c r="BW15" i="62"/>
  <c r="AU19" i="62"/>
  <c r="BX19" i="62" s="1"/>
  <c r="BH21" i="62"/>
  <c r="BU27" i="62"/>
  <c r="AH29" i="62"/>
  <c r="BW29" i="62"/>
  <c r="AH34" i="62"/>
  <c r="BX34" i="62" s="1"/>
  <c r="AU35" i="62"/>
  <c r="BH37" i="62"/>
  <c r="BU43" i="62"/>
  <c r="AH45" i="62"/>
  <c r="BW45" i="62"/>
  <c r="AH50" i="62"/>
  <c r="AU51" i="62"/>
  <c r="BH53" i="62"/>
  <c r="BX53" i="62" s="1"/>
  <c r="BU59" i="62"/>
  <c r="AH61" i="62"/>
  <c r="BW61" i="62"/>
  <c r="AH66" i="62"/>
  <c r="AU67" i="62"/>
  <c r="BU5" i="62"/>
  <c r="BH9" i="62"/>
  <c r="AU11" i="62"/>
  <c r="BW12" i="62"/>
  <c r="AH16" i="62"/>
  <c r="BW21" i="62"/>
  <c r="BW37" i="62"/>
  <c r="BW53" i="62"/>
  <c r="AH4" i="62"/>
  <c r="BW4" i="62"/>
  <c r="AU5" i="62"/>
  <c r="AU6" i="62"/>
  <c r="BX6" i="62" s="1"/>
  <c r="BH8" i="62"/>
  <c r="AH9" i="62"/>
  <c r="BH13" i="62"/>
  <c r="BU14" i="62"/>
  <c r="AU17" i="62"/>
  <c r="BU23" i="62"/>
  <c r="BX23" i="62" s="1"/>
  <c r="AH25" i="62"/>
  <c r="BW25" i="62"/>
  <c r="AH30" i="62"/>
  <c r="AU31" i="62"/>
  <c r="BH33" i="62"/>
  <c r="BU39" i="62"/>
  <c r="AH41" i="62"/>
  <c r="BW41" i="62"/>
  <c r="AH46" i="62"/>
  <c r="AU47" i="62"/>
  <c r="BH49" i="62"/>
  <c r="BX49" i="62" s="1"/>
  <c r="BU55" i="62"/>
  <c r="AH57" i="62"/>
  <c r="BW57" i="62"/>
  <c r="AH62" i="62"/>
  <c r="AU63" i="62"/>
  <c r="BH65" i="62"/>
  <c r="BH106" i="62"/>
  <c r="BU108" i="62"/>
  <c r="BX108" i="62" s="1"/>
  <c r="BW109" i="62"/>
  <c r="AH110" i="62"/>
  <c r="AU112" i="62"/>
  <c r="BH122" i="62"/>
  <c r="BX122" i="62" s="1"/>
  <c r="BU124" i="62"/>
  <c r="BW125" i="62"/>
  <c r="AH126" i="62"/>
  <c r="AU128" i="62"/>
  <c r="BH138" i="62"/>
  <c r="AU144" i="62"/>
  <c r="BH146" i="62"/>
  <c r="AH147" i="62"/>
  <c r="BH151" i="62"/>
  <c r="BU152" i="62"/>
  <c r="AU153" i="62"/>
  <c r="BX153" i="62" s="1"/>
  <c r="AH154" i="62"/>
  <c r="BX154" i="62" s="1"/>
  <c r="BW154" i="62"/>
  <c r="BU157" i="62"/>
  <c r="AU160" i="62"/>
  <c r="BX160" i="62" s="1"/>
  <c r="BU163" i="62"/>
  <c r="AH164" i="62"/>
  <c r="AH166" i="62"/>
  <c r="AU168" i="62"/>
  <c r="BX168" i="62" s="1"/>
  <c r="BW171" i="62"/>
  <c r="AU174" i="62"/>
  <c r="BW183" i="62"/>
  <c r="AH189" i="62"/>
  <c r="BX189" i="62" s="1"/>
  <c r="BW193" i="62"/>
  <c r="BW205" i="62"/>
  <c r="AU104" i="62"/>
  <c r="BH114" i="62"/>
  <c r="BU116" i="62"/>
  <c r="AH118" i="62"/>
  <c r="AU120" i="62"/>
  <c r="BH130" i="62"/>
  <c r="BX130" i="62" s="1"/>
  <c r="BU132" i="62"/>
  <c r="AH134" i="62"/>
  <c r="AU136" i="62"/>
  <c r="BH143" i="62"/>
  <c r="AU145" i="62"/>
  <c r="BW146" i="62"/>
  <c r="BU149" i="62"/>
  <c r="AH155" i="62"/>
  <c r="BH159" i="62"/>
  <c r="AU161" i="62"/>
  <c r="BU168" i="62"/>
  <c r="AH178" i="62"/>
  <c r="BH178" i="62"/>
  <c r="BU190" i="62"/>
  <c r="BH110" i="62"/>
  <c r="BU112" i="62"/>
  <c r="BW113" i="62"/>
  <c r="AH114" i="62"/>
  <c r="AU116" i="62"/>
  <c r="BH126" i="62"/>
  <c r="BU128" i="62"/>
  <c r="BW129" i="62"/>
  <c r="AH130" i="62"/>
  <c r="AU132" i="62"/>
  <c r="AU140" i="62"/>
  <c r="BH142" i="62"/>
  <c r="BU148" i="62"/>
  <c r="AH150" i="62"/>
  <c r="BX150" i="62" s="1"/>
  <c r="AU156" i="62"/>
  <c r="BH158" i="62"/>
  <c r="BH169" i="62"/>
  <c r="BU179" i="62"/>
  <c r="AH180" i="62"/>
  <c r="AH182" i="62"/>
  <c r="BW187" i="62"/>
  <c r="BH163" i="62"/>
  <c r="BU165" i="62"/>
  <c r="AH167" i="62"/>
  <c r="AU169" i="62"/>
  <c r="BH179" i="62"/>
  <c r="BX179" i="62" s="1"/>
  <c r="BU181" i="62"/>
  <c r="AH183" i="62"/>
  <c r="AU185" i="62"/>
  <c r="AH200" i="62"/>
  <c r="BH204" i="62"/>
  <c r="AU206" i="62"/>
  <c r="BW207" i="62"/>
  <c r="BU210" i="62"/>
  <c r="AU219" i="62"/>
  <c r="BW222" i="62"/>
  <c r="BU227" i="62"/>
  <c r="BW162" i="62"/>
  <c r="AH163" i="62"/>
  <c r="AU165" i="62"/>
  <c r="BH175" i="62"/>
  <c r="BU177" i="62"/>
  <c r="BW178" i="62"/>
  <c r="AH179" i="62"/>
  <c r="AU181" i="62"/>
  <c r="BH191" i="62"/>
  <c r="BX191" i="62" s="1"/>
  <c r="BU193" i="62"/>
  <c r="BW194" i="62"/>
  <c r="AH195" i="62"/>
  <c r="BW195" i="62"/>
  <c r="BU198" i="62"/>
  <c r="AU201" i="62"/>
  <c r="BH203" i="62"/>
  <c r="AH204" i="62"/>
  <c r="BX204" i="62" s="1"/>
  <c r="BH208" i="62"/>
  <c r="BU209" i="62"/>
  <c r="AU210" i="62"/>
  <c r="AH211" i="62"/>
  <c r="BW211" i="62"/>
  <c r="AH216" i="62"/>
  <c r="AU217" i="62"/>
  <c r="BW218" i="62"/>
  <c r="AH224" i="62"/>
  <c r="BW242" i="62"/>
  <c r="BH171" i="62"/>
  <c r="BU173" i="62"/>
  <c r="BW174" i="62"/>
  <c r="AH175" i="62"/>
  <c r="AU177" i="62"/>
  <c r="BH187" i="62"/>
  <c r="BU189" i="62"/>
  <c r="BW190" i="62"/>
  <c r="AH191" i="62"/>
  <c r="AU193" i="62"/>
  <c r="BU194" i="62"/>
  <c r="BH196" i="62"/>
  <c r="BU197" i="62"/>
  <c r="AU198" i="62"/>
  <c r="AH199" i="62"/>
  <c r="BX199" i="62" s="1"/>
  <c r="BW199" i="62"/>
  <c r="BU202" i="62"/>
  <c r="AU205" i="62"/>
  <c r="BH207" i="62"/>
  <c r="AH208" i="62"/>
  <c r="BU213" i="62"/>
  <c r="AH215" i="62"/>
  <c r="BW215" i="62"/>
  <c r="AU218" i="62"/>
  <c r="BU219" i="62"/>
  <c r="BW220" i="62"/>
  <c r="AU227" i="62"/>
  <c r="BH228" i="62"/>
  <c r="BW232" i="62"/>
  <c r="BU239" i="62"/>
  <c r="AH218" i="62"/>
  <c r="AU220" i="62"/>
  <c r="AU228" i="62"/>
  <c r="AU231" i="62"/>
  <c r="BX231" i="62" s="1"/>
  <c r="BU233" i="62"/>
  <c r="BH239" i="62"/>
  <c r="BW240" i="62"/>
  <c r="BH241" i="62"/>
  <c r="BU244" i="62"/>
  <c r="BW249" i="62"/>
  <c r="BW230" i="62"/>
  <c r="BU240" i="62"/>
  <c r="AU244" i="62"/>
  <c r="BW248" i="62"/>
  <c r="AH250" i="62"/>
  <c r="BW268" i="62"/>
  <c r="BH222" i="62"/>
  <c r="BX222" i="62" s="1"/>
  <c r="BU224" i="62"/>
  <c r="BW225" i="62"/>
  <c r="AH226" i="62"/>
  <c r="BU226" i="62"/>
  <c r="AU230" i="62"/>
  <c r="BX230" i="62" s="1"/>
  <c r="BH232" i="62"/>
  <c r="AH236" i="62"/>
  <c r="BH238" i="62"/>
  <c r="BW241" i="62"/>
  <c r="BH242" i="62"/>
  <c r="AH246" i="62"/>
  <c r="BX246" i="62" s="1"/>
  <c r="BW246" i="62"/>
  <c r="BH248" i="62"/>
  <c r="AU248" i="62"/>
  <c r="BU257" i="62"/>
  <c r="BX257" i="62" s="1"/>
  <c r="AH263" i="62"/>
  <c r="BH267" i="62"/>
  <c r="AU269" i="62"/>
  <c r="BW270" i="62"/>
  <c r="AH279" i="62"/>
  <c r="BW288" i="62"/>
  <c r="BH254" i="62"/>
  <c r="BU256" i="62"/>
  <c r="AH258" i="62"/>
  <c r="AU264" i="62"/>
  <c r="BH266" i="62"/>
  <c r="BU272" i="62"/>
  <c r="BX272" i="62" s="1"/>
  <c r="AH274" i="62"/>
  <c r="AH291" i="62"/>
  <c r="BX291" i="62" s="1"/>
  <c r="BW338" i="62"/>
  <c r="BH234" i="62"/>
  <c r="BX234" i="62" s="1"/>
  <c r="BU236" i="62"/>
  <c r="BW237" i="62"/>
  <c r="AH238" i="62"/>
  <c r="AU240" i="62"/>
  <c r="BH250" i="62"/>
  <c r="BU252" i="62"/>
  <c r="BW253" i="62"/>
  <c r="AH254" i="62"/>
  <c r="BX254" i="62" s="1"/>
  <c r="AU256" i="62"/>
  <c r="BH259" i="62"/>
  <c r="BU260" i="62"/>
  <c r="AU261" i="62"/>
  <c r="AH262" i="62"/>
  <c r="BX262" i="62" s="1"/>
  <c r="BW262" i="62"/>
  <c r="BU265" i="62"/>
  <c r="AU268" i="62"/>
  <c r="BH270" i="62"/>
  <c r="BX270" i="62" s="1"/>
  <c r="AH271" i="62"/>
  <c r="BH275" i="62"/>
  <c r="BU276" i="62"/>
  <c r="BX276" i="62" s="1"/>
  <c r="AU277" i="62"/>
  <c r="AH278" i="62"/>
  <c r="BW278" i="62"/>
  <c r="BW282" i="62"/>
  <c r="BW350" i="62"/>
  <c r="AH280" i="62"/>
  <c r="AU282" i="62"/>
  <c r="AH288" i="62"/>
  <c r="BU290" i="62"/>
  <c r="BH292" i="62"/>
  <c r="BU298" i="62"/>
  <c r="AH300" i="62"/>
  <c r="BW300" i="62"/>
  <c r="AH305" i="62"/>
  <c r="AU306" i="62"/>
  <c r="BH308" i="62"/>
  <c r="BX308" i="62" s="1"/>
  <c r="BU314" i="62"/>
  <c r="AH316" i="62"/>
  <c r="BW316" i="62"/>
  <c r="AU318" i="62"/>
  <c r="BH320" i="62"/>
  <c r="AH321" i="62"/>
  <c r="BU326" i="62"/>
  <c r="AH328" i="62"/>
  <c r="BW332" i="62"/>
  <c r="AU334" i="62"/>
  <c r="BH336" i="62"/>
  <c r="AH337" i="62"/>
  <c r="BW342" i="62"/>
  <c r="AH343" i="62"/>
  <c r="AU348" i="62"/>
  <c r="BW356" i="62"/>
  <c r="AH363" i="62"/>
  <c r="BU365" i="62"/>
  <c r="BH366" i="62"/>
  <c r="BW368" i="62"/>
  <c r="AU371" i="62"/>
  <c r="BW378" i="62"/>
  <c r="BH284" i="62"/>
  <c r="BU286" i="62"/>
  <c r="BW292" i="62"/>
  <c r="BW308" i="62"/>
  <c r="BU318" i="62"/>
  <c r="AH320" i="62"/>
  <c r="BX320" i="62" s="1"/>
  <c r="BW324" i="62"/>
  <c r="AU326" i="62"/>
  <c r="BH328" i="62"/>
  <c r="BU334" i="62"/>
  <c r="AH336" i="62"/>
  <c r="BH343" i="62"/>
  <c r="BU344" i="62"/>
  <c r="BH361" i="62"/>
  <c r="BX361" i="62" s="1"/>
  <c r="AU365" i="62"/>
  <c r="AH370" i="62"/>
  <c r="BW374" i="62"/>
  <c r="AH375" i="62"/>
  <c r="BX375" i="62" s="1"/>
  <c r="BH280" i="62"/>
  <c r="BU282" i="62"/>
  <c r="BW283" i="62"/>
  <c r="AH284" i="62"/>
  <c r="AU286" i="62"/>
  <c r="BU288" i="62"/>
  <c r="BH290" i="62"/>
  <c r="AU292" i="62"/>
  <c r="BU294" i="62"/>
  <c r="AH296" i="62"/>
  <c r="AH301" i="62"/>
  <c r="AU302" i="62"/>
  <c r="BX302" i="62" s="1"/>
  <c r="BH304" i="62"/>
  <c r="BX304" i="62" s="1"/>
  <c r="BU310" i="62"/>
  <c r="BX310" i="62" s="1"/>
  <c r="AH312" i="62"/>
  <c r="AH317" i="62"/>
  <c r="AH333" i="62"/>
  <c r="BW388" i="62"/>
  <c r="BW404" i="62"/>
  <c r="BH344" i="62"/>
  <c r="BU346" i="62"/>
  <c r="BW347" i="62"/>
  <c r="AH348" i="62"/>
  <c r="AU350" i="62"/>
  <c r="BX350" i="62" s="1"/>
  <c r="BH360" i="62"/>
  <c r="BU362" i="62"/>
  <c r="BW363" i="62"/>
  <c r="AH364" i="62"/>
  <c r="AU366" i="62"/>
  <c r="BH377" i="62"/>
  <c r="BU378" i="62"/>
  <c r="AU379" i="62"/>
  <c r="AH380" i="62"/>
  <c r="BX380" i="62" s="1"/>
  <c r="BW380" i="62"/>
  <c r="BU383" i="62"/>
  <c r="AU386" i="62"/>
  <c r="BX386" i="62" s="1"/>
  <c r="BH388" i="62"/>
  <c r="BX388" i="62" s="1"/>
  <c r="AH389" i="62"/>
  <c r="BX389" i="62" s="1"/>
  <c r="BH393" i="62"/>
  <c r="BU394" i="62"/>
  <c r="BX394" i="62" s="1"/>
  <c r="AU395" i="62"/>
  <c r="BX395" i="62" s="1"/>
  <c r="AH396" i="62"/>
  <c r="BW396" i="62"/>
  <c r="BU399" i="62"/>
  <c r="AU402" i="62"/>
  <c r="BH404" i="62"/>
  <c r="AH405" i="62"/>
  <c r="BW410" i="62"/>
  <c r="AH416" i="62"/>
  <c r="BW420" i="62"/>
  <c r="BW435" i="62"/>
  <c r="BH340" i="62"/>
  <c r="BU342" i="62"/>
  <c r="BW343" i="62"/>
  <c r="AH344" i="62"/>
  <c r="AU346" i="62"/>
  <c r="BH356" i="62"/>
  <c r="BU358" i="62"/>
  <c r="BW359" i="62"/>
  <c r="AH360" i="62"/>
  <c r="BX360" i="62" s="1"/>
  <c r="AU362" i="62"/>
  <c r="BH372" i="62"/>
  <c r="BX372" i="62" s="1"/>
  <c r="BU374" i="62"/>
  <c r="BW375" i="62"/>
  <c r="BH376" i="62"/>
  <c r="AH377" i="62"/>
  <c r="BH381" i="62"/>
  <c r="BU382" i="62"/>
  <c r="AU383" i="62"/>
  <c r="AH384" i="62"/>
  <c r="BW384" i="62"/>
  <c r="BU387" i="62"/>
  <c r="AU390" i="62"/>
  <c r="BH392" i="62"/>
  <c r="AH393" i="62"/>
  <c r="BH397" i="62"/>
  <c r="BX397" i="62" s="1"/>
  <c r="BU398" i="62"/>
  <c r="AU399" i="62"/>
  <c r="AH400" i="62"/>
  <c r="BW400" i="62"/>
  <c r="BU403" i="62"/>
  <c r="AU406" i="62"/>
  <c r="AU410" i="62"/>
  <c r="BU411" i="62"/>
  <c r="BX411" i="62" s="1"/>
  <c r="BW412" i="62"/>
  <c r="BH414" i="62"/>
  <c r="BU416" i="62"/>
  <c r="BW417" i="62"/>
  <c r="AH418" i="62"/>
  <c r="AU420" i="62"/>
  <c r="AH422" i="62"/>
  <c r="AH424" i="62"/>
  <c r="BX424" i="62" s="1"/>
  <c r="AU426" i="62"/>
  <c r="BW434" i="62"/>
  <c r="AH440" i="62"/>
  <c r="AU447" i="62"/>
  <c r="BX447" i="62" s="1"/>
  <c r="AH465" i="62"/>
  <c r="BU408" i="62"/>
  <c r="AH410" i="62"/>
  <c r="AU412" i="62"/>
  <c r="BH429" i="62"/>
  <c r="AU408" i="62"/>
  <c r="BX408" i="62" s="1"/>
  <c r="BH418" i="62"/>
  <c r="BU422" i="62"/>
  <c r="BU430" i="62"/>
  <c r="AH431" i="62"/>
  <c r="BX431" i="62" s="1"/>
  <c r="AH433" i="62"/>
  <c r="AU435" i="62"/>
  <c r="BX435" i="62" s="1"/>
  <c r="BW438" i="62"/>
  <c r="BU424" i="62"/>
  <c r="BW425" i="62"/>
  <c r="AH426" i="62"/>
  <c r="AU428" i="62"/>
  <c r="BH438" i="62"/>
  <c r="BU440" i="62"/>
  <c r="BW441" i="62"/>
  <c r="AH442" i="62"/>
  <c r="BU444" i="62"/>
  <c r="BW445" i="62"/>
  <c r="AU449" i="62"/>
  <c r="AH450" i="62"/>
  <c r="BW450" i="62"/>
  <c r="AH451" i="62"/>
  <c r="BU452" i="62"/>
  <c r="BX452" i="62" s="1"/>
  <c r="BH458" i="62"/>
  <c r="AH460" i="62"/>
  <c r="BU461" i="62"/>
  <c r="AU464" i="62"/>
  <c r="BX464" i="62" s="1"/>
  <c r="AH466" i="62"/>
  <c r="AH472" i="62"/>
  <c r="BH479" i="62"/>
  <c r="BH430" i="62"/>
  <c r="BU432" i="62"/>
  <c r="AH434" i="62"/>
  <c r="AU436" i="62"/>
  <c r="AU445" i="62"/>
  <c r="BX445" i="62" s="1"/>
  <c r="AH446" i="62"/>
  <c r="BW446" i="62"/>
  <c r="AH447" i="62"/>
  <c r="BU448" i="62"/>
  <c r="BX448" i="62" s="1"/>
  <c r="BW449" i="62"/>
  <c r="BH453" i="62"/>
  <c r="AU460" i="62"/>
  <c r="AU472" i="62"/>
  <c r="BX472" i="62" s="1"/>
  <c r="BU481" i="62"/>
  <c r="BU428" i="62"/>
  <c r="BW429" i="62"/>
  <c r="AH430" i="62"/>
  <c r="AU432" i="62"/>
  <c r="BH442" i="62"/>
  <c r="AU448" i="62"/>
  <c r="BH450" i="62"/>
  <c r="AH458" i="62"/>
  <c r="AH457" i="62"/>
  <c r="BH459" i="62"/>
  <c r="BH463" i="62"/>
  <c r="BX463" i="62" s="1"/>
  <c r="BU470" i="62"/>
  <c r="AH471" i="62"/>
  <c r="BW473" i="62"/>
  <c r="BH481" i="62"/>
  <c r="AH493" i="62"/>
  <c r="BW454" i="62"/>
  <c r="AH455" i="62"/>
  <c r="AU457" i="62"/>
  <c r="AH462" i="62"/>
  <c r="AH463" i="62"/>
  <c r="BU463" i="62"/>
  <c r="AH467" i="62"/>
  <c r="BW467" i="62"/>
  <c r="AU469" i="62"/>
  <c r="AU470" i="62"/>
  <c r="BX470" i="62" s="1"/>
  <c r="BU473" i="62"/>
  <c r="BH477" i="62"/>
  <c r="BH480" i="62"/>
  <c r="AH481" i="62"/>
  <c r="BH491" i="62"/>
  <c r="BX491" i="62" s="1"/>
  <c r="AH499" i="62"/>
  <c r="BH455" i="62"/>
  <c r="BU457" i="62"/>
  <c r="BW458" i="62"/>
  <c r="AH459" i="62"/>
  <c r="AU461" i="62"/>
  <c r="BU466" i="62"/>
  <c r="BH467" i="62"/>
  <c r="BH468" i="62"/>
  <c r="BX468" i="62" s="1"/>
  <c r="AU473" i="62"/>
  <c r="BU474" i="62"/>
  <c r="BX474" i="62" s="1"/>
  <c r="BH475" i="62"/>
  <c r="BW478" i="62"/>
  <c r="AH485" i="62"/>
  <c r="BW485" i="62"/>
  <c r="BU486" i="62"/>
  <c r="AU493" i="62"/>
  <c r="BW501" i="62"/>
  <c r="BU482" i="62"/>
  <c r="AH483" i="62"/>
  <c r="AH484" i="62"/>
  <c r="BX484" i="62" s="1"/>
  <c r="BW484" i="62"/>
  <c r="AU491" i="62"/>
  <c r="AH500" i="62"/>
  <c r="BX500" i="62" s="1"/>
  <c r="BW500" i="62"/>
  <c r="BH476" i="62"/>
  <c r="BU478" i="62"/>
  <c r="BW479" i="62"/>
  <c r="AH480" i="62"/>
  <c r="AU482" i="62"/>
  <c r="AU486" i="62"/>
  <c r="BU487" i="62"/>
  <c r="BX487" i="62" s="1"/>
  <c r="BH488" i="62"/>
  <c r="BH489" i="62"/>
  <c r="AU494" i="62"/>
  <c r="BU495" i="62"/>
  <c r="BH496" i="62"/>
  <c r="BH497" i="62"/>
  <c r="AH476" i="62"/>
  <c r="AU478" i="62"/>
  <c r="AU487" i="62"/>
  <c r="AH488" i="62"/>
  <c r="BW488" i="62"/>
  <c r="AH489" i="62"/>
  <c r="BU490" i="62"/>
  <c r="BW491" i="62"/>
  <c r="AU495" i="62"/>
  <c r="AH496" i="62"/>
  <c r="BX496" i="62" s="1"/>
  <c r="BW496" i="62"/>
  <c r="AH497" i="62"/>
  <c r="BX497" i="62" s="1"/>
  <c r="BU498" i="62"/>
  <c r="BW499" i="62"/>
  <c r="BU13" i="61"/>
  <c r="BU20" i="61"/>
  <c r="BW26" i="61"/>
  <c r="AH38" i="61"/>
  <c r="AH54" i="61"/>
  <c r="AH86" i="61"/>
  <c r="BX86" i="61" s="1"/>
  <c r="BW90" i="61"/>
  <c r="AH102" i="61"/>
  <c r="BW106" i="61"/>
  <c r="AH118" i="61"/>
  <c r="BX118" i="61" s="1"/>
  <c r="BW122" i="61"/>
  <c r="BU132" i="61"/>
  <c r="BX132" i="61" s="1"/>
  <c r="BW133" i="61"/>
  <c r="AU140" i="61"/>
  <c r="AH4" i="61"/>
  <c r="BU36" i="61"/>
  <c r="BU37" i="61"/>
  <c r="BW50" i="61"/>
  <c r="BU52" i="61"/>
  <c r="BU53" i="61"/>
  <c r="AH59" i="61"/>
  <c r="AU60" i="61"/>
  <c r="AU65" i="61"/>
  <c r="BU68" i="61"/>
  <c r="BU69" i="61"/>
  <c r="AH75" i="61"/>
  <c r="AU76" i="61"/>
  <c r="AU81" i="61"/>
  <c r="BW82" i="61"/>
  <c r="BU84" i="61"/>
  <c r="BU85" i="61"/>
  <c r="AH91" i="61"/>
  <c r="AU92" i="61"/>
  <c r="BH94" i="61"/>
  <c r="BH95" i="61"/>
  <c r="AU97" i="61"/>
  <c r="BW98" i="61"/>
  <c r="BU100" i="61"/>
  <c r="BU101" i="61"/>
  <c r="AH107" i="61"/>
  <c r="BX107" i="61" s="1"/>
  <c r="AU108" i="61"/>
  <c r="BH110" i="61"/>
  <c r="BH111" i="61"/>
  <c r="AU113" i="61"/>
  <c r="BW114" i="61"/>
  <c r="BU116" i="61"/>
  <c r="BU117" i="61"/>
  <c r="AH123" i="61"/>
  <c r="BX123" i="61" s="1"/>
  <c r="AU124" i="61"/>
  <c r="BH126" i="61"/>
  <c r="BH127" i="61"/>
  <c r="AU129" i="61"/>
  <c r="BX129" i="61" s="1"/>
  <c r="BW130" i="61"/>
  <c r="BW143" i="61"/>
  <c r="BW152" i="61"/>
  <c r="BH8" i="61"/>
  <c r="AU10" i="61"/>
  <c r="BW11" i="61"/>
  <c r="BU14" i="61"/>
  <c r="BH15" i="61"/>
  <c r="AU17" i="61"/>
  <c r="BW18" i="61"/>
  <c r="BU21" i="61"/>
  <c r="AU28" i="61"/>
  <c r="AU33" i="61"/>
  <c r="AU44" i="61"/>
  <c r="BU3" i="61"/>
  <c r="AH8" i="61"/>
  <c r="BU9" i="61"/>
  <c r="BU16" i="61"/>
  <c r="BW22" i="61"/>
  <c r="AU24" i="61"/>
  <c r="BU25" i="61"/>
  <c r="AH31" i="61"/>
  <c r="BH34" i="61"/>
  <c r="AU37" i="61"/>
  <c r="BU40" i="61"/>
  <c r="BU41" i="61"/>
  <c r="AU48" i="61"/>
  <c r="AH50" i="61"/>
  <c r="BU56" i="61"/>
  <c r="BU57" i="61"/>
  <c r="BH67" i="61"/>
  <c r="AU69" i="61"/>
  <c r="BW70" i="61"/>
  <c r="BU72" i="61"/>
  <c r="BU73" i="61"/>
  <c r="AU80" i="61"/>
  <c r="AH82" i="61"/>
  <c r="BH83" i="61"/>
  <c r="AU85" i="61"/>
  <c r="BX85" i="61" s="1"/>
  <c r="BW86" i="61"/>
  <c r="BU88" i="61"/>
  <c r="BU89" i="61"/>
  <c r="AH95" i="61"/>
  <c r="AU96" i="61"/>
  <c r="AH98" i="61"/>
  <c r="BH98" i="61"/>
  <c r="BH99" i="61"/>
  <c r="AU101" i="61"/>
  <c r="BW102" i="61"/>
  <c r="BU104" i="61"/>
  <c r="BU105" i="61"/>
  <c r="AH111" i="61"/>
  <c r="AU112" i="61"/>
  <c r="AH114" i="61"/>
  <c r="BH114" i="61"/>
  <c r="BH115" i="61"/>
  <c r="AU117" i="61"/>
  <c r="BW118" i="61"/>
  <c r="BU120" i="61"/>
  <c r="BU121" i="61"/>
  <c r="AH127" i="61"/>
  <c r="AU128" i="61"/>
  <c r="BX128" i="61" s="1"/>
  <c r="AH130" i="61"/>
  <c r="BH130" i="61"/>
  <c r="BH131" i="61"/>
  <c r="BH134" i="61"/>
  <c r="BU135" i="61"/>
  <c r="BW168" i="61"/>
  <c r="BU156" i="61"/>
  <c r="AH158" i="61"/>
  <c r="BW162" i="61"/>
  <c r="AU164" i="61"/>
  <c r="BX164" i="61" s="1"/>
  <c r="BH166" i="61"/>
  <c r="BU172" i="61"/>
  <c r="AH174" i="61"/>
  <c r="BX174" i="61" s="1"/>
  <c r="BW200" i="61"/>
  <c r="BH135" i="61"/>
  <c r="BU137" i="61"/>
  <c r="BW138" i="61"/>
  <c r="AH139" i="61"/>
  <c r="AU141" i="61"/>
  <c r="BH144" i="61"/>
  <c r="AU149" i="61"/>
  <c r="BU150" i="61"/>
  <c r="BH151" i="61"/>
  <c r="AU153" i="61"/>
  <c r="BX153" i="61" s="1"/>
  <c r="BW154" i="61"/>
  <c r="BU157" i="61"/>
  <c r="AH163" i="61"/>
  <c r="BH167" i="61"/>
  <c r="BW170" i="61"/>
  <c r="AH175" i="61"/>
  <c r="AH179" i="61"/>
  <c r="BW188" i="61"/>
  <c r="BW206" i="61"/>
  <c r="AH211" i="61"/>
  <c r="BW220" i="61"/>
  <c r="BW246" i="61"/>
  <c r="BW288" i="61"/>
  <c r="BU133" i="61"/>
  <c r="BW134" i="61"/>
  <c r="AH135" i="61"/>
  <c r="AU137" i="61"/>
  <c r="AH144" i="61"/>
  <c r="BU145" i="61"/>
  <c r="BW146" i="61"/>
  <c r="AU150" i="61"/>
  <c r="AH151" i="61"/>
  <c r="BX151" i="61" s="1"/>
  <c r="BU152" i="61"/>
  <c r="AH154" i="61"/>
  <c r="BX154" i="61" s="1"/>
  <c r="BH155" i="61"/>
  <c r="BX155" i="61" s="1"/>
  <c r="AU157" i="61"/>
  <c r="BW158" i="61"/>
  <c r="AU160" i="61"/>
  <c r="BU161" i="61"/>
  <c r="BH162" i="61"/>
  <c r="AH167" i="61"/>
  <c r="BU168" i="61"/>
  <c r="BX168" i="61" s="1"/>
  <c r="AH170" i="61"/>
  <c r="BX170" i="61" s="1"/>
  <c r="BW174" i="61"/>
  <c r="AU176" i="61"/>
  <c r="BW182" i="61"/>
  <c r="AH187" i="61"/>
  <c r="BX187" i="61" s="1"/>
  <c r="BW192" i="61"/>
  <c r="BW196" i="61"/>
  <c r="BW214" i="61"/>
  <c r="AH219" i="61"/>
  <c r="BX219" i="61" s="1"/>
  <c r="BW243" i="61"/>
  <c r="BW226" i="61"/>
  <c r="BW234" i="61"/>
  <c r="BU235" i="61"/>
  <c r="BW236" i="61"/>
  <c r="BW245" i="61"/>
  <c r="AU251" i="61"/>
  <c r="AH253" i="61"/>
  <c r="BH253" i="61"/>
  <c r="BW258" i="61"/>
  <c r="AU178" i="61"/>
  <c r="AH180" i="61"/>
  <c r="BU182" i="61"/>
  <c r="BH184" i="61"/>
  <c r="AU186" i="61"/>
  <c r="AH188" i="61"/>
  <c r="BU190" i="61"/>
  <c r="BH192" i="61"/>
  <c r="AU194" i="61"/>
  <c r="AH196" i="61"/>
  <c r="BU198" i="61"/>
  <c r="BH200" i="61"/>
  <c r="AU202" i="61"/>
  <c r="AH204" i="61"/>
  <c r="BU206" i="61"/>
  <c r="BH208" i="61"/>
  <c r="AU210" i="61"/>
  <c r="AH212" i="61"/>
  <c r="BU214" i="61"/>
  <c r="BH216" i="61"/>
  <c r="AU218" i="61"/>
  <c r="AH220" i="61"/>
  <c r="BU222" i="61"/>
  <c r="AU224" i="61"/>
  <c r="BH226" i="61"/>
  <c r="BW229" i="61"/>
  <c r="AU235" i="61"/>
  <c r="AH237" i="61"/>
  <c r="BH237" i="61"/>
  <c r="BX237" i="61" s="1"/>
  <c r="AH238" i="61"/>
  <c r="BU238" i="61"/>
  <c r="BW242" i="61"/>
  <c r="BH244" i="61"/>
  <c r="AH248" i="61"/>
  <c r="AU250" i="61"/>
  <c r="BW250" i="61"/>
  <c r="BU251" i="61"/>
  <c r="BW252" i="61"/>
  <c r="BU252" i="61"/>
  <c r="AU256" i="61"/>
  <c r="BH258" i="61"/>
  <c r="BW261" i="61"/>
  <c r="AU268" i="61"/>
  <c r="AH278" i="61"/>
  <c r="BU284" i="61"/>
  <c r="BX284" i="61" s="1"/>
  <c r="BH294" i="61"/>
  <c r="AU300" i="61"/>
  <c r="BX300" i="61" s="1"/>
  <c r="BU310" i="61"/>
  <c r="BH178" i="61"/>
  <c r="AU180" i="61"/>
  <c r="AH182" i="61"/>
  <c r="BX182" i="61" s="1"/>
  <c r="BU184" i="61"/>
  <c r="BH186" i="61"/>
  <c r="AU188" i="61"/>
  <c r="AH190" i="61"/>
  <c r="BU192" i="61"/>
  <c r="BH194" i="61"/>
  <c r="AU196" i="61"/>
  <c r="AH198" i="61"/>
  <c r="BX198" i="61" s="1"/>
  <c r="BU200" i="61"/>
  <c r="BH202" i="61"/>
  <c r="AU204" i="61"/>
  <c r="AH206" i="61"/>
  <c r="BX206" i="61" s="1"/>
  <c r="BU208" i="61"/>
  <c r="BH210" i="61"/>
  <c r="AU212" i="61"/>
  <c r="AH214" i="61"/>
  <c r="BX214" i="61" s="1"/>
  <c r="BU216" i="61"/>
  <c r="BH218" i="61"/>
  <c r="AU220" i="61"/>
  <c r="AH222" i="61"/>
  <c r="BX222" i="61" s="1"/>
  <c r="BW228" i="61"/>
  <c r="AH230" i="61"/>
  <c r="BX230" i="61" s="1"/>
  <c r="BU230" i="61"/>
  <c r="BH236" i="61"/>
  <c r="AH240" i="61"/>
  <c r="AU242" i="61"/>
  <c r="BU244" i="61"/>
  <c r="AU248" i="61"/>
  <c r="BH250" i="61"/>
  <c r="BW260" i="61"/>
  <c r="AH262" i="61"/>
  <c r="BH270" i="61"/>
  <c r="BX270" i="61" s="1"/>
  <c r="AU276" i="61"/>
  <c r="AH286" i="61"/>
  <c r="BX286" i="61" s="1"/>
  <c r="BU292" i="61"/>
  <c r="BX292" i="61" s="1"/>
  <c r="BH302" i="61"/>
  <c r="AU308" i="61"/>
  <c r="AH313" i="61"/>
  <c r="BX313" i="61" s="1"/>
  <c r="BH230" i="61"/>
  <c r="BU232" i="61"/>
  <c r="BW233" i="61"/>
  <c r="AH234" i="61"/>
  <c r="AU236" i="61"/>
  <c r="BH246" i="61"/>
  <c r="BU248" i="61"/>
  <c r="BW249" i="61"/>
  <c r="AH250" i="61"/>
  <c r="AU252" i="61"/>
  <c r="BH262" i="61"/>
  <c r="BH263" i="61"/>
  <c r="BX263" i="61" s="1"/>
  <c r="BU264" i="61"/>
  <c r="BX264" i="61" s="1"/>
  <c r="AU265" i="61"/>
  <c r="AH266" i="61"/>
  <c r="BW266" i="61"/>
  <c r="BU269" i="61"/>
  <c r="AU272" i="61"/>
  <c r="BX272" i="61" s="1"/>
  <c r="BH274" i="61"/>
  <c r="AH275" i="61"/>
  <c r="BH279" i="61"/>
  <c r="BX279" i="61" s="1"/>
  <c r="BU280" i="61"/>
  <c r="AU281" i="61"/>
  <c r="AH282" i="61"/>
  <c r="BW282" i="61"/>
  <c r="BU285" i="61"/>
  <c r="AU288" i="61"/>
  <c r="BH290" i="61"/>
  <c r="AH291" i="61"/>
  <c r="BH295" i="61"/>
  <c r="BU296" i="61"/>
  <c r="AU297" i="61"/>
  <c r="AH298" i="61"/>
  <c r="BW298" i="61"/>
  <c r="BU301" i="61"/>
  <c r="AU304" i="61"/>
  <c r="BX304" i="61" s="1"/>
  <c r="BH306" i="61"/>
  <c r="AH307" i="61"/>
  <c r="BW314" i="61"/>
  <c r="BH317" i="61"/>
  <c r="AH319" i="61"/>
  <c r="BX319" i="61" s="1"/>
  <c r="AU327" i="61"/>
  <c r="BH328" i="61"/>
  <c r="BU224" i="61"/>
  <c r="AH226" i="61"/>
  <c r="AU228" i="61"/>
  <c r="BX228" i="61" s="1"/>
  <c r="BH238" i="61"/>
  <c r="BU240" i="61"/>
  <c r="AH242" i="61"/>
  <c r="AU244" i="61"/>
  <c r="BH254" i="61"/>
  <c r="BU256" i="61"/>
  <c r="AH258" i="61"/>
  <c r="AU260" i="61"/>
  <c r="AH267" i="61"/>
  <c r="BH271" i="61"/>
  <c r="AU273" i="61"/>
  <c r="BX273" i="61" s="1"/>
  <c r="BW274" i="61"/>
  <c r="BU277" i="61"/>
  <c r="AH283" i="61"/>
  <c r="BH287" i="61"/>
  <c r="BX287" i="61" s="1"/>
  <c r="AU289" i="61"/>
  <c r="BW290" i="61"/>
  <c r="BU293" i="61"/>
  <c r="BX293" i="61" s="1"/>
  <c r="BH298" i="61"/>
  <c r="AH299" i="61"/>
  <c r="BH303" i="61"/>
  <c r="AU305" i="61"/>
  <c r="BX305" i="61" s="1"/>
  <c r="BW306" i="61"/>
  <c r="BU309" i="61"/>
  <c r="AH311" i="61"/>
  <c r="AU323" i="61"/>
  <c r="BU327" i="61"/>
  <c r="BW328" i="61"/>
  <c r="BU316" i="61"/>
  <c r="BW317" i="61"/>
  <c r="AH318" i="61"/>
  <c r="AU320" i="61"/>
  <c r="AH325" i="61"/>
  <c r="AH326" i="61"/>
  <c r="BX326" i="61" s="1"/>
  <c r="BU326" i="61"/>
  <c r="AU330" i="61"/>
  <c r="BX330" i="61" s="1"/>
  <c r="BW334" i="61"/>
  <c r="BW363" i="61"/>
  <c r="BH310" i="61"/>
  <c r="BU312" i="61"/>
  <c r="AH314" i="61"/>
  <c r="AU316" i="61"/>
  <c r="AU317" i="61"/>
  <c r="AH323" i="61"/>
  <c r="BU324" i="61"/>
  <c r="AU328" i="61"/>
  <c r="AU331" i="61"/>
  <c r="BU338" i="61"/>
  <c r="AH310" i="61"/>
  <c r="AU312" i="61"/>
  <c r="BX312" i="61" s="1"/>
  <c r="BH316" i="61"/>
  <c r="AH320" i="61"/>
  <c r="BH322" i="61"/>
  <c r="BW330" i="61"/>
  <c r="BH332" i="61"/>
  <c r="BX332" i="61" s="1"/>
  <c r="BW347" i="61"/>
  <c r="AU332" i="61"/>
  <c r="BH338" i="61"/>
  <c r="BU339" i="61"/>
  <c r="AH342" i="61"/>
  <c r="AU343" i="61"/>
  <c r="AH345" i="61"/>
  <c r="BH345" i="61"/>
  <c r="BH346" i="61"/>
  <c r="AU348" i="61"/>
  <c r="BW349" i="61"/>
  <c r="BU351" i="61"/>
  <c r="BX351" i="61" s="1"/>
  <c r="BU352" i="61"/>
  <c r="AH358" i="61"/>
  <c r="AU359" i="61"/>
  <c r="AH361" i="61"/>
  <c r="BH361" i="61"/>
  <c r="BH362" i="61"/>
  <c r="AU364" i="61"/>
  <c r="BX364" i="61" s="1"/>
  <c r="BW365" i="61"/>
  <c r="BU367" i="61"/>
  <c r="BU368" i="61"/>
  <c r="BH382" i="61"/>
  <c r="AH338" i="61"/>
  <c r="AU339" i="61"/>
  <c r="BU340" i="61"/>
  <c r="BH349" i="61"/>
  <c r="AU363" i="61"/>
  <c r="BX363" i="61" s="1"/>
  <c r="BH365" i="61"/>
  <c r="BX365" i="61" s="1"/>
  <c r="BH366" i="61"/>
  <c r="BW371" i="61"/>
  <c r="BH380" i="61"/>
  <c r="BH318" i="61"/>
  <c r="BU320" i="61"/>
  <c r="BW321" i="61"/>
  <c r="AH322" i="61"/>
  <c r="BX322" i="61" s="1"/>
  <c r="AU324" i="61"/>
  <c r="BH334" i="61"/>
  <c r="BU336" i="61"/>
  <c r="BX336" i="61" s="1"/>
  <c r="AH337" i="61"/>
  <c r="BX337" i="61" s="1"/>
  <c r="AU340" i="61"/>
  <c r="BW341" i="61"/>
  <c r="BU343" i="61"/>
  <c r="BU344" i="61"/>
  <c r="BX344" i="61" s="1"/>
  <c r="AH350" i="61"/>
  <c r="BX350" i="61" s="1"/>
  <c r="AU351" i="61"/>
  <c r="AH353" i="61"/>
  <c r="BH353" i="61"/>
  <c r="BH354" i="61"/>
  <c r="AU356" i="61"/>
  <c r="BW357" i="61"/>
  <c r="BU359" i="61"/>
  <c r="BU360" i="61"/>
  <c r="AH366" i="61"/>
  <c r="AU367" i="61"/>
  <c r="AH369" i="61"/>
  <c r="BH369" i="61"/>
  <c r="BH370" i="61"/>
  <c r="BU376" i="61"/>
  <c r="BX376" i="61" s="1"/>
  <c r="BW398" i="61"/>
  <c r="BH373" i="61"/>
  <c r="BX373" i="61" s="1"/>
  <c r="BU375" i="61"/>
  <c r="BW376" i="61"/>
  <c r="AH377" i="61"/>
  <c r="AU379" i="61"/>
  <c r="AU387" i="61"/>
  <c r="BH389" i="61"/>
  <c r="BU395" i="61"/>
  <c r="BX395" i="61" s="1"/>
  <c r="AH397" i="61"/>
  <c r="BW397" i="61"/>
  <c r="AH403" i="61"/>
  <c r="BX403" i="61" s="1"/>
  <c r="BW407" i="61"/>
  <c r="AU414" i="61"/>
  <c r="AU371" i="61"/>
  <c r="BH381" i="61"/>
  <c r="AU383" i="61"/>
  <c r="BX383" i="61" s="1"/>
  <c r="BH386" i="61"/>
  <c r="AU388" i="61"/>
  <c r="BW389" i="61"/>
  <c r="BU392" i="61"/>
  <c r="BU404" i="61"/>
  <c r="BH377" i="61"/>
  <c r="BU379" i="61"/>
  <c r="BW380" i="61"/>
  <c r="AH381" i="61"/>
  <c r="BH385" i="61"/>
  <c r="AH386" i="61"/>
  <c r="BH390" i="61"/>
  <c r="BU391" i="61"/>
  <c r="AU392" i="61"/>
  <c r="AH393" i="61"/>
  <c r="BX393" i="61" s="1"/>
  <c r="BW393" i="61"/>
  <c r="BU396" i="61"/>
  <c r="AU398" i="61"/>
  <c r="BW401" i="61"/>
  <c r="AU404" i="61"/>
  <c r="BH401" i="61"/>
  <c r="BU403" i="61"/>
  <c r="BW404" i="61"/>
  <c r="AH405" i="61"/>
  <c r="AU407" i="61"/>
  <c r="BX407" i="61" s="1"/>
  <c r="BU422" i="61"/>
  <c r="AH424" i="61"/>
  <c r="AH431" i="61"/>
  <c r="BW435" i="61"/>
  <c r="AH436" i="61"/>
  <c r="AU441" i="61"/>
  <c r="BX441" i="61" s="1"/>
  <c r="AU399" i="61"/>
  <c r="BX399" i="61" s="1"/>
  <c r="BH409" i="61"/>
  <c r="BU411" i="61"/>
  <c r="BW412" i="61"/>
  <c r="AH413" i="61"/>
  <c r="AU415" i="61"/>
  <c r="BU416" i="61"/>
  <c r="BH417" i="61"/>
  <c r="AU419" i="61"/>
  <c r="BX419" i="61" s="1"/>
  <c r="BW420" i="61"/>
  <c r="BU423" i="61"/>
  <c r="BH424" i="61"/>
  <c r="BW429" i="61"/>
  <c r="AU432" i="61"/>
  <c r="BH436" i="61"/>
  <c r="BU437" i="61"/>
  <c r="BW450" i="61"/>
  <c r="BH405" i="61"/>
  <c r="BU407" i="61"/>
  <c r="BW408" i="61"/>
  <c r="AH409" i="61"/>
  <c r="AU411" i="61"/>
  <c r="BX411" i="61" s="1"/>
  <c r="AU416" i="61"/>
  <c r="BU418" i="61"/>
  <c r="AH420" i="61"/>
  <c r="BH421" i="61"/>
  <c r="BW424" i="61"/>
  <c r="AU426" i="61"/>
  <c r="BW444" i="61"/>
  <c r="BH464" i="61"/>
  <c r="AU427" i="61"/>
  <c r="BH437" i="61"/>
  <c r="BU439" i="61"/>
  <c r="BW440" i="61"/>
  <c r="AH441" i="61"/>
  <c r="AU442" i="61"/>
  <c r="BW443" i="61"/>
  <c r="AH445" i="61"/>
  <c r="AU446" i="61"/>
  <c r="BH448" i="61"/>
  <c r="BH449" i="61"/>
  <c r="AU451" i="61"/>
  <c r="BX451" i="61" s="1"/>
  <c r="BW456" i="61"/>
  <c r="BH459" i="61"/>
  <c r="BU463" i="61"/>
  <c r="BX463" i="61" s="1"/>
  <c r="BH433" i="61"/>
  <c r="BU435" i="61"/>
  <c r="BW436" i="61"/>
  <c r="AH437" i="61"/>
  <c r="AU439" i="61"/>
  <c r="BU443" i="61"/>
  <c r="AH449" i="61"/>
  <c r="AU450" i="61"/>
  <c r="AH452" i="61"/>
  <c r="BX452" i="61" s="1"/>
  <c r="AH457" i="61"/>
  <c r="BH457" i="61"/>
  <c r="AH459" i="61"/>
  <c r="AU462" i="61"/>
  <c r="BX462" i="61" s="1"/>
  <c r="BU452" i="61"/>
  <c r="BW453" i="61"/>
  <c r="AH454" i="61"/>
  <c r="AU456" i="61"/>
  <c r="AH465" i="61"/>
  <c r="BW469" i="61"/>
  <c r="AU471" i="61"/>
  <c r="BH473" i="61"/>
  <c r="BW476" i="61"/>
  <c r="BW501" i="61"/>
  <c r="BH458" i="61"/>
  <c r="BU460" i="61"/>
  <c r="AH462" i="61"/>
  <c r="AU464" i="61"/>
  <c r="BX464" i="61" s="1"/>
  <c r="AH470" i="61"/>
  <c r="BH474" i="61"/>
  <c r="BU483" i="61"/>
  <c r="BH454" i="61"/>
  <c r="BU456" i="61"/>
  <c r="BW457" i="61"/>
  <c r="AH458" i="61"/>
  <c r="AU460" i="61"/>
  <c r="BW465" i="61"/>
  <c r="AU467" i="61"/>
  <c r="BU467" i="61"/>
  <c r="BU468" i="61"/>
  <c r="AH474" i="61"/>
  <c r="BU475" i="61"/>
  <c r="BX475" i="61" s="1"/>
  <c r="BU477" i="61"/>
  <c r="BH478" i="61"/>
  <c r="BW480" i="61"/>
  <c r="AU483" i="61"/>
  <c r="BU482" i="61"/>
  <c r="BX482" i="61"/>
  <c r="BW483" i="61"/>
  <c r="AH491" i="61"/>
  <c r="BX491" i="61" s="1"/>
  <c r="BW495" i="61"/>
  <c r="AH476" i="61"/>
  <c r="AU478" i="61"/>
  <c r="AU486" i="61"/>
  <c r="BX486" i="61" s="1"/>
  <c r="BW487" i="61"/>
  <c r="BU489" i="61"/>
  <c r="BX489" i="61" s="1"/>
  <c r="BU490" i="61"/>
  <c r="AH496" i="61"/>
  <c r="AU497" i="61"/>
  <c r="BH499" i="61"/>
  <c r="BH500" i="61"/>
  <c r="BU501" i="61"/>
  <c r="BH484" i="61"/>
  <c r="BU485" i="61"/>
  <c r="BX485" i="61" s="1"/>
  <c r="AH487" i="61"/>
  <c r="BH487" i="61"/>
  <c r="BH488" i="61"/>
  <c r="AU490" i="61"/>
  <c r="BW491" i="61"/>
  <c r="BU493" i="61"/>
  <c r="BU494" i="61"/>
  <c r="AH500" i="61"/>
  <c r="BU4" i="60"/>
  <c r="BU6" i="60"/>
  <c r="BU10" i="60"/>
  <c r="BU12" i="60"/>
  <c r="BU2" i="60"/>
  <c r="BU3" i="60"/>
  <c r="AU6" i="60"/>
  <c r="BW9" i="60"/>
  <c r="BW11" i="60"/>
  <c r="AH119" i="60"/>
  <c r="AH121" i="60"/>
  <c r="AH123" i="60"/>
  <c r="AH125" i="60"/>
  <c r="AH127" i="60"/>
  <c r="BW127" i="60"/>
  <c r="BU128" i="60"/>
  <c r="AH129" i="60"/>
  <c r="BW129" i="60"/>
  <c r="BU130" i="60"/>
  <c r="AH131" i="60"/>
  <c r="BW131" i="60"/>
  <c r="AH133" i="60"/>
  <c r="AH135" i="60"/>
  <c r="AH137" i="60"/>
  <c r="AH139" i="60"/>
  <c r="AH141" i="60"/>
  <c r="AH143" i="60"/>
  <c r="AH145" i="60"/>
  <c r="AH147" i="60"/>
  <c r="BX147" i="60" s="1"/>
  <c r="AH149" i="60"/>
  <c r="AU128" i="60"/>
  <c r="AU130" i="60"/>
  <c r="BU118" i="60"/>
  <c r="BX118" i="60" s="1"/>
  <c r="BU120" i="60"/>
  <c r="BX120" i="60" s="1"/>
  <c r="BU122" i="60"/>
  <c r="BU124" i="60"/>
  <c r="BU126" i="60"/>
  <c r="BU132" i="60"/>
  <c r="BU134" i="60"/>
  <c r="BX134" i="60" s="1"/>
  <c r="BU136" i="60"/>
  <c r="BU138" i="60"/>
  <c r="BX138" i="60" s="1"/>
  <c r="BU140" i="60"/>
  <c r="BU142" i="60"/>
  <c r="BU144" i="60"/>
  <c r="BU146" i="60"/>
  <c r="BU148" i="60"/>
  <c r="BX148" i="60" s="1"/>
  <c r="BU150" i="60"/>
  <c r="BH181" i="60"/>
  <c r="AU182" i="60"/>
  <c r="BX182" i="60" s="1"/>
  <c r="BH183" i="60"/>
  <c r="BH185" i="60"/>
  <c r="BH187" i="60"/>
  <c r="BH189" i="60"/>
  <c r="BH191" i="60"/>
  <c r="BH193" i="60"/>
  <c r="BH195" i="60"/>
  <c r="AU196" i="60"/>
  <c r="BH197" i="60"/>
  <c r="AU198" i="60"/>
  <c r="BH199" i="60"/>
  <c r="AU200" i="60"/>
  <c r="BX200" i="60" s="1"/>
  <c r="BH201" i="60"/>
  <c r="BX201" i="60" s="1"/>
  <c r="AU202" i="60"/>
  <c r="BH203" i="60"/>
  <c r="AU204" i="60"/>
  <c r="BH205" i="60"/>
  <c r="BX205" i="60" s="1"/>
  <c r="AU206" i="60"/>
  <c r="BH207" i="60"/>
  <c r="AU208" i="60"/>
  <c r="BH209" i="60"/>
  <c r="BX209" i="60" s="1"/>
  <c r="AU210" i="60"/>
  <c r="BH241" i="60"/>
  <c r="AU242" i="60"/>
  <c r="BH243" i="60"/>
  <c r="BX243" i="60" s="1"/>
  <c r="AU244" i="60"/>
  <c r="BH245" i="60"/>
  <c r="AU246" i="60"/>
  <c r="BH247" i="60"/>
  <c r="BX247" i="60" s="1"/>
  <c r="AU248" i="60"/>
  <c r="BH249" i="60"/>
  <c r="AU250" i="60"/>
  <c r="BH251" i="60"/>
  <c r="BX251" i="60" s="1"/>
  <c r="AU252" i="60"/>
  <c r="BH253" i="60"/>
  <c r="AU254" i="60"/>
  <c r="BX254" i="60" s="1"/>
  <c r="BH255" i="60"/>
  <c r="AU256" i="60"/>
  <c r="AH183" i="60"/>
  <c r="BW183" i="60"/>
  <c r="BU184" i="60"/>
  <c r="AH185" i="60"/>
  <c r="BX185" i="60" s="1"/>
  <c r="BW185" i="60"/>
  <c r="BU186" i="60"/>
  <c r="AH187" i="60"/>
  <c r="BX187" i="60" s="1"/>
  <c r="BW187" i="60"/>
  <c r="BU188" i="60"/>
  <c r="AH189" i="60"/>
  <c r="BW189" i="60"/>
  <c r="BU190" i="60"/>
  <c r="AH191" i="60"/>
  <c r="BW191" i="60"/>
  <c r="BU192" i="60"/>
  <c r="BX192" i="60" s="1"/>
  <c r="AH193" i="60"/>
  <c r="BX193" i="60" s="1"/>
  <c r="BW193" i="60"/>
  <c r="BU194" i="60"/>
  <c r="AH257" i="60"/>
  <c r="BX257" i="60" s="1"/>
  <c r="AH259" i="60"/>
  <c r="BH260" i="60"/>
  <c r="BU260" i="60"/>
  <c r="AH318" i="60"/>
  <c r="BX318" i="60" s="1"/>
  <c r="BW257" i="60"/>
  <c r="BW259" i="60"/>
  <c r="BH279" i="60"/>
  <c r="AU280" i="60"/>
  <c r="BH281" i="60"/>
  <c r="AU282" i="60"/>
  <c r="BH283" i="60"/>
  <c r="BX283" i="60" s="1"/>
  <c r="AU284" i="60"/>
  <c r="BX284" i="60" s="1"/>
  <c r="BH285" i="60"/>
  <c r="AU286" i="60"/>
  <c r="BH287" i="60"/>
  <c r="AU288" i="60"/>
  <c r="BH289" i="60"/>
  <c r="AU290" i="60"/>
  <c r="BX290" i="60" s="1"/>
  <c r="BH291" i="60"/>
  <c r="AU292" i="60"/>
  <c r="BH293" i="60"/>
  <c r="AU294" i="60"/>
  <c r="BH295" i="60"/>
  <c r="AU296" i="60"/>
  <c r="BH297" i="60"/>
  <c r="AU298" i="60"/>
  <c r="BX298" i="60" s="1"/>
  <c r="BH299" i="60"/>
  <c r="AU300" i="60"/>
  <c r="BX300" i="60" s="1"/>
  <c r="BH301" i="60"/>
  <c r="AU302" i="60"/>
  <c r="BH303" i="60"/>
  <c r="AU304" i="60"/>
  <c r="BH305" i="60"/>
  <c r="AU306" i="60"/>
  <c r="BH307" i="60"/>
  <c r="AU308" i="60"/>
  <c r="BH309" i="60"/>
  <c r="BX309" i="60" s="1"/>
  <c r="AU310" i="60"/>
  <c r="BH311" i="60"/>
  <c r="AU312" i="60"/>
  <c r="BH313" i="60"/>
  <c r="AU314" i="60"/>
  <c r="BH315" i="60"/>
  <c r="BX315" i="60" s="1"/>
  <c r="AU316" i="60"/>
  <c r="BX316" i="60" s="1"/>
  <c r="BH317" i="60"/>
  <c r="AU322" i="60"/>
  <c r="AU324" i="60"/>
  <c r="BX324" i="60" s="1"/>
  <c r="AU326" i="60"/>
  <c r="AU328" i="60"/>
  <c r="AU330" i="60"/>
  <c r="BX330" i="60" s="1"/>
  <c r="AU332" i="60"/>
  <c r="AU334" i="60"/>
  <c r="BX334" i="60" s="1"/>
  <c r="AU336" i="60"/>
  <c r="BX336" i="60" s="1"/>
  <c r="AU338" i="60"/>
  <c r="BX338" i="60" s="1"/>
  <c r="AU340" i="60"/>
  <c r="BX340" i="60" s="1"/>
  <c r="AU342" i="60"/>
  <c r="AU344" i="60"/>
  <c r="BW356" i="60"/>
  <c r="BW360" i="60"/>
  <c r="BU318" i="60"/>
  <c r="BU320" i="60"/>
  <c r="BH321" i="60"/>
  <c r="BH323" i="60"/>
  <c r="BH325" i="60"/>
  <c r="BH327" i="60"/>
  <c r="BH329" i="60"/>
  <c r="BH331" i="60"/>
  <c r="BH333" i="60"/>
  <c r="BX333" i="60" s="1"/>
  <c r="BH335" i="60"/>
  <c r="BX335" i="60" s="1"/>
  <c r="BH337" i="60"/>
  <c r="BH339" i="60"/>
  <c r="BH341" i="60"/>
  <c r="BH343" i="60"/>
  <c r="BU344" i="60"/>
  <c r="BU346" i="60"/>
  <c r="BU348" i="60"/>
  <c r="BU350" i="60"/>
  <c r="AH319" i="60"/>
  <c r="BW321" i="60"/>
  <c r="BW323" i="60"/>
  <c r="BW325" i="60"/>
  <c r="BW327" i="60"/>
  <c r="BW329" i="60"/>
  <c r="BW331" i="60"/>
  <c r="BW333" i="60"/>
  <c r="BW335" i="60"/>
  <c r="BW337" i="60"/>
  <c r="BW339" i="60"/>
  <c r="BW341" i="60"/>
  <c r="BW343" i="60"/>
  <c r="BW345" i="60"/>
  <c r="AU346" i="60"/>
  <c r="BX346" i="60" s="1"/>
  <c r="BW347" i="60"/>
  <c r="AU348" i="60"/>
  <c r="BW349" i="60"/>
  <c r="AU350" i="60"/>
  <c r="BW351" i="60"/>
  <c r="AU352" i="60"/>
  <c r="BH353" i="60"/>
  <c r="AH354" i="60"/>
  <c r="BX354" i="60" s="1"/>
  <c r="BH355" i="60"/>
  <c r="AH356" i="60"/>
  <c r="BH357" i="60"/>
  <c r="AH358" i="60"/>
  <c r="BH359" i="60"/>
  <c r="AH360" i="60"/>
  <c r="BH361" i="60"/>
  <c r="AU362" i="60"/>
  <c r="BU353" i="60"/>
  <c r="AU354" i="60"/>
  <c r="BU355" i="60"/>
  <c r="AU356" i="60"/>
  <c r="BU357" i="60"/>
  <c r="AU358" i="60"/>
  <c r="BU359" i="60"/>
  <c r="BX359" i="60" s="1"/>
  <c r="AU360" i="60"/>
  <c r="BX360" i="60" s="1"/>
  <c r="BU361" i="60"/>
  <c r="BU391" i="60"/>
  <c r="AU392" i="60"/>
  <c r="BU393" i="60"/>
  <c r="AU394" i="60"/>
  <c r="BU395" i="60"/>
  <c r="BH391" i="60"/>
  <c r="AH392" i="60"/>
  <c r="BH393" i="60"/>
  <c r="AH394" i="60"/>
  <c r="AH432" i="60"/>
  <c r="BX432" i="60" s="1"/>
  <c r="BW432" i="60"/>
  <c r="BH430" i="60"/>
  <c r="BW431" i="60"/>
  <c r="AH443" i="60"/>
  <c r="AH445" i="60"/>
  <c r="BX445" i="60" s="1"/>
  <c r="AH447" i="60"/>
  <c r="BU448" i="60"/>
  <c r="BU450" i="60"/>
  <c r="BU452" i="60"/>
  <c r="BU454" i="60"/>
  <c r="BU456" i="60"/>
  <c r="BU458" i="60"/>
  <c r="AU448" i="60"/>
  <c r="BH449" i="60"/>
  <c r="AU450" i="60"/>
  <c r="BH451" i="60"/>
  <c r="AU452" i="60"/>
  <c r="BH453" i="60"/>
  <c r="BU442" i="60"/>
  <c r="BU444" i="60"/>
  <c r="BU446" i="60"/>
  <c r="AH449" i="60"/>
  <c r="AH451" i="60"/>
  <c r="BX451" i="60" s="1"/>
  <c r="AH453" i="60"/>
  <c r="AH455" i="60"/>
  <c r="BX455" i="60" s="1"/>
  <c r="AH457" i="60"/>
  <c r="BX457" i="60" s="1"/>
  <c r="AH459" i="60"/>
  <c r="BU480" i="60"/>
  <c r="BH481" i="60"/>
  <c r="AH482" i="60"/>
  <c r="BU481" i="60"/>
  <c r="AU482" i="60"/>
  <c r="F23"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BX102" i="62"/>
  <c r="BX86" i="62"/>
  <c r="BX70" i="62"/>
  <c r="BX125" i="62"/>
  <c r="BX127" i="62"/>
  <c r="BX436" i="62"/>
  <c r="BX359" i="62"/>
  <c r="BX88" i="62"/>
  <c r="BX72" i="62"/>
  <c r="BX233" i="62"/>
  <c r="BX65" i="62"/>
  <c r="BX33" i="62"/>
  <c r="BX120" i="62"/>
  <c r="BX109" i="62"/>
  <c r="BX309" i="62"/>
  <c r="BX21" i="62"/>
  <c r="BX478" i="61"/>
  <c r="BX321" i="62"/>
  <c r="BX316" i="62"/>
  <c r="BX271" i="62"/>
  <c r="BX55" i="62"/>
  <c r="BX440" i="60"/>
  <c r="BX483" i="61"/>
  <c r="BX364" i="62"/>
  <c r="BX296" i="62"/>
  <c r="BX231" i="61"/>
  <c r="BX90" i="61"/>
  <c r="BX375" i="61"/>
  <c r="BX296" i="61"/>
  <c r="BX479" i="62"/>
  <c r="BX40" i="62"/>
  <c r="BX239" i="61"/>
  <c r="BX287" i="62"/>
  <c r="BX409" i="62"/>
  <c r="BX369" i="62"/>
  <c r="BX223" i="62"/>
  <c r="BX152" i="62"/>
  <c r="BX324" i="62"/>
  <c r="BX253" i="62"/>
  <c r="BX465" i="60"/>
  <c r="BX143" i="60"/>
  <c r="BX474" i="60"/>
  <c r="BX459" i="62"/>
  <c r="BX400" i="62"/>
  <c r="BX405" i="62"/>
  <c r="BX171" i="62"/>
  <c r="BX180" i="62"/>
  <c r="BX313" i="62"/>
  <c r="BX303" i="62"/>
  <c r="BX91" i="62"/>
  <c r="BX141" i="62"/>
  <c r="BX74" i="62"/>
  <c r="BX357" i="62"/>
  <c r="BX258" i="62"/>
  <c r="BX248" i="62"/>
  <c r="BX216" i="62"/>
  <c r="BX201" i="62"/>
  <c r="BX166" i="62"/>
  <c r="BX67" i="62"/>
  <c r="BX419" i="62"/>
  <c r="BX349" i="62"/>
  <c r="BX225" i="62"/>
  <c r="BX186" i="62"/>
  <c r="BX370" i="61"/>
  <c r="BX438" i="61"/>
  <c r="BX490" i="60"/>
  <c r="BX472" i="60"/>
  <c r="BX375" i="60"/>
  <c r="BX56" i="62"/>
  <c r="BX36" i="62"/>
  <c r="BX24" i="62"/>
  <c r="BX353" i="62"/>
  <c r="BX373" i="62"/>
  <c r="BX79" i="62"/>
  <c r="BX43" i="62"/>
  <c r="BX73" i="62"/>
  <c r="BX392" i="62"/>
  <c r="BX381" i="62"/>
  <c r="BX87" i="62"/>
  <c r="BX5" i="62"/>
  <c r="BX437" i="62"/>
  <c r="BX319" i="62"/>
  <c r="BX192" i="62"/>
  <c r="BX332" i="62"/>
  <c r="BX58" i="62"/>
  <c r="BX26" i="62"/>
  <c r="BX423" i="62"/>
  <c r="BX129" i="62"/>
  <c r="BX69" i="62"/>
  <c r="BX425" i="62"/>
  <c r="BX22" i="62"/>
  <c r="BX122" i="61"/>
  <c r="BX173" i="61"/>
  <c r="BX424" i="61"/>
  <c r="BX157" i="61"/>
  <c r="BX144" i="61"/>
  <c r="BX166" i="61"/>
  <c r="BX406" i="61"/>
  <c r="BX173" i="60"/>
  <c r="BX157" i="60"/>
  <c r="BX402" i="60"/>
  <c r="BX351" i="60"/>
  <c r="BX403" i="60"/>
  <c r="BX387" i="60"/>
  <c r="BX384" i="60"/>
  <c r="BX368" i="60"/>
  <c r="BX364" i="60"/>
  <c r="BX407" i="60"/>
  <c r="BX434" i="62"/>
  <c r="BX136" i="62"/>
  <c r="BX103" i="62"/>
  <c r="BX95" i="62"/>
  <c r="BX149" i="62"/>
  <c r="BX48" i="62"/>
  <c r="BX469" i="62"/>
  <c r="BX119" i="62"/>
  <c r="BX64" i="62"/>
  <c r="BX32" i="62"/>
  <c r="BX325" i="62"/>
  <c r="BX96" i="62"/>
  <c r="BX80" i="62"/>
  <c r="BX135" i="62"/>
  <c r="BX300" i="62"/>
  <c r="BX200" i="62"/>
  <c r="BX29" i="62"/>
  <c r="BX315" i="62"/>
  <c r="BX133" i="62"/>
  <c r="BX494" i="62"/>
  <c r="BX278" i="62"/>
  <c r="BX211" i="62"/>
  <c r="BX167" i="62"/>
  <c r="BX45" i="62"/>
  <c r="BX311" i="62"/>
  <c r="BX299" i="62"/>
  <c r="BX232" i="62"/>
  <c r="BX97" i="62"/>
  <c r="BX81" i="62"/>
  <c r="BX121" i="62"/>
  <c r="BX259" i="62"/>
  <c r="BX480" i="62"/>
  <c r="BX344" i="62"/>
  <c r="BX312" i="62"/>
  <c r="BX16" i="62"/>
  <c r="BX449" i="62"/>
  <c r="BX407" i="62"/>
  <c r="BX391" i="62"/>
  <c r="BX83" i="62"/>
  <c r="BX283" i="62"/>
  <c r="BX82" i="62"/>
  <c r="BX54" i="62"/>
  <c r="BX401" i="62"/>
  <c r="BX261" i="62"/>
  <c r="BX60" i="62"/>
  <c r="BX31" i="62"/>
  <c r="BX220" i="62"/>
  <c r="BX7" i="62"/>
  <c r="BX39" i="62"/>
  <c r="BX406" i="62"/>
  <c r="BX477" i="62"/>
  <c r="BX358" i="62"/>
  <c r="BX173" i="62"/>
  <c r="BX27" i="62"/>
  <c r="BX169" i="62"/>
  <c r="BX146" i="62"/>
  <c r="BX203" i="62"/>
  <c r="BX453" i="62"/>
  <c r="BX387" i="62"/>
  <c r="BX376" i="62"/>
  <c r="BX148" i="62"/>
  <c r="BX174" i="62"/>
  <c r="BX106" i="62"/>
  <c r="BX448" i="61"/>
  <c r="BX398" i="61"/>
  <c r="BX112" i="61"/>
  <c r="BX401" i="61"/>
  <c r="BX217" i="61"/>
  <c r="BX199" i="61"/>
  <c r="BX390" i="61"/>
  <c r="BX467" i="61"/>
  <c r="BX101" i="61"/>
  <c r="BX397" i="61"/>
  <c r="BX117" i="61"/>
  <c r="BX348" i="61"/>
  <c r="BX139" i="61"/>
  <c r="BX225" i="61"/>
  <c r="BX469" i="61"/>
  <c r="BX416" i="61"/>
  <c r="BX185" i="61"/>
  <c r="BX443" i="61"/>
  <c r="BX497" i="61"/>
  <c r="BX371" i="61"/>
  <c r="BX301" i="61"/>
  <c r="BX266" i="61"/>
  <c r="BX140" i="61"/>
  <c r="BX329" i="61"/>
  <c r="BX138" i="61"/>
  <c r="BX440" i="61"/>
  <c r="BX362" i="61"/>
  <c r="BX415" i="61"/>
  <c r="BX282" i="61"/>
  <c r="BX172" i="61"/>
  <c r="BX333" i="61"/>
  <c r="BX306" i="61"/>
  <c r="BX367" i="61"/>
  <c r="BX259" i="61"/>
  <c r="BX218" i="61"/>
  <c r="BX472" i="61"/>
  <c r="BX354" i="61"/>
  <c r="BX277" i="61"/>
  <c r="BX267" i="61"/>
  <c r="BX156" i="61"/>
  <c r="BX374" i="61"/>
  <c r="BX84" i="61"/>
  <c r="BX431" i="61"/>
  <c r="BX320" i="61"/>
  <c r="BX91" i="61"/>
  <c r="BX402" i="61"/>
  <c r="BX446" i="61"/>
  <c r="BX283" i="61"/>
  <c r="BX104" i="61"/>
  <c r="BX308" i="61"/>
  <c r="BX176" i="61"/>
  <c r="BX210" i="61"/>
  <c r="BX208" i="61"/>
  <c r="BX328" i="61"/>
  <c r="BX426" i="61"/>
  <c r="BX131" i="61"/>
  <c r="BX94" i="61"/>
  <c r="BX352" i="61"/>
  <c r="BX97" i="61"/>
  <c r="BX422" i="60"/>
  <c r="BX163" i="60"/>
  <c r="BX155" i="60"/>
  <c r="BX267" i="60"/>
  <c r="BX471" i="60"/>
  <c r="BX196" i="60"/>
  <c r="BX456" i="60"/>
  <c r="BX238" i="60"/>
  <c r="BX230" i="60"/>
  <c r="BX222" i="60"/>
  <c r="BX492" i="60"/>
  <c r="BX386" i="60"/>
  <c r="BX370" i="60"/>
  <c r="BX479" i="60"/>
  <c r="BX438" i="60"/>
  <c r="BX314" i="60"/>
  <c r="BX190" i="60"/>
  <c r="BX180" i="60"/>
  <c r="BX236" i="60"/>
  <c r="BX220" i="60"/>
  <c r="BX470" i="60"/>
  <c r="BX454" i="60"/>
  <c r="BX430" i="60"/>
  <c r="BX224" i="60"/>
  <c r="BX216" i="60"/>
  <c r="BX405" i="60"/>
  <c r="BX365" i="60"/>
  <c r="BX293" i="60"/>
  <c r="BX450" i="62"/>
  <c r="BX430" i="62"/>
  <c r="BX460" i="62"/>
  <c r="BX488" i="62"/>
  <c r="BX410" i="62"/>
  <c r="BX348" i="62"/>
  <c r="BX284" i="62"/>
  <c r="BX343" i="62"/>
  <c r="BX110" i="62"/>
  <c r="BX250" i="62"/>
  <c r="BX98" i="61"/>
  <c r="BX436" i="61"/>
  <c r="BX361" i="61"/>
  <c r="BX366" i="6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2" i="6"/>
  <c r="B43" i="51"/>
  <c r="C44" i="51"/>
  <c r="C45" i="51"/>
  <c r="C46" i="51"/>
  <c r="C47" i="51"/>
  <c r="C48" i="51"/>
  <c r="C49" i="51"/>
  <c r="C50" i="51"/>
  <c r="C51" i="51"/>
  <c r="C52" i="51"/>
  <c r="C43" i="51"/>
  <c r="E23"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C38" i="51"/>
  <c r="B38" i="51" s="1"/>
  <c r="D51" i="50"/>
  <c r="K1" i="20"/>
  <c r="B45" i="51"/>
  <c r="B46" i="51"/>
  <c r="B47" i="51"/>
  <c r="B48" i="51"/>
  <c r="B49" i="51"/>
  <c r="B50" i="51"/>
  <c r="B51" i="51"/>
  <c r="B52" i="51"/>
  <c r="R2" i="60"/>
  <c r="R2" i="62"/>
  <c r="R488" i="62"/>
  <c r="R467" i="62"/>
  <c r="R455" i="62"/>
  <c r="R440" i="62"/>
  <c r="R432" i="62"/>
  <c r="R417" i="62"/>
  <c r="R364" i="62"/>
  <c r="R339" i="62"/>
  <c r="R331" i="62"/>
  <c r="R323" i="62"/>
  <c r="R315" i="62"/>
  <c r="R307" i="62"/>
  <c r="R299" i="62"/>
  <c r="R291" i="62"/>
  <c r="R252" i="62"/>
  <c r="R244" i="62"/>
  <c r="R226" i="62"/>
  <c r="R493" i="62"/>
  <c r="R476" i="62"/>
  <c r="R458" i="62"/>
  <c r="R447" i="62"/>
  <c r="R426" i="62"/>
  <c r="R409" i="62"/>
  <c r="R401" i="62"/>
  <c r="R393" i="62"/>
  <c r="R385" i="62"/>
  <c r="R377" i="62"/>
  <c r="R360" i="62"/>
  <c r="R352" i="62"/>
  <c r="R283" i="62"/>
  <c r="R275" i="62"/>
  <c r="R267" i="62"/>
  <c r="R259" i="62"/>
  <c r="R235" i="62"/>
  <c r="R227" i="62"/>
  <c r="R218" i="62"/>
  <c r="R210" i="62"/>
  <c r="R202" i="62"/>
  <c r="R489" i="62"/>
  <c r="R446" i="62"/>
  <c r="R414" i="62"/>
  <c r="R382" i="62"/>
  <c r="R359" i="62"/>
  <c r="R328" i="62"/>
  <c r="R296" i="62"/>
  <c r="R262" i="62"/>
  <c r="R239" i="62"/>
  <c r="R215" i="62"/>
  <c r="R195" i="62"/>
  <c r="R187" i="62"/>
  <c r="R172" i="62"/>
  <c r="R164" i="62"/>
  <c r="R123" i="62"/>
  <c r="R115" i="62"/>
  <c r="R481" i="62"/>
  <c r="R448" i="62"/>
  <c r="R418" i="62"/>
  <c r="R392" i="62"/>
  <c r="R353" i="62"/>
  <c r="R322" i="62"/>
  <c r="R290" i="62"/>
  <c r="R256" i="62"/>
  <c r="R217" i="62"/>
  <c r="R177" i="62"/>
  <c r="R158" i="62"/>
  <c r="R150" i="62"/>
  <c r="R142" i="62"/>
  <c r="R134" i="62"/>
  <c r="R109" i="62"/>
  <c r="R101" i="62"/>
  <c r="R93" i="62"/>
  <c r="R85" i="62"/>
  <c r="R77" i="62"/>
  <c r="R69" i="62"/>
  <c r="R61" i="62"/>
  <c r="R485" i="62"/>
  <c r="R450" i="62"/>
  <c r="R410" i="62"/>
  <c r="R378" i="62"/>
  <c r="R340" i="62"/>
  <c r="R308" i="62"/>
  <c r="R274" i="62"/>
  <c r="R234" i="62"/>
  <c r="R198" i="62"/>
  <c r="R190" i="62"/>
  <c r="R182" i="62"/>
  <c r="R169" i="62"/>
  <c r="R128" i="62"/>
  <c r="R120" i="62"/>
  <c r="R439" i="62"/>
  <c r="R276" i="62"/>
  <c r="R141" i="62"/>
  <c r="R92" i="62"/>
  <c r="R60" i="62"/>
  <c r="R8" i="62"/>
  <c r="R479" i="61"/>
  <c r="R471" i="61"/>
  <c r="R463" i="61"/>
  <c r="R450" i="61"/>
  <c r="R442" i="61"/>
  <c r="R407" i="61"/>
  <c r="R399" i="61"/>
  <c r="R391" i="61"/>
  <c r="R380" i="61"/>
  <c r="R372" i="61"/>
  <c r="R364" i="61"/>
  <c r="R356" i="61"/>
  <c r="R348" i="61"/>
  <c r="R340" i="61"/>
  <c r="R329" i="61"/>
  <c r="R487" i="62"/>
  <c r="R431" i="62"/>
  <c r="R302" i="62"/>
  <c r="R236" i="62"/>
  <c r="R151" i="62"/>
  <c r="R102" i="62"/>
  <c r="R70" i="62"/>
  <c r="R53" i="62"/>
  <c r="R45" i="62"/>
  <c r="R37" i="62"/>
  <c r="R29" i="62"/>
  <c r="R21" i="62"/>
  <c r="R500" i="61"/>
  <c r="R492" i="61"/>
  <c r="R457" i="61"/>
  <c r="R434" i="61"/>
  <c r="R426" i="61"/>
  <c r="R418" i="61"/>
  <c r="R410" i="61"/>
  <c r="R323" i="61"/>
  <c r="R310" i="61"/>
  <c r="R302" i="61"/>
  <c r="R372" i="62"/>
  <c r="R284" i="62"/>
  <c r="R147" i="62"/>
  <c r="R106" i="62"/>
  <c r="R74" i="62"/>
  <c r="R54" i="62"/>
  <c r="R46" i="62"/>
  <c r="R38" i="62"/>
  <c r="R30" i="62"/>
  <c r="R22" i="62"/>
  <c r="R5" i="62"/>
  <c r="R499" i="61"/>
  <c r="R491" i="61"/>
  <c r="R456" i="61"/>
  <c r="R433" i="61"/>
  <c r="R425" i="61"/>
  <c r="R417" i="61"/>
  <c r="R382" i="61"/>
  <c r="R322" i="61"/>
  <c r="R307" i="61"/>
  <c r="R299" i="61"/>
  <c r="R104" i="62"/>
  <c r="R445" i="61"/>
  <c r="R379" i="61"/>
  <c r="R347" i="61"/>
  <c r="R252" i="61"/>
  <c r="R244" i="61"/>
  <c r="R229" i="61"/>
  <c r="R221" i="61"/>
  <c r="R213" i="61"/>
  <c r="R205" i="61"/>
  <c r="R486" i="62"/>
  <c r="R465" i="62"/>
  <c r="R453" i="62"/>
  <c r="R438" i="62"/>
  <c r="R423" i="62"/>
  <c r="R370" i="62"/>
  <c r="R362" i="62"/>
  <c r="R337" i="62"/>
  <c r="R329" i="62"/>
  <c r="R321" i="62"/>
  <c r="R313" i="62"/>
  <c r="R305" i="62"/>
  <c r="R297" i="62"/>
  <c r="R289" i="62"/>
  <c r="R250" i="62"/>
  <c r="R242" i="62"/>
  <c r="R500" i="62"/>
  <c r="R491" i="62"/>
  <c r="R474" i="62"/>
  <c r="R456" i="62"/>
  <c r="R445" i="62"/>
  <c r="R415" i="62"/>
  <c r="R407" i="62"/>
  <c r="R399" i="62"/>
  <c r="R391" i="62"/>
  <c r="R383" i="62"/>
  <c r="R375" i="62"/>
  <c r="R358" i="62"/>
  <c r="R350" i="62"/>
  <c r="R281" i="62"/>
  <c r="R273" i="62"/>
  <c r="R265" i="62"/>
  <c r="R257" i="62"/>
  <c r="R233" i="62"/>
  <c r="R224" i="62"/>
  <c r="R216" i="62"/>
  <c r="R208" i="62"/>
  <c r="R200" i="62"/>
  <c r="R479" i="62"/>
  <c r="R441" i="62"/>
  <c r="R406" i="62"/>
  <c r="R374" i="62"/>
  <c r="R351" i="62"/>
  <c r="R320" i="62"/>
  <c r="R288" i="62"/>
  <c r="R254" i="62"/>
  <c r="R230" i="62"/>
  <c r="R207" i="62"/>
  <c r="R193" i="62"/>
  <c r="R185" i="62"/>
  <c r="R170" i="62"/>
  <c r="R129" i="62"/>
  <c r="R121" i="62"/>
  <c r="R499" i="62"/>
  <c r="R473" i="62"/>
  <c r="R443" i="62"/>
  <c r="R416" i="62"/>
  <c r="R384" i="62"/>
  <c r="R345" i="62"/>
  <c r="R314" i="62"/>
  <c r="R280" i="62"/>
  <c r="R251" i="62"/>
  <c r="R209" i="62"/>
  <c r="R175" i="62"/>
  <c r="R156" i="62"/>
  <c r="R148" i="62"/>
  <c r="R140" i="62"/>
  <c r="R132" i="62"/>
  <c r="R107" i="62"/>
  <c r="R99" i="62"/>
  <c r="R91" i="62"/>
  <c r="R83" i="62"/>
  <c r="R75" i="62"/>
  <c r="R67" i="62"/>
  <c r="R59" i="62"/>
  <c r="R475" i="62"/>
  <c r="R437" i="62"/>
  <c r="R402" i="62"/>
  <c r="R365" i="62"/>
  <c r="R332" i="62"/>
  <c r="R300" i="62"/>
  <c r="R266" i="62"/>
  <c r="R219" i="62"/>
  <c r="R196" i="62"/>
  <c r="R188" i="62"/>
  <c r="R180" i="62"/>
  <c r="R167" i="62"/>
  <c r="R126" i="62"/>
  <c r="R118" i="62"/>
  <c r="R396" i="62"/>
  <c r="R221" i="62"/>
  <c r="R133" i="62"/>
  <c r="R84" i="62"/>
  <c r="R14" i="62"/>
  <c r="R485" i="61"/>
  <c r="R477" i="61"/>
  <c r="R469" i="61"/>
  <c r="R461" i="61"/>
  <c r="R448" i="61"/>
  <c r="R440" i="61"/>
  <c r="R405" i="61"/>
  <c r="R397" i="61"/>
  <c r="R389" i="61"/>
  <c r="R378" i="61"/>
  <c r="R370" i="61"/>
  <c r="R362" i="61"/>
  <c r="R354" i="61"/>
  <c r="R346" i="61"/>
  <c r="R335" i="61"/>
  <c r="R327" i="61"/>
  <c r="R477" i="62"/>
  <c r="R429" i="62"/>
  <c r="R268" i="62"/>
  <c r="R213" i="62"/>
  <c r="R143" i="62"/>
  <c r="R94" i="62"/>
  <c r="R62" i="62"/>
  <c r="R51" i="62"/>
  <c r="R43" i="62"/>
  <c r="R35" i="62"/>
  <c r="R27" i="62"/>
  <c r="R19" i="62"/>
  <c r="R498" i="61"/>
  <c r="R490" i="61"/>
  <c r="R455" i="61"/>
  <c r="R432" i="61"/>
  <c r="R424" i="61"/>
  <c r="R416" i="61"/>
  <c r="R383" i="61"/>
  <c r="R321" i="61"/>
  <c r="R308" i="61"/>
  <c r="R300" i="61"/>
  <c r="R349" i="62"/>
  <c r="R178" i="62"/>
  <c r="R139" i="62"/>
  <c r="R98" i="62"/>
  <c r="R66" i="62"/>
  <c r="R52" i="62"/>
  <c r="R44" i="62"/>
  <c r="R36" i="62"/>
  <c r="R28" i="62"/>
  <c r="R20" i="62"/>
  <c r="R4" i="62"/>
  <c r="R497" i="61"/>
  <c r="R489" i="61"/>
  <c r="R454" i="61"/>
  <c r="R431" i="61"/>
  <c r="R423" i="61"/>
  <c r="R415" i="61"/>
  <c r="R337" i="61"/>
  <c r="R320" i="61"/>
  <c r="R305" i="61"/>
  <c r="R294" i="62"/>
  <c r="R72" i="62"/>
  <c r="R478" i="61"/>
  <c r="R402" i="61"/>
  <c r="R371" i="61"/>
  <c r="R339" i="61"/>
  <c r="R250" i="61"/>
  <c r="R242" i="61"/>
  <c r="R227" i="61"/>
  <c r="R219" i="61"/>
  <c r="R211" i="61"/>
  <c r="R203" i="61"/>
  <c r="R484" i="62"/>
  <c r="R462" i="62"/>
  <c r="R444" i="62"/>
  <c r="R436" i="62"/>
  <c r="R421" i="62"/>
  <c r="R368" i="62"/>
  <c r="R343" i="62"/>
  <c r="R335" i="62"/>
  <c r="R327" i="62"/>
  <c r="R319" i="62"/>
  <c r="R311" i="62"/>
  <c r="R303" i="62"/>
  <c r="R295" i="62"/>
  <c r="R287" i="62"/>
  <c r="R248" i="62"/>
  <c r="R240" i="62"/>
  <c r="R497" i="62"/>
  <c r="R480" i="62"/>
  <c r="R472" i="62"/>
  <c r="R451" i="62"/>
  <c r="R430" i="62"/>
  <c r="R413" i="62"/>
  <c r="R405" i="62"/>
  <c r="R397" i="62"/>
  <c r="R389" i="62"/>
  <c r="R381" i="62"/>
  <c r="R373" i="62"/>
  <c r="R356" i="62"/>
  <c r="R348" i="62"/>
  <c r="R279" i="62"/>
  <c r="R271" i="62"/>
  <c r="R263" i="62"/>
  <c r="R255" i="62"/>
  <c r="R231" i="62"/>
  <c r="R222" i="62"/>
  <c r="R214" i="62"/>
  <c r="R206" i="62"/>
  <c r="R498" i="62"/>
  <c r="R471" i="62"/>
  <c r="R433" i="62"/>
  <c r="R398" i="62"/>
  <c r="R369" i="62"/>
  <c r="R344" i="62"/>
  <c r="R312" i="62"/>
  <c r="R278" i="62"/>
  <c r="R249" i="62"/>
  <c r="R225" i="62"/>
  <c r="R199" i="62"/>
  <c r="R191" i="62"/>
  <c r="R183" i="62"/>
  <c r="R168" i="62"/>
  <c r="R127" i="62"/>
  <c r="R119" i="62"/>
  <c r="R490" i="62"/>
  <c r="R466" i="62"/>
  <c r="R435" i="62"/>
  <c r="R408" i="62"/>
  <c r="R376" i="62"/>
  <c r="R338" i="62"/>
  <c r="R306" i="62"/>
  <c r="R272" i="62"/>
  <c r="R243" i="62"/>
  <c r="R201" i="62"/>
  <c r="R162" i="62"/>
  <c r="R154" i="62"/>
  <c r="R146" i="62"/>
  <c r="R138" i="62"/>
  <c r="R113" i="62"/>
  <c r="R105" i="62"/>
  <c r="R97" i="62"/>
  <c r="R89" i="62"/>
  <c r="R81" i="62"/>
  <c r="R73" i="62"/>
  <c r="R65" i="62"/>
  <c r="R501" i="62"/>
  <c r="R468" i="62"/>
  <c r="R427" i="62"/>
  <c r="R394" i="62"/>
  <c r="R355" i="62"/>
  <c r="R324" i="62"/>
  <c r="R292" i="62"/>
  <c r="R258" i="62"/>
  <c r="R211" i="62"/>
  <c r="R194" i="62"/>
  <c r="R186" i="62"/>
  <c r="R173" i="62"/>
  <c r="R165" i="62"/>
  <c r="R124" i="62"/>
  <c r="R116" i="62"/>
  <c r="R342" i="62"/>
  <c r="R157" i="62"/>
  <c r="R108" i="62"/>
  <c r="R76" i="62"/>
  <c r="R12" i="62"/>
  <c r="R483" i="61"/>
  <c r="R475" i="61"/>
  <c r="R467" i="61"/>
  <c r="R459" i="61"/>
  <c r="R446" i="61"/>
  <c r="R438" i="61"/>
  <c r="R403" i="61"/>
  <c r="R395" i="61"/>
  <c r="R387" i="61"/>
  <c r="R376" i="61"/>
  <c r="R368" i="61"/>
  <c r="R360" i="61"/>
  <c r="R352" i="61"/>
  <c r="R344" i="61"/>
  <c r="R333" i="61"/>
  <c r="R316" i="61"/>
  <c r="R454" i="62"/>
  <c r="R388" i="62"/>
  <c r="R247" i="62"/>
  <c r="R174" i="62"/>
  <c r="R135" i="62"/>
  <c r="R86" i="62"/>
  <c r="R57" i="62"/>
  <c r="R49" i="62"/>
  <c r="R41" i="62"/>
  <c r="R33" i="62"/>
  <c r="R25" i="62"/>
  <c r="R18" i="62"/>
  <c r="R496" i="61"/>
  <c r="R488" i="61"/>
  <c r="R453" i="61"/>
  <c r="R430" i="61"/>
  <c r="R422" i="61"/>
  <c r="R414" i="61"/>
  <c r="R338" i="61"/>
  <c r="R319" i="61"/>
  <c r="R306" i="61"/>
  <c r="R298" i="61"/>
  <c r="R318" i="62"/>
  <c r="R163" i="62"/>
  <c r="R131" i="62"/>
  <c r="R90" i="62"/>
  <c r="R58" i="62"/>
  <c r="R50" i="62"/>
  <c r="R42" i="62"/>
  <c r="R34" i="62"/>
  <c r="R26" i="62"/>
  <c r="R17" i="62"/>
  <c r="R3" i="62"/>
  <c r="R495" i="61"/>
  <c r="R487" i="61"/>
  <c r="R437" i="61"/>
  <c r="R429" i="61"/>
  <c r="R421" i="61"/>
  <c r="R413" i="61"/>
  <c r="R326" i="61"/>
  <c r="R318" i="61"/>
  <c r="R303" i="61"/>
  <c r="R260" i="62"/>
  <c r="R15" i="62"/>
  <c r="R470" i="61"/>
  <c r="R394" i="61"/>
  <c r="R363" i="61"/>
  <c r="R332" i="61"/>
  <c r="R248" i="61"/>
  <c r="R240" i="61"/>
  <c r="R225" i="61"/>
  <c r="R217" i="61"/>
  <c r="R209" i="61"/>
  <c r="R482" i="62"/>
  <c r="R460" i="62"/>
  <c r="R442" i="62"/>
  <c r="R434" i="62"/>
  <c r="R419" i="62"/>
  <c r="R366" i="62"/>
  <c r="R341" i="62"/>
  <c r="R333" i="62"/>
  <c r="R325" i="62"/>
  <c r="R317" i="62"/>
  <c r="R309" i="62"/>
  <c r="R301" i="62"/>
  <c r="R293" i="62"/>
  <c r="R285" i="62"/>
  <c r="R246" i="62"/>
  <c r="R237" i="62"/>
  <c r="R495" i="62"/>
  <c r="R478" i="62"/>
  <c r="R470" i="62"/>
  <c r="R449" i="62"/>
  <c r="R428" i="62"/>
  <c r="R411" i="62"/>
  <c r="R403" i="62"/>
  <c r="R395" i="62"/>
  <c r="R387" i="62"/>
  <c r="R379" i="62"/>
  <c r="R371" i="62"/>
  <c r="R354" i="62"/>
  <c r="R346" i="62"/>
  <c r="R277" i="62"/>
  <c r="R269" i="62"/>
  <c r="R261" i="62"/>
  <c r="R253" i="62"/>
  <c r="R229" i="62"/>
  <c r="R220" i="62"/>
  <c r="R212" i="62"/>
  <c r="R204" i="62"/>
  <c r="R496" i="62"/>
  <c r="R463" i="62"/>
  <c r="R424" i="62"/>
  <c r="R390" i="62"/>
  <c r="R361" i="62"/>
  <c r="R336" i="62"/>
  <c r="R304" i="62"/>
  <c r="R270" i="62"/>
  <c r="R241" i="62"/>
  <c r="R223" i="62"/>
  <c r="R197" i="62"/>
  <c r="R189" i="62"/>
  <c r="R181" i="62"/>
  <c r="R166" i="62"/>
  <c r="R125" i="62"/>
  <c r="R117" i="62"/>
  <c r="R483" i="62"/>
  <c r="R464" i="62"/>
  <c r="R425" i="62"/>
  <c r="R400" i="62"/>
  <c r="R363" i="62"/>
  <c r="R330" i="62"/>
  <c r="R298" i="62"/>
  <c r="R264" i="62"/>
  <c r="R232" i="62"/>
  <c r="R179" i="62"/>
  <c r="R160" i="62"/>
  <c r="R152" i="62"/>
  <c r="R144" i="62"/>
  <c r="R136" i="62"/>
  <c r="R111" i="62"/>
  <c r="R103" i="62"/>
  <c r="R95" i="62"/>
  <c r="R87" i="62"/>
  <c r="R79" i="62"/>
  <c r="R71" i="62"/>
  <c r="R63" i="62"/>
  <c r="R492" i="62"/>
  <c r="R457" i="62"/>
  <c r="R420" i="62"/>
  <c r="R386" i="62"/>
  <c r="R347" i="62"/>
  <c r="R316" i="62"/>
  <c r="R282" i="62"/>
  <c r="R245" i="62"/>
  <c r="R203" i="62"/>
  <c r="R192" i="62"/>
  <c r="R184" i="62"/>
  <c r="R171" i="62"/>
  <c r="R130" i="62"/>
  <c r="R122" i="62"/>
  <c r="R494" i="62"/>
  <c r="R310" i="62"/>
  <c r="R149" i="62"/>
  <c r="R100" i="62"/>
  <c r="R68" i="62"/>
  <c r="R10" i="62"/>
  <c r="R481" i="61"/>
  <c r="R473" i="61"/>
  <c r="R465" i="61"/>
  <c r="R452" i="61"/>
  <c r="R444" i="61"/>
  <c r="R409" i="61"/>
  <c r="R401" i="61"/>
  <c r="R393" i="61"/>
  <c r="R385" i="61"/>
  <c r="R374" i="61"/>
  <c r="R366" i="61"/>
  <c r="R358" i="61"/>
  <c r="R350" i="61"/>
  <c r="R342" i="61"/>
  <c r="R331" i="61"/>
  <c r="R314" i="61"/>
  <c r="R452" i="62"/>
  <c r="R334" i="62"/>
  <c r="R238" i="62"/>
  <c r="R159" i="62"/>
  <c r="R110" i="62"/>
  <c r="R78" i="62"/>
  <c r="R55" i="62"/>
  <c r="R47" i="62"/>
  <c r="R39" i="62"/>
  <c r="R31" i="62"/>
  <c r="R23" i="62"/>
  <c r="R16" i="62"/>
  <c r="R494" i="61"/>
  <c r="R486" i="61"/>
  <c r="R436" i="61"/>
  <c r="R428" i="61"/>
  <c r="R420" i="61"/>
  <c r="R412" i="61"/>
  <c r="R325" i="61"/>
  <c r="R317" i="61"/>
  <c r="R304" i="61"/>
  <c r="R404" i="62"/>
  <c r="R286" i="62"/>
  <c r="R155" i="62"/>
  <c r="R114" i="62"/>
  <c r="R82" i="62"/>
  <c r="R56" i="62"/>
  <c r="R48" i="62"/>
  <c r="R40" i="62"/>
  <c r="R32" i="62"/>
  <c r="R493" i="61"/>
  <c r="R419" i="61"/>
  <c r="R301" i="61"/>
  <c r="R462" i="61"/>
  <c r="R246" i="61"/>
  <c r="R207" i="61"/>
  <c r="R64" i="62"/>
  <c r="R464" i="61"/>
  <c r="R396" i="61"/>
  <c r="R365" i="61"/>
  <c r="R334" i="61"/>
  <c r="R295" i="61"/>
  <c r="R287" i="61"/>
  <c r="R279" i="61"/>
  <c r="R271" i="61"/>
  <c r="R263" i="61"/>
  <c r="R255" i="61"/>
  <c r="R500" i="60"/>
  <c r="R461" i="62"/>
  <c r="R205" i="62"/>
  <c r="R13" i="62"/>
  <c r="R460" i="61"/>
  <c r="R400" i="61"/>
  <c r="R369" i="61"/>
  <c r="R330" i="61"/>
  <c r="R292" i="61"/>
  <c r="R284" i="61"/>
  <c r="R276" i="61"/>
  <c r="R268" i="61"/>
  <c r="R260" i="61"/>
  <c r="R235" i="61"/>
  <c r="R501" i="60"/>
  <c r="R466" i="61"/>
  <c r="R247" i="61"/>
  <c r="R212" i="61"/>
  <c r="R11" i="62"/>
  <c r="R315" i="61"/>
  <c r="R224" i="61"/>
  <c r="R88" i="62"/>
  <c r="R343" i="61"/>
  <c r="R218" i="61"/>
  <c r="R214" i="61"/>
  <c r="R222" i="61"/>
  <c r="R5" i="60"/>
  <c r="R6" i="60"/>
  <c r="R145" i="62"/>
  <c r="R249" i="61"/>
  <c r="R24" i="62"/>
  <c r="R458" i="61"/>
  <c r="R411" i="61"/>
  <c r="R161" i="62"/>
  <c r="R386" i="61"/>
  <c r="R231" i="61"/>
  <c r="R228" i="62"/>
  <c r="R9" i="62"/>
  <c r="R447" i="61"/>
  <c r="R388" i="61"/>
  <c r="R357" i="61"/>
  <c r="R313" i="61"/>
  <c r="R293" i="61"/>
  <c r="R285" i="61"/>
  <c r="R277" i="61"/>
  <c r="R269" i="61"/>
  <c r="R261" i="61"/>
  <c r="R238" i="61"/>
  <c r="R459" i="62"/>
  <c r="R137" i="62"/>
  <c r="R484" i="61"/>
  <c r="R451" i="61"/>
  <c r="R392" i="61"/>
  <c r="R361" i="61"/>
  <c r="R312" i="61"/>
  <c r="R290" i="61"/>
  <c r="R282" i="61"/>
  <c r="R274" i="61"/>
  <c r="R266" i="61"/>
  <c r="R258" i="61"/>
  <c r="R233" i="61"/>
  <c r="R449" i="61"/>
  <c r="R239" i="61"/>
  <c r="R204" i="61"/>
  <c r="R482" i="61"/>
  <c r="R251" i="61"/>
  <c r="R216" i="61"/>
  <c r="R422" i="62"/>
  <c r="R474" i="61"/>
  <c r="R253" i="61"/>
  <c r="R210" i="61"/>
  <c r="R441" i="61"/>
  <c r="R7" i="60"/>
  <c r="R3" i="60"/>
  <c r="R4" i="60"/>
  <c r="R230" i="61"/>
  <c r="R336" i="61"/>
  <c r="R6" i="62"/>
  <c r="R435" i="61"/>
  <c r="R324" i="61"/>
  <c r="R7" i="62"/>
  <c r="R355" i="61"/>
  <c r="R223" i="61"/>
  <c r="R153" i="62"/>
  <c r="R480" i="61"/>
  <c r="R439" i="61"/>
  <c r="R381" i="61"/>
  <c r="R349" i="61"/>
  <c r="R311" i="61"/>
  <c r="R291" i="61"/>
  <c r="R283" i="61"/>
  <c r="R275" i="61"/>
  <c r="R267" i="61"/>
  <c r="R259" i="61"/>
  <c r="R236" i="61"/>
  <c r="R380" i="62"/>
  <c r="R112" i="62"/>
  <c r="R476" i="61"/>
  <c r="R443" i="61"/>
  <c r="R384" i="61"/>
  <c r="R353" i="61"/>
  <c r="R296" i="61"/>
  <c r="R288" i="61"/>
  <c r="R280" i="61"/>
  <c r="R272" i="61"/>
  <c r="R264" i="61"/>
  <c r="R256" i="61"/>
  <c r="R398" i="61"/>
  <c r="R228" i="61"/>
  <c r="R367" i="62"/>
  <c r="R351" i="61"/>
  <c r="R243" i="61"/>
  <c r="R208" i="61"/>
  <c r="R412" i="62"/>
  <c r="R406" i="61"/>
  <c r="R245" i="61"/>
  <c r="R202" i="61"/>
  <c r="R176" i="62"/>
  <c r="R359" i="61"/>
  <c r="R390" i="61"/>
  <c r="R232" i="61"/>
  <c r="R226" i="61"/>
  <c r="R206" i="61"/>
  <c r="R501" i="61"/>
  <c r="R427" i="61"/>
  <c r="R309" i="61"/>
  <c r="R254" i="61"/>
  <c r="R215" i="61"/>
  <c r="R96" i="62"/>
  <c r="R472" i="61"/>
  <c r="R404" i="61"/>
  <c r="R373" i="61"/>
  <c r="R341" i="61"/>
  <c r="R297" i="61"/>
  <c r="R289" i="61"/>
  <c r="R281" i="61"/>
  <c r="R273" i="61"/>
  <c r="R265" i="61"/>
  <c r="R257" i="61"/>
  <c r="R234" i="61"/>
  <c r="R469" i="62"/>
  <c r="R326" i="62"/>
  <c r="R80" i="62"/>
  <c r="R468" i="61"/>
  <c r="R408" i="61"/>
  <c r="R377" i="61"/>
  <c r="R345" i="61"/>
  <c r="R294" i="61"/>
  <c r="R286" i="61"/>
  <c r="R278" i="61"/>
  <c r="R270" i="61"/>
  <c r="R262" i="61"/>
  <c r="R237" i="61"/>
  <c r="R367" i="61"/>
  <c r="R220" i="61"/>
  <c r="R357" i="62"/>
  <c r="R328" i="61"/>
  <c r="R375" i="61"/>
  <c r="R241" i="61"/>
  <c r="B44" i="51"/>
  <c r="BK3" i="1"/>
  <c r="BK4"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AX3"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BN414" i="1" s="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BN438" i="1" s="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BN486" i="1" s="1"/>
  <c r="AK487" i="1"/>
  <c r="AK488" i="1"/>
  <c r="AK489" i="1"/>
  <c r="AK490" i="1"/>
  <c r="AK491" i="1"/>
  <c r="AK492" i="1"/>
  <c r="AK493" i="1"/>
  <c r="AK494" i="1"/>
  <c r="BN494" i="1" s="1"/>
  <c r="AK495" i="1"/>
  <c r="AK496" i="1"/>
  <c r="AK497" i="1"/>
  <c r="AK498" i="1"/>
  <c r="AK499" i="1"/>
  <c r="AK500" i="1"/>
  <c r="AK501" i="1"/>
  <c r="X3" i="1"/>
  <c r="BN3" i="1" s="1"/>
  <c r="X4" i="1"/>
  <c r="X5" i="1"/>
  <c r="X6" i="1"/>
  <c r="X7" i="1"/>
  <c r="X8" i="1"/>
  <c r="X9" i="1"/>
  <c r="X10" i="1"/>
  <c r="X11" i="1"/>
  <c r="X12" i="1"/>
  <c r="X13" i="1"/>
  <c r="X14" i="1"/>
  <c r="X15" i="1"/>
  <c r="X16" i="1"/>
  <c r="X17" i="1"/>
  <c r="X18" i="1"/>
  <c r="X19" i="1"/>
  <c r="X20" i="1"/>
  <c r="X21" i="1"/>
  <c r="X22" i="1"/>
  <c r="X23" i="1"/>
  <c r="X24" i="1"/>
  <c r="X25" i="1"/>
  <c r="X26" i="1"/>
  <c r="X27" i="1"/>
  <c r="BN27" i="1" s="1"/>
  <c r="X28" i="1"/>
  <c r="X29" i="1"/>
  <c r="X30" i="1"/>
  <c r="X31" i="1"/>
  <c r="X32" i="1"/>
  <c r="X33" i="1"/>
  <c r="X34" i="1"/>
  <c r="X35" i="1"/>
  <c r="BN35" i="1" s="1"/>
  <c r="X36" i="1"/>
  <c r="X37" i="1"/>
  <c r="X38" i="1"/>
  <c r="X39" i="1"/>
  <c r="X40" i="1"/>
  <c r="X41" i="1"/>
  <c r="X42" i="1"/>
  <c r="X43" i="1"/>
  <c r="X44" i="1"/>
  <c r="X45" i="1"/>
  <c r="X46" i="1"/>
  <c r="X47" i="1"/>
  <c r="X48" i="1"/>
  <c r="X49" i="1"/>
  <c r="X50" i="1"/>
  <c r="X51" i="1"/>
  <c r="X52" i="1"/>
  <c r="X53" i="1"/>
  <c r="X54" i="1"/>
  <c r="X55" i="1"/>
  <c r="X56" i="1"/>
  <c r="X57" i="1"/>
  <c r="X58" i="1"/>
  <c r="X59" i="1"/>
  <c r="BN59" i="1" s="1"/>
  <c r="X60" i="1"/>
  <c r="X61" i="1"/>
  <c r="X62" i="1"/>
  <c r="X63" i="1"/>
  <c r="X64" i="1"/>
  <c r="X65" i="1"/>
  <c r="X66" i="1"/>
  <c r="X67" i="1"/>
  <c r="BN67" i="1" s="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BN99" i="1" s="1"/>
  <c r="X100" i="1"/>
  <c r="X101" i="1"/>
  <c r="X102" i="1"/>
  <c r="X103" i="1"/>
  <c r="X104" i="1"/>
  <c r="X105" i="1"/>
  <c r="X106" i="1"/>
  <c r="X107" i="1"/>
  <c r="X108" i="1"/>
  <c r="X109" i="1"/>
  <c r="X110" i="1"/>
  <c r="X111" i="1"/>
  <c r="X112" i="1"/>
  <c r="X113" i="1"/>
  <c r="X114" i="1"/>
  <c r="X115" i="1"/>
  <c r="X116" i="1"/>
  <c r="X117" i="1"/>
  <c r="X118" i="1"/>
  <c r="X119" i="1"/>
  <c r="X120" i="1"/>
  <c r="X121" i="1"/>
  <c r="X122" i="1"/>
  <c r="X123" i="1"/>
  <c r="BN123" i="1" s="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BN155" i="1" s="1"/>
  <c r="X156" i="1"/>
  <c r="X157" i="1"/>
  <c r="X158" i="1"/>
  <c r="X159" i="1"/>
  <c r="X160" i="1"/>
  <c r="X161" i="1"/>
  <c r="X162" i="1"/>
  <c r="X163" i="1"/>
  <c r="X164" i="1"/>
  <c r="X165" i="1"/>
  <c r="X166" i="1"/>
  <c r="X167" i="1"/>
  <c r="BN167" i="1" s="1"/>
  <c r="X168" i="1"/>
  <c r="X169" i="1"/>
  <c r="X170" i="1"/>
  <c r="X171" i="1"/>
  <c r="X172" i="1"/>
  <c r="X173" i="1"/>
  <c r="X174" i="1"/>
  <c r="X175" i="1"/>
  <c r="X176" i="1"/>
  <c r="X177" i="1"/>
  <c r="X178" i="1"/>
  <c r="X179" i="1"/>
  <c r="BN179" i="1" s="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BN211" i="1" s="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BN243" i="1" s="1"/>
  <c r="X244" i="1"/>
  <c r="X245" i="1"/>
  <c r="X246" i="1"/>
  <c r="X247" i="1"/>
  <c r="X248" i="1"/>
  <c r="X249" i="1"/>
  <c r="X250" i="1"/>
  <c r="X251" i="1"/>
  <c r="X252" i="1"/>
  <c r="X253" i="1"/>
  <c r="X254" i="1"/>
  <c r="X255" i="1"/>
  <c r="X256" i="1"/>
  <c r="X257" i="1"/>
  <c r="X258" i="1"/>
  <c r="X259" i="1"/>
  <c r="X260" i="1"/>
  <c r="X261" i="1"/>
  <c r="X262" i="1"/>
  <c r="X263" i="1"/>
  <c r="X264" i="1"/>
  <c r="X265" i="1"/>
  <c r="X266" i="1"/>
  <c r="X267" i="1"/>
  <c r="BN267" i="1" s="1"/>
  <c r="X268" i="1"/>
  <c r="X269" i="1"/>
  <c r="X270" i="1"/>
  <c r="X271" i="1"/>
  <c r="X272" i="1"/>
  <c r="X273" i="1"/>
  <c r="X274" i="1"/>
  <c r="X275" i="1"/>
  <c r="X276" i="1"/>
  <c r="X277" i="1"/>
  <c r="X278" i="1"/>
  <c r="X279" i="1"/>
  <c r="X280" i="1"/>
  <c r="X281" i="1"/>
  <c r="X282" i="1"/>
  <c r="X283" i="1"/>
  <c r="X284" i="1"/>
  <c r="X285" i="1"/>
  <c r="X286" i="1"/>
  <c r="X287" i="1"/>
  <c r="X288" i="1"/>
  <c r="X289" i="1"/>
  <c r="X290" i="1"/>
  <c r="X291" i="1"/>
  <c r="BN291" i="1" s="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BN323" i="1" s="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BN355" i="1" s="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BN387" i="1" s="1"/>
  <c r="X388" i="1"/>
  <c r="X389" i="1"/>
  <c r="X390" i="1"/>
  <c r="X391" i="1"/>
  <c r="X392" i="1"/>
  <c r="X393" i="1"/>
  <c r="X394" i="1"/>
  <c r="X395" i="1"/>
  <c r="BN395" i="1" s="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BN478" i="1"/>
  <c r="BN371" i="1"/>
  <c r="BN83" i="1"/>
  <c r="BN51" i="1"/>
  <c r="BN23" i="1"/>
  <c r="A3" i="1"/>
  <c r="A4" i="1"/>
  <c r="B3" i="38"/>
  <c r="B4" i="38"/>
  <c r="B5" i="38"/>
  <c r="B6" i="38"/>
  <c r="B7" i="38"/>
  <c r="B8" i="38"/>
  <c r="B9" i="38"/>
  <c r="B10" i="38"/>
  <c r="B11" i="38"/>
  <c r="B12" i="38"/>
  <c r="B13" i="38"/>
  <c r="B14" i="38"/>
  <c r="B15" i="38"/>
  <c r="B16" i="38"/>
  <c r="B17" i="38"/>
  <c r="B18" i="38"/>
  <c r="B19" i="38"/>
  <c r="B20" i="38"/>
  <c r="B21" i="38"/>
  <c r="B22" i="38"/>
  <c r="B23" i="38"/>
  <c r="B24" i="38"/>
  <c r="B25" i="38"/>
  <c r="B26" i="38"/>
  <c r="B27" i="38"/>
  <c r="B28" i="38"/>
  <c r="B29" i="38"/>
  <c r="B30" i="38"/>
  <c r="C30" i="38" s="1"/>
  <c r="B31" i="38"/>
  <c r="C31" i="38" s="1"/>
  <c r="B32" i="38"/>
  <c r="C32" i="38" s="1"/>
  <c r="B33" i="38"/>
  <c r="C33" i="38" s="1"/>
  <c r="B34" i="38"/>
  <c r="C34" i="38" s="1"/>
  <c r="B35" i="38"/>
  <c r="C35" i="38"/>
  <c r="B36" i="38"/>
  <c r="C36" i="38" s="1"/>
  <c r="B37" i="38"/>
  <c r="C37" i="38" s="1"/>
  <c r="B38" i="38"/>
  <c r="C38" i="38" s="1"/>
  <c r="B39" i="38"/>
  <c r="C39" i="38" s="1"/>
  <c r="B40" i="38"/>
  <c r="C40" i="38" s="1"/>
  <c r="B41" i="38"/>
  <c r="C41" i="38" s="1"/>
  <c r="B42" i="38"/>
  <c r="C42" i="38" s="1"/>
  <c r="B43" i="38"/>
  <c r="C43" i="38"/>
  <c r="B44" i="38"/>
  <c r="C44" i="38" s="1"/>
  <c r="B45" i="38"/>
  <c r="C45" i="38" s="1"/>
  <c r="B46" i="38"/>
  <c r="C46" i="38" s="1"/>
  <c r="B47" i="38"/>
  <c r="C47" i="38" s="1"/>
  <c r="B48" i="38"/>
  <c r="C48" i="38" s="1"/>
  <c r="B49" i="38"/>
  <c r="C49" i="38" s="1"/>
  <c r="B50" i="38"/>
  <c r="C50" i="38" s="1"/>
  <c r="B51" i="38"/>
  <c r="C51" i="38" s="1"/>
  <c r="B52" i="38"/>
  <c r="C52" i="38" s="1"/>
  <c r="B53" i="38"/>
  <c r="C53" i="38" s="1"/>
  <c r="B54" i="38"/>
  <c r="C54" i="38" s="1"/>
  <c r="B55" i="38"/>
  <c r="C55" i="38" s="1"/>
  <c r="B56" i="38"/>
  <c r="C56" i="38" s="1"/>
  <c r="B57" i="38"/>
  <c r="C57" i="38" s="1"/>
  <c r="B58" i="38"/>
  <c r="C58" i="38" s="1"/>
  <c r="B59" i="38"/>
  <c r="C59" i="38" s="1"/>
  <c r="B60" i="38"/>
  <c r="C60" i="38" s="1"/>
  <c r="B61" i="38"/>
  <c r="C61" i="38" s="1"/>
  <c r="B62" i="38"/>
  <c r="C62" i="38" s="1"/>
  <c r="B63" i="38"/>
  <c r="C63" i="38" s="1"/>
  <c r="B64" i="38"/>
  <c r="C64" i="38" s="1"/>
  <c r="B65" i="38"/>
  <c r="C65" i="38" s="1"/>
  <c r="B66" i="38"/>
  <c r="C66" i="38" s="1"/>
  <c r="B67" i="38"/>
  <c r="C67" i="38" s="1"/>
  <c r="B68" i="38"/>
  <c r="C68" i="38" s="1"/>
  <c r="B69" i="38"/>
  <c r="C69" i="38" s="1"/>
  <c r="B70" i="38"/>
  <c r="C70" i="38" s="1"/>
  <c r="B71" i="38"/>
  <c r="C71" i="38" s="1"/>
  <c r="B72" i="38"/>
  <c r="C72" i="38" s="1"/>
  <c r="B73" i="38"/>
  <c r="C73" i="38" s="1"/>
  <c r="B74" i="38"/>
  <c r="C74" i="38"/>
  <c r="B75" i="38"/>
  <c r="C75" i="38" s="1"/>
  <c r="B76" i="38"/>
  <c r="C76" i="38" s="1"/>
  <c r="B77" i="38"/>
  <c r="C77" i="38"/>
  <c r="B78" i="38"/>
  <c r="C78" i="38" s="1"/>
  <c r="B79" i="38"/>
  <c r="C79" i="38" s="1"/>
  <c r="B80" i="38"/>
  <c r="C80" i="38" s="1"/>
  <c r="B81" i="38"/>
  <c r="C81" i="38" s="1"/>
  <c r="B82" i="38"/>
  <c r="C82" i="38" s="1"/>
  <c r="B83" i="38"/>
  <c r="C83" i="38" s="1"/>
  <c r="B84" i="38"/>
  <c r="C84" i="38" s="1"/>
  <c r="B85" i="38"/>
  <c r="C85" i="38" s="1"/>
  <c r="B86" i="38"/>
  <c r="C86" i="38" s="1"/>
  <c r="B87" i="38"/>
  <c r="C87" i="38" s="1"/>
  <c r="B88" i="38"/>
  <c r="C88" i="38" s="1"/>
  <c r="B89" i="38"/>
  <c r="C89" i="38" s="1"/>
  <c r="B90" i="38"/>
  <c r="C90" i="38" s="1"/>
  <c r="B91" i="38"/>
  <c r="C91" i="38" s="1"/>
  <c r="B92" i="38"/>
  <c r="C92" i="38" s="1"/>
  <c r="B93" i="38"/>
  <c r="C93" i="38" s="1"/>
  <c r="B94" i="38"/>
  <c r="C94" i="38" s="1"/>
  <c r="B95" i="38"/>
  <c r="C95" i="38"/>
  <c r="B96" i="38"/>
  <c r="C96" i="38" s="1"/>
  <c r="B97" i="38"/>
  <c r="C97" i="38" s="1"/>
  <c r="B98" i="38"/>
  <c r="C98" i="38" s="1"/>
  <c r="B99" i="38"/>
  <c r="C99" i="38"/>
  <c r="B100" i="38"/>
  <c r="C100" i="38" s="1"/>
  <c r="B101" i="38"/>
  <c r="C101" i="38" s="1"/>
  <c r="B102" i="38"/>
  <c r="C102" i="38" s="1"/>
  <c r="B103" i="38"/>
  <c r="C103" i="38" s="1"/>
  <c r="B104" i="38"/>
  <c r="C104" i="38" s="1"/>
  <c r="B105" i="38"/>
  <c r="C105" i="38" s="1"/>
  <c r="B106" i="38"/>
  <c r="C106" i="38"/>
  <c r="B107" i="38"/>
  <c r="C107" i="38" s="1"/>
  <c r="B108" i="38"/>
  <c r="C108" i="38" s="1"/>
  <c r="B109" i="38"/>
  <c r="C109" i="38"/>
  <c r="B110" i="38"/>
  <c r="C110" i="38" s="1"/>
  <c r="B111" i="38"/>
  <c r="C111" i="38" s="1"/>
  <c r="B112" i="38"/>
  <c r="C112" i="38" s="1"/>
  <c r="B113" i="38"/>
  <c r="C113" i="38" s="1"/>
  <c r="B114" i="38"/>
  <c r="C114" i="38"/>
  <c r="B115" i="38"/>
  <c r="C115" i="38" s="1"/>
  <c r="B116" i="38"/>
  <c r="C116" i="38" s="1"/>
  <c r="B117" i="38"/>
  <c r="C117" i="38" s="1"/>
  <c r="B118" i="38"/>
  <c r="C118" i="38" s="1"/>
  <c r="B119" i="38"/>
  <c r="C119" i="38" s="1"/>
  <c r="B120" i="38"/>
  <c r="C120" i="38" s="1"/>
  <c r="B121" i="38"/>
  <c r="C121" i="38" s="1"/>
  <c r="B122" i="38"/>
  <c r="C122" i="38" s="1"/>
  <c r="B123" i="38"/>
  <c r="C123" i="38" s="1"/>
  <c r="B124" i="38"/>
  <c r="C124" i="38" s="1"/>
  <c r="B125" i="38"/>
  <c r="C125" i="38" s="1"/>
  <c r="B126" i="38"/>
  <c r="C126" i="38" s="1"/>
  <c r="B127" i="38"/>
  <c r="C127" i="38" s="1"/>
  <c r="B128" i="38"/>
  <c r="C128" i="38" s="1"/>
  <c r="B129" i="38"/>
  <c r="C129" i="38" s="1"/>
  <c r="B130" i="38"/>
  <c r="C130" i="38" s="1"/>
  <c r="B131" i="38"/>
  <c r="C131" i="38"/>
  <c r="B132" i="38"/>
  <c r="C132" i="38" s="1"/>
  <c r="B133" i="38"/>
  <c r="C133" i="38" s="1"/>
  <c r="B134" i="38"/>
  <c r="C134" i="38" s="1"/>
  <c r="B135" i="38"/>
  <c r="C135" i="38" s="1"/>
  <c r="B136" i="38"/>
  <c r="C136" i="38" s="1"/>
  <c r="B137" i="38"/>
  <c r="C137" i="38" s="1"/>
  <c r="B138" i="38"/>
  <c r="C138" i="38"/>
  <c r="B139" i="38"/>
  <c r="C139" i="38" s="1"/>
  <c r="B140" i="38"/>
  <c r="C140" i="38" s="1"/>
  <c r="B141" i="38"/>
  <c r="C141" i="38" s="1"/>
  <c r="B142" i="38"/>
  <c r="C142" i="38" s="1"/>
  <c r="B143" i="38"/>
  <c r="C143" i="38" s="1"/>
  <c r="B144" i="38"/>
  <c r="C144" i="38" s="1"/>
  <c r="B145" i="38"/>
  <c r="C145" i="38" s="1"/>
  <c r="B146" i="38"/>
  <c r="C146" i="38" s="1"/>
  <c r="B147" i="38"/>
  <c r="C147" i="38" s="1"/>
  <c r="B148" i="38"/>
  <c r="C148" i="38" s="1"/>
  <c r="B149" i="38"/>
  <c r="C149" i="38" s="1"/>
  <c r="B150" i="38"/>
  <c r="C150" i="38" s="1"/>
  <c r="B151" i="38"/>
  <c r="C151" i="38" s="1"/>
  <c r="B152" i="38"/>
  <c r="C152" i="38" s="1"/>
  <c r="B153" i="38"/>
  <c r="C153" i="38" s="1"/>
  <c r="B154" i="38"/>
  <c r="C154" i="38" s="1"/>
  <c r="B155" i="38"/>
  <c r="C155" i="38" s="1"/>
  <c r="B156" i="38"/>
  <c r="C156" i="38" s="1"/>
  <c r="B157" i="38"/>
  <c r="C157" i="38" s="1"/>
  <c r="B158" i="38"/>
  <c r="C158" i="38" s="1"/>
  <c r="B159" i="38"/>
  <c r="C159" i="38" s="1"/>
  <c r="B160" i="38"/>
  <c r="C160" i="38" s="1"/>
  <c r="B161" i="38"/>
  <c r="C161" i="38" s="1"/>
  <c r="B162" i="38"/>
  <c r="C162" i="38"/>
  <c r="B163" i="38"/>
  <c r="C163" i="38" s="1"/>
  <c r="B164" i="38"/>
  <c r="C164" i="38" s="1"/>
  <c r="B165" i="38"/>
  <c r="C165" i="38" s="1"/>
  <c r="B166" i="38"/>
  <c r="C166" i="38" s="1"/>
  <c r="B167" i="38"/>
  <c r="C167" i="38" s="1"/>
  <c r="B168" i="38"/>
  <c r="C168" i="38" s="1"/>
  <c r="B169" i="38"/>
  <c r="C169" i="38"/>
  <c r="B170" i="38"/>
  <c r="C170" i="38" s="1"/>
  <c r="B171" i="38"/>
  <c r="C171" i="38" s="1"/>
  <c r="B172" i="38"/>
  <c r="C172" i="38" s="1"/>
  <c r="B173" i="38"/>
  <c r="C173" i="38"/>
  <c r="B174" i="38"/>
  <c r="C174" i="38" s="1"/>
  <c r="B175" i="38"/>
  <c r="C175" i="38" s="1"/>
  <c r="B176" i="38"/>
  <c r="C176" i="38" s="1"/>
  <c r="B177" i="38"/>
  <c r="C177" i="38" s="1"/>
  <c r="B178" i="38"/>
  <c r="C178" i="38" s="1"/>
  <c r="B179" i="38"/>
  <c r="C179" i="38"/>
  <c r="B180" i="38"/>
  <c r="C180" i="38" s="1"/>
  <c r="B181" i="38"/>
  <c r="C181" i="38" s="1"/>
  <c r="B182" i="38"/>
  <c r="C182" i="38"/>
  <c r="B183" i="38"/>
  <c r="C183" i="38" s="1"/>
  <c r="B184" i="38"/>
  <c r="C184" i="38" s="1"/>
  <c r="B185" i="38"/>
  <c r="C185" i="38"/>
  <c r="B186" i="38"/>
  <c r="C186" i="38" s="1"/>
  <c r="B187" i="38"/>
  <c r="C187" i="38" s="1"/>
  <c r="B188" i="38"/>
  <c r="C188" i="38" s="1"/>
  <c r="B189" i="38"/>
  <c r="C189" i="38" s="1"/>
  <c r="B190" i="38"/>
  <c r="C190" i="38" s="1"/>
  <c r="B191" i="38"/>
  <c r="C191" i="38" s="1"/>
  <c r="B192" i="38"/>
  <c r="C192" i="38" s="1"/>
  <c r="B193" i="38"/>
  <c r="C193" i="38"/>
  <c r="B194" i="38"/>
  <c r="C194" i="38" s="1"/>
  <c r="B195" i="38"/>
  <c r="C195" i="38" s="1"/>
  <c r="B196" i="38"/>
  <c r="C196" i="38" s="1"/>
  <c r="B197" i="38"/>
  <c r="C197" i="38" s="1"/>
  <c r="B198" i="38"/>
  <c r="C198" i="38" s="1"/>
  <c r="B199" i="38"/>
  <c r="C199" i="38" s="1"/>
  <c r="B200" i="38"/>
  <c r="C200" i="38" s="1"/>
  <c r="B201" i="38"/>
  <c r="C201" i="38" s="1"/>
  <c r="B202" i="38"/>
  <c r="C202" i="38" s="1"/>
  <c r="B203" i="38"/>
  <c r="C203" i="38" s="1"/>
  <c r="B204" i="38"/>
  <c r="C204" i="38" s="1"/>
  <c r="B205" i="38"/>
  <c r="C205" i="38" s="1"/>
  <c r="B206" i="38"/>
  <c r="C206" i="38" s="1"/>
  <c r="B207" i="38"/>
  <c r="C207" i="38" s="1"/>
  <c r="B208" i="38"/>
  <c r="C208" i="38" s="1"/>
  <c r="B209" i="38"/>
  <c r="C209" i="38" s="1"/>
  <c r="B210" i="38"/>
  <c r="C210" i="38"/>
  <c r="B211" i="38"/>
  <c r="C211" i="38" s="1"/>
  <c r="B212" i="38"/>
  <c r="C212" i="38" s="1"/>
  <c r="B213" i="38"/>
  <c r="C213" i="38" s="1"/>
  <c r="B214" i="38"/>
  <c r="C214" i="38" s="1"/>
  <c r="B215" i="38"/>
  <c r="C215" i="38" s="1"/>
  <c r="B216" i="38"/>
  <c r="C216" i="38" s="1"/>
  <c r="B217" i="38"/>
  <c r="C217" i="38" s="1"/>
  <c r="B218" i="38"/>
  <c r="C218" i="38" s="1"/>
  <c r="B219" i="38"/>
  <c r="C219" i="38" s="1"/>
  <c r="B220" i="38"/>
  <c r="C220" i="38" s="1"/>
  <c r="B221" i="38"/>
  <c r="C221" i="38" s="1"/>
  <c r="B222" i="38"/>
  <c r="C222" i="38" s="1"/>
  <c r="B223" i="38"/>
  <c r="C223" i="38" s="1"/>
  <c r="B224" i="38"/>
  <c r="C224" i="38" s="1"/>
  <c r="B225" i="38"/>
  <c r="C225" i="38" s="1"/>
  <c r="B226" i="38"/>
  <c r="C226" i="38" s="1"/>
  <c r="B227" i="38"/>
  <c r="C227" i="38" s="1"/>
  <c r="B228" i="38"/>
  <c r="C228" i="38" s="1"/>
  <c r="B229" i="38"/>
  <c r="C229" i="38" s="1"/>
  <c r="B230" i="38"/>
  <c r="C230" i="38" s="1"/>
  <c r="B231" i="38"/>
  <c r="C231" i="38" s="1"/>
  <c r="B232" i="38"/>
  <c r="C232" i="38" s="1"/>
  <c r="B233" i="38"/>
  <c r="C233" i="38" s="1"/>
  <c r="B234" i="38"/>
  <c r="C234" i="38"/>
  <c r="B235" i="38"/>
  <c r="C235" i="38" s="1"/>
  <c r="B236" i="38"/>
  <c r="C236" i="38" s="1"/>
  <c r="B237" i="38"/>
  <c r="C237" i="38"/>
  <c r="B238" i="38"/>
  <c r="C238" i="38" s="1"/>
  <c r="B239" i="38"/>
  <c r="C239" i="38" s="1"/>
  <c r="B240" i="38"/>
  <c r="C240" i="38" s="1"/>
  <c r="B241" i="38"/>
  <c r="C241" i="38" s="1"/>
  <c r="B242" i="38"/>
  <c r="C242" i="38"/>
  <c r="B243" i="38"/>
  <c r="C243" i="38" s="1"/>
  <c r="B244" i="38"/>
  <c r="C244" i="38" s="1"/>
  <c r="B245" i="38"/>
  <c r="C245" i="38" s="1"/>
  <c r="B246" i="38"/>
  <c r="C246" i="38" s="1"/>
  <c r="B247" i="38"/>
  <c r="C247" i="38" s="1"/>
  <c r="B248" i="38"/>
  <c r="C248" i="38" s="1"/>
  <c r="B249" i="38"/>
  <c r="C249" i="38" s="1"/>
  <c r="B250" i="38"/>
  <c r="C250" i="38" s="1"/>
  <c r="B251" i="38"/>
  <c r="C251" i="38" s="1"/>
  <c r="B252" i="38"/>
  <c r="C252" i="38" s="1"/>
  <c r="B253" i="38"/>
  <c r="C253" i="38" s="1"/>
  <c r="B254" i="38"/>
  <c r="C254" i="38" s="1"/>
  <c r="B255" i="38"/>
  <c r="C255" i="38" s="1"/>
  <c r="B256" i="38"/>
  <c r="C256" i="38" s="1"/>
  <c r="B257" i="38"/>
  <c r="C257" i="38" s="1"/>
  <c r="B258" i="38"/>
  <c r="C258" i="38" s="1"/>
  <c r="B259" i="38"/>
  <c r="C259" i="38"/>
  <c r="B260" i="38"/>
  <c r="C260" i="38" s="1"/>
  <c r="B261" i="38"/>
  <c r="C261" i="38" s="1"/>
  <c r="B262" i="38"/>
  <c r="C262" i="38" s="1"/>
  <c r="B263" i="38"/>
  <c r="C263" i="38" s="1"/>
  <c r="B264" i="38"/>
  <c r="C264" i="38" s="1"/>
  <c r="B265" i="38"/>
  <c r="C265" i="38" s="1"/>
  <c r="B266" i="38"/>
  <c r="C266" i="38" s="1"/>
  <c r="B267" i="38"/>
  <c r="C267" i="38"/>
  <c r="B268" i="38"/>
  <c r="C268" i="38" s="1"/>
  <c r="B269" i="38"/>
  <c r="C269" i="38" s="1"/>
  <c r="B270" i="38"/>
  <c r="C270" i="38" s="1"/>
  <c r="B271" i="38"/>
  <c r="C271" i="38" s="1"/>
  <c r="B272" i="38"/>
  <c r="C272" i="38" s="1"/>
  <c r="B273" i="38"/>
  <c r="C273" i="38" s="1"/>
  <c r="B274" i="38"/>
  <c r="C274" i="38" s="1"/>
  <c r="B275" i="38"/>
  <c r="C275" i="38"/>
  <c r="B276" i="38"/>
  <c r="C276" i="38" s="1"/>
  <c r="B277" i="38"/>
  <c r="C277" i="38" s="1"/>
  <c r="B278" i="38"/>
  <c r="C278" i="38"/>
  <c r="B279" i="38"/>
  <c r="C279" i="38" s="1"/>
  <c r="B280" i="38"/>
  <c r="C280" i="38" s="1"/>
  <c r="B281" i="38"/>
  <c r="C281" i="38"/>
  <c r="B282" i="38"/>
  <c r="C282" i="38" s="1"/>
  <c r="B283" i="38"/>
  <c r="C283" i="38" s="1"/>
  <c r="B284" i="38"/>
  <c r="C284" i="38" s="1"/>
  <c r="B285" i="38"/>
  <c r="C285" i="38" s="1"/>
  <c r="B286" i="38"/>
  <c r="C286" i="38" s="1"/>
  <c r="B287" i="38"/>
  <c r="C287" i="38" s="1"/>
  <c r="B288" i="38"/>
  <c r="C288" i="38" s="1"/>
  <c r="B289" i="38"/>
  <c r="C289" i="38" s="1"/>
  <c r="B290" i="38"/>
  <c r="C290" i="38" s="1"/>
  <c r="B291" i="38"/>
  <c r="C291" i="38" s="1"/>
  <c r="B292" i="38"/>
  <c r="C292" i="38" s="1"/>
  <c r="B293" i="38"/>
  <c r="C293" i="38" s="1"/>
  <c r="B294" i="38"/>
  <c r="C294" i="38" s="1"/>
  <c r="B295" i="38"/>
  <c r="C295" i="38" s="1"/>
  <c r="B296" i="38"/>
  <c r="C296" i="38" s="1"/>
  <c r="B297" i="38"/>
  <c r="C297" i="38" s="1"/>
  <c r="B298" i="38"/>
  <c r="C298" i="38"/>
  <c r="B299" i="38"/>
  <c r="C299" i="38" s="1"/>
  <c r="B300" i="38"/>
  <c r="C300" i="38" s="1"/>
  <c r="B301" i="38"/>
  <c r="C301" i="38"/>
  <c r="B302" i="38"/>
  <c r="C302" i="38" s="1"/>
  <c r="B303" i="38"/>
  <c r="C303" i="38" s="1"/>
  <c r="B304" i="38"/>
  <c r="C304" i="38" s="1"/>
  <c r="B305" i="38"/>
  <c r="C305" i="38" s="1"/>
  <c r="B306" i="38"/>
  <c r="C306" i="38" s="1"/>
  <c r="B307" i="38"/>
  <c r="C307" i="38" s="1"/>
  <c r="B308" i="38"/>
  <c r="C308" i="38" s="1"/>
  <c r="B309" i="38"/>
  <c r="C309" i="38" s="1"/>
  <c r="B310" i="38"/>
  <c r="C310" i="38" s="1"/>
  <c r="B311" i="38"/>
  <c r="C311" i="38" s="1"/>
  <c r="B312" i="38"/>
  <c r="C312" i="38" s="1"/>
  <c r="B313" i="38"/>
  <c r="C313" i="38" s="1"/>
  <c r="B314" i="38"/>
  <c r="C314" i="38" s="1"/>
  <c r="B315" i="38"/>
  <c r="C315" i="38" s="1"/>
  <c r="B316" i="38"/>
  <c r="C316" i="38" s="1"/>
  <c r="B317" i="38"/>
  <c r="C317" i="38" s="1"/>
  <c r="B318" i="38"/>
  <c r="C318" i="38" s="1"/>
  <c r="B319" i="38"/>
  <c r="C319" i="38" s="1"/>
  <c r="B320" i="38"/>
  <c r="C320" i="38" s="1"/>
  <c r="B321" i="38"/>
  <c r="C321" i="38" s="1"/>
  <c r="B322" i="38"/>
  <c r="C322" i="38"/>
  <c r="B323" i="38"/>
  <c r="C323" i="38" s="1"/>
  <c r="B324" i="38"/>
  <c r="C324" i="38" s="1"/>
  <c r="B325" i="38"/>
  <c r="C325" i="38" s="1"/>
  <c r="B326" i="38"/>
  <c r="C326" i="38" s="1"/>
  <c r="B327" i="38"/>
  <c r="C327" i="38" s="1"/>
  <c r="B328" i="38"/>
  <c r="C328" i="38" s="1"/>
  <c r="B329" i="38"/>
  <c r="C329" i="38" s="1"/>
  <c r="B330" i="38"/>
  <c r="C330" i="38" s="1"/>
  <c r="B331" i="38"/>
  <c r="C331" i="38" s="1"/>
  <c r="B332" i="38"/>
  <c r="C332" i="38" s="1"/>
  <c r="B333" i="38"/>
  <c r="C333" i="38" s="1"/>
  <c r="B334" i="38"/>
  <c r="C334" i="38" s="1"/>
  <c r="B335" i="38"/>
  <c r="C335" i="38" s="1"/>
  <c r="B336" i="38"/>
  <c r="C336" i="38" s="1"/>
  <c r="B337" i="38"/>
  <c r="C337" i="38" s="1"/>
  <c r="B338" i="38"/>
  <c r="C338" i="38"/>
  <c r="B339" i="38"/>
  <c r="C339" i="38" s="1"/>
  <c r="B340" i="38"/>
  <c r="C340" i="38" s="1"/>
  <c r="B341" i="38"/>
  <c r="C341" i="38" s="1"/>
  <c r="B342" i="38"/>
  <c r="C342" i="38" s="1"/>
  <c r="B343" i="38"/>
  <c r="C343" i="38" s="1"/>
  <c r="B344" i="38"/>
  <c r="C344" i="38" s="1"/>
  <c r="B345" i="38"/>
  <c r="C345" i="38" s="1"/>
  <c r="B346" i="38"/>
  <c r="C346" i="38" s="1"/>
  <c r="B347" i="38"/>
  <c r="C347" i="38" s="1"/>
  <c r="B348" i="38"/>
  <c r="C348" i="38" s="1"/>
  <c r="B349" i="38"/>
  <c r="C349" i="38" s="1"/>
  <c r="B350" i="38"/>
  <c r="C350" i="38" s="1"/>
  <c r="B351" i="38"/>
  <c r="C351" i="38" s="1"/>
  <c r="B352" i="38"/>
  <c r="C352" i="38" s="1"/>
  <c r="B353" i="38"/>
  <c r="C353" i="38" s="1"/>
  <c r="B354" i="38"/>
  <c r="C354" i="38"/>
  <c r="B355" i="38"/>
  <c r="C355" i="38" s="1"/>
  <c r="B356" i="38"/>
  <c r="C356" i="38" s="1"/>
  <c r="B357" i="38"/>
  <c r="C357" i="38" s="1"/>
  <c r="B358" i="38"/>
  <c r="C358" i="38" s="1"/>
  <c r="B359" i="38"/>
  <c r="C359" i="38" s="1"/>
  <c r="B360" i="38"/>
  <c r="C360" i="38" s="1"/>
  <c r="B361" i="38"/>
  <c r="C361" i="38" s="1"/>
  <c r="B362" i="38"/>
  <c r="C362" i="38" s="1"/>
  <c r="B363" i="38"/>
  <c r="C363" i="38" s="1"/>
  <c r="B364" i="38"/>
  <c r="C364" i="38" s="1"/>
  <c r="B365" i="38"/>
  <c r="C365" i="38" s="1"/>
  <c r="B366" i="38"/>
  <c r="C366" i="38" s="1"/>
  <c r="B367" i="38"/>
  <c r="C367" i="38" s="1"/>
  <c r="B368" i="38"/>
  <c r="C368" i="38" s="1"/>
  <c r="B369" i="38"/>
  <c r="C369" i="38" s="1"/>
  <c r="B370" i="38"/>
  <c r="C370" i="38"/>
  <c r="B371" i="38"/>
  <c r="C371" i="38" s="1"/>
  <c r="B372" i="38"/>
  <c r="C372" i="38" s="1"/>
  <c r="B373" i="38"/>
  <c r="C373" i="38" s="1"/>
  <c r="B374" i="38"/>
  <c r="C374" i="38" s="1"/>
  <c r="B375" i="38"/>
  <c r="C375" i="38" s="1"/>
  <c r="B376" i="38"/>
  <c r="C376" i="38" s="1"/>
  <c r="B377" i="38"/>
  <c r="C377" i="38" s="1"/>
  <c r="B378" i="38"/>
  <c r="C378" i="38" s="1"/>
  <c r="B379" i="38"/>
  <c r="C379" i="38" s="1"/>
  <c r="B380" i="38"/>
  <c r="C380" i="38" s="1"/>
  <c r="B381" i="38"/>
  <c r="C381" i="38" s="1"/>
  <c r="B382" i="38"/>
  <c r="C382" i="38" s="1"/>
  <c r="B383" i="38"/>
  <c r="C383" i="38" s="1"/>
  <c r="B384" i="38"/>
  <c r="C384" i="38" s="1"/>
  <c r="B385" i="38"/>
  <c r="C385" i="38" s="1"/>
  <c r="B386" i="38"/>
  <c r="C386" i="38"/>
  <c r="B387" i="38"/>
  <c r="C387" i="38" s="1"/>
  <c r="B388" i="38"/>
  <c r="C388" i="38" s="1"/>
  <c r="B389" i="38"/>
  <c r="C389" i="38" s="1"/>
  <c r="B390" i="38"/>
  <c r="C390" i="38" s="1"/>
  <c r="B391" i="38"/>
  <c r="C391" i="38" s="1"/>
  <c r="B392" i="38"/>
  <c r="C392" i="38" s="1"/>
  <c r="B393" i="38"/>
  <c r="C393" i="38" s="1"/>
  <c r="B394" i="38"/>
  <c r="C394" i="38" s="1"/>
  <c r="B395" i="38"/>
  <c r="C395" i="38" s="1"/>
  <c r="B396" i="38"/>
  <c r="C396" i="38" s="1"/>
  <c r="B397" i="38"/>
  <c r="C397" i="38" s="1"/>
  <c r="B398" i="38"/>
  <c r="C398" i="38" s="1"/>
  <c r="B399" i="38"/>
  <c r="C399" i="38" s="1"/>
  <c r="B400" i="38"/>
  <c r="C400" i="38" s="1"/>
  <c r="B401" i="38"/>
  <c r="C401" i="38" s="1"/>
  <c r="B402" i="38"/>
  <c r="C402" i="38"/>
  <c r="B403" i="38"/>
  <c r="C403" i="38" s="1"/>
  <c r="B404" i="38"/>
  <c r="C404" i="38" s="1"/>
  <c r="B405" i="38"/>
  <c r="C405" i="38" s="1"/>
  <c r="B406" i="38"/>
  <c r="C406" i="38" s="1"/>
  <c r="B407" i="38"/>
  <c r="C407" i="38" s="1"/>
  <c r="B408" i="38"/>
  <c r="C408" i="38" s="1"/>
  <c r="B409" i="38"/>
  <c r="C409" i="38" s="1"/>
  <c r="B410" i="38"/>
  <c r="C410" i="38" s="1"/>
  <c r="B411" i="38"/>
  <c r="C411" i="38" s="1"/>
  <c r="B412" i="38"/>
  <c r="C412" i="38" s="1"/>
  <c r="B413" i="38"/>
  <c r="C413" i="38" s="1"/>
  <c r="B414" i="38"/>
  <c r="C414" i="38" s="1"/>
  <c r="B415" i="38"/>
  <c r="C415" i="38" s="1"/>
  <c r="B416" i="38"/>
  <c r="C416" i="38" s="1"/>
  <c r="B417" i="38"/>
  <c r="C417" i="38" s="1"/>
  <c r="B418" i="38"/>
  <c r="C418" i="38"/>
  <c r="B419" i="38"/>
  <c r="C419" i="38" s="1"/>
  <c r="B420" i="38"/>
  <c r="C420" i="38" s="1"/>
  <c r="B421" i="38"/>
  <c r="C421" i="38" s="1"/>
  <c r="B422" i="38"/>
  <c r="C422" i="38" s="1"/>
  <c r="B423" i="38"/>
  <c r="C423" i="38" s="1"/>
  <c r="B424" i="38"/>
  <c r="C424" i="38" s="1"/>
  <c r="B425" i="38"/>
  <c r="C425" i="38" s="1"/>
  <c r="B426" i="38"/>
  <c r="C426" i="38" s="1"/>
  <c r="B427" i="38"/>
  <c r="C427" i="38" s="1"/>
  <c r="B428" i="38"/>
  <c r="C428" i="38" s="1"/>
  <c r="B429" i="38"/>
  <c r="C429" i="38" s="1"/>
  <c r="B430" i="38"/>
  <c r="C430" i="38" s="1"/>
  <c r="B431" i="38"/>
  <c r="C431" i="38" s="1"/>
  <c r="B432" i="38"/>
  <c r="C432" i="38" s="1"/>
  <c r="B433" i="38"/>
  <c r="C433" i="38" s="1"/>
  <c r="B434" i="38"/>
  <c r="C434" i="38"/>
  <c r="B435" i="38"/>
  <c r="C435" i="38" s="1"/>
  <c r="B436" i="38"/>
  <c r="C436" i="38" s="1"/>
  <c r="B437" i="38"/>
  <c r="C437" i="38" s="1"/>
  <c r="B438" i="38"/>
  <c r="C438" i="38" s="1"/>
  <c r="B439" i="38"/>
  <c r="C439" i="38" s="1"/>
  <c r="B440" i="38"/>
  <c r="C440" i="38" s="1"/>
  <c r="B441" i="38"/>
  <c r="C441" i="38" s="1"/>
  <c r="B442" i="38"/>
  <c r="C442" i="38" s="1"/>
  <c r="B443" i="38"/>
  <c r="C443" i="38" s="1"/>
  <c r="B444" i="38"/>
  <c r="C444" i="38" s="1"/>
  <c r="B445" i="38"/>
  <c r="C445" i="38" s="1"/>
  <c r="B446" i="38"/>
  <c r="C446" i="38" s="1"/>
  <c r="B447" i="38"/>
  <c r="C447" i="38" s="1"/>
  <c r="B448" i="38"/>
  <c r="C448" i="38" s="1"/>
  <c r="B449" i="38"/>
  <c r="C449" i="38" s="1"/>
  <c r="B450" i="38"/>
  <c r="C450" i="38"/>
  <c r="B451" i="38"/>
  <c r="C451" i="38" s="1"/>
  <c r="B452" i="38"/>
  <c r="C452" i="38" s="1"/>
  <c r="B453" i="38"/>
  <c r="C453" i="38" s="1"/>
  <c r="B454" i="38"/>
  <c r="C454" i="38" s="1"/>
  <c r="B455" i="38"/>
  <c r="C455" i="38" s="1"/>
  <c r="B456" i="38"/>
  <c r="C456" i="38" s="1"/>
  <c r="B457" i="38"/>
  <c r="C457" i="38" s="1"/>
  <c r="B458" i="38"/>
  <c r="C458" i="38" s="1"/>
  <c r="B459" i="38"/>
  <c r="C459" i="38" s="1"/>
  <c r="B460" i="38"/>
  <c r="C460" i="38" s="1"/>
  <c r="B461" i="38"/>
  <c r="C461" i="38" s="1"/>
  <c r="B462" i="38"/>
  <c r="C462" i="38" s="1"/>
  <c r="B463" i="38"/>
  <c r="C463" i="38" s="1"/>
  <c r="B464" i="38"/>
  <c r="C464" i="38" s="1"/>
  <c r="B465" i="38"/>
  <c r="C465" i="38" s="1"/>
  <c r="B466" i="38"/>
  <c r="C466" i="38"/>
  <c r="B467" i="38"/>
  <c r="C467" i="38" s="1"/>
  <c r="B468" i="38"/>
  <c r="C468" i="38" s="1"/>
  <c r="B469" i="38"/>
  <c r="C469" i="38" s="1"/>
  <c r="B470" i="38"/>
  <c r="C470" i="38" s="1"/>
  <c r="B471" i="38"/>
  <c r="C471" i="38" s="1"/>
  <c r="B472" i="38"/>
  <c r="C472" i="38" s="1"/>
  <c r="B473" i="38"/>
  <c r="C473" i="38" s="1"/>
  <c r="B474" i="38"/>
  <c r="C474" i="38" s="1"/>
  <c r="B475" i="38"/>
  <c r="C475" i="38" s="1"/>
  <c r="B476" i="38"/>
  <c r="C476" i="38" s="1"/>
  <c r="B477" i="38"/>
  <c r="C477" i="38" s="1"/>
  <c r="B478" i="38"/>
  <c r="C478" i="38" s="1"/>
  <c r="B479" i="38"/>
  <c r="C479" i="38" s="1"/>
  <c r="B480" i="38"/>
  <c r="C480" i="38" s="1"/>
  <c r="B481" i="38"/>
  <c r="C481" i="38" s="1"/>
  <c r="B482" i="38"/>
  <c r="C482" i="38"/>
  <c r="B483" i="38"/>
  <c r="C483" i="38" s="1"/>
  <c r="B484" i="38"/>
  <c r="C484" i="38" s="1"/>
  <c r="B485" i="38"/>
  <c r="C485" i="38" s="1"/>
  <c r="B486" i="38"/>
  <c r="C486" i="38" s="1"/>
  <c r="B487" i="38"/>
  <c r="C487" i="38" s="1"/>
  <c r="B488" i="38"/>
  <c r="C488" i="38" s="1"/>
  <c r="B489" i="38"/>
  <c r="C489" i="38" s="1"/>
  <c r="B490" i="38"/>
  <c r="C490" i="38" s="1"/>
  <c r="B491" i="38"/>
  <c r="C491" i="38" s="1"/>
  <c r="B492" i="38"/>
  <c r="C492" i="38" s="1"/>
  <c r="B493" i="38"/>
  <c r="C493" i="38" s="1"/>
  <c r="B494" i="38"/>
  <c r="C494" i="38" s="1"/>
  <c r="B495" i="38"/>
  <c r="C495" i="38" s="1"/>
  <c r="B496" i="38"/>
  <c r="C496" i="38" s="1"/>
  <c r="B497" i="38"/>
  <c r="C497" i="38" s="1"/>
  <c r="B498" i="38"/>
  <c r="C498" i="38"/>
  <c r="B499" i="38"/>
  <c r="C499" i="38" s="1"/>
  <c r="B500" i="38"/>
  <c r="C500" i="38" s="1"/>
  <c r="B501" i="38"/>
  <c r="C501" i="38" s="1"/>
  <c r="A5" i="1"/>
  <c r="A6" i="1"/>
  <c r="A7" i="1"/>
  <c r="A8" i="1"/>
  <c r="D1" i="17"/>
  <c r="C12" i="15" a="1"/>
  <c r="C12" i="15" s="1"/>
  <c r="D12" i="15" s="1"/>
  <c r="A217" i="17"/>
  <c r="B27" i="15" s="1"/>
  <c r="E77" i="6"/>
  <c r="D77" i="6" s="1"/>
  <c r="E76" i="6"/>
  <c r="D76" i="6" s="1"/>
  <c r="A216" i="17"/>
  <c r="M1" i="62" s="1"/>
  <c r="A215" i="17"/>
  <c r="A214" i="17"/>
  <c r="A210" i="17"/>
  <c r="A213" i="17"/>
  <c r="A209" i="17"/>
  <c r="A212" i="17"/>
  <c r="A208" i="17"/>
  <c r="A211" i="17"/>
  <c r="A207" i="17"/>
  <c r="A204" i="17"/>
  <c r="B36" i="15" s="1"/>
  <c r="A203" i="17"/>
  <c r="B35" i="15" s="1"/>
  <c r="A206" i="17"/>
  <c r="A202" i="17"/>
  <c r="B34" i="15" s="1"/>
  <c r="A205" i="17"/>
  <c r="A201" i="17"/>
  <c r="B33" i="15" s="1"/>
  <c r="A215" i="20"/>
  <c r="A219" i="20"/>
  <c r="A223" i="20"/>
  <c r="A227" i="20"/>
  <c r="A231" i="20"/>
  <c r="A235" i="20"/>
  <c r="A239" i="20"/>
  <c r="A243" i="20"/>
  <c r="A86" i="46"/>
  <c r="A90" i="46"/>
  <c r="A94" i="46"/>
  <c r="A98" i="46"/>
  <c r="A102" i="46"/>
  <c r="A106" i="46"/>
  <c r="A110" i="46"/>
  <c r="A114" i="46"/>
  <c r="A118" i="46"/>
  <c r="A122" i="46"/>
  <c r="A126" i="46"/>
  <c r="A130" i="46"/>
  <c r="A134" i="46"/>
  <c r="A138" i="46"/>
  <c r="A142" i="46"/>
  <c r="A146" i="46"/>
  <c r="A150" i="46"/>
  <c r="A154" i="46"/>
  <c r="A158" i="46"/>
  <c r="A162" i="46"/>
  <c r="A216" i="20"/>
  <c r="A220" i="20"/>
  <c r="A224" i="20"/>
  <c r="A228" i="20"/>
  <c r="A232" i="20"/>
  <c r="A236" i="20"/>
  <c r="A240" i="20"/>
  <c r="A244" i="20"/>
  <c r="A87" i="46"/>
  <c r="A91" i="46"/>
  <c r="A95" i="46"/>
  <c r="A99" i="46"/>
  <c r="A103" i="46"/>
  <c r="A107" i="46"/>
  <c r="A111" i="46"/>
  <c r="A115" i="46"/>
  <c r="A119" i="46"/>
  <c r="A123" i="46"/>
  <c r="A127" i="46"/>
  <c r="A131" i="46"/>
  <c r="A135" i="46"/>
  <c r="A139" i="46"/>
  <c r="A143" i="46"/>
  <c r="A147" i="46"/>
  <c r="A151" i="46"/>
  <c r="A155" i="46"/>
  <c r="A159" i="46"/>
  <c r="A163" i="46"/>
  <c r="A213" i="20"/>
  <c r="A217" i="20"/>
  <c r="A221" i="20"/>
  <c r="A225" i="20"/>
  <c r="A229" i="20"/>
  <c r="A233" i="20"/>
  <c r="A237" i="20"/>
  <c r="A241" i="20"/>
  <c r="A245" i="20"/>
  <c r="A88" i="46"/>
  <c r="A92" i="46"/>
  <c r="A96" i="46"/>
  <c r="A100" i="46"/>
  <c r="A104" i="46"/>
  <c r="A108" i="46"/>
  <c r="A112" i="46"/>
  <c r="A116" i="46"/>
  <c r="A120" i="46"/>
  <c r="A124" i="46"/>
  <c r="A128" i="46"/>
  <c r="A132" i="46"/>
  <c r="A136" i="46"/>
  <c r="A140" i="46"/>
  <c r="A144" i="46"/>
  <c r="A148" i="46"/>
  <c r="A152" i="46"/>
  <c r="A156" i="46"/>
  <c r="A160" i="46"/>
  <c r="A164" i="46"/>
  <c r="A222" i="20"/>
  <c r="A238" i="20"/>
  <c r="A93" i="46"/>
  <c r="A109" i="46"/>
  <c r="A125" i="46"/>
  <c r="A141" i="46"/>
  <c r="A157" i="46"/>
  <c r="A226" i="20"/>
  <c r="A242" i="20"/>
  <c r="A97" i="46"/>
  <c r="A113" i="46"/>
  <c r="A129" i="46"/>
  <c r="A145" i="46"/>
  <c r="A161" i="46"/>
  <c r="A214" i="20"/>
  <c r="A230" i="20"/>
  <c r="A85" i="46"/>
  <c r="A101" i="46"/>
  <c r="A117" i="46"/>
  <c r="A133" i="46"/>
  <c r="A149" i="46"/>
  <c r="A165" i="46"/>
  <c r="A218" i="20"/>
  <c r="A234" i="20"/>
  <c r="A89" i="46"/>
  <c r="A105" i="46"/>
  <c r="A121" i="46"/>
  <c r="A137" i="46"/>
  <c r="A153" i="46"/>
  <c r="C261" i="58"/>
  <c r="H261" i="58" s="1"/>
  <c r="C259" i="58"/>
  <c r="H259" i="58" s="1"/>
  <c r="C4" i="58"/>
  <c r="H4" i="58" s="1"/>
  <c r="C258" i="58"/>
  <c r="H258" i="58" s="1"/>
  <c r="A194" i="17"/>
  <c r="C3" i="54" s="1"/>
  <c r="A200" i="17"/>
  <c r="A183" i="17"/>
  <c r="A197" i="17"/>
  <c r="C6" i="54" s="1"/>
  <c r="A198" i="17"/>
  <c r="C7" i="54" s="1"/>
  <c r="A192" i="17"/>
  <c r="C3" i="63" s="1"/>
  <c r="A196" i="17"/>
  <c r="C5" i="54" s="1"/>
  <c r="A199" i="17"/>
  <c r="C8" i="54" s="1"/>
  <c r="A193" i="17"/>
  <c r="C4" i="63" s="1"/>
  <c r="A195" i="17"/>
  <c r="C4" i="54" s="1"/>
  <c r="A186" i="17"/>
  <c r="A187" i="17"/>
  <c r="A182" i="17"/>
  <c r="A191" i="17"/>
  <c r="A177" i="17"/>
  <c r="L7" i="63" s="1"/>
  <c r="A176" i="17"/>
  <c r="C1" i="63" s="1"/>
  <c r="A180" i="17"/>
  <c r="A189" i="17"/>
  <c r="A181" i="17"/>
  <c r="A190" i="17"/>
  <c r="A178" i="17"/>
  <c r="A179" i="17"/>
  <c r="A188" i="17"/>
  <c r="A184" i="17"/>
  <c r="A185" i="17"/>
  <c r="C263" i="58"/>
  <c r="H263" i="58" s="1"/>
  <c r="C7" i="58"/>
  <c r="H7" i="58" s="1"/>
  <c r="C12" i="58"/>
  <c r="H12" i="58" s="1"/>
  <c r="C11" i="58"/>
  <c r="H11" i="58" s="1"/>
  <c r="C17" i="58"/>
  <c r="H17" i="58" s="1"/>
  <c r="C23" i="58"/>
  <c r="H23" i="58" s="1"/>
  <c r="C31" i="58"/>
  <c r="H31" i="58" s="1"/>
  <c r="C254" i="58"/>
  <c r="H254" i="58" s="1"/>
  <c r="C256" i="58"/>
  <c r="H256" i="58" s="1"/>
  <c r="C205" i="58"/>
  <c r="H205" i="58" s="1"/>
  <c r="C204" i="58"/>
  <c r="H204" i="58" s="1"/>
  <c r="C242" i="58"/>
  <c r="H242" i="58" s="1"/>
  <c r="C246" i="58"/>
  <c r="H246" i="58" s="1"/>
  <c r="C250" i="58"/>
  <c r="H250" i="58" s="1"/>
  <c r="C216" i="58"/>
  <c r="H216" i="58" s="1"/>
  <c r="C220" i="58"/>
  <c r="H220" i="58" s="1"/>
  <c r="C209" i="58"/>
  <c r="H209" i="58" s="1"/>
  <c r="C225" i="58"/>
  <c r="H225" i="58" s="1"/>
  <c r="C232" i="58"/>
  <c r="H232" i="58" s="1"/>
  <c r="C237" i="58"/>
  <c r="H237" i="58" s="1"/>
  <c r="C239" i="58"/>
  <c r="H239" i="58" s="1"/>
  <c r="C228" i="58"/>
  <c r="H228" i="58" s="1"/>
  <c r="C33" i="58"/>
  <c r="H33" i="58" s="1"/>
  <c r="C36" i="58"/>
  <c r="H36" i="58" s="1"/>
  <c r="C40" i="58"/>
  <c r="H40" i="58" s="1"/>
  <c r="C47" i="58"/>
  <c r="H47" i="58" s="1"/>
  <c r="C49" i="58"/>
  <c r="H49" i="58" s="1"/>
  <c r="C53" i="58"/>
  <c r="H53" i="58" s="1"/>
  <c r="C54" i="58"/>
  <c r="H54" i="58" s="1"/>
  <c r="C61" i="58"/>
  <c r="H61" i="58" s="1"/>
  <c r="C72" i="58"/>
  <c r="H72" i="58" s="1"/>
  <c r="C170" i="58"/>
  <c r="H170" i="58" s="1"/>
  <c r="C76" i="58"/>
  <c r="H76" i="58" s="1"/>
  <c r="C80" i="58"/>
  <c r="H80" i="58" s="1"/>
  <c r="C85" i="58"/>
  <c r="H85" i="58" s="1"/>
  <c r="C88" i="58"/>
  <c r="H88" i="58" s="1"/>
  <c r="C92" i="58"/>
  <c r="H92" i="58" s="1"/>
  <c r="C28" i="58"/>
  <c r="H28" i="58" s="1"/>
  <c r="C96" i="58"/>
  <c r="H96" i="58" s="1"/>
  <c r="C100" i="58"/>
  <c r="H100" i="58" s="1"/>
  <c r="C103" i="58"/>
  <c r="H103" i="58" s="1"/>
  <c r="C110" i="58"/>
  <c r="H110" i="58" s="1"/>
  <c r="C118" i="58"/>
  <c r="H118" i="58" s="1"/>
  <c r="C125" i="58"/>
  <c r="H125" i="58" s="1"/>
  <c r="C126" i="58"/>
  <c r="H126" i="58" s="1"/>
  <c r="C131" i="58"/>
  <c r="H131" i="58" s="1"/>
  <c r="C134" i="58"/>
  <c r="H134" i="58" s="1"/>
  <c r="C138" i="58"/>
  <c r="H138" i="58" s="1"/>
  <c r="C147" i="58"/>
  <c r="H147" i="58" s="1"/>
  <c r="C111" i="58"/>
  <c r="H111" i="58" s="1"/>
  <c r="C143" i="58"/>
  <c r="H143" i="58" s="1"/>
  <c r="C142" i="58"/>
  <c r="H142" i="58" s="1"/>
  <c r="C161" i="58"/>
  <c r="H161" i="58" s="1"/>
  <c r="C165" i="58"/>
  <c r="H165" i="58" s="1"/>
  <c r="C169" i="58"/>
  <c r="H169" i="58" s="1"/>
  <c r="C177" i="58"/>
  <c r="H177" i="58" s="1"/>
  <c r="C181" i="58"/>
  <c r="H181" i="58" s="1"/>
  <c r="C185" i="58"/>
  <c r="H185" i="58" s="1"/>
  <c r="C190" i="58"/>
  <c r="H190" i="58" s="1"/>
  <c r="C194" i="58"/>
  <c r="H194" i="58" s="1"/>
  <c r="C198" i="58"/>
  <c r="H198" i="58" s="1"/>
  <c r="C189" i="58"/>
  <c r="H189" i="58" s="1"/>
  <c r="C608" i="58"/>
  <c r="C612" i="58"/>
  <c r="C616" i="58"/>
  <c r="C620" i="58"/>
  <c r="C624" i="58"/>
  <c r="C628" i="58"/>
  <c r="C632" i="58"/>
  <c r="C5" i="58"/>
  <c r="H5" i="58" s="1"/>
  <c r="C262" i="58"/>
  <c r="H262" i="58" s="1"/>
  <c r="C10" i="58"/>
  <c r="H10" i="58" s="1"/>
  <c r="C19" i="58"/>
  <c r="H19" i="58" s="1"/>
  <c r="C14" i="58"/>
  <c r="H14" i="58" s="1"/>
  <c r="C21" i="58"/>
  <c r="H21" i="58" s="1"/>
  <c r="C25" i="58"/>
  <c r="H25" i="58" s="1"/>
  <c r="C255" i="58"/>
  <c r="H255" i="58" s="1"/>
  <c r="C202" i="58"/>
  <c r="H202" i="58" s="1"/>
  <c r="C207" i="58"/>
  <c r="H207" i="58" s="1"/>
  <c r="C244" i="58"/>
  <c r="H244" i="58" s="1"/>
  <c r="C248" i="58"/>
  <c r="H248" i="58" s="1"/>
  <c r="C218" i="58"/>
  <c r="H218" i="58" s="1"/>
  <c r="C221" i="58"/>
  <c r="H221" i="58" s="1"/>
  <c r="C211" i="58"/>
  <c r="H211" i="58" s="1"/>
  <c r="C222" i="58"/>
  <c r="H222" i="58" s="1"/>
  <c r="C230" i="58"/>
  <c r="H230" i="58" s="1"/>
  <c r="C234" i="58"/>
  <c r="H234" i="58" s="1"/>
  <c r="C235" i="58"/>
  <c r="H235" i="58" s="1"/>
  <c r="C34" i="58"/>
  <c r="H34" i="58" s="1"/>
  <c r="C38" i="58"/>
  <c r="H38" i="58" s="1"/>
  <c r="C43" i="58"/>
  <c r="H43" i="58" s="1"/>
  <c r="C46" i="58"/>
  <c r="H46" i="58" s="1"/>
  <c r="C51" i="58"/>
  <c r="H51" i="58" s="1"/>
  <c r="C56" i="58"/>
  <c r="H56" i="58" s="1"/>
  <c r="C172" i="58"/>
  <c r="H172" i="58" s="1"/>
  <c r="C74" i="58"/>
  <c r="H74" i="58" s="1"/>
  <c r="C78" i="58"/>
  <c r="H78" i="58" s="1"/>
  <c r="C82" i="58"/>
  <c r="H82" i="58" s="1"/>
  <c r="C104" i="58"/>
  <c r="H104" i="58" s="1"/>
  <c r="C90" i="58"/>
  <c r="H90" i="58" s="1"/>
  <c r="C84" i="58"/>
  <c r="H84" i="58" s="1"/>
  <c r="C27" i="58"/>
  <c r="H27" i="58" s="1"/>
  <c r="C98" i="58"/>
  <c r="H98" i="58" s="1"/>
  <c r="C102" i="58"/>
  <c r="H102" i="58" s="1"/>
  <c r="C107" i="58"/>
  <c r="H107" i="58" s="1"/>
  <c r="C117" i="58"/>
  <c r="H117" i="58" s="1"/>
  <c r="C122" i="58"/>
  <c r="H122" i="58" s="1"/>
  <c r="C123" i="58"/>
  <c r="H123" i="58" s="1"/>
  <c r="C129" i="58"/>
  <c r="H129" i="58" s="1"/>
  <c r="C133" i="58"/>
  <c r="H133" i="58" s="1"/>
  <c r="C136" i="58"/>
  <c r="H136" i="58" s="1"/>
  <c r="C140" i="58"/>
  <c r="H140" i="58" s="1"/>
  <c r="C148" i="58"/>
  <c r="H148" i="58" s="1"/>
  <c r="C113" i="58"/>
  <c r="H113" i="58" s="1"/>
  <c r="C115" i="58"/>
  <c r="H115" i="58" s="1"/>
  <c r="C150" i="58"/>
  <c r="H150" i="58" s="1"/>
  <c r="C155" i="58"/>
  <c r="H155" i="58" s="1"/>
  <c r="C157" i="58"/>
  <c r="H157" i="58" s="1"/>
  <c r="C159" i="58"/>
  <c r="H159" i="58" s="1"/>
  <c r="C163" i="58"/>
  <c r="H163" i="58" s="1"/>
  <c r="C167" i="58"/>
  <c r="H167" i="58" s="1"/>
  <c r="C176" i="58"/>
  <c r="H176" i="58" s="1"/>
  <c r="C179" i="58"/>
  <c r="H179" i="58" s="1"/>
  <c r="C182" i="58"/>
  <c r="H182" i="58" s="1"/>
  <c r="C192" i="58"/>
  <c r="H192" i="58" s="1"/>
  <c r="C186" i="58"/>
  <c r="H186" i="58" s="1"/>
  <c r="C196" i="58"/>
  <c r="H196" i="58" s="1"/>
  <c r="C128" i="58"/>
  <c r="H128" i="58" s="1"/>
  <c r="C264" i="58"/>
  <c r="H264" i="58" s="1"/>
  <c r="C8" i="58"/>
  <c r="H8" i="58" s="1"/>
  <c r="C9" i="58"/>
  <c r="H9" i="58" s="1"/>
  <c r="C18" i="58"/>
  <c r="H18" i="58" s="1"/>
  <c r="C15" i="58"/>
  <c r="H15" i="58" s="1"/>
  <c r="C22" i="58"/>
  <c r="H22" i="58" s="1"/>
  <c r="C30" i="58"/>
  <c r="H30" i="58" s="1"/>
  <c r="C251" i="58"/>
  <c r="H251" i="58" s="1"/>
  <c r="C257" i="58"/>
  <c r="H257" i="58" s="1"/>
  <c r="C252" i="58"/>
  <c r="H252" i="58" s="1"/>
  <c r="C200" i="58"/>
  <c r="H200" i="58" s="1"/>
  <c r="C203" i="58"/>
  <c r="H203" i="58" s="1"/>
  <c r="C241" i="58"/>
  <c r="H241" i="58" s="1"/>
  <c r="C245" i="58"/>
  <c r="H245" i="58" s="1"/>
  <c r="C249" i="58"/>
  <c r="H249" i="58" s="1"/>
  <c r="C214" i="58"/>
  <c r="H214" i="58" s="1"/>
  <c r="C219" i="58"/>
  <c r="C208" i="58"/>
  <c r="H208" i="58" s="1"/>
  <c r="C212" i="58"/>
  <c r="H212" i="58" s="1"/>
  <c r="C223" i="58"/>
  <c r="H223" i="58" s="1"/>
  <c r="C231" i="58"/>
  <c r="H231" i="58" s="1"/>
  <c r="C236" i="58"/>
  <c r="H236" i="58" s="1"/>
  <c r="C227" i="58"/>
  <c r="H227" i="58" s="1"/>
  <c r="C32" i="58"/>
  <c r="H32" i="58" s="1"/>
  <c r="C37" i="58"/>
  <c r="H37" i="58" s="1"/>
  <c r="C39" i="58"/>
  <c r="H39" i="58" s="1"/>
  <c r="C44" i="58"/>
  <c r="H44" i="58" s="1"/>
  <c r="C48" i="58"/>
  <c r="H48" i="58" s="1"/>
  <c r="C52" i="58"/>
  <c r="H52" i="58" s="1"/>
  <c r="C57" i="58"/>
  <c r="H57" i="58" s="1"/>
  <c r="C58" i="58"/>
  <c r="H58" i="58" s="1"/>
  <c r="C69" i="58"/>
  <c r="H69" i="58" s="1"/>
  <c r="C173" i="58"/>
  <c r="H173" i="58" s="1"/>
  <c r="C75" i="58"/>
  <c r="H75" i="58" s="1"/>
  <c r="C79" i="58"/>
  <c r="H79" i="58" s="1"/>
  <c r="C83" i="58"/>
  <c r="H83" i="58" s="1"/>
  <c r="C87" i="58"/>
  <c r="H87" i="58" s="1"/>
  <c r="C91" i="58"/>
  <c r="H91" i="58" s="1"/>
  <c r="C95" i="58"/>
  <c r="H95" i="58" s="1"/>
  <c r="C99" i="58"/>
  <c r="H99" i="58" s="1"/>
  <c r="C105" i="58"/>
  <c r="H105" i="58" s="1"/>
  <c r="C108" i="58"/>
  <c r="H108" i="58" s="1"/>
  <c r="C116" i="58"/>
  <c r="H116" i="58" s="1"/>
  <c r="C120" i="58"/>
  <c r="H120" i="58" s="1"/>
  <c r="C124" i="58"/>
  <c r="H124" i="58" s="1"/>
  <c r="C130" i="58"/>
  <c r="H130" i="58" s="1"/>
  <c r="C127" i="58"/>
  <c r="H127" i="58" s="1"/>
  <c r="C137" i="58"/>
  <c r="H137" i="58" s="1"/>
  <c r="C145" i="58"/>
  <c r="H145" i="58" s="1"/>
  <c r="C153" i="58"/>
  <c r="H153" i="58" s="1"/>
  <c r="C144" i="58"/>
  <c r="H144" i="58" s="1"/>
  <c r="C141" i="58"/>
  <c r="H141" i="58" s="1"/>
  <c r="C151" i="58"/>
  <c r="H151" i="58" s="1"/>
  <c r="C154" i="58"/>
  <c r="H154" i="58" s="1"/>
  <c r="C24" i="58"/>
  <c r="H24" i="58" s="1"/>
  <c r="C247" i="58"/>
  <c r="H247" i="58" s="1"/>
  <c r="C215" i="58"/>
  <c r="H215" i="58" s="1"/>
  <c r="C240" i="58"/>
  <c r="H240" i="58" s="1"/>
  <c r="C41" i="58"/>
  <c r="H41" i="58" s="1"/>
  <c r="C55" i="58"/>
  <c r="H55" i="58" s="1"/>
  <c r="C63" i="58"/>
  <c r="H63" i="58" s="1"/>
  <c r="C81" i="58"/>
  <c r="H81" i="58" s="1"/>
  <c r="C106" i="58"/>
  <c r="H106" i="58" s="1"/>
  <c r="C94" i="58"/>
  <c r="H94" i="58" s="1"/>
  <c r="C146" i="58"/>
  <c r="H146" i="58" s="1"/>
  <c r="C158" i="58"/>
  <c r="H158" i="58" s="1"/>
  <c r="C174" i="58"/>
  <c r="H174" i="58" s="1"/>
  <c r="C183" i="58"/>
  <c r="H183" i="58" s="1"/>
  <c r="C191" i="58"/>
  <c r="H191" i="58" s="1"/>
  <c r="C610" i="58"/>
  <c r="C615" i="58"/>
  <c r="C621" i="58"/>
  <c r="C626" i="58"/>
  <c r="C631" i="58"/>
  <c r="C636" i="58"/>
  <c r="C640" i="58"/>
  <c r="C644" i="58"/>
  <c r="C648" i="58"/>
  <c r="C652" i="58"/>
  <c r="C656" i="58"/>
  <c r="C660" i="58"/>
  <c r="C664" i="58"/>
  <c r="C668" i="58"/>
  <c r="C672" i="58"/>
  <c r="C676" i="58"/>
  <c r="C680" i="58"/>
  <c r="C684" i="58"/>
  <c r="C688" i="58"/>
  <c r="C692" i="58"/>
  <c r="C696" i="58"/>
  <c r="C700" i="58"/>
  <c r="C704" i="58"/>
  <c r="C708" i="58"/>
  <c r="C712" i="58"/>
  <c r="C716" i="58"/>
  <c r="C720" i="58"/>
  <c r="C724" i="58"/>
  <c r="C728" i="58"/>
  <c r="C732" i="58"/>
  <c r="C736" i="58"/>
  <c r="C740" i="58"/>
  <c r="C744" i="58"/>
  <c r="C748" i="58"/>
  <c r="C752" i="58"/>
  <c r="C756" i="58"/>
  <c r="C760" i="58"/>
  <c r="C764" i="58"/>
  <c r="C768" i="58"/>
  <c r="C772" i="58"/>
  <c r="C776" i="58"/>
  <c r="C780" i="58"/>
  <c r="C784" i="58"/>
  <c r="C788" i="58"/>
  <c r="C792" i="58"/>
  <c r="C796" i="58"/>
  <c r="C800" i="58"/>
  <c r="C804" i="58"/>
  <c r="C808" i="58"/>
  <c r="C812" i="58"/>
  <c r="C816" i="58"/>
  <c r="C820" i="58"/>
  <c r="C824" i="58"/>
  <c r="C828" i="58"/>
  <c r="C832" i="58"/>
  <c r="C836" i="58"/>
  <c r="C840" i="58"/>
  <c r="C844" i="58"/>
  <c r="C848" i="58"/>
  <c r="C852" i="58"/>
  <c r="C856" i="58"/>
  <c r="C860" i="58"/>
  <c r="C864" i="58"/>
  <c r="C868" i="58"/>
  <c r="C872" i="58"/>
  <c r="C876" i="58"/>
  <c r="C880" i="58"/>
  <c r="C884" i="58"/>
  <c r="C888" i="58"/>
  <c r="C892" i="58"/>
  <c r="C896" i="58"/>
  <c r="H896" i="58" s="1"/>
  <c r="C900" i="58"/>
  <c r="H900" i="58" s="1"/>
  <c r="C904" i="58"/>
  <c r="H904" i="58" s="1"/>
  <c r="C908" i="58"/>
  <c r="H908" i="58" s="1"/>
  <c r="C912" i="58"/>
  <c r="H912" i="58" s="1"/>
  <c r="C916" i="58"/>
  <c r="H916" i="58" s="1"/>
  <c r="C920" i="58"/>
  <c r="H920" i="58" s="1"/>
  <c r="C924" i="58"/>
  <c r="H924" i="58" s="1"/>
  <c r="C928" i="58"/>
  <c r="H928" i="58" s="1"/>
  <c r="C932" i="58"/>
  <c r="H932" i="58" s="1"/>
  <c r="C936" i="58"/>
  <c r="H936" i="58" s="1"/>
  <c r="C940" i="58"/>
  <c r="H940" i="58" s="1"/>
  <c r="C944" i="58"/>
  <c r="H944" i="58" s="1"/>
  <c r="C948" i="58"/>
  <c r="H948" i="58" s="1"/>
  <c r="C952" i="58"/>
  <c r="H952" i="58" s="1"/>
  <c r="C956" i="58"/>
  <c r="H956" i="58" s="1"/>
  <c r="C960" i="58"/>
  <c r="H960" i="58" s="1"/>
  <c r="C964" i="58"/>
  <c r="H964" i="58" s="1"/>
  <c r="C968" i="58"/>
  <c r="H968" i="58" s="1"/>
  <c r="C972" i="58"/>
  <c r="H972" i="58" s="1"/>
  <c r="C976" i="58"/>
  <c r="H976" i="58" s="1"/>
  <c r="C980" i="58"/>
  <c r="H980" i="58" s="1"/>
  <c r="C984" i="58"/>
  <c r="H984" i="58" s="1"/>
  <c r="C988" i="58"/>
  <c r="H988" i="58" s="1"/>
  <c r="C992" i="58"/>
  <c r="H992" i="58" s="1"/>
  <c r="C996" i="58"/>
  <c r="H996" i="58" s="1"/>
  <c r="C1000" i="58"/>
  <c r="H1000" i="58" s="1"/>
  <c r="C1004" i="58"/>
  <c r="H1004" i="58" s="1"/>
  <c r="C1008" i="58"/>
  <c r="H1008" i="58" s="1"/>
  <c r="C1012" i="58"/>
  <c r="H1012" i="58" s="1"/>
  <c r="C1016" i="58"/>
  <c r="H1016" i="58" s="1"/>
  <c r="C1020" i="58"/>
  <c r="H1020" i="58" s="1"/>
  <c r="C1024" i="58"/>
  <c r="H1024" i="58" s="1"/>
  <c r="C1028" i="58"/>
  <c r="H1028" i="58" s="1"/>
  <c r="C1032" i="58"/>
  <c r="H1032" i="58" s="1"/>
  <c r="C1036" i="58"/>
  <c r="H1036" i="58" s="1"/>
  <c r="C1040" i="58"/>
  <c r="H1040" i="58" s="1"/>
  <c r="C1044" i="58"/>
  <c r="H1044" i="58" s="1"/>
  <c r="C1048" i="58"/>
  <c r="H1048" i="58" s="1"/>
  <c r="C1052" i="58"/>
  <c r="H1052" i="58" s="1"/>
  <c r="C1056" i="58"/>
  <c r="H1056" i="58" s="1"/>
  <c r="C1060" i="58"/>
  <c r="H1060" i="58" s="1"/>
  <c r="C1064" i="58"/>
  <c r="H1064" i="58" s="1"/>
  <c r="C1068" i="58"/>
  <c r="H1068" i="58" s="1"/>
  <c r="C1072" i="58"/>
  <c r="H1072" i="58" s="1"/>
  <c r="C1076" i="58"/>
  <c r="H1076" i="58" s="1"/>
  <c r="C1080" i="58"/>
  <c r="H1080" i="58" s="1"/>
  <c r="C1084" i="58"/>
  <c r="H1084" i="58" s="1"/>
  <c r="C1088" i="58"/>
  <c r="H1088" i="58" s="1"/>
  <c r="C1092" i="58"/>
  <c r="H1092" i="58" s="1"/>
  <c r="C1096" i="58"/>
  <c r="H1096" i="58" s="1"/>
  <c r="C1100" i="58"/>
  <c r="H1100" i="58" s="1"/>
  <c r="C1104" i="58"/>
  <c r="H1104" i="58" s="1"/>
  <c r="C1108" i="58"/>
  <c r="H1108" i="58" s="1"/>
  <c r="C1112" i="58"/>
  <c r="H1112" i="58" s="1"/>
  <c r="C1116" i="58"/>
  <c r="H1116" i="58" s="1"/>
  <c r="C1120" i="58"/>
  <c r="H1120" i="58" s="1"/>
  <c r="C1124" i="58"/>
  <c r="H1124" i="58" s="1"/>
  <c r="C1128" i="58"/>
  <c r="H1128" i="58" s="1"/>
  <c r="C1132" i="58"/>
  <c r="H1132" i="58" s="1"/>
  <c r="C1136" i="58"/>
  <c r="H1136" i="58" s="1"/>
  <c r="C1140" i="58"/>
  <c r="H1140" i="58" s="1"/>
  <c r="C1144" i="58"/>
  <c r="H1144" i="58" s="1"/>
  <c r="C1148" i="58"/>
  <c r="H1148" i="58" s="1"/>
  <c r="C1152" i="58"/>
  <c r="H1152" i="58" s="1"/>
  <c r="C1156" i="58"/>
  <c r="H1156" i="58" s="1"/>
  <c r="C1160" i="58"/>
  <c r="H1160" i="58" s="1"/>
  <c r="C1164" i="58"/>
  <c r="H1164" i="58" s="1"/>
  <c r="C1168" i="58"/>
  <c r="H1168" i="58" s="1"/>
  <c r="C1172" i="58"/>
  <c r="H1172" i="58" s="1"/>
  <c r="C1176" i="58"/>
  <c r="H1176" i="58" s="1"/>
  <c r="C1180" i="58"/>
  <c r="H1180" i="58" s="1"/>
  <c r="C1184" i="58"/>
  <c r="H1184" i="58" s="1"/>
  <c r="C1188" i="58"/>
  <c r="H1188" i="58" s="1"/>
  <c r="C1192" i="58"/>
  <c r="H1192" i="58" s="1"/>
  <c r="C1196" i="58"/>
  <c r="H1196" i="58" s="1"/>
  <c r="C1200" i="58"/>
  <c r="H1200" i="58" s="1"/>
  <c r="C1204" i="58"/>
  <c r="H1204" i="58" s="1"/>
  <c r="C1208" i="58"/>
  <c r="H1208" i="58" s="1"/>
  <c r="C1212" i="58"/>
  <c r="H1212" i="58" s="1"/>
  <c r="C1216" i="58"/>
  <c r="H1216" i="58" s="1"/>
  <c r="C1220" i="58"/>
  <c r="H1220" i="58" s="1"/>
  <c r="C1224" i="58"/>
  <c r="H1224" i="58" s="1"/>
  <c r="C1228" i="58"/>
  <c r="H1228" i="58" s="1"/>
  <c r="C1232" i="58"/>
  <c r="H1232" i="58" s="1"/>
  <c r="C1236" i="58"/>
  <c r="H1236" i="58" s="1"/>
  <c r="C1240" i="58"/>
  <c r="H1240" i="58" s="1"/>
  <c r="C1244" i="58"/>
  <c r="H1244" i="58" s="1"/>
  <c r="C1248" i="58"/>
  <c r="H1248" i="58" s="1"/>
  <c r="C1252" i="58"/>
  <c r="H1252" i="58" s="1"/>
  <c r="C1256" i="58"/>
  <c r="H1256" i="58" s="1"/>
  <c r="C1260" i="58"/>
  <c r="H1260" i="58" s="1"/>
  <c r="C1264" i="58"/>
  <c r="H1264" i="58" s="1"/>
  <c r="C1268" i="58"/>
  <c r="H1268" i="58" s="1"/>
  <c r="C1272" i="58"/>
  <c r="H1272" i="58" s="1"/>
  <c r="C1276" i="58"/>
  <c r="H1276" i="58" s="1"/>
  <c r="C1280" i="58"/>
  <c r="H1280" i="58" s="1"/>
  <c r="C1284" i="58"/>
  <c r="H1284" i="58" s="1"/>
  <c r="C1288" i="58"/>
  <c r="H1288" i="58" s="1"/>
  <c r="C1292" i="58"/>
  <c r="H1292" i="58" s="1"/>
  <c r="C1296" i="58"/>
  <c r="H1296" i="58" s="1"/>
  <c r="C1300" i="58"/>
  <c r="H1300" i="58" s="1"/>
  <c r="C1304" i="58"/>
  <c r="H1304" i="58" s="1"/>
  <c r="C1308" i="58"/>
  <c r="H1308" i="58" s="1"/>
  <c r="C1312" i="58"/>
  <c r="H1312" i="58" s="1"/>
  <c r="C1316" i="58"/>
  <c r="H1316" i="58" s="1"/>
  <c r="C1320" i="58"/>
  <c r="H1320" i="58" s="1"/>
  <c r="C1324" i="58"/>
  <c r="H1324" i="58" s="1"/>
  <c r="C1328" i="58"/>
  <c r="H1328" i="58" s="1"/>
  <c r="C1332" i="58"/>
  <c r="H1332" i="58" s="1"/>
  <c r="C1336" i="58"/>
  <c r="H1336" i="58" s="1"/>
  <c r="C1340" i="58"/>
  <c r="H1340" i="58" s="1"/>
  <c r="C1344" i="58"/>
  <c r="H1344" i="58" s="1"/>
  <c r="C1348" i="58"/>
  <c r="H1348" i="58" s="1"/>
  <c r="C1352" i="58"/>
  <c r="H1352" i="58" s="1"/>
  <c r="C1356" i="58"/>
  <c r="H1356" i="58" s="1"/>
  <c r="C1360" i="58"/>
  <c r="H1360" i="58" s="1"/>
  <c r="C1364" i="58"/>
  <c r="H1364" i="58" s="1"/>
  <c r="C1368" i="58"/>
  <c r="H1368" i="58" s="1"/>
  <c r="C1372" i="58"/>
  <c r="H1372" i="58" s="1"/>
  <c r="C1376" i="58"/>
  <c r="H1376" i="58" s="1"/>
  <c r="C1380" i="58"/>
  <c r="H1380" i="58" s="1"/>
  <c r="C1384" i="58"/>
  <c r="H1384" i="58" s="1"/>
  <c r="C1388" i="58"/>
  <c r="H1388" i="58" s="1"/>
  <c r="C3" i="58"/>
  <c r="H3" i="58" s="1"/>
  <c r="C201" i="58"/>
  <c r="H201" i="58" s="1"/>
  <c r="C86" i="58"/>
  <c r="H86" i="58" s="1"/>
  <c r="C109" i="58"/>
  <c r="H109" i="58" s="1"/>
  <c r="C160" i="58"/>
  <c r="H160" i="58" s="1"/>
  <c r="C175" i="58"/>
  <c r="H175" i="58" s="1"/>
  <c r="C193" i="58"/>
  <c r="H193" i="58" s="1"/>
  <c r="C617" i="58"/>
  <c r="C633" i="58"/>
  <c r="C637" i="58"/>
  <c r="C649" i="58"/>
  <c r="C661" i="58"/>
  <c r="C673" i="58"/>
  <c r="C685" i="58"/>
  <c r="C697" i="58"/>
  <c r="C709" i="58"/>
  <c r="C717" i="58"/>
  <c r="C729" i="58"/>
  <c r="C737" i="58"/>
  <c r="C749" i="58"/>
  <c r="C761" i="58"/>
  <c r="C773" i="58"/>
  <c r="C785" i="58"/>
  <c r="C797" i="58"/>
  <c r="C809" i="58"/>
  <c r="C817" i="58"/>
  <c r="C829" i="58"/>
  <c r="C841" i="58"/>
  <c r="C849" i="58"/>
  <c r="C861" i="58"/>
  <c r="C873" i="58"/>
  <c r="C881" i="58"/>
  <c r="C893" i="58"/>
  <c r="H893" i="58" s="1"/>
  <c r="C901" i="58"/>
  <c r="H901" i="58" s="1"/>
  <c r="C913" i="58"/>
  <c r="H913" i="58" s="1"/>
  <c r="C925" i="58"/>
  <c r="H925" i="58" s="1"/>
  <c r="C933" i="58"/>
  <c r="H933" i="58" s="1"/>
  <c r="C945" i="58"/>
  <c r="H945" i="58" s="1"/>
  <c r="C953" i="58"/>
  <c r="H953" i="58" s="1"/>
  <c r="C965" i="58"/>
  <c r="H965" i="58" s="1"/>
  <c r="C977" i="58"/>
  <c r="H977" i="58" s="1"/>
  <c r="C985" i="58"/>
  <c r="H985" i="58" s="1"/>
  <c r="C997" i="58"/>
  <c r="H997" i="58" s="1"/>
  <c r="C1009" i="58"/>
  <c r="H1009" i="58" s="1"/>
  <c r="C1017" i="58"/>
  <c r="H1017" i="58" s="1"/>
  <c r="C1029" i="58"/>
  <c r="H1029" i="58" s="1"/>
  <c r="C1037" i="58"/>
  <c r="H1037" i="58" s="1"/>
  <c r="C1049" i="58"/>
  <c r="H1049" i="58" s="1"/>
  <c r="C1061" i="58"/>
  <c r="H1061" i="58" s="1"/>
  <c r="C1069" i="58"/>
  <c r="H1069" i="58" s="1"/>
  <c r="C1081" i="58"/>
  <c r="H1081" i="58" s="1"/>
  <c r="C1089" i="58"/>
  <c r="H1089" i="58" s="1"/>
  <c r="C1101" i="58"/>
  <c r="H1101" i="58" s="1"/>
  <c r="C1113" i="58"/>
  <c r="H1113" i="58" s="1"/>
  <c r="C1121" i="58"/>
  <c r="H1121" i="58" s="1"/>
  <c r="C1133" i="58"/>
  <c r="H1133" i="58" s="1"/>
  <c r="C1141" i="58"/>
  <c r="H1141" i="58" s="1"/>
  <c r="C1153" i="58"/>
  <c r="H1153" i="58" s="1"/>
  <c r="C1165" i="58"/>
  <c r="H1165" i="58" s="1"/>
  <c r="C1177" i="58"/>
  <c r="H1177" i="58" s="1"/>
  <c r="C1185" i="58"/>
  <c r="H1185" i="58" s="1"/>
  <c r="C1197" i="58"/>
  <c r="H1197" i="58" s="1"/>
  <c r="C1209" i="58"/>
  <c r="H1209" i="58" s="1"/>
  <c r="C1221" i="58"/>
  <c r="H1221" i="58" s="1"/>
  <c r="C1229" i="58"/>
  <c r="H1229" i="58" s="1"/>
  <c r="C1241" i="58"/>
  <c r="H1241" i="58" s="1"/>
  <c r="C1253" i="58"/>
  <c r="H1253" i="58" s="1"/>
  <c r="C1265" i="58"/>
  <c r="H1265" i="58" s="1"/>
  <c r="C1277" i="58"/>
  <c r="H1277" i="58" s="1"/>
  <c r="C1289" i="58"/>
  <c r="H1289" i="58" s="1"/>
  <c r="C1293" i="58"/>
  <c r="H1293" i="58" s="1"/>
  <c r="C1305" i="58"/>
  <c r="H1305" i="58" s="1"/>
  <c r="C1317" i="58"/>
  <c r="H1317" i="58" s="1"/>
  <c r="C1329" i="58"/>
  <c r="H1329" i="58" s="1"/>
  <c r="C1341" i="58"/>
  <c r="H1341" i="58" s="1"/>
  <c r="C1353" i="58"/>
  <c r="H1353" i="58" s="1"/>
  <c r="C1361" i="58"/>
  <c r="H1361" i="58" s="1"/>
  <c r="C1373" i="58"/>
  <c r="H1373" i="58" s="1"/>
  <c r="C1381" i="58"/>
  <c r="H1381" i="58" s="1"/>
  <c r="C260" i="58"/>
  <c r="H260" i="58" s="1"/>
  <c r="C13" i="58"/>
  <c r="H13" i="58" s="1"/>
  <c r="C253" i="58"/>
  <c r="H253" i="58" s="1"/>
  <c r="C206" i="58"/>
  <c r="H206" i="58" s="1"/>
  <c r="C224" i="58"/>
  <c r="H224" i="58" s="1"/>
  <c r="C233" i="58"/>
  <c r="H233" i="58" s="1"/>
  <c r="C229" i="58"/>
  <c r="H229" i="58" s="1"/>
  <c r="C45" i="58"/>
  <c r="H45" i="58" s="1"/>
  <c r="C171" i="58"/>
  <c r="H171" i="58" s="1"/>
  <c r="C89" i="58"/>
  <c r="H89" i="58" s="1"/>
  <c r="C97" i="58"/>
  <c r="H97" i="58" s="1"/>
  <c r="C119" i="58"/>
  <c r="H119" i="58" s="1"/>
  <c r="C135" i="58"/>
  <c r="H135" i="58" s="1"/>
  <c r="C114" i="58"/>
  <c r="H114" i="58" s="1"/>
  <c r="C152" i="58"/>
  <c r="H152" i="58" s="1"/>
  <c r="C162" i="58"/>
  <c r="H162" i="58" s="1"/>
  <c r="C166" i="58"/>
  <c r="H166" i="58" s="1"/>
  <c r="C178" i="58"/>
  <c r="H178" i="58" s="1"/>
  <c r="C187" i="58"/>
  <c r="H187" i="58" s="1"/>
  <c r="C195" i="58"/>
  <c r="H195" i="58" s="1"/>
  <c r="C607" i="58"/>
  <c r="C613" i="58"/>
  <c r="C618" i="58"/>
  <c r="C623" i="58"/>
  <c r="C629" i="58"/>
  <c r="C634" i="58"/>
  <c r="C638" i="58"/>
  <c r="C642" i="58"/>
  <c r="C646" i="58"/>
  <c r="C650" i="58"/>
  <c r="C654" i="58"/>
  <c r="C658" i="58"/>
  <c r="C662" i="58"/>
  <c r="C666" i="58"/>
  <c r="C670" i="58"/>
  <c r="C674" i="58"/>
  <c r="C678" i="58"/>
  <c r="C682" i="58"/>
  <c r="C686" i="58"/>
  <c r="C690" i="58"/>
  <c r="C694" i="58"/>
  <c r="C698" i="58"/>
  <c r="C702" i="58"/>
  <c r="C706" i="58"/>
  <c r="C710" i="58"/>
  <c r="C714" i="58"/>
  <c r="C718" i="58"/>
  <c r="C722" i="58"/>
  <c r="C726" i="58"/>
  <c r="C730" i="58"/>
  <c r="C734" i="58"/>
  <c r="C738" i="58"/>
  <c r="C742" i="58"/>
  <c r="C746" i="58"/>
  <c r="C750" i="58"/>
  <c r="C754" i="58"/>
  <c r="C758" i="58"/>
  <c r="C762" i="58"/>
  <c r="C766" i="58"/>
  <c r="C770" i="58"/>
  <c r="C774" i="58"/>
  <c r="C778" i="58"/>
  <c r="C782" i="58"/>
  <c r="C786" i="58"/>
  <c r="C790" i="58"/>
  <c r="C794" i="58"/>
  <c r="C798" i="58"/>
  <c r="C802" i="58"/>
  <c r="C806" i="58"/>
  <c r="C810" i="58"/>
  <c r="C814" i="58"/>
  <c r="C818" i="58"/>
  <c r="C822" i="58"/>
  <c r="C826" i="58"/>
  <c r="C830" i="58"/>
  <c r="C834" i="58"/>
  <c r="C838" i="58"/>
  <c r="C842" i="58"/>
  <c r="C846" i="58"/>
  <c r="C850" i="58"/>
  <c r="C854" i="58"/>
  <c r="C858" i="58"/>
  <c r="C862" i="58"/>
  <c r="C866" i="58"/>
  <c r="C870" i="58"/>
  <c r="C874" i="58"/>
  <c r="C878" i="58"/>
  <c r="C882" i="58"/>
  <c r="C886" i="58"/>
  <c r="C890" i="58"/>
  <c r="C894" i="58"/>
  <c r="H894" i="58" s="1"/>
  <c r="C898" i="58"/>
  <c r="H898" i="58" s="1"/>
  <c r="C902" i="58"/>
  <c r="H902" i="58" s="1"/>
  <c r="C906" i="58"/>
  <c r="H906" i="58" s="1"/>
  <c r="C910" i="58"/>
  <c r="H910" i="58" s="1"/>
  <c r="C914" i="58"/>
  <c r="H914" i="58" s="1"/>
  <c r="C918" i="58"/>
  <c r="H918" i="58" s="1"/>
  <c r="C922" i="58"/>
  <c r="H922" i="58" s="1"/>
  <c r="C926" i="58"/>
  <c r="H926" i="58" s="1"/>
  <c r="C930" i="58"/>
  <c r="H930" i="58" s="1"/>
  <c r="C934" i="58"/>
  <c r="H934" i="58" s="1"/>
  <c r="C938" i="58"/>
  <c r="H938" i="58" s="1"/>
  <c r="C942" i="58"/>
  <c r="H942" i="58" s="1"/>
  <c r="C946" i="58"/>
  <c r="H946" i="58" s="1"/>
  <c r="C950" i="58"/>
  <c r="H950" i="58" s="1"/>
  <c r="C954" i="58"/>
  <c r="H954" i="58" s="1"/>
  <c r="C958" i="58"/>
  <c r="H958" i="58" s="1"/>
  <c r="C962" i="58"/>
  <c r="H962" i="58" s="1"/>
  <c r="C966" i="58"/>
  <c r="H966" i="58" s="1"/>
  <c r="C970" i="58"/>
  <c r="H970" i="58" s="1"/>
  <c r="C974" i="58"/>
  <c r="H974" i="58" s="1"/>
  <c r="C978" i="58"/>
  <c r="H978" i="58" s="1"/>
  <c r="C982" i="58"/>
  <c r="H982" i="58" s="1"/>
  <c r="C986" i="58"/>
  <c r="H986" i="58" s="1"/>
  <c r="C990" i="58"/>
  <c r="H990" i="58" s="1"/>
  <c r="C994" i="58"/>
  <c r="H994" i="58" s="1"/>
  <c r="C998" i="58"/>
  <c r="H998" i="58" s="1"/>
  <c r="C1002" i="58"/>
  <c r="H1002" i="58" s="1"/>
  <c r="C1006" i="58"/>
  <c r="H1006" i="58" s="1"/>
  <c r="C1010" i="58"/>
  <c r="H1010" i="58" s="1"/>
  <c r="C1014" i="58"/>
  <c r="H1014" i="58" s="1"/>
  <c r="C1018" i="58"/>
  <c r="H1018" i="58" s="1"/>
  <c r="C1022" i="58"/>
  <c r="H1022" i="58" s="1"/>
  <c r="C1026" i="58"/>
  <c r="H1026" i="58" s="1"/>
  <c r="C1030" i="58"/>
  <c r="H1030" i="58" s="1"/>
  <c r="C1034" i="58"/>
  <c r="H1034" i="58" s="1"/>
  <c r="C1038" i="58"/>
  <c r="H1038" i="58" s="1"/>
  <c r="C1042" i="58"/>
  <c r="H1042" i="58" s="1"/>
  <c r="C1046" i="58"/>
  <c r="H1046" i="58" s="1"/>
  <c r="C1050" i="58"/>
  <c r="H1050" i="58" s="1"/>
  <c r="C1054" i="58"/>
  <c r="H1054" i="58" s="1"/>
  <c r="C1058" i="58"/>
  <c r="H1058" i="58" s="1"/>
  <c r="C1062" i="58"/>
  <c r="H1062" i="58" s="1"/>
  <c r="C1066" i="58"/>
  <c r="H1066" i="58" s="1"/>
  <c r="C1070" i="58"/>
  <c r="H1070" i="58" s="1"/>
  <c r="C1074" i="58"/>
  <c r="H1074" i="58" s="1"/>
  <c r="C1078" i="58"/>
  <c r="H1078" i="58" s="1"/>
  <c r="C1082" i="58"/>
  <c r="H1082" i="58" s="1"/>
  <c r="C1086" i="58"/>
  <c r="H1086" i="58" s="1"/>
  <c r="C1090" i="58"/>
  <c r="H1090" i="58" s="1"/>
  <c r="C1094" i="58"/>
  <c r="H1094" i="58" s="1"/>
  <c r="C1098" i="58"/>
  <c r="H1098" i="58" s="1"/>
  <c r="C1102" i="58"/>
  <c r="H1102" i="58" s="1"/>
  <c r="C1106" i="58"/>
  <c r="H1106" i="58" s="1"/>
  <c r="C1110" i="58"/>
  <c r="H1110" i="58" s="1"/>
  <c r="C1114" i="58"/>
  <c r="H1114" i="58" s="1"/>
  <c r="C1118" i="58"/>
  <c r="H1118" i="58" s="1"/>
  <c r="C1122" i="58"/>
  <c r="H1122" i="58" s="1"/>
  <c r="C1126" i="58"/>
  <c r="H1126" i="58" s="1"/>
  <c r="C1130" i="58"/>
  <c r="H1130" i="58" s="1"/>
  <c r="C1134" i="58"/>
  <c r="H1134" i="58" s="1"/>
  <c r="C1138" i="58"/>
  <c r="H1138" i="58" s="1"/>
  <c r="C1142" i="58"/>
  <c r="H1142" i="58" s="1"/>
  <c r="C1146" i="58"/>
  <c r="H1146" i="58" s="1"/>
  <c r="C1150" i="58"/>
  <c r="H1150" i="58" s="1"/>
  <c r="C1154" i="58"/>
  <c r="H1154" i="58" s="1"/>
  <c r="C1158" i="58"/>
  <c r="H1158" i="58" s="1"/>
  <c r="C1162" i="58"/>
  <c r="H1162" i="58" s="1"/>
  <c r="C1166" i="58"/>
  <c r="H1166" i="58" s="1"/>
  <c r="C1170" i="58"/>
  <c r="H1170" i="58" s="1"/>
  <c r="C1174" i="58"/>
  <c r="H1174" i="58" s="1"/>
  <c r="C1178" i="58"/>
  <c r="H1178" i="58" s="1"/>
  <c r="C1182" i="58"/>
  <c r="H1182" i="58" s="1"/>
  <c r="C1186" i="58"/>
  <c r="H1186" i="58" s="1"/>
  <c r="C1190" i="58"/>
  <c r="H1190" i="58" s="1"/>
  <c r="C1194" i="58"/>
  <c r="H1194" i="58" s="1"/>
  <c r="C1198" i="58"/>
  <c r="H1198" i="58" s="1"/>
  <c r="C1202" i="58"/>
  <c r="H1202" i="58" s="1"/>
  <c r="C1206" i="58"/>
  <c r="H1206" i="58" s="1"/>
  <c r="C1210" i="58"/>
  <c r="H1210" i="58" s="1"/>
  <c r="C1214" i="58"/>
  <c r="H1214" i="58" s="1"/>
  <c r="C1218" i="58"/>
  <c r="H1218" i="58" s="1"/>
  <c r="C1222" i="58"/>
  <c r="H1222" i="58" s="1"/>
  <c r="C1226" i="58"/>
  <c r="H1226" i="58" s="1"/>
  <c r="C1230" i="58"/>
  <c r="H1230" i="58" s="1"/>
  <c r="C1234" i="58"/>
  <c r="H1234" i="58" s="1"/>
  <c r="C1238" i="58"/>
  <c r="H1238" i="58" s="1"/>
  <c r="C1242" i="58"/>
  <c r="H1242" i="58" s="1"/>
  <c r="C1246" i="58"/>
  <c r="H1246" i="58" s="1"/>
  <c r="C1250" i="58"/>
  <c r="H1250" i="58" s="1"/>
  <c r="C1254" i="58"/>
  <c r="H1254" i="58" s="1"/>
  <c r="C1258" i="58"/>
  <c r="H1258" i="58" s="1"/>
  <c r="C1262" i="58"/>
  <c r="H1262" i="58" s="1"/>
  <c r="C1266" i="58"/>
  <c r="H1266" i="58" s="1"/>
  <c r="C1270" i="58"/>
  <c r="H1270" i="58" s="1"/>
  <c r="C1274" i="58"/>
  <c r="H1274" i="58" s="1"/>
  <c r="C1278" i="58"/>
  <c r="H1278" i="58" s="1"/>
  <c r="C1282" i="58"/>
  <c r="H1282" i="58" s="1"/>
  <c r="C1286" i="58"/>
  <c r="H1286" i="58" s="1"/>
  <c r="C1290" i="58"/>
  <c r="H1290" i="58" s="1"/>
  <c r="C1294" i="58"/>
  <c r="H1294" i="58" s="1"/>
  <c r="C1298" i="58"/>
  <c r="H1298" i="58" s="1"/>
  <c r="C1302" i="58"/>
  <c r="H1302" i="58" s="1"/>
  <c r="C1306" i="58"/>
  <c r="H1306" i="58" s="1"/>
  <c r="C1310" i="58"/>
  <c r="H1310" i="58" s="1"/>
  <c r="C1314" i="58"/>
  <c r="H1314" i="58" s="1"/>
  <c r="C1318" i="58"/>
  <c r="H1318" i="58" s="1"/>
  <c r="C1322" i="58"/>
  <c r="H1322" i="58" s="1"/>
  <c r="C1326" i="58"/>
  <c r="H1326" i="58" s="1"/>
  <c r="C1330" i="58"/>
  <c r="H1330" i="58" s="1"/>
  <c r="C1334" i="58"/>
  <c r="H1334" i="58" s="1"/>
  <c r="C1338" i="58"/>
  <c r="H1338" i="58" s="1"/>
  <c r="C1342" i="58"/>
  <c r="H1342" i="58" s="1"/>
  <c r="C1346" i="58"/>
  <c r="H1346" i="58" s="1"/>
  <c r="C1350" i="58"/>
  <c r="H1350" i="58" s="1"/>
  <c r="C1354" i="58"/>
  <c r="H1354" i="58" s="1"/>
  <c r="C1358" i="58"/>
  <c r="H1358" i="58" s="1"/>
  <c r="C1362" i="58"/>
  <c r="H1362" i="58" s="1"/>
  <c r="C1366" i="58"/>
  <c r="H1366" i="58" s="1"/>
  <c r="C1370" i="58"/>
  <c r="H1370" i="58" s="1"/>
  <c r="C1374" i="58"/>
  <c r="H1374" i="58" s="1"/>
  <c r="C1378" i="58"/>
  <c r="H1378" i="58" s="1"/>
  <c r="C1382" i="58"/>
  <c r="H1382" i="58" s="1"/>
  <c r="C1386" i="58"/>
  <c r="H1386" i="58" s="1"/>
  <c r="C1235" i="58"/>
  <c r="H1235" i="58" s="1"/>
  <c r="C1279" i="58"/>
  <c r="H1279" i="58" s="1"/>
  <c r="C1287" i="58"/>
  <c r="H1287" i="58" s="1"/>
  <c r="C1295" i="58"/>
  <c r="H1295" i="58" s="1"/>
  <c r="C1303" i="58"/>
  <c r="H1303" i="58" s="1"/>
  <c r="C1311" i="58"/>
  <c r="H1311" i="58" s="1"/>
  <c r="C1319" i="58"/>
  <c r="H1319" i="58" s="1"/>
  <c r="C1327" i="58"/>
  <c r="H1327" i="58" s="1"/>
  <c r="C1335" i="58"/>
  <c r="H1335" i="58" s="1"/>
  <c r="C1343" i="58"/>
  <c r="H1343" i="58" s="1"/>
  <c r="C1351" i="58"/>
  <c r="H1351" i="58" s="1"/>
  <c r="C1359" i="58"/>
  <c r="H1359" i="58" s="1"/>
  <c r="C1367" i="58"/>
  <c r="H1367" i="58" s="1"/>
  <c r="C1375" i="58"/>
  <c r="H1375" i="58" s="1"/>
  <c r="C1383" i="58"/>
  <c r="H1383" i="58" s="1"/>
  <c r="C2" i="58"/>
  <c r="H2" i="58" s="1"/>
  <c r="C16" i="58"/>
  <c r="H16" i="58" s="1"/>
  <c r="C217" i="58"/>
  <c r="H217" i="58" s="1"/>
  <c r="C42" i="58"/>
  <c r="H42" i="58" s="1"/>
  <c r="C26" i="58"/>
  <c r="H26" i="58" s="1"/>
  <c r="C112" i="58"/>
  <c r="H112" i="58" s="1"/>
  <c r="C197" i="58"/>
  <c r="H197" i="58" s="1"/>
  <c r="C611" i="58"/>
  <c r="C627" i="58"/>
  <c r="C645" i="58"/>
  <c r="C653" i="58"/>
  <c r="C665" i="58"/>
  <c r="C677" i="58"/>
  <c r="C689" i="58"/>
  <c r="C701" i="58"/>
  <c r="C713" i="58"/>
  <c r="C725" i="58"/>
  <c r="C741" i="58"/>
  <c r="C753" i="58"/>
  <c r="C765" i="58"/>
  <c r="C777" i="58"/>
  <c r="C789" i="58"/>
  <c r="C801" i="58"/>
  <c r="C813" i="58"/>
  <c r="C825" i="58"/>
  <c r="C837" i="58"/>
  <c r="C853" i="58"/>
  <c r="C865" i="58"/>
  <c r="C877" i="58"/>
  <c r="C889" i="58"/>
  <c r="C905" i="58"/>
  <c r="H905" i="58" s="1"/>
  <c r="C917" i="58"/>
  <c r="H917" i="58" s="1"/>
  <c r="C929" i="58"/>
  <c r="H929" i="58" s="1"/>
  <c r="C941" i="58"/>
  <c r="H941" i="58" s="1"/>
  <c r="C957" i="58"/>
  <c r="H957" i="58" s="1"/>
  <c r="C969" i="58"/>
  <c r="H969" i="58" s="1"/>
  <c r="C981" i="58"/>
  <c r="H981" i="58" s="1"/>
  <c r="C993" i="58"/>
  <c r="H993" i="58" s="1"/>
  <c r="C1005" i="58"/>
  <c r="H1005" i="58" s="1"/>
  <c r="C1021" i="58"/>
  <c r="H1021" i="58" s="1"/>
  <c r="C1033" i="58"/>
  <c r="H1033" i="58" s="1"/>
  <c r="C1045" i="58"/>
  <c r="H1045" i="58" s="1"/>
  <c r="C1057" i="58"/>
  <c r="H1057" i="58" s="1"/>
  <c r="C1073" i="58"/>
  <c r="H1073" i="58" s="1"/>
  <c r="C1085" i="58"/>
  <c r="H1085" i="58" s="1"/>
  <c r="C1097" i="58"/>
  <c r="H1097" i="58" s="1"/>
  <c r="C1109" i="58"/>
  <c r="H1109" i="58" s="1"/>
  <c r="C1125" i="58"/>
  <c r="H1125" i="58" s="1"/>
  <c r="C1137" i="58"/>
  <c r="H1137" i="58" s="1"/>
  <c r="C1149" i="58"/>
  <c r="H1149" i="58" s="1"/>
  <c r="C1161" i="58"/>
  <c r="H1161" i="58" s="1"/>
  <c r="C1173" i="58"/>
  <c r="H1173" i="58" s="1"/>
  <c r="C1189" i="58"/>
  <c r="H1189" i="58" s="1"/>
  <c r="C1201" i="58"/>
  <c r="H1201" i="58" s="1"/>
  <c r="C1213" i="58"/>
  <c r="H1213" i="58" s="1"/>
  <c r="C1225" i="58"/>
  <c r="H1225" i="58" s="1"/>
  <c r="C1237" i="58"/>
  <c r="H1237" i="58" s="1"/>
  <c r="C1249" i="58"/>
  <c r="H1249" i="58" s="1"/>
  <c r="C1261" i="58"/>
  <c r="H1261" i="58" s="1"/>
  <c r="C1273" i="58"/>
  <c r="H1273" i="58" s="1"/>
  <c r="C1285" i="58"/>
  <c r="H1285" i="58" s="1"/>
  <c r="C1301" i="58"/>
  <c r="H1301" i="58" s="1"/>
  <c r="C1313" i="58"/>
  <c r="H1313" i="58" s="1"/>
  <c r="C1325" i="58"/>
  <c r="H1325" i="58" s="1"/>
  <c r="C1337" i="58"/>
  <c r="H1337" i="58" s="1"/>
  <c r="C1345" i="58"/>
  <c r="H1345" i="58" s="1"/>
  <c r="C1357" i="58"/>
  <c r="H1357" i="58" s="1"/>
  <c r="C1369" i="58"/>
  <c r="H1369" i="58" s="1"/>
  <c r="C1385" i="58"/>
  <c r="H1385" i="58" s="1"/>
  <c r="C20" i="58"/>
  <c r="H20" i="58" s="1"/>
  <c r="C243" i="58"/>
  <c r="H243" i="58" s="1"/>
  <c r="C210" i="58"/>
  <c r="H210" i="58" s="1"/>
  <c r="C238" i="58"/>
  <c r="H238" i="58" s="1"/>
  <c r="C35" i="58"/>
  <c r="H35" i="58" s="1"/>
  <c r="C50" i="58"/>
  <c r="H50" i="58" s="1"/>
  <c r="C77" i="58"/>
  <c r="H77" i="58" s="1"/>
  <c r="C93" i="58"/>
  <c r="H93" i="58" s="1"/>
  <c r="C101" i="58"/>
  <c r="H101" i="58" s="1"/>
  <c r="C121" i="58"/>
  <c r="H121" i="58" s="1"/>
  <c r="C139" i="58"/>
  <c r="H139" i="58" s="1"/>
  <c r="C149" i="58"/>
  <c r="H149" i="58" s="1"/>
  <c r="C156" i="58"/>
  <c r="H156" i="58" s="1"/>
  <c r="C164" i="58"/>
  <c r="H164" i="58" s="1"/>
  <c r="C168" i="58"/>
  <c r="H168" i="58" s="1"/>
  <c r="C180" i="58"/>
  <c r="H180" i="58" s="1"/>
  <c r="C188" i="58"/>
  <c r="H188" i="58" s="1"/>
  <c r="C199" i="58"/>
  <c r="H199" i="58" s="1"/>
  <c r="C609" i="58"/>
  <c r="C614" i="58"/>
  <c r="C619" i="58"/>
  <c r="C625" i="58"/>
  <c r="C630" i="58"/>
  <c r="C635" i="58"/>
  <c r="C639" i="58"/>
  <c r="C643" i="58"/>
  <c r="C647" i="58"/>
  <c r="C651" i="58"/>
  <c r="C655" i="58"/>
  <c r="C659" i="58"/>
  <c r="C663" i="58"/>
  <c r="C667" i="58"/>
  <c r="C671" i="58"/>
  <c r="C675" i="58"/>
  <c r="C679" i="58"/>
  <c r="C683" i="58"/>
  <c r="C687" i="58"/>
  <c r="C691" i="58"/>
  <c r="C695" i="58"/>
  <c r="C699" i="58"/>
  <c r="C703" i="58"/>
  <c r="C707" i="58"/>
  <c r="C711" i="58"/>
  <c r="C715" i="58"/>
  <c r="C719" i="58"/>
  <c r="C723" i="58"/>
  <c r="C727" i="58"/>
  <c r="C731" i="58"/>
  <c r="C735" i="58"/>
  <c r="C739" i="58"/>
  <c r="C743" i="58"/>
  <c r="C747" i="58"/>
  <c r="C751" i="58"/>
  <c r="C755" i="58"/>
  <c r="C759" i="58"/>
  <c r="C763" i="58"/>
  <c r="C767" i="58"/>
  <c r="C771" i="58"/>
  <c r="C775" i="58"/>
  <c r="C779" i="58"/>
  <c r="C783" i="58"/>
  <c r="C787" i="58"/>
  <c r="C791" i="58"/>
  <c r="C795" i="58"/>
  <c r="C799" i="58"/>
  <c r="C803" i="58"/>
  <c r="C807" i="58"/>
  <c r="C811" i="58"/>
  <c r="C815" i="58"/>
  <c r="C819" i="58"/>
  <c r="C823" i="58"/>
  <c r="C827" i="58"/>
  <c r="C831" i="58"/>
  <c r="C835" i="58"/>
  <c r="C839" i="58"/>
  <c r="C843" i="58"/>
  <c r="C847" i="58"/>
  <c r="C851" i="58"/>
  <c r="C855" i="58"/>
  <c r="C859" i="58"/>
  <c r="C863" i="58"/>
  <c r="C867" i="58"/>
  <c r="C871" i="58"/>
  <c r="C875" i="58"/>
  <c r="C879" i="58"/>
  <c r="C883" i="58"/>
  <c r="C887" i="58"/>
  <c r="C891" i="58"/>
  <c r="C895" i="58"/>
  <c r="H895" i="58" s="1"/>
  <c r="C899" i="58"/>
  <c r="H899" i="58" s="1"/>
  <c r="C903" i="58"/>
  <c r="H903" i="58" s="1"/>
  <c r="C907" i="58"/>
  <c r="H907" i="58" s="1"/>
  <c r="C911" i="58"/>
  <c r="H911" i="58" s="1"/>
  <c r="C915" i="58"/>
  <c r="H915" i="58" s="1"/>
  <c r="C919" i="58"/>
  <c r="H919" i="58" s="1"/>
  <c r="C923" i="58"/>
  <c r="H923" i="58" s="1"/>
  <c r="C927" i="58"/>
  <c r="H927" i="58" s="1"/>
  <c r="C931" i="58"/>
  <c r="H931" i="58" s="1"/>
  <c r="C935" i="58"/>
  <c r="H935" i="58" s="1"/>
  <c r="C939" i="58"/>
  <c r="H939" i="58" s="1"/>
  <c r="C943" i="58"/>
  <c r="H943" i="58" s="1"/>
  <c r="C947" i="58"/>
  <c r="H947" i="58" s="1"/>
  <c r="C951" i="58"/>
  <c r="H951" i="58" s="1"/>
  <c r="C955" i="58"/>
  <c r="H955" i="58" s="1"/>
  <c r="C959" i="58"/>
  <c r="H959" i="58" s="1"/>
  <c r="C963" i="58"/>
  <c r="H963" i="58" s="1"/>
  <c r="C967" i="58"/>
  <c r="H967" i="58" s="1"/>
  <c r="C971" i="58"/>
  <c r="H971" i="58" s="1"/>
  <c r="C975" i="58"/>
  <c r="H975" i="58" s="1"/>
  <c r="C979" i="58"/>
  <c r="H979" i="58" s="1"/>
  <c r="C983" i="58"/>
  <c r="H983" i="58" s="1"/>
  <c r="C987" i="58"/>
  <c r="H987" i="58" s="1"/>
  <c r="C991" i="58"/>
  <c r="H991" i="58" s="1"/>
  <c r="C995" i="58"/>
  <c r="H995" i="58" s="1"/>
  <c r="C999" i="58"/>
  <c r="H999" i="58" s="1"/>
  <c r="C1003" i="58"/>
  <c r="H1003" i="58" s="1"/>
  <c r="C1007" i="58"/>
  <c r="H1007" i="58" s="1"/>
  <c r="C1011" i="58"/>
  <c r="H1011" i="58" s="1"/>
  <c r="C1015" i="58"/>
  <c r="H1015" i="58" s="1"/>
  <c r="C1019" i="58"/>
  <c r="H1019" i="58" s="1"/>
  <c r="C1023" i="58"/>
  <c r="H1023" i="58" s="1"/>
  <c r="C1027" i="58"/>
  <c r="H1027" i="58" s="1"/>
  <c r="C1031" i="58"/>
  <c r="H1031" i="58" s="1"/>
  <c r="C1035" i="58"/>
  <c r="H1035" i="58" s="1"/>
  <c r="C1039" i="58"/>
  <c r="H1039" i="58" s="1"/>
  <c r="C1043" i="58"/>
  <c r="H1043" i="58" s="1"/>
  <c r="C1047" i="58"/>
  <c r="H1047" i="58" s="1"/>
  <c r="C1051" i="58"/>
  <c r="H1051" i="58" s="1"/>
  <c r="C1055" i="58"/>
  <c r="H1055" i="58" s="1"/>
  <c r="C1059" i="58"/>
  <c r="H1059" i="58" s="1"/>
  <c r="C1063" i="58"/>
  <c r="H1063" i="58" s="1"/>
  <c r="C1067" i="58"/>
  <c r="H1067" i="58" s="1"/>
  <c r="C1071" i="58"/>
  <c r="H1071" i="58" s="1"/>
  <c r="C1075" i="58"/>
  <c r="H1075" i="58" s="1"/>
  <c r="C1079" i="58"/>
  <c r="H1079" i="58" s="1"/>
  <c r="C1083" i="58"/>
  <c r="H1083" i="58" s="1"/>
  <c r="C1087" i="58"/>
  <c r="H1087" i="58" s="1"/>
  <c r="C1091" i="58"/>
  <c r="H1091" i="58" s="1"/>
  <c r="C1095" i="58"/>
  <c r="H1095" i="58" s="1"/>
  <c r="C1099" i="58"/>
  <c r="H1099" i="58" s="1"/>
  <c r="C1103" i="58"/>
  <c r="H1103" i="58" s="1"/>
  <c r="C1107" i="58"/>
  <c r="H1107" i="58" s="1"/>
  <c r="C1111" i="58"/>
  <c r="H1111" i="58" s="1"/>
  <c r="C1115" i="58"/>
  <c r="H1115" i="58" s="1"/>
  <c r="C1119" i="58"/>
  <c r="H1119" i="58" s="1"/>
  <c r="C1123" i="58"/>
  <c r="H1123" i="58" s="1"/>
  <c r="C1127" i="58"/>
  <c r="H1127" i="58" s="1"/>
  <c r="C1131" i="58"/>
  <c r="H1131" i="58" s="1"/>
  <c r="C1135" i="58"/>
  <c r="H1135" i="58" s="1"/>
  <c r="C1139" i="58"/>
  <c r="H1139" i="58" s="1"/>
  <c r="C1143" i="58"/>
  <c r="H1143" i="58" s="1"/>
  <c r="C1147" i="58"/>
  <c r="H1147" i="58" s="1"/>
  <c r="C1151" i="58"/>
  <c r="H1151" i="58" s="1"/>
  <c r="C1155" i="58"/>
  <c r="H1155" i="58" s="1"/>
  <c r="C1159" i="58"/>
  <c r="H1159" i="58" s="1"/>
  <c r="C1163" i="58"/>
  <c r="H1163" i="58" s="1"/>
  <c r="C1167" i="58"/>
  <c r="H1167" i="58" s="1"/>
  <c r="C1171" i="58"/>
  <c r="H1171" i="58" s="1"/>
  <c r="C1175" i="58"/>
  <c r="H1175" i="58" s="1"/>
  <c r="C1179" i="58"/>
  <c r="H1179" i="58" s="1"/>
  <c r="C1183" i="58"/>
  <c r="H1183" i="58" s="1"/>
  <c r="C1187" i="58"/>
  <c r="H1187" i="58" s="1"/>
  <c r="C1191" i="58"/>
  <c r="H1191" i="58" s="1"/>
  <c r="C1195" i="58"/>
  <c r="H1195" i="58" s="1"/>
  <c r="C1199" i="58"/>
  <c r="H1199" i="58" s="1"/>
  <c r="C1203" i="58"/>
  <c r="H1203" i="58" s="1"/>
  <c r="C1207" i="58"/>
  <c r="H1207" i="58" s="1"/>
  <c r="C1211" i="58"/>
  <c r="H1211" i="58" s="1"/>
  <c r="C1215" i="58"/>
  <c r="H1215" i="58" s="1"/>
  <c r="C1219" i="58"/>
  <c r="H1219" i="58" s="1"/>
  <c r="C1223" i="58"/>
  <c r="H1223" i="58" s="1"/>
  <c r="C1227" i="58"/>
  <c r="H1227" i="58" s="1"/>
  <c r="C1231" i="58"/>
  <c r="H1231" i="58" s="1"/>
  <c r="C1239" i="58"/>
  <c r="H1239" i="58" s="1"/>
  <c r="C1243" i="58"/>
  <c r="H1243" i="58" s="1"/>
  <c r="C1247" i="58"/>
  <c r="H1247" i="58" s="1"/>
  <c r="C1251" i="58"/>
  <c r="H1251" i="58" s="1"/>
  <c r="C1255" i="58"/>
  <c r="H1255" i="58" s="1"/>
  <c r="C1259" i="58"/>
  <c r="H1259" i="58" s="1"/>
  <c r="C1263" i="58"/>
  <c r="H1263" i="58" s="1"/>
  <c r="C1267" i="58"/>
  <c r="H1267" i="58" s="1"/>
  <c r="C1271" i="58"/>
  <c r="H1271" i="58" s="1"/>
  <c r="C1275" i="58"/>
  <c r="H1275" i="58" s="1"/>
  <c r="C1283" i="58"/>
  <c r="H1283" i="58" s="1"/>
  <c r="C1291" i="58"/>
  <c r="H1291" i="58" s="1"/>
  <c r="C1299" i="58"/>
  <c r="H1299" i="58" s="1"/>
  <c r="C1307" i="58"/>
  <c r="H1307" i="58" s="1"/>
  <c r="C1315" i="58"/>
  <c r="H1315" i="58" s="1"/>
  <c r="C1323" i="58"/>
  <c r="H1323" i="58" s="1"/>
  <c r="C1331" i="58"/>
  <c r="H1331" i="58" s="1"/>
  <c r="C1339" i="58"/>
  <c r="H1339" i="58" s="1"/>
  <c r="C1347" i="58"/>
  <c r="H1347" i="58" s="1"/>
  <c r="C1355" i="58"/>
  <c r="H1355" i="58" s="1"/>
  <c r="C1363" i="58"/>
  <c r="H1363" i="58" s="1"/>
  <c r="C1371" i="58"/>
  <c r="H1371" i="58" s="1"/>
  <c r="C1379" i="58"/>
  <c r="H1379" i="58" s="1"/>
  <c r="C1387" i="58"/>
  <c r="H1387" i="58" s="1"/>
  <c r="C226" i="58"/>
  <c r="H226" i="58" s="1"/>
  <c r="C73" i="58"/>
  <c r="H73" i="58" s="1"/>
  <c r="C132" i="58"/>
  <c r="H132" i="58" s="1"/>
  <c r="C184" i="58"/>
  <c r="H184" i="58" s="1"/>
  <c r="C606" i="58"/>
  <c r="C622" i="58"/>
  <c r="C641" i="58"/>
  <c r="C657" i="58"/>
  <c r="C669" i="58"/>
  <c r="C681" i="58"/>
  <c r="C693" i="58"/>
  <c r="C705" i="58"/>
  <c r="C721" i="58"/>
  <c r="C733" i="58"/>
  <c r="C745" i="58"/>
  <c r="C757" i="58"/>
  <c r="C769" i="58"/>
  <c r="C781" i="58"/>
  <c r="C793" i="58"/>
  <c r="C805" i="58"/>
  <c r="C821" i="58"/>
  <c r="C833" i="58"/>
  <c r="C845" i="58"/>
  <c r="C857" i="58"/>
  <c r="C869" i="58"/>
  <c r="C885" i="58"/>
  <c r="C897" i="58"/>
  <c r="H897" i="58" s="1"/>
  <c r="C909" i="58"/>
  <c r="H909" i="58" s="1"/>
  <c r="C921" i="58"/>
  <c r="H921" i="58" s="1"/>
  <c r="C937" i="58"/>
  <c r="H937" i="58" s="1"/>
  <c r="C949" i="58"/>
  <c r="H949" i="58" s="1"/>
  <c r="C961" i="58"/>
  <c r="H961" i="58" s="1"/>
  <c r="C973" i="58"/>
  <c r="H973" i="58" s="1"/>
  <c r="C989" i="58"/>
  <c r="H989" i="58" s="1"/>
  <c r="C1001" i="58"/>
  <c r="H1001" i="58" s="1"/>
  <c r="C1013" i="58"/>
  <c r="H1013" i="58" s="1"/>
  <c r="C1025" i="58"/>
  <c r="H1025" i="58" s="1"/>
  <c r="C1041" i="58"/>
  <c r="H1041" i="58" s="1"/>
  <c r="C1053" i="58"/>
  <c r="H1053" i="58" s="1"/>
  <c r="C1065" i="58"/>
  <c r="H1065" i="58" s="1"/>
  <c r="C1077" i="58"/>
  <c r="H1077" i="58" s="1"/>
  <c r="C1093" i="58"/>
  <c r="H1093" i="58" s="1"/>
  <c r="C1105" i="58"/>
  <c r="H1105" i="58" s="1"/>
  <c r="C1117" i="58"/>
  <c r="H1117" i="58" s="1"/>
  <c r="C1129" i="58"/>
  <c r="H1129" i="58" s="1"/>
  <c r="C1145" i="58"/>
  <c r="H1145" i="58" s="1"/>
  <c r="C1157" i="58"/>
  <c r="H1157" i="58" s="1"/>
  <c r="C1169" i="58"/>
  <c r="H1169" i="58" s="1"/>
  <c r="C1181" i="58"/>
  <c r="H1181" i="58" s="1"/>
  <c r="C1193" i="58"/>
  <c r="H1193" i="58" s="1"/>
  <c r="C1205" i="58"/>
  <c r="H1205" i="58" s="1"/>
  <c r="C1217" i="58"/>
  <c r="H1217" i="58" s="1"/>
  <c r="C1233" i="58"/>
  <c r="H1233" i="58" s="1"/>
  <c r="C1245" i="58"/>
  <c r="H1245" i="58" s="1"/>
  <c r="C1257" i="58"/>
  <c r="H1257" i="58" s="1"/>
  <c r="C1269" i="58"/>
  <c r="H1269" i="58" s="1"/>
  <c r="C1281" i="58"/>
  <c r="H1281" i="58" s="1"/>
  <c r="C1297" i="58"/>
  <c r="H1297" i="58" s="1"/>
  <c r="C1309" i="58"/>
  <c r="H1309" i="58" s="1"/>
  <c r="C1321" i="58"/>
  <c r="H1321" i="58" s="1"/>
  <c r="C1333" i="58"/>
  <c r="H1333" i="58" s="1"/>
  <c r="C1349" i="58"/>
  <c r="H1349" i="58" s="1"/>
  <c r="C1365" i="58"/>
  <c r="H1365" i="58" s="1"/>
  <c r="C1377" i="58"/>
  <c r="H1377" i="58" s="1"/>
  <c r="C1389" i="58"/>
  <c r="H1389" i="58" s="1"/>
  <c r="E64" i="6"/>
  <c r="D64" i="6" s="1"/>
  <c r="E68" i="6"/>
  <c r="D68" i="6" s="1"/>
  <c r="E72" i="6"/>
  <c r="D72" i="6" s="1"/>
  <c r="E65" i="6"/>
  <c r="D65" i="6" s="1"/>
  <c r="E69" i="6"/>
  <c r="D69" i="6" s="1"/>
  <c r="E73" i="6"/>
  <c r="D73" i="6" s="1"/>
  <c r="E66" i="6"/>
  <c r="D66" i="6" s="1"/>
  <c r="E70" i="6"/>
  <c r="D70" i="6" s="1"/>
  <c r="E74" i="6"/>
  <c r="D74" i="6" s="1"/>
  <c r="E63" i="6"/>
  <c r="D63" i="6" s="1"/>
  <c r="E67" i="6"/>
  <c r="D67" i="6" s="1"/>
  <c r="E71" i="6"/>
  <c r="D71" i="6" s="1"/>
  <c r="E75" i="6"/>
  <c r="D75" i="6" s="1"/>
  <c r="A175" i="17"/>
  <c r="E6" i="63" s="1"/>
  <c r="A6" i="52"/>
  <c r="C29" i="51" s="1"/>
  <c r="B29" i="51" s="1"/>
  <c r="A10" i="52"/>
  <c r="C33" i="51" s="1"/>
  <c r="B33" i="51" s="1"/>
  <c r="A14" i="52"/>
  <c r="C37" i="51" s="1"/>
  <c r="B37" i="51" s="1"/>
  <c r="A9" i="52"/>
  <c r="C32" i="51" s="1"/>
  <c r="B32" i="51" s="1"/>
  <c r="A3" i="52"/>
  <c r="C26" i="51" s="1"/>
  <c r="B26" i="51" s="1"/>
  <c r="A7" i="52"/>
  <c r="C30" i="51" s="1"/>
  <c r="B30" i="51" s="1"/>
  <c r="A11" i="52"/>
  <c r="C34" i="51" s="1"/>
  <c r="B34" i="51" s="1"/>
  <c r="A2" i="52"/>
  <c r="C25" i="51" s="1"/>
  <c r="B25" i="51" s="1"/>
  <c r="A13" i="52"/>
  <c r="C36" i="51" s="1"/>
  <c r="B36" i="51" s="1"/>
  <c r="A4" i="52"/>
  <c r="C27" i="51" s="1"/>
  <c r="B27" i="51" s="1"/>
  <c r="A8" i="52"/>
  <c r="C31" i="51" s="1"/>
  <c r="B31" i="51" s="1"/>
  <c r="A12" i="52"/>
  <c r="C35" i="51" s="1"/>
  <c r="B35" i="51" s="1"/>
  <c r="E2" i="6"/>
  <c r="D2" i="6" s="1"/>
  <c r="A5" i="52"/>
  <c r="C28" i="51" s="1"/>
  <c r="B28" i="51" s="1"/>
  <c r="A174" i="17"/>
  <c r="R6" i="63" s="1"/>
  <c r="A173" i="17"/>
  <c r="C1" i="54" s="1"/>
  <c r="E22" i="6"/>
  <c r="D22" i="6" s="1"/>
  <c r="E43" i="6"/>
  <c r="D43" i="6" s="1"/>
  <c r="A3" i="46"/>
  <c r="A7" i="46"/>
  <c r="A11" i="46"/>
  <c r="A15" i="46"/>
  <c r="A19" i="46"/>
  <c r="A23" i="46"/>
  <c r="A27" i="46"/>
  <c r="A31" i="46"/>
  <c r="A35" i="46"/>
  <c r="A39" i="46"/>
  <c r="A43" i="46"/>
  <c r="A47" i="46"/>
  <c r="A51" i="46"/>
  <c r="A55" i="46"/>
  <c r="A59" i="46"/>
  <c r="A63" i="46"/>
  <c r="A67" i="46"/>
  <c r="A71" i="46"/>
  <c r="A75" i="46"/>
  <c r="A79" i="46"/>
  <c r="A83" i="46"/>
  <c r="A4" i="46"/>
  <c r="A8" i="46"/>
  <c r="A12" i="46"/>
  <c r="A16" i="46"/>
  <c r="A20" i="46"/>
  <c r="A24" i="46"/>
  <c r="A28" i="46"/>
  <c r="A32" i="46"/>
  <c r="A36" i="46"/>
  <c r="A40" i="46"/>
  <c r="A44" i="46"/>
  <c r="A48" i="46"/>
  <c r="A52" i="46"/>
  <c r="A56" i="46"/>
  <c r="A60" i="46"/>
  <c r="A64" i="46"/>
  <c r="A68" i="46"/>
  <c r="A72" i="46"/>
  <c r="A76" i="46"/>
  <c r="A80" i="46"/>
  <c r="A84" i="46"/>
  <c r="A5" i="46"/>
  <c r="A9" i="46"/>
  <c r="A13" i="46"/>
  <c r="A17" i="46"/>
  <c r="A21" i="46"/>
  <c r="A25" i="46"/>
  <c r="A29" i="46"/>
  <c r="A33" i="46"/>
  <c r="A37" i="46"/>
  <c r="A41" i="46"/>
  <c r="A45" i="46"/>
  <c r="A49" i="46"/>
  <c r="A53" i="46"/>
  <c r="A57" i="46"/>
  <c r="A61" i="46"/>
  <c r="A65" i="46"/>
  <c r="A69" i="46"/>
  <c r="A73" i="46"/>
  <c r="A77" i="46"/>
  <c r="A81" i="46"/>
  <c r="A6" i="46"/>
  <c r="A10" i="46"/>
  <c r="A14" i="46"/>
  <c r="A18" i="46"/>
  <c r="A22" i="46"/>
  <c r="A26" i="46"/>
  <c r="A30" i="46"/>
  <c r="A34" i="46"/>
  <c r="A38" i="46"/>
  <c r="A42" i="46"/>
  <c r="A46" i="46"/>
  <c r="A50" i="46"/>
  <c r="A54" i="46"/>
  <c r="A58" i="46"/>
  <c r="A62" i="46"/>
  <c r="A66" i="46"/>
  <c r="A70" i="46"/>
  <c r="A74" i="46"/>
  <c r="A78" i="46"/>
  <c r="A82" i="46"/>
  <c r="A2" i="46"/>
  <c r="E11" i="6"/>
  <c r="D11" i="6" s="1"/>
  <c r="E54" i="6"/>
  <c r="D54" i="6" s="1"/>
  <c r="E32" i="6"/>
  <c r="D32" i="6" s="1"/>
  <c r="E14" i="6"/>
  <c r="D14" i="6" s="1"/>
  <c r="E24" i="6"/>
  <c r="D24" i="6" s="1"/>
  <c r="E35" i="6"/>
  <c r="D35" i="6" s="1"/>
  <c r="E46" i="6"/>
  <c r="D46" i="6" s="1"/>
  <c r="E56" i="6"/>
  <c r="D56" i="6" s="1"/>
  <c r="E4" i="6"/>
  <c r="E16" i="6"/>
  <c r="D16" i="6" s="1"/>
  <c r="E27" i="6"/>
  <c r="D27" i="6" s="1"/>
  <c r="E38" i="6"/>
  <c r="D38" i="6" s="1"/>
  <c r="E48" i="6"/>
  <c r="D48" i="6" s="1"/>
  <c r="E59" i="6"/>
  <c r="D59" i="6" s="1"/>
  <c r="E7" i="6"/>
  <c r="D7" i="6" s="1"/>
  <c r="E19" i="6"/>
  <c r="D19" i="6" s="1"/>
  <c r="E30" i="6"/>
  <c r="D30" i="6" s="1"/>
  <c r="E40" i="6"/>
  <c r="D40" i="6" s="1"/>
  <c r="E51" i="6"/>
  <c r="D51" i="6" s="1"/>
  <c r="E62" i="6"/>
  <c r="D62" i="6" s="1"/>
  <c r="A23" i="20"/>
  <c r="A171" i="17"/>
  <c r="A172" i="17"/>
  <c r="A169" i="17"/>
  <c r="A170" i="17"/>
  <c r="A107" i="20"/>
  <c r="A78" i="20"/>
  <c r="A99" i="20"/>
  <c r="A90" i="20"/>
  <c r="A177" i="20"/>
  <c r="A74" i="20"/>
  <c r="A54" i="20"/>
  <c r="A45" i="20"/>
  <c r="A207" i="20"/>
  <c r="A139" i="20"/>
  <c r="A35" i="20"/>
  <c r="A21" i="20"/>
  <c r="A16" i="20"/>
  <c r="A96" i="20"/>
  <c r="A9" i="20"/>
  <c r="A2" i="20"/>
  <c r="A198" i="20"/>
  <c r="A68" i="20"/>
  <c r="A5" i="20"/>
  <c r="A70" i="20"/>
  <c r="A60" i="20"/>
  <c r="A53" i="20"/>
  <c r="A112" i="20"/>
  <c r="A41" i="20"/>
  <c r="A22" i="20"/>
  <c r="A37" i="20"/>
  <c r="A28" i="20"/>
  <c r="A18" i="20"/>
  <c r="A14" i="20"/>
  <c r="A12" i="20"/>
  <c r="A4" i="20"/>
  <c r="A71" i="20"/>
  <c r="A86" i="20"/>
  <c r="A88" i="20"/>
  <c r="A49" i="20"/>
  <c r="A167" i="20"/>
  <c r="A77" i="20"/>
  <c r="A32" i="20"/>
  <c r="A15" i="20"/>
  <c r="A6" i="20"/>
  <c r="A148" i="20"/>
  <c r="A124" i="20"/>
  <c r="A160" i="20"/>
  <c r="A44" i="20"/>
  <c r="A43" i="20"/>
  <c r="A19" i="20"/>
  <c r="A196" i="20"/>
  <c r="A175" i="20"/>
  <c r="A80" i="20"/>
  <c r="A56" i="20"/>
  <c r="A46" i="20"/>
  <c r="A132" i="20"/>
  <c r="A152" i="20"/>
  <c r="A48" i="20"/>
  <c r="A26" i="20"/>
  <c r="A3" i="20"/>
  <c r="A62" i="20"/>
  <c r="A58" i="20"/>
  <c r="A7" i="20"/>
  <c r="A11" i="20"/>
  <c r="E61" i="6"/>
  <c r="D61" i="6" s="1"/>
  <c r="E57" i="6"/>
  <c r="D57" i="6" s="1"/>
  <c r="E53" i="6"/>
  <c r="D53" i="6" s="1"/>
  <c r="E49" i="6"/>
  <c r="D49" i="6" s="1"/>
  <c r="E45" i="6"/>
  <c r="D45" i="6" s="1"/>
  <c r="E41" i="6"/>
  <c r="D41" i="6" s="1"/>
  <c r="E37" i="6"/>
  <c r="D37" i="6" s="1"/>
  <c r="E33" i="6"/>
  <c r="D33" i="6" s="1"/>
  <c r="E29" i="6"/>
  <c r="D29" i="6" s="1"/>
  <c r="E25" i="6"/>
  <c r="D25" i="6" s="1"/>
  <c r="E21" i="6"/>
  <c r="D21" i="6" s="1"/>
  <c r="E17" i="6"/>
  <c r="D17" i="6" s="1"/>
  <c r="E13" i="6"/>
  <c r="D13" i="6" s="1"/>
  <c r="E8" i="6"/>
  <c r="D8" i="6" s="1"/>
  <c r="E3" i="6"/>
  <c r="D3" i="6" s="1"/>
  <c r="E9" i="6"/>
  <c r="D9" i="6" s="1"/>
  <c r="E15" i="6"/>
  <c r="D15" i="6" s="1"/>
  <c r="E20" i="6"/>
  <c r="E26" i="6"/>
  <c r="D26" i="6" s="1"/>
  <c r="E31" i="6"/>
  <c r="D31" i="6" s="1"/>
  <c r="E36" i="6"/>
  <c r="D36" i="6" s="1"/>
  <c r="E42" i="6"/>
  <c r="D42" i="6" s="1"/>
  <c r="E47" i="6"/>
  <c r="D47" i="6" s="1"/>
  <c r="E52" i="6"/>
  <c r="D52" i="6" s="1"/>
  <c r="E58" i="6"/>
  <c r="D58" i="6" s="1"/>
  <c r="A188" i="20"/>
  <c r="A136" i="20"/>
  <c r="E6" i="6"/>
  <c r="D6" i="6" s="1"/>
  <c r="E12" i="6"/>
  <c r="D12" i="6" s="1"/>
  <c r="E18" i="6"/>
  <c r="D18" i="6" s="1"/>
  <c r="E23" i="6"/>
  <c r="E28" i="6"/>
  <c r="D28" i="6" s="1"/>
  <c r="E34" i="6"/>
  <c r="D34" i="6" s="1"/>
  <c r="E39" i="6"/>
  <c r="D39" i="6" s="1"/>
  <c r="E44" i="6"/>
  <c r="D44" i="6" s="1"/>
  <c r="E50" i="6"/>
  <c r="D50" i="6" s="1"/>
  <c r="E55" i="6"/>
  <c r="D55" i="6" s="1"/>
  <c r="E60" i="6"/>
  <c r="D60" i="6" s="1"/>
  <c r="A20" i="20"/>
  <c r="A102" i="20"/>
  <c r="A119" i="20"/>
  <c r="A140" i="20"/>
  <c r="A83" i="20"/>
  <c r="A95" i="20"/>
  <c r="A169" i="20"/>
  <c r="A113" i="20"/>
  <c r="A125" i="20"/>
  <c r="A187" i="20"/>
  <c r="A168" i="17"/>
  <c r="C42" i="51" s="1"/>
  <c r="A164" i="17"/>
  <c r="A166" i="17"/>
  <c r="A165" i="17"/>
  <c r="A167" i="17"/>
  <c r="A160" i="17"/>
  <c r="A162" i="17"/>
  <c r="A161" i="17"/>
  <c r="J6" i="63" s="1"/>
  <c r="A163" i="17"/>
  <c r="P6" i="63" s="1"/>
  <c r="A158" i="17"/>
  <c r="A156" i="17"/>
  <c r="A157" i="17"/>
  <c r="A159" i="17"/>
  <c r="K15" i="6"/>
  <c r="K17" i="6"/>
  <c r="K19" i="6"/>
  <c r="K16" i="6"/>
  <c r="K18" i="6"/>
  <c r="K20" i="6"/>
  <c r="K10" i="6"/>
  <c r="K5" i="6"/>
  <c r="E10" i="6"/>
  <c r="D10" i="6" s="1"/>
  <c r="E5" i="6"/>
  <c r="D5" i="6" s="1"/>
  <c r="A153" i="17"/>
  <c r="AK1" i="62" s="1"/>
  <c r="A155" i="17"/>
  <c r="BK1" i="62" s="1"/>
  <c r="A154" i="17"/>
  <c r="AX1" i="61" s="1"/>
  <c r="A91" i="20"/>
  <c r="A100" i="20"/>
  <c r="A103" i="20"/>
  <c r="A29" i="20"/>
  <c r="A109" i="20"/>
  <c r="A115" i="20"/>
  <c r="A121" i="20"/>
  <c r="A129" i="20"/>
  <c r="A133" i="20"/>
  <c r="A143" i="20"/>
  <c r="A9" i="1"/>
  <c r="A185" i="20"/>
  <c r="A97" i="20"/>
  <c r="A40" i="20"/>
  <c r="A151" i="20"/>
  <c r="A162" i="20"/>
  <c r="A142" i="20"/>
  <c r="A149" i="20"/>
  <c r="A154" i="20"/>
  <c r="A85" i="20"/>
  <c r="A170" i="20"/>
  <c r="A157" i="20"/>
  <c r="A165" i="20"/>
  <c r="A174" i="20"/>
  <c r="A182" i="20"/>
  <c r="A89" i="20"/>
  <c r="A212" i="20"/>
  <c r="A178" i="20"/>
  <c r="A186" i="20"/>
  <c r="A176" i="20"/>
  <c r="A108" i="20"/>
  <c r="A193" i="20"/>
  <c r="A17" i="20"/>
  <c r="A184" i="20"/>
  <c r="A183" i="20"/>
  <c r="A180" i="20"/>
  <c r="A179" i="20"/>
  <c r="A98" i="20"/>
  <c r="A173" i="20"/>
  <c r="A171" i="20"/>
  <c r="A145" i="20"/>
  <c r="A168" i="20"/>
  <c r="A164" i="20"/>
  <c r="A158" i="20"/>
  <c r="A156" i="20"/>
  <c r="A155" i="20"/>
  <c r="A75" i="20"/>
  <c r="A200" i="20"/>
  <c r="A150" i="20"/>
  <c r="A146" i="20"/>
  <c r="A191" i="20"/>
  <c r="A141" i="20"/>
  <c r="A138" i="20"/>
  <c r="A137" i="20"/>
  <c r="A135" i="20"/>
  <c r="A131" i="20"/>
  <c r="A130" i="20"/>
  <c r="A128" i="20"/>
  <c r="A123" i="20"/>
  <c r="A120" i="20"/>
  <c r="A116" i="20"/>
  <c r="A114" i="20"/>
  <c r="A111" i="20"/>
  <c r="A181" i="20"/>
  <c r="A106" i="20"/>
  <c r="A105" i="20"/>
  <c r="A104" i="20"/>
  <c r="A69" i="20"/>
  <c r="A101" i="20"/>
  <c r="A147" i="20"/>
  <c r="A93" i="20"/>
  <c r="A87" i="20"/>
  <c r="A84" i="20"/>
  <c r="A82" i="20"/>
  <c r="A81" i="20"/>
  <c r="A79" i="20"/>
  <c r="A76" i="20"/>
  <c r="A72" i="20"/>
  <c r="A63" i="20"/>
  <c r="A126" i="20"/>
  <c r="A73" i="20"/>
  <c r="A64" i="20"/>
  <c r="A163" i="20"/>
  <c r="A118" i="20"/>
  <c r="A134" i="20"/>
  <c r="A110" i="20"/>
  <c r="A65" i="20"/>
  <c r="A13" i="20"/>
  <c r="A172" i="20"/>
  <c r="A61" i="20"/>
  <c r="A59" i="20"/>
  <c r="A127" i="20"/>
  <c r="A161" i="20"/>
  <c r="A159" i="20"/>
  <c r="A8" i="20"/>
  <c r="A10" i="20"/>
  <c r="A52" i="20"/>
  <c r="A51" i="20"/>
  <c r="A50" i="20"/>
  <c r="A47" i="20"/>
  <c r="A25" i="20"/>
  <c r="A42" i="20"/>
  <c r="A39" i="20"/>
  <c r="A66" i="20"/>
  <c r="A190" i="20"/>
  <c r="A30" i="20"/>
  <c r="A117" i="20"/>
  <c r="A166" i="20"/>
  <c r="A67" i="20"/>
  <c r="A38" i="20"/>
  <c r="A33" i="20"/>
  <c r="A36" i="20"/>
  <c r="A34" i="20"/>
  <c r="A31" i="20"/>
  <c r="A27" i="20"/>
  <c r="A24" i="20"/>
  <c r="A94" i="20"/>
  <c r="A197" i="20"/>
  <c r="A210" i="20"/>
  <c r="A192" i="20"/>
  <c r="A195" i="20"/>
  <c r="A55" i="20"/>
  <c r="A122" i="20"/>
  <c r="A208" i="20"/>
  <c r="A203" i="20"/>
  <c r="A194" i="20"/>
  <c r="A199" i="20"/>
  <c r="A144" i="20"/>
  <c r="A189" i="20"/>
  <c r="A57" i="20"/>
  <c r="A205" i="20"/>
  <c r="A209" i="20"/>
  <c r="C5" i="23"/>
  <c r="K2" i="6"/>
  <c r="K4" i="6"/>
  <c r="K6" i="6"/>
  <c r="K8" i="6"/>
  <c r="K12" i="6"/>
  <c r="K14" i="6"/>
  <c r="K21" i="6"/>
  <c r="K22" i="6"/>
  <c r="K24" i="6"/>
  <c r="K26" i="6"/>
  <c r="K28" i="6"/>
  <c r="K31" i="6"/>
  <c r="K33" i="6"/>
  <c r="K35" i="6"/>
  <c r="K36" i="6"/>
  <c r="K38" i="6"/>
  <c r="K40" i="6"/>
  <c r="K42" i="6"/>
  <c r="K43" i="6"/>
  <c r="K45" i="6"/>
  <c r="K46" i="6"/>
  <c r="K48" i="6"/>
  <c r="K51" i="6"/>
  <c r="K54" i="6"/>
  <c r="K56" i="6"/>
  <c r="K58" i="6"/>
  <c r="K60" i="6"/>
  <c r="K7" i="6"/>
  <c r="K9" i="6"/>
  <c r="K11" i="6"/>
  <c r="K13" i="6"/>
  <c r="K23" i="6"/>
  <c r="K25" i="6"/>
  <c r="K27" i="6"/>
  <c r="K29" i="6"/>
  <c r="K30" i="6"/>
  <c r="K32" i="6"/>
  <c r="K34" i="6"/>
  <c r="K37" i="6"/>
  <c r="K39" i="6"/>
  <c r="K41" i="6"/>
  <c r="K47" i="6"/>
  <c r="K50" i="6"/>
  <c r="K53" i="6"/>
  <c r="K59" i="6"/>
  <c r="K62" i="6"/>
  <c r="K3" i="6"/>
  <c r="K44" i="6"/>
  <c r="K49" i="6"/>
  <c r="K52" i="6"/>
  <c r="K55" i="6"/>
  <c r="K57" i="6"/>
  <c r="K61" i="6"/>
  <c r="A4" i="17"/>
  <c r="A8" i="17"/>
  <c r="B6" i="15" s="1"/>
  <c r="A12" i="17"/>
  <c r="A16" i="17"/>
  <c r="A20" i="17"/>
  <c r="A24" i="17"/>
  <c r="A28" i="17"/>
  <c r="A32" i="17"/>
  <c r="A37" i="17"/>
  <c r="A41" i="17"/>
  <c r="A45" i="17"/>
  <c r="P1" i="1" s="1"/>
  <c r="A49" i="17"/>
  <c r="T1" i="1" s="1"/>
  <c r="A53" i="17"/>
  <c r="AG1" i="61" s="1"/>
  <c r="A57" i="17"/>
  <c r="AD1" i="1" s="1"/>
  <c r="A61" i="17"/>
  <c r="AQ1" i="61" s="1"/>
  <c r="A65" i="17"/>
  <c r="AU1" i="62" s="1"/>
  <c r="A69" i="17"/>
  <c r="AR1" i="1" s="1"/>
  <c r="A73" i="17"/>
  <c r="BE1" i="61" s="1"/>
  <c r="A77" i="17"/>
  <c r="A81" i="17"/>
  <c r="BO1" i="62" s="1"/>
  <c r="A85" i="17"/>
  <c r="BR1" i="62" s="1"/>
  <c r="A89" i="17"/>
  <c r="BX1" i="61" s="1"/>
  <c r="A93" i="17"/>
  <c r="A97" i="17"/>
  <c r="A101" i="17"/>
  <c r="T1" i="62" s="1"/>
  <c r="A105" i="17"/>
  <c r="A109" i="17"/>
  <c r="A113" i="17"/>
  <c r="A117" i="17"/>
  <c r="A121" i="17"/>
  <c r="A125" i="17"/>
  <c r="A129" i="17"/>
  <c r="A133" i="17"/>
  <c r="A137" i="17"/>
  <c r="A141" i="17"/>
  <c r="I1" i="60" s="1"/>
  <c r="A145" i="17"/>
  <c r="C24" i="51" s="1"/>
  <c r="A149" i="17"/>
  <c r="B10" i="15" s="1"/>
  <c r="C2" i="23"/>
  <c r="C6" i="23"/>
  <c r="A153" i="20"/>
  <c r="A201" i="20"/>
  <c r="A202" i="20"/>
  <c r="A204" i="20"/>
  <c r="A206" i="20"/>
  <c r="A92" i="20"/>
  <c r="A211" i="20"/>
  <c r="A6" i="17"/>
  <c r="A10" i="17"/>
  <c r="A14" i="17"/>
  <c r="A18" i="17"/>
  <c r="A22" i="17"/>
  <c r="A26" i="17"/>
  <c r="A30" i="17"/>
  <c r="A35" i="17"/>
  <c r="B2" i="15" s="1"/>
  <c r="A39" i="17"/>
  <c r="A43" i="17"/>
  <c r="D15" i="15" s="1"/>
  <c r="A47" i="17"/>
  <c r="AA1" i="61" s="1"/>
  <c r="A51" i="17"/>
  <c r="AE1" i="61" s="1"/>
  <c r="A55" i="17"/>
  <c r="AJ1" i="62" s="1"/>
  <c r="A59" i="17"/>
  <c r="AO1" i="60" s="1"/>
  <c r="A63" i="17"/>
  <c r="AS1" i="61" s="1"/>
  <c r="A67" i="17"/>
  <c r="AY1" i="61" s="1"/>
  <c r="A71" i="17"/>
  <c r="BC1" i="60" s="1"/>
  <c r="A75" i="17"/>
  <c r="AX1" i="1" s="1"/>
  <c r="A79" i="17"/>
  <c r="X10" i="54" s="1"/>
  <c r="A83" i="17"/>
  <c r="Z10" i="54" s="1"/>
  <c r="A87" i="17"/>
  <c r="BU1" i="62" s="1"/>
  <c r="A91" i="17"/>
  <c r="A95" i="17"/>
  <c r="BZ1" i="62" s="1"/>
  <c r="A99" i="17"/>
  <c r="F1" i="62" s="1"/>
  <c r="A103" i="17"/>
  <c r="A107" i="17"/>
  <c r="A111" i="17"/>
  <c r="A115" i="17"/>
  <c r="A119" i="17"/>
  <c r="A123" i="17"/>
  <c r="A127" i="17"/>
  <c r="A131" i="17"/>
  <c r="A135" i="17"/>
  <c r="A139" i="17"/>
  <c r="A143" i="17"/>
  <c r="C1" i="51" s="1"/>
  <c r="A147" i="17"/>
  <c r="D9" i="15" s="1"/>
  <c r="A151" i="17"/>
  <c r="B12" i="15" s="1"/>
  <c r="C4" i="23"/>
  <c r="A3" i="17"/>
  <c r="B1" i="15" s="1"/>
  <c r="A5" i="17"/>
  <c r="A7" i="17"/>
  <c r="A9" i="17"/>
  <c r="B4" i="15" s="1"/>
  <c r="A11" i="17"/>
  <c r="A13" i="17"/>
  <c r="A15" i="17"/>
  <c r="A17" i="17"/>
  <c r="A19" i="17"/>
  <c r="A21" i="17"/>
  <c r="A23" i="17"/>
  <c r="A25" i="17"/>
  <c r="A27" i="17"/>
  <c r="A29" i="17"/>
  <c r="A31" i="17"/>
  <c r="A33" i="17"/>
  <c r="A36" i="17"/>
  <c r="D4" i="15" s="1"/>
  <c r="A38" i="17"/>
  <c r="A40" i="17"/>
  <c r="A42" i="17"/>
  <c r="Q1" i="62" s="1"/>
  <c r="A44" i="17"/>
  <c r="W1" i="62" s="1"/>
  <c r="A46" i="17"/>
  <c r="Y1" i="62" s="1"/>
  <c r="A48" i="17"/>
  <c r="AA1" i="62" s="1"/>
  <c r="A50" i="17"/>
  <c r="AC1" i="62" s="1"/>
  <c r="A52" i="17"/>
  <c r="W1" i="1" s="1"/>
  <c r="A54" i="17"/>
  <c r="Y1" i="1" s="1"/>
  <c r="A56" i="17"/>
  <c r="AL1" i="61" s="1"/>
  <c r="A58" i="17"/>
  <c r="AN1" i="61" s="1"/>
  <c r="A60" i="17"/>
  <c r="AG1" i="1" s="1"/>
  <c r="A62" i="17"/>
  <c r="AR1" i="61" s="1"/>
  <c r="A64" i="17"/>
  <c r="A66" i="17"/>
  <c r="AW1" i="62" s="1"/>
  <c r="A68" i="17"/>
  <c r="AZ1" i="60" s="1"/>
  <c r="A70" i="17"/>
  <c r="BA1" i="62" s="1"/>
  <c r="A72" i="17"/>
  <c r="BC1" i="62" s="1"/>
  <c r="A74" i="17"/>
  <c r="BE1" i="62" s="1"/>
  <c r="A76" i="17"/>
  <c r="BH1" i="62" s="1"/>
  <c r="A78" i="17"/>
  <c r="BL1" i="60" s="1"/>
  <c r="A80" i="17"/>
  <c r="BN1" i="61" s="1"/>
  <c r="A82" i="17"/>
  <c r="BG1" i="1" s="1"/>
  <c r="A84" i="17"/>
  <c r="BI1" i="1" s="1"/>
  <c r="A86" i="17"/>
  <c r="BT1" i="62" s="1"/>
  <c r="A88" i="17"/>
  <c r="BN1" i="1" s="1"/>
  <c r="A90" i="17"/>
  <c r="A92" i="17"/>
  <c r="A94" i="17"/>
  <c r="BY1" i="62" s="1"/>
  <c r="A96" i="17"/>
  <c r="A98" i="17"/>
  <c r="C10" i="54" s="1"/>
  <c r="A100" i="17"/>
  <c r="D6" i="63" s="1"/>
  <c r="A104" i="17"/>
  <c r="A106" i="17"/>
  <c r="A108" i="17"/>
  <c r="A110" i="17"/>
  <c r="A112" i="17"/>
  <c r="A114" i="17"/>
  <c r="A116" i="17"/>
  <c r="A118" i="17"/>
  <c r="A120" i="17"/>
  <c r="A122" i="17"/>
  <c r="A124" i="17"/>
  <c r="A126" i="17"/>
  <c r="A128" i="17"/>
  <c r="A130" i="17"/>
  <c r="A132" i="17"/>
  <c r="A134" i="17"/>
  <c r="A136" i="17"/>
  <c r="A138" i="17"/>
  <c r="A140" i="17"/>
  <c r="A142" i="17"/>
  <c r="A144" i="17"/>
  <c r="C3" i="51" s="1"/>
  <c r="A146" i="17"/>
  <c r="A148" i="17"/>
  <c r="C9" i="15" s="1"/>
  <c r="A150" i="17"/>
  <c r="B11" i="15" s="1"/>
  <c r="A152" i="17"/>
  <c r="X1" i="60" s="1"/>
  <c r="C3" i="23"/>
  <c r="B219" i="58"/>
  <c r="AU2" i="61"/>
  <c r="A10" i="1"/>
  <c r="AU2" i="60"/>
  <c r="AL2" i="1"/>
  <c r="B2" i="1"/>
  <c r="BS2" i="1" s="1"/>
  <c r="A11" i="1"/>
  <c r="AW3" i="1"/>
  <c r="Q3" i="1"/>
  <c r="W84" i="1"/>
  <c r="W76" i="1"/>
  <c r="W68" i="1"/>
  <c r="W60" i="1"/>
  <c r="W52" i="1"/>
  <c r="W44" i="1"/>
  <c r="W39" i="1"/>
  <c r="W35" i="1"/>
  <c r="U31" i="1"/>
  <c r="W27" i="1"/>
  <c r="W23" i="1"/>
  <c r="W19" i="1"/>
  <c r="S15" i="1"/>
  <c r="W11" i="1"/>
  <c r="A12" i="1"/>
  <c r="BJ498" i="1"/>
  <c r="BH498" i="1"/>
  <c r="BF498" i="1"/>
  <c r="BD498" i="1"/>
  <c r="BH499" i="1"/>
  <c r="BJ499" i="1"/>
  <c r="BD499" i="1"/>
  <c r="BF499" i="1"/>
  <c r="BJ500" i="1"/>
  <c r="BH500" i="1"/>
  <c r="BF500" i="1"/>
  <c r="BD500" i="1"/>
  <c r="BJ494" i="1"/>
  <c r="BH494" i="1"/>
  <c r="BF494" i="1"/>
  <c r="BD494" i="1"/>
  <c r="BJ490" i="1"/>
  <c r="BH490" i="1"/>
  <c r="BF490" i="1"/>
  <c r="BD490" i="1"/>
  <c r="BJ486" i="1"/>
  <c r="BH486" i="1"/>
  <c r="BF486" i="1"/>
  <c r="BD486" i="1"/>
  <c r="BJ482" i="1"/>
  <c r="BH482" i="1"/>
  <c r="BF482" i="1"/>
  <c r="BD482" i="1"/>
  <c r="BJ478" i="1"/>
  <c r="BH478" i="1"/>
  <c r="BF478" i="1"/>
  <c r="BD478" i="1"/>
  <c r="BH475" i="1"/>
  <c r="BJ475" i="1"/>
  <c r="BD475" i="1"/>
  <c r="BF475" i="1"/>
  <c r="BH471" i="1"/>
  <c r="BJ471" i="1"/>
  <c r="BD471" i="1"/>
  <c r="BF471" i="1"/>
  <c r="BH467" i="1"/>
  <c r="BJ467" i="1"/>
  <c r="BF467" i="1"/>
  <c r="BD467" i="1"/>
  <c r="BH463" i="1"/>
  <c r="BJ463" i="1"/>
  <c r="BF463" i="1"/>
  <c r="BD463" i="1"/>
  <c r="BH459" i="1"/>
  <c r="BJ459" i="1"/>
  <c r="BF459" i="1"/>
  <c r="BD459" i="1"/>
  <c r="BJ454" i="1"/>
  <c r="BF454" i="1"/>
  <c r="BH454" i="1"/>
  <c r="BD454" i="1"/>
  <c r="BJ450" i="1"/>
  <c r="BF450" i="1"/>
  <c r="BH450" i="1"/>
  <c r="BD450" i="1"/>
  <c r="BJ446" i="1"/>
  <c r="BF446" i="1"/>
  <c r="BH446" i="1"/>
  <c r="BD446" i="1"/>
  <c r="BJ442" i="1"/>
  <c r="BF442" i="1"/>
  <c r="BH442" i="1"/>
  <c r="BD442" i="1"/>
  <c r="BJ438" i="1"/>
  <c r="BF438" i="1"/>
  <c r="BH438" i="1"/>
  <c r="BD438" i="1"/>
  <c r="BH435" i="1"/>
  <c r="BJ435" i="1"/>
  <c r="BF435" i="1"/>
  <c r="BD435" i="1"/>
  <c r="BH431" i="1"/>
  <c r="BJ431" i="1"/>
  <c r="BF431" i="1"/>
  <c r="BD431" i="1"/>
  <c r="BH427" i="1"/>
  <c r="BJ427" i="1"/>
  <c r="BF427" i="1"/>
  <c r="BD427" i="1"/>
  <c r="BH423" i="1"/>
  <c r="BJ423" i="1"/>
  <c r="BF423" i="1"/>
  <c r="BD423" i="1"/>
  <c r="BJ420" i="1"/>
  <c r="BH420" i="1"/>
  <c r="BF420" i="1"/>
  <c r="BD420" i="1"/>
  <c r="BJ416" i="1"/>
  <c r="BH416" i="1"/>
  <c r="BF416" i="1"/>
  <c r="BD416" i="1"/>
  <c r="BH413" i="1"/>
  <c r="BJ413" i="1"/>
  <c r="BF413" i="1"/>
  <c r="BD413" i="1"/>
  <c r="BH409" i="1"/>
  <c r="BJ409" i="1"/>
  <c r="BF409" i="1"/>
  <c r="BD409" i="1"/>
  <c r="BH405" i="1"/>
  <c r="BJ405" i="1"/>
  <c r="BF405" i="1"/>
  <c r="BD405" i="1"/>
  <c r="BJ402" i="1"/>
  <c r="BF402" i="1"/>
  <c r="BH402" i="1"/>
  <c r="BD402" i="1"/>
  <c r="BJ398" i="1"/>
  <c r="BF398" i="1"/>
  <c r="BH398" i="1"/>
  <c r="BD398" i="1"/>
  <c r="BJ394" i="1"/>
  <c r="BF394" i="1"/>
  <c r="BH394" i="1"/>
  <c r="BD394" i="1"/>
  <c r="BJ390" i="1"/>
  <c r="BF390" i="1"/>
  <c r="BH390" i="1"/>
  <c r="BD390" i="1"/>
  <c r="BJ386" i="1"/>
  <c r="BF386" i="1"/>
  <c r="BH386" i="1"/>
  <c r="BD386" i="1"/>
  <c r="BJ382" i="1"/>
  <c r="BF382" i="1"/>
  <c r="BH382" i="1"/>
  <c r="BD382" i="1"/>
  <c r="BH379" i="1"/>
  <c r="BJ379" i="1"/>
  <c r="BF379" i="1"/>
  <c r="BD379" i="1"/>
  <c r="BH375" i="1"/>
  <c r="BJ375" i="1"/>
  <c r="BF375" i="1"/>
  <c r="BD375" i="1"/>
  <c r="BJ372" i="1"/>
  <c r="BH372" i="1"/>
  <c r="BF372" i="1"/>
  <c r="BD372" i="1"/>
  <c r="BJ368" i="1"/>
  <c r="BH368" i="1"/>
  <c r="BF368" i="1"/>
  <c r="BD368" i="1"/>
  <c r="BH365" i="1"/>
  <c r="BJ365" i="1"/>
  <c r="BF365" i="1"/>
  <c r="BD365" i="1"/>
  <c r="BH361" i="1"/>
  <c r="BJ361" i="1"/>
  <c r="BF361" i="1"/>
  <c r="BD361" i="1"/>
  <c r="BJ358" i="1"/>
  <c r="BF358" i="1"/>
  <c r="BH358" i="1"/>
  <c r="BD358" i="1"/>
  <c r="BJ354" i="1"/>
  <c r="BF354" i="1"/>
  <c r="BH354" i="1"/>
  <c r="BD354" i="1"/>
  <c r="BJ350" i="1"/>
  <c r="BF350" i="1"/>
  <c r="BH350" i="1"/>
  <c r="BD350" i="1"/>
  <c r="BJ346" i="1"/>
  <c r="BF346" i="1"/>
  <c r="BH346" i="1"/>
  <c r="BD346" i="1"/>
  <c r="BH343" i="1"/>
  <c r="BJ343" i="1"/>
  <c r="BF343" i="1"/>
  <c r="BD343" i="1"/>
  <c r="BJ339" i="1"/>
  <c r="BH339" i="1"/>
  <c r="BF339" i="1"/>
  <c r="BD339" i="1"/>
  <c r="BJ335" i="1"/>
  <c r="BH335" i="1"/>
  <c r="BF335" i="1"/>
  <c r="BD335" i="1"/>
  <c r="BJ331" i="1"/>
  <c r="BH331" i="1"/>
  <c r="BF331" i="1"/>
  <c r="BD331" i="1"/>
  <c r="BJ325" i="1"/>
  <c r="BH325" i="1"/>
  <c r="BF325" i="1"/>
  <c r="BD325" i="1"/>
  <c r="BJ258" i="1"/>
  <c r="BF258" i="1"/>
  <c r="BH258" i="1"/>
  <c r="BD258" i="1"/>
  <c r="BJ254" i="1"/>
  <c r="BF254" i="1"/>
  <c r="BH254" i="1"/>
  <c r="BD254" i="1"/>
  <c r="BJ250" i="1"/>
  <c r="BF250" i="1"/>
  <c r="BH250" i="1"/>
  <c r="BD250" i="1"/>
  <c r="BJ246" i="1"/>
  <c r="BF246" i="1"/>
  <c r="BH246" i="1"/>
  <c r="BD246" i="1"/>
  <c r="BJ242" i="1"/>
  <c r="BF242" i="1"/>
  <c r="BH242" i="1"/>
  <c r="BD242" i="1"/>
  <c r="BH495" i="1"/>
  <c r="BJ495" i="1"/>
  <c r="BD495" i="1"/>
  <c r="BF495" i="1"/>
  <c r="BH491" i="1"/>
  <c r="BJ491" i="1"/>
  <c r="BD491" i="1"/>
  <c r="BF491" i="1"/>
  <c r="BH487" i="1"/>
  <c r="BJ487" i="1"/>
  <c r="BD487" i="1"/>
  <c r="BF487" i="1"/>
  <c r="BH483" i="1"/>
  <c r="BJ483" i="1"/>
  <c r="BD483" i="1"/>
  <c r="BF483" i="1"/>
  <c r="BH479" i="1"/>
  <c r="BJ479" i="1"/>
  <c r="BD479" i="1"/>
  <c r="BF479" i="1"/>
  <c r="BJ474" i="1"/>
  <c r="BH474" i="1"/>
  <c r="BF474" i="1"/>
  <c r="BD474" i="1"/>
  <c r="BJ470" i="1"/>
  <c r="BH470" i="1"/>
  <c r="BF470" i="1"/>
  <c r="BD470" i="1"/>
  <c r="BJ466" i="1"/>
  <c r="BF466" i="1"/>
  <c r="BH466" i="1"/>
  <c r="BD466" i="1"/>
  <c r="BJ462" i="1"/>
  <c r="BF462" i="1"/>
  <c r="BH462" i="1"/>
  <c r="BD462" i="1"/>
  <c r="BJ458" i="1"/>
  <c r="BF458" i="1"/>
  <c r="BH458" i="1"/>
  <c r="BD458" i="1"/>
  <c r="BH455" i="1"/>
  <c r="BJ455" i="1"/>
  <c r="BF455" i="1"/>
  <c r="BD455" i="1"/>
  <c r="BH451" i="1"/>
  <c r="BJ451" i="1"/>
  <c r="BF451" i="1"/>
  <c r="BD451" i="1"/>
  <c r="BH447" i="1"/>
  <c r="BJ447" i="1"/>
  <c r="BF447" i="1"/>
  <c r="BD447" i="1"/>
  <c r="BH443" i="1"/>
  <c r="BJ443" i="1"/>
  <c r="BF443" i="1"/>
  <c r="BD443" i="1"/>
  <c r="BH439" i="1"/>
  <c r="BJ439" i="1"/>
  <c r="BF439" i="1"/>
  <c r="BD439" i="1"/>
  <c r="BJ434" i="1"/>
  <c r="BF434" i="1"/>
  <c r="BH434" i="1"/>
  <c r="BD434" i="1"/>
  <c r="BJ430" i="1"/>
  <c r="BF430" i="1"/>
  <c r="BH430" i="1"/>
  <c r="BD430" i="1"/>
  <c r="BJ426" i="1"/>
  <c r="BF426" i="1"/>
  <c r="BH426" i="1"/>
  <c r="BD426" i="1"/>
  <c r="BJ422" i="1"/>
  <c r="BF422" i="1"/>
  <c r="BH422" i="1"/>
  <c r="BD422" i="1"/>
  <c r="BH417" i="1"/>
  <c r="BJ417" i="1"/>
  <c r="BF417" i="1"/>
  <c r="BD417" i="1"/>
  <c r="BJ412" i="1"/>
  <c r="BH412" i="1"/>
  <c r="BF412" i="1"/>
  <c r="BD412" i="1"/>
  <c r="BJ408" i="1"/>
  <c r="BH408" i="1"/>
  <c r="BF408" i="1"/>
  <c r="BD408" i="1"/>
  <c r="BJ404" i="1"/>
  <c r="BH404" i="1"/>
  <c r="BF404" i="1"/>
  <c r="BD404" i="1"/>
  <c r="BH399" i="1"/>
  <c r="BJ399" i="1"/>
  <c r="BF399" i="1"/>
  <c r="BD399" i="1"/>
  <c r="BH395" i="1"/>
  <c r="BJ395" i="1"/>
  <c r="BF395" i="1"/>
  <c r="BD395" i="1"/>
  <c r="BH391" i="1"/>
  <c r="BJ391" i="1"/>
  <c r="BF391" i="1"/>
  <c r="BD391" i="1"/>
  <c r="BH387" i="1"/>
  <c r="BJ387" i="1"/>
  <c r="BF387" i="1"/>
  <c r="BD387" i="1"/>
  <c r="BH383" i="1"/>
  <c r="BJ383" i="1"/>
  <c r="BF383" i="1"/>
  <c r="BD383" i="1"/>
  <c r="BJ378" i="1"/>
  <c r="BF378" i="1"/>
  <c r="BH378" i="1"/>
  <c r="BD378" i="1"/>
  <c r="BH373" i="1"/>
  <c r="BJ373" i="1"/>
  <c r="BF373" i="1"/>
  <c r="BD373" i="1"/>
  <c r="BH369" i="1"/>
  <c r="BJ369" i="1"/>
  <c r="BF369" i="1"/>
  <c r="BD369" i="1"/>
  <c r="BJ364" i="1"/>
  <c r="BH364" i="1"/>
  <c r="BF364" i="1"/>
  <c r="BD364" i="1"/>
  <c r="BH359" i="1"/>
  <c r="BJ359" i="1"/>
  <c r="BF359" i="1"/>
  <c r="BD359" i="1"/>
  <c r="BH355" i="1"/>
  <c r="BJ355" i="1"/>
  <c r="BF355" i="1"/>
  <c r="BD355" i="1"/>
  <c r="BH351" i="1"/>
  <c r="BJ351" i="1"/>
  <c r="BF351" i="1"/>
  <c r="BD351" i="1"/>
  <c r="BH347" i="1"/>
  <c r="BJ347" i="1"/>
  <c r="BF347" i="1"/>
  <c r="BD347" i="1"/>
  <c r="BJ342" i="1"/>
  <c r="BF342" i="1"/>
  <c r="BH342" i="1"/>
  <c r="BD342" i="1"/>
  <c r="BJ338" i="1"/>
  <c r="BF338" i="1"/>
  <c r="BH338" i="1"/>
  <c r="BD338" i="1"/>
  <c r="BJ334" i="1"/>
  <c r="BF334" i="1"/>
  <c r="BH334" i="1"/>
  <c r="BD334" i="1"/>
  <c r="BJ330" i="1"/>
  <c r="BF330" i="1"/>
  <c r="BH330" i="1"/>
  <c r="BD330" i="1"/>
  <c r="BJ327" i="1"/>
  <c r="BH327" i="1"/>
  <c r="BF327" i="1"/>
  <c r="BD327" i="1"/>
  <c r="BJ324" i="1"/>
  <c r="BH324" i="1"/>
  <c r="BF324" i="1"/>
  <c r="BD324" i="1"/>
  <c r="BJ322" i="1"/>
  <c r="BF322" i="1"/>
  <c r="BH322" i="1"/>
  <c r="BD322" i="1"/>
  <c r="BJ320" i="1"/>
  <c r="BH320" i="1"/>
  <c r="BF320" i="1"/>
  <c r="BD320" i="1"/>
  <c r="BJ318" i="1"/>
  <c r="BF318" i="1"/>
  <c r="BH318" i="1"/>
  <c r="BD318" i="1"/>
  <c r="BJ316" i="1"/>
  <c r="BH316" i="1"/>
  <c r="BF316" i="1"/>
  <c r="BD316" i="1"/>
  <c r="BJ314" i="1"/>
  <c r="BF314" i="1"/>
  <c r="BH314" i="1"/>
  <c r="BD314" i="1"/>
  <c r="BJ312" i="1"/>
  <c r="BH312" i="1"/>
  <c r="BF312" i="1"/>
  <c r="BD312" i="1"/>
  <c r="BJ310" i="1"/>
  <c r="BF310" i="1"/>
  <c r="BH310" i="1"/>
  <c r="BD310" i="1"/>
  <c r="BJ308" i="1"/>
  <c r="BH308" i="1"/>
  <c r="BF308" i="1"/>
  <c r="BD308" i="1"/>
  <c r="BJ306" i="1"/>
  <c r="BF306" i="1"/>
  <c r="BH306" i="1"/>
  <c r="BD306" i="1"/>
  <c r="BJ304" i="1"/>
  <c r="BH304" i="1"/>
  <c r="BF304" i="1"/>
  <c r="BD304" i="1"/>
  <c r="BJ302" i="1"/>
  <c r="BF302" i="1"/>
  <c r="BH302" i="1"/>
  <c r="BD302" i="1"/>
  <c r="BJ300" i="1"/>
  <c r="BH300" i="1"/>
  <c r="BF300" i="1"/>
  <c r="BD300" i="1"/>
  <c r="BJ298" i="1"/>
  <c r="BF298" i="1"/>
  <c r="BH298" i="1"/>
  <c r="BD298" i="1"/>
  <c r="BJ296" i="1"/>
  <c r="BH296" i="1"/>
  <c r="BF296" i="1"/>
  <c r="BD296" i="1"/>
  <c r="BJ294" i="1"/>
  <c r="BF294" i="1"/>
  <c r="BH294" i="1"/>
  <c r="BD294" i="1"/>
  <c r="BJ292" i="1"/>
  <c r="BH292" i="1"/>
  <c r="BF292" i="1"/>
  <c r="BD292" i="1"/>
  <c r="BJ290" i="1"/>
  <c r="BF290" i="1"/>
  <c r="BH290" i="1"/>
  <c r="BD290" i="1"/>
  <c r="BJ288" i="1"/>
  <c r="BH288" i="1"/>
  <c r="BF288" i="1"/>
  <c r="BD288" i="1"/>
  <c r="BJ286" i="1"/>
  <c r="BF286" i="1"/>
  <c r="BH286" i="1"/>
  <c r="BD286" i="1"/>
  <c r="BJ284" i="1"/>
  <c r="BH284" i="1"/>
  <c r="BF284" i="1"/>
  <c r="BD284" i="1"/>
  <c r="BJ282" i="1"/>
  <c r="BF282" i="1"/>
  <c r="BH282" i="1"/>
  <c r="BD282" i="1"/>
  <c r="BJ280" i="1"/>
  <c r="BH280" i="1"/>
  <c r="BF280" i="1"/>
  <c r="BD280" i="1"/>
  <c r="BJ278" i="1"/>
  <c r="BF278" i="1"/>
  <c r="BH278" i="1"/>
  <c r="BD278" i="1"/>
  <c r="BJ276" i="1"/>
  <c r="BH276" i="1"/>
  <c r="BF276" i="1"/>
  <c r="BD276" i="1"/>
  <c r="BJ274" i="1"/>
  <c r="BF274" i="1"/>
  <c r="BH274" i="1"/>
  <c r="BD274" i="1"/>
  <c r="BJ272" i="1"/>
  <c r="BH272" i="1"/>
  <c r="BF272" i="1"/>
  <c r="BD272" i="1"/>
  <c r="BJ270" i="1"/>
  <c r="BF270" i="1"/>
  <c r="BH270" i="1"/>
  <c r="BD270" i="1"/>
  <c r="BJ268" i="1"/>
  <c r="BH268" i="1"/>
  <c r="BF268" i="1"/>
  <c r="BD268" i="1"/>
  <c r="BJ266" i="1"/>
  <c r="BF266" i="1"/>
  <c r="BH266" i="1"/>
  <c r="BD266" i="1"/>
  <c r="BJ264" i="1"/>
  <c r="BH264" i="1"/>
  <c r="BF264" i="1"/>
  <c r="BD264" i="1"/>
  <c r="BJ262" i="1"/>
  <c r="BF262" i="1"/>
  <c r="BH262" i="1"/>
  <c r="BD262" i="1"/>
  <c r="BJ259" i="1"/>
  <c r="BH259" i="1"/>
  <c r="BF259" i="1"/>
  <c r="BD259" i="1"/>
  <c r="BJ255" i="1"/>
  <c r="BH255" i="1"/>
  <c r="BF255" i="1"/>
  <c r="BD255" i="1"/>
  <c r="BJ251" i="1"/>
  <c r="BH251" i="1"/>
  <c r="BF251" i="1"/>
  <c r="BD251" i="1"/>
  <c r="BJ247" i="1"/>
  <c r="BH247" i="1"/>
  <c r="BF247" i="1"/>
  <c r="BD247" i="1"/>
  <c r="BJ243" i="1"/>
  <c r="BH243" i="1"/>
  <c r="BF243" i="1"/>
  <c r="BD243" i="1"/>
  <c r="BJ239" i="1"/>
  <c r="BH239" i="1"/>
  <c r="BF239" i="1"/>
  <c r="BD239" i="1"/>
  <c r="BJ237" i="1"/>
  <c r="BH237" i="1"/>
  <c r="BF237" i="1"/>
  <c r="BD237" i="1"/>
  <c r="BJ235" i="1"/>
  <c r="BH235" i="1"/>
  <c r="BF235" i="1"/>
  <c r="BD235" i="1"/>
  <c r="BJ233" i="1"/>
  <c r="BH233" i="1"/>
  <c r="BF233" i="1"/>
  <c r="BD233" i="1"/>
  <c r="BJ231" i="1"/>
  <c r="BH231" i="1"/>
  <c r="BF231" i="1"/>
  <c r="BD231" i="1"/>
  <c r="BJ229" i="1"/>
  <c r="BH229" i="1"/>
  <c r="BF229" i="1"/>
  <c r="BD229" i="1"/>
  <c r="BJ227" i="1"/>
  <c r="BH227" i="1"/>
  <c r="BF227" i="1"/>
  <c r="BD227" i="1"/>
  <c r="BJ223" i="1"/>
  <c r="BH223" i="1"/>
  <c r="BF223" i="1"/>
  <c r="BD223" i="1"/>
  <c r="BJ219" i="1"/>
  <c r="BH219" i="1"/>
  <c r="BF219" i="1"/>
  <c r="BD219" i="1"/>
  <c r="BJ215" i="1"/>
  <c r="BH215" i="1"/>
  <c r="BF215" i="1"/>
  <c r="BD215" i="1"/>
  <c r="BJ211" i="1"/>
  <c r="BH211" i="1"/>
  <c r="BF211" i="1"/>
  <c r="BD211" i="1"/>
  <c r="BJ207" i="1"/>
  <c r="BH207" i="1"/>
  <c r="BF207" i="1"/>
  <c r="BD207" i="1"/>
  <c r="BJ203" i="1"/>
  <c r="BH203" i="1"/>
  <c r="BF203" i="1"/>
  <c r="BD203" i="1"/>
  <c r="BJ199" i="1"/>
  <c r="BH199" i="1"/>
  <c r="BF199" i="1"/>
  <c r="BD199" i="1"/>
  <c r="BJ195" i="1"/>
  <c r="BH195" i="1"/>
  <c r="BF195" i="1"/>
  <c r="BD195" i="1"/>
  <c r="BJ191" i="1"/>
  <c r="BH191" i="1"/>
  <c r="BF191" i="1"/>
  <c r="BD191" i="1"/>
  <c r="BJ187" i="1"/>
  <c r="BH187" i="1"/>
  <c r="BF187" i="1"/>
  <c r="BD187" i="1"/>
  <c r="BJ183" i="1"/>
  <c r="BH183" i="1"/>
  <c r="BF183" i="1"/>
  <c r="BD183" i="1"/>
  <c r="BJ179" i="1"/>
  <c r="BH179" i="1"/>
  <c r="BF179" i="1"/>
  <c r="BD179" i="1"/>
  <c r="BJ175" i="1"/>
  <c r="BH175" i="1"/>
  <c r="BF175" i="1"/>
  <c r="BD175" i="1"/>
  <c r="BJ171" i="1"/>
  <c r="BH171" i="1"/>
  <c r="BF171" i="1"/>
  <c r="BD171" i="1"/>
  <c r="BJ167" i="1"/>
  <c r="BH167" i="1"/>
  <c r="BF167" i="1"/>
  <c r="BD167" i="1"/>
  <c r="BJ163" i="1"/>
  <c r="BH163" i="1"/>
  <c r="BF163" i="1"/>
  <c r="BD163" i="1"/>
  <c r="BJ159" i="1"/>
  <c r="BH159" i="1"/>
  <c r="BF159" i="1"/>
  <c r="BD159" i="1"/>
  <c r="BJ155" i="1"/>
  <c r="BH155" i="1"/>
  <c r="BF155" i="1"/>
  <c r="BD155" i="1"/>
  <c r="BJ151" i="1"/>
  <c r="BH151" i="1"/>
  <c r="BF151" i="1"/>
  <c r="BD151" i="1"/>
  <c r="BJ147" i="1"/>
  <c r="BH147" i="1"/>
  <c r="BF147" i="1"/>
  <c r="BD147" i="1"/>
  <c r="BJ143" i="1"/>
  <c r="BH143" i="1"/>
  <c r="BF143" i="1"/>
  <c r="BD143" i="1"/>
  <c r="BJ139" i="1"/>
  <c r="BH139" i="1"/>
  <c r="BF139" i="1"/>
  <c r="BD139" i="1"/>
  <c r="BJ135" i="1"/>
  <c r="BH135" i="1"/>
  <c r="BF135" i="1"/>
  <c r="BD135" i="1"/>
  <c r="BJ131" i="1"/>
  <c r="BH131" i="1"/>
  <c r="BF131" i="1"/>
  <c r="BD131" i="1"/>
  <c r="BJ127" i="1"/>
  <c r="BH127" i="1"/>
  <c r="BF127" i="1"/>
  <c r="BD127" i="1"/>
  <c r="BJ224" i="1"/>
  <c r="BF224" i="1"/>
  <c r="BH224" i="1"/>
  <c r="BD224" i="1"/>
  <c r="BJ220" i="1"/>
  <c r="BF220" i="1"/>
  <c r="BH220" i="1"/>
  <c r="BD220" i="1"/>
  <c r="BJ216" i="1"/>
  <c r="BF216" i="1"/>
  <c r="BH216" i="1"/>
  <c r="BD216" i="1"/>
  <c r="BJ212" i="1"/>
  <c r="BF212" i="1"/>
  <c r="BH212" i="1"/>
  <c r="BD212" i="1"/>
  <c r="BJ208" i="1"/>
  <c r="BF208" i="1"/>
  <c r="BH208" i="1"/>
  <c r="BD208" i="1"/>
  <c r="BJ204" i="1"/>
  <c r="BF204" i="1"/>
  <c r="BH204" i="1"/>
  <c r="BD204" i="1"/>
  <c r="BJ200" i="1"/>
  <c r="BF200" i="1"/>
  <c r="BH200" i="1"/>
  <c r="BD200" i="1"/>
  <c r="BJ196" i="1"/>
  <c r="BF196" i="1"/>
  <c r="BH196" i="1"/>
  <c r="BD196" i="1"/>
  <c r="BJ192" i="1"/>
  <c r="BF192" i="1"/>
  <c r="BH192" i="1"/>
  <c r="BD192" i="1"/>
  <c r="BJ188" i="1"/>
  <c r="BF188" i="1"/>
  <c r="BH188" i="1"/>
  <c r="BD188" i="1"/>
  <c r="BJ184" i="1"/>
  <c r="BF184" i="1"/>
  <c r="BH184" i="1"/>
  <c r="BD184" i="1"/>
  <c r="BJ180" i="1"/>
  <c r="BF180" i="1"/>
  <c r="BH180" i="1"/>
  <c r="BD180" i="1"/>
  <c r="BJ176" i="1"/>
  <c r="BF176" i="1"/>
  <c r="BH176" i="1"/>
  <c r="BD176" i="1"/>
  <c r="BJ172" i="1"/>
  <c r="BF172" i="1"/>
  <c r="BH172" i="1"/>
  <c r="BD172" i="1"/>
  <c r="BJ168" i="1"/>
  <c r="BF168" i="1"/>
  <c r="BH168" i="1"/>
  <c r="BD168" i="1"/>
  <c r="BJ164" i="1"/>
  <c r="BF164" i="1"/>
  <c r="BH164" i="1"/>
  <c r="BD164" i="1"/>
  <c r="BJ160" i="1"/>
  <c r="BF160" i="1"/>
  <c r="BH160" i="1"/>
  <c r="BD160" i="1"/>
  <c r="BJ156" i="1"/>
  <c r="BF156" i="1"/>
  <c r="BH156" i="1"/>
  <c r="BD156" i="1"/>
  <c r="BJ152" i="1"/>
  <c r="BF152" i="1"/>
  <c r="BH152" i="1"/>
  <c r="BD152" i="1"/>
  <c r="BJ148" i="1"/>
  <c r="BF148" i="1"/>
  <c r="BH148" i="1"/>
  <c r="BD148" i="1"/>
  <c r="BJ144" i="1"/>
  <c r="BF144" i="1"/>
  <c r="BH144" i="1"/>
  <c r="BD144" i="1"/>
  <c r="BJ140" i="1"/>
  <c r="BF140" i="1"/>
  <c r="BH140" i="1"/>
  <c r="BD140" i="1"/>
  <c r="BJ136" i="1"/>
  <c r="BF136" i="1"/>
  <c r="BH136" i="1"/>
  <c r="BD136" i="1"/>
  <c r="BJ132" i="1"/>
  <c r="BF132" i="1"/>
  <c r="BH132" i="1"/>
  <c r="BD132" i="1"/>
  <c r="BJ128" i="1"/>
  <c r="BF128" i="1"/>
  <c r="BH128" i="1"/>
  <c r="BD128" i="1"/>
  <c r="BJ87" i="1"/>
  <c r="BH87" i="1"/>
  <c r="BF87" i="1"/>
  <c r="BD87" i="1"/>
  <c r="BJ83" i="1"/>
  <c r="BH83" i="1"/>
  <c r="BF83" i="1"/>
  <c r="BD83" i="1"/>
  <c r="BJ79" i="1"/>
  <c r="BH79" i="1"/>
  <c r="BF79" i="1"/>
  <c r="BD79" i="1"/>
  <c r="BJ75" i="1"/>
  <c r="BH75" i="1"/>
  <c r="BF75" i="1"/>
  <c r="BD75" i="1"/>
  <c r="BJ71" i="1"/>
  <c r="BH71" i="1"/>
  <c r="BF71" i="1"/>
  <c r="BD71" i="1"/>
  <c r="BJ67" i="1"/>
  <c r="BH67" i="1"/>
  <c r="BF67" i="1"/>
  <c r="BD67" i="1"/>
  <c r="BJ63" i="1"/>
  <c r="BH63" i="1"/>
  <c r="BF63" i="1"/>
  <c r="BD63" i="1"/>
  <c r="BJ59" i="1"/>
  <c r="BH59" i="1"/>
  <c r="BF59" i="1"/>
  <c r="BD59" i="1"/>
  <c r="BJ55" i="1"/>
  <c r="BH55" i="1"/>
  <c r="BF55" i="1"/>
  <c r="BD55" i="1"/>
  <c r="BJ51" i="1"/>
  <c r="BH51" i="1"/>
  <c r="BF51" i="1"/>
  <c r="BD51" i="1"/>
  <c r="BJ47" i="1"/>
  <c r="BH47" i="1"/>
  <c r="BF47" i="1"/>
  <c r="BD47" i="1"/>
  <c r="BJ43" i="1"/>
  <c r="BH43" i="1"/>
  <c r="BF43" i="1"/>
  <c r="BD43" i="1"/>
  <c r="BJ39" i="1"/>
  <c r="BH39" i="1"/>
  <c r="BF39" i="1"/>
  <c r="BD39" i="1"/>
  <c r="BJ35" i="1"/>
  <c r="BH35" i="1"/>
  <c r="BF35" i="1"/>
  <c r="BD35" i="1"/>
  <c r="BJ31" i="1"/>
  <c r="BH31" i="1"/>
  <c r="BF31" i="1"/>
  <c r="BD31" i="1"/>
  <c r="BJ27" i="1"/>
  <c r="BH27" i="1"/>
  <c r="BF27" i="1"/>
  <c r="BD27" i="1"/>
  <c r="BJ124" i="1"/>
  <c r="BF124" i="1"/>
  <c r="BH124" i="1"/>
  <c r="BD124" i="1"/>
  <c r="BJ122" i="1"/>
  <c r="BF122" i="1"/>
  <c r="BH122" i="1"/>
  <c r="BD122" i="1"/>
  <c r="BJ120" i="1"/>
  <c r="BF120" i="1"/>
  <c r="BH120" i="1"/>
  <c r="BD120" i="1"/>
  <c r="BJ118" i="1"/>
  <c r="BF118" i="1"/>
  <c r="BH118" i="1"/>
  <c r="BD118" i="1"/>
  <c r="BJ116" i="1"/>
  <c r="BF116" i="1"/>
  <c r="BH116" i="1"/>
  <c r="BD116" i="1"/>
  <c r="BJ114" i="1"/>
  <c r="BF114" i="1"/>
  <c r="BH114" i="1"/>
  <c r="BD114" i="1"/>
  <c r="BJ112" i="1"/>
  <c r="BF112" i="1"/>
  <c r="BH112" i="1"/>
  <c r="BD112" i="1"/>
  <c r="BJ110" i="1"/>
  <c r="BF110" i="1"/>
  <c r="BH110" i="1"/>
  <c r="BD110" i="1"/>
  <c r="BJ108" i="1"/>
  <c r="BF108" i="1"/>
  <c r="BH108" i="1"/>
  <c r="BD108" i="1"/>
  <c r="BJ106" i="1"/>
  <c r="BF106" i="1"/>
  <c r="BH106" i="1"/>
  <c r="BD106" i="1"/>
  <c r="BJ104" i="1"/>
  <c r="BF104" i="1"/>
  <c r="BH104" i="1"/>
  <c r="BD104" i="1"/>
  <c r="BJ102" i="1"/>
  <c r="BF102" i="1"/>
  <c r="BH102" i="1"/>
  <c r="BD102" i="1"/>
  <c r="BJ100" i="1"/>
  <c r="BF100" i="1"/>
  <c r="BH100" i="1"/>
  <c r="BD100" i="1"/>
  <c r="BJ98" i="1"/>
  <c r="BF98" i="1"/>
  <c r="BH98" i="1"/>
  <c r="BD98" i="1"/>
  <c r="BJ96" i="1"/>
  <c r="BF96" i="1"/>
  <c r="BH96" i="1"/>
  <c r="BD96" i="1"/>
  <c r="BJ94" i="1"/>
  <c r="BF94" i="1"/>
  <c r="BH94" i="1"/>
  <c r="BD94" i="1"/>
  <c r="BJ92" i="1"/>
  <c r="BF92" i="1"/>
  <c r="BH92" i="1"/>
  <c r="BD92" i="1"/>
  <c r="BJ90" i="1"/>
  <c r="BF90" i="1"/>
  <c r="BH90" i="1"/>
  <c r="BD90" i="1"/>
  <c r="BJ88" i="1"/>
  <c r="BF88" i="1"/>
  <c r="BH88" i="1"/>
  <c r="BD88" i="1"/>
  <c r="BJ84" i="1"/>
  <c r="BF84" i="1"/>
  <c r="BH84" i="1"/>
  <c r="BD84" i="1"/>
  <c r="BJ80" i="1"/>
  <c r="BF80" i="1"/>
  <c r="BH80" i="1"/>
  <c r="BD80" i="1"/>
  <c r="BJ76" i="1"/>
  <c r="BF76" i="1"/>
  <c r="BH76" i="1"/>
  <c r="BD76" i="1"/>
  <c r="BJ72" i="1"/>
  <c r="BF72" i="1"/>
  <c r="BH72" i="1"/>
  <c r="BD72" i="1"/>
  <c r="BJ68" i="1"/>
  <c r="BF68" i="1"/>
  <c r="BH68" i="1"/>
  <c r="BD68" i="1"/>
  <c r="BJ64" i="1"/>
  <c r="BF64" i="1"/>
  <c r="BH64" i="1"/>
  <c r="BD64" i="1"/>
  <c r="BJ60" i="1"/>
  <c r="BF60" i="1"/>
  <c r="BH60" i="1"/>
  <c r="BD60" i="1"/>
  <c r="BJ56" i="1"/>
  <c r="BF56" i="1"/>
  <c r="BH56" i="1"/>
  <c r="BD56" i="1"/>
  <c r="BJ52" i="1"/>
  <c r="BF52" i="1"/>
  <c r="BH52" i="1"/>
  <c r="BD52" i="1"/>
  <c r="BJ48" i="1"/>
  <c r="BF48" i="1"/>
  <c r="BH48" i="1"/>
  <c r="BD48" i="1"/>
  <c r="BJ44" i="1"/>
  <c r="BF44" i="1"/>
  <c r="BH44" i="1"/>
  <c r="BD44" i="1"/>
  <c r="BJ40" i="1"/>
  <c r="BF40" i="1"/>
  <c r="BH40" i="1"/>
  <c r="BD40" i="1"/>
  <c r="BJ36" i="1"/>
  <c r="BF36" i="1"/>
  <c r="BH36" i="1"/>
  <c r="BD36" i="1"/>
  <c r="BJ32" i="1"/>
  <c r="BF32" i="1"/>
  <c r="BH32" i="1"/>
  <c r="BD32" i="1"/>
  <c r="BJ28" i="1"/>
  <c r="BF28" i="1"/>
  <c r="BH28" i="1"/>
  <c r="BD28" i="1"/>
  <c r="BJ25" i="1"/>
  <c r="BH25" i="1"/>
  <c r="BF25" i="1"/>
  <c r="BD25" i="1"/>
  <c r="BJ23" i="1"/>
  <c r="BH23" i="1"/>
  <c r="BF23" i="1"/>
  <c r="BD23" i="1"/>
  <c r="BJ21" i="1"/>
  <c r="BH21" i="1"/>
  <c r="BF21" i="1"/>
  <c r="BD21" i="1"/>
  <c r="BJ19" i="1"/>
  <c r="BH19" i="1"/>
  <c r="BF19" i="1"/>
  <c r="BD19" i="1"/>
  <c r="BJ17" i="1"/>
  <c r="BH17" i="1"/>
  <c r="BF17" i="1"/>
  <c r="BD17" i="1"/>
  <c r="BJ15" i="1"/>
  <c r="BH15" i="1"/>
  <c r="BF15" i="1"/>
  <c r="BD15" i="1"/>
  <c r="BJ13" i="1"/>
  <c r="BH13" i="1"/>
  <c r="BF13" i="1"/>
  <c r="BD13" i="1"/>
  <c r="BJ11" i="1"/>
  <c r="BH11" i="1"/>
  <c r="BF11" i="1"/>
  <c r="BD11" i="1"/>
  <c r="BJ9" i="1"/>
  <c r="BH9" i="1"/>
  <c r="BF9" i="1"/>
  <c r="BD9" i="1"/>
  <c r="BJ7" i="1"/>
  <c r="BH7" i="1"/>
  <c r="BF7" i="1"/>
  <c r="BD7" i="1"/>
  <c r="BJ3" i="1"/>
  <c r="BH3" i="1"/>
  <c r="BF3" i="1"/>
  <c r="BD3" i="1"/>
  <c r="BH501" i="1"/>
  <c r="BJ501" i="1"/>
  <c r="BD501" i="1"/>
  <c r="BF501" i="1"/>
  <c r="BH497" i="1"/>
  <c r="BJ497" i="1"/>
  <c r="BD497" i="1"/>
  <c r="BF497" i="1"/>
  <c r="BJ496" i="1"/>
  <c r="BH496" i="1"/>
  <c r="BF496" i="1"/>
  <c r="BD496" i="1"/>
  <c r="BJ492" i="1"/>
  <c r="BH492" i="1"/>
  <c r="BF492" i="1"/>
  <c r="BD492" i="1"/>
  <c r="BJ488" i="1"/>
  <c r="BH488" i="1"/>
  <c r="BF488" i="1"/>
  <c r="BD488" i="1"/>
  <c r="BJ484" i="1"/>
  <c r="BH484" i="1"/>
  <c r="BF484" i="1"/>
  <c r="BD484" i="1"/>
  <c r="BJ480" i="1"/>
  <c r="BH480" i="1"/>
  <c r="BF480" i="1"/>
  <c r="BD480" i="1"/>
  <c r="BJ476" i="1"/>
  <c r="BH476" i="1"/>
  <c r="BF476" i="1"/>
  <c r="BD476" i="1"/>
  <c r="BH473" i="1"/>
  <c r="BJ473" i="1"/>
  <c r="BD473" i="1"/>
  <c r="BF473" i="1"/>
  <c r="BH469" i="1"/>
  <c r="BJ469" i="1"/>
  <c r="BD469" i="1"/>
  <c r="BF469" i="1"/>
  <c r="BH465" i="1"/>
  <c r="BJ465" i="1"/>
  <c r="BF465" i="1"/>
  <c r="BD465" i="1"/>
  <c r="BH461" i="1"/>
  <c r="BJ461" i="1"/>
  <c r="BF461" i="1"/>
  <c r="BD461" i="1"/>
  <c r="BH457" i="1"/>
  <c r="BJ457" i="1"/>
  <c r="BF457" i="1"/>
  <c r="BD457" i="1"/>
  <c r="BJ452" i="1"/>
  <c r="BH452" i="1"/>
  <c r="BF452" i="1"/>
  <c r="BD452" i="1"/>
  <c r="BJ448" i="1"/>
  <c r="BH448" i="1"/>
  <c r="BF448" i="1"/>
  <c r="BD448" i="1"/>
  <c r="BJ444" i="1"/>
  <c r="BH444" i="1"/>
  <c r="BF444" i="1"/>
  <c r="BD444" i="1"/>
  <c r="BJ440" i="1"/>
  <c r="BH440" i="1"/>
  <c r="BF440" i="1"/>
  <c r="BD440" i="1"/>
  <c r="BH437" i="1"/>
  <c r="BJ437" i="1"/>
  <c r="BF437" i="1"/>
  <c r="BD437" i="1"/>
  <c r="BH433" i="1"/>
  <c r="BJ433" i="1"/>
  <c r="BF433" i="1"/>
  <c r="BD433" i="1"/>
  <c r="BH429" i="1"/>
  <c r="BJ429" i="1"/>
  <c r="BF429" i="1"/>
  <c r="BD429" i="1"/>
  <c r="BH425" i="1"/>
  <c r="BJ425" i="1"/>
  <c r="BF425" i="1"/>
  <c r="BD425" i="1"/>
  <c r="BH421" i="1"/>
  <c r="BJ421" i="1"/>
  <c r="BF421" i="1"/>
  <c r="BD421" i="1"/>
  <c r="BJ418" i="1"/>
  <c r="BF418" i="1"/>
  <c r="BH418" i="1"/>
  <c r="BD418" i="1"/>
  <c r="BJ414" i="1"/>
  <c r="BF414" i="1"/>
  <c r="BH414" i="1"/>
  <c r="BD414" i="1"/>
  <c r="BH411" i="1"/>
  <c r="BJ411" i="1"/>
  <c r="BF411" i="1"/>
  <c r="BD411" i="1"/>
  <c r="BH407" i="1"/>
  <c r="BJ407" i="1"/>
  <c r="BF407" i="1"/>
  <c r="BD407" i="1"/>
  <c r="BH403" i="1"/>
  <c r="BJ403" i="1"/>
  <c r="BF403" i="1"/>
  <c r="BD403" i="1"/>
  <c r="BJ400" i="1"/>
  <c r="BH400" i="1"/>
  <c r="BF400" i="1"/>
  <c r="BD400" i="1"/>
  <c r="BJ396" i="1"/>
  <c r="BH396" i="1"/>
  <c r="BF396" i="1"/>
  <c r="BD396" i="1"/>
  <c r="BJ392" i="1"/>
  <c r="BH392" i="1"/>
  <c r="BF392" i="1"/>
  <c r="BD392" i="1"/>
  <c r="BJ388" i="1"/>
  <c r="BH388" i="1"/>
  <c r="BF388" i="1"/>
  <c r="BD388" i="1"/>
  <c r="BJ384" i="1"/>
  <c r="BH384" i="1"/>
  <c r="BF384" i="1"/>
  <c r="BD384" i="1"/>
  <c r="BH381" i="1"/>
  <c r="BJ381" i="1"/>
  <c r="BF381" i="1"/>
  <c r="BD381" i="1"/>
  <c r="BH377" i="1"/>
  <c r="BJ377" i="1"/>
  <c r="BF377" i="1"/>
  <c r="BD377" i="1"/>
  <c r="BJ374" i="1"/>
  <c r="BF374" i="1"/>
  <c r="BH374" i="1"/>
  <c r="BD374" i="1"/>
  <c r="BJ370" i="1"/>
  <c r="BF370" i="1"/>
  <c r="BH370" i="1"/>
  <c r="BD370" i="1"/>
  <c r="BH367" i="1"/>
  <c r="BJ367" i="1"/>
  <c r="BF367" i="1"/>
  <c r="BD367" i="1"/>
  <c r="BH363" i="1"/>
  <c r="BJ363" i="1"/>
  <c r="BF363" i="1"/>
  <c r="BD363" i="1"/>
  <c r="BJ360" i="1"/>
  <c r="BH360" i="1"/>
  <c r="BF360" i="1"/>
  <c r="BD360" i="1"/>
  <c r="BJ356" i="1"/>
  <c r="BH356" i="1"/>
  <c r="BF356" i="1"/>
  <c r="BD356" i="1"/>
  <c r="BJ352" i="1"/>
  <c r="BH352" i="1"/>
  <c r="BF352" i="1"/>
  <c r="BD352" i="1"/>
  <c r="BJ348" i="1"/>
  <c r="BH348" i="1"/>
  <c r="BF348" i="1"/>
  <c r="BD348" i="1"/>
  <c r="BH345" i="1"/>
  <c r="BJ345" i="1"/>
  <c r="BF345" i="1"/>
  <c r="BD345" i="1"/>
  <c r="BJ341" i="1"/>
  <c r="BH341" i="1"/>
  <c r="BF341" i="1"/>
  <c r="BD341" i="1"/>
  <c r="BJ337" i="1"/>
  <c r="BH337" i="1"/>
  <c r="BF337" i="1"/>
  <c r="BD337" i="1"/>
  <c r="BJ333" i="1"/>
  <c r="BH333" i="1"/>
  <c r="BF333" i="1"/>
  <c r="BD333" i="1"/>
  <c r="BJ329" i="1"/>
  <c r="BH329" i="1"/>
  <c r="BF329" i="1"/>
  <c r="BD329" i="1"/>
  <c r="BJ260" i="1"/>
  <c r="BH260" i="1"/>
  <c r="BF260" i="1"/>
  <c r="BD260" i="1"/>
  <c r="BJ256" i="1"/>
  <c r="BH256" i="1"/>
  <c r="BF256" i="1"/>
  <c r="BD256" i="1"/>
  <c r="BJ252" i="1"/>
  <c r="BH252" i="1"/>
  <c r="BF252" i="1"/>
  <c r="BD252" i="1"/>
  <c r="BJ248" i="1"/>
  <c r="BH248" i="1"/>
  <c r="BF248" i="1"/>
  <c r="BD248" i="1"/>
  <c r="BJ244" i="1"/>
  <c r="BH244" i="1"/>
  <c r="BF244" i="1"/>
  <c r="BD244" i="1"/>
  <c r="BJ240" i="1"/>
  <c r="BH240" i="1"/>
  <c r="BF240" i="1"/>
  <c r="BD240" i="1"/>
  <c r="BH493" i="1"/>
  <c r="BJ493" i="1"/>
  <c r="BD493" i="1"/>
  <c r="BF493" i="1"/>
  <c r="BH489" i="1"/>
  <c r="BJ489" i="1"/>
  <c r="BD489" i="1"/>
  <c r="BF489" i="1"/>
  <c r="BH485" i="1"/>
  <c r="BJ485" i="1"/>
  <c r="BD485" i="1"/>
  <c r="BF485" i="1"/>
  <c r="BH481" i="1"/>
  <c r="BJ481" i="1"/>
  <c r="BD481" i="1"/>
  <c r="BF481" i="1"/>
  <c r="BH477" i="1"/>
  <c r="BJ477" i="1"/>
  <c r="BD477" i="1"/>
  <c r="BF477" i="1"/>
  <c r="BJ472" i="1"/>
  <c r="BH472" i="1"/>
  <c r="BF472" i="1"/>
  <c r="BD472" i="1"/>
  <c r="BJ468" i="1"/>
  <c r="BH468" i="1"/>
  <c r="BF468" i="1"/>
  <c r="BD468" i="1"/>
  <c r="BJ464" i="1"/>
  <c r="BH464" i="1"/>
  <c r="BF464" i="1"/>
  <c r="BD464" i="1"/>
  <c r="BJ460" i="1"/>
  <c r="BH460" i="1"/>
  <c r="BF460" i="1"/>
  <c r="BD460" i="1"/>
  <c r="BJ456" i="1"/>
  <c r="BH456" i="1"/>
  <c r="BF456" i="1"/>
  <c r="BD456" i="1"/>
  <c r="BH453" i="1"/>
  <c r="BJ453" i="1"/>
  <c r="BF453" i="1"/>
  <c r="BD453" i="1"/>
  <c r="BH449" i="1"/>
  <c r="BJ449" i="1"/>
  <c r="BF449" i="1"/>
  <c r="BD449" i="1"/>
  <c r="BH445" i="1"/>
  <c r="BJ445" i="1"/>
  <c r="BF445" i="1"/>
  <c r="BD445" i="1"/>
  <c r="BH441" i="1"/>
  <c r="BJ441" i="1"/>
  <c r="BF441" i="1"/>
  <c r="BD441" i="1"/>
  <c r="BJ436" i="1"/>
  <c r="BH436" i="1"/>
  <c r="BF436" i="1"/>
  <c r="BD436" i="1"/>
  <c r="BJ432" i="1"/>
  <c r="BH432" i="1"/>
  <c r="BF432" i="1"/>
  <c r="BD432" i="1"/>
  <c r="BJ428" i="1"/>
  <c r="BH428" i="1"/>
  <c r="BF428" i="1"/>
  <c r="BD428" i="1"/>
  <c r="BJ424" i="1"/>
  <c r="BH424" i="1"/>
  <c r="BF424" i="1"/>
  <c r="BD424" i="1"/>
  <c r="BH419" i="1"/>
  <c r="BJ419" i="1"/>
  <c r="BF419" i="1"/>
  <c r="BD419" i="1"/>
  <c r="BH415" i="1"/>
  <c r="BJ415" i="1"/>
  <c r="BF415" i="1"/>
  <c r="BD415" i="1"/>
  <c r="BJ410" i="1"/>
  <c r="BF410" i="1"/>
  <c r="BH410" i="1"/>
  <c r="BD410" i="1"/>
  <c r="BJ406" i="1"/>
  <c r="BF406" i="1"/>
  <c r="BH406" i="1"/>
  <c r="BD406" i="1"/>
  <c r="BH401" i="1"/>
  <c r="BJ401" i="1"/>
  <c r="BF401" i="1"/>
  <c r="BD401" i="1"/>
  <c r="BH397" i="1"/>
  <c r="BJ397" i="1"/>
  <c r="BF397" i="1"/>
  <c r="BD397" i="1"/>
  <c r="BH393" i="1"/>
  <c r="BJ393" i="1"/>
  <c r="BF393" i="1"/>
  <c r="BD393" i="1"/>
  <c r="BH389" i="1"/>
  <c r="BJ389" i="1"/>
  <c r="BF389" i="1"/>
  <c r="BD389" i="1"/>
  <c r="BH385" i="1"/>
  <c r="BJ385" i="1"/>
  <c r="BF385" i="1"/>
  <c r="BD385" i="1"/>
  <c r="BJ380" i="1"/>
  <c r="BH380" i="1"/>
  <c r="BF380" i="1"/>
  <c r="BD380" i="1"/>
  <c r="BJ376" i="1"/>
  <c r="BH376" i="1"/>
  <c r="BF376" i="1"/>
  <c r="BD376" i="1"/>
  <c r="BH371" i="1"/>
  <c r="BJ371" i="1"/>
  <c r="BF371" i="1"/>
  <c r="BD371" i="1"/>
  <c r="BJ366" i="1"/>
  <c r="BF366" i="1"/>
  <c r="BH366" i="1"/>
  <c r="BD366" i="1"/>
  <c r="BJ362" i="1"/>
  <c r="BF362" i="1"/>
  <c r="BH362" i="1"/>
  <c r="BD362" i="1"/>
  <c r="BH357" i="1"/>
  <c r="BJ357" i="1"/>
  <c r="BF357" i="1"/>
  <c r="BD357" i="1"/>
  <c r="BH353" i="1"/>
  <c r="BJ353" i="1"/>
  <c r="BF353" i="1"/>
  <c r="BD353" i="1"/>
  <c r="BH349" i="1"/>
  <c r="BJ349" i="1"/>
  <c r="BF349" i="1"/>
  <c r="BD349" i="1"/>
  <c r="BJ344" i="1"/>
  <c r="BH344" i="1"/>
  <c r="BF344" i="1"/>
  <c r="BD344" i="1"/>
  <c r="BJ340" i="1"/>
  <c r="BH340" i="1"/>
  <c r="BF340" i="1"/>
  <c r="BD340" i="1"/>
  <c r="BJ336" i="1"/>
  <c r="BH336" i="1"/>
  <c r="BF336" i="1"/>
  <c r="BD336" i="1"/>
  <c r="BJ332" i="1"/>
  <c r="BH332" i="1"/>
  <c r="BF332" i="1"/>
  <c r="BD332" i="1"/>
  <c r="BJ328" i="1"/>
  <c r="BH328" i="1"/>
  <c r="BF328" i="1"/>
  <c r="BD328" i="1"/>
  <c r="BJ326" i="1"/>
  <c r="BF326" i="1"/>
  <c r="BH326" i="1"/>
  <c r="BD326" i="1"/>
  <c r="BJ323" i="1"/>
  <c r="BH323" i="1"/>
  <c r="BF323" i="1"/>
  <c r="BD323" i="1"/>
  <c r="BJ321" i="1"/>
  <c r="BH321" i="1"/>
  <c r="BF321" i="1"/>
  <c r="BD321" i="1"/>
  <c r="BJ319" i="1"/>
  <c r="BH319" i="1"/>
  <c r="BF319" i="1"/>
  <c r="BD319" i="1"/>
  <c r="BJ317" i="1"/>
  <c r="BH317" i="1"/>
  <c r="BF317" i="1"/>
  <c r="BD317" i="1"/>
  <c r="BJ315" i="1"/>
  <c r="BH315" i="1"/>
  <c r="BF315" i="1"/>
  <c r="BD315" i="1"/>
  <c r="BJ313" i="1"/>
  <c r="BH313" i="1"/>
  <c r="BF313" i="1"/>
  <c r="BD313" i="1"/>
  <c r="BJ311" i="1"/>
  <c r="BH311" i="1"/>
  <c r="BF311" i="1"/>
  <c r="BD311" i="1"/>
  <c r="BJ309" i="1"/>
  <c r="BH309" i="1"/>
  <c r="BF309" i="1"/>
  <c r="BD309" i="1"/>
  <c r="BJ307" i="1"/>
  <c r="BH307" i="1"/>
  <c r="BF307" i="1"/>
  <c r="BD307" i="1"/>
  <c r="BJ305" i="1"/>
  <c r="BH305" i="1"/>
  <c r="BF305" i="1"/>
  <c r="BD305" i="1"/>
  <c r="BJ303" i="1"/>
  <c r="BH303" i="1"/>
  <c r="BF303" i="1"/>
  <c r="BD303" i="1"/>
  <c r="BJ301" i="1"/>
  <c r="BH301" i="1"/>
  <c r="BF301" i="1"/>
  <c r="BD301" i="1"/>
  <c r="BJ299" i="1"/>
  <c r="BH299" i="1"/>
  <c r="BF299" i="1"/>
  <c r="BD299" i="1"/>
  <c r="BJ297" i="1"/>
  <c r="BH297" i="1"/>
  <c r="BF297" i="1"/>
  <c r="BD297" i="1"/>
  <c r="BJ295" i="1"/>
  <c r="BH295" i="1"/>
  <c r="BF295" i="1"/>
  <c r="BD295" i="1"/>
  <c r="BJ293" i="1"/>
  <c r="BH293" i="1"/>
  <c r="BF293" i="1"/>
  <c r="BD293" i="1"/>
  <c r="BJ291" i="1"/>
  <c r="BH291" i="1"/>
  <c r="BF291" i="1"/>
  <c r="BD291" i="1"/>
  <c r="BJ289" i="1"/>
  <c r="BH289" i="1"/>
  <c r="BF289" i="1"/>
  <c r="BD289" i="1"/>
  <c r="BJ287" i="1"/>
  <c r="BH287" i="1"/>
  <c r="BF287" i="1"/>
  <c r="BD287" i="1"/>
  <c r="BJ285" i="1"/>
  <c r="BH285" i="1"/>
  <c r="BF285" i="1"/>
  <c r="BD285" i="1"/>
  <c r="BJ283" i="1"/>
  <c r="BH283" i="1"/>
  <c r="BF283" i="1"/>
  <c r="BD283" i="1"/>
  <c r="BJ281" i="1"/>
  <c r="BH281" i="1"/>
  <c r="BF281" i="1"/>
  <c r="BD281" i="1"/>
  <c r="BJ279" i="1"/>
  <c r="BH279" i="1"/>
  <c r="BF279" i="1"/>
  <c r="BD279" i="1"/>
  <c r="BJ277" i="1"/>
  <c r="BH277" i="1"/>
  <c r="BF277" i="1"/>
  <c r="BD277" i="1"/>
  <c r="BJ275" i="1"/>
  <c r="BH275" i="1"/>
  <c r="BF275" i="1"/>
  <c r="BD275" i="1"/>
  <c r="BJ273" i="1"/>
  <c r="BH273" i="1"/>
  <c r="BF273" i="1"/>
  <c r="BD273" i="1"/>
  <c r="BJ271" i="1"/>
  <c r="BH271" i="1"/>
  <c r="BF271" i="1"/>
  <c r="BD271" i="1"/>
  <c r="BJ269" i="1"/>
  <c r="BH269" i="1"/>
  <c r="BF269" i="1"/>
  <c r="BD269" i="1"/>
  <c r="BJ267" i="1"/>
  <c r="BH267" i="1"/>
  <c r="BF267" i="1"/>
  <c r="BD267" i="1"/>
  <c r="BJ265" i="1"/>
  <c r="BH265" i="1"/>
  <c r="BF265" i="1"/>
  <c r="BD265" i="1"/>
  <c r="BJ263" i="1"/>
  <c r="BH263" i="1"/>
  <c r="BF263" i="1"/>
  <c r="BD263" i="1"/>
  <c r="BJ261" i="1"/>
  <c r="BH261" i="1"/>
  <c r="BF261" i="1"/>
  <c r="BD261" i="1"/>
  <c r="BJ257" i="1"/>
  <c r="BH257" i="1"/>
  <c r="BF257" i="1"/>
  <c r="BD257" i="1"/>
  <c r="BJ253" i="1"/>
  <c r="BH253" i="1"/>
  <c r="BF253" i="1"/>
  <c r="BD253" i="1"/>
  <c r="BJ249" i="1"/>
  <c r="BH249" i="1"/>
  <c r="BL249" i="1" s="1"/>
  <c r="BF249" i="1"/>
  <c r="BD249" i="1"/>
  <c r="BJ245" i="1"/>
  <c r="BH245" i="1"/>
  <c r="BF245" i="1"/>
  <c r="BD245" i="1"/>
  <c r="BJ241" i="1"/>
  <c r="BH241" i="1"/>
  <c r="BF241" i="1"/>
  <c r="BD241" i="1"/>
  <c r="BJ238" i="1"/>
  <c r="BF238" i="1"/>
  <c r="BH238" i="1"/>
  <c r="BD238" i="1"/>
  <c r="BJ236" i="1"/>
  <c r="BH236" i="1"/>
  <c r="BF236" i="1"/>
  <c r="BD236" i="1"/>
  <c r="BJ234" i="1"/>
  <c r="BF234" i="1"/>
  <c r="BH234" i="1"/>
  <c r="BD234" i="1"/>
  <c r="BJ232" i="1"/>
  <c r="BH232" i="1"/>
  <c r="BF232" i="1"/>
  <c r="BD232" i="1"/>
  <c r="BJ230" i="1"/>
  <c r="BF230" i="1"/>
  <c r="BH230" i="1"/>
  <c r="BD230" i="1"/>
  <c r="BJ228" i="1"/>
  <c r="BH228" i="1"/>
  <c r="BF228" i="1"/>
  <c r="BD228" i="1"/>
  <c r="BJ225" i="1"/>
  <c r="BH225" i="1"/>
  <c r="BF225" i="1"/>
  <c r="BD225" i="1"/>
  <c r="BJ221" i="1"/>
  <c r="BH221" i="1"/>
  <c r="BL221" i="1" s="1"/>
  <c r="BF221" i="1"/>
  <c r="BD221" i="1"/>
  <c r="BJ217" i="1"/>
  <c r="BH217" i="1"/>
  <c r="BF217" i="1"/>
  <c r="BD217" i="1"/>
  <c r="BJ213" i="1"/>
  <c r="BH213" i="1"/>
  <c r="BF213" i="1"/>
  <c r="BD213" i="1"/>
  <c r="BJ209" i="1"/>
  <c r="BH209" i="1"/>
  <c r="BF209" i="1"/>
  <c r="BD209" i="1"/>
  <c r="BJ205" i="1"/>
  <c r="BH205" i="1"/>
  <c r="BF205" i="1"/>
  <c r="BD205" i="1"/>
  <c r="BJ201" i="1"/>
  <c r="BH201" i="1"/>
  <c r="BF201" i="1"/>
  <c r="BD201" i="1"/>
  <c r="BJ197" i="1"/>
  <c r="BH197" i="1"/>
  <c r="BF197" i="1"/>
  <c r="BD197" i="1"/>
  <c r="BJ193" i="1"/>
  <c r="BH193" i="1"/>
  <c r="BF193" i="1"/>
  <c r="BD193" i="1"/>
  <c r="BJ189" i="1"/>
  <c r="BH189" i="1"/>
  <c r="BF189" i="1"/>
  <c r="BD189" i="1"/>
  <c r="BJ185" i="1"/>
  <c r="BH185" i="1"/>
  <c r="BF185" i="1"/>
  <c r="BD185" i="1"/>
  <c r="BJ181" i="1"/>
  <c r="BH181" i="1"/>
  <c r="BF181" i="1"/>
  <c r="BD181" i="1"/>
  <c r="BJ177" i="1"/>
  <c r="BH177" i="1"/>
  <c r="BF177" i="1"/>
  <c r="BD177" i="1"/>
  <c r="BJ173" i="1"/>
  <c r="BH173" i="1"/>
  <c r="BF173" i="1"/>
  <c r="BD173" i="1"/>
  <c r="BJ169" i="1"/>
  <c r="BH169" i="1"/>
  <c r="BL169" i="1" s="1"/>
  <c r="BF169" i="1"/>
  <c r="BD169" i="1"/>
  <c r="BJ165" i="1"/>
  <c r="BH165" i="1"/>
  <c r="BF165" i="1"/>
  <c r="BD165" i="1"/>
  <c r="BJ161" i="1"/>
  <c r="BH161" i="1"/>
  <c r="BF161" i="1"/>
  <c r="BD161" i="1"/>
  <c r="BJ157" i="1"/>
  <c r="BH157" i="1"/>
  <c r="BF157" i="1"/>
  <c r="BD157" i="1"/>
  <c r="BJ153" i="1"/>
  <c r="BH153" i="1"/>
  <c r="BF153" i="1"/>
  <c r="BD153" i="1"/>
  <c r="BJ149" i="1"/>
  <c r="BH149" i="1"/>
  <c r="BF149" i="1"/>
  <c r="BD149" i="1"/>
  <c r="BJ145" i="1"/>
  <c r="BH145" i="1"/>
  <c r="BF145" i="1"/>
  <c r="BD145" i="1"/>
  <c r="BJ141" i="1"/>
  <c r="BH141" i="1"/>
  <c r="BF141" i="1"/>
  <c r="BD141" i="1"/>
  <c r="BJ137" i="1"/>
  <c r="BH137" i="1"/>
  <c r="BF137" i="1"/>
  <c r="BD137" i="1"/>
  <c r="BJ133" i="1"/>
  <c r="BH133" i="1"/>
  <c r="BF133" i="1"/>
  <c r="BD133" i="1"/>
  <c r="BJ129" i="1"/>
  <c r="BH129" i="1"/>
  <c r="BF129" i="1"/>
  <c r="BD129" i="1"/>
  <c r="BJ226" i="1"/>
  <c r="BF226" i="1"/>
  <c r="BH226" i="1"/>
  <c r="BD226" i="1"/>
  <c r="BJ222" i="1"/>
  <c r="BF222" i="1"/>
  <c r="BL222" i="1" s="1"/>
  <c r="BH222" i="1"/>
  <c r="BD222" i="1"/>
  <c r="BJ218" i="1"/>
  <c r="BF218" i="1"/>
  <c r="BH218" i="1"/>
  <c r="BD218" i="1"/>
  <c r="BJ214" i="1"/>
  <c r="BF214" i="1"/>
  <c r="BH214" i="1"/>
  <c r="BD214" i="1"/>
  <c r="BJ210" i="1"/>
  <c r="BF210" i="1"/>
  <c r="BH210" i="1"/>
  <c r="BD210" i="1"/>
  <c r="BJ206" i="1"/>
  <c r="BF206" i="1"/>
  <c r="BH206" i="1"/>
  <c r="BD206" i="1"/>
  <c r="BJ202" i="1"/>
  <c r="BF202" i="1"/>
  <c r="BH202" i="1"/>
  <c r="BD202" i="1"/>
  <c r="BJ198" i="1"/>
  <c r="BF198" i="1"/>
  <c r="BH198" i="1"/>
  <c r="BD198" i="1"/>
  <c r="BJ194" i="1"/>
  <c r="BF194" i="1"/>
  <c r="BH194" i="1"/>
  <c r="BD194" i="1"/>
  <c r="BJ190" i="1"/>
  <c r="BF190" i="1"/>
  <c r="BL190" i="1" s="1"/>
  <c r="BH190" i="1"/>
  <c r="BD190" i="1"/>
  <c r="BJ186" i="1"/>
  <c r="BF186" i="1"/>
  <c r="BH186" i="1"/>
  <c r="BD186" i="1"/>
  <c r="BJ182" i="1"/>
  <c r="BF182" i="1"/>
  <c r="BH182" i="1"/>
  <c r="BD182" i="1"/>
  <c r="BJ178" i="1"/>
  <c r="BF178" i="1"/>
  <c r="BH178" i="1"/>
  <c r="BD178" i="1"/>
  <c r="BJ174" i="1"/>
  <c r="BF174" i="1"/>
  <c r="BH174" i="1"/>
  <c r="BD174" i="1"/>
  <c r="BJ170" i="1"/>
  <c r="BF170" i="1"/>
  <c r="BH170" i="1"/>
  <c r="BD170" i="1"/>
  <c r="BJ166" i="1"/>
  <c r="BF166" i="1"/>
  <c r="BH166" i="1"/>
  <c r="BD166" i="1"/>
  <c r="BJ162" i="1"/>
  <c r="BF162" i="1"/>
  <c r="BH162" i="1"/>
  <c r="BD162" i="1"/>
  <c r="BJ158" i="1"/>
  <c r="BF158" i="1"/>
  <c r="BH158" i="1"/>
  <c r="BD158" i="1"/>
  <c r="BJ154" i="1"/>
  <c r="BF154" i="1"/>
  <c r="BH154" i="1"/>
  <c r="BD154" i="1"/>
  <c r="BJ150" i="1"/>
  <c r="BF150" i="1"/>
  <c r="BH150" i="1"/>
  <c r="BD150" i="1"/>
  <c r="BJ146" i="1"/>
  <c r="BF146" i="1"/>
  <c r="BH146" i="1"/>
  <c r="BD146" i="1"/>
  <c r="BJ142" i="1"/>
  <c r="BF142" i="1"/>
  <c r="BH142" i="1"/>
  <c r="BD142" i="1"/>
  <c r="BJ138" i="1"/>
  <c r="BF138" i="1"/>
  <c r="BL138" i="1" s="1"/>
  <c r="BH138" i="1"/>
  <c r="BD138" i="1"/>
  <c r="BJ134" i="1"/>
  <c r="BF134" i="1"/>
  <c r="BL134" i="1" s="1"/>
  <c r="BH134" i="1"/>
  <c r="BD134" i="1"/>
  <c r="BJ130" i="1"/>
  <c r="BF130" i="1"/>
  <c r="BL130" i="1" s="1"/>
  <c r="BH130" i="1"/>
  <c r="BD130" i="1"/>
  <c r="BJ126" i="1"/>
  <c r="BF126" i="1"/>
  <c r="BH126" i="1"/>
  <c r="BD126" i="1"/>
  <c r="BJ85" i="1"/>
  <c r="BH85" i="1"/>
  <c r="BL85" i="1" s="1"/>
  <c r="BF85" i="1"/>
  <c r="BD85" i="1"/>
  <c r="BJ81" i="1"/>
  <c r="BH81" i="1"/>
  <c r="BF81" i="1"/>
  <c r="BD81" i="1"/>
  <c r="BJ77" i="1"/>
  <c r="BH77" i="1"/>
  <c r="BL77" i="1" s="1"/>
  <c r="BF77" i="1"/>
  <c r="BD77" i="1"/>
  <c r="BJ73" i="1"/>
  <c r="BH73" i="1"/>
  <c r="BF73" i="1"/>
  <c r="BD73" i="1"/>
  <c r="BJ69" i="1"/>
  <c r="BH69" i="1"/>
  <c r="BF69" i="1"/>
  <c r="BD69" i="1"/>
  <c r="BJ65" i="1"/>
  <c r="BH65" i="1"/>
  <c r="BF65" i="1"/>
  <c r="BD65" i="1"/>
  <c r="BJ61" i="1"/>
  <c r="BH61" i="1"/>
  <c r="BL61" i="1" s="1"/>
  <c r="BF61" i="1"/>
  <c r="BD61" i="1"/>
  <c r="BJ57" i="1"/>
  <c r="BH57" i="1"/>
  <c r="BF57" i="1"/>
  <c r="BD57" i="1"/>
  <c r="BJ53" i="1"/>
  <c r="BH53" i="1"/>
  <c r="BL53" i="1" s="1"/>
  <c r="BF53" i="1"/>
  <c r="BD53" i="1"/>
  <c r="BJ49" i="1"/>
  <c r="BH49" i="1"/>
  <c r="BL49" i="1" s="1"/>
  <c r="BF49" i="1"/>
  <c r="BD49" i="1"/>
  <c r="BJ45" i="1"/>
  <c r="BH45" i="1"/>
  <c r="BL45" i="1" s="1"/>
  <c r="BF45" i="1"/>
  <c r="BD45" i="1"/>
  <c r="BJ41" i="1"/>
  <c r="BH41" i="1"/>
  <c r="BF41" i="1"/>
  <c r="BD41" i="1"/>
  <c r="BJ37" i="1"/>
  <c r="BH37" i="1"/>
  <c r="BF37" i="1"/>
  <c r="BD37" i="1"/>
  <c r="BJ33" i="1"/>
  <c r="BH33" i="1"/>
  <c r="BF33" i="1"/>
  <c r="BD33" i="1"/>
  <c r="BJ29" i="1"/>
  <c r="BH29" i="1"/>
  <c r="BF29" i="1"/>
  <c r="BD29" i="1"/>
  <c r="BJ125" i="1"/>
  <c r="BH125" i="1"/>
  <c r="BF125" i="1"/>
  <c r="BD125" i="1"/>
  <c r="BJ123" i="1"/>
  <c r="BH123" i="1"/>
  <c r="BL123" i="1" s="1"/>
  <c r="BF123" i="1"/>
  <c r="BD123" i="1"/>
  <c r="BJ121" i="1"/>
  <c r="BH121" i="1"/>
  <c r="BF121" i="1"/>
  <c r="BD121" i="1"/>
  <c r="BJ119" i="1"/>
  <c r="BH119" i="1"/>
  <c r="BL119" i="1" s="1"/>
  <c r="BF119" i="1"/>
  <c r="BD119" i="1"/>
  <c r="BJ117" i="1"/>
  <c r="BH117" i="1"/>
  <c r="BL117" i="1" s="1"/>
  <c r="BF117" i="1"/>
  <c r="BD117" i="1"/>
  <c r="BJ115" i="1"/>
  <c r="BH115" i="1"/>
  <c r="BL115" i="1" s="1"/>
  <c r="BF115" i="1"/>
  <c r="BD115" i="1"/>
  <c r="BJ113" i="1"/>
  <c r="BH113" i="1"/>
  <c r="BF113" i="1"/>
  <c r="BD113" i="1"/>
  <c r="BJ111" i="1"/>
  <c r="BH111" i="1"/>
  <c r="BF111" i="1"/>
  <c r="BD111" i="1"/>
  <c r="BJ109" i="1"/>
  <c r="BH109" i="1"/>
  <c r="BF109" i="1"/>
  <c r="BD109" i="1"/>
  <c r="BJ107" i="1"/>
  <c r="BH107" i="1"/>
  <c r="BL107" i="1" s="1"/>
  <c r="BF107" i="1"/>
  <c r="BD107" i="1"/>
  <c r="BJ105" i="1"/>
  <c r="BH105" i="1"/>
  <c r="BF105" i="1"/>
  <c r="BD105" i="1"/>
  <c r="BJ103" i="1"/>
  <c r="BH103" i="1"/>
  <c r="BL103" i="1" s="1"/>
  <c r="BF103" i="1"/>
  <c r="BD103" i="1"/>
  <c r="BJ101" i="1"/>
  <c r="BH101" i="1"/>
  <c r="BF101" i="1"/>
  <c r="BD101" i="1"/>
  <c r="BJ99" i="1"/>
  <c r="BH99" i="1"/>
  <c r="BL99" i="1" s="1"/>
  <c r="BF99" i="1"/>
  <c r="BD99" i="1"/>
  <c r="BJ97" i="1"/>
  <c r="BH97" i="1"/>
  <c r="BF97" i="1"/>
  <c r="BD97" i="1"/>
  <c r="BJ95" i="1"/>
  <c r="BH95" i="1"/>
  <c r="BL95" i="1" s="1"/>
  <c r="BF95" i="1"/>
  <c r="BD95" i="1"/>
  <c r="BJ93" i="1"/>
  <c r="BH93" i="1"/>
  <c r="BF93" i="1"/>
  <c r="BD93" i="1"/>
  <c r="BJ91" i="1"/>
  <c r="BH91" i="1"/>
  <c r="BL91" i="1" s="1"/>
  <c r="BF91" i="1"/>
  <c r="BD91" i="1"/>
  <c r="BJ89" i="1"/>
  <c r="BH89" i="1"/>
  <c r="BL89" i="1" s="1"/>
  <c r="BF89" i="1"/>
  <c r="BD89" i="1"/>
  <c r="BJ86" i="1"/>
  <c r="BF86" i="1"/>
  <c r="BL86" i="1" s="1"/>
  <c r="BH86" i="1"/>
  <c r="BD86" i="1"/>
  <c r="BJ82" i="1"/>
  <c r="BF82" i="1"/>
  <c r="BH82" i="1"/>
  <c r="BD82" i="1"/>
  <c r="BJ78" i="1"/>
  <c r="BF78" i="1"/>
  <c r="BH78" i="1"/>
  <c r="BD78" i="1"/>
  <c r="BJ74" i="1"/>
  <c r="BF74" i="1"/>
  <c r="BH74" i="1"/>
  <c r="BD74" i="1"/>
  <c r="BJ70" i="1"/>
  <c r="BF70" i="1"/>
  <c r="BL70" i="1" s="1"/>
  <c r="BH70" i="1"/>
  <c r="BD70" i="1"/>
  <c r="BJ66" i="1"/>
  <c r="BF66" i="1"/>
  <c r="BH66" i="1"/>
  <c r="BD66" i="1"/>
  <c r="BJ62" i="1"/>
  <c r="BF62" i="1"/>
  <c r="BL62" i="1" s="1"/>
  <c r="BH62" i="1"/>
  <c r="BD62" i="1"/>
  <c r="BJ58" i="1"/>
  <c r="BF58" i="1"/>
  <c r="BH58" i="1"/>
  <c r="BD58" i="1"/>
  <c r="BJ54" i="1"/>
  <c r="BF54" i="1"/>
  <c r="BL54" i="1" s="1"/>
  <c r="BH54" i="1"/>
  <c r="BD54" i="1"/>
  <c r="BJ50" i="1"/>
  <c r="BF50" i="1"/>
  <c r="BL50" i="1" s="1"/>
  <c r="BH50" i="1"/>
  <c r="BD50" i="1"/>
  <c r="BJ46" i="1"/>
  <c r="BF46" i="1"/>
  <c r="BL46" i="1" s="1"/>
  <c r="BH46" i="1"/>
  <c r="BD46" i="1"/>
  <c r="BJ42" i="1"/>
  <c r="BF42" i="1"/>
  <c r="BH42" i="1"/>
  <c r="BD42" i="1"/>
  <c r="BJ38" i="1"/>
  <c r="BF38" i="1"/>
  <c r="BH38" i="1"/>
  <c r="BD38" i="1"/>
  <c r="BJ34" i="1"/>
  <c r="BF34" i="1"/>
  <c r="BH34" i="1"/>
  <c r="BD34" i="1"/>
  <c r="BJ30" i="1"/>
  <c r="BF30" i="1"/>
  <c r="BL30" i="1" s="1"/>
  <c r="BH30" i="1"/>
  <c r="BD30" i="1"/>
  <c r="BJ26" i="1"/>
  <c r="BF26" i="1"/>
  <c r="BH26" i="1"/>
  <c r="BD26" i="1"/>
  <c r="BJ24" i="1"/>
  <c r="BF24" i="1"/>
  <c r="BL24" i="1" s="1"/>
  <c r="BH24" i="1"/>
  <c r="BD24" i="1"/>
  <c r="BJ22" i="1"/>
  <c r="BF22" i="1"/>
  <c r="BH22" i="1"/>
  <c r="BD22" i="1"/>
  <c r="BJ20" i="1"/>
  <c r="BF20" i="1"/>
  <c r="BL20" i="1" s="1"/>
  <c r="BH20" i="1"/>
  <c r="BD20" i="1"/>
  <c r="BJ18" i="1"/>
  <c r="BF18" i="1"/>
  <c r="BH18" i="1"/>
  <c r="BD18" i="1"/>
  <c r="BJ16" i="1"/>
  <c r="BF16" i="1"/>
  <c r="BL16" i="1" s="1"/>
  <c r="BH16" i="1"/>
  <c r="BD16" i="1"/>
  <c r="BJ14" i="1"/>
  <c r="BF14" i="1"/>
  <c r="BH14" i="1"/>
  <c r="BD14" i="1"/>
  <c r="BJ12" i="1"/>
  <c r="BF12" i="1"/>
  <c r="BL12" i="1" s="1"/>
  <c r="BH12" i="1"/>
  <c r="BD12" i="1"/>
  <c r="BJ10" i="1"/>
  <c r="BF10" i="1"/>
  <c r="BH10" i="1"/>
  <c r="BD10" i="1"/>
  <c r="BJ8" i="1"/>
  <c r="BF8" i="1"/>
  <c r="BL8" i="1" s="1"/>
  <c r="BH8" i="1"/>
  <c r="BD8" i="1"/>
  <c r="BJ6" i="1"/>
  <c r="BF6" i="1"/>
  <c r="BH6" i="1"/>
  <c r="BD6" i="1"/>
  <c r="AW499" i="1"/>
  <c r="AU499" i="1"/>
  <c r="AY499" i="1" s="1"/>
  <c r="AQ499" i="1"/>
  <c r="AS499" i="1"/>
  <c r="AW500" i="1"/>
  <c r="AU500" i="1"/>
  <c r="AS500" i="1"/>
  <c r="AQ500" i="1"/>
  <c r="AW496" i="1"/>
  <c r="AU496" i="1"/>
  <c r="AS496" i="1"/>
  <c r="AQ496" i="1"/>
  <c r="AW492" i="1"/>
  <c r="AU492" i="1"/>
  <c r="AY492" i="1" s="1"/>
  <c r="AS492" i="1"/>
  <c r="AQ492" i="1"/>
  <c r="AW488" i="1"/>
  <c r="AU488" i="1"/>
  <c r="AY488" i="1" s="1"/>
  <c r="AS488" i="1"/>
  <c r="AQ488" i="1"/>
  <c r="AW484" i="1"/>
  <c r="AU484" i="1"/>
  <c r="AS484" i="1"/>
  <c r="AQ484" i="1"/>
  <c r="AW480" i="1"/>
  <c r="AU480" i="1"/>
  <c r="AS480" i="1"/>
  <c r="AQ480" i="1"/>
  <c r="AW476" i="1"/>
  <c r="AU476" i="1"/>
  <c r="AS476" i="1"/>
  <c r="AQ476" i="1"/>
  <c r="AW472" i="1"/>
  <c r="AU472" i="1"/>
  <c r="AS472" i="1"/>
  <c r="AQ472" i="1"/>
  <c r="AW468" i="1"/>
  <c r="AU468" i="1"/>
  <c r="AS468" i="1"/>
  <c r="AQ468" i="1"/>
  <c r="AW464" i="1"/>
  <c r="AU464" i="1"/>
  <c r="AS464" i="1"/>
  <c r="AQ464" i="1"/>
  <c r="AW501" i="1"/>
  <c r="AU501" i="1"/>
  <c r="AQ501" i="1"/>
  <c r="AS501" i="1"/>
  <c r="AW493" i="1"/>
  <c r="AU493" i="1"/>
  <c r="AY493" i="1" s="1"/>
  <c r="AQ493" i="1"/>
  <c r="AS493" i="1"/>
  <c r="AW489" i="1"/>
  <c r="AU489" i="1"/>
  <c r="AQ489" i="1"/>
  <c r="AS489" i="1"/>
  <c r="AW485" i="1"/>
  <c r="AU485" i="1"/>
  <c r="AY485" i="1" s="1"/>
  <c r="AQ485" i="1"/>
  <c r="AS485" i="1"/>
  <c r="AW481" i="1"/>
  <c r="AU481" i="1"/>
  <c r="AQ481" i="1"/>
  <c r="AS481" i="1"/>
  <c r="AW477" i="1"/>
  <c r="AU477" i="1"/>
  <c r="AY477" i="1" s="1"/>
  <c r="AQ477" i="1"/>
  <c r="AS477" i="1"/>
  <c r="AW473" i="1"/>
  <c r="AU473" i="1"/>
  <c r="AY473" i="1" s="1"/>
  <c r="AQ473" i="1"/>
  <c r="AS473" i="1"/>
  <c r="AW469" i="1"/>
  <c r="AU469" i="1"/>
  <c r="AY469" i="1" s="1"/>
  <c r="AQ469" i="1"/>
  <c r="AS469" i="1"/>
  <c r="AW465" i="1"/>
  <c r="AU465" i="1"/>
  <c r="AQ465" i="1"/>
  <c r="AS465" i="1"/>
  <c r="AW461" i="1"/>
  <c r="AU461" i="1"/>
  <c r="AY461" i="1" s="1"/>
  <c r="AQ461" i="1"/>
  <c r="AS461" i="1"/>
  <c r="AW457" i="1"/>
  <c r="AU457" i="1"/>
  <c r="AQ457" i="1"/>
  <c r="AS457" i="1"/>
  <c r="AW453" i="1"/>
  <c r="AU453" i="1"/>
  <c r="AY453" i="1" s="1"/>
  <c r="AQ453" i="1"/>
  <c r="AS453" i="1"/>
  <c r="AW449" i="1"/>
  <c r="AU449" i="1"/>
  <c r="AQ449" i="1"/>
  <c r="AS449" i="1"/>
  <c r="AW445" i="1"/>
  <c r="AU445" i="1"/>
  <c r="AY445" i="1" s="1"/>
  <c r="AQ445" i="1"/>
  <c r="AS445" i="1"/>
  <c r="AW441" i="1"/>
  <c r="AU441" i="1"/>
  <c r="AQ441" i="1"/>
  <c r="AS441" i="1"/>
  <c r="AW438" i="1"/>
  <c r="AU438" i="1"/>
  <c r="AY438" i="1" s="1"/>
  <c r="AS438" i="1"/>
  <c r="AQ438" i="1"/>
  <c r="AW434" i="1"/>
  <c r="AU434" i="1"/>
  <c r="AS434" i="1"/>
  <c r="AQ434" i="1"/>
  <c r="AW430" i="1"/>
  <c r="AU430" i="1"/>
  <c r="AY430" i="1" s="1"/>
  <c r="AS430" i="1"/>
  <c r="AQ430" i="1"/>
  <c r="AW426" i="1"/>
  <c r="AU426" i="1"/>
  <c r="AS426" i="1"/>
  <c r="AQ426" i="1"/>
  <c r="AW423" i="1"/>
  <c r="AU423" i="1"/>
  <c r="AY423" i="1" s="1"/>
  <c r="AQ423" i="1"/>
  <c r="AS423" i="1"/>
  <c r="AW419" i="1"/>
  <c r="AU419" i="1"/>
  <c r="AQ419" i="1"/>
  <c r="AS419" i="1"/>
  <c r="AW415" i="1"/>
  <c r="AU415" i="1"/>
  <c r="AY415" i="1" s="1"/>
  <c r="AQ415" i="1"/>
  <c r="AS415" i="1"/>
  <c r="AW411" i="1"/>
  <c r="AU411" i="1"/>
  <c r="AQ411" i="1"/>
  <c r="AS411" i="1"/>
  <c r="AW407" i="1"/>
  <c r="AU407" i="1"/>
  <c r="AY407" i="1" s="1"/>
  <c r="AQ407" i="1"/>
  <c r="AS407" i="1"/>
  <c r="AW403" i="1"/>
  <c r="AU403" i="1"/>
  <c r="AY403" i="1" s="1"/>
  <c r="AQ403" i="1"/>
  <c r="AS403" i="1"/>
  <c r="AW400" i="1"/>
  <c r="AU400" i="1"/>
  <c r="AY400" i="1" s="1"/>
  <c r="AS400" i="1"/>
  <c r="AQ400" i="1"/>
  <c r="AW396" i="1"/>
  <c r="AU396" i="1"/>
  <c r="AS396" i="1"/>
  <c r="AQ396" i="1"/>
  <c r="AW392" i="1"/>
  <c r="AU392" i="1"/>
  <c r="AY392" i="1" s="1"/>
  <c r="AS392" i="1"/>
  <c r="AQ392" i="1"/>
  <c r="AW388" i="1"/>
  <c r="AU388" i="1"/>
  <c r="AY388" i="1" s="1"/>
  <c r="AS388" i="1"/>
  <c r="AQ388" i="1"/>
  <c r="AW384" i="1"/>
  <c r="AU384" i="1"/>
  <c r="AY384" i="1" s="1"/>
  <c r="AS384" i="1"/>
  <c r="AQ384" i="1"/>
  <c r="AW381" i="1"/>
  <c r="AU381" i="1"/>
  <c r="AQ381" i="1"/>
  <c r="AS381" i="1"/>
  <c r="AW377" i="1"/>
  <c r="AU377" i="1"/>
  <c r="AQ377" i="1"/>
  <c r="AS377" i="1"/>
  <c r="AW373" i="1"/>
  <c r="AU373" i="1"/>
  <c r="AQ373" i="1"/>
  <c r="AS373" i="1"/>
  <c r="AW369" i="1"/>
  <c r="AS369" i="1"/>
  <c r="AY369" i="1" s="1"/>
  <c r="AU369" i="1"/>
  <c r="AQ369" i="1"/>
  <c r="AW365" i="1"/>
  <c r="AS365" i="1"/>
  <c r="AU365" i="1"/>
  <c r="AQ365" i="1"/>
  <c r="AW360" i="1"/>
  <c r="AU360" i="1"/>
  <c r="AS360" i="1"/>
  <c r="AQ360" i="1"/>
  <c r="AW356" i="1"/>
  <c r="AU356" i="1"/>
  <c r="AS356" i="1"/>
  <c r="AQ356" i="1"/>
  <c r="AW291" i="1"/>
  <c r="AS291" i="1"/>
  <c r="AU291" i="1"/>
  <c r="AQ291" i="1"/>
  <c r="AW287" i="1"/>
  <c r="AS287" i="1"/>
  <c r="AU287" i="1"/>
  <c r="AQ287" i="1"/>
  <c r="AW283" i="1"/>
  <c r="AS283" i="1"/>
  <c r="AU283" i="1"/>
  <c r="AQ283" i="1"/>
  <c r="AW279" i="1"/>
  <c r="AS279" i="1"/>
  <c r="AU279" i="1"/>
  <c r="AQ279" i="1"/>
  <c r="AW275" i="1"/>
  <c r="AS275" i="1"/>
  <c r="AY275" i="1" s="1"/>
  <c r="AU275" i="1"/>
  <c r="AQ275" i="1"/>
  <c r="AW271" i="1"/>
  <c r="AS271" i="1"/>
  <c r="AU271" i="1"/>
  <c r="AQ271" i="1"/>
  <c r="AW267" i="1"/>
  <c r="AS267" i="1"/>
  <c r="AU267" i="1"/>
  <c r="AQ267" i="1"/>
  <c r="AW263" i="1"/>
  <c r="AS263" i="1"/>
  <c r="AU263" i="1"/>
  <c r="AQ263" i="1"/>
  <c r="AW259" i="1"/>
  <c r="AS259" i="1"/>
  <c r="AU259" i="1"/>
  <c r="AQ259" i="1"/>
  <c r="AW255" i="1"/>
  <c r="AS255" i="1"/>
  <c r="AU255" i="1"/>
  <c r="AQ255" i="1"/>
  <c r="AW251" i="1"/>
  <c r="AS251" i="1"/>
  <c r="AU251" i="1"/>
  <c r="AQ251" i="1"/>
  <c r="AW247" i="1"/>
  <c r="AS247" i="1"/>
  <c r="AY247" i="1" s="1"/>
  <c r="AU247" i="1"/>
  <c r="AQ247" i="1"/>
  <c r="AW243" i="1"/>
  <c r="AS243" i="1"/>
  <c r="AY243" i="1" s="1"/>
  <c r="AU243" i="1"/>
  <c r="AQ243" i="1"/>
  <c r="AW239" i="1"/>
  <c r="AS239" i="1"/>
  <c r="AU239" i="1"/>
  <c r="AQ239" i="1"/>
  <c r="AW235" i="1"/>
  <c r="AS235" i="1"/>
  <c r="AU235" i="1"/>
  <c r="AQ235" i="1"/>
  <c r="AW231" i="1"/>
  <c r="AS231" i="1"/>
  <c r="AU231" i="1"/>
  <c r="AQ231" i="1"/>
  <c r="AW227" i="1"/>
  <c r="AS227" i="1"/>
  <c r="AU227" i="1"/>
  <c r="AQ227" i="1"/>
  <c r="AW223" i="1"/>
  <c r="AS223" i="1"/>
  <c r="AU223" i="1"/>
  <c r="AQ223" i="1"/>
  <c r="AW219" i="1"/>
  <c r="AS219" i="1"/>
  <c r="AU219" i="1"/>
  <c r="AQ219" i="1"/>
  <c r="AW215" i="1"/>
  <c r="AS215" i="1"/>
  <c r="AU215" i="1"/>
  <c r="AQ215" i="1"/>
  <c r="AW211" i="1"/>
  <c r="AS211" i="1"/>
  <c r="AY211" i="1" s="1"/>
  <c r="AU211" i="1"/>
  <c r="AQ211" i="1"/>
  <c r="AW207" i="1"/>
  <c r="AS207" i="1"/>
  <c r="AU207" i="1"/>
  <c r="AQ207" i="1"/>
  <c r="AW203" i="1"/>
  <c r="AS203" i="1"/>
  <c r="AU203" i="1"/>
  <c r="AQ203" i="1"/>
  <c r="AW199" i="1"/>
  <c r="AS199" i="1"/>
  <c r="AY199" i="1" s="1"/>
  <c r="AU199" i="1"/>
  <c r="AQ199" i="1"/>
  <c r="AW195" i="1"/>
  <c r="AS195" i="1"/>
  <c r="AU195" i="1"/>
  <c r="AQ195" i="1"/>
  <c r="AW191" i="1"/>
  <c r="AS191" i="1"/>
  <c r="AU191" i="1"/>
  <c r="AQ191" i="1"/>
  <c r="AW187" i="1"/>
  <c r="AS187" i="1"/>
  <c r="AU187" i="1"/>
  <c r="AQ187" i="1"/>
  <c r="AW183" i="1"/>
  <c r="AU183" i="1"/>
  <c r="AS183" i="1"/>
  <c r="AQ183" i="1"/>
  <c r="AW460" i="1"/>
  <c r="AU460" i="1"/>
  <c r="AY460" i="1" s="1"/>
  <c r="AS460" i="1"/>
  <c r="AQ460" i="1"/>
  <c r="AW456" i="1"/>
  <c r="AU456" i="1"/>
  <c r="AS456" i="1"/>
  <c r="AQ456" i="1"/>
  <c r="AW452" i="1"/>
  <c r="AU452" i="1"/>
  <c r="AS452" i="1"/>
  <c r="AQ452" i="1"/>
  <c r="AW448" i="1"/>
  <c r="AU448" i="1"/>
  <c r="AS448" i="1"/>
  <c r="AQ448" i="1"/>
  <c r="AW444" i="1"/>
  <c r="AU444" i="1"/>
  <c r="AS444" i="1"/>
  <c r="AQ444" i="1"/>
  <c r="AW439" i="1"/>
  <c r="AU439" i="1"/>
  <c r="AQ439" i="1"/>
  <c r="AS439" i="1"/>
  <c r="AW435" i="1"/>
  <c r="AU435" i="1"/>
  <c r="AY435" i="1" s="1"/>
  <c r="AQ435" i="1"/>
  <c r="AS435" i="1"/>
  <c r="AW431" i="1"/>
  <c r="AU431" i="1"/>
  <c r="AQ431" i="1"/>
  <c r="AS431" i="1"/>
  <c r="AW427" i="1"/>
  <c r="AU427" i="1"/>
  <c r="AY427" i="1" s="1"/>
  <c r="AQ427" i="1"/>
  <c r="AS427" i="1"/>
  <c r="AW422" i="1"/>
  <c r="AU422" i="1"/>
  <c r="AS422" i="1"/>
  <c r="AQ422" i="1"/>
  <c r="AW418" i="1"/>
  <c r="AU418" i="1"/>
  <c r="AS418" i="1"/>
  <c r="AQ418" i="1"/>
  <c r="AW414" i="1"/>
  <c r="AU414" i="1"/>
  <c r="AS414" i="1"/>
  <c r="AQ414" i="1"/>
  <c r="AW410" i="1"/>
  <c r="AU410" i="1"/>
  <c r="AY410" i="1" s="1"/>
  <c r="AS410" i="1"/>
  <c r="AQ410" i="1"/>
  <c r="AW406" i="1"/>
  <c r="AU406" i="1"/>
  <c r="AY406" i="1" s="1"/>
  <c r="AS406" i="1"/>
  <c r="AQ406" i="1"/>
  <c r="AW401" i="1"/>
  <c r="AU401" i="1"/>
  <c r="AY401" i="1" s="1"/>
  <c r="AQ401" i="1"/>
  <c r="AS401" i="1"/>
  <c r="AW397" i="1"/>
  <c r="AU397" i="1"/>
  <c r="AQ397" i="1"/>
  <c r="AS397" i="1"/>
  <c r="AW393" i="1"/>
  <c r="AU393" i="1"/>
  <c r="AQ393" i="1"/>
  <c r="AS393" i="1"/>
  <c r="AW389" i="1"/>
  <c r="AU389" i="1"/>
  <c r="AQ389" i="1"/>
  <c r="AS389" i="1"/>
  <c r="AW385" i="1"/>
  <c r="AU385" i="1"/>
  <c r="AY385" i="1" s="1"/>
  <c r="AQ385" i="1"/>
  <c r="AS385" i="1"/>
  <c r="AW380" i="1"/>
  <c r="AU380" i="1"/>
  <c r="AS380" i="1"/>
  <c r="AQ380" i="1"/>
  <c r="AW376" i="1"/>
  <c r="AU376" i="1"/>
  <c r="AS376" i="1"/>
  <c r="AQ376" i="1"/>
  <c r="AW372" i="1"/>
  <c r="AU372" i="1"/>
  <c r="AS372" i="1"/>
  <c r="AQ372" i="1"/>
  <c r="AW368" i="1"/>
  <c r="AU368" i="1"/>
  <c r="AY368" i="1" s="1"/>
  <c r="AS368" i="1"/>
  <c r="AQ368" i="1"/>
  <c r="AW364" i="1"/>
  <c r="AU364" i="1"/>
  <c r="AS364" i="1"/>
  <c r="AQ364" i="1"/>
  <c r="AW361" i="1"/>
  <c r="AS361" i="1"/>
  <c r="AY361" i="1" s="1"/>
  <c r="AU361" i="1"/>
  <c r="AQ361" i="1"/>
  <c r="AW357" i="1"/>
  <c r="AS357" i="1"/>
  <c r="AU357" i="1"/>
  <c r="AQ357" i="1"/>
  <c r="AW354" i="1"/>
  <c r="AU354" i="1"/>
  <c r="AY354" i="1" s="1"/>
  <c r="AS354" i="1"/>
  <c r="AQ354" i="1"/>
  <c r="AW351" i="1"/>
  <c r="AS351" i="1"/>
  <c r="AU351" i="1"/>
  <c r="AQ351" i="1"/>
  <c r="AW349" i="1"/>
  <c r="AS349" i="1"/>
  <c r="AU349" i="1"/>
  <c r="AQ349" i="1"/>
  <c r="AW347" i="1"/>
  <c r="AS347" i="1"/>
  <c r="AY347" i="1" s="1"/>
  <c r="AU347" i="1"/>
  <c r="AQ347" i="1"/>
  <c r="AW345" i="1"/>
  <c r="AS345" i="1"/>
  <c r="AU345" i="1"/>
  <c r="AQ345" i="1"/>
  <c r="AW343" i="1"/>
  <c r="AS343" i="1"/>
  <c r="AU343" i="1"/>
  <c r="AQ343" i="1"/>
  <c r="AW341" i="1"/>
  <c r="AS341" i="1"/>
  <c r="AY341" i="1" s="1"/>
  <c r="AU341" i="1"/>
  <c r="AQ341" i="1"/>
  <c r="AW339" i="1"/>
  <c r="AS339" i="1"/>
  <c r="AY339" i="1" s="1"/>
  <c r="AU339" i="1"/>
  <c r="AQ339" i="1"/>
  <c r="AW337" i="1"/>
  <c r="AS337" i="1"/>
  <c r="AY337" i="1" s="1"/>
  <c r="AU337" i="1"/>
  <c r="AQ337" i="1"/>
  <c r="AW335" i="1"/>
  <c r="AS335" i="1"/>
  <c r="AU335" i="1"/>
  <c r="AQ335" i="1"/>
  <c r="AW333" i="1"/>
  <c r="AS333" i="1"/>
  <c r="AY333" i="1" s="1"/>
  <c r="AU333" i="1"/>
  <c r="AQ333" i="1"/>
  <c r="AW331" i="1"/>
  <c r="AS331" i="1"/>
  <c r="AU331" i="1"/>
  <c r="AQ331" i="1"/>
  <c r="AW329" i="1"/>
  <c r="AS329" i="1"/>
  <c r="AU329" i="1"/>
  <c r="AQ329" i="1"/>
  <c r="AW327" i="1"/>
  <c r="AS327" i="1"/>
  <c r="AU327" i="1"/>
  <c r="AQ327" i="1"/>
  <c r="AW325" i="1"/>
  <c r="AS325" i="1"/>
  <c r="AY325" i="1" s="1"/>
  <c r="AU325" i="1"/>
  <c r="AQ325" i="1"/>
  <c r="AW323" i="1"/>
  <c r="AS323" i="1"/>
  <c r="AY323" i="1" s="1"/>
  <c r="AU323" i="1"/>
  <c r="AQ323" i="1"/>
  <c r="AW321" i="1"/>
  <c r="AS321" i="1"/>
  <c r="AY321" i="1" s="1"/>
  <c r="AU321" i="1"/>
  <c r="AQ321" i="1"/>
  <c r="AW319" i="1"/>
  <c r="AS319" i="1"/>
  <c r="AU319" i="1"/>
  <c r="AQ319" i="1"/>
  <c r="AW317" i="1"/>
  <c r="AS317" i="1"/>
  <c r="AY317" i="1" s="1"/>
  <c r="AU317" i="1"/>
  <c r="AQ317" i="1"/>
  <c r="AW315" i="1"/>
  <c r="AS315" i="1"/>
  <c r="AU315" i="1"/>
  <c r="AQ315" i="1"/>
  <c r="AW313" i="1"/>
  <c r="AS313" i="1"/>
  <c r="AY313" i="1" s="1"/>
  <c r="AU313" i="1"/>
  <c r="AQ313" i="1"/>
  <c r="AW311" i="1"/>
  <c r="AS311" i="1"/>
  <c r="AY311" i="1" s="1"/>
  <c r="AU311" i="1"/>
  <c r="AQ311" i="1"/>
  <c r="AW309" i="1"/>
  <c r="AS309" i="1"/>
  <c r="AY309" i="1" s="1"/>
  <c r="AU309" i="1"/>
  <c r="AQ309" i="1"/>
  <c r="AW307" i="1"/>
  <c r="AS307" i="1"/>
  <c r="AY307" i="1" s="1"/>
  <c r="AU307" i="1"/>
  <c r="AQ307" i="1"/>
  <c r="AW305" i="1"/>
  <c r="AS305" i="1"/>
  <c r="AY305" i="1" s="1"/>
  <c r="AU305" i="1"/>
  <c r="AQ305" i="1"/>
  <c r="AW303" i="1"/>
  <c r="AS303" i="1"/>
  <c r="AY303" i="1" s="1"/>
  <c r="AU303" i="1"/>
  <c r="AQ303" i="1"/>
  <c r="AW301" i="1"/>
  <c r="AS301" i="1"/>
  <c r="AU301" i="1"/>
  <c r="AQ301" i="1"/>
  <c r="AW299" i="1"/>
  <c r="AS299" i="1"/>
  <c r="AU299" i="1"/>
  <c r="AQ299" i="1"/>
  <c r="AW297" i="1"/>
  <c r="AS297" i="1"/>
  <c r="AY297" i="1" s="1"/>
  <c r="AU297" i="1"/>
  <c r="AQ297" i="1"/>
  <c r="AW295" i="1"/>
  <c r="AS295" i="1"/>
  <c r="AU295" i="1"/>
  <c r="AQ295" i="1"/>
  <c r="AW293" i="1"/>
  <c r="AS293" i="1"/>
  <c r="AY293" i="1" s="1"/>
  <c r="AU293" i="1"/>
  <c r="AQ293" i="1"/>
  <c r="AW290" i="1"/>
  <c r="AU290" i="1"/>
  <c r="AS290" i="1"/>
  <c r="AQ290" i="1"/>
  <c r="AW286" i="1"/>
  <c r="AU286" i="1"/>
  <c r="AY286" i="1" s="1"/>
  <c r="AS286" i="1"/>
  <c r="AQ286" i="1"/>
  <c r="AW282" i="1"/>
  <c r="AU282" i="1"/>
  <c r="AS282" i="1"/>
  <c r="AQ282" i="1"/>
  <c r="AW278" i="1"/>
  <c r="AU278" i="1"/>
  <c r="AY278" i="1" s="1"/>
  <c r="AS278" i="1"/>
  <c r="AQ278" i="1"/>
  <c r="AW274" i="1"/>
  <c r="AU274" i="1"/>
  <c r="AS274" i="1"/>
  <c r="AQ274" i="1"/>
  <c r="AW270" i="1"/>
  <c r="AU270" i="1"/>
  <c r="AS270" i="1"/>
  <c r="AQ270" i="1"/>
  <c r="AW266" i="1"/>
  <c r="AU266" i="1"/>
  <c r="AS266" i="1"/>
  <c r="AQ266" i="1"/>
  <c r="AW262" i="1"/>
  <c r="AU262" i="1"/>
  <c r="AY262" i="1" s="1"/>
  <c r="AS262" i="1"/>
  <c r="AQ262" i="1"/>
  <c r="AW258" i="1"/>
  <c r="AU258" i="1"/>
  <c r="AY258" i="1" s="1"/>
  <c r="AS258" i="1"/>
  <c r="AQ258" i="1"/>
  <c r="AW254" i="1"/>
  <c r="AU254" i="1"/>
  <c r="AY254" i="1" s="1"/>
  <c r="AS254" i="1"/>
  <c r="AQ254" i="1"/>
  <c r="AW250" i="1"/>
  <c r="AU250" i="1"/>
  <c r="AY250" i="1" s="1"/>
  <c r="AS250" i="1"/>
  <c r="AQ250" i="1"/>
  <c r="AW246" i="1"/>
  <c r="AU246" i="1"/>
  <c r="AY246" i="1" s="1"/>
  <c r="AS246" i="1"/>
  <c r="AQ246" i="1"/>
  <c r="AW242" i="1"/>
  <c r="AU242" i="1"/>
  <c r="AS242" i="1"/>
  <c r="AQ242" i="1"/>
  <c r="AW238" i="1"/>
  <c r="AU238" i="1"/>
  <c r="AS238" i="1"/>
  <c r="AQ238" i="1"/>
  <c r="AW234" i="1"/>
  <c r="AU234" i="1"/>
  <c r="AY234" i="1" s="1"/>
  <c r="AS234" i="1"/>
  <c r="AQ234" i="1"/>
  <c r="AW230" i="1"/>
  <c r="AU230" i="1"/>
  <c r="AY230" i="1" s="1"/>
  <c r="AS230" i="1"/>
  <c r="AQ230" i="1"/>
  <c r="AW226" i="1"/>
  <c r="AU226" i="1"/>
  <c r="AS226" i="1"/>
  <c r="AQ226" i="1"/>
  <c r="AW222" i="1"/>
  <c r="AU222" i="1"/>
  <c r="AY222" i="1" s="1"/>
  <c r="AS222" i="1"/>
  <c r="AQ222" i="1"/>
  <c r="AW218" i="1"/>
  <c r="AU218" i="1"/>
  <c r="AY218" i="1" s="1"/>
  <c r="AS218" i="1"/>
  <c r="AQ218" i="1"/>
  <c r="AW214" i="1"/>
  <c r="AU214" i="1"/>
  <c r="AY214" i="1" s="1"/>
  <c r="AS214" i="1"/>
  <c r="AQ214" i="1"/>
  <c r="AW210" i="1"/>
  <c r="AU210" i="1"/>
  <c r="AS210" i="1"/>
  <c r="AQ210" i="1"/>
  <c r="AW206" i="1"/>
  <c r="AU206" i="1"/>
  <c r="AY206" i="1" s="1"/>
  <c r="AS206" i="1"/>
  <c r="AQ206" i="1"/>
  <c r="AW202" i="1"/>
  <c r="AU202" i="1"/>
  <c r="AS202" i="1"/>
  <c r="AQ202" i="1"/>
  <c r="AW198" i="1"/>
  <c r="AU198" i="1"/>
  <c r="AY198" i="1" s="1"/>
  <c r="AS198" i="1"/>
  <c r="AQ198" i="1"/>
  <c r="AW194" i="1"/>
  <c r="AU194" i="1"/>
  <c r="AS194" i="1"/>
  <c r="AQ194" i="1"/>
  <c r="AW190" i="1"/>
  <c r="AU190" i="1"/>
  <c r="AY190" i="1" s="1"/>
  <c r="AS190" i="1"/>
  <c r="AQ190" i="1"/>
  <c r="AW186" i="1"/>
  <c r="AU186" i="1"/>
  <c r="AY186" i="1" s="1"/>
  <c r="AS186" i="1"/>
  <c r="AQ186" i="1"/>
  <c r="AU182" i="1"/>
  <c r="AW182" i="1"/>
  <c r="AY182" i="1" s="1"/>
  <c r="AS182" i="1"/>
  <c r="AQ182" i="1"/>
  <c r="AU140" i="1"/>
  <c r="AW140" i="1"/>
  <c r="AY140" i="1" s="1"/>
  <c r="AS140" i="1"/>
  <c r="AQ140" i="1"/>
  <c r="AU136" i="1"/>
  <c r="AW136" i="1"/>
  <c r="AY136" i="1" s="1"/>
  <c r="AS136" i="1"/>
  <c r="AQ136" i="1"/>
  <c r="AU132" i="1"/>
  <c r="AW132" i="1"/>
  <c r="AY132" i="1" s="1"/>
  <c r="AS132" i="1"/>
  <c r="AQ132" i="1"/>
  <c r="AU128" i="1"/>
  <c r="AW128" i="1"/>
  <c r="AY128" i="1" s="1"/>
  <c r="AS128" i="1"/>
  <c r="AQ128" i="1"/>
  <c r="AU124" i="1"/>
  <c r="AW124" i="1"/>
  <c r="AS124" i="1"/>
  <c r="AQ124" i="1"/>
  <c r="AU120" i="1"/>
  <c r="AW120" i="1"/>
  <c r="AY120" i="1" s="1"/>
  <c r="AS120" i="1"/>
  <c r="AQ120" i="1"/>
  <c r="AU116" i="1"/>
  <c r="AW116" i="1"/>
  <c r="AY116" i="1" s="1"/>
  <c r="AS116" i="1"/>
  <c r="AQ116" i="1"/>
  <c r="AU112" i="1"/>
  <c r="AW112" i="1"/>
  <c r="AY112" i="1" s="1"/>
  <c r="AS112" i="1"/>
  <c r="AQ112" i="1"/>
  <c r="AU108" i="1"/>
  <c r="AW108" i="1"/>
  <c r="AY108" i="1" s="1"/>
  <c r="AS108" i="1"/>
  <c r="AQ108" i="1"/>
  <c r="AU104" i="1"/>
  <c r="AW104" i="1"/>
  <c r="AY104" i="1" s="1"/>
  <c r="AS104" i="1"/>
  <c r="AQ104" i="1"/>
  <c r="AU178" i="1"/>
  <c r="AW178" i="1"/>
  <c r="AY178" i="1" s="1"/>
  <c r="AS178" i="1"/>
  <c r="AQ178" i="1"/>
  <c r="AU176" i="1"/>
  <c r="AW176" i="1"/>
  <c r="AY176" i="1" s="1"/>
  <c r="AS176" i="1"/>
  <c r="AQ176" i="1"/>
  <c r="AU174" i="1"/>
  <c r="AW174" i="1"/>
  <c r="AS174" i="1"/>
  <c r="AQ174" i="1"/>
  <c r="AU172" i="1"/>
  <c r="AW172" i="1"/>
  <c r="AY172" i="1" s="1"/>
  <c r="AS172" i="1"/>
  <c r="AQ172" i="1"/>
  <c r="AU170" i="1"/>
  <c r="AW170" i="1"/>
  <c r="AY170" i="1" s="1"/>
  <c r="AS170" i="1"/>
  <c r="AQ170" i="1"/>
  <c r="AU168" i="1"/>
  <c r="AW168" i="1"/>
  <c r="AY168" i="1" s="1"/>
  <c r="AS168" i="1"/>
  <c r="AQ168" i="1"/>
  <c r="AU166" i="1"/>
  <c r="AW166" i="1"/>
  <c r="AY166" i="1" s="1"/>
  <c r="AS166" i="1"/>
  <c r="AQ166" i="1"/>
  <c r="AU164" i="1"/>
  <c r="AW164" i="1"/>
  <c r="AY164" i="1" s="1"/>
  <c r="AS164" i="1"/>
  <c r="AQ164" i="1"/>
  <c r="AU162" i="1"/>
  <c r="AW162" i="1"/>
  <c r="AY162" i="1" s="1"/>
  <c r="AS162" i="1"/>
  <c r="AQ162" i="1"/>
  <c r="AU160" i="1"/>
  <c r="AW160" i="1"/>
  <c r="AY160" i="1" s="1"/>
  <c r="AS160" i="1"/>
  <c r="AQ160" i="1"/>
  <c r="AU158" i="1"/>
  <c r="AW158" i="1"/>
  <c r="AS158" i="1"/>
  <c r="AQ158" i="1"/>
  <c r="AU156" i="1"/>
  <c r="AW156" i="1"/>
  <c r="AY156" i="1" s="1"/>
  <c r="AS156" i="1"/>
  <c r="AQ156" i="1"/>
  <c r="AU154" i="1"/>
  <c r="AW154" i="1"/>
  <c r="AY154" i="1" s="1"/>
  <c r="AS154" i="1"/>
  <c r="AQ154" i="1"/>
  <c r="AU152" i="1"/>
  <c r="AW152" i="1"/>
  <c r="AY152" i="1" s="1"/>
  <c r="AS152" i="1"/>
  <c r="AQ152" i="1"/>
  <c r="AU150" i="1"/>
  <c r="AW150" i="1"/>
  <c r="AY150" i="1" s="1"/>
  <c r="AS150" i="1"/>
  <c r="AQ150" i="1"/>
  <c r="AU148" i="1"/>
  <c r="AW148" i="1"/>
  <c r="AY148" i="1" s="1"/>
  <c r="AS148" i="1"/>
  <c r="AQ148" i="1"/>
  <c r="AU146" i="1"/>
  <c r="AW146" i="1"/>
  <c r="AY146" i="1" s="1"/>
  <c r="AS146" i="1"/>
  <c r="AQ146" i="1"/>
  <c r="AU144" i="1"/>
  <c r="AW144" i="1"/>
  <c r="AY144" i="1" s="1"/>
  <c r="AS144" i="1"/>
  <c r="AQ144" i="1"/>
  <c r="AU142" i="1"/>
  <c r="AW142" i="1"/>
  <c r="AY142" i="1" s="1"/>
  <c r="AS142" i="1"/>
  <c r="AQ142" i="1"/>
  <c r="AW139" i="1"/>
  <c r="AU139" i="1"/>
  <c r="AY139" i="1" s="1"/>
  <c r="AS139" i="1"/>
  <c r="AQ139" i="1"/>
  <c r="AW135" i="1"/>
  <c r="AU135" i="1"/>
  <c r="AY135" i="1" s="1"/>
  <c r="AS135" i="1"/>
  <c r="AQ135" i="1"/>
  <c r="AW131" i="1"/>
  <c r="AU131" i="1"/>
  <c r="AS131" i="1"/>
  <c r="AQ131" i="1"/>
  <c r="AW127" i="1"/>
  <c r="AU127" i="1"/>
  <c r="AY127" i="1" s="1"/>
  <c r="AS127" i="1"/>
  <c r="AQ127" i="1"/>
  <c r="AW123" i="1"/>
  <c r="AU123" i="1"/>
  <c r="AY123" i="1" s="1"/>
  <c r="AS123" i="1"/>
  <c r="AQ123" i="1"/>
  <c r="AW119" i="1"/>
  <c r="AU119" i="1"/>
  <c r="AY119" i="1" s="1"/>
  <c r="AS119" i="1"/>
  <c r="AQ119" i="1"/>
  <c r="AW115" i="1"/>
  <c r="AU115" i="1"/>
  <c r="AY115" i="1" s="1"/>
  <c r="AS115" i="1"/>
  <c r="AQ115" i="1"/>
  <c r="AW111" i="1"/>
  <c r="AU111" i="1"/>
  <c r="AS111" i="1"/>
  <c r="AQ111" i="1"/>
  <c r="AW107" i="1"/>
  <c r="AU107" i="1"/>
  <c r="AY107" i="1" s="1"/>
  <c r="AS107" i="1"/>
  <c r="AQ107" i="1"/>
  <c r="AW103" i="1"/>
  <c r="AU103" i="1"/>
  <c r="AS103" i="1"/>
  <c r="AQ103" i="1"/>
  <c r="AW101" i="1"/>
  <c r="AU101" i="1"/>
  <c r="AS101" i="1"/>
  <c r="AQ101" i="1"/>
  <c r="AW99" i="1"/>
  <c r="AU99" i="1"/>
  <c r="AY99" i="1" s="1"/>
  <c r="AS99" i="1"/>
  <c r="AQ99" i="1"/>
  <c r="AW97" i="1"/>
  <c r="AU97" i="1"/>
  <c r="AY97" i="1" s="1"/>
  <c r="AS97" i="1"/>
  <c r="AQ97" i="1"/>
  <c r="AW95" i="1"/>
  <c r="AU95" i="1"/>
  <c r="AS95" i="1"/>
  <c r="AQ95" i="1"/>
  <c r="AW93" i="1"/>
  <c r="AU93" i="1"/>
  <c r="AY93" i="1" s="1"/>
  <c r="AS93" i="1"/>
  <c r="AQ93" i="1"/>
  <c r="AW91" i="1"/>
  <c r="AU91" i="1"/>
  <c r="AS91" i="1"/>
  <c r="AQ91" i="1"/>
  <c r="AW89" i="1"/>
  <c r="AU89" i="1"/>
  <c r="AY89" i="1" s="1"/>
  <c r="AS89" i="1"/>
  <c r="AQ89" i="1"/>
  <c r="AU86" i="1"/>
  <c r="AW86" i="1"/>
  <c r="AY86" i="1" s="1"/>
  <c r="AS86" i="1"/>
  <c r="AQ86" i="1"/>
  <c r="AU82" i="1"/>
  <c r="AW82" i="1"/>
  <c r="AY82" i="1" s="1"/>
  <c r="AS82" i="1"/>
  <c r="AQ82" i="1"/>
  <c r="AU78" i="1"/>
  <c r="AW78" i="1"/>
  <c r="AY78" i="1" s="1"/>
  <c r="AS78" i="1"/>
  <c r="AQ78" i="1"/>
  <c r="AU74" i="1"/>
  <c r="AW74" i="1"/>
  <c r="AY74" i="1" s="1"/>
  <c r="AS74" i="1"/>
  <c r="AQ74" i="1"/>
  <c r="AU70" i="1"/>
  <c r="AW70" i="1"/>
  <c r="AY70" i="1" s="1"/>
  <c r="AS70" i="1"/>
  <c r="AQ70" i="1"/>
  <c r="AU66" i="1"/>
  <c r="AW66" i="1"/>
  <c r="AY66" i="1" s="1"/>
  <c r="AS66" i="1"/>
  <c r="AQ66" i="1"/>
  <c r="AU62" i="1"/>
  <c r="AW62" i="1"/>
  <c r="AY62" i="1" s="1"/>
  <c r="AS62" i="1"/>
  <c r="AQ62" i="1"/>
  <c r="AU58" i="1"/>
  <c r="AW58" i="1"/>
  <c r="AY58" i="1" s="1"/>
  <c r="AS58" i="1"/>
  <c r="AQ58" i="1"/>
  <c r="AU54" i="1"/>
  <c r="AW54" i="1"/>
  <c r="AY54" i="1" s="1"/>
  <c r="AS54" i="1"/>
  <c r="AQ54" i="1"/>
  <c r="AU50" i="1"/>
  <c r="AW50" i="1"/>
  <c r="AY50" i="1" s="1"/>
  <c r="AS50" i="1"/>
  <c r="AQ50" i="1"/>
  <c r="AU46" i="1"/>
  <c r="AW46" i="1"/>
  <c r="AY46" i="1" s="1"/>
  <c r="AS46" i="1"/>
  <c r="AQ46" i="1"/>
  <c r="AU42" i="1"/>
  <c r="AW42" i="1"/>
  <c r="AY42" i="1" s="1"/>
  <c r="AS42" i="1"/>
  <c r="AQ42" i="1"/>
  <c r="AU38" i="1"/>
  <c r="AW38" i="1"/>
  <c r="AS38" i="1"/>
  <c r="AQ38" i="1"/>
  <c r="AU34" i="1"/>
  <c r="AW34" i="1"/>
  <c r="AY34" i="1" s="1"/>
  <c r="AS34" i="1"/>
  <c r="AQ34" i="1"/>
  <c r="AU30" i="1"/>
  <c r="AW30" i="1"/>
  <c r="AY30" i="1" s="1"/>
  <c r="AS30" i="1"/>
  <c r="AQ30" i="1"/>
  <c r="AU26" i="1"/>
  <c r="AW26" i="1"/>
  <c r="AS26" i="1"/>
  <c r="AQ26" i="1"/>
  <c r="AW85" i="1"/>
  <c r="AU85" i="1"/>
  <c r="AS85" i="1"/>
  <c r="AQ85" i="1"/>
  <c r="AW81" i="1"/>
  <c r="AU81" i="1"/>
  <c r="AS81" i="1"/>
  <c r="AQ81" i="1"/>
  <c r="AW77" i="1"/>
  <c r="AU77" i="1"/>
  <c r="AY77" i="1" s="1"/>
  <c r="AS77" i="1"/>
  <c r="AQ77" i="1"/>
  <c r="AW73" i="1"/>
  <c r="AU73" i="1"/>
  <c r="AY73" i="1" s="1"/>
  <c r="AS73" i="1"/>
  <c r="AQ73" i="1"/>
  <c r="AW69" i="1"/>
  <c r="AU69" i="1"/>
  <c r="AY69" i="1" s="1"/>
  <c r="AS69" i="1"/>
  <c r="AQ69" i="1"/>
  <c r="AW65" i="1"/>
  <c r="AU65" i="1"/>
  <c r="AY65" i="1" s="1"/>
  <c r="AS65" i="1"/>
  <c r="AQ65" i="1"/>
  <c r="AW61" i="1"/>
  <c r="AU61" i="1"/>
  <c r="AY61" i="1" s="1"/>
  <c r="AS61" i="1"/>
  <c r="AQ61" i="1"/>
  <c r="AW57" i="1"/>
  <c r="AU57" i="1"/>
  <c r="AY57" i="1" s="1"/>
  <c r="AS57" i="1"/>
  <c r="AQ57" i="1"/>
  <c r="AW53" i="1"/>
  <c r="AU53" i="1"/>
  <c r="AS53" i="1"/>
  <c r="AQ53" i="1"/>
  <c r="AW49" i="1"/>
  <c r="AU49" i="1"/>
  <c r="AS49" i="1"/>
  <c r="AQ49" i="1"/>
  <c r="AW45" i="1"/>
  <c r="AU45" i="1"/>
  <c r="AY45" i="1" s="1"/>
  <c r="AS45" i="1"/>
  <c r="AQ45" i="1"/>
  <c r="AW41" i="1"/>
  <c r="AU41" i="1"/>
  <c r="AY41" i="1" s="1"/>
  <c r="AS41" i="1"/>
  <c r="AQ41" i="1"/>
  <c r="AW37" i="1"/>
  <c r="AU37" i="1"/>
  <c r="AS37" i="1"/>
  <c r="AQ37" i="1"/>
  <c r="AW33" i="1"/>
  <c r="AU33" i="1"/>
  <c r="AY33" i="1" s="1"/>
  <c r="AS33" i="1"/>
  <c r="AQ33" i="1"/>
  <c r="AW29" i="1"/>
  <c r="AU29" i="1"/>
  <c r="AS29" i="1"/>
  <c r="AQ29" i="1"/>
  <c r="AW25" i="1"/>
  <c r="AU25" i="1"/>
  <c r="AS25" i="1"/>
  <c r="AQ25" i="1"/>
  <c r="AW23" i="1"/>
  <c r="AU23" i="1"/>
  <c r="AS23" i="1"/>
  <c r="AQ23" i="1"/>
  <c r="AW21" i="1"/>
  <c r="AU21" i="1"/>
  <c r="AS21" i="1"/>
  <c r="AQ21" i="1"/>
  <c r="AW19" i="1"/>
  <c r="AU19" i="1"/>
  <c r="AS19" i="1"/>
  <c r="AQ19" i="1"/>
  <c r="AW17" i="1"/>
  <c r="AU17" i="1"/>
  <c r="AS17" i="1"/>
  <c r="AQ17" i="1"/>
  <c r="AW15" i="1"/>
  <c r="AU15" i="1"/>
  <c r="AS15" i="1"/>
  <c r="AQ15" i="1"/>
  <c r="AW13" i="1"/>
  <c r="AU13" i="1"/>
  <c r="AS13" i="1"/>
  <c r="AQ13" i="1"/>
  <c r="AW11" i="1"/>
  <c r="AU11" i="1"/>
  <c r="AS11" i="1"/>
  <c r="AQ11" i="1"/>
  <c r="AW9" i="1"/>
  <c r="AU9" i="1"/>
  <c r="AS9" i="1"/>
  <c r="AQ9" i="1"/>
  <c r="AW7" i="1"/>
  <c r="AU7" i="1"/>
  <c r="AS7" i="1"/>
  <c r="AQ7" i="1"/>
  <c r="AW495" i="1"/>
  <c r="AU495" i="1"/>
  <c r="AQ495" i="1"/>
  <c r="AS495" i="1"/>
  <c r="AW498" i="1"/>
  <c r="AU498" i="1"/>
  <c r="AS498" i="1"/>
  <c r="AQ498" i="1"/>
  <c r="AW494" i="1"/>
  <c r="AU494" i="1"/>
  <c r="AS494" i="1"/>
  <c r="AQ494" i="1"/>
  <c r="AW490" i="1"/>
  <c r="AU490" i="1"/>
  <c r="AS490" i="1"/>
  <c r="AQ490" i="1"/>
  <c r="AW486" i="1"/>
  <c r="AU486" i="1"/>
  <c r="AS486" i="1"/>
  <c r="AQ486" i="1"/>
  <c r="AW482" i="1"/>
  <c r="AU482" i="1"/>
  <c r="AY482" i="1" s="1"/>
  <c r="AS482" i="1"/>
  <c r="AQ482" i="1"/>
  <c r="AW478" i="1"/>
  <c r="AU478" i="1"/>
  <c r="AS478" i="1"/>
  <c r="AQ478" i="1"/>
  <c r="AW474" i="1"/>
  <c r="AU474" i="1"/>
  <c r="AY474" i="1" s="1"/>
  <c r="AS474" i="1"/>
  <c r="AQ474" i="1"/>
  <c r="AW470" i="1"/>
  <c r="AU470" i="1"/>
  <c r="AS470" i="1"/>
  <c r="AQ470" i="1"/>
  <c r="AW466" i="1"/>
  <c r="AU466" i="1"/>
  <c r="AS466" i="1"/>
  <c r="AQ466" i="1"/>
  <c r="AW462" i="1"/>
  <c r="AU462" i="1"/>
  <c r="AS462" i="1"/>
  <c r="AQ462" i="1"/>
  <c r="AW497" i="1"/>
  <c r="AU497" i="1"/>
  <c r="AQ497" i="1"/>
  <c r="AS497" i="1"/>
  <c r="AW491" i="1"/>
  <c r="AU491" i="1"/>
  <c r="AY491" i="1" s="1"/>
  <c r="AQ491" i="1"/>
  <c r="AS491" i="1"/>
  <c r="AW487" i="1"/>
  <c r="AU487" i="1"/>
  <c r="AY487" i="1" s="1"/>
  <c r="AQ487" i="1"/>
  <c r="AS487" i="1"/>
  <c r="AW483" i="1"/>
  <c r="AU483" i="1"/>
  <c r="AY483" i="1" s="1"/>
  <c r="AQ483" i="1"/>
  <c r="AS483" i="1"/>
  <c r="AW479" i="1"/>
  <c r="AU479" i="1"/>
  <c r="AQ479" i="1"/>
  <c r="AS479" i="1"/>
  <c r="AW475" i="1"/>
  <c r="AU475" i="1"/>
  <c r="AY475" i="1" s="1"/>
  <c r="AQ475" i="1"/>
  <c r="AS475" i="1"/>
  <c r="AW471" i="1"/>
  <c r="AU471" i="1"/>
  <c r="AQ471" i="1"/>
  <c r="AS471" i="1"/>
  <c r="AW467" i="1"/>
  <c r="AU467" i="1"/>
  <c r="AQ467" i="1"/>
  <c r="AS467" i="1"/>
  <c r="AW463" i="1"/>
  <c r="AU463" i="1"/>
  <c r="AY463" i="1" s="1"/>
  <c r="AQ463" i="1"/>
  <c r="AS463" i="1"/>
  <c r="AW459" i="1"/>
  <c r="AU459" i="1"/>
  <c r="AY459" i="1" s="1"/>
  <c r="AQ459" i="1"/>
  <c r="AS459" i="1"/>
  <c r="AW455" i="1"/>
  <c r="AU455" i="1"/>
  <c r="AQ455" i="1"/>
  <c r="AS455" i="1"/>
  <c r="AW451" i="1"/>
  <c r="AU451" i="1"/>
  <c r="AY451" i="1" s="1"/>
  <c r="AQ451" i="1"/>
  <c r="AS451" i="1"/>
  <c r="AW447" i="1"/>
  <c r="AU447" i="1"/>
  <c r="AY447" i="1" s="1"/>
  <c r="AQ447" i="1"/>
  <c r="AS447" i="1"/>
  <c r="AW443" i="1"/>
  <c r="AU443" i="1"/>
  <c r="AY443" i="1" s="1"/>
  <c r="AQ443" i="1"/>
  <c r="AS443" i="1"/>
  <c r="AW440" i="1"/>
  <c r="AU440" i="1"/>
  <c r="AS440" i="1"/>
  <c r="AQ440" i="1"/>
  <c r="AW436" i="1"/>
  <c r="AU436" i="1"/>
  <c r="AS436" i="1"/>
  <c r="AQ436" i="1"/>
  <c r="AW432" i="1"/>
  <c r="AU432" i="1"/>
  <c r="AY432" i="1" s="1"/>
  <c r="AS432" i="1"/>
  <c r="AQ432" i="1"/>
  <c r="AW428" i="1"/>
  <c r="AU428" i="1"/>
  <c r="AY428" i="1" s="1"/>
  <c r="AS428" i="1"/>
  <c r="AQ428" i="1"/>
  <c r="AW425" i="1"/>
  <c r="AU425" i="1"/>
  <c r="AQ425" i="1"/>
  <c r="AS425" i="1"/>
  <c r="AW421" i="1"/>
  <c r="AU421" i="1"/>
  <c r="AQ421" i="1"/>
  <c r="AS421" i="1"/>
  <c r="AW417" i="1"/>
  <c r="AU417" i="1"/>
  <c r="AY417" i="1" s="1"/>
  <c r="AQ417" i="1"/>
  <c r="AS417" i="1"/>
  <c r="AW413" i="1"/>
  <c r="AU413" i="1"/>
  <c r="AQ413" i="1"/>
  <c r="AS413" i="1"/>
  <c r="AW409" i="1"/>
  <c r="AU409" i="1"/>
  <c r="AY409" i="1" s="1"/>
  <c r="AQ409" i="1"/>
  <c r="AS409" i="1"/>
  <c r="AW405" i="1"/>
  <c r="AU405" i="1"/>
  <c r="AY405" i="1" s="1"/>
  <c r="AQ405" i="1"/>
  <c r="AS405" i="1"/>
  <c r="AW402" i="1"/>
  <c r="AU402" i="1"/>
  <c r="AY402" i="1" s="1"/>
  <c r="AS402" i="1"/>
  <c r="AQ402" i="1"/>
  <c r="AW398" i="1"/>
  <c r="AU398" i="1"/>
  <c r="AS398" i="1"/>
  <c r="AQ398" i="1"/>
  <c r="AW394" i="1"/>
  <c r="AU394" i="1"/>
  <c r="AS394" i="1"/>
  <c r="AQ394" i="1"/>
  <c r="AW390" i="1"/>
  <c r="AU390" i="1"/>
  <c r="AS390" i="1"/>
  <c r="AQ390" i="1"/>
  <c r="AW386" i="1"/>
  <c r="AU386" i="1"/>
  <c r="AY386" i="1" s="1"/>
  <c r="AS386" i="1"/>
  <c r="AQ386" i="1"/>
  <c r="AW382" i="1"/>
  <c r="AU382" i="1"/>
  <c r="AS382" i="1"/>
  <c r="AQ382" i="1"/>
  <c r="AW379" i="1"/>
  <c r="AU379" i="1"/>
  <c r="AQ379" i="1"/>
  <c r="AS379" i="1"/>
  <c r="AW375" i="1"/>
  <c r="AU375" i="1"/>
  <c r="AQ375" i="1"/>
  <c r="AS375" i="1"/>
  <c r="AW371" i="1"/>
  <c r="AU371" i="1"/>
  <c r="AQ371" i="1"/>
  <c r="AS371" i="1"/>
  <c r="AW367" i="1"/>
  <c r="AS367" i="1"/>
  <c r="AY367" i="1" s="1"/>
  <c r="AU367" i="1"/>
  <c r="AQ367" i="1"/>
  <c r="AW363" i="1"/>
  <c r="AS363" i="1"/>
  <c r="AU363" i="1"/>
  <c r="AQ363" i="1"/>
  <c r="AW358" i="1"/>
  <c r="AU358" i="1"/>
  <c r="AY358" i="1" s="1"/>
  <c r="AS358" i="1"/>
  <c r="AQ358" i="1"/>
  <c r="AW352" i="1"/>
  <c r="AU352" i="1"/>
  <c r="AY352" i="1" s="1"/>
  <c r="AS352" i="1"/>
  <c r="AQ352" i="1"/>
  <c r="AW289" i="1"/>
  <c r="AS289" i="1"/>
  <c r="AY289" i="1" s="1"/>
  <c r="AU289" i="1"/>
  <c r="AQ289" i="1"/>
  <c r="AW285" i="1"/>
  <c r="AS285" i="1"/>
  <c r="AU285" i="1"/>
  <c r="AQ285" i="1"/>
  <c r="AW281" i="1"/>
  <c r="AS281" i="1"/>
  <c r="AY281" i="1" s="1"/>
  <c r="AU281" i="1"/>
  <c r="AQ281" i="1"/>
  <c r="AW277" i="1"/>
  <c r="AS277" i="1"/>
  <c r="AU277" i="1"/>
  <c r="AQ277" i="1"/>
  <c r="AW273" i="1"/>
  <c r="AS273" i="1"/>
  <c r="AY273" i="1" s="1"/>
  <c r="AU273" i="1"/>
  <c r="AQ273" i="1"/>
  <c r="AW269" i="1"/>
  <c r="AS269" i="1"/>
  <c r="AY269" i="1" s="1"/>
  <c r="AU269" i="1"/>
  <c r="AQ269" i="1"/>
  <c r="AW265" i="1"/>
  <c r="AS265" i="1"/>
  <c r="AY265" i="1" s="1"/>
  <c r="AU265" i="1"/>
  <c r="AQ265" i="1"/>
  <c r="AW261" i="1"/>
  <c r="AS261" i="1"/>
  <c r="AU261" i="1"/>
  <c r="AQ261" i="1"/>
  <c r="AW257" i="1"/>
  <c r="AS257" i="1"/>
  <c r="AY257" i="1" s="1"/>
  <c r="AU257" i="1"/>
  <c r="AQ257" i="1"/>
  <c r="AW253" i="1"/>
  <c r="AS253" i="1"/>
  <c r="AU253" i="1"/>
  <c r="AQ253" i="1"/>
  <c r="AW249" i="1"/>
  <c r="AS249" i="1"/>
  <c r="AY249" i="1" s="1"/>
  <c r="AU249" i="1"/>
  <c r="AQ249" i="1"/>
  <c r="AW245" i="1"/>
  <c r="AS245" i="1"/>
  <c r="AY245" i="1" s="1"/>
  <c r="AU245" i="1"/>
  <c r="AQ245" i="1"/>
  <c r="AW241" i="1"/>
  <c r="AS241" i="1"/>
  <c r="AY241" i="1" s="1"/>
  <c r="AU241" i="1"/>
  <c r="AQ241" i="1"/>
  <c r="AW237" i="1"/>
  <c r="AS237" i="1"/>
  <c r="AY237" i="1" s="1"/>
  <c r="AU237" i="1"/>
  <c r="AQ237" i="1"/>
  <c r="AW233" i="1"/>
  <c r="AS233" i="1"/>
  <c r="AY233" i="1" s="1"/>
  <c r="AU233" i="1"/>
  <c r="AQ233" i="1"/>
  <c r="AW229" i="1"/>
  <c r="AS229" i="1"/>
  <c r="AY229" i="1" s="1"/>
  <c r="AU229" i="1"/>
  <c r="AQ229" i="1"/>
  <c r="AW225" i="1"/>
  <c r="AS225" i="1"/>
  <c r="AU225" i="1"/>
  <c r="AQ225" i="1"/>
  <c r="AW221" i="1"/>
  <c r="AS221" i="1"/>
  <c r="AU221" i="1"/>
  <c r="AQ221" i="1"/>
  <c r="AW217" i="1"/>
  <c r="AS217" i="1"/>
  <c r="AY217" i="1" s="1"/>
  <c r="AU217" i="1"/>
  <c r="AQ217" i="1"/>
  <c r="AW213" i="1"/>
  <c r="AS213" i="1"/>
  <c r="AY213" i="1" s="1"/>
  <c r="AU213" i="1"/>
  <c r="AQ213" i="1"/>
  <c r="AW209" i="1"/>
  <c r="AS209" i="1"/>
  <c r="AY209" i="1" s="1"/>
  <c r="AU209" i="1"/>
  <c r="AQ209" i="1"/>
  <c r="AW205" i="1"/>
  <c r="AS205" i="1"/>
  <c r="AY205" i="1" s="1"/>
  <c r="AU205" i="1"/>
  <c r="AQ205" i="1"/>
  <c r="AW201" i="1"/>
  <c r="AS201" i="1"/>
  <c r="AY201" i="1" s="1"/>
  <c r="AU201" i="1"/>
  <c r="AQ201" i="1"/>
  <c r="AW197" i="1"/>
  <c r="AS197" i="1"/>
  <c r="AU197" i="1"/>
  <c r="AQ197" i="1"/>
  <c r="AW193" i="1"/>
  <c r="AS193" i="1"/>
  <c r="AY193" i="1" s="1"/>
  <c r="AU193" i="1"/>
  <c r="AQ193" i="1"/>
  <c r="AW189" i="1"/>
  <c r="AS189" i="1"/>
  <c r="AY189" i="1" s="1"/>
  <c r="AU189" i="1"/>
  <c r="AQ189" i="1"/>
  <c r="AW185" i="1"/>
  <c r="AU185" i="1"/>
  <c r="AS185" i="1"/>
  <c r="AQ185" i="1"/>
  <c r="AW181" i="1"/>
  <c r="AU181" i="1"/>
  <c r="AS181" i="1"/>
  <c r="AQ181" i="1"/>
  <c r="AW458" i="1"/>
  <c r="AU458" i="1"/>
  <c r="AY458" i="1" s="1"/>
  <c r="AS458" i="1"/>
  <c r="AQ458" i="1"/>
  <c r="AW454" i="1"/>
  <c r="AU454" i="1"/>
  <c r="AS454" i="1"/>
  <c r="AQ454" i="1"/>
  <c r="AW450" i="1"/>
  <c r="AU450" i="1"/>
  <c r="AY450" i="1" s="1"/>
  <c r="AS450" i="1"/>
  <c r="AQ450" i="1"/>
  <c r="AW446" i="1"/>
  <c r="AU446" i="1"/>
  <c r="AY446" i="1" s="1"/>
  <c r="AS446" i="1"/>
  <c r="AQ446" i="1"/>
  <c r="AW442" i="1"/>
  <c r="AU442" i="1"/>
  <c r="AY442" i="1" s="1"/>
  <c r="AS442" i="1"/>
  <c r="AQ442" i="1"/>
  <c r="AW437" i="1"/>
  <c r="AU437" i="1"/>
  <c r="AY437" i="1" s="1"/>
  <c r="AQ437" i="1"/>
  <c r="AS437" i="1"/>
  <c r="AW433" i="1"/>
  <c r="AU433" i="1"/>
  <c r="AQ433" i="1"/>
  <c r="AS433" i="1"/>
  <c r="AW429" i="1"/>
  <c r="AU429" i="1"/>
  <c r="AQ429" i="1"/>
  <c r="AS429" i="1"/>
  <c r="AW424" i="1"/>
  <c r="AU424" i="1"/>
  <c r="AS424" i="1"/>
  <c r="AQ424" i="1"/>
  <c r="AW420" i="1"/>
  <c r="AU420" i="1"/>
  <c r="AY420" i="1" s="1"/>
  <c r="AS420" i="1"/>
  <c r="AQ420" i="1"/>
  <c r="AW416" i="1"/>
  <c r="AU416" i="1"/>
  <c r="AS416" i="1"/>
  <c r="AQ416" i="1"/>
  <c r="AW412" i="1"/>
  <c r="AU412" i="1"/>
  <c r="AS412" i="1"/>
  <c r="AQ412" i="1"/>
  <c r="AW408" i="1"/>
  <c r="AU408" i="1"/>
  <c r="AS408" i="1"/>
  <c r="AQ408" i="1"/>
  <c r="AW404" i="1"/>
  <c r="AU404" i="1"/>
  <c r="AS404" i="1"/>
  <c r="AQ404" i="1"/>
  <c r="AW399" i="1"/>
  <c r="AU399" i="1"/>
  <c r="AQ399" i="1"/>
  <c r="AS399" i="1"/>
  <c r="AW395" i="1"/>
  <c r="AU395" i="1"/>
  <c r="AY395" i="1" s="1"/>
  <c r="AQ395" i="1"/>
  <c r="AS395" i="1"/>
  <c r="AW391" i="1"/>
  <c r="AU391" i="1"/>
  <c r="AQ391" i="1"/>
  <c r="AS391" i="1"/>
  <c r="AW387" i="1"/>
  <c r="AU387" i="1"/>
  <c r="AQ387" i="1"/>
  <c r="AS387" i="1"/>
  <c r="AW383" i="1"/>
  <c r="AU383" i="1"/>
  <c r="AY383" i="1" s="1"/>
  <c r="AQ383" i="1"/>
  <c r="AS383" i="1"/>
  <c r="AW378" i="1"/>
  <c r="AU378" i="1"/>
  <c r="AY378" i="1" s="1"/>
  <c r="AS378" i="1"/>
  <c r="AQ378" i="1"/>
  <c r="AW374" i="1"/>
  <c r="AU374" i="1"/>
  <c r="AY374" i="1" s="1"/>
  <c r="AS374" i="1"/>
  <c r="AQ374" i="1"/>
  <c r="AW370" i="1"/>
  <c r="AU370" i="1"/>
  <c r="AY370" i="1" s="1"/>
  <c r="AS370" i="1"/>
  <c r="AQ370" i="1"/>
  <c r="AW366" i="1"/>
  <c r="AU366" i="1"/>
  <c r="AY366" i="1" s="1"/>
  <c r="AS366" i="1"/>
  <c r="AQ366" i="1"/>
  <c r="AW362" i="1"/>
  <c r="AU362" i="1"/>
  <c r="AY362" i="1" s="1"/>
  <c r="AS362" i="1"/>
  <c r="AQ362" i="1"/>
  <c r="AW359" i="1"/>
  <c r="AS359" i="1"/>
  <c r="AY359" i="1" s="1"/>
  <c r="AU359" i="1"/>
  <c r="AQ359" i="1"/>
  <c r="AW355" i="1"/>
  <c r="AS355" i="1"/>
  <c r="AU355" i="1"/>
  <c r="AQ355" i="1"/>
  <c r="AW353" i="1"/>
  <c r="AS353" i="1"/>
  <c r="AY353" i="1" s="1"/>
  <c r="AU353" i="1"/>
  <c r="AQ353" i="1"/>
  <c r="AW350" i="1"/>
  <c r="AU350" i="1"/>
  <c r="AS350" i="1"/>
  <c r="AQ350" i="1"/>
  <c r="AW348" i="1"/>
  <c r="AU348" i="1"/>
  <c r="AY348" i="1" s="1"/>
  <c r="AS348" i="1"/>
  <c r="AQ348" i="1"/>
  <c r="AW346" i="1"/>
  <c r="AU346" i="1"/>
  <c r="AY346" i="1" s="1"/>
  <c r="AS346" i="1"/>
  <c r="AQ346" i="1"/>
  <c r="AW344" i="1"/>
  <c r="AU344" i="1"/>
  <c r="AY344" i="1" s="1"/>
  <c r="AS344" i="1"/>
  <c r="AQ344" i="1"/>
  <c r="AW342" i="1"/>
  <c r="AU342" i="1"/>
  <c r="AS342" i="1"/>
  <c r="AQ342" i="1"/>
  <c r="AW340" i="1"/>
  <c r="AU340" i="1"/>
  <c r="AY340" i="1" s="1"/>
  <c r="AS340" i="1"/>
  <c r="AQ340" i="1"/>
  <c r="AW338" i="1"/>
  <c r="AU338" i="1"/>
  <c r="AY338" i="1" s="1"/>
  <c r="AS338" i="1"/>
  <c r="AQ338" i="1"/>
  <c r="AW336" i="1"/>
  <c r="AU336" i="1"/>
  <c r="AY336" i="1" s="1"/>
  <c r="AS336" i="1"/>
  <c r="AQ336" i="1"/>
  <c r="AW334" i="1"/>
  <c r="AU334" i="1"/>
  <c r="AY334" i="1" s="1"/>
  <c r="AS334" i="1"/>
  <c r="AQ334" i="1"/>
  <c r="AW332" i="1"/>
  <c r="AU332" i="1"/>
  <c r="AS332" i="1"/>
  <c r="AQ332" i="1"/>
  <c r="AW330" i="1"/>
  <c r="AU330" i="1"/>
  <c r="AS330" i="1"/>
  <c r="AQ330" i="1"/>
  <c r="AW328" i="1"/>
  <c r="AU328" i="1"/>
  <c r="AS328" i="1"/>
  <c r="AQ328" i="1"/>
  <c r="AW326" i="1"/>
  <c r="AU326" i="1"/>
  <c r="AS326" i="1"/>
  <c r="AQ326" i="1"/>
  <c r="AW324" i="1"/>
  <c r="AU324" i="1"/>
  <c r="AS324" i="1"/>
  <c r="AQ324" i="1"/>
  <c r="AW322" i="1"/>
  <c r="AU322" i="1"/>
  <c r="AS322" i="1"/>
  <c r="AQ322" i="1"/>
  <c r="AW320" i="1"/>
  <c r="AU320" i="1"/>
  <c r="AS320" i="1"/>
  <c r="AQ320" i="1"/>
  <c r="AW318" i="1"/>
  <c r="AU318" i="1"/>
  <c r="AY318" i="1" s="1"/>
  <c r="AS318" i="1"/>
  <c r="AQ318" i="1"/>
  <c r="AW316" i="1"/>
  <c r="AU316" i="1"/>
  <c r="AY316" i="1" s="1"/>
  <c r="AS316" i="1"/>
  <c r="AQ316" i="1"/>
  <c r="AW314" i="1"/>
  <c r="AU314" i="1"/>
  <c r="AY314" i="1" s="1"/>
  <c r="AS314" i="1"/>
  <c r="AQ314" i="1"/>
  <c r="AW312" i="1"/>
  <c r="AU312" i="1"/>
  <c r="AY312" i="1" s="1"/>
  <c r="AS312" i="1"/>
  <c r="AQ312" i="1"/>
  <c r="AW310" i="1"/>
  <c r="AU310" i="1"/>
  <c r="AY310" i="1" s="1"/>
  <c r="AS310" i="1"/>
  <c r="AQ310" i="1"/>
  <c r="AW308" i="1"/>
  <c r="AU308" i="1"/>
  <c r="AY308" i="1" s="1"/>
  <c r="AS308" i="1"/>
  <c r="AQ308" i="1"/>
  <c r="AW306" i="1"/>
  <c r="AU306" i="1"/>
  <c r="AS306" i="1"/>
  <c r="AQ306" i="1"/>
  <c r="AW304" i="1"/>
  <c r="AU304" i="1"/>
  <c r="AS304" i="1"/>
  <c r="AQ304" i="1"/>
  <c r="AW302" i="1"/>
  <c r="AU302" i="1"/>
  <c r="AY302" i="1" s="1"/>
  <c r="AS302" i="1"/>
  <c r="AQ302" i="1"/>
  <c r="AW300" i="1"/>
  <c r="AU300" i="1"/>
  <c r="AS300" i="1"/>
  <c r="AQ300" i="1"/>
  <c r="AW298" i="1"/>
  <c r="AU298" i="1"/>
  <c r="AY298" i="1" s="1"/>
  <c r="AS298" i="1"/>
  <c r="AQ298" i="1"/>
  <c r="AW296" i="1"/>
  <c r="AU296" i="1"/>
  <c r="AS296" i="1"/>
  <c r="AQ296" i="1"/>
  <c r="AW294" i="1"/>
  <c r="AU294" i="1"/>
  <c r="AY294" i="1" s="1"/>
  <c r="AS294" i="1"/>
  <c r="AQ294" i="1"/>
  <c r="AW292" i="1"/>
  <c r="AU292" i="1"/>
  <c r="AS292" i="1"/>
  <c r="AQ292" i="1"/>
  <c r="AW288" i="1"/>
  <c r="AU288" i="1"/>
  <c r="AY288" i="1" s="1"/>
  <c r="AS288" i="1"/>
  <c r="AQ288" i="1"/>
  <c r="AW284" i="1"/>
  <c r="AU284" i="1"/>
  <c r="AS284" i="1"/>
  <c r="AQ284" i="1"/>
  <c r="AW280" i="1"/>
  <c r="AU280" i="1"/>
  <c r="AY280" i="1" s="1"/>
  <c r="AS280" i="1"/>
  <c r="AQ280" i="1"/>
  <c r="AW276" i="1"/>
  <c r="AU276" i="1"/>
  <c r="AY276" i="1" s="1"/>
  <c r="AS276" i="1"/>
  <c r="AQ276" i="1"/>
  <c r="AW272" i="1"/>
  <c r="AU272" i="1"/>
  <c r="AS272" i="1"/>
  <c r="AQ272" i="1"/>
  <c r="AW268" i="1"/>
  <c r="AU268" i="1"/>
  <c r="AY268" i="1" s="1"/>
  <c r="AS268" i="1"/>
  <c r="AQ268" i="1"/>
  <c r="AW264" i="1"/>
  <c r="AU264" i="1"/>
  <c r="AS264" i="1"/>
  <c r="AQ264" i="1"/>
  <c r="AW260" i="1"/>
  <c r="AU260" i="1"/>
  <c r="AY260" i="1" s="1"/>
  <c r="AS260" i="1"/>
  <c r="AQ260" i="1"/>
  <c r="AW256" i="1"/>
  <c r="AU256" i="1"/>
  <c r="AY256" i="1" s="1"/>
  <c r="AS256" i="1"/>
  <c r="AQ256" i="1"/>
  <c r="AW252" i="1"/>
  <c r="AU252" i="1"/>
  <c r="AS252" i="1"/>
  <c r="AQ252" i="1"/>
  <c r="AW248" i="1"/>
  <c r="AU248" i="1"/>
  <c r="AY248" i="1" s="1"/>
  <c r="AS248" i="1"/>
  <c r="AQ248" i="1"/>
  <c r="AW244" i="1"/>
  <c r="AU244" i="1"/>
  <c r="AS244" i="1"/>
  <c r="AQ244" i="1"/>
  <c r="AW240" i="1"/>
  <c r="AU240" i="1"/>
  <c r="AS240" i="1"/>
  <c r="AQ240" i="1"/>
  <c r="AW236" i="1"/>
  <c r="AU236" i="1"/>
  <c r="AS236" i="1"/>
  <c r="AQ236" i="1"/>
  <c r="AW232" i="1"/>
  <c r="AU232" i="1"/>
  <c r="AY232" i="1" s="1"/>
  <c r="AS232" i="1"/>
  <c r="AQ232" i="1"/>
  <c r="AW228" i="1"/>
  <c r="AU228" i="1"/>
  <c r="AS228" i="1"/>
  <c r="AQ228" i="1"/>
  <c r="AW224" i="1"/>
  <c r="AU224" i="1"/>
  <c r="AS224" i="1"/>
  <c r="AQ224" i="1"/>
  <c r="AW220" i="1"/>
  <c r="AU220" i="1"/>
  <c r="AS220" i="1"/>
  <c r="AQ220" i="1"/>
  <c r="AW216" i="1"/>
  <c r="AU216" i="1"/>
  <c r="AY216" i="1" s="1"/>
  <c r="AS216" i="1"/>
  <c r="AQ216" i="1"/>
  <c r="AW212" i="1"/>
  <c r="AU212" i="1"/>
  <c r="AY212" i="1" s="1"/>
  <c r="AS212" i="1"/>
  <c r="AQ212" i="1"/>
  <c r="AW208" i="1"/>
  <c r="AU208" i="1"/>
  <c r="AY208" i="1" s="1"/>
  <c r="AS208" i="1"/>
  <c r="AQ208" i="1"/>
  <c r="AW204" i="1"/>
  <c r="AU204" i="1"/>
  <c r="AY204" i="1" s="1"/>
  <c r="AS204" i="1"/>
  <c r="AQ204" i="1"/>
  <c r="AW200" i="1"/>
  <c r="AU200" i="1"/>
  <c r="AS200" i="1"/>
  <c r="AQ200" i="1"/>
  <c r="AW196" i="1"/>
  <c r="AU196" i="1"/>
  <c r="AY196" i="1" s="1"/>
  <c r="AS196" i="1"/>
  <c r="AQ196" i="1"/>
  <c r="AW192" i="1"/>
  <c r="AU192" i="1"/>
  <c r="AY192" i="1" s="1"/>
  <c r="AS192" i="1"/>
  <c r="AQ192" i="1"/>
  <c r="AW188" i="1"/>
  <c r="AU188" i="1"/>
  <c r="AY188" i="1" s="1"/>
  <c r="AS188" i="1"/>
  <c r="AQ188" i="1"/>
  <c r="AU184" i="1"/>
  <c r="AW184" i="1"/>
  <c r="AY184" i="1" s="1"/>
  <c r="AS184" i="1"/>
  <c r="AQ184" i="1"/>
  <c r="AU180" i="1"/>
  <c r="AW180" i="1"/>
  <c r="AS180" i="1"/>
  <c r="AQ180" i="1"/>
  <c r="AU138" i="1"/>
  <c r="AW138" i="1"/>
  <c r="AY138" i="1" s="1"/>
  <c r="AS138" i="1"/>
  <c r="AQ138" i="1"/>
  <c r="AU134" i="1"/>
  <c r="AW134" i="1"/>
  <c r="AS134" i="1"/>
  <c r="AQ134" i="1"/>
  <c r="AU130" i="1"/>
  <c r="AW130" i="1"/>
  <c r="AY130" i="1" s="1"/>
  <c r="AS130" i="1"/>
  <c r="AQ130" i="1"/>
  <c r="AU126" i="1"/>
  <c r="AW126" i="1"/>
  <c r="AS126" i="1"/>
  <c r="AQ126" i="1"/>
  <c r="AU122" i="1"/>
  <c r="AW122" i="1"/>
  <c r="AY122" i="1" s="1"/>
  <c r="AS122" i="1"/>
  <c r="AQ122" i="1"/>
  <c r="AU118" i="1"/>
  <c r="AW118" i="1"/>
  <c r="AS118" i="1"/>
  <c r="AQ118" i="1"/>
  <c r="AU114" i="1"/>
  <c r="AW114" i="1"/>
  <c r="AY114" i="1" s="1"/>
  <c r="AS114" i="1"/>
  <c r="AQ114" i="1"/>
  <c r="AU110" i="1"/>
  <c r="AW110" i="1"/>
  <c r="AY110" i="1" s="1"/>
  <c r="AS110" i="1"/>
  <c r="AQ110" i="1"/>
  <c r="AU106" i="1"/>
  <c r="AW106" i="1"/>
  <c r="AY106" i="1" s="1"/>
  <c r="AS106" i="1"/>
  <c r="AQ106" i="1"/>
  <c r="AW179" i="1"/>
  <c r="AU179" i="1"/>
  <c r="AY179" i="1" s="1"/>
  <c r="AS179" i="1"/>
  <c r="AQ179" i="1"/>
  <c r="AW177" i="1"/>
  <c r="AU177" i="1"/>
  <c r="AY177" i="1" s="1"/>
  <c r="AS177" i="1"/>
  <c r="AQ177" i="1"/>
  <c r="AW175" i="1"/>
  <c r="AU175" i="1"/>
  <c r="AS175" i="1"/>
  <c r="AQ175" i="1"/>
  <c r="AW173" i="1"/>
  <c r="AU173" i="1"/>
  <c r="AY173" i="1" s="1"/>
  <c r="AS173" i="1"/>
  <c r="AQ173" i="1"/>
  <c r="AW171" i="1"/>
  <c r="AU171" i="1"/>
  <c r="AS171" i="1"/>
  <c r="AQ171" i="1"/>
  <c r="AW169" i="1"/>
  <c r="AU169" i="1"/>
  <c r="AY169" i="1" s="1"/>
  <c r="AS169" i="1"/>
  <c r="AQ169" i="1"/>
  <c r="AW167" i="1"/>
  <c r="AU167" i="1"/>
  <c r="AY167" i="1" s="1"/>
  <c r="AS167" i="1"/>
  <c r="AQ167" i="1"/>
  <c r="AW165" i="1"/>
  <c r="AU165" i="1"/>
  <c r="AS165" i="1"/>
  <c r="AQ165" i="1"/>
  <c r="AW163" i="1"/>
  <c r="AU163" i="1"/>
  <c r="AY163" i="1" s="1"/>
  <c r="AS163" i="1"/>
  <c r="AQ163" i="1"/>
  <c r="AW161" i="1"/>
  <c r="AU161" i="1"/>
  <c r="AY161" i="1" s="1"/>
  <c r="AS161" i="1"/>
  <c r="AQ161" i="1"/>
  <c r="AW159" i="1"/>
  <c r="AU159" i="1"/>
  <c r="AS159" i="1"/>
  <c r="AQ159" i="1"/>
  <c r="AW157" i="1"/>
  <c r="AU157" i="1"/>
  <c r="AS157" i="1"/>
  <c r="AQ157" i="1"/>
  <c r="AW155" i="1"/>
  <c r="AU155" i="1"/>
  <c r="AY155" i="1" s="1"/>
  <c r="AS155" i="1"/>
  <c r="AQ155" i="1"/>
  <c r="AW153" i="1"/>
  <c r="AU153" i="1"/>
  <c r="AS153" i="1"/>
  <c r="AQ153" i="1"/>
  <c r="AW151" i="1"/>
  <c r="AU151" i="1"/>
  <c r="AS151" i="1"/>
  <c r="AQ151" i="1"/>
  <c r="AW149" i="1"/>
  <c r="AU149" i="1"/>
  <c r="AY149" i="1" s="1"/>
  <c r="AS149" i="1"/>
  <c r="AQ149" i="1"/>
  <c r="AW147" i="1"/>
  <c r="AU147" i="1"/>
  <c r="AS147" i="1"/>
  <c r="AQ147" i="1"/>
  <c r="AW145" i="1"/>
  <c r="AU145" i="1"/>
  <c r="AY145" i="1" s="1"/>
  <c r="AS145" i="1"/>
  <c r="AQ145" i="1"/>
  <c r="AW143" i="1"/>
  <c r="AU143" i="1"/>
  <c r="AS143" i="1"/>
  <c r="AQ143" i="1"/>
  <c r="AW141" i="1"/>
  <c r="AU141" i="1"/>
  <c r="AY141" i="1" s="1"/>
  <c r="AS141" i="1"/>
  <c r="AQ141" i="1"/>
  <c r="AW137" i="1"/>
  <c r="AU137" i="1"/>
  <c r="AY137" i="1" s="1"/>
  <c r="AS137" i="1"/>
  <c r="AQ137" i="1"/>
  <c r="AW133" i="1"/>
  <c r="AU133" i="1"/>
  <c r="AS133" i="1"/>
  <c r="AQ133" i="1"/>
  <c r="AW129" i="1"/>
  <c r="AU129" i="1"/>
  <c r="AY129" i="1" s="1"/>
  <c r="AS129" i="1"/>
  <c r="AQ129" i="1"/>
  <c r="AW125" i="1"/>
  <c r="AU125" i="1"/>
  <c r="AY125" i="1" s="1"/>
  <c r="AS125" i="1"/>
  <c r="AQ125" i="1"/>
  <c r="AW121" i="1"/>
  <c r="AU121" i="1"/>
  <c r="AS121" i="1"/>
  <c r="AQ121" i="1"/>
  <c r="AW117" i="1"/>
  <c r="AU117" i="1"/>
  <c r="AS117" i="1"/>
  <c r="AQ117" i="1"/>
  <c r="AW113" i="1"/>
  <c r="AU113" i="1"/>
  <c r="AS113" i="1"/>
  <c r="AQ113" i="1"/>
  <c r="AW109" i="1"/>
  <c r="AU109" i="1"/>
  <c r="AS109" i="1"/>
  <c r="AQ109" i="1"/>
  <c r="AW105" i="1"/>
  <c r="AU105" i="1"/>
  <c r="AS105" i="1"/>
  <c r="AQ105" i="1"/>
  <c r="AU102" i="1"/>
  <c r="AW102" i="1"/>
  <c r="AS102" i="1"/>
  <c r="AQ102" i="1"/>
  <c r="AU100" i="1"/>
  <c r="AW100" i="1"/>
  <c r="AS100" i="1"/>
  <c r="AQ100" i="1"/>
  <c r="AU98" i="1"/>
  <c r="AW98" i="1"/>
  <c r="AS98" i="1"/>
  <c r="AQ98" i="1"/>
  <c r="AU96" i="1"/>
  <c r="AW96" i="1"/>
  <c r="AS96" i="1"/>
  <c r="AQ96" i="1"/>
  <c r="AU94" i="1"/>
  <c r="AW94" i="1"/>
  <c r="AS94" i="1"/>
  <c r="AQ94" i="1"/>
  <c r="AU92" i="1"/>
  <c r="AW92" i="1"/>
  <c r="AS92" i="1"/>
  <c r="AQ92" i="1"/>
  <c r="AU90" i="1"/>
  <c r="AW90" i="1"/>
  <c r="AS90" i="1"/>
  <c r="AQ90" i="1"/>
  <c r="AU88" i="1"/>
  <c r="AW88" i="1"/>
  <c r="AS88" i="1"/>
  <c r="AQ88" i="1"/>
  <c r="AU84" i="1"/>
  <c r="AW84" i="1"/>
  <c r="AS84" i="1"/>
  <c r="AQ84" i="1"/>
  <c r="AU80" i="1"/>
  <c r="AW80" i="1"/>
  <c r="AS80" i="1"/>
  <c r="AQ80" i="1"/>
  <c r="AU76" i="1"/>
  <c r="AW76" i="1"/>
  <c r="AS76" i="1"/>
  <c r="AQ76" i="1"/>
  <c r="AU72" i="1"/>
  <c r="AW72" i="1"/>
  <c r="AS72" i="1"/>
  <c r="AQ72" i="1"/>
  <c r="AU68" i="1"/>
  <c r="AW68" i="1"/>
  <c r="AS68" i="1"/>
  <c r="AQ68" i="1"/>
  <c r="AU64" i="1"/>
  <c r="AW64" i="1"/>
  <c r="AS64" i="1"/>
  <c r="AQ64" i="1"/>
  <c r="AU60" i="1"/>
  <c r="AW60" i="1"/>
  <c r="AY60" i="1" s="1"/>
  <c r="AS60" i="1"/>
  <c r="AQ60" i="1"/>
  <c r="AU56" i="1"/>
  <c r="AW56" i="1"/>
  <c r="AS56" i="1"/>
  <c r="AQ56" i="1"/>
  <c r="AU52" i="1"/>
  <c r="AW52" i="1"/>
  <c r="AS52" i="1"/>
  <c r="AQ52" i="1"/>
  <c r="AU48" i="1"/>
  <c r="AW48" i="1"/>
  <c r="AS48" i="1"/>
  <c r="AQ48" i="1"/>
  <c r="AU44" i="1"/>
  <c r="AW44" i="1"/>
  <c r="AS44" i="1"/>
  <c r="AQ44" i="1"/>
  <c r="AU40" i="1"/>
  <c r="AW40" i="1"/>
  <c r="AS40" i="1"/>
  <c r="AQ40" i="1"/>
  <c r="AU36" i="1"/>
  <c r="AW36" i="1"/>
  <c r="AS36" i="1"/>
  <c r="AQ36" i="1"/>
  <c r="AU32" i="1"/>
  <c r="AW32" i="1"/>
  <c r="AS32" i="1"/>
  <c r="AQ32" i="1"/>
  <c r="AU28" i="1"/>
  <c r="AW28" i="1"/>
  <c r="AS28" i="1"/>
  <c r="AQ28" i="1"/>
  <c r="AW87" i="1"/>
  <c r="AU87" i="1"/>
  <c r="AS87" i="1"/>
  <c r="AQ87" i="1"/>
  <c r="AW83" i="1"/>
  <c r="AU83" i="1"/>
  <c r="AS83" i="1"/>
  <c r="AQ83" i="1"/>
  <c r="AW79" i="1"/>
  <c r="AU79" i="1"/>
  <c r="AS79" i="1"/>
  <c r="AQ79" i="1"/>
  <c r="AW75" i="1"/>
  <c r="AU75" i="1"/>
  <c r="AS75" i="1"/>
  <c r="AQ75" i="1"/>
  <c r="AW71" i="1"/>
  <c r="AU71" i="1"/>
  <c r="AS71" i="1"/>
  <c r="AQ71" i="1"/>
  <c r="AW67" i="1"/>
  <c r="AU67" i="1"/>
  <c r="AS67" i="1"/>
  <c r="AQ67" i="1"/>
  <c r="AW63" i="1"/>
  <c r="AU63" i="1"/>
  <c r="AS63" i="1"/>
  <c r="AQ63" i="1"/>
  <c r="AW59" i="1"/>
  <c r="AU59" i="1"/>
  <c r="AS59" i="1"/>
  <c r="AQ59" i="1"/>
  <c r="AW55" i="1"/>
  <c r="AU55" i="1"/>
  <c r="AS55" i="1"/>
  <c r="AQ55" i="1"/>
  <c r="AW51" i="1"/>
  <c r="AU51" i="1"/>
  <c r="AS51" i="1"/>
  <c r="AQ51" i="1"/>
  <c r="AW47" i="1"/>
  <c r="AU47" i="1"/>
  <c r="AS47" i="1"/>
  <c r="AQ47" i="1"/>
  <c r="AW43" i="1"/>
  <c r="AU43" i="1"/>
  <c r="AS43" i="1"/>
  <c r="AQ43" i="1"/>
  <c r="AW39" i="1"/>
  <c r="AU39" i="1"/>
  <c r="AS39" i="1"/>
  <c r="AQ39" i="1"/>
  <c r="AW35" i="1"/>
  <c r="AU35" i="1"/>
  <c r="AS35" i="1"/>
  <c r="AQ35" i="1"/>
  <c r="AW31" i="1"/>
  <c r="AU31" i="1"/>
  <c r="AS31" i="1"/>
  <c r="AQ31" i="1"/>
  <c r="AW27" i="1"/>
  <c r="AU27" i="1"/>
  <c r="AS27" i="1"/>
  <c r="AQ27" i="1"/>
  <c r="AU24" i="1"/>
  <c r="AW24" i="1"/>
  <c r="AS24" i="1"/>
  <c r="AQ24" i="1"/>
  <c r="AU22" i="1"/>
  <c r="AW22" i="1"/>
  <c r="AS22" i="1"/>
  <c r="AQ22" i="1"/>
  <c r="AU20" i="1"/>
  <c r="AW20" i="1"/>
  <c r="AS20" i="1"/>
  <c r="AQ20" i="1"/>
  <c r="AU18" i="1"/>
  <c r="AW18" i="1"/>
  <c r="AS18" i="1"/>
  <c r="AQ18" i="1"/>
  <c r="AU16" i="1"/>
  <c r="AW16" i="1"/>
  <c r="AS16" i="1"/>
  <c r="AQ16" i="1"/>
  <c r="AU14" i="1"/>
  <c r="AW14" i="1"/>
  <c r="AS14" i="1"/>
  <c r="AQ14" i="1"/>
  <c r="AU12" i="1"/>
  <c r="AW12" i="1"/>
  <c r="AS12" i="1"/>
  <c r="AQ12" i="1"/>
  <c r="AU10" i="1"/>
  <c r="AW10" i="1"/>
  <c r="AS10" i="1"/>
  <c r="AQ10" i="1"/>
  <c r="AU8" i="1"/>
  <c r="AW8" i="1"/>
  <c r="AS8" i="1"/>
  <c r="AQ8" i="1"/>
  <c r="AU6" i="1"/>
  <c r="AW6" i="1"/>
  <c r="AS6" i="1"/>
  <c r="AQ6" i="1"/>
  <c r="AH500" i="1"/>
  <c r="AD500" i="1"/>
  <c r="AF500" i="1"/>
  <c r="AH495" i="1"/>
  <c r="AF495" i="1"/>
  <c r="AD495" i="1"/>
  <c r="AL495" i="1" s="1"/>
  <c r="AH491" i="1"/>
  <c r="AF491" i="1"/>
  <c r="AD491" i="1"/>
  <c r="AH487" i="1"/>
  <c r="AF487" i="1"/>
  <c r="AD487" i="1"/>
  <c r="AH483" i="1"/>
  <c r="AF483" i="1"/>
  <c r="AD483" i="1"/>
  <c r="AH479" i="1"/>
  <c r="AF479" i="1"/>
  <c r="AD479" i="1"/>
  <c r="AL479" i="1" s="1"/>
  <c r="AH475" i="1"/>
  <c r="AF475" i="1"/>
  <c r="AD475" i="1"/>
  <c r="AH470" i="1"/>
  <c r="AD470" i="1"/>
  <c r="AF470" i="1"/>
  <c r="AH466" i="1"/>
  <c r="AD466" i="1"/>
  <c r="AF466" i="1"/>
  <c r="AH461" i="1"/>
  <c r="AF461" i="1"/>
  <c r="AD461" i="1"/>
  <c r="AH457" i="1"/>
  <c r="AF457" i="1"/>
  <c r="AD457" i="1"/>
  <c r="AH453" i="1"/>
  <c r="AF453" i="1"/>
  <c r="AD453" i="1"/>
  <c r="AH450" i="1"/>
  <c r="AD450" i="1"/>
  <c r="AL450" i="1" s="1"/>
  <c r="AF450" i="1"/>
  <c r="AH448" i="1"/>
  <c r="AD448" i="1"/>
  <c r="AF448" i="1"/>
  <c r="AL448" i="1" s="1"/>
  <c r="AH446" i="1"/>
  <c r="AD446" i="1"/>
  <c r="AF446" i="1"/>
  <c r="AH444" i="1"/>
  <c r="AD444" i="1"/>
  <c r="AF444" i="1"/>
  <c r="AH442" i="1"/>
  <c r="AD442" i="1"/>
  <c r="AF442" i="1"/>
  <c r="AH440" i="1"/>
  <c r="AD440" i="1"/>
  <c r="AF440" i="1"/>
  <c r="AH438" i="1"/>
  <c r="AD438" i="1"/>
  <c r="AF438" i="1"/>
  <c r="AH436" i="1"/>
  <c r="AD436" i="1"/>
  <c r="AF436" i="1"/>
  <c r="AH434" i="1"/>
  <c r="AD434" i="1"/>
  <c r="AF434" i="1"/>
  <c r="AH432" i="1"/>
  <c r="AD432" i="1"/>
  <c r="AF432" i="1"/>
  <c r="AH430" i="1"/>
  <c r="AD430" i="1"/>
  <c r="AF430" i="1"/>
  <c r="AH428" i="1"/>
  <c r="AD428" i="1"/>
  <c r="AF428" i="1"/>
  <c r="AH426" i="1"/>
  <c r="AD426" i="1"/>
  <c r="AF426" i="1"/>
  <c r="AH424" i="1"/>
  <c r="AD424" i="1"/>
  <c r="AF424" i="1"/>
  <c r="AH422" i="1"/>
  <c r="AD422" i="1"/>
  <c r="AF422" i="1"/>
  <c r="AH418" i="1"/>
  <c r="AD418" i="1"/>
  <c r="AF418" i="1"/>
  <c r="AH414" i="1"/>
  <c r="AD414" i="1"/>
  <c r="AF414" i="1"/>
  <c r="AH410" i="1"/>
  <c r="AD410" i="1"/>
  <c r="AF410" i="1"/>
  <c r="AL410" i="1" s="1"/>
  <c r="AH406" i="1"/>
  <c r="AD406" i="1"/>
  <c r="AF406" i="1"/>
  <c r="AH402" i="1"/>
  <c r="AL402" i="1" s="1"/>
  <c r="AD402" i="1"/>
  <c r="AF402" i="1"/>
  <c r="AH398" i="1"/>
  <c r="AD398" i="1"/>
  <c r="AF398" i="1"/>
  <c r="AH394" i="1"/>
  <c r="AD394" i="1"/>
  <c r="AF394" i="1"/>
  <c r="AL394" i="1" s="1"/>
  <c r="AH390" i="1"/>
  <c r="AD390" i="1"/>
  <c r="AF390" i="1"/>
  <c r="AH386" i="1"/>
  <c r="AD386" i="1"/>
  <c r="AF386" i="1"/>
  <c r="AH382" i="1"/>
  <c r="AD382" i="1"/>
  <c r="AF382" i="1"/>
  <c r="AH378" i="1"/>
  <c r="AD378" i="1"/>
  <c r="AF378" i="1"/>
  <c r="AL378" i="1" s="1"/>
  <c r="AH374" i="1"/>
  <c r="AD374" i="1"/>
  <c r="AF374" i="1"/>
  <c r="AF370" i="1"/>
  <c r="AH370" i="1"/>
  <c r="AD370" i="1"/>
  <c r="AF366" i="1"/>
  <c r="AH366" i="1"/>
  <c r="AD366" i="1"/>
  <c r="AF362" i="1"/>
  <c r="AH362" i="1"/>
  <c r="AD362" i="1"/>
  <c r="AL362" i="1" s="1"/>
  <c r="AF358" i="1"/>
  <c r="AH358" i="1"/>
  <c r="AD358" i="1"/>
  <c r="AF354" i="1"/>
  <c r="AH354" i="1"/>
  <c r="AD354" i="1"/>
  <c r="AF350" i="1"/>
  <c r="AH350" i="1"/>
  <c r="AD350" i="1"/>
  <c r="AF346" i="1"/>
  <c r="AH346" i="1"/>
  <c r="AD346" i="1"/>
  <c r="AL346" i="1" s="1"/>
  <c r="AF342" i="1"/>
  <c r="AH342" i="1"/>
  <c r="AD342" i="1"/>
  <c r="AF338" i="1"/>
  <c r="AH338" i="1"/>
  <c r="AD338" i="1"/>
  <c r="AF334" i="1"/>
  <c r="AH334" i="1"/>
  <c r="AD334" i="1"/>
  <c r="AF330" i="1"/>
  <c r="AH330" i="1"/>
  <c r="AD330" i="1"/>
  <c r="AF326" i="1"/>
  <c r="AH326" i="1"/>
  <c r="AD326" i="1"/>
  <c r="AF322" i="1"/>
  <c r="AH322" i="1"/>
  <c r="AD322" i="1"/>
  <c r="AF318" i="1"/>
  <c r="AH318" i="1"/>
  <c r="AD318" i="1"/>
  <c r="AH501" i="1"/>
  <c r="AF501" i="1"/>
  <c r="AD501" i="1"/>
  <c r="AL501" i="1" s="1"/>
  <c r="AH498" i="1"/>
  <c r="AD498" i="1"/>
  <c r="AF498" i="1"/>
  <c r="AH494" i="1"/>
  <c r="AD494" i="1"/>
  <c r="AF494" i="1"/>
  <c r="AH490" i="1"/>
  <c r="AD490" i="1"/>
  <c r="AF490" i="1"/>
  <c r="AH486" i="1"/>
  <c r="AD486" i="1"/>
  <c r="AF486" i="1"/>
  <c r="AH482" i="1"/>
  <c r="AD482" i="1"/>
  <c r="AF482" i="1"/>
  <c r="AH478" i="1"/>
  <c r="AD478" i="1"/>
  <c r="AF478" i="1"/>
  <c r="AH474" i="1"/>
  <c r="AD474" i="1"/>
  <c r="AL474" i="1" s="1"/>
  <c r="AF474" i="1"/>
  <c r="AH471" i="1"/>
  <c r="AF471" i="1"/>
  <c r="AD471" i="1"/>
  <c r="AL471" i="1" s="1"/>
  <c r="AH467" i="1"/>
  <c r="AF467" i="1"/>
  <c r="AD467" i="1"/>
  <c r="AH463" i="1"/>
  <c r="AF463" i="1"/>
  <c r="AD463" i="1"/>
  <c r="AH460" i="1"/>
  <c r="AD460" i="1"/>
  <c r="AF460" i="1"/>
  <c r="AH456" i="1"/>
  <c r="AD456" i="1"/>
  <c r="AF456" i="1"/>
  <c r="AH452" i="1"/>
  <c r="AD452" i="1"/>
  <c r="AF452" i="1"/>
  <c r="AH419" i="1"/>
  <c r="AF419" i="1"/>
  <c r="AD419" i="1"/>
  <c r="AH415" i="1"/>
  <c r="AF415" i="1"/>
  <c r="AD415" i="1"/>
  <c r="AH411" i="1"/>
  <c r="AF411" i="1"/>
  <c r="AD411" i="1"/>
  <c r="AL411" i="1" s="1"/>
  <c r="AH407" i="1"/>
  <c r="AF407" i="1"/>
  <c r="AD407" i="1"/>
  <c r="AH403" i="1"/>
  <c r="AF403" i="1"/>
  <c r="AD403" i="1"/>
  <c r="AH399" i="1"/>
  <c r="AF399" i="1"/>
  <c r="AD399" i="1"/>
  <c r="AH395" i="1"/>
  <c r="AF395" i="1"/>
  <c r="AD395" i="1"/>
  <c r="AH391" i="1"/>
  <c r="AF391" i="1"/>
  <c r="AD391" i="1"/>
  <c r="AH387" i="1"/>
  <c r="AF387" i="1"/>
  <c r="AD387" i="1"/>
  <c r="AH383" i="1"/>
  <c r="AF383" i="1"/>
  <c r="AD383" i="1"/>
  <c r="AH379" i="1"/>
  <c r="AF379" i="1"/>
  <c r="AD379" i="1"/>
  <c r="AL379" i="1" s="1"/>
  <c r="AH375" i="1"/>
  <c r="AF375" i="1"/>
  <c r="AD375" i="1"/>
  <c r="AH371" i="1"/>
  <c r="AF371" i="1"/>
  <c r="AD371" i="1"/>
  <c r="AH367" i="1"/>
  <c r="AF367" i="1"/>
  <c r="AD367" i="1"/>
  <c r="AH363" i="1"/>
  <c r="AF363" i="1"/>
  <c r="AD363" i="1"/>
  <c r="AH359" i="1"/>
  <c r="AF359" i="1"/>
  <c r="AD359" i="1"/>
  <c r="AH355" i="1"/>
  <c r="AF355" i="1"/>
  <c r="AD355" i="1"/>
  <c r="AH351" i="1"/>
  <c r="AF351" i="1"/>
  <c r="AD351" i="1"/>
  <c r="AH347" i="1"/>
  <c r="AF347" i="1"/>
  <c r="AD347" i="1"/>
  <c r="AL347" i="1" s="1"/>
  <c r="AH343" i="1"/>
  <c r="AF343" i="1"/>
  <c r="AD343" i="1"/>
  <c r="AH339" i="1"/>
  <c r="AF339" i="1"/>
  <c r="AD339" i="1"/>
  <c r="AH335" i="1"/>
  <c r="AF335" i="1"/>
  <c r="AD335" i="1"/>
  <c r="AH331" i="1"/>
  <c r="AF331" i="1"/>
  <c r="AD331" i="1"/>
  <c r="AH327" i="1"/>
  <c r="AF327" i="1"/>
  <c r="AD327" i="1"/>
  <c r="AH323" i="1"/>
  <c r="AF323" i="1"/>
  <c r="AD323" i="1"/>
  <c r="AH319" i="1"/>
  <c r="AF319" i="1"/>
  <c r="AD319" i="1"/>
  <c r="AH315" i="1"/>
  <c r="AF315" i="1"/>
  <c r="AD315" i="1"/>
  <c r="AL315" i="1" s="1"/>
  <c r="AH313" i="1"/>
  <c r="AF313" i="1"/>
  <c r="AD313" i="1"/>
  <c r="AH311" i="1"/>
  <c r="AF311" i="1"/>
  <c r="AD311" i="1"/>
  <c r="AH309" i="1"/>
  <c r="AF309" i="1"/>
  <c r="AD309" i="1"/>
  <c r="AH307" i="1"/>
  <c r="AF307" i="1"/>
  <c r="AD307" i="1"/>
  <c r="AH305" i="1"/>
  <c r="AF305" i="1"/>
  <c r="AD305" i="1"/>
  <c r="AH303" i="1"/>
  <c r="AF303" i="1"/>
  <c r="AD303" i="1"/>
  <c r="AH301" i="1"/>
  <c r="AF301" i="1"/>
  <c r="AL301" i="1" s="1"/>
  <c r="AD301" i="1"/>
  <c r="AH299" i="1"/>
  <c r="AF299" i="1"/>
  <c r="AD299" i="1"/>
  <c r="AL299" i="1" s="1"/>
  <c r="AH297" i="1"/>
  <c r="AF297" i="1"/>
  <c r="AD297" i="1"/>
  <c r="AH295" i="1"/>
  <c r="AF295" i="1"/>
  <c r="AD295" i="1"/>
  <c r="AH293" i="1"/>
  <c r="AF293" i="1"/>
  <c r="AD293" i="1"/>
  <c r="AH291" i="1"/>
  <c r="AF291" i="1"/>
  <c r="AD291" i="1"/>
  <c r="AH289" i="1"/>
  <c r="AF289" i="1"/>
  <c r="AD289" i="1"/>
  <c r="AH287" i="1"/>
  <c r="AF287" i="1"/>
  <c r="AD287" i="1"/>
  <c r="AH285" i="1"/>
  <c r="AF285" i="1"/>
  <c r="AD285" i="1"/>
  <c r="AH283" i="1"/>
  <c r="AF283" i="1"/>
  <c r="AD283" i="1"/>
  <c r="AL283" i="1" s="1"/>
  <c r="AH281" i="1"/>
  <c r="AF281" i="1"/>
  <c r="AD281" i="1"/>
  <c r="AH279" i="1"/>
  <c r="AF279" i="1"/>
  <c r="AD279" i="1"/>
  <c r="AH277" i="1"/>
  <c r="AF277" i="1"/>
  <c r="AD277" i="1"/>
  <c r="AH275" i="1"/>
  <c r="AF275" i="1"/>
  <c r="AD275" i="1"/>
  <c r="AH273" i="1"/>
  <c r="AF273" i="1"/>
  <c r="AD273" i="1"/>
  <c r="AH271" i="1"/>
  <c r="AF271" i="1"/>
  <c r="AD271" i="1"/>
  <c r="AH269" i="1"/>
  <c r="AF269" i="1"/>
  <c r="AD269" i="1"/>
  <c r="AH267" i="1"/>
  <c r="AF267" i="1"/>
  <c r="AD267" i="1"/>
  <c r="AL267" i="1" s="1"/>
  <c r="AH265" i="1"/>
  <c r="AF265" i="1"/>
  <c r="AD265" i="1"/>
  <c r="AH261" i="1"/>
  <c r="AF261" i="1"/>
  <c r="AD261" i="1"/>
  <c r="AH257" i="1"/>
  <c r="AF257" i="1"/>
  <c r="AD257" i="1"/>
  <c r="AH253" i="1"/>
  <c r="AF253" i="1"/>
  <c r="AD253" i="1"/>
  <c r="AH249" i="1"/>
  <c r="AF249" i="1"/>
  <c r="AD249" i="1"/>
  <c r="AH245" i="1"/>
  <c r="AF245" i="1"/>
  <c r="AD245" i="1"/>
  <c r="AH241" i="1"/>
  <c r="AF241" i="1"/>
  <c r="AD241" i="1"/>
  <c r="AF262" i="1"/>
  <c r="AH262" i="1"/>
  <c r="AD262" i="1"/>
  <c r="AL262" i="1" s="1"/>
  <c r="AF258" i="1"/>
  <c r="AH258" i="1"/>
  <c r="AD258" i="1"/>
  <c r="AF254" i="1"/>
  <c r="AH254" i="1"/>
  <c r="AD254" i="1"/>
  <c r="AF250" i="1"/>
  <c r="AH250" i="1"/>
  <c r="AD250" i="1"/>
  <c r="AF246" i="1"/>
  <c r="AH246" i="1"/>
  <c r="AD246" i="1"/>
  <c r="AF242" i="1"/>
  <c r="AH242" i="1"/>
  <c r="AD242" i="1"/>
  <c r="AH239" i="1"/>
  <c r="AF239" i="1"/>
  <c r="AD239" i="1"/>
  <c r="AH237" i="1"/>
  <c r="AF237" i="1"/>
  <c r="AD237" i="1"/>
  <c r="AH235" i="1"/>
  <c r="AF235" i="1"/>
  <c r="AD235" i="1"/>
  <c r="AL235" i="1" s="1"/>
  <c r="AH233" i="1"/>
  <c r="AF233" i="1"/>
  <c r="AD233" i="1"/>
  <c r="AH231" i="1"/>
  <c r="AF231" i="1"/>
  <c r="AD231" i="1"/>
  <c r="AH229" i="1"/>
  <c r="AF229" i="1"/>
  <c r="AD229" i="1"/>
  <c r="AF226" i="1"/>
  <c r="AH226" i="1"/>
  <c r="AD226" i="1"/>
  <c r="AF222" i="1"/>
  <c r="AH222" i="1"/>
  <c r="AD222" i="1"/>
  <c r="AF218" i="1"/>
  <c r="AH218" i="1"/>
  <c r="AD218" i="1"/>
  <c r="AF214" i="1"/>
  <c r="AH214" i="1"/>
  <c r="AD214" i="1"/>
  <c r="AF210" i="1"/>
  <c r="AH210" i="1"/>
  <c r="AD210" i="1"/>
  <c r="AL210" i="1" s="1"/>
  <c r="AF206" i="1"/>
  <c r="AH206" i="1"/>
  <c r="AD206" i="1"/>
  <c r="AF202" i="1"/>
  <c r="AH202" i="1"/>
  <c r="AD202" i="1"/>
  <c r="AF198" i="1"/>
  <c r="AH198" i="1"/>
  <c r="AD198" i="1"/>
  <c r="AF194" i="1"/>
  <c r="AH194" i="1"/>
  <c r="AD194" i="1"/>
  <c r="AF190" i="1"/>
  <c r="AH190" i="1"/>
  <c r="AD190" i="1"/>
  <c r="AH186" i="1"/>
  <c r="AF186" i="1"/>
  <c r="AD186" i="1"/>
  <c r="AH182" i="1"/>
  <c r="AF182" i="1"/>
  <c r="AD182" i="1"/>
  <c r="AH178" i="1"/>
  <c r="AF178" i="1"/>
  <c r="AD178" i="1"/>
  <c r="AL178" i="1" s="1"/>
  <c r="AH174" i="1"/>
  <c r="AF174" i="1"/>
  <c r="AD174" i="1"/>
  <c r="AH170" i="1"/>
  <c r="AF170" i="1"/>
  <c r="AD170" i="1"/>
  <c r="AH166" i="1"/>
  <c r="AF166" i="1"/>
  <c r="AD166" i="1"/>
  <c r="AH162" i="1"/>
  <c r="AF162" i="1"/>
  <c r="AD162" i="1"/>
  <c r="AL162" i="1" s="1"/>
  <c r="AH158" i="1"/>
  <c r="AF158" i="1"/>
  <c r="AD158" i="1"/>
  <c r="AH154" i="1"/>
  <c r="AF154" i="1"/>
  <c r="AD154" i="1"/>
  <c r="AH150" i="1"/>
  <c r="AF150" i="1"/>
  <c r="AD150" i="1"/>
  <c r="AH146" i="1"/>
  <c r="AF146" i="1"/>
  <c r="AD146" i="1"/>
  <c r="AL146" i="1" s="1"/>
  <c r="AH142" i="1"/>
  <c r="AF142" i="1"/>
  <c r="AD142" i="1"/>
  <c r="AH138" i="1"/>
  <c r="AF138" i="1"/>
  <c r="AD138" i="1"/>
  <c r="AH134" i="1"/>
  <c r="AF134" i="1"/>
  <c r="AD134" i="1"/>
  <c r="AH225" i="1"/>
  <c r="AF225" i="1"/>
  <c r="AD225" i="1"/>
  <c r="AL225" i="1" s="1"/>
  <c r="AH221" i="1"/>
  <c r="AF221" i="1"/>
  <c r="AD221" i="1"/>
  <c r="AH217" i="1"/>
  <c r="AF217" i="1"/>
  <c r="AD217" i="1"/>
  <c r="AH213" i="1"/>
  <c r="AF213" i="1"/>
  <c r="AL213" i="1" s="1"/>
  <c r="AD213" i="1"/>
  <c r="AH209" i="1"/>
  <c r="AF209" i="1"/>
  <c r="AD209" i="1"/>
  <c r="AL209" i="1" s="1"/>
  <c r="AH205" i="1"/>
  <c r="AF205" i="1"/>
  <c r="AD205" i="1"/>
  <c r="AH201" i="1"/>
  <c r="AF201" i="1"/>
  <c r="AD201" i="1"/>
  <c r="AH197" i="1"/>
  <c r="AF197" i="1"/>
  <c r="AD197" i="1"/>
  <c r="AH193" i="1"/>
  <c r="AF193" i="1"/>
  <c r="AD193" i="1"/>
  <c r="AH189" i="1"/>
  <c r="AF189" i="1"/>
  <c r="AD189" i="1"/>
  <c r="AH185" i="1"/>
  <c r="AF185" i="1"/>
  <c r="AD185" i="1"/>
  <c r="AH181" i="1"/>
  <c r="AF181" i="1"/>
  <c r="AD181" i="1"/>
  <c r="AH177" i="1"/>
  <c r="AF177" i="1"/>
  <c r="AD177" i="1"/>
  <c r="AL177" i="1" s="1"/>
  <c r="AH173" i="1"/>
  <c r="AF173" i="1"/>
  <c r="AD173" i="1"/>
  <c r="AH169" i="1"/>
  <c r="AF169" i="1"/>
  <c r="AD169" i="1"/>
  <c r="AH165" i="1"/>
  <c r="AF165" i="1"/>
  <c r="AD165" i="1"/>
  <c r="AH161" i="1"/>
  <c r="AF161" i="1"/>
  <c r="AD161" i="1"/>
  <c r="AL161" i="1" s="1"/>
  <c r="AH157" i="1"/>
  <c r="AF157" i="1"/>
  <c r="AD157" i="1"/>
  <c r="AH153" i="1"/>
  <c r="AF153" i="1"/>
  <c r="AD153" i="1"/>
  <c r="AH149" i="1"/>
  <c r="AF149" i="1"/>
  <c r="AD149" i="1"/>
  <c r="AH145" i="1"/>
  <c r="AF145" i="1"/>
  <c r="AD145" i="1"/>
  <c r="AL145" i="1" s="1"/>
  <c r="AH141" i="1"/>
  <c r="AF141" i="1"/>
  <c r="AD141" i="1"/>
  <c r="AH137" i="1"/>
  <c r="AF137" i="1"/>
  <c r="AD137" i="1"/>
  <c r="AH133" i="1"/>
  <c r="AF133" i="1"/>
  <c r="AD133" i="1"/>
  <c r="AH85" i="1"/>
  <c r="AF85" i="1"/>
  <c r="AD85" i="1"/>
  <c r="AH81" i="1"/>
  <c r="AF81" i="1"/>
  <c r="AD81" i="1"/>
  <c r="AH77" i="1"/>
  <c r="AF77" i="1"/>
  <c r="AD77" i="1"/>
  <c r="AH73" i="1"/>
  <c r="AF73" i="1"/>
  <c r="AD73" i="1"/>
  <c r="AH69" i="1"/>
  <c r="AF69" i="1"/>
  <c r="AD69" i="1"/>
  <c r="AL69" i="1" s="1"/>
  <c r="AH65" i="1"/>
  <c r="AF65" i="1"/>
  <c r="AD65" i="1"/>
  <c r="AH61" i="1"/>
  <c r="AF61" i="1"/>
  <c r="AD61" i="1"/>
  <c r="AH57" i="1"/>
  <c r="AF57" i="1"/>
  <c r="AD57" i="1"/>
  <c r="AH53" i="1"/>
  <c r="AF53" i="1"/>
  <c r="AD53" i="1"/>
  <c r="AL53" i="1" s="1"/>
  <c r="AH49" i="1"/>
  <c r="AF49" i="1"/>
  <c r="AD49" i="1"/>
  <c r="AH45" i="1"/>
  <c r="AF45" i="1"/>
  <c r="AD45" i="1"/>
  <c r="AH41" i="1"/>
  <c r="AF41" i="1"/>
  <c r="AD41" i="1"/>
  <c r="AH37" i="1"/>
  <c r="AF37" i="1"/>
  <c r="AD37" i="1"/>
  <c r="AL37" i="1" s="1"/>
  <c r="AH33" i="1"/>
  <c r="AF33" i="1"/>
  <c r="AD33" i="1"/>
  <c r="AH29" i="1"/>
  <c r="AF29" i="1"/>
  <c r="AD29" i="1"/>
  <c r="AH131" i="1"/>
  <c r="AF131" i="1"/>
  <c r="AD131" i="1"/>
  <c r="AH129" i="1"/>
  <c r="AF129" i="1"/>
  <c r="AD129" i="1"/>
  <c r="AH127" i="1"/>
  <c r="AF127" i="1"/>
  <c r="AD127" i="1"/>
  <c r="AH125" i="1"/>
  <c r="AF125" i="1"/>
  <c r="AD125" i="1"/>
  <c r="AH123" i="1"/>
  <c r="AF123" i="1"/>
  <c r="AD123" i="1"/>
  <c r="AH121" i="1"/>
  <c r="AF121" i="1"/>
  <c r="AD121" i="1"/>
  <c r="AL121" i="1" s="1"/>
  <c r="AH119" i="1"/>
  <c r="AF119" i="1"/>
  <c r="AD119" i="1"/>
  <c r="AH117" i="1"/>
  <c r="AF117" i="1"/>
  <c r="AD117" i="1"/>
  <c r="AH115" i="1"/>
  <c r="AF115" i="1"/>
  <c r="AD115" i="1"/>
  <c r="AH113" i="1"/>
  <c r="AF113" i="1"/>
  <c r="AD113" i="1"/>
  <c r="AH111" i="1"/>
  <c r="AF111" i="1"/>
  <c r="AD111" i="1"/>
  <c r="AH109" i="1"/>
  <c r="AF109" i="1"/>
  <c r="AD109" i="1"/>
  <c r="AH107" i="1"/>
  <c r="AF107" i="1"/>
  <c r="AD107" i="1"/>
  <c r="AH105" i="1"/>
  <c r="AF105" i="1"/>
  <c r="AD105" i="1"/>
  <c r="AL105" i="1" s="1"/>
  <c r="AH103" i="1"/>
  <c r="AF103" i="1"/>
  <c r="AD103" i="1"/>
  <c r="AH101" i="1"/>
  <c r="AF101" i="1"/>
  <c r="AD101" i="1"/>
  <c r="AH99" i="1"/>
  <c r="AF99" i="1"/>
  <c r="AD99" i="1"/>
  <c r="AH97" i="1"/>
  <c r="AF97" i="1"/>
  <c r="AD97" i="1"/>
  <c r="AH95" i="1"/>
  <c r="AF95" i="1"/>
  <c r="AD95" i="1"/>
  <c r="AH93" i="1"/>
  <c r="AF93" i="1"/>
  <c r="AD93" i="1"/>
  <c r="AH91" i="1"/>
  <c r="AF91" i="1"/>
  <c r="AD91" i="1"/>
  <c r="AH89" i="1"/>
  <c r="AF89" i="1"/>
  <c r="AD89" i="1"/>
  <c r="AL89" i="1" s="1"/>
  <c r="AH86" i="1"/>
  <c r="AF86" i="1"/>
  <c r="AD86" i="1"/>
  <c r="AH82" i="1"/>
  <c r="AF82" i="1"/>
  <c r="AD82" i="1"/>
  <c r="AH78" i="1"/>
  <c r="AF78" i="1"/>
  <c r="AD78" i="1"/>
  <c r="AH74" i="1"/>
  <c r="AF74" i="1"/>
  <c r="AD74" i="1"/>
  <c r="AH70" i="1"/>
  <c r="AF70" i="1"/>
  <c r="AD70" i="1"/>
  <c r="AH66" i="1"/>
  <c r="AF66" i="1"/>
  <c r="AD66" i="1"/>
  <c r="AH62" i="1"/>
  <c r="AF62" i="1"/>
  <c r="AD62" i="1"/>
  <c r="AH58" i="1"/>
  <c r="AF58" i="1"/>
  <c r="AD58" i="1"/>
  <c r="AL58" i="1" s="1"/>
  <c r="AH54" i="1"/>
  <c r="AF54" i="1"/>
  <c r="AD54" i="1"/>
  <c r="AH50" i="1"/>
  <c r="AL50" i="1" s="1"/>
  <c r="AF50" i="1"/>
  <c r="AD50" i="1"/>
  <c r="AH46" i="1"/>
  <c r="AF46" i="1"/>
  <c r="AD46" i="1"/>
  <c r="AH42" i="1"/>
  <c r="AF42" i="1"/>
  <c r="AD42" i="1"/>
  <c r="AH38" i="1"/>
  <c r="AF38" i="1"/>
  <c r="AD38" i="1"/>
  <c r="AH34" i="1"/>
  <c r="AF34" i="1"/>
  <c r="AD34" i="1"/>
  <c r="AH30" i="1"/>
  <c r="AF30" i="1"/>
  <c r="AD30" i="1"/>
  <c r="AH27" i="1"/>
  <c r="AF27" i="1"/>
  <c r="AD27" i="1"/>
  <c r="AH25" i="1"/>
  <c r="AF25" i="1"/>
  <c r="AD25" i="1"/>
  <c r="AH23" i="1"/>
  <c r="AL23" i="1" s="1"/>
  <c r="AF23" i="1"/>
  <c r="AD23" i="1"/>
  <c r="AH21" i="1"/>
  <c r="AF21" i="1"/>
  <c r="AD21" i="1"/>
  <c r="AH19" i="1"/>
  <c r="AF19" i="1"/>
  <c r="AD19" i="1"/>
  <c r="AH17" i="1"/>
  <c r="AF17" i="1"/>
  <c r="AD17" i="1"/>
  <c r="AH15" i="1"/>
  <c r="AF15" i="1"/>
  <c r="AD15" i="1"/>
  <c r="AH13" i="1"/>
  <c r="AF13" i="1"/>
  <c r="AD13" i="1"/>
  <c r="AH11" i="1"/>
  <c r="AF11" i="1"/>
  <c r="AD11" i="1"/>
  <c r="AH9" i="1"/>
  <c r="AF9" i="1"/>
  <c r="AD9" i="1"/>
  <c r="AH7" i="1"/>
  <c r="AF7" i="1"/>
  <c r="AD7" i="1"/>
  <c r="AH497" i="1"/>
  <c r="AF497" i="1"/>
  <c r="AD497" i="1"/>
  <c r="AH493" i="1"/>
  <c r="AF493" i="1"/>
  <c r="AD493" i="1"/>
  <c r="AH489" i="1"/>
  <c r="AF489" i="1"/>
  <c r="AD489" i="1"/>
  <c r="AH485" i="1"/>
  <c r="AF485" i="1"/>
  <c r="AD485" i="1"/>
  <c r="AH481" i="1"/>
  <c r="AF481" i="1"/>
  <c r="AD481" i="1"/>
  <c r="AH477" i="1"/>
  <c r="AF477" i="1"/>
  <c r="AD477" i="1"/>
  <c r="AL477" i="1" s="1"/>
  <c r="AH472" i="1"/>
  <c r="AD472" i="1"/>
  <c r="AF472" i="1"/>
  <c r="AH468" i="1"/>
  <c r="AD468" i="1"/>
  <c r="AF468" i="1"/>
  <c r="AH464" i="1"/>
  <c r="AD464" i="1"/>
  <c r="AF464" i="1"/>
  <c r="AH459" i="1"/>
  <c r="AF459" i="1"/>
  <c r="AD459" i="1"/>
  <c r="AH455" i="1"/>
  <c r="AF455" i="1"/>
  <c r="AD455" i="1"/>
  <c r="AH451" i="1"/>
  <c r="AF451" i="1"/>
  <c r="AD451" i="1"/>
  <c r="AH449" i="1"/>
  <c r="AF449" i="1"/>
  <c r="AD449" i="1"/>
  <c r="AH447" i="1"/>
  <c r="AF447" i="1"/>
  <c r="AD447" i="1"/>
  <c r="AL447" i="1" s="1"/>
  <c r="AH445" i="1"/>
  <c r="AF445" i="1"/>
  <c r="AD445" i="1"/>
  <c r="AH443" i="1"/>
  <c r="AF443" i="1"/>
  <c r="AD443" i="1"/>
  <c r="AH441" i="1"/>
  <c r="AF441" i="1"/>
  <c r="AD441" i="1"/>
  <c r="AH439" i="1"/>
  <c r="AF439" i="1"/>
  <c r="AD439" i="1"/>
  <c r="AL439" i="1" s="1"/>
  <c r="AH437" i="1"/>
  <c r="AF437" i="1"/>
  <c r="AD437" i="1"/>
  <c r="AH435" i="1"/>
  <c r="AF435" i="1"/>
  <c r="AD435" i="1"/>
  <c r="AH433" i="1"/>
  <c r="AF433" i="1"/>
  <c r="AD433" i="1"/>
  <c r="AH431" i="1"/>
  <c r="AF431" i="1"/>
  <c r="AD431" i="1"/>
  <c r="AL431" i="1" s="1"/>
  <c r="AH429" i="1"/>
  <c r="AF429" i="1"/>
  <c r="AD429" i="1"/>
  <c r="AH427" i="1"/>
  <c r="AF427" i="1"/>
  <c r="AD427" i="1"/>
  <c r="AH425" i="1"/>
  <c r="AF425" i="1"/>
  <c r="AD425" i="1"/>
  <c r="AH423" i="1"/>
  <c r="AF423" i="1"/>
  <c r="AD423" i="1"/>
  <c r="AH420" i="1"/>
  <c r="AD420" i="1"/>
  <c r="AF420" i="1"/>
  <c r="AH416" i="1"/>
  <c r="AD416" i="1"/>
  <c r="AF416" i="1"/>
  <c r="AH412" i="1"/>
  <c r="AD412" i="1"/>
  <c r="AF412" i="1"/>
  <c r="AH408" i="1"/>
  <c r="AD408" i="1"/>
  <c r="AF408" i="1"/>
  <c r="AL408" i="1" s="1"/>
  <c r="AH404" i="1"/>
  <c r="AD404" i="1"/>
  <c r="AF404" i="1"/>
  <c r="AH400" i="1"/>
  <c r="AD400" i="1"/>
  <c r="AF400" i="1"/>
  <c r="AH396" i="1"/>
  <c r="AD396" i="1"/>
  <c r="AF396" i="1"/>
  <c r="AH392" i="1"/>
  <c r="AD392" i="1"/>
  <c r="AF392" i="1"/>
  <c r="AH388" i="1"/>
  <c r="AD388" i="1"/>
  <c r="AF388" i="1"/>
  <c r="AH384" i="1"/>
  <c r="AD384" i="1"/>
  <c r="AF384" i="1"/>
  <c r="AH380" i="1"/>
  <c r="AD380" i="1"/>
  <c r="AF380" i="1"/>
  <c r="AH376" i="1"/>
  <c r="AD376" i="1"/>
  <c r="AF376" i="1"/>
  <c r="AL376" i="1" s="1"/>
  <c r="AH372" i="1"/>
  <c r="AD372" i="1"/>
  <c r="AF372" i="1"/>
  <c r="AF368" i="1"/>
  <c r="AH368" i="1"/>
  <c r="AD368" i="1"/>
  <c r="AF364" i="1"/>
  <c r="AH364" i="1"/>
  <c r="AD364" i="1"/>
  <c r="AF360" i="1"/>
  <c r="AH360" i="1"/>
  <c r="AD360" i="1"/>
  <c r="AF356" i="1"/>
  <c r="AH356" i="1"/>
  <c r="AD356" i="1"/>
  <c r="AF352" i="1"/>
  <c r="AH352" i="1"/>
  <c r="AD352" i="1"/>
  <c r="AF348" i="1"/>
  <c r="AH348" i="1"/>
  <c r="AD348" i="1"/>
  <c r="AF344" i="1"/>
  <c r="AH344" i="1"/>
  <c r="AD344" i="1"/>
  <c r="AL344" i="1" s="1"/>
  <c r="AF340" i="1"/>
  <c r="AH340" i="1"/>
  <c r="AD340" i="1"/>
  <c r="AF336" i="1"/>
  <c r="AH336" i="1"/>
  <c r="AD336" i="1"/>
  <c r="AF332" i="1"/>
  <c r="AH332" i="1"/>
  <c r="AD332" i="1"/>
  <c r="AF328" i="1"/>
  <c r="AH328" i="1"/>
  <c r="AD328" i="1"/>
  <c r="AF324" i="1"/>
  <c r="AH324" i="1"/>
  <c r="AD324" i="1"/>
  <c r="AF320" i="1"/>
  <c r="AH320" i="1"/>
  <c r="AD320" i="1"/>
  <c r="AF316" i="1"/>
  <c r="AH316" i="1"/>
  <c r="AD316" i="1"/>
  <c r="AH499" i="1"/>
  <c r="AF499" i="1"/>
  <c r="AD499" i="1"/>
  <c r="AL499" i="1" s="1"/>
  <c r="AH496" i="1"/>
  <c r="AD496" i="1"/>
  <c r="AF496" i="1"/>
  <c r="AH492" i="1"/>
  <c r="AD492" i="1"/>
  <c r="AF492" i="1"/>
  <c r="AH488" i="1"/>
  <c r="AD488" i="1"/>
  <c r="AF488" i="1"/>
  <c r="AH484" i="1"/>
  <c r="AD484" i="1"/>
  <c r="AF484" i="1"/>
  <c r="AH480" i="1"/>
  <c r="AD480" i="1"/>
  <c r="AF480" i="1"/>
  <c r="AH476" i="1"/>
  <c r="AD476" i="1"/>
  <c r="AF476" i="1"/>
  <c r="AH473" i="1"/>
  <c r="AF473" i="1"/>
  <c r="AD473" i="1"/>
  <c r="AH469" i="1"/>
  <c r="AF469" i="1"/>
  <c r="AD469" i="1"/>
  <c r="AL469" i="1" s="1"/>
  <c r="AH465" i="1"/>
  <c r="AF465" i="1"/>
  <c r="AD465" i="1"/>
  <c r="AH462" i="1"/>
  <c r="AD462" i="1"/>
  <c r="AF462" i="1"/>
  <c r="AH458" i="1"/>
  <c r="AD458" i="1"/>
  <c r="AF458" i="1"/>
  <c r="AH454" i="1"/>
  <c r="AD454" i="1"/>
  <c r="AF454" i="1"/>
  <c r="AH421" i="1"/>
  <c r="AF421" i="1"/>
  <c r="AD421" i="1"/>
  <c r="AH417" i="1"/>
  <c r="AF417" i="1"/>
  <c r="AD417" i="1"/>
  <c r="AH413" i="1"/>
  <c r="AF413" i="1"/>
  <c r="AD413" i="1"/>
  <c r="AH409" i="1"/>
  <c r="AF409" i="1"/>
  <c r="AD409" i="1"/>
  <c r="AL409" i="1" s="1"/>
  <c r="AH405" i="1"/>
  <c r="AF405" i="1"/>
  <c r="AD405" i="1"/>
  <c r="AH401" i="1"/>
  <c r="AF401" i="1"/>
  <c r="AD401" i="1"/>
  <c r="AH397" i="1"/>
  <c r="AF397" i="1"/>
  <c r="AD397" i="1"/>
  <c r="AH393" i="1"/>
  <c r="AF393" i="1"/>
  <c r="AD393" i="1"/>
  <c r="AH389" i="1"/>
  <c r="AF389" i="1"/>
  <c r="AD389" i="1"/>
  <c r="AH385" i="1"/>
  <c r="AF385" i="1"/>
  <c r="AD385" i="1"/>
  <c r="AH381" i="1"/>
  <c r="AF381" i="1"/>
  <c r="AD381" i="1"/>
  <c r="AH377" i="1"/>
  <c r="AF377" i="1"/>
  <c r="AD377" i="1"/>
  <c r="AL377" i="1" s="1"/>
  <c r="AH373" i="1"/>
  <c r="AF373" i="1"/>
  <c r="AD373" i="1"/>
  <c r="AH369" i="1"/>
  <c r="AF369" i="1"/>
  <c r="AD369" i="1"/>
  <c r="AH365" i="1"/>
  <c r="AF365" i="1"/>
  <c r="AD365" i="1"/>
  <c r="AH361" i="1"/>
  <c r="AF361" i="1"/>
  <c r="AD361" i="1"/>
  <c r="AH357" i="1"/>
  <c r="AF357" i="1"/>
  <c r="AD357" i="1"/>
  <c r="AH353" i="1"/>
  <c r="AF353" i="1"/>
  <c r="AD353" i="1"/>
  <c r="AH349" i="1"/>
  <c r="AF349" i="1"/>
  <c r="AD349" i="1"/>
  <c r="AH345" i="1"/>
  <c r="AF345" i="1"/>
  <c r="AD345" i="1"/>
  <c r="AL345" i="1" s="1"/>
  <c r="AH341" i="1"/>
  <c r="AF341" i="1"/>
  <c r="AD341" i="1"/>
  <c r="AH337" i="1"/>
  <c r="AF337" i="1"/>
  <c r="AD337" i="1"/>
  <c r="AH333" i="1"/>
  <c r="AF333" i="1"/>
  <c r="AD333" i="1"/>
  <c r="AH329" i="1"/>
  <c r="AF329" i="1"/>
  <c r="AD329" i="1"/>
  <c r="AH325" i="1"/>
  <c r="AF325" i="1"/>
  <c r="AD325" i="1"/>
  <c r="AH321" i="1"/>
  <c r="AF321" i="1"/>
  <c r="AD321" i="1"/>
  <c r="AH317" i="1"/>
  <c r="AF317" i="1"/>
  <c r="AD317" i="1"/>
  <c r="AF314" i="1"/>
  <c r="AH314" i="1"/>
  <c r="AD314" i="1"/>
  <c r="AL314" i="1" s="1"/>
  <c r="AF312" i="1"/>
  <c r="AH312" i="1"/>
  <c r="AD312" i="1"/>
  <c r="AF310" i="1"/>
  <c r="AH310" i="1"/>
  <c r="AD310" i="1"/>
  <c r="AF308" i="1"/>
  <c r="AH308" i="1"/>
  <c r="AD308" i="1"/>
  <c r="AF306" i="1"/>
  <c r="AH306" i="1"/>
  <c r="AD306" i="1"/>
  <c r="AF304" i="1"/>
  <c r="AH304" i="1"/>
  <c r="AD304" i="1"/>
  <c r="AF302" i="1"/>
  <c r="AH302" i="1"/>
  <c r="AD302" i="1"/>
  <c r="AF300" i="1"/>
  <c r="AH300" i="1"/>
  <c r="AD300" i="1"/>
  <c r="AF298" i="1"/>
  <c r="AH298" i="1"/>
  <c r="AD298" i="1"/>
  <c r="AL298" i="1" s="1"/>
  <c r="AF296" i="1"/>
  <c r="AH296" i="1"/>
  <c r="AD296" i="1"/>
  <c r="AF294" i="1"/>
  <c r="AH294" i="1"/>
  <c r="AD294" i="1"/>
  <c r="AF292" i="1"/>
  <c r="AH292" i="1"/>
  <c r="AD292" i="1"/>
  <c r="AF290" i="1"/>
  <c r="AH290" i="1"/>
  <c r="AD290" i="1"/>
  <c r="AF288" i="1"/>
  <c r="AH288" i="1"/>
  <c r="AD288" i="1"/>
  <c r="AF286" i="1"/>
  <c r="AH286" i="1"/>
  <c r="AD286" i="1"/>
  <c r="AF284" i="1"/>
  <c r="AH284" i="1"/>
  <c r="AD284" i="1"/>
  <c r="AF282" i="1"/>
  <c r="AH282" i="1"/>
  <c r="AD282" i="1"/>
  <c r="AL282" i="1" s="1"/>
  <c r="AF280" i="1"/>
  <c r="AH280" i="1"/>
  <c r="AD280" i="1"/>
  <c r="AF278" i="1"/>
  <c r="AH278" i="1"/>
  <c r="AD278" i="1"/>
  <c r="AF276" i="1"/>
  <c r="AH276" i="1"/>
  <c r="AD276" i="1"/>
  <c r="AF274" i="1"/>
  <c r="AH274" i="1"/>
  <c r="AD274" i="1"/>
  <c r="AF272" i="1"/>
  <c r="AH272" i="1"/>
  <c r="AD272" i="1"/>
  <c r="AF270" i="1"/>
  <c r="AH270" i="1"/>
  <c r="AD270" i="1"/>
  <c r="AF268" i="1"/>
  <c r="AH268" i="1"/>
  <c r="AL268" i="1" s="1"/>
  <c r="AD268" i="1"/>
  <c r="AF266" i="1"/>
  <c r="AH266" i="1"/>
  <c r="AD266" i="1"/>
  <c r="AL266" i="1" s="1"/>
  <c r="AH263" i="1"/>
  <c r="AF263" i="1"/>
  <c r="AD263" i="1"/>
  <c r="AH259" i="1"/>
  <c r="AF259" i="1"/>
  <c r="AD259" i="1"/>
  <c r="AH255" i="1"/>
  <c r="AF255" i="1"/>
  <c r="AD255" i="1"/>
  <c r="AH251" i="1"/>
  <c r="AF251" i="1"/>
  <c r="AD251" i="1"/>
  <c r="AH247" i="1"/>
  <c r="AF247" i="1"/>
  <c r="AD247" i="1"/>
  <c r="AH243" i="1"/>
  <c r="AF243" i="1"/>
  <c r="AD243" i="1"/>
  <c r="AF264" i="1"/>
  <c r="AH264" i="1"/>
  <c r="AD264" i="1"/>
  <c r="AF260" i="1"/>
  <c r="AH260" i="1"/>
  <c r="AD260" i="1"/>
  <c r="AL260" i="1" s="1"/>
  <c r="AF256" i="1"/>
  <c r="AH256" i="1"/>
  <c r="AD256" i="1"/>
  <c r="AF252" i="1"/>
  <c r="AH252" i="1"/>
  <c r="AD252" i="1"/>
  <c r="AF248" i="1"/>
  <c r="AH248" i="1"/>
  <c r="AD248" i="1"/>
  <c r="AF244" i="1"/>
  <c r="AH244" i="1"/>
  <c r="AD244" i="1"/>
  <c r="AF240" i="1"/>
  <c r="AH240" i="1"/>
  <c r="AD240" i="1"/>
  <c r="AF238" i="1"/>
  <c r="AH238" i="1"/>
  <c r="AD238" i="1"/>
  <c r="AF236" i="1"/>
  <c r="AH236" i="1"/>
  <c r="AL236" i="1" s="1"/>
  <c r="AD236" i="1"/>
  <c r="AF234" i="1"/>
  <c r="AH234" i="1"/>
  <c r="AD234" i="1"/>
  <c r="AL234" i="1" s="1"/>
  <c r="AF232" i="1"/>
  <c r="AH232" i="1"/>
  <c r="AD232" i="1"/>
  <c r="AF230" i="1"/>
  <c r="AH230" i="1"/>
  <c r="AD230" i="1"/>
  <c r="AF228" i="1"/>
  <c r="AH228" i="1"/>
  <c r="AD228" i="1"/>
  <c r="AF224" i="1"/>
  <c r="AH224" i="1"/>
  <c r="AD224" i="1"/>
  <c r="AF220" i="1"/>
  <c r="AH220" i="1"/>
  <c r="AD220" i="1"/>
  <c r="AF216" i="1"/>
  <c r="AH216" i="1"/>
  <c r="AD216" i="1"/>
  <c r="AF212" i="1"/>
  <c r="AH212" i="1"/>
  <c r="AD212" i="1"/>
  <c r="AF208" i="1"/>
  <c r="AH208" i="1"/>
  <c r="AD208" i="1"/>
  <c r="AL208" i="1" s="1"/>
  <c r="AF204" i="1"/>
  <c r="AH204" i="1"/>
  <c r="AD204" i="1"/>
  <c r="AF200" i="1"/>
  <c r="AH200" i="1"/>
  <c r="AD200" i="1"/>
  <c r="AF196" i="1"/>
  <c r="AH196" i="1"/>
  <c r="AD196" i="1"/>
  <c r="AF192" i="1"/>
  <c r="AH192" i="1"/>
  <c r="AD192" i="1"/>
  <c r="AF188" i="1"/>
  <c r="AH188" i="1"/>
  <c r="AD188" i="1"/>
  <c r="AH184" i="1"/>
  <c r="AF184" i="1"/>
  <c r="AD184" i="1"/>
  <c r="AH180" i="1"/>
  <c r="AF180" i="1"/>
  <c r="AD180" i="1"/>
  <c r="AH176" i="1"/>
  <c r="AF176" i="1"/>
  <c r="AD176" i="1"/>
  <c r="AL176" i="1" s="1"/>
  <c r="AH172" i="1"/>
  <c r="AF172" i="1"/>
  <c r="AD172" i="1"/>
  <c r="AH168" i="1"/>
  <c r="AF168" i="1"/>
  <c r="AD168" i="1"/>
  <c r="AH164" i="1"/>
  <c r="AF164" i="1"/>
  <c r="AD164" i="1"/>
  <c r="AH160" i="1"/>
  <c r="AF160" i="1"/>
  <c r="AD160" i="1"/>
  <c r="AH156" i="1"/>
  <c r="AF156" i="1"/>
  <c r="AD156" i="1"/>
  <c r="AH152" i="1"/>
  <c r="AF152" i="1"/>
  <c r="AD152" i="1"/>
  <c r="AH148" i="1"/>
  <c r="AF148" i="1"/>
  <c r="AD148" i="1"/>
  <c r="AH144" i="1"/>
  <c r="AF144" i="1"/>
  <c r="AD144" i="1"/>
  <c r="AL144" i="1" s="1"/>
  <c r="AH140" i="1"/>
  <c r="AF140" i="1"/>
  <c r="AD140" i="1"/>
  <c r="AH136" i="1"/>
  <c r="AF136" i="1"/>
  <c r="AD136" i="1"/>
  <c r="AH227" i="1"/>
  <c r="AF227" i="1"/>
  <c r="AD227" i="1"/>
  <c r="AH223" i="1"/>
  <c r="AF223" i="1"/>
  <c r="AD223" i="1"/>
  <c r="AH219" i="1"/>
  <c r="AF219" i="1"/>
  <c r="AD219" i="1"/>
  <c r="AH215" i="1"/>
  <c r="AF215" i="1"/>
  <c r="AD215" i="1"/>
  <c r="AH211" i="1"/>
  <c r="AF211" i="1"/>
  <c r="AD211" i="1"/>
  <c r="AH207" i="1"/>
  <c r="AF207" i="1"/>
  <c r="AD207" i="1"/>
  <c r="AL207" i="1" s="1"/>
  <c r="AH203" i="1"/>
  <c r="AF203" i="1"/>
  <c r="AD203" i="1"/>
  <c r="AH199" i="1"/>
  <c r="AF199" i="1"/>
  <c r="AD199" i="1"/>
  <c r="AH195" i="1"/>
  <c r="AF195" i="1"/>
  <c r="AD195" i="1"/>
  <c r="AH191" i="1"/>
  <c r="AF191" i="1"/>
  <c r="AD191" i="1"/>
  <c r="AH187" i="1"/>
  <c r="AF187" i="1"/>
  <c r="AD187" i="1"/>
  <c r="AH183" i="1"/>
  <c r="AF183" i="1"/>
  <c r="AD183" i="1"/>
  <c r="AH179" i="1"/>
  <c r="AF179" i="1"/>
  <c r="AD179" i="1"/>
  <c r="AH175" i="1"/>
  <c r="AF175" i="1"/>
  <c r="AD175" i="1"/>
  <c r="AL175" i="1" s="1"/>
  <c r="AH171" i="1"/>
  <c r="AF171" i="1"/>
  <c r="AD171" i="1"/>
  <c r="AH167" i="1"/>
  <c r="AF167" i="1"/>
  <c r="AD167" i="1"/>
  <c r="AH163" i="1"/>
  <c r="AF163" i="1"/>
  <c r="AD163" i="1"/>
  <c r="AH159" i="1"/>
  <c r="AF159" i="1"/>
  <c r="AD159" i="1"/>
  <c r="AH155" i="1"/>
  <c r="AF155" i="1"/>
  <c r="AD155" i="1"/>
  <c r="AH151" i="1"/>
  <c r="AF151" i="1"/>
  <c r="AD151" i="1"/>
  <c r="AH147" i="1"/>
  <c r="AF147" i="1"/>
  <c r="AD147" i="1"/>
  <c r="AH143" i="1"/>
  <c r="AF143" i="1"/>
  <c r="AD143" i="1"/>
  <c r="AL143" i="1" s="1"/>
  <c r="AH139" i="1"/>
  <c r="AF139" i="1"/>
  <c r="AD139" i="1"/>
  <c r="AH135" i="1"/>
  <c r="AF135" i="1"/>
  <c r="AD135" i="1"/>
  <c r="AH87" i="1"/>
  <c r="AF87" i="1"/>
  <c r="AD87" i="1"/>
  <c r="AH83" i="1"/>
  <c r="AF83" i="1"/>
  <c r="AD83" i="1"/>
  <c r="AH79" i="1"/>
  <c r="AF79" i="1"/>
  <c r="AD79" i="1"/>
  <c r="AH75" i="1"/>
  <c r="AF75" i="1"/>
  <c r="AD75" i="1"/>
  <c r="AH71" i="1"/>
  <c r="AF71" i="1"/>
  <c r="AD71" i="1"/>
  <c r="AH67" i="1"/>
  <c r="AF67" i="1"/>
  <c r="AD67" i="1"/>
  <c r="AL67" i="1" s="1"/>
  <c r="AH63" i="1"/>
  <c r="AF63" i="1"/>
  <c r="AD63" i="1"/>
  <c r="AH59" i="1"/>
  <c r="AF59" i="1"/>
  <c r="AD59" i="1"/>
  <c r="AH55" i="1"/>
  <c r="AF55" i="1"/>
  <c r="AD55" i="1"/>
  <c r="AH51" i="1"/>
  <c r="AF51" i="1"/>
  <c r="AD51" i="1"/>
  <c r="AH47" i="1"/>
  <c r="AF47" i="1"/>
  <c r="AD47" i="1"/>
  <c r="AH43" i="1"/>
  <c r="AF43" i="1"/>
  <c r="AD43" i="1"/>
  <c r="AH39" i="1"/>
  <c r="AF39" i="1"/>
  <c r="AD39" i="1"/>
  <c r="AH35" i="1"/>
  <c r="AF35" i="1"/>
  <c r="AD35" i="1"/>
  <c r="AL35" i="1" s="1"/>
  <c r="AH31" i="1"/>
  <c r="AF31" i="1"/>
  <c r="AD31" i="1"/>
  <c r="AH132" i="1"/>
  <c r="AF132" i="1"/>
  <c r="AD132" i="1"/>
  <c r="AH130" i="1"/>
  <c r="AF130" i="1"/>
  <c r="AD130" i="1"/>
  <c r="AH128" i="1"/>
  <c r="AF128" i="1"/>
  <c r="AD128" i="1"/>
  <c r="AH126" i="1"/>
  <c r="AF126" i="1"/>
  <c r="AD126" i="1"/>
  <c r="AH124" i="1"/>
  <c r="AF124" i="1"/>
  <c r="AD124" i="1"/>
  <c r="AH122" i="1"/>
  <c r="AF122" i="1"/>
  <c r="AD122" i="1"/>
  <c r="AH120" i="1"/>
  <c r="AF120" i="1"/>
  <c r="AD120" i="1"/>
  <c r="AL120" i="1" s="1"/>
  <c r="AH118" i="1"/>
  <c r="AF118" i="1"/>
  <c r="AD118" i="1"/>
  <c r="AH116" i="1"/>
  <c r="AF116" i="1"/>
  <c r="AD116" i="1"/>
  <c r="AH114" i="1"/>
  <c r="AF114" i="1"/>
  <c r="AD114" i="1"/>
  <c r="AH112" i="1"/>
  <c r="AF112" i="1"/>
  <c r="AD112" i="1"/>
  <c r="AH110" i="1"/>
  <c r="AF110" i="1"/>
  <c r="AD110" i="1"/>
  <c r="AH108" i="1"/>
  <c r="AF108" i="1"/>
  <c r="AD108" i="1"/>
  <c r="AH106" i="1"/>
  <c r="AF106" i="1"/>
  <c r="AD106" i="1"/>
  <c r="AH104" i="1"/>
  <c r="AF104" i="1"/>
  <c r="AD104" i="1"/>
  <c r="AL104" i="1" s="1"/>
  <c r="AH102" i="1"/>
  <c r="AF102" i="1"/>
  <c r="AD102" i="1"/>
  <c r="AH100" i="1"/>
  <c r="AF100" i="1"/>
  <c r="AD100" i="1"/>
  <c r="AH98" i="1"/>
  <c r="AF98" i="1"/>
  <c r="AD98" i="1"/>
  <c r="AH96" i="1"/>
  <c r="AF96" i="1"/>
  <c r="AD96" i="1"/>
  <c r="AH94" i="1"/>
  <c r="AF94" i="1"/>
  <c r="AD94" i="1"/>
  <c r="AH92" i="1"/>
  <c r="AF92" i="1"/>
  <c r="AD92" i="1"/>
  <c r="AH90" i="1"/>
  <c r="AF90" i="1"/>
  <c r="AD90" i="1"/>
  <c r="AH88" i="1"/>
  <c r="AF88" i="1"/>
  <c r="AD88" i="1"/>
  <c r="AL88" i="1" s="1"/>
  <c r="AH84" i="1"/>
  <c r="AF84" i="1"/>
  <c r="AD84" i="1"/>
  <c r="AH80" i="1"/>
  <c r="AF80" i="1"/>
  <c r="AD80" i="1"/>
  <c r="AH76" i="1"/>
  <c r="AF76" i="1"/>
  <c r="AD76" i="1"/>
  <c r="AH72" i="1"/>
  <c r="AF72" i="1"/>
  <c r="AD72" i="1"/>
  <c r="AH68" i="1"/>
  <c r="AF68" i="1"/>
  <c r="AD68" i="1"/>
  <c r="AH64" i="1"/>
  <c r="AF64" i="1"/>
  <c r="AD64" i="1"/>
  <c r="AH60" i="1"/>
  <c r="AF60" i="1"/>
  <c r="AD60" i="1"/>
  <c r="AH56" i="1"/>
  <c r="AF56" i="1"/>
  <c r="AD56" i="1"/>
  <c r="AL56" i="1" s="1"/>
  <c r="AH52" i="1"/>
  <c r="AF52" i="1"/>
  <c r="AD52" i="1"/>
  <c r="AH48" i="1"/>
  <c r="AF48" i="1"/>
  <c r="AD48" i="1"/>
  <c r="AH44" i="1"/>
  <c r="AF44" i="1"/>
  <c r="AD44" i="1"/>
  <c r="AH40" i="1"/>
  <c r="AF40" i="1"/>
  <c r="AD40" i="1"/>
  <c r="AH36" i="1"/>
  <c r="AF36" i="1"/>
  <c r="AD36" i="1"/>
  <c r="AH32" i="1"/>
  <c r="AF32" i="1"/>
  <c r="AD32" i="1"/>
  <c r="AH28" i="1"/>
  <c r="AF28" i="1"/>
  <c r="AD28" i="1"/>
  <c r="AH26" i="1"/>
  <c r="AF26" i="1"/>
  <c r="AD26" i="1"/>
  <c r="AL26" i="1" s="1"/>
  <c r="AH24" i="1"/>
  <c r="AF24" i="1"/>
  <c r="AD24" i="1"/>
  <c r="AH22" i="1"/>
  <c r="AF22" i="1"/>
  <c r="AD22" i="1"/>
  <c r="AH20" i="1"/>
  <c r="AF20" i="1"/>
  <c r="AD20" i="1"/>
  <c r="AH18" i="1"/>
  <c r="AF18" i="1"/>
  <c r="AD18" i="1"/>
  <c r="AH16" i="1"/>
  <c r="AF16" i="1"/>
  <c r="AD16" i="1"/>
  <c r="AH14" i="1"/>
  <c r="AF14" i="1"/>
  <c r="AD14" i="1"/>
  <c r="AH12" i="1"/>
  <c r="AF12" i="1"/>
  <c r="AD12" i="1"/>
  <c r="AH10" i="1"/>
  <c r="AF10" i="1"/>
  <c r="AD10" i="1"/>
  <c r="AH8" i="1"/>
  <c r="AF8" i="1"/>
  <c r="AD8" i="1"/>
  <c r="AH6" i="1"/>
  <c r="AF6" i="1"/>
  <c r="AD6" i="1"/>
  <c r="W501" i="1"/>
  <c r="U501" i="1"/>
  <c r="S501" i="1"/>
  <c r="Q501" i="1"/>
  <c r="U498" i="1"/>
  <c r="W498" i="1"/>
  <c r="S498" i="1"/>
  <c r="Q498" i="1"/>
  <c r="W493" i="1"/>
  <c r="U493" i="1"/>
  <c r="S493" i="1"/>
  <c r="Q493" i="1"/>
  <c r="U488" i="1"/>
  <c r="W488" i="1"/>
  <c r="S488" i="1"/>
  <c r="Q488" i="1"/>
  <c r="U484" i="1"/>
  <c r="W484" i="1"/>
  <c r="S484" i="1"/>
  <c r="Q484" i="1"/>
  <c r="W481" i="1"/>
  <c r="U481" i="1"/>
  <c r="S481" i="1"/>
  <c r="Q481" i="1"/>
  <c r="U476" i="1"/>
  <c r="W476" i="1"/>
  <c r="S476" i="1"/>
  <c r="Q476" i="1"/>
  <c r="W471" i="1"/>
  <c r="U471" i="1"/>
  <c r="S471" i="1"/>
  <c r="Q471" i="1"/>
  <c r="W467" i="1"/>
  <c r="U467" i="1"/>
  <c r="S467" i="1"/>
  <c r="Q467" i="1"/>
  <c r="W463" i="1"/>
  <c r="U463" i="1"/>
  <c r="Y463" i="1" s="1"/>
  <c r="S463" i="1"/>
  <c r="Q463" i="1"/>
  <c r="U460" i="1"/>
  <c r="W460" i="1"/>
  <c r="S460" i="1"/>
  <c r="Q460" i="1"/>
  <c r="U456" i="1"/>
  <c r="W456" i="1"/>
  <c r="S456" i="1"/>
  <c r="Q456" i="1"/>
  <c r="W453" i="1"/>
  <c r="U453" i="1"/>
  <c r="S453" i="1"/>
  <c r="Q453" i="1"/>
  <c r="W449" i="1"/>
  <c r="U449" i="1"/>
  <c r="S449" i="1"/>
  <c r="Q449" i="1"/>
  <c r="W445" i="1"/>
  <c r="U445" i="1"/>
  <c r="S445" i="1"/>
  <c r="Q445" i="1"/>
  <c r="W441" i="1"/>
  <c r="U441" i="1"/>
  <c r="S441" i="1"/>
  <c r="Q441" i="1"/>
  <c r="W437" i="1"/>
  <c r="U437" i="1"/>
  <c r="S437" i="1"/>
  <c r="Q437" i="1"/>
  <c r="W433" i="1"/>
  <c r="U433" i="1"/>
  <c r="S433" i="1"/>
  <c r="Q433" i="1"/>
  <c r="U430" i="1"/>
  <c r="W430" i="1"/>
  <c r="S430" i="1"/>
  <c r="Q430" i="1"/>
  <c r="U426" i="1"/>
  <c r="W426" i="1"/>
  <c r="S426" i="1"/>
  <c r="Q426" i="1"/>
  <c r="U422" i="1"/>
  <c r="W422" i="1"/>
  <c r="S422" i="1"/>
  <c r="Q422" i="1"/>
  <c r="U418" i="1"/>
  <c r="W418" i="1"/>
  <c r="Y418" i="1" s="1"/>
  <c r="S418" i="1"/>
  <c r="Q418" i="1"/>
  <c r="U414" i="1"/>
  <c r="W414" i="1"/>
  <c r="S414" i="1"/>
  <c r="Q414" i="1"/>
  <c r="U410" i="1"/>
  <c r="W410" i="1"/>
  <c r="S410" i="1"/>
  <c r="Q410" i="1"/>
  <c r="W407" i="1"/>
  <c r="U407" i="1"/>
  <c r="S407" i="1"/>
  <c r="Q407" i="1"/>
  <c r="U400" i="1"/>
  <c r="W400" i="1"/>
  <c r="S400" i="1"/>
  <c r="Q400" i="1"/>
  <c r="W359" i="1"/>
  <c r="U359" i="1"/>
  <c r="S359" i="1"/>
  <c r="Q359" i="1"/>
  <c r="W355" i="1"/>
  <c r="U355" i="1"/>
  <c r="S355" i="1"/>
  <c r="Q355" i="1"/>
  <c r="W351" i="1"/>
  <c r="U351" i="1"/>
  <c r="S351" i="1"/>
  <c r="Q351" i="1"/>
  <c r="W347" i="1"/>
  <c r="U347" i="1"/>
  <c r="S347" i="1"/>
  <c r="Q347" i="1"/>
  <c r="W343" i="1"/>
  <c r="U343" i="1"/>
  <c r="S343" i="1"/>
  <c r="Q343" i="1"/>
  <c r="W339" i="1"/>
  <c r="U339" i="1"/>
  <c r="S339" i="1"/>
  <c r="Q339" i="1"/>
  <c r="Y339" i="1" s="1"/>
  <c r="W335" i="1"/>
  <c r="U335" i="1"/>
  <c r="S335" i="1"/>
  <c r="Q335" i="1"/>
  <c r="W331" i="1"/>
  <c r="U331" i="1"/>
  <c r="S331" i="1"/>
  <c r="Q331" i="1"/>
  <c r="W327" i="1"/>
  <c r="U327" i="1"/>
  <c r="S327" i="1"/>
  <c r="Q327" i="1"/>
  <c r="W323" i="1"/>
  <c r="U323" i="1"/>
  <c r="S323" i="1"/>
  <c r="Q323" i="1"/>
  <c r="W319" i="1"/>
  <c r="U319" i="1"/>
  <c r="S319" i="1"/>
  <c r="Q319" i="1"/>
  <c r="W315" i="1"/>
  <c r="U315" i="1"/>
  <c r="S315" i="1"/>
  <c r="Q315" i="1"/>
  <c r="W311" i="1"/>
  <c r="U311" i="1"/>
  <c r="S311" i="1"/>
  <c r="Q311" i="1"/>
  <c r="W307" i="1"/>
  <c r="U307" i="1"/>
  <c r="S307" i="1"/>
  <c r="Q307" i="1"/>
  <c r="W303" i="1"/>
  <c r="U303" i="1"/>
  <c r="S303" i="1"/>
  <c r="Q303" i="1"/>
  <c r="W299" i="1"/>
  <c r="U299" i="1"/>
  <c r="S299" i="1"/>
  <c r="Q299" i="1"/>
  <c r="W295" i="1"/>
  <c r="U295" i="1"/>
  <c r="S295" i="1"/>
  <c r="Q295" i="1"/>
  <c r="W291" i="1"/>
  <c r="U291" i="1"/>
  <c r="S291" i="1"/>
  <c r="Q291" i="1"/>
  <c r="W287" i="1"/>
  <c r="U287" i="1"/>
  <c r="S287" i="1"/>
  <c r="Q287" i="1"/>
  <c r="W283" i="1"/>
  <c r="U283" i="1"/>
  <c r="S283" i="1"/>
  <c r="Q283" i="1"/>
  <c r="W279" i="1"/>
  <c r="U279" i="1"/>
  <c r="S279" i="1"/>
  <c r="Q279" i="1"/>
  <c r="W275" i="1"/>
  <c r="U275" i="1"/>
  <c r="S275" i="1"/>
  <c r="Q275" i="1"/>
  <c r="W271" i="1"/>
  <c r="U271" i="1"/>
  <c r="S271" i="1"/>
  <c r="Q271" i="1"/>
  <c r="W267" i="1"/>
  <c r="U267" i="1"/>
  <c r="S267" i="1"/>
  <c r="Q267" i="1"/>
  <c r="U500" i="1"/>
  <c r="W500" i="1"/>
  <c r="S500" i="1"/>
  <c r="Q500" i="1"/>
  <c r="U496" i="1"/>
  <c r="W496" i="1"/>
  <c r="S496" i="1"/>
  <c r="Q496" i="1"/>
  <c r="U492" i="1"/>
  <c r="W492" i="1"/>
  <c r="S492" i="1"/>
  <c r="Q492" i="1"/>
  <c r="W489" i="1"/>
  <c r="U489" i="1"/>
  <c r="Y489" i="1" s="1"/>
  <c r="S489" i="1"/>
  <c r="Q489" i="1"/>
  <c r="W485" i="1"/>
  <c r="U485" i="1"/>
  <c r="S485" i="1"/>
  <c r="Q485" i="1"/>
  <c r="U480" i="1"/>
  <c r="W480" i="1"/>
  <c r="S480" i="1"/>
  <c r="Q480" i="1"/>
  <c r="W477" i="1"/>
  <c r="U477" i="1"/>
  <c r="S477" i="1"/>
  <c r="Q477" i="1"/>
  <c r="W473" i="1"/>
  <c r="U473" i="1"/>
  <c r="S473" i="1"/>
  <c r="Q473" i="1"/>
  <c r="U470" i="1"/>
  <c r="W470" i="1"/>
  <c r="S470" i="1"/>
  <c r="Q470" i="1"/>
  <c r="U466" i="1"/>
  <c r="W466" i="1"/>
  <c r="S466" i="1"/>
  <c r="Q466" i="1"/>
  <c r="W461" i="1"/>
  <c r="U461" i="1"/>
  <c r="S461" i="1"/>
  <c r="Q461" i="1"/>
  <c r="W457" i="1"/>
  <c r="U457" i="1"/>
  <c r="S457" i="1"/>
  <c r="Q457" i="1"/>
  <c r="U452" i="1"/>
  <c r="W452" i="1"/>
  <c r="S452" i="1"/>
  <c r="Q452" i="1"/>
  <c r="U448" i="1"/>
  <c r="W448" i="1"/>
  <c r="Y448" i="1" s="1"/>
  <c r="S448" i="1"/>
  <c r="Q448" i="1"/>
  <c r="U444" i="1"/>
  <c r="W444" i="1"/>
  <c r="S444" i="1"/>
  <c r="Q444" i="1"/>
  <c r="U440" i="1"/>
  <c r="W440" i="1"/>
  <c r="S440" i="1"/>
  <c r="Q440" i="1"/>
  <c r="U436" i="1"/>
  <c r="W436" i="1"/>
  <c r="S436" i="1"/>
  <c r="Q436" i="1"/>
  <c r="W431" i="1"/>
  <c r="U431" i="1"/>
  <c r="S431" i="1"/>
  <c r="Q431" i="1"/>
  <c r="W427" i="1"/>
  <c r="U427" i="1"/>
  <c r="S427" i="1"/>
  <c r="Q427" i="1"/>
  <c r="W423" i="1"/>
  <c r="U423" i="1"/>
  <c r="S423" i="1"/>
  <c r="Q423" i="1"/>
  <c r="W419" i="1"/>
  <c r="U419" i="1"/>
  <c r="S419" i="1"/>
  <c r="Q419" i="1"/>
  <c r="W415" i="1"/>
  <c r="U415" i="1"/>
  <c r="S415" i="1"/>
  <c r="Q415" i="1"/>
  <c r="W411" i="1"/>
  <c r="U411" i="1"/>
  <c r="S411" i="1"/>
  <c r="Q411" i="1"/>
  <c r="U406" i="1"/>
  <c r="W406" i="1"/>
  <c r="S406" i="1"/>
  <c r="Q406" i="1"/>
  <c r="Y406" i="1" s="1"/>
  <c r="W403" i="1"/>
  <c r="U403" i="1"/>
  <c r="S403" i="1"/>
  <c r="Q403" i="1"/>
  <c r="W401" i="1"/>
  <c r="U401" i="1"/>
  <c r="S401" i="1"/>
  <c r="Q401" i="1"/>
  <c r="U398" i="1"/>
  <c r="W398" i="1"/>
  <c r="S398" i="1"/>
  <c r="Q398" i="1"/>
  <c r="U396" i="1"/>
  <c r="W396" i="1"/>
  <c r="S396" i="1"/>
  <c r="Q396" i="1"/>
  <c r="U394" i="1"/>
  <c r="W394" i="1"/>
  <c r="S394" i="1"/>
  <c r="Q394" i="1"/>
  <c r="U392" i="1"/>
  <c r="W392" i="1"/>
  <c r="S392" i="1"/>
  <c r="Q392" i="1"/>
  <c r="U390" i="1"/>
  <c r="W390" i="1"/>
  <c r="S390" i="1"/>
  <c r="Q390" i="1"/>
  <c r="U388" i="1"/>
  <c r="W388" i="1"/>
  <c r="S388" i="1"/>
  <c r="Q388" i="1"/>
  <c r="U386" i="1"/>
  <c r="W386" i="1"/>
  <c r="S386" i="1"/>
  <c r="Q386" i="1"/>
  <c r="U384" i="1"/>
  <c r="W384" i="1"/>
  <c r="S384" i="1"/>
  <c r="Q384" i="1"/>
  <c r="U382" i="1"/>
  <c r="W382" i="1"/>
  <c r="S382" i="1"/>
  <c r="Q382" i="1"/>
  <c r="U380" i="1"/>
  <c r="W380" i="1"/>
  <c r="S380" i="1"/>
  <c r="Q380" i="1"/>
  <c r="U378" i="1"/>
  <c r="W378" i="1"/>
  <c r="S378" i="1"/>
  <c r="Q378" i="1"/>
  <c r="U376" i="1"/>
  <c r="W376" i="1"/>
  <c r="S376" i="1"/>
  <c r="Q376" i="1"/>
  <c r="U374" i="1"/>
  <c r="W374" i="1"/>
  <c r="S374" i="1"/>
  <c r="Q374" i="1"/>
  <c r="U372" i="1"/>
  <c r="W372" i="1"/>
  <c r="S372" i="1"/>
  <c r="Q372" i="1"/>
  <c r="U370" i="1"/>
  <c r="W370" i="1"/>
  <c r="S370" i="1"/>
  <c r="Q370" i="1"/>
  <c r="U368" i="1"/>
  <c r="W368" i="1"/>
  <c r="S368" i="1"/>
  <c r="Q368" i="1"/>
  <c r="U366" i="1"/>
  <c r="W366" i="1"/>
  <c r="S366" i="1"/>
  <c r="Q366" i="1"/>
  <c r="U364" i="1"/>
  <c r="W364" i="1"/>
  <c r="S364" i="1"/>
  <c r="Q364" i="1"/>
  <c r="U362" i="1"/>
  <c r="W362" i="1"/>
  <c r="S362" i="1"/>
  <c r="Q362" i="1"/>
  <c r="U358" i="1"/>
  <c r="W358" i="1"/>
  <c r="Y358" i="1" s="1"/>
  <c r="S358" i="1"/>
  <c r="Q358" i="1"/>
  <c r="U354" i="1"/>
  <c r="W354" i="1"/>
  <c r="S354" i="1"/>
  <c r="Q354" i="1"/>
  <c r="U350" i="1"/>
  <c r="W350" i="1"/>
  <c r="S350" i="1"/>
  <c r="Q350" i="1"/>
  <c r="U346" i="1"/>
  <c r="W346" i="1"/>
  <c r="S346" i="1"/>
  <c r="Q346" i="1"/>
  <c r="W342" i="1"/>
  <c r="U342" i="1"/>
  <c r="S342" i="1"/>
  <c r="Q342" i="1"/>
  <c r="W338" i="1"/>
  <c r="U338" i="1"/>
  <c r="S338" i="1"/>
  <c r="Q338" i="1"/>
  <c r="W334" i="1"/>
  <c r="U334" i="1"/>
  <c r="S334" i="1"/>
  <c r="Q334" i="1"/>
  <c r="W330" i="1"/>
  <c r="U330" i="1"/>
  <c r="S330" i="1"/>
  <c r="Q330" i="1"/>
  <c r="W326" i="1"/>
  <c r="U326" i="1"/>
  <c r="S326" i="1"/>
  <c r="Q326" i="1"/>
  <c r="W322" i="1"/>
  <c r="U322" i="1"/>
  <c r="S322" i="1"/>
  <c r="Q322" i="1"/>
  <c r="W318" i="1"/>
  <c r="U318" i="1"/>
  <c r="Y318" i="1" s="1"/>
  <c r="S318" i="1"/>
  <c r="Q318" i="1"/>
  <c r="W314" i="1"/>
  <c r="U314" i="1"/>
  <c r="S314" i="1"/>
  <c r="Q314" i="1"/>
  <c r="W310" i="1"/>
  <c r="U310" i="1"/>
  <c r="S310" i="1"/>
  <c r="Q310" i="1"/>
  <c r="W306" i="1"/>
  <c r="U306" i="1"/>
  <c r="S306" i="1"/>
  <c r="Q306" i="1"/>
  <c r="W302" i="1"/>
  <c r="U302" i="1"/>
  <c r="S302" i="1"/>
  <c r="Q302" i="1"/>
  <c r="W298" i="1"/>
  <c r="U298" i="1"/>
  <c r="S298" i="1"/>
  <c r="Q298" i="1"/>
  <c r="W294" i="1"/>
  <c r="U294" i="1"/>
  <c r="S294" i="1"/>
  <c r="Q294" i="1"/>
  <c r="W290" i="1"/>
  <c r="U290" i="1"/>
  <c r="S290" i="1"/>
  <c r="Q290" i="1"/>
  <c r="W286" i="1"/>
  <c r="U286" i="1"/>
  <c r="S286" i="1"/>
  <c r="Q286" i="1"/>
  <c r="W282" i="1"/>
  <c r="U282" i="1"/>
  <c r="S282" i="1"/>
  <c r="Q282" i="1"/>
  <c r="W278" i="1"/>
  <c r="U278" i="1"/>
  <c r="S278" i="1"/>
  <c r="Q278" i="1"/>
  <c r="W274" i="1"/>
  <c r="U274" i="1"/>
  <c r="S274" i="1"/>
  <c r="Q274" i="1"/>
  <c r="W270" i="1"/>
  <c r="U270" i="1"/>
  <c r="S270" i="1"/>
  <c r="Q270" i="1"/>
  <c r="Y270" i="1" s="1"/>
  <c r="W266" i="1"/>
  <c r="U266" i="1"/>
  <c r="S266" i="1"/>
  <c r="Q266" i="1"/>
  <c r="W225" i="1"/>
  <c r="U225" i="1"/>
  <c r="S225" i="1"/>
  <c r="Q225" i="1"/>
  <c r="W221" i="1"/>
  <c r="U221" i="1"/>
  <c r="S221" i="1"/>
  <c r="Q221" i="1"/>
  <c r="W217" i="1"/>
  <c r="U217" i="1"/>
  <c r="S217" i="1"/>
  <c r="Q217" i="1"/>
  <c r="W213" i="1"/>
  <c r="U213" i="1"/>
  <c r="S213" i="1"/>
  <c r="Q213" i="1"/>
  <c r="W209" i="1"/>
  <c r="U209" i="1"/>
  <c r="S209" i="1"/>
  <c r="Q209" i="1"/>
  <c r="W205" i="1"/>
  <c r="U205" i="1"/>
  <c r="S205" i="1"/>
  <c r="Q205" i="1"/>
  <c r="W201" i="1"/>
  <c r="U201" i="1"/>
  <c r="S201" i="1"/>
  <c r="Q201" i="1"/>
  <c r="W197" i="1"/>
  <c r="U197" i="1"/>
  <c r="S197" i="1"/>
  <c r="Q197" i="1"/>
  <c r="W193" i="1"/>
  <c r="U193" i="1"/>
  <c r="S193" i="1"/>
  <c r="Q193" i="1"/>
  <c r="W189" i="1"/>
  <c r="U189" i="1"/>
  <c r="S189" i="1"/>
  <c r="Q189" i="1"/>
  <c r="W185" i="1"/>
  <c r="U185" i="1"/>
  <c r="S185" i="1"/>
  <c r="Q185" i="1"/>
  <c r="W181" i="1"/>
  <c r="U181" i="1"/>
  <c r="S181" i="1"/>
  <c r="Q181" i="1"/>
  <c r="W177" i="1"/>
  <c r="U177" i="1"/>
  <c r="S177" i="1"/>
  <c r="Q177" i="1"/>
  <c r="W173" i="1"/>
  <c r="U173" i="1"/>
  <c r="S173" i="1"/>
  <c r="Q173" i="1"/>
  <c r="W169" i="1"/>
  <c r="U169" i="1"/>
  <c r="S169" i="1"/>
  <c r="Q169" i="1"/>
  <c r="W165" i="1"/>
  <c r="U165" i="1"/>
  <c r="S165" i="1"/>
  <c r="Q165" i="1"/>
  <c r="W161" i="1"/>
  <c r="U161" i="1"/>
  <c r="S161" i="1"/>
  <c r="Q161" i="1"/>
  <c r="W157" i="1"/>
  <c r="U157" i="1"/>
  <c r="S157" i="1"/>
  <c r="Q157" i="1"/>
  <c r="W153" i="1"/>
  <c r="U153" i="1"/>
  <c r="Y153" i="1" s="1"/>
  <c r="S153" i="1"/>
  <c r="Q153" i="1"/>
  <c r="W149" i="1"/>
  <c r="U149" i="1"/>
  <c r="S149" i="1"/>
  <c r="Q149" i="1"/>
  <c r="W145" i="1"/>
  <c r="U145" i="1"/>
  <c r="S145" i="1"/>
  <c r="Q145" i="1"/>
  <c r="W141" i="1"/>
  <c r="U141" i="1"/>
  <c r="S141" i="1"/>
  <c r="Q141" i="1"/>
  <c r="W137" i="1"/>
  <c r="U137" i="1"/>
  <c r="S137" i="1"/>
  <c r="Q137" i="1"/>
  <c r="W133" i="1"/>
  <c r="U133" i="1"/>
  <c r="S133" i="1"/>
  <c r="Q133" i="1"/>
  <c r="W262" i="1"/>
  <c r="U262" i="1"/>
  <c r="S262" i="1"/>
  <c r="Q262" i="1"/>
  <c r="W260" i="1"/>
  <c r="U260" i="1"/>
  <c r="S260" i="1"/>
  <c r="Q260" i="1"/>
  <c r="W258" i="1"/>
  <c r="U258" i="1"/>
  <c r="S258" i="1"/>
  <c r="Q258" i="1"/>
  <c r="W256" i="1"/>
  <c r="U256" i="1"/>
  <c r="S256" i="1"/>
  <c r="Q256" i="1"/>
  <c r="W254" i="1"/>
  <c r="U254" i="1"/>
  <c r="S254" i="1"/>
  <c r="Q254" i="1"/>
  <c r="W252" i="1"/>
  <c r="U252" i="1"/>
  <c r="S252" i="1"/>
  <c r="Q252" i="1"/>
  <c r="W250" i="1"/>
  <c r="U250" i="1"/>
  <c r="S250" i="1"/>
  <c r="Q250" i="1"/>
  <c r="W248" i="1"/>
  <c r="U248" i="1"/>
  <c r="S248" i="1"/>
  <c r="Q248" i="1"/>
  <c r="W246" i="1"/>
  <c r="U246" i="1"/>
  <c r="Y246" i="1" s="1"/>
  <c r="S246" i="1"/>
  <c r="Q246" i="1"/>
  <c r="W244" i="1"/>
  <c r="U244" i="1"/>
  <c r="S244" i="1"/>
  <c r="Q244" i="1"/>
  <c r="W242" i="1"/>
  <c r="U242" i="1"/>
  <c r="S242" i="1"/>
  <c r="Q242" i="1"/>
  <c r="W240" i="1"/>
  <c r="U240" i="1"/>
  <c r="S240" i="1"/>
  <c r="Q240" i="1"/>
  <c r="W238" i="1"/>
  <c r="U238" i="1"/>
  <c r="S238" i="1"/>
  <c r="Q238" i="1"/>
  <c r="W236" i="1"/>
  <c r="U236" i="1"/>
  <c r="S236" i="1"/>
  <c r="Q236" i="1"/>
  <c r="W234" i="1"/>
  <c r="U234" i="1"/>
  <c r="S234" i="1"/>
  <c r="Q234" i="1"/>
  <c r="W232" i="1"/>
  <c r="U232" i="1"/>
  <c r="S232" i="1"/>
  <c r="Q232" i="1"/>
  <c r="W230" i="1"/>
  <c r="U230" i="1"/>
  <c r="S230" i="1"/>
  <c r="Q230" i="1"/>
  <c r="W228" i="1"/>
  <c r="U228" i="1"/>
  <c r="S228" i="1"/>
  <c r="Q228" i="1"/>
  <c r="W226" i="1"/>
  <c r="U226" i="1"/>
  <c r="S226" i="1"/>
  <c r="Q226" i="1"/>
  <c r="W222" i="1"/>
  <c r="U222" i="1"/>
  <c r="S222" i="1"/>
  <c r="Q222" i="1"/>
  <c r="W218" i="1"/>
  <c r="U218" i="1"/>
  <c r="S218" i="1"/>
  <c r="Q218" i="1"/>
  <c r="W214" i="1"/>
  <c r="U214" i="1"/>
  <c r="S214" i="1"/>
  <c r="Q214" i="1"/>
  <c r="W210" i="1"/>
  <c r="U210" i="1"/>
  <c r="Q210" i="1"/>
  <c r="S210" i="1"/>
  <c r="W206" i="1"/>
  <c r="U206" i="1"/>
  <c r="Q206" i="1"/>
  <c r="S206" i="1"/>
  <c r="W202" i="1"/>
  <c r="U202" i="1"/>
  <c r="Q202" i="1"/>
  <c r="S202" i="1"/>
  <c r="W198" i="1"/>
  <c r="U198" i="1"/>
  <c r="Q198" i="1"/>
  <c r="S198" i="1"/>
  <c r="W194" i="1"/>
  <c r="U194" i="1"/>
  <c r="Q194" i="1"/>
  <c r="S194" i="1"/>
  <c r="W190" i="1"/>
  <c r="U190" i="1"/>
  <c r="Q190" i="1"/>
  <c r="S190" i="1"/>
  <c r="W186" i="1"/>
  <c r="U186" i="1"/>
  <c r="Q186" i="1"/>
  <c r="S186" i="1"/>
  <c r="W182" i="1"/>
  <c r="U182" i="1"/>
  <c r="Q182" i="1"/>
  <c r="S182" i="1"/>
  <c r="W178" i="1"/>
  <c r="U178" i="1"/>
  <c r="Q178" i="1"/>
  <c r="S178" i="1"/>
  <c r="W174" i="1"/>
  <c r="U174" i="1"/>
  <c r="Q174" i="1"/>
  <c r="S174" i="1"/>
  <c r="W170" i="1"/>
  <c r="U170" i="1"/>
  <c r="Q170" i="1"/>
  <c r="S170" i="1"/>
  <c r="W166" i="1"/>
  <c r="U166" i="1"/>
  <c r="Q166" i="1"/>
  <c r="S166" i="1"/>
  <c r="W162" i="1"/>
  <c r="U162" i="1"/>
  <c r="Q162" i="1"/>
  <c r="S162" i="1"/>
  <c r="W158" i="1"/>
  <c r="U158" i="1"/>
  <c r="Q158" i="1"/>
  <c r="S158" i="1"/>
  <c r="W154" i="1"/>
  <c r="U154" i="1"/>
  <c r="Q154" i="1"/>
  <c r="S154" i="1"/>
  <c r="W150" i="1"/>
  <c r="U150" i="1"/>
  <c r="Q150" i="1"/>
  <c r="S150" i="1"/>
  <c r="W146" i="1"/>
  <c r="U146" i="1"/>
  <c r="Q146" i="1"/>
  <c r="S146" i="1"/>
  <c r="W142" i="1"/>
  <c r="U142" i="1"/>
  <c r="Q142" i="1"/>
  <c r="S142" i="1"/>
  <c r="W138" i="1"/>
  <c r="U138" i="1"/>
  <c r="Q138" i="1"/>
  <c r="S138" i="1"/>
  <c r="W134" i="1"/>
  <c r="U134" i="1"/>
  <c r="Q134" i="1"/>
  <c r="S134" i="1"/>
  <c r="W87" i="1"/>
  <c r="U87" i="1"/>
  <c r="S87" i="1"/>
  <c r="Q87" i="1"/>
  <c r="W83" i="1"/>
  <c r="U83" i="1"/>
  <c r="S83" i="1"/>
  <c r="Q83" i="1"/>
  <c r="W79" i="1"/>
  <c r="U79" i="1"/>
  <c r="S79" i="1"/>
  <c r="Q79" i="1"/>
  <c r="W75" i="1"/>
  <c r="U75" i="1"/>
  <c r="S75" i="1"/>
  <c r="Q75" i="1"/>
  <c r="W71" i="1"/>
  <c r="U71" i="1"/>
  <c r="S71" i="1"/>
  <c r="Q71" i="1"/>
  <c r="W67" i="1"/>
  <c r="U67" i="1"/>
  <c r="S67" i="1"/>
  <c r="Q67" i="1"/>
  <c r="W63" i="1"/>
  <c r="U63" i="1"/>
  <c r="S63" i="1"/>
  <c r="Q63" i="1"/>
  <c r="W59" i="1"/>
  <c r="U59" i="1"/>
  <c r="S59" i="1"/>
  <c r="Q59" i="1"/>
  <c r="W55" i="1"/>
  <c r="U55" i="1"/>
  <c r="S55" i="1"/>
  <c r="Q55" i="1"/>
  <c r="W51" i="1"/>
  <c r="U51" i="1"/>
  <c r="S51" i="1"/>
  <c r="Q51" i="1"/>
  <c r="W47" i="1"/>
  <c r="U47" i="1"/>
  <c r="S47" i="1"/>
  <c r="Q47" i="1"/>
  <c r="W43" i="1"/>
  <c r="U43" i="1"/>
  <c r="S43" i="1"/>
  <c r="Q43" i="1"/>
  <c r="W31" i="1"/>
  <c r="W131" i="1"/>
  <c r="U131" i="1"/>
  <c r="S131" i="1"/>
  <c r="Q131" i="1"/>
  <c r="W129" i="1"/>
  <c r="U129" i="1"/>
  <c r="S129" i="1"/>
  <c r="Q129" i="1"/>
  <c r="W127" i="1"/>
  <c r="U127" i="1"/>
  <c r="S127" i="1"/>
  <c r="Q127" i="1"/>
  <c r="W125" i="1"/>
  <c r="U125" i="1"/>
  <c r="S125" i="1"/>
  <c r="Q125" i="1"/>
  <c r="W123" i="1"/>
  <c r="U123" i="1"/>
  <c r="S123" i="1"/>
  <c r="Q123" i="1"/>
  <c r="W121" i="1"/>
  <c r="U121" i="1"/>
  <c r="S121" i="1"/>
  <c r="Q121" i="1"/>
  <c r="W119" i="1"/>
  <c r="U119" i="1"/>
  <c r="S119" i="1"/>
  <c r="Q119" i="1"/>
  <c r="Y119" i="1" s="1"/>
  <c r="W117" i="1"/>
  <c r="U117" i="1"/>
  <c r="S117" i="1"/>
  <c r="Q117" i="1"/>
  <c r="W115" i="1"/>
  <c r="U115" i="1"/>
  <c r="S115" i="1"/>
  <c r="Q115" i="1"/>
  <c r="W113" i="1"/>
  <c r="U113" i="1"/>
  <c r="S113" i="1"/>
  <c r="Q113" i="1"/>
  <c r="W111" i="1"/>
  <c r="U111" i="1"/>
  <c r="S111" i="1"/>
  <c r="Q111" i="1"/>
  <c r="W109" i="1"/>
  <c r="U109" i="1"/>
  <c r="S109" i="1"/>
  <c r="Q109" i="1"/>
  <c r="W107" i="1"/>
  <c r="U107" i="1"/>
  <c r="S107" i="1"/>
  <c r="Q107" i="1"/>
  <c r="W105" i="1"/>
  <c r="U105" i="1"/>
  <c r="S105" i="1"/>
  <c r="Q105" i="1"/>
  <c r="W103" i="1"/>
  <c r="U103" i="1"/>
  <c r="S103" i="1"/>
  <c r="Q103" i="1"/>
  <c r="W101" i="1"/>
  <c r="U101" i="1"/>
  <c r="S101" i="1"/>
  <c r="Q101" i="1"/>
  <c r="W99" i="1"/>
  <c r="U99" i="1"/>
  <c r="S99" i="1"/>
  <c r="Q99" i="1"/>
  <c r="W97" i="1"/>
  <c r="U97" i="1"/>
  <c r="S97" i="1"/>
  <c r="Q97" i="1"/>
  <c r="W95" i="1"/>
  <c r="U95" i="1"/>
  <c r="S95" i="1"/>
  <c r="Q95" i="1"/>
  <c r="W93" i="1"/>
  <c r="U93" i="1"/>
  <c r="S93" i="1"/>
  <c r="Q93" i="1"/>
  <c r="W91" i="1"/>
  <c r="U91" i="1"/>
  <c r="S91" i="1"/>
  <c r="Q91" i="1"/>
  <c r="W89" i="1"/>
  <c r="U89" i="1"/>
  <c r="S89" i="1"/>
  <c r="Q89" i="1"/>
  <c r="W86" i="1"/>
  <c r="U86" i="1"/>
  <c r="Q86" i="1"/>
  <c r="S86" i="1"/>
  <c r="W82" i="1"/>
  <c r="U82" i="1"/>
  <c r="Q82" i="1"/>
  <c r="S82" i="1"/>
  <c r="W78" i="1"/>
  <c r="Y78" i="1" s="1"/>
  <c r="U78" i="1"/>
  <c r="Q78" i="1"/>
  <c r="S78" i="1"/>
  <c r="W74" i="1"/>
  <c r="U74" i="1"/>
  <c r="Q74" i="1"/>
  <c r="S74" i="1"/>
  <c r="W70" i="1"/>
  <c r="U70" i="1"/>
  <c r="Q70" i="1"/>
  <c r="S70" i="1"/>
  <c r="W66" i="1"/>
  <c r="U66" i="1"/>
  <c r="Q66" i="1"/>
  <c r="S66" i="1"/>
  <c r="W62" i="1"/>
  <c r="U62" i="1"/>
  <c r="Q62" i="1"/>
  <c r="S62" i="1"/>
  <c r="W58" i="1"/>
  <c r="U58" i="1"/>
  <c r="Q58" i="1"/>
  <c r="S58" i="1"/>
  <c r="W54" i="1"/>
  <c r="U54" i="1"/>
  <c r="Q54" i="1"/>
  <c r="S54" i="1"/>
  <c r="W50" i="1"/>
  <c r="U50" i="1"/>
  <c r="Q50" i="1"/>
  <c r="S50" i="1"/>
  <c r="W46" i="1"/>
  <c r="U46" i="1"/>
  <c r="Q46" i="1"/>
  <c r="S46" i="1"/>
  <c r="W42" i="1"/>
  <c r="U42" i="1"/>
  <c r="Q42" i="1"/>
  <c r="S42" i="1"/>
  <c r="W38" i="1"/>
  <c r="U38" i="1"/>
  <c r="Q38" i="1"/>
  <c r="S38" i="1"/>
  <c r="W34" i="1"/>
  <c r="U34" i="1"/>
  <c r="Q34" i="1"/>
  <c r="S34" i="1"/>
  <c r="W30" i="1"/>
  <c r="U30" i="1"/>
  <c r="Q30" i="1"/>
  <c r="S30" i="1"/>
  <c r="W26" i="1"/>
  <c r="U26" i="1"/>
  <c r="S26" i="1"/>
  <c r="Q26" i="1"/>
  <c r="W21" i="1"/>
  <c r="S21" i="1"/>
  <c r="U21" i="1"/>
  <c r="Q21" i="1"/>
  <c r="W17" i="1"/>
  <c r="S17" i="1"/>
  <c r="U17" i="1"/>
  <c r="Q17" i="1"/>
  <c r="W15" i="1"/>
  <c r="W13" i="1"/>
  <c r="S13" i="1"/>
  <c r="U13" i="1"/>
  <c r="Q13" i="1"/>
  <c r="W9" i="1"/>
  <c r="S9" i="1"/>
  <c r="U9" i="1"/>
  <c r="Q9" i="1"/>
  <c r="W7" i="1"/>
  <c r="S7" i="1"/>
  <c r="U7" i="1"/>
  <c r="Q7" i="1"/>
  <c r="W499" i="1"/>
  <c r="U499" i="1"/>
  <c r="S499" i="1"/>
  <c r="Q499" i="1"/>
  <c r="W495" i="1"/>
  <c r="U495" i="1"/>
  <c r="S495" i="1"/>
  <c r="Q495" i="1"/>
  <c r="W491" i="1"/>
  <c r="U491" i="1"/>
  <c r="S491" i="1"/>
  <c r="Q491" i="1"/>
  <c r="U486" i="1"/>
  <c r="W486" i="1"/>
  <c r="S486" i="1"/>
  <c r="Q486" i="1"/>
  <c r="U482" i="1"/>
  <c r="W482" i="1"/>
  <c r="S482" i="1"/>
  <c r="Q482" i="1"/>
  <c r="U478" i="1"/>
  <c r="W478" i="1"/>
  <c r="S478" i="1"/>
  <c r="Q478" i="1"/>
  <c r="U474" i="1"/>
  <c r="W474" i="1"/>
  <c r="S474" i="1"/>
  <c r="Q474" i="1"/>
  <c r="Y474" i="1" s="1"/>
  <c r="W469" i="1"/>
  <c r="U469" i="1"/>
  <c r="S469" i="1"/>
  <c r="Q469" i="1"/>
  <c r="W465" i="1"/>
  <c r="U465" i="1"/>
  <c r="S465" i="1"/>
  <c r="Q465" i="1"/>
  <c r="U462" i="1"/>
  <c r="W462" i="1"/>
  <c r="S462" i="1"/>
  <c r="Q462" i="1"/>
  <c r="U458" i="1"/>
  <c r="W458" i="1"/>
  <c r="S458" i="1"/>
  <c r="Q458" i="1"/>
  <c r="W455" i="1"/>
  <c r="U455" i="1"/>
  <c r="S455" i="1"/>
  <c r="Q455" i="1"/>
  <c r="W451" i="1"/>
  <c r="U451" i="1"/>
  <c r="S451" i="1"/>
  <c r="Q451" i="1"/>
  <c r="W447" i="1"/>
  <c r="U447" i="1"/>
  <c r="S447" i="1"/>
  <c r="Q447" i="1"/>
  <c r="W443" i="1"/>
  <c r="U443" i="1"/>
  <c r="S443" i="1"/>
  <c r="Q443" i="1"/>
  <c r="W439" i="1"/>
  <c r="U439" i="1"/>
  <c r="S439" i="1"/>
  <c r="Q439" i="1"/>
  <c r="W435" i="1"/>
  <c r="U435" i="1"/>
  <c r="S435" i="1"/>
  <c r="Q435" i="1"/>
  <c r="U432" i="1"/>
  <c r="W432" i="1"/>
  <c r="S432" i="1"/>
  <c r="Q432" i="1"/>
  <c r="U428" i="1"/>
  <c r="W428" i="1"/>
  <c r="S428" i="1"/>
  <c r="Q428" i="1"/>
  <c r="U424" i="1"/>
  <c r="W424" i="1"/>
  <c r="S424" i="1"/>
  <c r="Q424" i="1"/>
  <c r="U420" i="1"/>
  <c r="W420" i="1"/>
  <c r="S420" i="1"/>
  <c r="Q420" i="1"/>
  <c r="U416" i="1"/>
  <c r="W416" i="1"/>
  <c r="S416" i="1"/>
  <c r="Q416" i="1"/>
  <c r="U412" i="1"/>
  <c r="W412" i="1"/>
  <c r="S412" i="1"/>
  <c r="Q412" i="1"/>
  <c r="W409" i="1"/>
  <c r="U409" i="1"/>
  <c r="S409" i="1"/>
  <c r="Q409" i="1"/>
  <c r="U404" i="1"/>
  <c r="W404" i="1"/>
  <c r="S404" i="1"/>
  <c r="Q404" i="1"/>
  <c r="W361" i="1"/>
  <c r="U361" i="1"/>
  <c r="S361" i="1"/>
  <c r="Q361" i="1"/>
  <c r="W357" i="1"/>
  <c r="U357" i="1"/>
  <c r="S357" i="1"/>
  <c r="Q357" i="1"/>
  <c r="W353" i="1"/>
  <c r="U353" i="1"/>
  <c r="S353" i="1"/>
  <c r="Q353" i="1"/>
  <c r="W349" i="1"/>
  <c r="U349" i="1"/>
  <c r="S349" i="1"/>
  <c r="Q349" i="1"/>
  <c r="W345" i="1"/>
  <c r="U345" i="1"/>
  <c r="S345" i="1"/>
  <c r="Q345" i="1"/>
  <c r="W341" i="1"/>
  <c r="U341" i="1"/>
  <c r="S341" i="1"/>
  <c r="Q341" i="1"/>
  <c r="W337" i="1"/>
  <c r="U337" i="1"/>
  <c r="S337" i="1"/>
  <c r="Q337" i="1"/>
  <c r="W333" i="1"/>
  <c r="U333" i="1"/>
  <c r="S333" i="1"/>
  <c r="Q333" i="1"/>
  <c r="W329" i="1"/>
  <c r="U329" i="1"/>
  <c r="S329" i="1"/>
  <c r="Q329" i="1"/>
  <c r="W325" i="1"/>
  <c r="U325" i="1"/>
  <c r="S325" i="1"/>
  <c r="Q325" i="1"/>
  <c r="W321" i="1"/>
  <c r="U321" i="1"/>
  <c r="S321" i="1"/>
  <c r="Q321" i="1"/>
  <c r="W317" i="1"/>
  <c r="U317" i="1"/>
  <c r="S317" i="1"/>
  <c r="Q317" i="1"/>
  <c r="W313" i="1"/>
  <c r="U313" i="1"/>
  <c r="S313" i="1"/>
  <c r="Q313" i="1"/>
  <c r="W309" i="1"/>
  <c r="U309" i="1"/>
  <c r="S309" i="1"/>
  <c r="Q309" i="1"/>
  <c r="W305" i="1"/>
  <c r="U305" i="1"/>
  <c r="S305" i="1"/>
  <c r="Q305" i="1"/>
  <c r="W301" i="1"/>
  <c r="U301" i="1"/>
  <c r="S301" i="1"/>
  <c r="Q301" i="1"/>
  <c r="W297" i="1"/>
  <c r="U297" i="1"/>
  <c r="S297" i="1"/>
  <c r="Q297" i="1"/>
  <c r="W293" i="1"/>
  <c r="U293" i="1"/>
  <c r="S293" i="1"/>
  <c r="Q293" i="1"/>
  <c r="W289" i="1"/>
  <c r="U289" i="1"/>
  <c r="S289" i="1"/>
  <c r="Q289" i="1"/>
  <c r="W285" i="1"/>
  <c r="U285" i="1"/>
  <c r="S285" i="1"/>
  <c r="Q285" i="1"/>
  <c r="W281" i="1"/>
  <c r="U281" i="1"/>
  <c r="S281" i="1"/>
  <c r="Q281" i="1"/>
  <c r="W277" i="1"/>
  <c r="U277" i="1"/>
  <c r="S277" i="1"/>
  <c r="Q277" i="1"/>
  <c r="W273" i="1"/>
  <c r="U273" i="1"/>
  <c r="S273" i="1"/>
  <c r="Q273" i="1"/>
  <c r="W269" i="1"/>
  <c r="U269" i="1"/>
  <c r="S269" i="1"/>
  <c r="Q269" i="1"/>
  <c r="W265" i="1"/>
  <c r="U265" i="1"/>
  <c r="S265" i="1"/>
  <c r="Q265" i="1"/>
  <c r="W497" i="1"/>
  <c r="U497" i="1"/>
  <c r="S497" i="1"/>
  <c r="Q497" i="1"/>
  <c r="U494" i="1"/>
  <c r="W494" i="1"/>
  <c r="S494" i="1"/>
  <c r="Q494" i="1"/>
  <c r="U490" i="1"/>
  <c r="W490" i="1"/>
  <c r="S490" i="1"/>
  <c r="Q490" i="1"/>
  <c r="W487" i="1"/>
  <c r="U487" i="1"/>
  <c r="S487" i="1"/>
  <c r="Q487" i="1"/>
  <c r="W483" i="1"/>
  <c r="U483" i="1"/>
  <c r="S483" i="1"/>
  <c r="Q483" i="1"/>
  <c r="W479" i="1"/>
  <c r="U479" i="1"/>
  <c r="S479" i="1"/>
  <c r="Q479" i="1"/>
  <c r="W475" i="1"/>
  <c r="U475" i="1"/>
  <c r="S475" i="1"/>
  <c r="Q475" i="1"/>
  <c r="U472" i="1"/>
  <c r="W472" i="1"/>
  <c r="S472" i="1"/>
  <c r="Q472" i="1"/>
  <c r="U468" i="1"/>
  <c r="W468" i="1"/>
  <c r="S468" i="1"/>
  <c r="Q468" i="1"/>
  <c r="U464" i="1"/>
  <c r="W464" i="1"/>
  <c r="S464" i="1"/>
  <c r="Q464" i="1"/>
  <c r="W459" i="1"/>
  <c r="U459" i="1"/>
  <c r="S459" i="1"/>
  <c r="Q459" i="1"/>
  <c r="U454" i="1"/>
  <c r="W454" i="1"/>
  <c r="S454" i="1"/>
  <c r="Q454" i="1"/>
  <c r="U450" i="1"/>
  <c r="W450" i="1"/>
  <c r="S450" i="1"/>
  <c r="Q450" i="1"/>
  <c r="U446" i="1"/>
  <c r="W446" i="1"/>
  <c r="S446" i="1"/>
  <c r="Q446" i="1"/>
  <c r="U442" i="1"/>
  <c r="W442" i="1"/>
  <c r="S442" i="1"/>
  <c r="Q442" i="1"/>
  <c r="U438" i="1"/>
  <c r="W438" i="1"/>
  <c r="S438" i="1"/>
  <c r="Q438" i="1"/>
  <c r="U434" i="1"/>
  <c r="W434" i="1"/>
  <c r="S434" i="1"/>
  <c r="Q434" i="1"/>
  <c r="W429" i="1"/>
  <c r="U429" i="1"/>
  <c r="S429" i="1"/>
  <c r="Q429" i="1"/>
  <c r="W425" i="1"/>
  <c r="U425" i="1"/>
  <c r="S425" i="1"/>
  <c r="Q425" i="1"/>
  <c r="W421" i="1"/>
  <c r="U421" i="1"/>
  <c r="S421" i="1"/>
  <c r="Q421" i="1"/>
  <c r="W417" i="1"/>
  <c r="U417" i="1"/>
  <c r="S417" i="1"/>
  <c r="Q417" i="1"/>
  <c r="W413" i="1"/>
  <c r="U413" i="1"/>
  <c r="S413" i="1"/>
  <c r="Q413" i="1"/>
  <c r="U408" i="1"/>
  <c r="W408" i="1"/>
  <c r="S408" i="1"/>
  <c r="Q408" i="1"/>
  <c r="W405" i="1"/>
  <c r="U405" i="1"/>
  <c r="S405" i="1"/>
  <c r="Q405" i="1"/>
  <c r="U402" i="1"/>
  <c r="W402" i="1"/>
  <c r="S402" i="1"/>
  <c r="Q402" i="1"/>
  <c r="W399" i="1"/>
  <c r="U399" i="1"/>
  <c r="S399" i="1"/>
  <c r="Q399" i="1"/>
  <c r="W397" i="1"/>
  <c r="U397" i="1"/>
  <c r="S397" i="1"/>
  <c r="Q397" i="1"/>
  <c r="W395" i="1"/>
  <c r="U395" i="1"/>
  <c r="S395" i="1"/>
  <c r="Q395" i="1"/>
  <c r="W393" i="1"/>
  <c r="U393" i="1"/>
  <c r="S393" i="1"/>
  <c r="Q393" i="1"/>
  <c r="W391" i="1"/>
  <c r="U391" i="1"/>
  <c r="S391" i="1"/>
  <c r="Q391" i="1"/>
  <c r="W389" i="1"/>
  <c r="U389" i="1"/>
  <c r="S389" i="1"/>
  <c r="Q389" i="1"/>
  <c r="W387" i="1"/>
  <c r="U387" i="1"/>
  <c r="S387" i="1"/>
  <c r="Q387" i="1"/>
  <c r="W385" i="1"/>
  <c r="U385" i="1"/>
  <c r="S385" i="1"/>
  <c r="Q385" i="1"/>
  <c r="W383" i="1"/>
  <c r="U383" i="1"/>
  <c r="S383" i="1"/>
  <c r="Q383" i="1"/>
  <c r="W381" i="1"/>
  <c r="U381" i="1"/>
  <c r="S381" i="1"/>
  <c r="Q381" i="1"/>
  <c r="W379" i="1"/>
  <c r="U379" i="1"/>
  <c r="S379" i="1"/>
  <c r="Q379" i="1"/>
  <c r="W377" i="1"/>
  <c r="U377" i="1"/>
  <c r="S377" i="1"/>
  <c r="Q377" i="1"/>
  <c r="W375" i="1"/>
  <c r="U375" i="1"/>
  <c r="S375" i="1"/>
  <c r="Q375" i="1"/>
  <c r="W373" i="1"/>
  <c r="U373" i="1"/>
  <c r="S373" i="1"/>
  <c r="Q373" i="1"/>
  <c r="Y373" i="1" s="1"/>
  <c r="W371" i="1"/>
  <c r="U371" i="1"/>
  <c r="S371" i="1"/>
  <c r="Q371" i="1"/>
  <c r="W369" i="1"/>
  <c r="U369" i="1"/>
  <c r="S369" i="1"/>
  <c r="Q369" i="1"/>
  <c r="W367" i="1"/>
  <c r="U367" i="1"/>
  <c r="S367" i="1"/>
  <c r="Q367" i="1"/>
  <c r="W365" i="1"/>
  <c r="U365" i="1"/>
  <c r="S365" i="1"/>
  <c r="Q365" i="1"/>
  <c r="W363" i="1"/>
  <c r="U363" i="1"/>
  <c r="S363" i="1"/>
  <c r="Q363" i="1"/>
  <c r="U360" i="1"/>
  <c r="W360" i="1"/>
  <c r="S360" i="1"/>
  <c r="Q360" i="1"/>
  <c r="U356" i="1"/>
  <c r="W356" i="1"/>
  <c r="S356" i="1"/>
  <c r="Q356" i="1"/>
  <c r="U352" i="1"/>
  <c r="W352" i="1"/>
  <c r="S352" i="1"/>
  <c r="Q352" i="1"/>
  <c r="U348" i="1"/>
  <c r="W348" i="1"/>
  <c r="S348" i="1"/>
  <c r="Q348" i="1"/>
  <c r="U344" i="1"/>
  <c r="W344" i="1"/>
  <c r="S344" i="1"/>
  <c r="Q344" i="1"/>
  <c r="W340" i="1"/>
  <c r="U340" i="1"/>
  <c r="S340" i="1"/>
  <c r="Q340" i="1"/>
  <c r="W336" i="1"/>
  <c r="U336" i="1"/>
  <c r="S336" i="1"/>
  <c r="Q336" i="1"/>
  <c r="W332" i="1"/>
  <c r="U332" i="1"/>
  <c r="S332" i="1"/>
  <c r="Q332" i="1"/>
  <c r="W328" i="1"/>
  <c r="U328" i="1"/>
  <c r="S328" i="1"/>
  <c r="Q328" i="1"/>
  <c r="W324" i="1"/>
  <c r="U324" i="1"/>
  <c r="S324" i="1"/>
  <c r="Q324" i="1"/>
  <c r="W320" i="1"/>
  <c r="U320" i="1"/>
  <c r="S320" i="1"/>
  <c r="Q320" i="1"/>
  <c r="W316" i="1"/>
  <c r="U316" i="1"/>
  <c r="S316" i="1"/>
  <c r="Q316" i="1"/>
  <c r="W312" i="1"/>
  <c r="U312" i="1"/>
  <c r="S312" i="1"/>
  <c r="Q312" i="1"/>
  <c r="W308" i="1"/>
  <c r="U308" i="1"/>
  <c r="S308" i="1"/>
  <c r="Q308" i="1"/>
  <c r="W304" i="1"/>
  <c r="U304" i="1"/>
  <c r="S304" i="1"/>
  <c r="Q304" i="1"/>
  <c r="W300" i="1"/>
  <c r="U300" i="1"/>
  <c r="S300" i="1"/>
  <c r="Q300" i="1"/>
  <c r="W296" i="1"/>
  <c r="U296" i="1"/>
  <c r="S296" i="1"/>
  <c r="Q296" i="1"/>
  <c r="W292" i="1"/>
  <c r="U292" i="1"/>
  <c r="S292" i="1"/>
  <c r="Q292" i="1"/>
  <c r="W288" i="1"/>
  <c r="U288" i="1"/>
  <c r="S288" i="1"/>
  <c r="Q288" i="1"/>
  <c r="W284" i="1"/>
  <c r="U284" i="1"/>
  <c r="S284" i="1"/>
  <c r="Q284" i="1"/>
  <c r="W280" i="1"/>
  <c r="U280" i="1"/>
  <c r="S280" i="1"/>
  <c r="Q280" i="1"/>
  <c r="W276" i="1"/>
  <c r="U276" i="1"/>
  <c r="S276" i="1"/>
  <c r="Q276" i="1"/>
  <c r="W272" i="1"/>
  <c r="U272" i="1"/>
  <c r="S272" i="1"/>
  <c r="Q272" i="1"/>
  <c r="W268" i="1"/>
  <c r="U268" i="1"/>
  <c r="S268" i="1"/>
  <c r="Q268" i="1"/>
  <c r="W264" i="1"/>
  <c r="U264" i="1"/>
  <c r="S264" i="1"/>
  <c r="Q264" i="1"/>
  <c r="W223" i="1"/>
  <c r="U223" i="1"/>
  <c r="S223" i="1"/>
  <c r="Q223" i="1"/>
  <c r="W219" i="1"/>
  <c r="U219" i="1"/>
  <c r="S219" i="1"/>
  <c r="Q219" i="1"/>
  <c r="W215" i="1"/>
  <c r="U215" i="1"/>
  <c r="S215" i="1"/>
  <c r="Q215" i="1"/>
  <c r="W211" i="1"/>
  <c r="U211" i="1"/>
  <c r="S211" i="1"/>
  <c r="Q211" i="1"/>
  <c r="W207" i="1"/>
  <c r="U207" i="1"/>
  <c r="S207" i="1"/>
  <c r="Q207" i="1"/>
  <c r="W203" i="1"/>
  <c r="U203" i="1"/>
  <c r="S203" i="1"/>
  <c r="Q203" i="1"/>
  <c r="W199" i="1"/>
  <c r="U199" i="1"/>
  <c r="S199" i="1"/>
  <c r="Q199" i="1"/>
  <c r="W195" i="1"/>
  <c r="U195" i="1"/>
  <c r="S195" i="1"/>
  <c r="Q195" i="1"/>
  <c r="W191" i="1"/>
  <c r="U191" i="1"/>
  <c r="S191" i="1"/>
  <c r="Q191" i="1"/>
  <c r="W187" i="1"/>
  <c r="U187" i="1"/>
  <c r="S187" i="1"/>
  <c r="Q187" i="1"/>
  <c r="W183" i="1"/>
  <c r="U183" i="1"/>
  <c r="S183" i="1"/>
  <c r="Q183" i="1"/>
  <c r="W179" i="1"/>
  <c r="U179" i="1"/>
  <c r="S179" i="1"/>
  <c r="Q179" i="1"/>
  <c r="W175" i="1"/>
  <c r="U175" i="1"/>
  <c r="S175" i="1"/>
  <c r="Q175" i="1"/>
  <c r="Y175" i="1" s="1"/>
  <c r="W171" i="1"/>
  <c r="U171" i="1"/>
  <c r="S171" i="1"/>
  <c r="Q171" i="1"/>
  <c r="W167" i="1"/>
  <c r="U167" i="1"/>
  <c r="S167" i="1"/>
  <c r="Q167" i="1"/>
  <c r="W163" i="1"/>
  <c r="U163" i="1"/>
  <c r="S163" i="1"/>
  <c r="Q163" i="1"/>
  <c r="W159" i="1"/>
  <c r="U159" i="1"/>
  <c r="S159" i="1"/>
  <c r="Q159" i="1"/>
  <c r="W155" i="1"/>
  <c r="U155" i="1"/>
  <c r="S155" i="1"/>
  <c r="Q155" i="1"/>
  <c r="W151" i="1"/>
  <c r="U151" i="1"/>
  <c r="S151" i="1"/>
  <c r="Q151" i="1"/>
  <c r="W147" i="1"/>
  <c r="U147" i="1"/>
  <c r="S147" i="1"/>
  <c r="Q147" i="1"/>
  <c r="W143" i="1"/>
  <c r="U143" i="1"/>
  <c r="S143" i="1"/>
  <c r="Q143" i="1"/>
  <c r="W139" i="1"/>
  <c r="U139" i="1"/>
  <c r="S139" i="1"/>
  <c r="Q139" i="1"/>
  <c r="W135" i="1"/>
  <c r="U135" i="1"/>
  <c r="S135" i="1"/>
  <c r="Q135" i="1"/>
  <c r="W263" i="1"/>
  <c r="U263" i="1"/>
  <c r="S263" i="1"/>
  <c r="Q263" i="1"/>
  <c r="W261" i="1"/>
  <c r="U261" i="1"/>
  <c r="S261" i="1"/>
  <c r="Q261" i="1"/>
  <c r="W259" i="1"/>
  <c r="U259" i="1"/>
  <c r="S259" i="1"/>
  <c r="Q259" i="1"/>
  <c r="W257" i="1"/>
  <c r="U257" i="1"/>
  <c r="S257" i="1"/>
  <c r="Q257" i="1"/>
  <c r="W255" i="1"/>
  <c r="U255" i="1"/>
  <c r="S255" i="1"/>
  <c r="Q255" i="1"/>
  <c r="W253" i="1"/>
  <c r="U253" i="1"/>
  <c r="S253" i="1"/>
  <c r="Q253" i="1"/>
  <c r="W251" i="1"/>
  <c r="U251" i="1"/>
  <c r="S251" i="1"/>
  <c r="Q251" i="1"/>
  <c r="W249" i="1"/>
  <c r="U249" i="1"/>
  <c r="S249" i="1"/>
  <c r="Q249" i="1"/>
  <c r="W247" i="1"/>
  <c r="U247" i="1"/>
  <c r="S247" i="1"/>
  <c r="Q247" i="1"/>
  <c r="W245" i="1"/>
  <c r="U245" i="1"/>
  <c r="S245" i="1"/>
  <c r="Q245" i="1"/>
  <c r="W243" i="1"/>
  <c r="U243" i="1"/>
  <c r="S243" i="1"/>
  <c r="Q243" i="1"/>
  <c r="W241" i="1"/>
  <c r="U241" i="1"/>
  <c r="S241" i="1"/>
  <c r="Q241" i="1"/>
  <c r="W239" i="1"/>
  <c r="U239" i="1"/>
  <c r="S239" i="1"/>
  <c r="Q239" i="1"/>
  <c r="W237" i="1"/>
  <c r="U237" i="1"/>
  <c r="S237" i="1"/>
  <c r="Q237" i="1"/>
  <c r="W235" i="1"/>
  <c r="U235" i="1"/>
  <c r="S235" i="1"/>
  <c r="Q235" i="1"/>
  <c r="W233" i="1"/>
  <c r="U233" i="1"/>
  <c r="S233" i="1"/>
  <c r="Q233" i="1"/>
  <c r="W231" i="1"/>
  <c r="U231" i="1"/>
  <c r="S231" i="1"/>
  <c r="Q231" i="1"/>
  <c r="W229" i="1"/>
  <c r="U229" i="1"/>
  <c r="S229" i="1"/>
  <c r="Q229" i="1"/>
  <c r="W227" i="1"/>
  <c r="U227" i="1"/>
  <c r="S227" i="1"/>
  <c r="Q227" i="1"/>
  <c r="W224" i="1"/>
  <c r="U224" i="1"/>
  <c r="S224" i="1"/>
  <c r="Q224" i="1"/>
  <c r="W220" i="1"/>
  <c r="U220" i="1"/>
  <c r="S220" i="1"/>
  <c r="Q220" i="1"/>
  <c r="W216" i="1"/>
  <c r="U216" i="1"/>
  <c r="S216" i="1"/>
  <c r="Q216" i="1"/>
  <c r="W212" i="1"/>
  <c r="U212" i="1"/>
  <c r="S212" i="1"/>
  <c r="Q212" i="1"/>
  <c r="W208" i="1"/>
  <c r="U208" i="1"/>
  <c r="Q208" i="1"/>
  <c r="S208" i="1"/>
  <c r="W204" i="1"/>
  <c r="U204" i="1"/>
  <c r="Q204" i="1"/>
  <c r="S204" i="1"/>
  <c r="W200" i="1"/>
  <c r="U200" i="1"/>
  <c r="Q200" i="1"/>
  <c r="S200" i="1"/>
  <c r="W196" i="1"/>
  <c r="U196" i="1"/>
  <c r="Q196" i="1"/>
  <c r="S196" i="1"/>
  <c r="W192" i="1"/>
  <c r="U192" i="1"/>
  <c r="Q192" i="1"/>
  <c r="S192" i="1"/>
  <c r="W188" i="1"/>
  <c r="U188" i="1"/>
  <c r="Q188" i="1"/>
  <c r="S188" i="1"/>
  <c r="W184" i="1"/>
  <c r="U184" i="1"/>
  <c r="Q184" i="1"/>
  <c r="S184" i="1"/>
  <c r="W180" i="1"/>
  <c r="U180" i="1"/>
  <c r="Q180" i="1"/>
  <c r="S180" i="1"/>
  <c r="W176" i="1"/>
  <c r="U176" i="1"/>
  <c r="Q176" i="1"/>
  <c r="S176" i="1"/>
  <c r="W172" i="1"/>
  <c r="U172" i="1"/>
  <c r="Q172" i="1"/>
  <c r="S172" i="1"/>
  <c r="W168" i="1"/>
  <c r="U168" i="1"/>
  <c r="Q168" i="1"/>
  <c r="S168" i="1"/>
  <c r="W164" i="1"/>
  <c r="U164" i="1"/>
  <c r="Q164" i="1"/>
  <c r="S164" i="1"/>
  <c r="W160" i="1"/>
  <c r="U160" i="1"/>
  <c r="Q160" i="1"/>
  <c r="S160" i="1"/>
  <c r="W156" i="1"/>
  <c r="U156" i="1"/>
  <c r="Q156" i="1"/>
  <c r="S156" i="1"/>
  <c r="W152" i="1"/>
  <c r="U152" i="1"/>
  <c r="Q152" i="1"/>
  <c r="S152" i="1"/>
  <c r="W148" i="1"/>
  <c r="U148" i="1"/>
  <c r="Q148" i="1"/>
  <c r="S148" i="1"/>
  <c r="W144" i="1"/>
  <c r="U144" i="1"/>
  <c r="Q144" i="1"/>
  <c r="S144" i="1"/>
  <c r="W140" i="1"/>
  <c r="U140" i="1"/>
  <c r="Q140" i="1"/>
  <c r="S140" i="1"/>
  <c r="W136" i="1"/>
  <c r="U136" i="1"/>
  <c r="Q136" i="1"/>
  <c r="S136" i="1"/>
  <c r="W132" i="1"/>
  <c r="U132" i="1"/>
  <c r="Q132" i="1"/>
  <c r="S132" i="1"/>
  <c r="W85" i="1"/>
  <c r="U85" i="1"/>
  <c r="S85" i="1"/>
  <c r="Q85" i="1"/>
  <c r="W81" i="1"/>
  <c r="U81" i="1"/>
  <c r="S81" i="1"/>
  <c r="Q81" i="1"/>
  <c r="W77" i="1"/>
  <c r="U77" i="1"/>
  <c r="S77" i="1"/>
  <c r="Q77" i="1"/>
  <c r="W73" i="1"/>
  <c r="U73" i="1"/>
  <c r="S73" i="1"/>
  <c r="Q73" i="1"/>
  <c r="W69" i="1"/>
  <c r="U69" i="1"/>
  <c r="S69" i="1"/>
  <c r="Q69" i="1"/>
  <c r="W65" i="1"/>
  <c r="U65" i="1"/>
  <c r="S65" i="1"/>
  <c r="Q65" i="1"/>
  <c r="W61" i="1"/>
  <c r="U61" i="1"/>
  <c r="S61" i="1"/>
  <c r="Q61" i="1"/>
  <c r="W57" i="1"/>
  <c r="U57" i="1"/>
  <c r="S57" i="1"/>
  <c r="Q57" i="1"/>
  <c r="W53" i="1"/>
  <c r="U53" i="1"/>
  <c r="S53" i="1"/>
  <c r="Q53" i="1"/>
  <c r="W49" i="1"/>
  <c r="U49" i="1"/>
  <c r="S49" i="1"/>
  <c r="Q49" i="1"/>
  <c r="W45" i="1"/>
  <c r="U45" i="1"/>
  <c r="S45" i="1"/>
  <c r="Q45" i="1"/>
  <c r="W41" i="1"/>
  <c r="U41" i="1"/>
  <c r="S41" i="1"/>
  <c r="Q41" i="1"/>
  <c r="W37" i="1"/>
  <c r="U37" i="1"/>
  <c r="S37" i="1"/>
  <c r="Q37" i="1"/>
  <c r="W33" i="1"/>
  <c r="U33" i="1"/>
  <c r="S33" i="1"/>
  <c r="Q33" i="1"/>
  <c r="W29" i="1"/>
  <c r="U29" i="1"/>
  <c r="S29" i="1"/>
  <c r="Q29" i="1"/>
  <c r="W25" i="1"/>
  <c r="S25" i="1"/>
  <c r="U25" i="1"/>
  <c r="Q25" i="1"/>
  <c r="W130" i="1"/>
  <c r="U130" i="1"/>
  <c r="Q130" i="1"/>
  <c r="S130" i="1"/>
  <c r="W128" i="1"/>
  <c r="U128" i="1"/>
  <c r="Q128" i="1"/>
  <c r="S128" i="1"/>
  <c r="W126" i="1"/>
  <c r="U126" i="1"/>
  <c r="Q126" i="1"/>
  <c r="S126" i="1"/>
  <c r="W124" i="1"/>
  <c r="U124" i="1"/>
  <c r="Q124" i="1"/>
  <c r="S124" i="1"/>
  <c r="W122" i="1"/>
  <c r="U122" i="1"/>
  <c r="Q122" i="1"/>
  <c r="S122" i="1"/>
  <c r="W120" i="1"/>
  <c r="U120" i="1"/>
  <c r="Q120" i="1"/>
  <c r="S120" i="1"/>
  <c r="W118" i="1"/>
  <c r="U118" i="1"/>
  <c r="Q118" i="1"/>
  <c r="S118" i="1"/>
  <c r="W116" i="1"/>
  <c r="U116" i="1"/>
  <c r="Q116" i="1"/>
  <c r="S116" i="1"/>
  <c r="W114" i="1"/>
  <c r="U114" i="1"/>
  <c r="Q114" i="1"/>
  <c r="S114" i="1"/>
  <c r="W112" i="1"/>
  <c r="U112" i="1"/>
  <c r="Q112" i="1"/>
  <c r="S112" i="1"/>
  <c r="W110" i="1"/>
  <c r="U110" i="1"/>
  <c r="Q110" i="1"/>
  <c r="S110" i="1"/>
  <c r="W108" i="1"/>
  <c r="U108" i="1"/>
  <c r="Q108" i="1"/>
  <c r="S108" i="1"/>
  <c r="W106" i="1"/>
  <c r="U106" i="1"/>
  <c r="Q106" i="1"/>
  <c r="S106" i="1"/>
  <c r="W104" i="1"/>
  <c r="U104" i="1"/>
  <c r="Q104" i="1"/>
  <c r="S104" i="1"/>
  <c r="W102" i="1"/>
  <c r="U102" i="1"/>
  <c r="Q102" i="1"/>
  <c r="S102" i="1"/>
  <c r="W100" i="1"/>
  <c r="U100" i="1"/>
  <c r="Q100" i="1"/>
  <c r="S100" i="1"/>
  <c r="W98" i="1"/>
  <c r="U98" i="1"/>
  <c r="Q98" i="1"/>
  <c r="S98" i="1"/>
  <c r="W96" i="1"/>
  <c r="U96" i="1"/>
  <c r="Q96" i="1"/>
  <c r="S96" i="1"/>
  <c r="W94" i="1"/>
  <c r="U94" i="1"/>
  <c r="Q94" i="1"/>
  <c r="S94" i="1"/>
  <c r="W92" i="1"/>
  <c r="U92" i="1"/>
  <c r="Q92" i="1"/>
  <c r="S92" i="1"/>
  <c r="W90" i="1"/>
  <c r="U90" i="1"/>
  <c r="Q90" i="1"/>
  <c r="S90" i="1"/>
  <c r="W88" i="1"/>
  <c r="U88" i="1"/>
  <c r="Q88" i="1"/>
  <c r="S88" i="1"/>
  <c r="U84" i="1"/>
  <c r="W80" i="1"/>
  <c r="U80" i="1"/>
  <c r="Q80" i="1"/>
  <c r="S80" i="1"/>
  <c r="W72" i="1"/>
  <c r="U72" i="1"/>
  <c r="Q72" i="1"/>
  <c r="S72" i="1"/>
  <c r="W64" i="1"/>
  <c r="U64" i="1"/>
  <c r="Q64" i="1"/>
  <c r="S64" i="1"/>
  <c r="W56" i="1"/>
  <c r="U56" i="1"/>
  <c r="Q56" i="1"/>
  <c r="S56" i="1"/>
  <c r="U52" i="1"/>
  <c r="W48" i="1"/>
  <c r="U48" i="1"/>
  <c r="Q48" i="1"/>
  <c r="S48" i="1"/>
  <c r="W40" i="1"/>
  <c r="U40" i="1"/>
  <c r="Q40" i="1"/>
  <c r="S40" i="1"/>
  <c r="W36" i="1"/>
  <c r="U36" i="1"/>
  <c r="Y36" i="1" s="1"/>
  <c r="Q36" i="1"/>
  <c r="S36" i="1"/>
  <c r="W32" i="1"/>
  <c r="U32" i="1"/>
  <c r="Q32" i="1"/>
  <c r="S32" i="1"/>
  <c r="W28" i="1"/>
  <c r="U28" i="1"/>
  <c r="Q28" i="1"/>
  <c r="S28" i="1"/>
  <c r="W24" i="1"/>
  <c r="U24" i="1"/>
  <c r="Y24" i="1" s="1"/>
  <c r="S24" i="1"/>
  <c r="Q24" i="1"/>
  <c r="W22" i="1"/>
  <c r="U22" i="1"/>
  <c r="S22" i="1"/>
  <c r="Q22" i="1"/>
  <c r="W20" i="1"/>
  <c r="U20" i="1"/>
  <c r="S20" i="1"/>
  <c r="Q20" i="1"/>
  <c r="W18" i="1"/>
  <c r="U18" i="1"/>
  <c r="S18" i="1"/>
  <c r="Q18" i="1"/>
  <c r="W16" i="1"/>
  <c r="U16" i="1"/>
  <c r="S16" i="1"/>
  <c r="Q16" i="1"/>
  <c r="W14" i="1"/>
  <c r="U14" i="1"/>
  <c r="S14" i="1"/>
  <c r="Q14" i="1"/>
  <c r="W12" i="1"/>
  <c r="U12" i="1"/>
  <c r="S12" i="1"/>
  <c r="Q12" i="1"/>
  <c r="W10" i="1"/>
  <c r="U10" i="1"/>
  <c r="S10" i="1"/>
  <c r="Q10" i="1"/>
  <c r="W8" i="1"/>
  <c r="U8" i="1"/>
  <c r="S8" i="1"/>
  <c r="Q8" i="1"/>
  <c r="W6" i="1"/>
  <c r="U6" i="1"/>
  <c r="S6" i="1"/>
  <c r="Q6" i="1"/>
  <c r="AQ3" i="1"/>
  <c r="W3" i="1"/>
  <c r="S3" i="1"/>
  <c r="AS3" i="1"/>
  <c r="AU3" i="1"/>
  <c r="U3" i="1"/>
  <c r="AD3" i="1"/>
  <c r="AH3" i="1"/>
  <c r="AF3" i="1"/>
  <c r="S44" i="1"/>
  <c r="S52" i="1"/>
  <c r="U15" i="1"/>
  <c r="S84" i="1"/>
  <c r="S31" i="1"/>
  <c r="Q11" i="1"/>
  <c r="Q52" i="1"/>
  <c r="Q84" i="1"/>
  <c r="Q15" i="1"/>
  <c r="Q31" i="1"/>
  <c r="S76" i="1"/>
  <c r="Q27" i="1"/>
  <c r="U44" i="1"/>
  <c r="S11" i="1"/>
  <c r="U76" i="1"/>
  <c r="S27" i="1"/>
  <c r="Q44" i="1"/>
  <c r="Q76" i="1"/>
  <c r="U11" i="1"/>
  <c r="U27" i="1"/>
  <c r="S68" i="1"/>
  <c r="Q68" i="1"/>
  <c r="U23" i="1"/>
  <c r="Q35" i="1"/>
  <c r="Q19" i="1"/>
  <c r="Q39" i="1"/>
  <c r="S60" i="1"/>
  <c r="Q23" i="1"/>
  <c r="S39" i="1"/>
  <c r="Q60" i="1"/>
  <c r="S35" i="1"/>
  <c r="U60" i="1"/>
  <c r="U68" i="1"/>
  <c r="S19" i="1"/>
  <c r="S23" i="1"/>
  <c r="U35" i="1"/>
  <c r="U39" i="1"/>
  <c r="U19" i="1"/>
  <c r="A13" i="1"/>
  <c r="AY153" i="1"/>
  <c r="AY252" i="1"/>
  <c r="AY326" i="1"/>
  <c r="AY181" i="1"/>
  <c r="AY277" i="1"/>
  <c r="AY490" i="1"/>
  <c r="AY38" i="1"/>
  <c r="AY101" i="1"/>
  <c r="AY158" i="1"/>
  <c r="AY174" i="1"/>
  <c r="AY124" i="1"/>
  <c r="AY194" i="1"/>
  <c r="AY226" i="1"/>
  <c r="AY270" i="1"/>
  <c r="AY290" i="1"/>
  <c r="AY295" i="1"/>
  <c r="AY327" i="1"/>
  <c r="AY331" i="1"/>
  <c r="AY345" i="1"/>
  <c r="AY357" i="1"/>
  <c r="AY364" i="1"/>
  <c r="AY372" i="1"/>
  <c r="AY414" i="1"/>
  <c r="AY448" i="1"/>
  <c r="AY183" i="1"/>
  <c r="AY207" i="1"/>
  <c r="AY231" i="1"/>
  <c r="AY239" i="1"/>
  <c r="AY271" i="1"/>
  <c r="AY279" i="1"/>
  <c r="AY356" i="1"/>
  <c r="AY426" i="1"/>
  <c r="AY434" i="1"/>
  <c r="AY484" i="1"/>
  <c r="AY500" i="1"/>
  <c r="BL14" i="1"/>
  <c r="BL476" i="1"/>
  <c r="BL484" i="1"/>
  <c r="BL492" i="1"/>
  <c r="BL3" i="1"/>
  <c r="BL7" i="1"/>
  <c r="BL13" i="1"/>
  <c r="BL15" i="1"/>
  <c r="BL17" i="1"/>
  <c r="BL23" i="1"/>
  <c r="BL25" i="1"/>
  <c r="BL32" i="1"/>
  <c r="BL40" i="1"/>
  <c r="BL48" i="1"/>
  <c r="BL52" i="1"/>
  <c r="BL64" i="1"/>
  <c r="BL68" i="1"/>
  <c r="BL72" i="1"/>
  <c r="BL84" i="1"/>
  <c r="BL88" i="1"/>
  <c r="BL92" i="1"/>
  <c r="BL96" i="1"/>
  <c r="BL100" i="1"/>
  <c r="BL102" i="1"/>
  <c r="BL108" i="1"/>
  <c r="BL110" i="1"/>
  <c r="BL112" i="1"/>
  <c r="BL118" i="1"/>
  <c r="BL120" i="1"/>
  <c r="BL124" i="1"/>
  <c r="BL31" i="1"/>
  <c r="BL39" i="1"/>
  <c r="BL43" i="1"/>
  <c r="BL55" i="1"/>
  <c r="BL59" i="1"/>
  <c r="BL63" i="1"/>
  <c r="BL407" i="1"/>
  <c r="BL414" i="1"/>
  <c r="BL429" i="1"/>
  <c r="BL444" i="1"/>
  <c r="BL461" i="1"/>
  <c r="BL465" i="1"/>
  <c r="BL87" i="1"/>
  <c r="BL132" i="1"/>
  <c r="BL136" i="1"/>
  <c r="BL156" i="1"/>
  <c r="BL164" i="1"/>
  <c r="BL172" i="1"/>
  <c r="BL188" i="1"/>
  <c r="BL200" i="1"/>
  <c r="BL204" i="1"/>
  <c r="BL127" i="1"/>
  <c r="BL131" i="1"/>
  <c r="BL135" i="1"/>
  <c r="BL159" i="1"/>
  <c r="BL163" i="1"/>
  <c r="BL175" i="1"/>
  <c r="BL191" i="1"/>
  <c r="BL199" i="1"/>
  <c r="BL207" i="1"/>
  <c r="BL227" i="1"/>
  <c r="BL229" i="1"/>
  <c r="BL233" i="1"/>
  <c r="BL247" i="1"/>
  <c r="BL251" i="1"/>
  <c r="BL262" i="1"/>
  <c r="BL268" i="1"/>
  <c r="BL272" i="1"/>
  <c r="BL276" i="1"/>
  <c r="BL284" i="1"/>
  <c r="BL286" i="1"/>
  <c r="BL288" i="1"/>
  <c r="BL296" i="1"/>
  <c r="BL300" i="1"/>
  <c r="BL304" i="1"/>
  <c r="BL310" i="1"/>
  <c r="BL316" i="1"/>
  <c r="BL318" i="1"/>
  <c r="BL324" i="1"/>
  <c r="BL327" i="1"/>
  <c r="BL330" i="1"/>
  <c r="BL342" i="1"/>
  <c r="BL347" i="1"/>
  <c r="BL351" i="1"/>
  <c r="BL359" i="1"/>
  <c r="BL364" i="1"/>
  <c r="BL373" i="1"/>
  <c r="BL383" i="1"/>
  <c r="BL387" i="1"/>
  <c r="BL391" i="1"/>
  <c r="BL399" i="1"/>
  <c r="BL408" i="1"/>
  <c r="BL412" i="1"/>
  <c r="BL422" i="1"/>
  <c r="BL426" i="1"/>
  <c r="BL430" i="1"/>
  <c r="BL443" i="1"/>
  <c r="BL447" i="1"/>
  <c r="BL451" i="1"/>
  <c r="BL458" i="1"/>
  <c r="BL462" i="1"/>
  <c r="BL466" i="1"/>
  <c r="BL242" i="1"/>
  <c r="BL246" i="1"/>
  <c r="BL250" i="1"/>
  <c r="BL258" i="1"/>
  <c r="BL325" i="1"/>
  <c r="BL331" i="1"/>
  <c r="BL339" i="1"/>
  <c r="BL343" i="1"/>
  <c r="BL346" i="1"/>
  <c r="BL354" i="1"/>
  <c r="BL358" i="1"/>
  <c r="BL361" i="1"/>
  <c r="BL368" i="1"/>
  <c r="BL372" i="1"/>
  <c r="BL375" i="1"/>
  <c r="BL382" i="1"/>
  <c r="BL386" i="1"/>
  <c r="BL390" i="1"/>
  <c r="BL398" i="1"/>
  <c r="BL402" i="1"/>
  <c r="BL405" i="1"/>
  <c r="BL413" i="1"/>
  <c r="BL416" i="1"/>
  <c r="BL420" i="1"/>
  <c r="BL427" i="1"/>
  <c r="BL431" i="1"/>
  <c r="BL435" i="1"/>
  <c r="BL442" i="1"/>
  <c r="BL446" i="1"/>
  <c r="BL450" i="1"/>
  <c r="BL454" i="1"/>
  <c r="BL459" i="1"/>
  <c r="BL463" i="1"/>
  <c r="BL467" i="1"/>
  <c r="BL478" i="1"/>
  <c r="BL482" i="1"/>
  <c r="BL486" i="1"/>
  <c r="BL490" i="1"/>
  <c r="BL494" i="1"/>
  <c r="BL500" i="1"/>
  <c r="BL498" i="1"/>
  <c r="BL18" i="1"/>
  <c r="BL26" i="1"/>
  <c r="BL38" i="1"/>
  <c r="BL58" i="1"/>
  <c r="BL78" i="1"/>
  <c r="BL82" i="1"/>
  <c r="BL101" i="1"/>
  <c r="BL105" i="1"/>
  <c r="BL111" i="1"/>
  <c r="BL125" i="1"/>
  <c r="BL29" i="1"/>
  <c r="BL41" i="1"/>
  <c r="BL57" i="1"/>
  <c r="BL73" i="1"/>
  <c r="BL81" i="1"/>
  <c r="BL150" i="1"/>
  <c r="BL162" i="1"/>
  <c r="BL166" i="1"/>
  <c r="BL194" i="1"/>
  <c r="BL198" i="1"/>
  <c r="BL214" i="1"/>
  <c r="BL133" i="1"/>
  <c r="BL145" i="1"/>
  <c r="BL161" i="1"/>
  <c r="BL189" i="1"/>
  <c r="BL193" i="1"/>
  <c r="BL201" i="1"/>
  <c r="BL225" i="1"/>
  <c r="BL230" i="1"/>
  <c r="BL238" i="1"/>
  <c r="BL253" i="1"/>
  <c r="BL269" i="1"/>
  <c r="BL273" i="1"/>
  <c r="BL277" i="1"/>
  <c r="BL285" i="1"/>
  <c r="BL289" i="1"/>
  <c r="BL297" i="1"/>
  <c r="BL301" i="1"/>
  <c r="BL305" i="1"/>
  <c r="BL309" i="1"/>
  <c r="BL319" i="1"/>
  <c r="BL321" i="1"/>
  <c r="BL326" i="1"/>
  <c r="BL349" i="1"/>
  <c r="BL357" i="1"/>
  <c r="BL371" i="1"/>
  <c r="BL385" i="1"/>
  <c r="BL401" i="1"/>
  <c r="BL406" i="1"/>
  <c r="BL419" i="1"/>
  <c r="BL428" i="1"/>
  <c r="BL436" i="1"/>
  <c r="BL453" i="1"/>
  <c r="BL460" i="1"/>
  <c r="BL244" i="1"/>
  <c r="BL260" i="1"/>
  <c r="BL341" i="1"/>
  <c r="BL348" i="1"/>
  <c r="BL370" i="1"/>
  <c r="BL377" i="1"/>
  <c r="BL384" i="1"/>
  <c r="BL477" i="1"/>
  <c r="BL481" i="1"/>
  <c r="BL493" i="1"/>
  <c r="BL497" i="1"/>
  <c r="BL483" i="1"/>
  <c r="BL487" i="1"/>
  <c r="BL491" i="1"/>
  <c r="BL471" i="1"/>
  <c r="BL475" i="1"/>
  <c r="BL499" i="1"/>
  <c r="AL94" i="1"/>
  <c r="AL71" i="1"/>
  <c r="AL219" i="1"/>
  <c r="AL317" i="1"/>
  <c r="AL421" i="1"/>
  <c r="AL158" i="1"/>
  <c r="AL222" i="1"/>
  <c r="AL359" i="1"/>
  <c r="AY429" i="1"/>
  <c r="AY479" i="1"/>
  <c r="AY397" i="1"/>
  <c r="AY431" i="1"/>
  <c r="AY439" i="1"/>
  <c r="AY411" i="1"/>
  <c r="AY441" i="1"/>
  <c r="AY457" i="1"/>
  <c r="AY481" i="1"/>
  <c r="AL489" i="1"/>
  <c r="AL416" i="1"/>
  <c r="AL326" i="1"/>
  <c r="AL457" i="1"/>
  <c r="AL123" i="1"/>
  <c r="AL249" i="1"/>
  <c r="AL432" i="1"/>
  <c r="AL438" i="1"/>
  <c r="Y357" i="1"/>
  <c r="Y193" i="1"/>
  <c r="Y380" i="1"/>
  <c r="Y299" i="1"/>
  <c r="Y84"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C12" i="38"/>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B34" i="1"/>
  <c r="BS34" i="1" s="1"/>
  <c r="B62" i="1"/>
  <c r="B7" i="1"/>
  <c r="B359" i="1"/>
  <c r="B173" i="1"/>
  <c r="A173" i="38" s="1"/>
  <c r="B292" i="1"/>
  <c r="A292" i="38"/>
  <c r="B169" i="1"/>
  <c r="A169" i="38" s="1"/>
  <c r="B306" i="1"/>
  <c r="BS306" i="1" s="1"/>
  <c r="B294" i="1"/>
  <c r="B69" i="1"/>
  <c r="BS69" i="1" s="1"/>
  <c r="B417" i="1"/>
  <c r="BS417" i="1" s="1"/>
  <c r="B75" i="1"/>
  <c r="B466" i="1"/>
  <c r="B412" i="1"/>
  <c r="B331" i="1"/>
  <c r="BS331" i="1" s="1"/>
  <c r="A331" i="38"/>
  <c r="B312" i="1"/>
  <c r="BS312" i="1" s="1"/>
  <c r="B497" i="1"/>
  <c r="A497" i="38" s="1"/>
  <c r="BS497" i="1"/>
  <c r="B388" i="1"/>
  <c r="BS388" i="1" s="1"/>
  <c r="B416" i="1"/>
  <c r="A416" i="38" s="1"/>
  <c r="BS416" i="1"/>
  <c r="B285" i="1"/>
  <c r="A285" i="38" s="1"/>
  <c r="B214" i="1"/>
  <c r="BS214" i="1" s="1"/>
  <c r="A214" i="38"/>
  <c r="B457" i="1"/>
  <c r="A457" i="38" s="1"/>
  <c r="B449" i="1"/>
  <c r="BS449" i="1"/>
  <c r="B240" i="1"/>
  <c r="A240" i="38" s="1"/>
  <c r="B323" i="1"/>
  <c r="B461" i="1"/>
  <c r="A461" i="38" s="1"/>
  <c r="B468" i="1"/>
  <c r="B143" i="1"/>
  <c r="BS143" i="1" s="1"/>
  <c r="B278" i="1"/>
  <c r="A278" i="38" s="1"/>
  <c r="B161" i="1"/>
  <c r="B40" i="1"/>
  <c r="BS40" i="1" s="1"/>
  <c r="B424" i="1"/>
  <c r="BS424" i="1" s="1"/>
  <c r="B147" i="1"/>
  <c r="B415" i="1"/>
  <c r="BS415" i="1" s="1"/>
  <c r="B345" i="1"/>
  <c r="B59" i="1"/>
  <c r="A59" i="38" s="1"/>
  <c r="B350" i="1"/>
  <c r="B226" i="1"/>
  <c r="BS226" i="1" s="1"/>
  <c r="A226" i="38"/>
  <c r="B142" i="1"/>
  <c r="BS142" i="1" s="1"/>
  <c r="B341" i="1"/>
  <c r="A341" i="38"/>
  <c r="B268" i="1"/>
  <c r="BS268" i="1" s="1"/>
  <c r="B44" i="1"/>
  <c r="BS44" i="1" s="1"/>
  <c r="B260" i="1"/>
  <c r="BS260" i="1" s="1"/>
  <c r="B114" i="1"/>
  <c r="BS114" i="1" s="1"/>
  <c r="B9" i="1"/>
  <c r="A9" i="38" s="1"/>
  <c r="B423" i="1"/>
  <c r="A423" i="38" s="1"/>
  <c r="B182" i="1"/>
  <c r="A182" i="38" s="1"/>
  <c r="B408" i="1"/>
  <c r="A408" i="38" s="1"/>
  <c r="B298" i="1"/>
  <c r="A298" i="38" s="1"/>
  <c r="B332" i="1"/>
  <c r="BS332" i="1" s="1"/>
  <c r="B491" i="1"/>
  <c r="BS491" i="1" s="1"/>
  <c r="B239" i="1"/>
  <c r="B357" i="1"/>
  <c r="A357" i="38" s="1"/>
  <c r="B453" i="1"/>
  <c r="A453" i="38" s="1"/>
  <c r="B70" i="1"/>
  <c r="A70" i="38"/>
  <c r="B111" i="1"/>
  <c r="A111" i="38" s="1"/>
  <c r="B441" i="1"/>
  <c r="B115" i="1"/>
  <c r="A115" i="38" s="1"/>
  <c r="B333" i="1"/>
  <c r="BS333" i="1" s="1"/>
  <c r="B473" i="1"/>
  <c r="A473" i="38" s="1"/>
  <c r="B435" i="1"/>
  <c r="A435" i="38" s="1"/>
  <c r="B194" i="1"/>
  <c r="A194" i="38" s="1"/>
  <c r="B190" i="1"/>
  <c r="B428" i="1"/>
  <c r="B295" i="1"/>
  <c r="B84" i="1"/>
  <c r="B149" i="1"/>
  <c r="A149" i="38" s="1"/>
  <c r="B24" i="1"/>
  <c r="BS24" i="1" s="1"/>
  <c r="B414" i="1"/>
  <c r="A414" i="38" s="1"/>
  <c r="B363" i="1"/>
  <c r="A363" i="38" s="1"/>
  <c r="B373" i="1"/>
  <c r="B284" i="1"/>
  <c r="A284" i="38" s="1"/>
  <c r="B375" i="1"/>
  <c r="A375" i="38" s="1"/>
  <c r="B377" i="1"/>
  <c r="BS377" i="1" s="1"/>
  <c r="B253" i="1"/>
  <c r="A253" i="38"/>
  <c r="B470" i="1"/>
  <c r="A470" i="38" s="1"/>
  <c r="B265" i="1"/>
  <c r="A265" i="38"/>
  <c r="B354" i="1"/>
  <c r="A354" i="38" s="1"/>
  <c r="B21" i="1"/>
  <c r="A21" i="38" s="1"/>
  <c r="B282" i="1"/>
  <c r="BS282" i="1" s="1"/>
  <c r="B477" i="1"/>
  <c r="BS477" i="1" s="1"/>
  <c r="B135" i="1"/>
  <c r="A135" i="38" s="1"/>
  <c r="B319" i="1"/>
  <c r="A319" i="38" s="1"/>
  <c r="B247" i="1"/>
  <c r="BS247" i="1" s="1"/>
  <c r="B230" i="1"/>
  <c r="B397" i="1"/>
  <c r="BS397" i="1" s="1"/>
  <c r="B150" i="1"/>
  <c r="A150" i="38" s="1"/>
  <c r="B471" i="1"/>
  <c r="A471" i="38" s="1"/>
  <c r="B145" i="1"/>
  <c r="BS145" i="1"/>
  <c r="B193" i="1"/>
  <c r="A193" i="38" s="1"/>
  <c r="B274" i="1"/>
  <c r="A274" i="38" s="1"/>
  <c r="B68" i="1"/>
  <c r="B88" i="1"/>
  <c r="A88" i="38" s="1"/>
  <c r="B403" i="1"/>
  <c r="A403" i="38" s="1"/>
  <c r="B148" i="1"/>
  <c r="B219" i="1"/>
  <c r="A219" i="38" s="1"/>
  <c r="B138" i="1"/>
  <c r="B432" i="1"/>
  <c r="B269" i="1"/>
  <c r="A269" i="38" s="1"/>
  <c r="B151" i="1"/>
  <c r="B80" i="1"/>
  <c r="BS80" i="1" s="1"/>
  <c r="B475" i="1"/>
  <c r="B116" i="1"/>
  <c r="BS116" i="1" s="1"/>
  <c r="B181" i="1"/>
  <c r="BS181" i="1" s="1"/>
  <c r="B130" i="1"/>
  <c r="A130" i="38" s="1"/>
  <c r="B207" i="1"/>
  <c r="BS207" i="1" s="1"/>
  <c r="B486" i="1"/>
  <c r="BS486" i="1" s="1"/>
  <c r="B422" i="1"/>
  <c r="BS422" i="1" s="1"/>
  <c r="B370" i="1"/>
  <c r="BS370" i="1" s="1"/>
  <c r="B372" i="1"/>
  <c r="A372" i="38" s="1"/>
  <c r="B358" i="1"/>
  <c r="B452" i="1"/>
  <c r="A452" i="38" s="1"/>
  <c r="B489" i="1"/>
  <c r="BS489" i="1" s="1"/>
  <c r="B49" i="1"/>
  <c r="B371" i="1"/>
  <c r="B296" i="1"/>
  <c r="BS296" i="1" s="1"/>
  <c r="B39" i="1"/>
  <c r="A39" i="38" s="1"/>
  <c r="B382" i="1"/>
  <c r="BS382" i="1" s="1"/>
  <c r="B184" i="1"/>
  <c r="A184" i="38" s="1"/>
  <c r="B391" i="1"/>
  <c r="B72" i="1"/>
  <c r="A72" i="38" s="1"/>
  <c r="B267" i="1"/>
  <c r="BS267" i="1" s="1"/>
  <c r="B141" i="1"/>
  <c r="A141" i="38" s="1"/>
  <c r="B56" i="1"/>
  <c r="BS56" i="1" s="1"/>
  <c r="B251" i="1"/>
  <c r="B455" i="1"/>
  <c r="BS455" i="1" s="1"/>
  <c r="A455" i="38"/>
  <c r="B31" i="1"/>
  <c r="A31" i="38" s="1"/>
  <c r="B71" i="1"/>
  <c r="BS71" i="1" s="1"/>
  <c r="B283" i="1"/>
  <c r="BS283" i="1" s="1"/>
  <c r="B302" i="1"/>
  <c r="B167" i="1"/>
  <c r="B128" i="1"/>
  <c r="B189" i="1"/>
  <c r="B384" i="1"/>
  <c r="BS384" i="1" s="1"/>
  <c r="B92" i="1"/>
  <c r="B402" i="1"/>
  <c r="BS402" i="1" s="1"/>
  <c r="B67" i="1"/>
  <c r="A67" i="38" s="1"/>
  <c r="B438" i="1"/>
  <c r="B165" i="1"/>
  <c r="B175" i="1"/>
  <c r="A175" i="38" s="1"/>
  <c r="B421" i="1"/>
  <c r="A421" i="38"/>
  <c r="B155" i="1"/>
  <c r="BS155" i="1" s="1"/>
  <c r="B316" i="1"/>
  <c r="BS316" i="1" s="1"/>
  <c r="B311" i="1"/>
  <c r="A311" i="38" s="1"/>
  <c r="B192" i="1"/>
  <c r="B108" i="1"/>
  <c r="B215" i="1"/>
  <c r="BS215" i="1"/>
  <c r="B91" i="1"/>
  <c r="BS91" i="1" s="1"/>
  <c r="B356" i="1"/>
  <c r="BS356" i="1" s="1"/>
  <c r="B166" i="1"/>
  <c r="A166" i="38" s="1"/>
  <c r="B172" i="1"/>
  <c r="B125" i="1"/>
  <c r="B430" i="1"/>
  <c r="A430" i="38"/>
  <c r="B448" i="1"/>
  <c r="BS448" i="1" s="1"/>
  <c r="B263" i="1"/>
  <c r="B112" i="1"/>
  <c r="B301" i="1"/>
  <c r="B78" i="1"/>
  <c r="A78" i="38" s="1"/>
  <c r="B351" i="1"/>
  <c r="A351" i="38" s="1"/>
  <c r="B224" i="1"/>
  <c r="A224" i="38" s="1"/>
  <c r="B48" i="1"/>
  <c r="A48" i="38" s="1"/>
  <c r="B152" i="1"/>
  <c r="A152" i="38" s="1"/>
  <c r="B355" i="1"/>
  <c r="B419" i="1"/>
  <c r="BS419" i="1" s="1"/>
  <c r="B212" i="1"/>
  <c r="A212" i="38" s="1"/>
  <c r="B406" i="1"/>
  <c r="B25" i="1"/>
  <c r="B129" i="1"/>
  <c r="A129" i="38"/>
  <c r="B277" i="1"/>
  <c r="BS277" i="1" s="1"/>
  <c r="A277" i="38"/>
  <c r="B337" i="1"/>
  <c r="BS337" i="1"/>
  <c r="B170" i="1"/>
  <c r="BS170" i="1" s="1"/>
  <c r="B318" i="1"/>
  <c r="B433" i="1"/>
  <c r="A433" i="38" s="1"/>
  <c r="B82" i="1"/>
  <c r="B139" i="1"/>
  <c r="A139" i="38" s="1"/>
  <c r="B365" i="1"/>
  <c r="B362" i="1"/>
  <c r="A362" i="38" s="1"/>
  <c r="B378" i="1"/>
  <c r="BS378" i="1"/>
  <c r="B374" i="1"/>
  <c r="BS374" i="1" s="1"/>
  <c r="B272" i="1"/>
  <c r="A272" i="38" s="1"/>
  <c r="B462" i="1"/>
  <c r="B199" i="1"/>
  <c r="A199" i="38" s="1"/>
  <c r="B482" i="1"/>
  <c r="A482" i="38" s="1"/>
  <c r="B342" i="1"/>
  <c r="BS342" i="1" s="1"/>
  <c r="B494" i="1"/>
  <c r="A494" i="38" s="1"/>
  <c r="B22" i="1"/>
  <c r="B409" i="1"/>
  <c r="A409" i="38" s="1"/>
  <c r="B317" i="1"/>
  <c r="B478" i="1"/>
  <c r="BS478" i="1" s="1"/>
  <c r="B227" i="1"/>
  <c r="A227" i="38" s="1"/>
  <c r="BS227" i="1"/>
  <c r="B33" i="1"/>
  <c r="BS33" i="1" s="1"/>
  <c r="B220" i="1"/>
  <c r="BS220" i="1" s="1"/>
  <c r="B216" i="1"/>
  <c r="BS216" i="1" s="1"/>
  <c r="B186" i="1"/>
  <c r="A186" i="38" s="1"/>
  <c r="B117" i="1"/>
  <c r="A117" i="38" s="1"/>
  <c r="B353" i="1"/>
  <c r="BS353" i="1" s="1"/>
  <c r="A353" i="38"/>
  <c r="B98" i="1"/>
  <c r="B479" i="1"/>
  <c r="A479" i="38"/>
  <c r="B352" i="1"/>
  <c r="A352" i="38" s="1"/>
  <c r="B437" i="1"/>
  <c r="A437" i="38" s="1"/>
  <c r="B338" i="1"/>
  <c r="BS338" i="1" s="1"/>
  <c r="B324" i="1"/>
  <c r="A324" i="38" s="1"/>
  <c r="B26" i="1"/>
  <c r="B328" i="1"/>
  <c r="A328" i="38" s="1"/>
  <c r="B300" i="1"/>
  <c r="BS300" i="1" s="1"/>
  <c r="B256" i="1"/>
  <c r="B234" i="1"/>
  <c r="B23" i="1"/>
  <c r="A23" i="38" s="1"/>
  <c r="B451" i="1"/>
  <c r="BS451" i="1" s="1"/>
  <c r="B346" i="1"/>
  <c r="A346" i="38" s="1"/>
  <c r="B110" i="1"/>
  <c r="BS110" i="1" s="1"/>
  <c r="B168" i="1"/>
  <c r="B74" i="1"/>
  <c r="BS74" i="1" s="1"/>
  <c r="B107" i="1"/>
  <c r="A107" i="38" s="1"/>
  <c r="B288" i="1"/>
  <c r="A288" i="38" s="1"/>
  <c r="B493" i="1"/>
  <c r="A493" i="38" s="1"/>
  <c r="B270" i="1"/>
  <c r="BS270" i="1" s="1"/>
  <c r="B297" i="1"/>
  <c r="BS297" i="1" s="1"/>
  <c r="B66" i="1"/>
  <c r="A66" i="38"/>
  <c r="B305" i="1"/>
  <c r="A305" i="38" s="1"/>
  <c r="B340" i="1"/>
  <c r="A340" i="38" s="1"/>
  <c r="B37" i="1"/>
  <c r="BS37" i="1"/>
  <c r="B483" i="1"/>
  <c r="BS483" i="1" s="1"/>
  <c r="B439" i="1"/>
  <c r="B28" i="1"/>
  <c r="A28" i="38" s="1"/>
  <c r="B144" i="1"/>
  <c r="A144" i="38" s="1"/>
  <c r="B445" i="1"/>
  <c r="B465" i="1"/>
  <c r="BS465" i="1" s="1"/>
  <c r="A465" i="38"/>
  <c r="B446" i="1"/>
  <c r="A446" i="38" s="1"/>
  <c r="B242" i="1"/>
  <c r="B386" i="1"/>
  <c r="B51" i="1"/>
  <c r="A51" i="38" s="1"/>
  <c r="B134" i="1"/>
  <c r="BS134" i="1" s="1"/>
  <c r="B52" i="1"/>
  <c r="A52" i="38"/>
  <c r="B120" i="1"/>
  <c r="BS120" i="1" s="1"/>
  <c r="B360" i="1"/>
  <c r="BS360" i="1" s="1"/>
  <c r="B30" i="1"/>
  <c r="BS30" i="1"/>
  <c r="B77" i="1"/>
  <c r="BS77" i="1" s="1"/>
  <c r="B126" i="1"/>
  <c r="BS126" i="1" s="1"/>
  <c r="B79" i="1"/>
  <c r="B440" i="1"/>
  <c r="B154" i="1"/>
  <c r="A154" i="38" s="1"/>
  <c r="B137" i="1"/>
  <c r="B286" i="1"/>
  <c r="BS286" i="1" s="1"/>
  <c r="B124" i="1"/>
  <c r="A124" i="38" s="1"/>
  <c r="B380" i="1"/>
  <c r="A380" i="38" s="1"/>
  <c r="B42" i="1"/>
  <c r="A42" i="38" s="1"/>
  <c r="B237" i="1"/>
  <c r="BS237" i="1" s="1"/>
  <c r="B38" i="1"/>
  <c r="B410" i="1"/>
  <c r="A410" i="38" s="1"/>
  <c r="B264" i="1"/>
  <c r="BS264" i="1" s="1"/>
  <c r="B20" i="1"/>
  <c r="B41" i="1"/>
  <c r="BS41" i="1" s="1"/>
  <c r="B136" i="1"/>
  <c r="A136" i="38" s="1"/>
  <c r="B320" i="1"/>
  <c r="A320" i="38" s="1"/>
  <c r="B344" i="1"/>
  <c r="B104" i="1"/>
  <c r="B392" i="1"/>
  <c r="BS392" i="1" s="1"/>
  <c r="B261" i="1"/>
  <c r="BS261" i="1" s="1"/>
  <c r="B467" i="1"/>
  <c r="A467" i="38" s="1"/>
  <c r="B171" i="1"/>
  <c r="BS171" i="1" s="1"/>
  <c r="A171" i="38"/>
  <c r="B198" i="1"/>
  <c r="A198" i="38" s="1"/>
  <c r="B349" i="1"/>
  <c r="BS349" i="1" s="1"/>
  <c r="B460" i="1"/>
  <c r="BS460" i="1" s="1"/>
  <c r="A460" i="38"/>
  <c r="B254" i="1"/>
  <c r="A254" i="38" s="1"/>
  <c r="B202" i="1"/>
  <c r="A202" i="38" s="1"/>
  <c r="B218" i="1"/>
  <c r="B205" i="1"/>
  <c r="BS205" i="1" s="1"/>
  <c r="B309" i="1"/>
  <c r="BS309" i="1" s="1"/>
  <c r="B177" i="1"/>
  <c r="B248" i="1"/>
  <c r="BS248" i="1"/>
  <c r="B133" i="1"/>
  <c r="A133" i="38" s="1"/>
  <c r="B246" i="1"/>
  <c r="A246" i="38"/>
  <c r="B5" i="1"/>
  <c r="B32" i="1"/>
  <c r="BS32" i="1" s="1"/>
  <c r="B45" i="1"/>
  <c r="A45" i="38" s="1"/>
  <c r="B12" i="1"/>
  <c r="A12" i="38" s="1"/>
  <c r="B160" i="1"/>
  <c r="BS160" i="1" s="1"/>
  <c r="B18" i="1"/>
  <c r="BS18" i="1" s="1"/>
  <c r="B480" i="1"/>
  <c r="A480" i="38" s="1"/>
  <c r="B276" i="1"/>
  <c r="B180" i="1"/>
  <c r="B262" i="1"/>
  <c r="B123" i="1"/>
  <c r="A123" i="38" s="1"/>
  <c r="B303" i="1"/>
  <c r="BS303" i="1" s="1"/>
  <c r="A303" i="38"/>
  <c r="B393" i="1"/>
  <c r="BS393" i="1" s="1"/>
  <c r="B204" i="1"/>
  <c r="A204" i="38" s="1"/>
  <c r="B15" i="1"/>
  <c r="BS15" i="1" s="1"/>
  <c r="B447" i="1"/>
  <c r="A447" i="38" s="1"/>
  <c r="B310" i="1"/>
  <c r="A310" i="38" s="1"/>
  <c r="B459" i="1"/>
  <c r="A459" i="38"/>
  <c r="B427" i="1"/>
  <c r="BS427" i="1" s="1"/>
  <c r="B456" i="1"/>
  <c r="BS456" i="1" s="1"/>
  <c r="B383" i="1"/>
  <c r="BS383" i="1"/>
  <c r="B63" i="1"/>
  <c r="A63" i="38" s="1"/>
  <c r="B50" i="1"/>
  <c r="B188" i="1"/>
  <c r="B94" i="1"/>
  <c r="BS94" i="1" s="1"/>
  <c r="B64" i="1"/>
  <c r="B463" i="1"/>
  <c r="B60" i="1"/>
  <c r="A60" i="38" s="1"/>
  <c r="B394" i="1"/>
  <c r="B399" i="1"/>
  <c r="BS399" i="1" s="1"/>
  <c r="B364" i="1"/>
  <c r="B484" i="1"/>
  <c r="BS484" i="1" s="1"/>
  <c r="B153" i="1"/>
  <c r="A153" i="38" s="1"/>
  <c r="B211" i="1"/>
  <c r="A211" i="38" s="1"/>
  <c r="B229" i="1"/>
  <c r="A229" i="38" s="1"/>
  <c r="B238" i="1"/>
  <c r="BS238" i="1" s="1"/>
  <c r="B404" i="1"/>
  <c r="BS404" i="1" s="1"/>
  <c r="B65" i="1"/>
  <c r="A65" i="38" s="1"/>
  <c r="B176" i="1"/>
  <c r="BS176" i="1" s="1"/>
  <c r="B163" i="1"/>
  <c r="BS163" i="1" s="1"/>
  <c r="B389" i="1"/>
  <c r="A389" i="38" s="1"/>
  <c r="B361" i="1"/>
  <c r="A361" i="38" s="1"/>
  <c r="B330" i="1"/>
  <c r="B103" i="1"/>
  <c r="B17" i="1"/>
  <c r="B36" i="1"/>
  <c r="B127" i="1"/>
  <c r="A127" i="38" s="1"/>
  <c r="B90" i="1"/>
  <c r="BS90" i="1" s="1"/>
  <c r="B16" i="1"/>
  <c r="B118" i="1"/>
  <c r="BS118" i="1" s="1"/>
  <c r="B291" i="1"/>
  <c r="A291" i="38" s="1"/>
  <c r="B19" i="1"/>
  <c r="BS19" i="1" s="1"/>
  <c r="B197" i="1"/>
  <c r="A197" i="38" s="1"/>
  <c r="B443" i="1"/>
  <c r="A443" i="38" s="1"/>
  <c r="B86" i="1"/>
  <c r="A86" i="38"/>
  <c r="B271" i="1"/>
  <c r="A271" i="38" s="1"/>
  <c r="B245" i="1"/>
  <c r="BS245" i="1" s="1"/>
  <c r="B436" i="1"/>
  <c r="A436" i="38" s="1"/>
  <c r="B347" i="1"/>
  <c r="B339" i="1"/>
  <c r="B413" i="1"/>
  <c r="BS413" i="1" s="1"/>
  <c r="B93" i="1"/>
  <c r="B96" i="1"/>
  <c r="BS96" i="1"/>
  <c r="B500" i="1"/>
  <c r="BS500" i="1" s="1"/>
  <c r="B255" i="1"/>
  <c r="A255" i="38" s="1"/>
  <c r="B279" i="1"/>
  <c r="BS279" i="1" s="1"/>
  <c r="B495" i="1"/>
  <c r="A495" i="38" s="1"/>
  <c r="B314" i="1"/>
  <c r="B307" i="1"/>
  <c r="B131" i="1"/>
  <c r="B132" i="1"/>
  <c r="BS132" i="1" s="1"/>
  <c r="B336" i="1"/>
  <c r="B206" i="1"/>
  <c r="A206" i="38" s="1"/>
  <c r="BS206" i="1"/>
  <c r="B411" i="1"/>
  <c r="A411" i="38" s="1"/>
  <c r="B209" i="1"/>
  <c r="A209" i="38" s="1"/>
  <c r="BS209" i="1"/>
  <c r="B395" i="1"/>
  <c r="BS395" i="1" s="1"/>
  <c r="B308" i="1"/>
  <c r="A308" i="38"/>
  <c r="B273" i="1"/>
  <c r="A273" i="38" s="1"/>
  <c r="B390" i="1"/>
  <c r="BS390" i="1" s="1"/>
  <c r="A390" i="38"/>
  <c r="B444" i="1"/>
  <c r="A444" i="38" s="1"/>
  <c r="B488" i="1"/>
  <c r="BS488" i="1" s="1"/>
  <c r="B481" i="1"/>
  <c r="BS481" i="1" s="1"/>
  <c r="B458" i="1"/>
  <c r="BS458" i="1" s="1"/>
  <c r="B101" i="1"/>
  <c r="BS101" i="1" s="1"/>
  <c r="B335" i="1"/>
  <c r="BS335" i="1" s="1"/>
  <c r="B35" i="1"/>
  <c r="B241" i="1"/>
  <c r="A241" i="38" s="1"/>
  <c r="B8" i="1"/>
  <c r="BS8" i="1"/>
  <c r="B221" i="1"/>
  <c r="A221" i="38" s="1"/>
  <c r="B179" i="1"/>
  <c r="A179" i="38" s="1"/>
  <c r="B47" i="1"/>
  <c r="A47" i="38" s="1"/>
  <c r="B431" i="1"/>
  <c r="BS431" i="1"/>
  <c r="B106" i="1"/>
  <c r="A106" i="38" s="1"/>
  <c r="B57" i="1"/>
  <c r="B243" i="1"/>
  <c r="BS243" i="1" s="1"/>
  <c r="B105" i="1"/>
  <c r="BS105" i="1" s="1"/>
  <c r="B418" i="1"/>
  <c r="BS418" i="1" s="1"/>
  <c r="B3" i="1"/>
  <c r="BS3" i="1" s="1"/>
  <c r="B232" i="1"/>
  <c r="BS232" i="1" s="1"/>
  <c r="B275" i="1"/>
  <c r="B329" i="1"/>
  <c r="A329" i="38" s="1"/>
  <c r="B385" i="1"/>
  <c r="B61" i="1"/>
  <c r="B420" i="1"/>
  <c r="B343" i="1"/>
  <c r="BS343" i="1" s="1"/>
  <c r="B472" i="1"/>
  <c r="A472" i="38" s="1"/>
  <c r="B252" i="1"/>
  <c r="BS252" i="1" s="1"/>
  <c r="B201" i="1"/>
  <c r="BS201" i="1" s="1"/>
  <c r="B429" i="1"/>
  <c r="B368" i="1"/>
  <c r="BS368" i="1" s="1"/>
  <c r="B185" i="1"/>
  <c r="B14" i="1"/>
  <c r="B195" i="1"/>
  <c r="BS195" i="1" s="1"/>
  <c r="B13" i="1"/>
  <c r="B10" i="1"/>
  <c r="A10" i="38" s="1"/>
  <c r="B46" i="1"/>
  <c r="BS46" i="1" s="1"/>
  <c r="B121" i="1"/>
  <c r="A121" i="38" s="1"/>
  <c r="B89" i="1"/>
  <c r="A89" i="38" s="1"/>
  <c r="B492" i="1"/>
  <c r="A492" i="38" s="1"/>
  <c r="B496" i="1"/>
  <c r="BS496" i="1" s="1"/>
  <c r="B287" i="1"/>
  <c r="A287" i="38" s="1"/>
  <c r="B6" i="1"/>
  <c r="B191" i="1"/>
  <c r="A191" i="38" s="1"/>
  <c r="B487" i="1"/>
  <c r="A487" i="38"/>
  <c r="B379" i="1"/>
  <c r="A379" i="38" s="1"/>
  <c r="B454" i="1"/>
  <c r="A454" i="38" s="1"/>
  <c r="B73" i="1"/>
  <c r="BS73" i="1" s="1"/>
  <c r="B250" i="1"/>
  <c r="BS250" i="1" s="1"/>
  <c r="B434" i="1"/>
  <c r="A434" i="38" s="1"/>
  <c r="B407" i="1"/>
  <c r="BS407" i="1" s="1"/>
  <c r="B119" i="1"/>
  <c r="B228" i="1"/>
  <c r="B43" i="1"/>
  <c r="B425" i="1"/>
  <c r="BS425" i="1" s="1"/>
  <c r="B490" i="1"/>
  <c r="A490" i="38" s="1"/>
  <c r="B426" i="1"/>
  <c r="A426" i="38" s="1"/>
  <c r="B210" i="1"/>
  <c r="BS210" i="1" s="1"/>
  <c r="B396" i="1"/>
  <c r="A396" i="38" s="1"/>
  <c r="B4" i="1"/>
  <c r="BS4" i="1" s="1"/>
  <c r="B315" i="1"/>
  <c r="B501" i="1"/>
  <c r="B334" i="1"/>
  <c r="A334" i="38" s="1"/>
  <c r="B464" i="1"/>
  <c r="A464" i="38"/>
  <c r="B97" i="1"/>
  <c r="BS97" i="1" s="1"/>
  <c r="B162" i="1"/>
  <c r="BS162" i="1" s="1"/>
  <c r="B325" i="1"/>
  <c r="A325" i="38" s="1"/>
  <c r="BS325" i="1"/>
  <c r="B109" i="1"/>
  <c r="A109" i="38" s="1"/>
  <c r="B485" i="1"/>
  <c r="A485" i="38" s="1"/>
  <c r="B95" i="1"/>
  <c r="B498" i="1"/>
  <c r="A498" i="38" s="1"/>
  <c r="B222" i="1"/>
  <c r="BS222" i="1" s="1"/>
  <c r="B304" i="1"/>
  <c r="BS304" i="1" s="1"/>
  <c r="B290" i="1"/>
  <c r="A290" i="38" s="1"/>
  <c r="B164" i="1"/>
  <c r="BS164" i="1" s="1"/>
  <c r="B85" i="1"/>
  <c r="B469" i="1"/>
  <c r="A469" i="38" s="1"/>
  <c r="BS469" i="1"/>
  <c r="B223" i="1"/>
  <c r="A223" i="38" s="1"/>
  <c r="B258" i="1"/>
  <c r="A258" i="38"/>
  <c r="B102" i="1"/>
  <c r="A102" i="38" s="1"/>
  <c r="B200" i="1"/>
  <c r="A200" i="38" s="1"/>
  <c r="B235" i="1"/>
  <c r="A235" i="38" s="1"/>
  <c r="B266" i="1"/>
  <c r="B401" i="1"/>
  <c r="A401" i="38" s="1"/>
  <c r="B450" i="1"/>
  <c r="BS450" i="1" s="1"/>
  <c r="B281" i="1"/>
  <c r="A281" i="38"/>
  <c r="B113" i="1"/>
  <c r="BS113" i="1"/>
  <c r="B369" i="1"/>
  <c r="BS369" i="1" s="1"/>
  <c r="A369" i="38"/>
  <c r="B146" i="1"/>
  <c r="A146" i="38" s="1"/>
  <c r="B326" i="1"/>
  <c r="A326" i="38" s="1"/>
  <c r="B244" i="1"/>
  <c r="BS244" i="1" s="1"/>
  <c r="B158" i="1"/>
  <c r="BS158" i="1" s="1"/>
  <c r="B225" i="1"/>
  <c r="A225" i="38" s="1"/>
  <c r="BS225" i="1"/>
  <c r="B217" i="1"/>
  <c r="BS217" i="1"/>
  <c r="B54" i="1"/>
  <c r="A54" i="38" s="1"/>
  <c r="B11" i="1"/>
  <c r="A11" i="38" s="1"/>
  <c r="B476" i="1"/>
  <c r="B348" i="1"/>
  <c r="BS348" i="1" s="1"/>
  <c r="B53" i="1"/>
  <c r="A53" i="38" s="1"/>
  <c r="B259" i="1"/>
  <c r="B499" i="1"/>
  <c r="B299" i="1"/>
  <c r="B233" i="1"/>
  <c r="BS233" i="1" s="1"/>
  <c r="B157" i="1"/>
  <c r="A157" i="38" s="1"/>
  <c r="B474" i="1"/>
  <c r="A474" i="38"/>
  <c r="B366" i="1"/>
  <c r="A366" i="38"/>
  <c r="B231" i="1"/>
  <c r="A231" i="38"/>
  <c r="B99" i="1"/>
  <c r="BS99" i="1"/>
  <c r="B81" i="1"/>
  <c r="A81" i="38"/>
  <c r="B87" i="1"/>
  <c r="BS87" i="1" s="1"/>
  <c r="B159" i="1"/>
  <c r="B213" i="1"/>
  <c r="BS213" i="1"/>
  <c r="B376" i="1"/>
  <c r="A376" i="38" s="1"/>
  <c r="BS376" i="1"/>
  <c r="B140" i="1"/>
  <c r="A140" i="38"/>
  <c r="B289" i="1"/>
  <c r="A289" i="38" s="1"/>
  <c r="B367" i="1"/>
  <c r="A367" i="38" s="1"/>
  <c r="B76" i="1"/>
  <c r="BS76" i="1" s="1"/>
  <c r="B196" i="1"/>
  <c r="B27" i="1"/>
  <c r="B100" i="1"/>
  <c r="A100" i="38" s="1"/>
  <c r="B29" i="1"/>
  <c r="A29" i="38" s="1"/>
  <c r="B313" i="1"/>
  <c r="B122" i="1"/>
  <c r="A122" i="38" s="1"/>
  <c r="B208" i="1"/>
  <c r="A208" i="38" s="1"/>
  <c r="B321" i="1"/>
  <c r="B174" i="1"/>
  <c r="B280" i="1"/>
  <c r="BS280" i="1" s="1"/>
  <c r="B398" i="1"/>
  <c r="BS398" i="1" s="1"/>
  <c r="B58" i="1"/>
  <c r="B405" i="1"/>
  <c r="B236" i="1"/>
  <c r="A236" i="38"/>
  <c r="B293" i="1"/>
  <c r="B187" i="1"/>
  <c r="BS187" i="1" s="1"/>
  <c r="B400" i="1"/>
  <c r="B327" i="1"/>
  <c r="BS327" i="1" s="1"/>
  <c r="B83" i="1"/>
  <c r="B381" i="1"/>
  <c r="B322" i="1"/>
  <c r="BS322" i="1" s="1"/>
  <c r="B387" i="1"/>
  <c r="B442" i="1"/>
  <c r="BS442" i="1" s="1"/>
  <c r="B249" i="1"/>
  <c r="B156" i="1"/>
  <c r="BS156" i="1" s="1"/>
  <c r="A156" i="38"/>
  <c r="B55" i="1"/>
  <c r="BS55" i="1"/>
  <c r="B178" i="1"/>
  <c r="A178" i="38" s="1"/>
  <c r="B203" i="1"/>
  <c r="BS203" i="1" s="1"/>
  <c r="B183" i="1"/>
  <c r="A183" i="38"/>
  <c r="B257" i="1"/>
  <c r="BS257" i="1" s="1"/>
  <c r="A257" i="38"/>
  <c r="A92" i="1"/>
  <c r="BS292" i="1"/>
  <c r="BS464" i="1"/>
  <c r="A99" i="38"/>
  <c r="A213" i="38"/>
  <c r="A114" i="38"/>
  <c r="A176" i="38"/>
  <c r="BS191" i="1"/>
  <c r="A96" i="38"/>
  <c r="BS129" i="1"/>
  <c r="A378" i="38"/>
  <c r="A181" i="38"/>
  <c r="A15" i="38"/>
  <c r="BS86" i="1"/>
  <c r="BS284" i="1"/>
  <c r="BS341" i="1"/>
  <c r="A282" i="38"/>
  <c r="A286" i="38"/>
  <c r="BS470" i="1"/>
  <c r="BS281" i="1"/>
  <c r="A397" i="38"/>
  <c r="BS52" i="1"/>
  <c r="BS166" i="1"/>
  <c r="A415" i="38"/>
  <c r="BS183" i="1"/>
  <c r="A337" i="38"/>
  <c r="A383" i="38"/>
  <c r="BS287" i="1"/>
  <c r="A37" i="38"/>
  <c r="A322" i="38"/>
  <c r="A377" i="38"/>
  <c r="BS479" i="1"/>
  <c r="A388" i="38"/>
  <c r="BS308" i="1"/>
  <c r="BS121" i="1"/>
  <c r="BS186" i="1"/>
  <c r="BS193" i="1"/>
  <c r="BS389" i="1"/>
  <c r="A217" i="38"/>
  <c r="BS329" i="1"/>
  <c r="BS474" i="1"/>
  <c r="A238" i="38"/>
  <c r="A30" i="38"/>
  <c r="BS124" i="1"/>
  <c r="BS246" i="1"/>
  <c r="A145" i="38"/>
  <c r="A19" i="38"/>
  <c r="A338" i="38"/>
  <c r="BS60" i="1"/>
  <c r="BS421" i="1"/>
  <c r="A101" i="38"/>
  <c r="A477" i="38"/>
  <c r="BS258" i="1"/>
  <c r="A113" i="38"/>
  <c r="BS236" i="1"/>
  <c r="BS117" i="1"/>
  <c r="BS253" i="1"/>
  <c r="BS231" i="1"/>
  <c r="BS459" i="1"/>
  <c r="A215" i="38"/>
  <c r="BS482" i="1"/>
  <c r="A233" i="38"/>
  <c r="BS352" i="1"/>
  <c r="A449" i="38"/>
  <c r="BS396" i="1"/>
  <c r="BS288" i="1"/>
  <c r="BS70" i="1"/>
  <c r="BS81" i="1"/>
  <c r="A8" i="38"/>
  <c r="A431" i="38"/>
  <c r="BS265" i="1"/>
  <c r="BS487" i="1"/>
  <c r="BS173" i="1"/>
  <c r="A74" i="38"/>
  <c r="A222" i="38"/>
  <c r="A73" i="38"/>
  <c r="BS255" i="1"/>
  <c r="A393" i="38"/>
  <c r="BS107" i="1"/>
  <c r="BS272" i="1"/>
  <c r="A402" i="38"/>
  <c r="BS128" i="1"/>
  <c r="A128" i="38"/>
  <c r="A247" i="38"/>
  <c r="A428" i="38"/>
  <c r="BS428" i="1"/>
  <c r="BS115" i="1"/>
  <c r="A306" i="38"/>
  <c r="BS174" i="1"/>
  <c r="A174" i="38"/>
  <c r="A248" i="38"/>
  <c r="BS366" i="1"/>
  <c r="BS430" i="1"/>
  <c r="BS66" i="1"/>
  <c r="BS140" i="1"/>
  <c r="BS72" i="1"/>
  <c r="A55" i="38"/>
  <c r="BS54" i="1"/>
  <c r="A244" i="38"/>
  <c r="BS89" i="1"/>
  <c r="BS472" i="1"/>
  <c r="A90" i="38"/>
  <c r="BS188" i="1"/>
  <c r="A188" i="38"/>
  <c r="A41" i="38"/>
  <c r="BS340" i="1"/>
  <c r="A33" i="38"/>
  <c r="A316" i="38"/>
  <c r="BS165" i="1"/>
  <c r="A165" i="38"/>
  <c r="A486" i="38"/>
  <c r="BS150" i="1"/>
  <c r="BS435" i="1"/>
  <c r="A40" i="38"/>
  <c r="A417" i="38"/>
  <c r="BS47" i="1"/>
  <c r="A458" i="38"/>
  <c r="BS202" i="1"/>
  <c r="BS380" i="1"/>
  <c r="BS240" i="1"/>
  <c r="BS433" i="1"/>
  <c r="BS278" i="1"/>
  <c r="BS178" i="1"/>
  <c r="A293" i="38"/>
  <c r="BS293" i="1"/>
  <c r="A162" i="38"/>
  <c r="A418" i="38"/>
  <c r="A488" i="38"/>
  <c r="BS495" i="1"/>
  <c r="BS123" i="1"/>
  <c r="BS480" i="1"/>
  <c r="BS45" i="1"/>
  <c r="A237" i="38"/>
  <c r="A360" i="38"/>
  <c r="BS152" i="1"/>
  <c r="BS78" i="1"/>
  <c r="A382" i="38"/>
  <c r="BS372" i="1"/>
  <c r="A475" i="38"/>
  <c r="BS475" i="1"/>
  <c r="BS403" i="1"/>
  <c r="BS363" i="1"/>
  <c r="BS473" i="1"/>
  <c r="BS122" i="1"/>
  <c r="BS289" i="1"/>
  <c r="BS146" i="1"/>
  <c r="BS200" i="1"/>
  <c r="A250" i="38"/>
  <c r="BS361" i="1"/>
  <c r="A349" i="38"/>
  <c r="A126" i="38"/>
  <c r="A120" i="38"/>
  <c r="A300" i="38"/>
  <c r="BS362" i="1"/>
  <c r="BS48" i="1"/>
  <c r="BS67" i="1"/>
  <c r="A370" i="38"/>
  <c r="BS182" i="1"/>
  <c r="A260" i="38"/>
  <c r="BS147" i="1"/>
  <c r="A147" i="38"/>
  <c r="A93" i="1"/>
  <c r="C3" i="38"/>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Q4" i="1"/>
  <c r="AH4" i="1"/>
  <c r="AS4" i="1"/>
  <c r="U5" i="1"/>
  <c r="Q5" i="1"/>
  <c r="W5" i="1"/>
  <c r="S5" i="1"/>
  <c r="U4" i="1"/>
  <c r="W4" i="1"/>
  <c r="S4" i="1"/>
  <c r="AW4" i="1"/>
  <c r="AU4" i="1"/>
  <c r="AQ4" i="1"/>
  <c r="AD4" i="1"/>
  <c r="AF4" i="1"/>
  <c r="AN2" i="62" s="1"/>
  <c r="AO2" i="62" s="1"/>
  <c r="AH5" i="1"/>
  <c r="AD5" i="1"/>
  <c r="AF5" i="1"/>
  <c r="AU5" i="1"/>
  <c r="AS5" i="1"/>
  <c r="AQ5" i="1"/>
  <c r="AW5" i="1"/>
  <c r="BJ5" i="1"/>
  <c r="BD5" i="1"/>
  <c r="BH5" i="1"/>
  <c r="BF5" i="1"/>
  <c r="BF4" i="1"/>
  <c r="BD4" i="1"/>
  <c r="BJ4" i="1"/>
  <c r="BH4" i="1"/>
  <c r="F45" i="51"/>
  <c r="F47" i="51"/>
  <c r="G50" i="51"/>
  <c r="G52" i="51"/>
  <c r="E46" i="51"/>
  <c r="G44" i="51"/>
  <c r="F50" i="51"/>
  <c r="G47" i="51"/>
  <c r="E45" i="51"/>
  <c r="E47" i="51"/>
  <c r="E52" i="51"/>
  <c r="F48" i="51"/>
  <c r="G49" i="51"/>
  <c r="F46" i="51"/>
  <c r="E50" i="51"/>
  <c r="E44" i="51"/>
  <c r="E48" i="51"/>
  <c r="G51" i="51"/>
  <c r="F51" i="51"/>
  <c r="G48" i="51"/>
  <c r="F44" i="51"/>
  <c r="E49" i="51"/>
  <c r="G45" i="51"/>
  <c r="F49" i="51"/>
  <c r="G46" i="51"/>
  <c r="F52" i="51"/>
  <c r="E51" i="51"/>
  <c r="D52" i="51"/>
  <c r="H52" i="51" s="1"/>
  <c r="D50" i="51"/>
  <c r="H50" i="51" s="1"/>
  <c r="D49" i="51"/>
  <c r="H49" i="51" s="1"/>
  <c r="G43" i="51"/>
  <c r="G53" i="51" s="1"/>
  <c r="D45" i="51"/>
  <c r="H45" i="51" s="1"/>
  <c r="D44" i="51"/>
  <c r="H44" i="51" s="1"/>
  <c r="D51" i="51"/>
  <c r="H51" i="51" s="1"/>
  <c r="D43" i="51"/>
  <c r="H43" i="51" s="1"/>
  <c r="H53" i="51" s="1"/>
  <c r="D47" i="51"/>
  <c r="H47" i="51" s="1"/>
  <c r="E43" i="51"/>
  <c r="E53" i="51" s="1"/>
  <c r="F43" i="51"/>
  <c r="F53" i="51" s="1"/>
  <c r="D48" i="51"/>
  <c r="H48" i="51" s="1"/>
  <c r="D46" i="51"/>
  <c r="H46" i="51" s="1"/>
  <c r="C29" i="38" l="1"/>
  <c r="C21" i="38"/>
  <c r="C9" i="38"/>
  <c r="AL2" i="62"/>
  <c r="A261" i="38"/>
  <c r="BS426" i="1"/>
  <c r="BS130" i="1"/>
  <c r="BS423" i="1"/>
  <c r="BS444" i="1"/>
  <c r="BS454" i="1"/>
  <c r="BS169" i="1"/>
  <c r="A395" i="38"/>
  <c r="A312" i="38"/>
  <c r="AY335" i="1"/>
  <c r="AY349" i="1"/>
  <c r="AY380" i="1"/>
  <c r="AY456" i="1"/>
  <c r="AY215" i="1"/>
  <c r="AY263" i="1"/>
  <c r="AY365" i="1"/>
  <c r="AY381" i="1"/>
  <c r="AY449" i="1"/>
  <c r="AY489" i="1"/>
  <c r="AY468" i="1"/>
  <c r="BL10" i="1"/>
  <c r="BL34" i="1"/>
  <c r="BL66" i="1"/>
  <c r="BL97" i="1"/>
  <c r="BL113" i="1"/>
  <c r="BL33" i="1"/>
  <c r="BL69" i="1"/>
  <c r="BL142" i="1"/>
  <c r="BL158" i="1"/>
  <c r="BL174" i="1"/>
  <c r="BL182" i="1"/>
  <c r="BL202" i="1"/>
  <c r="BL206" i="1"/>
  <c r="BL129" i="1"/>
  <c r="BL137" i="1"/>
  <c r="BL153" i="1"/>
  <c r="BL177" i="1"/>
  <c r="BL185" i="1"/>
  <c r="BL209" i="1"/>
  <c r="BL217" i="1"/>
  <c r="BL228" i="1"/>
  <c r="BL234" i="1"/>
  <c r="BL245" i="1"/>
  <c r="BL261" i="1"/>
  <c r="BL265" i="1"/>
  <c r="BL281" i="1"/>
  <c r="BL283" i="1"/>
  <c r="BL293" i="1"/>
  <c r="BL299" i="1"/>
  <c r="BL303" i="1"/>
  <c r="BL313" i="1"/>
  <c r="BL317" i="1"/>
  <c r="BL332" i="1"/>
  <c r="BL340" i="1"/>
  <c r="BL366" i="1"/>
  <c r="BL376" i="1"/>
  <c r="BL393" i="1"/>
  <c r="BL410" i="1"/>
  <c r="BL415" i="1"/>
  <c r="BL445" i="1"/>
  <c r="AA2" i="62"/>
  <c r="AB2" i="62" s="1"/>
  <c r="BS285" i="1"/>
  <c r="A422" i="38"/>
  <c r="BS357" i="1"/>
  <c r="BS434" i="1"/>
  <c r="BL4" i="1"/>
  <c r="Y2" i="62"/>
  <c r="BS443" i="1"/>
  <c r="A327" i="38"/>
  <c r="BS23" i="1"/>
  <c r="A427" i="38"/>
  <c r="BS106" i="1"/>
  <c r="BS157" i="1"/>
  <c r="BS490" i="1"/>
  <c r="BS184" i="1"/>
  <c r="BS310" i="1"/>
  <c r="A87" i="38"/>
  <c r="BS410" i="1"/>
  <c r="BS319" i="1"/>
  <c r="BS411" i="1"/>
  <c r="BS273" i="1"/>
  <c r="BS88" i="1"/>
  <c r="AP2" i="62"/>
  <c r="AQ2" i="62" s="1"/>
  <c r="BS414" i="1"/>
  <c r="BS133" i="1"/>
  <c r="BS194" i="1"/>
  <c r="AE2" i="62"/>
  <c r="AF2" i="62" s="1"/>
  <c r="A134" i="38"/>
  <c r="A392" i="38"/>
  <c r="BS457" i="1"/>
  <c r="A332" i="38"/>
  <c r="AC2" i="62"/>
  <c r="AD2" i="62" s="1"/>
  <c r="A283" i="38"/>
  <c r="A478" i="38"/>
  <c r="BS63" i="1"/>
  <c r="A105" i="38"/>
  <c r="BS461" i="1"/>
  <c r="A448" i="38"/>
  <c r="BS328" i="1"/>
  <c r="BS141" i="1"/>
  <c r="A170" i="38"/>
  <c r="A164" i="38"/>
  <c r="A203" i="38"/>
  <c r="A143" i="38"/>
  <c r="A24" i="38"/>
  <c r="A71" i="38"/>
  <c r="BS175" i="1"/>
  <c r="A252" i="38"/>
  <c r="A309" i="38"/>
  <c r="BS139" i="1"/>
  <c r="BS211" i="1"/>
  <c r="A264" i="38"/>
  <c r="BS53" i="1"/>
  <c r="A187" i="38"/>
  <c r="BS212" i="1"/>
  <c r="A500" i="38"/>
  <c r="BS498" i="1"/>
  <c r="BS135" i="1"/>
  <c r="A69" i="38"/>
  <c r="A132" i="38"/>
  <c r="BS401" i="1"/>
  <c r="BS10" i="1"/>
  <c r="BS452" i="1"/>
  <c r="A201" i="38"/>
  <c r="A343" i="38"/>
  <c r="A333" i="38"/>
  <c r="Y60" i="1"/>
  <c r="Y52" i="1"/>
  <c r="Y160" i="1"/>
  <c r="Y231" i="1"/>
  <c r="Y296" i="1"/>
  <c r="Y408" i="1"/>
  <c r="Y404" i="1"/>
  <c r="Y86" i="1"/>
  <c r="Y91" i="1"/>
  <c r="Y123" i="1"/>
  <c r="Y79" i="1"/>
  <c r="Y87" i="1"/>
  <c r="Y178" i="1"/>
  <c r="Y186" i="1"/>
  <c r="Y194" i="1"/>
  <c r="Y218" i="1"/>
  <c r="Y250" i="1"/>
  <c r="Y254" i="1"/>
  <c r="Y258" i="1"/>
  <c r="Y262" i="1"/>
  <c r="Y137" i="1"/>
  <c r="Y145" i="1"/>
  <c r="Y161" i="1"/>
  <c r="BO161" i="1" s="1"/>
  <c r="Y169" i="1"/>
  <c r="Y177" i="1"/>
  <c r="Y185" i="1"/>
  <c r="Y201" i="1"/>
  <c r="Y209" i="1"/>
  <c r="Y217" i="1"/>
  <c r="Y225" i="1"/>
  <c r="Y278" i="1"/>
  <c r="Y286" i="1"/>
  <c r="Y294" i="1"/>
  <c r="Y302" i="1"/>
  <c r="Y310" i="1"/>
  <c r="Y326" i="1"/>
  <c r="BO326" i="1" s="1"/>
  <c r="Y334" i="1"/>
  <c r="Y342" i="1"/>
  <c r="Y350" i="1"/>
  <c r="Y364" i="1"/>
  <c r="Y368" i="1"/>
  <c r="Y372" i="1"/>
  <c r="Y376" i="1"/>
  <c r="Y384" i="1"/>
  <c r="Y388" i="1"/>
  <c r="Y392" i="1"/>
  <c r="Y396" i="1"/>
  <c r="Y401" i="1"/>
  <c r="Y415" i="1"/>
  <c r="Y423" i="1"/>
  <c r="Y431" i="1"/>
  <c r="Y440" i="1"/>
  <c r="Y457" i="1"/>
  <c r="Y466" i="1"/>
  <c r="Y473" i="1"/>
  <c r="Y480" i="1"/>
  <c r="Y496" i="1"/>
  <c r="Y267" i="1"/>
  <c r="Y275" i="1"/>
  <c r="Y283" i="1"/>
  <c r="Y291" i="1"/>
  <c r="Y307" i="1"/>
  <c r="Y315" i="1"/>
  <c r="Y323" i="1"/>
  <c r="Y331" i="1"/>
  <c r="Y347" i="1"/>
  <c r="BO347" i="1" s="1"/>
  <c r="Y355" i="1"/>
  <c r="Y400" i="1"/>
  <c r="Y410" i="1"/>
  <c r="BO410" i="1" s="1"/>
  <c r="Y426" i="1"/>
  <c r="Y433" i="1"/>
  <c r="Y441" i="1"/>
  <c r="Y449" i="1"/>
  <c r="Y456" i="1"/>
  <c r="Y471" i="1"/>
  <c r="Y481" i="1"/>
  <c r="Y488" i="1"/>
  <c r="Y498" i="1"/>
  <c r="AL28" i="1"/>
  <c r="AL36" i="1"/>
  <c r="AL68" i="1"/>
  <c r="AL90" i="1"/>
  <c r="AL110" i="1"/>
  <c r="AL122" i="1"/>
  <c r="AL55" i="1"/>
  <c r="AL79" i="1"/>
  <c r="AL179" i="1"/>
  <c r="AL187" i="1"/>
  <c r="AL148" i="1"/>
  <c r="AL156" i="1"/>
  <c r="AL180" i="1"/>
  <c r="AL188" i="1"/>
  <c r="AL212" i="1"/>
  <c r="AL240" i="1"/>
  <c r="AL248" i="1"/>
  <c r="AL264" i="1"/>
  <c r="AL263" i="1"/>
  <c r="AL284" i="1"/>
  <c r="AL296" i="1"/>
  <c r="AL300" i="1"/>
  <c r="AL304" i="1"/>
  <c r="AL349" i="1"/>
  <c r="AL357" i="1"/>
  <c r="AL381" i="1"/>
  <c r="AL413" i="1"/>
  <c r="AL462" i="1"/>
  <c r="AL480" i="1"/>
  <c r="AL324" i="1"/>
  <c r="AL356" i="1"/>
  <c r="AL372" i="1"/>
  <c r="AL400" i="1"/>
  <c r="AL433" i="1"/>
  <c r="AL445" i="1"/>
  <c r="AL449" i="1"/>
  <c r="AL455" i="1"/>
  <c r="AL481" i="1"/>
  <c r="AL497" i="1"/>
  <c r="AL30" i="1"/>
  <c r="AL34" i="1"/>
  <c r="AL38" i="1"/>
  <c r="AL62" i="1"/>
  <c r="AL70" i="1"/>
  <c r="AL82" i="1"/>
  <c r="AL91" i="1"/>
  <c r="AL107" i="1"/>
  <c r="AL111" i="1"/>
  <c r="AL131" i="1"/>
  <c r="AL29" i="1"/>
  <c r="AL33" i="1"/>
  <c r="AL41" i="1"/>
  <c r="AL49" i="1"/>
  <c r="AL61" i="1"/>
  <c r="AL73" i="1"/>
  <c r="AL81" i="1"/>
  <c r="AL137" i="1"/>
  <c r="AL141" i="1"/>
  <c r="AL149" i="1"/>
  <c r="AL169" i="1"/>
  <c r="AL181" i="1"/>
  <c r="AL201" i="1"/>
  <c r="AL221" i="1"/>
  <c r="AL138" i="1"/>
  <c r="AL170" i="1"/>
  <c r="AL174" i="1"/>
  <c r="AL206" i="1"/>
  <c r="AL231" i="1"/>
  <c r="AL237" i="1"/>
  <c r="AL242" i="1"/>
  <c r="AL241" i="1"/>
  <c r="AL261" i="1"/>
  <c r="AL269" i="1"/>
  <c r="AL273" i="1"/>
  <c r="AL279" i="1"/>
  <c r="AL285" i="1"/>
  <c r="AL289" i="1"/>
  <c r="AL295" i="1"/>
  <c r="AL311" i="1"/>
  <c r="AL319" i="1"/>
  <c r="AL327" i="1"/>
  <c r="AL339" i="1"/>
  <c r="AL351" i="1"/>
  <c r="AL371" i="1"/>
  <c r="AL383" i="1"/>
  <c r="AL403" i="1"/>
  <c r="AL415" i="1"/>
  <c r="AL452" i="1"/>
  <c r="AL463" i="1"/>
  <c r="AL494" i="1"/>
  <c r="AL318" i="1"/>
  <c r="AL338" i="1"/>
  <c r="AL350" i="1"/>
  <c r="AL370" i="1"/>
  <c r="AL406" i="1"/>
  <c r="AL428" i="1"/>
  <c r="AL444" i="1"/>
  <c r="AL453" i="1"/>
  <c r="AL470" i="1"/>
  <c r="AL483" i="1"/>
  <c r="AY63" i="1"/>
  <c r="AY75" i="1"/>
  <c r="AY98" i="1"/>
  <c r="AY109" i="1"/>
  <c r="C23" i="38"/>
  <c r="C19" i="38"/>
  <c r="C15" i="38"/>
  <c r="C11" i="38"/>
  <c r="BX381" i="61"/>
  <c r="BX323" i="61"/>
  <c r="BX178" i="61"/>
  <c r="BX489" i="62"/>
  <c r="BX9" i="62"/>
  <c r="BX273" i="60"/>
  <c r="BX266" i="60"/>
  <c r="BX378" i="61"/>
  <c r="C10" i="38"/>
  <c r="BN498" i="1"/>
  <c r="BN470" i="1"/>
  <c r="BN462" i="1"/>
  <c r="BN458" i="1"/>
  <c r="BN454" i="1"/>
  <c r="BN422" i="1"/>
  <c r="BN418" i="1"/>
  <c r="BN406" i="1"/>
  <c r="BN390" i="1"/>
  <c r="BN382" i="1"/>
  <c r="BN374" i="1"/>
  <c r="BN366" i="1"/>
  <c r="BN358" i="1"/>
  <c r="BN354" i="1"/>
  <c r="BN350" i="1"/>
  <c r="BN342" i="1"/>
  <c r="BN334" i="1"/>
  <c r="BN326" i="1"/>
  <c r="BN318" i="1"/>
  <c r="BN310" i="1"/>
  <c r="BN302" i="1"/>
  <c r="BN294" i="1"/>
  <c r="BN286" i="1"/>
  <c r="BN278" i="1"/>
  <c r="BN270" i="1"/>
  <c r="BN262" i="1"/>
  <c r="BN254" i="1"/>
  <c r="BN246" i="1"/>
  <c r="BN238" i="1"/>
  <c r="BN230" i="1"/>
  <c r="BN226" i="1"/>
  <c r="BN222" i="1"/>
  <c r="BN214" i="1"/>
  <c r="BN206" i="1"/>
  <c r="BN198" i="1"/>
  <c r="BN190" i="1"/>
  <c r="BN182" i="1"/>
  <c r="BN174" i="1"/>
  <c r="BN166" i="1"/>
  <c r="BN162" i="1"/>
  <c r="BN158" i="1"/>
  <c r="BN154" i="1"/>
  <c r="BN150" i="1"/>
  <c r="BN142" i="1"/>
  <c r="BN134" i="1"/>
  <c r="BN130" i="1"/>
  <c r="BN126" i="1"/>
  <c r="BN118" i="1"/>
  <c r="BN110" i="1"/>
  <c r="BN102" i="1"/>
  <c r="BN94" i="1"/>
  <c r="BN90" i="1"/>
  <c r="BN86" i="1"/>
  <c r="BN82" i="1"/>
  <c r="BN78" i="1"/>
  <c r="BN70" i="1"/>
  <c r="BN62" i="1"/>
  <c r="BN58" i="1"/>
  <c r="BN54" i="1"/>
  <c r="BN46" i="1"/>
  <c r="BN38" i="1"/>
  <c r="BN30" i="1"/>
  <c r="BN22" i="1"/>
  <c r="BN18" i="1"/>
  <c r="BN497" i="1"/>
  <c r="BN481" i="1"/>
  <c r="BN465" i="1"/>
  <c r="BN457" i="1"/>
  <c r="BN449" i="1"/>
  <c r="BN433" i="1"/>
  <c r="BN421" i="1"/>
  <c r="BN417" i="1"/>
  <c r="BN409" i="1"/>
  <c r="BN401" i="1"/>
  <c r="BN393" i="1"/>
  <c r="BN361" i="1"/>
  <c r="BN285" i="1"/>
  <c r="BN281" i="1"/>
  <c r="BN157" i="1"/>
  <c r="BN137" i="1"/>
  <c r="BN85" i="1"/>
  <c r="BN436" i="1"/>
  <c r="BN388" i="1"/>
  <c r="BN384" i="1"/>
  <c r="BN316" i="1"/>
  <c r="BN304" i="1"/>
  <c r="BN232" i="1"/>
  <c r="BN216" i="1"/>
  <c r="BN160" i="1"/>
  <c r="BN140" i="1"/>
  <c r="BN88" i="1"/>
  <c r="BN68" i="1"/>
  <c r="BN495" i="1"/>
  <c r="BN491" i="1"/>
  <c r="BN443" i="1"/>
  <c r="BN435" i="1"/>
  <c r="BN403" i="1"/>
  <c r="BN399" i="1"/>
  <c r="BN379" i="1"/>
  <c r="BN347" i="1"/>
  <c r="BN339" i="1"/>
  <c r="BN315" i="1"/>
  <c r="BN307" i="1"/>
  <c r="BN287" i="1"/>
  <c r="BN283" i="1"/>
  <c r="BN263" i="1"/>
  <c r="BN259" i="1"/>
  <c r="BN235" i="1"/>
  <c r="BN227" i="1"/>
  <c r="BN203" i="1"/>
  <c r="BN195" i="1"/>
  <c r="BN171" i="1"/>
  <c r="BN147" i="1"/>
  <c r="BN139" i="1"/>
  <c r="BN119" i="1"/>
  <c r="BN115" i="1"/>
  <c r="BN91" i="1"/>
  <c r="BX256" i="60"/>
  <c r="BX248" i="60"/>
  <c r="BX128" i="60"/>
  <c r="BX105" i="61"/>
  <c r="BN75" i="1"/>
  <c r="BN43" i="1"/>
  <c r="BX126" i="62"/>
  <c r="BL449" i="1"/>
  <c r="BL468" i="1"/>
  <c r="BL485" i="1"/>
  <c r="BL252" i="1"/>
  <c r="BL333" i="1"/>
  <c r="BL356" i="1"/>
  <c r="BL363" i="1"/>
  <c r="BL392" i="1"/>
  <c r="BL400" i="1"/>
  <c r="BL403" i="1"/>
  <c r="BL421" i="1"/>
  <c r="BL437" i="1"/>
  <c r="BL452" i="1"/>
  <c r="BL469" i="1"/>
  <c r="BL480" i="1"/>
  <c r="BL488" i="1"/>
  <c r="BL496" i="1"/>
  <c r="BL9" i="1"/>
  <c r="BL11" i="1"/>
  <c r="BL19" i="1"/>
  <c r="BL21" i="1"/>
  <c r="BL28" i="1"/>
  <c r="BL36" i="1"/>
  <c r="BL44" i="1"/>
  <c r="BL56" i="1"/>
  <c r="BL60" i="1"/>
  <c r="BL76" i="1"/>
  <c r="BL80" i="1"/>
  <c r="BL90" i="1"/>
  <c r="BL94" i="1"/>
  <c r="BL98" i="1"/>
  <c r="BL104" i="1"/>
  <c r="BL106" i="1"/>
  <c r="BL114" i="1"/>
  <c r="BL116" i="1"/>
  <c r="BL122" i="1"/>
  <c r="BL27" i="1"/>
  <c r="BL35" i="1"/>
  <c r="BL47" i="1"/>
  <c r="BL51" i="1"/>
  <c r="BL67" i="1"/>
  <c r="BL71" i="1"/>
  <c r="BL79" i="1"/>
  <c r="BL140" i="1"/>
  <c r="BL148" i="1"/>
  <c r="BL168" i="1"/>
  <c r="BL180" i="1"/>
  <c r="BL196" i="1"/>
  <c r="BL212" i="1"/>
  <c r="BL220" i="1"/>
  <c r="BL143" i="1"/>
  <c r="BL151" i="1"/>
  <c r="BL167" i="1"/>
  <c r="BL183" i="1"/>
  <c r="BL195" i="1"/>
  <c r="BL215" i="1"/>
  <c r="BL223" i="1"/>
  <c r="BL237" i="1"/>
  <c r="BL243" i="1"/>
  <c r="BL259" i="1"/>
  <c r="BL264" i="1"/>
  <c r="BL270" i="1"/>
  <c r="BL278" i="1"/>
  <c r="BL280" i="1"/>
  <c r="BL292" i="1"/>
  <c r="BL294" i="1"/>
  <c r="BL302" i="1"/>
  <c r="BL308" i="1"/>
  <c r="BL312" i="1"/>
  <c r="BL320" i="1"/>
  <c r="BL322" i="1"/>
  <c r="BL338" i="1"/>
  <c r="BL355" i="1"/>
  <c r="BL378" i="1"/>
  <c r="BL395" i="1"/>
  <c r="BL417" i="1"/>
  <c r="BL434" i="1"/>
  <c r="BL455" i="1"/>
  <c r="BL474" i="1"/>
  <c r="BL479" i="1"/>
  <c r="BL495" i="1"/>
  <c r="BL254" i="1"/>
  <c r="BL335" i="1"/>
  <c r="BL350" i="1"/>
  <c r="BL365" i="1"/>
  <c r="BL379" i="1"/>
  <c r="BL394" i="1"/>
  <c r="BL409" i="1"/>
  <c r="BL423" i="1"/>
  <c r="BL438" i="1"/>
  <c r="C28" i="38"/>
  <c r="C24" i="38"/>
  <c r="C8" i="38"/>
  <c r="BX391" i="60"/>
  <c r="BX260" i="60"/>
  <c r="BX487" i="61"/>
  <c r="BX490" i="61"/>
  <c r="BX474" i="61"/>
  <c r="BX456" i="61"/>
  <c r="BX454" i="61"/>
  <c r="BX439" i="61"/>
  <c r="BX405" i="61"/>
  <c r="BX404" i="61"/>
  <c r="BX369" i="61"/>
  <c r="BX359" i="61"/>
  <c r="BX317" i="61"/>
  <c r="BX258" i="61"/>
  <c r="BX242" i="61"/>
  <c r="BX226" i="61"/>
  <c r="BX238" i="61"/>
  <c r="BX212" i="61"/>
  <c r="BX196" i="61"/>
  <c r="BX180" i="61"/>
  <c r="BX253" i="61"/>
  <c r="BX235" i="61"/>
  <c r="BX150" i="61"/>
  <c r="BX137" i="61"/>
  <c r="BX130" i="61"/>
  <c r="BX114" i="61"/>
  <c r="BX111" i="61"/>
  <c r="BX495" i="62"/>
  <c r="BX476" i="62"/>
  <c r="BX481" i="62"/>
  <c r="BX455" i="62"/>
  <c r="BX214" i="60"/>
  <c r="BX198" i="60"/>
  <c r="BX181" i="60"/>
  <c r="BX165" i="60"/>
  <c r="BX427" i="60"/>
  <c r="BX411" i="60"/>
  <c r="BX395" i="60"/>
  <c r="BX379" i="60"/>
  <c r="BX363" i="60"/>
  <c r="BX458" i="60"/>
  <c r="BX297" i="60"/>
  <c r="BX281" i="60"/>
  <c r="BX276" i="60"/>
  <c r="BX233" i="60"/>
  <c r="BX223" i="61"/>
  <c r="BX116" i="61"/>
  <c r="BX324" i="61"/>
  <c r="BX157" i="62"/>
  <c r="BX195" i="62"/>
  <c r="BX42" i="62"/>
  <c r="BW23" i="60"/>
  <c r="BX24" i="60"/>
  <c r="BX25" i="60"/>
  <c r="BX26" i="60"/>
  <c r="BX28" i="60"/>
  <c r="BX29" i="60"/>
  <c r="BX31" i="60"/>
  <c r="BW31" i="60"/>
  <c r="BX33" i="60"/>
  <c r="BX34" i="60"/>
  <c r="BX38" i="60"/>
  <c r="BW39" i="60"/>
  <c r="BX40" i="60"/>
  <c r="BX41" i="60"/>
  <c r="BX42" i="60"/>
  <c r="BX43" i="60"/>
  <c r="BX44" i="60"/>
  <c r="BX46" i="60"/>
  <c r="BX47" i="60"/>
  <c r="BW47" i="60"/>
  <c r="BX49" i="60"/>
  <c r="BW55" i="60"/>
  <c r="BX56" i="60"/>
  <c r="BX57" i="60"/>
  <c r="BX58" i="60"/>
  <c r="BX62" i="60"/>
  <c r="BW63" i="60"/>
  <c r="BX65" i="60"/>
  <c r="BX67" i="60"/>
  <c r="BX68" i="60"/>
  <c r="BW71" i="60"/>
  <c r="BX72" i="60"/>
  <c r="BX73" i="60"/>
  <c r="BX74" i="60"/>
  <c r="BX76" i="60"/>
  <c r="BX78" i="60"/>
  <c r="BX79" i="60"/>
  <c r="BW79" i="60"/>
  <c r="BX81" i="60"/>
  <c r="BX84" i="60"/>
  <c r="BW87" i="60"/>
  <c r="BX89" i="60"/>
  <c r="BX90" i="60"/>
  <c r="BX91" i="60"/>
  <c r="BX97" i="60"/>
  <c r="BX100" i="60"/>
  <c r="BX105" i="60"/>
  <c r="BX106" i="60"/>
  <c r="BX109" i="60"/>
  <c r="BX110" i="60"/>
  <c r="BX113" i="60"/>
  <c r="BX117" i="60"/>
  <c r="BX123" i="60"/>
  <c r="BX131" i="60"/>
  <c r="BE2" i="62"/>
  <c r="CC11" i="61"/>
  <c r="CC15" i="61"/>
  <c r="CC18" i="61"/>
  <c r="CC30" i="61"/>
  <c r="CC35" i="61"/>
  <c r="BW42" i="61"/>
  <c r="BX42" i="61"/>
  <c r="BW43" i="61"/>
  <c r="BW54" i="61"/>
  <c r="BW60" i="61"/>
  <c r="BW76" i="61"/>
  <c r="BX433" i="60"/>
  <c r="BX401" i="60"/>
  <c r="BX385" i="60"/>
  <c r="BX369" i="60"/>
  <c r="BX337" i="60"/>
  <c r="BX321" i="60"/>
  <c r="BX319" i="60"/>
  <c r="BX227" i="60"/>
  <c r="BX146" i="60"/>
  <c r="BX428" i="60"/>
  <c r="BX412" i="60"/>
  <c r="BX396" i="60"/>
  <c r="BX27" i="60"/>
  <c r="BX390" i="60"/>
  <c r="BX374" i="60"/>
  <c r="BX304" i="60"/>
  <c r="BX172" i="60"/>
  <c r="BX156" i="60"/>
  <c r="BX447" i="60"/>
  <c r="BX420" i="60"/>
  <c r="BX404" i="60"/>
  <c r="BX388" i="60"/>
  <c r="BX372" i="60"/>
  <c r="BX161" i="60"/>
  <c r="BX145" i="60"/>
  <c r="BX265" i="60"/>
  <c r="BX274" i="60"/>
  <c r="BX480" i="61"/>
  <c r="BX414" i="61"/>
  <c r="BX427" i="61"/>
  <c r="BX247" i="61"/>
  <c r="BX146" i="61"/>
  <c r="BX125" i="61"/>
  <c r="BX93" i="61"/>
  <c r="BX142" i="61"/>
  <c r="BX115" i="61"/>
  <c r="BX372" i="61"/>
  <c r="BX356" i="61"/>
  <c r="BX412" i="61"/>
  <c r="BX265" i="61"/>
  <c r="BX254" i="61"/>
  <c r="BX159" i="61"/>
  <c r="BX434" i="61"/>
  <c r="BX396" i="61"/>
  <c r="BX334" i="61"/>
  <c r="BX299" i="61"/>
  <c r="BX229" i="61"/>
  <c r="BX110" i="61"/>
  <c r="BX331" i="62"/>
  <c r="BX298" i="62"/>
  <c r="BX243" i="62"/>
  <c r="BX368" i="62"/>
  <c r="BX354" i="62"/>
  <c r="BX13" i="62"/>
  <c r="AE3" i="62"/>
  <c r="AF3" i="62" s="1"/>
  <c r="AP3" i="62"/>
  <c r="AQ3" i="62" s="1"/>
  <c r="AY2" i="62"/>
  <c r="AZ2" i="62" s="1"/>
  <c r="CC5" i="61"/>
  <c r="BH9" i="61"/>
  <c r="BH33" i="61"/>
  <c r="CC34" i="61"/>
  <c r="AH63" i="61"/>
  <c r="BH76" i="61"/>
  <c r="BX374" i="62"/>
  <c r="BX352" i="62"/>
  <c r="BX413" i="62"/>
  <c r="BX85" i="62"/>
  <c r="BX439" i="62"/>
  <c r="BX378" i="60"/>
  <c r="BX408" i="60"/>
  <c r="BX249" i="62"/>
  <c r="BX454" i="62"/>
  <c r="BW3" i="60"/>
  <c r="AU5" i="60"/>
  <c r="BU7" i="60"/>
  <c r="AH10" i="60"/>
  <c r="AU12" i="60"/>
  <c r="AU14" i="60"/>
  <c r="AH15" i="60"/>
  <c r="BU16" i="60"/>
  <c r="AU17" i="60"/>
  <c r="AH19" i="60"/>
  <c r="BW22" i="60"/>
  <c r="BW25" i="60"/>
  <c r="BW26" i="60"/>
  <c r="BW29" i="60"/>
  <c r="BH30" i="60"/>
  <c r="BX30" i="60" s="1"/>
  <c r="BW33" i="60"/>
  <c r="BW34" i="60"/>
  <c r="BW37" i="60"/>
  <c r="BW45" i="60"/>
  <c r="BW53" i="60"/>
  <c r="BW57" i="60"/>
  <c r="BW58" i="60"/>
  <c r="BW61" i="60"/>
  <c r="BA2" i="62"/>
  <c r="BB2" i="62" s="1"/>
  <c r="AH12" i="61"/>
  <c r="AH19" i="61"/>
  <c r="BW20" i="61"/>
  <c r="BW24" i="61"/>
  <c r="CC26" i="61"/>
  <c r="AH28" i="61"/>
  <c r="BW30" i="61"/>
  <c r="BH31" i="61"/>
  <c r="CC32" i="61"/>
  <c r="AH35" i="61"/>
  <c r="AH45" i="61"/>
  <c r="AH46" i="61"/>
  <c r="AH47" i="61"/>
  <c r="AH49" i="61"/>
  <c r="AH51" i="61"/>
  <c r="AH56" i="61"/>
  <c r="BW56" i="61"/>
  <c r="AH57" i="61"/>
  <c r="AU57" i="61"/>
  <c r="AH58" i="61"/>
  <c r="AU58" i="61"/>
  <c r="AU59" i="61"/>
  <c r="AH61" i="61"/>
  <c r="AH62" i="61"/>
  <c r="BW62" i="61"/>
  <c r="BH63" i="61"/>
  <c r="AH67" i="61"/>
  <c r="AH68" i="61"/>
  <c r="AH70" i="61"/>
  <c r="AH71" i="61"/>
  <c r="BW71" i="61"/>
  <c r="AH78" i="61"/>
  <c r="AH79" i="61"/>
  <c r="AH80" i="61"/>
  <c r="AH81" i="61"/>
  <c r="BX288" i="61"/>
  <c r="BX216" i="61"/>
  <c r="BX184" i="61"/>
  <c r="BX278" i="61"/>
  <c r="BX458" i="62"/>
  <c r="BX446" i="62"/>
  <c r="BX466" i="62"/>
  <c r="BX442" i="62"/>
  <c r="BX429" i="62"/>
  <c r="BX426" i="62"/>
  <c r="BX383" i="62"/>
  <c r="BX362" i="62"/>
  <c r="BX416" i="62"/>
  <c r="BX366" i="62"/>
  <c r="BX346" i="62"/>
  <c r="BX286" i="62"/>
  <c r="BX280" i="62"/>
  <c r="BX365" i="62"/>
  <c r="BX256" i="62"/>
  <c r="BX263" i="62"/>
  <c r="BX244" i="62"/>
  <c r="BX218" i="62"/>
  <c r="BX207" i="62"/>
  <c r="BX224" i="62"/>
  <c r="BX198" i="62"/>
  <c r="BX193" i="62"/>
  <c r="BX163" i="62"/>
  <c r="BX156" i="62"/>
  <c r="BX178" i="62"/>
  <c r="BX132" i="62"/>
  <c r="BX17" i="62"/>
  <c r="BX8" i="62"/>
  <c r="BX4" i="62"/>
  <c r="BX50" i="62"/>
  <c r="BX477" i="60"/>
  <c r="BX349" i="60"/>
  <c r="BX258" i="60"/>
  <c r="BX234" i="60"/>
  <c r="BX218" i="60"/>
  <c r="BX202" i="60"/>
  <c r="BX169" i="60"/>
  <c r="BX461" i="60"/>
  <c r="BX415" i="60"/>
  <c r="BX478" i="60"/>
  <c r="BX168" i="60"/>
  <c r="BX343" i="60"/>
  <c r="BX271" i="60"/>
  <c r="BX263" i="60"/>
  <c r="BX325" i="60"/>
  <c r="BX500" i="60"/>
  <c r="BX484" i="60"/>
  <c r="BX270" i="60"/>
  <c r="BX262" i="60"/>
  <c r="BX434" i="60"/>
  <c r="BX249" i="60"/>
  <c r="BX416" i="60"/>
  <c r="BX380" i="60"/>
  <c r="BX52" i="60"/>
  <c r="BX116" i="60"/>
  <c r="BX426" i="60"/>
  <c r="BX410" i="60"/>
  <c r="BX394" i="60"/>
  <c r="BX493" i="60"/>
  <c r="BX352" i="60"/>
  <c r="BX259" i="60"/>
  <c r="BX176" i="60"/>
  <c r="BX160" i="60"/>
  <c r="BX144" i="60"/>
  <c r="BX206" i="60"/>
  <c r="BX501" i="60"/>
  <c r="BX306" i="60"/>
  <c r="BX181" i="61"/>
  <c r="BX232" i="61"/>
  <c r="BX192" i="61"/>
  <c r="BX152" i="61"/>
  <c r="BX96" i="61"/>
  <c r="BX342" i="61"/>
  <c r="BX294" i="61"/>
  <c r="BX243" i="61"/>
  <c r="BX163" i="61"/>
  <c r="BX408" i="61"/>
  <c r="BX249" i="61"/>
  <c r="BX224" i="61"/>
  <c r="BX193" i="61"/>
  <c r="BX494" i="61"/>
  <c r="BX103" i="61"/>
  <c r="BX241" i="61"/>
  <c r="BX221" i="61"/>
  <c r="BX105" i="62"/>
  <c r="BX202" i="62"/>
  <c r="BX176" i="62"/>
  <c r="BX107" i="62"/>
  <c r="BX46" i="62"/>
  <c r="BX301" i="62"/>
  <c r="BX285" i="62"/>
  <c r="BX251" i="62"/>
  <c r="BX187" i="62"/>
  <c r="BX456" i="62"/>
  <c r="BX417" i="62"/>
  <c r="BX355" i="62"/>
  <c r="BX281" i="62"/>
  <c r="BX267" i="62"/>
  <c r="BX221" i="62"/>
  <c r="BX183" i="62"/>
  <c r="BX111" i="62"/>
  <c r="BX115" i="60"/>
  <c r="BX295" i="62"/>
  <c r="BX327" i="62"/>
  <c r="AA3" i="62"/>
  <c r="AB3" i="62" s="1"/>
  <c r="BC2" i="62"/>
  <c r="BD2" i="62" s="1"/>
  <c r="CC25" i="61"/>
  <c r="CC31" i="61"/>
  <c r="AH34" i="61"/>
  <c r="BW38" i="61"/>
  <c r="AH44" i="61"/>
  <c r="AH55" i="61"/>
  <c r="AH66" i="61"/>
  <c r="AH77" i="61"/>
  <c r="C488" i="61"/>
  <c r="CC488" i="61" s="1"/>
  <c r="C489" i="61"/>
  <c r="CC489" i="61" s="1"/>
  <c r="BU143" i="62"/>
  <c r="BX143" i="62" s="1"/>
  <c r="BU155" i="62"/>
  <c r="BX155" i="62" s="1"/>
  <c r="C59" i="58"/>
  <c r="C66" i="58"/>
  <c r="H66" i="58" s="1"/>
  <c r="B54" i="57"/>
  <c r="B84" i="57"/>
  <c r="B83" i="57"/>
  <c r="B22" i="57"/>
  <c r="B6" i="57"/>
  <c r="B82" i="57"/>
  <c r="B79" i="57"/>
  <c r="C280" i="58"/>
  <c r="H280" i="58" s="1"/>
  <c r="C283" i="58"/>
  <c r="H283" i="58" s="1"/>
  <c r="C294" i="58"/>
  <c r="H294" i="58" s="1"/>
  <c r="C297" i="58"/>
  <c r="H297" i="58" s="1"/>
  <c r="C308" i="58"/>
  <c r="H308" i="58" s="1"/>
  <c r="C311" i="58"/>
  <c r="H311" i="58" s="1"/>
  <c r="C330" i="58"/>
  <c r="H330" i="58" s="1"/>
  <c r="C333" i="58"/>
  <c r="H333" i="58" s="1"/>
  <c r="C336" i="58"/>
  <c r="H336" i="58" s="1"/>
  <c r="C339" i="58"/>
  <c r="H339" i="58" s="1"/>
  <c r="B97" i="57"/>
  <c r="B134" i="57"/>
  <c r="BU347" i="62"/>
  <c r="BX347" i="62" s="1"/>
  <c r="BU501" i="62"/>
  <c r="BX501" i="62" s="1"/>
  <c r="CC3" i="61"/>
  <c r="AR3" i="62"/>
  <c r="AS3" i="62" s="1"/>
  <c r="AU22" i="61"/>
  <c r="AU54" i="61"/>
  <c r="AU78" i="61"/>
  <c r="B43" i="57"/>
  <c r="B81" i="57"/>
  <c r="B31" i="57"/>
  <c r="B15" i="57"/>
  <c r="B65" i="57"/>
  <c r="B74" i="57"/>
  <c r="B80" i="57"/>
  <c r="C347" i="58"/>
  <c r="H347" i="58" s="1"/>
  <c r="C350" i="58"/>
  <c r="C353" i="58"/>
  <c r="H353" i="58" s="1"/>
  <c r="C356" i="58"/>
  <c r="H356" i="58" s="1"/>
  <c r="B107" i="57"/>
  <c r="B113" i="57"/>
  <c r="C446" i="58"/>
  <c r="H446" i="58" s="1"/>
  <c r="B125" i="57"/>
  <c r="B42" i="57"/>
  <c r="B57" i="57"/>
  <c r="B24" i="57"/>
  <c r="B14" i="57"/>
  <c r="B66" i="57"/>
  <c r="B91" i="57"/>
  <c r="C266" i="58"/>
  <c r="H266" i="58" s="1"/>
  <c r="C269" i="58"/>
  <c r="H269" i="58" s="1"/>
  <c r="C272" i="58"/>
  <c r="H272" i="58" s="1"/>
  <c r="C275" i="58"/>
  <c r="H275" i="58" s="1"/>
  <c r="C316" i="58"/>
  <c r="H316" i="58" s="1"/>
  <c r="C319" i="58"/>
  <c r="C322" i="58"/>
  <c r="H322" i="58" s="1"/>
  <c r="C325" i="58"/>
  <c r="H325" i="58" s="1"/>
  <c r="C364" i="58"/>
  <c r="H364" i="58" s="1"/>
  <c r="C367" i="58"/>
  <c r="C370" i="58"/>
  <c r="H370" i="58" s="1"/>
  <c r="C373" i="58"/>
  <c r="H373" i="58" s="1"/>
  <c r="C384" i="58"/>
  <c r="H384" i="58" s="1"/>
  <c r="C455" i="58"/>
  <c r="H455" i="58" s="1"/>
  <c r="BH6" i="60"/>
  <c r="BH7" i="60"/>
  <c r="BH10" i="60"/>
  <c r="BH12" i="60"/>
  <c r="BH15" i="60"/>
  <c r="BH17" i="60"/>
  <c r="BH19" i="60"/>
  <c r="BH20" i="60"/>
  <c r="BH21" i="60"/>
  <c r="BH22" i="60"/>
  <c r="BE3" i="62"/>
  <c r="BF3" i="62" s="1"/>
  <c r="BH8" i="60"/>
  <c r="BH16" i="60"/>
  <c r="BH13" i="60"/>
  <c r="BA3" i="62"/>
  <c r="BB3" i="62" s="1"/>
  <c r="BH6" i="61"/>
  <c r="BH7" i="61"/>
  <c r="BH12" i="61"/>
  <c r="BX12" i="61" s="1"/>
  <c r="BH14" i="61"/>
  <c r="BH25" i="61"/>
  <c r="BH26" i="61"/>
  <c r="BH27" i="61"/>
  <c r="BH28" i="61"/>
  <c r="BH30" i="61"/>
  <c r="BH32" i="61"/>
  <c r="BH36" i="61"/>
  <c r="BH37" i="61"/>
  <c r="BH39" i="61"/>
  <c r="BH40" i="61"/>
  <c r="BH46" i="61"/>
  <c r="BH47" i="61"/>
  <c r="BH48" i="61"/>
  <c r="BH49" i="61"/>
  <c r="BH50" i="61"/>
  <c r="BH51" i="61"/>
  <c r="BH52" i="61"/>
  <c r="BH57" i="61"/>
  <c r="BH58" i="61"/>
  <c r="BH59" i="61"/>
  <c r="BH61" i="61"/>
  <c r="BH62" i="61"/>
  <c r="BH68" i="61"/>
  <c r="BX68" i="61" s="1"/>
  <c r="BH70" i="61"/>
  <c r="BH71" i="61"/>
  <c r="BH73" i="61"/>
  <c r="BH74" i="61"/>
  <c r="BH79" i="61"/>
  <c r="BH80" i="61"/>
  <c r="BH81" i="61"/>
  <c r="BH82" i="61"/>
  <c r="BX82" i="61" s="1"/>
  <c r="BC3" i="62"/>
  <c r="BD3" i="62" s="1"/>
  <c r="BH35" i="61"/>
  <c r="BH56" i="61"/>
  <c r="BF2" i="62"/>
  <c r="BH2" i="62" s="1"/>
  <c r="BH60" i="61"/>
  <c r="BH65" i="61"/>
  <c r="AU73" i="61"/>
  <c r="BX73" i="61" s="1"/>
  <c r="BH69" i="61"/>
  <c r="BX69" i="61" s="1"/>
  <c r="BW35" i="61"/>
  <c r="BW31" i="61"/>
  <c r="BW74" i="61"/>
  <c r="AU74" i="61"/>
  <c r="BX74" i="61" s="1"/>
  <c r="BW72" i="61"/>
  <c r="BH72" i="61"/>
  <c r="BW69" i="61"/>
  <c r="BW66" i="61"/>
  <c r="BW65" i="61"/>
  <c r="AH60" i="61"/>
  <c r="AU46" i="61"/>
  <c r="BW45" i="61"/>
  <c r="BX41" i="61"/>
  <c r="AU40" i="61"/>
  <c r="BX40" i="61" s="1"/>
  <c r="BW41" i="61"/>
  <c r="BH38" i="61"/>
  <c r="BX38" i="61" s="1"/>
  <c r="AY3" i="62"/>
  <c r="BG3" i="62" s="1"/>
  <c r="BW34" i="61"/>
  <c r="AH36" i="61"/>
  <c r="Y3" i="62"/>
  <c r="AG3" i="62" s="1"/>
  <c r="BX33" i="61"/>
  <c r="AL3" i="62"/>
  <c r="AU31" i="61"/>
  <c r="BX31" i="61" s="1"/>
  <c r="AH30" i="61"/>
  <c r="BH3" i="60"/>
  <c r="AU8" i="60"/>
  <c r="AH3" i="60"/>
  <c r="AH9" i="60"/>
  <c r="AH14" i="60"/>
  <c r="BW4" i="60"/>
  <c r="AH6" i="60"/>
  <c r="BX6" i="60" s="1"/>
  <c r="AH12" i="60"/>
  <c r="BW15" i="60"/>
  <c r="BH3" i="61"/>
  <c r="BH13" i="61"/>
  <c r="BX59" i="61"/>
  <c r="BH19" i="61"/>
  <c r="BH20" i="61"/>
  <c r="BH29" i="61"/>
  <c r="BX45" i="61"/>
  <c r="BX47" i="61"/>
  <c r="AU30" i="61"/>
  <c r="AU62" i="61"/>
  <c r="AU19" i="61"/>
  <c r="AU26" i="61"/>
  <c r="AU27" i="61"/>
  <c r="AU29" i="61"/>
  <c r="BX44" i="61"/>
  <c r="BX37" i="61"/>
  <c r="BX55" i="61"/>
  <c r="AH18" i="61"/>
  <c r="AH24" i="61"/>
  <c r="BX24" i="61" s="1"/>
  <c r="AH25" i="61"/>
  <c r="AH26" i="61"/>
  <c r="AH29" i="61"/>
  <c r="BX28" i="61"/>
  <c r="AH15" i="61"/>
  <c r="AH17" i="61"/>
  <c r="AH20" i="61"/>
  <c r="AH23" i="61"/>
  <c r="AH3" i="61"/>
  <c r="AH6" i="61"/>
  <c r="AH13" i="61"/>
  <c r="AH14" i="61"/>
  <c r="AH5" i="61"/>
  <c r="AH11" i="61"/>
  <c r="AU4" i="61"/>
  <c r="BW55" i="61"/>
  <c r="BX32" i="61"/>
  <c r="BW33" i="61"/>
  <c r="BX43" i="61"/>
  <c r="BX52" i="61"/>
  <c r="BX70" i="61"/>
  <c r="BX75" i="61"/>
  <c r="BX35" i="61"/>
  <c r="BX56" i="61"/>
  <c r="BX78" i="61"/>
  <c r="BW51" i="61"/>
  <c r="BX64" i="61"/>
  <c r="BX66" i="61"/>
  <c r="BX34" i="61"/>
  <c r="BX58" i="61"/>
  <c r="BX57" i="61"/>
  <c r="BX53" i="61"/>
  <c r="CC56" i="61"/>
  <c r="CC67" i="61"/>
  <c r="CC66" i="61"/>
  <c r="CC40" i="61"/>
  <c r="CC82" i="61"/>
  <c r="CC39" i="61"/>
  <c r="CC53" i="61"/>
  <c r="CC64" i="61"/>
  <c r="CC65" i="61"/>
  <c r="CC78" i="61"/>
  <c r="CC38" i="61"/>
  <c r="CC50" i="61"/>
  <c r="CC51" i="61"/>
  <c r="CC52" i="61"/>
  <c r="CC63" i="61"/>
  <c r="CC77" i="61"/>
  <c r="CC37" i="61"/>
  <c r="CC48" i="61"/>
  <c r="CC49" i="61"/>
  <c r="CC62" i="61"/>
  <c r="CC74" i="61"/>
  <c r="CC75" i="61"/>
  <c r="CC76" i="61"/>
  <c r="CC36" i="61"/>
  <c r="CC47" i="61"/>
  <c r="CC61" i="61"/>
  <c r="CC72" i="61"/>
  <c r="CC73" i="61"/>
  <c r="CC33" i="61"/>
  <c r="CC46" i="61"/>
  <c r="CC58" i="61"/>
  <c r="CC59" i="61"/>
  <c r="CC60" i="61"/>
  <c r="CC71" i="61"/>
  <c r="CC45" i="61"/>
  <c r="CC57" i="61"/>
  <c r="CC70" i="61"/>
  <c r="CC42" i="61"/>
  <c r="CC43" i="61"/>
  <c r="CC44" i="61"/>
  <c r="CC55" i="61"/>
  <c r="CC69" i="61"/>
  <c r="CC80" i="61"/>
  <c r="CC81" i="61"/>
  <c r="CC41" i="61"/>
  <c r="CC54" i="61"/>
  <c r="CC68" i="61"/>
  <c r="CC79" i="61"/>
  <c r="BX17" i="61"/>
  <c r="BX25" i="61"/>
  <c r="BX16" i="61"/>
  <c r="BX19" i="61"/>
  <c r="BX20" i="61"/>
  <c r="BX29" i="61"/>
  <c r="CC29" i="61"/>
  <c r="CC27" i="61"/>
  <c r="CC28" i="61"/>
  <c r="CC19" i="61"/>
  <c r="CC24" i="61"/>
  <c r="CC21" i="61"/>
  <c r="CC20" i="61"/>
  <c r="CC17" i="61"/>
  <c r="CC16" i="61"/>
  <c r="CC23" i="61"/>
  <c r="CC22" i="61"/>
  <c r="BX11" i="61"/>
  <c r="BX4" i="61"/>
  <c r="BX6" i="61"/>
  <c r="BX13" i="61"/>
  <c r="BX10" i="61"/>
  <c r="BX8" i="61"/>
  <c r="CC10" i="61"/>
  <c r="CC9" i="61"/>
  <c r="CC7" i="61"/>
  <c r="CC8" i="61"/>
  <c r="CC6" i="61"/>
  <c r="CC14" i="61"/>
  <c r="CC13" i="61"/>
  <c r="CC12" i="61"/>
  <c r="BW2" i="61"/>
  <c r="BX2" i="61"/>
  <c r="BX22" i="60"/>
  <c r="BW21" i="60"/>
  <c r="AU20" i="60"/>
  <c r="BW20" i="60"/>
  <c r="BW19" i="60"/>
  <c r="BX129" i="60"/>
  <c r="BX64" i="60"/>
  <c r="BX489" i="60"/>
  <c r="BX151" i="60"/>
  <c r="BX381" i="60"/>
  <c r="BX494" i="60"/>
  <c r="BX310" i="60"/>
  <c r="BX85" i="60"/>
  <c r="BX53" i="60"/>
  <c r="BX37" i="60"/>
  <c r="BX21" i="60"/>
  <c r="BX164" i="60"/>
  <c r="BX498" i="60"/>
  <c r="AH8" i="60"/>
  <c r="BW8" i="60"/>
  <c r="BH9" i="60"/>
  <c r="BX9" i="60" s="1"/>
  <c r="AH11" i="60"/>
  <c r="AU13" i="60"/>
  <c r="BX135" i="60"/>
  <c r="BX51" i="60"/>
  <c r="BX417" i="60"/>
  <c r="BX287" i="60"/>
  <c r="BX245" i="60"/>
  <c r="BX178" i="60"/>
  <c r="BX162" i="60"/>
  <c r="BX444" i="60"/>
  <c r="BX392" i="60"/>
  <c r="BX362" i="60"/>
  <c r="BX308" i="60"/>
  <c r="BX292" i="60"/>
  <c r="BX255" i="60"/>
  <c r="BX191" i="60"/>
  <c r="BX132" i="60"/>
  <c r="BX149" i="60"/>
  <c r="BX133" i="60"/>
  <c r="BX127" i="60"/>
  <c r="BX437" i="60"/>
  <c r="BX211" i="60"/>
  <c r="BX431" i="60"/>
  <c r="BX153" i="60"/>
  <c r="BX406" i="60"/>
  <c r="BH11" i="60"/>
  <c r="BH14" i="60"/>
  <c r="BX443" i="60"/>
  <c r="BX331" i="60"/>
  <c r="BX307" i="60"/>
  <c r="BX299" i="60"/>
  <c r="BX291" i="60"/>
  <c r="BX246" i="60"/>
  <c r="BX208" i="60"/>
  <c r="BX125" i="60"/>
  <c r="BX242" i="60"/>
  <c r="BX226" i="60"/>
  <c r="BX210" i="60"/>
  <c r="BX194" i="60"/>
  <c r="BX177" i="60"/>
  <c r="BX104" i="60"/>
  <c r="BX225" i="60"/>
  <c r="BW5" i="60"/>
  <c r="BH5" i="60"/>
  <c r="BX5" i="60" s="1"/>
  <c r="AH7" i="60"/>
  <c r="BW7" i="60"/>
  <c r="BX497" i="60"/>
  <c r="BX421" i="60"/>
  <c r="BX389" i="60"/>
  <c r="BX373" i="60"/>
  <c r="BX302" i="60"/>
  <c r="BX93" i="60"/>
  <c r="BX61" i="60"/>
  <c r="BX45" i="60"/>
  <c r="BX459" i="60"/>
  <c r="AH2" i="60"/>
  <c r="BH2" i="60"/>
  <c r="AU3" i="60"/>
  <c r="AH4" i="60"/>
  <c r="BX482" i="60"/>
  <c r="BX121" i="60"/>
  <c r="BX99" i="60"/>
  <c r="BX59" i="60"/>
  <c r="BX279" i="60"/>
  <c r="BX441" i="60"/>
  <c r="BX425" i="60"/>
  <c r="BX393" i="60"/>
  <c r="BX345" i="60"/>
  <c r="BX295" i="60"/>
  <c r="BX488" i="60"/>
  <c r="BX253" i="60"/>
  <c r="BX203" i="60"/>
  <c r="BX136" i="60"/>
  <c r="BX446" i="60"/>
  <c r="BX382" i="60"/>
  <c r="AU16" i="60"/>
  <c r="BH18" i="60"/>
  <c r="AU15" i="60"/>
  <c r="BX15" i="60" s="1"/>
  <c r="BX356" i="60"/>
  <c r="BX358" i="60"/>
  <c r="BX350" i="60"/>
  <c r="BX312" i="60"/>
  <c r="BX288" i="60"/>
  <c r="BX197" i="60"/>
  <c r="BX140" i="60"/>
  <c r="BX141" i="60"/>
  <c r="BX119" i="60"/>
  <c r="BX439" i="60"/>
  <c r="BX423" i="60"/>
  <c r="AU11" i="60"/>
  <c r="AH17" i="60"/>
  <c r="AH18" i="60"/>
  <c r="BW17" i="60"/>
  <c r="BW12" i="60"/>
  <c r="BW13" i="60"/>
  <c r="BX14" i="60"/>
  <c r="BW14" i="60"/>
  <c r="BX12" i="60"/>
  <c r="BX16" i="60"/>
  <c r="BW10" i="60"/>
  <c r="BW6" i="60"/>
  <c r="BH4" i="60"/>
  <c r="BX3" i="60"/>
  <c r="AY29" i="1"/>
  <c r="BS28" i="1"/>
  <c r="AL27" i="1"/>
  <c r="Y27" i="1"/>
  <c r="AY26" i="1"/>
  <c r="AY25" i="1"/>
  <c r="AY21" i="1"/>
  <c r="Y20" i="1"/>
  <c r="AY19" i="1"/>
  <c r="BN19" i="1"/>
  <c r="D27" i="51"/>
  <c r="Y15" i="1"/>
  <c r="AY15" i="1"/>
  <c r="BN14" i="1"/>
  <c r="AL13" i="1"/>
  <c r="AY13" i="1"/>
  <c r="BN12" i="1"/>
  <c r="BN11" i="1"/>
  <c r="AY11" i="1"/>
  <c r="AL11" i="1"/>
  <c r="AL10" i="1"/>
  <c r="AY9" i="1"/>
  <c r="BO9" i="1" s="1"/>
  <c r="AL7" i="1"/>
  <c r="BN6" i="1"/>
  <c r="AL6" i="1"/>
  <c r="BN5" i="1"/>
  <c r="Y5" i="1"/>
  <c r="Y4" i="1"/>
  <c r="BS12" i="1"/>
  <c r="J129" i="49"/>
  <c r="J195" i="49"/>
  <c r="D34" i="51"/>
  <c r="D37" i="51"/>
  <c r="J131" i="49"/>
  <c r="J99" i="49"/>
  <c r="J43" i="49"/>
  <c r="J19" i="49"/>
  <c r="J115" i="49"/>
  <c r="J35" i="49"/>
  <c r="A4" i="38"/>
  <c r="C4" i="38" s="1"/>
  <c r="J130" i="49"/>
  <c r="J186" i="49"/>
  <c r="J10" i="49"/>
  <c r="J178" i="49"/>
  <c r="J98" i="49"/>
  <c r="J194" i="49"/>
  <c r="J2" i="49"/>
  <c r="J26" i="49"/>
  <c r="J154" i="49"/>
  <c r="J18" i="49"/>
  <c r="J34" i="49"/>
  <c r="J146" i="49"/>
  <c r="J25" i="49"/>
  <c r="J169" i="49"/>
  <c r="J57" i="49"/>
  <c r="J41" i="49"/>
  <c r="J33" i="49"/>
  <c r="J81" i="49"/>
  <c r="J89" i="49"/>
  <c r="J137" i="49"/>
  <c r="J105" i="49"/>
  <c r="J161" i="49"/>
  <c r="J193" i="49"/>
  <c r="J121" i="49"/>
  <c r="J177" i="49"/>
  <c r="J49" i="49"/>
  <c r="J113" i="49"/>
  <c r="J73" i="49"/>
  <c r="J65" i="49"/>
  <c r="J185" i="49"/>
  <c r="J153" i="49"/>
  <c r="J145" i="49"/>
  <c r="J97" i="49"/>
  <c r="CC3" i="62"/>
  <c r="G4" i="64" s="1"/>
  <c r="J59" i="49"/>
  <c r="J75" i="49"/>
  <c r="J159" i="49"/>
  <c r="J179" i="49"/>
  <c r="J107" i="49"/>
  <c r="J187" i="49"/>
  <c r="J163" i="49"/>
  <c r="A3" i="38"/>
  <c r="J51" i="49"/>
  <c r="J123" i="49"/>
  <c r="J83" i="49"/>
  <c r="J11" i="49"/>
  <c r="J171" i="49"/>
  <c r="J27" i="49"/>
  <c r="J155" i="49"/>
  <c r="J67" i="49"/>
  <c r="J91" i="49"/>
  <c r="BO463" i="1"/>
  <c r="BO415" i="1"/>
  <c r="BO339" i="1"/>
  <c r="A35" i="38"/>
  <c r="BS35" i="1"/>
  <c r="BS438" i="1"/>
  <c r="A438" i="38"/>
  <c r="A151" i="38"/>
  <c r="BS151" i="1"/>
  <c r="AL4" i="1"/>
  <c r="BS42" i="1"/>
  <c r="A279" i="38"/>
  <c r="BS221" i="1"/>
  <c r="BS351" i="1"/>
  <c r="A481" i="38"/>
  <c r="BS109" i="1"/>
  <c r="A91" i="38"/>
  <c r="BS254" i="1"/>
  <c r="A163" i="38"/>
  <c r="A374" i="38"/>
  <c r="BS354" i="1"/>
  <c r="BS127" i="1"/>
  <c r="BS408" i="1"/>
  <c r="BS379" i="1"/>
  <c r="A46" i="38"/>
  <c r="A394" i="38"/>
  <c r="BS394" i="1"/>
  <c r="BS180" i="1"/>
  <c r="A180" i="38"/>
  <c r="A234" i="38"/>
  <c r="BS234" i="1"/>
  <c r="BS98" i="1"/>
  <c r="A98" i="38"/>
  <c r="A56" i="38"/>
  <c r="BS375" i="1"/>
  <c r="BS190" i="1"/>
  <c r="A190" i="38"/>
  <c r="BS453" i="1"/>
  <c r="BS239" i="1"/>
  <c r="A239" i="38"/>
  <c r="BS9" i="1"/>
  <c r="A424" i="38"/>
  <c r="A429" i="38"/>
  <c r="BS429" i="1"/>
  <c r="A5" i="38"/>
  <c r="C5" i="38" s="1"/>
  <c r="BS5" i="1"/>
  <c r="BO318" i="1"/>
  <c r="BO357" i="1"/>
  <c r="A256" i="38"/>
  <c r="BS256" i="1"/>
  <c r="BS84" i="1"/>
  <c r="A84" i="38"/>
  <c r="A491" i="38"/>
  <c r="A483" i="38"/>
  <c r="A118" i="38"/>
  <c r="BS305" i="1"/>
  <c r="BS346" i="1"/>
  <c r="BS197" i="1"/>
  <c r="A116" i="38"/>
  <c r="BS492" i="1"/>
  <c r="A44" i="38"/>
  <c r="BS198" i="1"/>
  <c r="BS485" i="1"/>
  <c r="A404" i="38"/>
  <c r="BS367" i="1"/>
  <c r="BS102" i="1"/>
  <c r="BS291" i="1"/>
  <c r="A249" i="38"/>
  <c r="BS249" i="1"/>
  <c r="BS381" i="1"/>
  <c r="A381" i="38"/>
  <c r="BS405" i="1"/>
  <c r="A405" i="38"/>
  <c r="BS95" i="1"/>
  <c r="A95" i="38"/>
  <c r="BS6" i="1"/>
  <c r="A6" i="38"/>
  <c r="C6" i="38" s="1"/>
  <c r="BS16" i="1"/>
  <c r="A16" i="38"/>
  <c r="C16" i="38" s="1"/>
  <c r="BS50" i="1"/>
  <c r="A50" i="38"/>
  <c r="A168" i="38"/>
  <c r="BS168" i="1"/>
  <c r="BS189" i="1"/>
  <c r="A189" i="38"/>
  <c r="BS68" i="1"/>
  <c r="A68" i="38"/>
  <c r="BS468" i="1"/>
  <c r="A468" i="38"/>
  <c r="A294" i="38"/>
  <c r="BS294" i="1"/>
  <c r="Y68" i="1"/>
  <c r="Y31" i="1"/>
  <c r="Y3" i="1"/>
  <c r="Y64" i="1"/>
  <c r="Y90" i="1"/>
  <c r="Y98" i="1"/>
  <c r="Y110" i="1"/>
  <c r="BO110" i="1" s="1"/>
  <c r="Y118" i="1"/>
  <c r="Y126" i="1"/>
  <c r="Y29" i="1"/>
  <c r="Y37" i="1"/>
  <c r="Y53" i="1"/>
  <c r="Y69" i="1"/>
  <c r="Y85" i="1"/>
  <c r="Y144" i="1"/>
  <c r="Y168" i="1"/>
  <c r="Y184" i="1"/>
  <c r="Y200" i="1"/>
  <c r="Y216" i="1"/>
  <c r="Y229" i="1"/>
  <c r="Y237" i="1"/>
  <c r="BO237" i="1" s="1"/>
  <c r="Y253" i="1"/>
  <c r="Y257" i="1"/>
  <c r="Y135" i="1"/>
  <c r="Y143" i="1"/>
  <c r="Y167" i="1"/>
  <c r="Y191" i="1"/>
  <c r="Y199" i="1"/>
  <c r="Y211" i="1"/>
  <c r="Y223" i="1"/>
  <c r="Y276" i="1"/>
  <c r="Y284" i="1"/>
  <c r="Y300" i="1"/>
  <c r="Y316" i="1"/>
  <c r="Y324" i="1"/>
  <c r="Y340" i="1"/>
  <c r="Y356" i="1"/>
  <c r="BO356" i="1" s="1"/>
  <c r="Y367" i="1"/>
  <c r="Y375" i="1"/>
  <c r="Y379" i="1"/>
  <c r="Y391" i="1"/>
  <c r="Y395" i="1"/>
  <c r="Y405" i="1"/>
  <c r="Y413" i="1"/>
  <c r="Y429" i="1"/>
  <c r="Y454" i="1"/>
  <c r="Y472" i="1"/>
  <c r="Y487" i="1"/>
  <c r="Y494" i="1"/>
  <c r="Y269" i="1"/>
  <c r="Y277" i="1"/>
  <c r="Y293" i="1"/>
  <c r="Y305" i="1"/>
  <c r="Y313" i="1"/>
  <c r="Y325" i="1"/>
  <c r="Y333" i="1"/>
  <c r="Y341" i="1"/>
  <c r="Y361" i="1"/>
  <c r="Y424" i="1"/>
  <c r="Y432" i="1"/>
  <c r="Y439" i="1"/>
  <c r="Y447" i="1"/>
  <c r="BO447" i="1" s="1"/>
  <c r="Y455" i="1"/>
  <c r="Y462" i="1"/>
  <c r="Y469" i="1"/>
  <c r="Y491" i="1"/>
  <c r="Y499" i="1"/>
  <c r="Y9" i="1"/>
  <c r="Y38" i="1"/>
  <c r="BO38" i="1" s="1"/>
  <c r="Y50" i="1"/>
  <c r="BO50" i="1" s="1"/>
  <c r="Y101" i="1"/>
  <c r="Y105" i="1"/>
  <c r="Y113" i="1"/>
  <c r="Y47" i="1"/>
  <c r="Y55" i="1"/>
  <c r="Y63" i="1"/>
  <c r="Y146" i="1"/>
  <c r="Y154" i="1"/>
  <c r="Y162" i="1"/>
  <c r="BO162" i="1" s="1"/>
  <c r="Y210" i="1"/>
  <c r="Y230" i="1"/>
  <c r="Y234" i="1"/>
  <c r="Y238" i="1"/>
  <c r="AL14" i="1"/>
  <c r="AL22" i="1"/>
  <c r="AL48" i="1"/>
  <c r="AL60" i="1"/>
  <c r="BO60" i="1" s="1"/>
  <c r="AL76" i="1"/>
  <c r="AL100" i="1"/>
  <c r="AL106" i="1"/>
  <c r="AL114" i="1"/>
  <c r="AL116" i="1"/>
  <c r="AL130" i="1"/>
  <c r="AL43" i="1"/>
  <c r="AL135" i="1"/>
  <c r="AL147" i="1"/>
  <c r="AL163" i="1"/>
  <c r="AL215" i="1"/>
  <c r="AL168" i="1"/>
  <c r="AL196" i="1"/>
  <c r="AL230" i="1"/>
  <c r="AL238" i="1"/>
  <c r="AL255" i="1"/>
  <c r="AL278" i="1"/>
  <c r="AL292" i="1"/>
  <c r="AL308" i="1"/>
  <c r="AL337" i="1"/>
  <c r="AL401" i="1"/>
  <c r="AL473" i="1"/>
  <c r="AL464" i="1"/>
  <c r="AL15" i="1"/>
  <c r="BO15" i="1" s="1"/>
  <c r="AL21" i="1"/>
  <c r="AL57" i="1"/>
  <c r="AL133" i="1"/>
  <c r="BO209" i="1"/>
  <c r="AL134" i="1"/>
  <c r="AL150" i="1"/>
  <c r="AL166" i="1"/>
  <c r="AL182" i="1"/>
  <c r="AL214" i="1"/>
  <c r="AL250" i="1"/>
  <c r="AL254" i="1"/>
  <c r="AL257" i="1"/>
  <c r="AL293" i="1"/>
  <c r="AL309" i="1"/>
  <c r="AL335" i="1"/>
  <c r="AL399" i="1"/>
  <c r="BO401" i="1"/>
  <c r="A489" i="38"/>
  <c r="BS111" i="1"/>
  <c r="A207" i="38"/>
  <c r="BS324" i="1"/>
  <c r="BS208" i="1"/>
  <c r="A296" i="38"/>
  <c r="BS144" i="1"/>
  <c r="BS409" i="1"/>
  <c r="BS446" i="1"/>
  <c r="BS447" i="1"/>
  <c r="A407" i="38"/>
  <c r="A232" i="38"/>
  <c r="A268" i="38"/>
  <c r="BS334" i="1"/>
  <c r="A142" i="38"/>
  <c r="A155" i="38"/>
  <c r="BS315" i="1"/>
  <c r="A315" i="38"/>
  <c r="BS36" i="1"/>
  <c r="A36" i="38"/>
  <c r="BS22" i="1"/>
  <c r="A22" i="38"/>
  <c r="C22" i="38" s="1"/>
  <c r="BS295" i="1"/>
  <c r="A295" i="38"/>
  <c r="Y19" i="1"/>
  <c r="Y14" i="1"/>
  <c r="Y80" i="1"/>
  <c r="Y94" i="1"/>
  <c r="Y102" i="1"/>
  <c r="Y106" i="1"/>
  <c r="BO106" i="1" s="1"/>
  <c r="Y114" i="1"/>
  <c r="Y122" i="1"/>
  <c r="BO122" i="1" s="1"/>
  <c r="Y130" i="1"/>
  <c r="Y45" i="1"/>
  <c r="Y61" i="1"/>
  <c r="BO61" i="1" s="1"/>
  <c r="Y77" i="1"/>
  <c r="Y136" i="1"/>
  <c r="Y152" i="1"/>
  <c r="Y176" i="1"/>
  <c r="Y192" i="1"/>
  <c r="Y208" i="1"/>
  <c r="Y224" i="1"/>
  <c r="Y233" i="1"/>
  <c r="Y235" i="1"/>
  <c r="Y241" i="1"/>
  <c r="Y245" i="1"/>
  <c r="Y249" i="1"/>
  <c r="BO249" i="1" s="1"/>
  <c r="Y261" i="1"/>
  <c r="Y151" i="1"/>
  <c r="Y159" i="1"/>
  <c r="Y183" i="1"/>
  <c r="Y207" i="1"/>
  <c r="BO207" i="1" s="1"/>
  <c r="Y215" i="1"/>
  <c r="BO215" i="1" s="1"/>
  <c r="Y268" i="1"/>
  <c r="BO268" i="1" s="1"/>
  <c r="Y292" i="1"/>
  <c r="Y308" i="1"/>
  <c r="Y332" i="1"/>
  <c r="Y348" i="1"/>
  <c r="Y363" i="1"/>
  <c r="Y371" i="1"/>
  <c r="Y383" i="1"/>
  <c r="BO383" i="1" s="1"/>
  <c r="Y387" i="1"/>
  <c r="Y399" i="1"/>
  <c r="Y421" i="1"/>
  <c r="Y438" i="1"/>
  <c r="BO438" i="1" s="1"/>
  <c r="Y446" i="1"/>
  <c r="Y464" i="1"/>
  <c r="Y479" i="1"/>
  <c r="Y265" i="1"/>
  <c r="Y273" i="1"/>
  <c r="BO273" i="1" s="1"/>
  <c r="Y281" i="1"/>
  <c r="Y289" i="1"/>
  <c r="Y297" i="1"/>
  <c r="Y321" i="1"/>
  <c r="Y329" i="1"/>
  <c r="Y337" i="1"/>
  <c r="Y345" i="1"/>
  <c r="Y353" i="1"/>
  <c r="Y409" i="1"/>
  <c r="Y416" i="1"/>
  <c r="Y428" i="1"/>
  <c r="Y435" i="1"/>
  <c r="Y443" i="1"/>
  <c r="Y465" i="1"/>
  <c r="Y478" i="1"/>
  <c r="Y486" i="1"/>
  <c r="Y495" i="1"/>
  <c r="Y7" i="1"/>
  <c r="Y13" i="1"/>
  <c r="Y21" i="1"/>
  <c r="Y46" i="1"/>
  <c r="Y54" i="1"/>
  <c r="Y103" i="1"/>
  <c r="BO103" i="1" s="1"/>
  <c r="Y107" i="1"/>
  <c r="Y111" i="1"/>
  <c r="Y43" i="1"/>
  <c r="Y51" i="1"/>
  <c r="Y59" i="1"/>
  <c r="Y142" i="1"/>
  <c r="Y158" i="1"/>
  <c r="BO158" i="1" s="1"/>
  <c r="Y166" i="1"/>
  <c r="BO166" i="1" s="1"/>
  <c r="Y206" i="1"/>
  <c r="BO206" i="1" s="1"/>
  <c r="Y232" i="1"/>
  <c r="Y236" i="1"/>
  <c r="Y240" i="1"/>
  <c r="AL12" i="1"/>
  <c r="AL20" i="1"/>
  <c r="AL44" i="1"/>
  <c r="AL64" i="1"/>
  <c r="AL80" i="1"/>
  <c r="AL98" i="1"/>
  <c r="AL132" i="1"/>
  <c r="AL39" i="1"/>
  <c r="AL59" i="1"/>
  <c r="AL87" i="1"/>
  <c r="AL151" i="1"/>
  <c r="AL167" i="1"/>
  <c r="AL195" i="1"/>
  <c r="AL199" i="1"/>
  <c r="AL211" i="1"/>
  <c r="AL227" i="1"/>
  <c r="AL136" i="1"/>
  <c r="AL164" i="1"/>
  <c r="AL200" i="1"/>
  <c r="AL228" i="1"/>
  <c r="AL252" i="1"/>
  <c r="AL259" i="1"/>
  <c r="AL270" i="1"/>
  <c r="BO270" i="1" s="1"/>
  <c r="AL276" i="1"/>
  <c r="AL294" i="1"/>
  <c r="BO294" i="1" s="1"/>
  <c r="AL302" i="1"/>
  <c r="BO302" i="1" s="1"/>
  <c r="AL310" i="1"/>
  <c r="BO310" i="1" s="1"/>
  <c r="AL333" i="1"/>
  <c r="AL365" i="1"/>
  <c r="AL369" i="1"/>
  <c r="AL397" i="1"/>
  <c r="AL417" i="1"/>
  <c r="AL458" i="1"/>
  <c r="AL488" i="1"/>
  <c r="AL492" i="1"/>
  <c r="BO499" i="1"/>
  <c r="AL316" i="1"/>
  <c r="AL320" i="1"/>
  <c r="AL332" i="1"/>
  <c r="AL336" i="1"/>
  <c r="AL348" i="1"/>
  <c r="AL364" i="1"/>
  <c r="BO364" i="1" s="1"/>
  <c r="AL368" i="1"/>
  <c r="AL380" i="1"/>
  <c r="AL384" i="1"/>
  <c r="AL396" i="1"/>
  <c r="AL412" i="1"/>
  <c r="AL425" i="1"/>
  <c r="AL427" i="1"/>
  <c r="AL441" i="1"/>
  <c r="AL443" i="1"/>
  <c r="AL468" i="1"/>
  <c r="AL46" i="1"/>
  <c r="AL78" i="1"/>
  <c r="AL99" i="1"/>
  <c r="AL101" i="1"/>
  <c r="AL115" i="1"/>
  <c r="AL117" i="1"/>
  <c r="AL165" i="1"/>
  <c r="AL197" i="1"/>
  <c r="AL186" i="1"/>
  <c r="AL198" i="1"/>
  <c r="AL202" i="1"/>
  <c r="AL218" i="1"/>
  <c r="AL229" i="1"/>
  <c r="BO262" i="1"/>
  <c r="AL277" i="1"/>
  <c r="AL367" i="1"/>
  <c r="AL460" i="1"/>
  <c r="AL490" i="1"/>
  <c r="AL334" i="1"/>
  <c r="AL354" i="1"/>
  <c r="AL366" i="1"/>
  <c r="AL382" i="1"/>
  <c r="AL386" i="1"/>
  <c r="AL398" i="1"/>
  <c r="AL414" i="1"/>
  <c r="AL426" i="1"/>
  <c r="AL434" i="1"/>
  <c r="AL436" i="1"/>
  <c r="AL442" i="1"/>
  <c r="AL466" i="1"/>
  <c r="AL500" i="1"/>
  <c r="AY6" i="1"/>
  <c r="AY10" i="1"/>
  <c r="AY14" i="1"/>
  <c r="AY16" i="1"/>
  <c r="AY18" i="1"/>
  <c r="AY22" i="1"/>
  <c r="AY27" i="1"/>
  <c r="AY35" i="1"/>
  <c r="AY43" i="1"/>
  <c r="AY47" i="1"/>
  <c r="AY51" i="1"/>
  <c r="AY59" i="1"/>
  <c r="AY67" i="1"/>
  <c r="AY28" i="1"/>
  <c r="AY36" i="1"/>
  <c r="BO36" i="1" s="1"/>
  <c r="AY44" i="1"/>
  <c r="AY52" i="1"/>
  <c r="AY68" i="1"/>
  <c r="AY72" i="1"/>
  <c r="AY76" i="1"/>
  <c r="AY80" i="1"/>
  <c r="AY84" i="1"/>
  <c r="AY90" i="1"/>
  <c r="AY94" i="1"/>
  <c r="AY100" i="1"/>
  <c r="AY102" i="1"/>
  <c r="AY117" i="1"/>
  <c r="BO168" i="1"/>
  <c r="A496" i="38"/>
  <c r="A97" i="38"/>
  <c r="BS51" i="1"/>
  <c r="A342" i="38"/>
  <c r="A243" i="38"/>
  <c r="BS31" i="1"/>
  <c r="BS271" i="1"/>
  <c r="A368" i="38"/>
  <c r="A80" i="38"/>
  <c r="A110" i="38"/>
  <c r="A32" i="38"/>
  <c r="BS274" i="1"/>
  <c r="A77" i="38"/>
  <c r="A384" i="38"/>
  <c r="BS471" i="1"/>
  <c r="BS467" i="1"/>
  <c r="BS223" i="1"/>
  <c r="A205" i="38"/>
  <c r="BS100" i="1"/>
  <c r="A58" i="38"/>
  <c r="BS58" i="1"/>
  <c r="BS85" i="1"/>
  <c r="A85" i="38"/>
  <c r="BS185" i="1"/>
  <c r="A185" i="38"/>
  <c r="BS336" i="1"/>
  <c r="A336" i="38"/>
  <c r="A177" i="38"/>
  <c r="BS177" i="1"/>
  <c r="A445" i="38"/>
  <c r="BS445" i="1"/>
  <c r="BS437" i="1"/>
  <c r="A251" i="38"/>
  <c r="BS251" i="1"/>
  <c r="BS21" i="1"/>
  <c r="BS149" i="1"/>
  <c r="A350" i="38"/>
  <c r="BS350" i="1"/>
  <c r="Y92" i="1"/>
  <c r="Y42" i="1"/>
  <c r="Y127" i="1"/>
  <c r="AL16" i="1"/>
  <c r="AL126" i="1"/>
  <c r="AL155" i="1"/>
  <c r="AL247" i="1"/>
  <c r="AL288" i="1"/>
  <c r="AL325" i="1"/>
  <c r="AL404" i="1"/>
  <c r="AL157" i="1"/>
  <c r="AL189" i="1"/>
  <c r="AL142" i="1"/>
  <c r="AL190" i="1"/>
  <c r="AL467" i="1"/>
  <c r="AL482" i="1"/>
  <c r="AL358" i="1"/>
  <c r="BO358" i="1" s="1"/>
  <c r="AL422" i="1"/>
  <c r="AL440" i="1"/>
  <c r="AL475" i="1"/>
  <c r="AY157" i="1"/>
  <c r="AY224" i="1"/>
  <c r="AY264" i="1"/>
  <c r="AY306" i="1"/>
  <c r="AY330" i="1"/>
  <c r="AY350" i="1"/>
  <c r="BO350" i="1" s="1"/>
  <c r="AY412" i="1"/>
  <c r="AY185" i="1"/>
  <c r="AY221" i="1"/>
  <c r="AY261" i="1"/>
  <c r="AY363" i="1"/>
  <c r="AY379" i="1"/>
  <c r="AY440" i="1"/>
  <c r="AY455" i="1"/>
  <c r="AY497" i="1"/>
  <c r="AY7" i="1"/>
  <c r="AY23" i="1"/>
  <c r="AY49" i="1"/>
  <c r="AY85" i="1"/>
  <c r="AY91" i="1"/>
  <c r="BO91" i="1" s="1"/>
  <c r="AY111" i="1"/>
  <c r="AY202" i="1"/>
  <c r="AY242" i="1"/>
  <c r="AY274" i="1"/>
  <c r="AY299" i="1"/>
  <c r="AY319" i="1"/>
  <c r="Y96" i="1"/>
  <c r="Y70" i="1"/>
  <c r="BO70" i="1" s="1"/>
  <c r="AL8" i="1"/>
  <c r="AL52" i="1"/>
  <c r="BO52" i="1" s="1"/>
  <c r="AL102" i="1"/>
  <c r="AL220" i="1"/>
  <c r="AL341" i="1"/>
  <c r="AL17" i="1"/>
  <c r="AL95" i="1"/>
  <c r="AL491" i="1"/>
  <c r="AY83" i="1"/>
  <c r="AY133" i="1"/>
  <c r="AY165" i="1"/>
  <c r="AY200" i="1"/>
  <c r="AY240" i="1"/>
  <c r="AY272" i="1"/>
  <c r="AY304" i="1"/>
  <c r="AY322" i="1"/>
  <c r="AY342" i="1"/>
  <c r="AY355" i="1"/>
  <c r="AY387" i="1"/>
  <c r="AY404" i="1"/>
  <c r="AY454" i="1"/>
  <c r="AY197" i="1"/>
  <c r="AY225" i="1"/>
  <c r="BO225" i="1" s="1"/>
  <c r="AY253" i="1"/>
  <c r="AY285" i="1"/>
  <c r="AY371" i="1"/>
  <c r="AY394" i="1"/>
  <c r="AY425" i="1"/>
  <c r="AY471" i="1"/>
  <c r="BO471" i="1" s="1"/>
  <c r="AY466" i="1"/>
  <c r="AY498" i="1"/>
  <c r="AY17" i="1"/>
  <c r="AY37" i="1"/>
  <c r="AY53" i="1"/>
  <c r="AY81" i="1"/>
  <c r="AY95" i="1"/>
  <c r="AY103" i="1"/>
  <c r="AY131" i="1"/>
  <c r="AY210" i="1"/>
  <c r="AY238" i="1"/>
  <c r="AY266" i="1"/>
  <c r="AY282" i="1"/>
  <c r="AY301" i="1"/>
  <c r="AY315" i="1"/>
  <c r="AY329" i="1"/>
  <c r="AY343" i="1"/>
  <c r="AY351" i="1"/>
  <c r="AY376" i="1"/>
  <c r="BO376" i="1" s="1"/>
  <c r="AY389" i="1"/>
  <c r="AY422" i="1"/>
  <c r="AY191" i="1"/>
  <c r="AY223" i="1"/>
  <c r="AY255" i="1"/>
  <c r="AY287" i="1"/>
  <c r="AY373" i="1"/>
  <c r="AY396" i="1"/>
  <c r="AY419" i="1"/>
  <c r="AY465" i="1"/>
  <c r="AY501" i="1"/>
  <c r="AY476" i="1"/>
  <c r="BL6" i="1"/>
  <c r="BL22" i="1"/>
  <c r="BL42" i="1"/>
  <c r="BL74" i="1"/>
  <c r="BL93" i="1"/>
  <c r="BL109" i="1"/>
  <c r="BL121" i="1"/>
  <c r="BL37" i="1"/>
  <c r="BL65" i="1"/>
  <c r="BL126" i="1"/>
  <c r="BN477" i="1"/>
  <c r="Y95" i="1"/>
  <c r="AL47" i="1"/>
  <c r="AL139" i="1"/>
  <c r="AL203" i="1"/>
  <c r="AL172" i="1"/>
  <c r="AL272" i="1"/>
  <c r="AL389" i="1"/>
  <c r="AL388" i="1"/>
  <c r="AL420" i="1"/>
  <c r="AL437" i="1"/>
  <c r="AL54" i="1"/>
  <c r="AL86" i="1"/>
  <c r="AL127" i="1"/>
  <c r="AL205" i="1"/>
  <c r="AL305" i="1"/>
  <c r="AL391" i="1"/>
  <c r="AL390" i="1"/>
  <c r="AL446" i="1"/>
  <c r="BL5" i="1"/>
  <c r="AY5" i="1"/>
  <c r="AL5" i="1"/>
  <c r="AY4" i="1"/>
  <c r="BN499" i="1"/>
  <c r="Y35" i="1"/>
  <c r="Y11" i="1"/>
  <c r="AL3" i="1"/>
  <c r="AY3" i="1"/>
  <c r="Y8" i="1"/>
  <c r="Y12" i="1"/>
  <c r="Y32" i="1"/>
  <c r="Y40" i="1"/>
  <c r="Y48" i="1"/>
  <c r="Y120" i="1"/>
  <c r="BO120" i="1" s="1"/>
  <c r="Y128" i="1"/>
  <c r="Y41" i="1"/>
  <c r="BO41" i="1" s="1"/>
  <c r="Y49" i="1"/>
  <c r="Y57" i="1"/>
  <c r="Y172" i="1"/>
  <c r="BO172" i="1" s="1"/>
  <c r="Y180" i="1"/>
  <c r="Y239" i="1"/>
  <c r="Y259" i="1"/>
  <c r="Y139" i="1"/>
  <c r="Y147" i="1"/>
  <c r="Y187" i="1"/>
  <c r="Y195" i="1"/>
  <c r="Y288" i="1"/>
  <c r="BO288" i="1" s="1"/>
  <c r="Y304" i="1"/>
  <c r="Y312" i="1"/>
  <c r="Y369" i="1"/>
  <c r="Y377" i="1"/>
  <c r="Y402" i="1"/>
  <c r="BO402" i="1" s="1"/>
  <c r="Y417" i="1"/>
  <c r="Y468" i="1"/>
  <c r="BO468" i="1" s="1"/>
  <c r="Y475" i="1"/>
  <c r="Y483" i="1"/>
  <c r="BO483" i="1" s="1"/>
  <c r="Y301" i="1"/>
  <c r="BO301" i="1" s="1"/>
  <c r="Y309" i="1"/>
  <c r="Y412" i="1"/>
  <c r="Y458" i="1"/>
  <c r="AL24" i="1"/>
  <c r="AL84" i="1"/>
  <c r="BO84" i="1" s="1"/>
  <c r="AL118" i="1"/>
  <c r="AL31" i="1"/>
  <c r="AL63" i="1"/>
  <c r="AL171" i="1"/>
  <c r="AL140" i="1"/>
  <c r="AL204" i="1"/>
  <c r="AL232" i="1"/>
  <c r="AL256" i="1"/>
  <c r="AL280" i="1"/>
  <c r="AL312" i="1"/>
  <c r="BO312" i="1" s="1"/>
  <c r="AL373" i="1"/>
  <c r="BO373" i="1" s="1"/>
  <c r="AL405" i="1"/>
  <c r="AL454" i="1"/>
  <c r="AL465" i="1"/>
  <c r="AL484" i="1"/>
  <c r="AL496" i="1"/>
  <c r="AL328" i="1"/>
  <c r="AL340" i="1"/>
  <c r="AL360" i="1"/>
  <c r="AL392" i="1"/>
  <c r="BO392" i="1" s="1"/>
  <c r="AL429" i="1"/>
  <c r="AL459" i="1"/>
  <c r="AL472" i="1"/>
  <c r="AL493" i="1"/>
  <c r="AL9" i="1"/>
  <c r="AL19" i="1"/>
  <c r="AL25" i="1"/>
  <c r="AL97" i="1"/>
  <c r="AL103" i="1"/>
  <c r="AL113" i="1"/>
  <c r="AL119" i="1"/>
  <c r="BO119" i="1" s="1"/>
  <c r="AL129" i="1"/>
  <c r="AL65" i="1"/>
  <c r="AL85" i="1"/>
  <c r="AL173" i="1"/>
  <c r="AL193" i="1"/>
  <c r="AL194" i="1"/>
  <c r="AL233" i="1"/>
  <c r="AL246" i="1"/>
  <c r="BO246" i="1" s="1"/>
  <c r="AL258" i="1"/>
  <c r="BO258" i="1" s="1"/>
  <c r="AL253" i="1"/>
  <c r="AL265" i="1"/>
  <c r="AL275" i="1"/>
  <c r="BO275" i="1" s="1"/>
  <c r="AL281" i="1"/>
  <c r="AL291" i="1"/>
  <c r="AL297" i="1"/>
  <c r="AL307" i="1"/>
  <c r="AL313" i="1"/>
  <c r="AL331" i="1"/>
  <c r="BO331" i="1" s="1"/>
  <c r="AL343" i="1"/>
  <c r="AL363" i="1"/>
  <c r="AL375" i="1"/>
  <c r="AL395" i="1"/>
  <c r="AL407" i="1"/>
  <c r="AL456" i="1"/>
  <c r="AL486" i="1"/>
  <c r="AL498" i="1"/>
  <c r="BO498" i="1" s="1"/>
  <c r="AL330" i="1"/>
  <c r="AL342" i="1"/>
  <c r="BO342" i="1" s="1"/>
  <c r="AL374" i="1"/>
  <c r="AL424" i="1"/>
  <c r="AL430" i="1"/>
  <c r="AL461" i="1"/>
  <c r="BN475" i="1"/>
  <c r="BN447" i="1"/>
  <c r="BN397" i="1"/>
  <c r="BN221" i="1"/>
  <c r="BN213" i="1"/>
  <c r="BN77" i="1"/>
  <c r="BN61" i="1"/>
  <c r="BN456" i="1"/>
  <c r="BN364" i="1"/>
  <c r="BN328" i="1"/>
  <c r="BN288" i="1"/>
  <c r="BN236" i="1"/>
  <c r="BN176" i="1"/>
  <c r="BN164" i="1"/>
  <c r="BN104" i="1"/>
  <c r="BN92" i="1"/>
  <c r="BN32" i="1"/>
  <c r="BN16" i="1"/>
  <c r="BN363" i="1"/>
  <c r="BN331" i="1"/>
  <c r="BN299" i="1"/>
  <c r="BN275" i="1"/>
  <c r="BN251" i="1"/>
  <c r="BN219" i="1"/>
  <c r="BN187" i="1"/>
  <c r="BN163" i="1"/>
  <c r="BN131" i="1"/>
  <c r="BN107" i="1"/>
  <c r="BN427" i="1"/>
  <c r="BN419" i="1"/>
  <c r="BN411" i="1"/>
  <c r="BN400" i="1"/>
  <c r="BL146" i="1"/>
  <c r="BO146" i="1" s="1"/>
  <c r="BL154" i="1"/>
  <c r="BL170" i="1"/>
  <c r="BL178" i="1"/>
  <c r="BO178" i="1" s="1"/>
  <c r="BL186" i="1"/>
  <c r="BL210" i="1"/>
  <c r="BL218" i="1"/>
  <c r="BL226" i="1"/>
  <c r="BL141" i="1"/>
  <c r="BL149" i="1"/>
  <c r="BL157" i="1"/>
  <c r="BL165" i="1"/>
  <c r="BL173" i="1"/>
  <c r="BL181" i="1"/>
  <c r="BL197" i="1"/>
  <c r="BL205" i="1"/>
  <c r="BL213" i="1"/>
  <c r="BL232" i="1"/>
  <c r="BL236" i="1"/>
  <c r="BL241" i="1"/>
  <c r="BL257" i="1"/>
  <c r="BL263" i="1"/>
  <c r="BL267" i="1"/>
  <c r="BL271" i="1"/>
  <c r="BL275" i="1"/>
  <c r="BL279" i="1"/>
  <c r="BL287" i="1"/>
  <c r="BL291" i="1"/>
  <c r="BL295" i="1"/>
  <c r="BL307" i="1"/>
  <c r="BO307" i="1" s="1"/>
  <c r="BL311" i="1"/>
  <c r="BL315" i="1"/>
  <c r="BL323" i="1"/>
  <c r="BL328" i="1"/>
  <c r="BL336" i="1"/>
  <c r="BL344" i="1"/>
  <c r="BL353" i="1"/>
  <c r="BL362" i="1"/>
  <c r="BL380" i="1"/>
  <c r="BL389" i="1"/>
  <c r="BL397" i="1"/>
  <c r="BL424" i="1"/>
  <c r="BL432" i="1"/>
  <c r="BL441" i="1"/>
  <c r="BL456" i="1"/>
  <c r="BL464" i="1"/>
  <c r="BL472" i="1"/>
  <c r="BL489" i="1"/>
  <c r="BL240" i="1"/>
  <c r="BL248" i="1"/>
  <c r="BL256" i="1"/>
  <c r="BL329" i="1"/>
  <c r="BL337" i="1"/>
  <c r="BL345" i="1"/>
  <c r="BL352" i="1"/>
  <c r="BL360" i="1"/>
  <c r="BL367" i="1"/>
  <c r="BL374" i="1"/>
  <c r="BL381" i="1"/>
  <c r="BL388" i="1"/>
  <c r="BL396" i="1"/>
  <c r="BL411" i="1"/>
  <c r="BL418" i="1"/>
  <c r="BL425" i="1"/>
  <c r="BL433" i="1"/>
  <c r="BL440" i="1"/>
  <c r="BO440" i="1" s="1"/>
  <c r="BL448" i="1"/>
  <c r="BL457" i="1"/>
  <c r="BO457" i="1" s="1"/>
  <c r="BL473" i="1"/>
  <c r="BL501" i="1"/>
  <c r="BL75" i="1"/>
  <c r="BL83" i="1"/>
  <c r="BL128" i="1"/>
  <c r="BL144" i="1"/>
  <c r="BL152" i="1"/>
  <c r="BL160" i="1"/>
  <c r="BL176" i="1"/>
  <c r="BL184" i="1"/>
  <c r="BL192" i="1"/>
  <c r="BL208" i="1"/>
  <c r="BL216" i="1"/>
  <c r="BL224" i="1"/>
  <c r="BL139" i="1"/>
  <c r="BL147" i="1"/>
  <c r="BL155" i="1"/>
  <c r="BL171" i="1"/>
  <c r="BL179" i="1"/>
  <c r="BL187" i="1"/>
  <c r="BL203" i="1"/>
  <c r="BL211" i="1"/>
  <c r="BL219" i="1"/>
  <c r="BL231" i="1"/>
  <c r="BO231" i="1" s="1"/>
  <c r="BL235" i="1"/>
  <c r="BL239" i="1"/>
  <c r="BL255" i="1"/>
  <c r="BL266" i="1"/>
  <c r="BL274" i="1"/>
  <c r="BL282" i="1"/>
  <c r="BL290" i="1"/>
  <c r="BL298" i="1"/>
  <c r="BL306" i="1"/>
  <c r="BL314" i="1"/>
  <c r="BL334" i="1"/>
  <c r="BL369" i="1"/>
  <c r="BL404" i="1"/>
  <c r="BL439" i="1"/>
  <c r="BL470" i="1"/>
  <c r="BN439" i="1"/>
  <c r="BN432" i="1"/>
  <c r="BN428" i="1"/>
  <c r="BN420" i="1"/>
  <c r="BN412" i="1"/>
  <c r="BN372" i="1"/>
  <c r="BN356" i="1"/>
  <c r="BN348" i="1"/>
  <c r="BN324" i="1"/>
  <c r="BN284" i="1"/>
  <c r="BN268" i="1"/>
  <c r="BN260" i="1"/>
  <c r="BN252" i="1"/>
  <c r="BN204" i="1"/>
  <c r="BN196" i="1"/>
  <c r="BN188" i="1"/>
  <c r="BN172" i="1"/>
  <c r="BN156" i="1"/>
  <c r="BN132" i="1"/>
  <c r="BN124" i="1"/>
  <c r="BN100" i="1"/>
  <c r="BN76" i="1"/>
  <c r="BN60" i="1"/>
  <c r="BN44" i="1"/>
  <c r="BN28" i="1"/>
  <c r="BN4" i="1"/>
  <c r="BN455" i="1"/>
  <c r="BN423" i="1"/>
  <c r="BX220" i="61"/>
  <c r="BX204" i="61"/>
  <c r="BX188" i="61"/>
  <c r="BX128" i="62"/>
  <c r="BX483" i="62"/>
  <c r="BX418" i="62"/>
  <c r="BX333" i="62"/>
  <c r="BX274" i="62"/>
  <c r="BX236" i="62"/>
  <c r="D25" i="51"/>
  <c r="D32" i="51"/>
  <c r="BN483" i="1"/>
  <c r="BN431" i="1"/>
  <c r="BN424" i="1"/>
  <c r="BN413" i="1"/>
  <c r="BN459" i="1"/>
  <c r="BN446" i="1"/>
  <c r="BX361" i="60"/>
  <c r="BX303" i="60"/>
  <c r="BX186" i="60"/>
  <c r="BX250" i="60"/>
  <c r="BX189" i="60"/>
  <c r="BX500" i="61"/>
  <c r="BX437" i="61"/>
  <c r="BX345" i="61"/>
  <c r="BX338" i="61"/>
  <c r="BX135" i="61"/>
  <c r="BX457" i="62"/>
  <c r="BX317" i="62"/>
  <c r="BX226" i="62"/>
  <c r="BX357" i="60"/>
  <c r="BX452" i="60"/>
  <c r="BX235" i="60"/>
  <c r="BX341" i="60"/>
  <c r="BX83" i="61"/>
  <c r="BX51" i="61"/>
  <c r="BX126" i="61"/>
  <c r="BX62" i="61"/>
  <c r="BX380" i="61"/>
  <c r="BX442" i="61"/>
  <c r="BX331" i="61"/>
  <c r="BX80" i="61"/>
  <c r="BX297" i="61"/>
  <c r="BX449" i="61"/>
  <c r="BX386" i="61"/>
  <c r="BX63" i="61"/>
  <c r="BX210" i="62"/>
  <c r="BX194" i="62"/>
  <c r="BX478" i="62"/>
  <c r="BX197" i="62"/>
  <c r="BX498" i="62"/>
  <c r="BX340" i="62"/>
  <c r="BX424" i="60"/>
  <c r="BN496" i="1"/>
  <c r="BN467" i="1"/>
  <c r="BN463" i="1"/>
  <c r="BN451" i="1"/>
  <c r="BN437" i="1"/>
  <c r="BN430" i="1"/>
  <c r="BN404" i="1"/>
  <c r="BN398" i="1"/>
  <c r="BN391" i="1"/>
  <c r="BN383" i="1"/>
  <c r="BN375" i="1"/>
  <c r="BN367" i="1"/>
  <c r="BN359" i="1"/>
  <c r="BN351" i="1"/>
  <c r="BN343" i="1"/>
  <c r="BN335" i="1"/>
  <c r="BN327" i="1"/>
  <c r="BN319" i="1"/>
  <c r="BN311" i="1"/>
  <c r="BN303" i="1"/>
  <c r="BN295" i="1"/>
  <c r="BN279" i="1"/>
  <c r="BN271" i="1"/>
  <c r="BN255" i="1"/>
  <c r="BN247" i="1"/>
  <c r="BN239" i="1"/>
  <c r="BN231" i="1"/>
  <c r="BN223" i="1"/>
  <c r="BN215" i="1"/>
  <c r="BN207" i="1"/>
  <c r="BN199" i="1"/>
  <c r="BN191" i="1"/>
  <c r="BN183" i="1"/>
  <c r="BN175" i="1"/>
  <c r="BN159" i="1"/>
  <c r="BN151" i="1"/>
  <c r="BN143" i="1"/>
  <c r="BN135" i="1"/>
  <c r="BN127" i="1"/>
  <c r="BN111" i="1"/>
  <c r="BN103" i="1"/>
  <c r="BN95" i="1"/>
  <c r="BN87" i="1"/>
  <c r="BN79" i="1"/>
  <c r="BN71" i="1"/>
  <c r="BN63" i="1"/>
  <c r="BN55" i="1"/>
  <c r="BN47" i="1"/>
  <c r="BN39" i="1"/>
  <c r="BN31" i="1"/>
  <c r="BN15" i="1"/>
  <c r="BN7" i="1"/>
  <c r="BN466" i="1"/>
  <c r="BN442" i="1"/>
  <c r="BN402" i="1"/>
  <c r="BN394" i="1"/>
  <c r="BN386" i="1"/>
  <c r="BN378" i="1"/>
  <c r="BN370" i="1"/>
  <c r="BN346" i="1"/>
  <c r="BN338" i="1"/>
  <c r="BN322" i="1"/>
  <c r="BN314" i="1"/>
  <c r="BN306" i="1"/>
  <c r="BN290" i="1"/>
  <c r="BN282" i="1"/>
  <c r="BN274" i="1"/>
  <c r="BN258" i="1"/>
  <c r="BN250" i="1"/>
  <c r="BN242" i="1"/>
  <c r="BN218" i="1"/>
  <c r="BN210" i="1"/>
  <c r="BN194" i="1"/>
  <c r="BN186" i="1"/>
  <c r="BN178" i="1"/>
  <c r="BN146" i="1"/>
  <c r="BN122" i="1"/>
  <c r="BN114" i="1"/>
  <c r="BN98" i="1"/>
  <c r="BN66" i="1"/>
  <c r="BN50" i="1"/>
  <c r="BN34" i="1"/>
  <c r="BN26" i="1"/>
  <c r="BN493" i="1"/>
  <c r="BN485" i="1"/>
  <c r="BN461" i="1"/>
  <c r="BN445" i="1"/>
  <c r="BN405" i="1"/>
  <c r="BN389" i="1"/>
  <c r="BN381" i="1"/>
  <c r="BN349" i="1"/>
  <c r="BN341" i="1"/>
  <c r="BN333" i="1"/>
  <c r="BN317" i="1"/>
  <c r="BN309" i="1"/>
  <c r="BN293" i="1"/>
  <c r="BN261" i="1"/>
  <c r="BN237" i="1"/>
  <c r="BN229" i="1"/>
  <c r="BN205" i="1"/>
  <c r="BN181" i="1"/>
  <c r="BN149" i="1"/>
  <c r="BN133" i="1"/>
  <c r="BN125" i="1"/>
  <c r="BN93" i="1"/>
  <c r="BN69" i="1"/>
  <c r="BN53" i="1"/>
  <c r="BN45" i="1"/>
  <c r="BN21" i="1"/>
  <c r="BN13" i="1"/>
  <c r="BN464" i="1"/>
  <c r="BN448" i="1"/>
  <c r="BN392" i="1"/>
  <c r="BN360" i="1"/>
  <c r="BN352" i="1"/>
  <c r="BN336" i="1"/>
  <c r="BN320" i="1"/>
  <c r="BN296" i="1"/>
  <c r="BN280" i="1"/>
  <c r="BN272" i="1"/>
  <c r="BN264" i="1"/>
  <c r="BN248" i="1"/>
  <c r="BN240" i="1"/>
  <c r="BN224" i="1"/>
  <c r="BN208" i="1"/>
  <c r="BN200" i="1"/>
  <c r="BN192" i="1"/>
  <c r="BN168" i="1"/>
  <c r="BN152" i="1"/>
  <c r="BN136" i="1"/>
  <c r="BN128" i="1"/>
  <c r="BN120" i="1"/>
  <c r="BN112" i="1"/>
  <c r="BN96" i="1"/>
  <c r="BN80" i="1"/>
  <c r="BN72" i="1"/>
  <c r="BN64" i="1"/>
  <c r="BN56" i="1"/>
  <c r="BN48" i="1"/>
  <c r="BN40" i="1"/>
  <c r="BN24" i="1"/>
  <c r="BN8" i="1"/>
  <c r="BX215" i="60"/>
  <c r="BX295" i="61"/>
  <c r="BX245" i="61"/>
  <c r="BX23" i="61"/>
  <c r="BX389" i="61"/>
  <c r="BX309" i="61"/>
  <c r="BX341" i="61"/>
  <c r="BX444" i="62"/>
  <c r="BX318" i="62"/>
  <c r="BX294" i="62"/>
  <c r="BX145" i="62"/>
  <c r="BX116" i="62"/>
  <c r="BX92" i="62"/>
  <c r="BX327" i="60"/>
  <c r="BX344" i="60"/>
  <c r="BX328" i="60"/>
  <c r="BX313" i="60"/>
  <c r="BX142" i="60"/>
  <c r="BX493" i="61"/>
  <c r="BX473" i="61"/>
  <c r="BX433" i="61"/>
  <c r="BX445" i="61"/>
  <c r="BX340" i="61"/>
  <c r="BX339" i="61"/>
  <c r="BX244" i="61"/>
  <c r="BX327" i="61"/>
  <c r="BX252" i="61"/>
  <c r="BX236" i="61"/>
  <c r="BX133" i="61"/>
  <c r="BX72" i="61"/>
  <c r="BX18" i="61"/>
  <c r="BX21" i="61"/>
  <c r="BX15" i="61"/>
  <c r="BX499" i="62"/>
  <c r="BX462" i="62"/>
  <c r="BX493" i="62"/>
  <c r="BX428" i="62"/>
  <c r="BX414" i="62"/>
  <c r="BX384" i="62"/>
  <c r="BX396" i="62"/>
  <c r="BX377" i="62"/>
  <c r="BX288" i="62"/>
  <c r="BX370" i="62"/>
  <c r="BX326" i="62"/>
  <c r="BX334" i="62"/>
  <c r="BX252" i="62"/>
  <c r="BX182" i="62"/>
  <c r="BX114" i="62"/>
  <c r="BX161" i="62"/>
  <c r="BX164" i="62"/>
  <c r="BX124" i="62"/>
  <c r="BX499" i="60"/>
  <c r="BX485" i="60"/>
  <c r="BX320" i="60"/>
  <c r="BX244" i="60"/>
  <c r="BX261" i="60"/>
  <c r="BX167" i="60"/>
  <c r="BX400" i="60"/>
  <c r="BX47" i="62"/>
  <c r="BX347" i="60"/>
  <c r="BX175" i="60"/>
  <c r="BX112" i="62"/>
  <c r="BX90" i="62"/>
  <c r="BX117" i="62"/>
  <c r="BX213" i="62"/>
  <c r="BX255" i="62"/>
  <c r="BX59" i="62"/>
  <c r="BX345" i="62"/>
  <c r="BX159" i="60"/>
  <c r="BX95" i="60"/>
  <c r="BX399" i="60"/>
  <c r="BX383" i="60"/>
  <c r="BX367" i="60"/>
  <c r="BX496" i="60"/>
  <c r="BX462" i="60"/>
  <c r="BX317" i="60"/>
  <c r="BX301" i="60"/>
  <c r="BX285" i="60"/>
  <c r="BX296" i="60"/>
  <c r="BX280" i="60"/>
  <c r="BX264" i="60"/>
  <c r="BX87" i="60"/>
  <c r="BX71" i="60"/>
  <c r="BX55" i="60"/>
  <c r="BX39" i="60"/>
  <c r="BX23" i="60"/>
  <c r="BX150" i="60"/>
  <c r="BX114" i="60"/>
  <c r="BX98" i="60"/>
  <c r="BX82" i="60"/>
  <c r="BX66" i="60"/>
  <c r="BX50" i="60"/>
  <c r="BX20" i="60"/>
  <c r="BX219" i="60"/>
  <c r="BX329" i="60"/>
  <c r="BX419" i="60"/>
  <c r="BX371" i="60"/>
  <c r="BX355" i="60"/>
  <c r="BX339" i="60"/>
  <c r="BX323" i="60"/>
  <c r="BX305" i="60"/>
  <c r="BX289" i="60"/>
  <c r="BX277" i="60"/>
  <c r="BX269" i="60"/>
  <c r="BX184" i="60"/>
  <c r="BX237" i="60"/>
  <c r="BX229" i="60"/>
  <c r="BX221" i="60"/>
  <c r="BX213" i="60"/>
  <c r="BX199" i="60"/>
  <c r="BX183" i="60"/>
  <c r="BX166" i="60"/>
  <c r="BX124" i="60"/>
  <c r="BX464" i="60"/>
  <c r="BX418" i="60"/>
  <c r="BX88" i="60"/>
  <c r="BX103" i="60"/>
  <c r="BX63" i="60"/>
  <c r="BX96" i="60"/>
  <c r="BX48" i="60"/>
  <c r="BX69" i="60"/>
  <c r="BX480" i="60"/>
  <c r="BX468" i="60"/>
  <c r="BX466" i="60"/>
  <c r="BX450" i="60"/>
  <c r="BX272" i="60"/>
  <c r="BX239" i="60"/>
  <c r="BX231" i="60"/>
  <c r="BX223" i="60"/>
  <c r="BX188" i="60"/>
  <c r="BX170" i="60"/>
  <c r="BX154" i="60"/>
  <c r="BX122" i="60"/>
  <c r="BX112" i="60"/>
  <c r="BX102" i="60"/>
  <c r="BX86" i="60"/>
  <c r="BX70" i="60"/>
  <c r="BX54" i="60"/>
  <c r="BX217" i="60"/>
  <c r="BX101" i="60"/>
  <c r="BX75" i="60"/>
  <c r="BX429" i="60"/>
  <c r="BX413" i="60"/>
  <c r="BX397" i="60"/>
  <c r="BX377" i="60"/>
  <c r="BX476" i="60"/>
  <c r="BX460" i="60"/>
  <c r="BX342" i="60"/>
  <c r="BX326" i="60"/>
  <c r="BX171" i="60"/>
  <c r="BX139" i="60"/>
  <c r="BX111" i="60"/>
  <c r="BX83" i="60"/>
  <c r="BX35" i="60"/>
  <c r="BX19" i="60"/>
  <c r="BX409" i="60"/>
  <c r="BX275" i="60"/>
  <c r="BX252" i="60"/>
  <c r="BX245" i="62"/>
  <c r="BX214" i="62"/>
  <c r="BX403" i="62"/>
  <c r="BX371" i="62"/>
  <c r="BX196" i="62"/>
  <c r="BX158" i="62"/>
  <c r="BX138" i="62"/>
  <c r="BX311" i="60"/>
  <c r="BX268" i="60"/>
  <c r="BX204" i="60"/>
  <c r="BX436" i="60"/>
  <c r="BX240" i="60"/>
  <c r="BX232" i="60"/>
  <c r="BX207" i="60"/>
  <c r="BX174" i="60"/>
  <c r="BX477" i="61"/>
  <c r="BX444" i="61"/>
  <c r="BX290" i="61"/>
  <c r="BX268" i="61"/>
  <c r="BX205" i="61"/>
  <c r="BX189" i="61"/>
  <c r="BX353" i="61"/>
  <c r="BX307" i="61"/>
  <c r="BX275" i="61"/>
  <c r="BX161" i="61"/>
  <c r="BX501" i="61"/>
  <c r="BX461" i="61"/>
  <c r="BX429" i="61"/>
  <c r="BX358" i="61"/>
  <c r="BX280" i="61"/>
  <c r="BX203" i="61"/>
  <c r="BX171" i="61"/>
  <c r="BX215" i="61"/>
  <c r="BX183" i="61"/>
  <c r="BX100" i="61"/>
  <c r="BX5" i="61"/>
  <c r="BX476" i="61"/>
  <c r="BX394" i="61"/>
  <c r="BX347" i="61"/>
  <c r="BX289" i="61"/>
  <c r="BX257" i="61"/>
  <c r="BX124" i="61"/>
  <c r="BX425" i="61"/>
  <c r="BX335" i="61"/>
  <c r="BX234" i="61"/>
  <c r="BX498" i="61"/>
  <c r="BX496" i="61"/>
  <c r="BX422" i="61"/>
  <c r="BX248" i="61"/>
  <c r="BX197" i="61"/>
  <c r="BX39" i="61"/>
  <c r="BX9" i="61"/>
  <c r="BX89" i="61"/>
  <c r="BX420" i="61"/>
  <c r="BX387" i="61"/>
  <c r="BX450" i="61"/>
  <c r="BX410" i="61"/>
  <c r="BX194" i="61"/>
  <c r="BX162" i="61"/>
  <c r="BX136" i="61"/>
  <c r="BX466" i="61"/>
  <c r="BX325" i="61"/>
  <c r="BX302" i="61"/>
  <c r="BX260" i="61"/>
  <c r="BX211" i="61"/>
  <c r="BX179" i="61"/>
  <c r="BX447" i="61"/>
  <c r="BX382" i="62"/>
  <c r="BX339" i="62"/>
  <c r="BX292" i="62"/>
  <c r="BX241" i="62"/>
  <c r="BX206" i="62"/>
  <c r="BX307" i="62"/>
  <c r="BX101" i="62"/>
  <c r="BX356" i="62"/>
  <c r="BX277" i="62"/>
  <c r="BX240" i="62"/>
  <c r="BX172" i="62"/>
  <c r="BX139" i="62"/>
  <c r="BX104" i="62"/>
  <c r="BX20" i="62"/>
  <c r="BX115" i="62"/>
  <c r="BX84" i="62"/>
  <c r="BX481" i="60"/>
  <c r="BX453" i="60"/>
  <c r="BX449" i="60"/>
  <c r="BX448" i="60"/>
  <c r="BX322" i="60"/>
  <c r="BX294" i="60"/>
  <c r="BX286" i="60"/>
  <c r="BX282" i="60"/>
  <c r="BX241" i="60"/>
  <c r="BX195" i="60"/>
  <c r="BX130" i="60"/>
  <c r="BX137" i="60"/>
  <c r="BX488" i="61"/>
  <c r="BX465" i="61"/>
  <c r="BX457" i="61"/>
  <c r="BX435" i="61"/>
  <c r="BX388" i="61"/>
  <c r="BX368" i="61"/>
  <c r="BX311" i="61"/>
  <c r="BX274" i="61"/>
  <c r="BX262" i="61"/>
  <c r="BX276" i="61"/>
  <c r="BX240" i="61"/>
  <c r="BX200" i="61"/>
  <c r="BX310" i="61"/>
  <c r="BX256" i="61"/>
  <c r="BX141" i="61"/>
  <c r="BX127" i="61"/>
  <c r="BX67" i="61"/>
  <c r="BX108" i="61"/>
  <c r="BX76" i="61"/>
  <c r="BX490" i="62"/>
  <c r="BX461" i="62"/>
  <c r="BX451" i="62"/>
  <c r="BX422" i="62"/>
  <c r="BX290" i="62"/>
  <c r="BX306" i="62"/>
  <c r="BX282" i="62"/>
  <c r="BX275" i="62"/>
  <c r="BX265" i="62"/>
  <c r="BX260" i="62"/>
  <c r="BX238" i="62"/>
  <c r="BX269" i="62"/>
  <c r="BX242" i="62"/>
  <c r="BX228" i="62"/>
  <c r="BX219" i="62"/>
  <c r="BX177" i="62"/>
  <c r="BX217" i="62"/>
  <c r="BX181" i="62"/>
  <c r="BX227" i="62"/>
  <c r="BX185" i="62"/>
  <c r="BX35" i="62"/>
  <c r="BX15" i="62"/>
  <c r="BX113" i="61"/>
  <c r="BX81" i="61"/>
  <c r="BX49" i="61"/>
  <c r="BX160" i="61"/>
  <c r="BX87" i="61"/>
  <c r="BX7" i="61"/>
  <c r="BX71" i="61"/>
  <c r="BX169" i="61"/>
  <c r="BX134" i="61"/>
  <c r="BX385" i="61"/>
  <c r="BX14" i="61"/>
  <c r="BX484" i="61"/>
  <c r="BX453" i="61"/>
  <c r="BX421" i="61"/>
  <c r="BX377" i="61"/>
  <c r="BX303" i="61"/>
  <c r="BX271" i="61"/>
  <c r="BX50" i="61"/>
  <c r="BX499" i="61"/>
  <c r="BX459" i="61"/>
  <c r="BX355" i="61"/>
  <c r="BX318" i="61"/>
  <c r="BX261" i="61"/>
  <c r="BX246" i="61"/>
  <c r="BX167" i="61"/>
  <c r="BX148" i="61"/>
  <c r="BX470" i="61"/>
  <c r="BX315" i="61"/>
  <c r="BX255" i="61"/>
  <c r="BX145" i="61"/>
  <c r="BX88" i="61"/>
  <c r="BX413" i="61"/>
  <c r="BX357" i="61"/>
  <c r="BX291" i="61"/>
  <c r="BX195" i="61"/>
  <c r="BX471" i="61"/>
  <c r="BX492" i="61"/>
  <c r="BX191" i="61"/>
  <c r="BX61" i="61"/>
  <c r="BX106" i="61"/>
  <c r="BX281" i="61"/>
  <c r="BX207" i="61"/>
  <c r="BX177" i="61"/>
  <c r="BX455" i="61"/>
  <c r="BX409" i="61"/>
  <c r="BX158" i="61"/>
  <c r="BX432" i="61"/>
  <c r="BX321" i="61"/>
  <c r="BX250" i="61"/>
  <c r="BX209" i="61"/>
  <c r="BX175" i="61"/>
  <c r="BX95" i="61"/>
  <c r="BX482" i="62"/>
  <c r="BX432" i="62"/>
  <c r="BX335" i="62"/>
  <c r="BX293" i="62"/>
  <c r="BX268" i="62"/>
  <c r="BX212" i="62"/>
  <c r="BX140" i="62"/>
  <c r="BX99" i="62"/>
  <c r="BX273" i="62"/>
  <c r="BX239" i="62"/>
  <c r="BX165" i="62"/>
  <c r="BX137" i="62"/>
  <c r="BX338" i="62"/>
  <c r="BX485" i="62"/>
  <c r="BX420" i="62"/>
  <c r="BX279" i="62"/>
  <c r="BX184" i="62"/>
  <c r="BX440" i="62"/>
  <c r="BX390" i="62"/>
  <c r="BX363" i="62"/>
  <c r="BX323" i="62"/>
  <c r="BX264" i="62"/>
  <c r="BX229" i="62"/>
  <c r="BX415" i="62"/>
  <c r="BX237" i="62"/>
  <c r="BX329" i="62"/>
  <c r="BX144" i="62"/>
  <c r="BX77" i="62"/>
  <c r="BX25" i="62"/>
  <c r="BX94" i="62"/>
  <c r="BX30" i="62"/>
  <c r="BX63" i="62"/>
  <c r="BX492" i="62"/>
  <c r="BX441" i="62"/>
  <c r="BX337" i="62"/>
  <c r="BX305" i="62"/>
  <c r="BX247" i="62"/>
  <c r="BX433" i="62"/>
  <c r="BX162" i="62"/>
  <c r="BX118" i="62"/>
  <c r="BX93" i="62"/>
  <c r="BX37" i="62"/>
  <c r="BX336" i="62"/>
  <c r="BX188" i="62"/>
  <c r="BX414" i="60"/>
  <c r="BX398" i="60"/>
  <c r="BX376" i="60"/>
  <c r="BX384" i="61"/>
  <c r="BX190" i="61"/>
  <c r="BX391" i="61"/>
  <c r="BX428" i="61"/>
  <c r="BX400" i="61"/>
  <c r="BX102" i="61"/>
  <c r="BX22" i="61"/>
  <c r="BX149" i="61"/>
  <c r="BX121" i="61"/>
  <c r="BX367" i="62"/>
  <c r="BX330" i="62"/>
  <c r="BX100" i="62"/>
  <c r="BX68" i="62"/>
  <c r="BX190" i="62"/>
  <c r="BX98" i="62"/>
  <c r="BX89" i="62"/>
  <c r="BX66" i="62"/>
  <c r="BX57" i="62"/>
  <c r="BX297" i="62"/>
  <c r="BX18" i="62"/>
  <c r="BX36" i="60"/>
  <c r="BX463" i="60"/>
  <c r="BX322" i="62"/>
  <c r="BX175" i="62"/>
  <c r="AU123" i="62"/>
  <c r="BX123" i="62" s="1"/>
  <c r="BU131" i="62"/>
  <c r="BX131" i="62" s="1"/>
  <c r="BU147" i="62"/>
  <c r="BX147" i="62" s="1"/>
  <c r="BU475" i="62"/>
  <c r="BX475" i="62" s="1"/>
  <c r="BW123" i="62"/>
  <c r="BU151" i="62"/>
  <c r="BU235" i="62"/>
  <c r="BX235" i="62" s="1"/>
  <c r="AY2" i="1"/>
  <c r="Y2" i="1"/>
  <c r="BN2" i="1"/>
  <c r="C377" i="58"/>
  <c r="H377" i="58" s="1"/>
  <c r="C380" i="58"/>
  <c r="H380" i="58" s="1"/>
  <c r="C387" i="58"/>
  <c r="H387" i="58" s="1"/>
  <c r="C390" i="58"/>
  <c r="H390" i="58" s="1"/>
  <c r="C393" i="58"/>
  <c r="H393" i="58" s="1"/>
  <c r="B98" i="57"/>
  <c r="C403" i="58"/>
  <c r="H403" i="58" s="1"/>
  <c r="C406" i="58"/>
  <c r="H406" i="58" s="1"/>
  <c r="C409" i="58"/>
  <c r="H409" i="58" s="1"/>
  <c r="C420" i="58"/>
  <c r="H420" i="58" s="1"/>
  <c r="C423" i="58"/>
  <c r="H423" i="58" s="1"/>
  <c r="C426" i="58"/>
  <c r="H426" i="58" s="1"/>
  <c r="C434" i="58"/>
  <c r="H434" i="58" s="1"/>
  <c r="C437" i="58"/>
  <c r="H437" i="58" s="1"/>
  <c r="C440" i="58"/>
  <c r="H440" i="58" s="1"/>
  <c r="C447" i="58"/>
  <c r="H447" i="58" s="1"/>
  <c r="B116" i="57"/>
  <c r="C461" i="58"/>
  <c r="H461" i="58" s="1"/>
  <c r="B133" i="57"/>
  <c r="B124" i="57"/>
  <c r="C488" i="58"/>
  <c r="H488" i="58" s="1"/>
  <c r="C491" i="58"/>
  <c r="H491" i="58" s="1"/>
  <c r="C480" i="58"/>
  <c r="H480" i="58" s="1"/>
  <c r="H65" i="58"/>
  <c r="B53" i="57"/>
  <c r="B32" i="57"/>
  <c r="B47" i="57"/>
  <c r="B30" i="57"/>
  <c r="B16" i="57"/>
  <c r="B7" i="57"/>
  <c r="B67" i="57"/>
  <c r="B90" i="57"/>
  <c r="C265" i="58"/>
  <c r="H265" i="58" s="1"/>
  <c r="C276" i="58"/>
  <c r="H276" i="58" s="1"/>
  <c r="C279" i="58"/>
  <c r="H279" i="58" s="1"/>
  <c r="C284" i="58"/>
  <c r="H284" i="58" s="1"/>
  <c r="C287" i="58"/>
  <c r="H287" i="58" s="1"/>
  <c r="C290" i="58"/>
  <c r="H290" i="58" s="1"/>
  <c r="C293" i="58"/>
  <c r="H293" i="58" s="1"/>
  <c r="C298" i="58"/>
  <c r="H298" i="58" s="1"/>
  <c r="C301" i="58"/>
  <c r="H301" i="58" s="1"/>
  <c r="C304" i="58"/>
  <c r="H304" i="58" s="1"/>
  <c r="C307" i="58"/>
  <c r="H307" i="58" s="1"/>
  <c r="C312" i="58"/>
  <c r="H312" i="58" s="1"/>
  <c r="C315" i="58"/>
  <c r="H315" i="58" s="1"/>
  <c r="C326" i="58"/>
  <c r="H326" i="58" s="1"/>
  <c r="C329" i="58"/>
  <c r="H329" i="58" s="1"/>
  <c r="C340" i="58"/>
  <c r="H340" i="58" s="1"/>
  <c r="C343" i="58"/>
  <c r="H343" i="58" s="1"/>
  <c r="C346" i="58"/>
  <c r="H346" i="58" s="1"/>
  <c r="C357" i="58"/>
  <c r="H357" i="58" s="1"/>
  <c r="C360" i="58"/>
  <c r="H360" i="58" s="1"/>
  <c r="C363" i="58"/>
  <c r="H363" i="58" s="1"/>
  <c r="C383" i="58"/>
  <c r="H383" i="58" s="1"/>
  <c r="B104" i="57"/>
  <c r="B108" i="57"/>
  <c r="C443" i="58"/>
  <c r="H443" i="58" s="1"/>
  <c r="C448" i="58"/>
  <c r="H448" i="58" s="1"/>
  <c r="C458" i="58"/>
  <c r="H458" i="58" s="1"/>
  <c r="C463" i="58"/>
  <c r="H463" i="58" s="1"/>
  <c r="B132" i="57"/>
  <c r="C466" i="58"/>
  <c r="H466" i="58" s="1"/>
  <c r="C469" i="58"/>
  <c r="H469" i="58" s="1"/>
  <c r="C381" i="58"/>
  <c r="H381" i="58" s="1"/>
  <c r="C386" i="58"/>
  <c r="H386" i="58" s="1"/>
  <c r="C394" i="58"/>
  <c r="H394" i="58" s="1"/>
  <c r="C397" i="58"/>
  <c r="H397" i="58" s="1"/>
  <c r="B105" i="57"/>
  <c r="C399" i="58"/>
  <c r="H399" i="58" s="1"/>
  <c r="C402" i="58"/>
  <c r="H402" i="58" s="1"/>
  <c r="C410" i="58"/>
  <c r="H410" i="58" s="1"/>
  <c r="C413" i="58"/>
  <c r="H413" i="58" s="1"/>
  <c r="C416" i="58"/>
  <c r="H416" i="58" s="1"/>
  <c r="C419" i="58"/>
  <c r="H419" i="58" s="1"/>
  <c r="C427" i="58"/>
  <c r="H427" i="58" s="1"/>
  <c r="C430" i="58"/>
  <c r="H430" i="58" s="1"/>
  <c r="C433" i="58"/>
  <c r="H433" i="58" s="1"/>
  <c r="C454" i="58"/>
  <c r="H454" i="58" s="1"/>
  <c r="C462" i="58"/>
  <c r="H462" i="58" s="1"/>
  <c r="B140" i="57"/>
  <c r="B126" i="57"/>
  <c r="C484" i="58"/>
  <c r="H484" i="58" s="1"/>
  <c r="C487" i="58"/>
  <c r="H487" i="58" s="1"/>
  <c r="C470" i="58"/>
  <c r="H470" i="58" s="1"/>
  <c r="C473" i="58"/>
  <c r="H473" i="58" s="1"/>
  <c r="C476" i="58"/>
  <c r="H476" i="58" s="1"/>
  <c r="J170" i="49"/>
  <c r="J42" i="49"/>
  <c r="J58" i="49"/>
  <c r="J66" i="49"/>
  <c r="J122" i="49"/>
  <c r="J74" i="49"/>
  <c r="J50" i="49"/>
  <c r="J106" i="49"/>
  <c r="J162" i="49"/>
  <c r="J138" i="49"/>
  <c r="J82" i="49"/>
  <c r="J39" i="49"/>
  <c r="J80" i="49"/>
  <c r="J16" i="49"/>
  <c r="J64" i="49"/>
  <c r="J136" i="49"/>
  <c r="J128" i="49"/>
  <c r="J152" i="49"/>
  <c r="J168" i="49"/>
  <c r="J160" i="49"/>
  <c r="J104" i="49"/>
  <c r="F25" i="51"/>
  <c r="J63" i="49"/>
  <c r="J151" i="49"/>
  <c r="J55" i="49"/>
  <c r="J175" i="49"/>
  <c r="J135" i="49"/>
  <c r="C39" i="51"/>
  <c r="H42" i="51"/>
  <c r="J15" i="49"/>
  <c r="D53" i="51"/>
  <c r="J31" i="49"/>
  <c r="E313" i="63"/>
  <c r="C53" i="51"/>
  <c r="AB10" i="54"/>
  <c r="G314" i="54"/>
  <c r="AL1" i="1"/>
  <c r="K7" i="63"/>
  <c r="J92" i="49"/>
  <c r="J148" i="49"/>
  <c r="J44" i="49"/>
  <c r="J100" i="49"/>
  <c r="J36" i="49"/>
  <c r="J124" i="49"/>
  <c r="J108" i="49"/>
  <c r="J12" i="49"/>
  <c r="J68" i="49"/>
  <c r="J116" i="49"/>
  <c r="J76" i="49"/>
  <c r="J60" i="49"/>
  <c r="J84" i="49"/>
  <c r="J140" i="49"/>
  <c r="J20" i="49"/>
  <c r="J28" i="49"/>
  <c r="J4" i="49"/>
  <c r="AN1" i="60"/>
  <c r="H7" i="63"/>
  <c r="X3" i="51"/>
  <c r="Q7" i="63"/>
  <c r="C21" i="51"/>
  <c r="AU1" i="60"/>
  <c r="N7" i="63"/>
  <c r="BG1" i="61"/>
  <c r="H24" i="51"/>
  <c r="R40" i="60"/>
  <c r="J190" i="49"/>
  <c r="J134" i="49"/>
  <c r="J6" i="49"/>
  <c r="J174" i="49"/>
  <c r="F7" i="63"/>
  <c r="J150" i="49"/>
  <c r="J166" i="49"/>
  <c r="J142" i="49"/>
  <c r="J182" i="49"/>
  <c r="J158" i="49"/>
  <c r="W3" i="51"/>
  <c r="J157" i="49"/>
  <c r="J189" i="49"/>
  <c r="O7" i="63"/>
  <c r="J69" i="49"/>
  <c r="J165" i="49"/>
  <c r="J21" i="49"/>
  <c r="J5" i="49"/>
  <c r="J181" i="49"/>
  <c r="I7" i="63"/>
  <c r="J173" i="49"/>
  <c r="J197" i="49"/>
  <c r="A2" i="38"/>
  <c r="C2" i="38" s="1"/>
  <c r="E25" i="51"/>
  <c r="AL1" i="60"/>
  <c r="G25" i="51"/>
  <c r="J117" i="49"/>
  <c r="J45" i="49"/>
  <c r="J29" i="49"/>
  <c r="J93" i="49"/>
  <c r="J77" i="49"/>
  <c r="J61" i="49"/>
  <c r="J101" i="49"/>
  <c r="J37" i="49"/>
  <c r="AR1" i="60"/>
  <c r="J85" i="49"/>
  <c r="J13" i="49"/>
  <c r="J53" i="49"/>
  <c r="BC1" i="1"/>
  <c r="R195" i="61"/>
  <c r="R187" i="61"/>
  <c r="R179" i="61"/>
  <c r="R171" i="61"/>
  <c r="R147" i="61"/>
  <c r="R93" i="61"/>
  <c r="R29" i="61"/>
  <c r="R446" i="60"/>
  <c r="R382" i="60"/>
  <c r="R318" i="60"/>
  <c r="R254" i="60"/>
  <c r="R190" i="60"/>
  <c r="R126" i="60"/>
  <c r="R12" i="60"/>
  <c r="R16" i="60"/>
  <c r="R20" i="60"/>
  <c r="R24" i="60"/>
  <c r="R28" i="60"/>
  <c r="R32" i="60"/>
  <c r="R36" i="60"/>
  <c r="R41" i="60"/>
  <c r="R50" i="60"/>
  <c r="R64" i="60"/>
  <c r="R73" i="60"/>
  <c r="R82" i="60"/>
  <c r="R96" i="60"/>
  <c r="R104" i="60"/>
  <c r="R112" i="60"/>
  <c r="R120" i="60"/>
  <c r="R128" i="60"/>
  <c r="R136" i="60"/>
  <c r="R144" i="60"/>
  <c r="R152" i="60"/>
  <c r="R160" i="60"/>
  <c r="R168" i="60"/>
  <c r="R176" i="60"/>
  <c r="R184" i="60"/>
  <c r="R192" i="60"/>
  <c r="R200" i="60"/>
  <c r="R208" i="60"/>
  <c r="R216" i="60"/>
  <c r="R224" i="60"/>
  <c r="R232" i="60"/>
  <c r="R240" i="60"/>
  <c r="R248" i="60"/>
  <c r="R256" i="60"/>
  <c r="R264" i="60"/>
  <c r="R272" i="60"/>
  <c r="R280" i="60"/>
  <c r="R288" i="60"/>
  <c r="R296" i="60"/>
  <c r="R304" i="60"/>
  <c r="R312" i="60"/>
  <c r="R320" i="60"/>
  <c r="R328" i="60"/>
  <c r="R336" i="60"/>
  <c r="R344" i="60"/>
  <c r="R352" i="60"/>
  <c r="R360" i="60"/>
  <c r="R368" i="60"/>
  <c r="R376" i="60"/>
  <c r="R384" i="60"/>
  <c r="R392" i="60"/>
  <c r="R400" i="60"/>
  <c r="R408" i="60"/>
  <c r="R416" i="60"/>
  <c r="R424" i="60"/>
  <c r="R432" i="60"/>
  <c r="R440" i="60"/>
  <c r="R448" i="60"/>
  <c r="R456" i="60"/>
  <c r="R464" i="60"/>
  <c r="R472" i="60"/>
  <c r="R480" i="60"/>
  <c r="R488" i="60"/>
  <c r="R496" i="60"/>
  <c r="R15" i="61"/>
  <c r="R23" i="61"/>
  <c r="R31" i="61"/>
  <c r="R39" i="61"/>
  <c r="R47" i="61"/>
  <c r="R55" i="61"/>
  <c r="R63" i="61"/>
  <c r="R71" i="61"/>
  <c r="R79" i="61"/>
  <c r="R87" i="61"/>
  <c r="R95" i="61"/>
  <c r="R103" i="61"/>
  <c r="R111" i="61"/>
  <c r="R119" i="61"/>
  <c r="R127" i="61"/>
  <c r="R135" i="61"/>
  <c r="R143" i="61"/>
  <c r="R151" i="61"/>
  <c r="R159" i="61"/>
  <c r="R167" i="61"/>
  <c r="R46" i="60"/>
  <c r="R60" i="60"/>
  <c r="R69" i="60"/>
  <c r="R78" i="60"/>
  <c r="R92" i="60"/>
  <c r="R97" i="60"/>
  <c r="R105" i="60"/>
  <c r="R113" i="60"/>
  <c r="R121" i="60"/>
  <c r="R129" i="60"/>
  <c r="R137" i="60"/>
  <c r="R145" i="60"/>
  <c r="R153" i="60"/>
  <c r="R161" i="60"/>
  <c r="R169" i="60"/>
  <c r="R177" i="60"/>
  <c r="R185" i="60"/>
  <c r="R193" i="60"/>
  <c r="R201" i="60"/>
  <c r="R209" i="60"/>
  <c r="R217" i="60"/>
  <c r="R225" i="60"/>
  <c r="R233" i="60"/>
  <c r="R241" i="60"/>
  <c r="R249" i="60"/>
  <c r="R257" i="60"/>
  <c r="R265" i="60"/>
  <c r="R273" i="60"/>
  <c r="R281" i="60"/>
  <c r="R289" i="60"/>
  <c r="R297" i="60"/>
  <c r="R305" i="60"/>
  <c r="R313" i="60"/>
  <c r="R321" i="60"/>
  <c r="R329" i="60"/>
  <c r="R337" i="60"/>
  <c r="R345" i="60"/>
  <c r="R353" i="60"/>
  <c r="R361" i="60"/>
  <c r="R369" i="60"/>
  <c r="R377" i="60"/>
  <c r="R385" i="60"/>
  <c r="R393" i="60"/>
  <c r="R401" i="60"/>
  <c r="R409" i="60"/>
  <c r="R417" i="60"/>
  <c r="R425" i="60"/>
  <c r="R433" i="60"/>
  <c r="R441" i="60"/>
  <c r="R449" i="60"/>
  <c r="R457" i="60"/>
  <c r="R465" i="60"/>
  <c r="R473" i="60"/>
  <c r="R481" i="60"/>
  <c r="R489" i="60"/>
  <c r="R497" i="60"/>
  <c r="R4" i="61"/>
  <c r="R8" i="61"/>
  <c r="R16" i="61"/>
  <c r="R24" i="61"/>
  <c r="R32" i="61"/>
  <c r="R40" i="61"/>
  <c r="R48" i="61"/>
  <c r="R56" i="61"/>
  <c r="R64" i="61"/>
  <c r="R72" i="61"/>
  <c r="R80" i="61"/>
  <c r="R88" i="61"/>
  <c r="R96" i="61"/>
  <c r="R104" i="61"/>
  <c r="R112" i="61"/>
  <c r="R120" i="61"/>
  <c r="R128" i="61"/>
  <c r="R136" i="61"/>
  <c r="R144" i="61"/>
  <c r="R152" i="61"/>
  <c r="R160" i="61"/>
  <c r="R168" i="61"/>
  <c r="R9" i="60"/>
  <c r="R13" i="60"/>
  <c r="R17" i="60"/>
  <c r="R21" i="60"/>
  <c r="R25" i="60"/>
  <c r="R29" i="60"/>
  <c r="R33" i="60"/>
  <c r="R37" i="60"/>
  <c r="R42" i="60"/>
  <c r="R56" i="60"/>
  <c r="R65" i="60"/>
  <c r="R74" i="60"/>
  <c r="R88" i="60"/>
  <c r="R98" i="60"/>
  <c r="R106" i="60"/>
  <c r="R114" i="60"/>
  <c r="R122" i="60"/>
  <c r="R130" i="60"/>
  <c r="R138" i="60"/>
  <c r="R146" i="60"/>
  <c r="R154" i="60"/>
  <c r="R162" i="60"/>
  <c r="R170" i="60"/>
  <c r="R178" i="60"/>
  <c r="R186" i="60"/>
  <c r="R194" i="60"/>
  <c r="R202" i="60"/>
  <c r="R210" i="60"/>
  <c r="R218" i="60"/>
  <c r="R226" i="60"/>
  <c r="R234" i="60"/>
  <c r="R242" i="60"/>
  <c r="R250" i="60"/>
  <c r="R258" i="60"/>
  <c r="R266" i="60"/>
  <c r="R274" i="60"/>
  <c r="R282" i="60"/>
  <c r="R290" i="60"/>
  <c r="R298" i="60"/>
  <c r="R306" i="60"/>
  <c r="R314" i="60"/>
  <c r="R322" i="60"/>
  <c r="R330" i="60"/>
  <c r="R338" i="60"/>
  <c r="R346" i="60"/>
  <c r="R354" i="60"/>
  <c r="R362" i="60"/>
  <c r="R370" i="60"/>
  <c r="R378" i="60"/>
  <c r="R386" i="60"/>
  <c r="R394" i="60"/>
  <c r="R402" i="60"/>
  <c r="R410" i="60"/>
  <c r="R418" i="60"/>
  <c r="R426" i="60"/>
  <c r="R434" i="60"/>
  <c r="R442" i="60"/>
  <c r="R450" i="60"/>
  <c r="R458" i="60"/>
  <c r="R466" i="60"/>
  <c r="R474" i="60"/>
  <c r="R482" i="60"/>
  <c r="R490" i="60"/>
  <c r="R498" i="60"/>
  <c r="R9" i="61"/>
  <c r="R17" i="61"/>
  <c r="R25" i="61"/>
  <c r="R33" i="61"/>
  <c r="R41" i="61"/>
  <c r="R49" i="61"/>
  <c r="R57" i="61"/>
  <c r="R65" i="61"/>
  <c r="R73" i="61"/>
  <c r="R81" i="61"/>
  <c r="R89" i="61"/>
  <c r="R97" i="61"/>
  <c r="R105" i="61"/>
  <c r="R113" i="61"/>
  <c r="R121" i="61"/>
  <c r="R129" i="61"/>
  <c r="R137" i="61"/>
  <c r="R145" i="61"/>
  <c r="R153" i="61"/>
  <c r="R161" i="61"/>
  <c r="R52" i="60"/>
  <c r="R61" i="60"/>
  <c r="R70" i="60"/>
  <c r="R84" i="60"/>
  <c r="R93" i="60"/>
  <c r="R99" i="60"/>
  <c r="R107" i="60"/>
  <c r="R115" i="60"/>
  <c r="R123" i="60"/>
  <c r="R131" i="60"/>
  <c r="R139" i="60"/>
  <c r="R147" i="60"/>
  <c r="R155" i="60"/>
  <c r="R163" i="60"/>
  <c r="R171" i="60"/>
  <c r="R179" i="60"/>
  <c r="R187" i="60"/>
  <c r="R195" i="60"/>
  <c r="R203" i="60"/>
  <c r="R211" i="60"/>
  <c r="R219" i="60"/>
  <c r="R227" i="60"/>
  <c r="R235" i="60"/>
  <c r="R243" i="60"/>
  <c r="R251" i="60"/>
  <c r="R259" i="60"/>
  <c r="R267" i="60"/>
  <c r="R275" i="60"/>
  <c r="R283" i="60"/>
  <c r="R291" i="60"/>
  <c r="R299" i="60"/>
  <c r="R307" i="60"/>
  <c r="R315" i="60"/>
  <c r="R323" i="60"/>
  <c r="R331" i="60"/>
  <c r="R339" i="60"/>
  <c r="R347" i="60"/>
  <c r="R355" i="60"/>
  <c r="R363" i="60"/>
  <c r="R371" i="60"/>
  <c r="R379" i="60"/>
  <c r="R387" i="60"/>
  <c r="R395" i="60"/>
  <c r="R403" i="60"/>
  <c r="R411" i="60"/>
  <c r="R419" i="60"/>
  <c r="R427" i="60"/>
  <c r="R435" i="60"/>
  <c r="R443" i="60"/>
  <c r="R451" i="60"/>
  <c r="R459" i="60"/>
  <c r="R467" i="60"/>
  <c r="R475" i="60"/>
  <c r="R483" i="60"/>
  <c r="R491" i="60"/>
  <c r="R499" i="60"/>
  <c r="R5" i="61"/>
  <c r="R10" i="61"/>
  <c r="R18" i="61"/>
  <c r="R26" i="61"/>
  <c r="R34" i="61"/>
  <c r="R42" i="61"/>
  <c r="R50" i="61"/>
  <c r="R58" i="61"/>
  <c r="R66" i="61"/>
  <c r="R74" i="61"/>
  <c r="R82" i="61"/>
  <c r="R90" i="61"/>
  <c r="R98" i="61"/>
  <c r="R106" i="61"/>
  <c r="R114" i="61"/>
  <c r="R122" i="61"/>
  <c r="R130" i="61"/>
  <c r="R138" i="61"/>
  <c r="R146" i="61"/>
  <c r="R154" i="61"/>
  <c r="R162" i="61"/>
  <c r="R10" i="60"/>
  <c r="R14" i="60"/>
  <c r="R18" i="60"/>
  <c r="R22" i="60"/>
  <c r="R26" i="60"/>
  <c r="R30" i="60"/>
  <c r="R34" i="60"/>
  <c r="R38" i="60"/>
  <c r="R48" i="60"/>
  <c r="R57" i="60"/>
  <c r="R66" i="60"/>
  <c r="R80" i="60"/>
  <c r="R89" i="60"/>
  <c r="R100" i="60"/>
  <c r="R108" i="60"/>
  <c r="R116" i="60"/>
  <c r="R124" i="60"/>
  <c r="R132" i="60"/>
  <c r="R140" i="60"/>
  <c r="R148" i="60"/>
  <c r="R156" i="60"/>
  <c r="R164" i="60"/>
  <c r="R172" i="60"/>
  <c r="R180" i="60"/>
  <c r="R188" i="60"/>
  <c r="R196" i="60"/>
  <c r="R204" i="60"/>
  <c r="R212" i="60"/>
  <c r="R220" i="60"/>
  <c r="R228" i="60"/>
  <c r="R236" i="60"/>
  <c r="R244" i="60"/>
  <c r="R252" i="60"/>
  <c r="R260" i="60"/>
  <c r="R268" i="60"/>
  <c r="R276" i="60"/>
  <c r="R284" i="60"/>
  <c r="R292" i="60"/>
  <c r="R300" i="60"/>
  <c r="R308" i="60"/>
  <c r="R316" i="60"/>
  <c r="R324" i="60"/>
  <c r="R332" i="60"/>
  <c r="R340" i="60"/>
  <c r="R348" i="60"/>
  <c r="R356" i="60"/>
  <c r="R364" i="60"/>
  <c r="R372" i="60"/>
  <c r="R380" i="60"/>
  <c r="R388" i="60"/>
  <c r="R396" i="60"/>
  <c r="R404" i="60"/>
  <c r="R412" i="60"/>
  <c r="R420" i="60"/>
  <c r="R428" i="60"/>
  <c r="R436" i="60"/>
  <c r="R444" i="60"/>
  <c r="R452" i="60"/>
  <c r="R460" i="60"/>
  <c r="R468" i="60"/>
  <c r="R476" i="60"/>
  <c r="R484" i="60"/>
  <c r="R492" i="60"/>
  <c r="R2" i="61"/>
  <c r="R11" i="61"/>
  <c r="R19" i="61"/>
  <c r="R27" i="61"/>
  <c r="R35" i="61"/>
  <c r="R43" i="61"/>
  <c r="R51" i="61"/>
  <c r="R59" i="61"/>
  <c r="R67" i="61"/>
  <c r="R75" i="61"/>
  <c r="R83" i="61"/>
  <c r="R91" i="61"/>
  <c r="R99" i="61"/>
  <c r="R107" i="61"/>
  <c r="R115" i="61"/>
  <c r="R123" i="61"/>
  <c r="R131" i="61"/>
  <c r="R44" i="60"/>
  <c r="R53" i="60"/>
  <c r="R62" i="60"/>
  <c r="R76" i="60"/>
  <c r="R85" i="60"/>
  <c r="R94" i="60"/>
  <c r="R101" i="60"/>
  <c r="R109" i="60"/>
  <c r="R117" i="60"/>
  <c r="R125" i="60"/>
  <c r="R133" i="60"/>
  <c r="R141" i="60"/>
  <c r="R149" i="60"/>
  <c r="R157" i="60"/>
  <c r="R165" i="60"/>
  <c r="R173" i="60"/>
  <c r="R181" i="60"/>
  <c r="R189" i="60"/>
  <c r="R197" i="60"/>
  <c r="R205" i="60"/>
  <c r="R213" i="60"/>
  <c r="R221" i="60"/>
  <c r="R229" i="60"/>
  <c r="R237" i="60"/>
  <c r="R245" i="60"/>
  <c r="R253" i="60"/>
  <c r="R261" i="60"/>
  <c r="R269" i="60"/>
  <c r="R277" i="60"/>
  <c r="R285" i="60"/>
  <c r="R293" i="60"/>
  <c r="R301" i="60"/>
  <c r="R309" i="60"/>
  <c r="R317" i="60"/>
  <c r="R325" i="60"/>
  <c r="R333" i="60"/>
  <c r="R341" i="60"/>
  <c r="R349" i="60"/>
  <c r="R357" i="60"/>
  <c r="R365" i="60"/>
  <c r="R373" i="60"/>
  <c r="R381" i="60"/>
  <c r="R389" i="60"/>
  <c r="R397" i="60"/>
  <c r="R405" i="60"/>
  <c r="R413" i="60"/>
  <c r="R421" i="60"/>
  <c r="R429" i="60"/>
  <c r="R437" i="60"/>
  <c r="R445" i="60"/>
  <c r="R453" i="60"/>
  <c r="R461" i="60"/>
  <c r="R469" i="60"/>
  <c r="R477" i="60"/>
  <c r="R485" i="60"/>
  <c r="R493" i="60"/>
  <c r="R6" i="61"/>
  <c r="R12" i="61"/>
  <c r="R20" i="61"/>
  <c r="R28" i="61"/>
  <c r="R36" i="61"/>
  <c r="R44" i="61"/>
  <c r="R52" i="61"/>
  <c r="R60" i="61"/>
  <c r="R68" i="61"/>
  <c r="R76" i="61"/>
  <c r="R84" i="61"/>
  <c r="R92" i="61"/>
  <c r="R100" i="61"/>
  <c r="R108" i="61"/>
  <c r="R116" i="61"/>
  <c r="R124" i="61"/>
  <c r="R132" i="61"/>
  <c r="R140" i="61"/>
  <c r="R148" i="61"/>
  <c r="R156" i="61"/>
  <c r="R164" i="61"/>
  <c r="R45" i="60"/>
  <c r="R54" i="60"/>
  <c r="R68" i="60"/>
  <c r="R77" i="60"/>
  <c r="R86" i="60"/>
  <c r="R95" i="60"/>
  <c r="R103" i="60"/>
  <c r="R111" i="60"/>
  <c r="R119" i="60"/>
  <c r="R127" i="60"/>
  <c r="R135" i="60"/>
  <c r="R143" i="60"/>
  <c r="R151" i="60"/>
  <c r="R159" i="60"/>
  <c r="R167" i="60"/>
  <c r="R175" i="60"/>
  <c r="R183" i="60"/>
  <c r="R191" i="60"/>
  <c r="R199" i="60"/>
  <c r="R207" i="60"/>
  <c r="R215" i="60"/>
  <c r="R223" i="60"/>
  <c r="R231" i="60"/>
  <c r="R239" i="60"/>
  <c r="R247" i="60"/>
  <c r="R255" i="60"/>
  <c r="R263" i="60"/>
  <c r="R271" i="60"/>
  <c r="R279" i="60"/>
  <c r="R287" i="60"/>
  <c r="R295" i="60"/>
  <c r="R303" i="60"/>
  <c r="R311" i="60"/>
  <c r="R319" i="60"/>
  <c r="R327" i="60"/>
  <c r="R335" i="60"/>
  <c r="R343" i="60"/>
  <c r="R351" i="60"/>
  <c r="R359" i="60"/>
  <c r="R367" i="60"/>
  <c r="R375" i="60"/>
  <c r="R383" i="60"/>
  <c r="R391" i="60"/>
  <c r="R399" i="60"/>
  <c r="R407" i="60"/>
  <c r="R415" i="60"/>
  <c r="R423" i="60"/>
  <c r="R431" i="60"/>
  <c r="R439" i="60"/>
  <c r="R447" i="60"/>
  <c r="R455" i="60"/>
  <c r="R463" i="60"/>
  <c r="R471" i="60"/>
  <c r="R479" i="60"/>
  <c r="R487" i="60"/>
  <c r="R495" i="60"/>
  <c r="R3" i="61"/>
  <c r="R7" i="61"/>
  <c r="R14" i="61"/>
  <c r="R22" i="61"/>
  <c r="R30" i="61"/>
  <c r="R38" i="61"/>
  <c r="R46" i="61"/>
  <c r="R54" i="61"/>
  <c r="R62" i="61"/>
  <c r="R70" i="61"/>
  <c r="R78" i="61"/>
  <c r="R86" i="61"/>
  <c r="R94" i="61"/>
  <c r="R102" i="61"/>
  <c r="R110" i="61"/>
  <c r="R118" i="61"/>
  <c r="R126" i="61"/>
  <c r="R134" i="61"/>
  <c r="R142" i="61"/>
  <c r="R150" i="61"/>
  <c r="R158" i="61"/>
  <c r="R166" i="61"/>
  <c r="R201" i="61"/>
  <c r="R193" i="61"/>
  <c r="R185" i="61"/>
  <c r="R177" i="61"/>
  <c r="R169" i="61"/>
  <c r="R139" i="61"/>
  <c r="R77" i="61"/>
  <c r="R13" i="61"/>
  <c r="R494" i="60"/>
  <c r="R430" i="60"/>
  <c r="R366" i="60"/>
  <c r="R302" i="60"/>
  <c r="R238" i="60"/>
  <c r="R174" i="60"/>
  <c r="R110" i="60"/>
  <c r="R31" i="60"/>
  <c r="R200" i="61"/>
  <c r="R192" i="61"/>
  <c r="R184" i="61"/>
  <c r="R176" i="61"/>
  <c r="R165" i="61"/>
  <c r="R133" i="61"/>
  <c r="R69" i="61"/>
  <c r="R486" i="60"/>
  <c r="R422" i="60"/>
  <c r="R358" i="60"/>
  <c r="R294" i="60"/>
  <c r="R230" i="60"/>
  <c r="R166" i="60"/>
  <c r="R102" i="60"/>
  <c r="R81" i="60"/>
  <c r="R11" i="60"/>
  <c r="AX1" i="60"/>
  <c r="R199" i="61"/>
  <c r="R191" i="61"/>
  <c r="R183" i="61"/>
  <c r="R175" i="61"/>
  <c r="R163" i="61"/>
  <c r="R125" i="61"/>
  <c r="R61" i="61"/>
  <c r="R478" i="60"/>
  <c r="R414" i="60"/>
  <c r="R350" i="60"/>
  <c r="R286" i="60"/>
  <c r="R222" i="60"/>
  <c r="R158" i="60"/>
  <c r="R58" i="60"/>
  <c r="R23" i="60"/>
  <c r="BK1" i="1"/>
  <c r="R198" i="61"/>
  <c r="R190" i="61"/>
  <c r="R182" i="61"/>
  <c r="R174" i="61"/>
  <c r="R157" i="61"/>
  <c r="R117" i="61"/>
  <c r="R53" i="61"/>
  <c r="R470" i="60"/>
  <c r="R406" i="60"/>
  <c r="R342" i="60"/>
  <c r="R278" i="60"/>
  <c r="R214" i="60"/>
  <c r="R150" i="60"/>
  <c r="R72" i="60"/>
  <c r="R35" i="60"/>
  <c r="R197" i="61"/>
  <c r="R189" i="61"/>
  <c r="R181" i="61"/>
  <c r="R173" i="61"/>
  <c r="R155" i="61"/>
  <c r="R109" i="61"/>
  <c r="R45" i="61"/>
  <c r="R462" i="60"/>
  <c r="R398" i="60"/>
  <c r="R334" i="60"/>
  <c r="R270" i="60"/>
  <c r="R206" i="60"/>
  <c r="R142" i="60"/>
  <c r="R49" i="60"/>
  <c r="R15" i="60"/>
  <c r="AO1" i="1"/>
  <c r="AQ1" i="62"/>
  <c r="R196" i="61"/>
  <c r="R188" i="61"/>
  <c r="R180" i="61"/>
  <c r="R172" i="61"/>
  <c r="R149" i="61"/>
  <c r="R101" i="61"/>
  <c r="R37" i="61"/>
  <c r="R454" i="60"/>
  <c r="R390" i="60"/>
  <c r="R326" i="60"/>
  <c r="R262" i="60"/>
  <c r="R198" i="60"/>
  <c r="R134" i="60"/>
  <c r="R27" i="60"/>
  <c r="R39" i="60"/>
  <c r="J164" i="49"/>
  <c r="J78" i="49"/>
  <c r="J141" i="49"/>
  <c r="BP1" i="1"/>
  <c r="AI1" i="1"/>
  <c r="AC1" i="1"/>
  <c r="J54" i="49"/>
  <c r="J110" i="49"/>
  <c r="J172" i="49"/>
  <c r="BD1" i="62"/>
  <c r="J38" i="49"/>
  <c r="J156" i="49"/>
  <c r="J70" i="49"/>
  <c r="J62" i="49"/>
  <c r="J118" i="49"/>
  <c r="BD1" i="60"/>
  <c r="BD1" i="61"/>
  <c r="F26" i="51"/>
  <c r="J180" i="49"/>
  <c r="J149" i="49"/>
  <c r="J102" i="49"/>
  <c r="J86" i="49"/>
  <c r="AU1" i="1"/>
  <c r="BW1" i="62"/>
  <c r="J22" i="49"/>
  <c r="J125" i="49"/>
  <c r="J14" i="49"/>
  <c r="BW1" i="60"/>
  <c r="BW1" i="61"/>
  <c r="U10" i="54"/>
  <c r="G26" i="51"/>
  <c r="AV1" i="1"/>
  <c r="Z1" i="61"/>
  <c r="AS1" i="62"/>
  <c r="BP1" i="62"/>
  <c r="J30" i="49"/>
  <c r="J196" i="49"/>
  <c r="J133" i="49"/>
  <c r="J188" i="49"/>
  <c r="J94" i="49"/>
  <c r="Z1" i="60"/>
  <c r="AQ1" i="60"/>
  <c r="BL1" i="61"/>
  <c r="H59" i="58"/>
  <c r="AK1" i="1"/>
  <c r="AT1" i="61"/>
  <c r="C6" i="63"/>
  <c r="D1" i="1"/>
  <c r="I1" i="62"/>
  <c r="I1" i="61"/>
  <c r="BJ1" i="62"/>
  <c r="BA1" i="1"/>
  <c r="BJ1" i="61"/>
  <c r="R3" i="51"/>
  <c r="F42" i="51"/>
  <c r="C11" i="15"/>
  <c r="G7" i="63"/>
  <c r="P7" i="63"/>
  <c r="BH1" i="1"/>
  <c r="BQ1" i="61"/>
  <c r="AE1" i="60"/>
  <c r="X1" i="61"/>
  <c r="H219" i="58"/>
  <c r="V1" i="1"/>
  <c r="BQ1" i="60"/>
  <c r="BY1" i="61"/>
  <c r="BQ1" i="62"/>
  <c r="AY1" i="1"/>
  <c r="J7" i="63"/>
  <c r="BT1" i="61"/>
  <c r="BH1" i="60"/>
  <c r="M7" i="63"/>
  <c r="M3" i="51"/>
  <c r="O1" i="1"/>
  <c r="AC1" i="60"/>
  <c r="BF1" i="1"/>
  <c r="D30" i="51"/>
  <c r="F30" i="51"/>
  <c r="E30" i="51"/>
  <c r="AA1" i="1"/>
  <c r="BE1" i="1"/>
  <c r="W10" i="54"/>
  <c r="G24" i="51"/>
  <c r="BK1" i="61"/>
  <c r="AO1" i="62"/>
  <c r="E42" i="51"/>
  <c r="G32" i="51"/>
  <c r="AF1" i="1"/>
  <c r="BZ1" i="60"/>
  <c r="AB1" i="61"/>
  <c r="BS1" i="62"/>
  <c r="G42" i="51"/>
  <c r="F32" i="51"/>
  <c r="BB1" i="1"/>
  <c r="E32" i="51"/>
  <c r="AB1" i="60"/>
  <c r="AG1" i="60"/>
  <c r="AJ1" i="61"/>
  <c r="BO1" i="61"/>
  <c r="AB1" i="1"/>
  <c r="AT1" i="60"/>
  <c r="X1" i="1"/>
  <c r="BU1" i="61"/>
  <c r="M10" i="54"/>
  <c r="G10" i="54"/>
  <c r="BN1" i="60"/>
  <c r="F31" i="51"/>
  <c r="D31" i="51"/>
  <c r="E31" i="51"/>
  <c r="G31" i="51"/>
  <c r="K1" i="1"/>
  <c r="BX1" i="60"/>
  <c r="T1" i="60"/>
  <c r="U1" i="1"/>
  <c r="AS1" i="60"/>
  <c r="S1" i="61"/>
  <c r="BG1" i="62"/>
  <c r="BP1" i="61"/>
  <c r="S1" i="62"/>
  <c r="X1" i="62"/>
  <c r="AA10" i="54"/>
  <c r="AE1" i="1"/>
  <c r="AH1" i="60"/>
  <c r="BH1" i="61"/>
  <c r="BF1" i="62"/>
  <c r="AG1" i="62"/>
  <c r="BM1" i="61"/>
  <c r="E27" i="51"/>
  <c r="D1" i="60"/>
  <c r="AF1" i="62"/>
  <c r="F37" i="51"/>
  <c r="Q1" i="61"/>
  <c r="BA1" i="61"/>
  <c r="BG1" i="60"/>
  <c r="Q1" i="60"/>
  <c r="B15" i="15"/>
  <c r="K340" i="1"/>
  <c r="AM1" i="60"/>
  <c r="BA1" i="60"/>
  <c r="BS1" i="60"/>
  <c r="BK1" i="60"/>
  <c r="AW1" i="61"/>
  <c r="BS1" i="61"/>
  <c r="AN1" i="1"/>
  <c r="K153" i="1"/>
  <c r="S1" i="60"/>
  <c r="AD1" i="60"/>
  <c r="BJ1" i="1"/>
  <c r="T1" i="61"/>
  <c r="AW1" i="60"/>
  <c r="AD1" i="61"/>
  <c r="H10" i="54"/>
  <c r="G28" i="51"/>
  <c r="K241" i="1"/>
  <c r="BB1" i="60"/>
  <c r="M1" i="61"/>
  <c r="J24" i="49"/>
  <c r="J17" i="49"/>
  <c r="J90" i="49"/>
  <c r="J114" i="49"/>
  <c r="K413" i="1"/>
  <c r="K98" i="1"/>
  <c r="G30" i="51"/>
  <c r="G37" i="51"/>
  <c r="BE1" i="60"/>
  <c r="BO1" i="60"/>
  <c r="F1" i="60"/>
  <c r="AK1" i="60"/>
  <c r="BZ1" i="61"/>
  <c r="O1" i="61"/>
  <c r="AC1" i="61"/>
  <c r="BM1" i="62"/>
  <c r="K109" i="49"/>
  <c r="K3" i="49"/>
  <c r="H319" i="58"/>
  <c r="J96" i="49"/>
  <c r="J132" i="49"/>
  <c r="J191" i="49"/>
  <c r="N1" i="1"/>
  <c r="K312" i="1"/>
  <c r="K107" i="1"/>
  <c r="E37" i="51"/>
  <c r="F24" i="51"/>
  <c r="BM1" i="60"/>
  <c r="AH1" i="1"/>
  <c r="BF1" i="60"/>
  <c r="AA1" i="60"/>
  <c r="W1" i="61"/>
  <c r="BF1" i="61"/>
  <c r="J126" i="49"/>
  <c r="J120" i="49"/>
  <c r="J9" i="49"/>
  <c r="BL1" i="1"/>
  <c r="K470" i="1"/>
  <c r="K232" i="1"/>
  <c r="E24" i="51"/>
  <c r="BO1" i="1"/>
  <c r="Q1" i="1"/>
  <c r="S1" i="1"/>
  <c r="BD1" i="1"/>
  <c r="AT1" i="1"/>
  <c r="AW1" i="1"/>
  <c r="R1" i="1"/>
  <c r="AJ1" i="1"/>
  <c r="BT1" i="60"/>
  <c r="AJ1" i="60"/>
  <c r="W1" i="60"/>
  <c r="AB1" i="62"/>
  <c r="AP1" i="61"/>
  <c r="BL1" i="62"/>
  <c r="J32" i="49"/>
  <c r="J139" i="49"/>
  <c r="J52" i="49"/>
  <c r="J46" i="49"/>
  <c r="BQ1" i="1"/>
  <c r="K446" i="1"/>
  <c r="K206" i="1"/>
  <c r="G27" i="51"/>
  <c r="G34" i="51"/>
  <c r="D10" i="54"/>
  <c r="AP1" i="60"/>
  <c r="S24" i="60"/>
  <c r="BP1" i="60"/>
  <c r="AF1" i="60"/>
  <c r="BX1" i="62"/>
  <c r="BB1" i="62"/>
  <c r="D1" i="62"/>
  <c r="BR1" i="61"/>
  <c r="J147" i="49"/>
  <c r="K374" i="1"/>
  <c r="K279" i="1"/>
  <c r="F27" i="51"/>
  <c r="F34" i="51"/>
  <c r="S99" i="60"/>
  <c r="BY1" i="60"/>
  <c r="BU1" i="60"/>
  <c r="BB1" i="61"/>
  <c r="AT1" i="62"/>
  <c r="D1" i="61"/>
  <c r="M6" i="63"/>
  <c r="H367" i="58"/>
  <c r="K350" i="1"/>
  <c r="E34" i="51"/>
  <c r="F10" i="54"/>
  <c r="AY1" i="60"/>
  <c r="O1" i="60"/>
  <c r="BR1" i="60"/>
  <c r="J71" i="49"/>
  <c r="J40" i="49"/>
  <c r="G1" i="1"/>
  <c r="K437" i="1"/>
  <c r="K136" i="1"/>
  <c r="AP1" i="1"/>
  <c r="AS1" i="1"/>
  <c r="I1" i="1"/>
  <c r="F1" i="61"/>
  <c r="BJ1" i="60"/>
  <c r="AK1" i="61"/>
  <c r="O1" i="62"/>
  <c r="K155" i="1"/>
  <c r="BO417" i="1"/>
  <c r="A450" i="38"/>
  <c r="A158" i="38"/>
  <c r="BS320" i="1"/>
  <c r="BS11" i="1"/>
  <c r="A196" i="38"/>
  <c r="BS196" i="1"/>
  <c r="A299" i="38"/>
  <c r="BS299" i="1"/>
  <c r="BS266" i="1"/>
  <c r="A266" i="38"/>
  <c r="A14" i="38"/>
  <c r="C14" i="38" s="1"/>
  <c r="BS14" i="1"/>
  <c r="A131" i="38"/>
  <c r="BS131" i="1"/>
  <c r="A103" i="38"/>
  <c r="BS103" i="1"/>
  <c r="A364" i="38"/>
  <c r="BS364" i="1"/>
  <c r="BS344" i="1"/>
  <c r="A344" i="38"/>
  <c r="A242" i="38"/>
  <c r="BS242" i="1"/>
  <c r="BS439" i="1"/>
  <c r="A439" i="38"/>
  <c r="BS318" i="1"/>
  <c r="A318" i="38"/>
  <c r="BS25" i="1"/>
  <c r="A25" i="38"/>
  <c r="C25" i="38" s="1"/>
  <c r="A125" i="38"/>
  <c r="BS125" i="1"/>
  <c r="BS192" i="1"/>
  <c r="A192" i="38"/>
  <c r="A167" i="38"/>
  <c r="BS167" i="1"/>
  <c r="A358" i="38"/>
  <c r="BS358" i="1"/>
  <c r="BS432" i="1"/>
  <c r="A432" i="38"/>
  <c r="A441" i="38"/>
  <c r="BS441" i="1"/>
  <c r="A161" i="38"/>
  <c r="BS161" i="1"/>
  <c r="BS359" i="1"/>
  <c r="A359" i="38"/>
  <c r="BO481" i="1"/>
  <c r="BO315" i="1"/>
  <c r="BO489" i="1"/>
  <c r="BO380" i="1"/>
  <c r="BO334" i="1"/>
  <c r="BO250" i="1"/>
  <c r="BO194" i="1"/>
  <c r="A501" i="38"/>
  <c r="BS501" i="1"/>
  <c r="A307" i="38"/>
  <c r="BS307" i="1"/>
  <c r="A330" i="38"/>
  <c r="BS330" i="1"/>
  <c r="BS262" i="1"/>
  <c r="A262" i="38"/>
  <c r="BS172" i="1"/>
  <c r="A172" i="38"/>
  <c r="A7" i="38"/>
  <c r="C7" i="38" s="1"/>
  <c r="BS7" i="1"/>
  <c r="Y39" i="1"/>
  <c r="BO94" i="1"/>
  <c r="BO276" i="1"/>
  <c r="BO308" i="1"/>
  <c r="BO340" i="1"/>
  <c r="BO479" i="1"/>
  <c r="BO297" i="1"/>
  <c r="BO409" i="1"/>
  <c r="A321" i="38"/>
  <c r="BS321" i="1"/>
  <c r="A499" i="38"/>
  <c r="BS499" i="1"/>
  <c r="BS218" i="1"/>
  <c r="A218" i="38"/>
  <c r="A440" i="38"/>
  <c r="BS440" i="1"/>
  <c r="A406" i="38"/>
  <c r="BS406" i="1"/>
  <c r="BS302" i="1"/>
  <c r="A302" i="38"/>
  <c r="BS138" i="1"/>
  <c r="A138" i="38"/>
  <c r="BO29" i="1"/>
  <c r="BO69" i="1"/>
  <c r="BO257" i="1"/>
  <c r="BO289" i="1"/>
  <c r="BO469" i="1"/>
  <c r="A18" i="38"/>
  <c r="C18" i="38" s="1"/>
  <c r="A297" i="38"/>
  <c r="A456" i="38"/>
  <c r="A304" i="38"/>
  <c r="A442" i="38"/>
  <c r="A387" i="38"/>
  <c r="BS387" i="1"/>
  <c r="A159" i="38"/>
  <c r="BS159" i="1"/>
  <c r="A259" i="38"/>
  <c r="BS259" i="1"/>
  <c r="BS43" i="1"/>
  <c r="A43" i="38"/>
  <c r="BS314" i="1"/>
  <c r="A314" i="38"/>
  <c r="BS93" i="1"/>
  <c r="A93" i="38"/>
  <c r="BS79" i="1"/>
  <c r="A79" i="38"/>
  <c r="BS301" i="1"/>
  <c r="A301" i="38"/>
  <c r="BS345" i="1"/>
  <c r="A345" i="38"/>
  <c r="A412" i="38"/>
  <c r="BS412" i="1"/>
  <c r="A62" i="38"/>
  <c r="BS62" i="1"/>
  <c r="BO400" i="1"/>
  <c r="BO299" i="1"/>
  <c r="BO406" i="1"/>
  <c r="BO372" i="1"/>
  <c r="BO123" i="1"/>
  <c r="BO474" i="1"/>
  <c r="BO293" i="1"/>
  <c r="BS494" i="1"/>
  <c r="A210" i="38"/>
  <c r="A451" i="38"/>
  <c r="BS59" i="1"/>
  <c r="BS241" i="1"/>
  <c r="BS269" i="1"/>
  <c r="A484" i="38"/>
  <c r="A348" i="38"/>
  <c r="BS290" i="1"/>
  <c r="A195" i="38"/>
  <c r="A398" i="38"/>
  <c r="A160" i="38"/>
  <c r="BS228" i="1"/>
  <c r="A228" i="38"/>
  <c r="BS420" i="1"/>
  <c r="A420" i="38"/>
  <c r="BS276" i="1"/>
  <c r="A276" i="38"/>
  <c r="BS112" i="1"/>
  <c r="A112" i="38"/>
  <c r="A371" i="38"/>
  <c r="BS371" i="1"/>
  <c r="BS148" i="1"/>
  <c r="A148" i="38"/>
  <c r="BS230" i="1"/>
  <c r="A230" i="38"/>
  <c r="A466" i="38"/>
  <c r="BS466" i="1"/>
  <c r="BO27" i="1"/>
  <c r="BO456" i="1"/>
  <c r="BO466" i="1"/>
  <c r="BO368" i="1"/>
  <c r="BO145" i="1"/>
  <c r="BO465" i="1"/>
  <c r="Y23" i="1"/>
  <c r="BO23" i="1" s="1"/>
  <c r="Y76" i="1"/>
  <c r="BO76" i="1" s="1"/>
  <c r="A270" i="38"/>
  <c r="BS235" i="1"/>
  <c r="A313" i="38"/>
  <c r="BS313" i="1"/>
  <c r="BS119" i="1"/>
  <c r="A119" i="38"/>
  <c r="A61" i="38"/>
  <c r="BS61" i="1"/>
  <c r="A339" i="38"/>
  <c r="BS339" i="1"/>
  <c r="A463" i="38"/>
  <c r="BS463" i="1"/>
  <c r="A20" i="38"/>
  <c r="C20" i="38" s="1"/>
  <c r="BS20" i="1"/>
  <c r="BS365" i="1"/>
  <c r="A365" i="38"/>
  <c r="BS355" i="1"/>
  <c r="A355" i="38"/>
  <c r="BS263" i="1"/>
  <c r="A263" i="38"/>
  <c r="BS92" i="1"/>
  <c r="A92" i="38"/>
  <c r="BS49" i="1"/>
  <c r="A49" i="38"/>
  <c r="A75" i="38"/>
  <c r="BS75" i="1"/>
  <c r="BO449" i="1"/>
  <c r="BO218" i="1"/>
  <c r="G38" i="51"/>
  <c r="A216" i="38"/>
  <c r="BS65" i="1"/>
  <c r="BS326" i="1"/>
  <c r="BS298" i="1"/>
  <c r="BS436" i="1"/>
  <c r="BS224" i="1"/>
  <c r="BS229" i="1"/>
  <c r="A83" i="38"/>
  <c r="BS83" i="1"/>
  <c r="BS476" i="1"/>
  <c r="A476" i="38"/>
  <c r="A385" i="38"/>
  <c r="BS385" i="1"/>
  <c r="A347" i="38"/>
  <c r="BS347" i="1"/>
  <c r="A64" i="38"/>
  <c r="BS64" i="1"/>
  <c r="A26" i="38"/>
  <c r="C26" i="38" s="1"/>
  <c r="BS26" i="1"/>
  <c r="BS317" i="1"/>
  <c r="A317" i="38"/>
  <c r="BS462" i="1"/>
  <c r="A462" i="38"/>
  <c r="A373" i="38"/>
  <c r="BS373" i="1"/>
  <c r="BO448" i="1"/>
  <c r="BO86" i="1"/>
  <c r="Y44" i="1"/>
  <c r="BO44" i="1" s="1"/>
  <c r="Y56" i="1"/>
  <c r="Y88" i="1"/>
  <c r="Y104" i="1"/>
  <c r="BO104" i="1" s="1"/>
  <c r="Y108" i="1"/>
  <c r="Y112" i="1"/>
  <c r="Y124" i="1"/>
  <c r="Y25" i="1"/>
  <c r="BO25" i="1" s="1"/>
  <c r="Y33" i="1"/>
  <c r="BO33" i="1" s="1"/>
  <c r="Y65" i="1"/>
  <c r="BO65" i="1" s="1"/>
  <c r="Y73" i="1"/>
  <c r="BO73" i="1" s="1"/>
  <c r="Y81" i="1"/>
  <c r="BO81" i="1" s="1"/>
  <c r="Y140" i="1"/>
  <c r="BO140" i="1" s="1"/>
  <c r="Y148" i="1"/>
  <c r="BO148" i="1" s="1"/>
  <c r="Y156" i="1"/>
  <c r="BO156" i="1" s="1"/>
  <c r="Y188" i="1"/>
  <c r="BO188" i="1" s="1"/>
  <c r="Y204" i="1"/>
  <c r="BO204" i="1" s="1"/>
  <c r="Y212" i="1"/>
  <c r="BO212" i="1" s="1"/>
  <c r="Y220" i="1"/>
  <c r="Y227" i="1"/>
  <c r="Y243" i="1"/>
  <c r="Y247" i="1"/>
  <c r="BO247" i="1" s="1"/>
  <c r="Y251" i="1"/>
  <c r="Y255" i="1"/>
  <c r="BO255" i="1" s="1"/>
  <c r="Y263" i="1"/>
  <c r="BO263" i="1" s="1"/>
  <c r="Y155" i="1"/>
  <c r="BO155" i="1" s="1"/>
  <c r="Y163" i="1"/>
  <c r="BO163" i="1" s="1"/>
  <c r="Y171" i="1"/>
  <c r="Y179" i="1"/>
  <c r="BO179" i="1" s="1"/>
  <c r="Y203" i="1"/>
  <c r="Y219" i="1"/>
  <c r="Y264" i="1"/>
  <c r="BO264" i="1" s="1"/>
  <c r="Y272" i="1"/>
  <c r="BO272" i="1" s="1"/>
  <c r="Y280" i="1"/>
  <c r="BO280" i="1" s="1"/>
  <c r="Y320" i="1"/>
  <c r="Y328" i="1"/>
  <c r="Y336" i="1"/>
  <c r="BO336" i="1" s="1"/>
  <c r="Y344" i="1"/>
  <c r="BO344" i="1" s="1"/>
  <c r="Y352" i="1"/>
  <c r="Y360" i="1"/>
  <c r="Y385" i="1"/>
  <c r="Y389" i="1"/>
  <c r="BO389" i="1" s="1"/>
  <c r="Y393" i="1"/>
  <c r="Y434" i="1"/>
  <c r="BO434" i="1" s="1"/>
  <c r="Y442" i="1"/>
  <c r="BO442" i="1" s="1"/>
  <c r="Y450" i="1"/>
  <c r="BO450" i="1" s="1"/>
  <c r="Y497" i="1"/>
  <c r="BO497" i="1" s="1"/>
  <c r="BO269" i="1"/>
  <c r="BO277" i="1"/>
  <c r="BO325" i="1"/>
  <c r="BO333" i="1"/>
  <c r="BO341" i="1"/>
  <c r="BO428" i="1"/>
  <c r="BO443" i="1"/>
  <c r="BO491" i="1"/>
  <c r="BO46" i="1"/>
  <c r="BO107" i="1"/>
  <c r="BO111" i="1"/>
  <c r="BO47" i="1"/>
  <c r="BO63" i="1"/>
  <c r="BO234" i="1"/>
  <c r="BO238" i="1"/>
  <c r="A399" i="38"/>
  <c r="A13" i="38"/>
  <c r="C13" i="38" s="1"/>
  <c r="BS13" i="1"/>
  <c r="A57" i="38"/>
  <c r="BS57" i="1"/>
  <c r="A82" i="38"/>
  <c r="BS82" i="1"/>
  <c r="A391" i="38"/>
  <c r="BS391" i="1"/>
  <c r="A323" i="38"/>
  <c r="BS323" i="1"/>
  <c r="BO78" i="1"/>
  <c r="A400" i="38"/>
  <c r="BS400" i="1"/>
  <c r="BS27" i="1"/>
  <c r="A27" i="38"/>
  <c r="C27" i="38" s="1"/>
  <c r="BS275" i="1"/>
  <c r="A275" i="38"/>
  <c r="A17" i="38"/>
  <c r="C17" i="38" s="1"/>
  <c r="BS17" i="1"/>
  <c r="A104" i="38"/>
  <c r="BS104" i="1"/>
  <c r="A38" i="38"/>
  <c r="BS38" i="1"/>
  <c r="A137" i="38"/>
  <c r="BS137" i="1"/>
  <c r="BS386" i="1"/>
  <c r="A386" i="38"/>
  <c r="BS108" i="1"/>
  <c r="A108" i="38"/>
  <c r="BO488" i="1"/>
  <c r="BO426" i="1"/>
  <c r="BO431" i="1"/>
  <c r="BO384" i="1"/>
  <c r="BO278" i="1"/>
  <c r="BO177" i="1"/>
  <c r="BO254" i="1"/>
  <c r="BO211" i="1"/>
  <c r="Y6" i="1"/>
  <c r="BO6" i="1" s="1"/>
  <c r="Y10" i="1"/>
  <c r="Y18" i="1"/>
  <c r="Y22" i="1"/>
  <c r="Y28" i="1"/>
  <c r="BO28" i="1" s="1"/>
  <c r="BO304" i="1"/>
  <c r="BO475" i="1"/>
  <c r="BO309" i="1"/>
  <c r="BO412" i="1"/>
  <c r="BO458" i="1"/>
  <c r="Y26" i="1"/>
  <c r="BO26" i="1" s="1"/>
  <c r="Y34" i="1"/>
  <c r="BO34" i="1" s="1"/>
  <c r="Y58" i="1"/>
  <c r="BO58" i="1" s="1"/>
  <c r="Y66" i="1"/>
  <c r="Y74" i="1"/>
  <c r="Y82" i="1"/>
  <c r="BO82" i="1" s="1"/>
  <c r="Y89" i="1"/>
  <c r="BO89" i="1" s="1"/>
  <c r="Y93" i="1"/>
  <c r="Y97" i="1"/>
  <c r="BO97" i="1" s="1"/>
  <c r="Y109" i="1"/>
  <c r="Y117" i="1"/>
  <c r="BO117" i="1" s="1"/>
  <c r="Y121" i="1"/>
  <c r="Y125" i="1"/>
  <c r="Y129" i="1"/>
  <c r="BO129" i="1" s="1"/>
  <c r="Y67" i="1"/>
  <c r="BO67" i="1" s="1"/>
  <c r="Y75" i="1"/>
  <c r="Y83" i="1"/>
  <c r="Y134" i="1"/>
  <c r="Y150" i="1"/>
  <c r="BO150" i="1" s="1"/>
  <c r="Y174" i="1"/>
  <c r="BO174" i="1" s="1"/>
  <c r="Y182" i="1"/>
  <c r="BO182" i="1" s="1"/>
  <c r="Y190" i="1"/>
  <c r="BO190" i="1" s="1"/>
  <c r="Y198" i="1"/>
  <c r="BO198" i="1" s="1"/>
  <c r="Y214" i="1"/>
  <c r="BO214" i="1" s="1"/>
  <c r="Y222" i="1"/>
  <c r="BO222" i="1" s="1"/>
  <c r="Y228" i="1"/>
  <c r="Y244" i="1"/>
  <c r="Y248" i="1"/>
  <c r="BO248" i="1" s="1"/>
  <c r="Y252" i="1"/>
  <c r="BO252" i="1" s="1"/>
  <c r="Y256" i="1"/>
  <c r="BO256" i="1" s="1"/>
  <c r="Y260" i="1"/>
  <c r="BO260" i="1" s="1"/>
  <c r="Y133" i="1"/>
  <c r="BO133" i="1" s="1"/>
  <c r="Y141" i="1"/>
  <c r="BO141" i="1" s="1"/>
  <c r="Y149" i="1"/>
  <c r="BO149" i="1" s="1"/>
  <c r="Y157" i="1"/>
  <c r="BO157" i="1" s="1"/>
  <c r="Y165" i="1"/>
  <c r="BO165" i="1" s="1"/>
  <c r="Y173" i="1"/>
  <c r="BO173" i="1" s="1"/>
  <c r="Y181" i="1"/>
  <c r="BO181" i="1" s="1"/>
  <c r="Y189" i="1"/>
  <c r="BO189" i="1" s="1"/>
  <c r="Y197" i="1"/>
  <c r="BO197" i="1" s="1"/>
  <c r="Y205" i="1"/>
  <c r="BO205" i="1" s="1"/>
  <c r="Y213" i="1"/>
  <c r="BO213" i="1" s="1"/>
  <c r="Y221" i="1"/>
  <c r="BO221" i="1" s="1"/>
  <c r="Y266" i="1"/>
  <c r="BO266" i="1" s="1"/>
  <c r="Y274" i="1"/>
  <c r="Y282" i="1"/>
  <c r="BO282" i="1" s="1"/>
  <c r="Y290" i="1"/>
  <c r="Y298" i="1"/>
  <c r="BO298" i="1" s="1"/>
  <c r="Y306" i="1"/>
  <c r="Y314" i="1"/>
  <c r="BO314" i="1" s="1"/>
  <c r="Y322" i="1"/>
  <c r="Y330" i="1"/>
  <c r="BO330" i="1" s="1"/>
  <c r="Y338" i="1"/>
  <c r="BO338" i="1" s="1"/>
  <c r="Y346" i="1"/>
  <c r="BO346" i="1" s="1"/>
  <c r="Y354" i="1"/>
  <c r="BO354" i="1" s="1"/>
  <c r="Y362" i="1"/>
  <c r="BO362" i="1" s="1"/>
  <c r="Y366" i="1"/>
  <c r="BO366" i="1" s="1"/>
  <c r="Y370" i="1"/>
  <c r="BO370" i="1" s="1"/>
  <c r="Y374" i="1"/>
  <c r="BO374" i="1" s="1"/>
  <c r="Y378" i="1"/>
  <c r="BO378" i="1" s="1"/>
  <c r="Y382" i="1"/>
  <c r="Y386" i="1"/>
  <c r="BO386" i="1" s="1"/>
  <c r="Y390" i="1"/>
  <c r="Y394" i="1"/>
  <c r="BO394" i="1" s="1"/>
  <c r="Y398" i="1"/>
  <c r="Y403" i="1"/>
  <c r="BO403" i="1" s="1"/>
  <c r="Y411" i="1"/>
  <c r="BO411" i="1" s="1"/>
  <c r="Y419" i="1"/>
  <c r="Y427" i="1"/>
  <c r="BO427" i="1" s="1"/>
  <c r="Y436" i="1"/>
  <c r="Y444" i="1"/>
  <c r="Y452" i="1"/>
  <c r="Y461" i="1"/>
  <c r="BO461" i="1" s="1"/>
  <c r="Y470" i="1"/>
  <c r="Y477" i="1"/>
  <c r="BO477" i="1" s="1"/>
  <c r="Y485" i="1"/>
  <c r="Y492" i="1"/>
  <c r="BO492" i="1" s="1"/>
  <c r="Y500" i="1"/>
  <c r="BO500" i="1" s="1"/>
  <c r="Y271" i="1"/>
  <c r="Y279" i="1"/>
  <c r="BO279" i="1" s="1"/>
  <c r="Y287" i="1"/>
  <c r="Y295" i="1"/>
  <c r="BO295" i="1" s="1"/>
  <c r="Y303" i="1"/>
  <c r="Y311" i="1"/>
  <c r="BO311" i="1" s="1"/>
  <c r="Y319" i="1"/>
  <c r="BO319" i="1" s="1"/>
  <c r="Y327" i="1"/>
  <c r="BO327" i="1" s="1"/>
  <c r="Y335" i="1"/>
  <c r="BO335" i="1" s="1"/>
  <c r="Y343" i="1"/>
  <c r="BO343" i="1" s="1"/>
  <c r="Y351" i="1"/>
  <c r="BO351" i="1" s="1"/>
  <c r="Y359" i="1"/>
  <c r="BO359" i="1" s="1"/>
  <c r="Y407" i="1"/>
  <c r="BO407" i="1" s="1"/>
  <c r="Y414" i="1"/>
  <c r="BO414" i="1" s="1"/>
  <c r="Y422" i="1"/>
  <c r="BO422" i="1" s="1"/>
  <c r="Y430" i="1"/>
  <c r="BO430" i="1" s="1"/>
  <c r="Y437" i="1"/>
  <c r="BO437" i="1" s="1"/>
  <c r="Y445" i="1"/>
  <c r="BO445" i="1" s="1"/>
  <c r="Y453" i="1"/>
  <c r="BO453" i="1" s="1"/>
  <c r="Y460" i="1"/>
  <c r="BO460" i="1" s="1"/>
  <c r="Y467" i="1"/>
  <c r="Y476" i="1"/>
  <c r="Y484" i="1"/>
  <c r="BO484" i="1" s="1"/>
  <c r="Y493" i="1"/>
  <c r="BO493" i="1" s="1"/>
  <c r="Y501" i="1"/>
  <c r="BO501" i="1" s="1"/>
  <c r="AL32" i="1"/>
  <c r="AL92" i="1"/>
  <c r="AL108" i="1"/>
  <c r="AL124" i="1"/>
  <c r="AL75" i="1"/>
  <c r="AL183" i="1"/>
  <c r="BO183" i="1" s="1"/>
  <c r="AL152" i="1"/>
  <c r="BO152" i="1" s="1"/>
  <c r="AL184" i="1"/>
  <c r="BO184" i="1" s="1"/>
  <c r="AL216" i="1"/>
  <c r="BO216" i="1" s="1"/>
  <c r="AL243" i="1"/>
  <c r="AL286" i="1"/>
  <c r="BO286" i="1" s="1"/>
  <c r="AL321" i="1"/>
  <c r="BO321" i="1" s="1"/>
  <c r="AL353" i="1"/>
  <c r="BO353" i="1" s="1"/>
  <c r="AL385" i="1"/>
  <c r="AL352" i="1"/>
  <c r="AL66" i="1"/>
  <c r="BO193" i="1"/>
  <c r="AL154" i="1"/>
  <c r="BO154" i="1" s="1"/>
  <c r="AL245" i="1"/>
  <c r="BO245" i="1" s="1"/>
  <c r="AL271" i="1"/>
  <c r="AL287" i="1"/>
  <c r="AL303" i="1"/>
  <c r="AL323" i="1"/>
  <c r="BO323" i="1" s="1"/>
  <c r="AL355" i="1"/>
  <c r="BO355" i="1" s="1"/>
  <c r="AL387" i="1"/>
  <c r="BO387" i="1" s="1"/>
  <c r="AL419" i="1"/>
  <c r="AL478" i="1"/>
  <c r="BO478" i="1" s="1"/>
  <c r="AL322" i="1"/>
  <c r="AL418" i="1"/>
  <c r="AY12" i="1"/>
  <c r="BO12" i="1" s="1"/>
  <c r="AY24" i="1"/>
  <c r="BO24" i="1" s="1"/>
  <c r="AY39" i="1"/>
  <c r="AY55" i="1"/>
  <c r="BO55" i="1" s="1"/>
  <c r="AY32" i="1"/>
  <c r="AY40" i="1"/>
  <c r="AY88" i="1"/>
  <c r="AY92" i="1"/>
  <c r="AY121" i="1"/>
  <c r="AY143" i="1"/>
  <c r="BO143" i="1" s="1"/>
  <c r="AY171" i="1"/>
  <c r="AY175" i="1"/>
  <c r="BO175" i="1" s="1"/>
  <c r="AY118" i="1"/>
  <c r="BO118" i="1" s="1"/>
  <c r="AY126" i="1"/>
  <c r="BO126" i="1" s="1"/>
  <c r="AY134" i="1"/>
  <c r="AY180" i="1"/>
  <c r="BO180" i="1" s="1"/>
  <c r="AY220" i="1"/>
  <c r="AY228" i="1"/>
  <c r="AY236" i="1"/>
  <c r="BO236" i="1" s="1"/>
  <c r="AY244" i="1"/>
  <c r="AY284" i="1"/>
  <c r="BO284" i="1" s="1"/>
  <c r="AY292" i="1"/>
  <c r="BO292" i="1" s="1"/>
  <c r="AY296" i="1"/>
  <c r="BO296" i="1" s="1"/>
  <c r="AY300" i="1"/>
  <c r="BO300" i="1" s="1"/>
  <c r="AY320" i="1"/>
  <c r="AY324" i="1"/>
  <c r="BO324" i="1" s="1"/>
  <c r="AY328" i="1"/>
  <c r="AY332" i="1"/>
  <c r="BO332" i="1" s="1"/>
  <c r="AY399" i="1"/>
  <c r="BO399" i="1" s="1"/>
  <c r="AY408" i="1"/>
  <c r="BO408" i="1" s="1"/>
  <c r="AY375" i="1"/>
  <c r="BO375" i="1" s="1"/>
  <c r="AY413" i="1"/>
  <c r="BO413" i="1" s="1"/>
  <c r="AY421" i="1"/>
  <c r="BO421" i="1" s="1"/>
  <c r="AY467" i="1"/>
  <c r="AY478" i="1"/>
  <c r="AY495" i="1"/>
  <c r="BO495" i="1" s="1"/>
  <c r="BS29" i="1"/>
  <c r="A76" i="38"/>
  <c r="A245" i="38"/>
  <c r="A335" i="38"/>
  <c r="BS136" i="1"/>
  <c r="BS199" i="1"/>
  <c r="BS311" i="1"/>
  <c r="A267" i="38"/>
  <c r="BS204" i="1"/>
  <c r="A419" i="38"/>
  <c r="A220" i="38"/>
  <c r="A280" i="38"/>
  <c r="A425" i="38"/>
  <c r="BS179" i="1"/>
  <c r="A413" i="38"/>
  <c r="BS153" i="1"/>
  <c r="A94" i="38"/>
  <c r="BS154" i="1"/>
  <c r="BS493" i="1"/>
  <c r="A356" i="38"/>
  <c r="BS39" i="1"/>
  <c r="BS219" i="1"/>
  <c r="A34" i="38"/>
  <c r="Y16" i="1"/>
  <c r="BO16" i="1" s="1"/>
  <c r="Y30" i="1"/>
  <c r="BO30" i="1" s="1"/>
  <c r="Y62" i="1"/>
  <c r="BO62" i="1" s="1"/>
  <c r="Y99" i="1"/>
  <c r="BO99" i="1" s="1"/>
  <c r="Y115" i="1"/>
  <c r="BO115" i="1" s="1"/>
  <c r="Y131" i="1"/>
  <c r="BO131" i="1" s="1"/>
  <c r="Y71" i="1"/>
  <c r="Y138" i="1"/>
  <c r="BO138" i="1" s="1"/>
  <c r="Y170" i="1"/>
  <c r="BO170" i="1" s="1"/>
  <c r="Y202" i="1"/>
  <c r="BO202" i="1" s="1"/>
  <c r="Y226" i="1"/>
  <c r="Y242" i="1"/>
  <c r="BO242" i="1" s="1"/>
  <c r="Y72" i="1"/>
  <c r="Y100" i="1"/>
  <c r="BO100" i="1" s="1"/>
  <c r="Y116" i="1"/>
  <c r="BO116" i="1" s="1"/>
  <c r="Y132" i="1"/>
  <c r="BO132" i="1" s="1"/>
  <c r="Y164" i="1"/>
  <c r="BO164" i="1" s="1"/>
  <c r="Y196" i="1"/>
  <c r="BO196" i="1" s="1"/>
  <c r="Y365" i="1"/>
  <c r="BO365" i="1" s="1"/>
  <c r="Y381" i="1"/>
  <c r="BO381" i="1" s="1"/>
  <c r="Y397" i="1"/>
  <c r="BO397" i="1" s="1"/>
  <c r="Y425" i="1"/>
  <c r="BO425" i="1" s="1"/>
  <c r="Y459" i="1"/>
  <c r="BO459" i="1" s="1"/>
  <c r="Y490" i="1"/>
  <c r="BO490" i="1" s="1"/>
  <c r="Y285" i="1"/>
  <c r="BO285" i="1" s="1"/>
  <c r="Y317" i="1"/>
  <c r="BO317" i="1" s="1"/>
  <c r="Y349" i="1"/>
  <c r="BO349" i="1" s="1"/>
  <c r="Y420" i="1"/>
  <c r="BO420" i="1" s="1"/>
  <c r="Y451" i="1"/>
  <c r="Y482" i="1"/>
  <c r="BO482" i="1" s="1"/>
  <c r="AL18" i="1"/>
  <c r="AL40" i="1"/>
  <c r="AL72" i="1"/>
  <c r="AL96" i="1"/>
  <c r="AL112" i="1"/>
  <c r="AL128" i="1"/>
  <c r="BO128" i="1" s="1"/>
  <c r="AL51" i="1"/>
  <c r="BO51" i="1" s="1"/>
  <c r="AL83" i="1"/>
  <c r="AL159" i="1"/>
  <c r="AL191" i="1"/>
  <c r="BO191" i="1" s="1"/>
  <c r="AL223" i="1"/>
  <c r="BO223" i="1" s="1"/>
  <c r="AL160" i="1"/>
  <c r="BO160" i="1" s="1"/>
  <c r="AL192" i="1"/>
  <c r="BO192" i="1" s="1"/>
  <c r="AL224" i="1"/>
  <c r="BO224" i="1" s="1"/>
  <c r="AL244" i="1"/>
  <c r="AL251" i="1"/>
  <c r="AL274" i="1"/>
  <c r="AL290" i="1"/>
  <c r="AL306" i="1"/>
  <c r="AL329" i="1"/>
  <c r="BO329" i="1" s="1"/>
  <c r="AL361" i="1"/>
  <c r="BO361" i="1" s="1"/>
  <c r="AL393" i="1"/>
  <c r="AL423" i="1"/>
  <c r="BO423" i="1" s="1"/>
  <c r="AL42" i="1"/>
  <c r="BO42" i="1" s="1"/>
  <c r="AL74" i="1"/>
  <c r="AL226" i="1"/>
  <c r="Y17" i="1"/>
  <c r="AL476" i="1"/>
  <c r="AL435" i="1"/>
  <c r="BO435" i="1" s="1"/>
  <c r="AL451" i="1"/>
  <c r="AL485" i="1"/>
  <c r="AL93" i="1"/>
  <c r="AL109" i="1"/>
  <c r="AL125" i="1"/>
  <c r="AL45" i="1"/>
  <c r="BO45" i="1" s="1"/>
  <c r="AL77" i="1"/>
  <c r="BO77" i="1" s="1"/>
  <c r="AL153" i="1"/>
  <c r="BO153" i="1" s="1"/>
  <c r="AL185" i="1"/>
  <c r="BO185" i="1" s="1"/>
  <c r="AL217" i="1"/>
  <c r="BO217" i="1" s="1"/>
  <c r="AL239" i="1"/>
  <c r="BO239" i="1" s="1"/>
  <c r="AL487" i="1"/>
  <c r="BO487" i="1" s="1"/>
  <c r="AY8" i="1"/>
  <c r="AY20" i="1"/>
  <c r="BO20" i="1" s="1"/>
  <c r="AY31" i="1"/>
  <c r="BO31" i="1" s="1"/>
  <c r="AY71" i="1"/>
  <c r="AY79" i="1"/>
  <c r="BO79" i="1" s="1"/>
  <c r="AY87" i="1"/>
  <c r="BO87" i="1" s="1"/>
  <c r="AY48" i="1"/>
  <c r="BO48" i="1" s="1"/>
  <c r="AY56" i="1"/>
  <c r="AY64" i="1"/>
  <c r="BO64" i="1" s="1"/>
  <c r="AY96" i="1"/>
  <c r="AY105" i="1"/>
  <c r="BO105" i="1" s="1"/>
  <c r="AY113" i="1"/>
  <c r="BO113" i="1" s="1"/>
  <c r="AY147" i="1"/>
  <c r="BO147" i="1" s="1"/>
  <c r="AY151" i="1"/>
  <c r="BO151" i="1" s="1"/>
  <c r="AY159" i="1"/>
  <c r="AY391" i="1"/>
  <c r="BO391" i="1" s="1"/>
  <c r="AY416" i="1"/>
  <c r="BO416" i="1" s="1"/>
  <c r="AY424" i="1"/>
  <c r="BO424" i="1" s="1"/>
  <c r="AY433" i="1"/>
  <c r="BO433" i="1" s="1"/>
  <c r="AY382" i="1"/>
  <c r="AY390" i="1"/>
  <c r="AY398" i="1"/>
  <c r="AY436" i="1"/>
  <c r="AY462" i="1"/>
  <c r="BO462" i="1" s="1"/>
  <c r="AY470" i="1"/>
  <c r="AY486" i="1"/>
  <c r="BO486" i="1" s="1"/>
  <c r="AY494" i="1"/>
  <c r="BO494" i="1" s="1"/>
  <c r="AY393" i="1"/>
  <c r="AY418" i="1"/>
  <c r="AY444" i="1"/>
  <c r="AY452" i="1"/>
  <c r="AY187" i="1"/>
  <c r="BO187" i="1" s="1"/>
  <c r="AY195" i="1"/>
  <c r="BO195" i="1" s="1"/>
  <c r="AY203" i="1"/>
  <c r="AY219" i="1"/>
  <c r="AY227" i="1"/>
  <c r="AY235" i="1"/>
  <c r="BO235" i="1" s="1"/>
  <c r="AY251" i="1"/>
  <c r="AY259" i="1"/>
  <c r="BO259" i="1" s="1"/>
  <c r="AY267" i="1"/>
  <c r="BO267" i="1" s="1"/>
  <c r="AY283" i="1"/>
  <c r="BO283" i="1" s="1"/>
  <c r="AY291" i="1"/>
  <c r="BO291" i="1" s="1"/>
  <c r="AY360" i="1"/>
  <c r="AY377" i="1"/>
  <c r="BO377" i="1" s="1"/>
  <c r="AY464" i="1"/>
  <c r="BO464" i="1" s="1"/>
  <c r="AY472" i="1"/>
  <c r="BO472" i="1" s="1"/>
  <c r="AY480" i="1"/>
  <c r="BO480" i="1" s="1"/>
  <c r="AY496" i="1"/>
  <c r="BO496" i="1" s="1"/>
  <c r="K450" i="1"/>
  <c r="K354" i="1"/>
  <c r="K415" i="1"/>
  <c r="K318" i="1"/>
  <c r="K210" i="1"/>
  <c r="K247" i="1"/>
  <c r="K104" i="1"/>
  <c r="K113" i="1"/>
  <c r="S124" i="60"/>
  <c r="K424" i="1"/>
  <c r="K489" i="1"/>
  <c r="K391" i="1"/>
  <c r="K292" i="1"/>
  <c r="K180" i="1"/>
  <c r="K209" i="1"/>
  <c r="K66" i="1"/>
  <c r="K73" i="1"/>
  <c r="S314" i="60"/>
  <c r="K500" i="1"/>
  <c r="K422" i="1"/>
  <c r="K485" i="1"/>
  <c r="K389" i="1"/>
  <c r="K290" i="1"/>
  <c r="K178" i="1"/>
  <c r="K207" i="1"/>
  <c r="K64" i="1"/>
  <c r="K65" i="1"/>
  <c r="BN460" i="1"/>
  <c r="K494" i="1"/>
  <c r="K402" i="1"/>
  <c r="K463" i="1"/>
  <c r="K367" i="1"/>
  <c r="K264" i="1"/>
  <c r="K319" i="1"/>
  <c r="K175" i="1"/>
  <c r="K32" i="1"/>
  <c r="K27" i="1"/>
  <c r="K488" i="1"/>
  <c r="K398" i="1"/>
  <c r="K461" i="1"/>
  <c r="K365" i="1"/>
  <c r="K262" i="1"/>
  <c r="K317" i="1"/>
  <c r="K172" i="1"/>
  <c r="K24" i="1"/>
  <c r="K25" i="1"/>
  <c r="K472" i="1"/>
  <c r="K376" i="1"/>
  <c r="K439" i="1"/>
  <c r="K343" i="1"/>
  <c r="K238" i="1"/>
  <c r="K287" i="1"/>
  <c r="K140" i="1"/>
  <c r="G6" i="63"/>
  <c r="D24" i="51"/>
  <c r="D42" i="51"/>
  <c r="H3" i="51"/>
  <c r="D20" i="6"/>
  <c r="K41" i="1"/>
  <c r="K81" i="1"/>
  <c r="K123" i="1"/>
  <c r="K169" i="1"/>
  <c r="K40" i="1"/>
  <c r="K76" i="1"/>
  <c r="K112" i="1"/>
  <c r="K146" i="1"/>
  <c r="K183" i="1"/>
  <c r="K223" i="1"/>
  <c r="K257" i="1"/>
  <c r="K295" i="1"/>
  <c r="K327" i="1"/>
  <c r="K184" i="1"/>
  <c r="K214" i="1"/>
  <c r="K244" i="1"/>
  <c r="K276" i="1"/>
  <c r="K300" i="1"/>
  <c r="K324" i="1"/>
  <c r="K349" i="1"/>
  <c r="K373" i="1"/>
  <c r="K397" i="1"/>
  <c r="K421" i="1"/>
  <c r="K447" i="1"/>
  <c r="K471" i="1"/>
  <c r="K495" i="1"/>
  <c r="K358" i="1"/>
  <c r="K382" i="1"/>
  <c r="K406" i="1"/>
  <c r="K430" i="1"/>
  <c r="K456" i="1"/>
  <c r="K482" i="1"/>
  <c r="S448" i="60"/>
  <c r="S159" i="60"/>
  <c r="S39" i="60"/>
  <c r="S88" i="60"/>
  <c r="K43" i="1"/>
  <c r="K89" i="1"/>
  <c r="K129" i="1"/>
  <c r="K171" i="1"/>
  <c r="K44" i="1"/>
  <c r="K80" i="1"/>
  <c r="K114" i="1"/>
  <c r="K152" i="1"/>
  <c r="K191" i="1"/>
  <c r="K225" i="1"/>
  <c r="K263" i="1"/>
  <c r="K299" i="1"/>
  <c r="K331" i="1"/>
  <c r="K190" i="1"/>
  <c r="K216" i="1"/>
  <c r="K248" i="1"/>
  <c r="K278" i="1"/>
  <c r="K302" i="1"/>
  <c r="K326" i="1"/>
  <c r="K351" i="1"/>
  <c r="K375" i="1"/>
  <c r="K399" i="1"/>
  <c r="K425" i="1"/>
  <c r="K451" i="1"/>
  <c r="K473" i="1"/>
  <c r="K499" i="1"/>
  <c r="K360" i="1"/>
  <c r="K386" i="1"/>
  <c r="K408" i="1"/>
  <c r="K436" i="1"/>
  <c r="K460" i="1"/>
  <c r="K484" i="1"/>
  <c r="S399" i="60"/>
  <c r="S123" i="60"/>
  <c r="S19" i="60"/>
  <c r="S72" i="60"/>
  <c r="K9" i="1"/>
  <c r="K49" i="1"/>
  <c r="K91" i="1"/>
  <c r="K137" i="1"/>
  <c r="K8" i="1"/>
  <c r="K48" i="1"/>
  <c r="K82" i="1"/>
  <c r="K120" i="1"/>
  <c r="K160" i="1"/>
  <c r="K193" i="1"/>
  <c r="K231" i="1"/>
  <c r="K267" i="1"/>
  <c r="K303" i="1"/>
  <c r="K333" i="1"/>
  <c r="K194" i="1"/>
  <c r="K226" i="1"/>
  <c r="K254" i="1"/>
  <c r="K280" i="1"/>
  <c r="K306" i="1"/>
  <c r="K328" i="1"/>
  <c r="K355" i="1"/>
  <c r="K377" i="1"/>
  <c r="K405" i="1"/>
  <c r="K429" i="1"/>
  <c r="K453" i="1"/>
  <c r="K477" i="1"/>
  <c r="K501" i="1"/>
  <c r="K364" i="1"/>
  <c r="K388" i="1"/>
  <c r="K414" i="1"/>
  <c r="K438" i="1"/>
  <c r="K462" i="1"/>
  <c r="K486" i="1"/>
  <c r="S356" i="60"/>
  <c r="S230" i="60"/>
  <c r="S2" i="60"/>
  <c r="S60" i="60"/>
  <c r="K11" i="1"/>
  <c r="K57" i="1"/>
  <c r="K97" i="1"/>
  <c r="K139" i="1"/>
  <c r="K16" i="1"/>
  <c r="K50" i="1"/>
  <c r="K88" i="1"/>
  <c r="K128" i="1"/>
  <c r="K162" i="1"/>
  <c r="K199" i="1"/>
  <c r="K235" i="1"/>
  <c r="K271" i="1"/>
  <c r="K305" i="1"/>
  <c r="K335" i="1"/>
  <c r="K198" i="1"/>
  <c r="K228" i="1"/>
  <c r="K258" i="1"/>
  <c r="K284" i="1"/>
  <c r="K308" i="1"/>
  <c r="K332" i="1"/>
  <c r="K357" i="1"/>
  <c r="K383" i="1"/>
  <c r="K407" i="1"/>
  <c r="K431" i="1"/>
  <c r="K455" i="1"/>
  <c r="K479" i="1"/>
  <c r="K342" i="1"/>
  <c r="K366" i="1"/>
  <c r="K392" i="1"/>
  <c r="K418" i="1"/>
  <c r="K440" i="1"/>
  <c r="K466" i="1"/>
  <c r="S351" i="60"/>
  <c r="S154" i="60"/>
  <c r="S12" i="60"/>
  <c r="S56" i="60"/>
  <c r="K17" i="1"/>
  <c r="K59" i="1"/>
  <c r="K105" i="1"/>
  <c r="K145" i="1"/>
  <c r="K18" i="1"/>
  <c r="K56" i="1"/>
  <c r="K96" i="1"/>
  <c r="K130" i="1"/>
  <c r="K168" i="1"/>
  <c r="K203" i="1"/>
  <c r="K239" i="1"/>
  <c r="K273" i="1"/>
  <c r="K311" i="1"/>
  <c r="K174" i="1"/>
  <c r="K200" i="1"/>
  <c r="K230" i="1"/>
  <c r="K260" i="1"/>
  <c r="K286" i="1"/>
  <c r="K310" i="1"/>
  <c r="K334" i="1"/>
  <c r="K361" i="1"/>
  <c r="K387" i="1"/>
  <c r="K409" i="1"/>
  <c r="K435" i="1"/>
  <c r="K457" i="1"/>
  <c r="K483" i="1"/>
  <c r="K344" i="1"/>
  <c r="K372" i="1"/>
  <c r="K396" i="1"/>
  <c r="K420" i="1"/>
  <c r="K444" i="1"/>
  <c r="K468" i="1"/>
  <c r="K492" i="1"/>
  <c r="S342" i="60"/>
  <c r="S103" i="60"/>
  <c r="S140" i="60"/>
  <c r="S40" i="60"/>
  <c r="S501" i="60"/>
  <c r="S270" i="60"/>
  <c r="S83" i="60"/>
  <c r="S104" i="60"/>
  <c r="K33" i="1"/>
  <c r="K75" i="1"/>
  <c r="K121" i="1"/>
  <c r="K161" i="1"/>
  <c r="K34" i="1"/>
  <c r="K72" i="1"/>
  <c r="K108" i="1"/>
  <c r="K144" i="1"/>
  <c r="K177" i="1"/>
  <c r="K215" i="1"/>
  <c r="K255" i="1"/>
  <c r="K289" i="1"/>
  <c r="K321" i="1"/>
  <c r="K182" i="1"/>
  <c r="K212" i="1"/>
  <c r="K242" i="1"/>
  <c r="K270" i="1"/>
  <c r="K296" i="1"/>
  <c r="K322" i="1"/>
  <c r="K345" i="1"/>
  <c r="K371" i="1"/>
  <c r="K393" i="1"/>
  <c r="K419" i="1"/>
  <c r="K441" i="1"/>
  <c r="K469" i="1"/>
  <c r="K493" i="1"/>
  <c r="K356" i="1"/>
  <c r="K380" i="1"/>
  <c r="K404" i="1"/>
  <c r="K428" i="1"/>
  <c r="K452" i="1"/>
  <c r="K478" i="1"/>
  <c r="E36" i="51"/>
  <c r="F36" i="51"/>
  <c r="G36" i="51"/>
  <c r="D36" i="51"/>
  <c r="AU1" i="61"/>
  <c r="D4" i="6"/>
  <c r="S146" i="62"/>
  <c r="AH1" i="62"/>
  <c r="AH1" i="61"/>
  <c r="P10" i="54"/>
  <c r="AP1" i="62"/>
  <c r="BN468" i="1"/>
  <c r="S483" i="61"/>
  <c r="AE1" i="62"/>
  <c r="L10" i="54"/>
  <c r="AF1" i="61"/>
  <c r="AL1" i="62"/>
  <c r="N10" i="54"/>
  <c r="AM1" i="61"/>
  <c r="AM1" i="62"/>
  <c r="R10" i="54"/>
  <c r="AX1" i="62"/>
  <c r="AN1" i="62"/>
  <c r="O10" i="54"/>
  <c r="AO1" i="61"/>
  <c r="BC1" i="61"/>
  <c r="BN353" i="1"/>
  <c r="BN249" i="1"/>
  <c r="BN169" i="1"/>
  <c r="BN161" i="1"/>
  <c r="BN9" i="1"/>
  <c r="S92" i="60"/>
  <c r="S67" i="60"/>
  <c r="S233" i="60"/>
  <c r="S474" i="60"/>
  <c r="M1" i="60"/>
  <c r="BN490" i="1"/>
  <c r="BN482" i="1"/>
  <c r="BN489" i="1"/>
  <c r="BN474" i="1"/>
  <c r="BN385" i="1"/>
  <c r="BN377" i="1"/>
  <c r="BN369" i="1"/>
  <c r="BN345" i="1"/>
  <c r="BN337" i="1"/>
  <c r="BN329" i="1"/>
  <c r="BN321" i="1"/>
  <c r="BN313" i="1"/>
  <c r="BN305" i="1"/>
  <c r="BN297" i="1"/>
  <c r="BN289" i="1"/>
  <c r="BN273" i="1"/>
  <c r="BN265" i="1"/>
  <c r="BN257" i="1"/>
  <c r="BN241" i="1"/>
  <c r="BN233" i="1"/>
  <c r="BN225" i="1"/>
  <c r="BN217" i="1"/>
  <c r="BN209" i="1"/>
  <c r="BN201" i="1"/>
  <c r="BN193" i="1"/>
  <c r="BN185" i="1"/>
  <c r="BN177" i="1"/>
  <c r="BN153" i="1"/>
  <c r="BN145" i="1"/>
  <c r="BN129" i="1"/>
  <c r="BN121" i="1"/>
  <c r="BN113" i="1"/>
  <c r="BN105" i="1"/>
  <c r="BN97" i="1"/>
  <c r="BN89" i="1"/>
  <c r="BN81" i="1"/>
  <c r="BN73" i="1"/>
  <c r="BN65" i="1"/>
  <c r="BN57" i="1"/>
  <c r="BN49" i="1"/>
  <c r="BN41" i="1"/>
  <c r="BN33" i="1"/>
  <c r="BN25" i="1"/>
  <c r="BN17" i="1"/>
  <c r="BN500" i="1"/>
  <c r="BN492" i="1"/>
  <c r="BN484" i="1"/>
  <c r="BN476" i="1"/>
  <c r="BN452" i="1"/>
  <c r="BN441" i="1"/>
  <c r="BN434" i="1"/>
  <c r="BN501" i="1"/>
  <c r="BN488" i="1"/>
  <c r="BN444" i="1"/>
  <c r="BN410" i="1"/>
  <c r="BN396" i="1"/>
  <c r="BN357" i="1"/>
  <c r="BN301" i="1"/>
  <c r="BN269" i="1"/>
  <c r="BN253" i="1"/>
  <c r="BN245" i="1"/>
  <c r="BN197" i="1"/>
  <c r="BN165" i="1"/>
  <c r="BN141" i="1"/>
  <c r="BN101" i="1"/>
  <c r="BN37" i="1"/>
  <c r="BN29" i="1"/>
  <c r="BN487" i="1"/>
  <c r="BN480" i="1"/>
  <c r="BN450" i="1"/>
  <c r="BN429" i="1"/>
  <c r="BN416" i="1"/>
  <c r="BN380" i="1"/>
  <c r="BN340" i="1"/>
  <c r="BN332" i="1"/>
  <c r="BN300" i="1"/>
  <c r="BN292" i="1"/>
  <c r="BN228" i="1"/>
  <c r="BN220" i="1"/>
  <c r="BN108" i="1"/>
  <c r="BN36" i="1"/>
  <c r="BN479" i="1"/>
  <c r="BN472" i="1"/>
  <c r="BN415" i="1"/>
  <c r="BN408" i="1"/>
  <c r="BN469" i="1"/>
  <c r="BN426" i="1"/>
  <c r="BN368" i="1"/>
  <c r="BN312" i="1"/>
  <c r="BN256" i="1"/>
  <c r="BN184" i="1"/>
  <c r="BN144" i="1"/>
  <c r="BN473" i="1"/>
  <c r="BN453" i="1"/>
  <c r="BN440" i="1"/>
  <c r="BN407" i="1"/>
  <c r="BN362" i="1"/>
  <c r="BN330" i="1"/>
  <c r="BN298" i="1"/>
  <c r="BN266" i="1"/>
  <c r="BN234" i="1"/>
  <c r="BN202" i="1"/>
  <c r="BN170" i="1"/>
  <c r="BN138" i="1"/>
  <c r="BN106" i="1"/>
  <c r="BN74" i="1"/>
  <c r="BN42" i="1"/>
  <c r="BN10" i="1"/>
  <c r="BN471" i="1"/>
  <c r="BN425" i="1"/>
  <c r="BN376" i="1"/>
  <c r="BN344" i="1"/>
  <c r="BX348" i="60"/>
  <c r="BX332" i="60"/>
  <c r="BX126" i="60"/>
  <c r="BX353" i="60"/>
  <c r="BX10" i="60"/>
  <c r="BX442" i="60"/>
  <c r="BN373" i="1"/>
  <c r="BN365" i="1"/>
  <c r="BN325" i="1"/>
  <c r="BN277" i="1"/>
  <c r="BN189" i="1"/>
  <c r="BN173" i="1"/>
  <c r="BN117" i="1"/>
  <c r="BN109" i="1"/>
  <c r="BX202" i="61"/>
  <c r="BX186" i="61"/>
  <c r="BX251" i="61"/>
  <c r="BN308" i="1"/>
  <c r="BN276" i="1"/>
  <c r="BN244" i="1"/>
  <c r="BN212" i="1"/>
  <c r="BN180" i="1"/>
  <c r="BN148" i="1"/>
  <c r="BN116" i="1"/>
  <c r="BN84" i="1"/>
  <c r="BN52" i="1"/>
  <c r="BN20" i="1"/>
  <c r="BX54" i="61"/>
  <c r="BX471" i="62"/>
  <c r="BX379" i="62"/>
  <c r="BX328" i="62"/>
  <c r="BX205" i="62"/>
  <c r="BX435" i="60"/>
  <c r="BX266" i="62"/>
  <c r="BX342" i="62"/>
  <c r="BX398" i="62"/>
  <c r="BX208" i="62"/>
  <c r="BX341" i="62"/>
  <c r="BX215" i="62"/>
  <c r="BX61" i="62"/>
  <c r="BX460" i="61"/>
  <c r="BX486" i="62"/>
  <c r="BX438" i="62"/>
  <c r="BX404" i="62"/>
  <c r="BX314" i="62"/>
  <c r="BX399" i="62"/>
  <c r="BX473" i="62"/>
  <c r="BX14" i="62"/>
  <c r="BX159" i="62"/>
  <c r="BX385" i="62"/>
  <c r="BX11" i="62"/>
  <c r="BX412" i="62"/>
  <c r="BX298" i="61"/>
  <c r="BX393" i="62"/>
  <c r="BX233" i="61"/>
  <c r="BX382" i="61"/>
  <c r="BX360" i="61"/>
  <c r="BX269" i="61"/>
  <c r="BX227" i="61"/>
  <c r="BX349" i="61"/>
  <c r="BX147" i="61"/>
  <c r="BX201" i="61"/>
  <c r="BX213" i="61"/>
  <c r="BX119" i="61"/>
  <c r="BX99" i="61"/>
  <c r="BX379" i="61"/>
  <c r="BX343" i="61"/>
  <c r="BX285" i="61"/>
  <c r="BX418" i="61"/>
  <c r="BX314" i="61"/>
  <c r="BX65" i="61"/>
  <c r="BX402" i="62"/>
  <c r="BX378" i="62"/>
  <c r="BX12" i="62"/>
  <c r="BX151" i="62"/>
  <c r="BX209" i="62"/>
  <c r="BX316" i="61"/>
  <c r="BX79" i="61"/>
  <c r="BX467" i="62"/>
  <c r="BX142" i="62"/>
  <c r="BX134" i="62"/>
  <c r="BX109" i="61"/>
  <c r="BX77" i="61"/>
  <c r="BX3" i="61"/>
  <c r="BX165" i="61"/>
  <c r="BX468" i="61"/>
  <c r="BX48" i="61"/>
  <c r="BX120" i="61"/>
  <c r="BX481" i="61"/>
  <c r="BX458" i="61"/>
  <c r="BX417" i="61"/>
  <c r="BX78" i="62"/>
  <c r="BX392" i="61"/>
  <c r="BX92" i="61"/>
  <c r="BX60" i="61"/>
  <c r="BX465" i="62"/>
  <c r="BX62" i="62"/>
  <c r="BX41" i="62"/>
  <c r="BX51" i="62"/>
  <c r="BX495" i="61"/>
  <c r="BX346" i="61"/>
  <c r="BX479" i="61"/>
  <c r="BX423" i="61"/>
  <c r="BX143" i="61"/>
  <c r="BX76" i="62"/>
  <c r="E4" i="64"/>
  <c r="BU351" i="62"/>
  <c r="BX351" i="62" s="1"/>
  <c r="BU427" i="62"/>
  <c r="BX427" i="62" s="1"/>
  <c r="R8" i="60"/>
  <c r="R91" i="60"/>
  <c r="R87" i="60"/>
  <c r="R83" i="60"/>
  <c r="R79" i="60"/>
  <c r="R75" i="60"/>
  <c r="R71" i="60"/>
  <c r="R67" i="60"/>
  <c r="R63" i="60"/>
  <c r="R59" i="60"/>
  <c r="R55" i="60"/>
  <c r="R51" i="60"/>
  <c r="R47" i="60"/>
  <c r="R43" i="60"/>
  <c r="H350" i="58"/>
  <c r="C29" i="58"/>
  <c r="H29" i="58" s="1"/>
  <c r="C60" i="58"/>
  <c r="H60" i="58" s="1"/>
  <c r="B52" i="57"/>
  <c r="B37" i="57"/>
  <c r="B56" i="57"/>
  <c r="B41" i="57"/>
  <c r="B29" i="57"/>
  <c r="B21" i="57"/>
  <c r="B13" i="57"/>
  <c r="B5" i="57"/>
  <c r="B68" i="57"/>
  <c r="B75" i="57"/>
  <c r="B85" i="57"/>
  <c r="B93" i="57"/>
  <c r="C270" i="58"/>
  <c r="H270" i="58" s="1"/>
  <c r="C273" i="58"/>
  <c r="H273" i="58" s="1"/>
  <c r="C302" i="58"/>
  <c r="H302" i="58" s="1"/>
  <c r="C305" i="58"/>
  <c r="H305" i="58" s="1"/>
  <c r="C334" i="58"/>
  <c r="H334" i="58" s="1"/>
  <c r="C337" i="58"/>
  <c r="H337" i="58" s="1"/>
  <c r="C344" i="58"/>
  <c r="H344" i="58" s="1"/>
  <c r="C374" i="58"/>
  <c r="H374" i="58" s="1"/>
  <c r="C391" i="58"/>
  <c r="H391" i="58" s="1"/>
  <c r="B99" i="57"/>
  <c r="B106" i="57"/>
  <c r="C400" i="58"/>
  <c r="H400" i="58" s="1"/>
  <c r="C407" i="58"/>
  <c r="H407" i="58" s="1"/>
  <c r="C431" i="58"/>
  <c r="H431" i="58" s="1"/>
  <c r="B109" i="57"/>
  <c r="C449" i="58"/>
  <c r="H449" i="58" s="1"/>
  <c r="B115" i="57"/>
  <c r="B139" i="57"/>
  <c r="B131" i="57"/>
  <c r="B123" i="57"/>
  <c r="C485" i="58"/>
  <c r="H485" i="58" s="1"/>
  <c r="C492" i="58"/>
  <c r="H492" i="58" s="1"/>
  <c r="C467" i="58"/>
  <c r="H467" i="58" s="1"/>
  <c r="C474" i="58"/>
  <c r="H474" i="58" s="1"/>
  <c r="C477" i="58"/>
  <c r="H477" i="58" s="1"/>
  <c r="C481" i="58"/>
  <c r="H481" i="58" s="1"/>
  <c r="C68" i="58"/>
  <c r="H68" i="58" s="1"/>
  <c r="B51" i="57"/>
  <c r="B36" i="57"/>
  <c r="B39" i="57"/>
  <c r="B40" i="57"/>
  <c r="B28" i="57"/>
  <c r="B20" i="57"/>
  <c r="B12" i="57"/>
  <c r="B4" i="57"/>
  <c r="B69" i="57"/>
  <c r="B76" i="57"/>
  <c r="B86" i="57"/>
  <c r="B94" i="57"/>
  <c r="C267" i="58"/>
  <c r="H267" i="58" s="1"/>
  <c r="C277" i="58"/>
  <c r="H277" i="58" s="1"/>
  <c r="C281" i="58"/>
  <c r="H281" i="58" s="1"/>
  <c r="C285" i="58"/>
  <c r="H285" i="58" s="1"/>
  <c r="C288" i="58"/>
  <c r="H288" i="58" s="1"/>
  <c r="C291" i="58"/>
  <c r="H291" i="58" s="1"/>
  <c r="C295" i="58"/>
  <c r="H295" i="58" s="1"/>
  <c r="C299" i="58"/>
  <c r="H299" i="58" s="1"/>
  <c r="C309" i="58"/>
  <c r="H309" i="58" s="1"/>
  <c r="C313" i="58"/>
  <c r="H313" i="58" s="1"/>
  <c r="C317" i="58"/>
  <c r="H317" i="58" s="1"/>
  <c r="C320" i="58"/>
  <c r="H320" i="58" s="1"/>
  <c r="C323" i="58"/>
  <c r="H323" i="58" s="1"/>
  <c r="C327" i="58"/>
  <c r="H327" i="58" s="1"/>
  <c r="C331" i="58"/>
  <c r="H331" i="58" s="1"/>
  <c r="C341" i="58"/>
  <c r="H341" i="58" s="1"/>
  <c r="C348" i="58"/>
  <c r="H348" i="58" s="1"/>
  <c r="C351" i="58"/>
  <c r="H351" i="58" s="1"/>
  <c r="C354" i="58"/>
  <c r="H354" i="58" s="1"/>
  <c r="C361" i="58"/>
  <c r="H361" i="58" s="1"/>
  <c r="C365" i="58"/>
  <c r="H365" i="58" s="1"/>
  <c r="C368" i="58"/>
  <c r="H368" i="58" s="1"/>
  <c r="C371" i="58"/>
  <c r="H371" i="58" s="1"/>
  <c r="C378" i="58"/>
  <c r="H378" i="58" s="1"/>
  <c r="C388" i="58"/>
  <c r="H388" i="58" s="1"/>
  <c r="C395" i="58"/>
  <c r="H395" i="58" s="1"/>
  <c r="B100" i="57"/>
  <c r="C404" i="58"/>
  <c r="H404" i="58" s="1"/>
  <c r="C411" i="58"/>
  <c r="H411" i="58" s="1"/>
  <c r="C414" i="58"/>
  <c r="H414" i="58" s="1"/>
  <c r="C417" i="58"/>
  <c r="H417" i="58" s="1"/>
  <c r="C424" i="58"/>
  <c r="H424" i="58" s="1"/>
  <c r="C428" i="58"/>
  <c r="H428" i="58" s="1"/>
  <c r="C435" i="58"/>
  <c r="H435" i="58" s="1"/>
  <c r="C438" i="58"/>
  <c r="H438" i="58" s="1"/>
  <c r="C444" i="58"/>
  <c r="H444" i="58" s="1"/>
  <c r="C450" i="58"/>
  <c r="H450" i="58" s="1"/>
  <c r="B114" i="57"/>
  <c r="C457" i="58"/>
  <c r="H457" i="58" s="1"/>
  <c r="B138" i="57"/>
  <c r="B130" i="57"/>
  <c r="B122" i="57"/>
  <c r="C471" i="58"/>
  <c r="H471" i="58" s="1"/>
  <c r="B50" i="57"/>
  <c r="B35" i="57"/>
  <c r="B62" i="57"/>
  <c r="B59" i="57"/>
  <c r="B27" i="57"/>
  <c r="B19" i="57"/>
  <c r="B11" i="57"/>
  <c r="B3" i="57"/>
  <c r="B70" i="57"/>
  <c r="B77" i="57"/>
  <c r="B87" i="57"/>
  <c r="B95" i="57"/>
  <c r="C358" i="58"/>
  <c r="H358" i="58" s="1"/>
  <c r="C375" i="58"/>
  <c r="H375" i="58" s="1"/>
  <c r="C382" i="58"/>
  <c r="H382" i="58" s="1"/>
  <c r="C385" i="58"/>
  <c r="H385" i="58" s="1"/>
  <c r="C392" i="58"/>
  <c r="H392" i="58" s="1"/>
  <c r="B101" i="57"/>
  <c r="C421" i="58"/>
  <c r="H421" i="58" s="1"/>
  <c r="C441" i="58"/>
  <c r="H441" i="58" s="1"/>
  <c r="B110" i="57"/>
  <c r="C451" i="58"/>
  <c r="H451" i="58" s="1"/>
  <c r="B117" i="57"/>
  <c r="C460" i="58"/>
  <c r="H460" i="58" s="1"/>
  <c r="B137" i="57"/>
  <c r="B129" i="57"/>
  <c r="B121" i="57"/>
  <c r="C489" i="58"/>
  <c r="H489" i="58" s="1"/>
  <c r="C464" i="58"/>
  <c r="H464" i="58" s="1"/>
  <c r="C468" i="58"/>
  <c r="H468" i="58" s="1"/>
  <c r="C475" i="58"/>
  <c r="H475" i="58" s="1"/>
  <c r="C478" i="58"/>
  <c r="H478" i="58" s="1"/>
  <c r="C482" i="58"/>
  <c r="H482" i="58" s="1"/>
  <c r="C71" i="58"/>
  <c r="H71" i="58" s="1"/>
  <c r="C64" i="58"/>
  <c r="H64" i="58" s="1"/>
  <c r="A102" i="17"/>
  <c r="B63" i="57"/>
  <c r="B49" i="57"/>
  <c r="B34" i="57"/>
  <c r="B61" i="57"/>
  <c r="B44" i="57"/>
  <c r="B26" i="57"/>
  <c r="B18" i="57"/>
  <c r="B10" i="57"/>
  <c r="B2" i="57"/>
  <c r="B71" i="57"/>
  <c r="B78" i="57"/>
  <c r="B88" i="57"/>
  <c r="B96" i="57"/>
  <c r="C268" i="58"/>
  <c r="H268" i="58" s="1"/>
  <c r="C271" i="58"/>
  <c r="H271" i="58" s="1"/>
  <c r="C274" i="58"/>
  <c r="H274" i="58" s="1"/>
  <c r="C278" i="58"/>
  <c r="H278" i="58" s="1"/>
  <c r="C282" i="58"/>
  <c r="H282" i="58" s="1"/>
  <c r="C292" i="58"/>
  <c r="H292" i="58" s="1"/>
  <c r="C296" i="58"/>
  <c r="H296" i="58" s="1"/>
  <c r="C300" i="58"/>
  <c r="H300" i="58" s="1"/>
  <c r="C303" i="58"/>
  <c r="H303" i="58" s="1"/>
  <c r="C306" i="58"/>
  <c r="H306" i="58" s="1"/>
  <c r="C310" i="58"/>
  <c r="H310" i="58" s="1"/>
  <c r="C314" i="58"/>
  <c r="H314" i="58" s="1"/>
  <c r="C324" i="58"/>
  <c r="H324" i="58" s="1"/>
  <c r="C328" i="58"/>
  <c r="H328" i="58" s="1"/>
  <c r="C332" i="58"/>
  <c r="H332" i="58" s="1"/>
  <c r="C335" i="58"/>
  <c r="H335" i="58" s="1"/>
  <c r="C338" i="58"/>
  <c r="H338" i="58" s="1"/>
  <c r="C345" i="58"/>
  <c r="H345" i="58" s="1"/>
  <c r="C349" i="58"/>
  <c r="H349" i="58" s="1"/>
  <c r="C352" i="58"/>
  <c r="H352" i="58" s="1"/>
  <c r="C355" i="58"/>
  <c r="H355" i="58" s="1"/>
  <c r="C362" i="58"/>
  <c r="H362" i="58" s="1"/>
  <c r="C372" i="58"/>
  <c r="H372" i="58" s="1"/>
  <c r="C379" i="58"/>
  <c r="H379" i="58" s="1"/>
  <c r="C389" i="58"/>
  <c r="H389" i="58" s="1"/>
  <c r="C396" i="58"/>
  <c r="H396" i="58" s="1"/>
  <c r="B102" i="57"/>
  <c r="C398" i="58"/>
  <c r="H398" i="58" s="1"/>
  <c r="C401" i="58"/>
  <c r="H401" i="58" s="1"/>
  <c r="C408" i="58"/>
  <c r="H408" i="58" s="1"/>
  <c r="C412" i="58"/>
  <c r="H412" i="58" s="1"/>
  <c r="C415" i="58"/>
  <c r="H415" i="58" s="1"/>
  <c r="C418" i="58"/>
  <c r="H418" i="58" s="1"/>
  <c r="C425" i="58"/>
  <c r="H425" i="58" s="1"/>
  <c r="C432" i="58"/>
  <c r="H432" i="58" s="1"/>
  <c r="C436" i="58"/>
  <c r="H436" i="58" s="1"/>
  <c r="C439" i="58"/>
  <c r="H439" i="58" s="1"/>
  <c r="B111" i="57"/>
  <c r="C452" i="58"/>
  <c r="H452" i="58" s="1"/>
  <c r="C456" i="58"/>
  <c r="H456" i="58" s="1"/>
  <c r="B136" i="57"/>
  <c r="B128" i="57"/>
  <c r="B120" i="57"/>
  <c r="C486" i="58"/>
  <c r="H486" i="58" s="1"/>
  <c r="C472" i="58"/>
  <c r="H472" i="58" s="1"/>
  <c r="C70" i="58"/>
  <c r="H70" i="58" s="1"/>
  <c r="C6" i="58"/>
  <c r="H6" i="58" s="1"/>
  <c r="B60" i="57"/>
  <c r="B48" i="57"/>
  <c r="B33" i="57"/>
  <c r="B58" i="57"/>
  <c r="B46" i="57"/>
  <c r="B25" i="57"/>
  <c r="B17" i="57"/>
  <c r="B9" i="57"/>
  <c r="B64" i="57"/>
  <c r="B72" i="57"/>
  <c r="B89" i="57"/>
  <c r="C286" i="58"/>
  <c r="H286" i="58" s="1"/>
  <c r="C289" i="58"/>
  <c r="H289" i="58" s="1"/>
  <c r="C318" i="58"/>
  <c r="H318" i="58" s="1"/>
  <c r="C321" i="58"/>
  <c r="H321" i="58" s="1"/>
  <c r="C342" i="58"/>
  <c r="H342" i="58" s="1"/>
  <c r="C359" i="58"/>
  <c r="H359" i="58" s="1"/>
  <c r="C366" i="58"/>
  <c r="H366" i="58" s="1"/>
  <c r="C369" i="58"/>
  <c r="H369" i="58" s="1"/>
  <c r="C376" i="58"/>
  <c r="H376" i="58" s="1"/>
  <c r="B103" i="57"/>
  <c r="C405" i="58"/>
  <c r="H405" i="58" s="1"/>
  <c r="C422" i="58"/>
  <c r="H422" i="58" s="1"/>
  <c r="C429" i="58"/>
  <c r="H429" i="58" s="1"/>
  <c r="C442" i="58"/>
  <c r="H442" i="58" s="1"/>
  <c r="B112" i="57"/>
  <c r="C445" i="58"/>
  <c r="H445" i="58" s="1"/>
  <c r="C453" i="58"/>
  <c r="H453" i="58" s="1"/>
  <c r="B118" i="57"/>
  <c r="B135" i="57"/>
  <c r="B127" i="57"/>
  <c r="B119" i="57"/>
  <c r="C490" i="58"/>
  <c r="H490" i="58" s="1"/>
  <c r="C465" i="58"/>
  <c r="H465" i="58" s="1"/>
  <c r="C479" i="58"/>
  <c r="H479" i="58" s="1"/>
  <c r="D33" i="51"/>
  <c r="E33" i="51"/>
  <c r="F33" i="51"/>
  <c r="G33" i="51"/>
  <c r="D35" i="51"/>
  <c r="E35" i="51"/>
  <c r="F35" i="51"/>
  <c r="G35" i="51"/>
  <c r="D29" i="51"/>
  <c r="E29" i="51"/>
  <c r="F29" i="51"/>
  <c r="G29" i="51"/>
  <c r="T10" i="54"/>
  <c r="Z1" i="62"/>
  <c r="S470" i="60"/>
  <c r="V10" i="54"/>
  <c r="I10" i="54"/>
  <c r="S35" i="60"/>
  <c r="S15" i="60"/>
  <c r="S155" i="60"/>
  <c r="S308" i="60"/>
  <c r="S387" i="60"/>
  <c r="A1" i="62"/>
  <c r="A1" i="60"/>
  <c r="A1" i="61"/>
  <c r="A1" i="1"/>
  <c r="Y1" i="61"/>
  <c r="Y1" i="60"/>
  <c r="D23" i="6"/>
  <c r="S496" i="62"/>
  <c r="S493" i="62"/>
  <c r="S475" i="62"/>
  <c r="S483" i="62"/>
  <c r="S462" i="62"/>
  <c r="S450" i="62"/>
  <c r="S456" i="62"/>
  <c r="S431" i="62"/>
  <c r="S428" i="62"/>
  <c r="S441" i="62"/>
  <c r="S389" i="62"/>
  <c r="S411" i="62"/>
  <c r="S378" i="62"/>
  <c r="S396" i="62"/>
  <c r="S364" i="62"/>
  <c r="S399" i="62"/>
  <c r="S337" i="62"/>
  <c r="S305" i="62"/>
  <c r="S366" i="62"/>
  <c r="S326" i="62"/>
  <c r="S294" i="62"/>
  <c r="S359" i="62"/>
  <c r="S328" i="62"/>
  <c r="S296" i="62"/>
  <c r="S370" i="62"/>
  <c r="S275" i="62"/>
  <c r="S339" i="62"/>
  <c r="S260" i="62"/>
  <c r="S281" i="62"/>
  <c r="S250" i="62"/>
  <c r="S218" i="62"/>
  <c r="S241" i="62"/>
  <c r="S303" i="62"/>
  <c r="S229" i="62"/>
  <c r="S187" i="62"/>
  <c r="S244" i="62"/>
  <c r="S204" i="62"/>
  <c r="S219" i="62"/>
  <c r="S198" i="62"/>
  <c r="S154" i="62"/>
  <c r="S122" i="62"/>
  <c r="S182" i="62"/>
  <c r="S151" i="62"/>
  <c r="S185" i="62"/>
  <c r="S148" i="62"/>
  <c r="S131" i="62"/>
  <c r="S86" i="62"/>
  <c r="S54" i="62"/>
  <c r="S22" i="62"/>
  <c r="S107" i="62"/>
  <c r="S161" i="62"/>
  <c r="S105" i="62"/>
  <c r="S79" i="62"/>
  <c r="S47" i="62"/>
  <c r="S17" i="62"/>
  <c r="S188" i="62"/>
  <c r="S111" i="62"/>
  <c r="S73" i="62"/>
  <c r="S41" i="62"/>
  <c r="S3" i="62"/>
  <c r="S88" i="62"/>
  <c r="S36" i="62"/>
  <c r="S44" i="62"/>
  <c r="S492" i="61"/>
  <c r="S489" i="61"/>
  <c r="S466" i="61"/>
  <c r="S475" i="61"/>
  <c r="S461" i="61"/>
  <c r="S429" i="61"/>
  <c r="S468" i="61"/>
  <c r="S439" i="61"/>
  <c r="S401" i="61"/>
  <c r="S443" i="61"/>
  <c r="S430" i="61"/>
  <c r="S386" i="61"/>
  <c r="S398" i="61"/>
  <c r="S397" i="61"/>
  <c r="S404" i="61"/>
  <c r="S350" i="61"/>
  <c r="S318" i="61"/>
  <c r="S363" i="61"/>
  <c r="S380" i="61"/>
  <c r="S349" i="61"/>
  <c r="S325" i="61"/>
  <c r="S348" i="61"/>
  <c r="S311" i="61"/>
  <c r="S279" i="61"/>
  <c r="S316" i="61"/>
  <c r="S284" i="61"/>
  <c r="S321" i="61"/>
  <c r="S282" i="61"/>
  <c r="S250" i="61"/>
  <c r="S305" i="61"/>
  <c r="S243" i="61"/>
  <c r="S206" i="61"/>
  <c r="S335" i="61"/>
  <c r="S236" i="61"/>
  <c r="S196" i="61"/>
  <c r="S239" i="61"/>
  <c r="S179" i="61"/>
  <c r="S147" i="61"/>
  <c r="S232" i="61"/>
  <c r="S168" i="61"/>
  <c r="S285" i="61"/>
  <c r="S197" i="61"/>
  <c r="S154" i="61"/>
  <c r="S136" i="61"/>
  <c r="S103" i="61"/>
  <c r="S71" i="61"/>
  <c r="S39" i="61"/>
  <c r="S3" i="61"/>
  <c r="S376" i="61"/>
  <c r="S132" i="61"/>
  <c r="S100" i="61"/>
  <c r="S68" i="61"/>
  <c r="S32" i="61"/>
  <c r="S183" i="61"/>
  <c r="S122" i="61"/>
  <c r="S90" i="61"/>
  <c r="S58" i="61"/>
  <c r="S26" i="61"/>
  <c r="S101" i="61"/>
  <c r="S17" i="61"/>
  <c r="S49" i="61"/>
  <c r="S105" i="61"/>
  <c r="S77" i="61"/>
  <c r="S492" i="62"/>
  <c r="S489" i="62"/>
  <c r="S471" i="62"/>
  <c r="S482" i="62"/>
  <c r="S461" i="62"/>
  <c r="S446" i="62"/>
  <c r="S451" i="62"/>
  <c r="S445" i="62"/>
  <c r="S427" i="62"/>
  <c r="S425" i="62"/>
  <c r="S385" i="62"/>
  <c r="S406" i="62"/>
  <c r="S444" i="62"/>
  <c r="S392" i="62"/>
  <c r="S360" i="62"/>
  <c r="S383" i="62"/>
  <c r="S333" i="62"/>
  <c r="S301" i="62"/>
  <c r="S365" i="62"/>
  <c r="S322" i="62"/>
  <c r="S290" i="62"/>
  <c r="S358" i="62"/>
  <c r="S324" i="62"/>
  <c r="S292" i="62"/>
  <c r="S327" i="62"/>
  <c r="S271" i="62"/>
  <c r="S323" i="62"/>
  <c r="S371" i="62"/>
  <c r="S278" i="62"/>
  <c r="S246" i="62"/>
  <c r="S369" i="62"/>
  <c r="S240" i="62"/>
  <c r="S269" i="62"/>
  <c r="S215" i="62"/>
  <c r="S183" i="62"/>
  <c r="S243" i="62"/>
  <c r="S200" i="62"/>
  <c r="S217" i="62"/>
  <c r="S193" i="62"/>
  <c r="S150" i="62"/>
  <c r="S118" i="62"/>
  <c r="S181" i="62"/>
  <c r="S147" i="62"/>
  <c r="S184" i="62"/>
  <c r="S144" i="62"/>
  <c r="S117" i="62"/>
  <c r="S82" i="62"/>
  <c r="S50" i="62"/>
  <c r="S16" i="62"/>
  <c r="S92" i="62"/>
  <c r="S145" i="62"/>
  <c r="S104" i="62"/>
  <c r="S75" i="62"/>
  <c r="S43" i="62"/>
  <c r="S14" i="62"/>
  <c r="S174" i="62"/>
  <c r="S101" i="62"/>
  <c r="S69" i="62"/>
  <c r="S37" i="62"/>
  <c r="S9" i="62"/>
  <c r="S56" i="62"/>
  <c r="S20" i="62"/>
  <c r="S28" i="62"/>
  <c r="S488" i="61"/>
  <c r="S499" i="61"/>
  <c r="S462" i="61"/>
  <c r="S471" i="61"/>
  <c r="S460" i="61"/>
  <c r="S482" i="61"/>
  <c r="S457" i="61"/>
  <c r="S438" i="61"/>
  <c r="S451" i="61"/>
  <c r="S436" i="61"/>
  <c r="S423" i="61"/>
  <c r="S453" i="61"/>
  <c r="S395" i="61"/>
  <c r="S393" i="61"/>
  <c r="S392" i="61"/>
  <c r="S346" i="61"/>
  <c r="S314" i="61"/>
  <c r="S359" i="61"/>
  <c r="S379" i="61"/>
  <c r="S345" i="61"/>
  <c r="S324" i="61"/>
  <c r="S333" i="61"/>
  <c r="S307" i="61"/>
  <c r="S275" i="61"/>
  <c r="S315" i="61"/>
  <c r="S280" i="61"/>
  <c r="S310" i="61"/>
  <c r="S278" i="61"/>
  <c r="S246" i="61"/>
  <c r="S289" i="61"/>
  <c r="S229" i="61"/>
  <c r="S202" i="61"/>
  <c r="S297" i="61"/>
  <c r="S235" i="61"/>
  <c r="S192" i="61"/>
  <c r="S233" i="61"/>
  <c r="S175" i="61"/>
  <c r="S143" i="61"/>
  <c r="S217" i="61"/>
  <c r="S164" i="61"/>
  <c r="S257" i="61"/>
  <c r="S189" i="61"/>
  <c r="S240" i="61"/>
  <c r="S131" i="61"/>
  <c r="S99" i="61"/>
  <c r="S67" i="61"/>
  <c r="S35" i="61"/>
  <c r="S36" i="61"/>
  <c r="S199" i="61"/>
  <c r="S128" i="61"/>
  <c r="S96" i="61"/>
  <c r="S64" i="61"/>
  <c r="S28" i="61"/>
  <c r="S177" i="61"/>
  <c r="S118" i="61"/>
  <c r="S86" i="61"/>
  <c r="S54" i="61"/>
  <c r="S22" i="61"/>
  <c r="S85" i="61"/>
  <c r="S109" i="61"/>
  <c r="S10" i="61"/>
  <c r="S89" i="61"/>
  <c r="S45" i="61"/>
  <c r="S484" i="62"/>
  <c r="S495" i="62"/>
  <c r="S463" i="62"/>
  <c r="S472" i="62"/>
  <c r="S474" i="62"/>
  <c r="S438" i="62"/>
  <c r="S457" i="62"/>
  <c r="S436" i="62"/>
  <c r="S418" i="62"/>
  <c r="S408" i="62"/>
  <c r="S377" i="62"/>
  <c r="S398" i="62"/>
  <c r="S423" i="62"/>
  <c r="S384" i="62"/>
  <c r="S352" i="62"/>
  <c r="S362" i="62"/>
  <c r="S325" i="62"/>
  <c r="S293" i="62"/>
  <c r="S350" i="62"/>
  <c r="S314" i="62"/>
  <c r="S403" i="62"/>
  <c r="S343" i="62"/>
  <c r="S316" i="62"/>
  <c r="S284" i="62"/>
  <c r="S295" i="62"/>
  <c r="S263" i="62"/>
  <c r="S289" i="62"/>
  <c r="S331" i="62"/>
  <c r="S270" i="62"/>
  <c r="S238" i="62"/>
  <c r="S287" i="62"/>
  <c r="S319" i="62"/>
  <c r="S248" i="62"/>
  <c r="S207" i="62"/>
  <c r="S175" i="62"/>
  <c r="S232" i="62"/>
  <c r="S236" i="62"/>
  <c r="S209" i="62"/>
  <c r="S178" i="62"/>
  <c r="S142" i="62"/>
  <c r="S110" i="62"/>
  <c r="S166" i="62"/>
  <c r="S251" i="62"/>
  <c r="S169" i="62"/>
  <c r="S190" i="62"/>
  <c r="S115" i="62"/>
  <c r="S74" i="62"/>
  <c r="S42" i="62"/>
  <c r="S6" i="62"/>
  <c r="S80" i="62"/>
  <c r="S136" i="62"/>
  <c r="S99" i="62"/>
  <c r="S67" i="62"/>
  <c r="S35" i="62"/>
  <c r="S5" i="62"/>
  <c r="S129" i="62"/>
  <c r="S93" i="62"/>
  <c r="S61" i="62"/>
  <c r="S29" i="62"/>
  <c r="S141" i="62"/>
  <c r="S24" i="62"/>
  <c r="S4" i="62"/>
  <c r="S480" i="61"/>
  <c r="S491" i="61"/>
  <c r="S454" i="61"/>
  <c r="S494" i="61"/>
  <c r="S449" i="61"/>
  <c r="S463" i="61"/>
  <c r="S455" i="61"/>
  <c r="S421" i="61"/>
  <c r="S426" i="61"/>
  <c r="S434" i="61"/>
  <c r="S412" i="61"/>
  <c r="S419" i="61"/>
  <c r="S387" i="61"/>
  <c r="S385" i="61"/>
  <c r="S370" i="61"/>
  <c r="S338" i="61"/>
  <c r="S388" i="61"/>
  <c r="S351" i="61"/>
  <c r="S369" i="61"/>
  <c r="S337" i="61"/>
  <c r="S384" i="61"/>
  <c r="S336" i="61"/>
  <c r="S299" i="61"/>
  <c r="S267" i="61"/>
  <c r="S304" i="61"/>
  <c r="S272" i="61"/>
  <c r="S302" i="61"/>
  <c r="S270" i="61"/>
  <c r="S238" i="61"/>
  <c r="S261" i="61"/>
  <c r="S227" i="61"/>
  <c r="S194" i="61"/>
  <c r="S265" i="61"/>
  <c r="S216" i="61"/>
  <c r="S184" i="61"/>
  <c r="S219" i="61"/>
  <c r="S167" i="61"/>
  <c r="S135" i="61"/>
  <c r="S201" i="61"/>
  <c r="S156" i="61"/>
  <c r="S231" i="61"/>
  <c r="S174" i="61"/>
  <c r="S173" i="61"/>
  <c r="S123" i="61"/>
  <c r="S91" i="61"/>
  <c r="S59" i="61"/>
  <c r="S27" i="61"/>
  <c r="S16" i="61"/>
  <c r="S153" i="61"/>
  <c r="S120" i="61"/>
  <c r="S88" i="61"/>
  <c r="S56" i="61"/>
  <c r="S13" i="61"/>
  <c r="S145" i="61"/>
  <c r="S110" i="61"/>
  <c r="S78" i="61"/>
  <c r="S46" i="61"/>
  <c r="S15" i="61"/>
  <c r="S53" i="61"/>
  <c r="S129" i="61"/>
  <c r="S125" i="61"/>
  <c r="S57" i="61"/>
  <c r="S480" i="62"/>
  <c r="S487" i="62"/>
  <c r="S459" i="62"/>
  <c r="S468" i="62"/>
  <c r="S470" i="62"/>
  <c r="S434" i="62"/>
  <c r="S454" i="62"/>
  <c r="S435" i="62"/>
  <c r="S414" i="62"/>
  <c r="S405" i="62"/>
  <c r="S440" i="62"/>
  <c r="S394" i="62"/>
  <c r="S420" i="62"/>
  <c r="S380" i="62"/>
  <c r="S348" i="62"/>
  <c r="S361" i="62"/>
  <c r="S321" i="62"/>
  <c r="S415" i="62"/>
  <c r="S349" i="62"/>
  <c r="S310" i="62"/>
  <c r="S387" i="62"/>
  <c r="S342" i="62"/>
  <c r="S312" i="62"/>
  <c r="S280" i="62"/>
  <c r="S291" i="62"/>
  <c r="S259" i="62"/>
  <c r="S276" i="62"/>
  <c r="S315" i="62"/>
  <c r="S266" i="62"/>
  <c r="S234" i="62"/>
  <c r="S277" i="62"/>
  <c r="S273" i="62"/>
  <c r="S247" i="62"/>
  <c r="S203" i="62"/>
  <c r="S171" i="62"/>
  <c r="S231" i="62"/>
  <c r="S228" i="62"/>
  <c r="S205" i="62"/>
  <c r="S177" i="62"/>
  <c r="S138" i="62"/>
  <c r="S106" i="62"/>
  <c r="S165" i="62"/>
  <c r="S237" i="62"/>
  <c r="S168" i="62"/>
  <c r="S173" i="62"/>
  <c r="S102" i="62"/>
  <c r="S70" i="62"/>
  <c r="S38" i="62"/>
  <c r="S2" i="62"/>
  <c r="S76" i="62"/>
  <c r="S135" i="62"/>
  <c r="S95" i="62"/>
  <c r="S63" i="62"/>
  <c r="S31" i="62"/>
  <c r="S157" i="62"/>
  <c r="S128" i="62"/>
  <c r="S89" i="62"/>
  <c r="S57" i="62"/>
  <c r="S25" i="62"/>
  <c r="S124" i="62"/>
  <c r="S15" i="62"/>
  <c r="S64" i="62"/>
  <c r="S476" i="61"/>
  <c r="S487" i="61"/>
  <c r="S486" i="61"/>
  <c r="S473" i="61"/>
  <c r="S445" i="61"/>
  <c r="S450" i="61"/>
  <c r="S448" i="61"/>
  <c r="S417" i="61"/>
  <c r="S422" i="61"/>
  <c r="S424" i="61"/>
  <c r="S411" i="61"/>
  <c r="S415" i="61"/>
  <c r="S427" i="61"/>
  <c r="S381" i="61"/>
  <c r="S366" i="61"/>
  <c r="S334" i="61"/>
  <c r="S383" i="61"/>
  <c r="S347" i="61"/>
  <c r="S365" i="61"/>
  <c r="S375" i="61"/>
  <c r="S368" i="61"/>
  <c r="S331" i="61"/>
  <c r="S295" i="61"/>
  <c r="S263" i="61"/>
  <c r="S300" i="61"/>
  <c r="S268" i="61"/>
  <c r="S298" i="61"/>
  <c r="S266" i="61"/>
  <c r="S234" i="61"/>
  <c r="S260" i="61"/>
  <c r="S222" i="61"/>
  <c r="S190" i="61"/>
  <c r="S253" i="61"/>
  <c r="S212" i="61"/>
  <c r="S180" i="61"/>
  <c r="S211" i="61"/>
  <c r="S163" i="61"/>
  <c r="S301" i="61"/>
  <c r="S193" i="61"/>
  <c r="S152" i="61"/>
  <c r="S225" i="61"/>
  <c r="S170" i="61"/>
  <c r="S157" i="61"/>
  <c r="S119" i="61"/>
  <c r="S87" i="61"/>
  <c r="S55" i="61"/>
  <c r="S23" i="61"/>
  <c r="S9" i="61"/>
  <c r="S149" i="61"/>
  <c r="S116" i="61"/>
  <c r="S84" i="61"/>
  <c r="S52" i="61"/>
  <c r="S6" i="61"/>
  <c r="S134" i="61"/>
  <c r="S106" i="61"/>
  <c r="S74" i="61"/>
  <c r="S42" i="61"/>
  <c r="S11" i="61"/>
  <c r="S37" i="61"/>
  <c r="S113" i="61"/>
  <c r="S61" i="61"/>
  <c r="S41" i="61"/>
  <c r="S476" i="62"/>
  <c r="S479" i="62"/>
  <c r="S455" i="62"/>
  <c r="S498" i="62"/>
  <c r="S469" i="62"/>
  <c r="S430" i="62"/>
  <c r="S448" i="62"/>
  <c r="S449" i="62"/>
  <c r="S410" i="62"/>
  <c r="S401" i="62"/>
  <c r="S424" i="62"/>
  <c r="S390" i="62"/>
  <c r="S419" i="62"/>
  <c r="S376" i="62"/>
  <c r="S344" i="62"/>
  <c r="S347" i="62"/>
  <c r="S317" i="62"/>
  <c r="S395" i="62"/>
  <c r="S338" i="62"/>
  <c r="S306" i="62"/>
  <c r="S375" i="62"/>
  <c r="S341" i="62"/>
  <c r="S308" i="62"/>
  <c r="S465" i="62"/>
  <c r="S286" i="62"/>
  <c r="S417" i="62"/>
  <c r="S272" i="62"/>
  <c r="S299" i="62"/>
  <c r="S262" i="62"/>
  <c r="S230" i="62"/>
  <c r="S261" i="62"/>
  <c r="S257" i="62"/>
  <c r="S265" i="62"/>
  <c r="S199" i="62"/>
  <c r="S167" i="62"/>
  <c r="S216" i="62"/>
  <c r="S227" i="62"/>
  <c r="S201" i="62"/>
  <c r="S176" i="62"/>
  <c r="S134" i="62"/>
  <c r="S245" i="62"/>
  <c r="S164" i="62"/>
  <c r="S225" i="62"/>
  <c r="S160" i="62"/>
  <c r="S149" i="62"/>
  <c r="S98" i="62"/>
  <c r="S66" i="62"/>
  <c r="S34" i="62"/>
  <c r="S172" i="62"/>
  <c r="S72" i="62"/>
  <c r="S121" i="62"/>
  <c r="S91" i="62"/>
  <c r="S59" i="62"/>
  <c r="S27" i="62"/>
  <c r="S125" i="62"/>
  <c r="S127" i="62"/>
  <c r="S85" i="62"/>
  <c r="S53" i="62"/>
  <c r="S21" i="62"/>
  <c r="S123" i="62"/>
  <c r="S18" i="62"/>
  <c r="S48" i="62"/>
  <c r="S501" i="61"/>
  <c r="S490" i="61"/>
  <c r="S479" i="61"/>
  <c r="S469" i="61"/>
  <c r="S441" i="61"/>
  <c r="S446" i="61"/>
  <c r="S444" i="61"/>
  <c r="S413" i="61"/>
  <c r="S418" i="61"/>
  <c r="S420" i="61"/>
  <c r="S410" i="61"/>
  <c r="S414" i="61"/>
  <c r="S408" i="61"/>
  <c r="S377" i="61"/>
  <c r="S362" i="61"/>
  <c r="S330" i="61"/>
  <c r="S372" i="61"/>
  <c r="S343" i="61"/>
  <c r="S361" i="61"/>
  <c r="S356" i="61"/>
  <c r="S352" i="61"/>
  <c r="S319" i="61"/>
  <c r="S291" i="61"/>
  <c r="S328" i="61"/>
  <c r="S296" i="61"/>
  <c r="S264" i="61"/>
  <c r="S294" i="61"/>
  <c r="S262" i="61"/>
  <c r="S230" i="61"/>
  <c r="S259" i="61"/>
  <c r="S218" i="61"/>
  <c r="S186" i="61"/>
  <c r="S252" i="61"/>
  <c r="S208" i="61"/>
  <c r="S309" i="61"/>
  <c r="S203" i="61"/>
  <c r="S159" i="61"/>
  <c r="S269" i="61"/>
  <c r="S185" i="61"/>
  <c r="S148" i="61"/>
  <c r="S221" i="61"/>
  <c r="S166" i="61"/>
  <c r="S150" i="61"/>
  <c r="S115" i="61"/>
  <c r="S83" i="61"/>
  <c r="S51" i="61"/>
  <c r="S19" i="61"/>
  <c r="S293" i="61"/>
  <c r="S142" i="61"/>
  <c r="S112" i="61"/>
  <c r="S80" i="61"/>
  <c r="S48" i="61"/>
  <c r="S2" i="61"/>
  <c r="S133" i="61"/>
  <c r="S102" i="61"/>
  <c r="S70" i="61"/>
  <c r="S38" i="61"/>
  <c r="S7" i="61"/>
  <c r="S21" i="61"/>
  <c r="S97" i="61"/>
  <c r="S29" i="61"/>
  <c r="S25" i="61"/>
  <c r="S501" i="62"/>
  <c r="S478" i="62"/>
  <c r="S494" i="62"/>
  <c r="S491" i="62"/>
  <c r="S466" i="62"/>
  <c r="S426" i="62"/>
  <c r="S433" i="62"/>
  <c r="S443" i="62"/>
  <c r="S453" i="62"/>
  <c r="S397" i="62"/>
  <c r="S413" i="62"/>
  <c r="S386" i="62"/>
  <c r="S404" i="62"/>
  <c r="S372" i="62"/>
  <c r="S340" i="62"/>
  <c r="S346" i="62"/>
  <c r="S313" i="62"/>
  <c r="S379" i="62"/>
  <c r="S334" i="62"/>
  <c r="S302" i="62"/>
  <c r="S374" i="62"/>
  <c r="S336" i="62"/>
  <c r="S304" i="62"/>
  <c r="S464" i="62"/>
  <c r="S285" i="62"/>
  <c r="S391" i="62"/>
  <c r="S268" i="62"/>
  <c r="S283" i="62"/>
  <c r="S258" i="62"/>
  <c r="S226" i="62"/>
  <c r="S256" i="62"/>
  <c r="S499" i="62"/>
  <c r="S253" i="62"/>
  <c r="S195" i="62"/>
  <c r="S163" i="62"/>
  <c r="S212" i="62"/>
  <c r="S221" i="62"/>
  <c r="S197" i="62"/>
  <c r="S162" i="62"/>
  <c r="S130" i="62"/>
  <c r="S223" i="62"/>
  <c r="S159" i="62"/>
  <c r="S206" i="62"/>
  <c r="S156" i="62"/>
  <c r="S133" i="62"/>
  <c r="S94" i="62"/>
  <c r="S62" i="62"/>
  <c r="S30" i="62"/>
  <c r="S139" i="62"/>
  <c r="S194" i="62"/>
  <c r="S120" i="62"/>
  <c r="S87" i="62"/>
  <c r="S55" i="62"/>
  <c r="S23" i="62"/>
  <c r="S100" i="62"/>
  <c r="S113" i="62"/>
  <c r="S81" i="62"/>
  <c r="S49" i="62"/>
  <c r="S12" i="62"/>
  <c r="S108" i="62"/>
  <c r="S68" i="62"/>
  <c r="S32" i="62"/>
  <c r="S500" i="61"/>
  <c r="S497" i="61"/>
  <c r="S474" i="61"/>
  <c r="S478" i="61"/>
  <c r="S465" i="61"/>
  <c r="S437" i="61"/>
  <c r="S485" i="61"/>
  <c r="S442" i="61"/>
  <c r="S409" i="61"/>
  <c r="S498" i="61"/>
  <c r="S472" i="61"/>
  <c r="S394" i="61"/>
  <c r="S400" i="61"/>
  <c r="S407" i="61"/>
  <c r="S373" i="61"/>
  <c r="S358" i="61"/>
  <c r="S326" i="61"/>
  <c r="S371" i="61"/>
  <c r="S402" i="61"/>
  <c r="S357" i="61"/>
  <c r="S340" i="61"/>
  <c r="S374" i="61"/>
  <c r="S313" i="61"/>
  <c r="S287" i="61"/>
  <c r="S327" i="61"/>
  <c r="S292" i="61"/>
  <c r="S344" i="61"/>
  <c r="S290" i="61"/>
  <c r="S258" i="61"/>
  <c r="S226" i="61"/>
  <c r="S245" i="61"/>
  <c r="S214" i="61"/>
  <c r="S182" i="61"/>
  <c r="S251" i="61"/>
  <c r="S204" i="61"/>
  <c r="S277" i="61"/>
  <c r="S195" i="61"/>
  <c r="S155" i="61"/>
  <c r="S247" i="61"/>
  <c r="S176" i="61"/>
  <c r="S144" i="61"/>
  <c r="S213" i="61"/>
  <c r="S162" i="61"/>
  <c r="S138" i="61"/>
  <c r="S111" i="61"/>
  <c r="S79" i="61"/>
  <c r="S47" i="61"/>
  <c r="S12" i="61"/>
  <c r="S255" i="61"/>
  <c r="S141" i="61"/>
  <c r="S108" i="61"/>
  <c r="S76" i="61"/>
  <c r="S44" i="61"/>
  <c r="S223" i="61"/>
  <c r="S130" i="61"/>
  <c r="S98" i="61"/>
  <c r="S66" i="61"/>
  <c r="S34" i="61"/>
  <c r="S4" i="61"/>
  <c r="S14" i="61"/>
  <c r="S81" i="61"/>
  <c r="S165" i="61"/>
  <c r="S5" i="61"/>
  <c r="S497" i="62"/>
  <c r="S458" i="62"/>
  <c r="S452" i="62"/>
  <c r="S400" i="62"/>
  <c r="S309" i="62"/>
  <c r="S373" i="62"/>
  <c r="S279" i="62"/>
  <c r="S254" i="62"/>
  <c r="S235" i="62"/>
  <c r="S220" i="62"/>
  <c r="S210" i="62"/>
  <c r="S132" i="62"/>
  <c r="S109" i="62"/>
  <c r="S51" i="62"/>
  <c r="S77" i="62"/>
  <c r="S52" i="62"/>
  <c r="S495" i="61"/>
  <c r="S464" i="61"/>
  <c r="S435" i="61"/>
  <c r="S389" i="61"/>
  <c r="S355" i="61"/>
  <c r="S332" i="61"/>
  <c r="S276" i="61"/>
  <c r="S273" i="61"/>
  <c r="S220" i="61"/>
  <c r="S139" i="61"/>
  <c r="S181" i="61"/>
  <c r="S63" i="61"/>
  <c r="S124" i="61"/>
  <c r="S161" i="61"/>
  <c r="S18" i="61"/>
  <c r="S73" i="61"/>
  <c r="S489" i="60"/>
  <c r="S494" i="60"/>
  <c r="S477" i="60"/>
  <c r="S461" i="60"/>
  <c r="S445" i="60"/>
  <c r="S468" i="60"/>
  <c r="S441" i="60"/>
  <c r="S452" i="60"/>
  <c r="S429" i="60"/>
  <c r="S413" i="60"/>
  <c r="S397" i="60"/>
  <c r="S424" i="60"/>
  <c r="S408" i="60"/>
  <c r="S392" i="60"/>
  <c r="S376" i="60"/>
  <c r="S360" i="60"/>
  <c r="S381" i="60"/>
  <c r="S365" i="60"/>
  <c r="S349" i="60"/>
  <c r="S333" i="60"/>
  <c r="S352" i="60"/>
  <c r="S336" i="60"/>
  <c r="S317" i="60"/>
  <c r="S301" i="60"/>
  <c r="S285" i="60"/>
  <c r="S269" i="60"/>
  <c r="S312" i="60"/>
  <c r="S296" i="60"/>
  <c r="S280" i="60"/>
  <c r="S264" i="60"/>
  <c r="S253" i="60"/>
  <c r="S237" i="60"/>
  <c r="S221" i="60"/>
  <c r="S205" i="60"/>
  <c r="S189" i="60"/>
  <c r="S186" i="60"/>
  <c r="S169" i="60"/>
  <c r="S153" i="60"/>
  <c r="S137" i="60"/>
  <c r="S121" i="60"/>
  <c r="S244" i="60"/>
  <c r="S228" i="60"/>
  <c r="S212" i="60"/>
  <c r="S196" i="60"/>
  <c r="S168" i="60"/>
  <c r="S152" i="60"/>
  <c r="S117" i="60"/>
  <c r="S101" i="60"/>
  <c r="S85" i="60"/>
  <c r="S69" i="60"/>
  <c r="S53" i="60"/>
  <c r="S37" i="60"/>
  <c r="S21" i="60"/>
  <c r="S14" i="60"/>
  <c r="S142" i="60"/>
  <c r="S122" i="60"/>
  <c r="S106" i="60"/>
  <c r="S90" i="60"/>
  <c r="S74" i="60"/>
  <c r="S58" i="60"/>
  <c r="S42" i="60"/>
  <c r="S26" i="60"/>
  <c r="K7" i="1"/>
  <c r="K23" i="1"/>
  <c r="K39" i="1"/>
  <c r="K55" i="1"/>
  <c r="K71" i="1"/>
  <c r="K87" i="1"/>
  <c r="K103" i="1"/>
  <c r="K119" i="1"/>
  <c r="K135" i="1"/>
  <c r="K151" i="1"/>
  <c r="K167" i="1"/>
  <c r="K14" i="1"/>
  <c r="K30" i="1"/>
  <c r="K46" i="1"/>
  <c r="K62" i="1"/>
  <c r="K78" i="1"/>
  <c r="K94" i="1"/>
  <c r="K110" i="1"/>
  <c r="K126" i="1"/>
  <c r="K142" i="1"/>
  <c r="K158" i="1"/>
  <c r="K173" i="1"/>
  <c r="K189" i="1"/>
  <c r="K205" i="1"/>
  <c r="K221" i="1"/>
  <c r="K237" i="1"/>
  <c r="K253" i="1"/>
  <c r="K269" i="1"/>
  <c r="K285" i="1"/>
  <c r="K301" i="1"/>
  <c r="S485" i="62"/>
  <c r="S442" i="62"/>
  <c r="S409" i="62"/>
  <c r="S388" i="62"/>
  <c r="S297" i="62"/>
  <c r="S357" i="62"/>
  <c r="S267" i="62"/>
  <c r="S242" i="62"/>
  <c r="S211" i="62"/>
  <c r="S213" i="62"/>
  <c r="S180" i="62"/>
  <c r="S116" i="62"/>
  <c r="S84" i="62"/>
  <c r="S39" i="62"/>
  <c r="S65" i="62"/>
  <c r="S11" i="62"/>
  <c r="S470" i="61"/>
  <c r="S481" i="61"/>
  <c r="S447" i="61"/>
  <c r="S431" i="61"/>
  <c r="S396" i="61"/>
  <c r="S312" i="61"/>
  <c r="S329" i="61"/>
  <c r="S244" i="61"/>
  <c r="S200" i="61"/>
  <c r="S241" i="61"/>
  <c r="S158" i="61"/>
  <c r="S43" i="61"/>
  <c r="S104" i="61"/>
  <c r="S126" i="61"/>
  <c r="S117" i="61"/>
  <c r="S93" i="61"/>
  <c r="S487" i="60"/>
  <c r="S492" i="60"/>
  <c r="S475" i="60"/>
  <c r="S459" i="60"/>
  <c r="S443" i="60"/>
  <c r="S466" i="60"/>
  <c r="S439" i="60"/>
  <c r="S450" i="60"/>
  <c r="S427" i="60"/>
  <c r="S411" i="60"/>
  <c r="S395" i="60"/>
  <c r="S422" i="60"/>
  <c r="S406" i="60"/>
  <c r="S390" i="60"/>
  <c r="S374" i="60"/>
  <c r="S358" i="60"/>
  <c r="S379" i="60"/>
  <c r="S363" i="60"/>
  <c r="S347" i="60"/>
  <c r="S331" i="60"/>
  <c r="S350" i="60"/>
  <c r="S334" i="60"/>
  <c r="S315" i="60"/>
  <c r="S299" i="60"/>
  <c r="S283" i="60"/>
  <c r="S267" i="60"/>
  <c r="S310" i="60"/>
  <c r="S294" i="60"/>
  <c r="S278" i="60"/>
  <c r="S262" i="60"/>
  <c r="S251" i="60"/>
  <c r="S235" i="60"/>
  <c r="S219" i="60"/>
  <c r="S203" i="60"/>
  <c r="S187" i="60"/>
  <c r="S184" i="60"/>
  <c r="S167" i="60"/>
  <c r="S151" i="60"/>
  <c r="S477" i="62"/>
  <c r="S490" i="62"/>
  <c r="S393" i="62"/>
  <c r="S368" i="62"/>
  <c r="S367" i="62"/>
  <c r="S332" i="62"/>
  <c r="S353" i="62"/>
  <c r="S222" i="62"/>
  <c r="S191" i="62"/>
  <c r="S214" i="62"/>
  <c r="S155" i="62"/>
  <c r="S90" i="62"/>
  <c r="S189" i="62"/>
  <c r="S19" i="62"/>
  <c r="S45" i="62"/>
  <c r="S60" i="62"/>
  <c r="S458" i="61"/>
  <c r="S456" i="61"/>
  <c r="S416" i="61"/>
  <c r="S382" i="61"/>
  <c r="S378" i="61"/>
  <c r="S303" i="61"/>
  <c r="S306" i="61"/>
  <c r="S228" i="61"/>
  <c r="S188" i="61"/>
  <c r="S209" i="61"/>
  <c r="S207" i="61"/>
  <c r="S31" i="61"/>
  <c r="S92" i="61"/>
  <c r="S114" i="61"/>
  <c r="S69" i="61"/>
  <c r="S467" i="62"/>
  <c r="S447" i="62"/>
  <c r="S381" i="62"/>
  <c r="S356" i="62"/>
  <c r="S351" i="62"/>
  <c r="S320" i="62"/>
  <c r="S307" i="62"/>
  <c r="S335" i="62"/>
  <c r="S179" i="62"/>
  <c r="S192" i="62"/>
  <c r="S143" i="62"/>
  <c r="S78" i="62"/>
  <c r="S137" i="62"/>
  <c r="S10" i="62"/>
  <c r="S33" i="62"/>
  <c r="S7" i="62"/>
  <c r="S477" i="61"/>
  <c r="S440" i="61"/>
  <c r="S390" i="61"/>
  <c r="S354" i="61"/>
  <c r="S353" i="61"/>
  <c r="S283" i="61"/>
  <c r="S286" i="61"/>
  <c r="S210" i="61"/>
  <c r="S256" i="61"/>
  <c r="S172" i="61"/>
  <c r="S137" i="61"/>
  <c r="S8" i="61"/>
  <c r="S72" i="61"/>
  <c r="S94" i="61"/>
  <c r="S33" i="61"/>
  <c r="S499" i="60"/>
  <c r="S483" i="60"/>
  <c r="S488" i="60"/>
  <c r="S471" i="60"/>
  <c r="S455" i="60"/>
  <c r="S478" i="60"/>
  <c r="S462" i="60"/>
  <c r="S435" i="60"/>
  <c r="S440" i="60"/>
  <c r="S423" i="60"/>
  <c r="S407" i="60"/>
  <c r="S391" i="60"/>
  <c r="S418" i="60"/>
  <c r="S402" i="60"/>
  <c r="S386" i="60"/>
  <c r="S370" i="60"/>
  <c r="S354" i="60"/>
  <c r="S375" i="60"/>
  <c r="S359" i="60"/>
  <c r="S343" i="60"/>
  <c r="S327" i="60"/>
  <c r="S346" i="60"/>
  <c r="S330" i="60"/>
  <c r="S311" i="60"/>
  <c r="S295" i="60"/>
  <c r="S279" i="60"/>
  <c r="S263" i="60"/>
  <c r="S306" i="60"/>
  <c r="S290" i="60"/>
  <c r="S274" i="60"/>
  <c r="S260" i="60"/>
  <c r="S247" i="60"/>
  <c r="S231" i="60"/>
  <c r="S215" i="60"/>
  <c r="S199" i="60"/>
  <c r="S183" i="60"/>
  <c r="S179" i="60"/>
  <c r="S163" i="60"/>
  <c r="S147" i="60"/>
  <c r="S131" i="60"/>
  <c r="S254" i="60"/>
  <c r="S238" i="60"/>
  <c r="S222" i="60"/>
  <c r="S206" i="60"/>
  <c r="S178" i="60"/>
  <c r="S162" i="60"/>
  <c r="S11" i="60"/>
  <c r="S111" i="60"/>
  <c r="S95" i="60"/>
  <c r="S79" i="60"/>
  <c r="S63" i="60"/>
  <c r="S47" i="60"/>
  <c r="S31" i="60"/>
  <c r="S6" i="60"/>
  <c r="S8" i="60"/>
  <c r="S136" i="60"/>
  <c r="S116" i="60"/>
  <c r="S100" i="60"/>
  <c r="S84" i="60"/>
  <c r="S68" i="60"/>
  <c r="S52" i="60"/>
  <c r="S36" i="60"/>
  <c r="S20" i="60"/>
  <c r="K13" i="1"/>
  <c r="K29" i="1"/>
  <c r="K45" i="1"/>
  <c r="K61" i="1"/>
  <c r="K77" i="1"/>
  <c r="K93" i="1"/>
  <c r="K109" i="1"/>
  <c r="K125" i="1"/>
  <c r="K141" i="1"/>
  <c r="K157" i="1"/>
  <c r="K4" i="1"/>
  <c r="K20" i="1"/>
  <c r="K36" i="1"/>
  <c r="K52" i="1"/>
  <c r="K68" i="1"/>
  <c r="K84" i="1"/>
  <c r="K100" i="1"/>
  <c r="K116" i="1"/>
  <c r="K132" i="1"/>
  <c r="K148" i="1"/>
  <c r="K164" i="1"/>
  <c r="K179" i="1"/>
  <c r="K195" i="1"/>
  <c r="K211" i="1"/>
  <c r="K227" i="1"/>
  <c r="K243" i="1"/>
  <c r="K259" i="1"/>
  <c r="K275" i="1"/>
  <c r="K291" i="1"/>
  <c r="K307" i="1"/>
  <c r="K323" i="1"/>
  <c r="K339" i="1"/>
  <c r="K186" i="1"/>
  <c r="K202" i="1"/>
  <c r="K218" i="1"/>
  <c r="K234" i="1"/>
  <c r="K250" i="1"/>
  <c r="K266" i="1"/>
  <c r="K282" i="1"/>
  <c r="K298" i="1"/>
  <c r="K314" i="1"/>
  <c r="K330" i="1"/>
  <c r="K347" i="1"/>
  <c r="K363" i="1"/>
  <c r="K379" i="1"/>
  <c r="K395" i="1"/>
  <c r="K411" i="1"/>
  <c r="K427" i="1"/>
  <c r="K443" i="1"/>
  <c r="K459" i="1"/>
  <c r="K475" i="1"/>
  <c r="K491" i="1"/>
  <c r="K346" i="1"/>
  <c r="K362" i="1"/>
  <c r="K378" i="1"/>
  <c r="K394" i="1"/>
  <c r="K410" i="1"/>
  <c r="K426" i="1"/>
  <c r="K442" i="1"/>
  <c r="K458" i="1"/>
  <c r="K474" i="1"/>
  <c r="K490" i="1"/>
  <c r="S486" i="62"/>
  <c r="S432" i="62"/>
  <c r="S412" i="62"/>
  <c r="S421" i="62"/>
  <c r="S330" i="62"/>
  <c r="S300" i="62"/>
  <c r="S264" i="62"/>
  <c r="S255" i="62"/>
  <c r="S252" i="62"/>
  <c r="S158" i="62"/>
  <c r="S186" i="62"/>
  <c r="S58" i="62"/>
  <c r="S119" i="62"/>
  <c r="S224" i="62"/>
  <c r="S8" i="62"/>
  <c r="S467" i="61"/>
  <c r="S425" i="61"/>
  <c r="S432" i="61"/>
  <c r="S342" i="61"/>
  <c r="S341" i="61"/>
  <c r="S271" i="61"/>
  <c r="S274" i="61"/>
  <c r="S198" i="61"/>
  <c r="S224" i="61"/>
  <c r="S160" i="61"/>
  <c r="S127" i="61"/>
  <c r="S24" i="61"/>
  <c r="S60" i="61"/>
  <c r="S82" i="61"/>
  <c r="S146" i="61"/>
  <c r="S497" i="60"/>
  <c r="S481" i="60"/>
  <c r="S486" i="60"/>
  <c r="S469" i="60"/>
  <c r="S453" i="60"/>
  <c r="S476" i="60"/>
  <c r="S460" i="60"/>
  <c r="S433" i="60"/>
  <c r="S438" i="60"/>
  <c r="S421" i="60"/>
  <c r="S405" i="60"/>
  <c r="S431" i="60"/>
  <c r="S416" i="60"/>
  <c r="S400" i="60"/>
  <c r="S384" i="60"/>
  <c r="S368" i="60"/>
  <c r="S389" i="60"/>
  <c r="S373" i="60"/>
  <c r="S357" i="60"/>
  <c r="S341" i="60"/>
  <c r="S325" i="60"/>
  <c r="S344" i="60"/>
  <c r="S328" i="60"/>
  <c r="S309" i="60"/>
  <c r="S293" i="60"/>
  <c r="S277" i="60"/>
  <c r="S261" i="60"/>
  <c r="S304" i="60"/>
  <c r="S288" i="60"/>
  <c r="S272" i="60"/>
  <c r="S259" i="60"/>
  <c r="S245" i="60"/>
  <c r="S229" i="60"/>
  <c r="S213" i="60"/>
  <c r="S197" i="60"/>
  <c r="S194" i="60"/>
  <c r="S177" i="60"/>
  <c r="S161" i="60"/>
  <c r="S145" i="60"/>
  <c r="S129" i="60"/>
  <c r="S252" i="60"/>
  <c r="S236" i="60"/>
  <c r="S220" i="60"/>
  <c r="S204" i="60"/>
  <c r="S176" i="60"/>
  <c r="S160" i="60"/>
  <c r="S9" i="60"/>
  <c r="S109" i="60"/>
  <c r="S93" i="60"/>
  <c r="S77" i="60"/>
  <c r="S61" i="60"/>
  <c r="S45" i="60"/>
  <c r="S29" i="60"/>
  <c r="S5" i="60"/>
  <c r="S150" i="60"/>
  <c r="S134" i="60"/>
  <c r="S114" i="60"/>
  <c r="S98" i="60"/>
  <c r="S82" i="60"/>
  <c r="S66" i="60"/>
  <c r="S50" i="60"/>
  <c r="S34" i="60"/>
  <c r="S18" i="60"/>
  <c r="K15" i="1"/>
  <c r="K31" i="1"/>
  <c r="K47" i="1"/>
  <c r="K63" i="1"/>
  <c r="K79" i="1"/>
  <c r="K95" i="1"/>
  <c r="K111" i="1"/>
  <c r="K127" i="1"/>
  <c r="K143" i="1"/>
  <c r="K159" i="1"/>
  <c r="K6" i="1"/>
  <c r="K22" i="1"/>
  <c r="K38" i="1"/>
  <c r="K54" i="1"/>
  <c r="K70" i="1"/>
  <c r="K86" i="1"/>
  <c r="K102" i="1"/>
  <c r="K118" i="1"/>
  <c r="K134" i="1"/>
  <c r="K150" i="1"/>
  <c r="K166" i="1"/>
  <c r="K181" i="1"/>
  <c r="K197" i="1"/>
  <c r="K213" i="1"/>
  <c r="K229" i="1"/>
  <c r="K245" i="1"/>
  <c r="K261" i="1"/>
  <c r="K277" i="1"/>
  <c r="K293" i="1"/>
  <c r="K309" i="1"/>
  <c r="K325" i="1"/>
  <c r="K341" i="1"/>
  <c r="K188" i="1"/>
  <c r="K204" i="1"/>
  <c r="K220" i="1"/>
  <c r="K236" i="1"/>
  <c r="K252" i="1"/>
  <c r="K268" i="1"/>
  <c r="S500" i="62"/>
  <c r="S473" i="62"/>
  <c r="S429" i="62"/>
  <c r="S382" i="62"/>
  <c r="S345" i="62"/>
  <c r="S298" i="62"/>
  <c r="S407" i="62"/>
  <c r="S282" i="62"/>
  <c r="S355" i="62"/>
  <c r="S208" i="62"/>
  <c r="S126" i="62"/>
  <c r="S152" i="62"/>
  <c r="S26" i="62"/>
  <c r="S83" i="62"/>
  <c r="S112" i="62"/>
  <c r="S96" i="62"/>
  <c r="S484" i="61"/>
  <c r="S459" i="61"/>
  <c r="S428" i="61"/>
  <c r="S391" i="61"/>
  <c r="S403" i="61"/>
  <c r="S323" i="61"/>
  <c r="S308" i="61"/>
  <c r="S242" i="61"/>
  <c r="S281" i="61"/>
  <c r="S171" i="61"/>
  <c r="S248" i="61"/>
  <c r="S95" i="61"/>
  <c r="S169" i="61"/>
  <c r="S20" i="61"/>
  <c r="S50" i="61"/>
  <c r="S191" i="61"/>
  <c r="S493" i="60"/>
  <c r="S498" i="60"/>
  <c r="S482" i="60"/>
  <c r="S465" i="60"/>
  <c r="S449" i="60"/>
  <c r="S472" i="60"/>
  <c r="S444" i="60"/>
  <c r="S456" i="60"/>
  <c r="S434" i="60"/>
  <c r="S417" i="60"/>
  <c r="S401" i="60"/>
  <c r="S428" i="60"/>
  <c r="S412" i="60"/>
  <c r="S396" i="60"/>
  <c r="S380" i="60"/>
  <c r="S364" i="60"/>
  <c r="S385" i="60"/>
  <c r="S369" i="60"/>
  <c r="S353" i="60"/>
  <c r="S337" i="60"/>
  <c r="S321" i="60"/>
  <c r="S340" i="60"/>
  <c r="S324" i="60"/>
  <c r="S305" i="60"/>
  <c r="S289" i="60"/>
  <c r="S273" i="60"/>
  <c r="S316" i="60"/>
  <c r="S300" i="60"/>
  <c r="S284" i="60"/>
  <c r="S268" i="60"/>
  <c r="S257" i="60"/>
  <c r="S241" i="60"/>
  <c r="S225" i="60"/>
  <c r="S209" i="60"/>
  <c r="S193" i="60"/>
  <c r="S190" i="60"/>
  <c r="S173" i="60"/>
  <c r="S157" i="60"/>
  <c r="S141" i="60"/>
  <c r="S125" i="60"/>
  <c r="S248" i="60"/>
  <c r="S232" i="60"/>
  <c r="S216" i="60"/>
  <c r="S200" i="60"/>
  <c r="S172" i="60"/>
  <c r="S156" i="60"/>
  <c r="S130" i="60"/>
  <c r="S105" i="60"/>
  <c r="S89" i="60"/>
  <c r="S73" i="60"/>
  <c r="S57" i="60"/>
  <c r="S41" i="60"/>
  <c r="S25" i="60"/>
  <c r="S3" i="60"/>
  <c r="S146" i="60"/>
  <c r="S126" i="60"/>
  <c r="S110" i="60"/>
  <c r="S94" i="60"/>
  <c r="S78" i="60"/>
  <c r="S62" i="60"/>
  <c r="S46" i="60"/>
  <c r="S30" i="60"/>
  <c r="K3" i="1"/>
  <c r="K19" i="1"/>
  <c r="K35" i="1"/>
  <c r="K51" i="1"/>
  <c r="K67" i="1"/>
  <c r="K83" i="1"/>
  <c r="K99" i="1"/>
  <c r="K115" i="1"/>
  <c r="K131" i="1"/>
  <c r="K147" i="1"/>
  <c r="K163" i="1"/>
  <c r="K10" i="1"/>
  <c r="K26" i="1"/>
  <c r="K42" i="1"/>
  <c r="K58" i="1"/>
  <c r="K74" i="1"/>
  <c r="K90" i="1"/>
  <c r="K106" i="1"/>
  <c r="K122" i="1"/>
  <c r="K138" i="1"/>
  <c r="K154" i="1"/>
  <c r="K170" i="1"/>
  <c r="K185" i="1"/>
  <c r="K201" i="1"/>
  <c r="K217" i="1"/>
  <c r="K233" i="1"/>
  <c r="K249" i="1"/>
  <c r="K265" i="1"/>
  <c r="K281" i="1"/>
  <c r="K297" i="1"/>
  <c r="K313" i="1"/>
  <c r="K329" i="1"/>
  <c r="K176" i="1"/>
  <c r="K192" i="1"/>
  <c r="K208" i="1"/>
  <c r="K224" i="1"/>
  <c r="K240" i="1"/>
  <c r="K256" i="1"/>
  <c r="K272" i="1"/>
  <c r="K288" i="1"/>
  <c r="K304" i="1"/>
  <c r="K320" i="1"/>
  <c r="K336" i="1"/>
  <c r="K353" i="1"/>
  <c r="K369" i="1"/>
  <c r="K385" i="1"/>
  <c r="K401" i="1"/>
  <c r="K417" i="1"/>
  <c r="K433" i="1"/>
  <c r="K449" i="1"/>
  <c r="K465" i="1"/>
  <c r="K481" i="1"/>
  <c r="K497" i="1"/>
  <c r="K352" i="1"/>
  <c r="K368" i="1"/>
  <c r="K384" i="1"/>
  <c r="K400" i="1"/>
  <c r="K416" i="1"/>
  <c r="K432" i="1"/>
  <c r="K448" i="1"/>
  <c r="K464" i="1"/>
  <c r="K480" i="1"/>
  <c r="K496" i="1"/>
  <c r="S488" i="62"/>
  <c r="S460" i="62"/>
  <c r="S422" i="62"/>
  <c r="S439" i="62"/>
  <c r="S329" i="62"/>
  <c r="S416" i="62"/>
  <c r="S311" i="62"/>
  <c r="S274" i="62"/>
  <c r="S249" i="62"/>
  <c r="S196" i="62"/>
  <c r="S114" i="62"/>
  <c r="S140" i="62"/>
  <c r="S13" i="62"/>
  <c r="S71" i="62"/>
  <c r="S97" i="62"/>
  <c r="S40" i="62"/>
  <c r="S493" i="61"/>
  <c r="S433" i="61"/>
  <c r="S452" i="61"/>
  <c r="S406" i="61"/>
  <c r="S367" i="61"/>
  <c r="S364" i="61"/>
  <c r="S288" i="61"/>
  <c r="S320" i="61"/>
  <c r="S237" i="61"/>
  <c r="S151" i="61"/>
  <c r="S205" i="61"/>
  <c r="S75" i="61"/>
  <c r="S140" i="61"/>
  <c r="S215" i="61"/>
  <c r="S30" i="61"/>
  <c r="S121" i="61"/>
  <c r="S318" i="62"/>
  <c r="S103" i="62"/>
  <c r="S322" i="61"/>
  <c r="S249" i="61"/>
  <c r="S500" i="60"/>
  <c r="S457" i="60"/>
  <c r="S442" i="60"/>
  <c r="S419" i="60"/>
  <c r="S420" i="60"/>
  <c r="S378" i="60"/>
  <c r="S371" i="60"/>
  <c r="S329" i="60"/>
  <c r="S322" i="60"/>
  <c r="S275" i="60"/>
  <c r="S292" i="60"/>
  <c r="S255" i="60"/>
  <c r="S211" i="60"/>
  <c r="S181" i="60"/>
  <c r="S139" i="60"/>
  <c r="S246" i="60"/>
  <c r="S214" i="60"/>
  <c r="S170" i="60"/>
  <c r="S128" i="60"/>
  <c r="S87" i="60"/>
  <c r="S55" i="60"/>
  <c r="S23" i="60"/>
  <c r="S144" i="60"/>
  <c r="S108" i="60"/>
  <c r="S76" i="60"/>
  <c r="S44" i="60"/>
  <c r="S288" i="62"/>
  <c r="S153" i="62"/>
  <c r="S339" i="61"/>
  <c r="S40" i="61"/>
  <c r="S496" i="60"/>
  <c r="S451" i="60"/>
  <c r="S437" i="60"/>
  <c r="S415" i="60"/>
  <c r="S414" i="60"/>
  <c r="S372" i="60"/>
  <c r="S367" i="60"/>
  <c r="S323" i="60"/>
  <c r="S313" i="60"/>
  <c r="S271" i="60"/>
  <c r="S286" i="60"/>
  <c r="S249" i="60"/>
  <c r="S207" i="60"/>
  <c r="S175" i="60"/>
  <c r="S135" i="60"/>
  <c r="S242" i="60"/>
  <c r="S210" i="60"/>
  <c r="S166" i="60"/>
  <c r="S115" i="60"/>
  <c r="S354" i="62"/>
  <c r="S202" i="62"/>
  <c r="S317" i="61"/>
  <c r="S62" i="61"/>
  <c r="S490" i="60"/>
  <c r="S447" i="60"/>
  <c r="S458" i="60"/>
  <c r="S409" i="60"/>
  <c r="S410" i="60"/>
  <c r="S366" i="60"/>
  <c r="S361" i="60"/>
  <c r="S319" i="60"/>
  <c r="S307" i="60"/>
  <c r="S265" i="60"/>
  <c r="S282" i="60"/>
  <c r="S243" i="60"/>
  <c r="S201" i="60"/>
  <c r="S171" i="60"/>
  <c r="S133" i="60"/>
  <c r="S240" i="60"/>
  <c r="S208" i="60"/>
  <c r="S164" i="60"/>
  <c r="S113" i="60"/>
  <c r="S81" i="60"/>
  <c r="S49" i="60"/>
  <c r="S17" i="60"/>
  <c r="S138" i="60"/>
  <c r="S102" i="60"/>
  <c r="S70" i="60"/>
  <c r="S38" i="60"/>
  <c r="S239" i="62"/>
  <c r="S254" i="61"/>
  <c r="S65" i="61"/>
  <c r="S484" i="60"/>
  <c r="S480" i="60"/>
  <c r="S454" i="60"/>
  <c r="S403" i="60"/>
  <c r="S404" i="60"/>
  <c r="S362" i="60"/>
  <c r="S355" i="60"/>
  <c r="S348" i="60"/>
  <c r="S303" i="60"/>
  <c r="S318" i="60"/>
  <c r="S276" i="60"/>
  <c r="S239" i="60"/>
  <c r="S195" i="60"/>
  <c r="S165" i="60"/>
  <c r="S127" i="60"/>
  <c r="S234" i="60"/>
  <c r="S202" i="60"/>
  <c r="S158" i="60"/>
  <c r="S107" i="60"/>
  <c r="S75" i="60"/>
  <c r="S43" i="60"/>
  <c r="S4" i="60"/>
  <c r="S132" i="60"/>
  <c r="S96" i="60"/>
  <c r="S64" i="60"/>
  <c r="S32" i="60"/>
  <c r="K21" i="1"/>
  <c r="K53" i="1"/>
  <c r="K85" i="1"/>
  <c r="K117" i="1"/>
  <c r="K149" i="1"/>
  <c r="K12" i="1"/>
  <c r="S481" i="62"/>
  <c r="S233" i="62"/>
  <c r="S496" i="61"/>
  <c r="S178" i="61"/>
  <c r="S402" i="62"/>
  <c r="S170" i="62"/>
  <c r="S405" i="61"/>
  <c r="S360" i="61"/>
  <c r="S491" i="60"/>
  <c r="S467" i="60"/>
  <c r="S464" i="60"/>
  <c r="S432" i="60"/>
  <c r="S430" i="60"/>
  <c r="S388" i="60"/>
  <c r="S383" i="60"/>
  <c r="S339" i="60"/>
  <c r="S332" i="60"/>
  <c r="S287" i="60"/>
  <c r="S302" i="60"/>
  <c r="S320" i="60"/>
  <c r="S223" i="60"/>
  <c r="S192" i="60"/>
  <c r="S149" i="60"/>
  <c r="S256" i="60"/>
  <c r="S224" i="60"/>
  <c r="S180" i="60"/>
  <c r="S13" i="60"/>
  <c r="S97" i="60"/>
  <c r="S65" i="60"/>
  <c r="S33" i="60"/>
  <c r="S10" i="60"/>
  <c r="S118" i="60"/>
  <c r="S86" i="60"/>
  <c r="S54" i="60"/>
  <c r="S22" i="60"/>
  <c r="S363" i="62"/>
  <c r="S46" i="62"/>
  <c r="S399" i="61"/>
  <c r="S107" i="61"/>
  <c r="S485" i="60"/>
  <c r="S463" i="60"/>
  <c r="S446" i="60"/>
  <c r="S425" i="60"/>
  <c r="S426" i="60"/>
  <c r="S382" i="60"/>
  <c r="S377" i="60"/>
  <c r="S335" i="60"/>
  <c r="S326" i="60"/>
  <c r="S281" i="60"/>
  <c r="S298" i="60"/>
  <c r="S258" i="60"/>
  <c r="S217" i="60"/>
  <c r="S188" i="60"/>
  <c r="S143" i="60"/>
  <c r="S250" i="60"/>
  <c r="S218" i="60"/>
  <c r="S174" i="60"/>
  <c r="S7" i="60"/>
  <c r="S91" i="60"/>
  <c r="S59" i="60"/>
  <c r="S27" i="60"/>
  <c r="S148" i="60"/>
  <c r="S112" i="60"/>
  <c r="S80" i="60"/>
  <c r="S48" i="60"/>
  <c r="S16" i="60"/>
  <c r="K5" i="1"/>
  <c r="K37" i="1"/>
  <c r="K69" i="1"/>
  <c r="K101" i="1"/>
  <c r="K133" i="1"/>
  <c r="K165" i="1"/>
  <c r="K28" i="1"/>
  <c r="K60" i="1"/>
  <c r="K92" i="1"/>
  <c r="K124" i="1"/>
  <c r="K156" i="1"/>
  <c r="K187" i="1"/>
  <c r="K219" i="1"/>
  <c r="K251" i="1"/>
  <c r="K283" i="1"/>
  <c r="K315" i="1"/>
  <c r="K337" i="1"/>
  <c r="K196" i="1"/>
  <c r="K222" i="1"/>
  <c r="K246" i="1"/>
  <c r="K274" i="1"/>
  <c r="K294" i="1"/>
  <c r="K316" i="1"/>
  <c r="K338" i="1"/>
  <c r="K359" i="1"/>
  <c r="K381" i="1"/>
  <c r="K403" i="1"/>
  <c r="K423" i="1"/>
  <c r="K445" i="1"/>
  <c r="K467" i="1"/>
  <c r="K487" i="1"/>
  <c r="K348" i="1"/>
  <c r="K370" i="1"/>
  <c r="K390" i="1"/>
  <c r="K412" i="1"/>
  <c r="K434" i="1"/>
  <c r="K454" i="1"/>
  <c r="K476" i="1"/>
  <c r="K498" i="1"/>
  <c r="S28" i="60"/>
  <c r="S120" i="60"/>
  <c r="S51" i="60"/>
  <c r="S182" i="60"/>
  <c r="S185" i="60"/>
  <c r="S291" i="60"/>
  <c r="S394" i="60"/>
  <c r="S473" i="60"/>
  <c r="S437" i="62"/>
  <c r="S198" i="60"/>
  <c r="S191" i="60"/>
  <c r="S297" i="60"/>
  <c r="S398" i="60"/>
  <c r="S479" i="60"/>
  <c r="S71" i="60"/>
  <c r="S226" i="60"/>
  <c r="S227" i="60"/>
  <c r="S338" i="60"/>
  <c r="S393" i="60"/>
  <c r="S495" i="60"/>
  <c r="S119" i="60"/>
  <c r="S266" i="60"/>
  <c r="S345" i="60"/>
  <c r="S436" i="60"/>
  <c r="S187" i="61"/>
  <c r="AY1" i="62"/>
  <c r="S10" i="54"/>
  <c r="AQ1" i="1"/>
  <c r="AZ1" i="61"/>
  <c r="AZ1" i="62"/>
  <c r="BN1" i="62"/>
  <c r="Y10" i="54"/>
  <c r="Q10" i="54"/>
  <c r="AR1" i="62"/>
  <c r="J10" i="54"/>
  <c r="K10" i="54"/>
  <c r="K2" i="1"/>
  <c r="AD1" i="62"/>
  <c r="BO13" i="1" l="1"/>
  <c r="BO404" i="1"/>
  <c r="BX26" i="61"/>
  <c r="BO169" i="1"/>
  <c r="BO57" i="1"/>
  <c r="BO473" i="1"/>
  <c r="BO439" i="1"/>
  <c r="BO429" i="1"/>
  <c r="BO90" i="1"/>
  <c r="BO68" i="1"/>
  <c r="BX8" i="60"/>
  <c r="BG2" i="62"/>
  <c r="BO201" i="1"/>
  <c r="BO95" i="1"/>
  <c r="BO186" i="1"/>
  <c r="BO441" i="1"/>
  <c r="BO396" i="1"/>
  <c r="BO232" i="1"/>
  <c r="BO142" i="1"/>
  <c r="BO281" i="1"/>
  <c r="BO363" i="1"/>
  <c r="BO176" i="1"/>
  <c r="BO114" i="1"/>
  <c r="BO80" i="1"/>
  <c r="AT2" i="62"/>
  <c r="AM2" i="62"/>
  <c r="AU2" i="62" s="1"/>
  <c r="BO96" i="1"/>
  <c r="BO92" i="1"/>
  <c r="BO2" i="1"/>
  <c r="BO388" i="1"/>
  <c r="BO210" i="1"/>
  <c r="BX30" i="61"/>
  <c r="BX36" i="61"/>
  <c r="BX27" i="61"/>
  <c r="BX13" i="60"/>
  <c r="BO137" i="1"/>
  <c r="AG2" i="62"/>
  <c r="Z2" i="62"/>
  <c r="AH2" i="62" s="1"/>
  <c r="BX7" i="60"/>
  <c r="BX17" i="60"/>
  <c r="BX46" i="61"/>
  <c r="AZ3" i="62"/>
  <c r="BH3" i="62" s="1"/>
  <c r="Z3" i="62"/>
  <c r="AH3" i="62" s="1"/>
  <c r="AM3" i="62"/>
  <c r="AU3" i="62" s="1"/>
  <c r="AT3" i="62"/>
  <c r="BW3" i="62" s="1"/>
  <c r="BX2" i="62"/>
  <c r="BX2" i="60"/>
  <c r="BX11" i="60"/>
  <c r="BX4" i="60"/>
  <c r="BX18" i="60"/>
  <c r="BO22" i="1"/>
  <c r="BO17" i="1"/>
  <c r="BO10" i="1"/>
  <c r="BO11" i="1"/>
  <c r="E28" i="51"/>
  <c r="D28" i="51"/>
  <c r="F28" i="51"/>
  <c r="BO4" i="1"/>
  <c r="BO233" i="1"/>
  <c r="BO230" i="1"/>
  <c r="BO305" i="1"/>
  <c r="BO418" i="1"/>
  <c r="BO32" i="1"/>
  <c r="BO476" i="1"/>
  <c r="BO485" i="1"/>
  <c r="BO419" i="1"/>
  <c r="BO121" i="1"/>
  <c r="BO66" i="1"/>
  <c r="BO139" i="1"/>
  <c r="BO59" i="1"/>
  <c r="BO446" i="1"/>
  <c r="BO348" i="1"/>
  <c r="BO14" i="1"/>
  <c r="BO21" i="1"/>
  <c r="BO432" i="1"/>
  <c r="BO379" i="1"/>
  <c r="BO199" i="1"/>
  <c r="BO135" i="1"/>
  <c r="BO229" i="1"/>
  <c r="BO53" i="1"/>
  <c r="F38" i="51"/>
  <c r="BO271" i="1"/>
  <c r="BO369" i="1"/>
  <c r="BO5" i="1"/>
  <c r="BO240" i="1"/>
  <c r="BO345" i="1"/>
  <c r="BO265" i="1"/>
  <c r="BO241" i="1"/>
  <c r="BO208" i="1"/>
  <c r="BO136" i="1"/>
  <c r="BO130" i="1"/>
  <c r="BO102" i="1"/>
  <c r="BO19" i="1"/>
  <c r="BO101" i="1"/>
  <c r="BO455" i="1"/>
  <c r="BO405" i="1"/>
  <c r="BO144" i="1"/>
  <c r="BO37" i="1"/>
  <c r="BO3" i="1"/>
  <c r="BO159" i="1"/>
  <c r="E38" i="51"/>
  <c r="BO228" i="1"/>
  <c r="BO134" i="1"/>
  <c r="BO112" i="1"/>
  <c r="BO49" i="1"/>
  <c r="BO35" i="1"/>
  <c r="BO127" i="1"/>
  <c r="BO43" i="1"/>
  <c r="BO54" i="1"/>
  <c r="BO7" i="1"/>
  <c r="BO337" i="1"/>
  <c r="BO371" i="1"/>
  <c r="BO261" i="1"/>
  <c r="BO313" i="1"/>
  <c r="BO454" i="1"/>
  <c r="BO395" i="1"/>
  <c r="BO367" i="1"/>
  <c r="BO316" i="1"/>
  <c r="BO167" i="1"/>
  <c r="BO253" i="1"/>
  <c r="BO200" i="1"/>
  <c r="BO85" i="1"/>
  <c r="BO98" i="1"/>
  <c r="H25" i="51"/>
  <c r="H15" i="1"/>
  <c r="J15" i="1" s="1"/>
  <c r="C15" i="1" s="1"/>
  <c r="H27" i="51"/>
  <c r="E5" i="64"/>
  <c r="H31" i="51"/>
  <c r="E26" i="51"/>
  <c r="D26" i="51"/>
  <c r="K192" i="49"/>
  <c r="J192" i="49"/>
  <c r="K184" i="49"/>
  <c r="J184" i="49"/>
  <c r="K176" i="49"/>
  <c r="J176" i="49"/>
  <c r="K144" i="49"/>
  <c r="J144" i="49"/>
  <c r="K112" i="49"/>
  <c r="J112" i="49"/>
  <c r="K88" i="49"/>
  <c r="J88" i="49"/>
  <c r="K72" i="49"/>
  <c r="J72" i="49"/>
  <c r="K56" i="49"/>
  <c r="J56" i="49"/>
  <c r="K48" i="49"/>
  <c r="J48" i="49"/>
  <c r="K8" i="49"/>
  <c r="J8" i="49"/>
  <c r="H2" i="48"/>
  <c r="A4" i="51" s="1"/>
  <c r="A5" i="51" s="1"/>
  <c r="K183" i="49"/>
  <c r="J183" i="49"/>
  <c r="K167" i="49"/>
  <c r="J167" i="49"/>
  <c r="K143" i="49"/>
  <c r="J143" i="49"/>
  <c r="K127" i="49"/>
  <c r="J127" i="49"/>
  <c r="K119" i="49"/>
  <c r="J119" i="49"/>
  <c r="K111" i="49"/>
  <c r="J111" i="49"/>
  <c r="K103" i="49"/>
  <c r="J103" i="49"/>
  <c r="K95" i="49"/>
  <c r="J95" i="49"/>
  <c r="K87" i="49"/>
  <c r="J87" i="49"/>
  <c r="K79" i="49"/>
  <c r="J79" i="49"/>
  <c r="K47" i="49"/>
  <c r="J47" i="49"/>
  <c r="K23" i="49"/>
  <c r="J23" i="49"/>
  <c r="K7" i="49"/>
  <c r="J7" i="49"/>
  <c r="H30" i="51"/>
  <c r="H37" i="51"/>
  <c r="H10" i="1"/>
  <c r="J10" i="1" s="1"/>
  <c r="C10" i="1" s="1"/>
  <c r="D11" i="15"/>
  <c r="V499" i="62"/>
  <c r="V457" i="62"/>
  <c r="V470" i="62"/>
  <c r="V455" i="62"/>
  <c r="V440" i="62"/>
  <c r="V463" i="62"/>
  <c r="V442" i="62"/>
  <c r="V427" i="62"/>
  <c r="V412" i="62"/>
  <c r="V403" i="62"/>
  <c r="V446" i="62"/>
  <c r="V388" i="62"/>
  <c r="V402" i="62"/>
  <c r="V370" i="62"/>
  <c r="V425" i="62"/>
  <c r="V355" i="62"/>
  <c r="V319" i="62"/>
  <c r="V393" i="62"/>
  <c r="V343" i="62"/>
  <c r="V312" i="62"/>
  <c r="V433" i="62"/>
  <c r="V351" i="62"/>
  <c r="V314" i="62"/>
  <c r="V282" i="62"/>
  <c r="V280" i="62"/>
  <c r="V363" i="62"/>
  <c r="V278" i="62"/>
  <c r="V329" i="62"/>
  <c r="V260" i="62"/>
  <c r="V228" i="62"/>
  <c r="V249" i="62"/>
  <c r="V253" i="62"/>
  <c r="V263" i="62"/>
  <c r="V213" i="62"/>
  <c r="V181" i="62"/>
  <c r="V241" i="62"/>
  <c r="V202" i="62"/>
  <c r="V211" i="62"/>
  <c r="V187" i="62"/>
  <c r="V152" i="62"/>
  <c r="V120" i="62"/>
  <c r="V190" i="62"/>
  <c r="V149" i="62"/>
  <c r="V176" i="62"/>
  <c r="V183" i="62"/>
  <c r="V107" i="62"/>
  <c r="V72" i="62"/>
  <c r="V40" i="62"/>
  <c r="V155" i="62"/>
  <c r="V74" i="62"/>
  <c r="V127" i="62"/>
  <c r="V85" i="62"/>
  <c r="V53" i="62"/>
  <c r="V21" i="62"/>
  <c r="V167" i="62"/>
  <c r="V106" i="62"/>
  <c r="V79" i="62"/>
  <c r="V47" i="62"/>
  <c r="M2" i="1"/>
  <c r="V495" i="62"/>
  <c r="V453" i="62"/>
  <c r="V501" i="62"/>
  <c r="V454" i="62"/>
  <c r="V436" i="62"/>
  <c r="V459" i="62"/>
  <c r="V441" i="62"/>
  <c r="V422" i="62"/>
  <c r="V408" i="62"/>
  <c r="V399" i="62"/>
  <c r="V426" i="62"/>
  <c r="V384" i="62"/>
  <c r="V398" i="62"/>
  <c r="V366" i="62"/>
  <c r="V409" i="62"/>
  <c r="V353" i="62"/>
  <c r="V315" i="62"/>
  <c r="V377" i="62"/>
  <c r="V341" i="62"/>
  <c r="V308" i="62"/>
  <c r="V401" i="62"/>
  <c r="V349" i="62"/>
  <c r="V310" i="62"/>
  <c r="V405" i="62"/>
  <c r="V277" i="62"/>
  <c r="V361" i="62"/>
  <c r="V274" i="62"/>
  <c r="V313" i="62"/>
  <c r="V256" i="62"/>
  <c r="V224" i="62"/>
  <c r="V247" i="62"/>
  <c r="V251" i="62"/>
  <c r="V242" i="62"/>
  <c r="V209" i="62"/>
  <c r="V177" i="62"/>
  <c r="V237" i="62"/>
  <c r="V198" i="62"/>
  <c r="V207" i="62"/>
  <c r="V186" i="62"/>
  <c r="V148" i="62"/>
  <c r="V116" i="62"/>
  <c r="V188" i="62"/>
  <c r="V145" i="62"/>
  <c r="V163" i="62"/>
  <c r="V147" i="62"/>
  <c r="V100" i="62"/>
  <c r="V68" i="62"/>
  <c r="V36" i="62"/>
  <c r="V133" i="62"/>
  <c r="V216" i="62"/>
  <c r="V114" i="62"/>
  <c r="V81" i="62"/>
  <c r="V49" i="62"/>
  <c r="V15" i="62"/>
  <c r="V151" i="62"/>
  <c r="V105" i="62"/>
  <c r="V75" i="62"/>
  <c r="V43" i="62"/>
  <c r="V14" i="62"/>
  <c r="V5" i="62"/>
  <c r="V13" i="62"/>
  <c r="V16" i="62"/>
  <c r="V486" i="61"/>
  <c r="V497" i="61"/>
  <c r="V472" i="61"/>
  <c r="V469" i="61"/>
  <c r="V467" i="61"/>
  <c r="V435" i="61"/>
  <c r="V466" i="61"/>
  <c r="V427" i="61"/>
  <c r="V461" i="61"/>
  <c r="V416" i="61"/>
  <c r="V470" i="61"/>
  <c r="V396" i="61"/>
  <c r="V397" i="61"/>
  <c r="V398" i="61"/>
  <c r="V390" i="61"/>
  <c r="V352" i="61"/>
  <c r="V320" i="61"/>
  <c r="V369" i="61"/>
  <c r="V441" i="61"/>
  <c r="V498" i="62"/>
  <c r="V491" i="62"/>
  <c r="V497" i="62"/>
  <c r="V485" i="62"/>
  <c r="V480" i="62"/>
  <c r="V432" i="62"/>
  <c r="V449" i="62"/>
  <c r="V439" i="62"/>
  <c r="V462" i="62"/>
  <c r="V434" i="62"/>
  <c r="V395" i="62"/>
  <c r="V423" i="62"/>
  <c r="V380" i="62"/>
  <c r="V394" i="62"/>
  <c r="V362" i="62"/>
  <c r="V397" i="62"/>
  <c r="V340" i="62"/>
  <c r="V311" i="62"/>
  <c r="V375" i="62"/>
  <c r="V336" i="62"/>
  <c r="V304" i="62"/>
  <c r="V385" i="62"/>
  <c r="V338" i="62"/>
  <c r="V306" i="62"/>
  <c r="V347" i="62"/>
  <c r="V273" i="62"/>
  <c r="V337" i="62"/>
  <c r="V270" i="62"/>
  <c r="V297" i="62"/>
  <c r="V252" i="62"/>
  <c r="V220" i="62"/>
  <c r="V234" i="62"/>
  <c r="V500" i="62"/>
  <c r="V238" i="62"/>
  <c r="V205" i="62"/>
  <c r="V173" i="62"/>
  <c r="V226" i="62"/>
  <c r="V194" i="62"/>
  <c r="V203" i="62"/>
  <c r="V184" i="62"/>
  <c r="V144" i="62"/>
  <c r="V112" i="62"/>
  <c r="V175" i="62"/>
  <c r="V141" i="62"/>
  <c r="V162" i="62"/>
  <c r="V139" i="62"/>
  <c r="V96" i="62"/>
  <c r="V64" i="62"/>
  <c r="V32" i="62"/>
  <c r="V117" i="62"/>
  <c r="V166" i="62"/>
  <c r="V113" i="62"/>
  <c r="V77" i="62"/>
  <c r="V45" i="62"/>
  <c r="V12" i="62"/>
  <c r="V138" i="62"/>
  <c r="V103" i="62"/>
  <c r="V71" i="62"/>
  <c r="V39" i="62"/>
  <c r="V10" i="62"/>
  <c r="V131" i="62"/>
  <c r="V3" i="62"/>
  <c r="V58" i="62"/>
  <c r="V482" i="61"/>
  <c r="V493" i="61"/>
  <c r="V468" i="61"/>
  <c r="V465" i="61"/>
  <c r="V476" i="61"/>
  <c r="V431" i="61"/>
  <c r="V463" i="61"/>
  <c r="V423" i="61"/>
  <c r="V459" i="61"/>
  <c r="V496" i="61"/>
  <c r="V445" i="61"/>
  <c r="V392" i="61"/>
  <c r="V393" i="61"/>
  <c r="V395" i="61"/>
  <c r="V377" i="61"/>
  <c r="V348" i="61"/>
  <c r="V316" i="61"/>
  <c r="V365" i="61"/>
  <c r="V494" i="62"/>
  <c r="V487" i="62"/>
  <c r="V496" i="62"/>
  <c r="V492" i="62"/>
  <c r="V477" i="62"/>
  <c r="V428" i="62"/>
  <c r="V445" i="62"/>
  <c r="V466" i="62"/>
  <c r="V438" i="62"/>
  <c r="V421" i="62"/>
  <c r="V490" i="62"/>
  <c r="V473" i="62"/>
  <c r="V489" i="62"/>
  <c r="V479" i="62"/>
  <c r="V464" i="62"/>
  <c r="V424" i="62"/>
  <c r="V472" i="62"/>
  <c r="V456" i="62"/>
  <c r="V437" i="62"/>
  <c r="V418" i="62"/>
  <c r="V478" i="62"/>
  <c r="V461" i="62"/>
  <c r="V474" i="62"/>
  <c r="V467" i="62"/>
  <c r="V444" i="62"/>
  <c r="V481" i="62"/>
  <c r="V450" i="62"/>
  <c r="V429" i="62"/>
  <c r="V416" i="62"/>
  <c r="V407" i="62"/>
  <c r="V493" i="62"/>
  <c r="V392" i="62"/>
  <c r="V406" i="62"/>
  <c r="V374" i="62"/>
  <c r="V342" i="62"/>
  <c r="V356" i="62"/>
  <c r="V323" i="62"/>
  <c r="V431" i="62"/>
  <c r="V344" i="62"/>
  <c r="V316" i="62"/>
  <c r="V471" i="62"/>
  <c r="V352" i="62"/>
  <c r="V318" i="62"/>
  <c r="V286" i="62"/>
  <c r="V287" i="62"/>
  <c r="V389" i="62"/>
  <c r="V281" i="62"/>
  <c r="V364" i="62"/>
  <c r="V264" i="62"/>
  <c r="V232" i="62"/>
  <c r="V250" i="62"/>
  <c r="V254" i="62"/>
  <c r="V255" i="62"/>
  <c r="V217" i="62"/>
  <c r="V185" i="62"/>
  <c r="V245" i="62"/>
  <c r="V206" i="62"/>
  <c r="V215" i="62"/>
  <c r="V196" i="62"/>
  <c r="V156" i="62"/>
  <c r="V124" i="62"/>
  <c r="V191" i="62"/>
  <c r="V153" i="62"/>
  <c r="V178" i="62"/>
  <c r="V142" i="62"/>
  <c r="V109" i="62"/>
  <c r="V76" i="62"/>
  <c r="V482" i="62"/>
  <c r="V448" i="62"/>
  <c r="V420" i="62"/>
  <c r="V404" i="62"/>
  <c r="V386" i="62"/>
  <c r="V372" i="62"/>
  <c r="V303" i="62"/>
  <c r="V328" i="62"/>
  <c r="V368" i="62"/>
  <c r="V298" i="62"/>
  <c r="V265" i="62"/>
  <c r="V262" i="62"/>
  <c r="V244" i="62"/>
  <c r="V231" i="62"/>
  <c r="V222" i="62"/>
  <c r="V165" i="62"/>
  <c r="V235" i="62"/>
  <c r="V170" i="62"/>
  <c r="V104" i="62"/>
  <c r="V204" i="62"/>
  <c r="V125" i="62"/>
  <c r="V56" i="62"/>
  <c r="V180" i="62"/>
  <c r="V143" i="62"/>
  <c r="V73" i="62"/>
  <c r="V29" i="62"/>
  <c r="V135" i="62"/>
  <c r="V83" i="62"/>
  <c r="V27" i="62"/>
  <c r="V11" i="62"/>
  <c r="V46" i="62"/>
  <c r="V62" i="62"/>
  <c r="V487" i="61"/>
  <c r="V464" i="61"/>
  <c r="V479" i="61"/>
  <c r="V443" i="61"/>
  <c r="V450" i="61"/>
  <c r="V411" i="61"/>
  <c r="V424" i="61"/>
  <c r="V440" i="61"/>
  <c r="V417" i="61"/>
  <c r="V401" i="61"/>
  <c r="V376" i="61"/>
  <c r="V336" i="61"/>
  <c r="V380" i="61"/>
  <c r="V412" i="61"/>
  <c r="V355" i="61"/>
  <c r="V333" i="61"/>
  <c r="V362" i="61"/>
  <c r="V301" i="61"/>
  <c r="V269" i="61"/>
  <c r="V302" i="61"/>
  <c r="V270" i="61"/>
  <c r="V296" i="61"/>
  <c r="V264" i="61"/>
  <c r="V232" i="61"/>
  <c r="V253" i="61"/>
  <c r="V208" i="61"/>
  <c r="V295" i="61"/>
  <c r="V243" i="61"/>
  <c r="V206" i="61"/>
  <c r="V283" i="61"/>
  <c r="V199" i="61"/>
  <c r="V157" i="61"/>
  <c r="V311" i="61"/>
  <c r="V213" i="61"/>
  <c r="V162" i="61"/>
  <c r="V250" i="61"/>
  <c r="V176" i="61"/>
  <c r="V242" i="61"/>
  <c r="V117" i="61"/>
  <c r="V85" i="61"/>
  <c r="V53" i="61"/>
  <c r="V21" i="61"/>
  <c r="V26" i="61"/>
  <c r="V233" i="61"/>
  <c r="V126" i="61"/>
  <c r="V94" i="61"/>
  <c r="V62" i="61"/>
  <c r="V211" i="61"/>
  <c r="V140" i="61"/>
  <c r="V104" i="61"/>
  <c r="V72" i="61"/>
  <c r="V40" i="61"/>
  <c r="V9" i="61"/>
  <c r="V469" i="62"/>
  <c r="V484" i="62"/>
  <c r="V417" i="62"/>
  <c r="V400" i="62"/>
  <c r="V382" i="62"/>
  <c r="V371" i="62"/>
  <c r="V299" i="62"/>
  <c r="V324" i="62"/>
  <c r="V367" i="62"/>
  <c r="V294" i="62"/>
  <c r="V261" i="62"/>
  <c r="V258" i="62"/>
  <c r="V240" i="62"/>
  <c r="V317" i="62"/>
  <c r="V221" i="62"/>
  <c r="V291" i="62"/>
  <c r="V230" i="62"/>
  <c r="V168" i="62"/>
  <c r="V243" i="62"/>
  <c r="V192" i="62"/>
  <c r="V123" i="62"/>
  <c r="V52" i="62"/>
  <c r="V115" i="62"/>
  <c r="V130" i="62"/>
  <c r="V69" i="62"/>
  <c r="V25" i="62"/>
  <c r="V122" i="62"/>
  <c r="V67" i="62"/>
  <c r="V23" i="62"/>
  <c r="V7" i="62"/>
  <c r="V66" i="62"/>
  <c r="V498" i="61"/>
  <c r="V501" i="61"/>
  <c r="V460" i="61"/>
  <c r="V477" i="61"/>
  <c r="V439" i="61"/>
  <c r="V446" i="61"/>
  <c r="V407" i="61"/>
  <c r="V420" i="61"/>
  <c r="V438" i="61"/>
  <c r="V409" i="61"/>
  <c r="V400" i="61"/>
  <c r="V374" i="61"/>
  <c r="V332" i="61"/>
  <c r="V378" i="61"/>
  <c r="V410" i="61"/>
  <c r="V351" i="61"/>
  <c r="V331" i="61"/>
  <c r="V346" i="61"/>
  <c r="V297" i="61"/>
  <c r="V265" i="61"/>
  <c r="V298" i="61"/>
  <c r="V266" i="61"/>
  <c r="V292" i="61"/>
  <c r="V260" i="61"/>
  <c r="V228" i="61"/>
  <c r="V251" i="61"/>
  <c r="V204" i="61"/>
  <c r="V279" i="61"/>
  <c r="V230" i="61"/>
  <c r="V202" i="61"/>
  <c r="V258" i="61"/>
  <c r="V191" i="61"/>
  <c r="V153" i="61"/>
  <c r="V307" i="61"/>
  <c r="V205" i="61"/>
  <c r="V158" i="61"/>
  <c r="V247" i="61"/>
  <c r="V172" i="61"/>
  <c r="V239" i="61"/>
  <c r="V113" i="61"/>
  <c r="V81" i="61"/>
  <c r="V49" i="61"/>
  <c r="V17" i="61"/>
  <c r="V22" i="61"/>
  <c r="V195" i="61"/>
  <c r="V122" i="61"/>
  <c r="V90" i="61"/>
  <c r="V58" i="61"/>
  <c r="V179" i="61"/>
  <c r="V132" i="61"/>
  <c r="V100" i="61"/>
  <c r="V68" i="61"/>
  <c r="V36" i="61"/>
  <c r="V3" i="61"/>
  <c r="V465" i="62"/>
  <c r="V451" i="62"/>
  <c r="V379" i="62"/>
  <c r="V378" i="62"/>
  <c r="V335" i="62"/>
  <c r="V357" i="62"/>
  <c r="V365" i="62"/>
  <c r="V325" i="62"/>
  <c r="V283" i="62"/>
  <c r="V236" i="62"/>
  <c r="V348" i="62"/>
  <c r="V189" i="62"/>
  <c r="V229" i="62"/>
  <c r="V136" i="62"/>
  <c r="V157" i="62"/>
  <c r="V110" i="62"/>
  <c r="V28" i="62"/>
  <c r="V164" i="62"/>
  <c r="V65" i="62"/>
  <c r="V134" i="62"/>
  <c r="V91" i="62"/>
  <c r="V19" i="62"/>
  <c r="V78" i="62"/>
  <c r="V42" i="62"/>
  <c r="V489" i="61"/>
  <c r="V500" i="61"/>
  <c r="V451" i="61"/>
  <c r="V442" i="61"/>
  <c r="V449" i="61"/>
  <c r="V422" i="61"/>
  <c r="V408" i="61"/>
  <c r="V383" i="61"/>
  <c r="V344" i="61"/>
  <c r="V361" i="61"/>
  <c r="V372" i="61"/>
  <c r="V354" i="61"/>
  <c r="V338" i="61"/>
  <c r="V285" i="61"/>
  <c r="V310" i="61"/>
  <c r="V342" i="61"/>
  <c r="V280" i="61"/>
  <c r="V240" i="61"/>
  <c r="V238" i="61"/>
  <c r="V192" i="61"/>
  <c r="V246" i="61"/>
  <c r="V198" i="61"/>
  <c r="V226" i="61"/>
  <c r="V165" i="61"/>
  <c r="V275" i="61"/>
  <c r="V181" i="61"/>
  <c r="V323" i="61"/>
  <c r="V168" i="61"/>
  <c r="V155" i="61"/>
  <c r="V93" i="61"/>
  <c r="V45" i="61"/>
  <c r="V6" i="61"/>
  <c r="V219" i="61"/>
  <c r="V118" i="61"/>
  <c r="V78" i="61"/>
  <c r="V38" i="61"/>
  <c r="V128" i="61"/>
  <c r="V88" i="61"/>
  <c r="V48" i="61"/>
  <c r="V131" i="61"/>
  <c r="V12" i="61"/>
  <c r="V63" i="61"/>
  <c r="V138" i="61"/>
  <c r="V23" i="61"/>
  <c r="V496" i="60"/>
  <c r="V501" i="60"/>
  <c r="V485" i="60"/>
  <c r="V470" i="60"/>
  <c r="V454" i="60"/>
  <c r="V477" i="60"/>
  <c r="V461" i="60"/>
  <c r="V459" i="60"/>
  <c r="V437" i="60"/>
  <c r="V424" i="60"/>
  <c r="V408" i="60"/>
  <c r="V392" i="60"/>
  <c r="V415" i="60"/>
  <c r="V399" i="60"/>
  <c r="V383" i="60"/>
  <c r="V367" i="60"/>
  <c r="V390" i="60"/>
  <c r="V488" i="62"/>
  <c r="V443" i="62"/>
  <c r="V419" i="62"/>
  <c r="V358" i="62"/>
  <c r="V331" i="62"/>
  <c r="V332" i="62"/>
  <c r="V334" i="62"/>
  <c r="V309" i="62"/>
  <c r="V266" i="62"/>
  <c r="V333" i="62"/>
  <c r="V301" i="62"/>
  <c r="V169" i="62"/>
  <c r="V199" i="62"/>
  <c r="V132" i="62"/>
  <c r="V218" i="62"/>
  <c r="V92" i="62"/>
  <c r="V24" i="62"/>
  <c r="V159" i="62"/>
  <c r="V61" i="62"/>
  <c r="V98" i="62"/>
  <c r="V87" i="62"/>
  <c r="V17" i="62"/>
  <c r="V54" i="62"/>
  <c r="V26" i="62"/>
  <c r="V485" i="61"/>
  <c r="V473" i="61"/>
  <c r="V447" i="61"/>
  <c r="V433" i="61"/>
  <c r="V437" i="61"/>
  <c r="V418" i="61"/>
  <c r="V406" i="61"/>
  <c r="V379" i="61"/>
  <c r="V340" i="61"/>
  <c r="V357" i="61"/>
  <c r="V367" i="61"/>
  <c r="V334" i="61"/>
  <c r="V337" i="61"/>
  <c r="V281" i="61"/>
  <c r="V306" i="61"/>
  <c r="V327" i="61"/>
  <c r="V276" i="61"/>
  <c r="V236" i="61"/>
  <c r="V237" i="61"/>
  <c r="V188" i="61"/>
  <c r="V245" i="61"/>
  <c r="V194" i="61"/>
  <c r="V223" i="61"/>
  <c r="V161" i="61"/>
  <c r="V257" i="61"/>
  <c r="V174" i="61"/>
  <c r="V291" i="61"/>
  <c r="V164" i="61"/>
  <c r="V129" i="61"/>
  <c r="V89" i="61"/>
  <c r="V41" i="61"/>
  <c r="V2" i="61"/>
  <c r="V313" i="61"/>
  <c r="V114" i="61"/>
  <c r="V74" i="61"/>
  <c r="V299" i="61"/>
  <c r="V124" i="61"/>
  <c r="V84" i="61"/>
  <c r="V44" i="61"/>
  <c r="V115" i="61"/>
  <c r="V15" i="61"/>
  <c r="V47" i="61"/>
  <c r="V136" i="61"/>
  <c r="V187" i="61"/>
  <c r="V494" i="60"/>
  <c r="V499" i="60"/>
  <c r="V483" i="60"/>
  <c r="V468" i="60"/>
  <c r="V452" i="60"/>
  <c r="V475" i="60"/>
  <c r="V447" i="60"/>
  <c r="V457" i="60"/>
  <c r="V435" i="60"/>
  <c r="V422" i="60"/>
  <c r="V406" i="60"/>
  <c r="V429" i="60"/>
  <c r="V413" i="60"/>
  <c r="V397" i="60"/>
  <c r="V381" i="60"/>
  <c r="V365" i="60"/>
  <c r="V388" i="60"/>
  <c r="V372" i="60"/>
  <c r="V356" i="60"/>
  <c r="V340" i="60"/>
  <c r="V476" i="62"/>
  <c r="V430" i="62"/>
  <c r="V396" i="62"/>
  <c r="V354" i="62"/>
  <c r="V327" i="62"/>
  <c r="V320" i="62"/>
  <c r="V330" i="62"/>
  <c r="V293" i="62"/>
  <c r="V447" i="62"/>
  <c r="V285" i="62"/>
  <c r="V267" i="62"/>
  <c r="V246" i="62"/>
  <c r="V195" i="62"/>
  <c r="V128" i="62"/>
  <c r="V179" i="62"/>
  <c r="V88" i="62"/>
  <c r="V200" i="62"/>
  <c r="V129" i="62"/>
  <c r="V57" i="62"/>
  <c r="V70" i="62"/>
  <c r="V63" i="62"/>
  <c r="V6" i="62"/>
  <c r="V38" i="62"/>
  <c r="V494" i="61"/>
  <c r="V488" i="61"/>
  <c r="V492" i="61"/>
  <c r="V474" i="61"/>
  <c r="V432" i="61"/>
  <c r="V436" i="61"/>
  <c r="V421" i="61"/>
  <c r="V389" i="61"/>
  <c r="V375" i="61"/>
  <c r="V328" i="61"/>
  <c r="V353" i="61"/>
  <c r="V363" i="61"/>
  <c r="V318" i="61"/>
  <c r="V326" i="61"/>
  <c r="V277" i="61"/>
  <c r="V294" i="61"/>
  <c r="V315" i="61"/>
  <c r="V272" i="61"/>
  <c r="V224" i="61"/>
  <c r="V235" i="61"/>
  <c r="V184" i="61"/>
  <c r="V229" i="61"/>
  <c r="V190" i="61"/>
  <c r="V215" i="61"/>
  <c r="V149" i="61"/>
  <c r="V234" i="61"/>
  <c r="V170" i="61"/>
  <c r="V241" i="61"/>
  <c r="V160" i="61"/>
  <c r="V125" i="61"/>
  <c r="V77" i="61"/>
  <c r="V37" i="61"/>
  <c r="V34" i="61"/>
  <c r="V167" i="61"/>
  <c r="V110" i="61"/>
  <c r="V70" i="61"/>
  <c r="V175" i="61"/>
  <c r="V120" i="61"/>
  <c r="V80" i="61"/>
  <c r="V32" i="61"/>
  <c r="V99" i="61"/>
  <c r="V4" i="61"/>
  <c r="V31" i="61"/>
  <c r="V119" i="61"/>
  <c r="V75" i="61"/>
  <c r="V492" i="60"/>
  <c r="V497" i="60"/>
  <c r="V481" i="60"/>
  <c r="V466" i="60"/>
  <c r="V450" i="60"/>
  <c r="V473" i="60"/>
  <c r="V445" i="60"/>
  <c r="V455" i="60"/>
  <c r="V433" i="60"/>
  <c r="V420" i="60"/>
  <c r="V404" i="60"/>
  <c r="V427" i="60"/>
  <c r="V411" i="60"/>
  <c r="V395" i="60"/>
  <c r="V379" i="60"/>
  <c r="V363" i="60"/>
  <c r="V386" i="60"/>
  <c r="V370" i="60"/>
  <c r="V354" i="60"/>
  <c r="V338" i="60"/>
  <c r="V486" i="62"/>
  <c r="V460" i="62"/>
  <c r="V383" i="62"/>
  <c r="V390" i="62"/>
  <c r="V339" i="62"/>
  <c r="V359" i="62"/>
  <c r="V376" i="62"/>
  <c r="V345" i="62"/>
  <c r="V284" i="62"/>
  <c r="V248" i="62"/>
  <c r="V410" i="62"/>
  <c r="V193" i="62"/>
  <c r="V239" i="62"/>
  <c r="V140" i="62"/>
  <c r="V161" i="62"/>
  <c r="V126" i="62"/>
  <c r="V44" i="62"/>
  <c r="V82" i="62"/>
  <c r="V89" i="62"/>
  <c r="V4" i="62"/>
  <c r="V95" i="62"/>
  <c r="V31" i="62"/>
  <c r="V86" i="62"/>
  <c r="V30" i="62"/>
  <c r="V491" i="61"/>
  <c r="V452" i="61"/>
  <c r="V453" i="61"/>
  <c r="V444" i="61"/>
  <c r="V399" i="61"/>
  <c r="V426" i="61"/>
  <c r="V384" i="61"/>
  <c r="V387" i="61"/>
  <c r="V356" i="61"/>
  <c r="V381" i="61"/>
  <c r="V373" i="61"/>
  <c r="V370" i="61"/>
  <c r="V382" i="61"/>
  <c r="V289" i="61"/>
  <c r="V321" i="61"/>
  <c r="V274" i="61"/>
  <c r="V284" i="61"/>
  <c r="V244" i="61"/>
  <c r="V254" i="61"/>
  <c r="V196" i="61"/>
  <c r="V259" i="61"/>
  <c r="V210" i="61"/>
  <c r="V249" i="61"/>
  <c r="V169" i="61"/>
  <c r="V314" i="61"/>
  <c r="V189" i="61"/>
  <c r="V358" i="61"/>
  <c r="V185" i="61"/>
  <c r="V171" i="61"/>
  <c r="V97" i="61"/>
  <c r="V57" i="61"/>
  <c r="V10" i="61"/>
  <c r="V5" i="61"/>
  <c r="V130" i="61"/>
  <c r="V82" i="61"/>
  <c r="V42" i="61"/>
  <c r="V142" i="61"/>
  <c r="V92" i="61"/>
  <c r="V52" i="61"/>
  <c r="V13" i="61"/>
  <c r="V19" i="61"/>
  <c r="V79" i="61"/>
  <c r="V163" i="61"/>
  <c r="V39" i="61"/>
  <c r="V498" i="60"/>
  <c r="V482" i="60"/>
  <c r="V487" i="60"/>
  <c r="V472" i="60"/>
  <c r="V456" i="60"/>
  <c r="V479" i="60"/>
  <c r="V463" i="60"/>
  <c r="V434" i="60"/>
  <c r="V439" i="60"/>
  <c r="V426" i="60"/>
  <c r="V410" i="60"/>
  <c r="V394" i="60"/>
  <c r="V417" i="60"/>
  <c r="V401" i="60"/>
  <c r="V385" i="60"/>
  <c r="V369" i="60"/>
  <c r="V353" i="60"/>
  <c r="V468" i="62"/>
  <c r="V414" i="62"/>
  <c r="V295" i="62"/>
  <c r="V322" i="62"/>
  <c r="V276" i="62"/>
  <c r="V219" i="62"/>
  <c r="V212" i="62"/>
  <c r="V154" i="62"/>
  <c r="V102" i="62"/>
  <c r="V37" i="62"/>
  <c r="V55" i="62"/>
  <c r="V50" i="62"/>
  <c r="V483" i="61"/>
  <c r="V457" i="61"/>
  <c r="V462" i="61"/>
  <c r="V425" i="61"/>
  <c r="V312" i="61"/>
  <c r="V347" i="61"/>
  <c r="V309" i="61"/>
  <c r="V286" i="61"/>
  <c r="V256" i="61"/>
  <c r="V216" i="61"/>
  <c r="V222" i="61"/>
  <c r="V183" i="61"/>
  <c r="V225" i="61"/>
  <c r="V209" i="61"/>
  <c r="V109" i="61"/>
  <c r="V29" i="61"/>
  <c r="V144" i="61"/>
  <c r="V54" i="61"/>
  <c r="V112" i="61"/>
  <c r="V24" i="61"/>
  <c r="V127" i="61"/>
  <c r="V87" i="61"/>
  <c r="V488" i="60"/>
  <c r="V478" i="60"/>
  <c r="V446" i="60"/>
  <c r="V440" i="60"/>
  <c r="V432" i="60"/>
  <c r="V400" i="60"/>
  <c r="V407" i="60"/>
  <c r="V375" i="60"/>
  <c r="V382" i="60"/>
  <c r="V362" i="60"/>
  <c r="V342" i="60"/>
  <c r="V322" i="60"/>
  <c r="V341" i="60"/>
  <c r="V325" i="60"/>
  <c r="V306" i="60"/>
  <c r="V290" i="60"/>
  <c r="V274" i="60"/>
  <c r="V315" i="60"/>
  <c r="V299" i="60"/>
  <c r="V283" i="60"/>
  <c r="V267" i="60"/>
  <c r="V250" i="60"/>
  <c r="V234" i="60"/>
  <c r="V218" i="60"/>
  <c r="V202" i="60"/>
  <c r="V186" i="60"/>
  <c r="V174" i="60"/>
  <c r="V158" i="60"/>
  <c r="V142" i="60"/>
  <c r="V126" i="60"/>
  <c r="V253" i="60"/>
  <c r="V237" i="60"/>
  <c r="V221" i="60"/>
  <c r="V205" i="60"/>
  <c r="V189" i="60"/>
  <c r="V173" i="60"/>
  <c r="V157" i="60"/>
  <c r="V6" i="60"/>
  <c r="V110" i="60"/>
  <c r="V94" i="60"/>
  <c r="V78" i="60"/>
  <c r="V62" i="60"/>
  <c r="V46" i="60"/>
  <c r="V30" i="60"/>
  <c r="V7" i="60"/>
  <c r="V141" i="60"/>
  <c r="V125" i="60"/>
  <c r="V109" i="60"/>
  <c r="V93" i="60"/>
  <c r="V77" i="60"/>
  <c r="V61" i="60"/>
  <c r="V45" i="60"/>
  <c r="V29" i="60"/>
  <c r="M11" i="1"/>
  <c r="M43" i="1"/>
  <c r="M75" i="1"/>
  <c r="M107" i="1"/>
  <c r="M139" i="1"/>
  <c r="M171" i="1"/>
  <c r="M203" i="1"/>
  <c r="M235" i="1"/>
  <c r="M8" i="1"/>
  <c r="M40" i="1"/>
  <c r="V387" i="62"/>
  <c r="V369" i="62"/>
  <c r="V288" i="62"/>
  <c r="V305" i="62"/>
  <c r="V271" i="62"/>
  <c r="V210" i="62"/>
  <c r="V172" i="62"/>
  <c r="V48" i="62"/>
  <c r="V93" i="62"/>
  <c r="V99" i="62"/>
  <c r="V118" i="62"/>
  <c r="V495" i="61"/>
  <c r="V454" i="61"/>
  <c r="V403" i="61"/>
  <c r="V388" i="61"/>
  <c r="V360" i="61"/>
  <c r="V394" i="61"/>
  <c r="V335" i="61"/>
  <c r="V325" i="61"/>
  <c r="V288" i="61"/>
  <c r="V271" i="61"/>
  <c r="V261" i="61"/>
  <c r="V255" i="61"/>
  <c r="V133" i="61"/>
  <c r="V146" i="61"/>
  <c r="V203" i="61"/>
  <c r="V61" i="61"/>
  <c r="V7" i="61"/>
  <c r="V86" i="61"/>
  <c r="V143" i="61"/>
  <c r="V56" i="61"/>
  <c r="V35" i="61"/>
  <c r="V91" i="61"/>
  <c r="V500" i="60"/>
  <c r="V489" i="60"/>
  <c r="V458" i="60"/>
  <c r="V465" i="60"/>
  <c r="V441" i="60"/>
  <c r="V412" i="60"/>
  <c r="V419" i="60"/>
  <c r="V387" i="60"/>
  <c r="V355" i="60"/>
  <c r="V366" i="60"/>
  <c r="V346" i="60"/>
  <c r="V326" i="60"/>
  <c r="V345" i="60"/>
  <c r="V329" i="60"/>
  <c r="V310" i="60"/>
  <c r="V294" i="60"/>
  <c r="V278" i="60"/>
  <c r="V262" i="60"/>
  <c r="V303" i="60"/>
  <c r="V287" i="60"/>
  <c r="V271" i="60"/>
  <c r="V254" i="60"/>
  <c r="V238" i="60"/>
  <c r="V222" i="60"/>
  <c r="V206" i="60"/>
  <c r="V190" i="60"/>
  <c r="V178" i="60"/>
  <c r="V162" i="60"/>
  <c r="V146" i="60"/>
  <c r="V130" i="60"/>
  <c r="V257" i="60"/>
  <c r="V241" i="60"/>
  <c r="V225" i="60"/>
  <c r="V209" i="60"/>
  <c r="V193" i="60"/>
  <c r="V177" i="60"/>
  <c r="V161" i="60"/>
  <c r="V10" i="60"/>
  <c r="V114" i="60"/>
  <c r="V98" i="60"/>
  <c r="V82" i="60"/>
  <c r="V66" i="60"/>
  <c r="V50" i="60"/>
  <c r="V34" i="60"/>
  <c r="V18" i="60"/>
  <c r="V145" i="60"/>
  <c r="V129" i="60"/>
  <c r="V113" i="60"/>
  <c r="V97" i="60"/>
  <c r="V81" i="60"/>
  <c r="V65" i="60"/>
  <c r="V49" i="60"/>
  <c r="V475" i="62"/>
  <c r="V458" i="62"/>
  <c r="V307" i="62"/>
  <c r="V326" i="62"/>
  <c r="V289" i="62"/>
  <c r="V227" i="62"/>
  <c r="V279" i="62"/>
  <c r="V158" i="62"/>
  <c r="V182" i="62"/>
  <c r="V41" i="62"/>
  <c r="V59" i="62"/>
  <c r="V22" i="62"/>
  <c r="V484" i="61"/>
  <c r="V458" i="61"/>
  <c r="V434" i="61"/>
  <c r="V385" i="61"/>
  <c r="V324" i="61"/>
  <c r="V359" i="61"/>
  <c r="V322" i="61"/>
  <c r="V290" i="61"/>
  <c r="V268" i="61"/>
  <c r="V220" i="61"/>
  <c r="V227" i="61"/>
  <c r="V207" i="61"/>
  <c r="V231" i="61"/>
  <c r="V217" i="61"/>
  <c r="V121" i="61"/>
  <c r="V33" i="61"/>
  <c r="V151" i="61"/>
  <c r="V66" i="61"/>
  <c r="V116" i="61"/>
  <c r="V28" i="61"/>
  <c r="V139" i="61"/>
  <c r="V103" i="61"/>
  <c r="V490" i="60"/>
  <c r="V480" i="60"/>
  <c r="V448" i="60"/>
  <c r="V443" i="60"/>
  <c r="V431" i="60"/>
  <c r="V402" i="60"/>
  <c r="V409" i="60"/>
  <c r="V377" i="60"/>
  <c r="V384" i="60"/>
  <c r="V364" i="60"/>
  <c r="V344" i="60"/>
  <c r="V324" i="60"/>
  <c r="V343" i="60"/>
  <c r="V327" i="60"/>
  <c r="V308" i="60"/>
  <c r="V292" i="60"/>
  <c r="V276" i="60"/>
  <c r="V317" i="60"/>
  <c r="V301" i="60"/>
  <c r="V285" i="60"/>
  <c r="V269" i="60"/>
  <c r="V252" i="60"/>
  <c r="V236" i="60"/>
  <c r="V220" i="60"/>
  <c r="V204" i="60"/>
  <c r="V188" i="60"/>
  <c r="V176" i="60"/>
  <c r="V160" i="60"/>
  <c r="V144" i="60"/>
  <c r="V128" i="60"/>
  <c r="V255" i="60"/>
  <c r="V239" i="60"/>
  <c r="V223" i="60"/>
  <c r="V207" i="60"/>
  <c r="V191" i="60"/>
  <c r="V175" i="60"/>
  <c r="V159" i="60"/>
  <c r="V8" i="60"/>
  <c r="V112" i="60"/>
  <c r="V96" i="60"/>
  <c r="V80" i="60"/>
  <c r="V64" i="60"/>
  <c r="V48" i="60"/>
  <c r="V32" i="60"/>
  <c r="V16" i="60"/>
  <c r="V143" i="60"/>
  <c r="V127" i="60"/>
  <c r="V111" i="60"/>
  <c r="V95" i="60"/>
  <c r="V79" i="60"/>
  <c r="V63" i="60"/>
  <c r="V47" i="60"/>
  <c r="V31" i="60"/>
  <c r="V15" i="60"/>
  <c r="M7" i="1"/>
  <c r="M39" i="1"/>
  <c r="M71" i="1"/>
  <c r="M103" i="1"/>
  <c r="M135" i="1"/>
  <c r="M167" i="1"/>
  <c r="M199" i="1"/>
  <c r="M231" i="1"/>
  <c r="M4" i="1"/>
  <c r="M36" i="1"/>
  <c r="V483" i="62"/>
  <c r="V381" i="62"/>
  <c r="V269" i="62"/>
  <c r="V201" i="62"/>
  <c r="V208" i="62"/>
  <c r="V90" i="62"/>
  <c r="V119" i="62"/>
  <c r="V490" i="61"/>
  <c r="V455" i="61"/>
  <c r="V404" i="61"/>
  <c r="V386" i="61"/>
  <c r="V350" i="61"/>
  <c r="V308" i="61"/>
  <c r="V212" i="61"/>
  <c r="V182" i="61"/>
  <c r="V197" i="61"/>
  <c r="V267" i="61"/>
  <c r="V30" i="61"/>
  <c r="V50" i="61"/>
  <c r="V64" i="61"/>
  <c r="V95" i="61"/>
  <c r="V27" i="61"/>
  <c r="V464" i="60"/>
  <c r="V438" i="60"/>
  <c r="V416" i="60"/>
  <c r="V403" i="60"/>
  <c r="V357" i="60"/>
  <c r="V352" i="60"/>
  <c r="V320" i="60"/>
  <c r="V333" i="60"/>
  <c r="V302" i="60"/>
  <c r="V280" i="60"/>
  <c r="V309" i="60"/>
  <c r="V281" i="60"/>
  <c r="V319" i="60"/>
  <c r="V230" i="60"/>
  <c r="V208" i="60"/>
  <c r="V260" i="60"/>
  <c r="V156" i="60"/>
  <c r="V134" i="60"/>
  <c r="V249" i="60"/>
  <c r="V227" i="60"/>
  <c r="V199" i="60"/>
  <c r="V171" i="60"/>
  <c r="V14" i="60"/>
  <c r="V106" i="60"/>
  <c r="V84" i="60"/>
  <c r="V56" i="60"/>
  <c r="V28" i="60"/>
  <c r="V149" i="60"/>
  <c r="V121" i="60"/>
  <c r="V99" i="60"/>
  <c r="V71" i="60"/>
  <c r="V43" i="60"/>
  <c r="V23" i="60"/>
  <c r="M35" i="1"/>
  <c r="M83" i="1"/>
  <c r="M123" i="1"/>
  <c r="M163" i="1"/>
  <c r="M211" i="1"/>
  <c r="M251" i="1"/>
  <c r="M32" i="1"/>
  <c r="M72" i="1"/>
  <c r="M104" i="1"/>
  <c r="M136" i="1"/>
  <c r="M168" i="1"/>
  <c r="M200" i="1"/>
  <c r="M232" i="1"/>
  <c r="M264" i="1"/>
  <c r="M296" i="1"/>
  <c r="M328" i="1"/>
  <c r="M42" i="1"/>
  <c r="M106" i="1"/>
  <c r="M170" i="1"/>
  <c r="M234" i="1"/>
  <c r="M286" i="1"/>
  <c r="M329" i="1"/>
  <c r="M364" i="1"/>
  <c r="M396" i="1"/>
  <c r="M428" i="1"/>
  <c r="M460" i="1"/>
  <c r="M492" i="1"/>
  <c r="M61" i="1"/>
  <c r="M125" i="1"/>
  <c r="M189" i="1"/>
  <c r="M253" i="1"/>
  <c r="M298" i="1"/>
  <c r="M341" i="1"/>
  <c r="M373" i="1"/>
  <c r="M405" i="1"/>
  <c r="M437" i="1"/>
  <c r="M469" i="1"/>
  <c r="M501" i="1"/>
  <c r="M129" i="1"/>
  <c r="M257" i="1"/>
  <c r="M343" i="1"/>
  <c r="M407" i="1"/>
  <c r="M471" i="1"/>
  <c r="M285" i="1"/>
  <c r="M427" i="1"/>
  <c r="M126" i="1"/>
  <c r="M342" i="1"/>
  <c r="M462" i="1"/>
  <c r="M86" i="1"/>
  <c r="M214" i="1"/>
  <c r="M315" i="1"/>
  <c r="M386" i="1"/>
  <c r="M450" i="1"/>
  <c r="M25" i="1"/>
  <c r="M169" i="1"/>
  <c r="M338" i="1"/>
  <c r="M467" i="1"/>
  <c r="M174" i="1"/>
  <c r="M366" i="1"/>
  <c r="M494" i="1"/>
  <c r="V435" i="62"/>
  <c r="V373" i="62"/>
  <c r="V257" i="62"/>
  <c r="V197" i="62"/>
  <c r="V174" i="62"/>
  <c r="V111" i="62"/>
  <c r="V51" i="62"/>
  <c r="V478" i="61"/>
  <c r="V448" i="61"/>
  <c r="V402" i="61"/>
  <c r="V349" i="61"/>
  <c r="V305" i="61"/>
  <c r="V304" i="61"/>
  <c r="V200" i="61"/>
  <c r="V178" i="61"/>
  <c r="V166" i="61"/>
  <c r="V105" i="61"/>
  <c r="V18" i="61"/>
  <c r="V46" i="61"/>
  <c r="V60" i="61"/>
  <c r="V8" i="61"/>
  <c r="V486" i="60"/>
  <c r="V462" i="60"/>
  <c r="V436" i="60"/>
  <c r="V414" i="60"/>
  <c r="V393" i="60"/>
  <c r="V380" i="60"/>
  <c r="V350" i="60"/>
  <c r="V318" i="60"/>
  <c r="V331" i="60"/>
  <c r="V300" i="60"/>
  <c r="V272" i="60"/>
  <c r="V307" i="60"/>
  <c r="V279" i="60"/>
  <c r="V256" i="60"/>
  <c r="V228" i="60"/>
  <c r="V200" i="60"/>
  <c r="V258" i="60"/>
  <c r="V154" i="60"/>
  <c r="V132" i="60"/>
  <c r="V247" i="60"/>
  <c r="V219" i="60"/>
  <c r="V197" i="60"/>
  <c r="V169" i="60"/>
  <c r="V12" i="60"/>
  <c r="V104" i="60"/>
  <c r="V76" i="60"/>
  <c r="V54" i="60"/>
  <c r="V26" i="60"/>
  <c r="V147" i="60"/>
  <c r="V119" i="60"/>
  <c r="V91" i="60"/>
  <c r="V69" i="60"/>
  <c r="V41" i="60"/>
  <c r="V21" i="60"/>
  <c r="M47" i="1"/>
  <c r="M87" i="1"/>
  <c r="M127" i="1"/>
  <c r="M175" i="1"/>
  <c r="M215" i="1"/>
  <c r="M255" i="1"/>
  <c r="M44" i="1"/>
  <c r="M76" i="1"/>
  <c r="M108" i="1"/>
  <c r="M140" i="1"/>
  <c r="M172" i="1"/>
  <c r="M204" i="1"/>
  <c r="M236" i="1"/>
  <c r="M268" i="1"/>
  <c r="M300" i="1"/>
  <c r="M332" i="1"/>
  <c r="M50" i="1"/>
  <c r="M114" i="1"/>
  <c r="M178" i="1"/>
  <c r="M242" i="1"/>
  <c r="M291" i="1"/>
  <c r="M334" i="1"/>
  <c r="M368" i="1"/>
  <c r="M400" i="1"/>
  <c r="M432" i="1"/>
  <c r="M464" i="1"/>
  <c r="M5" i="1"/>
  <c r="M69" i="1"/>
  <c r="M133" i="1"/>
  <c r="M197" i="1"/>
  <c r="M261" i="1"/>
  <c r="M303" i="1"/>
  <c r="V415" i="62"/>
  <c r="V360" i="62"/>
  <c r="V321" i="62"/>
  <c r="V225" i="62"/>
  <c r="V150" i="62"/>
  <c r="V101" i="62"/>
  <c r="V35" i="62"/>
  <c r="V499" i="61"/>
  <c r="V430" i="61"/>
  <c r="V414" i="61"/>
  <c r="V345" i="61"/>
  <c r="V293" i="61"/>
  <c r="V300" i="61"/>
  <c r="V180" i="61"/>
  <c r="V177" i="61"/>
  <c r="V154" i="61"/>
  <c r="V101" i="61"/>
  <c r="V11" i="61"/>
  <c r="V159" i="61"/>
  <c r="V20" i="61"/>
  <c r="V123" i="61"/>
  <c r="V484" i="60"/>
  <c r="V460" i="60"/>
  <c r="V453" i="60"/>
  <c r="V398" i="60"/>
  <c r="V391" i="60"/>
  <c r="V378" i="60"/>
  <c r="V348" i="60"/>
  <c r="V351" i="60"/>
  <c r="V323" i="60"/>
  <c r="V298" i="60"/>
  <c r="V270" i="60"/>
  <c r="V305" i="60"/>
  <c r="V277" i="60"/>
  <c r="V248" i="60"/>
  <c r="V226" i="60"/>
  <c r="V198" i="60"/>
  <c r="V180" i="60"/>
  <c r="V152" i="60"/>
  <c r="V124" i="60"/>
  <c r="V245" i="60"/>
  <c r="V217" i="60"/>
  <c r="V195" i="60"/>
  <c r="V167" i="60"/>
  <c r="V5" i="60"/>
  <c r="V102" i="60"/>
  <c r="V74" i="60"/>
  <c r="V52" i="60"/>
  <c r="V24" i="60"/>
  <c r="V139" i="60"/>
  <c r="V117" i="60"/>
  <c r="V89" i="60"/>
  <c r="V67" i="60"/>
  <c r="V39" i="60"/>
  <c r="V19" i="60"/>
  <c r="M3" i="1"/>
  <c r="M51" i="1"/>
  <c r="M91" i="1"/>
  <c r="M131" i="1"/>
  <c r="M179" i="1"/>
  <c r="M219" i="1"/>
  <c r="M259" i="1"/>
  <c r="M48" i="1"/>
  <c r="M80" i="1"/>
  <c r="M112" i="1"/>
  <c r="M144" i="1"/>
  <c r="M176" i="1"/>
  <c r="M208" i="1"/>
  <c r="M240" i="1"/>
  <c r="M272" i="1"/>
  <c r="M304" i="1"/>
  <c r="M336" i="1"/>
  <c r="M58" i="1"/>
  <c r="M122" i="1"/>
  <c r="M186" i="1"/>
  <c r="M250" i="1"/>
  <c r="M297" i="1"/>
  <c r="M339" i="1"/>
  <c r="M372" i="1"/>
  <c r="M404" i="1"/>
  <c r="M436" i="1"/>
  <c r="M468" i="1"/>
  <c r="M13" i="1"/>
  <c r="M77" i="1"/>
  <c r="M141" i="1"/>
  <c r="M205" i="1"/>
  <c r="M266" i="1"/>
  <c r="M309" i="1"/>
  <c r="M349" i="1"/>
  <c r="M381" i="1"/>
  <c r="M413" i="1"/>
  <c r="M445" i="1"/>
  <c r="M477" i="1"/>
  <c r="M33" i="1"/>
  <c r="M161" i="1"/>
  <c r="M279" i="1"/>
  <c r="M359" i="1"/>
  <c r="M423" i="1"/>
  <c r="M487" i="1"/>
  <c r="M327" i="1"/>
  <c r="M459" i="1"/>
  <c r="M190" i="1"/>
  <c r="M374" i="1"/>
  <c r="M499" i="1"/>
  <c r="M118" i="1"/>
  <c r="M246" i="1"/>
  <c r="M337" i="1"/>
  <c r="M402" i="1"/>
  <c r="M466" i="1"/>
  <c r="M57" i="1"/>
  <c r="M201" i="1"/>
  <c r="M371" i="1"/>
  <c r="M498" i="1"/>
  <c r="M238" i="1"/>
  <c r="M406" i="1"/>
  <c r="V411" i="62"/>
  <c r="V292" i="62"/>
  <c r="V275" i="62"/>
  <c r="V171" i="62"/>
  <c r="V80" i="62"/>
  <c r="V8" i="62"/>
  <c r="V18" i="62"/>
  <c r="V480" i="61"/>
  <c r="V429" i="61"/>
  <c r="V368" i="61"/>
  <c r="V339" i="61"/>
  <c r="V329" i="61"/>
  <c r="V319" i="61"/>
  <c r="V218" i="61"/>
  <c r="V141" i="61"/>
  <c r="V193" i="61"/>
  <c r="V65" i="61"/>
  <c r="V106" i="61"/>
  <c r="V108" i="61"/>
  <c r="V67" i="61"/>
  <c r="V55" i="61"/>
  <c r="V491" i="60"/>
  <c r="V471" i="60"/>
  <c r="V430" i="60"/>
  <c r="V423" i="60"/>
  <c r="V371" i="60"/>
  <c r="V368" i="60"/>
  <c r="V332" i="60"/>
  <c r="V339" i="60"/>
  <c r="V314" i="60"/>
  <c r="V286" i="60"/>
  <c r="V264" i="60"/>
  <c r="V293" i="60"/>
  <c r="V265" i="60"/>
  <c r="V242" i="60"/>
  <c r="V214" i="60"/>
  <c r="V192" i="60"/>
  <c r="V168" i="60"/>
  <c r="V140" i="60"/>
  <c r="V118" i="60"/>
  <c r="V233" i="60"/>
  <c r="V211" i="60"/>
  <c r="V183" i="60"/>
  <c r="V155" i="60"/>
  <c r="V2" i="60"/>
  <c r="V90" i="60"/>
  <c r="V68" i="60"/>
  <c r="V40" i="60"/>
  <c r="V13" i="60"/>
  <c r="V133" i="60"/>
  <c r="V105" i="60"/>
  <c r="V83" i="60"/>
  <c r="V55" i="60"/>
  <c r="V33" i="60"/>
  <c r="M23" i="1"/>
  <c r="M63" i="1"/>
  <c r="M111" i="1"/>
  <c r="M151" i="1"/>
  <c r="M191" i="1"/>
  <c r="M239" i="1"/>
  <c r="M20" i="1"/>
  <c r="M60" i="1"/>
  <c r="M92" i="1"/>
  <c r="M124" i="1"/>
  <c r="M156" i="1"/>
  <c r="M188" i="1"/>
  <c r="M220" i="1"/>
  <c r="M252" i="1"/>
  <c r="M284" i="1"/>
  <c r="M316" i="1"/>
  <c r="M18" i="1"/>
  <c r="M82" i="1"/>
  <c r="M146" i="1"/>
  <c r="M210" i="1"/>
  <c r="M270" i="1"/>
  <c r="M313" i="1"/>
  <c r="M352" i="1"/>
  <c r="M384" i="1"/>
  <c r="M416" i="1"/>
  <c r="M448" i="1"/>
  <c r="M480" i="1"/>
  <c r="M37" i="1"/>
  <c r="M101" i="1"/>
  <c r="M165" i="1"/>
  <c r="V350" i="62"/>
  <c r="V302" i="62"/>
  <c r="V259" i="62"/>
  <c r="V160" i="62"/>
  <c r="V60" i="62"/>
  <c r="V137" i="62"/>
  <c r="V34" i="62"/>
  <c r="V475" i="61"/>
  <c r="V428" i="61"/>
  <c r="V364" i="61"/>
  <c r="V317" i="61"/>
  <c r="V282" i="61"/>
  <c r="V303" i="61"/>
  <c r="V214" i="61"/>
  <c r="V137" i="61"/>
  <c r="V156" i="61"/>
  <c r="V25" i="61"/>
  <c r="V102" i="61"/>
  <c r="V96" i="61"/>
  <c r="V51" i="61"/>
  <c r="V59" i="61"/>
  <c r="V476" i="60"/>
  <c r="V469" i="60"/>
  <c r="V428" i="60"/>
  <c r="V421" i="60"/>
  <c r="V361" i="60"/>
  <c r="V360" i="60"/>
  <c r="V330" i="60"/>
  <c r="V337" i="60"/>
  <c r="V312" i="60"/>
  <c r="V284" i="60"/>
  <c r="V313" i="60"/>
  <c r="V291" i="60"/>
  <c r="V263" i="60"/>
  <c r="V240" i="60"/>
  <c r="V212" i="60"/>
  <c r="V184" i="60"/>
  <c r="V166" i="60"/>
  <c r="V138" i="60"/>
  <c r="V259" i="60"/>
  <c r="V231" i="60"/>
  <c r="V203" i="60"/>
  <c r="V181" i="60"/>
  <c r="V153" i="60"/>
  <c r="V116" i="60"/>
  <c r="V88" i="60"/>
  <c r="V60" i="60"/>
  <c r="V38" i="60"/>
  <c r="V11" i="60"/>
  <c r="V131" i="60"/>
  <c r="V103" i="60"/>
  <c r="V75" i="60"/>
  <c r="V53" i="60"/>
  <c r="V27" i="60"/>
  <c r="M27" i="1"/>
  <c r="M67" i="1"/>
  <c r="M115" i="1"/>
  <c r="M155" i="1"/>
  <c r="M195" i="1"/>
  <c r="M243" i="1"/>
  <c r="M24" i="1"/>
  <c r="M64" i="1"/>
  <c r="M96" i="1"/>
  <c r="M128" i="1"/>
  <c r="M160" i="1"/>
  <c r="M192" i="1"/>
  <c r="M224" i="1"/>
  <c r="M256" i="1"/>
  <c r="M288" i="1"/>
  <c r="M320" i="1"/>
  <c r="M26" i="1"/>
  <c r="M90" i="1"/>
  <c r="M154" i="1"/>
  <c r="M218" i="1"/>
  <c r="M275" i="1"/>
  <c r="M318" i="1"/>
  <c r="M356" i="1"/>
  <c r="M388" i="1"/>
  <c r="M420" i="1"/>
  <c r="M452" i="1"/>
  <c r="M484" i="1"/>
  <c r="M45" i="1"/>
  <c r="M109" i="1"/>
  <c r="M173" i="1"/>
  <c r="M237" i="1"/>
  <c r="M287" i="1"/>
  <c r="M330" i="1"/>
  <c r="M365" i="1"/>
  <c r="M397" i="1"/>
  <c r="M429" i="1"/>
  <c r="M461" i="1"/>
  <c r="M493" i="1"/>
  <c r="M97" i="1"/>
  <c r="M225" i="1"/>
  <c r="M322" i="1"/>
  <c r="M391" i="1"/>
  <c r="M455" i="1"/>
  <c r="M217" i="1"/>
  <c r="M395" i="1"/>
  <c r="M46" i="1"/>
  <c r="M289" i="1"/>
  <c r="M430" i="1"/>
  <c r="M54" i="1"/>
  <c r="M182" i="1"/>
  <c r="M294" i="1"/>
  <c r="M370" i="1"/>
  <c r="M434" i="1"/>
  <c r="M496" i="1"/>
  <c r="M121" i="1"/>
  <c r="M295" i="1"/>
  <c r="M435" i="1"/>
  <c r="M110" i="1"/>
  <c r="M331" i="1"/>
  <c r="M470" i="1"/>
  <c r="V452" i="62"/>
  <c r="V346" i="62"/>
  <c r="V290" i="62"/>
  <c r="V233" i="62"/>
  <c r="V108" i="62"/>
  <c r="V94" i="62"/>
  <c r="V121" i="62"/>
  <c r="V9" i="62"/>
  <c r="V471" i="61"/>
  <c r="V405" i="61"/>
  <c r="V413" i="61"/>
  <c r="V366" i="61"/>
  <c r="V278" i="61"/>
  <c r="V287" i="61"/>
  <c r="V186" i="61"/>
  <c r="V221" i="61"/>
  <c r="V152" i="61"/>
  <c r="V14" i="61"/>
  <c r="V98" i="61"/>
  <c r="V76" i="61"/>
  <c r="V111" i="61"/>
  <c r="V43" i="61"/>
  <c r="V474" i="60"/>
  <c r="V467" i="60"/>
  <c r="V418" i="60"/>
  <c r="V405" i="60"/>
  <c r="V359" i="60"/>
  <c r="V358" i="60"/>
  <c r="V328" i="60"/>
  <c r="V335" i="60"/>
  <c r="V304" i="60"/>
  <c r="V282" i="60"/>
  <c r="V311" i="60"/>
  <c r="V289" i="60"/>
  <c r="V261" i="60"/>
  <c r="V232" i="60"/>
  <c r="V210" i="60"/>
  <c r="V182" i="60"/>
  <c r="V164" i="60"/>
  <c r="V136" i="60"/>
  <c r="V251" i="60"/>
  <c r="V229" i="60"/>
  <c r="V201" i="60"/>
  <c r="V179" i="60"/>
  <c r="V151" i="60"/>
  <c r="V108" i="60"/>
  <c r="V86" i="60"/>
  <c r="V58" i="60"/>
  <c r="V36" i="60"/>
  <c r="V9" i="60"/>
  <c r="V123" i="60"/>
  <c r="V101" i="60"/>
  <c r="V73" i="60"/>
  <c r="V51" i="60"/>
  <c r="V25" i="60"/>
  <c r="M31" i="1"/>
  <c r="M79" i="1"/>
  <c r="M119" i="1"/>
  <c r="M159" i="1"/>
  <c r="M207" i="1"/>
  <c r="M247" i="1"/>
  <c r="M28" i="1"/>
  <c r="M68" i="1"/>
  <c r="M100" i="1"/>
  <c r="M132" i="1"/>
  <c r="M164" i="1"/>
  <c r="M196" i="1"/>
  <c r="M228" i="1"/>
  <c r="M260" i="1"/>
  <c r="M292" i="1"/>
  <c r="M324" i="1"/>
  <c r="M34" i="1"/>
  <c r="M98" i="1"/>
  <c r="M162" i="1"/>
  <c r="M226" i="1"/>
  <c r="M281" i="1"/>
  <c r="M323" i="1"/>
  <c r="M360" i="1"/>
  <c r="M392" i="1"/>
  <c r="M424" i="1"/>
  <c r="M456" i="1"/>
  <c r="M488" i="1"/>
  <c r="M53" i="1"/>
  <c r="M117" i="1"/>
  <c r="M181" i="1"/>
  <c r="M245" i="1"/>
  <c r="M293" i="1"/>
  <c r="M335" i="1"/>
  <c r="M369" i="1"/>
  <c r="M401" i="1"/>
  <c r="M433" i="1"/>
  <c r="M465" i="1"/>
  <c r="M497" i="1"/>
  <c r="M113" i="1"/>
  <c r="M241" i="1"/>
  <c r="M333" i="1"/>
  <c r="M399" i="1"/>
  <c r="M463" i="1"/>
  <c r="M263" i="1"/>
  <c r="M411" i="1"/>
  <c r="M94" i="1"/>
  <c r="M321" i="1"/>
  <c r="M446" i="1"/>
  <c r="M70" i="1"/>
  <c r="M198" i="1"/>
  <c r="M305" i="1"/>
  <c r="M378" i="1"/>
  <c r="M442" i="1"/>
  <c r="M9" i="1"/>
  <c r="M137" i="1"/>
  <c r="M317" i="1"/>
  <c r="M451" i="1"/>
  <c r="M142" i="1"/>
  <c r="M350" i="1"/>
  <c r="M486" i="1"/>
  <c r="V300" i="62"/>
  <c r="V97" i="62"/>
  <c r="V391" i="61"/>
  <c r="V263" i="61"/>
  <c r="V135" i="61"/>
  <c r="V495" i="60"/>
  <c r="V389" i="60"/>
  <c r="V321" i="60"/>
  <c r="V275" i="60"/>
  <c r="V172" i="60"/>
  <c r="V215" i="60"/>
  <c r="V100" i="60"/>
  <c r="V137" i="60"/>
  <c r="V37" i="60"/>
  <c r="M147" i="1"/>
  <c r="M56" i="1"/>
  <c r="M184" i="1"/>
  <c r="M312" i="1"/>
  <c r="M202" i="1"/>
  <c r="M380" i="1"/>
  <c r="M29" i="1"/>
  <c r="M271" i="1"/>
  <c r="M357" i="1"/>
  <c r="M421" i="1"/>
  <c r="M485" i="1"/>
  <c r="M193" i="1"/>
  <c r="M375" i="1"/>
  <c r="M500" i="1"/>
  <c r="M491" i="1"/>
  <c r="M398" i="1"/>
  <c r="M150" i="1"/>
  <c r="M354" i="1"/>
  <c r="M482" i="1"/>
  <c r="M249" i="1"/>
  <c r="M62" i="1"/>
  <c r="M438" i="1"/>
  <c r="V33" i="62"/>
  <c r="M474" i="1"/>
  <c r="V296" i="62"/>
  <c r="V371" i="61"/>
  <c r="V262" i="61"/>
  <c r="V134" i="61"/>
  <c r="V493" i="60"/>
  <c r="V373" i="60"/>
  <c r="V316" i="60"/>
  <c r="V273" i="60"/>
  <c r="V170" i="60"/>
  <c r="V213" i="60"/>
  <c r="V92" i="60"/>
  <c r="V135" i="60"/>
  <c r="V35" i="60"/>
  <c r="M15" i="1"/>
  <c r="M183" i="1"/>
  <c r="M84" i="1"/>
  <c r="M212" i="1"/>
  <c r="M340" i="1"/>
  <c r="M258" i="1"/>
  <c r="M408" i="1"/>
  <c r="M85" i="1"/>
  <c r="M277" i="1"/>
  <c r="M361" i="1"/>
  <c r="M425" i="1"/>
  <c r="M489" i="1"/>
  <c r="M209" i="1"/>
  <c r="M383" i="1"/>
  <c r="M153" i="1"/>
  <c r="M14" i="1"/>
  <c r="M414" i="1"/>
  <c r="M166" i="1"/>
  <c r="M362" i="1"/>
  <c r="M490" i="1"/>
  <c r="M274" i="1"/>
  <c r="M78" i="1"/>
  <c r="M454" i="1"/>
  <c r="V272" i="62"/>
  <c r="V2" i="62"/>
  <c r="V341" i="61"/>
  <c r="V173" i="61"/>
  <c r="V148" i="61"/>
  <c r="V444" i="60"/>
  <c r="V376" i="60"/>
  <c r="V296" i="60"/>
  <c r="V246" i="60"/>
  <c r="V150" i="60"/>
  <c r="V187" i="60"/>
  <c r="V72" i="60"/>
  <c r="V115" i="60"/>
  <c r="V17" i="60"/>
  <c r="M19" i="1"/>
  <c r="M187" i="1"/>
  <c r="M88" i="1"/>
  <c r="M216" i="1"/>
  <c r="M10" i="1"/>
  <c r="M265" i="1"/>
  <c r="M412" i="1"/>
  <c r="M93" i="1"/>
  <c r="M282" i="1"/>
  <c r="M377" i="1"/>
  <c r="M441" i="1"/>
  <c r="M17" i="1"/>
  <c r="M269" i="1"/>
  <c r="M415" i="1"/>
  <c r="M306" i="1"/>
  <c r="M158" i="1"/>
  <c r="M478" i="1"/>
  <c r="M230" i="1"/>
  <c r="M394" i="1"/>
  <c r="M41" i="1"/>
  <c r="M355" i="1"/>
  <c r="M206" i="1"/>
  <c r="V413" i="62"/>
  <c r="V248" i="61"/>
  <c r="V71" i="61"/>
  <c r="V347" i="60"/>
  <c r="V3" i="60"/>
  <c r="V57" i="60"/>
  <c r="M143" i="1"/>
  <c r="M180" i="1"/>
  <c r="M194" i="1"/>
  <c r="M21" i="1"/>
  <c r="M353" i="1"/>
  <c r="M481" i="1"/>
  <c r="M367" i="1"/>
  <c r="M475" i="1"/>
  <c r="M134" i="1"/>
  <c r="M233" i="1"/>
  <c r="M422" i="1"/>
  <c r="V268" i="62"/>
  <c r="V20" i="62"/>
  <c r="V343" i="61"/>
  <c r="V145" i="61"/>
  <c r="V147" i="61"/>
  <c r="V442" i="60"/>
  <c r="V374" i="60"/>
  <c r="V288" i="60"/>
  <c r="V244" i="60"/>
  <c r="V148" i="60"/>
  <c r="V185" i="60"/>
  <c r="V70" i="60"/>
  <c r="V107" i="60"/>
  <c r="M55" i="1"/>
  <c r="M223" i="1"/>
  <c r="M116" i="1"/>
  <c r="M244" i="1"/>
  <c r="M66" i="1"/>
  <c r="M302" i="1"/>
  <c r="M440" i="1"/>
  <c r="M149" i="1"/>
  <c r="M314" i="1"/>
  <c r="M385" i="1"/>
  <c r="M449" i="1"/>
  <c r="M49" i="1"/>
  <c r="M290" i="1"/>
  <c r="M431" i="1"/>
  <c r="M347" i="1"/>
  <c r="M222" i="1"/>
  <c r="M6" i="1"/>
  <c r="M262" i="1"/>
  <c r="M410" i="1"/>
  <c r="M73" i="1"/>
  <c r="M387" i="1"/>
  <c r="M278" i="1"/>
  <c r="V223" i="62"/>
  <c r="V481" i="61"/>
  <c r="V273" i="61"/>
  <c r="V150" i="61"/>
  <c r="V16" i="61"/>
  <c r="V451" i="60"/>
  <c r="V336" i="60"/>
  <c r="V268" i="60"/>
  <c r="V224" i="60"/>
  <c r="V122" i="60"/>
  <c r="V165" i="60"/>
  <c r="V44" i="60"/>
  <c r="V87" i="60"/>
  <c r="M59" i="1"/>
  <c r="M227" i="1"/>
  <c r="M120" i="1"/>
  <c r="M248" i="1"/>
  <c r="M74" i="1"/>
  <c r="M307" i="1"/>
  <c r="M444" i="1"/>
  <c r="M157" i="1"/>
  <c r="M319" i="1"/>
  <c r="M389" i="1"/>
  <c r="M453" i="1"/>
  <c r="M65" i="1"/>
  <c r="M301" i="1"/>
  <c r="M439" i="1"/>
  <c r="M363" i="1"/>
  <c r="M254" i="1"/>
  <c r="M22" i="1"/>
  <c r="M273" i="1"/>
  <c r="M418" i="1"/>
  <c r="M89" i="1"/>
  <c r="M403" i="1"/>
  <c r="M299" i="1"/>
  <c r="V214" i="62"/>
  <c r="V456" i="61"/>
  <c r="V330" i="61"/>
  <c r="V201" i="61"/>
  <c r="V83" i="61"/>
  <c r="V449" i="60"/>
  <c r="V334" i="60"/>
  <c r="V266" i="60"/>
  <c r="V216" i="60"/>
  <c r="V120" i="60"/>
  <c r="V163" i="60"/>
  <c r="V42" i="60"/>
  <c r="V85" i="60"/>
  <c r="M95" i="1"/>
  <c r="M12" i="1"/>
  <c r="M148" i="1"/>
  <c r="M276" i="1"/>
  <c r="M130" i="1"/>
  <c r="M344" i="1"/>
  <c r="M472" i="1"/>
  <c r="M213" i="1"/>
  <c r="M325" i="1"/>
  <c r="M393" i="1"/>
  <c r="M457" i="1"/>
  <c r="M81" i="1"/>
  <c r="M311" i="1"/>
  <c r="M447" i="1"/>
  <c r="M379" i="1"/>
  <c r="M267" i="1"/>
  <c r="M38" i="1"/>
  <c r="M283" i="1"/>
  <c r="M426" i="1"/>
  <c r="M105" i="1"/>
  <c r="M419" i="1"/>
  <c r="M310" i="1"/>
  <c r="V194" i="60"/>
  <c r="V391" i="62"/>
  <c r="V146" i="62"/>
  <c r="V419" i="61"/>
  <c r="V252" i="61"/>
  <c r="V73" i="61"/>
  <c r="V107" i="61"/>
  <c r="V396" i="60"/>
  <c r="V349" i="60"/>
  <c r="V297" i="60"/>
  <c r="V196" i="60"/>
  <c r="V243" i="60"/>
  <c r="V4" i="60"/>
  <c r="V22" i="60"/>
  <c r="V59" i="60"/>
  <c r="M99" i="1"/>
  <c r="M16" i="1"/>
  <c r="M152" i="1"/>
  <c r="M280" i="1"/>
  <c r="M138" i="1"/>
  <c r="M348" i="1"/>
  <c r="M476" i="1"/>
  <c r="M221" i="1"/>
  <c r="M345" i="1"/>
  <c r="M409" i="1"/>
  <c r="M473" i="1"/>
  <c r="M145" i="1"/>
  <c r="M351" i="1"/>
  <c r="M479" i="1"/>
  <c r="M443" i="1"/>
  <c r="M358" i="1"/>
  <c r="M102" i="1"/>
  <c r="M326" i="1"/>
  <c r="M458" i="1"/>
  <c r="M185" i="1"/>
  <c r="M483" i="1"/>
  <c r="M390" i="1"/>
  <c r="V84" i="62"/>
  <c r="V415" i="61"/>
  <c r="V69" i="61"/>
  <c r="V425" i="60"/>
  <c r="V235" i="60"/>
  <c r="V20" i="60"/>
  <c r="M52" i="1"/>
  <c r="M308" i="1"/>
  <c r="M376" i="1"/>
  <c r="M229" i="1"/>
  <c r="M417" i="1"/>
  <c r="M177" i="1"/>
  <c r="M495" i="1"/>
  <c r="M382" i="1"/>
  <c r="M346" i="1"/>
  <c r="M30" i="1"/>
  <c r="V295" i="60"/>
  <c r="H8" i="1"/>
  <c r="J8" i="1" s="1"/>
  <c r="C8" i="1" s="1"/>
  <c r="H22" i="1"/>
  <c r="J22" i="1" s="1"/>
  <c r="C22" i="1" s="1"/>
  <c r="H21" i="1"/>
  <c r="J21" i="1" s="1"/>
  <c r="C21" i="1" s="1"/>
  <c r="H17" i="1"/>
  <c r="J17" i="1" s="1"/>
  <c r="C17" i="1" s="1"/>
  <c r="H7" i="1"/>
  <c r="J7" i="1" s="1"/>
  <c r="C7" i="1" s="1"/>
  <c r="H13" i="1"/>
  <c r="J13" i="1" s="1"/>
  <c r="C13" i="1" s="1"/>
  <c r="H5" i="1"/>
  <c r="J5" i="1" s="1"/>
  <c r="C5" i="1" s="1"/>
  <c r="H18" i="1"/>
  <c r="J18" i="1" s="1"/>
  <c r="C18" i="1" s="1"/>
  <c r="H16" i="1"/>
  <c r="J16" i="1" s="1"/>
  <c r="C16" i="1" s="1"/>
  <c r="H9" i="1"/>
  <c r="J9" i="1" s="1"/>
  <c r="C9" i="1" s="1"/>
  <c r="H19" i="1"/>
  <c r="J19" i="1" s="1"/>
  <c r="C19" i="1" s="1"/>
  <c r="H11" i="1"/>
  <c r="J11" i="1" s="1"/>
  <c r="C11" i="1" s="1"/>
  <c r="H32" i="51"/>
  <c r="H34" i="51"/>
  <c r="A4" i="55"/>
  <c r="A5" i="55" s="1"/>
  <c r="G39" i="51"/>
  <c r="H4" i="1"/>
  <c r="J4" i="1" s="1"/>
  <c r="C4" i="1" s="1"/>
  <c r="H3" i="1"/>
  <c r="J3" i="1" s="1"/>
  <c r="C3" i="1" s="1"/>
  <c r="BT3" i="1" s="1"/>
  <c r="H36" i="51"/>
  <c r="G5" i="64"/>
  <c r="H12" i="1"/>
  <c r="J12" i="1" s="1"/>
  <c r="C12" i="1" s="1"/>
  <c r="N2" i="60"/>
  <c r="P2" i="60" s="1"/>
  <c r="C2" i="60" s="1"/>
  <c r="CC2" i="60" s="1"/>
  <c r="N27" i="60"/>
  <c r="N59" i="60"/>
  <c r="N91" i="60"/>
  <c r="N123" i="60"/>
  <c r="N155" i="60"/>
  <c r="N187" i="60"/>
  <c r="N219" i="60"/>
  <c r="N251" i="60"/>
  <c r="N279" i="60"/>
  <c r="N12" i="60"/>
  <c r="N44" i="60"/>
  <c r="N76" i="60"/>
  <c r="N104" i="60"/>
  <c r="N136" i="60"/>
  <c r="N168" i="60"/>
  <c r="N200" i="60"/>
  <c r="N232" i="60"/>
  <c r="N3" i="60"/>
  <c r="N39" i="60"/>
  <c r="N75" i="60"/>
  <c r="N111" i="60"/>
  <c r="N147" i="60"/>
  <c r="N183" i="60"/>
  <c r="N223" i="60"/>
  <c r="N255" i="60"/>
  <c r="N291" i="60"/>
  <c r="N11" i="60"/>
  <c r="N47" i="60"/>
  <c r="N83" i="60"/>
  <c r="N119" i="60"/>
  <c r="N159" i="60"/>
  <c r="N195" i="60"/>
  <c r="N231" i="60"/>
  <c r="N263" i="60"/>
  <c r="N299" i="60"/>
  <c r="N36" i="60"/>
  <c r="N72" i="60"/>
  <c r="N108" i="60"/>
  <c r="N144" i="60"/>
  <c r="N180" i="60"/>
  <c r="N216" i="60"/>
  <c r="N252" i="60"/>
  <c r="N284" i="60"/>
  <c r="N316" i="60"/>
  <c r="N5" i="60"/>
  <c r="N69" i="60"/>
  <c r="N133" i="60"/>
  <c r="N197" i="60"/>
  <c r="N306" i="60"/>
  <c r="N347" i="60"/>
  <c r="N379" i="60"/>
  <c r="N411" i="60"/>
  <c r="N439" i="60"/>
  <c r="N471" i="60"/>
  <c r="N6" i="60"/>
  <c r="N70" i="60"/>
  <c r="N134" i="60"/>
  <c r="N198" i="60"/>
  <c r="N262" i="60"/>
  <c r="N318" i="60"/>
  <c r="N356" i="60"/>
  <c r="N388" i="60"/>
  <c r="N420" i="60"/>
  <c r="N452" i="60"/>
  <c r="N480" i="60"/>
  <c r="N25" i="60"/>
  <c r="N19" i="60"/>
  <c r="N67" i="60"/>
  <c r="N115" i="60"/>
  <c r="N167" i="60"/>
  <c r="N211" i="60"/>
  <c r="N259" i="60"/>
  <c r="N8" i="60"/>
  <c r="N52" i="60"/>
  <c r="N92" i="60"/>
  <c r="N128" i="60"/>
  <c r="N172" i="60"/>
  <c r="N212" i="60"/>
  <c r="N256" i="60"/>
  <c r="N292" i="60"/>
  <c r="N324" i="60"/>
  <c r="N37" i="60"/>
  <c r="N109" i="60"/>
  <c r="N181" i="60"/>
  <c r="N245" i="60"/>
  <c r="N311" i="60"/>
  <c r="N355" i="60"/>
  <c r="N391" i="60"/>
  <c r="N427" i="60"/>
  <c r="N459" i="60"/>
  <c r="N495" i="60"/>
  <c r="N62" i="60"/>
  <c r="N142" i="60"/>
  <c r="N214" i="60"/>
  <c r="N286" i="60"/>
  <c r="N339" i="60"/>
  <c r="N376" i="60"/>
  <c r="N412" i="60"/>
  <c r="N448" i="60"/>
  <c r="N484" i="60"/>
  <c r="N57" i="60"/>
  <c r="N185" i="60"/>
  <c r="N309" i="60"/>
  <c r="N381" i="60"/>
  <c r="N445" i="60"/>
  <c r="N501" i="60"/>
  <c r="N209" i="60"/>
  <c r="N433" i="60"/>
  <c r="N31" i="60"/>
  <c r="N79" i="60"/>
  <c r="N131" i="60"/>
  <c r="N175" i="60"/>
  <c r="N227" i="60"/>
  <c r="N271" i="60"/>
  <c r="N20" i="60"/>
  <c r="N60" i="60"/>
  <c r="N140" i="60"/>
  <c r="N184" i="60"/>
  <c r="N224" i="60"/>
  <c r="N264" i="60"/>
  <c r="N300" i="60"/>
  <c r="N332" i="60"/>
  <c r="N53" i="60"/>
  <c r="N125" i="60"/>
  <c r="N205" i="60"/>
  <c r="N261" i="60"/>
  <c r="N322" i="60"/>
  <c r="N363" i="60"/>
  <c r="N399" i="60"/>
  <c r="N431" i="60"/>
  <c r="N467" i="60"/>
  <c r="N14" i="60"/>
  <c r="N86" i="60"/>
  <c r="N158" i="60"/>
  <c r="N230" i="60"/>
  <c r="N302" i="60"/>
  <c r="N348" i="60"/>
  <c r="N384" i="60"/>
  <c r="N424" i="60"/>
  <c r="N460" i="60"/>
  <c r="N89" i="60"/>
  <c r="N217" i="60"/>
  <c r="N330" i="60"/>
  <c r="N397" i="60"/>
  <c r="N461" i="60"/>
  <c r="N49" i="60"/>
  <c r="N241" i="60"/>
  <c r="N369" i="60"/>
  <c r="N465" i="60"/>
  <c r="N178" i="60"/>
  <c r="N378" i="60"/>
  <c r="N490" i="60"/>
  <c r="N106" i="60"/>
  <c r="N234" i="60"/>
  <c r="N342" i="60"/>
  <c r="N398" i="60"/>
  <c r="N97" i="60"/>
  <c r="N335" i="60"/>
  <c r="N457" i="60"/>
  <c r="N194" i="60"/>
  <c r="N370" i="60"/>
  <c r="N498" i="60"/>
  <c r="H35" i="1"/>
  <c r="J35" i="1" s="1"/>
  <c r="C35" i="1" s="1"/>
  <c r="BT35" i="1" s="1"/>
  <c r="H67" i="1"/>
  <c r="J67" i="1" s="1"/>
  <c r="C67" i="1" s="1"/>
  <c r="BT67" i="1" s="1"/>
  <c r="H99" i="1"/>
  <c r="J99" i="1" s="1"/>
  <c r="C99" i="1" s="1"/>
  <c r="BT99" i="1" s="1"/>
  <c r="H131" i="1"/>
  <c r="J131" i="1" s="1"/>
  <c r="C131" i="1" s="1"/>
  <c r="BT131" i="1" s="1"/>
  <c r="H163" i="1"/>
  <c r="J163" i="1" s="1"/>
  <c r="C163" i="1" s="1"/>
  <c r="BT163" i="1" s="1"/>
  <c r="H195" i="1"/>
  <c r="J195" i="1" s="1"/>
  <c r="C195" i="1" s="1"/>
  <c r="BT195" i="1" s="1"/>
  <c r="H227" i="1"/>
  <c r="H259" i="1"/>
  <c r="H291" i="1"/>
  <c r="J291" i="1" s="1"/>
  <c r="C291" i="1" s="1"/>
  <c r="BT291" i="1" s="1"/>
  <c r="H323" i="1"/>
  <c r="J323" i="1" s="1"/>
  <c r="C323" i="1" s="1"/>
  <c r="BT323" i="1" s="1"/>
  <c r="H37" i="1"/>
  <c r="J37" i="1" s="1"/>
  <c r="C37" i="1" s="1"/>
  <c r="BT37" i="1" s="1"/>
  <c r="H69" i="1"/>
  <c r="J69" i="1" s="1"/>
  <c r="C69" i="1" s="1"/>
  <c r="BT69" i="1" s="1"/>
  <c r="H101" i="1"/>
  <c r="J101" i="1" s="1"/>
  <c r="C101" i="1" s="1"/>
  <c r="BT101" i="1" s="1"/>
  <c r="H133" i="1"/>
  <c r="J133" i="1" s="1"/>
  <c r="C133" i="1" s="1"/>
  <c r="BT133" i="1" s="1"/>
  <c r="N35" i="60"/>
  <c r="N87" i="60"/>
  <c r="N135" i="60"/>
  <c r="N179" i="60"/>
  <c r="N235" i="60"/>
  <c r="N275" i="60"/>
  <c r="N24" i="60"/>
  <c r="N64" i="60"/>
  <c r="N100" i="60"/>
  <c r="N148" i="60"/>
  <c r="N188" i="60"/>
  <c r="N228" i="60"/>
  <c r="N268" i="60"/>
  <c r="N304" i="60"/>
  <c r="N336" i="60"/>
  <c r="N61" i="60"/>
  <c r="N141" i="60"/>
  <c r="N213" i="60"/>
  <c r="N269" i="60"/>
  <c r="N327" i="60"/>
  <c r="N367" i="60"/>
  <c r="N403" i="60"/>
  <c r="N435" i="60"/>
  <c r="N475" i="60"/>
  <c r="N22" i="60"/>
  <c r="N94" i="60"/>
  <c r="N166" i="60"/>
  <c r="N238" i="60"/>
  <c r="N307" i="60"/>
  <c r="N352" i="60"/>
  <c r="N392" i="60"/>
  <c r="N428" i="60"/>
  <c r="N464" i="60"/>
  <c r="N492" i="60"/>
  <c r="N105" i="60"/>
  <c r="N233" i="60"/>
  <c r="N341" i="60"/>
  <c r="N405" i="60"/>
  <c r="N469" i="60"/>
  <c r="N81" i="60"/>
  <c r="N273" i="60"/>
  <c r="N385" i="60"/>
  <c r="N481" i="60"/>
  <c r="N210" i="60"/>
  <c r="N10" i="60"/>
  <c r="N122" i="60"/>
  <c r="N250" i="60"/>
  <c r="N350" i="60"/>
  <c r="N406" i="60"/>
  <c r="N462" i="60"/>
  <c r="N129" i="60"/>
  <c r="N361" i="60"/>
  <c r="N473" i="60"/>
  <c r="N226" i="60"/>
  <c r="N386" i="60"/>
  <c r="H39" i="1"/>
  <c r="J39" i="1" s="1"/>
  <c r="C39" i="1" s="1"/>
  <c r="BT39" i="1" s="1"/>
  <c r="H71" i="1"/>
  <c r="J71" i="1" s="1"/>
  <c r="C71" i="1" s="1"/>
  <c r="BT71" i="1" s="1"/>
  <c r="H103" i="1"/>
  <c r="H135" i="1"/>
  <c r="J135" i="1" s="1"/>
  <c r="C135" i="1" s="1"/>
  <c r="BT135" i="1" s="1"/>
  <c r="H167" i="1"/>
  <c r="J167" i="1" s="1"/>
  <c r="C167" i="1" s="1"/>
  <c r="BT167" i="1" s="1"/>
  <c r="H199" i="1"/>
  <c r="J199" i="1" s="1"/>
  <c r="C199" i="1" s="1"/>
  <c r="BT199" i="1" s="1"/>
  <c r="H231" i="1"/>
  <c r="J231" i="1" s="1"/>
  <c r="C231" i="1" s="1"/>
  <c r="BT231" i="1" s="1"/>
  <c r="H263" i="1"/>
  <c r="H295" i="1"/>
  <c r="J295" i="1" s="1"/>
  <c r="C295" i="1" s="1"/>
  <c r="BT295" i="1" s="1"/>
  <c r="H327" i="1"/>
  <c r="H41" i="1"/>
  <c r="J41" i="1" s="1"/>
  <c r="C41" i="1" s="1"/>
  <c r="BT41" i="1" s="1"/>
  <c r="H73" i="1"/>
  <c r="J73" i="1" s="1"/>
  <c r="C73" i="1" s="1"/>
  <c r="BT73" i="1" s="1"/>
  <c r="H105" i="1"/>
  <c r="J105" i="1" s="1"/>
  <c r="C105" i="1" s="1"/>
  <c r="BT105" i="1" s="1"/>
  <c r="H137" i="1"/>
  <c r="J137" i="1" s="1"/>
  <c r="C137" i="1" s="1"/>
  <c r="BT137" i="1" s="1"/>
  <c r="N43" i="60"/>
  <c r="N95" i="60"/>
  <c r="N139" i="60"/>
  <c r="N191" i="60"/>
  <c r="N239" i="60"/>
  <c r="N283" i="60"/>
  <c r="N28" i="60"/>
  <c r="N68" i="60"/>
  <c r="N112" i="60"/>
  <c r="N152" i="60"/>
  <c r="N192" i="60"/>
  <c r="N236" i="60"/>
  <c r="N272" i="60"/>
  <c r="N308" i="60"/>
  <c r="N340" i="60"/>
  <c r="N77" i="60"/>
  <c r="N149" i="60"/>
  <c r="N277" i="60"/>
  <c r="N333" i="60"/>
  <c r="N371" i="60"/>
  <c r="N407" i="60"/>
  <c r="N443" i="60"/>
  <c r="N479" i="60"/>
  <c r="N30" i="60"/>
  <c r="N102" i="60"/>
  <c r="N174" i="60"/>
  <c r="N246" i="60"/>
  <c r="N313" i="60"/>
  <c r="N360" i="60"/>
  <c r="N396" i="60"/>
  <c r="N432" i="60"/>
  <c r="N468" i="60"/>
  <c r="N496" i="60"/>
  <c r="N121" i="60"/>
  <c r="N249" i="60"/>
  <c r="N349" i="60"/>
  <c r="N23" i="60"/>
  <c r="N127" i="60"/>
  <c r="N215" i="60"/>
  <c r="N16" i="60"/>
  <c r="N96" i="60"/>
  <c r="N176" i="60"/>
  <c r="N260" i="60"/>
  <c r="N328" i="60"/>
  <c r="N117" i="60"/>
  <c r="N253" i="60"/>
  <c r="N359" i="60"/>
  <c r="N499" i="60"/>
  <c r="N150" i="60"/>
  <c r="N294" i="60"/>
  <c r="N380" i="60"/>
  <c r="N456" i="60"/>
  <c r="N73" i="60"/>
  <c r="N319" i="60"/>
  <c r="N437" i="60"/>
  <c r="N113" i="60"/>
  <c r="N353" i="60"/>
  <c r="N50" i="60"/>
  <c r="N346" i="60"/>
  <c r="N26" i="60"/>
  <c r="N170" i="60"/>
  <c r="N321" i="60"/>
  <c r="N414" i="60"/>
  <c r="N486" i="60"/>
  <c r="N289" i="60"/>
  <c r="N489" i="60"/>
  <c r="N290" i="60"/>
  <c r="N458" i="60"/>
  <c r="H43" i="1"/>
  <c r="J43" i="1" s="1"/>
  <c r="C43" i="1" s="1"/>
  <c r="BT43" i="1" s="1"/>
  <c r="H83" i="1"/>
  <c r="H123" i="1"/>
  <c r="J123" i="1" s="1"/>
  <c r="C123" i="1" s="1"/>
  <c r="BT123" i="1" s="1"/>
  <c r="H171" i="1"/>
  <c r="J171" i="1" s="1"/>
  <c r="C171" i="1" s="1"/>
  <c r="BT171" i="1" s="1"/>
  <c r="H211" i="1"/>
  <c r="H251" i="1"/>
  <c r="J251" i="1" s="1"/>
  <c r="C251" i="1" s="1"/>
  <c r="BT251" i="1" s="1"/>
  <c r="H299" i="1"/>
  <c r="H339" i="1"/>
  <c r="H61" i="1"/>
  <c r="J61" i="1" s="1"/>
  <c r="C61" i="1" s="1"/>
  <c r="BT61" i="1" s="1"/>
  <c r="H109" i="1"/>
  <c r="J109" i="1" s="1"/>
  <c r="C109" i="1" s="1"/>
  <c r="BT109" i="1" s="1"/>
  <c r="H149" i="1"/>
  <c r="J149" i="1" s="1"/>
  <c r="C149" i="1" s="1"/>
  <c r="BT149" i="1" s="1"/>
  <c r="H181" i="1"/>
  <c r="H213" i="1"/>
  <c r="J213" i="1" s="1"/>
  <c r="C213" i="1" s="1"/>
  <c r="BT213" i="1" s="1"/>
  <c r="H245" i="1"/>
  <c r="J245" i="1" s="1"/>
  <c r="C245" i="1" s="1"/>
  <c r="BT245" i="1" s="1"/>
  <c r="H277" i="1"/>
  <c r="J277" i="1" s="1"/>
  <c r="C277" i="1" s="1"/>
  <c r="BT277" i="1" s="1"/>
  <c r="H309" i="1"/>
  <c r="J309" i="1" s="1"/>
  <c r="C309" i="1" s="1"/>
  <c r="BT309" i="1" s="1"/>
  <c r="H26" i="1"/>
  <c r="J26" i="1" s="1"/>
  <c r="C26" i="1" s="1"/>
  <c r="H58" i="1"/>
  <c r="J58" i="1" s="1"/>
  <c r="C58" i="1" s="1"/>
  <c r="BT58" i="1" s="1"/>
  <c r="H90" i="1"/>
  <c r="J90" i="1" s="1"/>
  <c r="C90" i="1" s="1"/>
  <c r="BT90" i="1" s="1"/>
  <c r="H122" i="1"/>
  <c r="J122" i="1" s="1"/>
  <c r="C122" i="1" s="1"/>
  <c r="BT122" i="1" s="1"/>
  <c r="H154" i="1"/>
  <c r="J154" i="1" s="1"/>
  <c r="C154" i="1" s="1"/>
  <c r="BT154" i="1" s="1"/>
  <c r="H186" i="1"/>
  <c r="J186" i="1" s="1"/>
  <c r="C186" i="1" s="1"/>
  <c r="BT186" i="1" s="1"/>
  <c r="H218" i="1"/>
  <c r="J218" i="1" s="1"/>
  <c r="C218" i="1" s="1"/>
  <c r="BT218" i="1" s="1"/>
  <c r="H250" i="1"/>
  <c r="J250" i="1" s="1"/>
  <c r="C250" i="1" s="1"/>
  <c r="BT250" i="1" s="1"/>
  <c r="H282" i="1"/>
  <c r="J282" i="1" s="1"/>
  <c r="C282" i="1" s="1"/>
  <c r="BT282" i="1" s="1"/>
  <c r="H314" i="1"/>
  <c r="J314" i="1" s="1"/>
  <c r="C314" i="1" s="1"/>
  <c r="BT314" i="1" s="1"/>
  <c r="H100" i="1"/>
  <c r="J100" i="1" s="1"/>
  <c r="C100" i="1" s="1"/>
  <c r="BT100" i="1" s="1"/>
  <c r="H228" i="1"/>
  <c r="J228" i="1" s="1"/>
  <c r="C228" i="1" s="1"/>
  <c r="BT228" i="1" s="1"/>
  <c r="H341" i="1"/>
  <c r="J341" i="1" s="1"/>
  <c r="C341" i="1" s="1"/>
  <c r="BT341" i="1" s="1"/>
  <c r="H373" i="1"/>
  <c r="H405" i="1"/>
  <c r="J405" i="1" s="1"/>
  <c r="C405" i="1" s="1"/>
  <c r="BT405" i="1" s="1"/>
  <c r="H437" i="1"/>
  <c r="J437" i="1" s="1"/>
  <c r="C437" i="1" s="1"/>
  <c r="BT437" i="1" s="1"/>
  <c r="H469" i="1"/>
  <c r="J469" i="1" s="1"/>
  <c r="C469" i="1" s="1"/>
  <c r="BT469" i="1" s="1"/>
  <c r="H501" i="1"/>
  <c r="H264" i="1"/>
  <c r="J264" i="1" s="1"/>
  <c r="C264" i="1" s="1"/>
  <c r="BT264" i="1" s="1"/>
  <c r="H406" i="1"/>
  <c r="J406" i="1" s="1"/>
  <c r="C406" i="1" s="1"/>
  <c r="BT406" i="1" s="1"/>
  <c r="H498" i="1"/>
  <c r="J498" i="1" s="1"/>
  <c r="C498" i="1" s="1"/>
  <c r="BT498" i="1" s="1"/>
  <c r="H140" i="1"/>
  <c r="H268" i="1"/>
  <c r="J268" i="1" s="1"/>
  <c r="C268" i="1" s="1"/>
  <c r="BT268" i="1" s="1"/>
  <c r="H351" i="1"/>
  <c r="H383" i="1"/>
  <c r="J383" i="1" s="1"/>
  <c r="C383" i="1" s="1"/>
  <c r="BT383" i="1" s="1"/>
  <c r="H415" i="1"/>
  <c r="J415" i="1" s="1"/>
  <c r="C415" i="1" s="1"/>
  <c r="BT415" i="1" s="1"/>
  <c r="H447" i="1"/>
  <c r="J447" i="1" s="1"/>
  <c r="C447" i="1" s="1"/>
  <c r="BT447" i="1" s="1"/>
  <c r="H479" i="1"/>
  <c r="J479" i="1" s="1"/>
  <c r="C479" i="1" s="1"/>
  <c r="BT479" i="1" s="1"/>
  <c r="H88" i="1"/>
  <c r="J88" i="1" s="1"/>
  <c r="C88" i="1" s="1"/>
  <c r="BT88" i="1" s="1"/>
  <c r="H354" i="1"/>
  <c r="H446" i="1"/>
  <c r="H80" i="1"/>
  <c r="J80" i="1" s="1"/>
  <c r="C80" i="1" s="1"/>
  <c r="BT80" i="1" s="1"/>
  <c r="H208" i="1"/>
  <c r="J208" i="1" s="1"/>
  <c r="C208" i="1" s="1"/>
  <c r="BT208" i="1" s="1"/>
  <c r="H332" i="1"/>
  <c r="J332" i="1" s="1"/>
  <c r="C332" i="1" s="1"/>
  <c r="BT332" i="1" s="1"/>
  <c r="H368" i="1"/>
  <c r="J368" i="1" s="1"/>
  <c r="C368" i="1" s="1"/>
  <c r="BT368" i="1" s="1"/>
  <c r="H400" i="1"/>
  <c r="J400" i="1" s="1"/>
  <c r="C400" i="1" s="1"/>
  <c r="BT400" i="1" s="1"/>
  <c r="H432" i="1"/>
  <c r="J432" i="1" s="1"/>
  <c r="C432" i="1" s="1"/>
  <c r="BT432" i="1" s="1"/>
  <c r="H464" i="1"/>
  <c r="J464" i="1" s="1"/>
  <c r="C464" i="1" s="1"/>
  <c r="BT464" i="1" s="1"/>
  <c r="H496" i="1"/>
  <c r="J496" i="1" s="1"/>
  <c r="C496" i="1" s="1"/>
  <c r="BT496" i="1" s="1"/>
  <c r="H398" i="1"/>
  <c r="J398" i="1" s="1"/>
  <c r="C398" i="1" s="1"/>
  <c r="BT398" i="1" s="1"/>
  <c r="N51" i="60"/>
  <c r="N143" i="60"/>
  <c r="N243" i="60"/>
  <c r="N32" i="60"/>
  <c r="N116" i="60"/>
  <c r="N196" i="60"/>
  <c r="N276" i="60"/>
  <c r="N13" i="60"/>
  <c r="N157" i="60"/>
  <c r="N285" i="60"/>
  <c r="N375" i="60"/>
  <c r="N447" i="60"/>
  <c r="N38" i="60"/>
  <c r="N182" i="60"/>
  <c r="N323" i="60"/>
  <c r="N400" i="60"/>
  <c r="N472" i="60"/>
  <c r="N137" i="60"/>
  <c r="N357" i="60"/>
  <c r="N453" i="60"/>
  <c r="N145" i="60"/>
  <c r="N401" i="60"/>
  <c r="N82" i="60"/>
  <c r="N362" i="60"/>
  <c r="N42" i="60"/>
  <c r="N186" i="60"/>
  <c r="N331" i="60"/>
  <c r="N422" i="60"/>
  <c r="N494" i="60"/>
  <c r="N314" i="60"/>
  <c r="N34" i="60"/>
  <c r="N315" i="60"/>
  <c r="N482" i="60"/>
  <c r="H47" i="1"/>
  <c r="J47" i="1" s="1"/>
  <c r="C47" i="1" s="1"/>
  <c r="BT47" i="1" s="1"/>
  <c r="H87" i="1"/>
  <c r="J87" i="1" s="1"/>
  <c r="C87" i="1" s="1"/>
  <c r="BT87" i="1" s="1"/>
  <c r="H127" i="1"/>
  <c r="J127" i="1" s="1"/>
  <c r="C127" i="1" s="1"/>
  <c r="BT127" i="1" s="1"/>
  <c r="H175" i="1"/>
  <c r="H215" i="1"/>
  <c r="J215" i="1" s="1"/>
  <c r="C215" i="1" s="1"/>
  <c r="BT215" i="1" s="1"/>
  <c r="H255" i="1"/>
  <c r="J255" i="1" s="1"/>
  <c r="C255" i="1" s="1"/>
  <c r="BT255" i="1" s="1"/>
  <c r="H303" i="1"/>
  <c r="J303" i="1" s="1"/>
  <c r="C303" i="1" s="1"/>
  <c r="BT303" i="1" s="1"/>
  <c r="H25" i="1"/>
  <c r="H65" i="1"/>
  <c r="J65" i="1" s="1"/>
  <c r="C65" i="1" s="1"/>
  <c r="BT65" i="1" s="1"/>
  <c r="H113" i="1"/>
  <c r="H153" i="1"/>
  <c r="J153" i="1" s="1"/>
  <c r="C153" i="1" s="1"/>
  <c r="BT153" i="1" s="1"/>
  <c r="H185" i="1"/>
  <c r="J185" i="1" s="1"/>
  <c r="C185" i="1" s="1"/>
  <c r="BT185" i="1" s="1"/>
  <c r="H217" i="1"/>
  <c r="H249" i="1"/>
  <c r="H281" i="1"/>
  <c r="H313" i="1"/>
  <c r="J313" i="1" s="1"/>
  <c r="C313" i="1" s="1"/>
  <c r="BT313" i="1" s="1"/>
  <c r="H30" i="1"/>
  <c r="H62" i="1"/>
  <c r="H94" i="1"/>
  <c r="J94" i="1" s="1"/>
  <c r="C94" i="1" s="1"/>
  <c r="BT94" i="1" s="1"/>
  <c r="H126" i="1"/>
  <c r="H158" i="1"/>
  <c r="J158" i="1" s="1"/>
  <c r="C158" i="1" s="1"/>
  <c r="BT158" i="1" s="1"/>
  <c r="H190" i="1"/>
  <c r="H222" i="1"/>
  <c r="J222" i="1" s="1"/>
  <c r="C222" i="1" s="1"/>
  <c r="BT222" i="1" s="1"/>
  <c r="H254" i="1"/>
  <c r="H286" i="1"/>
  <c r="J286" i="1" s="1"/>
  <c r="C286" i="1" s="1"/>
  <c r="BT286" i="1" s="1"/>
  <c r="H318" i="1"/>
  <c r="H116" i="1"/>
  <c r="J116" i="1" s="1"/>
  <c r="C116" i="1" s="1"/>
  <c r="BT116" i="1" s="1"/>
  <c r="H244" i="1"/>
  <c r="J244" i="1" s="1"/>
  <c r="C244" i="1" s="1"/>
  <c r="BT244" i="1" s="1"/>
  <c r="H345" i="1"/>
  <c r="J345" i="1" s="1"/>
  <c r="C345" i="1" s="1"/>
  <c r="BT345" i="1" s="1"/>
  <c r="H377" i="1"/>
  <c r="J377" i="1" s="1"/>
  <c r="C377" i="1" s="1"/>
  <c r="BT377" i="1" s="1"/>
  <c r="H409" i="1"/>
  <c r="J409" i="1" s="1"/>
  <c r="C409" i="1" s="1"/>
  <c r="BT409" i="1" s="1"/>
  <c r="H441" i="1"/>
  <c r="J441" i="1" s="1"/>
  <c r="C441" i="1" s="1"/>
  <c r="BT441" i="1" s="1"/>
  <c r="H473" i="1"/>
  <c r="J473" i="1" s="1"/>
  <c r="C473" i="1" s="1"/>
  <c r="BT473" i="1" s="1"/>
  <c r="H24" i="1"/>
  <c r="H296" i="1"/>
  <c r="H418" i="1"/>
  <c r="J418" i="1" s="1"/>
  <c r="C418" i="1" s="1"/>
  <c r="BT418" i="1" s="1"/>
  <c r="H28" i="1"/>
  <c r="J28" i="1" s="1"/>
  <c r="C28" i="1" s="1"/>
  <c r="H156" i="1"/>
  <c r="J156" i="1" s="1"/>
  <c r="C156" i="1" s="1"/>
  <c r="BT156" i="1" s="1"/>
  <c r="H284" i="1"/>
  <c r="J284" i="1" s="1"/>
  <c r="C284" i="1" s="1"/>
  <c r="BT284" i="1" s="1"/>
  <c r="H355" i="1"/>
  <c r="J355" i="1" s="1"/>
  <c r="C355" i="1" s="1"/>
  <c r="BT355" i="1" s="1"/>
  <c r="H387" i="1"/>
  <c r="J387" i="1" s="1"/>
  <c r="C387" i="1" s="1"/>
  <c r="BT387" i="1" s="1"/>
  <c r="H419" i="1"/>
  <c r="J419" i="1" s="1"/>
  <c r="C419" i="1" s="1"/>
  <c r="BT419" i="1" s="1"/>
  <c r="H451" i="1"/>
  <c r="J451" i="1" s="1"/>
  <c r="C451" i="1" s="1"/>
  <c r="BT451" i="1" s="1"/>
  <c r="H483" i="1"/>
  <c r="J483" i="1" s="1"/>
  <c r="C483" i="1" s="1"/>
  <c r="BT483" i="1" s="1"/>
  <c r="H120" i="1"/>
  <c r="J120" i="1" s="1"/>
  <c r="C120" i="1" s="1"/>
  <c r="BT120" i="1" s="1"/>
  <c r="H366" i="1"/>
  <c r="J366" i="1" s="1"/>
  <c r="C366" i="1" s="1"/>
  <c r="BT366" i="1" s="1"/>
  <c r="H458" i="1"/>
  <c r="J458" i="1" s="1"/>
  <c r="C458" i="1" s="1"/>
  <c r="BT458" i="1" s="1"/>
  <c r="H96" i="1"/>
  <c r="J96" i="1" s="1"/>
  <c r="C96" i="1" s="1"/>
  <c r="BT96" i="1" s="1"/>
  <c r="H224" i="1"/>
  <c r="J224" i="1" s="1"/>
  <c r="C224" i="1" s="1"/>
  <c r="BT224" i="1" s="1"/>
  <c r="H340" i="1"/>
  <c r="J340" i="1" s="1"/>
  <c r="C340" i="1" s="1"/>
  <c r="BT340" i="1" s="1"/>
  <c r="H372" i="1"/>
  <c r="H404" i="1"/>
  <c r="J404" i="1" s="1"/>
  <c r="C404" i="1" s="1"/>
  <c r="BT404" i="1" s="1"/>
  <c r="H436" i="1"/>
  <c r="J436" i="1" s="1"/>
  <c r="C436" i="1" s="1"/>
  <c r="BT436" i="1" s="1"/>
  <c r="H468" i="1"/>
  <c r="J468" i="1" s="1"/>
  <c r="C468" i="1" s="1"/>
  <c r="BT468" i="1" s="1"/>
  <c r="H500" i="1"/>
  <c r="H410" i="1"/>
  <c r="N55" i="60"/>
  <c r="N151" i="60"/>
  <c r="N247" i="60"/>
  <c r="N40" i="60"/>
  <c r="N120" i="60"/>
  <c r="N204" i="60"/>
  <c r="N280" i="60"/>
  <c r="N21" i="60"/>
  <c r="N165" i="60"/>
  <c r="N293" i="60"/>
  <c r="N383" i="60"/>
  <c r="N451" i="60"/>
  <c r="N46" i="60"/>
  <c r="N190" i="60"/>
  <c r="N329" i="60"/>
  <c r="N404" i="60"/>
  <c r="N153" i="60"/>
  <c r="N365" i="60"/>
  <c r="N477" i="60"/>
  <c r="N177" i="60"/>
  <c r="N114" i="60"/>
  <c r="N394" i="60"/>
  <c r="N58" i="60"/>
  <c r="N202" i="60"/>
  <c r="N358" i="60"/>
  <c r="N430" i="60"/>
  <c r="N33" i="60"/>
  <c r="N377" i="60"/>
  <c r="N66" i="60"/>
  <c r="N337" i="60"/>
  <c r="H51" i="1"/>
  <c r="J51" i="1" s="1"/>
  <c r="C51" i="1" s="1"/>
  <c r="BT51" i="1" s="1"/>
  <c r="H91" i="1"/>
  <c r="J91" i="1" s="1"/>
  <c r="C91" i="1" s="1"/>
  <c r="BT91" i="1" s="1"/>
  <c r="H139" i="1"/>
  <c r="H179" i="1"/>
  <c r="J179" i="1" s="1"/>
  <c r="C179" i="1" s="1"/>
  <c r="BT179" i="1" s="1"/>
  <c r="H219" i="1"/>
  <c r="J219" i="1" s="1"/>
  <c r="C219" i="1" s="1"/>
  <c r="BT219" i="1" s="1"/>
  <c r="H267" i="1"/>
  <c r="H307" i="1"/>
  <c r="J307" i="1" s="1"/>
  <c r="C307" i="1" s="1"/>
  <c r="BT307" i="1" s="1"/>
  <c r="H29" i="1"/>
  <c r="J29" i="1" s="1"/>
  <c r="C29" i="1" s="1"/>
  <c r="H77" i="1"/>
  <c r="J77" i="1" s="1"/>
  <c r="C77" i="1" s="1"/>
  <c r="BT77" i="1" s="1"/>
  <c r="H117" i="1"/>
  <c r="J117" i="1" s="1"/>
  <c r="C117" i="1" s="1"/>
  <c r="BT117" i="1" s="1"/>
  <c r="H157" i="1"/>
  <c r="J157" i="1" s="1"/>
  <c r="C157" i="1" s="1"/>
  <c r="BT157" i="1" s="1"/>
  <c r="H189" i="1"/>
  <c r="H221" i="1"/>
  <c r="J221" i="1" s="1"/>
  <c r="C221" i="1" s="1"/>
  <c r="BT221" i="1" s="1"/>
  <c r="H253" i="1"/>
  <c r="J253" i="1" s="1"/>
  <c r="C253" i="1" s="1"/>
  <c r="BT253" i="1" s="1"/>
  <c r="H285" i="1"/>
  <c r="J285" i="1" s="1"/>
  <c r="C285" i="1" s="1"/>
  <c r="BT285" i="1" s="1"/>
  <c r="H317" i="1"/>
  <c r="J317" i="1" s="1"/>
  <c r="C317" i="1" s="1"/>
  <c r="BT317" i="1" s="1"/>
  <c r="H34" i="1"/>
  <c r="J34" i="1" s="1"/>
  <c r="C34" i="1" s="1"/>
  <c r="BT34" i="1" s="1"/>
  <c r="H66" i="1"/>
  <c r="H98" i="1"/>
  <c r="H130" i="1"/>
  <c r="J130" i="1" s="1"/>
  <c r="C130" i="1" s="1"/>
  <c r="BT130" i="1" s="1"/>
  <c r="H162" i="1"/>
  <c r="J162" i="1" s="1"/>
  <c r="C162" i="1" s="1"/>
  <c r="BT162" i="1" s="1"/>
  <c r="H194" i="1"/>
  <c r="H226" i="1"/>
  <c r="J226" i="1" s="1"/>
  <c r="C226" i="1" s="1"/>
  <c r="BT226" i="1" s="1"/>
  <c r="H258" i="1"/>
  <c r="J258" i="1" s="1"/>
  <c r="C258" i="1" s="1"/>
  <c r="BT258" i="1" s="1"/>
  <c r="H290" i="1"/>
  <c r="H322" i="1"/>
  <c r="J322" i="1" s="1"/>
  <c r="C322" i="1" s="1"/>
  <c r="BT322" i="1" s="1"/>
  <c r="H132" i="1"/>
  <c r="J132" i="1" s="1"/>
  <c r="C132" i="1" s="1"/>
  <c r="BT132" i="1" s="1"/>
  <c r="H260" i="1"/>
  <c r="J260" i="1" s="1"/>
  <c r="C260" i="1" s="1"/>
  <c r="BT260" i="1" s="1"/>
  <c r="H349" i="1"/>
  <c r="J349" i="1" s="1"/>
  <c r="C349" i="1" s="1"/>
  <c r="BT349" i="1" s="1"/>
  <c r="H381" i="1"/>
  <c r="J381" i="1" s="1"/>
  <c r="C381" i="1" s="1"/>
  <c r="BT381" i="1" s="1"/>
  <c r="H413" i="1"/>
  <c r="J413" i="1" s="1"/>
  <c r="C413" i="1" s="1"/>
  <c r="BT413" i="1" s="1"/>
  <c r="H445" i="1"/>
  <c r="J445" i="1" s="1"/>
  <c r="C445" i="1" s="1"/>
  <c r="BT445" i="1" s="1"/>
  <c r="H477" i="1"/>
  <c r="J477" i="1" s="1"/>
  <c r="C477" i="1" s="1"/>
  <c r="BT477" i="1" s="1"/>
  <c r="H72" i="1"/>
  <c r="J72" i="1" s="1"/>
  <c r="C72" i="1" s="1"/>
  <c r="BT72" i="1" s="1"/>
  <c r="H336" i="1"/>
  <c r="J336" i="1" s="1"/>
  <c r="C336" i="1" s="1"/>
  <c r="BT336" i="1" s="1"/>
  <c r="H430" i="1"/>
  <c r="J430" i="1" s="1"/>
  <c r="C430" i="1" s="1"/>
  <c r="BT430" i="1" s="1"/>
  <c r="H44" i="1"/>
  <c r="J44" i="1" s="1"/>
  <c r="C44" i="1" s="1"/>
  <c r="BT44" i="1" s="1"/>
  <c r="H172" i="1"/>
  <c r="J172" i="1" s="1"/>
  <c r="C172" i="1" s="1"/>
  <c r="BT172" i="1" s="1"/>
  <c r="H300" i="1"/>
  <c r="J300" i="1" s="1"/>
  <c r="C300" i="1" s="1"/>
  <c r="BT300" i="1" s="1"/>
  <c r="H359" i="1"/>
  <c r="J359" i="1" s="1"/>
  <c r="C359" i="1" s="1"/>
  <c r="BT359" i="1" s="1"/>
  <c r="H391" i="1"/>
  <c r="H423" i="1"/>
  <c r="J423" i="1" s="1"/>
  <c r="C423" i="1" s="1"/>
  <c r="BT423" i="1" s="1"/>
  <c r="H455" i="1"/>
  <c r="H487" i="1"/>
  <c r="J487" i="1" s="1"/>
  <c r="C487" i="1" s="1"/>
  <c r="BT487" i="1" s="1"/>
  <c r="H152" i="1"/>
  <c r="J152" i="1" s="1"/>
  <c r="C152" i="1" s="1"/>
  <c r="BT152" i="1" s="1"/>
  <c r="H378" i="1"/>
  <c r="J378" i="1" s="1"/>
  <c r="C378" i="1" s="1"/>
  <c r="BT378" i="1" s="1"/>
  <c r="H470" i="1"/>
  <c r="J470" i="1" s="1"/>
  <c r="C470" i="1" s="1"/>
  <c r="BT470" i="1" s="1"/>
  <c r="H112" i="1"/>
  <c r="J112" i="1" s="1"/>
  <c r="C112" i="1" s="1"/>
  <c r="BT112" i="1" s="1"/>
  <c r="H240" i="1"/>
  <c r="H344" i="1"/>
  <c r="J344" i="1" s="1"/>
  <c r="C344" i="1" s="1"/>
  <c r="BT344" i="1" s="1"/>
  <c r="H376" i="1"/>
  <c r="J376" i="1" s="1"/>
  <c r="C376" i="1" s="1"/>
  <c r="BT376" i="1" s="1"/>
  <c r="H408" i="1"/>
  <c r="J408" i="1" s="1"/>
  <c r="C408" i="1" s="1"/>
  <c r="BT408" i="1" s="1"/>
  <c r="H440" i="1"/>
  <c r="J440" i="1" s="1"/>
  <c r="C440" i="1" s="1"/>
  <c r="BT440" i="1" s="1"/>
  <c r="H472" i="1"/>
  <c r="H248" i="1"/>
  <c r="H422" i="1"/>
  <c r="J422" i="1" s="1"/>
  <c r="C422" i="1" s="1"/>
  <c r="BT422" i="1" s="1"/>
  <c r="N63" i="60"/>
  <c r="N163" i="60"/>
  <c r="N48" i="60"/>
  <c r="N124" i="60"/>
  <c r="N208" i="60"/>
  <c r="N288" i="60"/>
  <c r="N29" i="60"/>
  <c r="N173" i="60"/>
  <c r="N301" i="60"/>
  <c r="N387" i="60"/>
  <c r="N455" i="60"/>
  <c r="N54" i="60"/>
  <c r="N206" i="60"/>
  <c r="N334" i="60"/>
  <c r="N408" i="60"/>
  <c r="N476" i="60"/>
  <c r="N169" i="60"/>
  <c r="N373" i="60"/>
  <c r="N417" i="60"/>
  <c r="N146" i="60"/>
  <c r="N410" i="60"/>
  <c r="N74" i="60"/>
  <c r="N218" i="60"/>
  <c r="N438" i="60"/>
  <c r="N65" i="60"/>
  <c r="N393" i="60"/>
  <c r="N98" i="60"/>
  <c r="N354" i="60"/>
  <c r="H55" i="1"/>
  <c r="J55" i="1" s="1"/>
  <c r="C55" i="1" s="1"/>
  <c r="BT55" i="1" s="1"/>
  <c r="H95" i="1"/>
  <c r="J95" i="1" s="1"/>
  <c r="C95" i="1" s="1"/>
  <c r="BT95" i="1" s="1"/>
  <c r="H143" i="1"/>
  <c r="H183" i="1"/>
  <c r="J183" i="1" s="1"/>
  <c r="C183" i="1" s="1"/>
  <c r="BT183" i="1" s="1"/>
  <c r="H223" i="1"/>
  <c r="J223" i="1" s="1"/>
  <c r="C223" i="1" s="1"/>
  <c r="BT223" i="1" s="1"/>
  <c r="H271" i="1"/>
  <c r="J271" i="1" s="1"/>
  <c r="C271" i="1" s="1"/>
  <c r="BT271" i="1" s="1"/>
  <c r="H311" i="1"/>
  <c r="J311" i="1" s="1"/>
  <c r="C311" i="1" s="1"/>
  <c r="BT311" i="1" s="1"/>
  <c r="H33" i="1"/>
  <c r="J33" i="1" s="1"/>
  <c r="C33" i="1" s="1"/>
  <c r="BT33" i="1" s="1"/>
  <c r="H81" i="1"/>
  <c r="J81" i="1" s="1"/>
  <c r="C81" i="1" s="1"/>
  <c r="BT81" i="1" s="1"/>
  <c r="H121" i="1"/>
  <c r="H161" i="1"/>
  <c r="J161" i="1" s="1"/>
  <c r="C161" i="1" s="1"/>
  <c r="BT161" i="1" s="1"/>
  <c r="H193" i="1"/>
  <c r="H225" i="1"/>
  <c r="J225" i="1" s="1"/>
  <c r="C225" i="1" s="1"/>
  <c r="BT225" i="1" s="1"/>
  <c r="H257" i="1"/>
  <c r="J257" i="1" s="1"/>
  <c r="C257" i="1" s="1"/>
  <c r="BT257" i="1" s="1"/>
  <c r="H289" i="1"/>
  <c r="J289" i="1" s="1"/>
  <c r="C289" i="1" s="1"/>
  <c r="BT289" i="1" s="1"/>
  <c r="H321" i="1"/>
  <c r="H38" i="1"/>
  <c r="H70" i="1"/>
  <c r="J70" i="1" s="1"/>
  <c r="C70" i="1" s="1"/>
  <c r="BT70" i="1" s="1"/>
  <c r="H102" i="1"/>
  <c r="J102" i="1" s="1"/>
  <c r="C102" i="1" s="1"/>
  <c r="BT102" i="1" s="1"/>
  <c r="H134" i="1"/>
  <c r="J134" i="1" s="1"/>
  <c r="C134" i="1" s="1"/>
  <c r="BT134" i="1" s="1"/>
  <c r="H166" i="1"/>
  <c r="J166" i="1" s="1"/>
  <c r="C166" i="1" s="1"/>
  <c r="BT166" i="1" s="1"/>
  <c r="H198" i="1"/>
  <c r="H230" i="1"/>
  <c r="J230" i="1" s="1"/>
  <c r="C230" i="1" s="1"/>
  <c r="BT230" i="1" s="1"/>
  <c r="H262" i="1"/>
  <c r="J262" i="1" s="1"/>
  <c r="C262" i="1" s="1"/>
  <c r="BT262" i="1" s="1"/>
  <c r="H294" i="1"/>
  <c r="H326" i="1"/>
  <c r="H148" i="1"/>
  <c r="H276" i="1"/>
  <c r="J276" i="1" s="1"/>
  <c r="C276" i="1" s="1"/>
  <c r="BT276" i="1" s="1"/>
  <c r="H353" i="1"/>
  <c r="H385" i="1"/>
  <c r="J385" i="1" s="1"/>
  <c r="C385" i="1" s="1"/>
  <c r="BT385" i="1" s="1"/>
  <c r="H417" i="1"/>
  <c r="H449" i="1"/>
  <c r="J449" i="1" s="1"/>
  <c r="C449" i="1" s="1"/>
  <c r="BT449" i="1" s="1"/>
  <c r="H481" i="1"/>
  <c r="H104" i="1"/>
  <c r="J104" i="1" s="1"/>
  <c r="C104" i="1" s="1"/>
  <c r="BT104" i="1" s="1"/>
  <c r="H350" i="1"/>
  <c r="J350" i="1" s="1"/>
  <c r="C350" i="1" s="1"/>
  <c r="BT350" i="1" s="1"/>
  <c r="H442" i="1"/>
  <c r="J442" i="1" s="1"/>
  <c r="C442" i="1" s="1"/>
  <c r="BT442" i="1" s="1"/>
  <c r="H60" i="1"/>
  <c r="J60" i="1" s="1"/>
  <c r="C60" i="1" s="1"/>
  <c r="BT60" i="1" s="1"/>
  <c r="H188" i="1"/>
  <c r="J188" i="1" s="1"/>
  <c r="C188" i="1" s="1"/>
  <c r="BT188" i="1" s="1"/>
  <c r="H316" i="1"/>
  <c r="H363" i="1"/>
  <c r="J363" i="1" s="1"/>
  <c r="C363" i="1" s="1"/>
  <c r="BT363" i="1" s="1"/>
  <c r="H395" i="1"/>
  <c r="J395" i="1" s="1"/>
  <c r="C395" i="1" s="1"/>
  <c r="BT395" i="1" s="1"/>
  <c r="H427" i="1"/>
  <c r="J427" i="1" s="1"/>
  <c r="C427" i="1" s="1"/>
  <c r="BT427" i="1" s="1"/>
  <c r="H459" i="1"/>
  <c r="J459" i="1" s="1"/>
  <c r="C459" i="1" s="1"/>
  <c r="BT459" i="1" s="1"/>
  <c r="H491" i="1"/>
  <c r="J491" i="1" s="1"/>
  <c r="C491" i="1" s="1"/>
  <c r="BT491" i="1" s="1"/>
  <c r="H184" i="1"/>
  <c r="J184" i="1" s="1"/>
  <c r="C184" i="1" s="1"/>
  <c r="BT184" i="1" s="1"/>
  <c r="H390" i="1"/>
  <c r="J390" i="1" s="1"/>
  <c r="C390" i="1" s="1"/>
  <c r="BT390" i="1" s="1"/>
  <c r="H482" i="1"/>
  <c r="H128" i="1"/>
  <c r="J128" i="1" s="1"/>
  <c r="C128" i="1" s="1"/>
  <c r="BT128" i="1" s="1"/>
  <c r="H256" i="1"/>
  <c r="H348" i="1"/>
  <c r="J348" i="1" s="1"/>
  <c r="C348" i="1" s="1"/>
  <c r="BT348" i="1" s="1"/>
  <c r="H380" i="1"/>
  <c r="H412" i="1"/>
  <c r="J412" i="1" s="1"/>
  <c r="C412" i="1" s="1"/>
  <c r="BT412" i="1" s="1"/>
  <c r="H444" i="1"/>
  <c r="J444" i="1" s="1"/>
  <c r="C444" i="1" s="1"/>
  <c r="BT444" i="1" s="1"/>
  <c r="H476" i="1"/>
  <c r="H328" i="1"/>
  <c r="H438" i="1"/>
  <c r="N71" i="60"/>
  <c r="N171" i="60"/>
  <c r="N267" i="60"/>
  <c r="N56" i="60"/>
  <c r="N132" i="60"/>
  <c r="N220" i="60"/>
  <c r="N296" i="60"/>
  <c r="N45" i="60"/>
  <c r="N189" i="60"/>
  <c r="N317" i="60"/>
  <c r="N395" i="60"/>
  <c r="N463" i="60"/>
  <c r="N78" i="60"/>
  <c r="N222" i="60"/>
  <c r="N344" i="60"/>
  <c r="N416" i="60"/>
  <c r="N488" i="60"/>
  <c r="N201" i="60"/>
  <c r="N389" i="60"/>
  <c r="N485" i="60"/>
  <c r="N303" i="60"/>
  <c r="N242" i="60"/>
  <c r="N426" i="60"/>
  <c r="N266" i="60"/>
  <c r="P266" i="60" s="1"/>
  <c r="C266" i="60" s="1"/>
  <c r="CC266" i="60" s="1"/>
  <c r="N366" i="60"/>
  <c r="N446" i="60"/>
  <c r="N161" i="60"/>
  <c r="N409" i="60"/>
  <c r="N130" i="60"/>
  <c r="N402" i="60"/>
  <c r="P402" i="60" s="1"/>
  <c r="C402" i="60" s="1"/>
  <c r="CC402" i="60" s="1"/>
  <c r="H59" i="1"/>
  <c r="J59" i="1" s="1"/>
  <c r="C59" i="1" s="1"/>
  <c r="BT59" i="1" s="1"/>
  <c r="H107" i="1"/>
  <c r="H147" i="1"/>
  <c r="J147" i="1" s="1"/>
  <c r="C147" i="1" s="1"/>
  <c r="BT147" i="1" s="1"/>
  <c r="H187" i="1"/>
  <c r="J187" i="1" s="1"/>
  <c r="C187" i="1" s="1"/>
  <c r="BT187" i="1" s="1"/>
  <c r="H235" i="1"/>
  <c r="H275" i="1"/>
  <c r="J275" i="1" s="1"/>
  <c r="C275" i="1" s="1"/>
  <c r="BT275" i="1" s="1"/>
  <c r="H315" i="1"/>
  <c r="J315" i="1" s="1"/>
  <c r="C315" i="1" s="1"/>
  <c r="BT315" i="1" s="1"/>
  <c r="H45" i="1"/>
  <c r="J45" i="1" s="1"/>
  <c r="C45" i="1" s="1"/>
  <c r="BT45" i="1" s="1"/>
  <c r="H85" i="1"/>
  <c r="J85" i="1" s="1"/>
  <c r="C85" i="1" s="1"/>
  <c r="BT85" i="1" s="1"/>
  <c r="H125" i="1"/>
  <c r="H165" i="1"/>
  <c r="H197" i="1"/>
  <c r="J197" i="1" s="1"/>
  <c r="C197" i="1" s="1"/>
  <c r="BT197" i="1" s="1"/>
  <c r="H229" i="1"/>
  <c r="J229" i="1" s="1"/>
  <c r="C229" i="1" s="1"/>
  <c r="BT229" i="1" s="1"/>
  <c r="H261" i="1"/>
  <c r="J261" i="1" s="1"/>
  <c r="C261" i="1" s="1"/>
  <c r="BT261" i="1" s="1"/>
  <c r="H293" i="1"/>
  <c r="H325" i="1"/>
  <c r="H42" i="1"/>
  <c r="H74" i="1"/>
  <c r="J74" i="1" s="1"/>
  <c r="C74" i="1" s="1"/>
  <c r="BT74" i="1" s="1"/>
  <c r="H106" i="1"/>
  <c r="J106" i="1" s="1"/>
  <c r="C106" i="1" s="1"/>
  <c r="BT106" i="1" s="1"/>
  <c r="H138" i="1"/>
  <c r="H170" i="1"/>
  <c r="H202" i="1"/>
  <c r="H234" i="1"/>
  <c r="J234" i="1" s="1"/>
  <c r="C234" i="1" s="1"/>
  <c r="BT234" i="1" s="1"/>
  <c r="H266" i="1"/>
  <c r="H298" i="1"/>
  <c r="H36" i="1"/>
  <c r="J36" i="1" s="1"/>
  <c r="C36" i="1" s="1"/>
  <c r="BT36" i="1" s="1"/>
  <c r="H164" i="1"/>
  <c r="H292" i="1"/>
  <c r="J292" i="1" s="1"/>
  <c r="C292" i="1" s="1"/>
  <c r="BT292" i="1" s="1"/>
  <c r="H357" i="1"/>
  <c r="J357" i="1" s="1"/>
  <c r="C357" i="1" s="1"/>
  <c r="BT357" i="1" s="1"/>
  <c r="H389" i="1"/>
  <c r="J389" i="1" s="1"/>
  <c r="C389" i="1" s="1"/>
  <c r="BT389" i="1" s="1"/>
  <c r="H421" i="1"/>
  <c r="J421" i="1" s="1"/>
  <c r="C421" i="1" s="1"/>
  <c r="BT421" i="1" s="1"/>
  <c r="H453" i="1"/>
  <c r="J453" i="1" s="1"/>
  <c r="C453" i="1" s="1"/>
  <c r="BT453" i="1" s="1"/>
  <c r="H485" i="1"/>
  <c r="J485" i="1" s="1"/>
  <c r="C485" i="1" s="1"/>
  <c r="BT485" i="1" s="1"/>
  <c r="H136" i="1"/>
  <c r="J136" i="1" s="1"/>
  <c r="C136" i="1" s="1"/>
  <c r="BT136" i="1" s="1"/>
  <c r="H362" i="1"/>
  <c r="J362" i="1" s="1"/>
  <c r="C362" i="1" s="1"/>
  <c r="BT362" i="1" s="1"/>
  <c r="H450" i="1"/>
  <c r="J450" i="1" s="1"/>
  <c r="C450" i="1" s="1"/>
  <c r="BT450" i="1" s="1"/>
  <c r="H76" i="1"/>
  <c r="H204" i="1"/>
  <c r="J204" i="1" s="1"/>
  <c r="C204" i="1" s="1"/>
  <c r="BT204" i="1" s="1"/>
  <c r="H330" i="1"/>
  <c r="J330" i="1" s="1"/>
  <c r="C330" i="1" s="1"/>
  <c r="BT330" i="1" s="1"/>
  <c r="H367" i="1"/>
  <c r="H399" i="1"/>
  <c r="H431" i="1"/>
  <c r="J431" i="1" s="1"/>
  <c r="C431" i="1" s="1"/>
  <c r="BT431" i="1" s="1"/>
  <c r="H463" i="1"/>
  <c r="J463" i="1" s="1"/>
  <c r="C463" i="1" s="1"/>
  <c r="BT463" i="1" s="1"/>
  <c r="H495" i="1"/>
  <c r="H232" i="1"/>
  <c r="J232" i="1" s="1"/>
  <c r="C232" i="1" s="1"/>
  <c r="BT232" i="1" s="1"/>
  <c r="H402" i="1"/>
  <c r="H494" i="1"/>
  <c r="J494" i="1" s="1"/>
  <c r="C494" i="1" s="1"/>
  <c r="BT494" i="1" s="1"/>
  <c r="H144" i="1"/>
  <c r="J144" i="1" s="1"/>
  <c r="C144" i="1" s="1"/>
  <c r="BT144" i="1" s="1"/>
  <c r="H272" i="1"/>
  <c r="J272" i="1" s="1"/>
  <c r="C272" i="1" s="1"/>
  <c r="BT272" i="1" s="1"/>
  <c r="H352" i="1"/>
  <c r="H384" i="1"/>
  <c r="H416" i="1"/>
  <c r="J416" i="1" s="1"/>
  <c r="C416" i="1" s="1"/>
  <c r="BT416" i="1" s="1"/>
  <c r="H448" i="1"/>
  <c r="J448" i="1" s="1"/>
  <c r="C448" i="1" s="1"/>
  <c r="BT448" i="1" s="1"/>
  <c r="H480" i="1"/>
  <c r="J480" i="1" s="1"/>
  <c r="C480" i="1" s="1"/>
  <c r="BT480" i="1" s="1"/>
  <c r="H346" i="1"/>
  <c r="H454" i="1"/>
  <c r="J454" i="1" s="1"/>
  <c r="C454" i="1" s="1"/>
  <c r="BT454" i="1" s="1"/>
  <c r="N99" i="60"/>
  <c r="N199" i="60"/>
  <c r="N287" i="60"/>
  <c r="N80" i="60"/>
  <c r="N156" i="60"/>
  <c r="N240" i="60"/>
  <c r="N312" i="60"/>
  <c r="N85" i="60"/>
  <c r="N221" i="60"/>
  <c r="N338" i="60"/>
  <c r="N415" i="60"/>
  <c r="N483" i="60"/>
  <c r="N110" i="60"/>
  <c r="N254" i="60"/>
  <c r="N364" i="60"/>
  <c r="N436" i="60"/>
  <c r="N500" i="60"/>
  <c r="N265" i="60"/>
  <c r="N413" i="60"/>
  <c r="N493" i="60"/>
  <c r="N325" i="60"/>
  <c r="N449" i="60"/>
  <c r="N274" i="60"/>
  <c r="N442" i="60"/>
  <c r="N90" i="60"/>
  <c r="N282" i="60"/>
  <c r="N374" i="60"/>
  <c r="N454" i="60"/>
  <c r="N193" i="60"/>
  <c r="N162" i="60"/>
  <c r="N418" i="60"/>
  <c r="H23" i="1"/>
  <c r="J23" i="1" s="1"/>
  <c r="C23" i="1" s="1"/>
  <c r="H63" i="1"/>
  <c r="J63" i="1" s="1"/>
  <c r="C63" i="1" s="1"/>
  <c r="BT63" i="1" s="1"/>
  <c r="H111" i="1"/>
  <c r="H151" i="1"/>
  <c r="J151" i="1" s="1"/>
  <c r="C151" i="1" s="1"/>
  <c r="BT151" i="1" s="1"/>
  <c r="H191" i="1"/>
  <c r="J191" i="1" s="1"/>
  <c r="C191" i="1" s="1"/>
  <c r="BT191" i="1" s="1"/>
  <c r="H239" i="1"/>
  <c r="J239" i="1" s="1"/>
  <c r="C239" i="1" s="1"/>
  <c r="BT239" i="1" s="1"/>
  <c r="H279" i="1"/>
  <c r="J279" i="1" s="1"/>
  <c r="C279" i="1" s="1"/>
  <c r="BT279" i="1" s="1"/>
  <c r="H319" i="1"/>
  <c r="J319" i="1" s="1"/>
  <c r="C319" i="1" s="1"/>
  <c r="BT319" i="1" s="1"/>
  <c r="H49" i="1"/>
  <c r="J49" i="1" s="1"/>
  <c r="C49" i="1" s="1"/>
  <c r="BT49" i="1" s="1"/>
  <c r="H89" i="1"/>
  <c r="H129" i="1"/>
  <c r="J129" i="1" s="1"/>
  <c r="C129" i="1" s="1"/>
  <c r="BT129" i="1" s="1"/>
  <c r="H169" i="1"/>
  <c r="J169" i="1" s="1"/>
  <c r="C169" i="1" s="1"/>
  <c r="BT169" i="1" s="1"/>
  <c r="H201" i="1"/>
  <c r="J201" i="1" s="1"/>
  <c r="C201" i="1" s="1"/>
  <c r="BT201" i="1" s="1"/>
  <c r="H233" i="1"/>
  <c r="J233" i="1" s="1"/>
  <c r="C233" i="1" s="1"/>
  <c r="BT233" i="1" s="1"/>
  <c r="H265" i="1"/>
  <c r="J265" i="1" s="1"/>
  <c r="C265" i="1" s="1"/>
  <c r="BT265" i="1" s="1"/>
  <c r="H297" i="1"/>
  <c r="J297" i="1" s="1"/>
  <c r="C297" i="1" s="1"/>
  <c r="BT297" i="1" s="1"/>
  <c r="H329" i="1"/>
  <c r="J329" i="1" s="1"/>
  <c r="C329" i="1" s="1"/>
  <c r="BT329" i="1" s="1"/>
  <c r="H46" i="1"/>
  <c r="J46" i="1" s="1"/>
  <c r="C46" i="1" s="1"/>
  <c r="BT46" i="1" s="1"/>
  <c r="H78" i="1"/>
  <c r="J78" i="1" s="1"/>
  <c r="C78" i="1" s="1"/>
  <c r="BT78" i="1" s="1"/>
  <c r="H110" i="1"/>
  <c r="J110" i="1" s="1"/>
  <c r="C110" i="1" s="1"/>
  <c r="BT110" i="1" s="1"/>
  <c r="H142" i="1"/>
  <c r="J142" i="1" s="1"/>
  <c r="C142" i="1" s="1"/>
  <c r="BT142" i="1" s="1"/>
  <c r="H174" i="1"/>
  <c r="J174" i="1" s="1"/>
  <c r="C174" i="1" s="1"/>
  <c r="BT174" i="1" s="1"/>
  <c r="H206" i="1"/>
  <c r="J206" i="1" s="1"/>
  <c r="C206" i="1" s="1"/>
  <c r="BT206" i="1" s="1"/>
  <c r="H238" i="1"/>
  <c r="J238" i="1" s="1"/>
  <c r="C238" i="1" s="1"/>
  <c r="BT238" i="1" s="1"/>
  <c r="H270" i="1"/>
  <c r="J270" i="1" s="1"/>
  <c r="C270" i="1" s="1"/>
  <c r="BT270" i="1" s="1"/>
  <c r="H302" i="1"/>
  <c r="H52" i="1"/>
  <c r="J52" i="1" s="1"/>
  <c r="C52" i="1" s="1"/>
  <c r="BT52" i="1" s="1"/>
  <c r="H180" i="1"/>
  <c r="J180" i="1" s="1"/>
  <c r="C180" i="1" s="1"/>
  <c r="BT180" i="1" s="1"/>
  <c r="H308" i="1"/>
  <c r="J308" i="1" s="1"/>
  <c r="C308" i="1" s="1"/>
  <c r="BT308" i="1" s="1"/>
  <c r="H361" i="1"/>
  <c r="H393" i="1"/>
  <c r="H425" i="1"/>
  <c r="H457" i="1"/>
  <c r="J457" i="1" s="1"/>
  <c r="C457" i="1" s="1"/>
  <c r="BT457" i="1" s="1"/>
  <c r="H489" i="1"/>
  <c r="J489" i="1" s="1"/>
  <c r="C489" i="1" s="1"/>
  <c r="BT489" i="1" s="1"/>
  <c r="H168" i="1"/>
  <c r="J168" i="1" s="1"/>
  <c r="C168" i="1" s="1"/>
  <c r="BT168" i="1" s="1"/>
  <c r="H374" i="1"/>
  <c r="J374" i="1" s="1"/>
  <c r="C374" i="1" s="1"/>
  <c r="BT374" i="1" s="1"/>
  <c r="H462" i="1"/>
  <c r="J462" i="1" s="1"/>
  <c r="C462" i="1" s="1"/>
  <c r="BT462" i="1" s="1"/>
  <c r="H92" i="1"/>
  <c r="J92" i="1" s="1"/>
  <c r="C92" i="1" s="1"/>
  <c r="BT92" i="1" s="1"/>
  <c r="H220" i="1"/>
  <c r="J220" i="1" s="1"/>
  <c r="C220" i="1" s="1"/>
  <c r="BT220" i="1" s="1"/>
  <c r="H338" i="1"/>
  <c r="H371" i="1"/>
  <c r="H403" i="1"/>
  <c r="H435" i="1"/>
  <c r="H467" i="1"/>
  <c r="H499" i="1"/>
  <c r="H280" i="1"/>
  <c r="H414" i="1"/>
  <c r="H32" i="1"/>
  <c r="J32" i="1" s="1"/>
  <c r="C32" i="1" s="1"/>
  <c r="BT32" i="1" s="1"/>
  <c r="H160" i="1"/>
  <c r="J160" i="1" s="1"/>
  <c r="C160" i="1" s="1"/>
  <c r="BT160" i="1" s="1"/>
  <c r="H288" i="1"/>
  <c r="H356" i="1"/>
  <c r="J356" i="1" s="1"/>
  <c r="C356" i="1" s="1"/>
  <c r="BT356" i="1" s="1"/>
  <c r="H388" i="1"/>
  <c r="H420" i="1"/>
  <c r="J420" i="1" s="1"/>
  <c r="C420" i="1" s="1"/>
  <c r="BT420" i="1" s="1"/>
  <c r="H452" i="1"/>
  <c r="H484" i="1"/>
  <c r="J484" i="1" s="1"/>
  <c r="C484" i="1" s="1"/>
  <c r="BT484" i="1" s="1"/>
  <c r="H358" i="1"/>
  <c r="J358" i="1" s="1"/>
  <c r="C358" i="1" s="1"/>
  <c r="BT358" i="1" s="1"/>
  <c r="H466" i="1"/>
  <c r="J466" i="1" s="1"/>
  <c r="C466" i="1" s="1"/>
  <c r="BT466" i="1" s="1"/>
  <c r="N15" i="60"/>
  <c r="N107" i="60"/>
  <c r="N207" i="60"/>
  <c r="N4" i="60"/>
  <c r="N88" i="60"/>
  <c r="N164" i="60"/>
  <c r="N248" i="60"/>
  <c r="N101" i="60"/>
  <c r="N237" i="60"/>
  <c r="N351" i="60"/>
  <c r="N423" i="60"/>
  <c r="N491" i="60"/>
  <c r="N126" i="60"/>
  <c r="N278" i="60"/>
  <c r="N372" i="60"/>
  <c r="N444" i="60"/>
  <c r="N41" i="60"/>
  <c r="N297" i="60"/>
  <c r="N429" i="60"/>
  <c r="N345" i="60"/>
  <c r="N18" i="60"/>
  <c r="N326" i="60"/>
  <c r="N474" i="60"/>
  <c r="N154" i="60"/>
  <c r="N310" i="60"/>
  <c r="N390" i="60"/>
  <c r="N478" i="60"/>
  <c r="N257" i="60"/>
  <c r="N441" i="60"/>
  <c r="N258" i="60"/>
  <c r="N450" i="60"/>
  <c r="H31" i="1"/>
  <c r="J31" i="1" s="1"/>
  <c r="C31" i="1" s="1"/>
  <c r="BT31" i="1" s="1"/>
  <c r="H79" i="1"/>
  <c r="H119" i="1"/>
  <c r="J119" i="1" s="1"/>
  <c r="C119" i="1" s="1"/>
  <c r="BT119" i="1" s="1"/>
  <c r="H159" i="1"/>
  <c r="J159" i="1" s="1"/>
  <c r="C159" i="1" s="1"/>
  <c r="BT159" i="1" s="1"/>
  <c r="H207" i="1"/>
  <c r="H247" i="1"/>
  <c r="J247" i="1" s="1"/>
  <c r="C247" i="1" s="1"/>
  <c r="BT247" i="1" s="1"/>
  <c r="H287" i="1"/>
  <c r="J287" i="1" s="1"/>
  <c r="C287" i="1" s="1"/>
  <c r="BT287" i="1" s="1"/>
  <c r="H335" i="1"/>
  <c r="H57" i="1"/>
  <c r="H97" i="1"/>
  <c r="J97" i="1" s="1"/>
  <c r="C97" i="1" s="1"/>
  <c r="BT97" i="1" s="1"/>
  <c r="H145" i="1"/>
  <c r="H177" i="1"/>
  <c r="J177" i="1" s="1"/>
  <c r="C177" i="1" s="1"/>
  <c r="BT177" i="1" s="1"/>
  <c r="H209" i="1"/>
  <c r="J209" i="1" s="1"/>
  <c r="C209" i="1" s="1"/>
  <c r="BT209" i="1" s="1"/>
  <c r="H241" i="1"/>
  <c r="J241" i="1" s="1"/>
  <c r="C241" i="1" s="1"/>
  <c r="BT241" i="1" s="1"/>
  <c r="H273" i="1"/>
  <c r="J273" i="1" s="1"/>
  <c r="C273" i="1" s="1"/>
  <c r="BT273" i="1" s="1"/>
  <c r="H305" i="1"/>
  <c r="J305" i="1" s="1"/>
  <c r="C305" i="1" s="1"/>
  <c r="BT305" i="1" s="1"/>
  <c r="H337" i="1"/>
  <c r="J337" i="1" s="1"/>
  <c r="C337" i="1" s="1"/>
  <c r="BT337" i="1" s="1"/>
  <c r="H54" i="1"/>
  <c r="J54" i="1" s="1"/>
  <c r="C54" i="1" s="1"/>
  <c r="BT54" i="1" s="1"/>
  <c r="H86" i="1"/>
  <c r="H118" i="1"/>
  <c r="J118" i="1" s="1"/>
  <c r="C118" i="1" s="1"/>
  <c r="BT118" i="1" s="1"/>
  <c r="H150" i="1"/>
  <c r="J150" i="1" s="1"/>
  <c r="C150" i="1" s="1"/>
  <c r="BT150" i="1" s="1"/>
  <c r="H182" i="1"/>
  <c r="H214" i="1"/>
  <c r="H246" i="1"/>
  <c r="J246" i="1" s="1"/>
  <c r="C246" i="1" s="1"/>
  <c r="BT246" i="1" s="1"/>
  <c r="H278" i="1"/>
  <c r="J278" i="1" s="1"/>
  <c r="C278" i="1" s="1"/>
  <c r="BT278" i="1" s="1"/>
  <c r="H310" i="1"/>
  <c r="J310" i="1" s="1"/>
  <c r="C310" i="1" s="1"/>
  <c r="BT310" i="1" s="1"/>
  <c r="H84" i="1"/>
  <c r="J84" i="1" s="1"/>
  <c r="C84" i="1" s="1"/>
  <c r="BT84" i="1" s="1"/>
  <c r="H212" i="1"/>
  <c r="H334" i="1"/>
  <c r="J334" i="1" s="1"/>
  <c r="C334" i="1" s="1"/>
  <c r="BT334" i="1" s="1"/>
  <c r="H369" i="1"/>
  <c r="H401" i="1"/>
  <c r="J401" i="1" s="1"/>
  <c r="C401" i="1" s="1"/>
  <c r="BT401" i="1" s="1"/>
  <c r="H433" i="1"/>
  <c r="J433" i="1" s="1"/>
  <c r="C433" i="1" s="1"/>
  <c r="BT433" i="1" s="1"/>
  <c r="H465" i="1"/>
  <c r="J465" i="1" s="1"/>
  <c r="C465" i="1" s="1"/>
  <c r="BT465" i="1" s="1"/>
  <c r="H497" i="1"/>
  <c r="H216" i="1"/>
  <c r="J216" i="1" s="1"/>
  <c r="C216" i="1" s="1"/>
  <c r="BT216" i="1" s="1"/>
  <c r="H394" i="1"/>
  <c r="H486" i="1"/>
  <c r="J486" i="1" s="1"/>
  <c r="C486" i="1" s="1"/>
  <c r="BT486" i="1" s="1"/>
  <c r="H124" i="1"/>
  <c r="H252" i="1"/>
  <c r="J252" i="1" s="1"/>
  <c r="C252" i="1" s="1"/>
  <c r="BT252" i="1" s="1"/>
  <c r="H347" i="1"/>
  <c r="J347" i="1" s="1"/>
  <c r="C347" i="1" s="1"/>
  <c r="BT347" i="1" s="1"/>
  <c r="H379" i="1"/>
  <c r="J379" i="1" s="1"/>
  <c r="C379" i="1" s="1"/>
  <c r="BT379" i="1" s="1"/>
  <c r="H411" i="1"/>
  <c r="J411" i="1" s="1"/>
  <c r="C411" i="1" s="1"/>
  <c r="BT411" i="1" s="1"/>
  <c r="H443" i="1"/>
  <c r="J443" i="1" s="1"/>
  <c r="C443" i="1" s="1"/>
  <c r="BT443" i="1" s="1"/>
  <c r="H475" i="1"/>
  <c r="J475" i="1" s="1"/>
  <c r="C475" i="1" s="1"/>
  <c r="BT475" i="1" s="1"/>
  <c r="H56" i="1"/>
  <c r="H342" i="1"/>
  <c r="H434" i="1"/>
  <c r="J434" i="1" s="1"/>
  <c r="C434" i="1" s="1"/>
  <c r="BT434" i="1" s="1"/>
  <c r="H64" i="1"/>
  <c r="J64" i="1" s="1"/>
  <c r="C64" i="1" s="1"/>
  <c r="BT64" i="1" s="1"/>
  <c r="H192" i="1"/>
  <c r="H320" i="1"/>
  <c r="H364" i="1"/>
  <c r="H396" i="1"/>
  <c r="J396" i="1" s="1"/>
  <c r="C396" i="1" s="1"/>
  <c r="BT396" i="1" s="1"/>
  <c r="H428" i="1"/>
  <c r="J428" i="1" s="1"/>
  <c r="C428" i="1" s="1"/>
  <c r="BT428" i="1" s="1"/>
  <c r="H460" i="1"/>
  <c r="H492" i="1"/>
  <c r="H382" i="1"/>
  <c r="J382" i="1" s="1"/>
  <c r="C382" i="1" s="1"/>
  <c r="BT382" i="1" s="1"/>
  <c r="H490" i="1"/>
  <c r="J490" i="1" s="1"/>
  <c r="C490" i="1" s="1"/>
  <c r="BT490" i="1" s="1"/>
  <c r="N103" i="60"/>
  <c r="N229" i="60"/>
  <c r="N9" i="60"/>
  <c r="N138" i="60"/>
  <c r="H155" i="1"/>
  <c r="J155" i="1" s="1"/>
  <c r="C155" i="1" s="1"/>
  <c r="BT155" i="1" s="1"/>
  <c r="H173" i="1"/>
  <c r="J173" i="1" s="1"/>
  <c r="C173" i="1" s="1"/>
  <c r="BT173" i="1" s="1"/>
  <c r="H114" i="1"/>
  <c r="J114" i="1" s="1"/>
  <c r="C114" i="1" s="1"/>
  <c r="BT114" i="1" s="1"/>
  <c r="H196" i="1"/>
  <c r="H386" i="1"/>
  <c r="H471" i="1"/>
  <c r="J471" i="1" s="1"/>
  <c r="C471" i="1" s="1"/>
  <c r="BT471" i="1" s="1"/>
  <c r="H392" i="1"/>
  <c r="N203" i="60"/>
  <c r="N343" i="60"/>
  <c r="N281" i="60"/>
  <c r="N298" i="60"/>
  <c r="H203" i="1"/>
  <c r="J203" i="1" s="1"/>
  <c r="C203" i="1" s="1"/>
  <c r="BT203" i="1" s="1"/>
  <c r="H205" i="1"/>
  <c r="J205" i="1" s="1"/>
  <c r="C205" i="1" s="1"/>
  <c r="BT205" i="1" s="1"/>
  <c r="H146" i="1"/>
  <c r="J146" i="1" s="1"/>
  <c r="C146" i="1" s="1"/>
  <c r="BT146" i="1" s="1"/>
  <c r="H324" i="1"/>
  <c r="J324" i="1" s="1"/>
  <c r="C324" i="1" s="1"/>
  <c r="BT324" i="1" s="1"/>
  <c r="H474" i="1"/>
  <c r="J474" i="1" s="1"/>
  <c r="C474" i="1" s="1"/>
  <c r="BT474" i="1" s="1"/>
  <c r="H40" i="1"/>
  <c r="J40" i="1" s="1"/>
  <c r="C40" i="1" s="1"/>
  <c r="BT40" i="1" s="1"/>
  <c r="H424" i="1"/>
  <c r="J424" i="1" s="1"/>
  <c r="C424" i="1" s="1"/>
  <c r="BT424" i="1" s="1"/>
  <c r="N295" i="60"/>
  <c r="N419" i="60"/>
  <c r="N421" i="60"/>
  <c r="N382" i="60"/>
  <c r="H243" i="1"/>
  <c r="J243" i="1" s="1"/>
  <c r="C243" i="1" s="1"/>
  <c r="BT243" i="1" s="1"/>
  <c r="H237" i="1"/>
  <c r="J237" i="1" s="1"/>
  <c r="C237" i="1" s="1"/>
  <c r="BT237" i="1" s="1"/>
  <c r="H178" i="1"/>
  <c r="J178" i="1" s="1"/>
  <c r="C178" i="1" s="1"/>
  <c r="BT178" i="1" s="1"/>
  <c r="H365" i="1"/>
  <c r="J365" i="1" s="1"/>
  <c r="C365" i="1" s="1"/>
  <c r="BT365" i="1" s="1"/>
  <c r="H108" i="1"/>
  <c r="H312" i="1"/>
  <c r="J312" i="1" s="1"/>
  <c r="C312" i="1" s="1"/>
  <c r="BT312" i="1" s="1"/>
  <c r="H456" i="1"/>
  <c r="J456" i="1" s="1"/>
  <c r="C456" i="1" s="1"/>
  <c r="BT456" i="1" s="1"/>
  <c r="N84" i="60"/>
  <c r="N487" i="60"/>
  <c r="N17" i="60"/>
  <c r="N470" i="60"/>
  <c r="H283" i="1"/>
  <c r="J283" i="1" s="1"/>
  <c r="C283" i="1" s="1"/>
  <c r="BT283" i="1" s="1"/>
  <c r="H269" i="1"/>
  <c r="H210" i="1"/>
  <c r="H397" i="1"/>
  <c r="J397" i="1" s="1"/>
  <c r="C397" i="1" s="1"/>
  <c r="BT397" i="1" s="1"/>
  <c r="H236" i="1"/>
  <c r="J236" i="1" s="1"/>
  <c r="C236" i="1" s="1"/>
  <c r="BT236" i="1" s="1"/>
  <c r="H426" i="1"/>
  <c r="J426" i="1" s="1"/>
  <c r="C426" i="1" s="1"/>
  <c r="BT426" i="1" s="1"/>
  <c r="H488" i="1"/>
  <c r="J488" i="1" s="1"/>
  <c r="C488" i="1" s="1"/>
  <c r="BT488" i="1" s="1"/>
  <c r="N160" i="60"/>
  <c r="N118" i="60"/>
  <c r="N225" i="60"/>
  <c r="H331" i="1"/>
  <c r="H301" i="1"/>
  <c r="H242" i="1"/>
  <c r="J242" i="1" s="1"/>
  <c r="C242" i="1" s="1"/>
  <c r="BT242" i="1" s="1"/>
  <c r="H429" i="1"/>
  <c r="H343" i="1"/>
  <c r="H48" i="1"/>
  <c r="J48" i="1" s="1"/>
  <c r="C48" i="1" s="1"/>
  <c r="BT48" i="1" s="1"/>
  <c r="H370" i="1"/>
  <c r="J370" i="1" s="1"/>
  <c r="C370" i="1" s="1"/>
  <c r="BT370" i="1" s="1"/>
  <c r="N244" i="60"/>
  <c r="N270" i="60"/>
  <c r="N497" i="60"/>
  <c r="N425" i="60"/>
  <c r="H27" i="1"/>
  <c r="J27" i="1" s="1"/>
  <c r="C27" i="1" s="1"/>
  <c r="H53" i="1"/>
  <c r="H333" i="1"/>
  <c r="H274" i="1"/>
  <c r="J274" i="1" s="1"/>
  <c r="C274" i="1" s="1"/>
  <c r="BT274" i="1" s="1"/>
  <c r="H461" i="1"/>
  <c r="H375" i="1"/>
  <c r="J375" i="1" s="1"/>
  <c r="C375" i="1" s="1"/>
  <c r="BT375" i="1" s="1"/>
  <c r="H176" i="1"/>
  <c r="H478" i="1"/>
  <c r="J478" i="1" s="1"/>
  <c r="C478" i="1" s="1"/>
  <c r="BT478" i="1" s="1"/>
  <c r="N7" i="60"/>
  <c r="N93" i="60"/>
  <c r="N440" i="60"/>
  <c r="N466" i="60"/>
  <c r="N434" i="60"/>
  <c r="H115" i="1"/>
  <c r="J115" i="1" s="1"/>
  <c r="C115" i="1" s="1"/>
  <c r="BT115" i="1" s="1"/>
  <c r="H141" i="1"/>
  <c r="J141" i="1" s="1"/>
  <c r="C141" i="1" s="1"/>
  <c r="BT141" i="1" s="1"/>
  <c r="H82" i="1"/>
  <c r="J82" i="1" s="1"/>
  <c r="C82" i="1" s="1"/>
  <c r="BT82" i="1" s="1"/>
  <c r="H68" i="1"/>
  <c r="H200" i="1"/>
  <c r="H439" i="1"/>
  <c r="J439" i="1" s="1"/>
  <c r="C439" i="1" s="1"/>
  <c r="BT439" i="1" s="1"/>
  <c r="H360" i="1"/>
  <c r="N368" i="60"/>
  <c r="H93" i="1"/>
  <c r="N305" i="60"/>
  <c r="H50" i="1"/>
  <c r="H306" i="1"/>
  <c r="J306" i="1" s="1"/>
  <c r="C306" i="1" s="1"/>
  <c r="BT306" i="1" s="1"/>
  <c r="H493" i="1"/>
  <c r="H407" i="1"/>
  <c r="H304" i="1"/>
  <c r="N320" i="60"/>
  <c r="H75" i="1"/>
  <c r="BO287" i="1"/>
  <c r="BO398" i="1"/>
  <c r="BO306" i="1"/>
  <c r="BO83" i="1"/>
  <c r="BO393" i="1"/>
  <c r="BO320" i="1"/>
  <c r="BO220" i="1"/>
  <c r="BO88" i="1"/>
  <c r="BO8" i="1"/>
  <c r="L1" i="1"/>
  <c r="B9" i="15"/>
  <c r="U1" i="60"/>
  <c r="U1" i="62"/>
  <c r="U1" i="61"/>
  <c r="BO40" i="1"/>
  <c r="BO452" i="1"/>
  <c r="BO75" i="1"/>
  <c r="BO93" i="1"/>
  <c r="BO56" i="1"/>
  <c r="H6" i="1"/>
  <c r="J6" i="1" s="1"/>
  <c r="C6" i="1" s="1"/>
  <c r="BO71" i="1"/>
  <c r="BO444" i="1"/>
  <c r="BO390" i="1"/>
  <c r="BO290" i="1"/>
  <c r="BO18" i="1"/>
  <c r="BO385" i="1"/>
  <c r="H20" i="1"/>
  <c r="J20" i="1" s="1"/>
  <c r="C20" i="1" s="1"/>
  <c r="BO436" i="1"/>
  <c r="BO360" i="1"/>
  <c r="BO39" i="1"/>
  <c r="BO451" i="1"/>
  <c r="BO72" i="1"/>
  <c r="BO382" i="1"/>
  <c r="BO274" i="1"/>
  <c r="BO125" i="1"/>
  <c r="BO74" i="1"/>
  <c r="BO352" i="1"/>
  <c r="BO219" i="1"/>
  <c r="BO251" i="1"/>
  <c r="BO124" i="1"/>
  <c r="BO203" i="1"/>
  <c r="H14" i="1"/>
  <c r="J14" i="1" s="1"/>
  <c r="C14" i="1" s="1"/>
  <c r="BO226" i="1"/>
  <c r="BO467" i="1"/>
  <c r="BO303" i="1"/>
  <c r="BO322" i="1"/>
  <c r="BO244" i="1"/>
  <c r="BO243" i="1"/>
  <c r="BO108" i="1"/>
  <c r="BO470" i="1"/>
  <c r="BO109" i="1"/>
  <c r="BO328" i="1"/>
  <c r="BO171" i="1"/>
  <c r="BO227" i="1"/>
  <c r="D38" i="51"/>
  <c r="H29" i="51"/>
  <c r="H35" i="51"/>
  <c r="H33" i="51"/>
  <c r="J2" i="1"/>
  <c r="C2" i="1" s="1"/>
  <c r="BT2" i="1" s="1"/>
  <c r="BW2" i="62" l="1"/>
  <c r="BX3" i="62"/>
  <c r="BT23" i="1"/>
  <c r="BT22" i="1"/>
  <c r="BT21" i="1"/>
  <c r="BT20" i="1"/>
  <c r="BT19" i="1"/>
  <c r="BT18" i="1"/>
  <c r="BT17" i="1"/>
  <c r="BT16" i="1"/>
  <c r="F39" i="51"/>
  <c r="H38" i="51"/>
  <c r="E39" i="51"/>
  <c r="H28" i="51"/>
  <c r="BT15" i="1"/>
  <c r="BT14" i="1"/>
  <c r="BT13" i="1"/>
  <c r="BT12" i="1"/>
  <c r="BT11" i="1"/>
  <c r="BT4" i="1"/>
  <c r="BT5" i="1"/>
  <c r="BT8" i="1"/>
  <c r="BT6" i="1"/>
  <c r="BT10" i="1"/>
  <c r="BT7" i="1"/>
  <c r="BT9" i="1"/>
  <c r="H26" i="51"/>
  <c r="E6" i="64"/>
  <c r="G6" i="64"/>
  <c r="J68" i="1"/>
  <c r="C68" i="1" s="1"/>
  <c r="BT68" i="1" s="1"/>
  <c r="P7" i="60"/>
  <c r="C7" i="60" s="1"/>
  <c r="J429" i="1"/>
  <c r="C429" i="1" s="1"/>
  <c r="BT429" i="1" s="1"/>
  <c r="P487" i="60"/>
  <c r="C487" i="60" s="1"/>
  <c r="CC487" i="60" s="1"/>
  <c r="J392" i="1"/>
  <c r="C392" i="1" s="1"/>
  <c r="BT392" i="1" s="1"/>
  <c r="P9" i="60"/>
  <c r="C9" i="60" s="1"/>
  <c r="J394" i="1"/>
  <c r="C394" i="1" s="1"/>
  <c r="BT394" i="1" s="1"/>
  <c r="J212" i="1"/>
  <c r="C212" i="1" s="1"/>
  <c r="BT212" i="1" s="1"/>
  <c r="P478" i="60"/>
  <c r="C478" i="60" s="1"/>
  <c r="CC478" i="60" s="1"/>
  <c r="P429" i="60"/>
  <c r="C429" i="60" s="1"/>
  <c r="CC429" i="60" s="1"/>
  <c r="P423" i="60"/>
  <c r="C423" i="60" s="1"/>
  <c r="CC423" i="60" s="1"/>
  <c r="P207" i="60"/>
  <c r="C207" i="60" s="1"/>
  <c r="CC207" i="60" s="1"/>
  <c r="J388" i="1"/>
  <c r="C388" i="1" s="1"/>
  <c r="BT388" i="1" s="1"/>
  <c r="J467" i="1"/>
  <c r="C467" i="1" s="1"/>
  <c r="BT467" i="1" s="1"/>
  <c r="P374" i="60"/>
  <c r="C374" i="60" s="1"/>
  <c r="CC374" i="60" s="1"/>
  <c r="P413" i="60"/>
  <c r="C413" i="60" s="1"/>
  <c r="CC413" i="60" s="1"/>
  <c r="P415" i="60"/>
  <c r="C415" i="60" s="1"/>
  <c r="CC415" i="60" s="1"/>
  <c r="P287" i="60"/>
  <c r="C287" i="60" s="1"/>
  <c r="CC287" i="60" s="1"/>
  <c r="J384" i="1"/>
  <c r="C384" i="1" s="1"/>
  <c r="BT384" i="1" s="1"/>
  <c r="J164" i="1"/>
  <c r="C164" i="1" s="1"/>
  <c r="BT164" i="1" s="1"/>
  <c r="J165" i="1"/>
  <c r="C165" i="1" s="1"/>
  <c r="BT165" i="1" s="1"/>
  <c r="P366" i="60"/>
  <c r="C366" i="60" s="1"/>
  <c r="CC366" i="60" s="1"/>
  <c r="P488" i="60"/>
  <c r="C488" i="60" s="1"/>
  <c r="CC488" i="60" s="1"/>
  <c r="P189" i="60"/>
  <c r="C189" i="60" s="1"/>
  <c r="CC189" i="60" s="1"/>
  <c r="P71" i="60"/>
  <c r="C71" i="60" s="1"/>
  <c r="CC71" i="60" s="1"/>
  <c r="J256" i="1"/>
  <c r="C256" i="1" s="1"/>
  <c r="BT256" i="1" s="1"/>
  <c r="J481" i="1"/>
  <c r="C481" i="1" s="1"/>
  <c r="BT481" i="1" s="1"/>
  <c r="J294" i="1"/>
  <c r="C294" i="1" s="1"/>
  <c r="BT294" i="1" s="1"/>
  <c r="J38" i="1"/>
  <c r="C38" i="1" s="1"/>
  <c r="BT38" i="1" s="1"/>
  <c r="P410" i="60"/>
  <c r="C410" i="60" s="1"/>
  <c r="CC410" i="60" s="1"/>
  <c r="P206" i="60"/>
  <c r="C206" i="60" s="1"/>
  <c r="CC206" i="60" s="1"/>
  <c r="P208" i="60"/>
  <c r="C208" i="60" s="1"/>
  <c r="CC208" i="60" s="1"/>
  <c r="P33" i="60"/>
  <c r="C33" i="60" s="1"/>
  <c r="CC33" i="60" s="1"/>
  <c r="P477" i="60"/>
  <c r="C477" i="60" s="1"/>
  <c r="CC477" i="60" s="1"/>
  <c r="P383" i="60"/>
  <c r="C383" i="60" s="1"/>
  <c r="CC383" i="60" s="1"/>
  <c r="P247" i="60"/>
  <c r="C247" i="60" s="1"/>
  <c r="CC247" i="60" s="1"/>
  <c r="J372" i="1"/>
  <c r="C372" i="1" s="1"/>
  <c r="BT372" i="1" s="1"/>
  <c r="J296" i="1"/>
  <c r="C296" i="1" s="1"/>
  <c r="BT296" i="1" s="1"/>
  <c r="P422" i="60"/>
  <c r="C422" i="60" s="1"/>
  <c r="CC422" i="60" s="1"/>
  <c r="P453" i="60"/>
  <c r="C453" i="60" s="1"/>
  <c r="CC453" i="60" s="1"/>
  <c r="P447" i="60"/>
  <c r="C447" i="60" s="1"/>
  <c r="CC447" i="60" s="1"/>
  <c r="P32" i="60"/>
  <c r="C32" i="60" s="1"/>
  <c r="CC32" i="60" s="1"/>
  <c r="J181" i="1"/>
  <c r="C181" i="1" s="1"/>
  <c r="BT181" i="1" s="1"/>
  <c r="P486" i="60"/>
  <c r="C486" i="60" s="1"/>
  <c r="CC486" i="60" s="1"/>
  <c r="P113" i="60"/>
  <c r="C113" i="60" s="1"/>
  <c r="CC113" i="60" s="1"/>
  <c r="P499" i="60"/>
  <c r="C499" i="60" s="1"/>
  <c r="CC499" i="60" s="1"/>
  <c r="P16" i="60"/>
  <c r="C16" i="60" s="1"/>
  <c r="P468" i="60"/>
  <c r="C468" i="60" s="1"/>
  <c r="CC468" i="60" s="1"/>
  <c r="P30" i="60"/>
  <c r="C30" i="60" s="1"/>
  <c r="CC30" i="60" s="1"/>
  <c r="P77" i="60"/>
  <c r="C77" i="60" s="1"/>
  <c r="CC77" i="60" s="1"/>
  <c r="P68" i="60"/>
  <c r="C68" i="60" s="1"/>
  <c r="CC68" i="60" s="1"/>
  <c r="P473" i="60"/>
  <c r="C473" i="60" s="1"/>
  <c r="CC473" i="60" s="1"/>
  <c r="P10" i="60"/>
  <c r="C10" i="60" s="1"/>
  <c r="P341" i="60"/>
  <c r="C341" i="60" s="1"/>
  <c r="CC341" i="60" s="1"/>
  <c r="P307" i="60"/>
  <c r="C307" i="60" s="1"/>
  <c r="CC307" i="60" s="1"/>
  <c r="P367" i="60"/>
  <c r="C367" i="60" s="1"/>
  <c r="CC367" i="60" s="1"/>
  <c r="P268" i="60"/>
  <c r="C268" i="60" s="1"/>
  <c r="CC268" i="60" s="1"/>
  <c r="P235" i="60"/>
  <c r="C235" i="60" s="1"/>
  <c r="CC235" i="60" s="1"/>
  <c r="P97" i="60"/>
  <c r="C97" i="60" s="1"/>
  <c r="CC97" i="60" s="1"/>
  <c r="P465" i="60"/>
  <c r="C465" i="60" s="1"/>
  <c r="CC465" i="60" s="1"/>
  <c r="P89" i="60"/>
  <c r="C89" i="60" s="1"/>
  <c r="CC89" i="60" s="1"/>
  <c r="P86" i="60"/>
  <c r="C86" i="60" s="1"/>
  <c r="CC86" i="60" s="1"/>
  <c r="P205" i="60"/>
  <c r="C205" i="60" s="1"/>
  <c r="CC205" i="60" s="1"/>
  <c r="J50" i="1"/>
  <c r="C50" i="1" s="1"/>
  <c r="BT50" i="1" s="1"/>
  <c r="P425" i="60"/>
  <c r="C425" i="60" s="1"/>
  <c r="CC425" i="60" s="1"/>
  <c r="P84" i="60"/>
  <c r="C84" i="60" s="1"/>
  <c r="CC84" i="60" s="1"/>
  <c r="P382" i="60"/>
  <c r="C382" i="60" s="1"/>
  <c r="CC382" i="60" s="1"/>
  <c r="P229" i="60"/>
  <c r="C229" i="60" s="1"/>
  <c r="CC229" i="60" s="1"/>
  <c r="J364" i="1"/>
  <c r="C364" i="1" s="1"/>
  <c r="BT364" i="1" s="1"/>
  <c r="J86" i="1"/>
  <c r="C86" i="1" s="1"/>
  <c r="BT86" i="1" s="1"/>
  <c r="J145" i="1"/>
  <c r="C145" i="1" s="1"/>
  <c r="BT145" i="1" s="1"/>
  <c r="P390" i="60"/>
  <c r="C390" i="60" s="1"/>
  <c r="CC390" i="60" s="1"/>
  <c r="P297" i="60"/>
  <c r="C297" i="60" s="1"/>
  <c r="CC297" i="60" s="1"/>
  <c r="P351" i="60"/>
  <c r="C351" i="60" s="1"/>
  <c r="CC351" i="60" s="1"/>
  <c r="P107" i="60"/>
  <c r="C107" i="60" s="1"/>
  <c r="CC107" i="60" s="1"/>
  <c r="J435" i="1"/>
  <c r="C435" i="1" s="1"/>
  <c r="BT435" i="1" s="1"/>
  <c r="J111" i="1"/>
  <c r="C111" i="1" s="1"/>
  <c r="BT111" i="1" s="1"/>
  <c r="P282" i="60"/>
  <c r="C282" i="60" s="1"/>
  <c r="CC282" i="60" s="1"/>
  <c r="P265" i="60"/>
  <c r="C265" i="60" s="1"/>
  <c r="CC265" i="60" s="1"/>
  <c r="P338" i="60"/>
  <c r="C338" i="60" s="1"/>
  <c r="CC338" i="60" s="1"/>
  <c r="P199" i="60"/>
  <c r="C199" i="60" s="1"/>
  <c r="CC199" i="60" s="1"/>
  <c r="J352" i="1"/>
  <c r="C352" i="1" s="1"/>
  <c r="BT352" i="1" s="1"/>
  <c r="J125" i="1"/>
  <c r="C125" i="1" s="1"/>
  <c r="BT125" i="1" s="1"/>
  <c r="J107" i="1"/>
  <c r="C107" i="1" s="1"/>
  <c r="BT107" i="1" s="1"/>
  <c r="P416" i="60"/>
  <c r="C416" i="60" s="1"/>
  <c r="CC416" i="60" s="1"/>
  <c r="P45" i="60"/>
  <c r="C45" i="60" s="1"/>
  <c r="CC45" i="60" s="1"/>
  <c r="J438" i="1"/>
  <c r="C438" i="1" s="1"/>
  <c r="BT438" i="1" s="1"/>
  <c r="J321" i="1"/>
  <c r="C321" i="1" s="1"/>
  <c r="BT321" i="1" s="1"/>
  <c r="P354" i="60"/>
  <c r="C354" i="60" s="1"/>
  <c r="CC354" i="60" s="1"/>
  <c r="P146" i="60"/>
  <c r="C146" i="60" s="1"/>
  <c r="CC146" i="60" s="1"/>
  <c r="P54" i="60"/>
  <c r="C54" i="60" s="1"/>
  <c r="CC54" i="60" s="1"/>
  <c r="P124" i="60"/>
  <c r="C124" i="60" s="1"/>
  <c r="CC124" i="60" s="1"/>
  <c r="J189" i="1"/>
  <c r="C189" i="1" s="1"/>
  <c r="BT189" i="1" s="1"/>
  <c r="P430" i="60"/>
  <c r="C430" i="60" s="1"/>
  <c r="CC430" i="60" s="1"/>
  <c r="P365" i="60"/>
  <c r="C365" i="60" s="1"/>
  <c r="CC365" i="60" s="1"/>
  <c r="P293" i="60"/>
  <c r="C293" i="60" s="1"/>
  <c r="CC293" i="60" s="1"/>
  <c r="P151" i="60"/>
  <c r="C151" i="60" s="1"/>
  <c r="CC151" i="60" s="1"/>
  <c r="J24" i="1"/>
  <c r="C24" i="1" s="1"/>
  <c r="BT24" i="1" s="1"/>
  <c r="J318" i="1"/>
  <c r="C318" i="1" s="1"/>
  <c r="BT318" i="1" s="1"/>
  <c r="J62" i="1"/>
  <c r="C62" i="1" s="1"/>
  <c r="BT62" i="1" s="1"/>
  <c r="J113" i="1"/>
  <c r="C113" i="1" s="1"/>
  <c r="BT113" i="1" s="1"/>
  <c r="P331" i="60"/>
  <c r="C331" i="60" s="1"/>
  <c r="CC331" i="60" s="1"/>
  <c r="P357" i="60"/>
  <c r="C357" i="60" s="1"/>
  <c r="CC357" i="60" s="1"/>
  <c r="P375" i="60"/>
  <c r="C375" i="60" s="1"/>
  <c r="CC375" i="60" s="1"/>
  <c r="P243" i="60"/>
  <c r="C243" i="60" s="1"/>
  <c r="CC243" i="60" s="1"/>
  <c r="P414" i="60"/>
  <c r="C414" i="60" s="1"/>
  <c r="CC414" i="60" s="1"/>
  <c r="P437" i="60"/>
  <c r="C437" i="60" s="1"/>
  <c r="CC437" i="60" s="1"/>
  <c r="P359" i="60"/>
  <c r="C359" i="60" s="1"/>
  <c r="CC359" i="60" s="1"/>
  <c r="P215" i="60"/>
  <c r="C215" i="60" s="1"/>
  <c r="CC215" i="60" s="1"/>
  <c r="P432" i="60"/>
  <c r="C432" i="60" s="1"/>
  <c r="CC432" i="60" s="1"/>
  <c r="P479" i="60"/>
  <c r="C479" i="60" s="1"/>
  <c r="CC479" i="60" s="1"/>
  <c r="P340" i="60"/>
  <c r="C340" i="60" s="1"/>
  <c r="CC340" i="60" s="1"/>
  <c r="P28" i="60"/>
  <c r="C28" i="60" s="1"/>
  <c r="CC28" i="60" s="1"/>
  <c r="P361" i="60"/>
  <c r="C361" i="60" s="1"/>
  <c r="CC361" i="60" s="1"/>
  <c r="P210" i="60"/>
  <c r="C210" i="60" s="1"/>
  <c r="CC210" i="60" s="1"/>
  <c r="P233" i="60"/>
  <c r="C233" i="60" s="1"/>
  <c r="CC233" i="60" s="1"/>
  <c r="P238" i="60"/>
  <c r="C238" i="60" s="1"/>
  <c r="CC238" i="60" s="1"/>
  <c r="P327" i="60"/>
  <c r="C327" i="60" s="1"/>
  <c r="CC327" i="60" s="1"/>
  <c r="P228" i="60"/>
  <c r="C228" i="60" s="1"/>
  <c r="CC228" i="60" s="1"/>
  <c r="P179" i="60"/>
  <c r="C179" i="60" s="1"/>
  <c r="CC179" i="60" s="1"/>
  <c r="P398" i="60"/>
  <c r="C398" i="60" s="1"/>
  <c r="CC398" i="60" s="1"/>
  <c r="P369" i="60"/>
  <c r="C369" i="60" s="1"/>
  <c r="CC369" i="60" s="1"/>
  <c r="P460" i="60"/>
  <c r="C460" i="60" s="1"/>
  <c r="CC460" i="60" s="1"/>
  <c r="P14" i="60"/>
  <c r="C14" i="60" s="1"/>
  <c r="P125" i="60"/>
  <c r="C125" i="60" s="1"/>
  <c r="CC125" i="60" s="1"/>
  <c r="P60" i="60"/>
  <c r="C60" i="60" s="1"/>
  <c r="CC60" i="60" s="1"/>
  <c r="P433" i="60"/>
  <c r="C433" i="60" s="1"/>
  <c r="CC433" i="60" s="1"/>
  <c r="P484" i="60"/>
  <c r="C484" i="60" s="1"/>
  <c r="CC484" i="60" s="1"/>
  <c r="P62" i="60"/>
  <c r="C62" i="60" s="1"/>
  <c r="CC62" i="60" s="1"/>
  <c r="P181" i="60"/>
  <c r="C181" i="60" s="1"/>
  <c r="CC181" i="60" s="1"/>
  <c r="P128" i="60"/>
  <c r="C128" i="60" s="1"/>
  <c r="CC128" i="60" s="1"/>
  <c r="P67" i="60"/>
  <c r="C67" i="60" s="1"/>
  <c r="CC67" i="60" s="1"/>
  <c r="P318" i="60"/>
  <c r="C318" i="60" s="1"/>
  <c r="CC318" i="60" s="1"/>
  <c r="P411" i="60"/>
  <c r="C411" i="60" s="1"/>
  <c r="CC411" i="60" s="1"/>
  <c r="P316" i="60"/>
  <c r="C316" i="60" s="1"/>
  <c r="CC316" i="60" s="1"/>
  <c r="P36" i="60"/>
  <c r="C36" i="60" s="1"/>
  <c r="CC36" i="60" s="1"/>
  <c r="P47" i="60"/>
  <c r="C47" i="60" s="1"/>
  <c r="CC47" i="60" s="1"/>
  <c r="P75" i="60"/>
  <c r="C75" i="60" s="1"/>
  <c r="CC75" i="60" s="1"/>
  <c r="P76" i="60"/>
  <c r="C76" i="60" s="1"/>
  <c r="CC76" i="60" s="1"/>
  <c r="P123" i="60"/>
  <c r="C123" i="60" s="1"/>
  <c r="CC123" i="60" s="1"/>
  <c r="P103" i="60"/>
  <c r="C103" i="60" s="1"/>
  <c r="CC103" i="60" s="1"/>
  <c r="J320" i="1"/>
  <c r="C320" i="1" s="1"/>
  <c r="BT320" i="1" s="1"/>
  <c r="P310" i="60"/>
  <c r="C310" i="60" s="1"/>
  <c r="CC310" i="60" s="1"/>
  <c r="P237" i="60"/>
  <c r="C237" i="60" s="1"/>
  <c r="CC237" i="60" s="1"/>
  <c r="J288" i="1"/>
  <c r="C288" i="1" s="1"/>
  <c r="BT288" i="1" s="1"/>
  <c r="J403" i="1"/>
  <c r="C403" i="1" s="1"/>
  <c r="BT403" i="1" s="1"/>
  <c r="J89" i="1"/>
  <c r="C89" i="1" s="1"/>
  <c r="BT89" i="1" s="1"/>
  <c r="P500" i="60"/>
  <c r="C500" i="60" s="1"/>
  <c r="CC500" i="60" s="1"/>
  <c r="J399" i="1"/>
  <c r="C399" i="1" s="1"/>
  <c r="BT399" i="1" s="1"/>
  <c r="J298" i="1"/>
  <c r="C298" i="1" s="1"/>
  <c r="BT298" i="1" s="1"/>
  <c r="P426" i="60"/>
  <c r="C426" i="60" s="1"/>
  <c r="CC426" i="60" s="1"/>
  <c r="J328" i="1"/>
  <c r="C328" i="1" s="1"/>
  <c r="BT328" i="1" s="1"/>
  <c r="P98" i="60"/>
  <c r="C98" i="60" s="1"/>
  <c r="CC98" i="60" s="1"/>
  <c r="P455" i="60"/>
  <c r="C455" i="60" s="1"/>
  <c r="CC455" i="60" s="1"/>
  <c r="P48" i="60"/>
  <c r="C48" i="60" s="1"/>
  <c r="CC48" i="60" s="1"/>
  <c r="P358" i="60"/>
  <c r="C358" i="60" s="1"/>
  <c r="CC358" i="60" s="1"/>
  <c r="P55" i="60"/>
  <c r="C55" i="60" s="1"/>
  <c r="CC55" i="60" s="1"/>
  <c r="P137" i="60"/>
  <c r="C137" i="60" s="1"/>
  <c r="CC137" i="60" s="1"/>
  <c r="J501" i="1"/>
  <c r="C501" i="1" s="1"/>
  <c r="BT501" i="1" s="1"/>
  <c r="J83" i="1"/>
  <c r="C83" i="1" s="1"/>
  <c r="BT83" i="1" s="1"/>
  <c r="P253" i="60"/>
  <c r="C253" i="60" s="1"/>
  <c r="CC253" i="60" s="1"/>
  <c r="P283" i="60"/>
  <c r="C283" i="60" s="1"/>
  <c r="CC283" i="60" s="1"/>
  <c r="P209" i="60"/>
  <c r="C209" i="60" s="1"/>
  <c r="CC209" i="60" s="1"/>
  <c r="P448" i="60"/>
  <c r="C448" i="60" s="1"/>
  <c r="CC448" i="60" s="1"/>
  <c r="P495" i="60"/>
  <c r="C495" i="60" s="1"/>
  <c r="CC495" i="60" s="1"/>
  <c r="P109" i="60"/>
  <c r="C109" i="60" s="1"/>
  <c r="CC109" i="60" s="1"/>
  <c r="P92" i="60"/>
  <c r="C92" i="60" s="1"/>
  <c r="CC92" i="60" s="1"/>
  <c r="P19" i="60"/>
  <c r="C19" i="60" s="1"/>
  <c r="P262" i="60"/>
  <c r="C262" i="60" s="1"/>
  <c r="CC262" i="60" s="1"/>
  <c r="P379" i="60"/>
  <c r="C379" i="60" s="1"/>
  <c r="CC379" i="60" s="1"/>
  <c r="P284" i="60"/>
  <c r="C284" i="60" s="1"/>
  <c r="CC284" i="60" s="1"/>
  <c r="P299" i="60"/>
  <c r="C299" i="60" s="1"/>
  <c r="CC299" i="60" s="1"/>
  <c r="P11" i="60"/>
  <c r="C11" i="60" s="1"/>
  <c r="P39" i="60"/>
  <c r="C39" i="60" s="1"/>
  <c r="CC39" i="60" s="1"/>
  <c r="P44" i="60"/>
  <c r="C44" i="60" s="1"/>
  <c r="CC44" i="60" s="1"/>
  <c r="P91" i="60"/>
  <c r="C91" i="60" s="1"/>
  <c r="CC91" i="60" s="1"/>
  <c r="P305" i="60"/>
  <c r="C305" i="60" s="1"/>
  <c r="CC305" i="60" s="1"/>
  <c r="J176" i="1"/>
  <c r="C176" i="1" s="1"/>
  <c r="BT176" i="1" s="1"/>
  <c r="P497" i="60"/>
  <c r="C497" i="60" s="1"/>
  <c r="CC497" i="60" s="1"/>
  <c r="J301" i="1"/>
  <c r="C301" i="1" s="1"/>
  <c r="BT301" i="1" s="1"/>
  <c r="P421" i="60"/>
  <c r="C421" i="60" s="1"/>
  <c r="CC421" i="60" s="1"/>
  <c r="J386" i="1"/>
  <c r="C386" i="1" s="1"/>
  <c r="BT386" i="1" s="1"/>
  <c r="J497" i="1"/>
  <c r="C497" i="1" s="1"/>
  <c r="BT497" i="1" s="1"/>
  <c r="J79" i="1"/>
  <c r="C79" i="1" s="1"/>
  <c r="BT79" i="1" s="1"/>
  <c r="P41" i="60"/>
  <c r="C41" i="60" s="1"/>
  <c r="CC41" i="60" s="1"/>
  <c r="P15" i="60"/>
  <c r="C15" i="60" s="1"/>
  <c r="J302" i="1"/>
  <c r="C302" i="1" s="1"/>
  <c r="BT302" i="1" s="1"/>
  <c r="P90" i="60"/>
  <c r="C90" i="60" s="1"/>
  <c r="CC90" i="60" s="1"/>
  <c r="P221" i="60"/>
  <c r="C221" i="60" s="1"/>
  <c r="CC221" i="60" s="1"/>
  <c r="P99" i="60"/>
  <c r="C99" i="60" s="1"/>
  <c r="CC99" i="60" s="1"/>
  <c r="J42" i="1"/>
  <c r="C42" i="1" s="1"/>
  <c r="BT42" i="1" s="1"/>
  <c r="P344" i="60"/>
  <c r="C344" i="60" s="1"/>
  <c r="CC344" i="60" s="1"/>
  <c r="P296" i="60"/>
  <c r="C296" i="60" s="1"/>
  <c r="CC296" i="60" s="1"/>
  <c r="J482" i="1"/>
  <c r="C482" i="1" s="1"/>
  <c r="BT482" i="1" s="1"/>
  <c r="J316" i="1"/>
  <c r="C316" i="1" s="1"/>
  <c r="BT316" i="1" s="1"/>
  <c r="J417" i="1"/>
  <c r="C417" i="1" s="1"/>
  <c r="BT417" i="1" s="1"/>
  <c r="P417" i="60"/>
  <c r="C417" i="60" s="1"/>
  <c r="CC417" i="60" s="1"/>
  <c r="J455" i="1"/>
  <c r="C455" i="1" s="1"/>
  <c r="BT455" i="1" s="1"/>
  <c r="J98" i="1"/>
  <c r="C98" i="1" s="1"/>
  <c r="BT98" i="1" s="1"/>
  <c r="J139" i="1"/>
  <c r="C139" i="1" s="1"/>
  <c r="BT139" i="1" s="1"/>
  <c r="P153" i="60"/>
  <c r="C153" i="60" s="1"/>
  <c r="CC153" i="60" s="1"/>
  <c r="P165" i="60"/>
  <c r="C165" i="60" s="1"/>
  <c r="CC165" i="60" s="1"/>
  <c r="J30" i="1"/>
  <c r="C30" i="1" s="1"/>
  <c r="BT30" i="1" s="1"/>
  <c r="P186" i="60"/>
  <c r="C186" i="60" s="1"/>
  <c r="CC186" i="60" s="1"/>
  <c r="P285" i="60"/>
  <c r="C285" i="60" s="1"/>
  <c r="CC285" i="60" s="1"/>
  <c r="P143" i="60"/>
  <c r="C143" i="60" s="1"/>
  <c r="CC143" i="60" s="1"/>
  <c r="P321" i="60"/>
  <c r="C321" i="60" s="1"/>
  <c r="CC321" i="60" s="1"/>
  <c r="P319" i="60"/>
  <c r="C319" i="60" s="1"/>
  <c r="CC319" i="60" s="1"/>
  <c r="P127" i="60"/>
  <c r="C127" i="60" s="1"/>
  <c r="CC127" i="60" s="1"/>
  <c r="P396" i="60"/>
  <c r="C396" i="60" s="1"/>
  <c r="CC396" i="60" s="1"/>
  <c r="P443" i="60"/>
  <c r="C443" i="60" s="1"/>
  <c r="CC443" i="60" s="1"/>
  <c r="P308" i="60"/>
  <c r="C308" i="60" s="1"/>
  <c r="CC308" i="60" s="1"/>
  <c r="P129" i="60"/>
  <c r="C129" i="60" s="1"/>
  <c r="CC129" i="60" s="1"/>
  <c r="P481" i="60"/>
  <c r="C481" i="60" s="1"/>
  <c r="CC481" i="60" s="1"/>
  <c r="P105" i="60"/>
  <c r="C105" i="60" s="1"/>
  <c r="CC105" i="60" s="1"/>
  <c r="P166" i="60"/>
  <c r="C166" i="60" s="1"/>
  <c r="CC166" i="60" s="1"/>
  <c r="P269" i="60"/>
  <c r="C269" i="60" s="1"/>
  <c r="CC269" i="60" s="1"/>
  <c r="P188" i="60"/>
  <c r="C188" i="60" s="1"/>
  <c r="CC188" i="60" s="1"/>
  <c r="P135" i="60"/>
  <c r="C135" i="60" s="1"/>
  <c r="CC135" i="60" s="1"/>
  <c r="P342" i="60"/>
  <c r="C342" i="60" s="1"/>
  <c r="CC342" i="60" s="1"/>
  <c r="P241" i="60"/>
  <c r="C241" i="60" s="1"/>
  <c r="CC241" i="60" s="1"/>
  <c r="P424" i="60"/>
  <c r="C424" i="60" s="1"/>
  <c r="CC424" i="60" s="1"/>
  <c r="P467" i="60"/>
  <c r="C467" i="60" s="1"/>
  <c r="CC467" i="60" s="1"/>
  <c r="P53" i="60"/>
  <c r="C53" i="60" s="1"/>
  <c r="CC53" i="60" s="1"/>
  <c r="P20" i="60"/>
  <c r="C20" i="60" s="1"/>
  <c r="D39" i="51"/>
  <c r="J75" i="1"/>
  <c r="C75" i="1" s="1"/>
  <c r="BT75" i="1" s="1"/>
  <c r="J93" i="1"/>
  <c r="C93" i="1" s="1"/>
  <c r="BT93" i="1" s="1"/>
  <c r="P270" i="60"/>
  <c r="C270" i="60" s="1"/>
  <c r="CC270" i="60" s="1"/>
  <c r="J331" i="1"/>
  <c r="C331" i="1" s="1"/>
  <c r="BT331" i="1" s="1"/>
  <c r="J210" i="1"/>
  <c r="C210" i="1" s="1"/>
  <c r="BT210" i="1" s="1"/>
  <c r="P419" i="60"/>
  <c r="C419" i="60" s="1"/>
  <c r="CC419" i="60" s="1"/>
  <c r="J196" i="1"/>
  <c r="C196" i="1" s="1"/>
  <c r="BT196" i="1" s="1"/>
  <c r="J192" i="1"/>
  <c r="C192" i="1" s="1"/>
  <c r="BT192" i="1" s="1"/>
  <c r="J57" i="1"/>
  <c r="C57" i="1" s="1"/>
  <c r="BT57" i="1" s="1"/>
  <c r="P154" i="60"/>
  <c r="C154" i="60" s="1"/>
  <c r="CC154" i="60" s="1"/>
  <c r="P444" i="60"/>
  <c r="C444" i="60" s="1"/>
  <c r="CC444" i="60" s="1"/>
  <c r="P101" i="60"/>
  <c r="C101" i="60" s="1"/>
  <c r="CC101" i="60" s="1"/>
  <c r="J371" i="1"/>
  <c r="C371" i="1" s="1"/>
  <c r="BT371" i="1" s="1"/>
  <c r="P442" i="60"/>
  <c r="C442" i="60" s="1"/>
  <c r="CC442" i="60" s="1"/>
  <c r="P436" i="60"/>
  <c r="C436" i="60" s="1"/>
  <c r="CC436" i="60" s="1"/>
  <c r="P85" i="60"/>
  <c r="C85" i="60" s="1"/>
  <c r="CC85" i="60" s="1"/>
  <c r="J367" i="1"/>
  <c r="C367" i="1" s="1"/>
  <c r="BT367" i="1" s="1"/>
  <c r="J266" i="1"/>
  <c r="C266" i="1" s="1"/>
  <c r="BT266" i="1" s="1"/>
  <c r="J325" i="1"/>
  <c r="C325" i="1" s="1"/>
  <c r="BT325" i="1" s="1"/>
  <c r="P242" i="60"/>
  <c r="C242" i="60" s="1"/>
  <c r="CC242" i="60" s="1"/>
  <c r="P222" i="60"/>
  <c r="C222" i="60" s="1"/>
  <c r="CC222" i="60" s="1"/>
  <c r="P220" i="60"/>
  <c r="C220" i="60" s="1"/>
  <c r="CC220" i="60" s="1"/>
  <c r="J476" i="1"/>
  <c r="C476" i="1" s="1"/>
  <c r="BT476" i="1" s="1"/>
  <c r="J198" i="1"/>
  <c r="C198" i="1" s="1"/>
  <c r="BT198" i="1" s="1"/>
  <c r="P393" i="60"/>
  <c r="C393" i="60" s="1"/>
  <c r="CC393" i="60" s="1"/>
  <c r="P373" i="60"/>
  <c r="C373" i="60" s="1"/>
  <c r="CC373" i="60" s="1"/>
  <c r="P387" i="60"/>
  <c r="C387" i="60" s="1"/>
  <c r="CC387" i="60" s="1"/>
  <c r="P163" i="60"/>
  <c r="C163" i="60" s="1"/>
  <c r="CC163" i="60" s="1"/>
  <c r="J66" i="1"/>
  <c r="C66" i="1" s="1"/>
  <c r="BT66" i="1" s="1"/>
  <c r="P202" i="60"/>
  <c r="C202" i="60" s="1"/>
  <c r="CC202" i="60" s="1"/>
  <c r="P404" i="60"/>
  <c r="C404" i="60" s="1"/>
  <c r="CC404" i="60" s="1"/>
  <c r="P21" i="60"/>
  <c r="C21" i="60" s="1"/>
  <c r="J410" i="1"/>
  <c r="C410" i="1" s="1"/>
  <c r="BT410" i="1" s="1"/>
  <c r="J254" i="1"/>
  <c r="C254" i="1" s="1"/>
  <c r="BT254" i="1" s="1"/>
  <c r="J25" i="1"/>
  <c r="C25" i="1" s="1"/>
  <c r="BT25" i="1" s="1"/>
  <c r="P482" i="60"/>
  <c r="C482" i="60" s="1"/>
  <c r="CC482" i="60" s="1"/>
  <c r="P42" i="60"/>
  <c r="C42" i="60" s="1"/>
  <c r="CC42" i="60" s="1"/>
  <c r="P472" i="60"/>
  <c r="C472" i="60" s="1"/>
  <c r="CC472" i="60" s="1"/>
  <c r="P157" i="60"/>
  <c r="C157" i="60" s="1"/>
  <c r="CC157" i="60" s="1"/>
  <c r="P51" i="60"/>
  <c r="C51" i="60" s="1"/>
  <c r="CC51" i="60" s="1"/>
  <c r="P170" i="60"/>
  <c r="C170" i="60" s="1"/>
  <c r="CC170" i="60" s="1"/>
  <c r="P73" i="60"/>
  <c r="C73" i="60" s="1"/>
  <c r="CC73" i="60" s="1"/>
  <c r="P117" i="60"/>
  <c r="C117" i="60" s="1"/>
  <c r="CC117" i="60" s="1"/>
  <c r="P23" i="60"/>
  <c r="C23" i="60" s="1"/>
  <c r="CC23" i="60" s="1"/>
  <c r="P360" i="60"/>
  <c r="C360" i="60" s="1"/>
  <c r="CC360" i="60" s="1"/>
  <c r="P407" i="60"/>
  <c r="C407" i="60" s="1"/>
  <c r="CC407" i="60" s="1"/>
  <c r="P272" i="60"/>
  <c r="C272" i="60" s="1"/>
  <c r="CC272" i="60" s="1"/>
  <c r="P239" i="60"/>
  <c r="C239" i="60" s="1"/>
  <c r="CC239" i="60" s="1"/>
  <c r="J103" i="1"/>
  <c r="C103" i="1" s="1"/>
  <c r="BT103" i="1" s="1"/>
  <c r="P462" i="60"/>
  <c r="C462" i="60" s="1"/>
  <c r="CC462" i="60" s="1"/>
  <c r="P385" i="60"/>
  <c r="C385" i="60" s="1"/>
  <c r="CC385" i="60" s="1"/>
  <c r="P492" i="60"/>
  <c r="C492" i="60" s="1"/>
  <c r="CC492" i="60" s="1"/>
  <c r="P94" i="60"/>
  <c r="C94" i="60" s="1"/>
  <c r="CC94" i="60" s="1"/>
  <c r="P213" i="60"/>
  <c r="C213" i="60" s="1"/>
  <c r="CC213" i="60" s="1"/>
  <c r="P148" i="60"/>
  <c r="C148" i="60" s="1"/>
  <c r="CC148" i="60" s="1"/>
  <c r="P87" i="60"/>
  <c r="C87" i="60" s="1"/>
  <c r="CC87" i="60" s="1"/>
  <c r="J259" i="1"/>
  <c r="C259" i="1" s="1"/>
  <c r="BT259" i="1" s="1"/>
  <c r="P498" i="60"/>
  <c r="C498" i="60" s="1"/>
  <c r="CC498" i="60" s="1"/>
  <c r="P234" i="60"/>
  <c r="C234" i="60" s="1"/>
  <c r="CC234" i="60" s="1"/>
  <c r="P49" i="60"/>
  <c r="C49" i="60" s="1"/>
  <c r="CC49" i="60" s="1"/>
  <c r="P384" i="60"/>
  <c r="C384" i="60" s="1"/>
  <c r="CC384" i="60" s="1"/>
  <c r="P431" i="60"/>
  <c r="C431" i="60" s="1"/>
  <c r="CC431" i="60" s="1"/>
  <c r="P332" i="60"/>
  <c r="C332" i="60" s="1"/>
  <c r="CC332" i="60" s="1"/>
  <c r="P271" i="60"/>
  <c r="C271" i="60" s="1"/>
  <c r="CC271" i="60" s="1"/>
  <c r="P501" i="60"/>
  <c r="C501" i="60" s="1"/>
  <c r="CC501" i="60" s="1"/>
  <c r="P412" i="60"/>
  <c r="C412" i="60" s="1"/>
  <c r="CC412" i="60" s="1"/>
  <c r="P459" i="60"/>
  <c r="C459" i="60" s="1"/>
  <c r="CC459" i="60" s="1"/>
  <c r="P37" i="60"/>
  <c r="C37" i="60" s="1"/>
  <c r="CC37" i="60" s="1"/>
  <c r="P52" i="60"/>
  <c r="C52" i="60" s="1"/>
  <c r="CC52" i="60" s="1"/>
  <c r="P25" i="60"/>
  <c r="C25" i="60" s="1"/>
  <c r="CC25" i="60" s="1"/>
  <c r="P198" i="60"/>
  <c r="C198" i="60" s="1"/>
  <c r="CC198" i="60" s="1"/>
  <c r="P347" i="60"/>
  <c r="C347" i="60" s="1"/>
  <c r="CC347" i="60" s="1"/>
  <c r="P252" i="60"/>
  <c r="C252" i="60" s="1"/>
  <c r="CC252" i="60" s="1"/>
  <c r="P263" i="60"/>
  <c r="C263" i="60" s="1"/>
  <c r="CC263" i="60" s="1"/>
  <c r="P291" i="60"/>
  <c r="C291" i="60" s="1"/>
  <c r="CC291" i="60" s="1"/>
  <c r="P3" i="60"/>
  <c r="C3" i="60" s="1"/>
  <c r="CC3" i="60" s="1"/>
  <c r="P12" i="60"/>
  <c r="C12" i="60" s="1"/>
  <c r="P59" i="60"/>
  <c r="C59" i="60" s="1"/>
  <c r="CC59" i="60" s="1"/>
  <c r="P445" i="60"/>
  <c r="C445" i="60" s="1"/>
  <c r="CC445" i="60" s="1"/>
  <c r="P376" i="60"/>
  <c r="C376" i="60" s="1"/>
  <c r="CC376" i="60" s="1"/>
  <c r="P427" i="60"/>
  <c r="C427" i="60" s="1"/>
  <c r="CC427" i="60" s="1"/>
  <c r="P324" i="60"/>
  <c r="C324" i="60" s="1"/>
  <c r="CC324" i="60" s="1"/>
  <c r="P8" i="60"/>
  <c r="C8" i="60" s="1"/>
  <c r="CC8" i="60" s="1"/>
  <c r="P480" i="60"/>
  <c r="C480" i="60" s="1"/>
  <c r="CC480" i="60" s="1"/>
  <c r="P134" i="60"/>
  <c r="C134" i="60" s="1"/>
  <c r="CC134" i="60" s="1"/>
  <c r="P306" i="60"/>
  <c r="C306" i="60" s="1"/>
  <c r="CC306" i="60" s="1"/>
  <c r="P216" i="60"/>
  <c r="C216" i="60" s="1"/>
  <c r="CC216" i="60" s="1"/>
  <c r="P231" i="60"/>
  <c r="C231" i="60" s="1"/>
  <c r="CC231" i="60" s="1"/>
  <c r="P255" i="60"/>
  <c r="C255" i="60" s="1"/>
  <c r="CC255" i="60" s="1"/>
  <c r="P232" i="60"/>
  <c r="C232" i="60" s="1"/>
  <c r="CC232" i="60" s="1"/>
  <c r="P279" i="60"/>
  <c r="C279" i="60" s="1"/>
  <c r="CC279" i="60" s="1"/>
  <c r="P27" i="60"/>
  <c r="C27" i="60" s="1"/>
  <c r="CC27" i="60" s="1"/>
  <c r="P320" i="60"/>
  <c r="C320" i="60" s="1"/>
  <c r="CC320" i="60" s="1"/>
  <c r="P368" i="60"/>
  <c r="C368" i="60" s="1"/>
  <c r="CC368" i="60" s="1"/>
  <c r="P434" i="60"/>
  <c r="C434" i="60" s="1"/>
  <c r="CC434" i="60" s="1"/>
  <c r="J461" i="1"/>
  <c r="C461" i="1" s="1"/>
  <c r="BT461" i="1" s="1"/>
  <c r="P244" i="60"/>
  <c r="C244" i="60" s="1"/>
  <c r="CC244" i="60" s="1"/>
  <c r="P225" i="60"/>
  <c r="C225" i="60" s="1"/>
  <c r="CC225" i="60" s="1"/>
  <c r="J269" i="1"/>
  <c r="C269" i="1" s="1"/>
  <c r="BT269" i="1" s="1"/>
  <c r="J108" i="1"/>
  <c r="C108" i="1" s="1"/>
  <c r="BT108" i="1" s="1"/>
  <c r="P295" i="60"/>
  <c r="C295" i="60" s="1"/>
  <c r="CC295" i="60" s="1"/>
  <c r="P298" i="60"/>
  <c r="C298" i="60" s="1"/>
  <c r="CC298" i="60" s="1"/>
  <c r="J335" i="1"/>
  <c r="C335" i="1" s="1"/>
  <c r="BT335" i="1" s="1"/>
  <c r="P450" i="60"/>
  <c r="C450" i="60" s="1"/>
  <c r="CC450" i="60" s="1"/>
  <c r="P474" i="60"/>
  <c r="C474" i="60" s="1"/>
  <c r="CC474" i="60" s="1"/>
  <c r="P372" i="60"/>
  <c r="C372" i="60" s="1"/>
  <c r="CC372" i="60" s="1"/>
  <c r="P248" i="60"/>
  <c r="C248" i="60" s="1"/>
  <c r="CC248" i="60" s="1"/>
  <c r="J338" i="1"/>
  <c r="C338" i="1" s="1"/>
  <c r="BT338" i="1" s="1"/>
  <c r="J425" i="1"/>
  <c r="C425" i="1" s="1"/>
  <c r="BT425" i="1" s="1"/>
  <c r="P418" i="60"/>
  <c r="C418" i="60" s="1"/>
  <c r="CC418" i="60" s="1"/>
  <c r="P274" i="60"/>
  <c r="C274" i="60" s="1"/>
  <c r="CC274" i="60" s="1"/>
  <c r="P364" i="60"/>
  <c r="C364" i="60" s="1"/>
  <c r="CC364" i="60" s="1"/>
  <c r="P312" i="60"/>
  <c r="C312" i="60" s="1"/>
  <c r="CC312" i="60" s="1"/>
  <c r="J346" i="1"/>
  <c r="C346" i="1" s="1"/>
  <c r="BT346" i="1" s="1"/>
  <c r="J293" i="1"/>
  <c r="C293" i="1" s="1"/>
  <c r="BT293" i="1" s="1"/>
  <c r="P130" i="60"/>
  <c r="C130" i="60" s="1"/>
  <c r="CC130" i="60" s="1"/>
  <c r="P303" i="60"/>
  <c r="C303" i="60" s="1"/>
  <c r="CC303" i="60" s="1"/>
  <c r="P78" i="60"/>
  <c r="C78" i="60" s="1"/>
  <c r="CC78" i="60" s="1"/>
  <c r="P132" i="60"/>
  <c r="C132" i="60" s="1"/>
  <c r="CC132" i="60" s="1"/>
  <c r="J353" i="1"/>
  <c r="C353" i="1" s="1"/>
  <c r="BT353" i="1" s="1"/>
  <c r="P65" i="60"/>
  <c r="C65" i="60" s="1"/>
  <c r="CC65" i="60" s="1"/>
  <c r="P169" i="60"/>
  <c r="C169" i="60" s="1"/>
  <c r="CC169" i="60" s="1"/>
  <c r="P301" i="60"/>
  <c r="C301" i="60" s="1"/>
  <c r="CC301" i="60" s="1"/>
  <c r="P63" i="60"/>
  <c r="C63" i="60" s="1"/>
  <c r="CC63" i="60" s="1"/>
  <c r="J240" i="1"/>
  <c r="C240" i="1" s="1"/>
  <c r="BT240" i="1" s="1"/>
  <c r="J391" i="1"/>
  <c r="C391" i="1" s="1"/>
  <c r="BT391" i="1" s="1"/>
  <c r="J290" i="1"/>
  <c r="C290" i="1" s="1"/>
  <c r="BT290" i="1" s="1"/>
  <c r="P58" i="60"/>
  <c r="C58" i="60" s="1"/>
  <c r="CC58" i="60" s="1"/>
  <c r="P329" i="60"/>
  <c r="C329" i="60" s="1"/>
  <c r="CC329" i="60" s="1"/>
  <c r="P280" i="60"/>
  <c r="C280" i="60" s="1"/>
  <c r="CC280" i="60" s="1"/>
  <c r="J500" i="1"/>
  <c r="C500" i="1" s="1"/>
  <c r="BT500" i="1" s="1"/>
  <c r="J281" i="1"/>
  <c r="C281" i="1" s="1"/>
  <c r="BT281" i="1" s="1"/>
  <c r="P315" i="60"/>
  <c r="C315" i="60" s="1"/>
  <c r="CC315" i="60" s="1"/>
  <c r="P362" i="60"/>
  <c r="C362" i="60" s="1"/>
  <c r="CC362" i="60" s="1"/>
  <c r="P400" i="60"/>
  <c r="C400" i="60" s="1"/>
  <c r="CC400" i="60" s="1"/>
  <c r="P13" i="60"/>
  <c r="C13" i="60" s="1"/>
  <c r="J351" i="1"/>
  <c r="C351" i="1" s="1"/>
  <c r="BT351" i="1" s="1"/>
  <c r="J339" i="1"/>
  <c r="C339" i="1" s="1"/>
  <c r="BT339" i="1" s="1"/>
  <c r="P458" i="60"/>
  <c r="C458" i="60" s="1"/>
  <c r="CC458" i="60" s="1"/>
  <c r="P26" i="60"/>
  <c r="C26" i="60" s="1"/>
  <c r="CC26" i="60" s="1"/>
  <c r="P456" i="60"/>
  <c r="C456" i="60" s="1"/>
  <c r="CC456" i="60" s="1"/>
  <c r="P328" i="60"/>
  <c r="C328" i="60" s="1"/>
  <c r="CC328" i="60" s="1"/>
  <c r="P349" i="60"/>
  <c r="C349" i="60" s="1"/>
  <c r="CC349" i="60" s="1"/>
  <c r="P313" i="60"/>
  <c r="C313" i="60" s="1"/>
  <c r="CC313" i="60" s="1"/>
  <c r="P371" i="60"/>
  <c r="C371" i="60" s="1"/>
  <c r="CC371" i="60" s="1"/>
  <c r="P236" i="60"/>
  <c r="C236" i="60" s="1"/>
  <c r="CC236" i="60" s="1"/>
  <c r="P191" i="60"/>
  <c r="C191" i="60" s="1"/>
  <c r="CC191" i="60" s="1"/>
  <c r="J327" i="1"/>
  <c r="C327" i="1" s="1"/>
  <c r="BT327" i="1" s="1"/>
  <c r="P406" i="60"/>
  <c r="C406" i="60" s="1"/>
  <c r="CC406" i="60" s="1"/>
  <c r="P273" i="60"/>
  <c r="C273" i="60" s="1"/>
  <c r="CC273" i="60" s="1"/>
  <c r="P464" i="60"/>
  <c r="C464" i="60" s="1"/>
  <c r="CC464" i="60" s="1"/>
  <c r="P22" i="60"/>
  <c r="C22" i="60" s="1"/>
  <c r="P141" i="60"/>
  <c r="C141" i="60" s="1"/>
  <c r="CC141" i="60" s="1"/>
  <c r="P100" i="60"/>
  <c r="C100" i="60" s="1"/>
  <c r="CC100" i="60" s="1"/>
  <c r="P35" i="60"/>
  <c r="C35" i="60" s="1"/>
  <c r="CC35" i="60" s="1"/>
  <c r="J227" i="1"/>
  <c r="C227" i="1" s="1"/>
  <c r="BT227" i="1" s="1"/>
  <c r="P370" i="60"/>
  <c r="C370" i="60" s="1"/>
  <c r="CC370" i="60" s="1"/>
  <c r="P106" i="60"/>
  <c r="C106" i="60" s="1"/>
  <c r="CC106" i="60" s="1"/>
  <c r="P461" i="60"/>
  <c r="C461" i="60" s="1"/>
  <c r="CC461" i="60" s="1"/>
  <c r="P348" i="60"/>
  <c r="C348" i="60" s="1"/>
  <c r="CC348" i="60" s="1"/>
  <c r="P399" i="60"/>
  <c r="C399" i="60" s="1"/>
  <c r="CC399" i="60" s="1"/>
  <c r="P300" i="60"/>
  <c r="C300" i="60" s="1"/>
  <c r="CC300" i="60" s="1"/>
  <c r="P227" i="60"/>
  <c r="C227" i="60" s="1"/>
  <c r="CC227" i="60" s="1"/>
  <c r="J304" i="1"/>
  <c r="C304" i="1" s="1"/>
  <c r="BT304" i="1" s="1"/>
  <c r="J360" i="1"/>
  <c r="C360" i="1" s="1"/>
  <c r="BT360" i="1" s="1"/>
  <c r="P466" i="60"/>
  <c r="C466" i="60" s="1"/>
  <c r="CC466" i="60" s="1"/>
  <c r="P118" i="60"/>
  <c r="C118" i="60" s="1"/>
  <c r="CC118" i="60" s="1"/>
  <c r="P281" i="60"/>
  <c r="C281" i="60" s="1"/>
  <c r="CC281" i="60" s="1"/>
  <c r="J492" i="1"/>
  <c r="C492" i="1" s="1"/>
  <c r="BT492" i="1" s="1"/>
  <c r="J214" i="1"/>
  <c r="C214" i="1" s="1"/>
  <c r="BT214" i="1" s="1"/>
  <c r="P258" i="60"/>
  <c r="C258" i="60" s="1"/>
  <c r="CC258" i="60" s="1"/>
  <c r="P326" i="60"/>
  <c r="C326" i="60" s="1"/>
  <c r="CC326" i="60" s="1"/>
  <c r="P278" i="60"/>
  <c r="C278" i="60" s="1"/>
  <c r="CC278" i="60" s="1"/>
  <c r="P164" i="60"/>
  <c r="C164" i="60" s="1"/>
  <c r="CC164" i="60" s="1"/>
  <c r="J414" i="1"/>
  <c r="C414" i="1" s="1"/>
  <c r="BT414" i="1" s="1"/>
  <c r="J393" i="1"/>
  <c r="C393" i="1" s="1"/>
  <c r="BT393" i="1" s="1"/>
  <c r="P162" i="60"/>
  <c r="C162" i="60" s="1"/>
  <c r="CC162" i="60" s="1"/>
  <c r="P449" i="60"/>
  <c r="C449" i="60" s="1"/>
  <c r="CC449" i="60" s="1"/>
  <c r="P254" i="60"/>
  <c r="C254" i="60" s="1"/>
  <c r="CC254" i="60" s="1"/>
  <c r="P240" i="60"/>
  <c r="C240" i="60" s="1"/>
  <c r="CC240" i="60" s="1"/>
  <c r="J402" i="1"/>
  <c r="C402" i="1" s="1"/>
  <c r="BT402" i="1" s="1"/>
  <c r="J202" i="1"/>
  <c r="C202" i="1" s="1"/>
  <c r="BT202" i="1" s="1"/>
  <c r="P409" i="60"/>
  <c r="C409" i="60" s="1"/>
  <c r="CC409" i="60" s="1"/>
  <c r="P485" i="60"/>
  <c r="C485" i="60" s="1"/>
  <c r="CC485" i="60" s="1"/>
  <c r="P463" i="60"/>
  <c r="C463" i="60" s="1"/>
  <c r="CC463" i="60" s="1"/>
  <c r="P56" i="60"/>
  <c r="C56" i="60" s="1"/>
  <c r="CC56" i="60" s="1"/>
  <c r="J193" i="1"/>
  <c r="C193" i="1" s="1"/>
  <c r="BT193" i="1" s="1"/>
  <c r="P438" i="60"/>
  <c r="C438" i="60" s="1"/>
  <c r="CC438" i="60" s="1"/>
  <c r="P476" i="60"/>
  <c r="C476" i="60" s="1"/>
  <c r="CC476" i="60" s="1"/>
  <c r="P173" i="60"/>
  <c r="C173" i="60" s="1"/>
  <c r="CC173" i="60" s="1"/>
  <c r="P337" i="60"/>
  <c r="C337" i="60" s="1"/>
  <c r="CC337" i="60" s="1"/>
  <c r="P394" i="60"/>
  <c r="C394" i="60" s="1"/>
  <c r="CC394" i="60" s="1"/>
  <c r="P190" i="60"/>
  <c r="C190" i="60" s="1"/>
  <c r="CC190" i="60" s="1"/>
  <c r="P204" i="60"/>
  <c r="C204" i="60" s="1"/>
  <c r="CC204" i="60" s="1"/>
  <c r="J190" i="1"/>
  <c r="C190" i="1" s="1"/>
  <c r="BT190" i="1" s="1"/>
  <c r="J249" i="1"/>
  <c r="C249" i="1" s="1"/>
  <c r="BT249" i="1" s="1"/>
  <c r="P34" i="60"/>
  <c r="C34" i="60" s="1"/>
  <c r="CC34" i="60" s="1"/>
  <c r="P82" i="60"/>
  <c r="C82" i="60" s="1"/>
  <c r="CC82" i="60" s="1"/>
  <c r="P323" i="60"/>
  <c r="C323" i="60" s="1"/>
  <c r="CC323" i="60" s="1"/>
  <c r="P276" i="60"/>
  <c r="C276" i="60" s="1"/>
  <c r="CC276" i="60" s="1"/>
  <c r="J446" i="1"/>
  <c r="C446" i="1" s="1"/>
  <c r="BT446" i="1" s="1"/>
  <c r="J299" i="1"/>
  <c r="C299" i="1" s="1"/>
  <c r="BT299" i="1" s="1"/>
  <c r="P290" i="60"/>
  <c r="C290" i="60" s="1"/>
  <c r="CC290" i="60" s="1"/>
  <c r="P346" i="60"/>
  <c r="C346" i="60" s="1"/>
  <c r="CC346" i="60" s="1"/>
  <c r="P380" i="60"/>
  <c r="C380" i="60" s="1"/>
  <c r="CC380" i="60" s="1"/>
  <c r="P260" i="60"/>
  <c r="C260" i="60" s="1"/>
  <c r="CC260" i="60" s="1"/>
  <c r="P249" i="60"/>
  <c r="C249" i="60" s="1"/>
  <c r="CC249" i="60" s="1"/>
  <c r="P246" i="60"/>
  <c r="C246" i="60" s="1"/>
  <c r="CC246" i="60" s="1"/>
  <c r="P333" i="60"/>
  <c r="C333" i="60" s="1"/>
  <c r="CC333" i="60" s="1"/>
  <c r="P192" i="60"/>
  <c r="C192" i="60" s="1"/>
  <c r="CC192" i="60" s="1"/>
  <c r="P139" i="60"/>
  <c r="C139" i="60" s="1"/>
  <c r="CC139" i="60" s="1"/>
  <c r="P350" i="60"/>
  <c r="C350" i="60" s="1"/>
  <c r="CC350" i="60" s="1"/>
  <c r="P81" i="60"/>
  <c r="C81" i="60" s="1"/>
  <c r="CC81" i="60" s="1"/>
  <c r="P428" i="60"/>
  <c r="C428" i="60" s="1"/>
  <c r="CC428" i="60" s="1"/>
  <c r="P475" i="60"/>
  <c r="C475" i="60" s="1"/>
  <c r="CC475" i="60" s="1"/>
  <c r="P61" i="60"/>
  <c r="C61" i="60" s="1"/>
  <c r="CC61" i="60" s="1"/>
  <c r="P64" i="60"/>
  <c r="C64" i="60" s="1"/>
  <c r="CC64" i="60" s="1"/>
  <c r="P194" i="60"/>
  <c r="C194" i="60" s="1"/>
  <c r="CC194" i="60" s="1"/>
  <c r="P490" i="60"/>
  <c r="C490" i="60" s="1"/>
  <c r="CC490" i="60" s="1"/>
  <c r="P397" i="60"/>
  <c r="C397" i="60" s="1"/>
  <c r="CC397" i="60" s="1"/>
  <c r="P302" i="60"/>
  <c r="C302" i="60" s="1"/>
  <c r="CC302" i="60" s="1"/>
  <c r="P363" i="60"/>
  <c r="C363" i="60" s="1"/>
  <c r="CC363" i="60" s="1"/>
  <c r="P264" i="60"/>
  <c r="C264" i="60" s="1"/>
  <c r="CC264" i="60" s="1"/>
  <c r="P175" i="60"/>
  <c r="C175" i="60" s="1"/>
  <c r="CC175" i="60" s="1"/>
  <c r="P381" i="60"/>
  <c r="C381" i="60" s="1"/>
  <c r="CC381" i="60" s="1"/>
  <c r="P339" i="60"/>
  <c r="C339" i="60" s="1"/>
  <c r="CC339" i="60" s="1"/>
  <c r="P391" i="60"/>
  <c r="C391" i="60" s="1"/>
  <c r="CC391" i="60" s="1"/>
  <c r="P292" i="60"/>
  <c r="C292" i="60" s="1"/>
  <c r="CC292" i="60" s="1"/>
  <c r="P259" i="60"/>
  <c r="C259" i="60" s="1"/>
  <c r="CC259" i="60" s="1"/>
  <c r="P452" i="60"/>
  <c r="C452" i="60" s="1"/>
  <c r="CC452" i="60" s="1"/>
  <c r="P70" i="60"/>
  <c r="C70" i="60" s="1"/>
  <c r="CC70" i="60" s="1"/>
  <c r="P197" i="60"/>
  <c r="C197" i="60" s="1"/>
  <c r="CC197" i="60" s="1"/>
  <c r="P180" i="60"/>
  <c r="C180" i="60" s="1"/>
  <c r="CC180" i="60" s="1"/>
  <c r="P195" i="60"/>
  <c r="C195" i="60" s="1"/>
  <c r="CC195" i="60" s="1"/>
  <c r="P223" i="60"/>
  <c r="C223" i="60" s="1"/>
  <c r="CC223" i="60" s="1"/>
  <c r="P200" i="60"/>
  <c r="C200" i="60" s="1"/>
  <c r="CC200" i="60" s="1"/>
  <c r="P251" i="60"/>
  <c r="C251" i="60" s="1"/>
  <c r="CC251" i="60" s="1"/>
  <c r="P355" i="60"/>
  <c r="C355" i="60" s="1"/>
  <c r="CC355" i="60" s="1"/>
  <c r="P256" i="60"/>
  <c r="C256" i="60" s="1"/>
  <c r="CC256" i="60" s="1"/>
  <c r="P211" i="60"/>
  <c r="C211" i="60" s="1"/>
  <c r="CC211" i="60" s="1"/>
  <c r="P420" i="60"/>
  <c r="C420" i="60" s="1"/>
  <c r="CC420" i="60" s="1"/>
  <c r="P6" i="60"/>
  <c r="C6" i="60" s="1"/>
  <c r="P133" i="60"/>
  <c r="C133" i="60" s="1"/>
  <c r="CC133" i="60" s="1"/>
  <c r="P144" i="60"/>
  <c r="C144" i="60" s="1"/>
  <c r="CC144" i="60" s="1"/>
  <c r="P159" i="60"/>
  <c r="C159" i="60" s="1"/>
  <c r="CC159" i="60" s="1"/>
  <c r="P183" i="60"/>
  <c r="C183" i="60" s="1"/>
  <c r="CC183" i="60" s="1"/>
  <c r="P168" i="60"/>
  <c r="C168" i="60" s="1"/>
  <c r="CC168" i="60" s="1"/>
  <c r="P219" i="60"/>
  <c r="C219" i="60" s="1"/>
  <c r="CC219" i="60" s="1"/>
  <c r="J407" i="1"/>
  <c r="C407" i="1" s="1"/>
  <c r="BT407" i="1" s="1"/>
  <c r="P440" i="60"/>
  <c r="C440" i="60" s="1"/>
  <c r="CC440" i="60" s="1"/>
  <c r="J333" i="1"/>
  <c r="C333" i="1" s="1"/>
  <c r="BT333" i="1" s="1"/>
  <c r="P160" i="60"/>
  <c r="C160" i="60" s="1"/>
  <c r="CC160" i="60" s="1"/>
  <c r="P470" i="60"/>
  <c r="C470" i="60" s="1"/>
  <c r="CC470" i="60" s="1"/>
  <c r="P343" i="60"/>
  <c r="C343" i="60" s="1"/>
  <c r="CC343" i="60" s="1"/>
  <c r="J460" i="1"/>
  <c r="C460" i="1" s="1"/>
  <c r="BT460" i="1" s="1"/>
  <c r="J342" i="1"/>
  <c r="C342" i="1" s="1"/>
  <c r="BT342" i="1" s="1"/>
  <c r="J124" i="1"/>
  <c r="C124" i="1" s="1"/>
  <c r="BT124" i="1" s="1"/>
  <c r="J369" i="1"/>
  <c r="C369" i="1" s="1"/>
  <c r="BT369" i="1" s="1"/>
  <c r="J182" i="1"/>
  <c r="C182" i="1" s="1"/>
  <c r="BT182" i="1" s="1"/>
  <c r="P441" i="60"/>
  <c r="C441" i="60" s="1"/>
  <c r="CC441" i="60" s="1"/>
  <c r="P18" i="60"/>
  <c r="C18" i="60" s="1"/>
  <c r="P126" i="60"/>
  <c r="C126" i="60" s="1"/>
  <c r="CC126" i="60" s="1"/>
  <c r="P88" i="60"/>
  <c r="C88" i="60" s="1"/>
  <c r="CC88" i="60" s="1"/>
  <c r="J452" i="1"/>
  <c r="C452" i="1" s="1"/>
  <c r="BT452" i="1" s="1"/>
  <c r="J280" i="1"/>
  <c r="C280" i="1" s="1"/>
  <c r="BT280" i="1" s="1"/>
  <c r="J361" i="1"/>
  <c r="C361" i="1" s="1"/>
  <c r="BT361" i="1" s="1"/>
  <c r="P193" i="60"/>
  <c r="C193" i="60" s="1"/>
  <c r="CC193" i="60" s="1"/>
  <c r="P325" i="60"/>
  <c r="C325" i="60" s="1"/>
  <c r="CC325" i="60" s="1"/>
  <c r="P110" i="60"/>
  <c r="C110" i="60" s="1"/>
  <c r="CC110" i="60" s="1"/>
  <c r="P156" i="60"/>
  <c r="C156" i="60" s="1"/>
  <c r="CC156" i="60" s="1"/>
  <c r="J76" i="1"/>
  <c r="C76" i="1" s="1"/>
  <c r="BT76" i="1" s="1"/>
  <c r="J170" i="1"/>
  <c r="C170" i="1" s="1"/>
  <c r="BT170" i="1" s="1"/>
  <c r="J235" i="1"/>
  <c r="C235" i="1" s="1"/>
  <c r="BT235" i="1" s="1"/>
  <c r="P161" i="60"/>
  <c r="C161" i="60" s="1"/>
  <c r="CC161" i="60" s="1"/>
  <c r="P389" i="60"/>
  <c r="C389" i="60" s="1"/>
  <c r="CC389" i="60" s="1"/>
  <c r="P395" i="60"/>
  <c r="C395" i="60" s="1"/>
  <c r="CC395" i="60" s="1"/>
  <c r="P267" i="60"/>
  <c r="C267" i="60" s="1"/>
  <c r="CC267" i="60" s="1"/>
  <c r="J380" i="1"/>
  <c r="C380" i="1" s="1"/>
  <c r="BT380" i="1" s="1"/>
  <c r="J148" i="1"/>
  <c r="C148" i="1" s="1"/>
  <c r="BT148" i="1" s="1"/>
  <c r="J143" i="1"/>
  <c r="C143" i="1" s="1"/>
  <c r="BT143" i="1" s="1"/>
  <c r="P218" i="60"/>
  <c r="C218" i="60" s="1"/>
  <c r="CC218" i="60" s="1"/>
  <c r="P408" i="60"/>
  <c r="C408" i="60" s="1"/>
  <c r="CC408" i="60" s="1"/>
  <c r="P29" i="60"/>
  <c r="C29" i="60" s="1"/>
  <c r="CC29" i="60" s="1"/>
  <c r="J248" i="1"/>
  <c r="C248" i="1" s="1"/>
  <c r="BT248" i="1" s="1"/>
  <c r="P66" i="60"/>
  <c r="C66" i="60" s="1"/>
  <c r="CC66" i="60" s="1"/>
  <c r="P114" i="60"/>
  <c r="C114" i="60" s="1"/>
  <c r="CC114" i="60" s="1"/>
  <c r="P46" i="60"/>
  <c r="C46" i="60" s="1"/>
  <c r="CC46" i="60" s="1"/>
  <c r="P120" i="60"/>
  <c r="C120" i="60" s="1"/>
  <c r="CC120" i="60" s="1"/>
  <c r="J217" i="1"/>
  <c r="C217" i="1" s="1"/>
  <c r="BT217" i="1" s="1"/>
  <c r="P314" i="60"/>
  <c r="C314" i="60" s="1"/>
  <c r="CC314" i="60" s="1"/>
  <c r="P401" i="60"/>
  <c r="C401" i="60" s="1"/>
  <c r="CC401" i="60" s="1"/>
  <c r="P182" i="60"/>
  <c r="C182" i="60" s="1"/>
  <c r="CC182" i="60" s="1"/>
  <c r="P196" i="60"/>
  <c r="C196" i="60" s="1"/>
  <c r="CC196" i="60" s="1"/>
  <c r="J354" i="1"/>
  <c r="C354" i="1" s="1"/>
  <c r="BT354" i="1" s="1"/>
  <c r="J140" i="1"/>
  <c r="C140" i="1" s="1"/>
  <c r="BT140" i="1" s="1"/>
  <c r="J373" i="1"/>
  <c r="C373" i="1" s="1"/>
  <c r="BT373" i="1" s="1"/>
  <c r="P489" i="60"/>
  <c r="C489" i="60" s="1"/>
  <c r="CC489" i="60" s="1"/>
  <c r="P50" i="60"/>
  <c r="C50" i="60" s="1"/>
  <c r="CC50" i="60" s="1"/>
  <c r="P294" i="60"/>
  <c r="C294" i="60" s="1"/>
  <c r="CC294" i="60" s="1"/>
  <c r="P176" i="60"/>
  <c r="C176" i="60" s="1"/>
  <c r="CC176" i="60" s="1"/>
  <c r="P121" i="60"/>
  <c r="C121" i="60" s="1"/>
  <c r="CC121" i="60" s="1"/>
  <c r="P174" i="60"/>
  <c r="C174" i="60" s="1"/>
  <c r="CC174" i="60" s="1"/>
  <c r="P277" i="60"/>
  <c r="C277" i="60" s="1"/>
  <c r="CC277" i="60" s="1"/>
  <c r="P152" i="60"/>
  <c r="C152" i="60" s="1"/>
  <c r="CC152" i="60" s="1"/>
  <c r="P95" i="60"/>
  <c r="C95" i="60" s="1"/>
  <c r="CC95" i="60" s="1"/>
  <c r="J263" i="1"/>
  <c r="C263" i="1" s="1"/>
  <c r="BT263" i="1" s="1"/>
  <c r="P386" i="60"/>
  <c r="C386" i="60" s="1"/>
  <c r="CC386" i="60" s="1"/>
  <c r="P250" i="60"/>
  <c r="C250" i="60" s="1"/>
  <c r="CC250" i="60" s="1"/>
  <c r="P469" i="60"/>
  <c r="C469" i="60" s="1"/>
  <c r="CC469" i="60" s="1"/>
  <c r="P392" i="60"/>
  <c r="C392" i="60" s="1"/>
  <c r="CC392" i="60" s="1"/>
  <c r="P435" i="60"/>
  <c r="C435" i="60" s="1"/>
  <c r="CC435" i="60" s="1"/>
  <c r="P336" i="60"/>
  <c r="C336" i="60" s="1"/>
  <c r="CC336" i="60" s="1"/>
  <c r="P24" i="60"/>
  <c r="C24" i="60" s="1"/>
  <c r="CC24" i="60" s="1"/>
  <c r="P457" i="60"/>
  <c r="C457" i="60" s="1"/>
  <c r="CC457" i="60" s="1"/>
  <c r="P378" i="60"/>
  <c r="C378" i="60" s="1"/>
  <c r="CC378" i="60" s="1"/>
  <c r="P330" i="60"/>
  <c r="C330" i="60" s="1"/>
  <c r="CC330" i="60" s="1"/>
  <c r="P230" i="60"/>
  <c r="C230" i="60" s="1"/>
  <c r="CC230" i="60" s="1"/>
  <c r="P322" i="60"/>
  <c r="C322" i="60" s="1"/>
  <c r="CC322" i="60" s="1"/>
  <c r="P224" i="60"/>
  <c r="C224" i="60" s="1"/>
  <c r="CC224" i="60" s="1"/>
  <c r="P131" i="60"/>
  <c r="C131" i="60" s="1"/>
  <c r="CC131" i="60" s="1"/>
  <c r="P309" i="60"/>
  <c r="C309" i="60" s="1"/>
  <c r="CC309" i="60" s="1"/>
  <c r="P286" i="60"/>
  <c r="C286" i="60" s="1"/>
  <c r="CC286" i="60" s="1"/>
  <c r="J493" i="1"/>
  <c r="C493" i="1" s="1"/>
  <c r="BT493" i="1" s="1"/>
  <c r="J200" i="1"/>
  <c r="C200" i="1" s="1"/>
  <c r="BT200" i="1" s="1"/>
  <c r="P93" i="60"/>
  <c r="C93" i="60" s="1"/>
  <c r="CC93" i="60" s="1"/>
  <c r="J53" i="1"/>
  <c r="C53" i="1" s="1"/>
  <c r="BT53" i="1" s="1"/>
  <c r="J343" i="1"/>
  <c r="C343" i="1" s="1"/>
  <c r="BT343" i="1" s="1"/>
  <c r="P17" i="60"/>
  <c r="C17" i="60" s="1"/>
  <c r="P203" i="60"/>
  <c r="C203" i="60" s="1"/>
  <c r="CC203" i="60" s="1"/>
  <c r="P138" i="60"/>
  <c r="C138" i="60" s="1"/>
  <c r="CC138" i="60" s="1"/>
  <c r="J56" i="1"/>
  <c r="C56" i="1" s="1"/>
  <c r="BT56" i="1" s="1"/>
  <c r="J207" i="1"/>
  <c r="C207" i="1" s="1"/>
  <c r="BT207" i="1" s="1"/>
  <c r="P257" i="60"/>
  <c r="C257" i="60" s="1"/>
  <c r="CC257" i="60" s="1"/>
  <c r="P345" i="60"/>
  <c r="C345" i="60" s="1"/>
  <c r="CC345" i="60" s="1"/>
  <c r="P491" i="60"/>
  <c r="C491" i="60" s="1"/>
  <c r="CC491" i="60" s="1"/>
  <c r="P4" i="60"/>
  <c r="C4" i="60" s="1"/>
  <c r="J499" i="1"/>
  <c r="C499" i="1" s="1"/>
  <c r="BT499" i="1" s="1"/>
  <c r="P454" i="60"/>
  <c r="C454" i="60" s="1"/>
  <c r="CC454" i="60" s="1"/>
  <c r="P493" i="60"/>
  <c r="C493" i="60" s="1"/>
  <c r="CC493" i="60" s="1"/>
  <c r="P483" i="60"/>
  <c r="C483" i="60" s="1"/>
  <c r="CC483" i="60" s="1"/>
  <c r="P80" i="60"/>
  <c r="C80" i="60" s="1"/>
  <c r="CC80" i="60" s="1"/>
  <c r="J495" i="1"/>
  <c r="C495" i="1" s="1"/>
  <c r="BT495" i="1" s="1"/>
  <c r="J138" i="1"/>
  <c r="C138" i="1" s="1"/>
  <c r="BT138" i="1" s="1"/>
  <c r="P446" i="60"/>
  <c r="C446" i="60" s="1"/>
  <c r="CC446" i="60" s="1"/>
  <c r="P201" i="60"/>
  <c r="C201" i="60" s="1"/>
  <c r="CC201" i="60" s="1"/>
  <c r="P317" i="60"/>
  <c r="C317" i="60" s="1"/>
  <c r="CC317" i="60" s="1"/>
  <c r="P171" i="60"/>
  <c r="C171" i="60" s="1"/>
  <c r="CC171" i="60" s="1"/>
  <c r="J326" i="1"/>
  <c r="C326" i="1" s="1"/>
  <c r="BT326" i="1" s="1"/>
  <c r="J121" i="1"/>
  <c r="C121" i="1" s="1"/>
  <c r="BT121" i="1" s="1"/>
  <c r="P74" i="60"/>
  <c r="C74" i="60" s="1"/>
  <c r="CC74" i="60" s="1"/>
  <c r="P334" i="60"/>
  <c r="C334" i="60" s="1"/>
  <c r="CC334" i="60" s="1"/>
  <c r="P288" i="60"/>
  <c r="C288" i="60" s="1"/>
  <c r="CC288" i="60" s="1"/>
  <c r="J472" i="1"/>
  <c r="C472" i="1" s="1"/>
  <c r="BT472" i="1" s="1"/>
  <c r="J194" i="1"/>
  <c r="C194" i="1" s="1"/>
  <c r="BT194" i="1" s="1"/>
  <c r="J267" i="1"/>
  <c r="C267" i="1" s="1"/>
  <c r="BT267" i="1" s="1"/>
  <c r="P377" i="60"/>
  <c r="C377" i="60" s="1"/>
  <c r="CC377" i="60" s="1"/>
  <c r="P177" i="60"/>
  <c r="C177" i="60" s="1"/>
  <c r="CC177" i="60" s="1"/>
  <c r="P451" i="60"/>
  <c r="C451" i="60" s="1"/>
  <c r="CC451" i="60" s="1"/>
  <c r="P40" i="60"/>
  <c r="C40" i="60" s="1"/>
  <c r="CC40" i="60" s="1"/>
  <c r="J126" i="1"/>
  <c r="C126" i="1" s="1"/>
  <c r="BT126" i="1" s="1"/>
  <c r="J175" i="1"/>
  <c r="C175" i="1" s="1"/>
  <c r="BT175" i="1" s="1"/>
  <c r="P494" i="60"/>
  <c r="C494" i="60" s="1"/>
  <c r="CC494" i="60" s="1"/>
  <c r="P145" i="60"/>
  <c r="C145" i="60" s="1"/>
  <c r="CC145" i="60" s="1"/>
  <c r="P38" i="60"/>
  <c r="C38" i="60" s="1"/>
  <c r="CC38" i="60" s="1"/>
  <c r="P116" i="60"/>
  <c r="C116" i="60" s="1"/>
  <c r="CC116" i="60" s="1"/>
  <c r="J211" i="1"/>
  <c r="C211" i="1" s="1"/>
  <c r="BT211" i="1" s="1"/>
  <c r="P289" i="60"/>
  <c r="C289" i="60" s="1"/>
  <c r="CC289" i="60" s="1"/>
  <c r="P353" i="60"/>
  <c r="C353" i="60" s="1"/>
  <c r="CC353" i="60" s="1"/>
  <c r="P150" i="60"/>
  <c r="C150" i="60" s="1"/>
  <c r="CC150" i="60" s="1"/>
  <c r="P96" i="60"/>
  <c r="C96" i="60" s="1"/>
  <c r="CC96" i="60" s="1"/>
  <c r="P496" i="60"/>
  <c r="C496" i="60" s="1"/>
  <c r="CC496" i="60" s="1"/>
  <c r="P102" i="60"/>
  <c r="C102" i="60" s="1"/>
  <c r="CC102" i="60" s="1"/>
  <c r="P149" i="60"/>
  <c r="C149" i="60" s="1"/>
  <c r="CC149" i="60" s="1"/>
  <c r="P112" i="60"/>
  <c r="C112" i="60" s="1"/>
  <c r="CC112" i="60" s="1"/>
  <c r="P43" i="60"/>
  <c r="C43" i="60" s="1"/>
  <c r="CC43" i="60" s="1"/>
  <c r="P226" i="60"/>
  <c r="C226" i="60" s="1"/>
  <c r="CC226" i="60" s="1"/>
  <c r="P122" i="60"/>
  <c r="C122" i="60" s="1"/>
  <c r="CC122" i="60" s="1"/>
  <c r="P405" i="60"/>
  <c r="C405" i="60" s="1"/>
  <c r="CC405" i="60" s="1"/>
  <c r="P352" i="60"/>
  <c r="C352" i="60" s="1"/>
  <c r="CC352" i="60" s="1"/>
  <c r="P403" i="60"/>
  <c r="C403" i="60" s="1"/>
  <c r="CC403" i="60" s="1"/>
  <c r="P304" i="60"/>
  <c r="C304" i="60" s="1"/>
  <c r="CC304" i="60" s="1"/>
  <c r="P275" i="60"/>
  <c r="C275" i="60" s="1"/>
  <c r="CC275" i="60" s="1"/>
  <c r="P335" i="60"/>
  <c r="C335" i="60" s="1"/>
  <c r="CC335" i="60" s="1"/>
  <c r="P178" i="60"/>
  <c r="C178" i="60" s="1"/>
  <c r="CC178" i="60" s="1"/>
  <c r="P217" i="60"/>
  <c r="C217" i="60" s="1"/>
  <c r="CC217" i="60" s="1"/>
  <c r="P158" i="60"/>
  <c r="C158" i="60" s="1"/>
  <c r="CC158" i="60" s="1"/>
  <c r="P261" i="60"/>
  <c r="C261" i="60" s="1"/>
  <c r="CC261" i="60" s="1"/>
  <c r="P184" i="60"/>
  <c r="C184" i="60" s="1"/>
  <c r="CC184" i="60" s="1"/>
  <c r="P79" i="60"/>
  <c r="C79" i="60" s="1"/>
  <c r="CC79" i="60" s="1"/>
  <c r="P185" i="60"/>
  <c r="C185" i="60" s="1"/>
  <c r="CC185" i="60" s="1"/>
  <c r="P214" i="60"/>
  <c r="C214" i="60" s="1"/>
  <c r="CC214" i="60" s="1"/>
  <c r="P311" i="60"/>
  <c r="C311" i="60" s="1"/>
  <c r="CC311" i="60" s="1"/>
  <c r="P212" i="60"/>
  <c r="C212" i="60" s="1"/>
  <c r="CC212" i="60" s="1"/>
  <c r="P167" i="60"/>
  <c r="C167" i="60" s="1"/>
  <c r="CC167" i="60" s="1"/>
  <c r="P388" i="60"/>
  <c r="C388" i="60" s="1"/>
  <c r="CC388" i="60" s="1"/>
  <c r="P471" i="60"/>
  <c r="C471" i="60" s="1"/>
  <c r="CC471" i="60" s="1"/>
  <c r="P69" i="60"/>
  <c r="C69" i="60" s="1"/>
  <c r="CC69" i="60" s="1"/>
  <c r="P108" i="60"/>
  <c r="C108" i="60" s="1"/>
  <c r="CC108" i="60" s="1"/>
  <c r="P119" i="60"/>
  <c r="C119" i="60" s="1"/>
  <c r="CC119" i="60" s="1"/>
  <c r="P147" i="60"/>
  <c r="C147" i="60" s="1"/>
  <c r="CC147" i="60" s="1"/>
  <c r="P136" i="60"/>
  <c r="C136" i="60" s="1"/>
  <c r="CC136" i="60" s="1"/>
  <c r="P187" i="60"/>
  <c r="C187" i="60" s="1"/>
  <c r="CC187" i="60" s="1"/>
  <c r="P140" i="60"/>
  <c r="C140" i="60" s="1"/>
  <c r="CC140" i="60" s="1"/>
  <c r="P31" i="60"/>
  <c r="C31" i="60" s="1"/>
  <c r="CC31" i="60" s="1"/>
  <c r="P57" i="60"/>
  <c r="C57" i="60" s="1"/>
  <c r="CC57" i="60" s="1"/>
  <c r="P142" i="60"/>
  <c r="C142" i="60" s="1"/>
  <c r="CC142" i="60" s="1"/>
  <c r="P245" i="60"/>
  <c r="C245" i="60" s="1"/>
  <c r="CC245" i="60" s="1"/>
  <c r="P172" i="60"/>
  <c r="C172" i="60" s="1"/>
  <c r="CC172" i="60" s="1"/>
  <c r="P115" i="60"/>
  <c r="C115" i="60" s="1"/>
  <c r="CC115" i="60" s="1"/>
  <c r="P356" i="60"/>
  <c r="C356" i="60" s="1"/>
  <c r="CC356" i="60" s="1"/>
  <c r="P439" i="60"/>
  <c r="C439" i="60" s="1"/>
  <c r="CC439" i="60" s="1"/>
  <c r="P5" i="60"/>
  <c r="C5" i="60" s="1"/>
  <c r="P72" i="60"/>
  <c r="C72" i="60" s="1"/>
  <c r="CC72" i="60" s="1"/>
  <c r="P83" i="60"/>
  <c r="C83" i="60" s="1"/>
  <c r="CC83" i="60" s="1"/>
  <c r="P111" i="60"/>
  <c r="C111" i="60" s="1"/>
  <c r="CC111" i="60" s="1"/>
  <c r="P104" i="60"/>
  <c r="C104" i="60" s="1"/>
  <c r="CC104" i="60" s="1"/>
  <c r="P155" i="60"/>
  <c r="C155" i="60" s="1"/>
  <c r="CC155" i="60" s="1"/>
  <c r="A6" i="55"/>
  <c r="A6" i="51"/>
  <c r="CC22" i="60" l="1"/>
  <c r="CC21" i="60"/>
  <c r="CC20" i="60"/>
  <c r="CC4" i="60"/>
  <c r="CC19" i="60"/>
  <c r="CC18" i="60"/>
  <c r="CC17" i="60"/>
  <c r="CC14" i="60"/>
  <c r="CC13" i="60"/>
  <c r="CC15" i="60"/>
  <c r="CC12" i="60"/>
  <c r="CC16" i="60"/>
  <c r="CC11" i="60"/>
  <c r="CC10" i="60"/>
  <c r="CC5" i="60"/>
  <c r="CC9" i="60"/>
  <c r="CC6" i="60"/>
  <c r="CC7" i="60"/>
  <c r="BT29" i="1"/>
  <c r="BT28" i="1"/>
  <c r="BT27" i="1"/>
  <c r="BT26" i="1"/>
  <c r="H39" i="51"/>
  <c r="E7" i="64"/>
  <c r="G7" i="64"/>
  <c r="C4" i="64"/>
  <c r="A4" i="64"/>
  <c r="A5" i="64" s="1"/>
  <c r="A7" i="55"/>
  <c r="A7" i="51"/>
  <c r="E8" i="64" l="1"/>
  <c r="G8" i="64"/>
  <c r="A8" i="55"/>
  <c r="C5" i="64"/>
  <c r="A6" i="64"/>
  <c r="A8" i="51"/>
  <c r="E9" i="64" l="1"/>
  <c r="G9" i="64"/>
  <c r="C6" i="64"/>
  <c r="A9" i="55"/>
  <c r="A9" i="51"/>
  <c r="A7" i="64"/>
  <c r="E10" i="64" l="1"/>
  <c r="G10" i="64"/>
  <c r="A10" i="55"/>
  <c r="C7" i="64"/>
  <c r="A8" i="64"/>
  <c r="A10" i="51"/>
  <c r="E11" i="64" l="1"/>
  <c r="G11" i="64"/>
  <c r="C8" i="64"/>
  <c r="A11" i="55"/>
  <c r="A9" i="64"/>
  <c r="A11" i="51"/>
  <c r="E12" i="64" l="1"/>
  <c r="G12" i="64"/>
  <c r="A12" i="55"/>
  <c r="C9" i="64"/>
  <c r="A12" i="51"/>
  <c r="A10" i="64"/>
  <c r="E13" i="64" l="1"/>
  <c r="G13" i="64"/>
  <c r="C10" i="64"/>
  <c r="A13" i="55"/>
  <c r="A11" i="64"/>
  <c r="A13" i="51"/>
  <c r="E14" i="64" l="1"/>
  <c r="G14" i="64"/>
  <c r="A14" i="55"/>
  <c r="C11" i="64"/>
  <c r="A14" i="51"/>
  <c r="A12" i="64"/>
  <c r="E15" i="64" l="1"/>
  <c r="G15" i="64"/>
  <c r="C12" i="64"/>
  <c r="A15" i="55"/>
  <c r="A13" i="64"/>
  <c r="A15" i="51"/>
  <c r="E16" i="64" l="1"/>
  <c r="G16" i="64"/>
  <c r="A16" i="55"/>
  <c r="C13" i="64"/>
  <c r="A14" i="64"/>
  <c r="A16" i="51"/>
  <c r="E17" i="64" l="1"/>
  <c r="G17" i="64"/>
  <c r="C14" i="64"/>
  <c r="A17" i="55"/>
  <c r="A17" i="51"/>
  <c r="A15" i="64"/>
  <c r="E18" i="64" l="1"/>
  <c r="G18" i="64"/>
  <c r="A18" i="55"/>
  <c r="C15" i="64"/>
  <c r="A18" i="51"/>
  <c r="A16" i="64"/>
  <c r="E19" i="64" l="1"/>
  <c r="G19" i="64"/>
  <c r="C16" i="64"/>
  <c r="A19" i="55"/>
  <c r="A17" i="64"/>
  <c r="A19" i="51"/>
  <c r="E10" i="62"/>
  <c r="E248" i="62"/>
  <c r="E167" i="61"/>
  <c r="E16" i="60"/>
  <c r="E402" i="61"/>
  <c r="E131" i="61"/>
  <c r="E328" i="62"/>
  <c r="E313" i="61"/>
  <c r="E343" i="60"/>
  <c r="E143" i="62"/>
  <c r="E440" i="62"/>
  <c r="E118" i="60"/>
  <c r="E362" i="61"/>
  <c r="E309" i="60"/>
  <c r="E437" i="62"/>
  <c r="E134" i="62"/>
  <c r="E312" i="60"/>
  <c r="E30" i="60"/>
  <c r="E79" i="60"/>
  <c r="E18" i="61"/>
  <c r="E488" i="62"/>
  <c r="E294" i="60"/>
  <c r="E447" i="61"/>
  <c r="E351" i="61"/>
  <c r="E106" i="60"/>
  <c r="E279" i="61"/>
  <c r="E47" i="61"/>
  <c r="E353" i="60"/>
  <c r="E271" i="61"/>
  <c r="E208" i="61"/>
  <c r="E388" i="60"/>
  <c r="E344" i="61"/>
  <c r="E212" i="62"/>
  <c r="E484" i="62"/>
  <c r="E182" i="61"/>
  <c r="E37" i="61"/>
  <c r="E231" i="60"/>
  <c r="E36" i="60"/>
  <c r="E306" i="62"/>
  <c r="E15" i="60"/>
  <c r="E228" i="60"/>
  <c r="E129" i="61"/>
  <c r="E134" i="60"/>
  <c r="E422" i="60"/>
  <c r="E221" i="60"/>
  <c r="E431" i="61"/>
  <c r="E37" i="62"/>
  <c r="E121" i="60"/>
  <c r="E61" i="60"/>
  <c r="E206" i="61"/>
  <c r="E489" i="62"/>
  <c r="E188" i="61"/>
  <c r="E332" i="62"/>
  <c r="E53" i="62"/>
  <c r="E267" i="60"/>
  <c r="E360" i="60"/>
  <c r="E374" i="61"/>
  <c r="E21" i="62"/>
  <c r="E239" i="60"/>
  <c r="E49" i="62"/>
  <c r="E131" i="60"/>
  <c r="E483" i="61"/>
  <c r="E487" i="62"/>
  <c r="E188" i="62"/>
  <c r="E148" i="60"/>
  <c r="E245" i="61"/>
  <c r="E271" i="62"/>
  <c r="E345" i="61"/>
  <c r="E46" i="62"/>
  <c r="F12" i="64"/>
  <c r="E499" i="61"/>
  <c r="E336" i="61"/>
  <c r="E230" i="61"/>
  <c r="E344" i="62"/>
  <c r="E204" i="62"/>
  <c r="E128" i="62"/>
  <c r="E74" i="62"/>
  <c r="D5" i="64"/>
  <c r="E417" i="62"/>
  <c r="E447" i="60"/>
  <c r="E168" i="62"/>
  <c r="E284" i="61"/>
  <c r="E464" i="60"/>
  <c r="E62" i="61"/>
  <c r="E350" i="61"/>
  <c r="E297" i="60"/>
  <c r="E346" i="60"/>
  <c r="E293" i="61"/>
  <c r="E368" i="62"/>
  <c r="E311" i="61"/>
  <c r="E492" i="62"/>
  <c r="E26" i="60"/>
  <c r="E48" i="60"/>
  <c r="E405" i="61"/>
  <c r="E424" i="61"/>
  <c r="E290" i="61"/>
  <c r="E255" i="61"/>
  <c r="E17" i="60"/>
  <c r="E15" i="61"/>
  <c r="E73" i="61"/>
  <c r="E353" i="62"/>
  <c r="E473" i="61"/>
  <c r="E214" i="61"/>
  <c r="E415" i="60"/>
  <c r="E140" i="61"/>
  <c r="E221" i="61"/>
  <c r="E272" i="60"/>
  <c r="E229" i="60"/>
  <c r="E198" i="62"/>
  <c r="E371" i="60"/>
  <c r="E285" i="61"/>
  <c r="E259" i="62"/>
  <c r="E142" i="60"/>
  <c r="E463" i="60"/>
  <c r="E386" i="60"/>
  <c r="E408" i="60"/>
  <c r="E414" i="62"/>
  <c r="E217" i="61"/>
  <c r="E85" i="62"/>
  <c r="E339" i="62"/>
  <c r="E183" i="61"/>
  <c r="E421" i="61"/>
  <c r="E138" i="61"/>
  <c r="E159" i="62"/>
  <c r="E469" i="60"/>
  <c r="E404" i="62"/>
  <c r="E101" i="62"/>
  <c r="E347" i="62"/>
  <c r="E172" i="61"/>
  <c r="E270" i="62"/>
  <c r="E196" i="60"/>
  <c r="E158" i="61"/>
  <c r="E424" i="60"/>
  <c r="E278" i="60"/>
  <c r="H4" i="64"/>
  <c r="E124" i="61"/>
  <c r="E464" i="62"/>
  <c r="E85" i="60"/>
  <c r="E363" i="61"/>
  <c r="E400" i="61"/>
  <c r="E125" i="62"/>
  <c r="E137" i="60"/>
  <c r="E69" i="60"/>
  <c r="E470" i="60"/>
  <c r="E489" i="61"/>
  <c r="E100" i="62"/>
  <c r="E98" i="62"/>
  <c r="E449" i="62"/>
  <c r="E42" i="62"/>
  <c r="E312" i="61"/>
  <c r="E327" i="62"/>
  <c r="E233" i="61"/>
  <c r="E10" i="61"/>
  <c r="E128" i="61"/>
  <c r="E318" i="60"/>
  <c r="E244" i="62"/>
  <c r="H7" i="64"/>
  <c r="E479" i="62"/>
  <c r="F5" i="64"/>
  <c r="E56" i="61"/>
  <c r="E465" i="60"/>
  <c r="E116" i="62"/>
  <c r="E269" i="60"/>
  <c r="E192" i="60"/>
  <c r="E364" i="61"/>
  <c r="E359" i="61"/>
  <c r="E297" i="62"/>
  <c r="E495" i="61"/>
  <c r="E68" i="62"/>
  <c r="E92" i="62"/>
  <c r="E66" i="61"/>
  <c r="E94" i="61"/>
  <c r="E204" i="61"/>
  <c r="E433" i="60"/>
  <c r="E273" i="60"/>
  <c r="E185" i="62"/>
  <c r="E224" i="62"/>
  <c r="E269" i="62"/>
  <c r="E327" i="60"/>
  <c r="E24" i="62"/>
  <c r="E471" i="60"/>
  <c r="E365" i="61"/>
  <c r="E284" i="62"/>
  <c r="E250" i="61"/>
  <c r="E25" i="61"/>
  <c r="E388" i="61"/>
  <c r="E329" i="60"/>
  <c r="E198" i="60"/>
  <c r="E149" i="61"/>
  <c r="E435" i="61"/>
  <c r="E166" i="60"/>
  <c r="E295" i="62"/>
  <c r="E132" i="60"/>
  <c r="E41" i="60"/>
  <c r="E130" i="61"/>
  <c r="E488" i="60"/>
  <c r="E254" i="61"/>
  <c r="E226" i="61"/>
  <c r="E82" i="61"/>
  <c r="E198" i="61"/>
  <c r="E48" i="61"/>
  <c r="E75" i="61"/>
  <c r="E477" i="60"/>
  <c r="E67" i="62"/>
  <c r="E469" i="61"/>
  <c r="E123" i="61"/>
  <c r="E109" i="62"/>
  <c r="E126" i="60"/>
  <c r="E396" i="62"/>
  <c r="E78" i="62"/>
  <c r="E360" i="61"/>
  <c r="E458" i="61"/>
  <c r="E145" i="61"/>
  <c r="E364" i="60"/>
  <c r="E480" i="60"/>
  <c r="E289" i="61"/>
  <c r="E289" i="62"/>
  <c r="E50" i="61"/>
  <c r="E121" i="61"/>
  <c r="E329" i="62"/>
  <c r="E205" i="60"/>
  <c r="B4" i="55"/>
  <c r="E276" i="62"/>
  <c r="E322" i="60"/>
  <c r="E139" i="60"/>
  <c r="E296" i="60"/>
  <c r="E134" i="61"/>
  <c r="E397" i="61"/>
  <c r="E283" i="62"/>
  <c r="E131" i="62"/>
  <c r="E456" i="60"/>
  <c r="E428" i="61"/>
  <c r="E115" i="61"/>
  <c r="E303" i="61"/>
  <c r="E172" i="60"/>
  <c r="E285" i="62"/>
  <c r="E364" i="62"/>
  <c r="E110" i="62"/>
  <c r="B13" i="51"/>
  <c r="E55" i="60"/>
  <c r="E401" i="60"/>
  <c r="E92" i="60"/>
  <c r="E348" i="61"/>
  <c r="E484" i="60"/>
  <c r="E480" i="61"/>
  <c r="E264" i="61"/>
  <c r="E165" i="61"/>
  <c r="E343" i="62"/>
  <c r="E9" i="62"/>
  <c r="E373" i="61"/>
  <c r="E500" i="62"/>
  <c r="F7" i="64"/>
  <c r="E241" i="60"/>
  <c r="E314" i="62"/>
  <c r="E435" i="62"/>
  <c r="E211" i="61"/>
  <c r="E252" i="60"/>
  <c r="E213" i="61"/>
  <c r="E209" i="60"/>
  <c r="E370" i="61"/>
  <c r="E171" i="60"/>
  <c r="E152" i="61"/>
  <c r="E446" i="61"/>
  <c r="E232" i="61"/>
  <c r="E472" i="60"/>
  <c r="E76" i="62"/>
  <c r="E174" i="62"/>
  <c r="E105" i="62"/>
  <c r="E163" i="62"/>
  <c r="E145" i="62"/>
  <c r="E482" i="60"/>
  <c r="E146" i="60"/>
  <c r="E346" i="61"/>
  <c r="E371" i="61"/>
  <c r="E303" i="62"/>
  <c r="E495" i="62"/>
  <c r="E151" i="61"/>
  <c r="E191" i="60"/>
  <c r="E351" i="62"/>
  <c r="E427" i="60"/>
  <c r="E115" i="60"/>
  <c r="E221" i="62"/>
  <c r="E287" i="60"/>
  <c r="E39" i="60"/>
  <c r="E197" i="60"/>
  <c r="E71" i="60"/>
  <c r="H6" i="64"/>
  <c r="E319" i="62"/>
  <c r="E218" i="62"/>
  <c r="E298" i="62"/>
  <c r="E392" i="61"/>
  <c r="E250" i="62"/>
  <c r="E61" i="62"/>
  <c r="E430" i="60"/>
  <c r="E339" i="60"/>
  <c r="E125" i="61"/>
  <c r="E354" i="61"/>
  <c r="E29" i="61"/>
  <c r="E261" i="60"/>
  <c r="E477" i="61"/>
  <c r="E362" i="62"/>
  <c r="E167" i="60"/>
  <c r="E45" i="60"/>
  <c r="E458" i="60"/>
  <c r="E199" i="60"/>
  <c r="E18" i="62"/>
  <c r="E66" i="62"/>
  <c r="E209" i="62"/>
  <c r="E215" i="60"/>
  <c r="E120" i="62"/>
  <c r="E435" i="60"/>
  <c r="E185" i="61"/>
  <c r="E11" i="60"/>
  <c r="E156" i="61"/>
  <c r="E395" i="61"/>
  <c r="E472" i="61"/>
  <c r="E81" i="60"/>
  <c r="E403" i="60"/>
  <c r="E299" i="62"/>
  <c r="E275" i="60"/>
  <c r="E106" i="61"/>
  <c r="E404" i="60"/>
  <c r="E69" i="62"/>
  <c r="E190" i="60"/>
  <c r="E170" i="61"/>
  <c r="B6" i="55"/>
  <c r="E161" i="62"/>
  <c r="E119" i="62"/>
  <c r="E429" i="62"/>
  <c r="E76" i="61"/>
  <c r="E442" i="61"/>
  <c r="E233" i="60"/>
  <c r="E281" i="60"/>
  <c r="E455" i="61"/>
  <c r="E183" i="62"/>
  <c r="E239" i="62"/>
  <c r="E476" i="61"/>
  <c r="E73" i="62"/>
  <c r="E109" i="61"/>
  <c r="E76" i="60"/>
  <c r="E491" i="61"/>
  <c r="E321" i="62"/>
  <c r="E468" i="60"/>
  <c r="E396" i="61"/>
  <c r="E90" i="60"/>
  <c r="E34" i="60"/>
  <c r="E366" i="62"/>
  <c r="E105" i="60"/>
  <c r="E383" i="62"/>
  <c r="E211" i="62"/>
  <c r="E391" i="62"/>
  <c r="E328" i="61"/>
  <c r="E184" i="62"/>
  <c r="E30" i="61"/>
  <c r="E159" i="61"/>
  <c r="B12" i="51"/>
  <c r="E350" i="62"/>
  <c r="E257" i="62"/>
  <c r="E14" i="62"/>
  <c r="E456" i="61"/>
  <c r="E415" i="62"/>
  <c r="E419" i="61"/>
  <c r="E455" i="62"/>
  <c r="E425" i="61"/>
  <c r="E235" i="61"/>
  <c r="E425" i="60"/>
  <c r="E62" i="60"/>
  <c r="E107" i="62"/>
  <c r="E379" i="61"/>
  <c r="E263" i="61"/>
  <c r="E267" i="61"/>
  <c r="E323" i="60"/>
  <c r="E113" i="62"/>
  <c r="E449" i="61"/>
  <c r="E262" i="62"/>
  <c r="E215" i="61"/>
  <c r="E453" i="60"/>
  <c r="E497" i="62"/>
  <c r="E36" i="62"/>
  <c r="E322" i="62"/>
  <c r="E172" i="62"/>
  <c r="E133" i="60"/>
  <c r="E272" i="61"/>
  <c r="E247" i="61"/>
  <c r="E112" i="61"/>
  <c r="E366" i="61"/>
  <c r="D6" i="64"/>
  <c r="E277" i="60"/>
  <c r="E197" i="62"/>
  <c r="E4" i="61"/>
  <c r="E426" i="62"/>
  <c r="E299" i="61"/>
  <c r="E462" i="62"/>
  <c r="E433" i="62"/>
  <c r="E302" i="60"/>
  <c r="E57" i="60"/>
  <c r="E328" i="60"/>
  <c r="E2" i="61"/>
  <c r="E155" i="62"/>
  <c r="E144" i="61"/>
  <c r="E83" i="61"/>
  <c r="E381" i="61"/>
  <c r="A3" i="56"/>
  <c r="E298" i="61"/>
  <c r="E380" i="60"/>
  <c r="E268" i="61"/>
  <c r="E220" i="61"/>
  <c r="E302" i="61"/>
  <c r="E314" i="61"/>
  <c r="E340" i="61"/>
  <c r="E480" i="62"/>
  <c r="E20" i="60"/>
  <c r="E377" i="60"/>
  <c r="E349" i="62"/>
  <c r="E88" i="62"/>
  <c r="E247" i="60"/>
  <c r="E148" i="61"/>
  <c r="E474" i="60"/>
  <c r="E15" i="62"/>
  <c r="E353" i="61"/>
  <c r="E156" i="62"/>
  <c r="E384" i="62"/>
  <c r="E426" i="61"/>
  <c r="E11" i="61"/>
  <c r="E381" i="62"/>
  <c r="E498" i="60"/>
  <c r="E152" i="60"/>
  <c r="E303" i="60"/>
  <c r="E395" i="60"/>
  <c r="E452" i="62"/>
  <c r="E118" i="61"/>
  <c r="E22" i="60"/>
  <c r="E489" i="60"/>
  <c r="E60" i="60"/>
  <c r="E169" i="62"/>
  <c r="E423" i="60"/>
  <c r="E126" i="61"/>
  <c r="E461" i="60"/>
  <c r="E388" i="62"/>
  <c r="E282" i="62"/>
  <c r="E63" i="62"/>
  <c r="E296" i="62"/>
  <c r="E282" i="60"/>
  <c r="E274" i="61"/>
  <c r="E367" i="60"/>
  <c r="E406" i="61"/>
  <c r="E179" i="62"/>
  <c r="E439" i="61"/>
  <c r="E112" i="62"/>
  <c r="E207" i="60"/>
  <c r="E434" i="62"/>
  <c r="E127" i="60"/>
  <c r="E234" i="62"/>
  <c r="E286" i="62"/>
  <c r="E97" i="62"/>
  <c r="E477" i="62"/>
  <c r="E34" i="62"/>
  <c r="E432" i="62"/>
  <c r="E385" i="60"/>
  <c r="E494" i="61"/>
  <c r="E108" i="60"/>
  <c r="E164" i="62"/>
  <c r="B8" i="51"/>
  <c r="E494" i="60"/>
  <c r="E237" i="61"/>
  <c r="E428" i="60"/>
  <c r="E94" i="62"/>
  <c r="E114" i="62"/>
  <c r="E367" i="61"/>
  <c r="E391" i="60"/>
  <c r="E371" i="62"/>
  <c r="E244" i="60"/>
  <c r="E459" i="62"/>
  <c r="E11" i="62"/>
  <c r="E382" i="62"/>
  <c r="E97" i="61"/>
  <c r="E26" i="62"/>
  <c r="E193" i="60"/>
  <c r="E104" i="61"/>
  <c r="E258" i="60"/>
  <c r="G3" i="56"/>
  <c r="E67" i="60"/>
  <c r="E201" i="61"/>
  <c r="E354" i="62"/>
  <c r="E58" i="62"/>
  <c r="E223" i="61"/>
  <c r="E141" i="61"/>
  <c r="E429" i="61"/>
  <c r="E304" i="62"/>
  <c r="E205" i="61"/>
  <c r="E414" i="61"/>
  <c r="E307" i="60"/>
  <c r="E78" i="61"/>
  <c r="E99" i="61"/>
  <c r="E117" i="60"/>
  <c r="E310" i="62"/>
  <c r="E490" i="60"/>
  <c r="H9" i="64"/>
  <c r="E257" i="61"/>
  <c r="E421" i="62"/>
  <c r="E81" i="62"/>
  <c r="E73" i="60"/>
  <c r="E83" i="60"/>
  <c r="E2" i="62"/>
  <c r="E36" i="61"/>
  <c r="E208" i="62"/>
  <c r="E12" i="62"/>
  <c r="E98" i="60"/>
  <c r="E335" i="61"/>
  <c r="E213" i="60"/>
  <c r="E23" i="62"/>
  <c r="E352" i="62"/>
  <c r="E431" i="60"/>
  <c r="E238" i="61"/>
  <c r="E375" i="62"/>
  <c r="E99" i="62"/>
  <c r="E286" i="61"/>
  <c r="E139" i="62"/>
  <c r="E162" i="61"/>
  <c r="E461" i="62"/>
  <c r="E86" i="61"/>
  <c r="B8" i="55"/>
  <c r="E358" i="61"/>
  <c r="E465" i="62"/>
  <c r="E467" i="60"/>
  <c r="E280" i="60"/>
  <c r="E402" i="62"/>
  <c r="E457" i="61"/>
  <c r="E458" i="62"/>
  <c r="E254" i="60"/>
  <c r="E450" i="62"/>
  <c r="E266" i="60"/>
  <c r="E260" i="60"/>
  <c r="E333" i="62"/>
  <c r="E104" i="62"/>
  <c r="H12" i="64"/>
  <c r="H8" i="64"/>
  <c r="E169" i="60"/>
  <c r="E75" i="62"/>
  <c r="E35" i="60"/>
  <c r="E25" i="60"/>
  <c r="E434" i="60"/>
  <c r="E181" i="62"/>
  <c r="E425" i="62"/>
  <c r="E292" i="61"/>
  <c r="E120" i="61"/>
  <c r="E261" i="62"/>
  <c r="E194" i="62"/>
  <c r="E390" i="62"/>
  <c r="E479" i="61"/>
  <c r="E487" i="61"/>
  <c r="E245" i="62"/>
  <c r="E12" i="60"/>
  <c r="E44" i="61"/>
  <c r="E361" i="60"/>
  <c r="E22" i="61"/>
  <c r="E253" i="61"/>
  <c r="E48" i="62"/>
  <c r="E450" i="61"/>
  <c r="E369" i="61"/>
  <c r="E394" i="62"/>
  <c r="E93" i="61"/>
  <c r="E437" i="61"/>
  <c r="E265" i="62"/>
  <c r="D8" i="64"/>
  <c r="E413" i="61"/>
  <c r="E123" i="60"/>
  <c r="E422" i="61"/>
  <c r="E396" i="60"/>
  <c r="E276" i="60"/>
  <c r="E219" i="62"/>
  <c r="E231" i="62"/>
  <c r="E289" i="60"/>
  <c r="E359" i="62"/>
  <c r="E357" i="62"/>
  <c r="E203" i="60"/>
  <c r="E249" i="61"/>
  <c r="E462" i="61"/>
  <c r="E302" i="62"/>
  <c r="E158" i="62"/>
  <c r="E411" i="61"/>
  <c r="E463" i="62"/>
  <c r="E372" i="62"/>
  <c r="E413" i="62"/>
  <c r="E108" i="62"/>
  <c r="B14" i="64"/>
  <c r="H15" i="64"/>
  <c r="E177" i="62"/>
  <c r="E58" i="61"/>
  <c r="E238" i="62"/>
  <c r="E247" i="62"/>
  <c r="E230" i="62"/>
  <c r="E82" i="62"/>
  <c r="E375" i="61"/>
  <c r="E387" i="62"/>
  <c r="E200" i="60"/>
  <c r="E215" i="62"/>
  <c r="E111" i="62"/>
  <c r="E419" i="62"/>
  <c r="E443" i="60"/>
  <c r="E45" i="61"/>
  <c r="E194" i="60"/>
  <c r="E393" i="60"/>
  <c r="E417" i="61"/>
  <c r="E175" i="61"/>
  <c r="E6" i="60"/>
  <c r="E182" i="62"/>
  <c r="E18" i="60"/>
  <c r="E4" i="62"/>
  <c r="E9" i="61"/>
  <c r="E199" i="62"/>
  <c r="E246" i="62"/>
  <c r="B6" i="51"/>
  <c r="E283" i="61"/>
  <c r="E155" i="60"/>
  <c r="E323" i="61"/>
  <c r="H11" i="64"/>
  <c r="E44" i="62"/>
  <c r="E116" i="61"/>
  <c r="E44" i="60"/>
  <c r="E309" i="61"/>
  <c r="E463" i="61"/>
  <c r="E38" i="60"/>
  <c r="D11" i="64"/>
  <c r="E486" i="60"/>
  <c r="E382" i="60"/>
  <c r="E484" i="61"/>
  <c r="E253" i="60"/>
  <c r="E426" i="60"/>
  <c r="E82" i="60"/>
  <c r="E8" i="60"/>
  <c r="E86" i="62"/>
  <c r="E164" i="60"/>
  <c r="E124" i="60"/>
  <c r="E403" i="61"/>
  <c r="E279" i="62"/>
  <c r="E478" i="62"/>
  <c r="E173" i="60"/>
  <c r="E161" i="61"/>
  <c r="E398" i="60"/>
  <c r="E494" i="62"/>
  <c r="E420" i="62"/>
  <c r="E243" i="60"/>
  <c r="E293" i="62"/>
  <c r="E317" i="60"/>
  <c r="E193" i="61"/>
  <c r="E114" i="61"/>
  <c r="E308" i="62"/>
  <c r="E342" i="62"/>
  <c r="E187" i="61"/>
  <c r="E137" i="62"/>
  <c r="B9" i="55"/>
  <c r="E385" i="61"/>
  <c r="E80" i="62"/>
  <c r="E325" i="61"/>
  <c r="E3" i="62"/>
  <c r="B10" i="55"/>
  <c r="E250" i="60"/>
  <c r="E91" i="62"/>
  <c r="E169" i="61"/>
  <c r="E334" i="60"/>
  <c r="E95" i="60"/>
  <c r="E119" i="61"/>
  <c r="E220" i="62"/>
  <c r="E144" i="62"/>
  <c r="E273" i="61"/>
  <c r="E342" i="61"/>
  <c r="E25" i="62"/>
  <c r="E479" i="60"/>
  <c r="E326" i="60"/>
  <c r="E178" i="60"/>
  <c r="D12" i="64"/>
  <c r="E194" i="61"/>
  <c r="E427" i="62"/>
  <c r="E168" i="60"/>
  <c r="E129" i="62"/>
  <c r="E490" i="62"/>
  <c r="E202" i="60"/>
  <c r="E351" i="60"/>
  <c r="E267" i="62"/>
  <c r="E411" i="60"/>
  <c r="E17" i="62"/>
  <c r="E332" i="60"/>
  <c r="E54" i="60"/>
  <c r="E277" i="61"/>
  <c r="E486" i="61"/>
  <c r="E450" i="60"/>
  <c r="E61" i="61"/>
  <c r="E173" i="62"/>
  <c r="E423" i="61"/>
  <c r="E317" i="62"/>
  <c r="E68" i="60"/>
  <c r="E346" i="62"/>
  <c r="E421" i="60"/>
  <c r="E501" i="61"/>
  <c r="E409" i="60"/>
  <c r="E366" i="60"/>
  <c r="E268" i="62"/>
  <c r="E156" i="60"/>
  <c r="E111" i="60"/>
  <c r="E51" i="60"/>
  <c r="E306" i="61"/>
  <c r="E105" i="61"/>
  <c r="E74" i="61"/>
  <c r="E160" i="62"/>
  <c r="E487" i="60"/>
  <c r="E314" i="60"/>
  <c r="E28" i="60"/>
  <c r="E243" i="62"/>
  <c r="E249" i="62"/>
  <c r="E222" i="60"/>
  <c r="E70" i="61"/>
  <c r="E216" i="61"/>
  <c r="B9" i="64"/>
  <c r="E386" i="62"/>
  <c r="E493" i="61"/>
  <c r="E261" i="61"/>
  <c r="E326" i="61"/>
  <c r="E428" i="62"/>
  <c r="E299" i="60"/>
  <c r="E323" i="62"/>
  <c r="E154" i="60"/>
  <c r="E207" i="61"/>
  <c r="E470" i="61"/>
  <c r="E52" i="60"/>
  <c r="E214" i="62"/>
  <c r="E235" i="62"/>
  <c r="E464" i="61"/>
  <c r="E102" i="62"/>
  <c r="E162" i="62"/>
  <c r="E32" i="60"/>
  <c r="E347" i="61"/>
  <c r="E228" i="61"/>
  <c r="E246" i="60"/>
  <c r="E292" i="62"/>
  <c r="F15" i="64"/>
  <c r="E288" i="62"/>
  <c r="E335" i="60"/>
  <c r="E230" i="60"/>
  <c r="E68" i="61"/>
  <c r="E10" i="60"/>
  <c r="E451" i="60"/>
  <c r="E319" i="60"/>
  <c r="E277" i="62"/>
  <c r="E400" i="62"/>
  <c r="E341" i="60"/>
  <c r="E286" i="60"/>
  <c r="E227" i="60"/>
  <c r="E38" i="61"/>
  <c r="E287" i="61"/>
  <c r="E79" i="62"/>
  <c r="E501" i="62"/>
  <c r="E29" i="60"/>
  <c r="E460" i="61"/>
  <c r="E165" i="62"/>
  <c r="E176" i="61"/>
  <c r="E389" i="61"/>
  <c r="E14" i="60"/>
  <c r="E341" i="61"/>
  <c r="E402" i="60"/>
  <c r="E128" i="60"/>
  <c r="E52" i="61"/>
  <c r="E54" i="61"/>
  <c r="E201" i="62"/>
  <c r="E218" i="60"/>
  <c r="E417" i="60"/>
  <c r="E462" i="60"/>
  <c r="E237" i="62"/>
  <c r="E229" i="62"/>
  <c r="E210" i="62"/>
  <c r="E349" i="61"/>
  <c r="E305" i="60"/>
  <c r="E14" i="61"/>
  <c r="E252" i="61"/>
  <c r="E459" i="61"/>
  <c r="E500" i="61"/>
  <c r="E150" i="60"/>
  <c r="E272" i="62"/>
  <c r="E331" i="61"/>
  <c r="E278" i="62"/>
  <c r="E152" i="62"/>
  <c r="E338" i="60"/>
  <c r="E162" i="60"/>
  <c r="E382" i="61"/>
  <c r="E117" i="62"/>
  <c r="E216" i="60"/>
  <c r="E3" i="61"/>
  <c r="E287" i="62"/>
  <c r="E88" i="61"/>
  <c r="E186" i="61"/>
  <c r="B4" i="51"/>
  <c r="E249" i="60"/>
  <c r="E46" i="61"/>
  <c r="E264" i="62"/>
  <c r="E93" i="62"/>
  <c r="E65" i="60"/>
  <c r="E163" i="60"/>
  <c r="E374" i="62"/>
  <c r="E313" i="62"/>
  <c r="E481" i="62"/>
  <c r="E51" i="62"/>
  <c r="E473" i="62"/>
  <c r="E452" i="61"/>
  <c r="E231" i="61"/>
  <c r="E49" i="61"/>
  <c r="E495" i="60"/>
  <c r="E457" i="60"/>
  <c r="E141" i="62"/>
  <c r="E478" i="60"/>
  <c r="E119" i="60"/>
  <c r="E474" i="62"/>
  <c r="E63" i="60"/>
  <c r="E499" i="62"/>
  <c r="E202" i="62"/>
  <c r="E104" i="60"/>
  <c r="E355" i="60"/>
  <c r="E497" i="61"/>
  <c r="E65" i="62"/>
  <c r="E196" i="61"/>
  <c r="B7" i="51"/>
  <c r="E89" i="62"/>
  <c r="H13" i="64"/>
  <c r="E35" i="62"/>
  <c r="D7" i="64"/>
  <c r="F6" i="64"/>
  <c r="E115" i="62"/>
  <c r="E410" i="62"/>
  <c r="E334" i="61"/>
  <c r="E358" i="60"/>
  <c r="E130" i="62"/>
  <c r="E438" i="62"/>
  <c r="E483" i="62"/>
  <c r="E114" i="60"/>
  <c r="E182" i="60"/>
  <c r="E200" i="62"/>
  <c r="E122" i="60"/>
  <c r="E387" i="60"/>
  <c r="E271" i="60"/>
  <c r="E234" i="61"/>
  <c r="E392" i="60"/>
  <c r="E136" i="62"/>
  <c r="E315" i="60"/>
  <c r="E384" i="61"/>
  <c r="E301" i="60"/>
  <c r="E141" i="60"/>
  <c r="E454" i="61"/>
  <c r="E2" i="60"/>
  <c r="F4" i="64"/>
  <c r="E130" i="60"/>
  <c r="E120" i="60"/>
  <c r="E319" i="61"/>
  <c r="E418" i="60"/>
  <c r="E166" i="61"/>
  <c r="E442" i="60"/>
  <c r="E356" i="60"/>
  <c r="E359" i="60"/>
  <c r="E334" i="62"/>
  <c r="E432" i="60"/>
  <c r="E398" i="61"/>
  <c r="E63" i="61"/>
  <c r="E410" i="61"/>
  <c r="E243" i="61"/>
  <c r="E473" i="60"/>
  <c r="E291" i="62"/>
  <c r="E288" i="61"/>
  <c r="E360" i="62"/>
  <c r="E219" i="61"/>
  <c r="E424" i="62"/>
  <c r="H14" i="64"/>
  <c r="E206" i="60"/>
  <c r="E316" i="61"/>
  <c r="E153" i="61"/>
  <c r="E465" i="61"/>
  <c r="E153" i="62"/>
  <c r="E191" i="61"/>
  <c r="E27" i="61"/>
  <c r="E437" i="60"/>
  <c r="E87" i="61"/>
  <c r="E165" i="60"/>
  <c r="C3" i="56"/>
  <c r="E251" i="60"/>
  <c r="E308" i="61"/>
  <c r="E265" i="61"/>
  <c r="E177" i="61"/>
  <c r="E330" i="62"/>
  <c r="E9" i="60"/>
  <c r="E157" i="60"/>
  <c r="E476" i="60"/>
  <c r="E238" i="60"/>
  <c r="E208" i="60"/>
  <c r="E148" i="62"/>
  <c r="E335" i="62"/>
  <c r="E269" i="61"/>
  <c r="E158" i="60"/>
  <c r="E368" i="61"/>
  <c r="E470" i="62"/>
  <c r="E116" i="60"/>
  <c r="E253" i="62"/>
  <c r="E117" i="61"/>
  <c r="E60" i="61"/>
  <c r="E85" i="61"/>
  <c r="E326" i="62"/>
  <c r="E420" i="61"/>
  <c r="E441" i="60"/>
  <c r="E225" i="62"/>
  <c r="E309" i="62"/>
  <c r="E356" i="61"/>
  <c r="E430" i="61"/>
  <c r="E71" i="61"/>
  <c r="E64" i="62"/>
  <c r="E476" i="62"/>
  <c r="E154" i="62"/>
  <c r="E153" i="60"/>
  <c r="E32" i="61"/>
  <c r="E103" i="61"/>
  <c r="E408" i="61"/>
  <c r="B5" i="55"/>
  <c r="E380" i="62"/>
  <c r="E20" i="61"/>
  <c r="E310" i="60"/>
  <c r="E291" i="60"/>
  <c r="E284" i="60"/>
  <c r="E455" i="60"/>
  <c r="E349" i="60"/>
  <c r="E274" i="62"/>
  <c r="E136" i="61"/>
  <c r="E195" i="61"/>
  <c r="E453" i="61"/>
  <c r="E252" i="62"/>
  <c r="E491" i="62"/>
  <c r="E436" i="62"/>
  <c r="E26" i="61"/>
  <c r="E204" i="60"/>
  <c r="E433" i="61"/>
  <c r="E219" i="60"/>
  <c r="E413" i="60"/>
  <c r="E461" i="61"/>
  <c r="E478" i="61"/>
  <c r="E342" i="60"/>
  <c r="E320" i="61"/>
  <c r="E265" i="60"/>
  <c r="E266" i="61"/>
  <c r="E189" i="62"/>
  <c r="E369" i="62"/>
  <c r="E246" i="61"/>
  <c r="E149" i="62"/>
  <c r="E95" i="62"/>
  <c r="E397" i="60"/>
  <c r="E276" i="61"/>
  <c r="E258" i="61"/>
  <c r="E171" i="62"/>
  <c r="E444" i="61"/>
  <c r="E100" i="61"/>
  <c r="E295" i="61"/>
  <c r="E35" i="61"/>
  <c r="E45" i="62"/>
  <c r="E180" i="60"/>
  <c r="E453" i="62"/>
  <c r="E448" i="62"/>
  <c r="E112" i="60"/>
  <c r="E242" i="61"/>
  <c r="E237" i="60"/>
  <c r="E401" i="62"/>
  <c r="E189" i="61"/>
  <c r="E304" i="60"/>
  <c r="E146" i="62"/>
  <c r="D4" i="64"/>
  <c r="E273" i="62"/>
  <c r="E394" i="61"/>
  <c r="E442" i="62"/>
  <c r="E373" i="60"/>
  <c r="E135" i="62"/>
  <c r="E200" i="61"/>
  <c r="E324" i="62"/>
  <c r="E144" i="60"/>
  <c r="B11" i="55"/>
  <c r="E37" i="60"/>
  <c r="E451" i="61"/>
  <c r="E497" i="60"/>
  <c r="B6" i="64"/>
  <c r="E397" i="62"/>
  <c r="E16" i="62"/>
  <c r="E51" i="61"/>
  <c r="E445" i="61"/>
  <c r="E175" i="62"/>
  <c r="E330" i="60"/>
  <c r="E348" i="60"/>
  <c r="E70" i="60"/>
  <c r="E312" i="62"/>
  <c r="E317" i="61"/>
  <c r="E151" i="62"/>
  <c r="E8" i="62"/>
  <c r="E430" i="62"/>
  <c r="E43" i="62"/>
  <c r="E77" i="60"/>
  <c r="E244" i="61"/>
  <c r="E293" i="60"/>
  <c r="E363" i="62"/>
  <c r="E191" i="62"/>
  <c r="E241" i="62"/>
  <c r="E171" i="61"/>
  <c r="E318" i="62"/>
  <c r="B7" i="64"/>
  <c r="E180" i="61"/>
  <c r="E483" i="60"/>
  <c r="E411" i="62"/>
  <c r="E16" i="61"/>
  <c r="E34" i="61"/>
  <c r="E60" i="62"/>
  <c r="E207" i="62"/>
  <c r="B11" i="64"/>
  <c r="E188" i="60"/>
  <c r="E19" i="62"/>
  <c r="E86" i="60"/>
  <c r="E370" i="62"/>
  <c r="E46" i="60"/>
  <c r="E331" i="60"/>
  <c r="E100" i="60"/>
  <c r="E376" i="62"/>
  <c r="E372" i="61"/>
  <c r="E236" i="60"/>
  <c r="E147" i="61"/>
  <c r="E193" i="62"/>
  <c r="E307" i="62"/>
  <c r="E418" i="62"/>
  <c r="E407" i="60"/>
  <c r="E488" i="61"/>
  <c r="E263" i="62"/>
  <c r="E436" i="60"/>
  <c r="B7" i="55"/>
  <c r="E225" i="61"/>
  <c r="E91" i="60"/>
  <c r="E399" i="61"/>
  <c r="E384" i="60"/>
  <c r="E80" i="61"/>
  <c r="E226" i="60"/>
  <c r="E127" i="61"/>
  <c r="E298" i="60"/>
  <c r="E345" i="60"/>
  <c r="E33" i="60"/>
  <c r="E3" i="60"/>
  <c r="E42" i="61"/>
  <c r="E493" i="62"/>
  <c r="E65" i="61"/>
  <c r="E56" i="60"/>
  <c r="E136" i="60"/>
  <c r="E358" i="62"/>
  <c r="E466" i="61"/>
  <c r="E245" i="60"/>
  <c r="E262" i="61"/>
  <c r="E300" i="62"/>
  <c r="E501" i="60"/>
  <c r="B14" i="55"/>
  <c r="E47" i="60"/>
  <c r="E13" i="61"/>
  <c r="E350" i="60"/>
  <c r="E19" i="60"/>
  <c r="E361" i="61"/>
  <c r="E170" i="62"/>
  <c r="E89" i="61"/>
  <c r="E203" i="62"/>
  <c r="E103" i="60"/>
  <c r="E24" i="61"/>
  <c r="E242" i="60"/>
  <c r="E39" i="61"/>
  <c r="E305" i="61"/>
  <c r="E400" i="60"/>
  <c r="E373" i="62"/>
  <c r="E96" i="62"/>
  <c r="E423" i="62"/>
  <c r="E295" i="60"/>
  <c r="E212" i="61"/>
  <c r="E27" i="62"/>
  <c r="E283" i="60"/>
  <c r="E31" i="62"/>
  <c r="E21" i="61"/>
  <c r="E127" i="62"/>
  <c r="E228" i="62"/>
  <c r="E338" i="61"/>
  <c r="E168" i="61"/>
  <c r="E406" i="60"/>
  <c r="E292" i="60"/>
  <c r="E369" i="60"/>
  <c r="E159" i="60"/>
  <c r="E39" i="62"/>
  <c r="E355" i="62"/>
  <c r="E420" i="60"/>
  <c r="E440" i="61"/>
  <c r="E99" i="60"/>
  <c r="E170" i="60"/>
  <c r="E248" i="60"/>
  <c r="E31" i="60"/>
  <c r="E256" i="60"/>
  <c r="E257" i="60"/>
  <c r="E445" i="60"/>
  <c r="E416" i="60"/>
  <c r="E446" i="62"/>
  <c r="E389" i="60"/>
  <c r="E436" i="61"/>
  <c r="E367" i="62"/>
  <c r="E357" i="60"/>
  <c r="E50" i="62"/>
  <c r="E325" i="62"/>
  <c r="E485" i="60"/>
  <c r="E264" i="60"/>
  <c r="E71" i="62"/>
  <c r="E8" i="61"/>
  <c r="E222" i="61"/>
  <c r="B15" i="51"/>
  <c r="E196" i="62"/>
  <c r="B8" i="64"/>
  <c r="E59" i="62"/>
  <c r="E375" i="60"/>
  <c r="E410" i="60"/>
  <c r="F14" i="64"/>
  <c r="E190" i="61"/>
  <c r="E321" i="60"/>
  <c r="E481" i="60"/>
  <c r="E379" i="62"/>
  <c r="E481" i="61"/>
  <c r="E21" i="60"/>
  <c r="E395" i="62"/>
  <c r="E365" i="62"/>
  <c r="E97" i="60"/>
  <c r="B16" i="51"/>
  <c r="E434" i="61"/>
  <c r="E383" i="60"/>
  <c r="E372" i="60"/>
  <c r="E324" i="61"/>
  <c r="E376" i="61"/>
  <c r="E468" i="62"/>
  <c r="E336" i="60"/>
  <c r="E311" i="62"/>
  <c r="E394" i="60"/>
  <c r="E380" i="61"/>
  <c r="B10" i="51"/>
  <c r="E354" i="60"/>
  <c r="E320" i="62"/>
  <c r="E408" i="62"/>
  <c r="E179" i="61"/>
  <c r="E220" i="60"/>
  <c r="E259" i="61"/>
  <c r="E67" i="61"/>
  <c r="E27" i="60"/>
  <c r="E427" i="61"/>
  <c r="E393" i="62"/>
  <c r="E441" i="62"/>
  <c r="E92" i="61"/>
  <c r="E40" i="60"/>
  <c r="E454" i="60"/>
  <c r="E53" i="60"/>
  <c r="E29" i="62"/>
  <c r="E64" i="60"/>
  <c r="E439" i="60"/>
  <c r="E492" i="60"/>
  <c r="E482" i="62"/>
  <c r="E133" i="61"/>
  <c r="E438" i="61"/>
  <c r="E22" i="62"/>
  <c r="E391" i="61"/>
  <c r="E174" i="61"/>
  <c r="E43" i="60"/>
  <c r="F9" i="64"/>
  <c r="E235" i="60"/>
  <c r="E80" i="60"/>
  <c r="E6" i="62"/>
  <c r="E452" i="60"/>
  <c r="E59" i="60"/>
  <c r="E333" i="60"/>
  <c r="E113" i="60"/>
  <c r="E40" i="61"/>
  <c r="E348" i="62"/>
  <c r="B5" i="51"/>
  <c r="E137" i="61"/>
  <c r="E297" i="61"/>
  <c r="E47" i="62"/>
  <c r="E53" i="61"/>
  <c r="E133" i="62"/>
  <c r="E336" i="62"/>
  <c r="E475" i="61"/>
  <c r="E416" i="62"/>
  <c r="E140" i="60"/>
  <c r="E142" i="62"/>
  <c r="E72" i="61"/>
  <c r="E101" i="60"/>
  <c r="E57" i="61"/>
  <c r="E325" i="60"/>
  <c r="E108" i="61"/>
  <c r="E339" i="61"/>
  <c r="E275" i="62"/>
  <c r="E225" i="60"/>
  <c r="F8" i="64"/>
  <c r="B12" i="64"/>
  <c r="E217" i="60"/>
  <c r="E77" i="62"/>
  <c r="E227" i="62"/>
  <c r="E288" i="60"/>
  <c r="E185" i="60"/>
  <c r="E190" i="62"/>
  <c r="E240" i="61"/>
  <c r="E5" i="62"/>
  <c r="E175" i="60"/>
  <c r="B5" i="64"/>
  <c r="E399" i="62"/>
  <c r="E180" i="62"/>
  <c r="E42" i="60"/>
  <c r="E209" i="61"/>
  <c r="E378" i="61"/>
  <c r="E377" i="62"/>
  <c r="E486" i="62"/>
  <c r="E482" i="61"/>
  <c r="E485" i="62"/>
  <c r="E260" i="62"/>
  <c r="E84" i="61"/>
  <c r="E378" i="60"/>
  <c r="E310" i="61"/>
  <c r="E240" i="62"/>
  <c r="E401" i="61"/>
  <c r="E240" i="60"/>
  <c r="E340" i="62"/>
  <c r="E55" i="61"/>
  <c r="E201" i="60"/>
  <c r="E496" i="62"/>
  <c r="E301" i="61"/>
  <c r="E30" i="62"/>
  <c r="E59" i="61"/>
  <c r="E383" i="61"/>
  <c r="H5" i="64"/>
  <c r="E161" i="60"/>
  <c r="E77" i="61"/>
  <c r="E236" i="62"/>
  <c r="E475" i="62"/>
  <c r="E143" i="61"/>
  <c r="E379" i="60"/>
  <c r="E472" i="62"/>
  <c r="E365" i="60"/>
  <c r="E96" i="60"/>
  <c r="E443" i="61"/>
  <c r="E327" i="61"/>
  <c r="E405" i="62"/>
  <c r="E110" i="61"/>
  <c r="E316" i="62"/>
  <c r="E126" i="62"/>
  <c r="E280" i="62"/>
  <c r="E449" i="60"/>
  <c r="E457" i="62"/>
  <c r="E409" i="62"/>
  <c r="E138" i="60"/>
  <c r="E390" i="60"/>
  <c r="E160" i="60"/>
  <c r="E91" i="61"/>
  <c r="E387" i="61"/>
  <c r="E70" i="62"/>
  <c r="E216" i="62"/>
  <c r="E256" i="61"/>
  <c r="H17" i="64"/>
  <c r="E222" i="62"/>
  <c r="E210" i="60"/>
  <c r="E444" i="62"/>
  <c r="E206" i="62"/>
  <c r="E352" i="61"/>
  <c r="E278" i="61"/>
  <c r="E306" i="60"/>
  <c r="E7" i="60"/>
  <c r="E280" i="61"/>
  <c r="E262" i="60"/>
  <c r="E270" i="60"/>
  <c r="E316" i="60"/>
  <c r="E496" i="61"/>
  <c r="E40" i="62"/>
  <c r="E24" i="60"/>
  <c r="E56" i="62"/>
  <c r="E337" i="62"/>
  <c r="E368" i="60"/>
  <c r="E412" i="60"/>
  <c r="E72" i="60"/>
  <c r="E232" i="60"/>
  <c r="E195" i="60"/>
  <c r="E496" i="60"/>
  <c r="E438" i="60"/>
  <c r="E122" i="61"/>
  <c r="E447" i="62"/>
  <c r="E498" i="61"/>
  <c r="E242" i="62"/>
  <c r="E443" i="62"/>
  <c r="E376" i="60"/>
  <c r="E490" i="61"/>
  <c r="E377" i="61"/>
  <c r="E407" i="61"/>
  <c r="E150" i="62"/>
  <c r="E151" i="60"/>
  <c r="E66" i="60"/>
  <c r="E13" i="62"/>
  <c r="E469" i="62"/>
  <c r="E69" i="61"/>
  <c r="E224" i="60"/>
  <c r="E337" i="60"/>
  <c r="E333" i="61"/>
  <c r="E281" i="61"/>
  <c r="E28" i="62"/>
  <c r="E192" i="61"/>
  <c r="E313" i="60"/>
  <c r="E390" i="61"/>
  <c r="E256" i="62"/>
  <c r="E55" i="62"/>
  <c r="E251" i="62"/>
  <c r="E330" i="61"/>
  <c r="E500" i="60"/>
  <c r="E12" i="61"/>
  <c r="E54" i="62"/>
  <c r="E416" i="61"/>
  <c r="E213" i="62"/>
  <c r="E386" i="61"/>
  <c r="E83" i="62"/>
  <c r="E143" i="60"/>
  <c r="E409" i="61"/>
  <c r="E229" i="61"/>
  <c r="E195" i="62"/>
  <c r="E107" i="60"/>
  <c r="E94" i="60"/>
  <c r="B15" i="55"/>
  <c r="E93" i="60"/>
  <c r="E248" i="61"/>
  <c r="E218" i="61"/>
  <c r="E370" i="60"/>
  <c r="E31" i="61"/>
  <c r="E102" i="61"/>
  <c r="E405" i="60"/>
  <c r="E81" i="61"/>
  <c r="E38" i="62"/>
  <c r="E58" i="60"/>
  <c r="E181" i="61"/>
  <c r="E239" i="61"/>
  <c r="E318" i="61"/>
  <c r="E87" i="62"/>
  <c r="E356" i="62"/>
  <c r="E422" i="62"/>
  <c r="E189" i="60"/>
  <c r="E90" i="61"/>
  <c r="E466" i="62"/>
  <c r="E101" i="61"/>
  <c r="E448" i="60"/>
  <c r="E374" i="60"/>
  <c r="E412" i="62"/>
  <c r="E431" i="62"/>
  <c r="E163" i="61"/>
  <c r="E444" i="60"/>
  <c r="E337" i="61"/>
  <c r="E181" i="60"/>
  <c r="B12" i="55"/>
  <c r="E347" i="60"/>
  <c r="E187" i="60"/>
  <c r="E459" i="60"/>
  <c r="E290" i="62"/>
  <c r="E197" i="61"/>
  <c r="E266" i="62"/>
  <c r="E147" i="60"/>
  <c r="E315" i="61"/>
  <c r="E403" i="62"/>
  <c r="E468" i="61"/>
  <c r="E440" i="60"/>
  <c r="H10" i="64"/>
  <c r="E340" i="60"/>
  <c r="E174" i="60"/>
  <c r="E210" i="61"/>
  <c r="E381" i="60"/>
  <c r="E95" i="61"/>
  <c r="E145" i="60"/>
  <c r="E296" i="61"/>
  <c r="E429" i="60"/>
  <c r="B9" i="51"/>
  <c r="E178" i="61"/>
  <c r="E74" i="60"/>
  <c r="E362" i="60"/>
  <c r="E139" i="61"/>
  <c r="E404" i="61"/>
  <c r="E446" i="60"/>
  <c r="E178" i="62"/>
  <c r="E176" i="60"/>
  <c r="E232" i="62"/>
  <c r="E304" i="61"/>
  <c r="E315" i="62"/>
  <c r="E138" i="62"/>
  <c r="E135" i="60"/>
  <c r="E187" i="62"/>
  <c r="E19" i="61"/>
  <c r="E301" i="62"/>
  <c r="E173" i="61"/>
  <c r="E439" i="62"/>
  <c r="E33" i="61"/>
  <c r="E103" i="62"/>
  <c r="E255" i="60"/>
  <c r="B13" i="64"/>
  <c r="E344" i="60"/>
  <c r="F16" i="64"/>
  <c r="E214" i="60"/>
  <c r="E203" i="61"/>
  <c r="E123" i="62"/>
  <c r="E155" i="61"/>
  <c r="B13" i="55"/>
  <c r="E28" i="61"/>
  <c r="E471" i="62"/>
  <c r="E111" i="61"/>
  <c r="D10" i="64"/>
  <c r="E305" i="62"/>
  <c r="E199" i="61"/>
  <c r="E499" i="60"/>
  <c r="E96" i="61"/>
  <c r="E345" i="62"/>
  <c r="E33" i="62"/>
  <c r="E498" i="62"/>
  <c r="E183" i="60"/>
  <c r="E147" i="62"/>
  <c r="E41" i="61"/>
  <c r="E142" i="61"/>
  <c r="E205" i="62"/>
  <c r="E290" i="60"/>
  <c r="E125" i="60"/>
  <c r="E294" i="61"/>
  <c r="E329" i="61"/>
  <c r="E79" i="61"/>
  <c r="E451" i="62"/>
  <c r="E255" i="62"/>
  <c r="E294" i="62"/>
  <c r="E236" i="61"/>
  <c r="E441" i="61"/>
  <c r="E118" i="62"/>
  <c r="E418" i="61"/>
  <c r="E466" i="60"/>
  <c r="E149" i="60"/>
  <c r="E415" i="61"/>
  <c r="E75" i="60"/>
  <c r="E17" i="61"/>
  <c r="E13" i="60"/>
  <c r="E89" i="60"/>
  <c r="E343" i="61"/>
  <c r="E62" i="62"/>
  <c r="E72" i="62"/>
  <c r="A2" i="50"/>
  <c r="E254" i="62"/>
  <c r="F10" i="64"/>
  <c r="E102" i="60"/>
  <c r="E274" i="60"/>
  <c r="E338" i="62"/>
  <c r="E50" i="60"/>
  <c r="E412" i="61"/>
  <c r="E341" i="62"/>
  <c r="E493" i="60"/>
  <c r="E285" i="60"/>
  <c r="E166" i="62"/>
  <c r="E355" i="61"/>
  <c r="E107" i="61"/>
  <c r="E241" i="61"/>
  <c r="E5" i="61"/>
  <c r="E378" i="62"/>
  <c r="E263" i="60"/>
  <c r="E122" i="62"/>
  <c r="E41" i="62"/>
  <c r="E399" i="60"/>
  <c r="E184" i="60"/>
  <c r="E475" i="60"/>
  <c r="E135" i="61"/>
  <c r="E7" i="62"/>
  <c r="E88" i="60"/>
  <c r="E322" i="61"/>
  <c r="E121" i="62"/>
  <c r="F11" i="64"/>
  <c r="B4" i="64"/>
  <c r="E398" i="62"/>
  <c r="E474" i="61"/>
  <c r="E224" i="61"/>
  <c r="E106" i="62"/>
  <c r="E98" i="61"/>
  <c r="E84" i="62"/>
  <c r="E393" i="61"/>
  <c r="E49" i="60"/>
  <c r="E217" i="62"/>
  <c r="B14" i="51"/>
  <c r="E78" i="60"/>
  <c r="E233" i="62"/>
  <c r="E454" i="62"/>
  <c r="E307" i="61"/>
  <c r="E492" i="61"/>
  <c r="E491" i="60"/>
  <c r="E202" i="61"/>
  <c r="E154" i="61"/>
  <c r="D9" i="64"/>
  <c r="E282" i="61"/>
  <c r="E23" i="60"/>
  <c r="E132" i="62"/>
  <c r="E311" i="60"/>
  <c r="E129" i="60"/>
  <c r="E448" i="61"/>
  <c r="E167" i="62"/>
  <c r="E157" i="62"/>
  <c r="E223" i="62"/>
  <c r="E186" i="62"/>
  <c r="E467" i="61"/>
  <c r="E324" i="60"/>
  <c r="E176" i="62"/>
  <c r="E164" i="61"/>
  <c r="E407" i="62"/>
  <c r="E6" i="61"/>
  <c r="E258" i="62"/>
  <c r="E460" i="62"/>
  <c r="E300" i="61"/>
  <c r="E20" i="62"/>
  <c r="E87" i="60"/>
  <c r="E4" i="60"/>
  <c r="E146" i="61"/>
  <c r="E419" i="60"/>
  <c r="E7" i="61"/>
  <c r="E320" i="60"/>
  <c r="E275" i="61"/>
  <c r="B10" i="64"/>
  <c r="E3" i="56"/>
  <c r="E361" i="62"/>
  <c r="E406" i="62"/>
  <c r="E392" i="62"/>
  <c r="E260" i="61"/>
  <c r="E467" i="62"/>
  <c r="E84" i="60"/>
  <c r="D13" i="64"/>
  <c r="E268" i="60"/>
  <c r="E363" i="60"/>
  <c r="E357" i="61"/>
  <c r="E234" i="60"/>
  <c r="E113" i="61"/>
  <c r="E23" i="61"/>
  <c r="F13" i="64"/>
  <c r="E52" i="62"/>
  <c r="E352" i="60"/>
  <c r="E485" i="61"/>
  <c r="E184" i="61"/>
  <c r="E5" i="60"/>
  <c r="E124" i="62"/>
  <c r="E456" i="62"/>
  <c r="E279" i="60"/>
  <c r="E109" i="60"/>
  <c r="E110" i="60"/>
  <c r="E445" i="62"/>
  <c r="E270" i="61"/>
  <c r="E179" i="60"/>
  <c r="B16" i="55"/>
  <c r="H18" i="64"/>
  <c r="B17" i="55"/>
  <c r="E211" i="60"/>
  <c r="E414" i="60"/>
  <c r="E281" i="62"/>
  <c r="E32" i="62"/>
  <c r="E332" i="61"/>
  <c r="E460" i="60"/>
  <c r="E321" i="61"/>
  <c r="E157" i="61"/>
  <c r="E471" i="61"/>
  <c r="E212" i="60"/>
  <c r="E192" i="62"/>
  <c r="E132" i="61"/>
  <c r="B17" i="51"/>
  <c r="E140" i="62"/>
  <c r="E223" i="60"/>
  <c r="E385" i="62"/>
  <c r="H16" i="64"/>
  <c r="E90" i="62"/>
  <c r="E227" i="61"/>
  <c r="E259" i="60"/>
  <c r="E57" i="62"/>
  <c r="B11" i="51"/>
  <c r="E291" i="61"/>
  <c r="E251" i="61"/>
  <c r="E331" i="62"/>
  <c r="E432" i="61"/>
  <c r="E308" i="60"/>
  <c r="E226" i="62"/>
  <c r="E150" i="61"/>
  <c r="E160" i="61"/>
  <c r="E177" i="60"/>
  <c r="E300" i="60"/>
  <c r="E186" i="60"/>
  <c r="E43" i="61"/>
  <c r="E389" i="62"/>
  <c r="D14" i="64"/>
  <c r="B15" i="64"/>
  <c r="E64" i="61"/>
  <c r="F17" i="64"/>
  <c r="B16" i="64"/>
  <c r="H19" i="64"/>
  <c r="B18" i="51"/>
  <c r="F18" i="64"/>
  <c r="B18" i="55"/>
  <c r="D15" i="64"/>
  <c r="F11" i="51" l="1"/>
  <c r="V11" i="51"/>
  <c r="P11" i="51"/>
  <c r="H11" i="51"/>
  <c r="X11" i="51" s="1"/>
  <c r="E11" i="51"/>
  <c r="N11" i="51"/>
  <c r="T11" i="51"/>
  <c r="S11" i="51"/>
  <c r="W11" i="51"/>
  <c r="J11" i="51"/>
  <c r="D11" i="51"/>
  <c r="O11" i="51"/>
  <c r="C11" i="51"/>
  <c r="L11" i="51"/>
  <c r="G11" i="51"/>
  <c r="R11" i="51"/>
  <c r="U11" i="51"/>
  <c r="I11" i="51"/>
  <c r="Q11" i="51"/>
  <c r="K11" i="51"/>
  <c r="M11" i="51"/>
  <c r="O17" i="51"/>
  <c r="F17" i="51"/>
  <c r="N17" i="51"/>
  <c r="K17" i="51"/>
  <c r="W17" i="51"/>
  <c r="P17" i="51"/>
  <c r="S17" i="51"/>
  <c r="T17" i="51"/>
  <c r="J17" i="51"/>
  <c r="H17" i="51"/>
  <c r="X17" i="51" s="1"/>
  <c r="V17" i="51"/>
  <c r="G17" i="51"/>
  <c r="I17" i="51"/>
  <c r="L17" i="51"/>
  <c r="M17" i="51"/>
  <c r="C17" i="51"/>
  <c r="D17" i="51"/>
  <c r="U17" i="51"/>
  <c r="Q17" i="51"/>
  <c r="E17" i="51"/>
  <c r="R17" i="51"/>
  <c r="J14" i="51"/>
  <c r="W14" i="51"/>
  <c r="R14" i="51"/>
  <c r="V14" i="51"/>
  <c r="F14" i="51"/>
  <c r="K14" i="51"/>
  <c r="E14" i="51"/>
  <c r="Q14" i="51"/>
  <c r="M14" i="51"/>
  <c r="D14" i="51"/>
  <c r="P14" i="51"/>
  <c r="U14" i="51"/>
  <c r="G14" i="51"/>
  <c r="H14" i="51"/>
  <c r="X14" i="51" s="1"/>
  <c r="O14" i="51"/>
  <c r="I14" i="51"/>
  <c r="L14" i="51"/>
  <c r="S14" i="51"/>
  <c r="N14" i="51"/>
  <c r="C14" i="51"/>
  <c r="T14" i="51"/>
  <c r="I9" i="51"/>
  <c r="U9" i="51"/>
  <c r="N9" i="51"/>
  <c r="O9" i="51"/>
  <c r="V9" i="51"/>
  <c r="P9" i="51"/>
  <c r="W9" i="51"/>
  <c r="H9" i="51"/>
  <c r="X9" i="51" s="1"/>
  <c r="L9" i="51"/>
  <c r="S9" i="51"/>
  <c r="R9" i="51"/>
  <c r="D9" i="51"/>
  <c r="C9" i="51"/>
  <c r="G9" i="51"/>
  <c r="K9" i="51"/>
  <c r="E9" i="51"/>
  <c r="T9" i="51"/>
  <c r="F9" i="51"/>
  <c r="Q9" i="51"/>
  <c r="J9" i="51"/>
  <c r="M9" i="51"/>
  <c r="W5" i="51"/>
  <c r="O5" i="51"/>
  <c r="F5" i="51"/>
  <c r="T5" i="51"/>
  <c r="H5" i="51"/>
  <c r="X5" i="51" s="1"/>
  <c r="K5" i="51"/>
  <c r="D5" i="51"/>
  <c r="J5" i="51"/>
  <c r="Q5" i="51"/>
  <c r="E5" i="51"/>
  <c r="L5" i="51"/>
  <c r="R5" i="51"/>
  <c r="S5" i="51"/>
  <c r="C5" i="51"/>
  <c r="M5" i="51"/>
  <c r="U5" i="51"/>
  <c r="P5" i="51"/>
  <c r="N5" i="51"/>
  <c r="I5" i="51"/>
  <c r="G5" i="51"/>
  <c r="V5" i="51"/>
  <c r="G10" i="51"/>
  <c r="J10" i="51"/>
  <c r="H10" i="51"/>
  <c r="X10" i="51" s="1"/>
  <c r="I10" i="51"/>
  <c r="S10" i="51"/>
  <c r="E10" i="51"/>
  <c r="D10" i="51"/>
  <c r="F10" i="51"/>
  <c r="K10" i="51"/>
  <c r="W10" i="51"/>
  <c r="T10" i="51"/>
  <c r="R10" i="51"/>
  <c r="O10" i="51"/>
  <c r="Q10" i="51"/>
  <c r="M10" i="51"/>
  <c r="U10" i="51"/>
  <c r="L10" i="51"/>
  <c r="P10" i="51"/>
  <c r="C10" i="51"/>
  <c r="V10" i="51"/>
  <c r="N10" i="51"/>
  <c r="T16" i="51"/>
  <c r="V16" i="51"/>
  <c r="W16" i="51"/>
  <c r="E16" i="51"/>
  <c r="K16" i="51"/>
  <c r="J16" i="51"/>
  <c r="G16" i="51"/>
  <c r="D16" i="51"/>
  <c r="H16" i="51"/>
  <c r="X16" i="51" s="1"/>
  <c r="O16" i="51"/>
  <c r="C16" i="51"/>
  <c r="P16" i="51"/>
  <c r="I16" i="51"/>
  <c r="U16" i="51"/>
  <c r="F16" i="51"/>
  <c r="M16" i="51"/>
  <c r="S16" i="51"/>
  <c r="R16" i="51"/>
  <c r="L16" i="51"/>
  <c r="Q16" i="51"/>
  <c r="N16" i="51"/>
  <c r="S15" i="51"/>
  <c r="H15" i="51"/>
  <c r="X15" i="51" s="1"/>
  <c r="O15" i="51"/>
  <c r="U15" i="51"/>
  <c r="P15" i="51"/>
  <c r="K15" i="51"/>
  <c r="R15" i="51"/>
  <c r="T15" i="51"/>
  <c r="M15" i="51"/>
  <c r="D15" i="51"/>
  <c r="I15" i="51"/>
  <c r="L15" i="51"/>
  <c r="V15" i="51"/>
  <c r="J15" i="51"/>
  <c r="F15" i="51"/>
  <c r="E15" i="51"/>
  <c r="N15" i="51"/>
  <c r="W15" i="51"/>
  <c r="G15" i="51"/>
  <c r="C15" i="51"/>
  <c r="Q15" i="51"/>
  <c r="H7" i="51"/>
  <c r="X7" i="51" s="1"/>
  <c r="J7" i="51"/>
  <c r="C7" i="51"/>
  <c r="V7" i="51"/>
  <c r="N7" i="51"/>
  <c r="S7" i="51"/>
  <c r="G7" i="51"/>
  <c r="U7" i="51"/>
  <c r="T7" i="51"/>
  <c r="D7" i="51"/>
  <c r="F7" i="51"/>
  <c r="K7" i="51"/>
  <c r="O7" i="51"/>
  <c r="I7" i="51"/>
  <c r="M7" i="51"/>
  <c r="P7" i="51"/>
  <c r="Q7" i="51"/>
  <c r="R7" i="51"/>
  <c r="W7" i="51"/>
  <c r="L7" i="51"/>
  <c r="E7" i="51"/>
  <c r="P4" i="51"/>
  <c r="P21" i="51" s="1"/>
  <c r="L4" i="51"/>
  <c r="L21" i="51" s="1"/>
  <c r="R4" i="51"/>
  <c r="R21" i="51" s="1"/>
  <c r="S4" i="51"/>
  <c r="S21" i="51" s="1"/>
  <c r="I4" i="51"/>
  <c r="I21" i="51" s="1"/>
  <c r="V4" i="51"/>
  <c r="V21" i="51" s="1"/>
  <c r="N4" i="51"/>
  <c r="N21" i="51" s="1"/>
  <c r="W4" i="51"/>
  <c r="W21" i="51" s="1"/>
  <c r="F4" i="51"/>
  <c r="F21" i="51" s="1"/>
  <c r="C4" i="51"/>
  <c r="E4" i="51"/>
  <c r="E21" i="51" s="1"/>
  <c r="M4" i="51"/>
  <c r="M21" i="51" s="1"/>
  <c r="U4" i="51"/>
  <c r="U21" i="51" s="1"/>
  <c r="G4" i="51"/>
  <c r="G21" i="51" s="1"/>
  <c r="D4" i="51"/>
  <c r="D21" i="51" s="1"/>
  <c r="K4" i="51"/>
  <c r="K21" i="51" s="1"/>
  <c r="T4" i="51"/>
  <c r="T21" i="51" s="1"/>
  <c r="J4" i="51"/>
  <c r="J21" i="51" s="1"/>
  <c r="O4" i="51"/>
  <c r="O21" i="51" s="1"/>
  <c r="H4" i="51"/>
  <c r="Q4" i="51"/>
  <c r="Q21" i="51" s="1"/>
  <c r="M6" i="51"/>
  <c r="O6" i="51"/>
  <c r="G6" i="51"/>
  <c r="K6" i="51"/>
  <c r="C6" i="51"/>
  <c r="T6" i="51"/>
  <c r="N6" i="51"/>
  <c r="H6" i="51"/>
  <c r="X6" i="51" s="1"/>
  <c r="W6" i="51"/>
  <c r="R6" i="51"/>
  <c r="P6" i="51"/>
  <c r="S6" i="51"/>
  <c r="D6" i="51"/>
  <c r="I6" i="51"/>
  <c r="L6" i="51"/>
  <c r="V6" i="51"/>
  <c r="U6" i="51"/>
  <c r="E6" i="51"/>
  <c r="F6" i="51"/>
  <c r="J6" i="51"/>
  <c r="Q6" i="51"/>
  <c r="J8" i="51"/>
  <c r="T8" i="51"/>
  <c r="I8" i="51"/>
  <c r="R8" i="51"/>
  <c r="G8" i="51"/>
  <c r="V8" i="51"/>
  <c r="P8" i="51"/>
  <c r="K8" i="51"/>
  <c r="F8" i="51"/>
  <c r="U8" i="51"/>
  <c r="O8" i="51"/>
  <c r="E8" i="51"/>
  <c r="Q8" i="51"/>
  <c r="D8" i="51"/>
  <c r="H8" i="51"/>
  <c r="X8" i="51" s="1"/>
  <c r="N8" i="51"/>
  <c r="C8" i="51"/>
  <c r="W8" i="51"/>
  <c r="S8" i="51"/>
  <c r="L8" i="51"/>
  <c r="M8" i="51"/>
  <c r="J12" i="51"/>
  <c r="V12" i="51"/>
  <c r="R12" i="51"/>
  <c r="G12" i="51"/>
  <c r="M12" i="51"/>
  <c r="W12" i="51"/>
  <c r="I12" i="51"/>
  <c r="L12" i="51"/>
  <c r="T12" i="51"/>
  <c r="E12" i="51"/>
  <c r="F12" i="51"/>
  <c r="K12" i="51"/>
  <c r="H12" i="51"/>
  <c r="X12" i="51" s="1"/>
  <c r="S12" i="51"/>
  <c r="D12" i="51"/>
  <c r="Q12" i="51"/>
  <c r="C12" i="51"/>
  <c r="O12" i="51"/>
  <c r="N12" i="51"/>
  <c r="U12" i="51"/>
  <c r="P12" i="51"/>
  <c r="W13" i="51"/>
  <c r="M13" i="51"/>
  <c r="K13" i="51"/>
  <c r="L13" i="51"/>
  <c r="D13" i="51"/>
  <c r="J13" i="51"/>
  <c r="T13" i="51"/>
  <c r="C13" i="51"/>
  <c r="V13" i="51"/>
  <c r="H13" i="51"/>
  <c r="X13" i="51" s="1"/>
  <c r="E13" i="51"/>
  <c r="G13" i="51"/>
  <c r="R13" i="51"/>
  <c r="N13" i="51"/>
  <c r="O13" i="51"/>
  <c r="P13" i="51"/>
  <c r="S13" i="51"/>
  <c r="I13" i="51"/>
  <c r="Q13" i="51"/>
  <c r="F13" i="51"/>
  <c r="U13" i="51"/>
  <c r="E20" i="64"/>
  <c r="G20" i="64"/>
  <c r="A20" i="55"/>
  <c r="C17" i="64"/>
  <c r="C18" i="51"/>
  <c r="L18" i="51"/>
  <c r="E18" i="51"/>
  <c r="O18" i="51"/>
  <c r="P18" i="51"/>
  <c r="V18" i="51"/>
  <c r="D18" i="51"/>
  <c r="F18" i="51"/>
  <c r="S18" i="51"/>
  <c r="G18" i="51"/>
  <c r="U18" i="51"/>
  <c r="N18" i="51"/>
  <c r="T18" i="51"/>
  <c r="I18" i="51"/>
  <c r="Q18" i="51"/>
  <c r="K18" i="51"/>
  <c r="J18" i="51"/>
  <c r="R18" i="51"/>
  <c r="W18" i="51"/>
  <c r="H18" i="51"/>
  <c r="X18" i="51" s="1"/>
  <c r="M18" i="51"/>
  <c r="A20" i="51"/>
  <c r="A18" i="64"/>
  <c r="G64" i="61"/>
  <c r="G300" i="60"/>
  <c r="G226" i="62"/>
  <c r="G251" i="61"/>
  <c r="G259" i="60"/>
  <c r="G223" i="60"/>
  <c r="G192" i="62"/>
  <c r="G321" i="61"/>
  <c r="G281" i="62"/>
  <c r="G270" i="61"/>
  <c r="G279" i="60"/>
  <c r="G184" i="61"/>
  <c r="G23" i="61"/>
  <c r="G363" i="60"/>
  <c r="G260" i="61"/>
  <c r="F3" i="56"/>
  <c r="G7" i="61"/>
  <c r="G87" i="60"/>
  <c r="G258" i="62"/>
  <c r="G176" i="62"/>
  <c r="G223" i="62"/>
  <c r="G129" i="60"/>
  <c r="G282" i="61"/>
  <c r="G492" i="61"/>
  <c r="G78" i="60"/>
  <c r="G393" i="61"/>
  <c r="G224" i="61"/>
  <c r="G322" i="61"/>
  <c r="G475" i="60"/>
  <c r="G122" i="62"/>
  <c r="G241" i="61"/>
  <c r="G285" i="60"/>
  <c r="G50" i="60"/>
  <c r="G254" i="62"/>
  <c r="G62" i="62"/>
  <c r="G17" i="61"/>
  <c r="G466" i="60"/>
  <c r="G236" i="61"/>
  <c r="G79" i="61"/>
  <c r="G290" i="60"/>
  <c r="G147" i="62"/>
  <c r="G345" i="62"/>
  <c r="G305" i="62"/>
  <c r="G155" i="61"/>
  <c r="G344" i="60"/>
  <c r="G439" i="62"/>
  <c r="G187" i="62"/>
  <c r="G304" i="61"/>
  <c r="G446" i="60"/>
  <c r="G74" i="60"/>
  <c r="G296" i="61"/>
  <c r="G210" i="61"/>
  <c r="G468" i="61"/>
  <c r="G266" i="62"/>
  <c r="G187" i="60"/>
  <c r="G444" i="60"/>
  <c r="G374" i="60"/>
  <c r="G90" i="61"/>
  <c r="G87" i="62"/>
  <c r="G58" i="60"/>
  <c r="G102" i="61"/>
  <c r="G248" i="61"/>
  <c r="G195" i="62"/>
  <c r="G83" i="62"/>
  <c r="G54" i="62"/>
  <c r="G251" i="62"/>
  <c r="G313" i="60"/>
  <c r="G333" i="61"/>
  <c r="G469" i="62"/>
  <c r="G150" i="62"/>
  <c r="G376" i="60"/>
  <c r="G447" i="62"/>
  <c r="G195" i="60"/>
  <c r="G368" i="60"/>
  <c r="G40" i="62"/>
  <c r="G262" i="60"/>
  <c r="G278" i="61"/>
  <c r="G210" i="60"/>
  <c r="G70" i="62"/>
  <c r="G390" i="60"/>
  <c r="G449" i="60"/>
  <c r="G110" i="61"/>
  <c r="G96" i="60"/>
  <c r="G143" i="61"/>
  <c r="G161" i="60"/>
  <c r="G301" i="61"/>
  <c r="G340" i="62"/>
  <c r="G310" i="61"/>
  <c r="G485" i="62"/>
  <c r="G378" i="61"/>
  <c r="G399" i="62"/>
  <c r="G190" i="62"/>
  <c r="G77" i="62"/>
  <c r="G339" i="61"/>
  <c r="G101" i="60"/>
  <c r="G416" i="62"/>
  <c r="G53" i="61"/>
  <c r="G333" i="60"/>
  <c r="G80" i="60"/>
  <c r="G391" i="61"/>
  <c r="G482" i="62"/>
  <c r="G29" i="62"/>
  <c r="G92" i="61"/>
  <c r="G27" i="60"/>
  <c r="G179" i="61"/>
  <c r="G336" i="60"/>
  <c r="G372" i="60"/>
  <c r="G97" i="60"/>
  <c r="G481" i="61"/>
  <c r="G190" i="61"/>
  <c r="G196" i="62"/>
  <c r="G71" i="62"/>
  <c r="G50" i="62"/>
  <c r="G389" i="60"/>
  <c r="G257" i="60"/>
  <c r="G170" i="60"/>
  <c r="G355" i="62"/>
  <c r="G292" i="60"/>
  <c r="G228" i="62"/>
  <c r="G283" i="60"/>
  <c r="G423" i="62"/>
  <c r="G305" i="61"/>
  <c r="G103" i="60"/>
  <c r="G361" i="61"/>
  <c r="G47" i="60"/>
  <c r="G245" i="60"/>
  <c r="G56" i="60"/>
  <c r="G3" i="60"/>
  <c r="G127" i="61"/>
  <c r="G399" i="61"/>
  <c r="G263" i="62"/>
  <c r="G307" i="62"/>
  <c r="G372" i="61"/>
  <c r="G46" i="60"/>
  <c r="G188" i="60"/>
  <c r="G16" i="61"/>
  <c r="G318" i="62"/>
  <c r="G363" i="62"/>
  <c r="G43" i="62"/>
  <c r="G317" i="61"/>
  <c r="G330" i="60"/>
  <c r="G16" i="62"/>
  <c r="G37" i="60"/>
  <c r="G135" i="62"/>
  <c r="G273" i="62"/>
  <c r="G401" i="62"/>
  <c r="G448" i="62"/>
  <c r="G35" i="61"/>
  <c r="G171" i="62"/>
  <c r="G95" i="62"/>
  <c r="G189" i="62"/>
  <c r="G342" i="60"/>
  <c r="G219" i="60"/>
  <c r="G436" i="62"/>
  <c r="G195" i="61"/>
  <c r="G455" i="60"/>
  <c r="G20" i="61"/>
  <c r="G32" i="61"/>
  <c r="G64" i="62"/>
  <c r="G309" i="62"/>
  <c r="G326" i="62"/>
  <c r="G253" i="62"/>
  <c r="G158" i="60"/>
  <c r="G208" i="60"/>
  <c r="G9" i="60"/>
  <c r="G308" i="61"/>
  <c r="G165" i="60"/>
  <c r="G191" i="61"/>
  <c r="G316" i="61"/>
  <c r="G360" i="62"/>
  <c r="G243" i="61"/>
  <c r="G432" i="60"/>
  <c r="G442" i="60"/>
  <c r="G120" i="60"/>
  <c r="G141" i="60"/>
  <c r="G136" i="62"/>
  <c r="G387" i="60"/>
  <c r="G114" i="60"/>
  <c r="G358" i="60"/>
  <c r="G35" i="62"/>
  <c r="G65" i="62"/>
  <c r="G202" i="62"/>
  <c r="G119" i="60"/>
  <c r="G495" i="60"/>
  <c r="G473" i="62"/>
  <c r="G374" i="62"/>
  <c r="G264" i="62"/>
  <c r="G186" i="61"/>
  <c r="G216" i="60"/>
  <c r="G338" i="60"/>
  <c r="G272" i="62"/>
  <c r="G252" i="61"/>
  <c r="G210" i="62"/>
  <c r="G417" i="60"/>
  <c r="G52" i="61"/>
  <c r="G14" i="60"/>
  <c r="G460" i="61"/>
  <c r="G287" i="61"/>
  <c r="G341" i="60"/>
  <c r="G451" i="60"/>
  <c r="G335" i="60"/>
  <c r="G228" i="61"/>
  <c r="G102" i="62"/>
  <c r="G52" i="60"/>
  <c r="G323" i="62"/>
  <c r="G261" i="61"/>
  <c r="G70" i="61"/>
  <c r="G28" i="60"/>
  <c r="G74" i="61"/>
  <c r="G111" i="60"/>
  <c r="G409" i="60"/>
  <c r="G68" i="60"/>
  <c r="G61" i="61"/>
  <c r="G54" i="60"/>
  <c r="G267" i="62"/>
  <c r="G129" i="62"/>
  <c r="G178" i="60"/>
  <c r="G342" i="61"/>
  <c r="G119" i="61"/>
  <c r="G91" i="62"/>
  <c r="G389" i="62"/>
  <c r="G177" i="60"/>
  <c r="G308" i="60"/>
  <c r="G291" i="61"/>
  <c r="G227" i="61"/>
  <c r="G140" i="62"/>
  <c r="G212" i="60"/>
  <c r="G460" i="60"/>
  <c r="G414" i="60"/>
  <c r="G445" i="62"/>
  <c r="G456" i="62"/>
  <c r="G485" i="61"/>
  <c r="G113" i="61"/>
  <c r="G268" i="60"/>
  <c r="G392" i="62"/>
  <c r="E4" i="56"/>
  <c r="G419" i="60"/>
  <c r="G20" i="62"/>
  <c r="G6" i="61"/>
  <c r="G324" i="60"/>
  <c r="G157" i="62"/>
  <c r="G311" i="60"/>
  <c r="G154" i="61"/>
  <c r="G307" i="61"/>
  <c r="G84" i="62"/>
  <c r="G474" i="61"/>
  <c r="G88" i="60"/>
  <c r="G184" i="60"/>
  <c r="G263" i="60"/>
  <c r="G107" i="61"/>
  <c r="G493" i="60"/>
  <c r="G338" i="62"/>
  <c r="B2" i="50"/>
  <c r="G343" i="61"/>
  <c r="G75" i="60"/>
  <c r="G418" i="61"/>
  <c r="G294" i="62"/>
  <c r="G329" i="61"/>
  <c r="G205" i="62"/>
  <c r="G183" i="60"/>
  <c r="G96" i="61"/>
  <c r="G111" i="61"/>
  <c r="G123" i="62"/>
  <c r="G255" i="60"/>
  <c r="G173" i="61"/>
  <c r="G135" i="60"/>
  <c r="G232" i="62"/>
  <c r="G404" i="61"/>
  <c r="G178" i="61"/>
  <c r="G145" i="60"/>
  <c r="G174" i="60"/>
  <c r="G403" i="62"/>
  <c r="G197" i="61"/>
  <c r="G347" i="60"/>
  <c r="G163" i="61"/>
  <c r="G448" i="60"/>
  <c r="G189" i="60"/>
  <c r="G318" i="61"/>
  <c r="G38" i="62"/>
  <c r="G31" i="61"/>
  <c r="G93" i="60"/>
  <c r="G229" i="61"/>
  <c r="G386" i="61"/>
  <c r="G12" i="61"/>
  <c r="G55" i="62"/>
  <c r="G192" i="61"/>
  <c r="G337" i="60"/>
  <c r="G13" i="62"/>
  <c r="G407" i="61"/>
  <c r="G443" i="62"/>
  <c r="G122" i="61"/>
  <c r="G232" i="60"/>
  <c r="G337" i="62"/>
  <c r="G496" i="61"/>
  <c r="G280" i="61"/>
  <c r="G352" i="61"/>
  <c r="G222" i="62"/>
  <c r="G387" i="61"/>
  <c r="G138" i="60"/>
  <c r="G280" i="62"/>
  <c r="G405" i="62"/>
  <c r="G365" i="60"/>
  <c r="G475" i="62"/>
  <c r="G383" i="61"/>
  <c r="G496" i="62"/>
  <c r="G240" i="60"/>
  <c r="G378" i="60"/>
  <c r="G482" i="61"/>
  <c r="G209" i="61"/>
  <c r="G175" i="60"/>
  <c r="G185" i="60"/>
  <c r="G217" i="60"/>
  <c r="G108" i="61"/>
  <c r="G72" i="61"/>
  <c r="G475" i="61"/>
  <c r="G47" i="62"/>
  <c r="G348" i="62"/>
  <c r="G59" i="60"/>
  <c r="G235" i="60"/>
  <c r="G22" i="62"/>
  <c r="G492" i="60"/>
  <c r="G53" i="60"/>
  <c r="G441" i="62"/>
  <c r="G67" i="61"/>
  <c r="G408" i="62"/>
  <c r="G380" i="61"/>
  <c r="G468" i="62"/>
  <c r="G383" i="60"/>
  <c r="G365" i="62"/>
  <c r="G379" i="62"/>
  <c r="G410" i="60"/>
  <c r="G264" i="60"/>
  <c r="G357" i="60"/>
  <c r="G446" i="62"/>
  <c r="G256" i="60"/>
  <c r="G99" i="60"/>
  <c r="G39" i="62"/>
  <c r="G406" i="60"/>
  <c r="G127" i="62"/>
  <c r="G27" i="62"/>
  <c r="G96" i="62"/>
  <c r="G39" i="61"/>
  <c r="G203" i="62"/>
  <c r="G19" i="60"/>
  <c r="G501" i="60"/>
  <c r="G466" i="61"/>
  <c r="G65" i="61"/>
  <c r="G33" i="60"/>
  <c r="G226" i="60"/>
  <c r="G91" i="60"/>
  <c r="G488" i="61"/>
  <c r="G193" i="62"/>
  <c r="G376" i="62"/>
  <c r="G370" i="62"/>
  <c r="G207" i="62"/>
  <c r="G411" i="62"/>
  <c r="G171" i="61"/>
  <c r="G293" i="60"/>
  <c r="G430" i="62"/>
  <c r="G312" i="62"/>
  <c r="G175" i="62"/>
  <c r="G397" i="62"/>
  <c r="G144" i="60"/>
  <c r="G373" i="60"/>
  <c r="G146" i="62"/>
  <c r="G237" i="60"/>
  <c r="G453" i="62"/>
  <c r="G295" i="61"/>
  <c r="G258" i="61"/>
  <c r="G149" i="62"/>
  <c r="G266" i="61"/>
  <c r="G478" i="61"/>
  <c r="G433" i="61"/>
  <c r="G491" i="62"/>
  <c r="G136" i="61"/>
  <c r="G284" i="60"/>
  <c r="G380" i="62"/>
  <c r="G153" i="60"/>
  <c r="G71" i="61"/>
  <c r="G225" i="62"/>
  <c r="G85" i="61"/>
  <c r="G116" i="60"/>
  <c r="G269" i="61"/>
  <c r="G238" i="60"/>
  <c r="G330" i="62"/>
  <c r="G251" i="60"/>
  <c r="G87" i="61"/>
  <c r="G153" i="62"/>
  <c r="G206" i="60"/>
  <c r="G288" i="61"/>
  <c r="G410" i="61"/>
  <c r="G334" i="62"/>
  <c r="G166" i="61"/>
  <c r="G130" i="60"/>
  <c r="G301" i="60"/>
  <c r="G392" i="60"/>
  <c r="G122" i="60"/>
  <c r="G483" i="62"/>
  <c r="G334" i="61"/>
  <c r="G89" i="62"/>
  <c r="G497" i="61"/>
  <c r="G499" i="62"/>
  <c r="G478" i="60"/>
  <c r="G49" i="61"/>
  <c r="G51" i="62"/>
  <c r="G163" i="60"/>
  <c r="G46" i="61"/>
  <c r="G88" i="61"/>
  <c r="G117" i="62"/>
  <c r="G152" i="62"/>
  <c r="G150" i="60"/>
  <c r="G14" i="61"/>
  <c r="G229" i="62"/>
  <c r="G218" i="60"/>
  <c r="G128" i="60"/>
  <c r="G389" i="61"/>
  <c r="G29" i="60"/>
  <c r="G38" i="61"/>
  <c r="G400" i="62"/>
  <c r="G10" i="60"/>
  <c r="G288" i="62"/>
  <c r="G347" i="61"/>
  <c r="G464" i="61"/>
  <c r="G470" i="61"/>
  <c r="G299" i="60"/>
  <c r="G493" i="61"/>
  <c r="G222" i="60"/>
  <c r="G314" i="60"/>
  <c r="G105" i="61"/>
  <c r="G156" i="60"/>
  <c r="G501" i="61"/>
  <c r="G317" i="62"/>
  <c r="G450" i="60"/>
  <c r="G332" i="60"/>
  <c r="G351" i="60"/>
  <c r="G168" i="60"/>
  <c r="G326" i="60"/>
  <c r="G273" i="61"/>
  <c r="G95" i="60"/>
  <c r="G250" i="60"/>
  <c r="G385" i="61"/>
  <c r="G308" i="62"/>
  <c r="G293" i="62"/>
  <c r="G398" i="60"/>
  <c r="G279" i="62"/>
  <c r="G86" i="62"/>
  <c r="G253" i="60"/>
  <c r="G38" i="60"/>
  <c r="G116" i="61"/>
  <c r="G283" i="61"/>
  <c r="G9" i="61"/>
  <c r="G6" i="60"/>
  <c r="G194" i="60"/>
  <c r="G111" i="62"/>
  <c r="G375" i="61"/>
  <c r="G238" i="62"/>
  <c r="G413" i="62"/>
  <c r="G158" i="62"/>
  <c r="G203" i="60"/>
  <c r="G231" i="62"/>
  <c r="G422" i="61"/>
  <c r="G437" i="61"/>
  <c r="G450" i="61"/>
  <c r="G361" i="60"/>
  <c r="G487" i="61"/>
  <c r="G261" i="62"/>
  <c r="G181" i="62"/>
  <c r="G75" i="62"/>
  <c r="G260" i="60"/>
  <c r="G458" i="62"/>
  <c r="G467" i="60"/>
  <c r="G461" i="62"/>
  <c r="G99" i="62"/>
  <c r="G352" i="62"/>
  <c r="G98" i="60"/>
  <c r="G2" i="62"/>
  <c r="G421" i="62"/>
  <c r="G117" i="60"/>
  <c r="G414" i="61"/>
  <c r="G43" i="61"/>
  <c r="G160" i="61"/>
  <c r="G432" i="61"/>
  <c r="G90" i="62"/>
  <c r="G471" i="61"/>
  <c r="G332" i="61"/>
  <c r="G211" i="60"/>
  <c r="G110" i="60"/>
  <c r="G124" i="62"/>
  <c r="G352" i="60"/>
  <c r="G234" i="60"/>
  <c r="G84" i="60"/>
  <c r="G406" i="62"/>
  <c r="G275" i="61"/>
  <c r="G146" i="61"/>
  <c r="G300" i="61"/>
  <c r="G407" i="62"/>
  <c r="G467" i="61"/>
  <c r="G167" i="62"/>
  <c r="G132" i="62"/>
  <c r="G202" i="61"/>
  <c r="G454" i="62"/>
  <c r="G217" i="62"/>
  <c r="G98" i="61"/>
  <c r="G398" i="62"/>
  <c r="G7" i="62"/>
  <c r="G399" i="60"/>
  <c r="G378" i="62"/>
  <c r="G355" i="61"/>
  <c r="G341" i="62"/>
  <c r="G274" i="60"/>
  <c r="A3" i="50"/>
  <c r="G89" i="60"/>
  <c r="G415" i="61"/>
  <c r="G118" i="62"/>
  <c r="G255" i="62"/>
  <c r="G294" i="61"/>
  <c r="G142" i="61"/>
  <c r="G498" i="62"/>
  <c r="G499" i="60"/>
  <c r="G471" i="62"/>
  <c r="G203" i="61"/>
  <c r="G103" i="62"/>
  <c r="G301" i="62"/>
  <c r="G138" i="62"/>
  <c r="G176" i="60"/>
  <c r="G139" i="61"/>
  <c r="G95" i="61"/>
  <c r="G340" i="60"/>
  <c r="G315" i="61"/>
  <c r="G290" i="62"/>
  <c r="G181" i="60"/>
  <c r="G431" i="62"/>
  <c r="G101" i="61"/>
  <c r="G422" i="62"/>
  <c r="G239" i="61"/>
  <c r="G81" i="61"/>
  <c r="G370" i="60"/>
  <c r="G94" i="60"/>
  <c r="G409" i="61"/>
  <c r="G213" i="62"/>
  <c r="G500" i="60"/>
  <c r="G256" i="62"/>
  <c r="G28" i="62"/>
  <c r="G224" i="60"/>
  <c r="G66" i="60"/>
  <c r="G377" i="61"/>
  <c r="G242" i="62"/>
  <c r="G438" i="60"/>
  <c r="G72" i="60"/>
  <c r="G56" i="62"/>
  <c r="G316" i="60"/>
  <c r="G7" i="60"/>
  <c r="G206" i="62"/>
  <c r="G256" i="61"/>
  <c r="G91" i="61"/>
  <c r="G409" i="62"/>
  <c r="G126" i="62"/>
  <c r="G327" i="61"/>
  <c r="G472" i="62"/>
  <c r="G236" i="62"/>
  <c r="G59" i="61"/>
  <c r="G201" i="60"/>
  <c r="G401" i="61"/>
  <c r="G84" i="61"/>
  <c r="G486" i="62"/>
  <c r="G42" i="60"/>
  <c r="G5" i="62"/>
  <c r="G288" i="60"/>
  <c r="G225" i="60"/>
  <c r="G325" i="60"/>
  <c r="G142" i="62"/>
  <c r="G336" i="62"/>
  <c r="G297" i="61"/>
  <c r="G40" i="61"/>
  <c r="G452" i="60"/>
  <c r="G43" i="60"/>
  <c r="G438" i="61"/>
  <c r="G439" i="60"/>
  <c r="G454" i="60"/>
  <c r="G393" i="62"/>
  <c r="G259" i="61"/>
  <c r="G320" i="62"/>
  <c r="G394" i="60"/>
  <c r="G376" i="61"/>
  <c r="G434" i="61"/>
  <c r="G395" i="62"/>
  <c r="G481" i="60"/>
  <c r="G375" i="60"/>
  <c r="G222" i="61"/>
  <c r="G485" i="60"/>
  <c r="G367" i="62"/>
  <c r="G416" i="60"/>
  <c r="G31" i="60"/>
  <c r="G440" i="61"/>
  <c r="G159" i="60"/>
  <c r="G168" i="61"/>
  <c r="G21" i="61"/>
  <c r="G212" i="61"/>
  <c r="G373" i="62"/>
  <c r="G242" i="60"/>
  <c r="G89" i="61"/>
  <c r="G350" i="60"/>
  <c r="G300" i="62"/>
  <c r="G358" i="62"/>
  <c r="G493" i="62"/>
  <c r="G345" i="60"/>
  <c r="G80" i="61"/>
  <c r="G225" i="61"/>
  <c r="G407" i="60"/>
  <c r="G147" i="61"/>
  <c r="G100" i="60"/>
  <c r="G86" i="60"/>
  <c r="G60" i="62"/>
  <c r="G483" i="60"/>
  <c r="G241" i="62"/>
  <c r="G244" i="61"/>
  <c r="G8" i="62"/>
  <c r="G70" i="60"/>
  <c r="G445" i="61"/>
  <c r="G497" i="60"/>
  <c r="G324" i="62"/>
  <c r="G442" i="62"/>
  <c r="G304" i="60"/>
  <c r="G242" i="61"/>
  <c r="G180" i="60"/>
  <c r="G100" i="61"/>
  <c r="G276" i="61"/>
  <c r="G246" i="61"/>
  <c r="G265" i="60"/>
  <c r="G461" i="61"/>
  <c r="G204" i="60"/>
  <c r="G252" i="62"/>
  <c r="G274" i="62"/>
  <c r="G291" i="60"/>
  <c r="G408" i="61"/>
  <c r="G154" i="62"/>
  <c r="G430" i="61"/>
  <c r="G441" i="60"/>
  <c r="G60" i="61"/>
  <c r="G470" i="62"/>
  <c r="G335" i="62"/>
  <c r="G476" i="60"/>
  <c r="G177" i="61"/>
  <c r="D3" i="56"/>
  <c r="G437" i="60"/>
  <c r="G465" i="61"/>
  <c r="G424" i="62"/>
  <c r="G291" i="62"/>
  <c r="G63" i="61"/>
  <c r="G359" i="60"/>
  <c r="G418" i="60"/>
  <c r="G2" i="60"/>
  <c r="G384" i="61"/>
  <c r="G234" i="61"/>
  <c r="G200" i="62"/>
  <c r="G438" i="62"/>
  <c r="G410" i="62"/>
  <c r="G355" i="60"/>
  <c r="G63" i="60"/>
  <c r="G141" i="62"/>
  <c r="G231" i="61"/>
  <c r="G481" i="62"/>
  <c r="G65" i="60"/>
  <c r="G249" i="60"/>
  <c r="G287" i="62"/>
  <c r="G382" i="61"/>
  <c r="G278" i="62"/>
  <c r="G500" i="61"/>
  <c r="G305" i="60"/>
  <c r="G237" i="62"/>
  <c r="G201" i="62"/>
  <c r="G402" i="60"/>
  <c r="G176" i="61"/>
  <c r="G501" i="62"/>
  <c r="G227" i="60"/>
  <c r="G277" i="62"/>
  <c r="G68" i="61"/>
  <c r="G292" i="62"/>
  <c r="G32" i="60"/>
  <c r="G235" i="62"/>
  <c r="G207" i="61"/>
  <c r="G428" i="62"/>
  <c r="G386" i="62"/>
  <c r="G249" i="62"/>
  <c r="G487" i="60"/>
  <c r="G306" i="61"/>
  <c r="G268" i="62"/>
  <c r="G421" i="60"/>
  <c r="G423" i="61"/>
  <c r="G486" i="61"/>
  <c r="G17" i="62"/>
  <c r="G202" i="60"/>
  <c r="G427" i="62"/>
  <c r="G479" i="60"/>
  <c r="G144" i="62"/>
  <c r="G334" i="60"/>
  <c r="G3" i="62"/>
  <c r="G137" i="62"/>
  <c r="G114" i="61"/>
  <c r="G243" i="60"/>
  <c r="G161" i="61"/>
  <c r="G403" i="61"/>
  <c r="G8" i="60"/>
  <c r="G484" i="61"/>
  <c r="G463" i="61"/>
  <c r="G44" i="62"/>
  <c r="G4" i="62"/>
  <c r="G175" i="61"/>
  <c r="G45" i="61"/>
  <c r="G215" i="62"/>
  <c r="G82" i="62"/>
  <c r="G58" i="61"/>
  <c r="G372" i="62"/>
  <c r="G302" i="62"/>
  <c r="G357" i="62"/>
  <c r="G219" i="62"/>
  <c r="G123" i="60"/>
  <c r="G93" i="61"/>
  <c r="G48" i="62"/>
  <c r="G44" i="61"/>
  <c r="G479" i="61"/>
  <c r="G120" i="61"/>
  <c r="G434" i="60"/>
  <c r="G169" i="60"/>
  <c r="G266" i="60"/>
  <c r="G457" i="61"/>
  <c r="G465" i="62"/>
  <c r="G162" i="61"/>
  <c r="G375" i="62"/>
  <c r="G23" i="62"/>
  <c r="G12" i="62"/>
  <c r="G83" i="60"/>
  <c r="G257" i="61"/>
  <c r="G99" i="61"/>
  <c r="G186" i="60"/>
  <c r="G150" i="61"/>
  <c r="G331" i="62"/>
  <c r="G57" i="62"/>
  <c r="G385" i="62"/>
  <c r="G132" i="61"/>
  <c r="G157" i="61"/>
  <c r="G32" i="62"/>
  <c r="G179" i="60"/>
  <c r="G109" i="60"/>
  <c r="G5" i="60"/>
  <c r="G52" i="62"/>
  <c r="G357" i="61"/>
  <c r="G467" i="62"/>
  <c r="G361" i="62"/>
  <c r="G320" i="60"/>
  <c r="G4" i="60"/>
  <c r="G460" i="62"/>
  <c r="G164" i="61"/>
  <c r="G186" i="62"/>
  <c r="G448" i="61"/>
  <c r="G23" i="60"/>
  <c r="G491" i="60"/>
  <c r="G233" i="62"/>
  <c r="G49" i="60"/>
  <c r="G106" i="62"/>
  <c r="G121" i="62"/>
  <c r="G135" i="61"/>
  <c r="G41" i="62"/>
  <c r="G5" i="61"/>
  <c r="G166" i="62"/>
  <c r="G412" i="61"/>
  <c r="G102" i="60"/>
  <c r="G72" i="62"/>
  <c r="G13" i="60"/>
  <c r="G149" i="60"/>
  <c r="G441" i="61"/>
  <c r="G451" i="62"/>
  <c r="G125" i="60"/>
  <c r="G41" i="61"/>
  <c r="G33" i="62"/>
  <c r="G199" i="61"/>
  <c r="G28" i="61"/>
  <c r="G214" i="60"/>
  <c r="G33" i="61"/>
  <c r="G19" i="61"/>
  <c r="G315" i="62"/>
  <c r="G178" i="62"/>
  <c r="G362" i="60"/>
  <c r="G429" i="60"/>
  <c r="G381" i="60"/>
  <c r="G440" i="60"/>
  <c r="G147" i="60"/>
  <c r="G459" i="60"/>
  <c r="G337" i="61"/>
  <c r="G412" i="62"/>
  <c r="G466" i="62"/>
  <c r="G356" i="62"/>
  <c r="G181" i="61"/>
  <c r="G405" i="60"/>
  <c r="G218" i="61"/>
  <c r="G107" i="60"/>
  <c r="G143" i="60"/>
  <c r="G416" i="61"/>
  <c r="G330" i="61"/>
  <c r="G390" i="61"/>
  <c r="G281" i="61"/>
  <c r="G69" i="61"/>
  <c r="G151" i="60"/>
  <c r="G490" i="61"/>
  <c r="G498" i="61"/>
  <c r="G496" i="60"/>
  <c r="G412" i="60"/>
  <c r="G24" i="60"/>
  <c r="G270" i="60"/>
  <c r="G306" i="60"/>
  <c r="G444" i="62"/>
  <c r="G216" i="62"/>
  <c r="G160" i="60"/>
  <c r="G457" i="62"/>
  <c r="G316" i="62"/>
  <c r="G443" i="61"/>
  <c r="G379" i="60"/>
  <c r="G77" i="61"/>
  <c r="G30" i="62"/>
  <c r="G55" i="61"/>
  <c r="G240" i="62"/>
  <c r="G260" i="62"/>
  <c r="G377" i="62"/>
  <c r="G180" i="62"/>
  <c r="G240" i="61"/>
  <c r="G227" i="62"/>
  <c r="G275" i="62"/>
  <c r="G57" i="61"/>
  <c r="G140" i="60"/>
  <c r="G133" i="62"/>
  <c r="G137" i="61"/>
  <c r="G113" i="60"/>
  <c r="G6" i="62"/>
  <c r="G174" i="61"/>
  <c r="G133" i="61"/>
  <c r="G64" i="60"/>
  <c r="G40" i="60"/>
  <c r="G427" i="61"/>
  <c r="G220" i="60"/>
  <c r="G354" i="60"/>
  <c r="G311" i="62"/>
  <c r="G324" i="61"/>
  <c r="G21" i="60"/>
  <c r="G321" i="60"/>
  <c r="G59" i="62"/>
  <c r="G8" i="61"/>
  <c r="G325" i="62"/>
  <c r="G436" i="61"/>
  <c r="G445" i="60"/>
  <c r="G248" i="60"/>
  <c r="G420" i="60"/>
  <c r="G369" i="60"/>
  <c r="G338" i="61"/>
  <c r="G31" i="62"/>
  <c r="G295" i="60"/>
  <c r="G400" i="60"/>
  <c r="G24" i="61"/>
  <c r="G170" i="62"/>
  <c r="G13" i="61"/>
  <c r="G262" i="61"/>
  <c r="G136" i="60"/>
  <c r="G42" i="61"/>
  <c r="G298" i="60"/>
  <c r="G384" i="60"/>
  <c r="G436" i="60"/>
  <c r="G418" i="62"/>
  <c r="G236" i="60"/>
  <c r="G331" i="60"/>
  <c r="G19" i="62"/>
  <c r="G34" i="61"/>
  <c r="G180" i="61"/>
  <c r="G191" i="62"/>
  <c r="G77" i="60"/>
  <c r="G151" i="62"/>
  <c r="G348" i="60"/>
  <c r="G51" i="61"/>
  <c r="G451" i="61"/>
  <c r="G200" i="61"/>
  <c r="G394" i="61"/>
  <c r="G189" i="61"/>
  <c r="G112" i="60"/>
  <c r="G45" i="62"/>
  <c r="G444" i="61"/>
  <c r="G397" i="60"/>
  <c r="G369" i="62"/>
  <c r="G320" i="61"/>
  <c r="G413" i="60"/>
  <c r="G26" i="61"/>
  <c r="G453" i="61"/>
  <c r="G349" i="60"/>
  <c r="G310" i="60"/>
  <c r="G103" i="61"/>
  <c r="G476" i="62"/>
  <c r="G356" i="61"/>
  <c r="G420" i="61"/>
  <c r="G117" i="61"/>
  <c r="G368" i="61"/>
  <c r="G148" i="62"/>
  <c r="G157" i="60"/>
  <c r="G265" i="61"/>
  <c r="C4" i="56"/>
  <c r="G27" i="61"/>
  <c r="G153" i="61"/>
  <c r="G219" i="61"/>
  <c r="G473" i="60"/>
  <c r="G398" i="61"/>
  <c r="G356" i="60"/>
  <c r="G319" i="61"/>
  <c r="G454" i="61"/>
  <c r="G315" i="60"/>
  <c r="G271" i="60"/>
  <c r="G182" i="60"/>
  <c r="G130" i="62"/>
  <c r="G115" i="62"/>
  <c r="G196" i="61"/>
  <c r="G104" i="60"/>
  <c r="G474" i="62"/>
  <c r="G457" i="60"/>
  <c r="G452" i="61"/>
  <c r="G313" i="62"/>
  <c r="G93" i="62"/>
  <c r="G3" i="61"/>
  <c r="G162" i="60"/>
  <c r="G331" i="61"/>
  <c r="G459" i="61"/>
  <c r="G349" i="61"/>
  <c r="G462" i="60"/>
  <c r="G54" i="61"/>
  <c r="G341" i="61"/>
  <c r="G165" i="62"/>
  <c r="G79" i="62"/>
  <c r="G286" i="60"/>
  <c r="G319" i="60"/>
  <c r="G230" i="60"/>
  <c r="G246" i="60"/>
  <c r="G162" i="62"/>
  <c r="G214" i="62"/>
  <c r="G154" i="60"/>
  <c r="G326" i="61"/>
  <c r="G216" i="61"/>
  <c r="G243" i="62"/>
  <c r="G160" i="62"/>
  <c r="G51" i="60"/>
  <c r="G366" i="60"/>
  <c r="G346" i="62"/>
  <c r="G173" i="62"/>
  <c r="G277" i="61"/>
  <c r="G411" i="60"/>
  <c r="G490" i="62"/>
  <c r="G194" i="61"/>
  <c r="G25" i="62"/>
  <c r="G220" i="62"/>
  <c r="G169" i="61"/>
  <c r="G325" i="61"/>
  <c r="G187" i="61"/>
  <c r="G193" i="61"/>
  <c r="G420" i="62"/>
  <c r="G173" i="60"/>
  <c r="G124" i="60"/>
  <c r="G82" i="60"/>
  <c r="G382" i="60"/>
  <c r="G309" i="61"/>
  <c r="G323" i="61"/>
  <c r="G246" i="62"/>
  <c r="G18" i="60"/>
  <c r="G417" i="61"/>
  <c r="G443" i="60"/>
  <c r="G200" i="60"/>
  <c r="G230" i="62"/>
  <c r="G177" i="62"/>
  <c r="G463" i="62"/>
  <c r="G462" i="61"/>
  <c r="G359" i="62"/>
  <c r="G276" i="60"/>
  <c r="G413" i="61"/>
  <c r="G394" i="62"/>
  <c r="G253" i="61"/>
  <c r="G12" i="60"/>
  <c r="G390" i="62"/>
  <c r="G292" i="61"/>
  <c r="G25" i="60"/>
  <c r="G104" i="62"/>
  <c r="G450" i="62"/>
  <c r="G402" i="62"/>
  <c r="G358" i="61"/>
  <c r="G139" i="62"/>
  <c r="G238" i="61"/>
  <c r="G213" i="60"/>
  <c r="G208" i="62"/>
  <c r="G73" i="60"/>
  <c r="G490" i="60"/>
  <c r="G78" i="61"/>
  <c r="G304" i="62"/>
  <c r="G58" i="62"/>
  <c r="G80" i="62"/>
  <c r="G478" i="62"/>
  <c r="G44" i="60"/>
  <c r="G182" i="62"/>
  <c r="G247" i="62"/>
  <c r="G289" i="60"/>
  <c r="G22" i="61"/>
  <c r="G35" i="60"/>
  <c r="G86" i="61"/>
  <c r="G36" i="61"/>
  <c r="G205" i="61"/>
  <c r="G354" i="62"/>
  <c r="G4" i="56"/>
  <c r="G26" i="62"/>
  <c r="G459" i="62"/>
  <c r="G367" i="61"/>
  <c r="G237" i="61"/>
  <c r="G108" i="60"/>
  <c r="G34" i="62"/>
  <c r="G234" i="62"/>
  <c r="G112" i="62"/>
  <c r="G367" i="60"/>
  <c r="G63" i="62"/>
  <c r="G126" i="61"/>
  <c r="G489" i="60"/>
  <c r="G395" i="60"/>
  <c r="G381" i="62"/>
  <c r="G156" i="62"/>
  <c r="G148" i="61"/>
  <c r="G377" i="60"/>
  <c r="G314" i="61"/>
  <c r="G380" i="60"/>
  <c r="G381" i="61"/>
  <c r="G2" i="61"/>
  <c r="G433" i="62"/>
  <c r="G4" i="61"/>
  <c r="G112" i="61"/>
  <c r="G172" i="62"/>
  <c r="G453" i="60"/>
  <c r="G113" i="62"/>
  <c r="G379" i="61"/>
  <c r="G235" i="61"/>
  <c r="G415" i="62"/>
  <c r="G350" i="62"/>
  <c r="G184" i="62"/>
  <c r="G383" i="62"/>
  <c r="G90" i="60"/>
  <c r="G491" i="61"/>
  <c r="G476" i="61"/>
  <c r="G281" i="60"/>
  <c r="G429" i="62"/>
  <c r="G190" i="60"/>
  <c r="G275" i="60"/>
  <c r="G472" i="61"/>
  <c r="G185" i="61"/>
  <c r="G209" i="62"/>
  <c r="G458" i="60"/>
  <c r="G477" i="61"/>
  <c r="G125" i="61"/>
  <c r="G250" i="62"/>
  <c r="G319" i="62"/>
  <c r="G287" i="60"/>
  <c r="G351" i="62"/>
  <c r="G303" i="62"/>
  <c r="G482" i="60"/>
  <c r="G174" i="62"/>
  <c r="G446" i="61"/>
  <c r="G209" i="60"/>
  <c r="G435" i="62"/>
  <c r="G373" i="61"/>
  <c r="G264" i="61"/>
  <c r="G92" i="60"/>
  <c r="G110" i="62"/>
  <c r="G303" i="61"/>
  <c r="G131" i="62"/>
  <c r="G296" i="60"/>
  <c r="G205" i="60"/>
  <c r="G289" i="62"/>
  <c r="G145" i="61"/>
  <c r="G396" i="62"/>
  <c r="G469" i="61"/>
  <c r="G48" i="61"/>
  <c r="G254" i="61"/>
  <c r="G132" i="60"/>
  <c r="G149" i="61"/>
  <c r="G25" i="61"/>
  <c r="G471" i="60"/>
  <c r="G224" i="62"/>
  <c r="G204" i="61"/>
  <c r="G68" i="62"/>
  <c r="G364" i="61"/>
  <c r="G465" i="60"/>
  <c r="G318" i="60"/>
  <c r="G327" i="62"/>
  <c r="G98" i="62"/>
  <c r="G69" i="60"/>
  <c r="G363" i="61"/>
  <c r="G278" i="60"/>
  <c r="G270" i="62"/>
  <c r="G404" i="62"/>
  <c r="G421" i="61"/>
  <c r="G217" i="61"/>
  <c r="G463" i="60"/>
  <c r="G371" i="60"/>
  <c r="G221" i="61"/>
  <c r="G473" i="61"/>
  <c r="G17" i="60"/>
  <c r="G405" i="61"/>
  <c r="G311" i="61"/>
  <c r="G297" i="60"/>
  <c r="G284" i="61"/>
  <c r="G74" i="62"/>
  <c r="G230" i="61"/>
  <c r="G345" i="61"/>
  <c r="G188" i="62"/>
  <c r="G49" i="62"/>
  <c r="G360" i="60"/>
  <c r="G188" i="61"/>
  <c r="G121" i="60"/>
  <c r="G422" i="60"/>
  <c r="G15" i="60"/>
  <c r="G37" i="61"/>
  <c r="G344" i="61"/>
  <c r="G353" i="60"/>
  <c r="G351" i="61"/>
  <c r="G18" i="61"/>
  <c r="G134" i="62"/>
  <c r="G118" i="60"/>
  <c r="G313" i="61"/>
  <c r="G16" i="60"/>
  <c r="G342" i="62"/>
  <c r="G164" i="60"/>
  <c r="G155" i="60"/>
  <c r="G393" i="60"/>
  <c r="G108" i="62"/>
  <c r="G396" i="60"/>
  <c r="G245" i="62"/>
  <c r="G333" i="62"/>
  <c r="G286" i="61"/>
  <c r="G81" i="62"/>
  <c r="G429" i="61"/>
  <c r="G201" i="61"/>
  <c r="G258" i="60"/>
  <c r="G97" i="61"/>
  <c r="G244" i="60"/>
  <c r="G114" i="62"/>
  <c r="G494" i="60"/>
  <c r="G494" i="61"/>
  <c r="G477" i="62"/>
  <c r="G127" i="60"/>
  <c r="G439" i="61"/>
  <c r="G274" i="61"/>
  <c r="G282" i="62"/>
  <c r="G423" i="60"/>
  <c r="G22" i="60"/>
  <c r="G303" i="60"/>
  <c r="G11" i="61"/>
  <c r="G353" i="61"/>
  <c r="G247" i="60"/>
  <c r="G20" i="60"/>
  <c r="G302" i="61"/>
  <c r="G298" i="61"/>
  <c r="G83" i="61"/>
  <c r="G328" i="60"/>
  <c r="G462" i="62"/>
  <c r="G197" i="62"/>
  <c r="G247" i="61"/>
  <c r="G322" i="62"/>
  <c r="G215" i="61"/>
  <c r="G323" i="60"/>
  <c r="G107" i="62"/>
  <c r="G425" i="61"/>
  <c r="G456" i="61"/>
  <c r="G328" i="61"/>
  <c r="G105" i="60"/>
  <c r="G396" i="61"/>
  <c r="G76" i="60"/>
  <c r="G239" i="62"/>
  <c r="G233" i="60"/>
  <c r="G119" i="62"/>
  <c r="G69" i="62"/>
  <c r="G299" i="62"/>
  <c r="G395" i="61"/>
  <c r="G435" i="60"/>
  <c r="G66" i="62"/>
  <c r="G45" i="60"/>
  <c r="G261" i="60"/>
  <c r="G339" i="60"/>
  <c r="G392" i="61"/>
  <c r="G71" i="60"/>
  <c r="G221" i="62"/>
  <c r="G191" i="60"/>
  <c r="G371" i="61"/>
  <c r="G145" i="62"/>
  <c r="G76" i="62"/>
  <c r="G152" i="61"/>
  <c r="G213" i="61"/>
  <c r="G314" i="62"/>
  <c r="G9" i="62"/>
  <c r="G480" i="61"/>
  <c r="G401" i="60"/>
  <c r="G364" i="62"/>
  <c r="G115" i="61"/>
  <c r="G283" i="62"/>
  <c r="G139" i="60"/>
  <c r="G329" i="62"/>
  <c r="G289" i="61"/>
  <c r="G458" i="61"/>
  <c r="G126" i="60"/>
  <c r="G67" i="62"/>
  <c r="G198" i="61"/>
  <c r="G488" i="60"/>
  <c r="G295" i="62"/>
  <c r="G198" i="60"/>
  <c r="G250" i="61"/>
  <c r="G24" i="62"/>
  <c r="G185" i="62"/>
  <c r="G94" i="61"/>
  <c r="G495" i="61"/>
  <c r="G192" i="60"/>
  <c r="G56" i="61"/>
  <c r="G128" i="61"/>
  <c r="G312" i="61"/>
  <c r="G100" i="62"/>
  <c r="G137" i="60"/>
  <c r="G85" i="60"/>
  <c r="G424" i="60"/>
  <c r="G172" i="61"/>
  <c r="G469" i="60"/>
  <c r="G183" i="61"/>
  <c r="G414" i="62"/>
  <c r="G142" i="60"/>
  <c r="G198" i="62"/>
  <c r="G140" i="61"/>
  <c r="G353" i="62"/>
  <c r="G255" i="61"/>
  <c r="G48" i="60"/>
  <c r="G368" i="62"/>
  <c r="G350" i="61"/>
  <c r="G168" i="62"/>
  <c r="G128" i="62"/>
  <c r="G336" i="61"/>
  <c r="G271" i="62"/>
  <c r="G487" i="62"/>
  <c r="G239" i="60"/>
  <c r="G267" i="60"/>
  <c r="G489" i="62"/>
  <c r="G37" i="62"/>
  <c r="G134" i="60"/>
  <c r="G306" i="62"/>
  <c r="G182" i="61"/>
  <c r="G388" i="60"/>
  <c r="G47" i="61"/>
  <c r="G447" i="61"/>
  <c r="G79" i="60"/>
  <c r="G437" i="62"/>
  <c r="G440" i="62"/>
  <c r="G328" i="62"/>
  <c r="G167" i="61"/>
  <c r="G317" i="60"/>
  <c r="G426" i="60"/>
  <c r="G419" i="62"/>
  <c r="G411" i="61"/>
  <c r="G265" i="62"/>
  <c r="G194" i="62"/>
  <c r="G254" i="60"/>
  <c r="G431" i="60"/>
  <c r="G310" i="62"/>
  <c r="G141" i="61"/>
  <c r="G67" i="60"/>
  <c r="G104" i="61"/>
  <c r="G382" i="62"/>
  <c r="G371" i="62"/>
  <c r="G94" i="62"/>
  <c r="G385" i="60"/>
  <c r="G97" i="62"/>
  <c r="G434" i="62"/>
  <c r="G179" i="62"/>
  <c r="G282" i="60"/>
  <c r="G388" i="62"/>
  <c r="G169" i="62"/>
  <c r="G118" i="61"/>
  <c r="G152" i="60"/>
  <c r="G426" i="61"/>
  <c r="G15" i="62"/>
  <c r="G88" i="62"/>
  <c r="G480" i="62"/>
  <c r="G220" i="61"/>
  <c r="B3" i="56"/>
  <c r="G144" i="61"/>
  <c r="G57" i="60"/>
  <c r="G299" i="61"/>
  <c r="G277" i="60"/>
  <c r="G272" i="61"/>
  <c r="G36" i="62"/>
  <c r="G262" i="62"/>
  <c r="G267" i="61"/>
  <c r="G62" i="60"/>
  <c r="G455" i="62"/>
  <c r="G14" i="62"/>
  <c r="G159" i="61"/>
  <c r="G391" i="62"/>
  <c r="G366" i="62"/>
  <c r="G468" i="60"/>
  <c r="G109" i="61"/>
  <c r="G183" i="62"/>
  <c r="G442" i="61"/>
  <c r="G161" i="62"/>
  <c r="G404" i="60"/>
  <c r="G403" i="60"/>
  <c r="G156" i="61"/>
  <c r="G120" i="62"/>
  <c r="G18" i="62"/>
  <c r="G167" i="60"/>
  <c r="G29" i="61"/>
  <c r="G430" i="60"/>
  <c r="G298" i="62"/>
  <c r="G197" i="60"/>
  <c r="G115" i="60"/>
  <c r="G151" i="61"/>
  <c r="G346" i="61"/>
  <c r="G163" i="62"/>
  <c r="G472" i="60"/>
  <c r="G171" i="60"/>
  <c r="G252" i="60"/>
  <c r="G241" i="60"/>
  <c r="G343" i="62"/>
  <c r="G484" i="60"/>
  <c r="G55" i="60"/>
  <c r="G285" i="62"/>
  <c r="G428" i="61"/>
  <c r="G397" i="61"/>
  <c r="G322" i="60"/>
  <c r="G121" i="61"/>
  <c r="G480" i="60"/>
  <c r="G360" i="61"/>
  <c r="G109" i="62"/>
  <c r="G477" i="60"/>
  <c r="G82" i="61"/>
  <c r="G130" i="61"/>
  <c r="G166" i="60"/>
  <c r="G329" i="60"/>
  <c r="G284" i="62"/>
  <c r="G327" i="60"/>
  <c r="G273" i="60"/>
  <c r="G66" i="61"/>
  <c r="G297" i="62"/>
  <c r="G269" i="60"/>
  <c r="G479" i="62"/>
  <c r="G10" i="61"/>
  <c r="G42" i="62"/>
  <c r="G489" i="61"/>
  <c r="G125" i="62"/>
  <c r="G464" i="62"/>
  <c r="G158" i="61"/>
  <c r="G347" i="62"/>
  <c r="G159" i="62"/>
  <c r="G339" i="62"/>
  <c r="G408" i="60"/>
  <c r="G259" i="62"/>
  <c r="G229" i="60"/>
  <c r="G415" i="60"/>
  <c r="G73" i="61"/>
  <c r="G290" i="61"/>
  <c r="G26" i="60"/>
  <c r="G293" i="61"/>
  <c r="G62" i="61"/>
  <c r="G447" i="60"/>
  <c r="G204" i="62"/>
  <c r="G499" i="61"/>
  <c r="G245" i="61"/>
  <c r="G483" i="61"/>
  <c r="G21" i="62"/>
  <c r="G53" i="62"/>
  <c r="G206" i="61"/>
  <c r="G431" i="61"/>
  <c r="G129" i="61"/>
  <c r="G36" i="60"/>
  <c r="G484" i="62"/>
  <c r="G208" i="61"/>
  <c r="G279" i="61"/>
  <c r="G294" i="60"/>
  <c r="G30" i="60"/>
  <c r="G309" i="60"/>
  <c r="G143" i="62"/>
  <c r="G131" i="61"/>
  <c r="G248" i="62"/>
  <c r="G494" i="62"/>
  <c r="G486" i="60"/>
  <c r="G199" i="62"/>
  <c r="G387" i="62"/>
  <c r="G249" i="61"/>
  <c r="G369" i="61"/>
  <c r="G425" i="62"/>
  <c r="G280" i="60"/>
  <c r="G335" i="61"/>
  <c r="G307" i="60"/>
  <c r="G223" i="61"/>
  <c r="H3" i="56"/>
  <c r="G193" i="60"/>
  <c r="G11" i="62"/>
  <c r="G391" i="60"/>
  <c r="G428" i="60"/>
  <c r="G164" i="62"/>
  <c r="G432" i="62"/>
  <c r="G286" i="62"/>
  <c r="G207" i="60"/>
  <c r="G406" i="61"/>
  <c r="G296" i="62"/>
  <c r="G461" i="60"/>
  <c r="G60" i="60"/>
  <c r="G452" i="62"/>
  <c r="G498" i="60"/>
  <c r="G384" i="62"/>
  <c r="G474" i="60"/>
  <c r="G349" i="62"/>
  <c r="G340" i="61"/>
  <c r="G268" i="61"/>
  <c r="A4" i="56"/>
  <c r="G155" i="62"/>
  <c r="G302" i="60"/>
  <c r="G426" i="62"/>
  <c r="G366" i="61"/>
  <c r="G133" i="60"/>
  <c r="G497" i="62"/>
  <c r="G449" i="61"/>
  <c r="G263" i="61"/>
  <c r="G425" i="60"/>
  <c r="G419" i="61"/>
  <c r="G257" i="62"/>
  <c r="G30" i="61"/>
  <c r="G211" i="62"/>
  <c r="G34" i="60"/>
  <c r="G321" i="62"/>
  <c r="G73" i="62"/>
  <c r="G455" i="61"/>
  <c r="G76" i="61"/>
  <c r="G170" i="61"/>
  <c r="G106" i="61"/>
  <c r="G81" i="60"/>
  <c r="G11" i="60"/>
  <c r="G215" i="60"/>
  <c r="G199" i="60"/>
  <c r="G362" i="62"/>
  <c r="G354" i="61"/>
  <c r="G61" i="62"/>
  <c r="G218" i="62"/>
  <c r="G39" i="60"/>
  <c r="G427" i="60"/>
  <c r="G495" i="62"/>
  <c r="G146" i="60"/>
  <c r="G105" i="62"/>
  <c r="G232" i="61"/>
  <c r="G370" i="61"/>
  <c r="G211" i="61"/>
  <c r="G500" i="62"/>
  <c r="G165" i="61"/>
  <c r="G348" i="61"/>
  <c r="G172" i="60"/>
  <c r="G456" i="60"/>
  <c r="G134" i="61"/>
  <c r="G276" i="62"/>
  <c r="G50" i="61"/>
  <c r="G364" i="60"/>
  <c r="G78" i="62"/>
  <c r="G123" i="61"/>
  <c r="G75" i="61"/>
  <c r="G226" i="61"/>
  <c r="G41" i="60"/>
  <c r="G435" i="61"/>
  <c r="G388" i="61"/>
  <c r="G365" i="61"/>
  <c r="G269" i="62"/>
  <c r="G433" i="60"/>
  <c r="G92" i="62"/>
  <c r="G359" i="61"/>
  <c r="G116" i="62"/>
  <c r="G244" i="62"/>
  <c r="G233" i="61"/>
  <c r="G449" i="62"/>
  <c r="G470" i="60"/>
  <c r="G400" i="61"/>
  <c r="G124" i="61"/>
  <c r="G196" i="60"/>
  <c r="G101" i="62"/>
  <c r="G138" i="61"/>
  <c r="G85" i="62"/>
  <c r="G386" i="60"/>
  <c r="G285" i="61"/>
  <c r="G272" i="60"/>
  <c r="G214" i="61"/>
  <c r="G15" i="61"/>
  <c r="G424" i="61"/>
  <c r="G492" i="62"/>
  <c r="G346" i="60"/>
  <c r="G464" i="60"/>
  <c r="G417" i="62"/>
  <c r="G344" i="62"/>
  <c r="G46" i="62"/>
  <c r="G148" i="60"/>
  <c r="G131" i="60"/>
  <c r="G374" i="61"/>
  <c r="G332" i="62"/>
  <c r="G61" i="60"/>
  <c r="G221" i="60"/>
  <c r="G228" i="60"/>
  <c r="G231" i="60"/>
  <c r="G212" i="62"/>
  <c r="G271" i="61"/>
  <c r="G106" i="60"/>
  <c r="G488" i="62"/>
  <c r="G312" i="60"/>
  <c r="G362" i="61"/>
  <c r="G343" i="60"/>
  <c r="G402" i="61"/>
  <c r="G10" i="62"/>
  <c r="F19" i="64"/>
  <c r="D16" i="64"/>
  <c r="H20" i="64"/>
  <c r="B17" i="64"/>
  <c r="B19" i="51"/>
  <c r="B19" i="55"/>
  <c r="B20" i="51"/>
  <c r="B10" i="62" l="1"/>
  <c r="CB10" i="62" s="1"/>
  <c r="B402" i="61"/>
  <c r="B343" i="60"/>
  <c r="B362" i="61"/>
  <c r="B312" i="60"/>
  <c r="B488" i="62"/>
  <c r="CB488" i="62" s="1"/>
  <c r="B106" i="60"/>
  <c r="B271" i="61"/>
  <c r="B212" i="62"/>
  <c r="CB212" i="62" s="1"/>
  <c r="B231" i="60"/>
  <c r="B228" i="60"/>
  <c r="B221" i="60"/>
  <c r="B61" i="60"/>
  <c r="B332" i="62"/>
  <c r="CB332" i="62" s="1"/>
  <c r="B374" i="61"/>
  <c r="B131" i="60"/>
  <c r="B148" i="60"/>
  <c r="B46" i="62"/>
  <c r="CB46" i="62" s="1"/>
  <c r="B344" i="62"/>
  <c r="CB344" i="62" s="1"/>
  <c r="B417" i="62"/>
  <c r="CB417" i="62" s="1"/>
  <c r="B464" i="60"/>
  <c r="B346" i="60"/>
  <c r="B492" i="62"/>
  <c r="CB492" i="62" s="1"/>
  <c r="B424" i="61"/>
  <c r="B15" i="61"/>
  <c r="B214" i="61"/>
  <c r="B272" i="60"/>
  <c r="B285" i="61"/>
  <c r="B386" i="60"/>
  <c r="B85" i="62"/>
  <c r="CB85" i="62" s="1"/>
  <c r="B138" i="61"/>
  <c r="B101" i="62"/>
  <c r="CB101" i="62" s="1"/>
  <c r="B196" i="60"/>
  <c r="B124" i="61"/>
  <c r="B400" i="61"/>
  <c r="B470" i="60"/>
  <c r="B449" i="62"/>
  <c r="CB449" i="62" s="1"/>
  <c r="B233" i="61"/>
  <c r="B244" i="62"/>
  <c r="CB244" i="62" s="1"/>
  <c r="B116" i="62"/>
  <c r="CB116" i="62" s="1"/>
  <c r="B359" i="61"/>
  <c r="B92" i="62"/>
  <c r="CB92" i="62" s="1"/>
  <c r="B433" i="60"/>
  <c r="B269" i="62"/>
  <c r="CB269" i="62" s="1"/>
  <c r="B365" i="61"/>
  <c r="B388" i="61"/>
  <c r="B435" i="61"/>
  <c r="B41" i="60"/>
  <c r="B226" i="61"/>
  <c r="B75" i="61"/>
  <c r="B123" i="61"/>
  <c r="B78" i="62"/>
  <c r="CB78" i="62" s="1"/>
  <c r="B364" i="60"/>
  <c r="B50" i="61"/>
  <c r="B276" i="62"/>
  <c r="CB276" i="62" s="1"/>
  <c r="B134" i="61"/>
  <c r="B456" i="60"/>
  <c r="B172" i="60"/>
  <c r="B348" i="61"/>
  <c r="B165" i="61"/>
  <c r="B500" i="62"/>
  <c r="CB500" i="62" s="1"/>
  <c r="B211" i="61"/>
  <c r="B370" i="61"/>
  <c r="B232" i="61"/>
  <c r="B105" i="62"/>
  <c r="CB105" i="62" s="1"/>
  <c r="B146" i="60"/>
  <c r="B495" i="62"/>
  <c r="CB495" i="62" s="1"/>
  <c r="B427" i="60"/>
  <c r="B39" i="60"/>
  <c r="B218" i="62"/>
  <c r="CB218" i="62" s="1"/>
  <c r="B61" i="62"/>
  <c r="CB61" i="62" s="1"/>
  <c r="B354" i="61"/>
  <c r="B362" i="62"/>
  <c r="CB362" i="62" s="1"/>
  <c r="B199" i="60"/>
  <c r="B215" i="60"/>
  <c r="B11" i="60"/>
  <c r="B81" i="60"/>
  <c r="B106" i="61"/>
  <c r="B170" i="61"/>
  <c r="B76" i="61"/>
  <c r="B455" i="61"/>
  <c r="B73" i="62"/>
  <c r="CB73" i="62" s="1"/>
  <c r="B321" i="62"/>
  <c r="CB321" i="62" s="1"/>
  <c r="B34" i="60"/>
  <c r="B211" i="62"/>
  <c r="CB211" i="62" s="1"/>
  <c r="B30" i="61"/>
  <c r="B257" i="62"/>
  <c r="CB257" i="62" s="1"/>
  <c r="B419" i="61"/>
  <c r="B425" i="60"/>
  <c r="B263" i="61"/>
  <c r="B449" i="61"/>
  <c r="B497" i="62"/>
  <c r="CB497" i="62" s="1"/>
  <c r="B133" i="60"/>
  <c r="B366" i="61"/>
  <c r="B426" i="62"/>
  <c r="CB426" i="62" s="1"/>
  <c r="B302" i="60"/>
  <c r="B155" i="62"/>
  <c r="CB155" i="62" s="1"/>
  <c r="B268" i="61"/>
  <c r="B340" i="61"/>
  <c r="B349" i="62"/>
  <c r="CB349" i="62" s="1"/>
  <c r="B474" i="60"/>
  <c r="B384" i="62"/>
  <c r="CB384" i="62" s="1"/>
  <c r="B498" i="60"/>
  <c r="B452" i="62"/>
  <c r="CB452" i="62" s="1"/>
  <c r="B60" i="60"/>
  <c r="B461" i="60"/>
  <c r="B296" i="62"/>
  <c r="CB296" i="62" s="1"/>
  <c r="B406" i="61"/>
  <c r="B207" i="60"/>
  <c r="B286" i="62"/>
  <c r="CB286" i="62" s="1"/>
  <c r="B432" i="62"/>
  <c r="CB432" i="62" s="1"/>
  <c r="B164" i="62"/>
  <c r="CB164" i="62" s="1"/>
  <c r="B428" i="60"/>
  <c r="B391" i="60"/>
  <c r="B11" i="62"/>
  <c r="CB11" i="62" s="1"/>
  <c r="B193" i="60"/>
  <c r="B223" i="61"/>
  <c r="B307" i="60"/>
  <c r="B335" i="61"/>
  <c r="B280" i="60"/>
  <c r="B425" i="62"/>
  <c r="CB425" i="62" s="1"/>
  <c r="B369" i="61"/>
  <c r="B249" i="61"/>
  <c r="B387" i="62"/>
  <c r="CB387" i="62" s="1"/>
  <c r="B199" i="62"/>
  <c r="CB199" i="62" s="1"/>
  <c r="B486" i="60"/>
  <c r="B494" i="62"/>
  <c r="CB494" i="62" s="1"/>
  <c r="B248" i="62"/>
  <c r="CB248" i="62" s="1"/>
  <c r="B131" i="61"/>
  <c r="B143" i="62"/>
  <c r="CB143" i="62" s="1"/>
  <c r="B309" i="60"/>
  <c r="B30" i="60"/>
  <c r="B294" i="60"/>
  <c r="B279" i="61"/>
  <c r="B208" i="61"/>
  <c r="B484" i="62"/>
  <c r="CB484" i="62" s="1"/>
  <c r="B36" i="60"/>
  <c r="B129" i="61"/>
  <c r="B431" i="61"/>
  <c r="B206" i="61"/>
  <c r="B53" i="62"/>
  <c r="CB53" i="62" s="1"/>
  <c r="B21" i="62"/>
  <c r="CB21" i="62" s="1"/>
  <c r="B483" i="61"/>
  <c r="B245" i="61"/>
  <c r="B499" i="61"/>
  <c r="B204" i="62"/>
  <c r="CB204" i="62" s="1"/>
  <c r="B447" i="60"/>
  <c r="B62" i="61"/>
  <c r="B293" i="61"/>
  <c r="B26" i="60"/>
  <c r="B290" i="61"/>
  <c r="B73" i="61"/>
  <c r="B415" i="60"/>
  <c r="B229" i="60"/>
  <c r="B259" i="62"/>
  <c r="CB259" i="62" s="1"/>
  <c r="B408" i="60"/>
  <c r="B339" i="62"/>
  <c r="CB339" i="62" s="1"/>
  <c r="B159" i="62"/>
  <c r="CB159" i="62" s="1"/>
  <c r="B347" i="62"/>
  <c r="CB347" i="62" s="1"/>
  <c r="B158" i="61"/>
  <c r="B464" i="62"/>
  <c r="CB464" i="62" s="1"/>
  <c r="B125" i="62"/>
  <c r="CB125" i="62" s="1"/>
  <c r="B489" i="61"/>
  <c r="B42" i="62"/>
  <c r="CB42" i="62" s="1"/>
  <c r="B10" i="61"/>
  <c r="B479" i="62"/>
  <c r="CB479" i="62" s="1"/>
  <c r="B269" i="60"/>
  <c r="B297" i="62"/>
  <c r="CB297" i="62" s="1"/>
  <c r="B66" i="61"/>
  <c r="B273" i="60"/>
  <c r="B327" i="60"/>
  <c r="B284" i="62"/>
  <c r="CB284" i="62" s="1"/>
  <c r="B329" i="60"/>
  <c r="B166" i="60"/>
  <c r="B130" i="61"/>
  <c r="B82" i="61"/>
  <c r="B477" i="60"/>
  <c r="B109" i="62"/>
  <c r="CB109" i="62" s="1"/>
  <c r="B360" i="61"/>
  <c r="B480" i="60"/>
  <c r="B121" i="61"/>
  <c r="B322" i="60"/>
  <c r="B397" i="61"/>
  <c r="B428" i="61"/>
  <c r="B285" i="62"/>
  <c r="CB285" i="62" s="1"/>
  <c r="B55" i="60"/>
  <c r="B484" i="60"/>
  <c r="B343" i="62"/>
  <c r="CB343" i="62" s="1"/>
  <c r="B241" i="60"/>
  <c r="B252" i="60"/>
  <c r="B171" i="60"/>
  <c r="B472" i="60"/>
  <c r="B163" i="62"/>
  <c r="CB163" i="62" s="1"/>
  <c r="B346" i="61"/>
  <c r="B151" i="61"/>
  <c r="B115" i="60"/>
  <c r="B197" i="60"/>
  <c r="B298" i="62"/>
  <c r="CB298" i="62" s="1"/>
  <c r="B430" i="60"/>
  <c r="B29" i="61"/>
  <c r="B167" i="60"/>
  <c r="B18" i="62"/>
  <c r="CB18" i="62" s="1"/>
  <c r="B120" i="62"/>
  <c r="CB120" i="62" s="1"/>
  <c r="B156" i="61"/>
  <c r="B403" i="60"/>
  <c r="B404" i="60"/>
  <c r="B161" i="62"/>
  <c r="CB161" i="62" s="1"/>
  <c r="B442" i="61"/>
  <c r="B183" i="62"/>
  <c r="CB183" i="62" s="1"/>
  <c r="B109" i="61"/>
  <c r="B468" i="60"/>
  <c r="B366" i="62"/>
  <c r="CB366" i="62" s="1"/>
  <c r="B391" i="62"/>
  <c r="CB391" i="62" s="1"/>
  <c r="B159" i="61"/>
  <c r="B14" i="62"/>
  <c r="CB14" i="62" s="1"/>
  <c r="B455" i="62"/>
  <c r="CB455" i="62" s="1"/>
  <c r="B62" i="60"/>
  <c r="B267" i="61"/>
  <c r="B262" i="62"/>
  <c r="CB262" i="62" s="1"/>
  <c r="B36" i="62"/>
  <c r="CB36" i="62" s="1"/>
  <c r="B272" i="61"/>
  <c r="B277" i="60"/>
  <c r="B299" i="61"/>
  <c r="B57" i="60"/>
  <c r="B144" i="61"/>
  <c r="B220" i="61"/>
  <c r="B480" i="62"/>
  <c r="CB480" i="62" s="1"/>
  <c r="B88" i="62"/>
  <c r="CB88" i="62" s="1"/>
  <c r="B15" i="62"/>
  <c r="CB15" i="62" s="1"/>
  <c r="B426" i="61"/>
  <c r="B152" i="60"/>
  <c r="B118" i="61"/>
  <c r="B169" i="62"/>
  <c r="CB169" i="62" s="1"/>
  <c r="B388" i="62"/>
  <c r="CB388" i="62" s="1"/>
  <c r="B282" i="60"/>
  <c r="B179" i="62"/>
  <c r="CB179" i="62" s="1"/>
  <c r="B434" i="62"/>
  <c r="CB434" i="62" s="1"/>
  <c r="B97" i="62"/>
  <c r="CB97" i="62" s="1"/>
  <c r="B385" i="60"/>
  <c r="B94" i="62"/>
  <c r="CB94" i="62" s="1"/>
  <c r="B371" i="62"/>
  <c r="CB371" i="62" s="1"/>
  <c r="B382" i="62"/>
  <c r="CB382" i="62" s="1"/>
  <c r="B104" i="61"/>
  <c r="B67" i="60"/>
  <c r="B141" i="61"/>
  <c r="B310" i="62"/>
  <c r="CB310" i="62" s="1"/>
  <c r="B431" i="60"/>
  <c r="B254" i="60"/>
  <c r="B194" i="62"/>
  <c r="CB194" i="62" s="1"/>
  <c r="B265" i="62"/>
  <c r="CB265" i="62" s="1"/>
  <c r="B411" i="61"/>
  <c r="B419" i="62"/>
  <c r="CB419" i="62" s="1"/>
  <c r="B426" i="60"/>
  <c r="B317" i="60"/>
  <c r="B167" i="61"/>
  <c r="B328" i="62"/>
  <c r="CB328" i="62" s="1"/>
  <c r="B440" i="62"/>
  <c r="CB440" i="62" s="1"/>
  <c r="B437" i="62"/>
  <c r="CB437" i="62" s="1"/>
  <c r="B79" i="60"/>
  <c r="B447" i="61"/>
  <c r="B47" i="61"/>
  <c r="B388" i="60"/>
  <c r="B182" i="61"/>
  <c r="B306" i="62"/>
  <c r="CB306" i="62" s="1"/>
  <c r="B134" i="60"/>
  <c r="B37" i="62"/>
  <c r="CB37" i="62" s="1"/>
  <c r="B489" i="62"/>
  <c r="CB489" i="62" s="1"/>
  <c r="B267" i="60"/>
  <c r="B239" i="60"/>
  <c r="B487" i="62"/>
  <c r="CB487" i="62" s="1"/>
  <c r="B271" i="62"/>
  <c r="CB271" i="62" s="1"/>
  <c r="B336" i="61"/>
  <c r="B128" i="62"/>
  <c r="CB128" i="62" s="1"/>
  <c r="B168" i="62"/>
  <c r="CB168" i="62" s="1"/>
  <c r="B350" i="61"/>
  <c r="B368" i="62"/>
  <c r="CB368" i="62" s="1"/>
  <c r="B48" i="60"/>
  <c r="B255" i="61"/>
  <c r="B353" i="62"/>
  <c r="CB353" i="62" s="1"/>
  <c r="B140" i="61"/>
  <c r="B198" i="62"/>
  <c r="CB198" i="62" s="1"/>
  <c r="B142" i="60"/>
  <c r="B414" i="62"/>
  <c r="CB414" i="62" s="1"/>
  <c r="B183" i="61"/>
  <c r="B469" i="60"/>
  <c r="B172" i="61"/>
  <c r="B424" i="60"/>
  <c r="B85" i="60"/>
  <c r="B137" i="60"/>
  <c r="B100" i="62"/>
  <c r="CB100" i="62" s="1"/>
  <c r="B312" i="61"/>
  <c r="B128" i="61"/>
  <c r="B56" i="61"/>
  <c r="B192" i="60"/>
  <c r="B495" i="61"/>
  <c r="B94" i="61"/>
  <c r="B185" i="62"/>
  <c r="CB185" i="62" s="1"/>
  <c r="B24" i="62"/>
  <c r="CB24" i="62" s="1"/>
  <c r="B250" i="61"/>
  <c r="B198" i="60"/>
  <c r="B295" i="62"/>
  <c r="CB295" i="62" s="1"/>
  <c r="B488" i="60"/>
  <c r="B198" i="61"/>
  <c r="B67" i="62"/>
  <c r="CB67" i="62" s="1"/>
  <c r="B126" i="60"/>
  <c r="B458" i="61"/>
  <c r="B289" i="61"/>
  <c r="B329" i="62"/>
  <c r="CB329" i="62" s="1"/>
  <c r="B139" i="60"/>
  <c r="B283" i="62"/>
  <c r="CB283" i="62" s="1"/>
  <c r="B115" i="61"/>
  <c r="B364" i="62"/>
  <c r="CB364" i="62" s="1"/>
  <c r="B401" i="60"/>
  <c r="B480" i="61"/>
  <c r="B9" i="62"/>
  <c r="CB9" i="62" s="1"/>
  <c r="B314" i="62"/>
  <c r="CB314" i="62" s="1"/>
  <c r="B213" i="61"/>
  <c r="B152" i="61"/>
  <c r="B76" i="62"/>
  <c r="CB76" i="62" s="1"/>
  <c r="B145" i="62"/>
  <c r="CB145" i="62" s="1"/>
  <c r="B371" i="61"/>
  <c r="B191" i="60"/>
  <c r="B221" i="62"/>
  <c r="CB221" i="62" s="1"/>
  <c r="B71" i="60"/>
  <c r="B392" i="61"/>
  <c r="B339" i="60"/>
  <c r="B261" i="60"/>
  <c r="B45" i="60"/>
  <c r="B66" i="62"/>
  <c r="CB66" i="62" s="1"/>
  <c r="B435" i="60"/>
  <c r="B395" i="61"/>
  <c r="B299" i="62"/>
  <c r="CB299" i="62" s="1"/>
  <c r="B69" i="62"/>
  <c r="CB69" i="62" s="1"/>
  <c r="B119" i="62"/>
  <c r="CB119" i="62" s="1"/>
  <c r="B233" i="60"/>
  <c r="B239" i="62"/>
  <c r="CB239" i="62" s="1"/>
  <c r="B76" i="60"/>
  <c r="B396" i="61"/>
  <c r="B105" i="60"/>
  <c r="B328" i="61"/>
  <c r="B456" i="61"/>
  <c r="B425" i="61"/>
  <c r="B107" i="62"/>
  <c r="CB107" i="62" s="1"/>
  <c r="B323" i="60"/>
  <c r="B215" i="61"/>
  <c r="B322" i="62"/>
  <c r="CB322" i="62" s="1"/>
  <c r="B247" i="61"/>
  <c r="B197" i="62"/>
  <c r="CB197" i="62" s="1"/>
  <c r="B462" i="62"/>
  <c r="CB462" i="62" s="1"/>
  <c r="B328" i="60"/>
  <c r="B83" i="61"/>
  <c r="B298" i="61"/>
  <c r="B302" i="61"/>
  <c r="B20" i="60"/>
  <c r="B247" i="60"/>
  <c r="B353" i="61"/>
  <c r="B11" i="61"/>
  <c r="B303" i="60"/>
  <c r="B22" i="60"/>
  <c r="B423" i="60"/>
  <c r="B282" i="62"/>
  <c r="CB282" i="62" s="1"/>
  <c r="B274" i="61"/>
  <c r="B439" i="61"/>
  <c r="B127" i="60"/>
  <c r="B477" i="62"/>
  <c r="CB477" i="62" s="1"/>
  <c r="B494" i="61"/>
  <c r="B494" i="60"/>
  <c r="B114" i="62"/>
  <c r="CB114" i="62" s="1"/>
  <c r="B244" i="60"/>
  <c r="B97" i="61"/>
  <c r="B258" i="60"/>
  <c r="B201" i="61"/>
  <c r="B429" i="61"/>
  <c r="B81" i="62"/>
  <c r="CB81" i="62" s="1"/>
  <c r="B286" i="61"/>
  <c r="B333" i="62"/>
  <c r="CB333" i="62" s="1"/>
  <c r="B245" i="62"/>
  <c r="CB245" i="62" s="1"/>
  <c r="B396" i="60"/>
  <c r="B108" i="62"/>
  <c r="CB108" i="62" s="1"/>
  <c r="B393" i="60"/>
  <c r="B155" i="60"/>
  <c r="B164" i="60"/>
  <c r="B342" i="62"/>
  <c r="CB342" i="62" s="1"/>
  <c r="B16" i="60"/>
  <c r="B313" i="61"/>
  <c r="B118" i="60"/>
  <c r="B134" i="62"/>
  <c r="CB134" i="62" s="1"/>
  <c r="B18" i="61"/>
  <c r="B351" i="61"/>
  <c r="B353" i="60"/>
  <c r="B344" i="61"/>
  <c r="B37" i="61"/>
  <c r="B15" i="60"/>
  <c r="B422" i="60"/>
  <c r="B121" i="60"/>
  <c r="B188" i="61"/>
  <c r="B360" i="60"/>
  <c r="B49" i="62"/>
  <c r="CB49" i="62" s="1"/>
  <c r="B188" i="62"/>
  <c r="CB188" i="62" s="1"/>
  <c r="B345" i="61"/>
  <c r="B230" i="61"/>
  <c r="B74" i="62"/>
  <c r="CB74" i="62" s="1"/>
  <c r="B284" i="61"/>
  <c r="B297" i="60"/>
  <c r="B311" i="61"/>
  <c r="B405" i="61"/>
  <c r="B17" i="60"/>
  <c r="B473" i="61"/>
  <c r="B221" i="61"/>
  <c r="B371" i="60"/>
  <c r="B463" i="60"/>
  <c r="B217" i="61"/>
  <c r="B421" i="61"/>
  <c r="B404" i="62"/>
  <c r="CB404" i="62" s="1"/>
  <c r="B270" i="62"/>
  <c r="CB270" i="62" s="1"/>
  <c r="B278" i="60"/>
  <c r="B363" i="61"/>
  <c r="B69" i="60"/>
  <c r="B98" i="62"/>
  <c r="CB98" i="62" s="1"/>
  <c r="B327" i="62"/>
  <c r="CB327" i="62" s="1"/>
  <c r="B318" i="60"/>
  <c r="B465" i="60"/>
  <c r="B364" i="61"/>
  <c r="B68" i="62"/>
  <c r="CB68" i="62" s="1"/>
  <c r="B204" i="61"/>
  <c r="B224" i="62"/>
  <c r="CB224" i="62" s="1"/>
  <c r="B471" i="60"/>
  <c r="B25" i="61"/>
  <c r="B149" i="61"/>
  <c r="B132" i="60"/>
  <c r="B254" i="61"/>
  <c r="B48" i="61"/>
  <c r="B469" i="61"/>
  <c r="B396" i="62"/>
  <c r="CB396" i="62" s="1"/>
  <c r="B145" i="61"/>
  <c r="B289" i="62"/>
  <c r="CB289" i="62" s="1"/>
  <c r="B205" i="60"/>
  <c r="B296" i="60"/>
  <c r="B131" i="62"/>
  <c r="CB131" i="62" s="1"/>
  <c r="B303" i="61"/>
  <c r="B110" i="62"/>
  <c r="CB110" i="62" s="1"/>
  <c r="B92" i="60"/>
  <c r="B264" i="61"/>
  <c r="B373" i="61"/>
  <c r="B435" i="62"/>
  <c r="CB435" i="62" s="1"/>
  <c r="B209" i="60"/>
  <c r="B446" i="61"/>
  <c r="B174" i="62"/>
  <c r="CB174" i="62" s="1"/>
  <c r="B482" i="60"/>
  <c r="B303" i="62"/>
  <c r="CB303" i="62" s="1"/>
  <c r="B351" i="62"/>
  <c r="CB351" i="62" s="1"/>
  <c r="B287" i="60"/>
  <c r="B319" i="62"/>
  <c r="CB319" i="62" s="1"/>
  <c r="B250" i="62"/>
  <c r="CB250" i="62" s="1"/>
  <c r="B125" i="61"/>
  <c r="B477" i="61"/>
  <c r="B458" i="60"/>
  <c r="B209" i="62"/>
  <c r="CB209" i="62" s="1"/>
  <c r="B185" i="61"/>
  <c r="B472" i="61"/>
  <c r="B275" i="60"/>
  <c r="B190" i="60"/>
  <c r="B429" i="62"/>
  <c r="CB429" i="62" s="1"/>
  <c r="B281" i="60"/>
  <c r="B476" i="61"/>
  <c r="B491" i="61"/>
  <c r="B90" i="60"/>
  <c r="B383" i="62"/>
  <c r="CB383" i="62" s="1"/>
  <c r="B184" i="62"/>
  <c r="CB184" i="62" s="1"/>
  <c r="B350" i="62"/>
  <c r="CB350" i="62" s="1"/>
  <c r="B415" i="62"/>
  <c r="CB415" i="62" s="1"/>
  <c r="B235" i="61"/>
  <c r="B379" i="61"/>
  <c r="B113" i="62"/>
  <c r="CB113" i="62" s="1"/>
  <c r="B453" i="60"/>
  <c r="B172" i="62"/>
  <c r="CB172" i="62" s="1"/>
  <c r="B112" i="61"/>
  <c r="B4" i="61"/>
  <c r="B433" i="62"/>
  <c r="CB433" i="62" s="1"/>
  <c r="B2" i="61"/>
  <c r="B381" i="61"/>
  <c r="B380" i="60"/>
  <c r="B314" i="61"/>
  <c r="B377" i="60"/>
  <c r="B148" i="61"/>
  <c r="B156" i="62"/>
  <c r="CB156" i="62" s="1"/>
  <c r="B381" i="62"/>
  <c r="CB381" i="62" s="1"/>
  <c r="B395" i="60"/>
  <c r="B489" i="60"/>
  <c r="B126" i="61"/>
  <c r="B63" i="62"/>
  <c r="CB63" i="62" s="1"/>
  <c r="B367" i="60"/>
  <c r="B112" i="62"/>
  <c r="CB112" i="62" s="1"/>
  <c r="B234" i="62"/>
  <c r="CB234" i="62" s="1"/>
  <c r="B34" i="62"/>
  <c r="CB34" i="62" s="1"/>
  <c r="B108" i="60"/>
  <c r="B237" i="61"/>
  <c r="B367" i="61"/>
  <c r="B459" i="62"/>
  <c r="CB459" i="62" s="1"/>
  <c r="B26" i="62"/>
  <c r="CB26" i="62" s="1"/>
  <c r="B354" i="62"/>
  <c r="CB354" i="62" s="1"/>
  <c r="B205" i="61"/>
  <c r="B36" i="61"/>
  <c r="B86" i="61"/>
  <c r="B35" i="60"/>
  <c r="B22" i="61"/>
  <c r="B289" i="60"/>
  <c r="B247" i="62"/>
  <c r="CB247" i="62" s="1"/>
  <c r="B182" i="62"/>
  <c r="CB182" i="62" s="1"/>
  <c r="B44" i="60"/>
  <c r="B478" i="62"/>
  <c r="CB478" i="62" s="1"/>
  <c r="B80" i="62"/>
  <c r="CB80" i="62" s="1"/>
  <c r="B58" i="62"/>
  <c r="CB58" i="62" s="1"/>
  <c r="B304" i="62"/>
  <c r="CB304" i="62" s="1"/>
  <c r="B78" i="61"/>
  <c r="B490" i="60"/>
  <c r="B73" i="60"/>
  <c r="B208" i="62"/>
  <c r="CB208" i="62" s="1"/>
  <c r="B213" i="60"/>
  <c r="B238" i="61"/>
  <c r="B139" i="62"/>
  <c r="CB139" i="62" s="1"/>
  <c r="B358" i="61"/>
  <c r="B402" i="62"/>
  <c r="CB402" i="62" s="1"/>
  <c r="B450" i="62"/>
  <c r="CB450" i="62" s="1"/>
  <c r="B104" i="62"/>
  <c r="CB104" i="62" s="1"/>
  <c r="B25" i="60"/>
  <c r="B292" i="61"/>
  <c r="B390" i="62"/>
  <c r="CB390" i="62" s="1"/>
  <c r="B12" i="60"/>
  <c r="B253" i="61"/>
  <c r="B394" i="62"/>
  <c r="CB394" i="62" s="1"/>
  <c r="B413" i="61"/>
  <c r="B276" i="60"/>
  <c r="B359" i="62"/>
  <c r="CB359" i="62" s="1"/>
  <c r="B462" i="61"/>
  <c r="B463" i="62"/>
  <c r="CB463" i="62" s="1"/>
  <c r="B177" i="62"/>
  <c r="CB177" i="62" s="1"/>
  <c r="B230" i="62"/>
  <c r="CB230" i="62" s="1"/>
  <c r="B200" i="60"/>
  <c r="B443" i="60"/>
  <c r="B417" i="61"/>
  <c r="B18" i="60"/>
  <c r="B246" i="62"/>
  <c r="CB246" i="62" s="1"/>
  <c r="B323" i="61"/>
  <c r="B309" i="61"/>
  <c r="B382" i="60"/>
  <c r="B82" i="60"/>
  <c r="B124" i="60"/>
  <c r="B173" i="60"/>
  <c r="B420" i="62"/>
  <c r="CB420" i="62" s="1"/>
  <c r="B193" i="61"/>
  <c r="B187" i="61"/>
  <c r="B325" i="61"/>
  <c r="B169" i="61"/>
  <c r="B220" i="62"/>
  <c r="CB220" i="62" s="1"/>
  <c r="B25" i="62"/>
  <c r="CB25" i="62" s="1"/>
  <c r="B194" i="61"/>
  <c r="B490" i="62"/>
  <c r="CB490" i="62" s="1"/>
  <c r="B411" i="60"/>
  <c r="B277" i="61"/>
  <c r="B173" i="62"/>
  <c r="CB173" i="62" s="1"/>
  <c r="B346" i="62"/>
  <c r="CB346" i="62" s="1"/>
  <c r="B366" i="60"/>
  <c r="B51" i="60"/>
  <c r="B160" i="62"/>
  <c r="CB160" i="62" s="1"/>
  <c r="B243" i="62"/>
  <c r="CB243" i="62" s="1"/>
  <c r="B216" i="61"/>
  <c r="B326" i="61"/>
  <c r="B154" i="60"/>
  <c r="B214" i="62"/>
  <c r="CB214" i="62" s="1"/>
  <c r="B162" i="62"/>
  <c r="CB162" i="62" s="1"/>
  <c r="B246" i="60"/>
  <c r="B230" i="60"/>
  <c r="B319" i="60"/>
  <c r="B286" i="60"/>
  <c r="B79" i="62"/>
  <c r="CB79" i="62" s="1"/>
  <c r="B165" i="62"/>
  <c r="CB165" i="62" s="1"/>
  <c r="B341" i="61"/>
  <c r="B54" i="61"/>
  <c r="B462" i="60"/>
  <c r="B349" i="61"/>
  <c r="B459" i="61"/>
  <c r="B331" i="61"/>
  <c r="B162" i="60"/>
  <c r="B3" i="61"/>
  <c r="B93" i="62"/>
  <c r="CB93" i="62" s="1"/>
  <c r="B313" i="62"/>
  <c r="CB313" i="62" s="1"/>
  <c r="B452" i="61"/>
  <c r="B457" i="60"/>
  <c r="B474" i="62"/>
  <c r="CB474" i="62" s="1"/>
  <c r="B104" i="60"/>
  <c r="B196" i="61"/>
  <c r="B115" i="62"/>
  <c r="CB115" i="62" s="1"/>
  <c r="B130" i="62"/>
  <c r="CB130" i="62" s="1"/>
  <c r="B182" i="60"/>
  <c r="B271" i="60"/>
  <c r="B315" i="60"/>
  <c r="B454" i="61"/>
  <c r="B319" i="61"/>
  <c r="B356" i="60"/>
  <c r="B398" i="61"/>
  <c r="B473" i="60"/>
  <c r="B219" i="61"/>
  <c r="B153" i="61"/>
  <c r="B27" i="61"/>
  <c r="B265" i="61"/>
  <c r="B157" i="60"/>
  <c r="B148" i="62"/>
  <c r="CB148" i="62" s="1"/>
  <c r="B368" i="61"/>
  <c r="B117" i="61"/>
  <c r="B420" i="61"/>
  <c r="B356" i="61"/>
  <c r="B476" i="62"/>
  <c r="CB476" i="62" s="1"/>
  <c r="B103" i="61"/>
  <c r="B310" i="60"/>
  <c r="B349" i="60"/>
  <c r="B453" i="61"/>
  <c r="B26" i="61"/>
  <c r="B413" i="60"/>
  <c r="B320" i="61"/>
  <c r="B369" i="62"/>
  <c r="CB369" i="62" s="1"/>
  <c r="B397" i="60"/>
  <c r="B444" i="61"/>
  <c r="B45" i="62"/>
  <c r="CB45" i="62" s="1"/>
  <c r="B112" i="60"/>
  <c r="B189" i="61"/>
  <c r="B394" i="61"/>
  <c r="B200" i="61"/>
  <c r="B451" i="61"/>
  <c r="B51" i="61"/>
  <c r="B348" i="60"/>
  <c r="B151" i="62"/>
  <c r="CB151" i="62" s="1"/>
  <c r="B77" i="60"/>
  <c r="B191" i="62"/>
  <c r="CB191" i="62" s="1"/>
  <c r="B180" i="61"/>
  <c r="B34" i="61"/>
  <c r="B19" i="62"/>
  <c r="CB19" i="62" s="1"/>
  <c r="B331" i="60"/>
  <c r="B236" i="60"/>
  <c r="B418" i="62"/>
  <c r="CB418" i="62" s="1"/>
  <c r="B436" i="60"/>
  <c r="B384" i="60"/>
  <c r="B298" i="60"/>
  <c r="B42" i="61"/>
  <c r="B136" i="60"/>
  <c r="B262" i="61"/>
  <c r="B13" i="61"/>
  <c r="B170" i="62"/>
  <c r="CB170" i="62" s="1"/>
  <c r="B24" i="61"/>
  <c r="B400" i="60"/>
  <c r="B295" i="60"/>
  <c r="B31" i="62"/>
  <c r="CB31" i="62" s="1"/>
  <c r="B338" i="61"/>
  <c r="B369" i="60"/>
  <c r="B420" i="60"/>
  <c r="B248" i="60"/>
  <c r="B445" i="60"/>
  <c r="B436" i="61"/>
  <c r="B325" i="62"/>
  <c r="CB325" i="62" s="1"/>
  <c r="B8" i="61"/>
  <c r="B59" i="62"/>
  <c r="CB59" i="62" s="1"/>
  <c r="B321" i="60"/>
  <c r="B21" i="60"/>
  <c r="B324" i="61"/>
  <c r="B311" i="62"/>
  <c r="CB311" i="62" s="1"/>
  <c r="B354" i="60"/>
  <c r="B220" i="60"/>
  <c r="B427" i="61"/>
  <c r="B40" i="60"/>
  <c r="B64" i="60"/>
  <c r="B133" i="61"/>
  <c r="B174" i="61"/>
  <c r="B6" i="62"/>
  <c r="CB6" i="62" s="1"/>
  <c r="B113" i="60"/>
  <c r="B137" i="61"/>
  <c r="B133" i="62"/>
  <c r="CB133" i="62" s="1"/>
  <c r="B140" i="60"/>
  <c r="B57" i="61"/>
  <c r="B275" i="62"/>
  <c r="CB275" i="62" s="1"/>
  <c r="B227" i="62"/>
  <c r="CB227" i="62" s="1"/>
  <c r="B240" i="61"/>
  <c r="B180" i="62"/>
  <c r="CB180" i="62" s="1"/>
  <c r="B377" i="62"/>
  <c r="CB377" i="62" s="1"/>
  <c r="B260" i="62"/>
  <c r="CB260" i="62" s="1"/>
  <c r="B240" i="62"/>
  <c r="CB240" i="62" s="1"/>
  <c r="B55" i="61"/>
  <c r="B30" i="62"/>
  <c r="CB30" i="62" s="1"/>
  <c r="B77" i="61"/>
  <c r="B379" i="60"/>
  <c r="B443" i="61"/>
  <c r="B316" i="62"/>
  <c r="CB316" i="62" s="1"/>
  <c r="B457" i="62"/>
  <c r="CB457" i="62" s="1"/>
  <c r="B160" i="60"/>
  <c r="B216" i="62"/>
  <c r="CB216" i="62" s="1"/>
  <c r="B444" i="62"/>
  <c r="CB444" i="62" s="1"/>
  <c r="B306" i="60"/>
  <c r="B270" i="60"/>
  <c r="B24" i="60"/>
  <c r="B412" i="60"/>
  <c r="B496" i="60"/>
  <c r="B498" i="61"/>
  <c r="B490" i="61"/>
  <c r="B151" i="60"/>
  <c r="B69" i="61"/>
  <c r="B281" i="61"/>
  <c r="B390" i="61"/>
  <c r="B330" i="61"/>
  <c r="B416" i="61"/>
  <c r="B143" i="60"/>
  <c r="B107" i="60"/>
  <c r="B218" i="61"/>
  <c r="B405" i="60"/>
  <c r="B181" i="61"/>
  <c r="B356" i="62"/>
  <c r="CB356" i="62" s="1"/>
  <c r="B466" i="62"/>
  <c r="CB466" i="62" s="1"/>
  <c r="B412" i="62"/>
  <c r="CB412" i="62" s="1"/>
  <c r="B337" i="61"/>
  <c r="B459" i="60"/>
  <c r="B147" i="60"/>
  <c r="B440" i="60"/>
  <c r="B381" i="60"/>
  <c r="B429" i="60"/>
  <c r="B362" i="60"/>
  <c r="B178" i="62"/>
  <c r="CB178" i="62" s="1"/>
  <c r="B315" i="62"/>
  <c r="CB315" i="62" s="1"/>
  <c r="B19" i="61"/>
  <c r="B33" i="61"/>
  <c r="B214" i="60"/>
  <c r="B28" i="61"/>
  <c r="B199" i="61"/>
  <c r="B33" i="62"/>
  <c r="CB33" i="62" s="1"/>
  <c r="B41" i="61"/>
  <c r="B125" i="60"/>
  <c r="B451" i="62"/>
  <c r="CB451" i="62" s="1"/>
  <c r="B441" i="61"/>
  <c r="B149" i="60"/>
  <c r="B13" i="60"/>
  <c r="B72" i="62"/>
  <c r="CB72" i="62" s="1"/>
  <c r="B102" i="60"/>
  <c r="B412" i="61"/>
  <c r="B166" i="62"/>
  <c r="CB166" i="62" s="1"/>
  <c r="B5" i="61"/>
  <c r="B41" i="62"/>
  <c r="CB41" i="62" s="1"/>
  <c r="B135" i="61"/>
  <c r="B121" i="62"/>
  <c r="CB121" i="62" s="1"/>
  <c r="B106" i="62"/>
  <c r="CB106" i="62" s="1"/>
  <c r="B49" i="60"/>
  <c r="B233" i="62"/>
  <c r="CB233" i="62" s="1"/>
  <c r="B491" i="60"/>
  <c r="B23" i="60"/>
  <c r="B448" i="61"/>
  <c r="B186" i="62"/>
  <c r="CB186" i="62" s="1"/>
  <c r="B164" i="61"/>
  <c r="B460" i="62"/>
  <c r="CB460" i="62" s="1"/>
  <c r="B4" i="60"/>
  <c r="B320" i="60"/>
  <c r="B361" i="62"/>
  <c r="CB361" i="62" s="1"/>
  <c r="B467" i="62"/>
  <c r="CB467" i="62" s="1"/>
  <c r="B357" i="61"/>
  <c r="B52" i="62"/>
  <c r="CB52" i="62" s="1"/>
  <c r="B5" i="60"/>
  <c r="B109" i="60"/>
  <c r="B179" i="60"/>
  <c r="B32" i="62"/>
  <c r="CB32" i="62" s="1"/>
  <c r="B157" i="61"/>
  <c r="B132" i="61"/>
  <c r="B385" i="62"/>
  <c r="CB385" i="62" s="1"/>
  <c r="B57" i="62"/>
  <c r="CB57" i="62" s="1"/>
  <c r="B331" i="62"/>
  <c r="CB331" i="62" s="1"/>
  <c r="B150" i="61"/>
  <c r="B186" i="60"/>
  <c r="B99" i="61"/>
  <c r="B257" i="61"/>
  <c r="B83" i="60"/>
  <c r="B12" i="62"/>
  <c r="CB12" i="62" s="1"/>
  <c r="B23" i="62"/>
  <c r="CB23" i="62" s="1"/>
  <c r="B375" i="62"/>
  <c r="CB375" i="62" s="1"/>
  <c r="B162" i="61"/>
  <c r="B465" i="62"/>
  <c r="CB465" i="62" s="1"/>
  <c r="B457" i="61"/>
  <c r="B266" i="60"/>
  <c r="B169" i="60"/>
  <c r="B434" i="60"/>
  <c r="B120" i="61"/>
  <c r="B479" i="61"/>
  <c r="B44" i="61"/>
  <c r="B48" i="62"/>
  <c r="CB48" i="62" s="1"/>
  <c r="B93" i="61"/>
  <c r="B123" i="60"/>
  <c r="B219" i="62"/>
  <c r="CB219" i="62" s="1"/>
  <c r="B357" i="62"/>
  <c r="CB357" i="62" s="1"/>
  <c r="B302" i="62"/>
  <c r="CB302" i="62" s="1"/>
  <c r="B372" i="62"/>
  <c r="CB372" i="62" s="1"/>
  <c r="B58" i="61"/>
  <c r="B82" i="62"/>
  <c r="CB82" i="62" s="1"/>
  <c r="B215" i="62"/>
  <c r="CB215" i="62" s="1"/>
  <c r="B45" i="61"/>
  <c r="B175" i="61"/>
  <c r="B4" i="62"/>
  <c r="CB4" i="62" s="1"/>
  <c r="B44" i="62"/>
  <c r="CB44" i="62" s="1"/>
  <c r="B463" i="61"/>
  <c r="B484" i="61"/>
  <c r="B8" i="60"/>
  <c r="B403" i="61"/>
  <c r="B161" i="61"/>
  <c r="B243" i="60"/>
  <c r="B114" i="61"/>
  <c r="B137" i="62"/>
  <c r="CB137" i="62" s="1"/>
  <c r="B3" i="62"/>
  <c r="B334" i="60"/>
  <c r="B144" i="62"/>
  <c r="CB144" i="62" s="1"/>
  <c r="B479" i="60"/>
  <c r="B427" i="62"/>
  <c r="CB427" i="62" s="1"/>
  <c r="B202" i="60"/>
  <c r="B17" i="62"/>
  <c r="CB17" i="62" s="1"/>
  <c r="B486" i="61"/>
  <c r="B423" i="61"/>
  <c r="B421" i="60"/>
  <c r="B268" i="62"/>
  <c r="CB268" i="62" s="1"/>
  <c r="B306" i="61"/>
  <c r="B487" i="60"/>
  <c r="B249" i="62"/>
  <c r="CB249" i="62" s="1"/>
  <c r="B386" i="62"/>
  <c r="CB386" i="62" s="1"/>
  <c r="B428" i="62"/>
  <c r="CB428" i="62" s="1"/>
  <c r="B207" i="61"/>
  <c r="B235" i="62"/>
  <c r="CB235" i="62" s="1"/>
  <c r="B32" i="60"/>
  <c r="B292" i="62"/>
  <c r="CB292" i="62" s="1"/>
  <c r="B68" i="61"/>
  <c r="B277" i="62"/>
  <c r="CB277" i="62" s="1"/>
  <c r="B227" i="60"/>
  <c r="B501" i="62"/>
  <c r="CB501" i="62" s="1"/>
  <c r="B176" i="61"/>
  <c r="B402" i="60"/>
  <c r="B201" i="62"/>
  <c r="CB201" i="62" s="1"/>
  <c r="B237" i="62"/>
  <c r="CB237" i="62" s="1"/>
  <c r="B305" i="60"/>
  <c r="B500" i="61"/>
  <c r="B278" i="62"/>
  <c r="CB278" i="62" s="1"/>
  <c r="B382" i="61"/>
  <c r="B287" i="62"/>
  <c r="CB287" i="62" s="1"/>
  <c r="B249" i="60"/>
  <c r="B65" i="60"/>
  <c r="B481" i="62"/>
  <c r="CB481" i="62" s="1"/>
  <c r="B231" i="61"/>
  <c r="B141" i="62"/>
  <c r="CB141" i="62" s="1"/>
  <c r="B63" i="60"/>
  <c r="B355" i="60"/>
  <c r="B410" i="62"/>
  <c r="CB410" i="62" s="1"/>
  <c r="B438" i="62"/>
  <c r="CB438" i="62" s="1"/>
  <c r="B200" i="62"/>
  <c r="CB200" i="62" s="1"/>
  <c r="B234" i="61"/>
  <c r="B384" i="61"/>
  <c r="B2" i="60"/>
  <c r="B418" i="60"/>
  <c r="B359" i="60"/>
  <c r="B63" i="61"/>
  <c r="B291" i="62"/>
  <c r="CB291" i="62" s="1"/>
  <c r="B424" i="62"/>
  <c r="CB424" i="62" s="1"/>
  <c r="B465" i="61"/>
  <c r="B437" i="60"/>
  <c r="B177" i="61"/>
  <c r="B476" i="60"/>
  <c r="B335" i="62"/>
  <c r="CB335" i="62" s="1"/>
  <c r="B470" i="62"/>
  <c r="CB470" i="62" s="1"/>
  <c r="B60" i="61"/>
  <c r="B441" i="60"/>
  <c r="B430" i="61"/>
  <c r="B154" i="62"/>
  <c r="CB154" i="62" s="1"/>
  <c r="B408" i="61"/>
  <c r="B291" i="60"/>
  <c r="B274" i="62"/>
  <c r="CB274" i="62" s="1"/>
  <c r="B252" i="62"/>
  <c r="CB252" i="62" s="1"/>
  <c r="B204" i="60"/>
  <c r="B461" i="61"/>
  <c r="B265" i="60"/>
  <c r="B246" i="61"/>
  <c r="B276" i="61"/>
  <c r="B100" i="61"/>
  <c r="B180" i="60"/>
  <c r="B242" i="61"/>
  <c r="B304" i="60"/>
  <c r="B442" i="62"/>
  <c r="CB442" i="62" s="1"/>
  <c r="B324" i="62"/>
  <c r="CB324" i="62" s="1"/>
  <c r="B497" i="60"/>
  <c r="B445" i="61"/>
  <c r="B70" i="60"/>
  <c r="B8" i="62"/>
  <c r="CB8" i="62" s="1"/>
  <c r="B244" i="61"/>
  <c r="B241" i="62"/>
  <c r="CB241" i="62" s="1"/>
  <c r="B483" i="60"/>
  <c r="B60" i="62"/>
  <c r="CB60" i="62" s="1"/>
  <c r="B86" i="60"/>
  <c r="B100" i="60"/>
  <c r="B147" i="61"/>
  <c r="B407" i="60"/>
  <c r="B225" i="61"/>
  <c r="B80" i="61"/>
  <c r="B345" i="60"/>
  <c r="B493" i="62"/>
  <c r="CB493" i="62" s="1"/>
  <c r="B358" i="62"/>
  <c r="CB358" i="62" s="1"/>
  <c r="B300" i="62"/>
  <c r="CB300" i="62" s="1"/>
  <c r="B350" i="60"/>
  <c r="B89" i="61"/>
  <c r="B242" i="60"/>
  <c r="B373" i="62"/>
  <c r="CB373" i="62" s="1"/>
  <c r="B212" i="61"/>
  <c r="B21" i="61"/>
  <c r="B168" i="61"/>
  <c r="B159" i="60"/>
  <c r="B440" i="61"/>
  <c r="B31" i="60"/>
  <c r="B416" i="60"/>
  <c r="B367" i="62"/>
  <c r="CB367" i="62" s="1"/>
  <c r="B485" i="60"/>
  <c r="B222" i="61"/>
  <c r="B375" i="60"/>
  <c r="B481" i="60"/>
  <c r="B395" i="62"/>
  <c r="CB395" i="62" s="1"/>
  <c r="B434" i="61"/>
  <c r="B376" i="61"/>
  <c r="B394" i="60"/>
  <c r="B320" i="62"/>
  <c r="CB320" i="62" s="1"/>
  <c r="B259" i="61"/>
  <c r="B393" i="62"/>
  <c r="CB393" i="62" s="1"/>
  <c r="B454" i="60"/>
  <c r="B439" i="60"/>
  <c r="B438" i="61"/>
  <c r="B43" i="60"/>
  <c r="B452" i="60"/>
  <c r="B40" i="61"/>
  <c r="B297" i="61"/>
  <c r="B336" i="62"/>
  <c r="CB336" i="62" s="1"/>
  <c r="B142" i="62"/>
  <c r="CB142" i="62" s="1"/>
  <c r="B325" i="60"/>
  <c r="B225" i="60"/>
  <c r="B288" i="60"/>
  <c r="B5" i="62"/>
  <c r="CB5" i="62" s="1"/>
  <c r="B42" i="60"/>
  <c r="B486" i="62"/>
  <c r="CB486" i="62" s="1"/>
  <c r="B84" i="61"/>
  <c r="B401" i="61"/>
  <c r="B201" i="60"/>
  <c r="B59" i="61"/>
  <c r="B236" i="62"/>
  <c r="CB236" i="62" s="1"/>
  <c r="B472" i="62"/>
  <c r="CB472" i="62" s="1"/>
  <c r="B327" i="61"/>
  <c r="B126" i="62"/>
  <c r="CB126" i="62" s="1"/>
  <c r="B409" i="62"/>
  <c r="CB409" i="62" s="1"/>
  <c r="B91" i="61"/>
  <c r="B256" i="61"/>
  <c r="B206" i="62"/>
  <c r="CB206" i="62" s="1"/>
  <c r="B7" i="60"/>
  <c r="B316" i="60"/>
  <c r="B56" i="62"/>
  <c r="CB56" i="62" s="1"/>
  <c r="B72" i="60"/>
  <c r="B438" i="60"/>
  <c r="B242" i="62"/>
  <c r="CB242" i="62" s="1"/>
  <c r="B377" i="61"/>
  <c r="B66" i="60"/>
  <c r="B224" i="60"/>
  <c r="B28" i="62"/>
  <c r="CB28" i="62" s="1"/>
  <c r="B256" i="62"/>
  <c r="CB256" i="62" s="1"/>
  <c r="B500" i="60"/>
  <c r="CB500" i="60" s="1"/>
  <c r="B213" i="62"/>
  <c r="CB213" i="62" s="1"/>
  <c r="B409" i="61"/>
  <c r="B94" i="60"/>
  <c r="B370" i="60"/>
  <c r="B81" i="61"/>
  <c r="B239" i="61"/>
  <c r="B422" i="62"/>
  <c r="CB422" i="62" s="1"/>
  <c r="B101" i="61"/>
  <c r="B431" i="62"/>
  <c r="CB431" i="62" s="1"/>
  <c r="B181" i="60"/>
  <c r="B290" i="62"/>
  <c r="CB290" i="62" s="1"/>
  <c r="B315" i="61"/>
  <c r="B340" i="60"/>
  <c r="B95" i="61"/>
  <c r="B139" i="61"/>
  <c r="B176" i="60"/>
  <c r="B138" i="62"/>
  <c r="CB138" i="62" s="1"/>
  <c r="B301" i="62"/>
  <c r="CB301" i="62" s="1"/>
  <c r="B103" i="62"/>
  <c r="CB103" i="62" s="1"/>
  <c r="B203" i="61"/>
  <c r="B471" i="62"/>
  <c r="CB471" i="62" s="1"/>
  <c r="B499" i="60"/>
  <c r="B498" i="62"/>
  <c r="CB498" i="62" s="1"/>
  <c r="B142" i="61"/>
  <c r="B294" i="61"/>
  <c r="B255" i="62"/>
  <c r="CB255" i="62" s="1"/>
  <c r="B118" i="62"/>
  <c r="CB118" i="62" s="1"/>
  <c r="B415" i="61"/>
  <c r="B89" i="60"/>
  <c r="B274" i="60"/>
  <c r="B341" i="62"/>
  <c r="CB341" i="62" s="1"/>
  <c r="B355" i="61"/>
  <c r="B378" i="62"/>
  <c r="CB378" i="62" s="1"/>
  <c r="B399" i="60"/>
  <c r="B7" i="62"/>
  <c r="CB7" i="62" s="1"/>
  <c r="B398" i="62"/>
  <c r="CB398" i="62" s="1"/>
  <c r="B98" i="61"/>
  <c r="B217" i="62"/>
  <c r="CB217" i="62" s="1"/>
  <c r="B454" i="62"/>
  <c r="CB454" i="62" s="1"/>
  <c r="B202" i="61"/>
  <c r="B132" i="62"/>
  <c r="CB132" i="62" s="1"/>
  <c r="B167" i="62"/>
  <c r="CB167" i="62" s="1"/>
  <c r="B467" i="61"/>
  <c r="B407" i="62"/>
  <c r="CB407" i="62" s="1"/>
  <c r="B300" i="61"/>
  <c r="B146" i="61"/>
  <c r="B275" i="61"/>
  <c r="B406" i="62"/>
  <c r="CB406" i="62" s="1"/>
  <c r="B84" i="60"/>
  <c r="B234" i="60"/>
  <c r="B352" i="60"/>
  <c r="B124" i="62"/>
  <c r="CB124" i="62" s="1"/>
  <c r="B110" i="60"/>
  <c r="B211" i="60"/>
  <c r="B332" i="61"/>
  <c r="B471" i="61"/>
  <c r="B90" i="62"/>
  <c r="CB90" i="62" s="1"/>
  <c r="B432" i="61"/>
  <c r="B160" i="61"/>
  <c r="B43" i="61"/>
  <c r="B414" i="61"/>
  <c r="B117" i="60"/>
  <c r="B421" i="62"/>
  <c r="CB421" i="62" s="1"/>
  <c r="B2" i="62"/>
  <c r="CB2" i="62" s="1"/>
  <c r="G4" i="55" s="1"/>
  <c r="B98" i="60"/>
  <c r="B352" i="62"/>
  <c r="CB352" i="62" s="1"/>
  <c r="B99" i="62"/>
  <c r="CB99" i="62" s="1"/>
  <c r="B461" i="62"/>
  <c r="CB461" i="62" s="1"/>
  <c r="B467" i="60"/>
  <c r="B458" i="62"/>
  <c r="CB458" i="62" s="1"/>
  <c r="B260" i="60"/>
  <c r="B75" i="62"/>
  <c r="CB75" i="62" s="1"/>
  <c r="B181" i="62"/>
  <c r="CB181" i="62" s="1"/>
  <c r="B261" i="62"/>
  <c r="CB261" i="62" s="1"/>
  <c r="B487" i="61"/>
  <c r="B361" i="60"/>
  <c r="B450" i="61"/>
  <c r="B437" i="61"/>
  <c r="B422" i="61"/>
  <c r="B231" i="62"/>
  <c r="CB231" i="62" s="1"/>
  <c r="B203" i="60"/>
  <c r="B158" i="62"/>
  <c r="CB158" i="62" s="1"/>
  <c r="B413" i="62"/>
  <c r="CB413" i="62" s="1"/>
  <c r="B238" i="62"/>
  <c r="CB238" i="62" s="1"/>
  <c r="B375" i="61"/>
  <c r="B111" i="62"/>
  <c r="CB111" i="62" s="1"/>
  <c r="B194" i="60"/>
  <c r="B6" i="60"/>
  <c r="B9" i="61"/>
  <c r="B283" i="61"/>
  <c r="B116" i="61"/>
  <c r="B38" i="60"/>
  <c r="B253" i="60"/>
  <c r="B86" i="62"/>
  <c r="CB86" i="62" s="1"/>
  <c r="B279" i="62"/>
  <c r="CB279" i="62" s="1"/>
  <c r="B398" i="60"/>
  <c r="B293" i="62"/>
  <c r="CB293" i="62" s="1"/>
  <c r="B308" i="62"/>
  <c r="CB308" i="62" s="1"/>
  <c r="B385" i="61"/>
  <c r="B250" i="60"/>
  <c r="B95" i="60"/>
  <c r="B273" i="61"/>
  <c r="B326" i="60"/>
  <c r="B168" i="60"/>
  <c r="B351" i="60"/>
  <c r="B332" i="60"/>
  <c r="B450" i="60"/>
  <c r="B317" i="62"/>
  <c r="CB317" i="62" s="1"/>
  <c r="B501" i="61"/>
  <c r="B156" i="60"/>
  <c r="B105" i="61"/>
  <c r="B314" i="60"/>
  <c r="B222" i="60"/>
  <c r="B493" i="61"/>
  <c r="B299" i="60"/>
  <c r="B470" i="61"/>
  <c r="B464" i="61"/>
  <c r="B347" i="61"/>
  <c r="B288" i="62"/>
  <c r="CB288" i="62" s="1"/>
  <c r="B10" i="60"/>
  <c r="B400" i="62"/>
  <c r="CB400" i="62" s="1"/>
  <c r="B38" i="61"/>
  <c r="B29" i="60"/>
  <c r="B389" i="61"/>
  <c r="B128" i="60"/>
  <c r="B218" i="60"/>
  <c r="B229" i="62"/>
  <c r="CB229" i="62" s="1"/>
  <c r="B14" i="61"/>
  <c r="B150" i="60"/>
  <c r="B152" i="62"/>
  <c r="CB152" i="62" s="1"/>
  <c r="B117" i="62"/>
  <c r="CB117" i="62" s="1"/>
  <c r="B88" i="61"/>
  <c r="B46" i="61"/>
  <c r="B163" i="60"/>
  <c r="B51" i="62"/>
  <c r="CB51" i="62" s="1"/>
  <c r="B49" i="61"/>
  <c r="B478" i="60"/>
  <c r="B499" i="62"/>
  <c r="CB499" i="62" s="1"/>
  <c r="B497" i="61"/>
  <c r="B89" i="62"/>
  <c r="CB89" i="62" s="1"/>
  <c r="B334" i="61"/>
  <c r="B483" i="62"/>
  <c r="CB483" i="62" s="1"/>
  <c r="B122" i="60"/>
  <c r="B392" i="60"/>
  <c r="B301" i="60"/>
  <c r="B130" i="60"/>
  <c r="B166" i="61"/>
  <c r="B334" i="62"/>
  <c r="CB334" i="62" s="1"/>
  <c r="B410" i="61"/>
  <c r="B288" i="61"/>
  <c r="B206" i="60"/>
  <c r="B153" i="62"/>
  <c r="CB153" i="62" s="1"/>
  <c r="B87" i="61"/>
  <c r="B251" i="60"/>
  <c r="B330" i="62"/>
  <c r="CB330" i="62" s="1"/>
  <c r="B238" i="60"/>
  <c r="B269" i="61"/>
  <c r="B116" i="60"/>
  <c r="B85" i="61"/>
  <c r="B225" i="62"/>
  <c r="CB225" i="62" s="1"/>
  <c r="B71" i="61"/>
  <c r="B153" i="60"/>
  <c r="B380" i="62"/>
  <c r="CB380" i="62" s="1"/>
  <c r="B284" i="60"/>
  <c r="B136" i="61"/>
  <c r="B491" i="62"/>
  <c r="CB491" i="62" s="1"/>
  <c r="B433" i="61"/>
  <c r="B478" i="61"/>
  <c r="B266" i="61"/>
  <c r="B149" i="62"/>
  <c r="CB149" i="62" s="1"/>
  <c r="B258" i="61"/>
  <c r="B295" i="61"/>
  <c r="B453" i="62"/>
  <c r="CB453" i="62" s="1"/>
  <c r="B237" i="60"/>
  <c r="B146" i="62"/>
  <c r="CB146" i="62" s="1"/>
  <c r="B373" i="60"/>
  <c r="B144" i="60"/>
  <c r="B397" i="62"/>
  <c r="CB397" i="62" s="1"/>
  <c r="B175" i="62"/>
  <c r="CB175" i="62" s="1"/>
  <c r="B312" i="62"/>
  <c r="CB312" i="62" s="1"/>
  <c r="B430" i="62"/>
  <c r="CB430" i="62" s="1"/>
  <c r="B293" i="60"/>
  <c r="B171" i="61"/>
  <c r="B411" i="62"/>
  <c r="CB411" i="62" s="1"/>
  <c r="B207" i="62"/>
  <c r="CB207" i="62" s="1"/>
  <c r="B370" i="62"/>
  <c r="CB370" i="62" s="1"/>
  <c r="B376" i="62"/>
  <c r="CB376" i="62" s="1"/>
  <c r="B193" i="62"/>
  <c r="CB193" i="62" s="1"/>
  <c r="B488" i="61"/>
  <c r="B91" i="60"/>
  <c r="B226" i="60"/>
  <c r="B33" i="60"/>
  <c r="B65" i="61"/>
  <c r="B466" i="61"/>
  <c r="B501" i="60"/>
  <c r="CB501" i="60" s="1"/>
  <c r="B19" i="60"/>
  <c r="B203" i="62"/>
  <c r="CB203" i="62" s="1"/>
  <c r="B39" i="61"/>
  <c r="B96" i="62"/>
  <c r="CB96" i="62" s="1"/>
  <c r="B27" i="62"/>
  <c r="CB27" i="62" s="1"/>
  <c r="B127" i="62"/>
  <c r="CB127" i="62" s="1"/>
  <c r="B406" i="60"/>
  <c r="B39" i="62"/>
  <c r="CB39" i="62" s="1"/>
  <c r="B99" i="60"/>
  <c r="B256" i="60"/>
  <c r="B446" i="62"/>
  <c r="CB446" i="62" s="1"/>
  <c r="B357" i="60"/>
  <c r="B264" i="60"/>
  <c r="B410" i="60"/>
  <c r="B379" i="62"/>
  <c r="CB379" i="62" s="1"/>
  <c r="B365" i="62"/>
  <c r="CB365" i="62" s="1"/>
  <c r="B383" i="60"/>
  <c r="B468" i="62"/>
  <c r="CB468" i="62" s="1"/>
  <c r="B380" i="61"/>
  <c r="B408" i="62"/>
  <c r="CB408" i="62" s="1"/>
  <c r="B67" i="61"/>
  <c r="B441" i="62"/>
  <c r="CB441" i="62" s="1"/>
  <c r="B53" i="60"/>
  <c r="B492" i="60"/>
  <c r="B22" i="62"/>
  <c r="CB22" i="62" s="1"/>
  <c r="B235" i="60"/>
  <c r="B59" i="60"/>
  <c r="B348" i="62"/>
  <c r="CB348" i="62" s="1"/>
  <c r="B47" i="62"/>
  <c r="CB47" i="62" s="1"/>
  <c r="B475" i="61"/>
  <c r="B72" i="61"/>
  <c r="B108" i="61"/>
  <c r="B217" i="60"/>
  <c r="B185" i="60"/>
  <c r="B175" i="60"/>
  <c r="B209" i="61"/>
  <c r="B482" i="61"/>
  <c r="B378" i="60"/>
  <c r="B240" i="60"/>
  <c r="B496" i="62"/>
  <c r="CB496" i="62" s="1"/>
  <c r="B383" i="61"/>
  <c r="B475" i="62"/>
  <c r="CB475" i="62" s="1"/>
  <c r="B365" i="60"/>
  <c r="B405" i="62"/>
  <c r="CB405" i="62" s="1"/>
  <c r="B280" i="62"/>
  <c r="CB280" i="62" s="1"/>
  <c r="B138" i="60"/>
  <c r="B387" i="61"/>
  <c r="B222" i="62"/>
  <c r="CB222" i="62" s="1"/>
  <c r="B352" i="61"/>
  <c r="B280" i="61"/>
  <c r="B496" i="61"/>
  <c r="B337" i="62"/>
  <c r="CB337" i="62" s="1"/>
  <c r="B232" i="60"/>
  <c r="B122" i="61"/>
  <c r="B443" i="62"/>
  <c r="CB443" i="62" s="1"/>
  <c r="B407" i="61"/>
  <c r="B13" i="62"/>
  <c r="CB13" i="62" s="1"/>
  <c r="B337" i="60"/>
  <c r="B192" i="61"/>
  <c r="B55" i="62"/>
  <c r="CB55" i="62" s="1"/>
  <c r="B12" i="61"/>
  <c r="B386" i="61"/>
  <c r="B229" i="61"/>
  <c r="B93" i="60"/>
  <c r="B31" i="61"/>
  <c r="B38" i="62"/>
  <c r="CB38" i="62" s="1"/>
  <c r="B318" i="61"/>
  <c r="B189" i="60"/>
  <c r="B448" i="60"/>
  <c r="B163" i="61"/>
  <c r="B347" i="60"/>
  <c r="B197" i="61"/>
  <c r="B403" i="62"/>
  <c r="CB403" i="62" s="1"/>
  <c r="B174" i="60"/>
  <c r="B145" i="60"/>
  <c r="B178" i="61"/>
  <c r="B404" i="61"/>
  <c r="B232" i="62"/>
  <c r="CB232" i="62" s="1"/>
  <c r="B135" i="60"/>
  <c r="B173" i="61"/>
  <c r="B255" i="60"/>
  <c r="B123" i="62"/>
  <c r="CB123" i="62" s="1"/>
  <c r="B111" i="61"/>
  <c r="B96" i="61"/>
  <c r="B183" i="60"/>
  <c r="B205" i="62"/>
  <c r="CB205" i="62" s="1"/>
  <c r="B329" i="61"/>
  <c r="B294" i="62"/>
  <c r="CB294" i="62" s="1"/>
  <c r="B418" i="61"/>
  <c r="B75" i="60"/>
  <c r="B343" i="61"/>
  <c r="E2" i="50"/>
  <c r="D2" i="50"/>
  <c r="C2" i="50"/>
  <c r="F2" i="50"/>
  <c r="B338" i="62"/>
  <c r="CB338" i="62" s="1"/>
  <c r="B493" i="60"/>
  <c r="B107" i="61"/>
  <c r="B263" i="60"/>
  <c r="B184" i="60"/>
  <c r="B88" i="60"/>
  <c r="B474" i="61"/>
  <c r="B84" i="62"/>
  <c r="CB84" i="62" s="1"/>
  <c r="B307" i="61"/>
  <c r="B154" i="61"/>
  <c r="B311" i="60"/>
  <c r="B157" i="62"/>
  <c r="CB157" i="62" s="1"/>
  <c r="B324" i="60"/>
  <c r="B6" i="61"/>
  <c r="B20" i="62"/>
  <c r="CB20" i="62" s="1"/>
  <c r="B419" i="60"/>
  <c r="B392" i="62"/>
  <c r="CB392" i="62" s="1"/>
  <c r="B268" i="60"/>
  <c r="B113" i="61"/>
  <c r="B485" i="61"/>
  <c r="B456" i="62"/>
  <c r="CB456" i="62" s="1"/>
  <c r="B445" i="62"/>
  <c r="CB445" i="62" s="1"/>
  <c r="B414" i="60"/>
  <c r="B460" i="60"/>
  <c r="B212" i="60"/>
  <c r="B140" i="62"/>
  <c r="CB140" i="62" s="1"/>
  <c r="B227" i="61"/>
  <c r="B291" i="61"/>
  <c r="B308" i="60"/>
  <c r="B177" i="60"/>
  <c r="B389" i="62"/>
  <c r="CB389" i="62" s="1"/>
  <c r="B91" i="62"/>
  <c r="CB91" i="62" s="1"/>
  <c r="B119" i="61"/>
  <c r="B342" i="61"/>
  <c r="B178" i="60"/>
  <c r="B129" i="62"/>
  <c r="CB129" i="62" s="1"/>
  <c r="B267" i="62"/>
  <c r="CB267" i="62" s="1"/>
  <c r="B54" i="60"/>
  <c r="B61" i="61"/>
  <c r="B68" i="60"/>
  <c r="B409" i="60"/>
  <c r="B111" i="60"/>
  <c r="B74" i="61"/>
  <c r="B28" i="60"/>
  <c r="B70" i="61"/>
  <c r="B261" i="61"/>
  <c r="B323" i="62"/>
  <c r="CB323" i="62" s="1"/>
  <c r="B52" i="60"/>
  <c r="B102" i="62"/>
  <c r="CB102" i="62" s="1"/>
  <c r="B228" i="61"/>
  <c r="B335" i="60"/>
  <c r="B451" i="60"/>
  <c r="B341" i="60"/>
  <c r="B287" i="61"/>
  <c r="B460" i="61"/>
  <c r="B14" i="60"/>
  <c r="B52" i="61"/>
  <c r="B417" i="60"/>
  <c r="B210" i="62"/>
  <c r="CB210" i="62" s="1"/>
  <c r="B252" i="61"/>
  <c r="B272" i="62"/>
  <c r="CB272" i="62" s="1"/>
  <c r="B338" i="60"/>
  <c r="B216" i="60"/>
  <c r="B186" i="61"/>
  <c r="B264" i="62"/>
  <c r="CB264" i="62" s="1"/>
  <c r="B374" i="62"/>
  <c r="CB374" i="62" s="1"/>
  <c r="B473" i="62"/>
  <c r="CB473" i="62" s="1"/>
  <c r="B495" i="60"/>
  <c r="B119" i="60"/>
  <c r="B202" i="62"/>
  <c r="CB202" i="62" s="1"/>
  <c r="B65" i="62"/>
  <c r="CB65" i="62" s="1"/>
  <c r="B35" i="62"/>
  <c r="CB35" i="62" s="1"/>
  <c r="B358" i="60"/>
  <c r="B114" i="60"/>
  <c r="B387" i="60"/>
  <c r="B136" i="62"/>
  <c r="CB136" i="62" s="1"/>
  <c r="B141" i="60"/>
  <c r="B120" i="60"/>
  <c r="B442" i="60"/>
  <c r="B432" i="60"/>
  <c r="B243" i="61"/>
  <c r="B360" i="62"/>
  <c r="CB360" i="62" s="1"/>
  <c r="B316" i="61"/>
  <c r="B191" i="61"/>
  <c r="B165" i="60"/>
  <c r="B308" i="61"/>
  <c r="B9" i="60"/>
  <c r="B208" i="60"/>
  <c r="B158" i="60"/>
  <c r="B253" i="62"/>
  <c r="CB253" i="62" s="1"/>
  <c r="B326" i="62"/>
  <c r="CB326" i="62" s="1"/>
  <c r="B309" i="62"/>
  <c r="CB309" i="62" s="1"/>
  <c r="B64" i="62"/>
  <c r="CB64" i="62" s="1"/>
  <c r="B32" i="61"/>
  <c r="B20" i="61"/>
  <c r="B455" i="60"/>
  <c r="B195" i="61"/>
  <c r="B436" i="62"/>
  <c r="CB436" i="62" s="1"/>
  <c r="B219" i="60"/>
  <c r="B342" i="60"/>
  <c r="B189" i="62"/>
  <c r="CB189" i="62" s="1"/>
  <c r="B95" i="62"/>
  <c r="CB95" i="62" s="1"/>
  <c r="B171" i="62"/>
  <c r="CB171" i="62" s="1"/>
  <c r="B35" i="61"/>
  <c r="B448" i="62"/>
  <c r="CB448" i="62" s="1"/>
  <c r="B401" i="62"/>
  <c r="CB401" i="62" s="1"/>
  <c r="B273" i="62"/>
  <c r="CB273" i="62" s="1"/>
  <c r="B135" i="62"/>
  <c r="CB135" i="62" s="1"/>
  <c r="B37" i="60"/>
  <c r="B16" i="62"/>
  <c r="CB16" i="62" s="1"/>
  <c r="B330" i="60"/>
  <c r="B317" i="61"/>
  <c r="B43" i="62"/>
  <c r="CB43" i="62" s="1"/>
  <c r="B363" i="62"/>
  <c r="CB363" i="62" s="1"/>
  <c r="B318" i="62"/>
  <c r="CB318" i="62" s="1"/>
  <c r="B16" i="61"/>
  <c r="B188" i="60"/>
  <c r="B46" i="60"/>
  <c r="B372" i="61"/>
  <c r="B307" i="62"/>
  <c r="CB307" i="62" s="1"/>
  <c r="B263" i="62"/>
  <c r="CB263" i="62" s="1"/>
  <c r="B399" i="61"/>
  <c r="B127" i="61"/>
  <c r="B3" i="60"/>
  <c r="B56" i="60"/>
  <c r="B245" i="60"/>
  <c r="B47" i="60"/>
  <c r="B361" i="61"/>
  <c r="B103" i="60"/>
  <c r="B305" i="61"/>
  <c r="B423" i="62"/>
  <c r="CB423" i="62" s="1"/>
  <c r="B283" i="60"/>
  <c r="B228" i="62"/>
  <c r="CB228" i="62" s="1"/>
  <c r="B292" i="60"/>
  <c r="B355" i="62"/>
  <c r="CB355" i="62" s="1"/>
  <c r="B170" i="60"/>
  <c r="B257" i="60"/>
  <c r="B389" i="60"/>
  <c r="B50" i="62"/>
  <c r="CB50" i="62" s="1"/>
  <c r="B71" i="62"/>
  <c r="CB71" i="62" s="1"/>
  <c r="B196" i="62"/>
  <c r="CB196" i="62" s="1"/>
  <c r="B190" i="61"/>
  <c r="B481" i="61"/>
  <c r="B97" i="60"/>
  <c r="B372" i="60"/>
  <c r="B336" i="60"/>
  <c r="B179" i="61"/>
  <c r="B27" i="60"/>
  <c r="B92" i="61"/>
  <c r="B29" i="62"/>
  <c r="CB29" i="62" s="1"/>
  <c r="B482" i="62"/>
  <c r="CB482" i="62" s="1"/>
  <c r="B391" i="61"/>
  <c r="B80" i="60"/>
  <c r="B333" i="60"/>
  <c r="B53" i="61"/>
  <c r="B416" i="62"/>
  <c r="CB416" i="62" s="1"/>
  <c r="B101" i="60"/>
  <c r="B339" i="61"/>
  <c r="B77" i="62"/>
  <c r="CB77" i="62" s="1"/>
  <c r="B190" i="62"/>
  <c r="CB190" i="62" s="1"/>
  <c r="B399" i="62"/>
  <c r="CB399" i="62" s="1"/>
  <c r="B378" i="61"/>
  <c r="B485" i="62"/>
  <c r="CB485" i="62" s="1"/>
  <c r="B310" i="61"/>
  <c r="B340" i="62"/>
  <c r="CB340" i="62" s="1"/>
  <c r="B301" i="61"/>
  <c r="B161" i="60"/>
  <c r="B143" i="61"/>
  <c r="B96" i="60"/>
  <c r="B110" i="61"/>
  <c r="B449" i="60"/>
  <c r="B390" i="60"/>
  <c r="B70" i="62"/>
  <c r="CB70" i="62" s="1"/>
  <c r="B210" i="60"/>
  <c r="B278" i="61"/>
  <c r="B262" i="60"/>
  <c r="B40" i="62"/>
  <c r="CB40" i="62" s="1"/>
  <c r="B368" i="60"/>
  <c r="B195" i="60"/>
  <c r="B447" i="62"/>
  <c r="CB447" i="62" s="1"/>
  <c r="B376" i="60"/>
  <c r="B150" i="62"/>
  <c r="CB150" i="62" s="1"/>
  <c r="B469" i="62"/>
  <c r="CB469" i="62" s="1"/>
  <c r="B333" i="61"/>
  <c r="B313" i="60"/>
  <c r="B251" i="62"/>
  <c r="CB251" i="62" s="1"/>
  <c r="B54" i="62"/>
  <c r="CB54" i="62" s="1"/>
  <c r="B83" i="62"/>
  <c r="CB83" i="62" s="1"/>
  <c r="B195" i="62"/>
  <c r="CB195" i="62" s="1"/>
  <c r="B248" i="61"/>
  <c r="B102" i="61"/>
  <c r="B58" i="60"/>
  <c r="B87" i="62"/>
  <c r="CB87" i="62" s="1"/>
  <c r="B90" i="61"/>
  <c r="B374" i="60"/>
  <c r="B444" i="60"/>
  <c r="B187" i="60"/>
  <c r="B266" i="62"/>
  <c r="CB266" i="62" s="1"/>
  <c r="B468" i="61"/>
  <c r="B210" i="61"/>
  <c r="B296" i="61"/>
  <c r="B74" i="60"/>
  <c r="B446" i="60"/>
  <c r="B304" i="61"/>
  <c r="B187" i="62"/>
  <c r="CB187" i="62" s="1"/>
  <c r="B439" i="62"/>
  <c r="CB439" i="62" s="1"/>
  <c r="B344" i="60"/>
  <c r="B155" i="61"/>
  <c r="B305" i="62"/>
  <c r="CB305" i="62" s="1"/>
  <c r="B345" i="62"/>
  <c r="CB345" i="62" s="1"/>
  <c r="B147" i="62"/>
  <c r="CB147" i="62" s="1"/>
  <c r="B290" i="60"/>
  <c r="B79" i="61"/>
  <c r="B236" i="61"/>
  <c r="B466" i="60"/>
  <c r="B17" i="61"/>
  <c r="B62" i="62"/>
  <c r="CB62" i="62" s="1"/>
  <c r="B254" i="62"/>
  <c r="CB254" i="62" s="1"/>
  <c r="B50" i="60"/>
  <c r="B285" i="60"/>
  <c r="B241" i="61"/>
  <c r="B122" i="62"/>
  <c r="CB122" i="62" s="1"/>
  <c r="B475" i="60"/>
  <c r="B322" i="61"/>
  <c r="B224" i="61"/>
  <c r="B393" i="61"/>
  <c r="B78" i="60"/>
  <c r="B492" i="61"/>
  <c r="B282" i="61"/>
  <c r="B129" i="60"/>
  <c r="B223" i="62"/>
  <c r="CB223" i="62" s="1"/>
  <c r="B176" i="62"/>
  <c r="CB176" i="62" s="1"/>
  <c r="B258" i="62"/>
  <c r="CB258" i="62" s="1"/>
  <c r="B87" i="60"/>
  <c r="B7" i="61"/>
  <c r="B260" i="61"/>
  <c r="B363" i="60"/>
  <c r="B23" i="61"/>
  <c r="B184" i="61"/>
  <c r="B279" i="60"/>
  <c r="B270" i="61"/>
  <c r="B281" i="62"/>
  <c r="CB281" i="62" s="1"/>
  <c r="B321" i="61"/>
  <c r="B192" i="62"/>
  <c r="CB192" i="62" s="1"/>
  <c r="B223" i="60"/>
  <c r="B259" i="60"/>
  <c r="B251" i="61"/>
  <c r="B226" i="62"/>
  <c r="CB226" i="62" s="1"/>
  <c r="B300" i="60"/>
  <c r="B64" i="61"/>
  <c r="X4" i="51"/>
  <c r="H21" i="51"/>
  <c r="X21" i="51" s="1"/>
  <c r="CB471" i="61"/>
  <c r="A1469" i="38"/>
  <c r="E21" i="64"/>
  <c r="G21" i="64"/>
  <c r="C18" i="64"/>
  <c r="A21" i="55"/>
  <c r="C19" i="51"/>
  <c r="Q19" i="51"/>
  <c r="K19" i="51"/>
  <c r="J19" i="51"/>
  <c r="L19" i="51"/>
  <c r="E19" i="51"/>
  <c r="O19" i="51"/>
  <c r="P19" i="51"/>
  <c r="V19" i="51"/>
  <c r="D19" i="51"/>
  <c r="F19" i="51"/>
  <c r="S19" i="51"/>
  <c r="G19" i="51"/>
  <c r="U19" i="51"/>
  <c r="N19" i="51"/>
  <c r="T19" i="51"/>
  <c r="I19" i="51"/>
  <c r="R19" i="51"/>
  <c r="W19" i="51"/>
  <c r="H19" i="51"/>
  <c r="X19" i="51" s="1"/>
  <c r="M19" i="51"/>
  <c r="C20" i="51"/>
  <c r="I20" i="51"/>
  <c r="Q20" i="51"/>
  <c r="K20" i="51"/>
  <c r="J20" i="51"/>
  <c r="L20" i="51"/>
  <c r="E20" i="51"/>
  <c r="O20" i="51"/>
  <c r="P20" i="51"/>
  <c r="V20" i="51"/>
  <c r="D20" i="51"/>
  <c r="F20" i="51"/>
  <c r="S20" i="51"/>
  <c r="G20" i="51"/>
  <c r="U20" i="51"/>
  <c r="N20" i="51"/>
  <c r="T20" i="51"/>
  <c r="R20" i="51"/>
  <c r="W20" i="51"/>
  <c r="H20" i="51"/>
  <c r="X20" i="51" s="1"/>
  <c r="M20" i="51"/>
  <c r="A19" i="64"/>
  <c r="B3" i="50"/>
  <c r="D17" i="64"/>
  <c r="F20" i="64"/>
  <c r="B18" i="64"/>
  <c r="A5" i="56"/>
  <c r="D4" i="56"/>
  <c r="B4" i="56"/>
  <c r="H4" i="56"/>
  <c r="C5" i="56"/>
  <c r="E5" i="56"/>
  <c r="H21" i="64"/>
  <c r="G5" i="56"/>
  <c r="A4" i="50"/>
  <c r="H4" i="55"/>
  <c r="F4" i="56"/>
  <c r="B20" i="55"/>
  <c r="F3" i="50" l="1"/>
  <c r="C3" i="50"/>
  <c r="E3" i="50"/>
  <c r="D3" i="50"/>
  <c r="CB279" i="60"/>
  <c r="A779" i="38"/>
  <c r="A1258" i="38"/>
  <c r="CB260" i="61"/>
  <c r="CB492" i="61"/>
  <c r="A1490" i="38"/>
  <c r="CB322" i="61"/>
  <c r="A1320" i="38"/>
  <c r="CB285" i="60"/>
  <c r="A785" i="38"/>
  <c r="A1015" i="38"/>
  <c r="CB17" i="61"/>
  <c r="CB290" i="60"/>
  <c r="A790" i="38"/>
  <c r="A1153" i="38"/>
  <c r="CB155" i="61"/>
  <c r="A1302" i="38"/>
  <c r="CB304" i="61"/>
  <c r="CB210" i="61"/>
  <c r="A1208" i="38"/>
  <c r="A944" i="38"/>
  <c r="CB444" i="60"/>
  <c r="A558" i="38"/>
  <c r="CB58" i="60"/>
  <c r="A1331" i="38"/>
  <c r="CB333" i="61"/>
  <c r="A762" i="38"/>
  <c r="CB262" i="60"/>
  <c r="A890" i="38"/>
  <c r="CB390" i="60"/>
  <c r="CB143" i="61"/>
  <c r="A1141" i="38"/>
  <c r="A1308" i="38"/>
  <c r="CB310" i="61"/>
  <c r="A1389" i="38"/>
  <c r="CB391" i="61"/>
  <c r="CB27" i="60"/>
  <c r="A527" i="38"/>
  <c r="CB97" i="60"/>
  <c r="A597" i="38"/>
  <c r="CB170" i="60"/>
  <c r="A670" i="38"/>
  <c r="CB283" i="60"/>
  <c r="A783" i="38"/>
  <c r="CB361" i="61"/>
  <c r="A1359" i="38"/>
  <c r="A503" i="38"/>
  <c r="CB3" i="60"/>
  <c r="A1014" i="38"/>
  <c r="CB16" i="61"/>
  <c r="A1315" i="38"/>
  <c r="CB317" i="61"/>
  <c r="CB35" i="61"/>
  <c r="A1033" i="38"/>
  <c r="CB342" i="60"/>
  <c r="A842" i="38"/>
  <c r="CB455" i="60"/>
  <c r="A955" i="38"/>
  <c r="A708" i="38"/>
  <c r="CB208" i="60"/>
  <c r="CB191" i="61"/>
  <c r="A1189" i="38"/>
  <c r="CB432" i="60"/>
  <c r="A932" i="38"/>
  <c r="A995" i="38"/>
  <c r="CB495" i="60"/>
  <c r="A1184" i="38"/>
  <c r="CB186" i="61"/>
  <c r="CB252" i="61"/>
  <c r="A1250" i="38"/>
  <c r="A514" i="38"/>
  <c r="CB14" i="60"/>
  <c r="CB451" i="60"/>
  <c r="A951" i="38"/>
  <c r="CB52" i="60"/>
  <c r="A552" i="38"/>
  <c r="CB28" i="60"/>
  <c r="A528" i="38"/>
  <c r="A568" i="38"/>
  <c r="CB68" i="60"/>
  <c r="A1289" i="38"/>
  <c r="CB291" i="61"/>
  <c r="A960" i="38"/>
  <c r="CB460" i="60"/>
  <c r="A1483" i="38"/>
  <c r="CB485" i="61"/>
  <c r="A1004" i="38"/>
  <c r="CB6" i="61"/>
  <c r="A1152" i="38"/>
  <c r="CB154" i="61"/>
  <c r="CB88" i="60"/>
  <c r="A588" i="38"/>
  <c r="A993" i="38"/>
  <c r="CB493" i="60"/>
  <c r="A1416" i="38"/>
  <c r="CB418" i="61"/>
  <c r="CB183" i="60"/>
  <c r="A683" i="38"/>
  <c r="CB255" i="60"/>
  <c r="A755" i="38"/>
  <c r="A1402" i="38"/>
  <c r="CB404" i="61"/>
  <c r="A948" i="38"/>
  <c r="CB448" i="60"/>
  <c r="A1029" i="38"/>
  <c r="CB31" i="61"/>
  <c r="A1010" i="38"/>
  <c r="CB12" i="61"/>
  <c r="A732" i="38"/>
  <c r="CB232" i="60"/>
  <c r="A1350" i="38"/>
  <c r="CB352" i="61"/>
  <c r="CB383" i="61"/>
  <c r="A1381" i="38"/>
  <c r="A1480" i="38"/>
  <c r="CB482" i="61"/>
  <c r="CB217" i="60"/>
  <c r="A717" i="38"/>
  <c r="CB67" i="61"/>
  <c r="A1065" i="38"/>
  <c r="CB383" i="60"/>
  <c r="A883" i="38"/>
  <c r="CB264" i="60"/>
  <c r="A764" i="38"/>
  <c r="A599" i="38"/>
  <c r="CB99" i="60"/>
  <c r="A519" i="38"/>
  <c r="CB19" i="60"/>
  <c r="A533" i="38"/>
  <c r="CB33" i="60"/>
  <c r="CB373" i="60"/>
  <c r="A873" i="38"/>
  <c r="CB295" i="61"/>
  <c r="A1293" i="38"/>
  <c r="A1476" i="38"/>
  <c r="CB478" i="61"/>
  <c r="CB284" i="60"/>
  <c r="A784" i="38"/>
  <c r="CB238" i="60"/>
  <c r="A738" i="38"/>
  <c r="CB392" i="60"/>
  <c r="A892" i="38"/>
  <c r="A1047" i="38"/>
  <c r="CB49" i="61"/>
  <c r="CB88" i="61"/>
  <c r="A1086" i="38"/>
  <c r="A1012" i="38"/>
  <c r="CB14" i="61"/>
  <c r="CB389" i="61"/>
  <c r="A1387" i="38"/>
  <c r="A510" i="38"/>
  <c r="CB10" i="60"/>
  <c r="CB470" i="61"/>
  <c r="A1468" i="38"/>
  <c r="CB314" i="60"/>
  <c r="A814" i="38"/>
  <c r="A668" i="38"/>
  <c r="CB168" i="60"/>
  <c r="CB250" i="60"/>
  <c r="A750" i="38"/>
  <c r="A898" i="38"/>
  <c r="CB398" i="60"/>
  <c r="CB38" i="60"/>
  <c r="A538" i="38"/>
  <c r="A506" i="38"/>
  <c r="CB6" i="60"/>
  <c r="A861" i="38"/>
  <c r="CB361" i="60"/>
  <c r="A1041" i="38"/>
  <c r="CB43" i="61"/>
  <c r="A1200" i="38"/>
  <c r="CB202" i="61"/>
  <c r="CB355" i="61"/>
  <c r="A1353" i="38"/>
  <c r="CB499" i="60"/>
  <c r="A999" i="38"/>
  <c r="A1093" i="38"/>
  <c r="CB95" i="61"/>
  <c r="CB181" i="60"/>
  <c r="A681" i="38"/>
  <c r="CB239" i="61"/>
  <c r="A1237" i="38"/>
  <c r="CB409" i="61"/>
  <c r="A1407" i="38"/>
  <c r="A816" i="38"/>
  <c r="CB316" i="60"/>
  <c r="CB91" i="61"/>
  <c r="A1089" i="38"/>
  <c r="CB401" i="61"/>
  <c r="A1399" i="38"/>
  <c r="CB452" i="60"/>
  <c r="A952" i="38"/>
  <c r="CB454" i="60"/>
  <c r="A954" i="38"/>
  <c r="A894" i="38"/>
  <c r="CB394" i="60"/>
  <c r="A981" i="38"/>
  <c r="CB481" i="60"/>
  <c r="CB159" i="60"/>
  <c r="A659" i="38"/>
  <c r="A1078" i="38"/>
  <c r="CB80" i="61"/>
  <c r="A600" i="38"/>
  <c r="CB100" i="60"/>
  <c r="CB445" i="61"/>
  <c r="A1443" i="38"/>
  <c r="A804" i="38"/>
  <c r="CB304" i="60"/>
  <c r="CB276" i="61"/>
  <c r="A1274" i="38"/>
  <c r="A704" i="38"/>
  <c r="CB204" i="60"/>
  <c r="CB408" i="61"/>
  <c r="A1406" i="38"/>
  <c r="A1058" i="38"/>
  <c r="CB60" i="61"/>
  <c r="CB177" i="61"/>
  <c r="A1175" i="38"/>
  <c r="A502" i="38"/>
  <c r="CB2" i="60"/>
  <c r="C4" i="55" s="1"/>
  <c r="A749" i="38"/>
  <c r="CB249" i="60"/>
  <c r="CB500" i="61"/>
  <c r="A1498" i="38"/>
  <c r="A902" i="38"/>
  <c r="CB402" i="60"/>
  <c r="CB421" i="60"/>
  <c r="A921" i="38"/>
  <c r="CB202" i="60"/>
  <c r="A702" i="38"/>
  <c r="CB334" i="60"/>
  <c r="A834" i="38"/>
  <c r="A743" i="38"/>
  <c r="CB243" i="60"/>
  <c r="CB484" i="61"/>
  <c r="A1482" i="38"/>
  <c r="A1173" i="38"/>
  <c r="CB175" i="61"/>
  <c r="A1056" i="38"/>
  <c r="CB58" i="61"/>
  <c r="CB44" i="61"/>
  <c r="A1042" i="38"/>
  <c r="CB169" i="60"/>
  <c r="A669" i="38"/>
  <c r="CB162" i="61"/>
  <c r="A1160" i="38"/>
  <c r="A583" i="38"/>
  <c r="CB83" i="60"/>
  <c r="A1148" i="38"/>
  <c r="CB150" i="61"/>
  <c r="A1130" i="38"/>
  <c r="CB132" i="61"/>
  <c r="CB109" i="60"/>
  <c r="A609" i="38"/>
  <c r="CB23" i="60"/>
  <c r="A523" i="38"/>
  <c r="CB5" i="61"/>
  <c r="A1003" i="38"/>
  <c r="CB199" i="61"/>
  <c r="A1197" i="38"/>
  <c r="CB19" i="61"/>
  <c r="A1017" i="38"/>
  <c r="A929" i="38"/>
  <c r="CB429" i="60"/>
  <c r="A959" i="38"/>
  <c r="CB459" i="60"/>
  <c r="A607" i="38"/>
  <c r="CB107" i="60"/>
  <c r="A1388" i="38"/>
  <c r="CB390" i="61"/>
  <c r="A1488" i="38"/>
  <c r="CB490" i="61"/>
  <c r="A524" i="38"/>
  <c r="CB24" i="60"/>
  <c r="CB443" i="61"/>
  <c r="A1441" i="38"/>
  <c r="A1053" i="38"/>
  <c r="CB55" i="61"/>
  <c r="CB57" i="61"/>
  <c r="A1055" i="38"/>
  <c r="A613" i="38"/>
  <c r="CB113" i="60"/>
  <c r="CB64" i="60"/>
  <c r="A564" i="38"/>
  <c r="CB354" i="60"/>
  <c r="A854" i="38"/>
  <c r="A821" i="38"/>
  <c r="CB321" i="60"/>
  <c r="A1434" i="38"/>
  <c r="CB436" i="61"/>
  <c r="CB369" i="60"/>
  <c r="A869" i="38"/>
  <c r="CB400" i="60"/>
  <c r="A900" i="38"/>
  <c r="A1260" i="38"/>
  <c r="CB262" i="61"/>
  <c r="CB384" i="60"/>
  <c r="A884" i="38"/>
  <c r="A831" i="38"/>
  <c r="CB331" i="60"/>
  <c r="A1049" i="38"/>
  <c r="CB51" i="61"/>
  <c r="A1187" i="38"/>
  <c r="CB189" i="61"/>
  <c r="CB397" i="60"/>
  <c r="A897" i="38"/>
  <c r="A1024" i="38"/>
  <c r="CB26" i="61"/>
  <c r="CB103" i="61"/>
  <c r="A1101" i="38"/>
  <c r="CB117" i="61"/>
  <c r="A1115" i="38"/>
  <c r="CB265" i="61"/>
  <c r="A1263" i="38"/>
  <c r="A1151" i="38"/>
  <c r="CB153" i="61"/>
  <c r="A856" i="38"/>
  <c r="CB356" i="60"/>
  <c r="A771" i="38"/>
  <c r="CB271" i="60"/>
  <c r="A1194" i="38"/>
  <c r="CB196" i="61"/>
  <c r="A1450" i="38"/>
  <c r="CB452" i="61"/>
  <c r="CB162" i="60"/>
  <c r="A662" i="38"/>
  <c r="CB462" i="60"/>
  <c r="A962" i="38"/>
  <c r="A746" i="38"/>
  <c r="CB246" i="60"/>
  <c r="A1324" i="38"/>
  <c r="CB326" i="61"/>
  <c r="A551" i="38"/>
  <c r="CB51" i="60"/>
  <c r="A1275" i="38"/>
  <c r="CB277" i="61"/>
  <c r="CB187" i="61"/>
  <c r="A1185" i="38"/>
  <c r="A624" i="38"/>
  <c r="CB124" i="60"/>
  <c r="CB323" i="61"/>
  <c r="A1321" i="38"/>
  <c r="CB443" i="60"/>
  <c r="A943" i="38"/>
  <c r="A1411" i="38"/>
  <c r="CB413" i="61"/>
  <c r="A1236" i="38"/>
  <c r="CB238" i="61"/>
  <c r="A990" i="38"/>
  <c r="CB490" i="60"/>
  <c r="CB86" i="61"/>
  <c r="A1084" i="38"/>
  <c r="A1365" i="38"/>
  <c r="CB367" i="61"/>
  <c r="CB126" i="61"/>
  <c r="A1124" i="38"/>
  <c r="A880" i="38"/>
  <c r="CB380" i="60"/>
  <c r="CB4" i="61"/>
  <c r="A1002" i="38"/>
  <c r="CB491" i="61"/>
  <c r="A1489" i="38"/>
  <c r="A690" i="38"/>
  <c r="CB190" i="60"/>
  <c r="A709" i="38"/>
  <c r="CB209" i="60"/>
  <c r="A592" i="38"/>
  <c r="CB92" i="60"/>
  <c r="CB296" i="60"/>
  <c r="A796" i="38"/>
  <c r="A632" i="38"/>
  <c r="CB132" i="60"/>
  <c r="A965" i="38"/>
  <c r="CB465" i="60"/>
  <c r="A569" i="38"/>
  <c r="CB69" i="60"/>
  <c r="A871" i="38"/>
  <c r="CB371" i="60"/>
  <c r="CB405" i="61"/>
  <c r="A1403" i="38"/>
  <c r="A922" i="38"/>
  <c r="CB422" i="60"/>
  <c r="CB353" i="60"/>
  <c r="A853" i="38"/>
  <c r="CB118" i="60"/>
  <c r="A618" i="38"/>
  <c r="CB164" i="60"/>
  <c r="A664" i="38"/>
  <c r="CB396" i="60"/>
  <c r="A896" i="38"/>
  <c r="A1095" i="38"/>
  <c r="CB97" i="61"/>
  <c r="A1492" i="38"/>
  <c r="CB494" i="61"/>
  <c r="CB274" i="61"/>
  <c r="A1272" i="38"/>
  <c r="CB303" i="60"/>
  <c r="A803" i="38"/>
  <c r="A520" i="38"/>
  <c r="CB20" i="60"/>
  <c r="CB328" i="60"/>
  <c r="A828" i="38"/>
  <c r="CB425" i="61"/>
  <c r="A1423" i="38"/>
  <c r="A1394" i="38"/>
  <c r="CB396" i="61"/>
  <c r="CB435" i="60"/>
  <c r="A935" i="38"/>
  <c r="A839" i="38"/>
  <c r="CB339" i="60"/>
  <c r="A691" i="38"/>
  <c r="CB191" i="60"/>
  <c r="CB152" i="61"/>
  <c r="A1150" i="38"/>
  <c r="CB480" i="61"/>
  <c r="A1478" i="38"/>
  <c r="CB458" i="61"/>
  <c r="A1456" i="38"/>
  <c r="A988" i="38"/>
  <c r="CB488" i="60"/>
  <c r="CB192" i="60"/>
  <c r="A692" i="38"/>
  <c r="A1170" i="38"/>
  <c r="CB172" i="61"/>
  <c r="A642" i="38"/>
  <c r="CB142" i="60"/>
  <c r="A1253" i="38"/>
  <c r="CB255" i="61"/>
  <c r="A888" i="38"/>
  <c r="CB388" i="60"/>
  <c r="A817" i="38"/>
  <c r="CB317" i="60"/>
  <c r="CB426" i="61"/>
  <c r="A1424" i="38"/>
  <c r="A1218" i="38"/>
  <c r="CB220" i="61"/>
  <c r="CB277" i="60"/>
  <c r="A777" i="38"/>
  <c r="CB267" i="61"/>
  <c r="A1265" i="38"/>
  <c r="A1157" i="38"/>
  <c r="CB159" i="61"/>
  <c r="CB109" i="61"/>
  <c r="A1107" i="38"/>
  <c r="CB404" i="60"/>
  <c r="A904" i="38"/>
  <c r="CB346" i="61"/>
  <c r="A1344" i="38"/>
  <c r="CB252" i="60"/>
  <c r="A752" i="38"/>
  <c r="A555" i="38"/>
  <c r="CB55" i="60"/>
  <c r="A822" i="38"/>
  <c r="CB322" i="60"/>
  <c r="CB166" i="60"/>
  <c r="A666" i="38"/>
  <c r="A773" i="38"/>
  <c r="CB273" i="60"/>
  <c r="CB229" i="60"/>
  <c r="A729" i="38"/>
  <c r="CB26" i="60"/>
  <c r="A526" i="38"/>
  <c r="CB129" i="61"/>
  <c r="A1127" i="38"/>
  <c r="A1277" i="38"/>
  <c r="CB279" i="61"/>
  <c r="CB486" i="60"/>
  <c r="A986" i="38"/>
  <c r="A1367" i="38"/>
  <c r="CB369" i="61"/>
  <c r="CB307" i="60"/>
  <c r="A807" i="38"/>
  <c r="CB391" i="60"/>
  <c r="A891" i="38"/>
  <c r="A961" i="38"/>
  <c r="CB461" i="60"/>
  <c r="A1266" i="38"/>
  <c r="CB268" i="61"/>
  <c r="A802" i="38"/>
  <c r="CB302" i="60"/>
  <c r="CB419" i="61"/>
  <c r="A1417" i="38"/>
  <c r="CB34" i="60"/>
  <c r="A534" i="38"/>
  <c r="A1074" i="38"/>
  <c r="CB76" i="61"/>
  <c r="A511" i="38"/>
  <c r="CB11" i="60"/>
  <c r="A1352" i="38"/>
  <c r="CB354" i="61"/>
  <c r="A927" i="38"/>
  <c r="CB427" i="60"/>
  <c r="CB232" i="61"/>
  <c r="A1230" i="38"/>
  <c r="CB165" i="61"/>
  <c r="A1163" i="38"/>
  <c r="CB134" i="61"/>
  <c r="A1132" i="38"/>
  <c r="CB41" i="60"/>
  <c r="A541" i="38"/>
  <c r="A970" i="38"/>
  <c r="CB470" i="60"/>
  <c r="CB285" i="61"/>
  <c r="A1283" i="38"/>
  <c r="CB424" i="61"/>
  <c r="A1422" i="38"/>
  <c r="CB131" i="60"/>
  <c r="A631" i="38"/>
  <c r="A721" i="38"/>
  <c r="CB221" i="60"/>
  <c r="CB271" i="61"/>
  <c r="A1269" i="38"/>
  <c r="A1360" i="38"/>
  <c r="CB362" i="61"/>
  <c r="A1249" i="38"/>
  <c r="CB251" i="61"/>
  <c r="CB321" i="61"/>
  <c r="A1319" i="38"/>
  <c r="CB184" i="61"/>
  <c r="A1182" i="38"/>
  <c r="A1005" i="38"/>
  <c r="CB7" i="61"/>
  <c r="A578" i="38"/>
  <c r="CB78" i="60"/>
  <c r="CB475" i="60"/>
  <c r="A975" i="38"/>
  <c r="A550" i="38"/>
  <c r="CB50" i="60"/>
  <c r="CB466" i="60"/>
  <c r="A966" i="38"/>
  <c r="CB344" i="60"/>
  <c r="A844" i="38"/>
  <c r="A946" i="38"/>
  <c r="CB446" i="60"/>
  <c r="A1466" i="38"/>
  <c r="CB468" i="61"/>
  <c r="CB374" i="60"/>
  <c r="A874" i="38"/>
  <c r="CB102" i="61"/>
  <c r="A1100" i="38"/>
  <c r="CB195" i="60"/>
  <c r="A695" i="38"/>
  <c r="A1276" i="38"/>
  <c r="CB278" i="61"/>
  <c r="A949" i="38"/>
  <c r="CB449" i="60"/>
  <c r="CB161" i="60"/>
  <c r="A661" i="38"/>
  <c r="A1051" i="38"/>
  <c r="CB53" i="61"/>
  <c r="A1177" i="38"/>
  <c r="CB179" i="61"/>
  <c r="A1479" i="38"/>
  <c r="CB481" i="61"/>
  <c r="A547" i="38"/>
  <c r="CB47" i="60"/>
  <c r="CB127" i="61"/>
  <c r="A1125" i="38"/>
  <c r="CB372" i="61"/>
  <c r="A1370" i="38"/>
  <c r="CB330" i="60"/>
  <c r="A830" i="38"/>
  <c r="A719" i="38"/>
  <c r="CB219" i="60"/>
  <c r="A1018" i="38"/>
  <c r="CB20" i="61"/>
  <c r="A509" i="38"/>
  <c r="CB9" i="60"/>
  <c r="CB316" i="61"/>
  <c r="A1314" i="38"/>
  <c r="A942" i="38"/>
  <c r="CB442" i="60"/>
  <c r="A887" i="38"/>
  <c r="CB387" i="60"/>
  <c r="CB216" i="60"/>
  <c r="A716" i="38"/>
  <c r="A1458" i="38"/>
  <c r="CB460" i="61"/>
  <c r="CB335" i="60"/>
  <c r="A835" i="38"/>
  <c r="CB74" i="61"/>
  <c r="A1072" i="38"/>
  <c r="CB61" i="61"/>
  <c r="A1059" i="38"/>
  <c r="CB178" i="60"/>
  <c r="A678" i="38"/>
  <c r="A1225" i="38"/>
  <c r="CB227" i="61"/>
  <c r="CB414" i="60"/>
  <c r="A914" i="38"/>
  <c r="A1111" i="38"/>
  <c r="CB113" i="61"/>
  <c r="CB324" i="60"/>
  <c r="A824" i="38"/>
  <c r="CB307" i="61"/>
  <c r="A1305" i="38"/>
  <c r="CB184" i="60"/>
  <c r="A684" i="38"/>
  <c r="CB96" i="61"/>
  <c r="A1094" i="38"/>
  <c r="A1171" i="38"/>
  <c r="CB173" i="61"/>
  <c r="A1176" i="38"/>
  <c r="CB178" i="61"/>
  <c r="A1195" i="38"/>
  <c r="CB197" i="61"/>
  <c r="CB189" i="60"/>
  <c r="A689" i="38"/>
  <c r="A593" i="38"/>
  <c r="CB93" i="60"/>
  <c r="CB407" i="61"/>
  <c r="A1405" i="38"/>
  <c r="CB209" i="61"/>
  <c r="A1207" i="38"/>
  <c r="A1106" i="38"/>
  <c r="CB108" i="61"/>
  <c r="CB492" i="60"/>
  <c r="A992" i="38"/>
  <c r="A857" i="38"/>
  <c r="CB357" i="60"/>
  <c r="CB226" i="60"/>
  <c r="A726" i="38"/>
  <c r="A1169" i="38"/>
  <c r="CB171" i="61"/>
  <c r="CB258" i="61"/>
  <c r="A1256" i="38"/>
  <c r="CB433" i="61"/>
  <c r="A1431" i="38"/>
  <c r="A1083" i="38"/>
  <c r="CB85" i="61"/>
  <c r="CB206" i="60"/>
  <c r="A706" i="38"/>
  <c r="A1164" i="38"/>
  <c r="CB166" i="61"/>
  <c r="CB122" i="60"/>
  <c r="A622" i="38"/>
  <c r="CB497" i="61"/>
  <c r="A1495" i="38"/>
  <c r="CB29" i="60"/>
  <c r="A529" i="38"/>
  <c r="CB299" i="60"/>
  <c r="A799" i="38"/>
  <c r="CB105" i="61"/>
  <c r="A1103" i="38"/>
  <c r="CB450" i="60"/>
  <c r="A950" i="38"/>
  <c r="A826" i="38"/>
  <c r="CB326" i="60"/>
  <c r="A1383" i="38"/>
  <c r="CB385" i="61"/>
  <c r="A1114" i="38"/>
  <c r="CB116" i="61"/>
  <c r="A694" i="38"/>
  <c r="CB194" i="60"/>
  <c r="CB422" i="61"/>
  <c r="A1420" i="38"/>
  <c r="A1485" i="38"/>
  <c r="CB487" i="61"/>
  <c r="CB260" i="60"/>
  <c r="A760" i="38"/>
  <c r="CB160" i="61"/>
  <c r="A1158" i="38"/>
  <c r="CB332" i="61"/>
  <c r="A1330" i="38"/>
  <c r="A852" i="38"/>
  <c r="CB352" i="60"/>
  <c r="A1273" i="38"/>
  <c r="CB275" i="61"/>
  <c r="CB467" i="61"/>
  <c r="A1465" i="38"/>
  <c r="CB89" i="60"/>
  <c r="A589" i="38"/>
  <c r="A1292" i="38"/>
  <c r="CB294" i="61"/>
  <c r="CB340" i="60"/>
  <c r="A840" i="38"/>
  <c r="CB81" i="61"/>
  <c r="A1079" i="38"/>
  <c r="CB224" i="60"/>
  <c r="A724" i="38"/>
  <c r="A938" i="38"/>
  <c r="CB438" i="60"/>
  <c r="CB7" i="60"/>
  <c r="A507" i="38"/>
  <c r="CB84" i="61"/>
  <c r="A1082" i="38"/>
  <c r="A788" i="38"/>
  <c r="CB288" i="60"/>
  <c r="CB43" i="60"/>
  <c r="A543" i="38"/>
  <c r="CB376" i="61"/>
  <c r="A1374" i="38"/>
  <c r="CB375" i="60"/>
  <c r="A875" i="38"/>
  <c r="CB416" i="60"/>
  <c r="A916" i="38"/>
  <c r="A1166" i="38"/>
  <c r="CB168" i="61"/>
  <c r="CB242" i="60"/>
  <c r="A742" i="38"/>
  <c r="CB225" i="61"/>
  <c r="A1223" i="38"/>
  <c r="A586" i="38"/>
  <c r="CB86" i="60"/>
  <c r="CB244" i="61"/>
  <c r="A1242" i="38"/>
  <c r="A997" i="38"/>
  <c r="CB497" i="60"/>
  <c r="A1240" i="38"/>
  <c r="CB242" i="61"/>
  <c r="A1244" i="38"/>
  <c r="CB246" i="61"/>
  <c r="CB437" i="60"/>
  <c r="A937" i="38"/>
  <c r="CB63" i="61"/>
  <c r="A1061" i="38"/>
  <c r="A1382" i="38"/>
  <c r="CB384" i="61"/>
  <c r="A1229" i="38"/>
  <c r="CB231" i="61"/>
  <c r="A805" i="38"/>
  <c r="CB305" i="60"/>
  <c r="CB176" i="61"/>
  <c r="A1174" i="38"/>
  <c r="A1066" i="38"/>
  <c r="CB68" i="61"/>
  <c r="CB207" i="61"/>
  <c r="A1205" i="38"/>
  <c r="CB487" i="60"/>
  <c r="A987" i="38"/>
  <c r="A1421" i="38"/>
  <c r="CB423" i="61"/>
  <c r="CB3" i="62"/>
  <c r="G5" i="55" s="1"/>
  <c r="A1159" i="38"/>
  <c r="CB161" i="61"/>
  <c r="CB463" i="61"/>
  <c r="A1461" i="38"/>
  <c r="A1043" i="38"/>
  <c r="CB45" i="61"/>
  <c r="CB123" i="60"/>
  <c r="A623" i="38"/>
  <c r="CB479" i="61"/>
  <c r="A1477" i="38"/>
  <c r="CB266" i="60"/>
  <c r="A766" i="38"/>
  <c r="CB257" i="61"/>
  <c r="A1255" i="38"/>
  <c r="CB157" i="61"/>
  <c r="A1155" i="38"/>
  <c r="CB5" i="60"/>
  <c r="A505" i="38"/>
  <c r="A1162" i="38"/>
  <c r="CB164" i="61"/>
  <c r="CB491" i="60"/>
  <c r="A991" i="38"/>
  <c r="CB13" i="60"/>
  <c r="A513" i="38"/>
  <c r="CB125" i="60"/>
  <c r="A625" i="38"/>
  <c r="CB28" i="61"/>
  <c r="A1026" i="38"/>
  <c r="A881" i="38"/>
  <c r="CB381" i="60"/>
  <c r="A1335" i="38"/>
  <c r="CB337" i="61"/>
  <c r="CB181" i="61"/>
  <c r="A1179" i="38"/>
  <c r="CB143" i="60"/>
  <c r="A643" i="38"/>
  <c r="CB281" i="61"/>
  <c r="A1279" i="38"/>
  <c r="CB498" i="61"/>
  <c r="A1496" i="38"/>
  <c r="CB270" i="60"/>
  <c r="A770" i="38"/>
  <c r="A660" i="38"/>
  <c r="CB160" i="60"/>
  <c r="CB379" i="60"/>
  <c r="A879" i="38"/>
  <c r="A1238" i="38"/>
  <c r="CB240" i="61"/>
  <c r="CB140" i="60"/>
  <c r="A640" i="38"/>
  <c r="CB40" i="60"/>
  <c r="A540" i="38"/>
  <c r="A945" i="38"/>
  <c r="CB445" i="60"/>
  <c r="A1336" i="38"/>
  <c r="CB338" i="61"/>
  <c r="A1022" i="38"/>
  <c r="CB24" i="61"/>
  <c r="CB136" i="60"/>
  <c r="A636" i="38"/>
  <c r="CB436" i="60"/>
  <c r="A936" i="38"/>
  <c r="CB77" i="60"/>
  <c r="A577" i="38"/>
  <c r="A1449" i="38"/>
  <c r="CB451" i="61"/>
  <c r="CB112" i="60"/>
  <c r="A612" i="38"/>
  <c r="CB453" i="61"/>
  <c r="A1451" i="38"/>
  <c r="A1366" i="38"/>
  <c r="CB368" i="61"/>
  <c r="CB219" i="61"/>
  <c r="A1217" i="38"/>
  <c r="CB319" i="61"/>
  <c r="A1317" i="38"/>
  <c r="A682" i="38"/>
  <c r="CB182" i="60"/>
  <c r="CB104" i="60"/>
  <c r="A604" i="38"/>
  <c r="A1329" i="38"/>
  <c r="CB331" i="61"/>
  <c r="CB54" i="61"/>
  <c r="A1052" i="38"/>
  <c r="CB286" i="60"/>
  <c r="A786" i="38"/>
  <c r="A1214" i="38"/>
  <c r="CB216" i="61"/>
  <c r="CB366" i="60"/>
  <c r="A866" i="38"/>
  <c r="A911" i="38"/>
  <c r="CB411" i="60"/>
  <c r="CB193" i="61"/>
  <c r="A1191" i="38"/>
  <c r="CB82" i="60"/>
  <c r="A582" i="38"/>
  <c r="A700" i="38"/>
  <c r="CB200" i="60"/>
  <c r="CB462" i="61"/>
  <c r="A1460" i="38"/>
  <c r="A1290" i="38"/>
  <c r="CB292" i="61"/>
  <c r="A713" i="38"/>
  <c r="CB213" i="60"/>
  <c r="CB78" i="61"/>
  <c r="A1076" i="38"/>
  <c r="CB289" i="60"/>
  <c r="A789" i="38"/>
  <c r="A1034" i="38"/>
  <c r="CB36" i="61"/>
  <c r="CB237" i="61"/>
  <c r="A1235" i="38"/>
  <c r="CB489" i="60"/>
  <c r="A989" i="38"/>
  <c r="A1146" i="38"/>
  <c r="CB148" i="61"/>
  <c r="CB381" i="61"/>
  <c r="A1379" i="38"/>
  <c r="CB112" i="61"/>
  <c r="A1110" i="38"/>
  <c r="CB379" i="61"/>
  <c r="A1377" i="38"/>
  <c r="A1474" i="38"/>
  <c r="CB476" i="61"/>
  <c r="A775" i="38"/>
  <c r="CB275" i="60"/>
  <c r="CB458" i="60"/>
  <c r="A958" i="38"/>
  <c r="A982" i="38"/>
  <c r="CB482" i="60"/>
  <c r="CB205" i="60"/>
  <c r="A705" i="38"/>
  <c r="A1467" i="38"/>
  <c r="CB469" i="61"/>
  <c r="A1147" i="38"/>
  <c r="CB149" i="61"/>
  <c r="A1202" i="38"/>
  <c r="CB204" i="61"/>
  <c r="CB318" i="60"/>
  <c r="A818" i="38"/>
  <c r="A1361" i="38"/>
  <c r="CB363" i="61"/>
  <c r="A1419" i="38"/>
  <c r="CB421" i="61"/>
  <c r="CB221" i="61"/>
  <c r="A1219" i="38"/>
  <c r="CB311" i="61"/>
  <c r="A1309" i="38"/>
  <c r="A1228" i="38"/>
  <c r="CB230" i="61"/>
  <c r="A860" i="38"/>
  <c r="CB360" i="60"/>
  <c r="CB15" i="60"/>
  <c r="A515" i="38"/>
  <c r="CB351" i="61"/>
  <c r="A1349" i="38"/>
  <c r="A1311" i="38"/>
  <c r="CB313" i="61"/>
  <c r="A655" i="38"/>
  <c r="CB155" i="60"/>
  <c r="CB429" i="61"/>
  <c r="A1427" i="38"/>
  <c r="A744" i="38"/>
  <c r="CB244" i="60"/>
  <c r="A1009" i="38"/>
  <c r="CB11" i="61"/>
  <c r="A1300" i="38"/>
  <c r="CB302" i="61"/>
  <c r="CB215" i="61"/>
  <c r="A1213" i="38"/>
  <c r="A1454" i="38"/>
  <c r="CB456" i="61"/>
  <c r="A576" i="38"/>
  <c r="CB76" i="60"/>
  <c r="A1390" i="38"/>
  <c r="CB392" i="61"/>
  <c r="CB371" i="61"/>
  <c r="A1369" i="38"/>
  <c r="A1211" i="38"/>
  <c r="CB213" i="61"/>
  <c r="A901" i="38"/>
  <c r="CB401" i="60"/>
  <c r="A639" i="38"/>
  <c r="CB139" i="60"/>
  <c r="CB126" i="60"/>
  <c r="A626" i="38"/>
  <c r="A1054" i="38"/>
  <c r="CB56" i="61"/>
  <c r="A637" i="38"/>
  <c r="CB137" i="60"/>
  <c r="CB469" i="60"/>
  <c r="A969" i="38"/>
  <c r="CB48" i="60"/>
  <c r="A548" i="38"/>
  <c r="A739" i="38"/>
  <c r="CB239" i="60"/>
  <c r="CB134" i="60"/>
  <c r="A634" i="38"/>
  <c r="A1045" i="38"/>
  <c r="CB47" i="61"/>
  <c r="CB426" i="60"/>
  <c r="A926" i="38"/>
  <c r="CB141" i="61"/>
  <c r="A1139" i="38"/>
  <c r="A1142" i="38"/>
  <c r="CB144" i="61"/>
  <c r="A1270" i="38"/>
  <c r="CB272" i="61"/>
  <c r="CB62" i="60"/>
  <c r="A562" i="38"/>
  <c r="CB403" i="60"/>
  <c r="A903" i="38"/>
  <c r="CB167" i="60"/>
  <c r="A667" i="38"/>
  <c r="A697" i="38"/>
  <c r="CB197" i="60"/>
  <c r="A741" i="38"/>
  <c r="CB241" i="60"/>
  <c r="CB121" i="61"/>
  <c r="A1119" i="38"/>
  <c r="CB477" i="60"/>
  <c r="A977" i="38"/>
  <c r="A829" i="38"/>
  <c r="CB329" i="60"/>
  <c r="A1064" i="38"/>
  <c r="CB66" i="61"/>
  <c r="A1008" i="38"/>
  <c r="CB10" i="61"/>
  <c r="A915" i="38"/>
  <c r="CB415" i="60"/>
  <c r="A1291" i="38"/>
  <c r="CB293" i="61"/>
  <c r="CB499" i="61"/>
  <c r="A1497" i="38"/>
  <c r="CB36" i="60"/>
  <c r="A536" i="38"/>
  <c r="CB294" i="60"/>
  <c r="A794" i="38"/>
  <c r="CB131" i="61"/>
  <c r="A1129" i="38"/>
  <c r="A1221" i="38"/>
  <c r="CB223" i="61"/>
  <c r="A928" i="38"/>
  <c r="CB428" i="60"/>
  <c r="CB207" i="60"/>
  <c r="A707" i="38"/>
  <c r="A560" i="38"/>
  <c r="CB60" i="60"/>
  <c r="A974" i="38"/>
  <c r="CB474" i="60"/>
  <c r="A1447" i="38"/>
  <c r="CB449" i="61"/>
  <c r="A1168" i="38"/>
  <c r="CB170" i="61"/>
  <c r="CB215" i="60"/>
  <c r="A715" i="38"/>
  <c r="CB370" i="61"/>
  <c r="A1368" i="38"/>
  <c r="A1346" i="38"/>
  <c r="CB348" i="61"/>
  <c r="CB123" i="61"/>
  <c r="A1121" i="38"/>
  <c r="A1433" i="38"/>
  <c r="CB435" i="61"/>
  <c r="CB433" i="60"/>
  <c r="A933" i="38"/>
  <c r="A1398" i="38"/>
  <c r="CB400" i="61"/>
  <c r="A1136" i="38"/>
  <c r="CB138" i="61"/>
  <c r="A772" i="38"/>
  <c r="CB272" i="60"/>
  <c r="A1372" i="38"/>
  <c r="CB374" i="61"/>
  <c r="A728" i="38"/>
  <c r="CB228" i="60"/>
  <c r="A606" i="38"/>
  <c r="CB106" i="60"/>
  <c r="A843" i="38"/>
  <c r="CB343" i="60"/>
  <c r="A1062" i="38"/>
  <c r="CB64" i="61"/>
  <c r="A759" i="38"/>
  <c r="CB259" i="60"/>
  <c r="CB23" i="61"/>
  <c r="A1021" i="38"/>
  <c r="CB87" i="60"/>
  <c r="A587" i="38"/>
  <c r="A629" i="38"/>
  <c r="CB129" i="60"/>
  <c r="A1391" i="38"/>
  <c r="CB393" i="61"/>
  <c r="A1234" i="38"/>
  <c r="CB236" i="61"/>
  <c r="A574" i="38"/>
  <c r="CB74" i="60"/>
  <c r="CB90" i="61"/>
  <c r="A1088" i="38"/>
  <c r="CB248" i="61"/>
  <c r="A1246" i="38"/>
  <c r="A868" i="38"/>
  <c r="CB368" i="60"/>
  <c r="CB210" i="60"/>
  <c r="A710" i="38"/>
  <c r="CB110" i="61"/>
  <c r="A1108" i="38"/>
  <c r="A1299" i="38"/>
  <c r="CB301" i="61"/>
  <c r="A1376" i="38"/>
  <c r="CB378" i="61"/>
  <c r="A1337" i="38"/>
  <c r="CB339" i="61"/>
  <c r="A833" i="38"/>
  <c r="CB333" i="60"/>
  <c r="CB336" i="60"/>
  <c r="A836" i="38"/>
  <c r="A1188" i="38"/>
  <c r="CB190" i="61"/>
  <c r="CB389" i="60"/>
  <c r="A889" i="38"/>
  <c r="A792" i="38"/>
  <c r="CB292" i="60"/>
  <c r="A1303" i="38"/>
  <c r="CB305" i="61"/>
  <c r="A745" i="38"/>
  <c r="CB245" i="60"/>
  <c r="CB399" i="61"/>
  <c r="A1397" i="38"/>
  <c r="A546" i="38"/>
  <c r="CB46" i="60"/>
  <c r="A1030" i="38"/>
  <c r="CB32" i="61"/>
  <c r="CB308" i="61"/>
  <c r="A1306" i="38"/>
  <c r="A620" i="38"/>
  <c r="CB120" i="60"/>
  <c r="A614" i="38"/>
  <c r="CB114" i="60"/>
  <c r="CB338" i="60"/>
  <c r="A838" i="38"/>
  <c r="A917" i="38"/>
  <c r="CB417" i="60"/>
  <c r="CB287" i="61"/>
  <c r="A1285" i="38"/>
  <c r="CB228" i="61"/>
  <c r="A1226" i="38"/>
  <c r="CB261" i="61"/>
  <c r="A1259" i="38"/>
  <c r="A611" i="38"/>
  <c r="CB111" i="60"/>
  <c r="CB54" i="60"/>
  <c r="A554" i="38"/>
  <c r="CB342" i="61"/>
  <c r="A1340" i="38"/>
  <c r="CB177" i="60"/>
  <c r="A677" i="38"/>
  <c r="CB268" i="60"/>
  <c r="A768" i="38"/>
  <c r="CB419" i="60"/>
  <c r="A919" i="38"/>
  <c r="A763" i="38"/>
  <c r="CB263" i="60"/>
  <c r="CB343" i="61"/>
  <c r="A1341" i="38"/>
  <c r="A1327" i="38"/>
  <c r="CB329" i="61"/>
  <c r="CB111" i="61"/>
  <c r="A1109" i="38"/>
  <c r="A635" i="38"/>
  <c r="CB135" i="60"/>
  <c r="A645" i="38"/>
  <c r="CB145" i="60"/>
  <c r="CB347" i="60"/>
  <c r="A847" i="38"/>
  <c r="A1316" i="38"/>
  <c r="CB318" i="61"/>
  <c r="A1227" i="38"/>
  <c r="CB229" i="61"/>
  <c r="A1190" i="38"/>
  <c r="CB192" i="61"/>
  <c r="CB496" i="61"/>
  <c r="A1494" i="38"/>
  <c r="A1385" i="38"/>
  <c r="CB387" i="61"/>
  <c r="A865" i="38"/>
  <c r="CB365" i="60"/>
  <c r="A740" i="38"/>
  <c r="CB240" i="60"/>
  <c r="CB175" i="60"/>
  <c r="A675" i="38"/>
  <c r="CB72" i="61"/>
  <c r="A1070" i="38"/>
  <c r="A559" i="38"/>
  <c r="CB59" i="60"/>
  <c r="A553" i="38"/>
  <c r="CB53" i="60"/>
  <c r="CB380" i="61"/>
  <c r="A1378" i="38"/>
  <c r="CB406" i="60"/>
  <c r="A906" i="38"/>
  <c r="A1037" i="38"/>
  <c r="CB39" i="61"/>
  <c r="CB466" i="61"/>
  <c r="A1464" i="38"/>
  <c r="A591" i="38"/>
  <c r="CB91" i="60"/>
  <c r="CB293" i="60"/>
  <c r="A793" i="38"/>
  <c r="CB237" i="60"/>
  <c r="A737" i="38"/>
  <c r="CB153" i="60"/>
  <c r="A653" i="38"/>
  <c r="CB116" i="60"/>
  <c r="A616" i="38"/>
  <c r="CB251" i="60"/>
  <c r="A751" i="38"/>
  <c r="CB288" i="61"/>
  <c r="A1286" i="38"/>
  <c r="A630" i="38"/>
  <c r="CB130" i="60"/>
  <c r="CB163" i="60"/>
  <c r="A663" i="38"/>
  <c r="A718" i="38"/>
  <c r="CB218" i="60"/>
  <c r="A1036" i="38"/>
  <c r="CB38" i="61"/>
  <c r="CB347" i="61"/>
  <c r="A1345" i="38"/>
  <c r="CB493" i="61"/>
  <c r="A1491" i="38"/>
  <c r="CB156" i="60"/>
  <c r="A656" i="38"/>
  <c r="A832" i="38"/>
  <c r="CB332" i="60"/>
  <c r="CB273" i="61"/>
  <c r="A1271" i="38"/>
  <c r="A1281" i="38"/>
  <c r="CB283" i="61"/>
  <c r="CB437" i="61"/>
  <c r="A1435" i="38"/>
  <c r="CB117" i="60"/>
  <c r="A617" i="38"/>
  <c r="A1430" i="38"/>
  <c r="CB432" i="61"/>
  <c r="CB211" i="60"/>
  <c r="A711" i="38"/>
  <c r="CB234" i="60"/>
  <c r="A734" i="38"/>
  <c r="CB146" i="61"/>
  <c r="A1144" i="38"/>
  <c r="A899" i="38"/>
  <c r="CB399" i="60"/>
  <c r="CB274" i="60"/>
  <c r="A774" i="38"/>
  <c r="A1413" i="38"/>
  <c r="CB415" i="61"/>
  <c r="A1140" i="38"/>
  <c r="CB142" i="61"/>
  <c r="A1201" i="38"/>
  <c r="CB203" i="61"/>
  <c r="A676" i="38"/>
  <c r="CB176" i="60"/>
  <c r="A1313" i="38"/>
  <c r="CB315" i="61"/>
  <c r="CB101" i="61"/>
  <c r="A1099" i="38"/>
  <c r="A870" i="38"/>
  <c r="CB370" i="60"/>
  <c r="CB66" i="60"/>
  <c r="A566" i="38"/>
  <c r="A572" i="38"/>
  <c r="CB72" i="60"/>
  <c r="CB59" i="61"/>
  <c r="A1057" i="38"/>
  <c r="A725" i="38"/>
  <c r="CB225" i="60"/>
  <c r="CB297" i="61"/>
  <c r="A1295" i="38"/>
  <c r="A1436" i="38"/>
  <c r="CB438" i="61"/>
  <c r="CB259" i="61"/>
  <c r="A1257" i="38"/>
  <c r="CB434" i="61"/>
  <c r="A1432" i="38"/>
  <c r="A1220" i="38"/>
  <c r="CB222" i="61"/>
  <c r="A531" i="38"/>
  <c r="CB31" i="60"/>
  <c r="A1019" i="38"/>
  <c r="CB21" i="61"/>
  <c r="A1087" i="38"/>
  <c r="CB89" i="61"/>
  <c r="CB407" i="60"/>
  <c r="A907" i="38"/>
  <c r="A680" i="38"/>
  <c r="CB180" i="60"/>
  <c r="CB265" i="60"/>
  <c r="A765" i="38"/>
  <c r="A1428" i="38"/>
  <c r="CB430" i="61"/>
  <c r="CB465" i="61"/>
  <c r="A1463" i="38"/>
  <c r="CB359" i="60"/>
  <c r="A859" i="38"/>
  <c r="A1232" i="38"/>
  <c r="CB234" i="61"/>
  <c r="CB355" i="60"/>
  <c r="A855" i="38"/>
  <c r="A1380" i="38"/>
  <c r="CB382" i="61"/>
  <c r="CB306" i="61"/>
  <c r="A1304" i="38"/>
  <c r="CB486" i="61"/>
  <c r="A1484" i="38"/>
  <c r="A979" i="38"/>
  <c r="CB479" i="60"/>
  <c r="A1401" i="38"/>
  <c r="CB403" i="61"/>
  <c r="CB93" i="61"/>
  <c r="A1091" i="38"/>
  <c r="CB120" i="61"/>
  <c r="A1118" i="38"/>
  <c r="A1455" i="38"/>
  <c r="CB457" i="61"/>
  <c r="A1097" i="38"/>
  <c r="CB99" i="61"/>
  <c r="CB320" i="60"/>
  <c r="A820" i="38"/>
  <c r="CB135" i="61"/>
  <c r="A1133" i="38"/>
  <c r="A1410" i="38"/>
  <c r="CB412" i="61"/>
  <c r="A649" i="38"/>
  <c r="CB149" i="60"/>
  <c r="CB41" i="61"/>
  <c r="A1039" i="38"/>
  <c r="CB214" i="60"/>
  <c r="A714" i="38"/>
  <c r="A940" i="38"/>
  <c r="CB440" i="60"/>
  <c r="CB405" i="60"/>
  <c r="A905" i="38"/>
  <c r="CB416" i="61"/>
  <c r="A1414" i="38"/>
  <c r="A1067" i="38"/>
  <c r="CB69" i="61"/>
  <c r="CB496" i="60"/>
  <c r="A996" i="38"/>
  <c r="CB306" i="60"/>
  <c r="A806" i="38"/>
  <c r="A1075" i="38"/>
  <c r="CB77" i="61"/>
  <c r="CB174" i="61"/>
  <c r="A1172" i="38"/>
  <c r="A1425" i="38"/>
  <c r="CB427" i="61"/>
  <c r="CB324" i="61"/>
  <c r="A1322" i="38"/>
  <c r="CB8" i="61"/>
  <c r="A1006" i="38"/>
  <c r="CB248" i="60"/>
  <c r="A748" i="38"/>
  <c r="CB42" i="61"/>
  <c r="A1040" i="38"/>
  <c r="A1032" i="38"/>
  <c r="CB34" i="61"/>
  <c r="A1198" i="38"/>
  <c r="CB200" i="61"/>
  <c r="CB320" i="61"/>
  <c r="A1318" i="38"/>
  <c r="CB349" i="60"/>
  <c r="A849" i="38"/>
  <c r="A1354" i="38"/>
  <c r="CB356" i="61"/>
  <c r="A973" i="38"/>
  <c r="CB473" i="60"/>
  <c r="CB454" i="61"/>
  <c r="A1452" i="38"/>
  <c r="A1457" i="38"/>
  <c r="CB459" i="61"/>
  <c r="CB341" i="61"/>
  <c r="A1339" i="38"/>
  <c r="CB319" i="60"/>
  <c r="A819" i="38"/>
  <c r="CB169" i="61"/>
  <c r="A1167" i="38"/>
  <c r="A882" i="38"/>
  <c r="CB382" i="60"/>
  <c r="CB18" i="60"/>
  <c r="A518" i="38"/>
  <c r="CB253" i="61"/>
  <c r="A1251" i="38"/>
  <c r="A525" i="38"/>
  <c r="CB25" i="60"/>
  <c r="A1356" i="38"/>
  <c r="CB358" i="61"/>
  <c r="A544" i="38"/>
  <c r="CB44" i="60"/>
  <c r="CB22" i="61"/>
  <c r="A1020" i="38"/>
  <c r="A1203" i="38"/>
  <c r="CB205" i="61"/>
  <c r="A608" i="38"/>
  <c r="CB108" i="60"/>
  <c r="A867" i="38"/>
  <c r="CB367" i="60"/>
  <c r="A895" i="38"/>
  <c r="CB395" i="60"/>
  <c r="CB377" i="60"/>
  <c r="A877" i="38"/>
  <c r="CB2" i="61"/>
  <c r="E4" i="55" s="1"/>
  <c r="A1000" i="38"/>
  <c r="CB235" i="61"/>
  <c r="A1233" i="38"/>
  <c r="A781" i="38"/>
  <c r="CB281" i="60"/>
  <c r="CB472" i="61"/>
  <c r="A1470" i="38"/>
  <c r="A1475" i="38"/>
  <c r="CB477" i="61"/>
  <c r="CB287" i="60"/>
  <c r="A787" i="38"/>
  <c r="CB373" i="61"/>
  <c r="A1371" i="38"/>
  <c r="A1301" i="38"/>
  <c r="CB303" i="61"/>
  <c r="A1046" i="38"/>
  <c r="CB48" i="61"/>
  <c r="A1023" i="38"/>
  <c r="CB25" i="61"/>
  <c r="A778" i="38"/>
  <c r="CB278" i="60"/>
  <c r="CB217" i="61"/>
  <c r="A1215" i="38"/>
  <c r="A1471" i="38"/>
  <c r="CB473" i="61"/>
  <c r="A797" i="38"/>
  <c r="CB297" i="60"/>
  <c r="CB345" i="61"/>
  <c r="A1343" i="38"/>
  <c r="CB188" i="61"/>
  <c r="A1186" i="38"/>
  <c r="A1035" i="38"/>
  <c r="CB37" i="61"/>
  <c r="CB18" i="61"/>
  <c r="A1016" i="38"/>
  <c r="CB16" i="60"/>
  <c r="A516" i="38"/>
  <c r="CB393" i="60"/>
  <c r="A893" i="38"/>
  <c r="CB201" i="61"/>
  <c r="A1199" i="38"/>
  <c r="CB127" i="60"/>
  <c r="A627" i="38"/>
  <c r="A923" i="38"/>
  <c r="CB423" i="60"/>
  <c r="A1351" i="38"/>
  <c r="CB353" i="61"/>
  <c r="CB298" i="61"/>
  <c r="A1296" i="38"/>
  <c r="CB323" i="60"/>
  <c r="A823" i="38"/>
  <c r="A1326" i="38"/>
  <c r="CB328" i="61"/>
  <c r="CB45" i="60"/>
  <c r="A545" i="38"/>
  <c r="A571" i="38"/>
  <c r="CB71" i="60"/>
  <c r="A698" i="38"/>
  <c r="CB198" i="60"/>
  <c r="A1092" i="38"/>
  <c r="CB94" i="61"/>
  <c r="CB128" i="61"/>
  <c r="A1126" i="38"/>
  <c r="CB85" i="60"/>
  <c r="A585" i="38"/>
  <c r="A1181" i="38"/>
  <c r="CB183" i="61"/>
  <c r="CB140" i="61"/>
  <c r="A1138" i="38"/>
  <c r="CB336" i="61"/>
  <c r="A1334" i="38"/>
  <c r="A767" i="38"/>
  <c r="CB267" i="60"/>
  <c r="A1445" i="38"/>
  <c r="CB447" i="61"/>
  <c r="CB254" i="60"/>
  <c r="A754" i="38"/>
  <c r="CB67" i="60"/>
  <c r="A567" i="38"/>
  <c r="A1116" i="38"/>
  <c r="CB118" i="61"/>
  <c r="A557" i="38"/>
  <c r="CB57" i="60"/>
  <c r="A1440" i="38"/>
  <c r="CB442" i="61"/>
  <c r="A1154" i="38"/>
  <c r="CB156" i="61"/>
  <c r="A1027" i="38"/>
  <c r="CB29" i="61"/>
  <c r="A615" i="38"/>
  <c r="CB115" i="60"/>
  <c r="A972" i="38"/>
  <c r="CB472" i="60"/>
  <c r="CB428" i="61"/>
  <c r="A1426" i="38"/>
  <c r="CB480" i="60"/>
  <c r="A980" i="38"/>
  <c r="A1080" i="38"/>
  <c r="CB82" i="61"/>
  <c r="CB158" i="61"/>
  <c r="A1156" i="38"/>
  <c r="CB408" i="60"/>
  <c r="A908" i="38"/>
  <c r="CB73" i="61"/>
  <c r="A1071" i="38"/>
  <c r="CB62" i="61"/>
  <c r="A1060" i="38"/>
  <c r="CB245" i="61"/>
  <c r="A1243" i="38"/>
  <c r="CB206" i="61"/>
  <c r="A1204" i="38"/>
  <c r="CB30" i="60"/>
  <c r="A530" i="38"/>
  <c r="A780" i="38"/>
  <c r="CB280" i="60"/>
  <c r="A693" i="38"/>
  <c r="CB193" i="60"/>
  <c r="A1404" i="38"/>
  <c r="CB406" i="61"/>
  <c r="A1364" i="38"/>
  <c r="CB366" i="61"/>
  <c r="A1261" i="38"/>
  <c r="CB263" i="61"/>
  <c r="A1028" i="38"/>
  <c r="CB30" i="61"/>
  <c r="A1104" i="38"/>
  <c r="CB106" i="61"/>
  <c r="CB199" i="60"/>
  <c r="A699" i="38"/>
  <c r="A646" i="38"/>
  <c r="CB146" i="60"/>
  <c r="A1209" i="38"/>
  <c r="CB211" i="61"/>
  <c r="A672" i="38"/>
  <c r="CB172" i="60"/>
  <c r="CB50" i="61"/>
  <c r="A1048" i="38"/>
  <c r="CB75" i="61"/>
  <c r="A1073" i="38"/>
  <c r="CB388" i="61"/>
  <c r="A1386" i="38"/>
  <c r="A1231" i="38"/>
  <c r="CB233" i="61"/>
  <c r="CB124" i="61"/>
  <c r="A1122" i="38"/>
  <c r="CB214" i="61"/>
  <c r="A1212" i="38"/>
  <c r="CB346" i="60"/>
  <c r="A846" i="38"/>
  <c r="CB231" i="60"/>
  <c r="A731" i="38"/>
  <c r="A1400" i="38"/>
  <c r="CB402" i="61"/>
  <c r="A800" i="38"/>
  <c r="CB300" i="60"/>
  <c r="A723" i="38"/>
  <c r="CB223" i="60"/>
  <c r="A1268" i="38"/>
  <c r="CB270" i="61"/>
  <c r="A863" i="38"/>
  <c r="CB363" i="60"/>
  <c r="CB282" i="61"/>
  <c r="A1280" i="38"/>
  <c r="CB224" i="61"/>
  <c r="A1222" i="38"/>
  <c r="A1239" i="38"/>
  <c r="CB241" i="61"/>
  <c r="A1077" i="38"/>
  <c r="CB79" i="61"/>
  <c r="CB296" i="61"/>
  <c r="A1294" i="38"/>
  <c r="A687" i="38"/>
  <c r="CB187" i="60"/>
  <c r="A813" i="38"/>
  <c r="CB313" i="60"/>
  <c r="A876" i="38"/>
  <c r="CB376" i="60"/>
  <c r="CB96" i="60"/>
  <c r="A596" i="38"/>
  <c r="CB101" i="60"/>
  <c r="A601" i="38"/>
  <c r="A580" i="38"/>
  <c r="CB80" i="60"/>
  <c r="CB92" i="61"/>
  <c r="A1090" i="38"/>
  <c r="CB372" i="60"/>
  <c r="A872" i="38"/>
  <c r="A757" i="38"/>
  <c r="CB257" i="60"/>
  <c r="A603" i="38"/>
  <c r="CB103" i="60"/>
  <c r="A556" i="38"/>
  <c r="CB56" i="60"/>
  <c r="A688" i="38"/>
  <c r="CB188" i="60"/>
  <c r="A537" i="38"/>
  <c r="CB37" i="60"/>
  <c r="A1193" i="38"/>
  <c r="CB195" i="61"/>
  <c r="A658" i="38"/>
  <c r="CB158" i="60"/>
  <c r="CB165" i="60"/>
  <c r="A665" i="38"/>
  <c r="CB243" i="61"/>
  <c r="A1241" i="38"/>
  <c r="CB141" i="60"/>
  <c r="A641" i="38"/>
  <c r="CB358" i="60"/>
  <c r="A858" i="38"/>
  <c r="A619" i="38"/>
  <c r="CB119" i="60"/>
  <c r="A1050" i="38"/>
  <c r="CB52" i="61"/>
  <c r="A841" i="38"/>
  <c r="CB341" i="60"/>
  <c r="CB70" i="61"/>
  <c r="A1068" i="38"/>
  <c r="CB409" i="60"/>
  <c r="A909" i="38"/>
  <c r="CB119" i="61"/>
  <c r="A1117" i="38"/>
  <c r="A808" i="38"/>
  <c r="CB308" i="60"/>
  <c r="A712" i="38"/>
  <c r="CB212" i="60"/>
  <c r="A811" i="38"/>
  <c r="CB311" i="60"/>
  <c r="A1472" i="38"/>
  <c r="CB474" i="61"/>
  <c r="CB107" i="61"/>
  <c r="A1105" i="38"/>
  <c r="CB75" i="60"/>
  <c r="A575" i="38"/>
  <c r="CB174" i="60"/>
  <c r="A674" i="38"/>
  <c r="CB163" i="61"/>
  <c r="A1161" i="38"/>
  <c r="CB386" i="61"/>
  <c r="A1384" i="38"/>
  <c r="CB337" i="60"/>
  <c r="A837" i="38"/>
  <c r="CB122" i="61"/>
  <c r="A1120" i="38"/>
  <c r="A1278" i="38"/>
  <c r="CB280" i="61"/>
  <c r="A638" i="38"/>
  <c r="CB138" i="60"/>
  <c r="CB378" i="60"/>
  <c r="A878" i="38"/>
  <c r="CB185" i="60"/>
  <c r="A685" i="38"/>
  <c r="A1473" i="38"/>
  <c r="CB475" i="61"/>
  <c r="A735" i="38"/>
  <c r="CB235" i="60"/>
  <c r="A910" i="38"/>
  <c r="CB410" i="60"/>
  <c r="CB256" i="60"/>
  <c r="A756" i="38"/>
  <c r="A1063" i="38"/>
  <c r="CB65" i="61"/>
  <c r="CB488" i="61"/>
  <c r="A1486" i="38"/>
  <c r="CB144" i="60"/>
  <c r="A644" i="38"/>
  <c r="A1264" i="38"/>
  <c r="CB266" i="61"/>
  <c r="CB136" i="61"/>
  <c r="A1134" i="38"/>
  <c r="CB71" i="61"/>
  <c r="A1069" i="38"/>
  <c r="A1267" i="38"/>
  <c r="CB269" i="61"/>
  <c r="CB87" i="61"/>
  <c r="A1085" i="38"/>
  <c r="CB410" i="61"/>
  <c r="A1408" i="38"/>
  <c r="A801" i="38"/>
  <c r="CB301" i="60"/>
  <c r="CB334" i="61"/>
  <c r="A1332" i="38"/>
  <c r="CB478" i="60"/>
  <c r="A978" i="38"/>
  <c r="CB46" i="61"/>
  <c r="A1044" i="38"/>
  <c r="CB150" i="60"/>
  <c r="A650" i="38"/>
  <c r="CB128" i="60"/>
  <c r="A628" i="38"/>
  <c r="CB464" i="61"/>
  <c r="A1462" i="38"/>
  <c r="A722" i="38"/>
  <c r="CB222" i="60"/>
  <c r="A1499" i="38"/>
  <c r="CB501" i="61"/>
  <c r="A851" i="38"/>
  <c r="CB351" i="60"/>
  <c r="CB95" i="60"/>
  <c r="A595" i="38"/>
  <c r="A753" i="38"/>
  <c r="CB253" i="60"/>
  <c r="CB9" i="61"/>
  <c r="A1007" i="38"/>
  <c r="CB375" i="61"/>
  <c r="A1373" i="38"/>
  <c r="A703" i="38"/>
  <c r="CB203" i="60"/>
  <c r="CB450" i="61"/>
  <c r="A1448" i="38"/>
  <c r="A967" i="38"/>
  <c r="CB467" i="60"/>
  <c r="A598" i="38"/>
  <c r="CB98" i="60"/>
  <c r="A1412" i="38"/>
  <c r="CB414" i="61"/>
  <c r="A610" i="38"/>
  <c r="CB110" i="60"/>
  <c r="CB84" i="60"/>
  <c r="A584" i="38"/>
  <c r="A1298" i="38"/>
  <c r="CB300" i="61"/>
  <c r="A1096" i="38"/>
  <c r="CB98" i="61"/>
  <c r="CB139" i="61"/>
  <c r="A1137" i="38"/>
  <c r="A594" i="38"/>
  <c r="CB94" i="60"/>
  <c r="CB377" i="61"/>
  <c r="A1375" i="38"/>
  <c r="CB256" i="61"/>
  <c r="A1254" i="38"/>
  <c r="A1325" i="38"/>
  <c r="CB327" i="61"/>
  <c r="CB201" i="60"/>
  <c r="A701" i="38"/>
  <c r="CB42" i="60"/>
  <c r="A542" i="38"/>
  <c r="A825" i="38"/>
  <c r="CB325" i="60"/>
  <c r="A1038" i="38"/>
  <c r="CB40" i="61"/>
  <c r="CB439" i="60"/>
  <c r="A939" i="38"/>
  <c r="CB485" i="60"/>
  <c r="A985" i="38"/>
  <c r="CB440" i="61"/>
  <c r="A1438" i="38"/>
  <c r="CB212" i="61"/>
  <c r="A1210" i="38"/>
  <c r="CB350" i="60"/>
  <c r="A850" i="38"/>
  <c r="CB345" i="60"/>
  <c r="A845" i="38"/>
  <c r="A1145" i="38"/>
  <c r="CB147" i="61"/>
  <c r="A983" i="38"/>
  <c r="CB483" i="60"/>
  <c r="A570" i="38"/>
  <c r="CB70" i="60"/>
  <c r="A1098" i="38"/>
  <c r="CB100" i="61"/>
  <c r="CB461" i="61"/>
  <c r="A1459" i="38"/>
  <c r="CB291" i="60"/>
  <c r="A791" i="38"/>
  <c r="A941" i="38"/>
  <c r="CB441" i="60"/>
  <c r="A976" i="38"/>
  <c r="CB476" i="60"/>
  <c r="A918" i="38"/>
  <c r="CB418" i="60"/>
  <c r="CB63" i="60"/>
  <c r="A563" i="38"/>
  <c r="A565" i="38"/>
  <c r="CB65" i="60"/>
  <c r="CB227" i="60"/>
  <c r="A727" i="38"/>
  <c r="CB32" i="60"/>
  <c r="A532" i="38"/>
  <c r="A1112" i="38"/>
  <c r="CB114" i="61"/>
  <c r="CB8" i="60"/>
  <c r="A508" i="38"/>
  <c r="CB434" i="60"/>
  <c r="A934" i="38"/>
  <c r="CB186" i="60"/>
  <c r="A686" i="38"/>
  <c r="A679" i="38"/>
  <c r="CB179" i="60"/>
  <c r="A1355" i="38"/>
  <c r="CB357" i="61"/>
  <c r="A504" i="38"/>
  <c r="CB4" i="60"/>
  <c r="A1446" i="38"/>
  <c r="CB448" i="61"/>
  <c r="A549" i="38"/>
  <c r="CB49" i="60"/>
  <c r="CB102" i="60"/>
  <c r="A602" i="38"/>
  <c r="CB441" i="61"/>
  <c r="A1439" i="38"/>
  <c r="A1031" i="38"/>
  <c r="CB33" i="61"/>
  <c r="A862" i="38"/>
  <c r="CB362" i="60"/>
  <c r="A647" i="38"/>
  <c r="CB147" i="60"/>
  <c r="CB218" i="61"/>
  <c r="A1216" i="38"/>
  <c r="A1328" i="38"/>
  <c r="CB330" i="61"/>
  <c r="CB151" i="60"/>
  <c r="A651" i="38"/>
  <c r="CB412" i="60"/>
  <c r="A912" i="38"/>
  <c r="A1135" i="38"/>
  <c r="CB137" i="61"/>
  <c r="CB133" i="61"/>
  <c r="A1131" i="38"/>
  <c r="A720" i="38"/>
  <c r="CB220" i="60"/>
  <c r="CB21" i="60"/>
  <c r="A521" i="38"/>
  <c r="CB420" i="60"/>
  <c r="A920" i="38"/>
  <c r="CB295" i="60"/>
  <c r="A795" i="38"/>
  <c r="A1011" i="38"/>
  <c r="CB13" i="61"/>
  <c r="A798" i="38"/>
  <c r="CB298" i="60"/>
  <c r="CB236" i="60"/>
  <c r="A736" i="38"/>
  <c r="A1178" i="38"/>
  <c r="CB180" i="61"/>
  <c r="CB348" i="60"/>
  <c r="A848" i="38"/>
  <c r="CB394" i="61"/>
  <c r="A1392" i="38"/>
  <c r="CB444" i="61"/>
  <c r="A1442" i="38"/>
  <c r="CB413" i="60"/>
  <c r="A913" i="38"/>
  <c r="A810" i="38"/>
  <c r="CB310" i="60"/>
  <c r="A1418" i="38"/>
  <c r="CB420" i="61"/>
  <c r="CB157" i="60"/>
  <c r="A657" i="38"/>
  <c r="A1025" i="38"/>
  <c r="CB27" i="61"/>
  <c r="A1396" i="38"/>
  <c r="CB398" i="61"/>
  <c r="A815" i="38"/>
  <c r="CB315" i="60"/>
  <c r="A957" i="38"/>
  <c r="CB457" i="60"/>
  <c r="CB3" i="61"/>
  <c r="A1001" i="38"/>
  <c r="CB349" i="61"/>
  <c r="A1347" i="38"/>
  <c r="CB230" i="60"/>
  <c r="A730" i="38"/>
  <c r="CB154" i="60"/>
  <c r="A654" i="38"/>
  <c r="CB194" i="61"/>
  <c r="A1192" i="38"/>
  <c r="A1323" i="38"/>
  <c r="CB325" i="61"/>
  <c r="A673" i="38"/>
  <c r="CB173" i="60"/>
  <c r="A1307" i="38"/>
  <c r="CB309" i="61"/>
  <c r="A1415" i="38"/>
  <c r="CB417" i="61"/>
  <c r="A776" i="38"/>
  <c r="CB276" i="60"/>
  <c r="A512" i="38"/>
  <c r="CB12" i="60"/>
  <c r="A573" i="38"/>
  <c r="CB73" i="60"/>
  <c r="CB35" i="60"/>
  <c r="A535" i="38"/>
  <c r="A1312" i="38"/>
  <c r="CB314" i="61"/>
  <c r="CB453" i="60"/>
  <c r="A953" i="38"/>
  <c r="A590" i="38"/>
  <c r="CB90" i="60"/>
  <c r="A1183" i="38"/>
  <c r="CB185" i="61"/>
  <c r="A1123" i="38"/>
  <c r="CB125" i="61"/>
  <c r="CB446" i="61"/>
  <c r="A1444" i="38"/>
  <c r="CB264" i="61"/>
  <c r="A1262" i="38"/>
  <c r="CB145" i="61"/>
  <c r="A1143" i="38"/>
  <c r="A1252" i="38"/>
  <c r="CB254" i="61"/>
  <c r="CB471" i="60"/>
  <c r="A971" i="38"/>
  <c r="A1362" i="38"/>
  <c r="CB364" i="61"/>
  <c r="A963" i="38"/>
  <c r="CB463" i="60"/>
  <c r="A517" i="38"/>
  <c r="CB17" i="60"/>
  <c r="CB284" i="61"/>
  <c r="A1282" i="38"/>
  <c r="A621" i="38"/>
  <c r="CB121" i="60"/>
  <c r="A1342" i="38"/>
  <c r="CB344" i="61"/>
  <c r="A1284" i="38"/>
  <c r="CB286" i="61"/>
  <c r="A758" i="38"/>
  <c r="CB258" i="60"/>
  <c r="A994" i="38"/>
  <c r="CB494" i="60"/>
  <c r="CB439" i="61"/>
  <c r="A1437" i="38"/>
  <c r="A522" i="38"/>
  <c r="CB22" i="60"/>
  <c r="CB247" i="60"/>
  <c r="A747" i="38"/>
  <c r="CB83" i="61"/>
  <c r="A1081" i="38"/>
  <c r="CB247" i="61"/>
  <c r="A1245" i="38"/>
  <c r="A605" i="38"/>
  <c r="CB105" i="60"/>
  <c r="A733" i="38"/>
  <c r="CB233" i="60"/>
  <c r="CB395" i="61"/>
  <c r="A1393" i="38"/>
  <c r="CB261" i="60"/>
  <c r="A761" i="38"/>
  <c r="A1113" i="38"/>
  <c r="CB115" i="61"/>
  <c r="A1287" i="38"/>
  <c r="CB289" i="61"/>
  <c r="CB198" i="61"/>
  <c r="A1196" i="38"/>
  <c r="CB250" i="61"/>
  <c r="A1248" i="38"/>
  <c r="CB495" i="61"/>
  <c r="A1493" i="38"/>
  <c r="CB312" i="61"/>
  <c r="A1310" i="38"/>
  <c r="A924" i="38"/>
  <c r="CB424" i="60"/>
  <c r="A1348" i="38"/>
  <c r="CB350" i="61"/>
  <c r="A1180" i="38"/>
  <c r="CB182" i="61"/>
  <c r="A579" i="38"/>
  <c r="CB79" i="60"/>
  <c r="A1165" i="38"/>
  <c r="CB167" i="61"/>
  <c r="A1409" i="38"/>
  <c r="CB411" i="61"/>
  <c r="A931" i="38"/>
  <c r="CB431" i="60"/>
  <c r="A1102" i="38"/>
  <c r="CB104" i="61"/>
  <c r="CB385" i="60"/>
  <c r="A885" i="38"/>
  <c r="CB282" i="60"/>
  <c r="A782" i="38"/>
  <c r="CB152" i="60"/>
  <c r="A652" i="38"/>
  <c r="CB299" i="61"/>
  <c r="A1297" i="38"/>
  <c r="CB468" i="60"/>
  <c r="A968" i="38"/>
  <c r="A930" i="38"/>
  <c r="CB430" i="60"/>
  <c r="A1149" i="38"/>
  <c r="CB151" i="61"/>
  <c r="A671" i="38"/>
  <c r="CB171" i="60"/>
  <c r="A984" i="38"/>
  <c r="CB484" i="60"/>
  <c r="A1395" i="38"/>
  <c r="CB397" i="61"/>
  <c r="CB360" i="61"/>
  <c r="A1358" i="38"/>
  <c r="A1128" i="38"/>
  <c r="CB130" i="61"/>
  <c r="CB327" i="60"/>
  <c r="A827" i="38"/>
  <c r="CB269" i="60"/>
  <c r="A769" i="38"/>
  <c r="CB489" i="61"/>
  <c r="A1487" i="38"/>
  <c r="CB290" i="61"/>
  <c r="A1288" i="38"/>
  <c r="CB447" i="60"/>
  <c r="A947" i="38"/>
  <c r="CB483" i="61"/>
  <c r="A1481" i="38"/>
  <c r="A1429" i="38"/>
  <c r="CB431" i="61"/>
  <c r="A1206" i="38"/>
  <c r="CB208" i="61"/>
  <c r="A809" i="38"/>
  <c r="CB309" i="60"/>
  <c r="A1247" i="38"/>
  <c r="CB249" i="61"/>
  <c r="A1333" i="38"/>
  <c r="CB335" i="61"/>
  <c r="A998" i="38"/>
  <c r="CB498" i="60"/>
  <c r="A1338" i="38"/>
  <c r="CB340" i="61"/>
  <c r="CB133" i="60"/>
  <c r="A633" i="38"/>
  <c r="A925" i="38"/>
  <c r="CB425" i="60"/>
  <c r="A1453" i="38"/>
  <c r="CB455" i="61"/>
  <c r="CB81" i="60"/>
  <c r="A581" i="38"/>
  <c r="A539" i="38"/>
  <c r="CB39" i="60"/>
  <c r="A956" i="38"/>
  <c r="CB456" i="60"/>
  <c r="A864" i="38"/>
  <c r="CB364" i="60"/>
  <c r="A1224" i="38"/>
  <c r="CB226" i="61"/>
  <c r="A1363" i="38"/>
  <c r="CB365" i="61"/>
  <c r="CB359" i="61"/>
  <c r="A1357" i="38"/>
  <c r="A696" i="38"/>
  <c r="CB196" i="60"/>
  <c r="CB386" i="60"/>
  <c r="A886" i="38"/>
  <c r="A1013" i="38"/>
  <c r="CB15" i="61"/>
  <c r="A964" i="38"/>
  <c r="CB464" i="60"/>
  <c r="A648" i="38"/>
  <c r="CB148" i="60"/>
  <c r="A561" i="38"/>
  <c r="CB61" i="60"/>
  <c r="A812" i="38"/>
  <c r="CB312" i="60"/>
  <c r="E22" i="64"/>
  <c r="G22" i="64"/>
  <c r="C19" i="64"/>
  <c r="A22" i="55"/>
  <c r="A20" i="64"/>
  <c r="B4" i="50"/>
  <c r="F5" i="56"/>
  <c r="B5" i="56"/>
  <c r="D18" i="64"/>
  <c r="F21" i="64"/>
  <c r="A5" i="50"/>
  <c r="E6" i="56"/>
  <c r="A6" i="56"/>
  <c r="H5" i="56"/>
  <c r="C6" i="56"/>
  <c r="G6" i="56"/>
  <c r="D5" i="56"/>
  <c r="B19" i="64"/>
  <c r="B21" i="55"/>
  <c r="H22" i="64"/>
  <c r="E4" i="50" l="1"/>
  <c r="F4" i="50"/>
  <c r="C4" i="50"/>
  <c r="D4" i="50"/>
  <c r="C1080" i="38"/>
  <c r="C1079" i="38" s="1"/>
  <c r="C1078" i="38" s="1"/>
  <c r="C1077" i="38" s="1"/>
  <c r="C1076" i="38" s="1"/>
  <c r="C1075" i="38" s="1"/>
  <c r="C1074" i="38" s="1"/>
  <c r="C1073" i="38" s="1"/>
  <c r="C1072" i="38" s="1"/>
  <c r="C1071" i="38" s="1"/>
  <c r="C1070" i="38" s="1"/>
  <c r="C1069" i="38" s="1"/>
  <c r="C1068" i="38" s="1"/>
  <c r="C1067" i="38" s="1"/>
  <c r="C1066" i="38" s="1"/>
  <c r="C1065" i="38" s="1"/>
  <c r="C1064" i="38" s="1"/>
  <c r="C1063" i="38" s="1"/>
  <c r="C1062" i="38" s="1"/>
  <c r="C1061" i="38" s="1"/>
  <c r="C1060" i="38" s="1"/>
  <c r="C1059" i="38" s="1"/>
  <c r="C1058" i="38" s="1"/>
  <c r="C1057" i="38" s="1"/>
  <c r="C1056" i="38" s="1"/>
  <c r="C1055" i="38" s="1"/>
  <c r="C1054" i="38" s="1"/>
  <c r="C1053" i="38" s="1"/>
  <c r="C1052" i="38" s="1"/>
  <c r="C1051" i="38" s="1"/>
  <c r="C1050" i="38" s="1"/>
  <c r="C1049" i="38" s="1"/>
  <c r="C1048" i="38" s="1"/>
  <c r="C1047" i="38" s="1"/>
  <c r="C1046" i="38" s="1"/>
  <c r="C1045" i="38" s="1"/>
  <c r="C1044" i="38" s="1"/>
  <c r="C1043" i="38" s="1"/>
  <c r="C1042" i="38" s="1"/>
  <c r="C1041" i="38" s="1"/>
  <c r="C1040" i="38" s="1"/>
  <c r="C1039" i="38" s="1"/>
  <c r="C1038" i="38" s="1"/>
  <c r="C1037" i="38" s="1"/>
  <c r="C1036" i="38" s="1"/>
  <c r="C1035" i="38" s="1"/>
  <c r="C1034" i="38" s="1"/>
  <c r="C1033" i="38" s="1"/>
  <c r="C1032" i="38" s="1"/>
  <c r="C1031" i="38" s="1"/>
  <c r="C1030" i="38" s="1"/>
  <c r="C1029" i="38" s="1"/>
  <c r="C1028" i="38" s="1"/>
  <c r="C1000" i="38"/>
  <c r="G6" i="55"/>
  <c r="C522" i="38"/>
  <c r="C509" i="38" s="1"/>
  <c r="C508" i="38" s="1"/>
  <c r="C507" i="38" s="1"/>
  <c r="C506" i="38" s="1"/>
  <c r="C505" i="38" s="1"/>
  <c r="C504" i="38" s="1"/>
  <c r="C503" i="38" s="1"/>
  <c r="C502" i="38" s="1"/>
  <c r="C517" i="38"/>
  <c r="C510" i="38" s="1"/>
  <c r="C1027" i="38"/>
  <c r="C1026" i="38" s="1"/>
  <c r="C1025" i="38" s="1"/>
  <c r="C1024" i="38" s="1"/>
  <c r="C1023" i="38" s="1"/>
  <c r="C1022" i="38" s="1"/>
  <c r="C1021" i="38" s="1"/>
  <c r="C1020" i="38" s="1"/>
  <c r="C1019" i="38" s="1"/>
  <c r="C1018" i="38" s="1"/>
  <c r="C1017" i="38" s="1"/>
  <c r="C1016" i="38" s="1"/>
  <c r="C1015" i="38" s="1"/>
  <c r="C1014" i="38" s="1"/>
  <c r="C1013" i="38" s="1"/>
  <c r="C1012" i="38" s="1"/>
  <c r="C1011" i="38" s="1"/>
  <c r="C1010" i="38" s="1"/>
  <c r="C1009" i="38" s="1"/>
  <c r="C1008" i="38" s="1"/>
  <c r="C1007" i="38" s="1"/>
  <c r="C1006" i="38" s="1"/>
  <c r="C1005" i="38" s="1"/>
  <c r="C1004" i="38" s="1"/>
  <c r="C1003" i="38" s="1"/>
  <c r="C1002" i="38" s="1"/>
  <c r="C1001" i="38" s="1"/>
  <c r="E5" i="55"/>
  <c r="C5" i="55"/>
  <c r="C521" i="38"/>
  <c r="C520" i="38" s="1"/>
  <c r="C518" i="38" s="1"/>
  <c r="C519" i="38"/>
  <c r="C516" i="38" s="1"/>
  <c r="C515" i="38" s="1"/>
  <c r="C514" i="38" s="1"/>
  <c r="C513" i="38" s="1"/>
  <c r="C512" i="38" s="1"/>
  <c r="C511" i="38" s="1"/>
  <c r="E23" i="64"/>
  <c r="G23" i="64"/>
  <c r="A23" i="55"/>
  <c r="C20" i="64"/>
  <c r="A21" i="64"/>
  <c r="G7" i="56"/>
  <c r="B6" i="56"/>
  <c r="A6" i="50"/>
  <c r="H6" i="56"/>
  <c r="A7" i="56"/>
  <c r="B5" i="50"/>
  <c r="H5" i="55"/>
  <c r="F4" i="55"/>
  <c r="B22" i="55"/>
  <c r="C7" i="56"/>
  <c r="F6" i="56"/>
  <c r="D6" i="56"/>
  <c r="E7" i="56"/>
  <c r="F22" i="64"/>
  <c r="D19" i="64"/>
  <c r="D4" i="55"/>
  <c r="B20" i="64"/>
  <c r="H23" i="64"/>
  <c r="C5" i="50" l="1"/>
  <c r="D5" i="50"/>
  <c r="F5" i="50"/>
  <c r="E5" i="50"/>
  <c r="E6" i="55"/>
  <c r="C6" i="55"/>
  <c r="G7" i="55"/>
  <c r="E24" i="64"/>
  <c r="G24" i="64"/>
  <c r="C21" i="64"/>
  <c r="A24" i="55"/>
  <c r="A22" i="64"/>
  <c r="F7" i="56"/>
  <c r="B7" i="56"/>
  <c r="G8" i="56"/>
  <c r="E8" i="56"/>
  <c r="A8" i="56"/>
  <c r="H7" i="56"/>
  <c r="D5" i="55"/>
  <c r="B21" i="64"/>
  <c r="A7" i="50"/>
  <c r="C8" i="56"/>
  <c r="H6" i="55"/>
  <c r="F23" i="64"/>
  <c r="D20" i="64"/>
  <c r="D7" i="56"/>
  <c r="B6" i="50"/>
  <c r="F5" i="55"/>
  <c r="B23" i="55"/>
  <c r="H24" i="64"/>
  <c r="D6" i="50" l="1"/>
  <c r="E6" i="50"/>
  <c r="F6" i="50"/>
  <c r="C6" i="50"/>
  <c r="G8" i="55"/>
  <c r="E7" i="55"/>
  <c r="C7" i="55"/>
  <c r="E25" i="64"/>
  <c r="G25" i="64"/>
  <c r="A25" i="55"/>
  <c r="C22" i="64"/>
  <c r="A23" i="64"/>
  <c r="C9" i="56"/>
  <c r="B8" i="56"/>
  <c r="H8" i="56"/>
  <c r="H25" i="64"/>
  <c r="B24" i="55"/>
  <c r="D6" i="55"/>
  <c r="F24" i="64"/>
  <c r="D8" i="56"/>
  <c r="A9" i="56"/>
  <c r="G9" i="56"/>
  <c r="F6" i="55"/>
  <c r="B7" i="50"/>
  <c r="F8" i="56"/>
  <c r="D21" i="64"/>
  <c r="B22" i="64"/>
  <c r="A8" i="50"/>
  <c r="E9" i="56"/>
  <c r="H7" i="55"/>
  <c r="E7" i="50" l="1"/>
  <c r="F7" i="50"/>
  <c r="C7" i="50"/>
  <c r="D7" i="50"/>
  <c r="G9" i="55"/>
  <c r="C8" i="55"/>
  <c r="E8" i="55"/>
  <c r="E26" i="64"/>
  <c r="G26" i="64"/>
  <c r="C23" i="64"/>
  <c r="A26" i="55"/>
  <c r="A24" i="64"/>
  <c r="F9" i="56"/>
  <c r="G10" i="56"/>
  <c r="C10" i="56"/>
  <c r="E10" i="56"/>
  <c r="H9" i="56"/>
  <c r="D9" i="56"/>
  <c r="D7" i="55"/>
  <c r="B23" i="64"/>
  <c r="F25" i="64"/>
  <c r="D22" i="64"/>
  <c r="B8" i="50"/>
  <c r="B9" i="56"/>
  <c r="A9" i="50"/>
  <c r="A10" i="56"/>
  <c r="H8" i="55"/>
  <c r="F7" i="55"/>
  <c r="B25" i="55"/>
  <c r="H26" i="64"/>
  <c r="D8" i="50" l="1"/>
  <c r="F8" i="50"/>
  <c r="E8" i="50"/>
  <c r="C8" i="50"/>
  <c r="E9" i="55"/>
  <c r="G10" i="55"/>
  <c r="C9" i="55"/>
  <c r="E27" i="64"/>
  <c r="G27" i="64"/>
  <c r="A27" i="55"/>
  <c r="C24" i="64"/>
  <c r="A25" i="64"/>
  <c r="A11" i="56"/>
  <c r="E11" i="56"/>
  <c r="H10" i="56"/>
  <c r="F10" i="56"/>
  <c r="G11" i="56"/>
  <c r="B10" i="56"/>
  <c r="H9" i="55"/>
  <c r="F26" i="64"/>
  <c r="B26" i="55"/>
  <c r="D8" i="55"/>
  <c r="B24" i="64"/>
  <c r="A10" i="50"/>
  <c r="C11" i="56"/>
  <c r="B9" i="50"/>
  <c r="D10" i="56"/>
  <c r="F8" i="55"/>
  <c r="D23" i="64"/>
  <c r="H27" i="64"/>
  <c r="C9" i="50" l="1"/>
  <c r="F9" i="50"/>
  <c r="D9" i="50"/>
  <c r="E9" i="50"/>
  <c r="C10" i="55"/>
  <c r="E10" i="55"/>
  <c r="G11" i="55"/>
  <c r="E28" i="64"/>
  <c r="G28" i="64"/>
  <c r="C25" i="64"/>
  <c r="A28" i="55"/>
  <c r="A26" i="64"/>
  <c r="D11" i="56"/>
  <c r="G12" i="56"/>
  <c r="B11" i="56"/>
  <c r="B25" i="64"/>
  <c r="D24" i="64"/>
  <c r="H11" i="56"/>
  <c r="A12" i="56"/>
  <c r="F9" i="55"/>
  <c r="H28" i="64"/>
  <c r="C12" i="56"/>
  <c r="A11" i="50"/>
  <c r="E12" i="56"/>
  <c r="D9" i="55"/>
  <c r="F27" i="64"/>
  <c r="B10" i="50"/>
  <c r="F11" i="56"/>
  <c r="H10" i="55"/>
  <c r="B27" i="55"/>
  <c r="D10" i="50" l="1"/>
  <c r="E10" i="50"/>
  <c r="F10" i="50"/>
  <c r="C10" i="50"/>
  <c r="C11" i="55"/>
  <c r="G12" i="55"/>
  <c r="E11" i="55"/>
  <c r="E29" i="64"/>
  <c r="G29" i="64"/>
  <c r="A29" i="55"/>
  <c r="C26" i="64"/>
  <c r="A27" i="64"/>
  <c r="F12" i="56"/>
  <c r="C13" i="56"/>
  <c r="H12" i="56"/>
  <c r="G13" i="56"/>
  <c r="B12" i="56"/>
  <c r="E13" i="56"/>
  <c r="D12" i="56"/>
  <c r="H11" i="55"/>
  <c r="F28" i="64"/>
  <c r="F10" i="55"/>
  <c r="D25" i="64"/>
  <c r="B28" i="55"/>
  <c r="A12" i="50"/>
  <c r="A13" i="56"/>
  <c r="D10" i="55"/>
  <c r="B26" i="64"/>
  <c r="B11" i="50"/>
  <c r="H29" i="64"/>
  <c r="E11" i="50" l="1"/>
  <c r="D11" i="50"/>
  <c r="F11" i="50"/>
  <c r="C11" i="50"/>
  <c r="C12" i="55"/>
  <c r="E12" i="55"/>
  <c r="G13" i="55"/>
  <c r="E30" i="64"/>
  <c r="G30" i="64"/>
  <c r="C27" i="64"/>
  <c r="A30" i="55"/>
  <c r="A28" i="64"/>
  <c r="B13" i="56"/>
  <c r="E14" i="56"/>
  <c r="C14" i="56"/>
  <c r="F11" i="55"/>
  <c r="A14" i="56"/>
  <c r="F13" i="56"/>
  <c r="D13" i="56"/>
  <c r="B29" i="55"/>
  <c r="D26" i="64"/>
  <c r="A13" i="50"/>
  <c r="H13" i="56"/>
  <c r="F29" i="64"/>
  <c r="B27" i="64"/>
  <c r="B12" i="50"/>
  <c r="G14" i="56"/>
  <c r="D11" i="55"/>
  <c r="H12" i="55"/>
  <c r="H30" i="64"/>
  <c r="D12" i="50" l="1"/>
  <c r="C12" i="50"/>
  <c r="F12" i="50"/>
  <c r="E12" i="50"/>
  <c r="G14" i="55"/>
  <c r="C13" i="55"/>
  <c r="E13" i="55"/>
  <c r="E31" i="64"/>
  <c r="G31" i="64"/>
  <c r="A31" i="55"/>
  <c r="C28" i="64"/>
  <c r="A29" i="64"/>
  <c r="H14" i="56"/>
  <c r="G15" i="56"/>
  <c r="A15" i="56"/>
  <c r="F14" i="56"/>
  <c r="D12" i="55"/>
  <c r="F12" i="55"/>
  <c r="A14" i="50"/>
  <c r="D14" i="56"/>
  <c r="H13" i="55"/>
  <c r="F30" i="64"/>
  <c r="B14" i="56"/>
  <c r="E15" i="56"/>
  <c r="B28" i="64"/>
  <c r="B13" i="50"/>
  <c r="C15" i="56"/>
  <c r="B30" i="55"/>
  <c r="D27" i="64"/>
  <c r="H31" i="64"/>
  <c r="E13" i="50" l="1"/>
  <c r="D13" i="50"/>
  <c r="C13" i="50"/>
  <c r="F13" i="50"/>
  <c r="C14" i="55"/>
  <c r="E14" i="55"/>
  <c r="G15" i="55"/>
  <c r="E32" i="64"/>
  <c r="G32" i="64"/>
  <c r="A32" i="55"/>
  <c r="C29" i="64"/>
  <c r="A30" i="64"/>
  <c r="D15" i="56"/>
  <c r="A15" i="50"/>
  <c r="G16" i="56"/>
  <c r="D28" i="64"/>
  <c r="B14" i="50"/>
  <c r="H15" i="56"/>
  <c r="F13" i="55"/>
  <c r="B29" i="64"/>
  <c r="H32" i="64"/>
  <c r="C16" i="56"/>
  <c r="E16" i="56"/>
  <c r="A16" i="56"/>
  <c r="F31" i="64"/>
  <c r="F15" i="56"/>
  <c r="B15" i="56"/>
  <c r="D13" i="55"/>
  <c r="H14" i="55"/>
  <c r="B31" i="55"/>
  <c r="D14" i="50" l="1"/>
  <c r="F14" i="50"/>
  <c r="C14" i="50"/>
  <c r="E14" i="50"/>
  <c r="G16" i="55"/>
  <c r="C15" i="55"/>
  <c r="E15" i="55"/>
  <c r="E33" i="64"/>
  <c r="G33" i="64"/>
  <c r="C30" i="64"/>
  <c r="A33" i="55"/>
  <c r="A31" i="64"/>
  <c r="B16" i="56"/>
  <c r="C17" i="56"/>
  <c r="A16" i="50"/>
  <c r="D29" i="64"/>
  <c r="B32" i="55"/>
  <c r="B30" i="64"/>
  <c r="A17" i="56"/>
  <c r="D16" i="56"/>
  <c r="B15" i="50"/>
  <c r="D14" i="55"/>
  <c r="H33" i="64"/>
  <c r="F16" i="56"/>
  <c r="H16" i="56"/>
  <c r="E17" i="56"/>
  <c r="G17" i="56"/>
  <c r="H15" i="55"/>
  <c r="F14" i="55"/>
  <c r="F32" i="64"/>
  <c r="F15" i="50" l="1"/>
  <c r="E15" i="50"/>
  <c r="D15" i="50"/>
  <c r="C15" i="50"/>
  <c r="E16" i="55"/>
  <c r="G17" i="55"/>
  <c r="C16" i="55"/>
  <c r="E34" i="64"/>
  <c r="G34" i="64"/>
  <c r="A34" i="55"/>
  <c r="C31" i="64"/>
  <c r="A32" i="64"/>
  <c r="H17" i="56"/>
  <c r="B17" i="56"/>
  <c r="D17" i="56"/>
  <c r="H16" i="55"/>
  <c r="G18" i="56"/>
  <c r="A18" i="56"/>
  <c r="C18" i="56"/>
  <c r="B31" i="64"/>
  <c r="F33" i="64"/>
  <c r="D30" i="64"/>
  <c r="E18" i="56"/>
  <c r="A17" i="50"/>
  <c r="F15" i="55"/>
  <c r="B33" i="55"/>
  <c r="F17" i="56"/>
  <c r="B16" i="50"/>
  <c r="D15" i="55"/>
  <c r="H34" i="64"/>
  <c r="E16" i="50" l="1"/>
  <c r="C16" i="50"/>
  <c r="D16" i="50"/>
  <c r="F16" i="50"/>
  <c r="E17" i="55"/>
  <c r="C17" i="55"/>
  <c r="G18" i="55"/>
  <c r="E35" i="64"/>
  <c r="G35" i="64"/>
  <c r="C32" i="64"/>
  <c r="A35" i="55"/>
  <c r="A33" i="64"/>
  <c r="A18" i="50"/>
  <c r="C19" i="56"/>
  <c r="G19" i="56"/>
  <c r="B34" i="55"/>
  <c r="B32" i="64"/>
  <c r="D31" i="64"/>
  <c r="F34" i="64"/>
  <c r="B18" i="56"/>
  <c r="H17" i="55"/>
  <c r="B17" i="50"/>
  <c r="D18" i="56"/>
  <c r="H18" i="56"/>
  <c r="D16" i="55"/>
  <c r="F18" i="56"/>
  <c r="F16" i="55"/>
  <c r="E19" i="56"/>
  <c r="A19" i="56"/>
  <c r="H35" i="64"/>
  <c r="F17" i="50" l="1"/>
  <c r="C17" i="50"/>
  <c r="E17" i="50"/>
  <c r="D17" i="50"/>
  <c r="G19" i="55"/>
  <c r="E18" i="55"/>
  <c r="C18" i="55"/>
  <c r="E36" i="64"/>
  <c r="G36" i="64"/>
  <c r="A36" i="55"/>
  <c r="C33" i="64"/>
  <c r="A34" i="64"/>
  <c r="A20" i="56"/>
  <c r="B19" i="56"/>
  <c r="G20" i="56"/>
  <c r="A19" i="50"/>
  <c r="D32" i="64"/>
  <c r="H19" i="56"/>
  <c r="F17" i="55"/>
  <c r="E20" i="56"/>
  <c r="D19" i="56"/>
  <c r="F35" i="64"/>
  <c r="D17" i="55"/>
  <c r="B35" i="55"/>
  <c r="B18" i="50"/>
  <c r="B33" i="64"/>
  <c r="F19" i="56"/>
  <c r="C20" i="56"/>
  <c r="H18" i="55"/>
  <c r="H36" i="64"/>
  <c r="E18" i="50" l="1"/>
  <c r="F18" i="50"/>
  <c r="D18" i="50"/>
  <c r="C18" i="50"/>
  <c r="C19" i="55"/>
  <c r="G20" i="55"/>
  <c r="E19" i="55"/>
  <c r="E37" i="64"/>
  <c r="G37" i="64"/>
  <c r="C34" i="64"/>
  <c r="A37" i="55"/>
  <c r="A35" i="64"/>
  <c r="C21" i="56"/>
  <c r="B19" i="50"/>
  <c r="B20" i="56"/>
  <c r="F36" i="64"/>
  <c r="A21" i="56"/>
  <c r="H37" i="64"/>
  <c r="D18" i="55"/>
  <c r="D20" i="56"/>
  <c r="A20" i="50"/>
  <c r="H19" i="55"/>
  <c r="F18" i="55"/>
  <c r="F20" i="56"/>
  <c r="H20" i="56"/>
  <c r="B34" i="64"/>
  <c r="D33" i="64"/>
  <c r="G21" i="56"/>
  <c r="E21" i="56"/>
  <c r="B36" i="55"/>
  <c r="C19" i="50" l="1"/>
  <c r="E19" i="50"/>
  <c r="D19" i="50"/>
  <c r="F19" i="50"/>
  <c r="E20" i="55"/>
  <c r="C20" i="55"/>
  <c r="G21" i="55"/>
  <c r="E38" i="64"/>
  <c r="G38" i="64"/>
  <c r="A38" i="55"/>
  <c r="C35" i="64"/>
  <c r="A36" i="64"/>
  <c r="E22" i="56"/>
  <c r="B20" i="50"/>
  <c r="D21" i="56"/>
  <c r="F37" i="64"/>
  <c r="D34" i="64"/>
  <c r="B37" i="55"/>
  <c r="F21" i="56"/>
  <c r="A21" i="50"/>
  <c r="C22" i="56"/>
  <c r="D19" i="55"/>
  <c r="B35" i="64"/>
  <c r="H38" i="64"/>
  <c r="H21" i="56"/>
  <c r="B21" i="56"/>
  <c r="H20" i="55"/>
  <c r="F19" i="55"/>
  <c r="G22" i="56"/>
  <c r="A22" i="56"/>
  <c r="E20" i="50" l="1"/>
  <c r="F20" i="50"/>
  <c r="C20" i="50"/>
  <c r="D20" i="50"/>
  <c r="E21" i="55"/>
  <c r="G22" i="55"/>
  <c r="C21" i="55"/>
  <c r="E39" i="64"/>
  <c r="G39" i="64"/>
  <c r="A39" i="55"/>
  <c r="C36" i="64"/>
  <c r="A37" i="64"/>
  <c r="B22" i="56"/>
  <c r="D22" i="56"/>
  <c r="E23" i="56"/>
  <c r="F22" i="56"/>
  <c r="H21" i="55"/>
  <c r="B36" i="64"/>
  <c r="H39" i="64"/>
  <c r="A23" i="56"/>
  <c r="C23" i="56"/>
  <c r="G23" i="56"/>
  <c r="A22" i="50"/>
  <c r="D35" i="64"/>
  <c r="H22" i="56"/>
  <c r="B21" i="50"/>
  <c r="F20" i="55"/>
  <c r="D20" i="55"/>
  <c r="B38" i="55"/>
  <c r="F38" i="64"/>
  <c r="C21" i="50" l="1"/>
  <c r="D21" i="50"/>
  <c r="E21" i="50"/>
  <c r="F21" i="50"/>
  <c r="C22" i="55"/>
  <c r="E22" i="55"/>
  <c r="G23" i="55"/>
  <c r="E40" i="64"/>
  <c r="G40" i="64"/>
  <c r="C37" i="64"/>
  <c r="A40" i="55"/>
  <c r="A38" i="64"/>
  <c r="A23" i="50"/>
  <c r="D23" i="56"/>
  <c r="F23" i="56"/>
  <c r="B22" i="50"/>
  <c r="C24" i="56"/>
  <c r="E24" i="56"/>
  <c r="F21" i="55"/>
  <c r="F39" i="64"/>
  <c r="B39" i="55"/>
  <c r="B37" i="64"/>
  <c r="H22" i="55"/>
  <c r="H23" i="56"/>
  <c r="B23" i="56"/>
  <c r="D36" i="64"/>
  <c r="G24" i="56"/>
  <c r="A24" i="56"/>
  <c r="D21" i="55"/>
  <c r="H40" i="64"/>
  <c r="D1" i="56" l="1"/>
  <c r="D22" i="50"/>
  <c r="E22" i="50"/>
  <c r="F22" i="50"/>
  <c r="C22" i="50"/>
  <c r="E23" i="55"/>
  <c r="G24" i="55"/>
  <c r="C23" i="55"/>
  <c r="E41" i="64"/>
  <c r="G41" i="64"/>
  <c r="C38" i="64"/>
  <c r="A41" i="55"/>
  <c r="A39" i="64"/>
  <c r="A25" i="56"/>
  <c r="E25" i="56"/>
  <c r="B23" i="50"/>
  <c r="D37" i="64"/>
  <c r="F40" i="64"/>
  <c r="B40" i="55"/>
  <c r="H41" i="64"/>
  <c r="B24" i="56"/>
  <c r="F24" i="56"/>
  <c r="A24" i="50"/>
  <c r="H23" i="55"/>
  <c r="B38" i="64"/>
  <c r="H24" i="56"/>
  <c r="G25" i="56"/>
  <c r="D24" i="56"/>
  <c r="F22" i="55"/>
  <c r="D22" i="55"/>
  <c r="C23" i="50" l="1"/>
  <c r="D23" i="50"/>
  <c r="E23" i="50"/>
  <c r="F23" i="50"/>
  <c r="E24" i="55"/>
  <c r="C24" i="55"/>
  <c r="G25" i="55"/>
  <c r="E42" i="64"/>
  <c r="G42" i="64"/>
  <c r="A42" i="55"/>
  <c r="C39" i="64"/>
  <c r="A40" i="64"/>
  <c r="H25" i="56"/>
  <c r="F25" i="56"/>
  <c r="F23" i="55"/>
  <c r="D38" i="64"/>
  <c r="F41" i="64"/>
  <c r="B41" i="55"/>
  <c r="B25" i="56"/>
  <c r="G26" i="56"/>
  <c r="E26" i="56"/>
  <c r="H24" i="55"/>
  <c r="A25" i="50"/>
  <c r="A26" i="56"/>
  <c r="D23" i="55"/>
  <c r="B39" i="64"/>
  <c r="B24" i="50"/>
  <c r="H42" i="64"/>
  <c r="F24" i="50" l="1"/>
  <c r="D24" i="50"/>
  <c r="E24" i="50"/>
  <c r="C24" i="50"/>
  <c r="C25" i="55"/>
  <c r="E25" i="55"/>
  <c r="G26" i="55"/>
  <c r="E43" i="64"/>
  <c r="G43" i="64"/>
  <c r="C40" i="64"/>
  <c r="A43" i="55"/>
  <c r="A41" i="64"/>
  <c r="A27" i="56"/>
  <c r="F26" i="56"/>
  <c r="D24" i="55"/>
  <c r="D39" i="64"/>
  <c r="B26" i="56"/>
  <c r="E27" i="56"/>
  <c r="B42" i="55"/>
  <c r="H25" i="55"/>
  <c r="A26" i="50"/>
  <c r="H26" i="56"/>
  <c r="F42" i="64"/>
  <c r="B25" i="50"/>
  <c r="G27" i="56"/>
  <c r="F24" i="55"/>
  <c r="B40" i="64"/>
  <c r="H43" i="64"/>
  <c r="F25" i="50" l="1"/>
  <c r="D25" i="50"/>
  <c r="E25" i="50"/>
  <c r="C25" i="50"/>
  <c r="E26" i="55"/>
  <c r="G27" i="55"/>
  <c r="C26" i="55"/>
  <c r="E44" i="64"/>
  <c r="G44" i="64"/>
  <c r="C41" i="64"/>
  <c r="A44" i="55"/>
  <c r="A42" i="64"/>
  <c r="G28" i="56"/>
  <c r="E28" i="56"/>
  <c r="D40" i="64"/>
  <c r="B43" i="55"/>
  <c r="H27" i="56"/>
  <c r="F27" i="56"/>
  <c r="F25" i="55"/>
  <c r="D25" i="55"/>
  <c r="B26" i="50"/>
  <c r="B27" i="56"/>
  <c r="H26" i="55"/>
  <c r="B41" i="64"/>
  <c r="F43" i="64"/>
  <c r="H44" i="64"/>
  <c r="A27" i="50"/>
  <c r="A28" i="56"/>
  <c r="F26" i="50" l="1"/>
  <c r="D26" i="50"/>
  <c r="C26" i="50"/>
  <c r="E26" i="50"/>
  <c r="G28" i="55"/>
  <c r="C27" i="55"/>
  <c r="E27" i="55"/>
  <c r="E45" i="64"/>
  <c r="G45" i="64"/>
  <c r="A45" i="55"/>
  <c r="C42" i="64"/>
  <c r="A43" i="64"/>
  <c r="B28" i="56"/>
  <c r="E29" i="56"/>
  <c r="A29" i="56"/>
  <c r="F28" i="56"/>
  <c r="H27" i="55"/>
  <c r="F26" i="55"/>
  <c r="D41" i="64"/>
  <c r="B42" i="64"/>
  <c r="A28" i="50"/>
  <c r="H28" i="56"/>
  <c r="D26" i="55"/>
  <c r="F44" i="64"/>
  <c r="H45" i="64"/>
  <c r="B44" i="55"/>
  <c r="B27" i="50"/>
  <c r="G29" i="56"/>
  <c r="C27" i="50" l="1"/>
  <c r="E27" i="50"/>
  <c r="F27" i="50"/>
  <c r="D27" i="50"/>
  <c r="G29" i="55"/>
  <c r="C28" i="55"/>
  <c r="E28" i="55"/>
  <c r="E46" i="64"/>
  <c r="G46" i="64"/>
  <c r="C43" i="64"/>
  <c r="A46" i="55"/>
  <c r="A44" i="64"/>
  <c r="H29" i="56"/>
  <c r="A30" i="56"/>
  <c r="F27" i="55"/>
  <c r="B43" i="64"/>
  <c r="G30" i="56"/>
  <c r="B29" i="56"/>
  <c r="H28" i="55"/>
  <c r="B45" i="55"/>
  <c r="H46" i="64"/>
  <c r="D42" i="64"/>
  <c r="F45" i="64"/>
  <c r="A29" i="50"/>
  <c r="E30" i="56"/>
  <c r="D27" i="55"/>
  <c r="B28" i="50"/>
  <c r="F29" i="56"/>
  <c r="C28" i="50" l="1"/>
  <c r="D28" i="50"/>
  <c r="E28" i="50"/>
  <c r="F28" i="50"/>
  <c r="F1" i="56"/>
  <c r="H1" i="56"/>
  <c r="B1" i="56"/>
  <c r="C29" i="55"/>
  <c r="E29" i="55"/>
  <c r="G30" i="55"/>
  <c r="E47" i="64"/>
  <c r="G47" i="64"/>
  <c r="C44" i="64"/>
  <c r="A47" i="55"/>
  <c r="A45" i="64"/>
  <c r="D28" i="55"/>
  <c r="D43" i="64"/>
  <c r="H29" i="55"/>
  <c r="F46" i="64"/>
  <c r="F30" i="56"/>
  <c r="H30" i="56"/>
  <c r="A30" i="50"/>
  <c r="B30" i="56"/>
  <c r="F28" i="55"/>
  <c r="B29" i="50"/>
  <c r="B46" i="55"/>
  <c r="B44" i="64"/>
  <c r="H47" i="64"/>
  <c r="D29" i="50" l="1"/>
  <c r="E29" i="50"/>
  <c r="F29" i="50"/>
  <c r="C29" i="50"/>
  <c r="E30" i="55"/>
  <c r="C30" i="55"/>
  <c r="G31" i="55"/>
  <c r="E48" i="64"/>
  <c r="G48" i="64"/>
  <c r="A48" i="55"/>
  <c r="C45" i="64"/>
  <c r="A46" i="64"/>
  <c r="A31" i="50"/>
  <c r="B30" i="50"/>
  <c r="B45" i="64"/>
  <c r="B47" i="55"/>
  <c r="D29" i="55"/>
  <c r="F29" i="55"/>
  <c r="D44" i="64"/>
  <c r="H30" i="55"/>
  <c r="F47" i="64"/>
  <c r="H48" i="64"/>
  <c r="F30" i="50" l="1"/>
  <c r="C30" i="50"/>
  <c r="E30" i="50"/>
  <c r="D30" i="50"/>
  <c r="E31" i="55"/>
  <c r="G32" i="55"/>
  <c r="C31" i="55"/>
  <c r="E49" i="64"/>
  <c r="G49" i="64"/>
  <c r="A49" i="55"/>
  <c r="C46" i="64"/>
  <c r="A47" i="64"/>
  <c r="B31" i="50"/>
  <c r="A32" i="50"/>
  <c r="H31" i="55"/>
  <c r="F48" i="64"/>
  <c r="D45" i="64"/>
  <c r="F30" i="55"/>
  <c r="D30" i="55"/>
  <c r="B46" i="64"/>
  <c r="B48" i="55"/>
  <c r="H49" i="64"/>
  <c r="D31" i="50" l="1"/>
  <c r="F31" i="50"/>
  <c r="E31" i="50"/>
  <c r="C31" i="50"/>
  <c r="E32" i="55"/>
  <c r="C32" i="55"/>
  <c r="G33" i="55"/>
  <c r="E50" i="64"/>
  <c r="G50" i="64"/>
  <c r="A50" i="55"/>
  <c r="C47" i="64"/>
  <c r="A48" i="64"/>
  <c r="A33" i="50"/>
  <c r="D31" i="55"/>
  <c r="H50" i="64"/>
  <c r="F49" i="64"/>
  <c r="B32" i="50"/>
  <c r="D46" i="64"/>
  <c r="F31" i="55"/>
  <c r="H32" i="55"/>
  <c r="B49" i="55"/>
  <c r="B47" i="64"/>
  <c r="F32" i="50" l="1"/>
  <c r="D32" i="50"/>
  <c r="E32" i="50"/>
  <c r="C32" i="50"/>
  <c r="G34" i="55"/>
  <c r="E33" i="55"/>
  <c r="C33" i="55"/>
  <c r="E51" i="64"/>
  <c r="G51" i="64"/>
  <c r="C48" i="64"/>
  <c r="A51" i="55"/>
  <c r="A49" i="64"/>
  <c r="A34" i="50"/>
  <c r="D47" i="64"/>
  <c r="B33" i="50"/>
  <c r="F32" i="55"/>
  <c r="F50" i="64"/>
  <c r="B50" i="55"/>
  <c r="H51" i="64"/>
  <c r="B48" i="64"/>
  <c r="H33" i="55"/>
  <c r="D32" i="55"/>
  <c r="F33" i="50" l="1"/>
  <c r="C33" i="50"/>
  <c r="D33" i="50"/>
  <c r="E33" i="50"/>
  <c r="C34" i="55"/>
  <c r="G35" i="55"/>
  <c r="E34" i="55"/>
  <c r="E52" i="64"/>
  <c r="G52" i="64"/>
  <c r="C49" i="64"/>
  <c r="A52" i="55"/>
  <c r="A50" i="64"/>
  <c r="B34" i="50"/>
  <c r="B49" i="64"/>
  <c r="A35" i="50"/>
  <c r="H34" i="55"/>
  <c r="F51" i="64"/>
  <c r="D48" i="64"/>
  <c r="D33" i="55"/>
  <c r="B51" i="55"/>
  <c r="F33" i="55"/>
  <c r="H52" i="64"/>
  <c r="E34" i="50" l="1"/>
  <c r="F34" i="50"/>
  <c r="D34" i="50"/>
  <c r="C34" i="50"/>
  <c r="E35" i="55"/>
  <c r="C35" i="55"/>
  <c r="G36" i="55"/>
  <c r="E53" i="64"/>
  <c r="G53" i="64"/>
  <c r="A53" i="55"/>
  <c r="C50" i="64"/>
  <c r="A51" i="64"/>
  <c r="B35" i="50"/>
  <c r="D34" i="55"/>
  <c r="B50" i="64"/>
  <c r="H53" i="64"/>
  <c r="A36" i="50"/>
  <c r="D49" i="64"/>
  <c r="B52" i="55"/>
  <c r="F34" i="55"/>
  <c r="H35" i="55"/>
  <c r="F52" i="64"/>
  <c r="C35" i="50" l="1"/>
  <c r="D35" i="50"/>
  <c r="F35" i="50"/>
  <c r="E35" i="50"/>
  <c r="G37" i="55"/>
  <c r="E36" i="55"/>
  <c r="C36" i="55"/>
  <c r="E54" i="64"/>
  <c r="G54" i="64"/>
  <c r="A54" i="55"/>
  <c r="C51" i="64"/>
  <c r="A52" i="64"/>
  <c r="B36" i="50"/>
  <c r="F35" i="55"/>
  <c r="D50" i="64"/>
  <c r="H54" i="64"/>
  <c r="F53" i="64"/>
  <c r="A37" i="50"/>
  <c r="D35" i="55"/>
  <c r="B53" i="55"/>
  <c r="B51" i="64"/>
  <c r="H36" i="55"/>
  <c r="C36" i="50" l="1"/>
  <c r="F36" i="50"/>
  <c r="D36" i="50"/>
  <c r="E36" i="50"/>
  <c r="C37" i="55"/>
  <c r="G38" i="55"/>
  <c r="E37" i="55"/>
  <c r="E55" i="64"/>
  <c r="G55" i="64"/>
  <c r="C52" i="64"/>
  <c r="A55" i="55"/>
  <c r="A53" i="64"/>
  <c r="B37" i="50"/>
  <c r="D51" i="64"/>
  <c r="H37" i="55"/>
  <c r="A38" i="50"/>
  <c r="H55" i="64"/>
  <c r="D36" i="55"/>
  <c r="F36" i="55"/>
  <c r="B52" i="64"/>
  <c r="B54" i="55"/>
  <c r="F54" i="64"/>
  <c r="E37" i="50" l="1"/>
  <c r="F37" i="50"/>
  <c r="D37" i="50"/>
  <c r="C37" i="50"/>
  <c r="C38" i="55"/>
  <c r="E38" i="55"/>
  <c r="G39" i="55"/>
  <c r="E56" i="64"/>
  <c r="G56" i="64"/>
  <c r="A56" i="55"/>
  <c r="C53" i="64"/>
  <c r="A54" i="64"/>
  <c r="A39" i="50"/>
  <c r="F37" i="55"/>
  <c r="B53" i="64"/>
  <c r="H56" i="64"/>
  <c r="D52" i="64"/>
  <c r="B38" i="50"/>
  <c r="D37" i="55"/>
  <c r="B55" i="55"/>
  <c r="H38" i="55"/>
  <c r="F55" i="64"/>
  <c r="D38" i="50" l="1"/>
  <c r="C38" i="50"/>
  <c r="F38" i="50"/>
  <c r="E38" i="50"/>
  <c r="C39" i="55"/>
  <c r="G40" i="55"/>
  <c r="E39" i="55"/>
  <c r="E57" i="64"/>
  <c r="G57" i="64"/>
  <c r="A57" i="55"/>
  <c r="C54" i="64"/>
  <c r="A55" i="64"/>
  <c r="A40" i="50"/>
  <c r="B54" i="64"/>
  <c r="B39" i="50"/>
  <c r="H39" i="55"/>
  <c r="F38" i="55"/>
  <c r="F56" i="64"/>
  <c r="D53" i="64"/>
  <c r="B56" i="55"/>
  <c r="D38" i="55"/>
  <c r="H57" i="64"/>
  <c r="C39" i="50" l="1"/>
  <c r="D39" i="50"/>
  <c r="F39" i="50"/>
  <c r="E39" i="50"/>
  <c r="E40" i="55"/>
  <c r="C40" i="55"/>
  <c r="G41" i="55"/>
  <c r="E58" i="64"/>
  <c r="G58" i="64"/>
  <c r="C55" i="64"/>
  <c r="A58" i="55"/>
  <c r="A56" i="64"/>
  <c r="A41" i="50"/>
  <c r="B57" i="55"/>
  <c r="F57" i="64"/>
  <c r="D54" i="64"/>
  <c r="B40" i="50"/>
  <c r="D39" i="55"/>
  <c r="H58" i="64"/>
  <c r="F39" i="55"/>
  <c r="H40" i="55"/>
  <c r="B55" i="64"/>
  <c r="D40" i="50" l="1"/>
  <c r="F40" i="50"/>
  <c r="E40" i="50"/>
  <c r="C40" i="50"/>
  <c r="E41" i="55"/>
  <c r="G42" i="55"/>
  <c r="C41" i="55"/>
  <c r="E59" i="64"/>
  <c r="G59" i="64"/>
  <c r="A59" i="55"/>
  <c r="C56" i="64"/>
  <c r="A57" i="64"/>
  <c r="B41" i="50"/>
  <c r="B56" i="64"/>
  <c r="B58" i="55"/>
  <c r="A42" i="50"/>
  <c r="H41" i="55"/>
  <c r="F58" i="64"/>
  <c r="D40" i="55"/>
  <c r="F40" i="55"/>
  <c r="D55" i="64"/>
  <c r="H59" i="64"/>
  <c r="F41" i="50" l="1"/>
  <c r="C41" i="50"/>
  <c r="D41" i="50"/>
  <c r="E41" i="50"/>
  <c r="C42" i="55"/>
  <c r="E42" i="55"/>
  <c r="G43" i="55"/>
  <c r="E60" i="64"/>
  <c r="G60" i="64"/>
  <c r="C57" i="64"/>
  <c r="A60" i="55"/>
  <c r="A58" i="64"/>
  <c r="B42" i="50"/>
  <c r="H60" i="64"/>
  <c r="B59" i="55"/>
  <c r="A43" i="50"/>
  <c r="F41" i="55"/>
  <c r="D56" i="64"/>
  <c r="B57" i="64"/>
  <c r="F59" i="64"/>
  <c r="D41" i="55"/>
  <c r="H42" i="55"/>
  <c r="E42" i="50" l="1"/>
  <c r="D42" i="50"/>
  <c r="F42" i="50"/>
  <c r="C42" i="50"/>
  <c r="C43" i="55"/>
  <c r="G44" i="55"/>
  <c r="E43" i="55"/>
  <c r="E61" i="64"/>
  <c r="G61" i="64"/>
  <c r="A61" i="55"/>
  <c r="C58" i="64"/>
  <c r="A59" i="64"/>
  <c r="A44" i="50"/>
  <c r="B43" i="50"/>
  <c r="F60" i="64"/>
  <c r="D57" i="64"/>
  <c r="H43" i="55"/>
  <c r="B60" i="55"/>
  <c r="F42" i="55"/>
  <c r="B58" i="64"/>
  <c r="D42" i="55"/>
  <c r="H61" i="64"/>
  <c r="D43" i="50" l="1"/>
  <c r="F43" i="50"/>
  <c r="E43" i="50"/>
  <c r="C43" i="50"/>
  <c r="E44" i="55"/>
  <c r="C44" i="55"/>
  <c r="G45" i="55"/>
  <c r="E62" i="64"/>
  <c r="G62" i="64"/>
  <c r="C59" i="64"/>
  <c r="A62" i="55"/>
  <c r="A60" i="64"/>
  <c r="B44" i="50"/>
  <c r="D43" i="55"/>
  <c r="B59" i="64"/>
  <c r="F61" i="64"/>
  <c r="H62" i="64"/>
  <c r="A45" i="50"/>
  <c r="D58" i="64"/>
  <c r="B61" i="55"/>
  <c r="F43" i="55"/>
  <c r="H44" i="55"/>
  <c r="D44" i="50" l="1"/>
  <c r="E44" i="50"/>
  <c r="F44" i="50"/>
  <c r="C44" i="50"/>
  <c r="E45" i="55"/>
  <c r="C45" i="55"/>
  <c r="G46" i="55"/>
  <c r="E63" i="64"/>
  <c r="G63" i="64"/>
  <c r="A63" i="55"/>
  <c r="C60" i="64"/>
  <c r="A61" i="64"/>
  <c r="A46" i="50"/>
  <c r="H63" i="64"/>
  <c r="B45" i="50"/>
  <c r="D44" i="55"/>
  <c r="F44" i="55"/>
  <c r="H45" i="55"/>
  <c r="B60" i="64"/>
  <c r="D59" i="64"/>
  <c r="B62" i="55"/>
  <c r="F62" i="64"/>
  <c r="E45" i="50" l="1"/>
  <c r="D45" i="50"/>
  <c r="F45" i="50"/>
  <c r="C45" i="50"/>
  <c r="G47" i="55"/>
  <c r="E46" i="55"/>
  <c r="C46" i="55"/>
  <c r="E64" i="64"/>
  <c r="G64" i="64"/>
  <c r="C61" i="64"/>
  <c r="A64" i="55"/>
  <c r="A62" i="64"/>
  <c r="B46" i="50"/>
  <c r="A47" i="50"/>
  <c r="F45" i="55"/>
  <c r="F63" i="64"/>
  <c r="D60" i="64"/>
  <c r="B63" i="55"/>
  <c r="D45" i="55"/>
  <c r="B61" i="64"/>
  <c r="H46" i="55"/>
  <c r="H64" i="64"/>
  <c r="C46" i="50" l="1"/>
  <c r="E46" i="50"/>
  <c r="F46" i="50"/>
  <c r="D46" i="50"/>
  <c r="C47" i="55"/>
  <c r="G48" i="55"/>
  <c r="E47" i="55"/>
  <c r="E65" i="64"/>
  <c r="G65" i="64"/>
  <c r="A65" i="55"/>
  <c r="C62" i="64"/>
  <c r="A63" i="64"/>
  <c r="B47" i="50"/>
  <c r="A48" i="50"/>
  <c r="H47" i="55"/>
  <c r="B64" i="55"/>
  <c r="F64" i="64"/>
  <c r="B62" i="64"/>
  <c r="D61" i="64"/>
  <c r="D46" i="55"/>
  <c r="F46" i="55"/>
  <c r="H65" i="64"/>
  <c r="F47" i="50" l="1"/>
  <c r="D47" i="50"/>
  <c r="E47" i="50"/>
  <c r="C47" i="50"/>
  <c r="E48" i="55"/>
  <c r="C48" i="55"/>
  <c r="G49" i="55"/>
  <c r="E66" i="64"/>
  <c r="G66" i="64"/>
  <c r="C63" i="64"/>
  <c r="A66" i="55"/>
  <c r="A64" i="64"/>
  <c r="A49" i="50"/>
  <c r="H66" i="64"/>
  <c r="B65" i="55"/>
  <c r="B63" i="64"/>
  <c r="B48" i="50"/>
  <c r="D47" i="55"/>
  <c r="H48" i="55"/>
  <c r="F47" i="55"/>
  <c r="F65" i="64"/>
  <c r="D62" i="64"/>
  <c r="D48" i="50" l="1"/>
  <c r="C48" i="50"/>
  <c r="F48" i="50"/>
  <c r="E48" i="50"/>
  <c r="G50" i="55"/>
  <c r="E49" i="55"/>
  <c r="C49" i="55"/>
  <c r="E67" i="64"/>
  <c r="G67" i="64"/>
  <c r="A67" i="55"/>
  <c r="C64" i="64"/>
  <c r="A65" i="64"/>
  <c r="B49" i="50"/>
  <c r="B64" i="64"/>
  <c r="B66" i="55"/>
  <c r="A50" i="50"/>
  <c r="F48" i="55"/>
  <c r="H67" i="64"/>
  <c r="D48" i="55"/>
  <c r="D63" i="64"/>
  <c r="H49" i="55"/>
  <c r="F66" i="64"/>
  <c r="E49" i="50" l="1"/>
  <c r="C49" i="50"/>
  <c r="F49" i="50"/>
  <c r="D49" i="50"/>
  <c r="C50" i="55"/>
  <c r="G51" i="55"/>
  <c r="E50" i="55"/>
  <c r="E68" i="64"/>
  <c r="G68" i="64"/>
  <c r="C65" i="64"/>
  <c r="A68" i="55"/>
  <c r="A66" i="64"/>
  <c r="B50" i="50"/>
  <c r="H50" i="55"/>
  <c r="B65" i="64"/>
  <c r="D64" i="64"/>
  <c r="F67" i="64"/>
  <c r="D49" i="55"/>
  <c r="F49" i="55"/>
  <c r="H68" i="64"/>
  <c r="B67" i="55"/>
  <c r="F50" i="50" l="1"/>
  <c r="C50" i="50"/>
  <c r="E50" i="50"/>
  <c r="D50" i="50"/>
  <c r="G52" i="55"/>
  <c r="E51" i="55"/>
  <c r="C51" i="55"/>
  <c r="E69" i="64"/>
  <c r="G69" i="64"/>
  <c r="A69" i="55"/>
  <c r="C66" i="64"/>
  <c r="A67" i="64"/>
  <c r="B66" i="64"/>
  <c r="F68" i="64"/>
  <c r="H51" i="55"/>
  <c r="D50" i="55"/>
  <c r="B68" i="55"/>
  <c r="D65" i="64"/>
  <c r="F50" i="55"/>
  <c r="H69" i="64"/>
  <c r="E52" i="55" l="1"/>
  <c r="C52" i="55"/>
  <c r="G53" i="55"/>
  <c r="E70" i="64"/>
  <c r="G70" i="64"/>
  <c r="C67" i="64"/>
  <c r="A70" i="55"/>
  <c r="A68" i="64"/>
  <c r="F51" i="55"/>
  <c r="F69" i="64"/>
  <c r="B67" i="64"/>
  <c r="D66" i="64"/>
  <c r="B69" i="55"/>
  <c r="H52" i="55"/>
  <c r="D51" i="55"/>
  <c r="H70" i="64"/>
  <c r="C53" i="55" l="1"/>
  <c r="E53" i="55"/>
  <c r="G54" i="55"/>
  <c r="E71" i="64"/>
  <c r="G71" i="64"/>
  <c r="A71" i="55"/>
  <c r="C68" i="64"/>
  <c r="A69" i="64"/>
  <c r="D52" i="55"/>
  <c r="H53" i="55"/>
  <c r="B68" i="64"/>
  <c r="F52" i="55"/>
  <c r="D67" i="64"/>
  <c r="F70" i="64"/>
  <c r="H71" i="64"/>
  <c r="B70" i="55"/>
  <c r="E54" i="55" l="1"/>
  <c r="C54" i="55"/>
  <c r="G55" i="55"/>
  <c r="E72" i="64"/>
  <c r="G72" i="64"/>
  <c r="C69" i="64"/>
  <c r="A72" i="55"/>
  <c r="A70" i="64"/>
  <c r="F53" i="55"/>
  <c r="H54" i="55"/>
  <c r="H72" i="64"/>
  <c r="B69" i="64"/>
  <c r="D53" i="55"/>
  <c r="D68" i="64"/>
  <c r="B71" i="55"/>
  <c r="F71" i="64"/>
  <c r="C55" i="55" l="1"/>
  <c r="G56" i="55"/>
  <c r="E55" i="55"/>
  <c r="E73" i="64"/>
  <c r="G73" i="64"/>
  <c r="C70" i="64"/>
  <c r="A73" i="55"/>
  <c r="A71" i="64"/>
  <c r="D54" i="55"/>
  <c r="F54" i="55"/>
  <c r="B72" i="55"/>
  <c r="H55" i="55"/>
  <c r="D69" i="64"/>
  <c r="H73" i="64"/>
  <c r="F72" i="64"/>
  <c r="B70" i="64"/>
  <c r="G57" i="55" l="1"/>
  <c r="C56" i="55"/>
  <c r="E56" i="55"/>
  <c r="E74" i="64"/>
  <c r="G74" i="64"/>
  <c r="A74" i="55"/>
  <c r="C71" i="64"/>
  <c r="A72" i="64"/>
  <c r="B71" i="64"/>
  <c r="D70" i="64"/>
  <c r="F73" i="64"/>
  <c r="H56" i="55"/>
  <c r="F55" i="55"/>
  <c r="D55" i="55"/>
  <c r="B73" i="55"/>
  <c r="H74" i="64"/>
  <c r="C57" i="55" l="1"/>
  <c r="E57" i="55"/>
  <c r="G58" i="55"/>
  <c r="E75" i="64"/>
  <c r="G75" i="64"/>
  <c r="C72" i="64"/>
  <c r="A75" i="55"/>
  <c r="A73" i="64"/>
  <c r="B72" i="64"/>
  <c r="D56" i="55"/>
  <c r="H75" i="64"/>
  <c r="B74" i="55"/>
  <c r="F74" i="64"/>
  <c r="F56" i="55"/>
  <c r="D71" i="64"/>
  <c r="H57" i="55"/>
  <c r="E58" i="55" l="1"/>
  <c r="G59" i="55"/>
  <c r="C58" i="55"/>
  <c r="E76" i="64"/>
  <c r="G76" i="64"/>
  <c r="A76" i="55"/>
  <c r="C73" i="64"/>
  <c r="A74" i="64"/>
  <c r="F57" i="55"/>
  <c r="D57" i="55"/>
  <c r="B73" i="64"/>
  <c r="B75" i="55"/>
  <c r="D72" i="64"/>
  <c r="H76" i="64"/>
  <c r="H58" i="55"/>
  <c r="F75" i="64"/>
  <c r="G60" i="55" l="1"/>
  <c r="E59" i="55"/>
  <c r="C59" i="55"/>
  <c r="E77" i="64"/>
  <c r="G77" i="64"/>
  <c r="C74" i="64"/>
  <c r="A77" i="55"/>
  <c r="A75" i="64"/>
  <c r="H59" i="55"/>
  <c r="D58" i="55"/>
  <c r="F76" i="64"/>
  <c r="H77" i="64"/>
  <c r="B76" i="55"/>
  <c r="F58" i="55"/>
  <c r="D73" i="64"/>
  <c r="B74" i="64"/>
  <c r="C60" i="55" l="1"/>
  <c r="E60" i="55"/>
  <c r="G61" i="55"/>
  <c r="E78" i="64"/>
  <c r="G78" i="64"/>
  <c r="A78" i="55"/>
  <c r="C75" i="64"/>
  <c r="A76" i="64"/>
  <c r="H60" i="55"/>
  <c r="D74" i="64"/>
  <c r="D59" i="55"/>
  <c r="F59" i="55"/>
  <c r="B77" i="55"/>
  <c r="H78" i="64"/>
  <c r="F77" i="64"/>
  <c r="B75" i="64"/>
  <c r="E61" i="55" l="1"/>
  <c r="G62" i="55"/>
  <c r="C61" i="55"/>
  <c r="E79" i="64"/>
  <c r="G79" i="64"/>
  <c r="C76" i="64"/>
  <c r="A79" i="55"/>
  <c r="A77" i="64"/>
  <c r="F60" i="55"/>
  <c r="H79" i="64"/>
  <c r="D60" i="55"/>
  <c r="B76" i="64"/>
  <c r="F78" i="64"/>
  <c r="H61" i="55"/>
  <c r="D75" i="64"/>
  <c r="B78" i="55"/>
  <c r="G63" i="55" l="1"/>
  <c r="E62" i="55"/>
  <c r="C62" i="55"/>
  <c r="E80" i="64"/>
  <c r="G80" i="64"/>
  <c r="A80" i="55"/>
  <c r="C77" i="64"/>
  <c r="A78" i="64"/>
  <c r="H62" i="55"/>
  <c r="B79" i="55"/>
  <c r="D61" i="55"/>
  <c r="F61" i="55"/>
  <c r="B77" i="64"/>
  <c r="F79" i="64"/>
  <c r="D76" i="64"/>
  <c r="H80" i="64"/>
  <c r="E63" i="55" l="1"/>
  <c r="G64" i="55"/>
  <c r="C63" i="55"/>
  <c r="E81" i="64"/>
  <c r="G81" i="64"/>
  <c r="C78" i="64"/>
  <c r="A81" i="55"/>
  <c r="A79" i="64"/>
  <c r="F62" i="55"/>
  <c r="D62" i="55"/>
  <c r="B80" i="55"/>
  <c r="H81" i="64"/>
  <c r="D77" i="64"/>
  <c r="B78" i="64"/>
  <c r="H63" i="55"/>
  <c r="F80" i="64"/>
  <c r="G65" i="55" l="1"/>
  <c r="C64" i="55"/>
  <c r="E64" i="55"/>
  <c r="E82" i="64"/>
  <c r="G82" i="64"/>
  <c r="A82" i="55"/>
  <c r="C79" i="64"/>
  <c r="A80" i="64"/>
  <c r="H64" i="55"/>
  <c r="F63" i="55"/>
  <c r="F81" i="64"/>
  <c r="B79" i="64"/>
  <c r="D63" i="55"/>
  <c r="H82" i="64"/>
  <c r="D78" i="64"/>
  <c r="B81" i="55"/>
  <c r="C65" i="55" l="1"/>
  <c r="E65" i="55"/>
  <c r="G66" i="55"/>
  <c r="E83" i="64"/>
  <c r="G83" i="64"/>
  <c r="C80" i="64"/>
  <c r="A83" i="55"/>
  <c r="A81" i="64"/>
  <c r="B80" i="64"/>
  <c r="D64" i="55"/>
  <c r="H65" i="55"/>
  <c r="H83" i="64"/>
  <c r="F82" i="64"/>
  <c r="F64" i="55"/>
  <c r="B82" i="55"/>
  <c r="D79" i="64"/>
  <c r="E66" i="55" l="1"/>
  <c r="G67" i="55"/>
  <c r="C66" i="55"/>
  <c r="E84" i="64"/>
  <c r="G84" i="64"/>
  <c r="A84" i="55"/>
  <c r="C81" i="64"/>
  <c r="A82" i="64"/>
  <c r="F65" i="55"/>
  <c r="D65" i="55"/>
  <c r="B81" i="64"/>
  <c r="H84" i="64"/>
  <c r="F83" i="64"/>
  <c r="B83" i="55"/>
  <c r="H66" i="55"/>
  <c r="D80" i="64"/>
  <c r="G68" i="55" l="1"/>
  <c r="E67" i="55"/>
  <c r="C67" i="55"/>
  <c r="E85" i="64"/>
  <c r="G85" i="64"/>
  <c r="C82" i="64"/>
  <c r="A85" i="55"/>
  <c r="A83" i="64"/>
  <c r="H67" i="55"/>
  <c r="D66" i="55"/>
  <c r="H85" i="64"/>
  <c r="F84" i="64"/>
  <c r="D81" i="64"/>
  <c r="B84" i="55"/>
  <c r="F66" i="55"/>
  <c r="B82" i="64"/>
  <c r="E68" i="55" l="1"/>
  <c r="C68" i="55"/>
  <c r="G69" i="55"/>
  <c r="E86" i="64"/>
  <c r="G86" i="64"/>
  <c r="A86" i="55"/>
  <c r="C83" i="64"/>
  <c r="A84" i="64"/>
  <c r="H86" i="64"/>
  <c r="F67" i="55"/>
  <c r="H68" i="55"/>
  <c r="F85" i="64"/>
  <c r="B83" i="64"/>
  <c r="D67" i="55"/>
  <c r="D82" i="64"/>
  <c r="B85" i="55"/>
  <c r="C69" i="55" l="1"/>
  <c r="G70" i="55"/>
  <c r="E69" i="55"/>
  <c r="E87" i="64"/>
  <c r="G87" i="64"/>
  <c r="C84" i="64"/>
  <c r="A87" i="55"/>
  <c r="A85" i="64"/>
  <c r="D68" i="55"/>
  <c r="H87" i="64"/>
  <c r="F68" i="55"/>
  <c r="F86" i="64"/>
  <c r="H69" i="55"/>
  <c r="B86" i="55"/>
  <c r="B84" i="64"/>
  <c r="D83" i="64"/>
  <c r="G71" i="55" l="1"/>
  <c r="C70" i="55"/>
  <c r="E70" i="55"/>
  <c r="E88" i="64"/>
  <c r="G88" i="64"/>
  <c r="A88" i="55"/>
  <c r="C85" i="64"/>
  <c r="A86" i="64"/>
  <c r="B85" i="64"/>
  <c r="H70" i="55"/>
  <c r="F69" i="55"/>
  <c r="H88" i="64"/>
  <c r="B87" i="55"/>
  <c r="D84" i="64"/>
  <c r="F87" i="64"/>
  <c r="D69" i="55"/>
  <c r="C71" i="55" l="1"/>
  <c r="E71" i="55"/>
  <c r="G72" i="55"/>
  <c r="E89" i="64"/>
  <c r="G89" i="64"/>
  <c r="C86" i="64"/>
  <c r="A89" i="55"/>
  <c r="A87" i="64"/>
  <c r="D70" i="55"/>
  <c r="H71" i="55"/>
  <c r="D85" i="64"/>
  <c r="F70" i="55"/>
  <c r="B86" i="64"/>
  <c r="B88" i="55"/>
  <c r="F88" i="64"/>
  <c r="H89" i="64"/>
  <c r="E72" i="55" l="1"/>
  <c r="G73" i="55"/>
  <c r="C72" i="55"/>
  <c r="E90" i="64"/>
  <c r="G90" i="64"/>
  <c r="A90" i="55"/>
  <c r="C87" i="64"/>
  <c r="A88" i="64"/>
  <c r="D86" i="64"/>
  <c r="F89" i="64"/>
  <c r="F71" i="55"/>
  <c r="D71" i="55"/>
  <c r="B87" i="64"/>
  <c r="H72" i="55"/>
  <c r="B89" i="55"/>
  <c r="H90" i="64"/>
  <c r="G74" i="55" l="1"/>
  <c r="C73" i="55"/>
  <c r="E73" i="55"/>
  <c r="E91" i="64"/>
  <c r="G91" i="64"/>
  <c r="C88" i="64"/>
  <c r="A91" i="55"/>
  <c r="A89" i="64"/>
  <c r="F72" i="55"/>
  <c r="B88" i="64"/>
  <c r="H73" i="55"/>
  <c r="F90" i="64"/>
  <c r="H91" i="64"/>
  <c r="D72" i="55"/>
  <c r="B90" i="55"/>
  <c r="D87" i="64"/>
  <c r="C74" i="55" l="1"/>
  <c r="E74" i="55"/>
  <c r="G75" i="55"/>
  <c r="E92" i="64"/>
  <c r="G92" i="64"/>
  <c r="A92" i="55"/>
  <c r="C89" i="64"/>
  <c r="A90" i="64"/>
  <c r="D73" i="55"/>
  <c r="H74" i="55"/>
  <c r="F91" i="64"/>
  <c r="B91" i="55"/>
  <c r="F73" i="55"/>
  <c r="D88" i="64"/>
  <c r="B89" i="64"/>
  <c r="H92" i="64"/>
  <c r="E75" i="55" l="1"/>
  <c r="C75" i="55"/>
  <c r="G76" i="55"/>
  <c r="E93" i="64"/>
  <c r="G93" i="64"/>
  <c r="C90" i="64"/>
  <c r="A93" i="55"/>
  <c r="A91" i="64"/>
  <c r="F74" i="55"/>
  <c r="H75" i="55"/>
  <c r="B90" i="64"/>
  <c r="D89" i="64"/>
  <c r="B92" i="55"/>
  <c r="D74" i="55"/>
  <c r="F92" i="64"/>
  <c r="H93" i="64"/>
  <c r="C76" i="55" l="1"/>
  <c r="G77" i="55"/>
  <c r="E76" i="55"/>
  <c r="E94" i="64"/>
  <c r="G94" i="64"/>
  <c r="A94" i="55"/>
  <c r="C91" i="64"/>
  <c r="A92" i="64"/>
  <c r="D75" i="55"/>
  <c r="F75" i="55"/>
  <c r="D90" i="64"/>
  <c r="H94" i="64"/>
  <c r="B93" i="55"/>
  <c r="B91" i="64"/>
  <c r="F93" i="64"/>
  <c r="H76" i="55"/>
  <c r="E77" i="55" l="1"/>
  <c r="G78" i="55"/>
  <c r="C77" i="55"/>
  <c r="E95" i="64"/>
  <c r="G95" i="64"/>
  <c r="C92" i="64"/>
  <c r="A95" i="55"/>
  <c r="A93" i="64"/>
  <c r="F76" i="55"/>
  <c r="D76" i="55"/>
  <c r="D91" i="64"/>
  <c r="H77" i="55"/>
  <c r="B92" i="64"/>
  <c r="F94" i="64"/>
  <c r="B94" i="55"/>
  <c r="H95" i="64"/>
  <c r="G79" i="55" l="1"/>
  <c r="C78" i="55"/>
  <c r="E78" i="55"/>
  <c r="E96" i="64"/>
  <c r="G96" i="64"/>
  <c r="A96" i="55"/>
  <c r="C93" i="64"/>
  <c r="A94" i="64"/>
  <c r="H78" i="55"/>
  <c r="F77" i="55"/>
  <c r="F95" i="64"/>
  <c r="H96" i="64"/>
  <c r="B93" i="64"/>
  <c r="D77" i="55"/>
  <c r="B95" i="55"/>
  <c r="D92" i="64"/>
  <c r="C79" i="55" l="1"/>
  <c r="E79" i="55"/>
  <c r="G80" i="55"/>
  <c r="E97" i="64"/>
  <c r="G97" i="64"/>
  <c r="C94" i="64"/>
  <c r="A97" i="55"/>
  <c r="A95" i="64"/>
  <c r="H79" i="55"/>
  <c r="F96" i="64"/>
  <c r="B96" i="55"/>
  <c r="D93" i="64"/>
  <c r="D78" i="55"/>
  <c r="B94" i="64"/>
  <c r="F78" i="55"/>
  <c r="H97" i="64"/>
  <c r="E80" i="55" l="1"/>
  <c r="G81" i="55"/>
  <c r="C80" i="55"/>
  <c r="E98" i="64"/>
  <c r="G98" i="64"/>
  <c r="A98" i="55"/>
  <c r="C95" i="64"/>
  <c r="A96" i="64"/>
  <c r="F97" i="64"/>
  <c r="F79" i="55"/>
  <c r="D79" i="55"/>
  <c r="H98" i="64"/>
  <c r="H80" i="55"/>
  <c r="D94" i="64"/>
  <c r="B97" i="55"/>
  <c r="B95" i="64"/>
  <c r="G82" i="55" l="1"/>
  <c r="C81" i="55"/>
  <c r="E81" i="55"/>
  <c r="E99" i="64"/>
  <c r="G99" i="64"/>
  <c r="C96" i="64"/>
  <c r="A99" i="55"/>
  <c r="A97" i="64"/>
  <c r="H81" i="55"/>
  <c r="B96" i="64"/>
  <c r="F80" i="55"/>
  <c r="H99" i="64"/>
  <c r="D80" i="55"/>
  <c r="B98" i="55"/>
  <c r="D95" i="64"/>
  <c r="F98" i="64"/>
  <c r="C82" i="55" l="1"/>
  <c r="G83" i="55"/>
  <c r="E82" i="55"/>
  <c r="E100" i="64"/>
  <c r="G100" i="64"/>
  <c r="A100" i="55"/>
  <c r="C97" i="64"/>
  <c r="A98" i="64"/>
  <c r="D81" i="55"/>
  <c r="F81" i="55"/>
  <c r="F99" i="64"/>
  <c r="B97" i="64"/>
  <c r="H100" i="64"/>
  <c r="H82" i="55"/>
  <c r="B99" i="55"/>
  <c r="D96" i="64"/>
  <c r="G84" i="55" l="1"/>
  <c r="E83" i="55"/>
  <c r="C83" i="55"/>
  <c r="E101" i="64"/>
  <c r="G101" i="64"/>
  <c r="C98" i="64"/>
  <c r="A101" i="55"/>
  <c r="A99" i="64"/>
  <c r="H83" i="55"/>
  <c r="D82" i="55"/>
  <c r="F100" i="64"/>
  <c r="B98" i="64"/>
  <c r="F82" i="55"/>
  <c r="D97" i="64"/>
  <c r="B100" i="55"/>
  <c r="H101" i="64"/>
  <c r="E84" i="55" l="1"/>
  <c r="C84" i="55"/>
  <c r="G85" i="55"/>
  <c r="E102" i="64"/>
  <c r="G102" i="64"/>
  <c r="A102" i="55"/>
  <c r="C99" i="64"/>
  <c r="A100" i="64"/>
  <c r="F83" i="55"/>
  <c r="F101" i="64"/>
  <c r="B99" i="64"/>
  <c r="D98" i="64"/>
  <c r="H84" i="55"/>
  <c r="B101" i="55"/>
  <c r="D83" i="55"/>
  <c r="H102" i="64"/>
  <c r="C85" i="55" l="1"/>
  <c r="E85" i="55"/>
  <c r="G86" i="55"/>
  <c r="E103" i="64"/>
  <c r="G103" i="64"/>
  <c r="C100" i="64"/>
  <c r="A103" i="55"/>
  <c r="A101" i="64"/>
  <c r="F102" i="64"/>
  <c r="B100" i="64"/>
  <c r="D84" i="55"/>
  <c r="H85" i="55"/>
  <c r="B102" i="55"/>
  <c r="D99" i="64"/>
  <c r="F84" i="55"/>
  <c r="H103" i="64"/>
  <c r="E86" i="55" l="1"/>
  <c r="G87" i="55"/>
  <c r="C86" i="55"/>
  <c r="E104" i="64"/>
  <c r="G104" i="64"/>
  <c r="A104" i="55"/>
  <c r="C101" i="64"/>
  <c r="A102" i="64"/>
  <c r="B101" i="64"/>
  <c r="D100" i="64"/>
  <c r="F85" i="55"/>
  <c r="D85" i="55"/>
  <c r="B103" i="55"/>
  <c r="F103" i="64"/>
  <c r="H86" i="55"/>
  <c r="H104" i="64"/>
  <c r="G88" i="55" l="1"/>
  <c r="C87" i="55"/>
  <c r="E87" i="55"/>
  <c r="E105" i="64"/>
  <c r="G105" i="64"/>
  <c r="C102" i="64"/>
  <c r="A105" i="55"/>
  <c r="A103" i="64"/>
  <c r="B104" i="55"/>
  <c r="H87" i="55"/>
  <c r="F86" i="55"/>
  <c r="D101" i="64"/>
  <c r="B102" i="64"/>
  <c r="D86" i="55"/>
  <c r="F104" i="64"/>
  <c r="H105" i="64"/>
  <c r="C88" i="55" l="1"/>
  <c r="E88" i="55"/>
  <c r="G89" i="55"/>
  <c r="E106" i="64"/>
  <c r="G106" i="64"/>
  <c r="A106" i="55"/>
  <c r="C103" i="64"/>
  <c r="A104" i="64"/>
  <c r="H88" i="55"/>
  <c r="B105" i="55"/>
  <c r="B103" i="64"/>
  <c r="D87" i="55"/>
  <c r="F87" i="55"/>
  <c r="F105" i="64"/>
  <c r="D102" i="64"/>
  <c r="H106" i="64"/>
  <c r="E89" i="55" l="1"/>
  <c r="G90" i="55"/>
  <c r="C89" i="55"/>
  <c r="E107" i="64"/>
  <c r="G107" i="64"/>
  <c r="C104" i="64"/>
  <c r="A107" i="55"/>
  <c r="A105" i="64"/>
  <c r="D88" i="55"/>
  <c r="F106" i="64"/>
  <c r="B106" i="55"/>
  <c r="D103" i="64"/>
  <c r="F88" i="55"/>
  <c r="B104" i="64"/>
  <c r="H89" i="55"/>
  <c r="H107" i="64"/>
  <c r="G91" i="55" l="1"/>
  <c r="C90" i="55"/>
  <c r="E90" i="55"/>
  <c r="E108" i="64"/>
  <c r="G108" i="64"/>
  <c r="A108" i="55"/>
  <c r="C105" i="64"/>
  <c r="A106" i="64"/>
  <c r="D104" i="64"/>
  <c r="H90" i="55"/>
  <c r="F89" i="55"/>
  <c r="B105" i="64"/>
  <c r="D89" i="55"/>
  <c r="F107" i="64"/>
  <c r="B107" i="55"/>
  <c r="H108" i="64"/>
  <c r="C91" i="55" l="1"/>
  <c r="E91" i="55"/>
  <c r="G92" i="55"/>
  <c r="E109" i="64"/>
  <c r="G109" i="64"/>
  <c r="C106" i="64"/>
  <c r="A109" i="55"/>
  <c r="A107" i="64"/>
  <c r="B106" i="64"/>
  <c r="D90" i="55"/>
  <c r="H91" i="55"/>
  <c r="F90" i="55"/>
  <c r="F108" i="64"/>
  <c r="B108" i="55"/>
  <c r="D105" i="64"/>
  <c r="H109" i="64"/>
  <c r="E92" i="55" l="1"/>
  <c r="G93" i="55"/>
  <c r="C92" i="55"/>
  <c r="E110" i="64"/>
  <c r="G110" i="64"/>
  <c r="A110" i="55"/>
  <c r="C107" i="64"/>
  <c r="A108" i="64"/>
  <c r="F91" i="55"/>
  <c r="D91" i="55"/>
  <c r="F109" i="64"/>
  <c r="B109" i="55"/>
  <c r="B107" i="64"/>
  <c r="D106" i="64"/>
  <c r="H92" i="55"/>
  <c r="H110" i="64"/>
  <c r="G94" i="55" l="1"/>
  <c r="E93" i="55"/>
  <c r="C93" i="55"/>
  <c r="E111" i="64"/>
  <c r="G111" i="64"/>
  <c r="C108" i="64"/>
  <c r="A111" i="55"/>
  <c r="A109" i="64"/>
  <c r="B110" i="55"/>
  <c r="H93" i="55"/>
  <c r="D92" i="55"/>
  <c r="H111" i="64"/>
  <c r="B108" i="64"/>
  <c r="F92" i="55"/>
  <c r="F110" i="64"/>
  <c r="D107" i="64"/>
  <c r="E94" i="55" l="1"/>
  <c r="C94" i="55"/>
  <c r="G95" i="55"/>
  <c r="E112" i="64"/>
  <c r="G112" i="64"/>
  <c r="A112" i="55"/>
  <c r="C109" i="64"/>
  <c r="A110" i="64"/>
  <c r="D108" i="64"/>
  <c r="B109" i="64"/>
  <c r="F111" i="64"/>
  <c r="F93" i="55"/>
  <c r="H94" i="55"/>
  <c r="B111" i="55"/>
  <c r="D93" i="55"/>
  <c r="H112" i="64"/>
  <c r="C95" i="55" l="1"/>
  <c r="G96" i="55"/>
  <c r="E95" i="55"/>
  <c r="E113" i="64"/>
  <c r="G113" i="64"/>
  <c r="C110" i="64"/>
  <c r="A113" i="55"/>
  <c r="A111" i="64"/>
  <c r="F94" i="55"/>
  <c r="B110" i="64"/>
  <c r="B112" i="55"/>
  <c r="D94" i="55"/>
  <c r="F112" i="64"/>
  <c r="H95" i="55"/>
  <c r="D109" i="64"/>
  <c r="H113" i="64"/>
  <c r="G97" i="55" l="1"/>
  <c r="E96" i="55"/>
  <c r="C96" i="55"/>
  <c r="E114" i="64"/>
  <c r="G114" i="64"/>
  <c r="C111" i="64"/>
  <c r="A114" i="55"/>
  <c r="A112" i="64"/>
  <c r="H96" i="55"/>
  <c r="D95" i="55"/>
  <c r="H114" i="64"/>
  <c r="F113" i="64"/>
  <c r="F95" i="55"/>
  <c r="B113" i="55"/>
  <c r="B111" i="64"/>
  <c r="D110" i="64"/>
  <c r="E97" i="55" l="1"/>
  <c r="C97" i="55"/>
  <c r="G98" i="55"/>
  <c r="E115" i="64"/>
  <c r="G115" i="64"/>
  <c r="A115" i="55"/>
  <c r="C112" i="64"/>
  <c r="A113" i="64"/>
  <c r="D111" i="64"/>
  <c r="F96" i="55"/>
  <c r="H97" i="55"/>
  <c r="F114" i="64"/>
  <c r="B114" i="55"/>
  <c r="B112" i="64"/>
  <c r="D96" i="55"/>
  <c r="H115" i="64"/>
  <c r="C98" i="55" l="1"/>
  <c r="G99" i="55"/>
  <c r="E98" i="55"/>
  <c r="E116" i="64"/>
  <c r="G116" i="64"/>
  <c r="C113" i="64"/>
  <c r="A116" i="55"/>
  <c r="A114" i="64"/>
  <c r="D97" i="55"/>
  <c r="D112" i="64"/>
  <c r="F115" i="64"/>
  <c r="B115" i="55"/>
  <c r="F97" i="55"/>
  <c r="B113" i="64"/>
  <c r="H98" i="55"/>
  <c r="H116" i="64"/>
  <c r="G100" i="55" l="1"/>
  <c r="C99" i="55"/>
  <c r="E99" i="55"/>
  <c r="E117" i="64"/>
  <c r="G117" i="64"/>
  <c r="A117" i="55"/>
  <c r="C114" i="64"/>
  <c r="A115" i="64"/>
  <c r="D113" i="64"/>
  <c r="B116" i="55"/>
  <c r="H99" i="55"/>
  <c r="F98" i="55"/>
  <c r="B114" i="64"/>
  <c r="F116" i="64"/>
  <c r="D98" i="55"/>
  <c r="H117" i="64"/>
  <c r="C100" i="55" l="1"/>
  <c r="E100" i="55"/>
  <c r="G101" i="55"/>
  <c r="E118" i="64"/>
  <c r="G118" i="64"/>
  <c r="C115" i="64"/>
  <c r="A118" i="55"/>
  <c r="A116" i="64"/>
  <c r="D99" i="55"/>
  <c r="F117" i="64"/>
  <c r="B117" i="55"/>
  <c r="H100" i="55"/>
  <c r="D114" i="64"/>
  <c r="F99" i="55"/>
  <c r="B115" i="64"/>
  <c r="H118" i="64"/>
  <c r="E101" i="55" l="1"/>
  <c r="C101" i="55"/>
  <c r="G102" i="55"/>
  <c r="E119" i="64"/>
  <c r="G119" i="64"/>
  <c r="A119" i="55"/>
  <c r="C116" i="64"/>
  <c r="A117" i="64"/>
  <c r="H101" i="55"/>
  <c r="F100" i="55"/>
  <c r="B116" i="64"/>
  <c r="B118" i="55"/>
  <c r="D100" i="55"/>
  <c r="F118" i="64"/>
  <c r="D115" i="64"/>
  <c r="H119" i="64"/>
  <c r="C102" i="55" l="1"/>
  <c r="G103" i="55"/>
  <c r="E102" i="55"/>
  <c r="E120" i="64"/>
  <c r="G120" i="64"/>
  <c r="C117" i="64"/>
  <c r="A120" i="55"/>
  <c r="A118" i="64"/>
  <c r="F101" i="55"/>
  <c r="B117" i="64"/>
  <c r="D116" i="64"/>
  <c r="D101" i="55"/>
  <c r="H102" i="55"/>
  <c r="B119" i="55"/>
  <c r="F119" i="64"/>
  <c r="H120" i="64"/>
  <c r="G104" i="55" l="1"/>
  <c r="E103" i="55"/>
  <c r="C103" i="55"/>
  <c r="E121" i="64"/>
  <c r="G121" i="64"/>
  <c r="A121" i="55"/>
  <c r="C118" i="64"/>
  <c r="A119" i="64"/>
  <c r="D102" i="55"/>
  <c r="D117" i="64"/>
  <c r="B118" i="64"/>
  <c r="F120" i="64"/>
  <c r="H103" i="55"/>
  <c r="B120" i="55"/>
  <c r="F102" i="55"/>
  <c r="H121" i="64"/>
  <c r="E104" i="55" l="1"/>
  <c r="C104" i="55"/>
  <c r="G105" i="55"/>
  <c r="E122" i="64"/>
  <c r="G122" i="64"/>
  <c r="C119" i="64"/>
  <c r="A122" i="55"/>
  <c r="A120" i="64"/>
  <c r="F103" i="55"/>
  <c r="H104" i="55"/>
  <c r="H122" i="64"/>
  <c r="B121" i="55"/>
  <c r="D103" i="55"/>
  <c r="F121" i="64"/>
  <c r="B119" i="64"/>
  <c r="D118" i="64"/>
  <c r="C105" i="55" l="1"/>
  <c r="G106" i="55"/>
  <c r="E105" i="55"/>
  <c r="E123" i="64"/>
  <c r="G123" i="64"/>
  <c r="A123" i="55"/>
  <c r="C120" i="64"/>
  <c r="A121" i="64"/>
  <c r="D104" i="55"/>
  <c r="B122" i="55"/>
  <c r="F122" i="64"/>
  <c r="B120" i="64"/>
  <c r="F104" i="55"/>
  <c r="H105" i="55"/>
  <c r="D119" i="64"/>
  <c r="H123" i="64"/>
  <c r="G107" i="55" l="1"/>
  <c r="C106" i="55"/>
  <c r="E106" i="55"/>
  <c r="E124" i="64"/>
  <c r="G124" i="64"/>
  <c r="C121" i="64"/>
  <c r="A124" i="55"/>
  <c r="A122" i="64"/>
  <c r="D120" i="64"/>
  <c r="H106" i="55"/>
  <c r="F105" i="55"/>
  <c r="H124" i="64"/>
  <c r="B121" i="64"/>
  <c r="D105" i="55"/>
  <c r="F123" i="64"/>
  <c r="B123" i="55"/>
  <c r="C107" i="55" l="1"/>
  <c r="E107" i="55"/>
  <c r="G108" i="55"/>
  <c r="E125" i="64"/>
  <c r="G125" i="64"/>
  <c r="A125" i="55"/>
  <c r="C122" i="64"/>
  <c r="A123" i="64"/>
  <c r="H107" i="55"/>
  <c r="B124" i="55"/>
  <c r="F124" i="64"/>
  <c r="D106" i="55"/>
  <c r="F106" i="55"/>
  <c r="D121" i="64"/>
  <c r="H125" i="64"/>
  <c r="B122" i="64"/>
  <c r="E108" i="55" l="1"/>
  <c r="G109" i="55"/>
  <c r="C108" i="55"/>
  <c r="E126" i="64"/>
  <c r="G126" i="64"/>
  <c r="C123" i="64"/>
  <c r="A126" i="55"/>
  <c r="A124" i="64"/>
  <c r="F107" i="55"/>
  <c r="B125" i="55"/>
  <c r="D122" i="64"/>
  <c r="D107" i="55"/>
  <c r="F125" i="64"/>
  <c r="H108" i="55"/>
  <c r="B123" i="64"/>
  <c r="H126" i="64"/>
  <c r="G110" i="55" l="1"/>
  <c r="E109" i="55"/>
  <c r="C109" i="55"/>
  <c r="E127" i="64"/>
  <c r="G127" i="64"/>
  <c r="A127" i="55"/>
  <c r="C124" i="64"/>
  <c r="A125" i="64"/>
  <c r="H109" i="55"/>
  <c r="D108" i="55"/>
  <c r="D123" i="64"/>
  <c r="B124" i="64"/>
  <c r="B126" i="55"/>
  <c r="F126" i="64"/>
  <c r="F108" i="55"/>
  <c r="H127" i="64"/>
  <c r="E110" i="55" l="1"/>
  <c r="C110" i="55"/>
  <c r="G111" i="55"/>
  <c r="E128" i="64"/>
  <c r="G128" i="64"/>
  <c r="C125" i="64"/>
  <c r="A128" i="55"/>
  <c r="A126" i="64"/>
  <c r="F109" i="55"/>
  <c r="F127" i="64"/>
  <c r="B127" i="55"/>
  <c r="H110" i="55"/>
  <c r="B125" i="64"/>
  <c r="D124" i="64"/>
  <c r="D109" i="55"/>
  <c r="H128" i="64"/>
  <c r="C111" i="55" l="1"/>
  <c r="E111" i="55"/>
  <c r="G112" i="55"/>
  <c r="E129" i="64"/>
  <c r="G129" i="64"/>
  <c r="A129" i="55"/>
  <c r="C126" i="64"/>
  <c r="A127" i="64"/>
  <c r="D110" i="55"/>
  <c r="F128" i="64"/>
  <c r="H111" i="55"/>
  <c r="B126" i="64"/>
  <c r="H129" i="64"/>
  <c r="F110" i="55"/>
  <c r="D125" i="64"/>
  <c r="B128" i="55"/>
  <c r="E112" i="55" l="1"/>
  <c r="C112" i="55"/>
  <c r="G113" i="55"/>
  <c r="E130" i="64"/>
  <c r="G130" i="64"/>
  <c r="A130" i="55"/>
  <c r="C127" i="64"/>
  <c r="A128" i="64"/>
  <c r="B127" i="64"/>
  <c r="F111" i="55"/>
  <c r="H112" i="55"/>
  <c r="D126" i="64"/>
  <c r="B129" i="55"/>
  <c r="D111" i="55"/>
  <c r="H130" i="64"/>
  <c r="F129" i="64"/>
  <c r="C113" i="55" l="1"/>
  <c r="G114" i="55"/>
  <c r="E113" i="55"/>
  <c r="E131" i="64"/>
  <c r="G131" i="64"/>
  <c r="C128" i="64"/>
  <c r="A131" i="55"/>
  <c r="A129" i="64"/>
  <c r="F130" i="64"/>
  <c r="H131" i="64"/>
  <c r="D112" i="55"/>
  <c r="F112" i="55"/>
  <c r="B128" i="64"/>
  <c r="D127" i="64"/>
  <c r="H113" i="55"/>
  <c r="B130" i="55"/>
  <c r="G115" i="55" l="1"/>
  <c r="E114" i="55"/>
  <c r="C114" i="55"/>
  <c r="E132" i="64"/>
  <c r="G132" i="64"/>
  <c r="A132" i="55"/>
  <c r="C129" i="64"/>
  <c r="A130" i="64"/>
  <c r="H114" i="55"/>
  <c r="B129" i="64"/>
  <c r="D113" i="55"/>
  <c r="F113" i="55"/>
  <c r="B131" i="55"/>
  <c r="F131" i="64"/>
  <c r="D128" i="64"/>
  <c r="H132" i="64"/>
  <c r="E115" i="55" l="1"/>
  <c r="G116" i="55"/>
  <c r="C115" i="55"/>
  <c r="E133" i="64"/>
  <c r="G133" i="64"/>
  <c r="C130" i="64"/>
  <c r="A133" i="55"/>
  <c r="A131" i="64"/>
  <c r="F132" i="64"/>
  <c r="F114" i="55"/>
  <c r="D114" i="55"/>
  <c r="D129" i="64"/>
  <c r="H133" i="64"/>
  <c r="H115" i="55"/>
  <c r="B132" i="55"/>
  <c r="B130" i="64"/>
  <c r="G117" i="55" l="1"/>
  <c r="C116" i="55"/>
  <c r="E116" i="55"/>
  <c r="E134" i="64"/>
  <c r="G134" i="64"/>
  <c r="A134" i="55"/>
  <c r="C131" i="64"/>
  <c r="A132" i="64"/>
  <c r="H116" i="55"/>
  <c r="D130" i="64"/>
  <c r="F115" i="55"/>
  <c r="F133" i="64"/>
  <c r="B133" i="55"/>
  <c r="D115" i="55"/>
  <c r="H134" i="64"/>
  <c r="B131" i="64"/>
  <c r="C117" i="55" l="1"/>
  <c r="G118" i="55"/>
  <c r="E117" i="55"/>
  <c r="E135" i="64"/>
  <c r="G135" i="64"/>
  <c r="C132" i="64"/>
  <c r="A135" i="55"/>
  <c r="A133" i="64"/>
  <c r="D131" i="64"/>
  <c r="H135" i="64"/>
  <c r="D116" i="55"/>
  <c r="F116" i="55"/>
  <c r="B134" i="55"/>
  <c r="F134" i="64"/>
  <c r="H117" i="55"/>
  <c r="B132" i="64"/>
  <c r="G119" i="55" l="1"/>
  <c r="E118" i="55"/>
  <c r="C118" i="55"/>
  <c r="E136" i="64"/>
  <c r="G136" i="64"/>
  <c r="A136" i="55"/>
  <c r="C133" i="64"/>
  <c r="A134" i="64"/>
  <c r="H118" i="55"/>
  <c r="B135" i="55"/>
  <c r="B133" i="64"/>
  <c r="D117" i="55"/>
  <c r="F135" i="64"/>
  <c r="F117" i="55"/>
  <c r="D132" i="64"/>
  <c r="H136" i="64"/>
  <c r="E119" i="55" l="1"/>
  <c r="G120" i="55"/>
  <c r="C119" i="55"/>
  <c r="E137" i="64"/>
  <c r="G137" i="64"/>
  <c r="C134" i="64"/>
  <c r="A137" i="55"/>
  <c r="A135" i="64"/>
  <c r="F136" i="64"/>
  <c r="F118" i="55"/>
  <c r="D118" i="55"/>
  <c r="D133" i="64"/>
  <c r="B134" i="64"/>
  <c r="H119" i="55"/>
  <c r="H137" i="64"/>
  <c r="B136" i="55"/>
  <c r="G121" i="55" l="1"/>
  <c r="C120" i="55"/>
  <c r="E120" i="55"/>
  <c r="E138" i="64"/>
  <c r="G138" i="64"/>
  <c r="A138" i="55"/>
  <c r="C135" i="64"/>
  <c r="A136" i="64"/>
  <c r="D134" i="64"/>
  <c r="F137" i="64"/>
  <c r="H120" i="55"/>
  <c r="F119" i="55"/>
  <c r="D119" i="55"/>
  <c r="B137" i="55"/>
  <c r="B135" i="64"/>
  <c r="H138" i="64"/>
  <c r="C121" i="55" l="1"/>
  <c r="E121" i="55"/>
  <c r="G122" i="55"/>
  <c r="E139" i="64"/>
  <c r="G139" i="64"/>
  <c r="C136" i="64"/>
  <c r="A139" i="55"/>
  <c r="A137" i="64"/>
  <c r="H121" i="55"/>
  <c r="F138" i="64"/>
  <c r="D120" i="55"/>
  <c r="B136" i="64"/>
  <c r="F120" i="55"/>
  <c r="D135" i="64"/>
  <c r="B138" i="55"/>
  <c r="H139" i="64"/>
  <c r="E122" i="55" l="1"/>
  <c r="G123" i="55"/>
  <c r="C122" i="55"/>
  <c r="E140" i="64"/>
  <c r="G140" i="64"/>
  <c r="A140" i="55"/>
  <c r="C137" i="64"/>
  <c r="A138" i="64"/>
  <c r="D136" i="64"/>
  <c r="F121" i="55"/>
  <c r="D121" i="55"/>
  <c r="F139" i="64"/>
  <c r="B137" i="64"/>
  <c r="H122" i="55"/>
  <c r="B139" i="55"/>
  <c r="H140" i="64"/>
  <c r="G124" i="55" l="1"/>
  <c r="C123" i="55"/>
  <c r="E123" i="55"/>
  <c r="E141" i="64"/>
  <c r="G141" i="64"/>
  <c r="C138" i="64"/>
  <c r="A141" i="55"/>
  <c r="A139" i="64"/>
  <c r="F122" i="55"/>
  <c r="H141" i="64"/>
  <c r="H123" i="55"/>
  <c r="D122" i="55"/>
  <c r="F140" i="64"/>
  <c r="B140" i="55"/>
  <c r="B138" i="64"/>
  <c r="D137" i="64"/>
  <c r="C124" i="55" l="1"/>
  <c r="E124" i="55"/>
  <c r="G125" i="55"/>
  <c r="E142" i="64"/>
  <c r="G142" i="64"/>
  <c r="A142" i="55"/>
  <c r="C139" i="64"/>
  <c r="A140" i="64"/>
  <c r="H124" i="55"/>
  <c r="D138" i="64"/>
  <c r="D123" i="55"/>
  <c r="F123" i="55"/>
  <c r="F141" i="64"/>
  <c r="H142" i="64"/>
  <c r="B139" i="64"/>
  <c r="B141" i="55"/>
  <c r="E125" i="55" l="1"/>
  <c r="G126" i="55"/>
  <c r="C125" i="55"/>
  <c r="E143" i="64"/>
  <c r="G143" i="64"/>
  <c r="C140" i="64"/>
  <c r="A143" i="55"/>
  <c r="A141" i="64"/>
  <c r="B142" i="55"/>
  <c r="B140" i="64"/>
  <c r="F124" i="55"/>
  <c r="D124" i="55"/>
  <c r="D139" i="64"/>
  <c r="H143" i="64"/>
  <c r="H125" i="55"/>
  <c r="F142" i="64"/>
  <c r="G127" i="55" l="1"/>
  <c r="C126" i="55"/>
  <c r="E126" i="55"/>
  <c r="E144" i="64"/>
  <c r="G144" i="64"/>
  <c r="A144" i="55"/>
  <c r="C141" i="64"/>
  <c r="A142" i="64"/>
  <c r="H126" i="55"/>
  <c r="F125" i="55"/>
  <c r="F143" i="64"/>
  <c r="B143" i="55"/>
  <c r="D140" i="64"/>
  <c r="H144" i="64"/>
  <c r="D125" i="55"/>
  <c r="B141" i="64"/>
  <c r="C127" i="55" l="1"/>
  <c r="E127" i="55"/>
  <c r="G128" i="55"/>
  <c r="E145" i="64"/>
  <c r="G145" i="64"/>
  <c r="C142" i="64"/>
  <c r="A145" i="55"/>
  <c r="A143" i="64"/>
  <c r="D141" i="64"/>
  <c r="D126" i="55"/>
  <c r="H127" i="55"/>
  <c r="H145" i="64"/>
  <c r="B144" i="55"/>
  <c r="F144" i="64"/>
  <c r="F126" i="55"/>
  <c r="B142" i="64"/>
  <c r="E128" i="55" l="1"/>
  <c r="G129" i="55"/>
  <c r="C128" i="55"/>
  <c r="E146" i="64"/>
  <c r="G146" i="64"/>
  <c r="A146" i="55"/>
  <c r="C143" i="64"/>
  <c r="A144" i="64"/>
  <c r="F127" i="55"/>
  <c r="B143" i="64"/>
  <c r="D127" i="55"/>
  <c r="F145" i="64"/>
  <c r="B145" i="55"/>
  <c r="H128" i="55"/>
  <c r="H146" i="64"/>
  <c r="D142" i="64"/>
  <c r="G130" i="55" l="1"/>
  <c r="E129" i="55"/>
  <c r="C129" i="55"/>
  <c r="E147" i="64"/>
  <c r="G147" i="64"/>
  <c r="C144" i="64"/>
  <c r="A147" i="55"/>
  <c r="A145" i="64"/>
  <c r="H129" i="55"/>
  <c r="D128" i="55"/>
  <c r="F146" i="64"/>
  <c r="D143" i="64"/>
  <c r="F128" i="55"/>
  <c r="B146" i="55"/>
  <c r="B144" i="64"/>
  <c r="H147" i="64"/>
  <c r="E130" i="55" l="1"/>
  <c r="C130" i="55"/>
  <c r="G131" i="55"/>
  <c r="E148" i="64"/>
  <c r="G148" i="64"/>
  <c r="A148" i="55"/>
  <c r="C145" i="64"/>
  <c r="A146" i="64"/>
  <c r="F147" i="64"/>
  <c r="F129" i="55"/>
  <c r="H130" i="55"/>
  <c r="D144" i="64"/>
  <c r="H148" i="64"/>
  <c r="D129" i="55"/>
  <c r="B147" i="55"/>
  <c r="B145" i="64"/>
  <c r="C131" i="55" l="1"/>
  <c r="G132" i="55"/>
  <c r="E131" i="55"/>
  <c r="E149" i="64"/>
  <c r="G149" i="64"/>
  <c r="C146" i="64"/>
  <c r="A149" i="55"/>
  <c r="A147" i="64"/>
  <c r="F130" i="55"/>
  <c r="F148" i="64"/>
  <c r="H149" i="64"/>
  <c r="D130" i="55"/>
  <c r="H131" i="55"/>
  <c r="D145" i="64"/>
  <c r="B146" i="64"/>
  <c r="B148" i="55"/>
  <c r="G133" i="55" l="1"/>
  <c r="E132" i="55"/>
  <c r="C132" i="55"/>
  <c r="E150" i="64"/>
  <c r="G150" i="64"/>
  <c r="A150" i="55"/>
  <c r="C147" i="64"/>
  <c r="A148" i="64"/>
  <c r="D131" i="55"/>
  <c r="B147" i="64"/>
  <c r="H132" i="55"/>
  <c r="B149" i="55"/>
  <c r="F131" i="55"/>
  <c r="F149" i="64"/>
  <c r="D146" i="64"/>
  <c r="H150" i="64"/>
  <c r="E133" i="55" l="1"/>
  <c r="C133" i="55"/>
  <c r="G134" i="55"/>
  <c r="E151" i="64"/>
  <c r="G151" i="64"/>
  <c r="C148" i="64"/>
  <c r="A151" i="55"/>
  <c r="A149" i="64"/>
  <c r="H133" i="55"/>
  <c r="B148" i="64"/>
  <c r="H151" i="64"/>
  <c r="F132" i="55"/>
  <c r="B150" i="55"/>
  <c r="D132" i="55"/>
  <c r="D147" i="64"/>
  <c r="F150" i="64"/>
  <c r="C134" i="55" l="1"/>
  <c r="G135" i="55"/>
  <c r="E134" i="55"/>
  <c r="E152" i="64"/>
  <c r="G152" i="64"/>
  <c r="A152" i="55"/>
  <c r="C149" i="64"/>
  <c r="A150" i="64"/>
  <c r="B149" i="64"/>
  <c r="D133" i="55"/>
  <c r="F133" i="55"/>
  <c r="B151" i="55"/>
  <c r="F151" i="64"/>
  <c r="H134" i="55"/>
  <c r="D148" i="64"/>
  <c r="H152" i="64"/>
  <c r="G136" i="55" l="1"/>
  <c r="E135" i="55"/>
  <c r="C135" i="55"/>
  <c r="E153" i="64"/>
  <c r="G153" i="64"/>
  <c r="C150" i="64"/>
  <c r="A153" i="55"/>
  <c r="A151" i="64"/>
  <c r="H135" i="55"/>
  <c r="D134" i="55"/>
  <c r="H153" i="64"/>
  <c r="F152" i="64"/>
  <c r="D149" i="64"/>
  <c r="F134" i="55"/>
  <c r="B150" i="64"/>
  <c r="B152" i="55"/>
  <c r="E136" i="55" l="1"/>
  <c r="C136" i="55"/>
  <c r="G137" i="55"/>
  <c r="E154" i="64"/>
  <c r="G154" i="64"/>
  <c r="A154" i="55"/>
  <c r="C151" i="64"/>
  <c r="A152" i="64"/>
  <c r="F135" i="55"/>
  <c r="H136" i="55"/>
  <c r="B151" i="64"/>
  <c r="B153" i="55"/>
  <c r="F153" i="64"/>
  <c r="D135" i="55"/>
  <c r="H154" i="64"/>
  <c r="D150" i="64"/>
  <c r="C137" i="55" l="1"/>
  <c r="E137" i="55"/>
  <c r="G138" i="55"/>
  <c r="E155" i="64"/>
  <c r="G155" i="64"/>
  <c r="C152" i="64"/>
  <c r="A155" i="55"/>
  <c r="A153" i="64"/>
  <c r="B154" i="55"/>
  <c r="D136" i="55"/>
  <c r="H137" i="55"/>
  <c r="B152" i="64"/>
  <c r="D151" i="64"/>
  <c r="F136" i="55"/>
  <c r="F154" i="64"/>
  <c r="H155" i="64"/>
  <c r="E138" i="55" l="1"/>
  <c r="G139" i="55"/>
  <c r="C138" i="55"/>
  <c r="E156" i="64"/>
  <c r="G156" i="64"/>
  <c r="A156" i="55"/>
  <c r="C153" i="64"/>
  <c r="A154" i="64"/>
  <c r="F137" i="55"/>
  <c r="F155" i="64"/>
  <c r="H156" i="64"/>
  <c r="D137" i="55"/>
  <c r="B153" i="64"/>
  <c r="H138" i="55"/>
  <c r="B155" i="55"/>
  <c r="D152" i="64"/>
  <c r="G140" i="55" l="1"/>
  <c r="E139" i="55"/>
  <c r="C139" i="55"/>
  <c r="E157" i="64"/>
  <c r="G157" i="64"/>
  <c r="C154" i="64"/>
  <c r="A157" i="55"/>
  <c r="A155" i="64"/>
  <c r="B154" i="64"/>
  <c r="D153" i="64"/>
  <c r="F156" i="64"/>
  <c r="H139" i="55"/>
  <c r="D138" i="55"/>
  <c r="B156" i="55"/>
  <c r="H157" i="64"/>
  <c r="F138" i="55"/>
  <c r="E140" i="55" l="1"/>
  <c r="C140" i="55"/>
  <c r="G141" i="55"/>
  <c r="E158" i="64"/>
  <c r="G158" i="64"/>
  <c r="A158" i="55"/>
  <c r="C155" i="64"/>
  <c r="A156" i="64"/>
  <c r="H140" i="55"/>
  <c r="B157" i="55"/>
  <c r="F139" i="55"/>
  <c r="H158" i="64"/>
  <c r="F157" i="64"/>
  <c r="D139" i="55"/>
  <c r="B155" i="64"/>
  <c r="D154" i="64"/>
  <c r="C141" i="55" l="1"/>
  <c r="G142" i="55"/>
  <c r="E141" i="55"/>
  <c r="E159" i="64"/>
  <c r="G159" i="64"/>
  <c r="C156" i="64"/>
  <c r="A159" i="55"/>
  <c r="A157" i="64"/>
  <c r="H159" i="64"/>
  <c r="D140" i="55"/>
  <c r="F140" i="55"/>
  <c r="B158" i="55"/>
  <c r="F158" i="64"/>
  <c r="H141" i="55"/>
  <c r="D155" i="64"/>
  <c r="B156" i="64"/>
  <c r="G143" i="55" l="1"/>
  <c r="E142" i="55"/>
  <c r="C142" i="55"/>
  <c r="E160" i="64"/>
  <c r="G160" i="64"/>
  <c r="A160" i="55"/>
  <c r="C157" i="64"/>
  <c r="A158" i="64"/>
  <c r="H142" i="55"/>
  <c r="B159" i="55"/>
  <c r="D141" i="55"/>
  <c r="B157" i="64"/>
  <c r="F159" i="64"/>
  <c r="F141" i="55"/>
  <c r="H160" i="64"/>
  <c r="D156" i="64"/>
  <c r="E143" i="55" l="1"/>
  <c r="G144" i="55"/>
  <c r="C143" i="55"/>
  <c r="E161" i="64"/>
  <c r="G161" i="64"/>
  <c r="C158" i="64"/>
  <c r="A161" i="55"/>
  <c r="A159" i="64"/>
  <c r="H161" i="64"/>
  <c r="F142" i="55"/>
  <c r="D142" i="55"/>
  <c r="D157" i="64"/>
  <c r="B158" i="64"/>
  <c r="H143" i="55"/>
  <c r="B160" i="55"/>
  <c r="F160" i="64"/>
  <c r="G145" i="55" l="1"/>
  <c r="C144" i="55"/>
  <c r="E144" i="55"/>
  <c r="E162" i="64"/>
  <c r="G162" i="64"/>
  <c r="A162" i="55"/>
  <c r="C159" i="64"/>
  <c r="A160" i="64"/>
  <c r="H144" i="55"/>
  <c r="F143" i="55"/>
  <c r="D158" i="64"/>
  <c r="B159" i="64"/>
  <c r="B161" i="55"/>
  <c r="D143" i="55"/>
  <c r="H162" i="64"/>
  <c r="F161" i="64"/>
  <c r="C145" i="55" l="1"/>
  <c r="G146" i="55"/>
  <c r="E145" i="55"/>
  <c r="E163" i="64"/>
  <c r="G163" i="64"/>
  <c r="C160" i="64"/>
  <c r="A163" i="55"/>
  <c r="A161" i="64"/>
  <c r="D144" i="55"/>
  <c r="D159" i="64"/>
  <c r="F144" i="55"/>
  <c r="B162" i="55"/>
  <c r="F162" i="64"/>
  <c r="B160" i="64"/>
  <c r="H145" i="55"/>
  <c r="H163" i="64"/>
  <c r="G147" i="55" l="1"/>
  <c r="C146" i="55"/>
  <c r="E146" i="55"/>
  <c r="E164" i="64"/>
  <c r="G164" i="64"/>
  <c r="A164" i="55"/>
  <c r="C161" i="64"/>
  <c r="A162" i="64"/>
  <c r="H164" i="64"/>
  <c r="H146" i="55"/>
  <c r="F145" i="55"/>
  <c r="D145" i="55"/>
  <c r="D160" i="64"/>
  <c r="F163" i="64"/>
  <c r="B161" i="64"/>
  <c r="B163" i="55"/>
  <c r="C147" i="55" l="1"/>
  <c r="E147" i="55"/>
  <c r="G148" i="55"/>
  <c r="E165" i="64"/>
  <c r="G165" i="64"/>
  <c r="C162" i="64"/>
  <c r="A165" i="55"/>
  <c r="A163" i="64"/>
  <c r="D161" i="64"/>
  <c r="B164" i="55"/>
  <c r="D146" i="55"/>
  <c r="H147" i="55"/>
  <c r="H165" i="64"/>
  <c r="F146" i="55"/>
  <c r="F164" i="64"/>
  <c r="B162" i="64"/>
  <c r="E148" i="55" l="1"/>
  <c r="G149" i="55"/>
  <c r="C148" i="55"/>
  <c r="E166" i="64"/>
  <c r="G166" i="64"/>
  <c r="A166" i="55"/>
  <c r="C163" i="64"/>
  <c r="A164" i="64"/>
  <c r="B163" i="64"/>
  <c r="F147" i="55"/>
  <c r="D147" i="55"/>
  <c r="H148" i="55"/>
  <c r="D162" i="64"/>
  <c r="F165" i="64"/>
  <c r="B165" i="55"/>
  <c r="H166" i="64"/>
  <c r="G150" i="55" l="1"/>
  <c r="C149" i="55"/>
  <c r="E149" i="55"/>
  <c r="E167" i="64"/>
  <c r="G167" i="64"/>
  <c r="C164" i="64"/>
  <c r="A167" i="55"/>
  <c r="A165" i="64"/>
  <c r="B164" i="64"/>
  <c r="H149" i="55"/>
  <c r="F148" i="55"/>
  <c r="H167" i="64"/>
  <c r="D163" i="64"/>
  <c r="D148" i="55"/>
  <c r="F166" i="64"/>
  <c r="B166" i="55"/>
  <c r="C150" i="55" l="1"/>
  <c r="E150" i="55"/>
  <c r="G151" i="55"/>
  <c r="E168" i="64"/>
  <c r="G168" i="64"/>
  <c r="A168" i="55"/>
  <c r="C165" i="64"/>
  <c r="A166" i="64"/>
  <c r="H150" i="55"/>
  <c r="B167" i="55"/>
  <c r="F167" i="64"/>
  <c r="D149" i="55"/>
  <c r="F149" i="55"/>
  <c r="B165" i="64"/>
  <c r="D164" i="64"/>
  <c r="H168" i="64"/>
  <c r="E151" i="55" l="1"/>
  <c r="G152" i="55"/>
  <c r="C151" i="55"/>
  <c r="E169" i="64"/>
  <c r="G169" i="64"/>
  <c r="C166" i="64"/>
  <c r="A169" i="55"/>
  <c r="A167" i="64"/>
  <c r="F150" i="55"/>
  <c r="D150" i="55"/>
  <c r="F168" i="64"/>
  <c r="B168" i="55"/>
  <c r="H169" i="64"/>
  <c r="H151" i="55"/>
  <c r="D165" i="64"/>
  <c r="B166" i="64"/>
  <c r="G153" i="55" l="1"/>
  <c r="E152" i="55"/>
  <c r="C152" i="55"/>
  <c r="E170" i="64"/>
  <c r="G170" i="64"/>
  <c r="A170" i="55"/>
  <c r="C167" i="64"/>
  <c r="A168" i="64"/>
  <c r="F169" i="64"/>
  <c r="D166" i="64"/>
  <c r="B169" i="55"/>
  <c r="H152" i="55"/>
  <c r="D151" i="55"/>
  <c r="F151" i="55"/>
  <c r="B167" i="64"/>
  <c r="H170" i="64"/>
  <c r="E153" i="55" l="1"/>
  <c r="C153" i="55"/>
  <c r="G154" i="55"/>
  <c r="E171" i="64"/>
  <c r="G171" i="64"/>
  <c r="C168" i="64"/>
  <c r="A171" i="55"/>
  <c r="A169" i="64"/>
  <c r="B168" i="64"/>
  <c r="F152" i="55"/>
  <c r="H153" i="55"/>
  <c r="H171" i="64"/>
  <c r="D167" i="64"/>
  <c r="D152" i="55"/>
  <c r="F170" i="64"/>
  <c r="B170" i="55"/>
  <c r="C154" i="55" l="1"/>
  <c r="G155" i="55"/>
  <c r="E154" i="55"/>
  <c r="E172" i="64"/>
  <c r="G172" i="64"/>
  <c r="A172" i="55"/>
  <c r="C169" i="64"/>
  <c r="A170" i="64"/>
  <c r="F153" i="55"/>
  <c r="F171" i="64"/>
  <c r="D153" i="55"/>
  <c r="D168" i="64"/>
  <c r="H172" i="64"/>
  <c r="H154" i="55"/>
  <c r="B171" i="55"/>
  <c r="B169" i="64"/>
  <c r="G156" i="55" l="1"/>
  <c r="E155" i="55"/>
  <c r="C155" i="55"/>
  <c r="E173" i="64"/>
  <c r="G173" i="64"/>
  <c r="C170" i="64"/>
  <c r="A173" i="55"/>
  <c r="A171" i="64"/>
  <c r="D154" i="55"/>
  <c r="B172" i="55"/>
  <c r="H155" i="55"/>
  <c r="D169" i="64"/>
  <c r="F154" i="55"/>
  <c r="B170" i="64"/>
  <c r="F172" i="64"/>
  <c r="H173" i="64"/>
  <c r="E156" i="55" l="1"/>
  <c r="C156" i="55"/>
  <c r="G157" i="55"/>
  <c r="E174" i="64"/>
  <c r="G174" i="64"/>
  <c r="A174" i="55"/>
  <c r="C171" i="64"/>
  <c r="A172" i="64"/>
  <c r="B171" i="64"/>
  <c r="F155" i="55"/>
  <c r="H156" i="55"/>
  <c r="D170" i="64"/>
  <c r="D155" i="55"/>
  <c r="B173" i="55"/>
  <c r="F173" i="64"/>
  <c r="H174" i="64"/>
  <c r="C157" i="55" l="1"/>
  <c r="G158" i="55"/>
  <c r="E157" i="55"/>
  <c r="E175" i="64"/>
  <c r="G175" i="64"/>
  <c r="C172" i="64"/>
  <c r="A175" i="55"/>
  <c r="A173" i="64"/>
  <c r="F174" i="64"/>
  <c r="B174" i="55"/>
  <c r="H175" i="64"/>
  <c r="D156" i="55"/>
  <c r="F156" i="55"/>
  <c r="H157" i="55"/>
  <c r="B172" i="64"/>
  <c r="D171" i="64"/>
  <c r="G159" i="55" l="1"/>
  <c r="E158" i="55"/>
  <c r="C158" i="55"/>
  <c r="E176" i="64"/>
  <c r="G176" i="64"/>
  <c r="A176" i="55"/>
  <c r="C173" i="64"/>
  <c r="A174" i="64"/>
  <c r="D157" i="55"/>
  <c r="B175" i="55"/>
  <c r="H158" i="55"/>
  <c r="B173" i="64"/>
  <c r="H176" i="64"/>
  <c r="F157" i="55"/>
  <c r="D172" i="64"/>
  <c r="F175" i="64"/>
  <c r="E159" i="55" l="1"/>
  <c r="C159" i="55"/>
  <c r="G160" i="55"/>
  <c r="E177" i="64"/>
  <c r="G177" i="64"/>
  <c r="C174" i="64"/>
  <c r="A177" i="55"/>
  <c r="A175" i="64"/>
  <c r="H159" i="55"/>
  <c r="B176" i="55"/>
  <c r="F158" i="55"/>
  <c r="F176" i="64"/>
  <c r="H177" i="64"/>
  <c r="D158" i="55"/>
  <c r="B174" i="64"/>
  <c r="D173" i="64"/>
  <c r="C160" i="55" l="1"/>
  <c r="G161" i="55"/>
  <c r="E160" i="55"/>
  <c r="E178" i="64"/>
  <c r="G178" i="64"/>
  <c r="A178" i="55"/>
  <c r="C175" i="64"/>
  <c r="A176" i="64"/>
  <c r="D159" i="55"/>
  <c r="B177" i="55"/>
  <c r="F159" i="55"/>
  <c r="D174" i="64"/>
  <c r="F177" i="64"/>
  <c r="H160" i="55"/>
  <c r="B175" i="64"/>
  <c r="H178" i="64"/>
  <c r="G162" i="55" l="1"/>
  <c r="C161" i="55"/>
  <c r="E161" i="55"/>
  <c r="E179" i="64"/>
  <c r="G179" i="64"/>
  <c r="C176" i="64"/>
  <c r="A179" i="55"/>
  <c r="A177" i="64"/>
  <c r="B176" i="64"/>
  <c r="H161" i="55"/>
  <c r="F160" i="55"/>
  <c r="B178" i="55"/>
  <c r="D175" i="64"/>
  <c r="D160" i="55"/>
  <c r="H179" i="64"/>
  <c r="F178" i="64"/>
  <c r="C162" i="55" l="1"/>
  <c r="E162" i="55"/>
  <c r="G163" i="55"/>
  <c r="E180" i="64"/>
  <c r="G180" i="64"/>
  <c r="A180" i="55"/>
  <c r="C177" i="64"/>
  <c r="A178" i="64"/>
  <c r="D176" i="64"/>
  <c r="D161" i="55"/>
  <c r="H162" i="55"/>
  <c r="H180" i="64"/>
  <c r="F161" i="55"/>
  <c r="B177" i="64"/>
  <c r="F179" i="64"/>
  <c r="B179" i="55"/>
  <c r="E163" i="55" l="1"/>
  <c r="G164" i="55"/>
  <c r="C163" i="55"/>
  <c r="E181" i="64"/>
  <c r="G181" i="64"/>
  <c r="C178" i="64"/>
  <c r="A181" i="55"/>
  <c r="A179" i="64"/>
  <c r="H181" i="64"/>
  <c r="F162" i="55"/>
  <c r="D162" i="55"/>
  <c r="H163" i="55"/>
  <c r="B178" i="64"/>
  <c r="D177" i="64"/>
  <c r="F180" i="64"/>
  <c r="B180" i="55"/>
  <c r="G165" i="55" l="1"/>
  <c r="C164" i="55"/>
  <c r="E164" i="55"/>
  <c r="E182" i="64"/>
  <c r="G182" i="64"/>
  <c r="A182" i="55"/>
  <c r="C179" i="64"/>
  <c r="A180" i="64"/>
  <c r="H164" i="55"/>
  <c r="F163" i="55"/>
  <c r="B181" i="55"/>
  <c r="F181" i="64"/>
  <c r="B179" i="64"/>
  <c r="D178" i="64"/>
  <c r="D163" i="55"/>
  <c r="H182" i="64"/>
  <c r="C165" i="55" l="1"/>
  <c r="E165" i="55"/>
  <c r="G166" i="55"/>
  <c r="E183" i="64"/>
  <c r="G183" i="64"/>
  <c r="C180" i="64"/>
  <c r="A183" i="55"/>
  <c r="A181" i="64"/>
  <c r="D164" i="55"/>
  <c r="B182" i="55"/>
  <c r="B180" i="64"/>
  <c r="H165" i="55"/>
  <c r="F182" i="64"/>
  <c r="F164" i="55"/>
  <c r="D179" i="64"/>
  <c r="H183" i="64"/>
  <c r="E166" i="55" l="1"/>
  <c r="C166" i="55"/>
  <c r="G167" i="55"/>
  <c r="E184" i="64"/>
  <c r="G184" i="64"/>
  <c r="A184" i="55"/>
  <c r="C181" i="64"/>
  <c r="A182" i="64"/>
  <c r="D180" i="64"/>
  <c r="F165" i="55"/>
  <c r="H166" i="55"/>
  <c r="H184" i="64"/>
  <c r="B183" i="55"/>
  <c r="D165" i="55"/>
  <c r="F183" i="64"/>
  <c r="B181" i="64"/>
  <c r="C167" i="55" l="1"/>
  <c r="G168" i="55"/>
  <c r="E167" i="55"/>
  <c r="E185" i="64"/>
  <c r="G185" i="64"/>
  <c r="C182" i="64"/>
  <c r="A185" i="55"/>
  <c r="A183" i="64"/>
  <c r="D166" i="55"/>
  <c r="F184" i="64"/>
  <c r="F166" i="55"/>
  <c r="D181" i="64"/>
  <c r="B182" i="64"/>
  <c r="H167" i="55"/>
  <c r="H185" i="64"/>
  <c r="B184" i="55"/>
  <c r="G169" i="55" l="1"/>
  <c r="C168" i="55"/>
  <c r="E168" i="55"/>
  <c r="E186" i="64"/>
  <c r="G186" i="64"/>
  <c r="A186" i="55"/>
  <c r="C183" i="64"/>
  <c r="A184" i="64"/>
  <c r="H168" i="55"/>
  <c r="B185" i="55"/>
  <c r="F167" i="55"/>
  <c r="H186" i="64"/>
  <c r="B183" i="64"/>
  <c r="D167" i="55"/>
  <c r="D182" i="64"/>
  <c r="F185" i="64"/>
  <c r="C169" i="55" l="1"/>
  <c r="G170" i="55"/>
  <c r="E169" i="55"/>
  <c r="E187" i="64"/>
  <c r="G187" i="64"/>
  <c r="C184" i="64"/>
  <c r="A187" i="55"/>
  <c r="A185" i="64"/>
  <c r="B184" i="64"/>
  <c r="B186" i="55"/>
  <c r="D168" i="55"/>
  <c r="F168" i="55"/>
  <c r="H187" i="64"/>
  <c r="F186" i="64"/>
  <c r="H169" i="55"/>
  <c r="D183" i="64"/>
  <c r="G171" i="55" l="1"/>
  <c r="E170" i="55"/>
  <c r="C170" i="55"/>
  <c r="E188" i="64"/>
  <c r="G188" i="64"/>
  <c r="A188" i="55"/>
  <c r="C185" i="64"/>
  <c r="A186" i="64"/>
  <c r="D169" i="55"/>
  <c r="D184" i="64"/>
  <c r="B185" i="64"/>
  <c r="H170" i="55"/>
  <c r="F169" i="55"/>
  <c r="F187" i="64"/>
  <c r="H188" i="64"/>
  <c r="B187" i="55"/>
  <c r="E171" i="55" l="1"/>
  <c r="C171" i="55"/>
  <c r="G172" i="55"/>
  <c r="E189" i="64"/>
  <c r="G189" i="64"/>
  <c r="C186" i="64"/>
  <c r="A189" i="55"/>
  <c r="A187" i="64"/>
  <c r="F188" i="64"/>
  <c r="F170" i="55"/>
  <c r="H171" i="55"/>
  <c r="B186" i="64"/>
  <c r="H189" i="64"/>
  <c r="D170" i="55"/>
  <c r="B188" i="55"/>
  <c r="D185" i="64"/>
  <c r="C172" i="55" l="1"/>
  <c r="G173" i="55"/>
  <c r="E172" i="55"/>
  <c r="E190" i="64"/>
  <c r="G190" i="64"/>
  <c r="A190" i="55"/>
  <c r="C187" i="64"/>
  <c r="A188" i="64"/>
  <c r="D171" i="55"/>
  <c r="F189" i="64"/>
  <c r="F171" i="55"/>
  <c r="B187" i="64"/>
  <c r="H172" i="55"/>
  <c r="B189" i="55"/>
  <c r="D186" i="64"/>
  <c r="H190" i="64"/>
  <c r="G174" i="55" l="1"/>
  <c r="C173" i="55"/>
  <c r="E173" i="55"/>
  <c r="E191" i="64"/>
  <c r="G191" i="64"/>
  <c r="A191" i="55"/>
  <c r="C188" i="64"/>
  <c r="A189" i="64"/>
  <c r="H191" i="64"/>
  <c r="H173" i="55"/>
  <c r="F172" i="55"/>
  <c r="D172" i="55"/>
  <c r="B188" i="64"/>
  <c r="B190" i="55"/>
  <c r="F190" i="64"/>
  <c r="D187" i="64"/>
  <c r="C174" i="55" l="1"/>
  <c r="E174" i="55"/>
  <c r="G175" i="55"/>
  <c r="E192" i="64"/>
  <c r="G192" i="64"/>
  <c r="C189" i="64"/>
  <c r="A192" i="55"/>
  <c r="A190" i="64"/>
  <c r="F191" i="64"/>
  <c r="D173" i="55"/>
  <c r="H174" i="55"/>
  <c r="D188" i="64"/>
  <c r="B189" i="64"/>
  <c r="F173" i="55"/>
  <c r="H192" i="64"/>
  <c r="B191" i="55"/>
  <c r="E175" i="55" l="1"/>
  <c r="G176" i="55"/>
  <c r="C175" i="55"/>
  <c r="E193" i="64"/>
  <c r="G193" i="64"/>
  <c r="A193" i="55"/>
  <c r="C190" i="64"/>
  <c r="A191" i="64"/>
  <c r="D174" i="55"/>
  <c r="B190" i="64"/>
  <c r="B192" i="55"/>
  <c r="F174" i="55"/>
  <c r="D189" i="64"/>
  <c r="F192" i="64"/>
  <c r="H175" i="55"/>
  <c r="H193" i="64"/>
  <c r="G177" i="55" l="1"/>
  <c r="C176" i="55"/>
  <c r="E176" i="55"/>
  <c r="E194" i="64"/>
  <c r="G194" i="64"/>
  <c r="C191" i="64"/>
  <c r="A194" i="55"/>
  <c r="A192" i="64"/>
  <c r="H176" i="55"/>
  <c r="F193" i="64"/>
  <c r="F175" i="55"/>
  <c r="D190" i="64"/>
  <c r="D175" i="55"/>
  <c r="B191" i="64"/>
  <c r="B193" i="55"/>
  <c r="H194" i="64"/>
  <c r="C177" i="55" l="1"/>
  <c r="G178" i="55"/>
  <c r="E177" i="55"/>
  <c r="E195" i="64"/>
  <c r="G195" i="64"/>
  <c r="A195" i="55"/>
  <c r="C192" i="64"/>
  <c r="A193" i="64"/>
  <c r="B194" i="55"/>
  <c r="D176" i="55"/>
  <c r="F176" i="55"/>
  <c r="B192" i="64"/>
  <c r="H195" i="64"/>
  <c r="H177" i="55"/>
  <c r="F194" i="64"/>
  <c r="D191" i="64"/>
  <c r="G179" i="55" l="1"/>
  <c r="E178" i="55"/>
  <c r="C178" i="55"/>
  <c r="E196" i="64"/>
  <c r="G196" i="64"/>
  <c r="C193" i="64"/>
  <c r="A196" i="55"/>
  <c r="A194" i="64"/>
  <c r="H178" i="55"/>
  <c r="D177" i="55"/>
  <c r="B193" i="64"/>
  <c r="H196" i="64"/>
  <c r="B195" i="55"/>
  <c r="F177" i="55"/>
  <c r="D192" i="64"/>
  <c r="F195" i="64"/>
  <c r="E179" i="55" l="1"/>
  <c r="C179" i="55"/>
  <c r="G180" i="55"/>
  <c r="E197" i="64"/>
  <c r="G197" i="64"/>
  <c r="A197" i="55"/>
  <c r="C194" i="64"/>
  <c r="A195" i="64"/>
  <c r="B196" i="55"/>
  <c r="B194" i="64"/>
  <c r="F178" i="55"/>
  <c r="H179" i="55"/>
  <c r="D178" i="55"/>
  <c r="F196" i="64"/>
  <c r="H197" i="64"/>
  <c r="D193" i="64"/>
  <c r="C180" i="55" l="1"/>
  <c r="G181" i="55"/>
  <c r="E180" i="55"/>
  <c r="E198" i="64"/>
  <c r="G198" i="64"/>
  <c r="C195" i="64"/>
  <c r="A198" i="55"/>
  <c r="A196" i="64"/>
  <c r="D179" i="55"/>
  <c r="H198" i="64"/>
  <c r="F179" i="55"/>
  <c r="H180" i="55"/>
  <c r="B197" i="55"/>
  <c r="D194" i="64"/>
  <c r="F197" i="64"/>
  <c r="B195" i="64"/>
  <c r="G182" i="55" l="1"/>
  <c r="C181" i="55"/>
  <c r="E181" i="55"/>
  <c r="E199" i="64"/>
  <c r="G199" i="64"/>
  <c r="A199" i="55"/>
  <c r="C196" i="64"/>
  <c r="A197" i="64"/>
  <c r="F198" i="64"/>
  <c r="H199" i="64"/>
  <c r="H181" i="55"/>
  <c r="F180" i="55"/>
  <c r="B198" i="55"/>
  <c r="B196" i="64"/>
  <c r="D180" i="55"/>
  <c r="D195" i="64"/>
  <c r="C182" i="55" l="1"/>
  <c r="E182" i="55"/>
  <c r="G183" i="55"/>
  <c r="E200" i="64"/>
  <c r="G200" i="64"/>
  <c r="C197" i="64"/>
  <c r="A200" i="55"/>
  <c r="A198" i="64"/>
  <c r="D181" i="55"/>
  <c r="B197" i="64"/>
  <c r="D196" i="64"/>
  <c r="H182" i="55"/>
  <c r="F181" i="55"/>
  <c r="F199" i="64"/>
  <c r="H200" i="64"/>
  <c r="B199" i="55"/>
  <c r="E183" i="55" l="1"/>
  <c r="C183" i="55"/>
  <c r="G184" i="55"/>
  <c r="E201" i="64"/>
  <c r="G201" i="64"/>
  <c r="A201" i="55"/>
  <c r="C198" i="64"/>
  <c r="A199" i="64"/>
  <c r="F200" i="64"/>
  <c r="B198" i="64"/>
  <c r="F182" i="55"/>
  <c r="H183" i="55"/>
  <c r="B200" i="55"/>
  <c r="H201" i="64"/>
  <c r="D182" i="55"/>
  <c r="D197" i="64"/>
  <c r="C184" i="55" l="1"/>
  <c r="G185" i="55"/>
  <c r="E184" i="55"/>
  <c r="E202" i="64"/>
  <c r="G202" i="64"/>
  <c r="C199" i="64"/>
  <c r="A202" i="55"/>
  <c r="A200" i="64"/>
  <c r="F201" i="64"/>
  <c r="D183" i="55"/>
  <c r="F183" i="55"/>
  <c r="B201" i="55"/>
  <c r="B199" i="64"/>
  <c r="H184" i="55"/>
  <c r="D198" i="64"/>
  <c r="H202" i="64"/>
  <c r="G186" i="55" l="1"/>
  <c r="E185" i="55"/>
  <c r="C185" i="55"/>
  <c r="E203" i="64"/>
  <c r="G203" i="64"/>
  <c r="A203" i="55"/>
  <c r="C200" i="64"/>
  <c r="A201" i="64"/>
  <c r="H203" i="64"/>
  <c r="H185" i="55"/>
  <c r="D184" i="55"/>
  <c r="F184" i="55"/>
  <c r="B200" i="64"/>
  <c r="F202" i="64"/>
  <c r="B202" i="55"/>
  <c r="D199" i="64"/>
  <c r="E186" i="55" l="1"/>
  <c r="C186" i="55"/>
  <c r="G187" i="55"/>
  <c r="E204" i="64"/>
  <c r="G204" i="64"/>
  <c r="C201" i="64"/>
  <c r="A204" i="55"/>
  <c r="A202" i="64"/>
  <c r="B201" i="64"/>
  <c r="D200" i="64"/>
  <c r="B203" i="55"/>
  <c r="F185" i="55"/>
  <c r="H186" i="55"/>
  <c r="F203" i="64"/>
  <c r="H204" i="64"/>
  <c r="D185" i="55"/>
  <c r="C187" i="55" l="1"/>
  <c r="G188" i="55"/>
  <c r="E187" i="55"/>
  <c r="E205" i="64"/>
  <c r="G205" i="64"/>
  <c r="A205" i="55"/>
  <c r="C202" i="64"/>
  <c r="A203" i="64"/>
  <c r="D186" i="55"/>
  <c r="F204" i="64"/>
  <c r="F186" i="55"/>
  <c r="H205" i="64"/>
  <c r="B204" i="55"/>
  <c r="H187" i="55"/>
  <c r="D201" i="64"/>
  <c r="B202" i="64"/>
  <c r="G189" i="55" l="1"/>
  <c r="C188" i="55"/>
  <c r="E188" i="55"/>
  <c r="E206" i="64"/>
  <c r="G206" i="64"/>
  <c r="C203" i="64"/>
  <c r="A206" i="55"/>
  <c r="A204" i="64"/>
  <c r="B205" i="55"/>
  <c r="H188" i="55"/>
  <c r="F187" i="55"/>
  <c r="D202" i="64"/>
  <c r="H206" i="64"/>
  <c r="D187" i="55"/>
  <c r="F205" i="64"/>
  <c r="B203" i="64"/>
  <c r="C189" i="55" l="1"/>
  <c r="E189" i="55"/>
  <c r="G190" i="55"/>
  <c r="E207" i="64"/>
  <c r="G207" i="64"/>
  <c r="A207" i="55"/>
  <c r="C204" i="64"/>
  <c r="A205" i="64"/>
  <c r="D203" i="64"/>
  <c r="F206" i="64"/>
  <c r="D188" i="55"/>
  <c r="H189" i="55"/>
  <c r="B204" i="64"/>
  <c r="H207" i="64"/>
  <c r="F188" i="55"/>
  <c r="B206" i="55"/>
  <c r="E190" i="55" l="1"/>
  <c r="G191" i="55"/>
  <c r="C190" i="55"/>
  <c r="E208" i="64"/>
  <c r="G208" i="64"/>
  <c r="C205" i="64"/>
  <c r="A208" i="55"/>
  <c r="A206" i="64"/>
  <c r="F189" i="55"/>
  <c r="F207" i="64"/>
  <c r="D204" i="64"/>
  <c r="D189" i="55"/>
  <c r="B205" i="64"/>
  <c r="B207" i="55"/>
  <c r="H190" i="55"/>
  <c r="H208" i="64"/>
  <c r="G192" i="55" l="1"/>
  <c r="E191" i="55"/>
  <c r="C191" i="55"/>
  <c r="E209" i="64"/>
  <c r="G209" i="64"/>
  <c r="A209" i="55"/>
  <c r="C206" i="64"/>
  <c r="A207" i="64"/>
  <c r="D190" i="55"/>
  <c r="F208" i="64"/>
  <c r="H191" i="55"/>
  <c r="B208" i="55"/>
  <c r="F190" i="55"/>
  <c r="B206" i="64"/>
  <c r="D205" i="64"/>
  <c r="H209" i="64"/>
  <c r="E192" i="55" l="1"/>
  <c r="C192" i="55"/>
  <c r="G193" i="55"/>
  <c r="E210" i="64"/>
  <c r="G210" i="64"/>
  <c r="C207" i="64"/>
  <c r="A210" i="55"/>
  <c r="A208" i="64"/>
  <c r="B209" i="55"/>
  <c r="F191" i="55"/>
  <c r="H192" i="55"/>
  <c r="H210" i="64"/>
  <c r="D206" i="64"/>
  <c r="D191" i="55"/>
  <c r="F209" i="64"/>
  <c r="B207" i="64"/>
  <c r="C193" i="55" l="1"/>
  <c r="G194" i="55"/>
  <c r="E193" i="55"/>
  <c r="E211" i="64"/>
  <c r="G211" i="64"/>
  <c r="A211" i="55"/>
  <c r="C208" i="64"/>
  <c r="A209" i="64"/>
  <c r="B210" i="55"/>
  <c r="D192" i="55"/>
  <c r="F192" i="55"/>
  <c r="F210" i="64"/>
  <c r="B208" i="64"/>
  <c r="H193" i="55"/>
  <c r="D207" i="64"/>
  <c r="H211" i="64"/>
  <c r="G195" i="55" l="1"/>
  <c r="E194" i="55"/>
  <c r="C194" i="55"/>
  <c r="E212" i="64"/>
  <c r="G212" i="64"/>
  <c r="C209" i="64"/>
  <c r="A212" i="55"/>
  <c r="A210" i="64"/>
  <c r="D193" i="55"/>
  <c r="H194" i="55"/>
  <c r="B211" i="55"/>
  <c r="D208" i="64"/>
  <c r="F193" i="55"/>
  <c r="B209" i="64"/>
  <c r="F211" i="64"/>
  <c r="H212" i="64"/>
  <c r="E195" i="55" l="1"/>
  <c r="C195" i="55"/>
  <c r="G196" i="55"/>
  <c r="E213" i="64"/>
  <c r="G213" i="64"/>
  <c r="A213" i="55"/>
  <c r="C210" i="64"/>
  <c r="A211" i="64"/>
  <c r="B210" i="64"/>
  <c r="B212" i="55"/>
  <c r="F212" i="64"/>
  <c r="F194" i="55"/>
  <c r="H195" i="55"/>
  <c r="D209" i="64"/>
  <c r="H213" i="64"/>
  <c r="D194" i="55"/>
  <c r="C196" i="55" l="1"/>
  <c r="G197" i="55"/>
  <c r="E196" i="55"/>
  <c r="E214" i="64"/>
  <c r="G214" i="64"/>
  <c r="C211" i="64"/>
  <c r="A214" i="55"/>
  <c r="A212" i="64"/>
  <c r="B211" i="64"/>
  <c r="D210" i="64"/>
  <c r="D195" i="55"/>
  <c r="F195" i="55"/>
  <c r="F213" i="64"/>
  <c r="H214" i="64"/>
  <c r="H196" i="55"/>
  <c r="B213" i="55"/>
  <c r="G198" i="55" l="1"/>
  <c r="E197" i="55"/>
  <c r="C197" i="55"/>
  <c r="E215" i="64"/>
  <c r="G215" i="64"/>
  <c r="A215" i="55"/>
  <c r="C212" i="64"/>
  <c r="A213" i="64"/>
  <c r="B214" i="55"/>
  <c r="H197" i="55"/>
  <c r="D196" i="55"/>
  <c r="F196" i="55"/>
  <c r="F214" i="64"/>
  <c r="B212" i="64"/>
  <c r="H215" i="64"/>
  <c r="D211" i="64"/>
  <c r="E198" i="55" l="1"/>
  <c r="C198" i="55"/>
  <c r="G199" i="55"/>
  <c r="E216" i="64"/>
  <c r="G216" i="64"/>
  <c r="C213" i="64"/>
  <c r="A216" i="55"/>
  <c r="A214" i="64"/>
  <c r="F215" i="64"/>
  <c r="B213" i="64"/>
  <c r="D212" i="64"/>
  <c r="F197" i="55"/>
  <c r="H198" i="55"/>
  <c r="H216" i="64"/>
  <c r="D197" i="55"/>
  <c r="B215" i="55"/>
  <c r="C199" i="55" l="1"/>
  <c r="G200" i="55"/>
  <c r="E199" i="55"/>
  <c r="E217" i="64"/>
  <c r="G217" i="64"/>
  <c r="A217" i="55"/>
  <c r="C214" i="64"/>
  <c r="A215" i="64"/>
  <c r="F216" i="64"/>
  <c r="H217" i="64"/>
  <c r="D213" i="64"/>
  <c r="D198" i="55"/>
  <c r="F198" i="55"/>
  <c r="B214" i="64"/>
  <c r="H199" i="55"/>
  <c r="B216" i="55"/>
  <c r="G201" i="55" l="1"/>
  <c r="E200" i="55"/>
  <c r="C200" i="55"/>
  <c r="E218" i="64"/>
  <c r="G218" i="64"/>
  <c r="C215" i="64"/>
  <c r="A218" i="55"/>
  <c r="A216" i="64"/>
  <c r="H218" i="64"/>
  <c r="H200" i="55"/>
  <c r="D199" i="55"/>
  <c r="F199" i="55"/>
  <c r="D214" i="64"/>
  <c r="B217" i="55"/>
  <c r="B215" i="64"/>
  <c r="F217" i="64"/>
  <c r="E201" i="55" l="1"/>
  <c r="C201" i="55"/>
  <c r="G202" i="55"/>
  <c r="E219" i="64"/>
  <c r="G219" i="64"/>
  <c r="A219" i="55"/>
  <c r="C216" i="64"/>
  <c r="A217" i="64"/>
  <c r="F200" i="55"/>
  <c r="H201" i="55"/>
  <c r="F218" i="64"/>
  <c r="D200" i="55"/>
  <c r="B216" i="64"/>
  <c r="H219" i="64"/>
  <c r="D215" i="64"/>
  <c r="B218" i="55"/>
  <c r="C202" i="55" l="1"/>
  <c r="G203" i="55"/>
  <c r="E202" i="55"/>
  <c r="E220" i="64"/>
  <c r="G220" i="64"/>
  <c r="C217" i="64"/>
  <c r="A220" i="55"/>
  <c r="A218" i="64"/>
  <c r="B219" i="55"/>
  <c r="F219" i="64"/>
  <c r="D201" i="55"/>
  <c r="F201" i="55"/>
  <c r="H202" i="55"/>
  <c r="D216" i="64"/>
  <c r="H220" i="64"/>
  <c r="B217" i="64"/>
  <c r="G204" i="55" l="1"/>
  <c r="E203" i="55"/>
  <c r="C203" i="55"/>
  <c r="E221" i="64"/>
  <c r="G221" i="64"/>
  <c r="A221" i="55"/>
  <c r="C218" i="64"/>
  <c r="A219" i="64"/>
  <c r="D202" i="55"/>
  <c r="B218" i="64"/>
  <c r="H203" i="55"/>
  <c r="H221" i="64"/>
  <c r="B220" i="55"/>
  <c r="F202" i="55"/>
  <c r="F220" i="64"/>
  <c r="D217" i="64"/>
  <c r="E204" i="55" l="1"/>
  <c r="C204" i="55"/>
  <c r="G205" i="55"/>
  <c r="E222" i="64"/>
  <c r="G222" i="64"/>
  <c r="C219" i="64"/>
  <c r="A222" i="55"/>
  <c r="A220" i="64"/>
  <c r="H204" i="55"/>
  <c r="H222" i="64"/>
  <c r="F203" i="55"/>
  <c r="D218" i="64"/>
  <c r="B219" i="64"/>
  <c r="D203" i="55"/>
  <c r="B221" i="55"/>
  <c r="F221" i="64"/>
  <c r="C205" i="55" l="1"/>
  <c r="G206" i="55"/>
  <c r="E205" i="55"/>
  <c r="E223" i="64"/>
  <c r="G223" i="64"/>
  <c r="A223" i="55"/>
  <c r="C220" i="64"/>
  <c r="A221" i="64"/>
  <c r="B222" i="55"/>
  <c r="F222" i="64"/>
  <c r="D204" i="55"/>
  <c r="F204" i="55"/>
  <c r="D219" i="64"/>
  <c r="H223" i="64"/>
  <c r="H205" i="55"/>
  <c r="B220" i="64"/>
  <c r="G207" i="55" l="1"/>
  <c r="E206" i="55"/>
  <c r="C206" i="55"/>
  <c r="E224" i="64"/>
  <c r="G224" i="64"/>
  <c r="C221" i="64"/>
  <c r="A224" i="55"/>
  <c r="A222" i="64"/>
  <c r="H206" i="55"/>
  <c r="B221" i="64"/>
  <c r="D205" i="55"/>
  <c r="B223" i="55"/>
  <c r="H224" i="64"/>
  <c r="F205" i="55"/>
  <c r="D220" i="64"/>
  <c r="F223" i="64"/>
  <c r="E207" i="55" l="1"/>
  <c r="G208" i="55"/>
  <c r="C207" i="55"/>
  <c r="E225" i="64"/>
  <c r="G225" i="64"/>
  <c r="A225" i="55"/>
  <c r="C222" i="64"/>
  <c r="A223" i="64"/>
  <c r="D221" i="64"/>
  <c r="F206" i="55"/>
  <c r="D206" i="55"/>
  <c r="F224" i="64"/>
  <c r="H225" i="64"/>
  <c r="H207" i="55"/>
  <c r="B222" i="64"/>
  <c r="B224" i="55"/>
  <c r="G209" i="55" l="1"/>
  <c r="C208" i="55"/>
  <c r="E208" i="55"/>
  <c r="E226" i="64"/>
  <c r="G226" i="64"/>
  <c r="C223" i="64"/>
  <c r="A226" i="55"/>
  <c r="A224" i="64"/>
  <c r="F207" i="55"/>
  <c r="H226" i="64"/>
  <c r="H208" i="55"/>
  <c r="D207" i="55"/>
  <c r="D222" i="64"/>
  <c r="B223" i="64"/>
  <c r="B225" i="55"/>
  <c r="F225" i="64"/>
  <c r="C209" i="55" l="1"/>
  <c r="E209" i="55"/>
  <c r="G210" i="55"/>
  <c r="E227" i="64"/>
  <c r="G227" i="64"/>
  <c r="A227" i="55"/>
  <c r="C224" i="64"/>
  <c r="A225" i="64"/>
  <c r="D208" i="55"/>
  <c r="H209" i="55"/>
  <c r="D223" i="64"/>
  <c r="H227" i="64"/>
  <c r="B226" i="55"/>
  <c r="F208" i="55"/>
  <c r="F226" i="64"/>
  <c r="B224" i="64"/>
  <c r="E210" i="55" l="1"/>
  <c r="C210" i="55"/>
  <c r="G211" i="55"/>
  <c r="E228" i="64"/>
  <c r="G228" i="64"/>
  <c r="C225" i="64"/>
  <c r="A228" i="55"/>
  <c r="A226" i="64"/>
  <c r="H228" i="64"/>
  <c r="F227" i="64"/>
  <c r="F209" i="55"/>
  <c r="H210" i="55"/>
  <c r="B225" i="64"/>
  <c r="B227" i="55"/>
  <c r="D209" i="55"/>
  <c r="D224" i="64"/>
  <c r="C211" i="55" l="1"/>
  <c r="G212" i="55"/>
  <c r="E211" i="55"/>
  <c r="E229" i="64"/>
  <c r="G229" i="64"/>
  <c r="A229" i="55"/>
  <c r="C226" i="64"/>
  <c r="A227" i="64"/>
  <c r="F210" i="55"/>
  <c r="D225" i="64"/>
  <c r="H229" i="64"/>
  <c r="D210" i="55"/>
  <c r="H211" i="55"/>
  <c r="B226" i="64"/>
  <c r="B228" i="55"/>
  <c r="F228" i="64"/>
  <c r="G213" i="55" l="1"/>
  <c r="E212" i="55"/>
  <c r="C212" i="55"/>
  <c r="E230" i="64"/>
  <c r="G230" i="64"/>
  <c r="C227" i="64"/>
  <c r="A230" i="55"/>
  <c r="A228" i="64"/>
  <c r="D211" i="55"/>
  <c r="F229" i="64"/>
  <c r="H212" i="55"/>
  <c r="B229" i="55"/>
  <c r="F211" i="55"/>
  <c r="B227" i="64"/>
  <c r="D226" i="64"/>
  <c r="H230" i="64"/>
  <c r="E213" i="55" l="1"/>
  <c r="C213" i="55"/>
  <c r="G214" i="55"/>
  <c r="E231" i="64"/>
  <c r="G231" i="64"/>
  <c r="A231" i="55"/>
  <c r="C228" i="64"/>
  <c r="A229" i="64"/>
  <c r="H213" i="55"/>
  <c r="B230" i="55"/>
  <c r="H231" i="64"/>
  <c r="F212" i="55"/>
  <c r="D227" i="64"/>
  <c r="D212" i="55"/>
  <c r="F230" i="64"/>
  <c r="B228" i="64"/>
  <c r="C214" i="55" l="1"/>
  <c r="G215" i="55"/>
  <c r="E214" i="55"/>
  <c r="E232" i="64"/>
  <c r="G232" i="64"/>
  <c r="C229" i="64"/>
  <c r="A232" i="55"/>
  <c r="A230" i="64"/>
  <c r="B231" i="55"/>
  <c r="D213" i="55"/>
  <c r="F213" i="55"/>
  <c r="B229" i="64"/>
  <c r="F231" i="64"/>
  <c r="H214" i="55"/>
  <c r="H232" i="64"/>
  <c r="D228" i="64"/>
  <c r="G216" i="55" l="1"/>
  <c r="E215" i="55"/>
  <c r="C215" i="55"/>
  <c r="E233" i="64"/>
  <c r="G233" i="64"/>
  <c r="A233" i="55"/>
  <c r="C230" i="64"/>
  <c r="A231" i="64"/>
  <c r="B232" i="55"/>
  <c r="H215" i="55"/>
  <c r="D214" i="55"/>
  <c r="D229" i="64"/>
  <c r="F214" i="55"/>
  <c r="H233" i="64"/>
  <c r="F232" i="64"/>
  <c r="B230" i="64"/>
  <c r="E216" i="55" l="1"/>
  <c r="C216" i="55"/>
  <c r="G217" i="55"/>
  <c r="E234" i="64"/>
  <c r="G234" i="64"/>
  <c r="C231" i="64"/>
  <c r="A234" i="55"/>
  <c r="A232" i="64"/>
  <c r="B231" i="64"/>
  <c r="F215" i="55"/>
  <c r="H216" i="55"/>
  <c r="F233" i="64"/>
  <c r="B233" i="55"/>
  <c r="D215" i="55"/>
  <c r="H234" i="64"/>
  <c r="D230" i="64"/>
  <c r="C217" i="55" l="1"/>
  <c r="G218" i="55"/>
  <c r="E217" i="55"/>
  <c r="E235" i="64"/>
  <c r="G235" i="64"/>
  <c r="A235" i="55"/>
  <c r="C232" i="64"/>
  <c r="A233" i="64"/>
  <c r="B232" i="64"/>
  <c r="D216" i="55"/>
  <c r="F216" i="55"/>
  <c r="H217" i="55"/>
  <c r="B234" i="55"/>
  <c r="F234" i="64"/>
  <c r="H235" i="64"/>
  <c r="D231" i="64"/>
  <c r="G219" i="55" l="1"/>
  <c r="E218" i="55"/>
  <c r="C218" i="55"/>
  <c r="E236" i="64"/>
  <c r="G236" i="64"/>
  <c r="C233" i="64"/>
  <c r="A236" i="55"/>
  <c r="A234" i="64"/>
  <c r="H218" i="55"/>
  <c r="D217" i="55"/>
  <c r="F235" i="64"/>
  <c r="D232" i="64"/>
  <c r="F217" i="55"/>
  <c r="B235" i="55"/>
  <c r="B233" i="64"/>
  <c r="H236" i="64"/>
  <c r="E219" i="55" l="1"/>
  <c r="C219" i="55"/>
  <c r="G220" i="55"/>
  <c r="E237" i="64"/>
  <c r="G237" i="64"/>
  <c r="A237" i="55"/>
  <c r="C234" i="64"/>
  <c r="A235" i="64"/>
  <c r="H237" i="64"/>
  <c r="B236" i="55"/>
  <c r="F218" i="55"/>
  <c r="H219" i="55"/>
  <c r="D218" i="55"/>
  <c r="D233" i="64"/>
  <c r="B234" i="64"/>
  <c r="F236" i="64"/>
  <c r="C220" i="55" l="1"/>
  <c r="G221" i="55"/>
  <c r="E220" i="55"/>
  <c r="E238" i="64"/>
  <c r="G238" i="64"/>
  <c r="C235" i="64"/>
  <c r="A238" i="55"/>
  <c r="A236" i="64"/>
  <c r="B237" i="55"/>
  <c r="D219" i="55"/>
  <c r="F219" i="55"/>
  <c r="H220" i="55"/>
  <c r="D234" i="64"/>
  <c r="B235" i="64"/>
  <c r="F237" i="64"/>
  <c r="H238" i="64"/>
  <c r="G222" i="55" l="1"/>
  <c r="E221" i="55"/>
  <c r="C221" i="55"/>
  <c r="E239" i="64"/>
  <c r="G239" i="64"/>
  <c r="A239" i="55"/>
  <c r="C236" i="64"/>
  <c r="A237" i="64"/>
  <c r="D220" i="55"/>
  <c r="B238" i="55"/>
  <c r="H239" i="64"/>
  <c r="H221" i="55"/>
  <c r="D235" i="64"/>
  <c r="B236" i="64"/>
  <c r="F220" i="55"/>
  <c r="F238" i="64"/>
  <c r="E222" i="55" l="1"/>
  <c r="C222" i="55"/>
  <c r="G223" i="55"/>
  <c r="E240" i="64"/>
  <c r="G240" i="64"/>
  <c r="C237" i="64"/>
  <c r="A240" i="55"/>
  <c r="A238" i="64"/>
  <c r="H222" i="55"/>
  <c r="F239" i="64"/>
  <c r="F221" i="55"/>
  <c r="B237" i="64"/>
  <c r="H240" i="64"/>
  <c r="D221" i="55"/>
  <c r="D236" i="64"/>
  <c r="B239" i="55"/>
  <c r="C223" i="55" l="1"/>
  <c r="G224" i="55"/>
  <c r="E223" i="55"/>
  <c r="E241" i="64"/>
  <c r="G241" i="64"/>
  <c r="A241" i="55"/>
  <c r="C238" i="64"/>
  <c r="A239" i="64"/>
  <c r="D237" i="64"/>
  <c r="F240" i="64"/>
  <c r="D222" i="55"/>
  <c r="F222" i="55"/>
  <c r="B240" i="55"/>
  <c r="H241" i="64"/>
  <c r="B238" i="64"/>
  <c r="H223" i="55"/>
  <c r="G225" i="55" l="1"/>
  <c r="E224" i="55"/>
  <c r="C224" i="55"/>
  <c r="E242" i="64"/>
  <c r="G242" i="64"/>
  <c r="C239" i="64"/>
  <c r="A242" i="55"/>
  <c r="A240" i="64"/>
  <c r="D223" i="55"/>
  <c r="B241" i="55"/>
  <c r="D238" i="64"/>
  <c r="B239" i="64"/>
  <c r="H224" i="55"/>
  <c r="F241" i="64"/>
  <c r="F223" i="55"/>
  <c r="H242" i="64"/>
  <c r="E225" i="55" l="1"/>
  <c r="C225" i="55"/>
  <c r="G226" i="55"/>
  <c r="E243" i="64"/>
  <c r="G243" i="64"/>
  <c r="A243" i="55"/>
  <c r="C240" i="64"/>
  <c r="A241" i="64"/>
  <c r="H225" i="55"/>
  <c r="D239" i="64"/>
  <c r="B242" i="55"/>
  <c r="F224" i="55"/>
  <c r="B240" i="64"/>
  <c r="D224" i="55"/>
  <c r="F242" i="64"/>
  <c r="H243" i="64"/>
  <c r="G227" i="55" l="1"/>
  <c r="C226" i="55"/>
  <c r="E226" i="55"/>
  <c r="E244" i="64"/>
  <c r="G244" i="64"/>
  <c r="C241" i="64"/>
  <c r="A244" i="55"/>
  <c r="A242" i="64"/>
  <c r="H226" i="55"/>
  <c r="B241" i="64"/>
  <c r="B243" i="55"/>
  <c r="F225" i="55"/>
  <c r="H244" i="64"/>
  <c r="D240" i="64"/>
  <c r="F243" i="64"/>
  <c r="D225" i="55"/>
  <c r="C227" i="55" l="1"/>
  <c r="G228" i="55"/>
  <c r="E227" i="55"/>
  <c r="E245" i="64"/>
  <c r="G245" i="64"/>
  <c r="A245" i="55"/>
  <c r="C242" i="64"/>
  <c r="A243" i="64"/>
  <c r="F226" i="55"/>
  <c r="B244" i="55"/>
  <c r="F244" i="64"/>
  <c r="B242" i="64"/>
  <c r="D226" i="55"/>
  <c r="H227" i="55"/>
  <c r="D241" i="64"/>
  <c r="H245" i="64"/>
  <c r="G229" i="55" l="1"/>
  <c r="E228" i="55"/>
  <c r="C228" i="55"/>
  <c r="E246" i="64"/>
  <c r="G246" i="64"/>
  <c r="C243" i="64"/>
  <c r="A246" i="55"/>
  <c r="A244" i="64"/>
  <c r="D227" i="55"/>
  <c r="H246" i="64"/>
  <c r="D242" i="64"/>
  <c r="B243" i="64"/>
  <c r="F245" i="64"/>
  <c r="H228" i="55"/>
  <c r="F227" i="55"/>
  <c r="B245" i="55"/>
  <c r="E229" i="55" l="1"/>
  <c r="C229" i="55"/>
  <c r="G230" i="55"/>
  <c r="E247" i="64"/>
  <c r="G247" i="64"/>
  <c r="A247" i="55"/>
  <c r="C244" i="64"/>
  <c r="A245" i="64"/>
  <c r="B244" i="64"/>
  <c r="F228" i="55"/>
  <c r="H229" i="55"/>
  <c r="F246" i="64"/>
  <c r="B246" i="55"/>
  <c r="D228" i="55"/>
  <c r="D243" i="64"/>
  <c r="H247" i="64"/>
  <c r="C230" i="55" l="1"/>
  <c r="G231" i="55"/>
  <c r="E230" i="55"/>
  <c r="E248" i="64"/>
  <c r="G248" i="64"/>
  <c r="C245" i="64"/>
  <c r="A248" i="55"/>
  <c r="A246" i="64"/>
  <c r="F247" i="64"/>
  <c r="B247" i="55"/>
  <c r="D229" i="55"/>
  <c r="F229" i="55"/>
  <c r="D244" i="64"/>
  <c r="H230" i="55"/>
  <c r="B245" i="64"/>
  <c r="H248" i="64"/>
  <c r="G232" i="55" l="1"/>
  <c r="E231" i="55"/>
  <c r="C231" i="55"/>
  <c r="E249" i="64"/>
  <c r="G249" i="64"/>
  <c r="A249" i="55"/>
  <c r="C246" i="64"/>
  <c r="A247" i="64"/>
  <c r="H231" i="55"/>
  <c r="D230" i="55"/>
  <c r="B248" i="55"/>
  <c r="D245" i="64"/>
  <c r="B246" i="64"/>
  <c r="F230" i="55"/>
  <c r="F248" i="64"/>
  <c r="H249" i="64"/>
  <c r="E232" i="55" l="1"/>
  <c r="C232" i="55"/>
  <c r="G233" i="55"/>
  <c r="E250" i="64"/>
  <c r="G250" i="64"/>
  <c r="C247" i="64"/>
  <c r="A250" i="55"/>
  <c r="A248" i="64"/>
  <c r="B247" i="64"/>
  <c r="F231" i="55"/>
  <c r="H232" i="55"/>
  <c r="H250" i="64"/>
  <c r="D231" i="55"/>
  <c r="B249" i="55"/>
  <c r="D246" i="64"/>
  <c r="F249" i="64"/>
  <c r="C233" i="55" l="1"/>
  <c r="G234" i="55"/>
  <c r="E233" i="55"/>
  <c r="E251" i="64"/>
  <c r="G251" i="64"/>
  <c r="B2" i="55"/>
  <c r="C248" i="64"/>
  <c r="A249" i="64"/>
  <c r="B250" i="55"/>
  <c r="D232" i="55"/>
  <c r="F232" i="55"/>
  <c r="H251" i="64"/>
  <c r="F250" i="64"/>
  <c r="D247" i="64"/>
  <c r="B248" i="64"/>
  <c r="H233" i="55"/>
  <c r="G235" i="55" l="1"/>
  <c r="E234" i="55"/>
  <c r="C234" i="55"/>
  <c r="E252" i="64"/>
  <c r="G252" i="64"/>
  <c r="C249" i="64"/>
  <c r="A250" i="64"/>
  <c r="H234" i="55"/>
  <c r="D233" i="55"/>
  <c r="F251" i="64"/>
  <c r="F233" i="55"/>
  <c r="D248" i="64"/>
  <c r="B249" i="64"/>
  <c r="H252" i="64"/>
  <c r="E235" i="55" l="1"/>
  <c r="G236" i="55"/>
  <c r="C235" i="55"/>
  <c r="E253" i="64"/>
  <c r="G253" i="64"/>
  <c r="C250" i="64"/>
  <c r="D2" i="64" s="1"/>
  <c r="B2" i="64"/>
  <c r="F234" i="55"/>
  <c r="D234" i="55"/>
  <c r="H253" i="64"/>
  <c r="B250" i="64"/>
  <c r="F252" i="64"/>
  <c r="D249" i="64"/>
  <c r="H235" i="55"/>
  <c r="G237" i="55" l="1"/>
  <c r="C236" i="55"/>
  <c r="E236" i="55"/>
  <c r="E254" i="64"/>
  <c r="G254" i="64"/>
  <c r="F253" i="64"/>
  <c r="H254" i="64"/>
  <c r="H236" i="55"/>
  <c r="F235" i="55"/>
  <c r="D235" i="55"/>
  <c r="D250" i="64"/>
  <c r="C237" i="55" l="1"/>
  <c r="E237" i="55"/>
  <c r="G238" i="55"/>
  <c r="E255" i="64"/>
  <c r="G255" i="64"/>
  <c r="H237" i="55"/>
  <c r="H255" i="64"/>
  <c r="D236" i="55"/>
  <c r="F236" i="55"/>
  <c r="F254" i="64"/>
  <c r="E238" i="55" l="1"/>
  <c r="G239" i="55"/>
  <c r="C238" i="55"/>
  <c r="E256" i="64"/>
  <c r="G256" i="64"/>
  <c r="F237" i="55"/>
  <c r="D237" i="55"/>
  <c r="H238" i="55"/>
  <c r="F255" i="64"/>
  <c r="H256" i="64"/>
  <c r="G240" i="55" l="1"/>
  <c r="E239" i="55"/>
  <c r="C239" i="55"/>
  <c r="E257" i="64"/>
  <c r="G257" i="64"/>
  <c r="D238" i="55"/>
  <c r="H239" i="55"/>
  <c r="F238" i="55"/>
  <c r="F256" i="64"/>
  <c r="H257" i="64"/>
  <c r="E240" i="55" l="1"/>
  <c r="C240" i="55"/>
  <c r="G241" i="55"/>
  <c r="E258" i="64"/>
  <c r="G258" i="64"/>
  <c r="F239" i="55"/>
  <c r="H240" i="55"/>
  <c r="D239" i="55"/>
  <c r="F257" i="64"/>
  <c r="H258" i="64"/>
  <c r="C241" i="55" l="1"/>
  <c r="E241" i="55"/>
  <c r="G242" i="55"/>
  <c r="E259" i="64"/>
  <c r="G259" i="64"/>
  <c r="D240" i="55"/>
  <c r="H241" i="55"/>
  <c r="F240" i="55"/>
  <c r="F258" i="64"/>
  <c r="H259" i="64"/>
  <c r="E242" i="55" l="1"/>
  <c r="C242" i="55"/>
  <c r="G243" i="55"/>
  <c r="E260" i="64"/>
  <c r="G260" i="64"/>
  <c r="H242" i="55"/>
  <c r="F241" i="55"/>
  <c r="F259" i="64"/>
  <c r="D241" i="55"/>
  <c r="H260" i="64"/>
  <c r="C243" i="55" l="1"/>
  <c r="G244" i="55"/>
  <c r="E243" i="55"/>
  <c r="E261" i="64"/>
  <c r="G261" i="64"/>
  <c r="F242" i="55"/>
  <c r="D242" i="55"/>
  <c r="H243" i="55"/>
  <c r="F260" i="64"/>
  <c r="H261" i="64"/>
  <c r="G245" i="55" l="1"/>
  <c r="E244" i="55"/>
  <c r="C244" i="55"/>
  <c r="E262" i="64"/>
  <c r="G262" i="64"/>
  <c r="D243" i="55"/>
  <c r="F261" i="64"/>
  <c r="H244" i="55"/>
  <c r="F243" i="55"/>
  <c r="H262" i="64"/>
  <c r="E245" i="55" l="1"/>
  <c r="C245" i="55"/>
  <c r="G246" i="55"/>
  <c r="E263" i="64"/>
  <c r="G263" i="64"/>
  <c r="H245" i="55"/>
  <c r="H263" i="64"/>
  <c r="F244" i="55"/>
  <c r="D244" i="55"/>
  <c r="F262" i="64"/>
  <c r="C246" i="55" l="1"/>
  <c r="G247" i="55"/>
  <c r="E246" i="55"/>
  <c r="E264" i="64"/>
  <c r="G264" i="64"/>
  <c r="D245" i="55"/>
  <c r="F245" i="55"/>
  <c r="H246" i="55"/>
  <c r="F263" i="64"/>
  <c r="H264" i="64"/>
  <c r="G248" i="55" l="1"/>
  <c r="C247" i="55"/>
  <c r="E247" i="55"/>
  <c r="E265" i="64"/>
  <c r="G265" i="64"/>
  <c r="H247" i="55"/>
  <c r="F246" i="55"/>
  <c r="D246" i="55"/>
  <c r="F264" i="64"/>
  <c r="H265" i="64"/>
  <c r="C248" i="55" l="1"/>
  <c r="G249" i="55"/>
  <c r="E248" i="55"/>
  <c r="E266" i="64"/>
  <c r="G266" i="64"/>
  <c r="F247" i="55"/>
  <c r="D247" i="55"/>
  <c r="H248" i="55"/>
  <c r="F265" i="64"/>
  <c r="H266" i="64"/>
  <c r="G250" i="55" l="1"/>
  <c r="E249" i="55"/>
  <c r="C249" i="55"/>
  <c r="E267" i="64"/>
  <c r="G267" i="64"/>
  <c r="H249" i="55"/>
  <c r="D248" i="55"/>
  <c r="F266" i="64"/>
  <c r="F248" i="55"/>
  <c r="H267" i="64"/>
  <c r="E250" i="55" l="1"/>
  <c r="F2" i="55" s="1"/>
  <c r="G251" i="55"/>
  <c r="C250" i="55"/>
  <c r="E268" i="64"/>
  <c r="G268" i="64"/>
  <c r="F249" i="55"/>
  <c r="F250" i="55"/>
  <c r="D249" i="55"/>
  <c r="F267" i="64"/>
  <c r="H250" i="55"/>
  <c r="H268" i="64"/>
  <c r="D2" i="55" l="1"/>
  <c r="G252" i="55"/>
  <c r="E269" i="64"/>
  <c r="G269" i="64"/>
  <c r="D250" i="55"/>
  <c r="H251" i="55"/>
  <c r="F268" i="64"/>
  <c r="H269" i="64"/>
  <c r="G253" i="55" l="1"/>
  <c r="E270" i="64"/>
  <c r="G270" i="64"/>
  <c r="H252" i="55"/>
  <c r="F269" i="64"/>
  <c r="H270" i="64"/>
  <c r="G254" i="55" l="1"/>
  <c r="E271" i="64"/>
  <c r="G271" i="64"/>
  <c r="H253" i="55"/>
  <c r="F270" i="64"/>
  <c r="H271" i="64"/>
  <c r="G255" i="55" l="1"/>
  <c r="E272" i="64"/>
  <c r="G272" i="64"/>
  <c r="H254" i="55"/>
  <c r="F271" i="64"/>
  <c r="H272" i="64"/>
  <c r="G256" i="55" l="1"/>
  <c r="E273" i="64"/>
  <c r="G273" i="64"/>
  <c r="H255" i="55"/>
  <c r="F272" i="64"/>
  <c r="H273" i="64"/>
  <c r="G257" i="55" l="1"/>
  <c r="E274" i="64"/>
  <c r="G274" i="64"/>
  <c r="H256" i="55"/>
  <c r="F273" i="64"/>
  <c r="H274" i="64"/>
  <c r="G258" i="55" l="1"/>
  <c r="E275" i="64"/>
  <c r="G275" i="64"/>
  <c r="H257" i="55"/>
  <c r="F274" i="64"/>
  <c r="H275" i="64"/>
  <c r="G259" i="55" l="1"/>
  <c r="E276" i="64"/>
  <c r="G276" i="64"/>
  <c r="H258" i="55"/>
  <c r="F275" i="64"/>
  <c r="H276" i="64"/>
  <c r="G260" i="55" l="1"/>
  <c r="E277" i="64"/>
  <c r="G277" i="64"/>
  <c r="H259" i="55"/>
  <c r="H277" i="64"/>
  <c r="F276" i="64"/>
  <c r="G261" i="55" l="1"/>
  <c r="E278" i="64"/>
  <c r="G278" i="64"/>
  <c r="H260" i="55"/>
  <c r="F277" i="64"/>
  <c r="H278" i="64"/>
  <c r="G262" i="55" l="1"/>
  <c r="E279" i="64"/>
  <c r="G279" i="64"/>
  <c r="H261" i="55"/>
  <c r="F278" i="64"/>
  <c r="H279" i="64"/>
  <c r="G263" i="55" l="1"/>
  <c r="E280" i="64"/>
  <c r="G280" i="64"/>
  <c r="H262" i="55"/>
  <c r="F279" i="64"/>
  <c r="H280" i="64"/>
  <c r="G264" i="55" l="1"/>
  <c r="E281" i="64"/>
  <c r="G281" i="64"/>
  <c r="H263" i="55"/>
  <c r="H281" i="64"/>
  <c r="F280" i="64"/>
  <c r="G265" i="55" l="1"/>
  <c r="E282" i="64"/>
  <c r="G282" i="64"/>
  <c r="H264" i="55"/>
  <c r="F281" i="64"/>
  <c r="H282" i="64"/>
  <c r="G266" i="55" l="1"/>
  <c r="E283" i="64"/>
  <c r="G283" i="64"/>
  <c r="H265" i="55"/>
  <c r="F282" i="64"/>
  <c r="H283" i="64"/>
  <c r="G267" i="55" l="1"/>
  <c r="E284" i="64"/>
  <c r="G284" i="64"/>
  <c r="H266" i="55"/>
  <c r="F283" i="64"/>
  <c r="H284" i="64"/>
  <c r="G268" i="55" l="1"/>
  <c r="E285" i="64"/>
  <c r="G285" i="64"/>
  <c r="H267" i="55"/>
  <c r="F284" i="64"/>
  <c r="H285" i="64"/>
  <c r="G269" i="55" l="1"/>
  <c r="E286" i="64"/>
  <c r="G286" i="64"/>
  <c r="H268" i="55"/>
  <c r="F285" i="64"/>
  <c r="H286" i="64"/>
  <c r="G270" i="55" l="1"/>
  <c r="E287" i="64"/>
  <c r="G287" i="64"/>
  <c r="H269" i="55"/>
  <c r="F286" i="64"/>
  <c r="H287" i="64"/>
  <c r="G271" i="55" l="1"/>
  <c r="E288" i="64"/>
  <c r="G288" i="64"/>
  <c r="H270" i="55"/>
  <c r="F287" i="64"/>
  <c r="H288" i="64"/>
  <c r="G272" i="55" l="1"/>
  <c r="E289" i="64"/>
  <c r="G289" i="64"/>
  <c r="H271" i="55"/>
  <c r="F288" i="64"/>
  <c r="H289" i="64"/>
  <c r="G273" i="55" l="1"/>
  <c r="E290" i="64"/>
  <c r="G290" i="64"/>
  <c r="H272" i="55"/>
  <c r="F289" i="64"/>
  <c r="H290" i="64"/>
  <c r="G274" i="55" l="1"/>
  <c r="E291" i="64"/>
  <c r="G291" i="64"/>
  <c r="H273" i="55"/>
  <c r="H291" i="64"/>
  <c r="F290" i="64"/>
  <c r="G275" i="55" l="1"/>
  <c r="E292" i="64"/>
  <c r="G292" i="64"/>
  <c r="H274" i="55"/>
  <c r="F291" i="64"/>
  <c r="H292" i="64"/>
  <c r="G276" i="55" l="1"/>
  <c r="E293" i="64"/>
  <c r="G293" i="64"/>
  <c r="H275" i="55"/>
  <c r="F292" i="64"/>
  <c r="H293" i="64"/>
  <c r="G277" i="55" l="1"/>
  <c r="E294" i="64"/>
  <c r="G294" i="64"/>
  <c r="H276" i="55"/>
  <c r="F293" i="64"/>
  <c r="H294" i="64"/>
  <c r="G278" i="55" l="1"/>
  <c r="E295" i="64"/>
  <c r="G295" i="64"/>
  <c r="H277" i="55"/>
  <c r="H295" i="64"/>
  <c r="F294" i="64"/>
  <c r="G279" i="55" l="1"/>
  <c r="E296" i="64"/>
  <c r="G296" i="64"/>
  <c r="H278" i="55"/>
  <c r="H296" i="64"/>
  <c r="F295" i="64"/>
  <c r="G280" i="55" l="1"/>
  <c r="E297" i="64"/>
  <c r="G297" i="64"/>
  <c r="H279" i="55"/>
  <c r="F296" i="64"/>
  <c r="H297" i="64"/>
  <c r="G281" i="55" l="1"/>
  <c r="E298" i="64"/>
  <c r="G298" i="64"/>
  <c r="H280" i="55"/>
  <c r="H298" i="64"/>
  <c r="F297" i="64"/>
  <c r="G282" i="55" l="1"/>
  <c r="E299" i="64"/>
  <c r="G299" i="64"/>
  <c r="H281" i="55"/>
  <c r="F298" i="64"/>
  <c r="H299" i="64"/>
  <c r="G283" i="55" l="1"/>
  <c r="E300" i="64"/>
  <c r="G300" i="64"/>
  <c r="H282" i="55"/>
  <c r="H300" i="64"/>
  <c r="F299" i="64"/>
  <c r="G284" i="55" l="1"/>
  <c r="E301" i="64"/>
  <c r="G301" i="64"/>
  <c r="H283" i="55"/>
  <c r="F300" i="64"/>
  <c r="H301" i="64"/>
  <c r="G285" i="55" l="1"/>
  <c r="E302" i="64"/>
  <c r="G302" i="64"/>
  <c r="H284" i="55"/>
  <c r="H302" i="64"/>
  <c r="F301" i="64"/>
  <c r="G286" i="55" l="1"/>
  <c r="E303" i="64"/>
  <c r="G303" i="64"/>
  <c r="H285" i="55"/>
  <c r="F302" i="64"/>
  <c r="H303" i="64"/>
  <c r="G287" i="55" l="1"/>
  <c r="E304" i="64"/>
  <c r="G304" i="64"/>
  <c r="H286" i="55"/>
  <c r="F303" i="64"/>
  <c r="H304" i="64"/>
  <c r="G288" i="55" l="1"/>
  <c r="E305" i="64"/>
  <c r="G305" i="64"/>
  <c r="H287" i="55"/>
  <c r="F304" i="64"/>
  <c r="H305" i="64"/>
  <c r="G289" i="55" l="1"/>
  <c r="E306" i="64"/>
  <c r="G306" i="64"/>
  <c r="H288" i="55"/>
  <c r="F305" i="64"/>
  <c r="H306" i="64"/>
  <c r="G290" i="55" l="1"/>
  <c r="F2" i="64"/>
  <c r="G307" i="64"/>
  <c r="H289" i="55"/>
  <c r="F306" i="64"/>
  <c r="H307" i="64"/>
  <c r="G291" i="55" l="1"/>
  <c r="H2" i="64"/>
  <c r="H290" i="55"/>
  <c r="G292" i="55" l="1"/>
  <c r="J193" i="64"/>
  <c r="K193" i="64" s="1"/>
  <c r="I193" i="64" s="1"/>
  <c r="J26" i="64"/>
  <c r="K26" i="64" s="1"/>
  <c r="J425" i="64"/>
  <c r="K425" i="64" s="1"/>
  <c r="I425" i="64" s="1"/>
  <c r="J302" i="64"/>
  <c r="K302" i="64" s="1"/>
  <c r="I302" i="64" s="1"/>
  <c r="J447" i="64"/>
  <c r="K447" i="64" s="1"/>
  <c r="I447" i="64" s="1"/>
  <c r="J195" i="64"/>
  <c r="K195" i="64" s="1"/>
  <c r="I195" i="64" s="1"/>
  <c r="J305" i="64"/>
  <c r="K305" i="64" s="1"/>
  <c r="I305" i="64" s="1"/>
  <c r="J243" i="64"/>
  <c r="K243" i="64" s="1"/>
  <c r="I243" i="64" s="1"/>
  <c r="J133" i="64"/>
  <c r="K133" i="64" s="1"/>
  <c r="I133" i="64" s="1"/>
  <c r="J412" i="64"/>
  <c r="K412" i="64" s="1"/>
  <c r="I412" i="64" s="1"/>
  <c r="J534" i="64"/>
  <c r="K534" i="64" s="1"/>
  <c r="I534" i="64" s="1"/>
  <c r="J406" i="64"/>
  <c r="K406" i="64" s="1"/>
  <c r="I406" i="64" s="1"/>
  <c r="J525" i="64"/>
  <c r="K525" i="64" s="1"/>
  <c r="I525" i="64" s="1"/>
  <c r="J535" i="64"/>
  <c r="K535" i="64" s="1"/>
  <c r="I535" i="64" s="1"/>
  <c r="J315" i="64"/>
  <c r="K315" i="64" s="1"/>
  <c r="I315" i="64" s="1"/>
  <c r="J254" i="64"/>
  <c r="K254" i="64" s="1"/>
  <c r="I254" i="64" s="1"/>
  <c r="J439" i="64"/>
  <c r="K439" i="64" s="1"/>
  <c r="I439" i="64" s="1"/>
  <c r="J433" i="64"/>
  <c r="K433" i="64" s="1"/>
  <c r="I433" i="64" s="1"/>
  <c r="J169" i="64"/>
  <c r="K169" i="64" s="1"/>
  <c r="I169" i="64" s="1"/>
  <c r="J134" i="64"/>
  <c r="K134" i="64" s="1"/>
  <c r="I134" i="64" s="1"/>
  <c r="J493" i="64"/>
  <c r="K493" i="64" s="1"/>
  <c r="I493" i="64" s="1"/>
  <c r="J423" i="64"/>
  <c r="K423" i="64" s="1"/>
  <c r="I423" i="64" s="1"/>
  <c r="J454" i="64"/>
  <c r="K454" i="64" s="1"/>
  <c r="I454" i="64" s="1"/>
  <c r="J220" i="64"/>
  <c r="K220" i="64" s="1"/>
  <c r="I220" i="64" s="1"/>
  <c r="J469" i="64"/>
  <c r="K469" i="64" s="1"/>
  <c r="I469" i="64" s="1"/>
  <c r="J347" i="64"/>
  <c r="K347" i="64" s="1"/>
  <c r="I347" i="64" s="1"/>
  <c r="J253" i="64"/>
  <c r="K253" i="64" s="1"/>
  <c r="I253" i="64" s="1"/>
  <c r="J172" i="64"/>
  <c r="K172" i="64" s="1"/>
  <c r="I172" i="64" s="1"/>
  <c r="J448" i="64"/>
  <c r="K448" i="64" s="1"/>
  <c r="I448" i="64" s="1"/>
  <c r="J139" i="64"/>
  <c r="K139" i="64" s="1"/>
  <c r="I139" i="64" s="1"/>
  <c r="J11" i="64"/>
  <c r="K11" i="64" s="1"/>
  <c r="J523" i="64"/>
  <c r="K523" i="64" s="1"/>
  <c r="I523" i="64" s="1"/>
  <c r="J178" i="64"/>
  <c r="K178" i="64" s="1"/>
  <c r="I178" i="64" s="1"/>
  <c r="J500" i="64"/>
  <c r="K500" i="64" s="1"/>
  <c r="I500" i="64" s="1"/>
  <c r="J255" i="64"/>
  <c r="K255" i="64" s="1"/>
  <c r="I255" i="64" s="1"/>
  <c r="J371" i="64"/>
  <c r="K371" i="64" s="1"/>
  <c r="I371" i="64" s="1"/>
  <c r="J136" i="64"/>
  <c r="K136" i="64" s="1"/>
  <c r="I136" i="64" s="1"/>
  <c r="J540" i="64"/>
  <c r="K540" i="64" s="1"/>
  <c r="I540" i="64" s="1"/>
  <c r="J198" i="64"/>
  <c r="K198" i="64" s="1"/>
  <c r="I198" i="64" s="1"/>
  <c r="J15" i="64"/>
  <c r="K15" i="64" s="1"/>
  <c r="J435" i="64"/>
  <c r="K435" i="64" s="1"/>
  <c r="I435" i="64" s="1"/>
  <c r="J181" i="64"/>
  <c r="K181" i="64" s="1"/>
  <c r="I181" i="64" s="1"/>
  <c r="J182" i="64"/>
  <c r="K182" i="64" s="1"/>
  <c r="I182" i="64" s="1"/>
  <c r="J468" i="64"/>
  <c r="K468" i="64" s="1"/>
  <c r="I468" i="64" s="1"/>
  <c r="J391" i="64"/>
  <c r="K391" i="64" s="1"/>
  <c r="I391" i="64" s="1"/>
  <c r="J398" i="64"/>
  <c r="K398" i="64" s="1"/>
  <c r="I398" i="64" s="1"/>
  <c r="J482" i="64"/>
  <c r="K482" i="64" s="1"/>
  <c r="I482" i="64" s="1"/>
  <c r="J324" i="64"/>
  <c r="K324" i="64" s="1"/>
  <c r="I324" i="64" s="1"/>
  <c r="J20" i="64"/>
  <c r="K20" i="64" s="1"/>
  <c r="J168" i="64"/>
  <c r="K168" i="64" s="1"/>
  <c r="I168" i="64" s="1"/>
  <c r="J461" i="64"/>
  <c r="K461" i="64" s="1"/>
  <c r="I461" i="64" s="1"/>
  <c r="J343" i="64"/>
  <c r="K343" i="64" s="1"/>
  <c r="I343" i="64" s="1"/>
  <c r="J499" i="64"/>
  <c r="K499" i="64" s="1"/>
  <c r="I499" i="64" s="1"/>
  <c r="J146" i="64"/>
  <c r="K146" i="64" s="1"/>
  <c r="I146" i="64" s="1"/>
  <c r="J379" i="64"/>
  <c r="K379" i="64" s="1"/>
  <c r="I379" i="64" s="1"/>
  <c r="J267" i="64"/>
  <c r="K267" i="64" s="1"/>
  <c r="I267" i="64" s="1"/>
  <c r="J204" i="64"/>
  <c r="K204" i="64" s="1"/>
  <c r="I204" i="64" s="1"/>
  <c r="J543" i="64"/>
  <c r="K543" i="64" s="1"/>
  <c r="I543" i="64" s="1"/>
  <c r="J446" i="64"/>
  <c r="K446" i="64" s="1"/>
  <c r="I446" i="64" s="1"/>
  <c r="J422" i="64"/>
  <c r="K422" i="64" s="1"/>
  <c r="I422" i="64" s="1"/>
  <c r="J224" i="64"/>
  <c r="K224" i="64" s="1"/>
  <c r="I224" i="64" s="1"/>
  <c r="J197" i="64"/>
  <c r="K197" i="64" s="1"/>
  <c r="I197" i="64" s="1"/>
  <c r="J342" i="64"/>
  <c r="K342" i="64" s="1"/>
  <c r="I342" i="64" s="1"/>
  <c r="J362" i="64"/>
  <c r="K362" i="64" s="1"/>
  <c r="I362" i="64" s="1"/>
  <c r="J322" i="64"/>
  <c r="K322" i="64" s="1"/>
  <c r="I322" i="64" s="1"/>
  <c r="J310" i="64"/>
  <c r="K310" i="64" s="1"/>
  <c r="I310" i="64" s="1"/>
  <c r="J215" i="64"/>
  <c r="K215" i="64" s="1"/>
  <c r="I215" i="64" s="1"/>
  <c r="J287" i="64"/>
  <c r="K287" i="64" s="1"/>
  <c r="I287" i="64" s="1"/>
  <c r="J408" i="64"/>
  <c r="K408" i="64" s="1"/>
  <c r="I408" i="64" s="1"/>
  <c r="J177" i="64"/>
  <c r="K177" i="64" s="1"/>
  <c r="I177" i="64" s="1"/>
  <c r="J275" i="64"/>
  <c r="K275" i="64" s="1"/>
  <c r="I275" i="64" s="1"/>
  <c r="J217" i="64"/>
  <c r="K217" i="64" s="1"/>
  <c r="I217" i="64" s="1"/>
  <c r="J245" i="64"/>
  <c r="K245" i="64" s="1"/>
  <c r="I245" i="64" s="1"/>
  <c r="J126" i="64"/>
  <c r="K126" i="64" s="1"/>
  <c r="I126" i="64" s="1"/>
  <c r="J165" i="64"/>
  <c r="K165" i="64" s="1"/>
  <c r="I165" i="64" s="1"/>
  <c r="J127" i="64"/>
  <c r="K127" i="64" s="1"/>
  <c r="I127" i="64" s="1"/>
  <c r="J166" i="64"/>
  <c r="K166" i="64" s="1"/>
  <c r="I166" i="64" s="1"/>
  <c r="J317" i="64"/>
  <c r="K317" i="64" s="1"/>
  <c r="I317" i="64" s="1"/>
  <c r="J365" i="64"/>
  <c r="K365" i="64" s="1"/>
  <c r="I365" i="64" s="1"/>
  <c r="J421" i="64"/>
  <c r="K421" i="64" s="1"/>
  <c r="I421" i="64" s="1"/>
  <c r="J187" i="64"/>
  <c r="K187" i="64" s="1"/>
  <c r="I187" i="64" s="1"/>
  <c r="J270" i="64"/>
  <c r="K270" i="64" s="1"/>
  <c r="I270" i="64" s="1"/>
  <c r="J284" i="64"/>
  <c r="K284" i="64" s="1"/>
  <c r="I284" i="64" s="1"/>
  <c r="J240" i="64"/>
  <c r="K240" i="64" s="1"/>
  <c r="I240" i="64" s="1"/>
  <c r="J18" i="64"/>
  <c r="K18" i="64" s="1"/>
  <c r="J135" i="64"/>
  <c r="K135" i="64" s="1"/>
  <c r="I135" i="64" s="1"/>
  <c r="J333" i="64"/>
  <c r="K333" i="64" s="1"/>
  <c r="I333" i="64" s="1"/>
  <c r="J218" i="64"/>
  <c r="K218" i="64" s="1"/>
  <c r="I218" i="64" s="1"/>
  <c r="J269" i="64"/>
  <c r="K269" i="64" s="1"/>
  <c r="I269" i="64" s="1"/>
  <c r="J148" i="64"/>
  <c r="K148" i="64" s="1"/>
  <c r="I148" i="64" s="1"/>
  <c r="J196" i="64"/>
  <c r="K196" i="64" s="1"/>
  <c r="I196" i="64" s="1"/>
  <c r="J216" i="64"/>
  <c r="K216" i="64" s="1"/>
  <c r="I216" i="64" s="1"/>
  <c r="J200" i="64"/>
  <c r="K200" i="64" s="1"/>
  <c r="I200" i="64" s="1"/>
  <c r="J241" i="64"/>
  <c r="K241" i="64" s="1"/>
  <c r="I241" i="64" s="1"/>
  <c r="J393" i="64"/>
  <c r="K393" i="64" s="1"/>
  <c r="I393" i="64" s="1"/>
  <c r="J441" i="64"/>
  <c r="K441" i="64" s="1"/>
  <c r="I441" i="64" s="1"/>
  <c r="J27" i="64"/>
  <c r="K27" i="64" s="1"/>
  <c r="J434" i="64"/>
  <c r="K434" i="64" s="1"/>
  <c r="I434" i="64" s="1"/>
  <c r="J470" i="64"/>
  <c r="K470" i="64" s="1"/>
  <c r="I470" i="64" s="1"/>
  <c r="J404" i="64"/>
  <c r="K404" i="64" s="1"/>
  <c r="I404" i="64" s="1"/>
  <c r="J223" i="64"/>
  <c r="K223" i="64" s="1"/>
  <c r="I223" i="64" s="1"/>
  <c r="J374" i="64"/>
  <c r="K374" i="64" s="1"/>
  <c r="I374" i="64" s="1"/>
  <c r="J155" i="64"/>
  <c r="K155" i="64" s="1"/>
  <c r="I155" i="64" s="1"/>
  <c r="J160" i="64"/>
  <c r="K160" i="64" s="1"/>
  <c r="I160" i="64" s="1"/>
  <c r="J522" i="64"/>
  <c r="K522" i="64" s="1"/>
  <c r="I522" i="64" s="1"/>
  <c r="J462" i="64"/>
  <c r="K462" i="64" s="1"/>
  <c r="I462" i="64" s="1"/>
  <c r="J258" i="64"/>
  <c r="K258" i="64" s="1"/>
  <c r="I258" i="64" s="1"/>
  <c r="J331" i="64"/>
  <c r="K331" i="64" s="1"/>
  <c r="I331" i="64" s="1"/>
  <c r="J257" i="64"/>
  <c r="K257" i="64" s="1"/>
  <c r="I257" i="64" s="1"/>
  <c r="J553" i="64"/>
  <c r="K553" i="64" s="1"/>
  <c r="I553" i="64" s="1"/>
  <c r="J547" i="64"/>
  <c r="K547" i="64" s="1"/>
  <c r="I547" i="64" s="1"/>
  <c r="J376" i="64"/>
  <c r="K376" i="64" s="1"/>
  <c r="I376" i="64" s="1"/>
  <c r="J138" i="64"/>
  <c r="K138" i="64" s="1"/>
  <c r="I138" i="64" s="1"/>
  <c r="J256" i="64"/>
  <c r="K256" i="64" s="1"/>
  <c r="I256" i="64" s="1"/>
  <c r="J295" i="64"/>
  <c r="K295" i="64" s="1"/>
  <c r="I295" i="64" s="1"/>
  <c r="J346" i="64"/>
  <c r="K346" i="64" s="1"/>
  <c r="I346" i="64" s="1"/>
  <c r="J285" i="64"/>
  <c r="K285" i="64" s="1"/>
  <c r="I285" i="64" s="1"/>
  <c r="J378" i="64"/>
  <c r="K378" i="64" s="1"/>
  <c r="I378" i="64" s="1"/>
  <c r="J202" i="64"/>
  <c r="K202" i="64" s="1"/>
  <c r="I202" i="64" s="1"/>
  <c r="J199" i="64"/>
  <c r="K199" i="64" s="1"/>
  <c r="I199" i="64" s="1"/>
  <c r="J427" i="64"/>
  <c r="K427" i="64" s="1"/>
  <c r="I427" i="64" s="1"/>
  <c r="J419" i="64"/>
  <c r="K419" i="64" s="1"/>
  <c r="I419" i="64" s="1"/>
  <c r="J538" i="64"/>
  <c r="K538" i="64" s="1"/>
  <c r="I538" i="64" s="1"/>
  <c r="J495" i="64"/>
  <c r="K495" i="64" s="1"/>
  <c r="I495" i="64" s="1"/>
  <c r="J518" i="64"/>
  <c r="K518" i="64" s="1"/>
  <c r="I518" i="64" s="1"/>
  <c r="J484" i="64"/>
  <c r="K484" i="64" s="1"/>
  <c r="I484" i="64" s="1"/>
  <c r="J424" i="64"/>
  <c r="K424" i="64" s="1"/>
  <c r="I424" i="64" s="1"/>
  <c r="J456" i="64"/>
  <c r="K456" i="64" s="1"/>
  <c r="I456" i="64" s="1"/>
  <c r="J373" i="64"/>
  <c r="K373" i="64" s="1"/>
  <c r="I373" i="64" s="1"/>
  <c r="J380" i="64"/>
  <c r="K380" i="64" s="1"/>
  <c r="I380" i="64" s="1"/>
  <c r="J537" i="64"/>
  <c r="K537" i="64" s="1"/>
  <c r="I537" i="64" s="1"/>
  <c r="J147" i="64"/>
  <c r="K147" i="64" s="1"/>
  <c r="I147" i="64" s="1"/>
  <c r="J142" i="64"/>
  <c r="K142" i="64" s="1"/>
  <c r="I142" i="64" s="1"/>
  <c r="J309" i="64"/>
  <c r="K309" i="64" s="1"/>
  <c r="I309" i="64" s="1"/>
  <c r="J474" i="64"/>
  <c r="K474" i="64" s="1"/>
  <c r="I474" i="64" s="1"/>
  <c r="J251" i="64"/>
  <c r="K251" i="64" s="1"/>
  <c r="I251" i="64" s="1"/>
  <c r="J520" i="64"/>
  <c r="K520" i="64" s="1"/>
  <c r="I520" i="64" s="1"/>
  <c r="J174" i="64"/>
  <c r="K174" i="64" s="1"/>
  <c r="I174" i="64" s="1"/>
  <c r="J512" i="64"/>
  <c r="K512" i="64" s="1"/>
  <c r="I512" i="64" s="1"/>
  <c r="J291" i="64"/>
  <c r="K291" i="64" s="1"/>
  <c r="I291" i="64" s="1"/>
  <c r="J335" i="64"/>
  <c r="K335" i="64" s="1"/>
  <c r="I335" i="64" s="1"/>
  <c r="J14" i="64"/>
  <c r="K14" i="64" s="1"/>
  <c r="J375" i="64"/>
  <c r="K375" i="64" s="1"/>
  <c r="I375" i="64" s="1"/>
  <c r="J330" i="64"/>
  <c r="K330" i="64" s="1"/>
  <c r="I330" i="64" s="1"/>
  <c r="J210" i="64"/>
  <c r="K210" i="64" s="1"/>
  <c r="I210" i="64" s="1"/>
  <c r="J407" i="64"/>
  <c r="K407" i="64" s="1"/>
  <c r="I407" i="64" s="1"/>
  <c r="J190" i="64"/>
  <c r="K190" i="64" s="1"/>
  <c r="I190" i="64" s="1"/>
  <c r="J259" i="64"/>
  <c r="K259" i="64" s="1"/>
  <c r="I259" i="64" s="1"/>
  <c r="J517" i="64"/>
  <c r="K517" i="64" s="1"/>
  <c r="I517" i="64" s="1"/>
  <c r="J508" i="64"/>
  <c r="K508" i="64" s="1"/>
  <c r="I508" i="64" s="1"/>
  <c r="J397" i="64"/>
  <c r="K397" i="64" s="1"/>
  <c r="I397" i="64" s="1"/>
  <c r="J488" i="64"/>
  <c r="K488" i="64" s="1"/>
  <c r="I488" i="64" s="1"/>
  <c r="J532" i="64"/>
  <c r="K532" i="64" s="1"/>
  <c r="I532" i="64" s="1"/>
  <c r="J280" i="64"/>
  <c r="K280" i="64" s="1"/>
  <c r="I280" i="64" s="1"/>
  <c r="J455" i="64"/>
  <c r="K455" i="64" s="1"/>
  <c r="I455" i="64" s="1"/>
  <c r="J263" i="64"/>
  <c r="K263" i="64" s="1"/>
  <c r="I263" i="64" s="1"/>
  <c r="J292" i="64"/>
  <c r="K292" i="64" s="1"/>
  <c r="I292" i="64" s="1"/>
  <c r="J303" i="64"/>
  <c r="K303" i="64" s="1"/>
  <c r="I303" i="64" s="1"/>
  <c r="J162" i="64"/>
  <c r="K162" i="64" s="1"/>
  <c r="I162" i="64" s="1"/>
  <c r="J278" i="64"/>
  <c r="K278" i="64" s="1"/>
  <c r="I278" i="64" s="1"/>
  <c r="J413" i="64"/>
  <c r="K413" i="64" s="1"/>
  <c r="I413" i="64" s="1"/>
  <c r="J536" i="64"/>
  <c r="K536" i="64" s="1"/>
  <c r="I536" i="64" s="1"/>
  <c r="J548" i="64"/>
  <c r="K548" i="64" s="1"/>
  <c r="I548" i="64" s="1"/>
  <c r="J235" i="64"/>
  <c r="K235" i="64" s="1"/>
  <c r="I235" i="64" s="1"/>
  <c r="J211" i="64"/>
  <c r="K211" i="64" s="1"/>
  <c r="I211" i="64" s="1"/>
  <c r="J151" i="64"/>
  <c r="K151" i="64" s="1"/>
  <c r="I151" i="64" s="1"/>
  <c r="J234" i="64"/>
  <c r="K234" i="64" s="1"/>
  <c r="I234" i="64" s="1"/>
  <c r="J452" i="64"/>
  <c r="K452" i="64" s="1"/>
  <c r="I452" i="64" s="1"/>
  <c r="J399" i="64"/>
  <c r="K399" i="64" s="1"/>
  <c r="I399" i="64" s="1"/>
  <c r="J293" i="64"/>
  <c r="K293" i="64" s="1"/>
  <c r="I293" i="64" s="1"/>
  <c r="J444" i="64"/>
  <c r="K444" i="64" s="1"/>
  <c r="I444" i="64" s="1"/>
  <c r="J372" i="64"/>
  <c r="K372" i="64" s="1"/>
  <c r="I372" i="64" s="1"/>
  <c r="J228" i="64"/>
  <c r="K228" i="64" s="1"/>
  <c r="I228" i="64" s="1"/>
  <c r="J219" i="64"/>
  <c r="K219" i="64" s="1"/>
  <c r="I219" i="64" s="1"/>
  <c r="J367" i="64"/>
  <c r="K367" i="64" s="1"/>
  <c r="I367" i="64" s="1"/>
  <c r="J268" i="64"/>
  <c r="K268" i="64" s="1"/>
  <c r="I268" i="64" s="1"/>
  <c r="J140" i="64"/>
  <c r="K140" i="64" s="1"/>
  <c r="I140" i="64" s="1"/>
  <c r="J12" i="64"/>
  <c r="K12" i="64" s="1"/>
  <c r="J158" i="64"/>
  <c r="K158" i="64" s="1"/>
  <c r="I158" i="64" s="1"/>
  <c r="J236" i="64"/>
  <c r="K236" i="64" s="1"/>
  <c r="I236" i="64" s="1"/>
  <c r="J507" i="64"/>
  <c r="K507" i="64" s="1"/>
  <c r="I507" i="64" s="1"/>
  <c r="J409" i="64"/>
  <c r="K409" i="64" s="1"/>
  <c r="I409" i="64" s="1"/>
  <c r="J530" i="64"/>
  <c r="K530" i="64" s="1"/>
  <c r="I530" i="64" s="1"/>
  <c r="J188" i="64"/>
  <c r="K188" i="64" s="1"/>
  <c r="I188" i="64" s="1"/>
  <c r="J411" i="64"/>
  <c r="K411" i="64" s="1"/>
  <c r="I411" i="64" s="1"/>
  <c r="J272" i="64"/>
  <c r="K272" i="64" s="1"/>
  <c r="I272" i="64" s="1"/>
  <c r="J192" i="64"/>
  <c r="K192" i="64" s="1"/>
  <c r="I192" i="64" s="1"/>
  <c r="J22" i="64"/>
  <c r="K22" i="64" s="1"/>
  <c r="J233" i="64"/>
  <c r="K233" i="64" s="1"/>
  <c r="I233" i="64" s="1"/>
  <c r="J431" i="64"/>
  <c r="K431" i="64" s="1"/>
  <c r="I431" i="64" s="1"/>
  <c r="J492" i="64"/>
  <c r="K492" i="64" s="1"/>
  <c r="I492" i="64" s="1"/>
  <c r="J345" i="64"/>
  <c r="K345" i="64" s="1"/>
  <c r="I345" i="64" s="1"/>
  <c r="J438" i="64"/>
  <c r="K438" i="64" s="1"/>
  <c r="I438" i="64" s="1"/>
  <c r="J247" i="64"/>
  <c r="K247" i="64" s="1"/>
  <c r="I247" i="64" s="1"/>
  <c r="J463" i="64"/>
  <c r="K463" i="64" s="1"/>
  <c r="I463" i="64" s="1"/>
  <c r="J323" i="64"/>
  <c r="K323" i="64" s="1"/>
  <c r="I323" i="64" s="1"/>
  <c r="J353" i="64"/>
  <c r="K353" i="64" s="1"/>
  <c r="I353" i="64" s="1"/>
  <c r="J154" i="64"/>
  <c r="K154" i="64" s="1"/>
  <c r="I154" i="64" s="1"/>
  <c r="J337" i="64"/>
  <c r="K337" i="64" s="1"/>
  <c r="I337" i="64" s="1"/>
  <c r="J382" i="64"/>
  <c r="K382" i="64" s="1"/>
  <c r="I382" i="64" s="1"/>
  <c r="J213" i="64"/>
  <c r="K213" i="64" s="1"/>
  <c r="I213" i="64" s="1"/>
  <c r="J509" i="64"/>
  <c r="K509" i="64" s="1"/>
  <c r="I509" i="64" s="1"/>
  <c r="J498" i="64"/>
  <c r="K498" i="64" s="1"/>
  <c r="I498" i="64" s="1"/>
  <c r="J471" i="64"/>
  <c r="K471" i="64" s="1"/>
  <c r="I471" i="64" s="1"/>
  <c r="J414" i="64"/>
  <c r="K414" i="64" s="1"/>
  <c r="I414" i="64" s="1"/>
  <c r="J180" i="64"/>
  <c r="K180" i="64" s="1"/>
  <c r="I180" i="64" s="1"/>
  <c r="J207" i="64"/>
  <c r="K207" i="64" s="1"/>
  <c r="I207" i="64" s="1"/>
  <c r="J401" i="64"/>
  <c r="K401" i="64" s="1"/>
  <c r="I401" i="64" s="1"/>
  <c r="J356" i="64"/>
  <c r="K356" i="64" s="1"/>
  <c r="I356" i="64" s="1"/>
  <c r="J497" i="64"/>
  <c r="K497" i="64" s="1"/>
  <c r="I497" i="64" s="1"/>
  <c r="J296" i="64"/>
  <c r="K296" i="64" s="1"/>
  <c r="I296" i="64" s="1"/>
  <c r="J304" i="64"/>
  <c r="K304" i="64" s="1"/>
  <c r="I304" i="64" s="1"/>
  <c r="J366" i="64"/>
  <c r="K366" i="64" s="1"/>
  <c r="I366" i="64" s="1"/>
  <c r="J370" i="64"/>
  <c r="K370" i="64" s="1"/>
  <c r="I370" i="64" s="1"/>
  <c r="J551" i="64"/>
  <c r="K551" i="64" s="1"/>
  <c r="I551" i="64" s="1"/>
  <c r="J226" i="64"/>
  <c r="K226" i="64" s="1"/>
  <c r="I226" i="64" s="1"/>
  <c r="J28" i="64"/>
  <c r="K28" i="64" s="1"/>
  <c r="J489" i="64"/>
  <c r="K489" i="64" s="1"/>
  <c r="I489" i="64" s="1"/>
  <c r="J501" i="64"/>
  <c r="K501" i="64" s="1"/>
  <c r="I501" i="64" s="1"/>
  <c r="J392" i="64"/>
  <c r="K392" i="64" s="1"/>
  <c r="I392" i="64" s="1"/>
  <c r="J377" i="64"/>
  <c r="K377" i="64" s="1"/>
  <c r="I377" i="64" s="1"/>
  <c r="J354" i="64"/>
  <c r="K354" i="64" s="1"/>
  <c r="I354" i="64" s="1"/>
  <c r="J208" i="64"/>
  <c r="K208" i="64" s="1"/>
  <c r="I208" i="64" s="1"/>
  <c r="J238" i="64"/>
  <c r="K238" i="64" s="1"/>
  <c r="I238" i="64" s="1"/>
  <c r="J167" i="64"/>
  <c r="K167" i="64" s="1"/>
  <c r="I167" i="64" s="1"/>
  <c r="J318" i="64"/>
  <c r="K318" i="64" s="1"/>
  <c r="I318" i="64" s="1"/>
  <c r="J467" i="64"/>
  <c r="K467" i="64" s="1"/>
  <c r="I467" i="64" s="1"/>
  <c r="J459" i="64"/>
  <c r="K459" i="64" s="1"/>
  <c r="I459" i="64" s="1"/>
  <c r="J189" i="64"/>
  <c r="K189" i="64" s="1"/>
  <c r="I189" i="64" s="1"/>
  <c r="J290" i="64"/>
  <c r="K290" i="64" s="1"/>
  <c r="I290" i="64" s="1"/>
  <c r="J277" i="64"/>
  <c r="K277" i="64" s="1"/>
  <c r="I277" i="64" s="1"/>
  <c r="J265" i="64"/>
  <c r="K265" i="64" s="1"/>
  <c r="I265" i="64" s="1"/>
  <c r="J244" i="64"/>
  <c r="K244" i="64" s="1"/>
  <c r="I244" i="64" s="1"/>
  <c r="J491" i="64"/>
  <c r="K491" i="64" s="1"/>
  <c r="I491" i="64" s="1"/>
  <c r="J170" i="64"/>
  <c r="K170" i="64" s="1"/>
  <c r="I170" i="64" s="1"/>
  <c r="J19" i="64"/>
  <c r="K19" i="64" s="1"/>
  <c r="J529" i="64"/>
  <c r="K529" i="64" s="1"/>
  <c r="I529" i="64" s="1"/>
  <c r="J161" i="64"/>
  <c r="K161" i="64" s="1"/>
  <c r="I161" i="64" s="1"/>
  <c r="J227" i="64"/>
  <c r="K227" i="64" s="1"/>
  <c r="I227" i="64" s="1"/>
  <c r="J503" i="64"/>
  <c r="K503" i="64" s="1"/>
  <c r="I503" i="64" s="1"/>
  <c r="J426" i="64"/>
  <c r="K426" i="64" s="1"/>
  <c r="I426" i="64" s="1"/>
  <c r="J381" i="64"/>
  <c r="K381" i="64" s="1"/>
  <c r="I381" i="64" s="1"/>
  <c r="J326" i="64"/>
  <c r="K326" i="64" s="1"/>
  <c r="I326" i="64" s="1"/>
  <c r="J301" i="64"/>
  <c r="K301" i="64" s="1"/>
  <c r="I301" i="64" s="1"/>
  <c r="J21" i="64"/>
  <c r="K21" i="64" s="1"/>
  <c r="J150" i="64"/>
  <c r="K150" i="64" s="1"/>
  <c r="I150" i="64" s="1"/>
  <c r="J385" i="64"/>
  <c r="K385" i="64" s="1"/>
  <c r="I385" i="64" s="1"/>
  <c r="J329" i="64"/>
  <c r="K329" i="64" s="1"/>
  <c r="I329" i="64" s="1"/>
  <c r="J363" i="64"/>
  <c r="K363" i="64" s="1"/>
  <c r="I363" i="64" s="1"/>
  <c r="J483" i="64"/>
  <c r="K483" i="64" s="1"/>
  <c r="I483" i="64" s="1"/>
  <c r="J516" i="64"/>
  <c r="K516" i="64" s="1"/>
  <c r="I516" i="64" s="1"/>
  <c r="J239" i="64"/>
  <c r="K239" i="64" s="1"/>
  <c r="I239" i="64" s="1"/>
  <c r="J319" i="64"/>
  <c r="K319" i="64" s="1"/>
  <c r="I319" i="64" s="1"/>
  <c r="J480" i="64"/>
  <c r="K480" i="64" s="1"/>
  <c r="I480" i="64" s="1"/>
  <c r="J221" i="64"/>
  <c r="K221" i="64" s="1"/>
  <c r="I221" i="64" s="1"/>
  <c r="J368" i="64"/>
  <c r="K368" i="64" s="1"/>
  <c r="I368" i="64" s="1"/>
  <c r="J526" i="64"/>
  <c r="K526" i="64" s="1"/>
  <c r="I526" i="64" s="1"/>
  <c r="J311" i="64"/>
  <c r="K311" i="64" s="1"/>
  <c r="I311" i="64" s="1"/>
  <c r="J476" i="64"/>
  <c r="K476" i="64" s="1"/>
  <c r="I476" i="64" s="1"/>
  <c r="J184" i="64"/>
  <c r="K184" i="64" s="1"/>
  <c r="I184" i="64" s="1"/>
  <c r="J357" i="64"/>
  <c r="K357" i="64" s="1"/>
  <c r="I357" i="64" s="1"/>
  <c r="J232" i="64"/>
  <c r="K232" i="64" s="1"/>
  <c r="I232" i="64" s="1"/>
  <c r="J152" i="64"/>
  <c r="K152" i="64" s="1"/>
  <c r="I152" i="64" s="1"/>
  <c r="J390" i="64"/>
  <c r="K390" i="64" s="1"/>
  <c r="I390" i="64" s="1"/>
  <c r="J527" i="64"/>
  <c r="K527" i="64" s="1"/>
  <c r="I527" i="64" s="1"/>
  <c r="J164" i="64"/>
  <c r="K164" i="64" s="1"/>
  <c r="I164" i="64" s="1"/>
  <c r="J132" i="64"/>
  <c r="K132" i="64" s="1"/>
  <c r="I132" i="64" s="1"/>
  <c r="J348" i="64"/>
  <c r="K348" i="64" s="1"/>
  <c r="I348" i="64" s="1"/>
  <c r="J519" i="64"/>
  <c r="K519" i="64" s="1"/>
  <c r="I519" i="64" s="1"/>
  <c r="J266" i="64"/>
  <c r="K266" i="64" s="1"/>
  <c r="I266" i="64" s="1"/>
  <c r="J451" i="64"/>
  <c r="K451" i="64" s="1"/>
  <c r="I451" i="64" s="1"/>
  <c r="J479" i="64"/>
  <c r="K479" i="64" s="1"/>
  <c r="I479" i="64" s="1"/>
  <c r="J496" i="64"/>
  <c r="K496" i="64" s="1"/>
  <c r="I496" i="64" s="1"/>
  <c r="J403" i="64"/>
  <c r="K403" i="64" s="1"/>
  <c r="I403" i="64" s="1"/>
  <c r="J383" i="64"/>
  <c r="K383" i="64" s="1"/>
  <c r="I383" i="64" s="1"/>
  <c r="J327" i="64"/>
  <c r="K327" i="64" s="1"/>
  <c r="I327" i="64" s="1"/>
  <c r="J288" i="64"/>
  <c r="K288" i="64" s="1"/>
  <c r="I288" i="64" s="1"/>
  <c r="J185" i="64"/>
  <c r="K185" i="64" s="1"/>
  <c r="I185" i="64" s="1"/>
  <c r="J478" i="64"/>
  <c r="K478" i="64" s="1"/>
  <c r="I478" i="64" s="1"/>
  <c r="J276" i="64"/>
  <c r="K276" i="64" s="1"/>
  <c r="I276" i="64" s="1"/>
  <c r="J279" i="64"/>
  <c r="K279" i="64" s="1"/>
  <c r="I279" i="64" s="1"/>
  <c r="J351" i="64"/>
  <c r="K351" i="64" s="1"/>
  <c r="I351" i="64" s="1"/>
  <c r="J9" i="64"/>
  <c r="K9" i="64" s="1"/>
  <c r="J325" i="64"/>
  <c r="K325" i="64" s="1"/>
  <c r="I325" i="64" s="1"/>
  <c r="J429" i="64"/>
  <c r="K429" i="64" s="1"/>
  <c r="I429" i="64" s="1"/>
  <c r="J237" i="64"/>
  <c r="K237" i="64" s="1"/>
  <c r="I237" i="64" s="1"/>
  <c r="J157" i="64"/>
  <c r="K157" i="64" s="1"/>
  <c r="I157" i="64" s="1"/>
  <c r="J473" i="64"/>
  <c r="K473" i="64" s="1"/>
  <c r="I473" i="64" s="1"/>
  <c r="J542" i="64"/>
  <c r="K542" i="64" s="1"/>
  <c r="I542" i="64" s="1"/>
  <c r="J297" i="64"/>
  <c r="K297" i="64" s="1"/>
  <c r="I297" i="64" s="1"/>
  <c r="J289" i="64"/>
  <c r="K289" i="64" s="1"/>
  <c r="I289" i="64" s="1"/>
  <c r="J481" i="64"/>
  <c r="K481" i="64" s="1"/>
  <c r="I481" i="64" s="1"/>
  <c r="J436" i="64"/>
  <c r="K436" i="64" s="1"/>
  <c r="I436" i="64" s="1"/>
  <c r="J443" i="64"/>
  <c r="K443" i="64" s="1"/>
  <c r="I443" i="64" s="1"/>
  <c r="J13" i="64"/>
  <c r="K13" i="64" s="1"/>
  <c r="J194" i="64"/>
  <c r="K194" i="64" s="1"/>
  <c r="I194" i="64" s="1"/>
  <c r="J144" i="64"/>
  <c r="K144" i="64" s="1"/>
  <c r="I144" i="64" s="1"/>
  <c r="J176" i="64"/>
  <c r="K176" i="64" s="1"/>
  <c r="I176" i="64" s="1"/>
  <c r="J281" i="64"/>
  <c r="K281" i="64" s="1"/>
  <c r="I281" i="64" s="1"/>
  <c r="J402" i="64"/>
  <c r="K402" i="64" s="1"/>
  <c r="I402" i="64" s="1"/>
  <c r="J549" i="64"/>
  <c r="K549" i="64" s="1"/>
  <c r="I549" i="64" s="1"/>
  <c r="J10" i="64"/>
  <c r="K10" i="64" s="1"/>
  <c r="J417" i="64"/>
  <c r="K417" i="64" s="1"/>
  <c r="I417" i="64" s="1"/>
  <c r="J128" i="64"/>
  <c r="K128" i="64" s="1"/>
  <c r="I128" i="64" s="1"/>
  <c r="J510" i="64"/>
  <c r="K510" i="64" s="1"/>
  <c r="I510" i="64" s="1"/>
  <c r="J486" i="64"/>
  <c r="K486" i="64" s="1"/>
  <c r="I486" i="64" s="1"/>
  <c r="J464" i="64"/>
  <c r="K464" i="64" s="1"/>
  <c r="I464" i="64" s="1"/>
  <c r="J225" i="64"/>
  <c r="K225" i="64" s="1"/>
  <c r="I225" i="64" s="1"/>
  <c r="J410" i="64"/>
  <c r="K410" i="64" s="1"/>
  <c r="I410" i="64" s="1"/>
  <c r="J299" i="64"/>
  <c r="K299" i="64" s="1"/>
  <c r="I299" i="64" s="1"/>
  <c r="J212" i="64"/>
  <c r="K212" i="64" s="1"/>
  <c r="I212" i="64" s="1"/>
  <c r="J203" i="64"/>
  <c r="K203" i="64" s="1"/>
  <c r="I203" i="64" s="1"/>
  <c r="J274" i="64"/>
  <c r="K274" i="64" s="1"/>
  <c r="I274" i="64" s="1"/>
  <c r="J153" i="64"/>
  <c r="K153" i="64" s="1"/>
  <c r="I153" i="64" s="1"/>
  <c r="J546" i="64"/>
  <c r="K546" i="64" s="1"/>
  <c r="I546" i="64" s="1"/>
  <c r="J175" i="64"/>
  <c r="K175" i="64" s="1"/>
  <c r="I175" i="64" s="1"/>
  <c r="J355" i="64"/>
  <c r="K355" i="64" s="1"/>
  <c r="I355" i="64" s="1"/>
  <c r="J222" i="64"/>
  <c r="K222" i="64" s="1"/>
  <c r="I222" i="64" s="1"/>
  <c r="J386" i="64"/>
  <c r="K386" i="64" s="1"/>
  <c r="I386" i="64" s="1"/>
  <c r="J506" i="64"/>
  <c r="K506" i="64" s="1"/>
  <c r="I506" i="64" s="1"/>
  <c r="J261" i="64"/>
  <c r="K261" i="64" s="1"/>
  <c r="I261" i="64" s="1"/>
  <c r="J453" i="64"/>
  <c r="K453" i="64" s="1"/>
  <c r="I453" i="64" s="1"/>
  <c r="J209" i="64"/>
  <c r="K209" i="64" s="1"/>
  <c r="I209" i="64" s="1"/>
  <c r="J544" i="64"/>
  <c r="K544" i="64" s="1"/>
  <c r="I544" i="64" s="1"/>
  <c r="J384" i="64"/>
  <c r="K384" i="64" s="1"/>
  <c r="I384" i="64" s="1"/>
  <c r="J171" i="64"/>
  <c r="K171" i="64" s="1"/>
  <c r="I171" i="64" s="1"/>
  <c r="J487" i="64"/>
  <c r="K487" i="64" s="1"/>
  <c r="I487" i="64" s="1"/>
  <c r="J405" i="64"/>
  <c r="K405" i="64" s="1"/>
  <c r="I405" i="64" s="1"/>
  <c r="J449" i="64"/>
  <c r="K449" i="64" s="1"/>
  <c r="I449" i="64" s="1"/>
  <c r="J131" i="64"/>
  <c r="K131" i="64" s="1"/>
  <c r="I131" i="64" s="1"/>
  <c r="J541" i="64"/>
  <c r="K541" i="64" s="1"/>
  <c r="I541" i="64" s="1"/>
  <c r="J179" i="64"/>
  <c r="K179" i="64" s="1"/>
  <c r="I179" i="64" s="1"/>
  <c r="J457" i="64"/>
  <c r="K457" i="64" s="1"/>
  <c r="I457" i="64" s="1"/>
  <c r="J533" i="64"/>
  <c r="K533" i="64" s="1"/>
  <c r="I533" i="64" s="1"/>
  <c r="J445" i="64"/>
  <c r="K445" i="64" s="1"/>
  <c r="I445" i="64" s="1"/>
  <c r="J475" i="64"/>
  <c r="K475" i="64" s="1"/>
  <c r="I475" i="64" s="1"/>
  <c r="J513" i="64"/>
  <c r="K513" i="64" s="1"/>
  <c r="I513" i="64" s="1"/>
  <c r="J339" i="64"/>
  <c r="K339" i="64" s="1"/>
  <c r="I339" i="64" s="1"/>
  <c r="J360" i="64"/>
  <c r="K360" i="64" s="1"/>
  <c r="I360" i="64" s="1"/>
  <c r="J349" i="64"/>
  <c r="K349" i="64" s="1"/>
  <c r="I349" i="64" s="1"/>
  <c r="J16" i="64"/>
  <c r="K16" i="64" s="1"/>
  <c r="J173" i="64"/>
  <c r="K173" i="64" s="1"/>
  <c r="I173" i="64" s="1"/>
  <c r="J539" i="64"/>
  <c r="K539" i="64" s="1"/>
  <c r="I539" i="64" s="1"/>
  <c r="J338" i="64"/>
  <c r="K338" i="64" s="1"/>
  <c r="I338" i="64" s="1"/>
  <c r="J387" i="64"/>
  <c r="K387" i="64" s="1"/>
  <c r="I387" i="64" s="1"/>
  <c r="J316" i="64"/>
  <c r="K316" i="64" s="1"/>
  <c r="I316" i="64" s="1"/>
  <c r="J394" i="64"/>
  <c r="K394" i="64" s="1"/>
  <c r="I394" i="64" s="1"/>
  <c r="J458" i="64"/>
  <c r="K458" i="64" s="1"/>
  <c r="I458" i="64" s="1"/>
  <c r="J504" i="64"/>
  <c r="K504" i="64" s="1"/>
  <c r="I504" i="64" s="1"/>
  <c r="J336" i="64"/>
  <c r="K336" i="64" s="1"/>
  <c r="I336" i="64" s="1"/>
  <c r="J359" i="64"/>
  <c r="K359" i="64" s="1"/>
  <c r="I359" i="64" s="1"/>
  <c r="J437" i="64"/>
  <c r="K437" i="64" s="1"/>
  <c r="I437" i="64" s="1"/>
  <c r="J24" i="64"/>
  <c r="K24" i="64" s="1"/>
  <c r="J460" i="64"/>
  <c r="K460" i="64" s="1"/>
  <c r="I460" i="64" s="1"/>
  <c r="J472" i="64"/>
  <c r="K472" i="64" s="1"/>
  <c r="I472" i="64" s="1"/>
  <c r="J440" i="64"/>
  <c r="K440" i="64" s="1"/>
  <c r="I440" i="64" s="1"/>
  <c r="J214" i="64"/>
  <c r="K214" i="64" s="1"/>
  <c r="I214" i="64" s="1"/>
  <c r="J490" i="64"/>
  <c r="K490" i="64" s="1"/>
  <c r="I490" i="64" s="1"/>
  <c r="J298" i="64"/>
  <c r="K298" i="64" s="1"/>
  <c r="I298" i="64" s="1"/>
  <c r="J249" i="64"/>
  <c r="K249" i="64" s="1"/>
  <c r="I249" i="64" s="1"/>
  <c r="J514" i="64"/>
  <c r="K514" i="64" s="1"/>
  <c r="I514" i="64" s="1"/>
  <c r="J205" i="64"/>
  <c r="K205" i="64" s="1"/>
  <c r="I205" i="64" s="1"/>
  <c r="J286" i="64"/>
  <c r="K286" i="64" s="1"/>
  <c r="I286" i="64" s="1"/>
  <c r="J191" i="64"/>
  <c r="K191" i="64" s="1"/>
  <c r="I191" i="64" s="1"/>
  <c r="J206" i="64"/>
  <c r="K206" i="64" s="1"/>
  <c r="I206" i="64" s="1"/>
  <c r="J485" i="64"/>
  <c r="K485" i="64" s="1"/>
  <c r="I485" i="64" s="1"/>
  <c r="J332" i="64"/>
  <c r="K332" i="64" s="1"/>
  <c r="I332" i="64" s="1"/>
  <c r="J428" i="64"/>
  <c r="K428" i="64" s="1"/>
  <c r="I428" i="64" s="1"/>
  <c r="J528" i="64"/>
  <c r="K528" i="64" s="1"/>
  <c r="I528" i="64" s="1"/>
  <c r="J137" i="64"/>
  <c r="K137" i="64" s="1"/>
  <c r="I137" i="64" s="1"/>
  <c r="J531" i="64"/>
  <c r="K531" i="64" s="1"/>
  <c r="I531" i="64" s="1"/>
  <c r="J314" i="64"/>
  <c r="K314" i="64" s="1"/>
  <c r="I314" i="64" s="1"/>
  <c r="J395" i="64"/>
  <c r="K395" i="64" s="1"/>
  <c r="I395" i="64" s="1"/>
  <c r="J273" i="64"/>
  <c r="K273" i="64" s="1"/>
  <c r="I273" i="64" s="1"/>
  <c r="J545" i="64"/>
  <c r="K545" i="64" s="1"/>
  <c r="I545" i="64" s="1"/>
  <c r="J163" i="64"/>
  <c r="K163" i="64" s="1"/>
  <c r="I163" i="64" s="1"/>
  <c r="J505" i="64"/>
  <c r="K505" i="64" s="1"/>
  <c r="I505" i="64" s="1"/>
  <c r="J130" i="64"/>
  <c r="K130" i="64" s="1"/>
  <c r="I130" i="64" s="1"/>
  <c r="J246" i="64"/>
  <c r="K246" i="64" s="1"/>
  <c r="I246" i="64" s="1"/>
  <c r="J344" i="64"/>
  <c r="K344" i="64" s="1"/>
  <c r="I344" i="64" s="1"/>
  <c r="J186" i="64"/>
  <c r="K186" i="64" s="1"/>
  <c r="I186" i="64" s="1"/>
  <c r="J282" i="64"/>
  <c r="K282" i="64" s="1"/>
  <c r="I282" i="64" s="1"/>
  <c r="J334" i="64"/>
  <c r="K334" i="64" s="1"/>
  <c r="I334" i="64" s="1"/>
  <c r="J521" i="64"/>
  <c r="K521" i="64" s="1"/>
  <c r="I521" i="64" s="1"/>
  <c r="J141" i="64"/>
  <c r="K141" i="64" s="1"/>
  <c r="I141" i="64" s="1"/>
  <c r="J159" i="64"/>
  <c r="K159" i="64" s="1"/>
  <c r="I159" i="64" s="1"/>
  <c r="J230" i="64"/>
  <c r="K230" i="64" s="1"/>
  <c r="I230" i="64" s="1"/>
  <c r="J242" i="64"/>
  <c r="K242" i="64" s="1"/>
  <c r="I242" i="64" s="1"/>
  <c r="J420" i="64"/>
  <c r="K420" i="64" s="1"/>
  <c r="I420" i="64" s="1"/>
  <c r="J229" i="64"/>
  <c r="K229" i="64" s="1"/>
  <c r="I229" i="64" s="1"/>
  <c r="J321" i="64"/>
  <c r="K321" i="64" s="1"/>
  <c r="I321" i="64" s="1"/>
  <c r="J465" i="64"/>
  <c r="K465" i="64" s="1"/>
  <c r="I465" i="64" s="1"/>
  <c r="J388" i="64"/>
  <c r="K388" i="64" s="1"/>
  <c r="I388" i="64" s="1"/>
  <c r="J415" i="64"/>
  <c r="K415" i="64" s="1"/>
  <c r="I415" i="64" s="1"/>
  <c r="J149" i="64"/>
  <c r="K149" i="64" s="1"/>
  <c r="I149" i="64" s="1"/>
  <c r="J396" i="64"/>
  <c r="K396" i="64" s="1"/>
  <c r="I396" i="64" s="1"/>
  <c r="J389" i="64"/>
  <c r="K389" i="64" s="1"/>
  <c r="I389" i="64" s="1"/>
  <c r="J183" i="64"/>
  <c r="K183" i="64" s="1"/>
  <c r="I183" i="64" s="1"/>
  <c r="J283" i="64"/>
  <c r="K283" i="64" s="1"/>
  <c r="I283" i="64" s="1"/>
  <c r="J502" i="64"/>
  <c r="K502" i="64" s="1"/>
  <c r="I502" i="64" s="1"/>
  <c r="J248" i="64"/>
  <c r="K248" i="64" s="1"/>
  <c r="I248" i="64" s="1"/>
  <c r="J25" i="64"/>
  <c r="K25" i="64" s="1"/>
  <c r="J430" i="64"/>
  <c r="K430" i="64" s="1"/>
  <c r="I430" i="64" s="1"/>
  <c r="J201" i="64"/>
  <c r="K201" i="64" s="1"/>
  <c r="I201" i="64" s="1"/>
  <c r="J252" i="64"/>
  <c r="K252" i="64" s="1"/>
  <c r="I252" i="64" s="1"/>
  <c r="J260" i="64"/>
  <c r="K260" i="64" s="1"/>
  <c r="I260" i="64" s="1"/>
  <c r="J350" i="64"/>
  <c r="K350" i="64" s="1"/>
  <c r="I350" i="64" s="1"/>
  <c r="J262" i="64"/>
  <c r="K262" i="64" s="1"/>
  <c r="I262" i="64" s="1"/>
  <c r="J143" i="64"/>
  <c r="K143" i="64" s="1"/>
  <c r="I143" i="64" s="1"/>
  <c r="J300" i="64"/>
  <c r="K300" i="64" s="1"/>
  <c r="I300" i="64" s="1"/>
  <c r="J340" i="64"/>
  <c r="K340" i="64" s="1"/>
  <c r="I340" i="64" s="1"/>
  <c r="J308" i="64"/>
  <c r="K308" i="64" s="1"/>
  <c r="I308" i="64" s="1"/>
  <c r="J352" i="64"/>
  <c r="K352" i="64" s="1"/>
  <c r="I352" i="64" s="1"/>
  <c r="J156" i="64"/>
  <c r="K156" i="64" s="1"/>
  <c r="I156" i="64" s="1"/>
  <c r="J361" i="64"/>
  <c r="K361" i="64" s="1"/>
  <c r="I361" i="64" s="1"/>
  <c r="J250" i="64"/>
  <c r="K250" i="64" s="1"/>
  <c r="I250" i="64" s="1"/>
  <c r="J264" i="64"/>
  <c r="K264" i="64" s="1"/>
  <c r="I264" i="64" s="1"/>
  <c r="J400" i="64"/>
  <c r="K400" i="64" s="1"/>
  <c r="I400" i="64" s="1"/>
  <c r="J231" i="64"/>
  <c r="K231" i="64" s="1"/>
  <c r="I231" i="64" s="1"/>
  <c r="J313" i="64"/>
  <c r="K313" i="64" s="1"/>
  <c r="I313" i="64" s="1"/>
  <c r="J145" i="64"/>
  <c r="K145" i="64" s="1"/>
  <c r="I145" i="64" s="1"/>
  <c r="J328" i="64"/>
  <c r="K328" i="64" s="1"/>
  <c r="I328" i="64" s="1"/>
  <c r="J369" i="64"/>
  <c r="K369" i="64" s="1"/>
  <c r="I369" i="64" s="1"/>
  <c r="J442" i="64"/>
  <c r="K442" i="64" s="1"/>
  <c r="I442" i="64" s="1"/>
  <c r="J307" i="64"/>
  <c r="K307" i="64" s="1"/>
  <c r="I307" i="64" s="1"/>
  <c r="J418" i="64"/>
  <c r="K418" i="64" s="1"/>
  <c r="I418" i="64" s="1"/>
  <c r="J466" i="64"/>
  <c r="K466" i="64" s="1"/>
  <c r="I466" i="64" s="1"/>
  <c r="J524" i="64"/>
  <c r="K524" i="64" s="1"/>
  <c r="I524" i="64" s="1"/>
  <c r="J550" i="64"/>
  <c r="K550" i="64" s="1"/>
  <c r="I550" i="64" s="1"/>
  <c r="J271" i="64"/>
  <c r="K271" i="64" s="1"/>
  <c r="I271" i="64" s="1"/>
  <c r="J552" i="64"/>
  <c r="K552" i="64" s="1"/>
  <c r="I552" i="64" s="1"/>
  <c r="J17" i="64"/>
  <c r="K17" i="64" s="1"/>
  <c r="J494" i="64"/>
  <c r="K494" i="64" s="1"/>
  <c r="I494" i="64" s="1"/>
  <c r="J129" i="64"/>
  <c r="K129" i="64" s="1"/>
  <c r="I129" i="64" s="1"/>
  <c r="J477" i="64"/>
  <c r="K477" i="64" s="1"/>
  <c r="I477" i="64" s="1"/>
  <c r="J416" i="64"/>
  <c r="K416" i="64" s="1"/>
  <c r="I416" i="64" s="1"/>
  <c r="J364" i="64"/>
  <c r="K364" i="64" s="1"/>
  <c r="I364" i="64" s="1"/>
  <c r="J432" i="64"/>
  <c r="K432" i="64" s="1"/>
  <c r="I432" i="64" s="1"/>
  <c r="J294" i="64"/>
  <c r="K294" i="64" s="1"/>
  <c r="I294" i="64" s="1"/>
  <c r="J515" i="64"/>
  <c r="K515" i="64" s="1"/>
  <c r="I515" i="64" s="1"/>
  <c r="J511" i="64"/>
  <c r="K511" i="64" s="1"/>
  <c r="I511" i="64" s="1"/>
  <c r="J312" i="64"/>
  <c r="K312" i="64" s="1"/>
  <c r="I312" i="64" s="1"/>
  <c r="J450" i="64"/>
  <c r="K450" i="64" s="1"/>
  <c r="I450" i="64" s="1"/>
  <c r="J306" i="64"/>
  <c r="K306" i="64" s="1"/>
  <c r="I306" i="64" s="1"/>
  <c r="J341" i="64"/>
  <c r="K341" i="64" s="1"/>
  <c r="I341" i="64" s="1"/>
  <c r="J320" i="64"/>
  <c r="K320" i="64" s="1"/>
  <c r="I320" i="64" s="1"/>
  <c r="J358" i="64"/>
  <c r="K358" i="64" s="1"/>
  <c r="I358" i="64" s="1"/>
  <c r="J23" i="64"/>
  <c r="K23" i="64" s="1"/>
  <c r="J4" i="64"/>
  <c r="J6" i="64"/>
  <c r="J7" i="64"/>
  <c r="J5" i="64"/>
  <c r="J8" i="64"/>
  <c r="J125" i="64"/>
  <c r="J120" i="64"/>
  <c r="J121" i="64"/>
  <c r="J123" i="64"/>
  <c r="J119" i="64"/>
  <c r="J122" i="64"/>
  <c r="J124" i="64"/>
  <c r="H291" i="55"/>
  <c r="J35" i="64"/>
  <c r="J68" i="64"/>
  <c r="J59" i="64"/>
  <c r="J61" i="64"/>
  <c r="J43" i="64"/>
  <c r="J101" i="64"/>
  <c r="J82" i="64"/>
  <c r="J80" i="64"/>
  <c r="J97" i="64"/>
  <c r="J114" i="64"/>
  <c r="J99" i="64"/>
  <c r="J46" i="64"/>
  <c r="J44" i="64"/>
  <c r="J83" i="64"/>
  <c r="J34" i="64"/>
  <c r="J113" i="64"/>
  <c r="J73" i="64"/>
  <c r="J96" i="64"/>
  <c r="J51" i="64"/>
  <c r="J63" i="64"/>
  <c r="J54" i="64"/>
  <c r="J47" i="64"/>
  <c r="J58" i="64"/>
  <c r="J108" i="64"/>
  <c r="J65" i="64"/>
  <c r="J37" i="64"/>
  <c r="J36" i="64"/>
  <c r="J98" i="64"/>
  <c r="J31" i="64"/>
  <c r="J75" i="64"/>
  <c r="J106" i="64"/>
  <c r="J102" i="64"/>
  <c r="J88" i="64"/>
  <c r="J104" i="64"/>
  <c r="J116" i="64"/>
  <c r="J64" i="64"/>
  <c r="J74" i="64"/>
  <c r="J90" i="64"/>
  <c r="J117" i="64"/>
  <c r="J69" i="64"/>
  <c r="J32" i="64"/>
  <c r="J71" i="64"/>
  <c r="J56" i="64"/>
  <c r="J85" i="64"/>
  <c r="J105" i="64"/>
  <c r="J91" i="64"/>
  <c r="J38" i="64"/>
  <c r="J111" i="64"/>
  <c r="J53" i="64"/>
  <c r="J30" i="64"/>
  <c r="J39" i="64"/>
  <c r="J79" i="64"/>
  <c r="J66" i="64"/>
  <c r="J42" i="64"/>
  <c r="J48" i="64"/>
  <c r="J70" i="64"/>
  <c r="J72" i="64"/>
  <c r="J62" i="64"/>
  <c r="J92" i="64"/>
  <c r="J112" i="64"/>
  <c r="J118" i="64"/>
  <c r="J115" i="64"/>
  <c r="J76" i="64"/>
  <c r="J87" i="64"/>
  <c r="J40" i="64"/>
  <c r="J94" i="64"/>
  <c r="J77" i="64"/>
  <c r="J60" i="64"/>
  <c r="J33" i="64"/>
  <c r="J93" i="64"/>
  <c r="J57" i="64"/>
  <c r="J41" i="64"/>
  <c r="J81" i="64"/>
  <c r="J50" i="64"/>
  <c r="J95" i="64"/>
  <c r="J103" i="64"/>
  <c r="J109" i="64"/>
  <c r="J45" i="64"/>
  <c r="J100" i="64"/>
  <c r="J67" i="64"/>
  <c r="J49" i="64"/>
  <c r="J110" i="64"/>
  <c r="J29" i="64"/>
  <c r="J52" i="64"/>
  <c r="J107" i="64"/>
  <c r="J55" i="64"/>
  <c r="J89" i="64"/>
  <c r="J84" i="64"/>
  <c r="J78" i="64"/>
  <c r="J86" i="64"/>
  <c r="G293" i="55" l="1"/>
  <c r="K125" i="64"/>
  <c r="K109" i="64"/>
  <c r="K84" i="64"/>
  <c r="K92" i="64"/>
  <c r="K81" i="64"/>
  <c r="K108" i="64"/>
  <c r="K83" i="64"/>
  <c r="K80" i="64"/>
  <c r="K107" i="64"/>
  <c r="K115" i="64"/>
  <c r="K124" i="64"/>
  <c r="K82" i="64"/>
  <c r="K96" i="64"/>
  <c r="K78" i="64"/>
  <c r="K93" i="64"/>
  <c r="K122" i="64"/>
  <c r="K119" i="64"/>
  <c r="K104" i="64"/>
  <c r="K91" i="64"/>
  <c r="K101" i="64"/>
  <c r="K110" i="64"/>
  <c r="K73" i="64"/>
  <c r="K112" i="64"/>
  <c r="K103" i="64"/>
  <c r="K79" i="64"/>
  <c r="K106" i="64"/>
  <c r="K116" i="64"/>
  <c r="K99" i="64"/>
  <c r="K114" i="64"/>
  <c r="K85" i="64"/>
  <c r="K86" i="64"/>
  <c r="K100" i="64"/>
  <c r="K123" i="64"/>
  <c r="K98" i="64"/>
  <c r="K118" i="64"/>
  <c r="K117" i="64"/>
  <c r="K113" i="64"/>
  <c r="K111" i="64"/>
  <c r="K89" i="64"/>
  <c r="K88" i="64"/>
  <c r="K75" i="64"/>
  <c r="K102" i="64"/>
  <c r="K105" i="64"/>
  <c r="K97" i="64"/>
  <c r="K76" i="64"/>
  <c r="K87" i="64"/>
  <c r="K77" i="64"/>
  <c r="K90" i="64"/>
  <c r="K121" i="64"/>
  <c r="K120" i="64"/>
  <c r="K95" i="64"/>
  <c r="K74" i="64"/>
  <c r="K94" i="64"/>
  <c r="K72" i="64"/>
  <c r="K71" i="64"/>
  <c r="K68" i="64"/>
  <c r="K67" i="64"/>
  <c r="K69" i="64"/>
  <c r="K70" i="64"/>
  <c r="K62" i="64"/>
  <c r="K60" i="64"/>
  <c r="K66" i="64"/>
  <c r="K64" i="64"/>
  <c r="K63" i="64"/>
  <c r="K65" i="64"/>
  <c r="K59" i="64"/>
  <c r="K58" i="64"/>
  <c r="K61" i="64"/>
  <c r="K53" i="64"/>
  <c r="K48" i="64"/>
  <c r="K56" i="64"/>
  <c r="K47" i="64"/>
  <c r="K57" i="64"/>
  <c r="K46" i="64"/>
  <c r="K49" i="64"/>
  <c r="K50" i="64"/>
  <c r="K55" i="64"/>
  <c r="K54" i="64"/>
  <c r="K51" i="64"/>
  <c r="K52" i="64"/>
  <c r="K45" i="64"/>
  <c r="K44" i="64"/>
  <c r="K43" i="64"/>
  <c r="K42" i="64"/>
  <c r="K41" i="64"/>
  <c r="K40" i="64"/>
  <c r="K39" i="64"/>
  <c r="K38" i="64"/>
  <c r="K37" i="64"/>
  <c r="K36" i="64"/>
  <c r="K35" i="64"/>
  <c r="K34" i="64"/>
  <c r="K33" i="64"/>
  <c r="K32" i="64"/>
  <c r="K31" i="64"/>
  <c r="K30" i="64"/>
  <c r="K29" i="64"/>
  <c r="K4" i="64"/>
  <c r="K8" i="64"/>
  <c r="K7" i="64"/>
  <c r="K6" i="64"/>
  <c r="K5" i="64"/>
  <c r="H292" i="55"/>
  <c r="G294" i="55" l="1"/>
  <c r="I125" i="64"/>
  <c r="I121" i="64"/>
  <c r="I75" i="64"/>
  <c r="I123" i="64"/>
  <c r="I79" i="64"/>
  <c r="I119" i="64"/>
  <c r="I107" i="64"/>
  <c r="I90" i="64"/>
  <c r="I88" i="64"/>
  <c r="I100" i="64"/>
  <c r="I103" i="64"/>
  <c r="I122" i="64"/>
  <c r="I80" i="64"/>
  <c r="I77" i="64"/>
  <c r="I89" i="64"/>
  <c r="I86" i="64"/>
  <c r="I112" i="64"/>
  <c r="I93" i="64"/>
  <c r="I83" i="64"/>
  <c r="I87" i="64"/>
  <c r="I111" i="64"/>
  <c r="I85" i="64"/>
  <c r="I73" i="64"/>
  <c r="I78" i="64"/>
  <c r="I108" i="64"/>
  <c r="I94" i="64"/>
  <c r="I76" i="64"/>
  <c r="I113" i="64"/>
  <c r="I114" i="64"/>
  <c r="I110" i="64"/>
  <c r="I96" i="64"/>
  <c r="I81" i="64"/>
  <c r="I74" i="64"/>
  <c r="I97" i="64"/>
  <c r="I117" i="64"/>
  <c r="I99" i="64"/>
  <c r="I101" i="64"/>
  <c r="I82" i="64"/>
  <c r="I92" i="64"/>
  <c r="I95" i="64"/>
  <c r="I105" i="64"/>
  <c r="I118" i="64"/>
  <c r="I116" i="64"/>
  <c r="I91" i="64"/>
  <c r="I124" i="64"/>
  <c r="I84" i="64"/>
  <c r="I120" i="64"/>
  <c r="I102" i="64"/>
  <c r="I98" i="64"/>
  <c r="I106" i="64"/>
  <c r="I104" i="64"/>
  <c r="I115" i="64"/>
  <c r="I109" i="64"/>
  <c r="I72" i="64"/>
  <c r="I70" i="64"/>
  <c r="I69" i="64"/>
  <c r="I67" i="64"/>
  <c r="I68" i="64"/>
  <c r="I71" i="64"/>
  <c r="I58" i="64"/>
  <c r="I59" i="64"/>
  <c r="I65" i="64"/>
  <c r="I63" i="64"/>
  <c r="I64" i="64"/>
  <c r="I66" i="64"/>
  <c r="I60" i="64"/>
  <c r="I61" i="64"/>
  <c r="I62" i="64"/>
  <c r="I53" i="64"/>
  <c r="I55" i="64"/>
  <c r="I50" i="64"/>
  <c r="I49" i="64"/>
  <c r="I46" i="64"/>
  <c r="I57" i="64"/>
  <c r="I52" i="64"/>
  <c r="I47" i="64"/>
  <c r="I51" i="64"/>
  <c r="I56" i="64"/>
  <c r="I54" i="64"/>
  <c r="I48"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I16" i="64"/>
  <c r="I15" i="64"/>
  <c r="I14" i="64"/>
  <c r="I9" i="64"/>
  <c r="I13" i="64"/>
  <c r="I12" i="64"/>
  <c r="I11" i="64"/>
  <c r="I10" i="64"/>
  <c r="I5" i="64"/>
  <c r="I6" i="64"/>
  <c r="I7" i="64"/>
  <c r="I8" i="64"/>
  <c r="I4" i="64"/>
  <c r="H293" i="55"/>
  <c r="G295" i="55" l="1"/>
  <c r="B10" i="63"/>
  <c r="C10" i="63" s="1"/>
  <c r="B8" i="63"/>
  <c r="P8" i="63" s="1"/>
  <c r="B11" i="63"/>
  <c r="B62" i="63"/>
  <c r="B90" i="63"/>
  <c r="B294" i="63"/>
  <c r="B171" i="63"/>
  <c r="B297" i="63"/>
  <c r="B14" i="63"/>
  <c r="B46" i="63"/>
  <c r="B110" i="63"/>
  <c r="B240" i="63"/>
  <c r="B259" i="63"/>
  <c r="B234" i="63"/>
  <c r="B267" i="63"/>
  <c r="B54" i="63"/>
  <c r="B185" i="63"/>
  <c r="B250" i="63"/>
  <c r="B151" i="63"/>
  <c r="B98" i="63"/>
  <c r="B145" i="63"/>
  <c r="B223" i="63"/>
  <c r="B213" i="63"/>
  <c r="B56" i="63"/>
  <c r="B71" i="63"/>
  <c r="B249" i="63"/>
  <c r="B78" i="63"/>
  <c r="B127" i="63"/>
  <c r="B205" i="63"/>
  <c r="B121" i="63"/>
  <c r="B38" i="63"/>
  <c r="B19" i="63"/>
  <c r="B170" i="63"/>
  <c r="B211" i="63"/>
  <c r="B135" i="63"/>
  <c r="K135" i="63" s="1"/>
  <c r="B307" i="63"/>
  <c r="B92" i="63"/>
  <c r="B95" i="63"/>
  <c r="C95" i="63" s="1"/>
  <c r="B31" i="63"/>
  <c r="B256" i="63"/>
  <c r="B18" i="63"/>
  <c r="B157" i="63"/>
  <c r="B74" i="63"/>
  <c r="B27" i="63"/>
  <c r="B203" i="63"/>
  <c r="B96" i="63"/>
  <c r="B152" i="63"/>
  <c r="B241" i="63"/>
  <c r="B134" i="63"/>
  <c r="B48" i="63"/>
  <c r="B159" i="63"/>
  <c r="B141" i="63"/>
  <c r="B130" i="63"/>
  <c r="B57" i="63"/>
  <c r="B149" i="63"/>
  <c r="B239" i="63"/>
  <c r="B97" i="63"/>
  <c r="B79" i="63"/>
  <c r="B43" i="63"/>
  <c r="B283" i="63"/>
  <c r="B194" i="63"/>
  <c r="B310" i="63"/>
  <c r="B36" i="63"/>
  <c r="B23" i="63"/>
  <c r="B17" i="63"/>
  <c r="B168" i="63"/>
  <c r="B302" i="63"/>
  <c r="B218" i="63"/>
  <c r="B177" i="63"/>
  <c r="B163" i="63"/>
  <c r="B227" i="63"/>
  <c r="B238" i="63"/>
  <c r="J238" i="63" s="1"/>
  <c r="B39" i="63"/>
  <c r="B140" i="63"/>
  <c r="M140" i="63" s="1"/>
  <c r="B186" i="63"/>
  <c r="B270" i="63"/>
  <c r="B123" i="63"/>
  <c r="B59" i="63"/>
  <c r="B273" i="63"/>
  <c r="B50" i="63"/>
  <c r="B175" i="63"/>
  <c r="B82" i="63"/>
  <c r="B86" i="63"/>
  <c r="B164" i="63"/>
  <c r="B109" i="63"/>
  <c r="B253" i="63"/>
  <c r="B265" i="63"/>
  <c r="B282" i="63"/>
  <c r="B285" i="63"/>
  <c r="B309" i="63"/>
  <c r="B200" i="63"/>
  <c r="B139" i="63"/>
  <c r="B252" i="63"/>
  <c r="B311" i="63"/>
  <c r="B33" i="63"/>
  <c r="B117" i="63"/>
  <c r="B272" i="63"/>
  <c r="B76" i="63"/>
  <c r="H76" i="63" s="1"/>
  <c r="B221" i="63"/>
  <c r="B222" i="63"/>
  <c r="B299" i="63"/>
  <c r="B214" i="63"/>
  <c r="B147" i="63"/>
  <c r="B251" i="63"/>
  <c r="B165" i="63"/>
  <c r="B269" i="63"/>
  <c r="B215" i="63"/>
  <c r="B129" i="63"/>
  <c r="B230" i="63"/>
  <c r="B257" i="63"/>
  <c r="B306" i="63"/>
  <c r="B35" i="63"/>
  <c r="B191" i="63"/>
  <c r="B118" i="63"/>
  <c r="B155" i="63"/>
  <c r="B301" i="63"/>
  <c r="B65" i="63"/>
  <c r="B244" i="63"/>
  <c r="B106" i="63"/>
  <c r="B104" i="63"/>
  <c r="B85" i="63"/>
  <c r="B58" i="63"/>
  <c r="N58" i="63" s="1"/>
  <c r="B264" i="63"/>
  <c r="B40" i="63"/>
  <c r="P40" i="63" s="1"/>
  <c r="B208" i="63"/>
  <c r="B77" i="63"/>
  <c r="B219" i="63"/>
  <c r="B144" i="63"/>
  <c r="B201" i="63"/>
  <c r="B42" i="63"/>
  <c r="B229" i="63"/>
  <c r="B148" i="63"/>
  <c r="B262" i="63"/>
  <c r="B216" i="63"/>
  <c r="B125" i="63"/>
  <c r="B188" i="63"/>
  <c r="B290" i="63"/>
  <c r="B181" i="63"/>
  <c r="B284" i="63"/>
  <c r="P284" i="63" s="1"/>
  <c r="B260" i="63"/>
  <c r="B277" i="63"/>
  <c r="B94" i="63"/>
  <c r="B158" i="63"/>
  <c r="B296" i="63"/>
  <c r="Q296" i="63" s="1"/>
  <c r="B173" i="63"/>
  <c r="B243" i="63"/>
  <c r="B26" i="63"/>
  <c r="B255" i="63"/>
  <c r="B115" i="63"/>
  <c r="B189" i="63"/>
  <c r="G189" i="63" s="1"/>
  <c r="B207" i="63"/>
  <c r="B161" i="63"/>
  <c r="B160" i="63"/>
  <c r="B179" i="63"/>
  <c r="B37" i="63"/>
  <c r="B122" i="63"/>
  <c r="B261" i="63"/>
  <c r="B281" i="63"/>
  <c r="B247" i="63"/>
  <c r="B231" i="63"/>
  <c r="B268" i="63"/>
  <c r="B60" i="63"/>
  <c r="B224" i="63"/>
  <c r="B61" i="63"/>
  <c r="B133" i="63"/>
  <c r="B266" i="63"/>
  <c r="B116" i="63"/>
  <c r="B287" i="63"/>
  <c r="B304" i="63"/>
  <c r="B88" i="63"/>
  <c r="B64" i="63"/>
  <c r="B119" i="63"/>
  <c r="B113" i="63"/>
  <c r="M113" i="63" s="1"/>
  <c r="B47" i="63"/>
  <c r="N47" i="63" s="1"/>
  <c r="B15" i="63"/>
  <c r="B55" i="63"/>
  <c r="B162" i="63"/>
  <c r="B150" i="63"/>
  <c r="B81" i="63"/>
  <c r="B69" i="63"/>
  <c r="B75" i="63"/>
  <c r="K75" i="63" s="1"/>
  <c r="B196" i="63"/>
  <c r="J196" i="63" s="1"/>
  <c r="B154" i="63"/>
  <c r="B204" i="63"/>
  <c r="B274" i="63"/>
  <c r="B303" i="63"/>
  <c r="B131" i="63"/>
  <c r="B28" i="63"/>
  <c r="B183" i="63"/>
  <c r="B32" i="63"/>
  <c r="B237" i="63"/>
  <c r="B29" i="63"/>
  <c r="B298" i="63"/>
  <c r="B295" i="63"/>
  <c r="B275" i="63"/>
  <c r="B197" i="63"/>
  <c r="B174" i="63"/>
  <c r="B112" i="63"/>
  <c r="B172" i="63"/>
  <c r="B305" i="63"/>
  <c r="B217" i="63"/>
  <c r="B124" i="63"/>
  <c r="B184" i="63"/>
  <c r="B101" i="63"/>
  <c r="B288" i="63"/>
  <c r="B228" i="63"/>
  <c r="B190" i="63"/>
  <c r="B25" i="63"/>
  <c r="B193" i="63"/>
  <c r="B105" i="63"/>
  <c r="B220" i="63"/>
  <c r="B195" i="63"/>
  <c r="B83" i="63"/>
  <c r="B280" i="63"/>
  <c r="B30" i="63"/>
  <c r="B233" i="63"/>
  <c r="B279" i="63"/>
  <c r="B276" i="63"/>
  <c r="B13" i="63"/>
  <c r="B271" i="63"/>
  <c r="B91" i="63"/>
  <c r="B312" i="63"/>
  <c r="B132" i="63"/>
  <c r="B87" i="63"/>
  <c r="B293" i="63"/>
  <c r="B278" i="63"/>
  <c r="B289" i="63"/>
  <c r="B236" i="63"/>
  <c r="B103" i="63"/>
  <c r="B16" i="63"/>
  <c r="B111" i="63"/>
  <c r="B80" i="63"/>
  <c r="B84" i="63"/>
  <c r="B308" i="63"/>
  <c r="B235" i="63"/>
  <c r="B9" i="63"/>
  <c r="B120" i="63"/>
  <c r="B286" i="63"/>
  <c r="B212" i="63"/>
  <c r="B100" i="63"/>
  <c r="B51" i="63"/>
  <c r="B226" i="63"/>
  <c r="B263" i="63"/>
  <c r="B248" i="63"/>
  <c r="B176" i="63"/>
  <c r="B107" i="63"/>
  <c r="B41" i="63"/>
  <c r="B52" i="63"/>
  <c r="B258" i="63"/>
  <c r="B292" i="63"/>
  <c r="Q292" i="63" s="1"/>
  <c r="B63" i="63"/>
  <c r="B22" i="63"/>
  <c r="B210" i="63"/>
  <c r="B146" i="63"/>
  <c r="B225" i="63"/>
  <c r="B153" i="63"/>
  <c r="B99" i="63"/>
  <c r="B156" i="63"/>
  <c r="B209" i="63"/>
  <c r="B138" i="63"/>
  <c r="B254" i="63"/>
  <c r="B67" i="63"/>
  <c r="B49" i="63"/>
  <c r="B187" i="63"/>
  <c r="B142" i="63"/>
  <c r="B300" i="63"/>
  <c r="B108" i="63"/>
  <c r="B34" i="63"/>
  <c r="B202" i="63"/>
  <c r="B198" i="63"/>
  <c r="B128" i="63"/>
  <c r="B12" i="63"/>
  <c r="B206" i="63"/>
  <c r="B166" i="63"/>
  <c r="B246" i="63"/>
  <c r="B20" i="63"/>
  <c r="B73" i="63"/>
  <c r="B68" i="63"/>
  <c r="B178" i="63"/>
  <c r="B70" i="63"/>
  <c r="C70" i="63" s="1"/>
  <c r="B53" i="63"/>
  <c r="C53" i="63" s="1"/>
  <c r="B24" i="63"/>
  <c r="B137" i="63"/>
  <c r="B126" i="63"/>
  <c r="B143" i="63"/>
  <c r="B21" i="63"/>
  <c r="B66" i="63"/>
  <c r="B136" i="63"/>
  <c r="B114" i="63"/>
  <c r="B44" i="63"/>
  <c r="B242" i="63"/>
  <c r="H242" i="63" s="1"/>
  <c r="B45" i="63"/>
  <c r="B291" i="63"/>
  <c r="B245" i="63"/>
  <c r="B72" i="63"/>
  <c r="B89" i="63"/>
  <c r="B169" i="63"/>
  <c r="B180" i="63"/>
  <c r="B232" i="63"/>
  <c r="B182" i="63"/>
  <c r="B192" i="63"/>
  <c r="B199" i="63"/>
  <c r="B93" i="63"/>
  <c r="B167" i="63"/>
  <c r="B102" i="63"/>
  <c r="H294" i="55"/>
  <c r="D277" i="63"/>
  <c r="E43" i="63"/>
  <c r="E71" i="63"/>
  <c r="D236" i="63"/>
  <c r="D102" i="63"/>
  <c r="E138" i="63"/>
  <c r="D48" i="63"/>
  <c r="E187" i="63"/>
  <c r="D241" i="63"/>
  <c r="D267" i="63"/>
  <c r="E194" i="63"/>
  <c r="D129" i="63"/>
  <c r="E55" i="63"/>
  <c r="E253" i="63"/>
  <c r="D230" i="63"/>
  <c r="D159" i="63"/>
  <c r="E99" i="63"/>
  <c r="D199" i="63"/>
  <c r="D173" i="63"/>
  <c r="E100" i="63"/>
  <c r="D118" i="63"/>
  <c r="D130" i="63"/>
  <c r="D67" i="63"/>
  <c r="E124" i="63"/>
  <c r="D44" i="63"/>
  <c r="D93" i="63"/>
  <c r="E19" i="63"/>
  <c r="D144" i="63"/>
  <c r="D10" i="63"/>
  <c r="D168" i="63"/>
  <c r="E87" i="63"/>
  <c r="E240" i="63"/>
  <c r="D139" i="63"/>
  <c r="D239" i="63"/>
  <c r="D270" i="63"/>
  <c r="D85" i="63"/>
  <c r="D195" i="63"/>
  <c r="D54" i="63"/>
  <c r="D35" i="63"/>
  <c r="E22" i="63"/>
  <c r="E115" i="63"/>
  <c r="D244" i="63"/>
  <c r="E145" i="63"/>
  <c r="E62" i="63"/>
  <c r="E159" i="63"/>
  <c r="D51" i="63"/>
  <c r="D271" i="63"/>
  <c r="D19" i="63"/>
  <c r="D45" i="63"/>
  <c r="E89" i="63"/>
  <c r="E210" i="63"/>
  <c r="D56" i="63"/>
  <c r="D188" i="63"/>
  <c r="E151" i="63"/>
  <c r="E288" i="63"/>
  <c r="E78" i="63"/>
  <c r="E230" i="63"/>
  <c r="E305" i="63"/>
  <c r="E239" i="63"/>
  <c r="D87" i="63"/>
  <c r="D52" i="63"/>
  <c r="D145" i="63"/>
  <c r="E150" i="63"/>
  <c r="D299" i="63"/>
  <c r="D223" i="63"/>
  <c r="E14" i="63"/>
  <c r="E174" i="63"/>
  <c r="E98" i="63"/>
  <c r="E213" i="63"/>
  <c r="E80" i="63"/>
  <c r="E31" i="63"/>
  <c r="E48" i="63"/>
  <c r="D71" i="63"/>
  <c r="E28" i="63"/>
  <c r="D191" i="63"/>
  <c r="E293" i="63"/>
  <c r="D142" i="63"/>
  <c r="D97" i="63"/>
  <c r="D175" i="63"/>
  <c r="D164" i="63"/>
  <c r="D310" i="63"/>
  <c r="E136" i="63"/>
  <c r="D204" i="63"/>
  <c r="D104" i="63"/>
  <c r="D306" i="63"/>
  <c r="E181" i="63"/>
  <c r="D215" i="63"/>
  <c r="E192" i="63"/>
  <c r="D217" i="63"/>
  <c r="D72" i="63"/>
  <c r="E206" i="63"/>
  <c r="E246" i="63"/>
  <c r="E153" i="63"/>
  <c r="E41" i="63"/>
  <c r="D251" i="63"/>
  <c r="D103" i="63"/>
  <c r="E118" i="63"/>
  <c r="D134" i="63"/>
  <c r="D185" i="63"/>
  <c r="D177" i="63"/>
  <c r="E216" i="63"/>
  <c r="D57" i="63"/>
  <c r="E74" i="63"/>
  <c r="D83" i="63"/>
  <c r="E102" i="63"/>
  <c r="E154" i="63"/>
  <c r="D49" i="63"/>
  <c r="D276" i="63"/>
  <c r="D33" i="63"/>
  <c r="E13" i="63"/>
  <c r="E112" i="63"/>
  <c r="E265" i="63"/>
  <c r="D131" i="63"/>
  <c r="E225" i="63"/>
  <c r="D302" i="63"/>
  <c r="E221" i="63"/>
  <c r="D275" i="63"/>
  <c r="E209" i="63"/>
  <c r="E290" i="63"/>
  <c r="E38" i="63"/>
  <c r="E234" i="63"/>
  <c r="D250" i="63"/>
  <c r="D11" i="63"/>
  <c r="E255" i="63"/>
  <c r="D94" i="63"/>
  <c r="D140" i="63"/>
  <c r="D74" i="63"/>
  <c r="D285" i="63"/>
  <c r="E114" i="63"/>
  <c r="D43" i="63"/>
  <c r="D307" i="63"/>
  <c r="D135" i="63"/>
  <c r="D65" i="63"/>
  <c r="D59" i="63"/>
  <c r="D262" i="63"/>
  <c r="D127" i="63"/>
  <c r="D290" i="63"/>
  <c r="E84" i="63"/>
  <c r="D41" i="63"/>
  <c r="E165" i="63"/>
  <c r="D181" i="63"/>
  <c r="D221" i="63"/>
  <c r="E127" i="63"/>
  <c r="E241" i="63"/>
  <c r="D107" i="63"/>
  <c r="D273" i="63"/>
  <c r="E125" i="63"/>
  <c r="D200" i="63"/>
  <c r="E212" i="63"/>
  <c r="E260" i="63"/>
  <c r="D259" i="63"/>
  <c r="D62" i="63"/>
  <c r="D282" i="63"/>
  <c r="D23" i="63"/>
  <c r="D27" i="63"/>
  <c r="D183" i="63"/>
  <c r="E259" i="63"/>
  <c r="E126" i="63"/>
  <c r="E173" i="63"/>
  <c r="E222" i="63"/>
  <c r="E193" i="63"/>
  <c r="D110" i="63"/>
  <c r="D274" i="63"/>
  <c r="D163" i="63"/>
  <c r="E91" i="63"/>
  <c r="E176" i="63"/>
  <c r="E185" i="63"/>
  <c r="E51" i="63"/>
  <c r="E11" i="63"/>
  <c r="E297" i="63"/>
  <c r="E104" i="63"/>
  <c r="E272" i="63"/>
  <c r="E69" i="63"/>
  <c r="D205" i="63"/>
  <c r="D194" i="63"/>
  <c r="E233" i="63"/>
  <c r="E148" i="63"/>
  <c r="E25" i="63"/>
  <c r="E298" i="63"/>
  <c r="E223" i="63"/>
  <c r="D18" i="63"/>
  <c r="D297" i="63"/>
  <c r="D46" i="63"/>
  <c r="E97" i="63"/>
  <c r="E284" i="63"/>
  <c r="E128" i="63"/>
  <c r="D39" i="63"/>
  <c r="E285" i="63"/>
  <c r="D28" i="63"/>
  <c r="D218" i="63"/>
  <c r="D169" i="63"/>
  <c r="D279" i="63"/>
  <c r="E134" i="63"/>
  <c r="E201" i="63"/>
  <c r="D149" i="63"/>
  <c r="D272" i="63"/>
  <c r="E17" i="63"/>
  <c r="D213" i="63"/>
  <c r="D99" i="63"/>
  <c r="D78" i="63"/>
  <c r="D211" i="63"/>
  <c r="E279" i="63"/>
  <c r="D98" i="63"/>
  <c r="E243" i="63"/>
  <c r="E81" i="63"/>
  <c r="D14" i="63"/>
  <c r="D311" i="63"/>
  <c r="D96" i="63"/>
  <c r="E141" i="63"/>
  <c r="D240" i="63"/>
  <c r="D111" i="63"/>
  <c r="D252" i="63"/>
  <c r="E275" i="63"/>
  <c r="D34" i="63"/>
  <c r="E169" i="63"/>
  <c r="E197" i="63"/>
  <c r="D9" i="63"/>
  <c r="E205" i="63"/>
  <c r="E72" i="63"/>
  <c r="D225" i="63"/>
  <c r="E219" i="63"/>
  <c r="D120" i="63"/>
  <c r="D86" i="63"/>
  <c r="E172" i="63"/>
  <c r="D137" i="63"/>
  <c r="D219" i="63"/>
  <c r="E63" i="63"/>
  <c r="D147" i="63"/>
  <c r="D190" i="63"/>
  <c r="E108" i="63"/>
  <c r="D227" i="63"/>
  <c r="E215" i="63"/>
  <c r="E220" i="63"/>
  <c r="D128" i="63"/>
  <c r="D8" i="63"/>
  <c r="E256" i="63"/>
  <c r="E258" i="63"/>
  <c r="E110" i="63"/>
  <c r="E46" i="63"/>
  <c r="D301" i="63"/>
  <c r="D132" i="63"/>
  <c r="D170" i="63"/>
  <c r="E123" i="63"/>
  <c r="D125" i="63"/>
  <c r="E155" i="63"/>
  <c r="E79" i="63"/>
  <c r="D26" i="63"/>
  <c r="D167" i="63"/>
  <c r="D182" i="63"/>
  <c r="E294" i="63"/>
  <c r="E56" i="63"/>
  <c r="D30" i="63"/>
  <c r="D246" i="63"/>
  <c r="E132" i="63"/>
  <c r="E66" i="63"/>
  <c r="E228" i="63"/>
  <c r="E202" i="63"/>
  <c r="E307" i="63"/>
  <c r="E27" i="63"/>
  <c r="D42" i="63"/>
  <c r="D300" i="63"/>
  <c r="D29" i="63"/>
  <c r="D84" i="63"/>
  <c r="E170" i="63"/>
  <c r="D31" i="63"/>
  <c r="D109" i="63"/>
  <c r="D171" i="63"/>
  <c r="E245" i="63"/>
  <c r="D229" i="63"/>
  <c r="E263" i="63"/>
  <c r="D232" i="63"/>
  <c r="E235" i="63"/>
  <c r="D158" i="63"/>
  <c r="D76" i="63"/>
  <c r="E182" i="63"/>
  <c r="E252" i="63"/>
  <c r="D298" i="63"/>
  <c r="E208" i="63"/>
  <c r="E50" i="63"/>
  <c r="E203" i="63"/>
  <c r="E249" i="63"/>
  <c r="E135" i="63"/>
  <c r="D152" i="63"/>
  <c r="E18" i="63"/>
  <c r="D309" i="63"/>
  <c r="D141" i="63"/>
  <c r="D255" i="63"/>
  <c r="D151" i="63"/>
  <c r="E191" i="63"/>
  <c r="D249" i="63"/>
  <c r="D165" i="63"/>
  <c r="D38" i="63"/>
  <c r="E8" i="63"/>
  <c r="E10" i="63"/>
  <c r="E267" i="63"/>
  <c r="E34" i="63"/>
  <c r="E309" i="63"/>
  <c r="E175" i="63"/>
  <c r="E250" i="63"/>
  <c r="E20" i="63"/>
  <c r="D89" i="63"/>
  <c r="D162" i="63"/>
  <c r="E117" i="63"/>
  <c r="D202" i="63"/>
  <c r="D92" i="63"/>
  <c r="D269" i="63"/>
  <c r="D17" i="63"/>
  <c r="E214" i="63"/>
  <c r="D82" i="63"/>
  <c r="E157" i="63"/>
  <c r="D126" i="63"/>
  <c r="D254" i="63"/>
  <c r="E227" i="63"/>
  <c r="E270" i="63"/>
  <c r="D248" i="63"/>
  <c r="E171" i="63"/>
  <c r="E211" i="63"/>
  <c r="E101" i="63"/>
  <c r="D77" i="63"/>
  <c r="D293" i="63"/>
  <c r="D50" i="63"/>
  <c r="E238" i="63"/>
  <c r="E177" i="63"/>
  <c r="E149" i="63"/>
  <c r="E106" i="63"/>
  <c r="D201" i="63"/>
  <c r="E39" i="63"/>
  <c r="D106" i="63"/>
  <c r="D220" i="63"/>
  <c r="E152" i="63"/>
  <c r="D12" i="63"/>
  <c r="D157" i="63"/>
  <c r="E306" i="63"/>
  <c r="D193" i="63"/>
  <c r="E237" i="63"/>
  <c r="D155" i="63"/>
  <c r="D186" i="63"/>
  <c r="E264" i="63"/>
  <c r="E289" i="63"/>
  <c r="D178" i="63"/>
  <c r="E121" i="63"/>
  <c r="E90" i="63"/>
  <c r="E168" i="63"/>
  <c r="D257" i="63"/>
  <c r="E54" i="63"/>
  <c r="E85" i="63"/>
  <c r="E183" i="63"/>
  <c r="D256" i="63"/>
  <c r="D79" i="63"/>
  <c r="E143" i="63"/>
  <c r="D36" i="63"/>
  <c r="E9" i="63"/>
  <c r="E218" i="63"/>
  <c r="D283" i="63"/>
  <c r="E29" i="63"/>
  <c r="D264" i="63"/>
  <c r="E57" i="63"/>
  <c r="E269" i="63"/>
  <c r="E147" i="63"/>
  <c r="E111" i="63"/>
  <c r="D184" i="63"/>
  <c r="E36" i="63"/>
  <c r="E73" i="63"/>
  <c r="D226" i="63"/>
  <c r="E198" i="63"/>
  <c r="E21" i="63"/>
  <c r="E142" i="63"/>
  <c r="D105" i="63"/>
  <c r="D156" i="63"/>
  <c r="D68" i="63"/>
  <c r="D303" i="63"/>
  <c r="E295" i="63"/>
  <c r="E280" i="63"/>
  <c r="E312" i="63"/>
  <c r="E16" i="63"/>
  <c r="E24" i="63"/>
  <c r="D291" i="63"/>
  <c r="D32" i="63"/>
  <c r="D278" i="63"/>
  <c r="E308" i="63"/>
  <c r="E286" i="63"/>
  <c r="D146" i="63"/>
  <c r="D166" i="63"/>
  <c r="E180" i="63"/>
  <c r="G296" i="55" l="1"/>
  <c r="P135" i="63"/>
  <c r="G10" i="63"/>
  <c r="G135" i="63"/>
  <c r="N95" i="63"/>
  <c r="C135" i="63"/>
  <c r="G95" i="63"/>
  <c r="K95" i="63"/>
  <c r="Q95" i="63"/>
  <c r="J95" i="63"/>
  <c r="N135" i="63"/>
  <c r="N284" i="63"/>
  <c r="N238" i="63"/>
  <c r="J8" i="63"/>
  <c r="M10" i="63"/>
  <c r="H10" i="63"/>
  <c r="P10" i="63"/>
  <c r="J10" i="63"/>
  <c r="K8" i="63"/>
  <c r="K10" i="63"/>
  <c r="N10" i="63"/>
  <c r="H8" i="63"/>
  <c r="Q10" i="63"/>
  <c r="H75" i="63"/>
  <c r="J296" i="63"/>
  <c r="Q8" i="63"/>
  <c r="O8" i="63" s="1"/>
  <c r="C8" i="63"/>
  <c r="J284" i="63"/>
  <c r="P242" i="63"/>
  <c r="N296" i="63"/>
  <c r="G284" i="63"/>
  <c r="J75" i="63"/>
  <c r="I75" i="63" s="1"/>
  <c r="N113" i="63"/>
  <c r="L113" i="63" s="1"/>
  <c r="G140" i="63"/>
  <c r="N75" i="63"/>
  <c r="M196" i="63"/>
  <c r="G296" i="63"/>
  <c r="P75" i="63"/>
  <c r="G196" i="63"/>
  <c r="G8" i="63"/>
  <c r="P296" i="63"/>
  <c r="O296" i="63" s="1"/>
  <c r="Q75" i="63"/>
  <c r="N196" i="63"/>
  <c r="N8" i="63"/>
  <c r="Q76" i="63"/>
  <c r="K53" i="63"/>
  <c r="M8" i="63"/>
  <c r="Q58" i="63"/>
  <c r="K140" i="63"/>
  <c r="N189" i="63"/>
  <c r="M76" i="63"/>
  <c r="Q196" i="63"/>
  <c r="Q140" i="63"/>
  <c r="J140" i="63"/>
  <c r="K189" i="63"/>
  <c r="G76" i="63"/>
  <c r="F76" i="63" s="1"/>
  <c r="M75" i="63"/>
  <c r="H196" i="63"/>
  <c r="P58" i="63"/>
  <c r="C58" i="63"/>
  <c r="C238" i="63"/>
  <c r="J189" i="63"/>
  <c r="H296" i="63"/>
  <c r="G75" i="63"/>
  <c r="K47" i="63"/>
  <c r="C189" i="63"/>
  <c r="P189" i="63"/>
  <c r="K296" i="63"/>
  <c r="C113" i="63"/>
  <c r="K11" i="63"/>
  <c r="Q11" i="63"/>
  <c r="P11" i="63"/>
  <c r="J11" i="63"/>
  <c r="M11" i="63"/>
  <c r="N11" i="63"/>
  <c r="G11" i="63"/>
  <c r="H11" i="63"/>
  <c r="C11" i="63"/>
  <c r="Q284" i="63"/>
  <c r="O284" i="63" s="1"/>
  <c r="K284" i="63"/>
  <c r="C284" i="63"/>
  <c r="H284" i="63"/>
  <c r="Q70" i="63"/>
  <c r="G292" i="63"/>
  <c r="H189" i="63"/>
  <c r="F189" i="63" s="1"/>
  <c r="Q189" i="63"/>
  <c r="H302" i="63"/>
  <c r="N302" i="63"/>
  <c r="G302" i="63"/>
  <c r="P302" i="63"/>
  <c r="K302" i="63"/>
  <c r="C302" i="63"/>
  <c r="M302" i="63"/>
  <c r="Q302" i="63"/>
  <c r="J302" i="63"/>
  <c r="K36" i="63"/>
  <c r="J36" i="63"/>
  <c r="N36" i="63"/>
  <c r="P36" i="63"/>
  <c r="H36" i="63"/>
  <c r="M36" i="63"/>
  <c r="Q36" i="63"/>
  <c r="C36" i="63"/>
  <c r="G36" i="63"/>
  <c r="M43" i="63"/>
  <c r="H43" i="63"/>
  <c r="K43" i="63"/>
  <c r="P43" i="63"/>
  <c r="N43" i="63"/>
  <c r="Q43" i="63"/>
  <c r="C43" i="63"/>
  <c r="J43" i="63"/>
  <c r="G43" i="63"/>
  <c r="C149" i="63"/>
  <c r="J149" i="63"/>
  <c r="H149" i="63"/>
  <c r="M149" i="63"/>
  <c r="K149" i="63"/>
  <c r="N149" i="63"/>
  <c r="Q149" i="63"/>
  <c r="G149" i="63"/>
  <c r="P149" i="63"/>
  <c r="P159" i="63"/>
  <c r="C159" i="63"/>
  <c r="N159" i="63"/>
  <c r="G159" i="63"/>
  <c r="M159" i="63"/>
  <c r="H159" i="63"/>
  <c r="Q159" i="63"/>
  <c r="J159" i="63"/>
  <c r="K159" i="63"/>
  <c r="K152" i="63"/>
  <c r="N152" i="63"/>
  <c r="P152" i="63"/>
  <c r="H152" i="63"/>
  <c r="C152" i="63"/>
  <c r="M152" i="63"/>
  <c r="J152" i="63"/>
  <c r="Q152" i="63"/>
  <c r="G152" i="63"/>
  <c r="P74" i="63"/>
  <c r="H74" i="63"/>
  <c r="G74" i="63"/>
  <c r="Q74" i="63"/>
  <c r="K74" i="63"/>
  <c r="J74" i="63"/>
  <c r="C74" i="63"/>
  <c r="M74" i="63"/>
  <c r="N74" i="63"/>
  <c r="Q31" i="63"/>
  <c r="C31" i="63"/>
  <c r="G31" i="63"/>
  <c r="M31" i="63"/>
  <c r="N31" i="63"/>
  <c r="J31" i="63"/>
  <c r="H31" i="63"/>
  <c r="K31" i="63"/>
  <c r="P31" i="63"/>
  <c r="M135" i="63"/>
  <c r="H135" i="63"/>
  <c r="Q135" i="63"/>
  <c r="O135" i="63" s="1"/>
  <c r="J135" i="63"/>
  <c r="I135" i="63" s="1"/>
  <c r="Q38" i="63"/>
  <c r="C38" i="63"/>
  <c r="M38" i="63"/>
  <c r="J38" i="63"/>
  <c r="N38" i="63"/>
  <c r="P38" i="63"/>
  <c r="G38" i="63"/>
  <c r="H38" i="63"/>
  <c r="K38" i="63"/>
  <c r="Q78" i="63"/>
  <c r="H78" i="63"/>
  <c r="G78" i="63"/>
  <c r="J78" i="63"/>
  <c r="K78" i="63"/>
  <c r="M78" i="63"/>
  <c r="P78" i="63"/>
  <c r="C78" i="63"/>
  <c r="N78" i="63"/>
  <c r="H213" i="63"/>
  <c r="Q213" i="63"/>
  <c r="C213" i="63"/>
  <c r="M213" i="63"/>
  <c r="N213" i="63"/>
  <c r="G213" i="63"/>
  <c r="K213" i="63"/>
  <c r="P213" i="63"/>
  <c r="J213" i="63"/>
  <c r="H151" i="63"/>
  <c r="G151" i="63"/>
  <c r="C151" i="63"/>
  <c r="K151" i="63"/>
  <c r="N151" i="63"/>
  <c r="M151" i="63"/>
  <c r="Q151" i="63"/>
  <c r="J151" i="63"/>
  <c r="P151" i="63"/>
  <c r="J267" i="63"/>
  <c r="K267" i="63"/>
  <c r="G267" i="63"/>
  <c r="M267" i="63"/>
  <c r="N267" i="63"/>
  <c r="Q267" i="63"/>
  <c r="H267" i="63"/>
  <c r="C267" i="63"/>
  <c r="P267" i="63"/>
  <c r="K110" i="63"/>
  <c r="J110" i="63"/>
  <c r="Q110" i="63"/>
  <c r="P110" i="63"/>
  <c r="M110" i="63"/>
  <c r="H110" i="63"/>
  <c r="G110" i="63"/>
  <c r="N110" i="63"/>
  <c r="C110" i="63"/>
  <c r="M171" i="63"/>
  <c r="J171" i="63"/>
  <c r="K171" i="63"/>
  <c r="G171" i="63"/>
  <c r="N171" i="63"/>
  <c r="Q171" i="63"/>
  <c r="P171" i="63"/>
  <c r="C171" i="63"/>
  <c r="H171" i="63"/>
  <c r="M219" i="63"/>
  <c r="H219" i="63"/>
  <c r="Q219" i="63"/>
  <c r="K219" i="63"/>
  <c r="G219" i="63"/>
  <c r="P219" i="63"/>
  <c r="C219" i="63"/>
  <c r="N219" i="63"/>
  <c r="J219" i="63"/>
  <c r="J264" i="63"/>
  <c r="K264" i="63"/>
  <c r="H264" i="63"/>
  <c r="Q264" i="63"/>
  <c r="G264" i="63"/>
  <c r="C264" i="63"/>
  <c r="N264" i="63"/>
  <c r="M264" i="63"/>
  <c r="P264" i="63"/>
  <c r="P106" i="63"/>
  <c r="K106" i="63"/>
  <c r="J106" i="63"/>
  <c r="N106" i="63"/>
  <c r="H106" i="63"/>
  <c r="G106" i="63"/>
  <c r="C106" i="63"/>
  <c r="M106" i="63"/>
  <c r="Q106" i="63"/>
  <c r="O106" i="63" s="1"/>
  <c r="J155" i="63"/>
  <c r="Q155" i="63"/>
  <c r="H155" i="63"/>
  <c r="G155" i="63"/>
  <c r="M155" i="63"/>
  <c r="C155" i="63"/>
  <c r="P155" i="63"/>
  <c r="K155" i="63"/>
  <c r="N155" i="63"/>
  <c r="C306" i="63"/>
  <c r="Q306" i="63"/>
  <c r="G306" i="63"/>
  <c r="M306" i="63"/>
  <c r="P306" i="63"/>
  <c r="K306" i="63"/>
  <c r="J306" i="63"/>
  <c r="H306" i="63"/>
  <c r="N306" i="63"/>
  <c r="N215" i="63"/>
  <c r="K215" i="63"/>
  <c r="G215" i="63"/>
  <c r="Q215" i="63"/>
  <c r="J215" i="63"/>
  <c r="C215" i="63"/>
  <c r="H215" i="63"/>
  <c r="P215" i="63"/>
  <c r="M215" i="63"/>
  <c r="H147" i="63"/>
  <c r="J147" i="63"/>
  <c r="M147" i="63"/>
  <c r="K147" i="63"/>
  <c r="Q147" i="63"/>
  <c r="N147" i="63"/>
  <c r="C147" i="63"/>
  <c r="G147" i="63"/>
  <c r="P147" i="63"/>
  <c r="G221" i="63"/>
  <c r="Q221" i="63"/>
  <c r="M221" i="63"/>
  <c r="C221" i="63"/>
  <c r="N221" i="63"/>
  <c r="J221" i="63"/>
  <c r="H221" i="63"/>
  <c r="K221" i="63"/>
  <c r="P221" i="63"/>
  <c r="H33" i="63"/>
  <c r="J33" i="63"/>
  <c r="P33" i="63"/>
  <c r="C33" i="63"/>
  <c r="N33" i="63"/>
  <c r="K33" i="63"/>
  <c r="G33" i="63"/>
  <c r="M33" i="63"/>
  <c r="Q33" i="63"/>
  <c r="K200" i="63"/>
  <c r="G200" i="63"/>
  <c r="N200" i="63"/>
  <c r="C200" i="63"/>
  <c r="H200" i="63"/>
  <c r="M200" i="63"/>
  <c r="Q200" i="63"/>
  <c r="P200" i="63"/>
  <c r="J200" i="63"/>
  <c r="K265" i="63"/>
  <c r="M265" i="63"/>
  <c r="H265" i="63"/>
  <c r="G265" i="63"/>
  <c r="Q265" i="63"/>
  <c r="P265" i="63"/>
  <c r="N265" i="63"/>
  <c r="C265" i="63"/>
  <c r="J265" i="63"/>
  <c r="P86" i="63"/>
  <c r="N86" i="63"/>
  <c r="Q86" i="63"/>
  <c r="J86" i="63"/>
  <c r="M86" i="63"/>
  <c r="G86" i="63"/>
  <c r="C86" i="63"/>
  <c r="K86" i="63"/>
  <c r="H86" i="63"/>
  <c r="P273" i="63"/>
  <c r="Q273" i="63"/>
  <c r="M273" i="63"/>
  <c r="G273" i="63"/>
  <c r="K273" i="63"/>
  <c r="N273" i="63"/>
  <c r="C273" i="63"/>
  <c r="H273" i="63"/>
  <c r="J273" i="63"/>
  <c r="N186" i="63"/>
  <c r="G186" i="63"/>
  <c r="Q186" i="63"/>
  <c r="M186" i="63"/>
  <c r="P186" i="63"/>
  <c r="K186" i="63"/>
  <c r="H186" i="63"/>
  <c r="C186" i="63"/>
  <c r="J186" i="63"/>
  <c r="J227" i="63"/>
  <c r="C227" i="63"/>
  <c r="K227" i="63"/>
  <c r="P227" i="63"/>
  <c r="M227" i="63"/>
  <c r="Q227" i="63"/>
  <c r="H227" i="63"/>
  <c r="N227" i="63"/>
  <c r="G227" i="63"/>
  <c r="C296" i="63"/>
  <c r="K196" i="63"/>
  <c r="I196" i="63" s="1"/>
  <c r="C196" i="63"/>
  <c r="H238" i="63"/>
  <c r="P238" i="63"/>
  <c r="J242" i="63"/>
  <c r="G238" i="63"/>
  <c r="G47" i="63"/>
  <c r="H47" i="63"/>
  <c r="M189" i="63"/>
  <c r="Q77" i="63"/>
  <c r="K77" i="63"/>
  <c r="C77" i="63"/>
  <c r="J77" i="63"/>
  <c r="H77" i="63"/>
  <c r="N77" i="63"/>
  <c r="G77" i="63"/>
  <c r="P77" i="63"/>
  <c r="M77" i="63"/>
  <c r="G58" i="63"/>
  <c r="H58" i="63"/>
  <c r="M58" i="63"/>
  <c r="L58" i="63" s="1"/>
  <c r="J58" i="63"/>
  <c r="K58" i="63"/>
  <c r="G244" i="63"/>
  <c r="N244" i="63"/>
  <c r="Q244" i="63"/>
  <c r="M244" i="63"/>
  <c r="H244" i="63"/>
  <c r="J244" i="63"/>
  <c r="C244" i="63"/>
  <c r="K244" i="63"/>
  <c r="P244" i="63"/>
  <c r="Q118" i="63"/>
  <c r="K118" i="63"/>
  <c r="C118" i="63"/>
  <c r="N118" i="63"/>
  <c r="M118" i="63"/>
  <c r="J118" i="63"/>
  <c r="H118" i="63"/>
  <c r="P118" i="63"/>
  <c r="G118" i="63"/>
  <c r="C257" i="63"/>
  <c r="P257" i="63"/>
  <c r="J257" i="63"/>
  <c r="N257" i="63"/>
  <c r="Q257" i="63"/>
  <c r="K257" i="63"/>
  <c r="G257" i="63"/>
  <c r="H257" i="63"/>
  <c r="M257" i="63"/>
  <c r="M269" i="63"/>
  <c r="G269" i="63"/>
  <c r="H269" i="63"/>
  <c r="K269" i="63"/>
  <c r="Q269" i="63"/>
  <c r="C269" i="63"/>
  <c r="N269" i="63"/>
  <c r="J269" i="63"/>
  <c r="P269" i="63"/>
  <c r="J214" i="63"/>
  <c r="N214" i="63"/>
  <c r="K214" i="63"/>
  <c r="H214" i="63"/>
  <c r="Q214" i="63"/>
  <c r="C214" i="63"/>
  <c r="G214" i="63"/>
  <c r="M214" i="63"/>
  <c r="P214" i="63"/>
  <c r="C76" i="63"/>
  <c r="J76" i="63"/>
  <c r="P76" i="63"/>
  <c r="N76" i="63"/>
  <c r="K76" i="63"/>
  <c r="G311" i="63"/>
  <c r="K311" i="63"/>
  <c r="C311" i="63"/>
  <c r="P311" i="63"/>
  <c r="N311" i="63"/>
  <c r="J311" i="63"/>
  <c r="M311" i="63"/>
  <c r="H311" i="63"/>
  <c r="Q311" i="63"/>
  <c r="P309" i="63"/>
  <c r="H309" i="63"/>
  <c r="M309" i="63"/>
  <c r="G309" i="63"/>
  <c r="K309" i="63"/>
  <c r="N309" i="63"/>
  <c r="Q309" i="63"/>
  <c r="C309" i="63"/>
  <c r="J309" i="63"/>
  <c r="Q253" i="63"/>
  <c r="M253" i="63"/>
  <c r="H253" i="63"/>
  <c r="J253" i="63"/>
  <c r="N253" i="63"/>
  <c r="C253" i="63"/>
  <c r="K253" i="63"/>
  <c r="P253" i="63"/>
  <c r="G253" i="63"/>
  <c r="C82" i="63"/>
  <c r="H82" i="63"/>
  <c r="P82" i="63"/>
  <c r="M82" i="63"/>
  <c r="J82" i="63"/>
  <c r="G82" i="63"/>
  <c r="K82" i="63"/>
  <c r="Q82" i="63"/>
  <c r="N82" i="63"/>
  <c r="G59" i="63"/>
  <c r="N59" i="63"/>
  <c r="C59" i="63"/>
  <c r="K59" i="63"/>
  <c r="H59" i="63"/>
  <c r="M59" i="63"/>
  <c r="Q59" i="63"/>
  <c r="P59" i="63"/>
  <c r="J59" i="63"/>
  <c r="P140" i="63"/>
  <c r="N140" i="63"/>
  <c r="L140" i="63" s="1"/>
  <c r="H140" i="63"/>
  <c r="F140" i="63" s="1"/>
  <c r="C140" i="63"/>
  <c r="P163" i="63"/>
  <c r="N163" i="63"/>
  <c r="C163" i="63"/>
  <c r="M163" i="63"/>
  <c r="Q163" i="63"/>
  <c r="H163" i="63"/>
  <c r="K163" i="63"/>
  <c r="G163" i="63"/>
  <c r="J163" i="63"/>
  <c r="H168" i="63"/>
  <c r="N168" i="63"/>
  <c r="P168" i="63"/>
  <c r="G168" i="63"/>
  <c r="K168" i="63"/>
  <c r="C168" i="63"/>
  <c r="M168" i="63"/>
  <c r="J168" i="63"/>
  <c r="Q168" i="63"/>
  <c r="H310" i="63"/>
  <c r="G310" i="63"/>
  <c r="M310" i="63"/>
  <c r="P310" i="63"/>
  <c r="K310" i="63"/>
  <c r="N310" i="63"/>
  <c r="J310" i="63"/>
  <c r="Q310" i="63"/>
  <c r="C310" i="63"/>
  <c r="P79" i="63"/>
  <c r="Q79" i="63"/>
  <c r="J79" i="63"/>
  <c r="N79" i="63"/>
  <c r="K79" i="63"/>
  <c r="C79" i="63"/>
  <c r="H79" i="63"/>
  <c r="G79" i="63"/>
  <c r="M79" i="63"/>
  <c r="G57" i="63"/>
  <c r="C57" i="63"/>
  <c r="J57" i="63"/>
  <c r="M57" i="63"/>
  <c r="Q57" i="63"/>
  <c r="N57" i="63"/>
  <c r="P57" i="63"/>
  <c r="K57" i="63"/>
  <c r="H57" i="63"/>
  <c r="N48" i="63"/>
  <c r="Q48" i="63"/>
  <c r="G48" i="63"/>
  <c r="H48" i="63"/>
  <c r="C48" i="63"/>
  <c r="P48" i="63"/>
  <c r="M48" i="63"/>
  <c r="K48" i="63"/>
  <c r="J48" i="63"/>
  <c r="M96" i="63"/>
  <c r="H96" i="63"/>
  <c r="Q96" i="63"/>
  <c r="G96" i="63"/>
  <c r="N96" i="63"/>
  <c r="P96" i="63"/>
  <c r="C96" i="63"/>
  <c r="K96" i="63"/>
  <c r="J96" i="63"/>
  <c r="H157" i="63"/>
  <c r="Q157" i="63"/>
  <c r="P157" i="63"/>
  <c r="J157" i="63"/>
  <c r="C157" i="63"/>
  <c r="M157" i="63"/>
  <c r="K157" i="63"/>
  <c r="G157" i="63"/>
  <c r="N157" i="63"/>
  <c r="P95" i="63"/>
  <c r="M95" i="63"/>
  <c r="H95" i="63"/>
  <c r="K211" i="63"/>
  <c r="P211" i="63"/>
  <c r="H211" i="63"/>
  <c r="C211" i="63"/>
  <c r="J211" i="63"/>
  <c r="M211" i="63"/>
  <c r="Q211" i="63"/>
  <c r="N211" i="63"/>
  <c r="G211" i="63"/>
  <c r="C121" i="63"/>
  <c r="M121" i="63"/>
  <c r="P121" i="63"/>
  <c r="G121" i="63"/>
  <c r="H121" i="63"/>
  <c r="K121" i="63"/>
  <c r="J121" i="63"/>
  <c r="Q121" i="63"/>
  <c r="N121" i="63"/>
  <c r="P249" i="63"/>
  <c r="G249" i="63"/>
  <c r="M249" i="63"/>
  <c r="N249" i="63"/>
  <c r="C249" i="63"/>
  <c r="H249" i="63"/>
  <c r="Q249" i="63"/>
  <c r="K249" i="63"/>
  <c r="J249" i="63"/>
  <c r="K223" i="63"/>
  <c r="J223" i="63"/>
  <c r="C223" i="63"/>
  <c r="G223" i="63"/>
  <c r="H223" i="63"/>
  <c r="M223" i="63"/>
  <c r="N223" i="63"/>
  <c r="Q223" i="63"/>
  <c r="P223" i="63"/>
  <c r="G250" i="63"/>
  <c r="P250" i="63"/>
  <c r="K250" i="63"/>
  <c r="H250" i="63"/>
  <c r="J250" i="63"/>
  <c r="N250" i="63"/>
  <c r="C250" i="63"/>
  <c r="Q250" i="63"/>
  <c r="M250" i="63"/>
  <c r="H234" i="63"/>
  <c r="J234" i="63"/>
  <c r="M234" i="63"/>
  <c r="P234" i="63"/>
  <c r="Q234" i="63"/>
  <c r="N234" i="63"/>
  <c r="G234" i="63"/>
  <c r="C234" i="63"/>
  <c r="K234" i="63"/>
  <c r="P46" i="63"/>
  <c r="J46" i="63"/>
  <c r="C46" i="63"/>
  <c r="K46" i="63"/>
  <c r="Q46" i="63"/>
  <c r="H46" i="63"/>
  <c r="G46" i="63"/>
  <c r="M46" i="63"/>
  <c r="N46" i="63"/>
  <c r="C294" i="63"/>
  <c r="P294" i="63"/>
  <c r="K294" i="63"/>
  <c r="H294" i="63"/>
  <c r="M294" i="63"/>
  <c r="G294" i="63"/>
  <c r="Q294" i="63"/>
  <c r="J294" i="63"/>
  <c r="N294" i="63"/>
  <c r="G208" i="63"/>
  <c r="H208" i="63"/>
  <c r="J208" i="63"/>
  <c r="K208" i="63"/>
  <c r="M208" i="63"/>
  <c r="Q208" i="63"/>
  <c r="C208" i="63"/>
  <c r="P208" i="63"/>
  <c r="N208" i="63"/>
  <c r="J85" i="63"/>
  <c r="G85" i="63"/>
  <c r="C85" i="63"/>
  <c r="N85" i="63"/>
  <c r="P85" i="63"/>
  <c r="H85" i="63"/>
  <c r="K85" i="63"/>
  <c r="Q85" i="63"/>
  <c r="M85" i="63"/>
  <c r="K65" i="63"/>
  <c r="H65" i="63"/>
  <c r="J65" i="63"/>
  <c r="P65" i="63"/>
  <c r="M65" i="63"/>
  <c r="Q65" i="63"/>
  <c r="G65" i="63"/>
  <c r="C65" i="63"/>
  <c r="N65" i="63"/>
  <c r="M191" i="63"/>
  <c r="N191" i="63"/>
  <c r="P191" i="63"/>
  <c r="K191" i="63"/>
  <c r="H191" i="63"/>
  <c r="G191" i="63"/>
  <c r="J191" i="63"/>
  <c r="Q191" i="63"/>
  <c r="C191" i="63"/>
  <c r="N230" i="63"/>
  <c r="M230" i="63"/>
  <c r="C230" i="63"/>
  <c r="G230" i="63"/>
  <c r="Q230" i="63"/>
  <c r="K230" i="63"/>
  <c r="P230" i="63"/>
  <c r="H230" i="63"/>
  <c r="J230" i="63"/>
  <c r="K165" i="63"/>
  <c r="G165" i="63"/>
  <c r="J165" i="63"/>
  <c r="N165" i="63"/>
  <c r="Q165" i="63"/>
  <c r="H165" i="63"/>
  <c r="C165" i="63"/>
  <c r="P165" i="63"/>
  <c r="M165" i="63"/>
  <c r="N299" i="63"/>
  <c r="H299" i="63"/>
  <c r="P299" i="63"/>
  <c r="M299" i="63"/>
  <c r="G299" i="63"/>
  <c r="J299" i="63"/>
  <c r="C299" i="63"/>
  <c r="Q299" i="63"/>
  <c r="K299" i="63"/>
  <c r="M272" i="63"/>
  <c r="Q272" i="63"/>
  <c r="K272" i="63"/>
  <c r="G272" i="63"/>
  <c r="P272" i="63"/>
  <c r="H272" i="63"/>
  <c r="N272" i="63"/>
  <c r="C272" i="63"/>
  <c r="J272" i="63"/>
  <c r="J252" i="63"/>
  <c r="C252" i="63"/>
  <c r="M252" i="63"/>
  <c r="K252" i="63"/>
  <c r="N252" i="63"/>
  <c r="G252" i="63"/>
  <c r="Q252" i="63"/>
  <c r="H252" i="63"/>
  <c r="P252" i="63"/>
  <c r="N285" i="63"/>
  <c r="Q285" i="63"/>
  <c r="P285" i="63"/>
  <c r="H285" i="63"/>
  <c r="J285" i="63"/>
  <c r="C285" i="63"/>
  <c r="M285" i="63"/>
  <c r="G285" i="63"/>
  <c r="K285" i="63"/>
  <c r="K109" i="63"/>
  <c r="M109" i="63"/>
  <c r="Q109" i="63"/>
  <c r="N109" i="63"/>
  <c r="P109" i="63"/>
  <c r="H109" i="63"/>
  <c r="C109" i="63"/>
  <c r="J109" i="63"/>
  <c r="G109" i="63"/>
  <c r="P175" i="63"/>
  <c r="N175" i="63"/>
  <c r="C175" i="63"/>
  <c r="J175" i="63"/>
  <c r="Q175" i="63"/>
  <c r="H175" i="63"/>
  <c r="G175" i="63"/>
  <c r="M175" i="63"/>
  <c r="K175" i="63"/>
  <c r="M123" i="63"/>
  <c r="C123" i="63"/>
  <c r="N123" i="63"/>
  <c r="H123" i="63"/>
  <c r="K123" i="63"/>
  <c r="J123" i="63"/>
  <c r="P123" i="63"/>
  <c r="Q123" i="63"/>
  <c r="G123" i="63"/>
  <c r="N39" i="63"/>
  <c r="G39" i="63"/>
  <c r="P39" i="63"/>
  <c r="M39" i="63"/>
  <c r="K39" i="63"/>
  <c r="H39" i="63"/>
  <c r="J39" i="63"/>
  <c r="C39" i="63"/>
  <c r="Q39" i="63"/>
  <c r="Q177" i="63"/>
  <c r="P177" i="63"/>
  <c r="G177" i="63"/>
  <c r="M177" i="63"/>
  <c r="K177" i="63"/>
  <c r="C177" i="63"/>
  <c r="N177" i="63"/>
  <c r="J177" i="63"/>
  <c r="H177" i="63"/>
  <c r="N17" i="63"/>
  <c r="P17" i="63"/>
  <c r="Q17" i="63"/>
  <c r="J17" i="63"/>
  <c r="G17" i="63"/>
  <c r="C17" i="63"/>
  <c r="K17" i="63"/>
  <c r="H17" i="63"/>
  <c r="M17" i="63"/>
  <c r="M194" i="63"/>
  <c r="J194" i="63"/>
  <c r="H194" i="63"/>
  <c r="N194" i="63"/>
  <c r="P194" i="63"/>
  <c r="G194" i="63"/>
  <c r="Q194" i="63"/>
  <c r="K194" i="63"/>
  <c r="C194" i="63"/>
  <c r="C97" i="63"/>
  <c r="K97" i="63"/>
  <c r="M97" i="63"/>
  <c r="P97" i="63"/>
  <c r="N97" i="63"/>
  <c r="G97" i="63"/>
  <c r="J97" i="63"/>
  <c r="H97" i="63"/>
  <c r="Q97" i="63"/>
  <c r="Q130" i="63"/>
  <c r="K130" i="63"/>
  <c r="C130" i="63"/>
  <c r="G130" i="63"/>
  <c r="M130" i="63"/>
  <c r="P130" i="63"/>
  <c r="N130" i="63"/>
  <c r="J130" i="63"/>
  <c r="H130" i="63"/>
  <c r="P134" i="63"/>
  <c r="G134" i="63"/>
  <c r="M134" i="63"/>
  <c r="K134" i="63"/>
  <c r="H134" i="63"/>
  <c r="C134" i="63"/>
  <c r="N134" i="63"/>
  <c r="Q134" i="63"/>
  <c r="J134" i="63"/>
  <c r="M203" i="63"/>
  <c r="P203" i="63"/>
  <c r="K203" i="63"/>
  <c r="G203" i="63"/>
  <c r="J203" i="63"/>
  <c r="C203" i="63"/>
  <c r="N203" i="63"/>
  <c r="Q203" i="63"/>
  <c r="H203" i="63"/>
  <c r="H18" i="63"/>
  <c r="K18" i="63"/>
  <c r="C18" i="63"/>
  <c r="G18" i="63"/>
  <c r="J18" i="63"/>
  <c r="M18" i="63"/>
  <c r="N18" i="63"/>
  <c r="Q18" i="63"/>
  <c r="P18" i="63"/>
  <c r="J92" i="63"/>
  <c r="C92" i="63"/>
  <c r="P92" i="63"/>
  <c r="H92" i="63"/>
  <c r="K92" i="63"/>
  <c r="N92" i="63"/>
  <c r="M92" i="63"/>
  <c r="Q92" i="63"/>
  <c r="G92" i="63"/>
  <c r="K170" i="63"/>
  <c r="J170" i="63"/>
  <c r="M170" i="63"/>
  <c r="G170" i="63"/>
  <c r="C170" i="63"/>
  <c r="H170" i="63"/>
  <c r="P170" i="63"/>
  <c r="N170" i="63"/>
  <c r="Q170" i="63"/>
  <c r="N205" i="63"/>
  <c r="Q205" i="63"/>
  <c r="G205" i="63"/>
  <c r="J205" i="63"/>
  <c r="P205" i="63"/>
  <c r="H205" i="63"/>
  <c r="C205" i="63"/>
  <c r="K205" i="63"/>
  <c r="M205" i="63"/>
  <c r="Q71" i="63"/>
  <c r="P71" i="63"/>
  <c r="M71" i="63"/>
  <c r="N71" i="63"/>
  <c r="G71" i="63"/>
  <c r="J71" i="63"/>
  <c r="K71" i="63"/>
  <c r="C71" i="63"/>
  <c r="H71" i="63"/>
  <c r="J145" i="63"/>
  <c r="K145" i="63"/>
  <c r="M145" i="63"/>
  <c r="P145" i="63"/>
  <c r="C145" i="63"/>
  <c r="H145" i="63"/>
  <c r="Q145" i="63"/>
  <c r="N145" i="63"/>
  <c r="G145" i="63"/>
  <c r="Q185" i="63"/>
  <c r="G185" i="63"/>
  <c r="P185" i="63"/>
  <c r="K185" i="63"/>
  <c r="C185" i="63"/>
  <c r="M185" i="63"/>
  <c r="J185" i="63"/>
  <c r="H185" i="63"/>
  <c r="N185" i="63"/>
  <c r="M259" i="63"/>
  <c r="J259" i="63"/>
  <c r="K259" i="63"/>
  <c r="P259" i="63"/>
  <c r="H259" i="63"/>
  <c r="Q259" i="63"/>
  <c r="G259" i="63"/>
  <c r="C259" i="63"/>
  <c r="N259" i="63"/>
  <c r="P14" i="63"/>
  <c r="G14" i="63"/>
  <c r="Q14" i="63"/>
  <c r="M14" i="63"/>
  <c r="K14" i="63"/>
  <c r="N14" i="63"/>
  <c r="H14" i="63"/>
  <c r="C14" i="63"/>
  <c r="J14" i="63"/>
  <c r="H90" i="63"/>
  <c r="N90" i="63"/>
  <c r="P90" i="63"/>
  <c r="C90" i="63"/>
  <c r="J90" i="63"/>
  <c r="M90" i="63"/>
  <c r="G90" i="63"/>
  <c r="Q90" i="63"/>
  <c r="K90" i="63"/>
  <c r="C40" i="63"/>
  <c r="H40" i="63"/>
  <c r="J40" i="63"/>
  <c r="M40" i="63"/>
  <c r="Q40" i="63"/>
  <c r="O40" i="63" s="1"/>
  <c r="G40" i="63"/>
  <c r="N40" i="63"/>
  <c r="K40" i="63"/>
  <c r="H104" i="63"/>
  <c r="M104" i="63"/>
  <c r="G104" i="63"/>
  <c r="Q104" i="63"/>
  <c r="N104" i="63"/>
  <c r="P104" i="63"/>
  <c r="C104" i="63"/>
  <c r="K104" i="63"/>
  <c r="J104" i="63"/>
  <c r="Q301" i="63"/>
  <c r="M301" i="63"/>
  <c r="J301" i="63"/>
  <c r="K301" i="63"/>
  <c r="P301" i="63"/>
  <c r="H301" i="63"/>
  <c r="C301" i="63"/>
  <c r="G301" i="63"/>
  <c r="N301" i="63"/>
  <c r="Q35" i="63"/>
  <c r="H35" i="63"/>
  <c r="M35" i="63"/>
  <c r="K35" i="63"/>
  <c r="J35" i="63"/>
  <c r="P35" i="63"/>
  <c r="C35" i="63"/>
  <c r="N35" i="63"/>
  <c r="G35" i="63"/>
  <c r="G129" i="63"/>
  <c r="N129" i="63"/>
  <c r="C129" i="63"/>
  <c r="K129" i="63"/>
  <c r="M129" i="63"/>
  <c r="J129" i="63"/>
  <c r="P129" i="63"/>
  <c r="Q129" i="63"/>
  <c r="H129" i="63"/>
  <c r="J251" i="63"/>
  <c r="K251" i="63"/>
  <c r="H251" i="63"/>
  <c r="Q251" i="63"/>
  <c r="G251" i="63"/>
  <c r="M251" i="63"/>
  <c r="C251" i="63"/>
  <c r="P251" i="63"/>
  <c r="N251" i="63"/>
  <c r="G222" i="63"/>
  <c r="Q222" i="63"/>
  <c r="P222" i="63"/>
  <c r="J222" i="63"/>
  <c r="N222" i="63"/>
  <c r="H222" i="63"/>
  <c r="K222" i="63"/>
  <c r="M222" i="63"/>
  <c r="C222" i="63"/>
  <c r="C117" i="63"/>
  <c r="N117" i="63"/>
  <c r="J117" i="63"/>
  <c r="K117" i="63"/>
  <c r="M117" i="63"/>
  <c r="P117" i="63"/>
  <c r="G117" i="63"/>
  <c r="Q117" i="63"/>
  <c r="H117" i="63"/>
  <c r="Q139" i="63"/>
  <c r="N139" i="63"/>
  <c r="G139" i="63"/>
  <c r="J139" i="63"/>
  <c r="M139" i="63"/>
  <c r="H139" i="63"/>
  <c r="C139" i="63"/>
  <c r="K139" i="63"/>
  <c r="P139" i="63"/>
  <c r="G282" i="63"/>
  <c r="P282" i="63"/>
  <c r="K282" i="63"/>
  <c r="M282" i="63"/>
  <c r="H282" i="63"/>
  <c r="Q282" i="63"/>
  <c r="C282" i="63"/>
  <c r="N282" i="63"/>
  <c r="J282" i="63"/>
  <c r="P164" i="63"/>
  <c r="H164" i="63"/>
  <c r="Q164" i="63"/>
  <c r="K164" i="63"/>
  <c r="C164" i="63"/>
  <c r="J164" i="63"/>
  <c r="G164" i="63"/>
  <c r="M164" i="63"/>
  <c r="N164" i="63"/>
  <c r="N50" i="63"/>
  <c r="J50" i="63"/>
  <c r="G50" i="63"/>
  <c r="Q50" i="63"/>
  <c r="M50" i="63"/>
  <c r="H50" i="63"/>
  <c r="C50" i="63"/>
  <c r="P50" i="63"/>
  <c r="K50" i="63"/>
  <c r="G270" i="63"/>
  <c r="K270" i="63"/>
  <c r="M270" i="63"/>
  <c r="P270" i="63"/>
  <c r="N270" i="63"/>
  <c r="C270" i="63"/>
  <c r="H270" i="63"/>
  <c r="Q270" i="63"/>
  <c r="J270" i="63"/>
  <c r="K238" i="63"/>
  <c r="I238" i="63" s="1"/>
  <c r="M238" i="63"/>
  <c r="Q238" i="63"/>
  <c r="J218" i="63"/>
  <c r="K218" i="63"/>
  <c r="Q218" i="63"/>
  <c r="H218" i="63"/>
  <c r="C218" i="63"/>
  <c r="P218" i="63"/>
  <c r="G218" i="63"/>
  <c r="M218" i="63"/>
  <c r="N218" i="63"/>
  <c r="J23" i="63"/>
  <c r="P23" i="63"/>
  <c r="G23" i="63"/>
  <c r="N23" i="63"/>
  <c r="H23" i="63"/>
  <c r="M23" i="63"/>
  <c r="Q23" i="63"/>
  <c r="C23" i="63"/>
  <c r="K23" i="63"/>
  <c r="K283" i="63"/>
  <c r="Q283" i="63"/>
  <c r="N283" i="63"/>
  <c r="C283" i="63"/>
  <c r="P283" i="63"/>
  <c r="H283" i="63"/>
  <c r="M283" i="63"/>
  <c r="G283" i="63"/>
  <c r="J283" i="63"/>
  <c r="N239" i="63"/>
  <c r="H239" i="63"/>
  <c r="Q239" i="63"/>
  <c r="P239" i="63"/>
  <c r="K239" i="63"/>
  <c r="M239" i="63"/>
  <c r="J239" i="63"/>
  <c r="C239" i="63"/>
  <c r="G239" i="63"/>
  <c r="P141" i="63"/>
  <c r="H141" i="63"/>
  <c r="J141" i="63"/>
  <c r="C141" i="63"/>
  <c r="G141" i="63"/>
  <c r="K141" i="63"/>
  <c r="Q141" i="63"/>
  <c r="M141" i="63"/>
  <c r="N141" i="63"/>
  <c r="P241" i="63"/>
  <c r="K241" i="63"/>
  <c r="H241" i="63"/>
  <c r="N241" i="63"/>
  <c r="Q241" i="63"/>
  <c r="M241" i="63"/>
  <c r="J241" i="63"/>
  <c r="C241" i="63"/>
  <c r="G241" i="63"/>
  <c r="Q27" i="63"/>
  <c r="P27" i="63"/>
  <c r="N27" i="63"/>
  <c r="C27" i="63"/>
  <c r="M27" i="63"/>
  <c r="J27" i="63"/>
  <c r="H27" i="63"/>
  <c r="K27" i="63"/>
  <c r="G27" i="63"/>
  <c r="N256" i="63"/>
  <c r="K256" i="63"/>
  <c r="G256" i="63"/>
  <c r="J256" i="63"/>
  <c r="Q256" i="63"/>
  <c r="P256" i="63"/>
  <c r="C256" i="63"/>
  <c r="H256" i="63"/>
  <c r="M256" i="63"/>
  <c r="M307" i="63"/>
  <c r="P307" i="63"/>
  <c r="C307" i="63"/>
  <c r="H307" i="63"/>
  <c r="J307" i="63"/>
  <c r="G307" i="63"/>
  <c r="N307" i="63"/>
  <c r="Q307" i="63"/>
  <c r="K307" i="63"/>
  <c r="K19" i="63"/>
  <c r="Q19" i="63"/>
  <c r="P19" i="63"/>
  <c r="M19" i="63"/>
  <c r="J19" i="63"/>
  <c r="G19" i="63"/>
  <c r="N19" i="63"/>
  <c r="H19" i="63"/>
  <c r="C19" i="63"/>
  <c r="M127" i="63"/>
  <c r="K127" i="63"/>
  <c r="H127" i="63"/>
  <c r="G127" i="63"/>
  <c r="Q127" i="63"/>
  <c r="J127" i="63"/>
  <c r="C127" i="63"/>
  <c r="N127" i="63"/>
  <c r="P127" i="63"/>
  <c r="J56" i="63"/>
  <c r="G56" i="63"/>
  <c r="K56" i="63"/>
  <c r="Q56" i="63"/>
  <c r="H56" i="63"/>
  <c r="C56" i="63"/>
  <c r="P56" i="63"/>
  <c r="M56" i="63"/>
  <c r="N56" i="63"/>
  <c r="J98" i="63"/>
  <c r="G98" i="63"/>
  <c r="H98" i="63"/>
  <c r="M98" i="63"/>
  <c r="Q98" i="63"/>
  <c r="K98" i="63"/>
  <c r="N98" i="63"/>
  <c r="C98" i="63"/>
  <c r="P98" i="63"/>
  <c r="J54" i="63"/>
  <c r="M54" i="63"/>
  <c r="K54" i="63"/>
  <c r="H54" i="63"/>
  <c r="Q54" i="63"/>
  <c r="C54" i="63"/>
  <c r="N54" i="63"/>
  <c r="G54" i="63"/>
  <c r="P54" i="63"/>
  <c r="C240" i="63"/>
  <c r="M240" i="63"/>
  <c r="G240" i="63"/>
  <c r="H240" i="63"/>
  <c r="N240" i="63"/>
  <c r="J240" i="63"/>
  <c r="Q240" i="63"/>
  <c r="P240" i="63"/>
  <c r="K240" i="63"/>
  <c r="M297" i="63"/>
  <c r="C297" i="63"/>
  <c r="J297" i="63"/>
  <c r="N297" i="63"/>
  <c r="P297" i="63"/>
  <c r="Q297" i="63"/>
  <c r="G297" i="63"/>
  <c r="K297" i="63"/>
  <c r="H297" i="63"/>
  <c r="M62" i="63"/>
  <c r="J62" i="63"/>
  <c r="C62" i="63"/>
  <c r="P62" i="63"/>
  <c r="K62" i="63"/>
  <c r="G62" i="63"/>
  <c r="Q62" i="63"/>
  <c r="N62" i="63"/>
  <c r="H62" i="63"/>
  <c r="N158" i="63"/>
  <c r="Q158" i="63"/>
  <c r="M158" i="63"/>
  <c r="P158" i="63"/>
  <c r="H158" i="63"/>
  <c r="G158" i="63"/>
  <c r="C158" i="63"/>
  <c r="K158" i="63"/>
  <c r="J158" i="63"/>
  <c r="M284" i="63"/>
  <c r="C125" i="63"/>
  <c r="G125" i="63"/>
  <c r="H125" i="63"/>
  <c r="J125" i="63"/>
  <c r="K125" i="63"/>
  <c r="Q125" i="63"/>
  <c r="M125" i="63"/>
  <c r="P125" i="63"/>
  <c r="N125" i="63"/>
  <c r="C229" i="63"/>
  <c r="P229" i="63"/>
  <c r="M229" i="63"/>
  <c r="Q229" i="63"/>
  <c r="N229" i="63"/>
  <c r="J229" i="63"/>
  <c r="H229" i="63"/>
  <c r="G229" i="63"/>
  <c r="K229" i="63"/>
  <c r="N94" i="63"/>
  <c r="C94" i="63"/>
  <c r="G94" i="63"/>
  <c r="Q94" i="63"/>
  <c r="M94" i="63"/>
  <c r="P94" i="63"/>
  <c r="K94" i="63"/>
  <c r="J94" i="63"/>
  <c r="H94" i="63"/>
  <c r="H181" i="63"/>
  <c r="G181" i="63"/>
  <c r="K181" i="63"/>
  <c r="N181" i="63"/>
  <c r="Q181" i="63"/>
  <c r="P181" i="63"/>
  <c r="J181" i="63"/>
  <c r="C181" i="63"/>
  <c r="M181" i="63"/>
  <c r="N216" i="63"/>
  <c r="K216" i="63"/>
  <c r="G216" i="63"/>
  <c r="C216" i="63"/>
  <c r="Q216" i="63"/>
  <c r="J216" i="63"/>
  <c r="P216" i="63"/>
  <c r="H216" i="63"/>
  <c r="M216" i="63"/>
  <c r="N42" i="63"/>
  <c r="K42" i="63"/>
  <c r="Q42" i="63"/>
  <c r="C42" i="63"/>
  <c r="G42" i="63"/>
  <c r="J42" i="63"/>
  <c r="P42" i="63"/>
  <c r="H42" i="63"/>
  <c r="M42" i="63"/>
  <c r="N242" i="63"/>
  <c r="J277" i="63"/>
  <c r="N277" i="63"/>
  <c r="C277" i="63"/>
  <c r="P277" i="63"/>
  <c r="H277" i="63"/>
  <c r="M277" i="63"/>
  <c r="G277" i="63"/>
  <c r="Q277" i="63"/>
  <c r="K277" i="63"/>
  <c r="G290" i="63"/>
  <c r="J290" i="63"/>
  <c r="P290" i="63"/>
  <c r="N290" i="63"/>
  <c r="H290" i="63"/>
  <c r="M290" i="63"/>
  <c r="K290" i="63"/>
  <c r="Q290" i="63"/>
  <c r="C290" i="63"/>
  <c r="H262" i="63"/>
  <c r="G262" i="63"/>
  <c r="J262" i="63"/>
  <c r="P262" i="63"/>
  <c r="Q262" i="63"/>
  <c r="C262" i="63"/>
  <c r="N262" i="63"/>
  <c r="K262" i="63"/>
  <c r="M262" i="63"/>
  <c r="G201" i="63"/>
  <c r="N201" i="63"/>
  <c r="Q201" i="63"/>
  <c r="P201" i="63"/>
  <c r="H201" i="63"/>
  <c r="M201" i="63"/>
  <c r="C201" i="63"/>
  <c r="J201" i="63"/>
  <c r="K201" i="63"/>
  <c r="H260" i="63"/>
  <c r="Q260" i="63"/>
  <c r="C260" i="63"/>
  <c r="K260" i="63"/>
  <c r="J260" i="63"/>
  <c r="P260" i="63"/>
  <c r="M260" i="63"/>
  <c r="N260" i="63"/>
  <c r="G260" i="63"/>
  <c r="P188" i="63"/>
  <c r="K188" i="63"/>
  <c r="C188" i="63"/>
  <c r="G188" i="63"/>
  <c r="N188" i="63"/>
  <c r="Q188" i="63"/>
  <c r="M188" i="63"/>
  <c r="H188" i="63"/>
  <c r="J188" i="63"/>
  <c r="Q148" i="63"/>
  <c r="H148" i="63"/>
  <c r="K148" i="63"/>
  <c r="N148" i="63"/>
  <c r="M148" i="63"/>
  <c r="P148" i="63"/>
  <c r="C148" i="63"/>
  <c r="J148" i="63"/>
  <c r="G148" i="63"/>
  <c r="N144" i="63"/>
  <c r="P144" i="63"/>
  <c r="H144" i="63"/>
  <c r="J144" i="63"/>
  <c r="Q144" i="63"/>
  <c r="G144" i="63"/>
  <c r="M144" i="63"/>
  <c r="C144" i="63"/>
  <c r="K144" i="63"/>
  <c r="J243" i="63"/>
  <c r="P243" i="63"/>
  <c r="C243" i="63"/>
  <c r="Q243" i="63"/>
  <c r="M243" i="63"/>
  <c r="N243" i="63"/>
  <c r="H243" i="63"/>
  <c r="K243" i="63"/>
  <c r="G243" i="63"/>
  <c r="C115" i="63"/>
  <c r="K115" i="63"/>
  <c r="H115" i="63"/>
  <c r="N115" i="63"/>
  <c r="P115" i="63"/>
  <c r="M115" i="63"/>
  <c r="G115" i="63"/>
  <c r="Q115" i="63"/>
  <c r="J115" i="63"/>
  <c r="N255" i="63"/>
  <c r="M255" i="63"/>
  <c r="G255" i="63"/>
  <c r="H255" i="63"/>
  <c r="J255" i="63"/>
  <c r="P255" i="63"/>
  <c r="K255" i="63"/>
  <c r="Q255" i="63"/>
  <c r="C255" i="63"/>
  <c r="K173" i="63"/>
  <c r="H173" i="63"/>
  <c r="J173" i="63"/>
  <c r="Q173" i="63"/>
  <c r="G173" i="63"/>
  <c r="M173" i="63"/>
  <c r="N173" i="63"/>
  <c r="P173" i="63"/>
  <c r="C173" i="63"/>
  <c r="Q26" i="63"/>
  <c r="J26" i="63"/>
  <c r="K26" i="63"/>
  <c r="H26" i="63"/>
  <c r="C26" i="63"/>
  <c r="G26" i="63"/>
  <c r="P26" i="63"/>
  <c r="N26" i="63"/>
  <c r="M26" i="63"/>
  <c r="M296" i="63"/>
  <c r="H161" i="63"/>
  <c r="C161" i="63"/>
  <c r="M161" i="63"/>
  <c r="G161" i="63"/>
  <c r="P161" i="63"/>
  <c r="N161" i="63"/>
  <c r="J161" i="63"/>
  <c r="Q161" i="63"/>
  <c r="K161" i="63"/>
  <c r="C242" i="63"/>
  <c r="Q242" i="63"/>
  <c r="G242" i="63"/>
  <c r="F242" i="63" s="1"/>
  <c r="G113" i="63"/>
  <c r="P207" i="63"/>
  <c r="K207" i="63"/>
  <c r="M207" i="63"/>
  <c r="G207" i="63"/>
  <c r="N207" i="63"/>
  <c r="J207" i="63"/>
  <c r="C207" i="63"/>
  <c r="H207" i="63"/>
  <c r="Q207" i="63"/>
  <c r="Q287" i="63"/>
  <c r="K287" i="63"/>
  <c r="N287" i="63"/>
  <c r="C287" i="63"/>
  <c r="H287" i="63"/>
  <c r="P287" i="63"/>
  <c r="M287" i="63"/>
  <c r="G287" i="63"/>
  <c r="J287" i="63"/>
  <c r="P53" i="63"/>
  <c r="G15" i="63"/>
  <c r="C15" i="63"/>
  <c r="N15" i="63"/>
  <c r="K15" i="63"/>
  <c r="P15" i="63"/>
  <c r="M15" i="63"/>
  <c r="J15" i="63"/>
  <c r="Q15" i="63"/>
  <c r="H15" i="63"/>
  <c r="G116" i="63"/>
  <c r="P116" i="63"/>
  <c r="K116" i="63"/>
  <c r="Q116" i="63"/>
  <c r="H116" i="63"/>
  <c r="J116" i="63"/>
  <c r="N116" i="63"/>
  <c r="M116" i="63"/>
  <c r="C116" i="63"/>
  <c r="J247" i="63"/>
  <c r="G247" i="63"/>
  <c r="K247" i="63"/>
  <c r="Q247" i="63"/>
  <c r="H247" i="63"/>
  <c r="C247" i="63"/>
  <c r="M247" i="63"/>
  <c r="N247" i="63"/>
  <c r="P247" i="63"/>
  <c r="M47" i="63"/>
  <c r="L47" i="63" s="1"/>
  <c r="C47" i="63"/>
  <c r="P47" i="63"/>
  <c r="Q47" i="63"/>
  <c r="J47" i="63"/>
  <c r="N266" i="63"/>
  <c r="M266" i="63"/>
  <c r="J266" i="63"/>
  <c r="G266" i="63"/>
  <c r="H266" i="63"/>
  <c r="P266" i="63"/>
  <c r="K266" i="63"/>
  <c r="Q266" i="63"/>
  <c r="C266" i="63"/>
  <c r="G281" i="63"/>
  <c r="H281" i="63"/>
  <c r="P281" i="63"/>
  <c r="N281" i="63"/>
  <c r="J281" i="63"/>
  <c r="C281" i="63"/>
  <c r="K281" i="63"/>
  <c r="Q281" i="63"/>
  <c r="M281" i="63"/>
  <c r="P231" i="63"/>
  <c r="M231" i="63"/>
  <c r="Q231" i="63"/>
  <c r="J231" i="63"/>
  <c r="H231" i="63"/>
  <c r="G231" i="63"/>
  <c r="K231" i="63"/>
  <c r="N231" i="63"/>
  <c r="C231" i="63"/>
  <c r="Q53" i="63"/>
  <c r="Q113" i="63"/>
  <c r="H113" i="63"/>
  <c r="P113" i="63"/>
  <c r="J113" i="63"/>
  <c r="K113" i="63"/>
  <c r="J133" i="63"/>
  <c r="G133" i="63"/>
  <c r="P133" i="63"/>
  <c r="H133" i="63"/>
  <c r="M133" i="63"/>
  <c r="C133" i="63"/>
  <c r="Q133" i="63"/>
  <c r="K133" i="63"/>
  <c r="N133" i="63"/>
  <c r="J261" i="63"/>
  <c r="P261" i="63"/>
  <c r="K261" i="63"/>
  <c r="N261" i="63"/>
  <c r="H261" i="63"/>
  <c r="G261" i="63"/>
  <c r="Q261" i="63"/>
  <c r="C261" i="63"/>
  <c r="M261" i="63"/>
  <c r="G53" i="63"/>
  <c r="Q119" i="63"/>
  <c r="G119" i="63"/>
  <c r="N119" i="63"/>
  <c r="K119" i="63"/>
  <c r="J119" i="63"/>
  <c r="C119" i="63"/>
  <c r="P119" i="63"/>
  <c r="M119" i="63"/>
  <c r="H119" i="63"/>
  <c r="H61" i="63"/>
  <c r="P61" i="63"/>
  <c r="M61" i="63"/>
  <c r="G61" i="63"/>
  <c r="N61" i="63"/>
  <c r="C61" i="63"/>
  <c r="J61" i="63"/>
  <c r="K61" i="63"/>
  <c r="Q61" i="63"/>
  <c r="P122" i="63"/>
  <c r="M122" i="63"/>
  <c r="C122" i="63"/>
  <c r="Q122" i="63"/>
  <c r="H122" i="63"/>
  <c r="K122" i="63"/>
  <c r="J122" i="63"/>
  <c r="G122" i="63"/>
  <c r="N122" i="63"/>
  <c r="K64" i="63"/>
  <c r="H64" i="63"/>
  <c r="C64" i="63"/>
  <c r="N64" i="63"/>
  <c r="M64" i="63"/>
  <c r="J64" i="63"/>
  <c r="G64" i="63"/>
  <c r="P64" i="63"/>
  <c r="Q64" i="63"/>
  <c r="J224" i="63"/>
  <c r="P224" i="63"/>
  <c r="H224" i="63"/>
  <c r="C224" i="63"/>
  <c r="N224" i="63"/>
  <c r="Q224" i="63"/>
  <c r="K224" i="63"/>
  <c r="G224" i="63"/>
  <c r="M224" i="63"/>
  <c r="H37" i="63"/>
  <c r="G37" i="63"/>
  <c r="J37" i="63"/>
  <c r="P37" i="63"/>
  <c r="M37" i="63"/>
  <c r="C37" i="63"/>
  <c r="K37" i="63"/>
  <c r="Q37" i="63"/>
  <c r="N37" i="63"/>
  <c r="P88" i="63"/>
  <c r="K88" i="63"/>
  <c r="C88" i="63"/>
  <c r="M88" i="63"/>
  <c r="Q88" i="63"/>
  <c r="N88" i="63"/>
  <c r="H88" i="63"/>
  <c r="J88" i="63"/>
  <c r="G88" i="63"/>
  <c r="Q60" i="63"/>
  <c r="P60" i="63"/>
  <c r="H60" i="63"/>
  <c r="C60" i="63"/>
  <c r="G60" i="63"/>
  <c r="J60" i="63"/>
  <c r="N60" i="63"/>
  <c r="M60" i="63"/>
  <c r="K60" i="63"/>
  <c r="K179" i="63"/>
  <c r="Q179" i="63"/>
  <c r="H179" i="63"/>
  <c r="P179" i="63"/>
  <c r="N179" i="63"/>
  <c r="C179" i="63"/>
  <c r="G179" i="63"/>
  <c r="M179" i="63"/>
  <c r="J179" i="63"/>
  <c r="J53" i="63"/>
  <c r="K304" i="63"/>
  <c r="H304" i="63"/>
  <c r="C304" i="63"/>
  <c r="G304" i="63"/>
  <c r="Q304" i="63"/>
  <c r="N304" i="63"/>
  <c r="J304" i="63"/>
  <c r="M304" i="63"/>
  <c r="P304" i="63"/>
  <c r="G268" i="63"/>
  <c r="H268" i="63"/>
  <c r="J268" i="63"/>
  <c r="M268" i="63"/>
  <c r="C268" i="63"/>
  <c r="P268" i="63"/>
  <c r="Q268" i="63"/>
  <c r="K268" i="63"/>
  <c r="N268" i="63"/>
  <c r="P160" i="63"/>
  <c r="K160" i="63"/>
  <c r="J160" i="63"/>
  <c r="G160" i="63"/>
  <c r="C160" i="63"/>
  <c r="H160" i="63"/>
  <c r="N160" i="63"/>
  <c r="M160" i="63"/>
  <c r="Q160" i="63"/>
  <c r="P162" i="63"/>
  <c r="M162" i="63"/>
  <c r="H162" i="63"/>
  <c r="K162" i="63"/>
  <c r="G162" i="63"/>
  <c r="Q162" i="63"/>
  <c r="N162" i="63"/>
  <c r="C162" i="63"/>
  <c r="J162" i="63"/>
  <c r="C55" i="63"/>
  <c r="K55" i="63"/>
  <c r="J55" i="63"/>
  <c r="N55" i="63"/>
  <c r="M55" i="63"/>
  <c r="P55" i="63"/>
  <c r="Q55" i="63"/>
  <c r="G55" i="63"/>
  <c r="H55" i="63"/>
  <c r="C274" i="63"/>
  <c r="P274" i="63"/>
  <c r="Q274" i="63"/>
  <c r="G274" i="63"/>
  <c r="M274" i="63"/>
  <c r="K274" i="63"/>
  <c r="H274" i="63"/>
  <c r="J274" i="63"/>
  <c r="N274" i="63"/>
  <c r="K204" i="63"/>
  <c r="P204" i="63"/>
  <c r="J204" i="63"/>
  <c r="N204" i="63"/>
  <c r="M204" i="63"/>
  <c r="H204" i="63"/>
  <c r="C204" i="63"/>
  <c r="G204" i="63"/>
  <c r="Q204" i="63"/>
  <c r="M154" i="63"/>
  <c r="G154" i="63"/>
  <c r="H154" i="63"/>
  <c r="C154" i="63"/>
  <c r="J154" i="63"/>
  <c r="K154" i="63"/>
  <c r="N154" i="63"/>
  <c r="P154" i="63"/>
  <c r="Q154" i="63"/>
  <c r="P196" i="63"/>
  <c r="G183" i="63"/>
  <c r="N183" i="63"/>
  <c r="P183" i="63"/>
  <c r="J183" i="63"/>
  <c r="H183" i="63"/>
  <c r="K183" i="63"/>
  <c r="M183" i="63"/>
  <c r="Q183" i="63"/>
  <c r="C183" i="63"/>
  <c r="C75" i="63"/>
  <c r="N28" i="63"/>
  <c r="K28" i="63"/>
  <c r="Q28" i="63"/>
  <c r="P28" i="63"/>
  <c r="C28" i="63"/>
  <c r="G28" i="63"/>
  <c r="H28" i="63"/>
  <c r="M28" i="63"/>
  <c r="J28" i="63"/>
  <c r="K69" i="63"/>
  <c r="P69" i="63"/>
  <c r="C69" i="63"/>
  <c r="G69" i="63"/>
  <c r="J69" i="63"/>
  <c r="N69" i="63"/>
  <c r="M69" i="63"/>
  <c r="H69" i="63"/>
  <c r="Q69" i="63"/>
  <c r="K131" i="63"/>
  <c r="P131" i="63"/>
  <c r="H131" i="63"/>
  <c r="M131" i="63"/>
  <c r="C131" i="63"/>
  <c r="G131" i="63"/>
  <c r="J131" i="63"/>
  <c r="Q131" i="63"/>
  <c r="N131" i="63"/>
  <c r="K81" i="63"/>
  <c r="G81" i="63"/>
  <c r="P81" i="63"/>
  <c r="N81" i="63"/>
  <c r="H81" i="63"/>
  <c r="M81" i="63"/>
  <c r="C81" i="63"/>
  <c r="Q81" i="63"/>
  <c r="J81" i="63"/>
  <c r="H303" i="63"/>
  <c r="N303" i="63"/>
  <c r="J303" i="63"/>
  <c r="C303" i="63"/>
  <c r="G303" i="63"/>
  <c r="M303" i="63"/>
  <c r="Q303" i="63"/>
  <c r="K303" i="63"/>
  <c r="P303" i="63"/>
  <c r="P150" i="63"/>
  <c r="K150" i="63"/>
  <c r="G150" i="63"/>
  <c r="J150" i="63"/>
  <c r="N150" i="63"/>
  <c r="M150" i="63"/>
  <c r="C150" i="63"/>
  <c r="Q150" i="63"/>
  <c r="H150" i="63"/>
  <c r="N197" i="63"/>
  <c r="Q197" i="63"/>
  <c r="M197" i="63"/>
  <c r="C197" i="63"/>
  <c r="H197" i="63"/>
  <c r="K197" i="63"/>
  <c r="J197" i="63"/>
  <c r="P197" i="63"/>
  <c r="G197" i="63"/>
  <c r="N174" i="63"/>
  <c r="Q174" i="63"/>
  <c r="H174" i="63"/>
  <c r="P174" i="63"/>
  <c r="C174" i="63"/>
  <c r="K174" i="63"/>
  <c r="M174" i="63"/>
  <c r="J174" i="63"/>
  <c r="G174" i="63"/>
  <c r="Q275" i="63"/>
  <c r="P275" i="63"/>
  <c r="K275" i="63"/>
  <c r="H275" i="63"/>
  <c r="N275" i="63"/>
  <c r="C275" i="63"/>
  <c r="M275" i="63"/>
  <c r="J275" i="63"/>
  <c r="G275" i="63"/>
  <c r="J295" i="63"/>
  <c r="C295" i="63"/>
  <c r="M295" i="63"/>
  <c r="G295" i="63"/>
  <c r="P295" i="63"/>
  <c r="H295" i="63"/>
  <c r="K295" i="63"/>
  <c r="N295" i="63"/>
  <c r="Q295" i="63"/>
  <c r="N298" i="63"/>
  <c r="G298" i="63"/>
  <c r="Q298" i="63"/>
  <c r="H298" i="63"/>
  <c r="M298" i="63"/>
  <c r="J298" i="63"/>
  <c r="K298" i="63"/>
  <c r="C298" i="63"/>
  <c r="P298" i="63"/>
  <c r="J29" i="63"/>
  <c r="P29" i="63"/>
  <c r="C29" i="63"/>
  <c r="G29" i="63"/>
  <c r="M29" i="63"/>
  <c r="Q29" i="63"/>
  <c r="H29" i="63"/>
  <c r="N29" i="63"/>
  <c r="K29" i="63"/>
  <c r="K237" i="63"/>
  <c r="H237" i="63"/>
  <c r="N237" i="63"/>
  <c r="C237" i="63"/>
  <c r="G237" i="63"/>
  <c r="Q237" i="63"/>
  <c r="M237" i="63"/>
  <c r="J237" i="63"/>
  <c r="P237" i="63"/>
  <c r="H32" i="63"/>
  <c r="Q32" i="63"/>
  <c r="K32" i="63"/>
  <c r="J32" i="63"/>
  <c r="P32" i="63"/>
  <c r="M32" i="63"/>
  <c r="N32" i="63"/>
  <c r="G32" i="63"/>
  <c r="C32" i="63"/>
  <c r="C288" i="63"/>
  <c r="J288" i="63"/>
  <c r="Q288" i="63"/>
  <c r="G288" i="63"/>
  <c r="K288" i="63"/>
  <c r="H288" i="63"/>
  <c r="N288" i="63"/>
  <c r="M288" i="63"/>
  <c r="P288" i="63"/>
  <c r="N101" i="63"/>
  <c r="J101" i="63"/>
  <c r="K101" i="63"/>
  <c r="Q101" i="63"/>
  <c r="M101" i="63"/>
  <c r="P101" i="63"/>
  <c r="G101" i="63"/>
  <c r="H101" i="63"/>
  <c r="C101" i="63"/>
  <c r="N184" i="63"/>
  <c r="P184" i="63"/>
  <c r="Q184" i="63"/>
  <c r="H184" i="63"/>
  <c r="K184" i="63"/>
  <c r="J184" i="63"/>
  <c r="G184" i="63"/>
  <c r="M184" i="63"/>
  <c r="C184" i="63"/>
  <c r="H124" i="63"/>
  <c r="Q124" i="63"/>
  <c r="J124" i="63"/>
  <c r="P124" i="63"/>
  <c r="N124" i="63"/>
  <c r="C124" i="63"/>
  <c r="K124" i="63"/>
  <c r="G124" i="63"/>
  <c r="M124" i="63"/>
  <c r="K217" i="63"/>
  <c r="P217" i="63"/>
  <c r="J217" i="63"/>
  <c r="G217" i="63"/>
  <c r="H217" i="63"/>
  <c r="Q217" i="63"/>
  <c r="N217" i="63"/>
  <c r="M217" i="63"/>
  <c r="C217" i="63"/>
  <c r="H305" i="63"/>
  <c r="M305" i="63"/>
  <c r="C305" i="63"/>
  <c r="P305" i="63"/>
  <c r="K305" i="63"/>
  <c r="N305" i="63"/>
  <c r="G305" i="63"/>
  <c r="Q305" i="63"/>
  <c r="J305" i="63"/>
  <c r="Q190" i="63"/>
  <c r="K190" i="63"/>
  <c r="M190" i="63"/>
  <c r="J190" i="63"/>
  <c r="N190" i="63"/>
  <c r="H190" i="63"/>
  <c r="P190" i="63"/>
  <c r="G190" i="63"/>
  <c r="C190" i="63"/>
  <c r="C172" i="63"/>
  <c r="P172" i="63"/>
  <c r="Q172" i="63"/>
  <c r="G172" i="63"/>
  <c r="H172" i="63"/>
  <c r="M172" i="63"/>
  <c r="K172" i="63"/>
  <c r="N172" i="63"/>
  <c r="J172" i="63"/>
  <c r="M228" i="63"/>
  <c r="H228" i="63"/>
  <c r="N228" i="63"/>
  <c r="G228" i="63"/>
  <c r="Q228" i="63"/>
  <c r="C228" i="63"/>
  <c r="P228" i="63"/>
  <c r="K228" i="63"/>
  <c r="J228" i="63"/>
  <c r="K112" i="63"/>
  <c r="J112" i="63"/>
  <c r="N112" i="63"/>
  <c r="M112" i="63"/>
  <c r="P112" i="63"/>
  <c r="C112" i="63"/>
  <c r="H112" i="63"/>
  <c r="Q112" i="63"/>
  <c r="G112" i="63"/>
  <c r="Q30" i="63"/>
  <c r="H30" i="63"/>
  <c r="J30" i="63"/>
  <c r="K30" i="63"/>
  <c r="P30" i="63"/>
  <c r="C30" i="63"/>
  <c r="N30" i="63"/>
  <c r="M30" i="63"/>
  <c r="G30" i="63"/>
  <c r="C280" i="63"/>
  <c r="N280" i="63"/>
  <c r="H280" i="63"/>
  <c r="Q280" i="63"/>
  <c r="J280" i="63"/>
  <c r="M280" i="63"/>
  <c r="G280" i="63"/>
  <c r="P280" i="63"/>
  <c r="K280" i="63"/>
  <c r="K83" i="63"/>
  <c r="G83" i="63"/>
  <c r="P83" i="63"/>
  <c r="M83" i="63"/>
  <c r="Q83" i="63"/>
  <c r="J83" i="63"/>
  <c r="H83" i="63"/>
  <c r="C83" i="63"/>
  <c r="N83" i="63"/>
  <c r="G195" i="63"/>
  <c r="M195" i="63"/>
  <c r="N195" i="63"/>
  <c r="H195" i="63"/>
  <c r="K195" i="63"/>
  <c r="Q195" i="63"/>
  <c r="J195" i="63"/>
  <c r="C195" i="63"/>
  <c r="P195" i="63"/>
  <c r="K220" i="63"/>
  <c r="J220" i="63"/>
  <c r="Q220" i="63"/>
  <c r="N220" i="63"/>
  <c r="C220" i="63"/>
  <c r="H220" i="63"/>
  <c r="P220" i="63"/>
  <c r="M220" i="63"/>
  <c r="G220" i="63"/>
  <c r="K105" i="63"/>
  <c r="P105" i="63"/>
  <c r="J105" i="63"/>
  <c r="Q105" i="63"/>
  <c r="C105" i="63"/>
  <c r="G105" i="63"/>
  <c r="M105" i="63"/>
  <c r="N105" i="63"/>
  <c r="H105" i="63"/>
  <c r="N193" i="63"/>
  <c r="J193" i="63"/>
  <c r="Q193" i="63"/>
  <c r="K193" i="63"/>
  <c r="M193" i="63"/>
  <c r="G193" i="63"/>
  <c r="P193" i="63"/>
  <c r="H193" i="63"/>
  <c r="C193" i="63"/>
  <c r="H25" i="63"/>
  <c r="C25" i="63"/>
  <c r="Q25" i="63"/>
  <c r="M25" i="63"/>
  <c r="K25" i="63"/>
  <c r="P25" i="63"/>
  <c r="J25" i="63"/>
  <c r="G25" i="63"/>
  <c r="N25" i="63"/>
  <c r="Q132" i="63"/>
  <c r="J132" i="63"/>
  <c r="C132" i="63"/>
  <c r="H132" i="63"/>
  <c r="P132" i="63"/>
  <c r="G132" i="63"/>
  <c r="K132" i="63"/>
  <c r="N132" i="63"/>
  <c r="M132" i="63"/>
  <c r="M312" i="63"/>
  <c r="Q312" i="63"/>
  <c r="N312" i="63"/>
  <c r="P312" i="63"/>
  <c r="G312" i="63"/>
  <c r="J312" i="63"/>
  <c r="K312" i="63"/>
  <c r="H312" i="63"/>
  <c r="C312" i="63"/>
  <c r="C91" i="63"/>
  <c r="H91" i="63"/>
  <c r="J91" i="63"/>
  <c r="N91" i="63"/>
  <c r="P91" i="63"/>
  <c r="Q91" i="63"/>
  <c r="K91" i="63"/>
  <c r="M91" i="63"/>
  <c r="G91" i="63"/>
  <c r="P271" i="63"/>
  <c r="Q271" i="63"/>
  <c r="H271" i="63"/>
  <c r="J271" i="63"/>
  <c r="C271" i="63"/>
  <c r="G271" i="63"/>
  <c r="N271" i="63"/>
  <c r="K271" i="63"/>
  <c r="M271" i="63"/>
  <c r="J13" i="63"/>
  <c r="K13" i="63"/>
  <c r="H13" i="63"/>
  <c r="P13" i="63"/>
  <c r="C13" i="63"/>
  <c r="Q13" i="63"/>
  <c r="G13" i="63"/>
  <c r="N13" i="63"/>
  <c r="M13" i="63"/>
  <c r="Q276" i="63"/>
  <c r="J276" i="63"/>
  <c r="K276" i="63"/>
  <c r="N276" i="63"/>
  <c r="M276" i="63"/>
  <c r="C276" i="63"/>
  <c r="P276" i="63"/>
  <c r="H276" i="63"/>
  <c r="G276" i="63"/>
  <c r="P279" i="63"/>
  <c r="J279" i="63"/>
  <c r="K279" i="63"/>
  <c r="M279" i="63"/>
  <c r="G279" i="63"/>
  <c r="C279" i="63"/>
  <c r="Q279" i="63"/>
  <c r="N279" i="63"/>
  <c r="H279" i="63"/>
  <c r="N233" i="63"/>
  <c r="P233" i="63"/>
  <c r="G233" i="63"/>
  <c r="M233" i="63"/>
  <c r="C233" i="63"/>
  <c r="K233" i="63"/>
  <c r="H233" i="63"/>
  <c r="J233" i="63"/>
  <c r="Q233" i="63"/>
  <c r="J16" i="63"/>
  <c r="C16" i="63"/>
  <c r="N16" i="63"/>
  <c r="M16" i="63"/>
  <c r="H16" i="63"/>
  <c r="G16" i="63"/>
  <c r="Q16" i="63"/>
  <c r="K16" i="63"/>
  <c r="P16" i="63"/>
  <c r="K103" i="63"/>
  <c r="C103" i="63"/>
  <c r="P103" i="63"/>
  <c r="H103" i="63"/>
  <c r="Q103" i="63"/>
  <c r="J103" i="63"/>
  <c r="M103" i="63"/>
  <c r="N103" i="63"/>
  <c r="G103" i="63"/>
  <c r="K236" i="63"/>
  <c r="P236" i="63"/>
  <c r="J236" i="63"/>
  <c r="G236" i="63"/>
  <c r="Q236" i="63"/>
  <c r="H236" i="63"/>
  <c r="N236" i="63"/>
  <c r="M236" i="63"/>
  <c r="C236" i="63"/>
  <c r="K235" i="63"/>
  <c r="Q235" i="63"/>
  <c r="M235" i="63"/>
  <c r="P235" i="63"/>
  <c r="J235" i="63"/>
  <c r="H235" i="63"/>
  <c r="C235" i="63"/>
  <c r="N235" i="63"/>
  <c r="G235" i="63"/>
  <c r="N289" i="63"/>
  <c r="P289" i="63"/>
  <c r="M289" i="63"/>
  <c r="C289" i="63"/>
  <c r="H289" i="63"/>
  <c r="Q289" i="63"/>
  <c r="G289" i="63"/>
  <c r="K289" i="63"/>
  <c r="J289" i="63"/>
  <c r="K308" i="63"/>
  <c r="G308" i="63"/>
  <c r="H308" i="63"/>
  <c r="M308" i="63"/>
  <c r="C308" i="63"/>
  <c r="Q308" i="63"/>
  <c r="J308" i="63"/>
  <c r="P308" i="63"/>
  <c r="N308" i="63"/>
  <c r="M278" i="63"/>
  <c r="K278" i="63"/>
  <c r="P278" i="63"/>
  <c r="H278" i="63"/>
  <c r="Q278" i="63"/>
  <c r="G278" i="63"/>
  <c r="J278" i="63"/>
  <c r="C278" i="63"/>
  <c r="N278" i="63"/>
  <c r="J84" i="63"/>
  <c r="C84" i="63"/>
  <c r="H84" i="63"/>
  <c r="Q84" i="63"/>
  <c r="P84" i="63"/>
  <c r="G84" i="63"/>
  <c r="M84" i="63"/>
  <c r="K84" i="63"/>
  <c r="N84" i="63"/>
  <c r="J293" i="63"/>
  <c r="G293" i="63"/>
  <c r="P293" i="63"/>
  <c r="Q293" i="63"/>
  <c r="H293" i="63"/>
  <c r="M293" i="63"/>
  <c r="N293" i="63"/>
  <c r="C293" i="63"/>
  <c r="K293" i="63"/>
  <c r="N80" i="63"/>
  <c r="C80" i="63"/>
  <c r="H80" i="63"/>
  <c r="M80" i="63"/>
  <c r="P80" i="63"/>
  <c r="J80" i="63"/>
  <c r="Q80" i="63"/>
  <c r="K80" i="63"/>
  <c r="G80" i="63"/>
  <c r="M87" i="63"/>
  <c r="C87" i="63"/>
  <c r="P87" i="63"/>
  <c r="N87" i="63"/>
  <c r="Q87" i="63"/>
  <c r="G87" i="63"/>
  <c r="H87" i="63"/>
  <c r="K87" i="63"/>
  <c r="J87" i="63"/>
  <c r="J111" i="63"/>
  <c r="N111" i="63"/>
  <c r="G111" i="63"/>
  <c r="Q111" i="63"/>
  <c r="C111" i="63"/>
  <c r="K111" i="63"/>
  <c r="M111" i="63"/>
  <c r="P111" i="63"/>
  <c r="H111" i="63"/>
  <c r="J263" i="63"/>
  <c r="M263" i="63"/>
  <c r="H263" i="63"/>
  <c r="N263" i="63"/>
  <c r="P263" i="63"/>
  <c r="Q263" i="63"/>
  <c r="K263" i="63"/>
  <c r="G263" i="63"/>
  <c r="C263" i="63"/>
  <c r="P226" i="63"/>
  <c r="J226" i="63"/>
  <c r="M226" i="63"/>
  <c r="N226" i="63"/>
  <c r="C226" i="63"/>
  <c r="G226" i="63"/>
  <c r="Q226" i="63"/>
  <c r="K226" i="63"/>
  <c r="H226" i="63"/>
  <c r="J51" i="63"/>
  <c r="M51" i="63"/>
  <c r="K51" i="63"/>
  <c r="H51" i="63"/>
  <c r="Q51" i="63"/>
  <c r="C51" i="63"/>
  <c r="N51" i="63"/>
  <c r="G51" i="63"/>
  <c r="P51" i="63"/>
  <c r="K100" i="63"/>
  <c r="P100" i="63"/>
  <c r="H100" i="63"/>
  <c r="Q100" i="63"/>
  <c r="G100" i="63"/>
  <c r="M100" i="63"/>
  <c r="J100" i="63"/>
  <c r="N100" i="63"/>
  <c r="C100" i="63"/>
  <c r="P212" i="63"/>
  <c r="N212" i="63"/>
  <c r="M212" i="63"/>
  <c r="K212" i="63"/>
  <c r="Q212" i="63"/>
  <c r="G212" i="63"/>
  <c r="C212" i="63"/>
  <c r="J212" i="63"/>
  <c r="H212" i="63"/>
  <c r="K286" i="63"/>
  <c r="M286" i="63"/>
  <c r="C286" i="63"/>
  <c r="Q286" i="63"/>
  <c r="N286" i="63"/>
  <c r="G286" i="63"/>
  <c r="J286" i="63"/>
  <c r="H286" i="63"/>
  <c r="P286" i="63"/>
  <c r="C120" i="63"/>
  <c r="H120" i="63"/>
  <c r="Q120" i="63"/>
  <c r="P120" i="63"/>
  <c r="N120" i="63"/>
  <c r="G120" i="63"/>
  <c r="J120" i="63"/>
  <c r="K120" i="63"/>
  <c r="M120" i="63"/>
  <c r="Q248" i="63"/>
  <c r="H248" i="63"/>
  <c r="J248" i="63"/>
  <c r="G248" i="63"/>
  <c r="K248" i="63"/>
  <c r="M248" i="63"/>
  <c r="C248" i="63"/>
  <c r="P248" i="63"/>
  <c r="N248" i="63"/>
  <c r="P9" i="63"/>
  <c r="H9" i="63"/>
  <c r="N9" i="63"/>
  <c r="C9" i="63"/>
  <c r="M9" i="63"/>
  <c r="Q9" i="63"/>
  <c r="G9" i="63"/>
  <c r="J9" i="63"/>
  <c r="K9" i="63"/>
  <c r="M63" i="63"/>
  <c r="N63" i="63"/>
  <c r="Q63" i="63"/>
  <c r="K63" i="63"/>
  <c r="C63" i="63"/>
  <c r="H63" i="63"/>
  <c r="G63" i="63"/>
  <c r="P63" i="63"/>
  <c r="J63" i="63"/>
  <c r="K292" i="63"/>
  <c r="P292" i="63"/>
  <c r="O292" i="63" s="1"/>
  <c r="H292" i="63"/>
  <c r="N292" i="63"/>
  <c r="M292" i="63"/>
  <c r="C292" i="63"/>
  <c r="J292" i="63"/>
  <c r="G258" i="63"/>
  <c r="C258" i="63"/>
  <c r="H258" i="63"/>
  <c r="M258" i="63"/>
  <c r="J258" i="63"/>
  <c r="Q258" i="63"/>
  <c r="N258" i="63"/>
  <c r="P258" i="63"/>
  <c r="K258" i="63"/>
  <c r="C52" i="63"/>
  <c r="P52" i="63"/>
  <c r="H52" i="63"/>
  <c r="Q52" i="63"/>
  <c r="J52" i="63"/>
  <c r="G52" i="63"/>
  <c r="M52" i="63"/>
  <c r="K52" i="63"/>
  <c r="N52" i="63"/>
  <c r="K41" i="63"/>
  <c r="N41" i="63"/>
  <c r="Q41" i="63"/>
  <c r="J41" i="63"/>
  <c r="M41" i="63"/>
  <c r="H41" i="63"/>
  <c r="C41" i="63"/>
  <c r="P41" i="63"/>
  <c r="G41" i="63"/>
  <c r="G107" i="63"/>
  <c r="K107" i="63"/>
  <c r="J107" i="63"/>
  <c r="P107" i="63"/>
  <c r="C107" i="63"/>
  <c r="H107" i="63"/>
  <c r="N107" i="63"/>
  <c r="M107" i="63"/>
  <c r="Q107" i="63"/>
  <c r="C176" i="63"/>
  <c r="N176" i="63"/>
  <c r="G176" i="63"/>
  <c r="M176" i="63"/>
  <c r="P176" i="63"/>
  <c r="J176" i="63"/>
  <c r="H176" i="63"/>
  <c r="Q176" i="63"/>
  <c r="K176" i="63"/>
  <c r="C209" i="63"/>
  <c r="G209" i="63"/>
  <c r="P209" i="63"/>
  <c r="J209" i="63"/>
  <c r="H209" i="63"/>
  <c r="M209" i="63"/>
  <c r="Q209" i="63"/>
  <c r="N209" i="63"/>
  <c r="K209" i="63"/>
  <c r="C156" i="63"/>
  <c r="H156" i="63"/>
  <c r="Q156" i="63"/>
  <c r="K156" i="63"/>
  <c r="M156" i="63"/>
  <c r="P156" i="63"/>
  <c r="N156" i="63"/>
  <c r="G156" i="63"/>
  <c r="J156" i="63"/>
  <c r="H99" i="63"/>
  <c r="C99" i="63"/>
  <c r="G99" i="63"/>
  <c r="N99" i="63"/>
  <c r="P99" i="63"/>
  <c r="K99" i="63"/>
  <c r="J99" i="63"/>
  <c r="Q99" i="63"/>
  <c r="M99" i="63"/>
  <c r="N70" i="63"/>
  <c r="P153" i="63"/>
  <c r="J153" i="63"/>
  <c r="G153" i="63"/>
  <c r="C153" i="63"/>
  <c r="H153" i="63"/>
  <c r="Q153" i="63"/>
  <c r="N153" i="63"/>
  <c r="M153" i="63"/>
  <c r="K153" i="63"/>
  <c r="J70" i="63"/>
  <c r="P70" i="63"/>
  <c r="K70" i="63"/>
  <c r="H225" i="63"/>
  <c r="J225" i="63"/>
  <c r="N225" i="63"/>
  <c r="C225" i="63"/>
  <c r="Q225" i="63"/>
  <c r="P225" i="63"/>
  <c r="M225" i="63"/>
  <c r="K225" i="63"/>
  <c r="G225" i="63"/>
  <c r="G70" i="63"/>
  <c r="N146" i="63"/>
  <c r="Q146" i="63"/>
  <c r="H146" i="63"/>
  <c r="J146" i="63"/>
  <c r="K146" i="63"/>
  <c r="G146" i="63"/>
  <c r="C146" i="63"/>
  <c r="P146" i="63"/>
  <c r="M146" i="63"/>
  <c r="N210" i="63"/>
  <c r="Q210" i="63"/>
  <c r="K210" i="63"/>
  <c r="G210" i="63"/>
  <c r="M210" i="63"/>
  <c r="P210" i="63"/>
  <c r="J210" i="63"/>
  <c r="H210" i="63"/>
  <c r="C210" i="63"/>
  <c r="J22" i="63"/>
  <c r="P22" i="63"/>
  <c r="K22" i="63"/>
  <c r="C22" i="63"/>
  <c r="N22" i="63"/>
  <c r="H22" i="63"/>
  <c r="M22" i="63"/>
  <c r="G22" i="63"/>
  <c r="Q22" i="63"/>
  <c r="C206" i="63"/>
  <c r="Q206" i="63"/>
  <c r="P206" i="63"/>
  <c r="N206" i="63"/>
  <c r="J206" i="63"/>
  <c r="K206" i="63"/>
  <c r="M206" i="63"/>
  <c r="G206" i="63"/>
  <c r="H206" i="63"/>
  <c r="C300" i="63"/>
  <c r="J300" i="63"/>
  <c r="M300" i="63"/>
  <c r="Q300" i="63"/>
  <c r="G300" i="63"/>
  <c r="K300" i="63"/>
  <c r="P300" i="63"/>
  <c r="N300" i="63"/>
  <c r="H300" i="63"/>
  <c r="Q12" i="63"/>
  <c r="N12" i="63"/>
  <c r="P12" i="63"/>
  <c r="H12" i="63"/>
  <c r="G12" i="63"/>
  <c r="C12" i="63"/>
  <c r="M12" i="63"/>
  <c r="K12" i="63"/>
  <c r="J12" i="63"/>
  <c r="P142" i="63"/>
  <c r="N142" i="63"/>
  <c r="C142" i="63"/>
  <c r="J142" i="63"/>
  <c r="Q142" i="63"/>
  <c r="H142" i="63"/>
  <c r="K142" i="63"/>
  <c r="G142" i="63"/>
  <c r="M142" i="63"/>
  <c r="M128" i="63"/>
  <c r="P128" i="63"/>
  <c r="Q128" i="63"/>
  <c r="H128" i="63"/>
  <c r="J128" i="63"/>
  <c r="N128" i="63"/>
  <c r="G128" i="63"/>
  <c r="K128" i="63"/>
  <c r="C128" i="63"/>
  <c r="H187" i="63"/>
  <c r="J187" i="63"/>
  <c r="N187" i="63"/>
  <c r="Q187" i="63"/>
  <c r="C187" i="63"/>
  <c r="M187" i="63"/>
  <c r="K187" i="63"/>
  <c r="P187" i="63"/>
  <c r="G187" i="63"/>
  <c r="G68" i="63"/>
  <c r="H68" i="63"/>
  <c r="K68" i="63"/>
  <c r="P68" i="63"/>
  <c r="Q68" i="63"/>
  <c r="M68" i="63"/>
  <c r="J68" i="63"/>
  <c r="N68" i="63"/>
  <c r="C68" i="63"/>
  <c r="M198" i="63"/>
  <c r="J198" i="63"/>
  <c r="G198" i="63"/>
  <c r="C198" i="63"/>
  <c r="H198" i="63"/>
  <c r="K198" i="63"/>
  <c r="P198" i="63"/>
  <c r="N198" i="63"/>
  <c r="Q198" i="63"/>
  <c r="C49" i="63"/>
  <c r="M49" i="63"/>
  <c r="J49" i="63"/>
  <c r="K49" i="63"/>
  <c r="H49" i="63"/>
  <c r="N49" i="63"/>
  <c r="P49" i="63"/>
  <c r="Q49" i="63"/>
  <c r="G49" i="63"/>
  <c r="N73" i="63"/>
  <c r="Q73" i="63"/>
  <c r="J73" i="63"/>
  <c r="C73" i="63"/>
  <c r="P73" i="63"/>
  <c r="M73" i="63"/>
  <c r="G73" i="63"/>
  <c r="H73" i="63"/>
  <c r="K73" i="63"/>
  <c r="M67" i="63"/>
  <c r="C67" i="63"/>
  <c r="H67" i="63"/>
  <c r="N67" i="63"/>
  <c r="G67" i="63"/>
  <c r="K67" i="63"/>
  <c r="Q67" i="63"/>
  <c r="J67" i="63"/>
  <c r="P67" i="63"/>
  <c r="G20" i="63"/>
  <c r="K20" i="63"/>
  <c r="C20" i="63"/>
  <c r="N20" i="63"/>
  <c r="Q20" i="63"/>
  <c r="H20" i="63"/>
  <c r="P20" i="63"/>
  <c r="J20" i="63"/>
  <c r="M20" i="63"/>
  <c r="C202" i="63"/>
  <c r="H202" i="63"/>
  <c r="J202" i="63"/>
  <c r="N202" i="63"/>
  <c r="Q202" i="63"/>
  <c r="P202" i="63"/>
  <c r="G202" i="63"/>
  <c r="M202" i="63"/>
  <c r="K202" i="63"/>
  <c r="N254" i="63"/>
  <c r="K254" i="63"/>
  <c r="M254" i="63"/>
  <c r="Q254" i="63"/>
  <c r="P254" i="63"/>
  <c r="H254" i="63"/>
  <c r="C254" i="63"/>
  <c r="G254" i="63"/>
  <c r="J254" i="63"/>
  <c r="Q246" i="63"/>
  <c r="H246" i="63"/>
  <c r="J246" i="63"/>
  <c r="C246" i="63"/>
  <c r="K246" i="63"/>
  <c r="N246" i="63"/>
  <c r="P246" i="63"/>
  <c r="G246" i="63"/>
  <c r="M246" i="63"/>
  <c r="H34" i="63"/>
  <c r="C34" i="63"/>
  <c r="P34" i="63"/>
  <c r="J34" i="63"/>
  <c r="G34" i="63"/>
  <c r="N34" i="63"/>
  <c r="K34" i="63"/>
  <c r="M34" i="63"/>
  <c r="Q34" i="63"/>
  <c r="J138" i="63"/>
  <c r="Q138" i="63"/>
  <c r="N138" i="63"/>
  <c r="M138" i="63"/>
  <c r="P138" i="63"/>
  <c r="C138" i="63"/>
  <c r="K138" i="63"/>
  <c r="G138" i="63"/>
  <c r="H138" i="63"/>
  <c r="H166" i="63"/>
  <c r="J166" i="63"/>
  <c r="Q166" i="63"/>
  <c r="N166" i="63"/>
  <c r="P166" i="63"/>
  <c r="K166" i="63"/>
  <c r="C166" i="63"/>
  <c r="M166" i="63"/>
  <c r="G166" i="63"/>
  <c r="P108" i="63"/>
  <c r="N108" i="63"/>
  <c r="Q108" i="63"/>
  <c r="J108" i="63"/>
  <c r="C108" i="63"/>
  <c r="M108" i="63"/>
  <c r="G108" i="63"/>
  <c r="K108" i="63"/>
  <c r="H108" i="63"/>
  <c r="M242" i="63"/>
  <c r="K242" i="63"/>
  <c r="M126" i="63"/>
  <c r="J126" i="63"/>
  <c r="K126" i="63"/>
  <c r="P126" i="63"/>
  <c r="Q126" i="63"/>
  <c r="N126" i="63"/>
  <c r="C126" i="63"/>
  <c r="H126" i="63"/>
  <c r="G126" i="63"/>
  <c r="Q44" i="63"/>
  <c r="N44" i="63"/>
  <c r="H44" i="63"/>
  <c r="G44" i="63"/>
  <c r="K44" i="63"/>
  <c r="J44" i="63"/>
  <c r="C44" i="63"/>
  <c r="M44" i="63"/>
  <c r="P44" i="63"/>
  <c r="H114" i="63"/>
  <c r="J114" i="63"/>
  <c r="C114" i="63"/>
  <c r="N114" i="63"/>
  <c r="P114" i="63"/>
  <c r="M114" i="63"/>
  <c r="Q114" i="63"/>
  <c r="K114" i="63"/>
  <c r="G114" i="63"/>
  <c r="G137" i="63"/>
  <c r="K137" i="63"/>
  <c r="Q137" i="63"/>
  <c r="M137" i="63"/>
  <c r="N137" i="63"/>
  <c r="P137" i="63"/>
  <c r="C137" i="63"/>
  <c r="H137" i="63"/>
  <c r="J137" i="63"/>
  <c r="M72" i="63"/>
  <c r="P72" i="63"/>
  <c r="H72" i="63"/>
  <c r="Q72" i="63"/>
  <c r="N72" i="63"/>
  <c r="J72" i="63"/>
  <c r="K72" i="63"/>
  <c r="G72" i="63"/>
  <c r="C72" i="63"/>
  <c r="G136" i="63"/>
  <c r="M136" i="63"/>
  <c r="Q136" i="63"/>
  <c r="H136" i="63"/>
  <c r="P136" i="63"/>
  <c r="K136" i="63"/>
  <c r="N136" i="63"/>
  <c r="J136" i="63"/>
  <c r="C136" i="63"/>
  <c r="C24" i="63"/>
  <c r="H24" i="63"/>
  <c r="Q24" i="63"/>
  <c r="M24" i="63"/>
  <c r="G24" i="63"/>
  <c r="J24" i="63"/>
  <c r="P24" i="63"/>
  <c r="N24" i="63"/>
  <c r="K24" i="63"/>
  <c r="K245" i="63"/>
  <c r="P245" i="63"/>
  <c r="Q245" i="63"/>
  <c r="H245" i="63"/>
  <c r="M245" i="63"/>
  <c r="G245" i="63"/>
  <c r="C245" i="63"/>
  <c r="J245" i="63"/>
  <c r="N245" i="63"/>
  <c r="N66" i="63"/>
  <c r="K66" i="63"/>
  <c r="Q66" i="63"/>
  <c r="M66" i="63"/>
  <c r="J66" i="63"/>
  <c r="P66" i="63"/>
  <c r="G66" i="63"/>
  <c r="C66" i="63"/>
  <c r="H66" i="63"/>
  <c r="N53" i="63"/>
  <c r="M53" i="63"/>
  <c r="H53" i="63"/>
  <c r="N291" i="63"/>
  <c r="G291" i="63"/>
  <c r="J291" i="63"/>
  <c r="M291" i="63"/>
  <c r="H291" i="63"/>
  <c r="K291" i="63"/>
  <c r="Q291" i="63"/>
  <c r="C291" i="63"/>
  <c r="P291" i="63"/>
  <c r="M21" i="63"/>
  <c r="H21" i="63"/>
  <c r="K21" i="63"/>
  <c r="P21" i="63"/>
  <c r="Q21" i="63"/>
  <c r="G21" i="63"/>
  <c r="J21" i="63"/>
  <c r="N21" i="63"/>
  <c r="C21" i="63"/>
  <c r="M70" i="63"/>
  <c r="H70" i="63"/>
  <c r="H45" i="63"/>
  <c r="Q45" i="63"/>
  <c r="K45" i="63"/>
  <c r="M45" i="63"/>
  <c r="N45" i="63"/>
  <c r="P45" i="63"/>
  <c r="G45" i="63"/>
  <c r="C45" i="63"/>
  <c r="J45" i="63"/>
  <c r="P143" i="63"/>
  <c r="N143" i="63"/>
  <c r="C143" i="63"/>
  <c r="K143" i="63"/>
  <c r="H143" i="63"/>
  <c r="J143" i="63"/>
  <c r="M143" i="63"/>
  <c r="G143" i="63"/>
  <c r="Q143" i="63"/>
  <c r="C178" i="63"/>
  <c r="P178" i="63"/>
  <c r="K178" i="63"/>
  <c r="G178" i="63"/>
  <c r="M178" i="63"/>
  <c r="Q178" i="63"/>
  <c r="N178" i="63"/>
  <c r="J178" i="63"/>
  <c r="H178" i="63"/>
  <c r="K182" i="63"/>
  <c r="P182" i="63"/>
  <c r="Q182" i="63"/>
  <c r="H182" i="63"/>
  <c r="G182" i="63"/>
  <c r="J182" i="63"/>
  <c r="C182" i="63"/>
  <c r="M182" i="63"/>
  <c r="N182" i="63"/>
  <c r="Q102" i="63"/>
  <c r="J102" i="63"/>
  <c r="M102" i="63"/>
  <c r="N102" i="63"/>
  <c r="C102" i="63"/>
  <c r="H102" i="63"/>
  <c r="K102" i="63"/>
  <c r="P102" i="63"/>
  <c r="G102" i="63"/>
  <c r="Q232" i="63"/>
  <c r="M232" i="63"/>
  <c r="H232" i="63"/>
  <c r="N232" i="63"/>
  <c r="P232" i="63"/>
  <c r="J232" i="63"/>
  <c r="G232" i="63"/>
  <c r="C232" i="63"/>
  <c r="K232" i="63"/>
  <c r="N167" i="63"/>
  <c r="C167" i="63"/>
  <c r="G167" i="63"/>
  <c r="K167" i="63"/>
  <c r="P167" i="63"/>
  <c r="Q167" i="63"/>
  <c r="H167" i="63"/>
  <c r="M167" i="63"/>
  <c r="J167" i="63"/>
  <c r="K180" i="63"/>
  <c r="G180" i="63"/>
  <c r="J180" i="63"/>
  <c r="H180" i="63"/>
  <c r="N180" i="63"/>
  <c r="M180" i="63"/>
  <c r="P180" i="63"/>
  <c r="C180" i="63"/>
  <c r="Q180" i="63"/>
  <c r="Q93" i="63"/>
  <c r="G93" i="63"/>
  <c r="H93" i="63"/>
  <c r="P93" i="63"/>
  <c r="N93" i="63"/>
  <c r="J93" i="63"/>
  <c r="C93" i="63"/>
  <c r="M93" i="63"/>
  <c r="K93" i="63"/>
  <c r="C169" i="63"/>
  <c r="N169" i="63"/>
  <c r="Q169" i="63"/>
  <c r="M169" i="63"/>
  <c r="K169" i="63"/>
  <c r="H169" i="63"/>
  <c r="J169" i="63"/>
  <c r="P169" i="63"/>
  <c r="G169" i="63"/>
  <c r="Q199" i="63"/>
  <c r="P199" i="63"/>
  <c r="M199" i="63"/>
  <c r="H199" i="63"/>
  <c r="J199" i="63"/>
  <c r="K199" i="63"/>
  <c r="N199" i="63"/>
  <c r="G199" i="63"/>
  <c r="C199" i="63"/>
  <c r="H89" i="63"/>
  <c r="N89" i="63"/>
  <c r="C89" i="63"/>
  <c r="G89" i="63"/>
  <c r="M89" i="63"/>
  <c r="K89" i="63"/>
  <c r="P89" i="63"/>
  <c r="Q89" i="63"/>
  <c r="J89" i="63"/>
  <c r="J192" i="63"/>
  <c r="P192" i="63"/>
  <c r="C192" i="63"/>
  <c r="N192" i="63"/>
  <c r="Q192" i="63"/>
  <c r="H192" i="63"/>
  <c r="G192" i="63"/>
  <c r="K192" i="63"/>
  <c r="M192" i="63"/>
  <c r="H295" i="55"/>
  <c r="E33" i="63"/>
  <c r="E178" i="63"/>
  <c r="E195" i="63"/>
  <c r="D189" i="63"/>
  <c r="D172" i="63"/>
  <c r="D212" i="63"/>
  <c r="E311" i="63"/>
  <c r="E59" i="63"/>
  <c r="E120" i="63"/>
  <c r="E139" i="63"/>
  <c r="E292" i="63"/>
  <c r="E207" i="63"/>
  <c r="D294" i="63"/>
  <c r="E282" i="63"/>
  <c r="D160" i="63"/>
  <c r="E58" i="63"/>
  <c r="D21" i="63"/>
  <c r="E15" i="63"/>
  <c r="E68" i="63"/>
  <c r="D305" i="63"/>
  <c r="E52" i="63"/>
  <c r="E160" i="63"/>
  <c r="D16" i="63"/>
  <c r="E83" i="63"/>
  <c r="D113" i="63"/>
  <c r="D143" i="63"/>
  <c r="D206" i="63"/>
  <c r="E95" i="63"/>
  <c r="E75" i="63"/>
  <c r="D284" i="63"/>
  <c r="E137" i="63"/>
  <c r="D37" i="63"/>
  <c r="E77" i="63"/>
  <c r="D258" i="63"/>
  <c r="D237" i="63"/>
  <c r="E266" i="63"/>
  <c r="E261" i="63"/>
  <c r="E281" i="63"/>
  <c r="E196" i="63"/>
  <c r="E61" i="63"/>
  <c r="D208" i="63"/>
  <c r="E32" i="63"/>
  <c r="E162" i="63"/>
  <c r="E278" i="63"/>
  <c r="E262" i="63"/>
  <c r="E107" i="63"/>
  <c r="D122" i="63"/>
  <c r="E242" i="63"/>
  <c r="D124" i="63"/>
  <c r="D287" i="63"/>
  <c r="E244" i="63"/>
  <c r="E92" i="63"/>
  <c r="E184" i="63"/>
  <c r="E163" i="63"/>
  <c r="D153" i="63"/>
  <c r="D121" i="63"/>
  <c r="E236" i="63"/>
  <c r="E273" i="63"/>
  <c r="D243" i="63"/>
  <c r="E277" i="63"/>
  <c r="E166" i="63"/>
  <c r="E190" i="63"/>
  <c r="D228" i="63"/>
  <c r="D174" i="63"/>
  <c r="E248" i="63"/>
  <c r="E299" i="63"/>
  <c r="D53" i="63"/>
  <c r="D69" i="63"/>
  <c r="D207" i="63"/>
  <c r="E310" i="63"/>
  <c r="E156" i="63"/>
  <c r="E303" i="63"/>
  <c r="E232" i="63"/>
  <c r="D73" i="63"/>
  <c r="D304" i="63"/>
  <c r="D123" i="63"/>
  <c r="D234" i="63"/>
  <c r="E283" i="63"/>
  <c r="E47" i="63"/>
  <c r="D64" i="63"/>
  <c r="E35" i="63"/>
  <c r="E131" i="63"/>
  <c r="D180" i="63"/>
  <c r="E119" i="63"/>
  <c r="D203" i="63"/>
  <c r="E103" i="63"/>
  <c r="D238" i="63"/>
  <c r="E296" i="63"/>
  <c r="D40" i="63"/>
  <c r="D263" i="63"/>
  <c r="E302" i="63"/>
  <c r="D95" i="63"/>
  <c r="E122" i="63"/>
  <c r="D209" i="63"/>
  <c r="D63" i="63"/>
  <c r="E179" i="63"/>
  <c r="E133" i="63"/>
  <c r="D312" i="63"/>
  <c r="E86" i="63"/>
  <c r="D222" i="63"/>
  <c r="D280" i="63"/>
  <c r="D187" i="63"/>
  <c r="D108" i="63"/>
  <c r="E226" i="63"/>
  <c r="E144" i="63"/>
  <c r="D138" i="63"/>
  <c r="D88" i="63"/>
  <c r="D288" i="63"/>
  <c r="D235" i="63"/>
  <c r="D25" i="63"/>
  <c r="E271" i="63"/>
  <c r="E287" i="63"/>
  <c r="D296" i="63"/>
  <c r="D112" i="63"/>
  <c r="E23" i="63"/>
  <c r="D308" i="63"/>
  <c r="D242" i="63"/>
  <c r="E130" i="63"/>
  <c r="D192" i="63"/>
  <c r="E251" i="63"/>
  <c r="D224" i="63"/>
  <c r="E204" i="63"/>
  <c r="D148" i="63"/>
  <c r="E164" i="63"/>
  <c r="E88" i="63"/>
  <c r="E231" i="63"/>
  <c r="E274" i="63"/>
  <c r="E247" i="63"/>
  <c r="D60" i="63"/>
  <c r="D13" i="63"/>
  <c r="E188" i="63"/>
  <c r="D214" i="63"/>
  <c r="D154" i="63"/>
  <c r="E94" i="63"/>
  <c r="E200" i="63"/>
  <c r="E257" i="63"/>
  <c r="E116" i="63"/>
  <c r="D268" i="63"/>
  <c r="E300" i="63"/>
  <c r="D55" i="63"/>
  <c r="D176" i="63"/>
  <c r="D179" i="63"/>
  <c r="D216" i="63"/>
  <c r="D116" i="63"/>
  <c r="E76" i="63"/>
  <c r="E158" i="63"/>
  <c r="E304" i="63"/>
  <c r="E140" i="63"/>
  <c r="D47" i="63"/>
  <c r="D286" i="63"/>
  <c r="D197" i="63"/>
  <c r="D90" i="63"/>
  <c r="D70" i="63"/>
  <c r="D75" i="63"/>
  <c r="E146" i="63"/>
  <c r="D15" i="63"/>
  <c r="E167" i="63"/>
  <c r="E268" i="63"/>
  <c r="D289" i="63"/>
  <c r="D61" i="63"/>
  <c r="E40" i="63"/>
  <c r="D91" i="63"/>
  <c r="E161" i="63"/>
  <c r="D292" i="63"/>
  <c r="D295" i="63"/>
  <c r="D150" i="63"/>
  <c r="E70" i="63"/>
  <c r="E254" i="63"/>
  <c r="E129" i="63"/>
  <c r="E64" i="63"/>
  <c r="E229" i="63"/>
  <c r="E105" i="63"/>
  <c r="D117" i="63"/>
  <c r="D22" i="63"/>
  <c r="E30" i="63"/>
  <c r="D114" i="63"/>
  <c r="D245" i="63"/>
  <c r="E45" i="63"/>
  <c r="D20" i="63"/>
  <c r="E217" i="63"/>
  <c r="E42" i="63"/>
  <c r="D233" i="63"/>
  <c r="E224" i="63"/>
  <c r="D261" i="63"/>
  <c r="E82" i="63"/>
  <c r="D161" i="63"/>
  <c r="E276" i="63"/>
  <c r="E12" i="63"/>
  <c r="E301" i="63"/>
  <c r="D281" i="63"/>
  <c r="D115" i="63"/>
  <c r="D100" i="63"/>
  <c r="E113" i="63"/>
  <c r="E37" i="63"/>
  <c r="E60" i="63"/>
  <c r="D81" i="63"/>
  <c r="D210" i="63"/>
  <c r="D101" i="63"/>
  <c r="D133" i="63"/>
  <c r="E53" i="63"/>
  <c r="D80" i="63"/>
  <c r="D136" i="63"/>
  <c r="D196" i="63"/>
  <c r="E49" i="63"/>
  <c r="E93" i="63"/>
  <c r="D231" i="63"/>
  <c r="D253" i="63"/>
  <c r="E109" i="63"/>
  <c r="D198" i="63"/>
  <c r="D58" i="63"/>
  <c r="E96" i="63"/>
  <c r="E65" i="63"/>
  <c r="D247" i="63"/>
  <c r="E189" i="63"/>
  <c r="D260" i="63"/>
  <c r="E291" i="63"/>
  <c r="D265" i="63"/>
  <c r="E67" i="63"/>
  <c r="D119" i="63"/>
  <c r="D266" i="63"/>
  <c r="E44" i="63"/>
  <c r="D24" i="63"/>
  <c r="E199" i="63"/>
  <c r="D66" i="63"/>
  <c r="E186" i="63"/>
  <c r="E26" i="63"/>
  <c r="G297" i="55" l="1"/>
  <c r="F10" i="63"/>
  <c r="F95" i="63"/>
  <c r="O160" i="63"/>
  <c r="I293" i="63"/>
  <c r="L278" i="63"/>
  <c r="F284" i="63"/>
  <c r="F196" i="63"/>
  <c r="O75" i="63"/>
  <c r="L296" i="63"/>
  <c r="I53" i="63"/>
  <c r="F135" i="63"/>
  <c r="L189" i="63"/>
  <c r="I29" i="63"/>
  <c r="L95" i="63"/>
  <c r="L135" i="63"/>
  <c r="I95" i="63"/>
  <c r="R95" i="63"/>
  <c r="L76" i="63"/>
  <c r="O70" i="63"/>
  <c r="L259" i="63"/>
  <c r="O207" i="63"/>
  <c r="R196" i="63"/>
  <c r="R296" i="63"/>
  <c r="L284" i="63"/>
  <c r="O196" i="63"/>
  <c r="I277" i="63"/>
  <c r="O95" i="63"/>
  <c r="F296" i="63"/>
  <c r="R238" i="63"/>
  <c r="R189" i="63"/>
  <c r="O242" i="63"/>
  <c r="I284" i="63"/>
  <c r="L238" i="63"/>
  <c r="O140" i="63"/>
  <c r="O76" i="63"/>
  <c r="L75" i="63"/>
  <c r="O58" i="63"/>
  <c r="F75" i="63"/>
  <c r="R284" i="63"/>
  <c r="I23" i="63"/>
  <c r="L242" i="63"/>
  <c r="R75" i="63"/>
  <c r="I86" i="63"/>
  <c r="O302" i="63"/>
  <c r="F47" i="63"/>
  <c r="R140" i="63"/>
  <c r="R76" i="63"/>
  <c r="I47" i="63"/>
  <c r="R135" i="63"/>
  <c r="O224" i="63"/>
  <c r="I266" i="63"/>
  <c r="I92" i="63"/>
  <c r="L134" i="63"/>
  <c r="I285" i="63"/>
  <c r="O53" i="63"/>
  <c r="L155" i="63"/>
  <c r="L171" i="63"/>
  <c r="L43" i="63"/>
  <c r="L65" i="63"/>
  <c r="I8" i="63"/>
  <c r="L10" i="63"/>
  <c r="L196" i="63"/>
  <c r="R10" i="63"/>
  <c r="O10" i="63"/>
  <c r="O189" i="63"/>
  <c r="I10" i="63"/>
  <c r="I296" i="63"/>
  <c r="F8" i="63"/>
  <c r="I280" i="63"/>
  <c r="O270" i="63"/>
  <c r="O282" i="63"/>
  <c r="O310" i="63"/>
  <c r="L208" i="63"/>
  <c r="O46" i="63"/>
  <c r="I108" i="63"/>
  <c r="L37" i="63"/>
  <c r="O277" i="63"/>
  <c r="O241" i="63"/>
  <c r="I205" i="63"/>
  <c r="O175" i="63"/>
  <c r="O163" i="63"/>
  <c r="L279" i="63"/>
  <c r="L133" i="63"/>
  <c r="I307" i="63"/>
  <c r="L282" i="63"/>
  <c r="I90" i="63"/>
  <c r="I33" i="63"/>
  <c r="O88" i="63"/>
  <c r="I139" i="63"/>
  <c r="L294" i="63"/>
  <c r="L96" i="63"/>
  <c r="L74" i="63"/>
  <c r="O43" i="63"/>
  <c r="L213" i="63"/>
  <c r="O171" i="63"/>
  <c r="O110" i="63"/>
  <c r="L151" i="63"/>
  <c r="O213" i="63"/>
  <c r="I11" i="63"/>
  <c r="O143" i="63"/>
  <c r="I149" i="63"/>
  <c r="O11" i="63"/>
  <c r="L26" i="63"/>
  <c r="O115" i="63"/>
  <c r="I222" i="63"/>
  <c r="I31" i="63"/>
  <c r="O159" i="63"/>
  <c r="L159" i="63"/>
  <c r="I189" i="63"/>
  <c r="O121" i="63"/>
  <c r="I57" i="63"/>
  <c r="L188" i="63"/>
  <c r="I62" i="63"/>
  <c r="O240" i="63"/>
  <c r="L270" i="63"/>
  <c r="I104" i="63"/>
  <c r="O134" i="63"/>
  <c r="O285" i="63"/>
  <c r="I299" i="63"/>
  <c r="I234" i="63"/>
  <c r="I249" i="63"/>
  <c r="L121" i="63"/>
  <c r="O157" i="63"/>
  <c r="I48" i="63"/>
  <c r="I155" i="63"/>
  <c r="I74" i="63"/>
  <c r="I76" i="63"/>
  <c r="L257" i="63"/>
  <c r="O155" i="63"/>
  <c r="O264" i="63"/>
  <c r="O152" i="63"/>
  <c r="I294" i="63"/>
  <c r="L8" i="63"/>
  <c r="R8" i="63"/>
  <c r="L148" i="63"/>
  <c r="O162" i="63"/>
  <c r="I268" i="63"/>
  <c r="L54" i="63"/>
  <c r="I54" i="63"/>
  <c r="L56" i="63"/>
  <c r="O307" i="63"/>
  <c r="I239" i="63"/>
  <c r="O283" i="63"/>
  <c r="O23" i="63"/>
  <c r="O129" i="63"/>
  <c r="O90" i="63"/>
  <c r="L145" i="63"/>
  <c r="O92" i="63"/>
  <c r="O97" i="63"/>
  <c r="O299" i="63"/>
  <c r="I140" i="63"/>
  <c r="I129" i="63"/>
  <c r="O205" i="63"/>
  <c r="L272" i="63"/>
  <c r="I267" i="63"/>
  <c r="L11" i="63"/>
  <c r="I115" i="63"/>
  <c r="I144" i="63"/>
  <c r="I297" i="63"/>
  <c r="O56" i="63"/>
  <c r="L35" i="63"/>
  <c r="L301" i="63"/>
  <c r="L177" i="63"/>
  <c r="I123" i="63"/>
  <c r="I159" i="63"/>
  <c r="I133" i="63"/>
  <c r="L62" i="63"/>
  <c r="L19" i="63"/>
  <c r="O256" i="63"/>
  <c r="L239" i="63"/>
  <c r="I50" i="63"/>
  <c r="I282" i="63"/>
  <c r="O222" i="63"/>
  <c r="O35" i="63"/>
  <c r="L40" i="63"/>
  <c r="O259" i="63"/>
  <c r="O71" i="63"/>
  <c r="L97" i="63"/>
  <c r="I17" i="63"/>
  <c r="O17" i="63"/>
  <c r="O39" i="63"/>
  <c r="I39" i="63"/>
  <c r="L109" i="63"/>
  <c r="L285" i="63"/>
  <c r="I272" i="63"/>
  <c r="I165" i="63"/>
  <c r="O208" i="63"/>
  <c r="O249" i="63"/>
  <c r="L157" i="63"/>
  <c r="I79" i="63"/>
  <c r="L310" i="63"/>
  <c r="I253" i="63"/>
  <c r="L311" i="63"/>
  <c r="I214" i="63"/>
  <c r="O257" i="63"/>
  <c r="O244" i="63"/>
  <c r="L227" i="63"/>
  <c r="L273" i="63"/>
  <c r="O86" i="63"/>
  <c r="I147" i="63"/>
  <c r="I306" i="63"/>
  <c r="O267" i="63"/>
  <c r="I78" i="63"/>
  <c r="F11" i="63"/>
  <c r="R11" i="63"/>
  <c r="O298" i="63"/>
  <c r="L260" i="63"/>
  <c r="L307" i="63"/>
  <c r="O141" i="63"/>
  <c r="O218" i="63"/>
  <c r="L164" i="63"/>
  <c r="O117" i="63"/>
  <c r="I117" i="63"/>
  <c r="L222" i="63"/>
  <c r="I251" i="63"/>
  <c r="L71" i="63"/>
  <c r="L130" i="63"/>
  <c r="L175" i="63"/>
  <c r="O109" i="63"/>
  <c r="L252" i="63"/>
  <c r="O272" i="63"/>
  <c r="O230" i="63"/>
  <c r="L191" i="63"/>
  <c r="O250" i="63"/>
  <c r="L211" i="63"/>
  <c r="I310" i="63"/>
  <c r="I163" i="63"/>
  <c r="L82" i="63"/>
  <c r="O309" i="63"/>
  <c r="L214" i="63"/>
  <c r="L269" i="63"/>
  <c r="O118" i="63"/>
  <c r="L244" i="63"/>
  <c r="I227" i="63"/>
  <c r="L86" i="63"/>
  <c r="L265" i="63"/>
  <c r="O33" i="63"/>
  <c r="L33" i="63"/>
  <c r="O221" i="63"/>
  <c r="L306" i="63"/>
  <c r="L70" i="63"/>
  <c r="O47" i="63"/>
  <c r="O123" i="63"/>
  <c r="I175" i="63"/>
  <c r="O211" i="63"/>
  <c r="O82" i="63"/>
  <c r="F58" i="63"/>
  <c r="L200" i="63"/>
  <c r="O36" i="63"/>
  <c r="F297" i="63"/>
  <c r="R297" i="63"/>
  <c r="F56" i="63"/>
  <c r="R56" i="63"/>
  <c r="I127" i="63"/>
  <c r="F307" i="63"/>
  <c r="R307" i="63"/>
  <c r="L256" i="63"/>
  <c r="R241" i="63"/>
  <c r="F241" i="63"/>
  <c r="R283" i="63"/>
  <c r="F283" i="63"/>
  <c r="R218" i="63"/>
  <c r="F218" i="63"/>
  <c r="L50" i="63"/>
  <c r="F164" i="63"/>
  <c r="R164" i="63"/>
  <c r="R117" i="63"/>
  <c r="F117" i="63"/>
  <c r="R222" i="63"/>
  <c r="F222" i="63"/>
  <c r="F251" i="63"/>
  <c r="R251" i="63"/>
  <c r="F301" i="63"/>
  <c r="R301" i="63"/>
  <c r="I14" i="63"/>
  <c r="F71" i="63"/>
  <c r="R71" i="63"/>
  <c r="R205" i="63"/>
  <c r="F205" i="63"/>
  <c r="F92" i="63"/>
  <c r="R92" i="63"/>
  <c r="F18" i="63"/>
  <c r="R18" i="63"/>
  <c r="L39" i="63"/>
  <c r="O165" i="63"/>
  <c r="I230" i="63"/>
  <c r="R208" i="63"/>
  <c r="F208" i="63"/>
  <c r="I211" i="63"/>
  <c r="F157" i="63"/>
  <c r="R157" i="63"/>
  <c r="R96" i="63"/>
  <c r="F96" i="63"/>
  <c r="R59" i="63"/>
  <c r="F59" i="63"/>
  <c r="F82" i="63"/>
  <c r="R82" i="63"/>
  <c r="R253" i="63"/>
  <c r="F253" i="63"/>
  <c r="O311" i="63"/>
  <c r="I269" i="63"/>
  <c r="I118" i="63"/>
  <c r="F77" i="63"/>
  <c r="R77" i="63"/>
  <c r="O77" i="63"/>
  <c r="L186" i="63"/>
  <c r="O273" i="63"/>
  <c r="R200" i="63"/>
  <c r="F200" i="63"/>
  <c r="I200" i="63"/>
  <c r="F221" i="63"/>
  <c r="R221" i="63"/>
  <c r="L215" i="63"/>
  <c r="O306" i="63"/>
  <c r="F155" i="63"/>
  <c r="R155" i="63"/>
  <c r="L106" i="63"/>
  <c r="R219" i="63"/>
  <c r="F219" i="63"/>
  <c r="F151" i="63"/>
  <c r="R151" i="63"/>
  <c r="F38" i="63"/>
  <c r="R38" i="63"/>
  <c r="L31" i="63"/>
  <c r="O31" i="63"/>
  <c r="F74" i="63"/>
  <c r="R74" i="63"/>
  <c r="R43" i="63"/>
  <c r="F43" i="63"/>
  <c r="L36" i="63"/>
  <c r="I220" i="63"/>
  <c r="I237" i="63"/>
  <c r="O268" i="63"/>
  <c r="L60" i="63"/>
  <c r="L161" i="63"/>
  <c r="I243" i="63"/>
  <c r="O144" i="63"/>
  <c r="I260" i="63"/>
  <c r="O181" i="63"/>
  <c r="O62" i="63"/>
  <c r="L297" i="63"/>
  <c r="I240" i="63"/>
  <c r="L240" i="63"/>
  <c r="L98" i="63"/>
  <c r="R98" i="63"/>
  <c r="F98" i="63"/>
  <c r="O127" i="63"/>
  <c r="O19" i="63"/>
  <c r="R256" i="63"/>
  <c r="F256" i="63"/>
  <c r="O27" i="63"/>
  <c r="I241" i="63"/>
  <c r="I283" i="63"/>
  <c r="R270" i="63"/>
  <c r="F270" i="63"/>
  <c r="O50" i="63"/>
  <c r="I35" i="63"/>
  <c r="O301" i="63"/>
  <c r="R40" i="63"/>
  <c r="F40" i="63"/>
  <c r="F259" i="63"/>
  <c r="R259" i="63"/>
  <c r="O145" i="63"/>
  <c r="L205" i="63"/>
  <c r="R170" i="63"/>
  <c r="F170" i="63"/>
  <c r="O18" i="63"/>
  <c r="F203" i="63"/>
  <c r="R203" i="63"/>
  <c r="F97" i="63"/>
  <c r="R97" i="63"/>
  <c r="F175" i="63"/>
  <c r="R175" i="63"/>
  <c r="F285" i="63"/>
  <c r="R285" i="63"/>
  <c r="F272" i="63"/>
  <c r="R272" i="63"/>
  <c r="L165" i="63"/>
  <c r="L230" i="63"/>
  <c r="O85" i="63"/>
  <c r="L85" i="63"/>
  <c r="R46" i="63"/>
  <c r="F46" i="63"/>
  <c r="R250" i="63"/>
  <c r="F250" i="63"/>
  <c r="R223" i="63"/>
  <c r="F223" i="63"/>
  <c r="I223" i="63"/>
  <c r="R249" i="63"/>
  <c r="F249" i="63"/>
  <c r="O48" i="63"/>
  <c r="L79" i="63"/>
  <c r="F310" i="63"/>
  <c r="R310" i="63"/>
  <c r="L168" i="63"/>
  <c r="I59" i="63"/>
  <c r="F311" i="63"/>
  <c r="R311" i="63"/>
  <c r="R269" i="63"/>
  <c r="F269" i="63"/>
  <c r="R257" i="63"/>
  <c r="F257" i="63"/>
  <c r="F227" i="63"/>
  <c r="R227" i="63"/>
  <c r="I273" i="63"/>
  <c r="R265" i="63"/>
  <c r="F265" i="63"/>
  <c r="R33" i="63"/>
  <c r="F33" i="63"/>
  <c r="O215" i="63"/>
  <c r="R171" i="63"/>
  <c r="F171" i="63"/>
  <c r="F110" i="63"/>
  <c r="R110" i="63"/>
  <c r="F267" i="63"/>
  <c r="R267" i="63"/>
  <c r="I151" i="63"/>
  <c r="F213" i="63"/>
  <c r="R213" i="63"/>
  <c r="R78" i="63"/>
  <c r="F78" i="63"/>
  <c r="L152" i="63"/>
  <c r="I25" i="63"/>
  <c r="O188" i="63"/>
  <c r="I201" i="63"/>
  <c r="I290" i="63"/>
  <c r="L181" i="63"/>
  <c r="L158" i="63"/>
  <c r="F240" i="63"/>
  <c r="R240" i="63"/>
  <c r="O54" i="63"/>
  <c r="I98" i="63"/>
  <c r="I56" i="63"/>
  <c r="L127" i="63"/>
  <c r="I19" i="63"/>
  <c r="I27" i="63"/>
  <c r="I141" i="63"/>
  <c r="F141" i="63"/>
  <c r="R141" i="63"/>
  <c r="O239" i="63"/>
  <c r="R23" i="63"/>
  <c r="F23" i="63"/>
  <c r="I218" i="63"/>
  <c r="I270" i="63"/>
  <c r="I164" i="63"/>
  <c r="F282" i="63"/>
  <c r="R282" i="63"/>
  <c r="F139" i="63"/>
  <c r="R139" i="63"/>
  <c r="L139" i="63"/>
  <c r="L251" i="63"/>
  <c r="L129" i="63"/>
  <c r="I301" i="63"/>
  <c r="L104" i="63"/>
  <c r="R104" i="63"/>
  <c r="F104" i="63"/>
  <c r="L90" i="63"/>
  <c r="F14" i="63"/>
  <c r="R14" i="63"/>
  <c r="O14" i="63"/>
  <c r="L185" i="63"/>
  <c r="O185" i="63"/>
  <c r="F145" i="63"/>
  <c r="R145" i="63"/>
  <c r="I145" i="63"/>
  <c r="I71" i="63"/>
  <c r="O170" i="63"/>
  <c r="I170" i="63"/>
  <c r="L92" i="63"/>
  <c r="L18" i="63"/>
  <c r="O203" i="63"/>
  <c r="R134" i="63"/>
  <c r="F134" i="63"/>
  <c r="I130" i="63"/>
  <c r="I194" i="63"/>
  <c r="L194" i="63"/>
  <c r="L17" i="63"/>
  <c r="R123" i="63"/>
  <c r="F123" i="63"/>
  <c r="F109" i="63"/>
  <c r="R109" i="63"/>
  <c r="F252" i="63"/>
  <c r="R252" i="63"/>
  <c r="I252" i="63"/>
  <c r="R299" i="63"/>
  <c r="F299" i="63"/>
  <c r="R230" i="63"/>
  <c r="F230" i="63"/>
  <c r="F191" i="63"/>
  <c r="R191" i="63"/>
  <c r="O65" i="63"/>
  <c r="R65" i="63"/>
  <c r="F65" i="63"/>
  <c r="I85" i="63"/>
  <c r="I208" i="63"/>
  <c r="F294" i="63"/>
  <c r="R294" i="63"/>
  <c r="L46" i="63"/>
  <c r="L234" i="63"/>
  <c r="I250" i="63"/>
  <c r="O223" i="63"/>
  <c r="I121" i="63"/>
  <c r="R211" i="63"/>
  <c r="F211" i="63"/>
  <c r="I157" i="63"/>
  <c r="I96" i="63"/>
  <c r="L48" i="63"/>
  <c r="L57" i="63"/>
  <c r="F79" i="63"/>
  <c r="R79" i="63"/>
  <c r="O168" i="63"/>
  <c r="I168" i="63"/>
  <c r="R168" i="63"/>
  <c r="F168" i="63"/>
  <c r="R163" i="63"/>
  <c r="F163" i="63"/>
  <c r="L163" i="63"/>
  <c r="O59" i="63"/>
  <c r="L253" i="63"/>
  <c r="O253" i="63"/>
  <c r="L309" i="63"/>
  <c r="R309" i="63"/>
  <c r="F309" i="63"/>
  <c r="O214" i="63"/>
  <c r="L118" i="63"/>
  <c r="R244" i="63"/>
  <c r="F244" i="63"/>
  <c r="O238" i="63"/>
  <c r="O227" i="63"/>
  <c r="F186" i="63"/>
  <c r="R186" i="63"/>
  <c r="O186" i="63"/>
  <c r="R273" i="63"/>
  <c r="F273" i="63"/>
  <c r="R86" i="63"/>
  <c r="F86" i="63"/>
  <c r="O200" i="63"/>
  <c r="L221" i="63"/>
  <c r="L147" i="63"/>
  <c r="R215" i="63"/>
  <c r="F215" i="63"/>
  <c r="R306" i="63"/>
  <c r="F306" i="63"/>
  <c r="I106" i="63"/>
  <c r="L264" i="63"/>
  <c r="R264" i="63"/>
  <c r="F264" i="63"/>
  <c r="L219" i="63"/>
  <c r="I219" i="63"/>
  <c r="R58" i="63"/>
  <c r="I110" i="63"/>
  <c r="O151" i="63"/>
  <c r="L78" i="63"/>
  <c r="O78" i="63"/>
  <c r="R31" i="63"/>
  <c r="F31" i="63"/>
  <c r="O74" i="63"/>
  <c r="I152" i="63"/>
  <c r="R159" i="63"/>
  <c r="F159" i="63"/>
  <c r="O149" i="63"/>
  <c r="R149" i="63"/>
  <c r="F149" i="63"/>
  <c r="R36" i="63"/>
  <c r="F36" i="63"/>
  <c r="I36" i="63"/>
  <c r="L302" i="63"/>
  <c r="L243" i="63"/>
  <c r="O262" i="63"/>
  <c r="R62" i="63"/>
  <c r="F62" i="63"/>
  <c r="O297" i="63"/>
  <c r="R54" i="63"/>
  <c r="F54" i="63"/>
  <c r="O98" i="63"/>
  <c r="F127" i="63"/>
  <c r="R127" i="63"/>
  <c r="F19" i="63"/>
  <c r="R19" i="63"/>
  <c r="I256" i="63"/>
  <c r="R27" i="63"/>
  <c r="F27" i="63"/>
  <c r="L27" i="63"/>
  <c r="L241" i="63"/>
  <c r="L141" i="63"/>
  <c r="R239" i="63"/>
  <c r="F239" i="63"/>
  <c r="L283" i="63"/>
  <c r="L23" i="63"/>
  <c r="L218" i="63"/>
  <c r="F50" i="63"/>
  <c r="R50" i="63"/>
  <c r="O164" i="63"/>
  <c r="O139" i="63"/>
  <c r="L117" i="63"/>
  <c r="O251" i="63"/>
  <c r="R129" i="63"/>
  <c r="F129" i="63"/>
  <c r="R35" i="63"/>
  <c r="F35" i="63"/>
  <c r="O104" i="63"/>
  <c r="I40" i="63"/>
  <c r="F90" i="63"/>
  <c r="R90" i="63"/>
  <c r="L14" i="63"/>
  <c r="I259" i="63"/>
  <c r="F185" i="63"/>
  <c r="R185" i="63"/>
  <c r="I185" i="63"/>
  <c r="L170" i="63"/>
  <c r="I18" i="63"/>
  <c r="L203" i="63"/>
  <c r="I203" i="63"/>
  <c r="I134" i="63"/>
  <c r="F130" i="63"/>
  <c r="R130" i="63"/>
  <c r="O130" i="63"/>
  <c r="I97" i="63"/>
  <c r="O194" i="63"/>
  <c r="F194" i="63"/>
  <c r="R194" i="63"/>
  <c r="R17" i="63"/>
  <c r="F17" i="63"/>
  <c r="F177" i="63"/>
  <c r="R177" i="63"/>
  <c r="I177" i="63"/>
  <c r="O177" i="63"/>
  <c r="R39" i="63"/>
  <c r="F39" i="63"/>
  <c r="L123" i="63"/>
  <c r="I109" i="63"/>
  <c r="O252" i="63"/>
  <c r="L299" i="63"/>
  <c r="F165" i="63"/>
  <c r="R165" i="63"/>
  <c r="O191" i="63"/>
  <c r="I191" i="63"/>
  <c r="I65" i="63"/>
  <c r="R85" i="63"/>
  <c r="F85" i="63"/>
  <c r="O294" i="63"/>
  <c r="I46" i="63"/>
  <c r="O234" i="63"/>
  <c r="R234" i="63"/>
  <c r="F234" i="63"/>
  <c r="L250" i="63"/>
  <c r="L223" i="63"/>
  <c r="L249" i="63"/>
  <c r="R121" i="63"/>
  <c r="F121" i="63"/>
  <c r="O96" i="63"/>
  <c r="R48" i="63"/>
  <c r="F48" i="63"/>
  <c r="R57" i="63"/>
  <c r="F57" i="63"/>
  <c r="O57" i="63"/>
  <c r="O79" i="63"/>
  <c r="L59" i="63"/>
  <c r="I82" i="63"/>
  <c r="I309" i="63"/>
  <c r="I311" i="63"/>
  <c r="F214" i="63"/>
  <c r="R214" i="63"/>
  <c r="O269" i="63"/>
  <c r="I257" i="63"/>
  <c r="F118" i="63"/>
  <c r="R118" i="63"/>
  <c r="I244" i="63"/>
  <c r="I58" i="63"/>
  <c r="L77" i="63"/>
  <c r="I77" i="63"/>
  <c r="F238" i="63"/>
  <c r="I186" i="63"/>
  <c r="O265" i="63"/>
  <c r="I265" i="63"/>
  <c r="I221" i="63"/>
  <c r="O147" i="63"/>
  <c r="F147" i="63"/>
  <c r="R147" i="63"/>
  <c r="I215" i="63"/>
  <c r="R106" i="63"/>
  <c r="F106" i="63"/>
  <c r="I264" i="63"/>
  <c r="O219" i="63"/>
  <c r="I171" i="63"/>
  <c r="L110" i="63"/>
  <c r="L267" i="63"/>
  <c r="I213" i="63"/>
  <c r="I38" i="63"/>
  <c r="L38" i="63"/>
  <c r="O38" i="63"/>
  <c r="R152" i="63"/>
  <c r="F152" i="63"/>
  <c r="L149" i="63"/>
  <c r="I43" i="63"/>
  <c r="I302" i="63"/>
  <c r="R302" i="63"/>
  <c r="F302" i="63"/>
  <c r="F144" i="63"/>
  <c r="R144" i="63"/>
  <c r="O260" i="63"/>
  <c r="R262" i="63"/>
  <c r="F262" i="63"/>
  <c r="L42" i="63"/>
  <c r="I216" i="63"/>
  <c r="I181" i="63"/>
  <c r="O94" i="63"/>
  <c r="I229" i="63"/>
  <c r="L229" i="63"/>
  <c r="O125" i="63"/>
  <c r="I158" i="63"/>
  <c r="L160" i="63"/>
  <c r="I64" i="63"/>
  <c r="I231" i="63"/>
  <c r="L281" i="63"/>
  <c r="I26" i="63"/>
  <c r="I173" i="63"/>
  <c r="I148" i="63"/>
  <c r="F188" i="63"/>
  <c r="R188" i="63"/>
  <c r="F260" i="63"/>
  <c r="R260" i="63"/>
  <c r="O201" i="63"/>
  <c r="I262" i="63"/>
  <c r="F290" i="63"/>
  <c r="R290" i="63"/>
  <c r="L277" i="63"/>
  <c r="R42" i="63"/>
  <c r="F42" i="63"/>
  <c r="O216" i="63"/>
  <c r="L216" i="63"/>
  <c r="I94" i="63"/>
  <c r="O229" i="63"/>
  <c r="L125" i="63"/>
  <c r="I125" i="63"/>
  <c r="L138" i="63"/>
  <c r="L20" i="63"/>
  <c r="L198" i="63"/>
  <c r="O243" i="63"/>
  <c r="L144" i="63"/>
  <c r="R148" i="63"/>
  <c r="F148" i="63"/>
  <c r="L201" i="63"/>
  <c r="L262" i="63"/>
  <c r="O290" i="63"/>
  <c r="L290" i="63"/>
  <c r="R277" i="63"/>
  <c r="F277" i="63"/>
  <c r="O42" i="63"/>
  <c r="F216" i="63"/>
  <c r="R216" i="63"/>
  <c r="R181" i="63"/>
  <c r="F181" i="63"/>
  <c r="F229" i="63"/>
  <c r="R229" i="63"/>
  <c r="O158" i="63"/>
  <c r="I232" i="63"/>
  <c r="O148" i="63"/>
  <c r="I188" i="63"/>
  <c r="R201" i="63"/>
  <c r="F201" i="63"/>
  <c r="I42" i="63"/>
  <c r="R94" i="63"/>
  <c r="F94" i="63"/>
  <c r="L94" i="63"/>
  <c r="F125" i="63"/>
  <c r="R125" i="63"/>
  <c r="R158" i="63"/>
  <c r="F158" i="63"/>
  <c r="I73" i="63"/>
  <c r="I226" i="63"/>
  <c r="I172" i="63"/>
  <c r="I295" i="63"/>
  <c r="O204" i="63"/>
  <c r="L179" i="63"/>
  <c r="I207" i="63"/>
  <c r="I161" i="63"/>
  <c r="O26" i="63"/>
  <c r="L173" i="63"/>
  <c r="O255" i="63"/>
  <c r="R255" i="63"/>
  <c r="F255" i="63"/>
  <c r="R243" i="63"/>
  <c r="F243" i="63"/>
  <c r="I66" i="63"/>
  <c r="O13" i="63"/>
  <c r="L83" i="63"/>
  <c r="O32" i="63"/>
  <c r="L207" i="63"/>
  <c r="R26" i="63"/>
  <c r="F26" i="63"/>
  <c r="R173" i="63"/>
  <c r="F173" i="63"/>
  <c r="I255" i="63"/>
  <c r="L115" i="63"/>
  <c r="O183" i="63"/>
  <c r="R115" i="63"/>
  <c r="F115" i="63"/>
  <c r="L64" i="63"/>
  <c r="O15" i="63"/>
  <c r="O173" i="63"/>
  <c r="L255" i="63"/>
  <c r="L172" i="63"/>
  <c r="O190" i="63"/>
  <c r="O304" i="63"/>
  <c r="I261" i="63"/>
  <c r="I113" i="63"/>
  <c r="O113" i="63"/>
  <c r="O281" i="63"/>
  <c r="I247" i="63"/>
  <c r="F161" i="63"/>
  <c r="R161" i="63"/>
  <c r="O291" i="63"/>
  <c r="I136" i="63"/>
  <c r="I160" i="63"/>
  <c r="I116" i="63"/>
  <c r="I15" i="63"/>
  <c r="I150" i="63"/>
  <c r="I183" i="63"/>
  <c r="I274" i="63"/>
  <c r="O55" i="63"/>
  <c r="I179" i="63"/>
  <c r="L119" i="63"/>
  <c r="F207" i="63"/>
  <c r="R207" i="63"/>
  <c r="O24" i="63"/>
  <c r="L268" i="63"/>
  <c r="L304" i="63"/>
  <c r="O60" i="63"/>
  <c r="L88" i="63"/>
  <c r="O61" i="63"/>
  <c r="L231" i="63"/>
  <c r="O161" i="63"/>
  <c r="I304" i="63"/>
  <c r="I88" i="63"/>
  <c r="I122" i="63"/>
  <c r="R116" i="63"/>
  <c r="F116" i="63"/>
  <c r="R287" i="63"/>
  <c r="F287" i="63"/>
  <c r="O150" i="63"/>
  <c r="R179" i="63"/>
  <c r="F179" i="63"/>
  <c r="F88" i="63"/>
  <c r="R88" i="63"/>
  <c r="I224" i="63"/>
  <c r="R64" i="63"/>
  <c r="F64" i="63"/>
  <c r="I119" i="63"/>
  <c r="O261" i="63"/>
  <c r="R133" i="63"/>
  <c r="F133" i="63"/>
  <c r="F266" i="63"/>
  <c r="R266" i="63"/>
  <c r="L247" i="63"/>
  <c r="O116" i="63"/>
  <c r="O179" i="63"/>
  <c r="O64" i="63"/>
  <c r="R122" i="63"/>
  <c r="F122" i="63"/>
  <c r="I61" i="63"/>
  <c r="F61" i="63"/>
  <c r="R61" i="63"/>
  <c r="R113" i="63"/>
  <c r="F281" i="63"/>
  <c r="R281" i="63"/>
  <c r="L287" i="63"/>
  <c r="R160" i="63"/>
  <c r="F160" i="63"/>
  <c r="F268" i="63"/>
  <c r="R268" i="63"/>
  <c r="L224" i="63"/>
  <c r="O122" i="63"/>
  <c r="R119" i="63"/>
  <c r="F119" i="63"/>
  <c r="R261" i="63"/>
  <c r="F261" i="63"/>
  <c r="R231" i="63"/>
  <c r="F231" i="63"/>
  <c r="I287" i="63"/>
  <c r="L112" i="63"/>
  <c r="O295" i="63"/>
  <c r="L154" i="63"/>
  <c r="L274" i="63"/>
  <c r="I55" i="63"/>
  <c r="I60" i="63"/>
  <c r="R60" i="63"/>
  <c r="F60" i="63"/>
  <c r="O37" i="63"/>
  <c r="O133" i="63"/>
  <c r="I281" i="63"/>
  <c r="O287" i="63"/>
  <c r="L136" i="63"/>
  <c r="O212" i="63"/>
  <c r="L295" i="63"/>
  <c r="I37" i="63"/>
  <c r="R37" i="63"/>
  <c r="F37" i="63"/>
  <c r="F224" i="63"/>
  <c r="R224" i="63"/>
  <c r="L122" i="63"/>
  <c r="O119" i="63"/>
  <c r="L261" i="63"/>
  <c r="R247" i="63"/>
  <c r="F247" i="63"/>
  <c r="L116" i="63"/>
  <c r="L15" i="63"/>
  <c r="L248" i="63"/>
  <c r="L51" i="63"/>
  <c r="L111" i="63"/>
  <c r="L308" i="63"/>
  <c r="L25" i="63"/>
  <c r="O217" i="63"/>
  <c r="I124" i="63"/>
  <c r="L174" i="63"/>
  <c r="O197" i="63"/>
  <c r="F304" i="63"/>
  <c r="R304" i="63"/>
  <c r="L61" i="63"/>
  <c r="O231" i="63"/>
  <c r="O266" i="63"/>
  <c r="L266" i="63"/>
  <c r="F113" i="63"/>
  <c r="O247" i="63"/>
  <c r="R15" i="63"/>
  <c r="F15" i="63"/>
  <c r="R47" i="63"/>
  <c r="L69" i="63"/>
  <c r="L162" i="63"/>
  <c r="I303" i="63"/>
  <c r="L55" i="63"/>
  <c r="O305" i="63"/>
  <c r="I204" i="63"/>
  <c r="I162" i="63"/>
  <c r="O81" i="63"/>
  <c r="L131" i="63"/>
  <c r="F162" i="63"/>
  <c r="R162" i="63"/>
  <c r="L228" i="63"/>
  <c r="L190" i="63"/>
  <c r="R55" i="63"/>
  <c r="F55" i="63"/>
  <c r="O172" i="63"/>
  <c r="L28" i="63"/>
  <c r="O73" i="63"/>
  <c r="O120" i="63"/>
  <c r="I84" i="63"/>
  <c r="O30" i="63"/>
  <c r="L305" i="63"/>
  <c r="O288" i="63"/>
  <c r="O29" i="63"/>
  <c r="I298" i="63"/>
  <c r="O275" i="63"/>
  <c r="O174" i="63"/>
  <c r="O131" i="63"/>
  <c r="O69" i="63"/>
  <c r="I69" i="63"/>
  <c r="I28" i="63"/>
  <c r="I154" i="63"/>
  <c r="I195" i="63"/>
  <c r="F69" i="63"/>
  <c r="R69" i="63"/>
  <c r="F204" i="63"/>
  <c r="R204" i="63"/>
  <c r="F274" i="63"/>
  <c r="R274" i="63"/>
  <c r="I291" i="63"/>
  <c r="L91" i="63"/>
  <c r="L193" i="63"/>
  <c r="O220" i="63"/>
  <c r="O83" i="63"/>
  <c r="L237" i="63"/>
  <c r="R81" i="63"/>
  <c r="F81" i="63"/>
  <c r="L183" i="63"/>
  <c r="L178" i="63"/>
  <c r="L72" i="63"/>
  <c r="O114" i="63"/>
  <c r="L225" i="63"/>
  <c r="I120" i="63"/>
  <c r="O293" i="63"/>
  <c r="R150" i="63"/>
  <c r="F150" i="63"/>
  <c r="L303" i="63"/>
  <c r="L81" i="63"/>
  <c r="R28" i="63"/>
  <c r="F28" i="63"/>
  <c r="R154" i="63"/>
  <c r="F154" i="63"/>
  <c r="L204" i="63"/>
  <c r="I254" i="63"/>
  <c r="I146" i="63"/>
  <c r="O263" i="63"/>
  <c r="R303" i="63"/>
  <c r="F303" i="63"/>
  <c r="L32" i="63"/>
  <c r="F131" i="63"/>
  <c r="R131" i="63"/>
  <c r="O154" i="63"/>
  <c r="O274" i="63"/>
  <c r="O128" i="63"/>
  <c r="O22" i="63"/>
  <c r="O303" i="63"/>
  <c r="I81" i="63"/>
  <c r="L150" i="63"/>
  <c r="I131" i="63"/>
  <c r="O28" i="63"/>
  <c r="F183" i="63"/>
  <c r="R183" i="63"/>
  <c r="F32" i="63"/>
  <c r="R32" i="63"/>
  <c r="R237" i="63"/>
  <c r="F237" i="63"/>
  <c r="F298" i="63"/>
  <c r="R298" i="63"/>
  <c r="L275" i="63"/>
  <c r="I174" i="63"/>
  <c r="R275" i="63"/>
  <c r="F275" i="63"/>
  <c r="I197" i="63"/>
  <c r="L280" i="63"/>
  <c r="L29" i="63"/>
  <c r="L298" i="63"/>
  <c r="I275" i="63"/>
  <c r="R197" i="63"/>
  <c r="F197" i="63"/>
  <c r="I279" i="63"/>
  <c r="I101" i="63"/>
  <c r="O237" i="63"/>
  <c r="F29" i="63"/>
  <c r="R29" i="63"/>
  <c r="F174" i="63"/>
  <c r="R174" i="63"/>
  <c r="I112" i="63"/>
  <c r="L101" i="63"/>
  <c r="I32" i="63"/>
  <c r="F295" i="63"/>
  <c r="R295" i="63"/>
  <c r="L197" i="63"/>
  <c r="I289" i="63"/>
  <c r="O279" i="63"/>
  <c r="F112" i="63"/>
  <c r="R112" i="63"/>
  <c r="I228" i="63"/>
  <c r="I190" i="63"/>
  <c r="L124" i="63"/>
  <c r="L105" i="63"/>
  <c r="I184" i="63"/>
  <c r="L288" i="63"/>
  <c r="R305" i="63"/>
  <c r="F305" i="63"/>
  <c r="F184" i="63"/>
  <c r="R184" i="63"/>
  <c r="R288" i="63"/>
  <c r="F288" i="63"/>
  <c r="I83" i="63"/>
  <c r="O228" i="63"/>
  <c r="I217" i="63"/>
  <c r="O124" i="63"/>
  <c r="O184" i="63"/>
  <c r="O101" i="63"/>
  <c r="I288" i="63"/>
  <c r="R172" i="63"/>
  <c r="F172" i="63"/>
  <c r="R190" i="63"/>
  <c r="F190" i="63"/>
  <c r="F124" i="63"/>
  <c r="R124" i="63"/>
  <c r="O195" i="63"/>
  <c r="L217" i="63"/>
  <c r="L184" i="63"/>
  <c r="F228" i="63"/>
  <c r="R228" i="63"/>
  <c r="I305" i="63"/>
  <c r="L30" i="63"/>
  <c r="O112" i="63"/>
  <c r="F217" i="63"/>
  <c r="R217" i="63"/>
  <c r="R101" i="63"/>
  <c r="F101" i="63"/>
  <c r="R25" i="63"/>
  <c r="F25" i="63"/>
  <c r="L220" i="63"/>
  <c r="F195" i="63"/>
  <c r="R195" i="63"/>
  <c r="I233" i="63"/>
  <c r="O271" i="63"/>
  <c r="R193" i="63"/>
  <c r="F193" i="63"/>
  <c r="F105" i="63"/>
  <c r="R105" i="63"/>
  <c r="I105" i="63"/>
  <c r="L195" i="63"/>
  <c r="O206" i="63"/>
  <c r="O280" i="63"/>
  <c r="F280" i="63"/>
  <c r="R280" i="63"/>
  <c r="I30" i="63"/>
  <c r="L100" i="63"/>
  <c r="L84" i="63"/>
  <c r="L276" i="63"/>
  <c r="I91" i="63"/>
  <c r="O132" i="63"/>
  <c r="O25" i="63"/>
  <c r="I193" i="63"/>
  <c r="F220" i="63"/>
  <c r="R220" i="63"/>
  <c r="F30" i="63"/>
  <c r="R30" i="63"/>
  <c r="I9" i="63"/>
  <c r="L293" i="63"/>
  <c r="L233" i="63"/>
  <c r="O91" i="63"/>
  <c r="I312" i="63"/>
  <c r="O193" i="63"/>
  <c r="O105" i="63"/>
  <c r="F83" i="63"/>
  <c r="R83" i="63"/>
  <c r="O66" i="63"/>
  <c r="O103" i="63"/>
  <c r="R279" i="63"/>
  <c r="F279" i="63"/>
  <c r="F13" i="63"/>
  <c r="R13" i="63"/>
  <c r="I132" i="63"/>
  <c r="F233" i="63"/>
  <c r="R233" i="63"/>
  <c r="O276" i="63"/>
  <c r="I13" i="63"/>
  <c r="R271" i="63"/>
  <c r="F271" i="63"/>
  <c r="F276" i="63"/>
  <c r="R276" i="63"/>
  <c r="L153" i="63"/>
  <c r="O156" i="63"/>
  <c r="L13" i="63"/>
  <c r="F91" i="63"/>
  <c r="R91" i="63"/>
  <c r="L312" i="63"/>
  <c r="F132" i="63"/>
  <c r="R132" i="63"/>
  <c r="L226" i="63"/>
  <c r="O289" i="63"/>
  <c r="I103" i="63"/>
  <c r="L16" i="63"/>
  <c r="I271" i="63"/>
  <c r="O312" i="63"/>
  <c r="L271" i="63"/>
  <c r="F312" i="63"/>
  <c r="R312" i="63"/>
  <c r="O286" i="63"/>
  <c r="L87" i="63"/>
  <c r="O236" i="63"/>
  <c r="O233" i="63"/>
  <c r="I276" i="63"/>
  <c r="L132" i="63"/>
  <c r="I16" i="63"/>
  <c r="I308" i="63"/>
  <c r="O16" i="63"/>
  <c r="O226" i="63"/>
  <c r="F111" i="63"/>
  <c r="R111" i="63"/>
  <c r="R80" i="63"/>
  <c r="F80" i="63"/>
  <c r="R293" i="63"/>
  <c r="F293" i="63"/>
  <c r="L289" i="63"/>
  <c r="O235" i="63"/>
  <c r="R103" i="63"/>
  <c r="F103" i="63"/>
  <c r="I235" i="63"/>
  <c r="R16" i="63"/>
  <c r="F16" i="63"/>
  <c r="I87" i="63"/>
  <c r="L80" i="63"/>
  <c r="O84" i="63"/>
  <c r="O278" i="63"/>
  <c r="O308" i="63"/>
  <c r="L235" i="63"/>
  <c r="I236" i="63"/>
  <c r="I51" i="63"/>
  <c r="I111" i="63"/>
  <c r="R87" i="63"/>
  <c r="F87" i="63"/>
  <c r="I80" i="63"/>
  <c r="R84" i="63"/>
  <c r="F84" i="63"/>
  <c r="F278" i="63"/>
  <c r="R278" i="63"/>
  <c r="L263" i="63"/>
  <c r="O80" i="63"/>
  <c r="R289" i="63"/>
  <c r="F289" i="63"/>
  <c r="F235" i="63"/>
  <c r="R235" i="63"/>
  <c r="L236" i="63"/>
  <c r="L103" i="63"/>
  <c r="O111" i="63"/>
  <c r="O87" i="63"/>
  <c r="I278" i="63"/>
  <c r="F308" i="63"/>
  <c r="R308" i="63"/>
  <c r="R236" i="63"/>
  <c r="F236" i="63"/>
  <c r="O107" i="63"/>
  <c r="L41" i="63"/>
  <c r="O9" i="63"/>
  <c r="I286" i="63"/>
  <c r="L212" i="63"/>
  <c r="O100" i="63"/>
  <c r="O51" i="63"/>
  <c r="I263" i="63"/>
  <c r="O232" i="63"/>
  <c r="I166" i="63"/>
  <c r="I138" i="63"/>
  <c r="O187" i="63"/>
  <c r="R286" i="63"/>
  <c r="F286" i="63"/>
  <c r="R212" i="63"/>
  <c r="F212" i="63"/>
  <c r="F100" i="63"/>
  <c r="R100" i="63"/>
  <c r="R51" i="63"/>
  <c r="F51" i="63"/>
  <c r="O153" i="63"/>
  <c r="O99" i="63"/>
  <c r="I248" i="63"/>
  <c r="O210" i="63"/>
  <c r="I70" i="63"/>
  <c r="I52" i="63"/>
  <c r="I258" i="63"/>
  <c r="L9" i="63"/>
  <c r="L120" i="63"/>
  <c r="I100" i="63"/>
  <c r="R9" i="63"/>
  <c r="F9" i="63"/>
  <c r="L286" i="63"/>
  <c r="F263" i="63"/>
  <c r="R263" i="63"/>
  <c r="R248" i="63"/>
  <c r="F248" i="63"/>
  <c r="F226" i="63"/>
  <c r="R226" i="63"/>
  <c r="I72" i="63"/>
  <c r="O258" i="63"/>
  <c r="O248" i="63"/>
  <c r="R120" i="63"/>
  <c r="F120" i="63"/>
  <c r="I212" i="63"/>
  <c r="L156" i="63"/>
  <c r="L176" i="63"/>
  <c r="L258" i="63"/>
  <c r="O138" i="63"/>
  <c r="I187" i="63"/>
  <c r="O225" i="63"/>
  <c r="L209" i="63"/>
  <c r="I176" i="63"/>
  <c r="R63" i="63"/>
  <c r="F63" i="63"/>
  <c r="O176" i="63"/>
  <c r="I107" i="63"/>
  <c r="O41" i="63"/>
  <c r="O52" i="63"/>
  <c r="L292" i="63"/>
  <c r="F176" i="63"/>
  <c r="R176" i="63"/>
  <c r="R52" i="63"/>
  <c r="F52" i="63"/>
  <c r="R292" i="63"/>
  <c r="F292" i="63"/>
  <c r="I63" i="63"/>
  <c r="O246" i="63"/>
  <c r="I22" i="63"/>
  <c r="I41" i="63"/>
  <c r="R258" i="63"/>
  <c r="F258" i="63"/>
  <c r="O63" i="63"/>
  <c r="L107" i="63"/>
  <c r="L52" i="63"/>
  <c r="I292" i="63"/>
  <c r="L63" i="63"/>
  <c r="R107" i="63"/>
  <c r="F107" i="63"/>
  <c r="I300" i="63"/>
  <c r="F41" i="63"/>
  <c r="R41" i="63"/>
  <c r="O192" i="63"/>
  <c r="I180" i="63"/>
  <c r="O45" i="63"/>
  <c r="I114" i="63"/>
  <c r="O67" i="63"/>
  <c r="I68" i="63"/>
  <c r="L22" i="63"/>
  <c r="I153" i="63"/>
  <c r="O209" i="63"/>
  <c r="O34" i="63"/>
  <c r="L202" i="63"/>
  <c r="O198" i="63"/>
  <c r="I142" i="63"/>
  <c r="I156" i="63"/>
  <c r="F99" i="63"/>
  <c r="R99" i="63"/>
  <c r="F209" i="63"/>
  <c r="R209" i="63"/>
  <c r="I210" i="63"/>
  <c r="F225" i="63"/>
  <c r="R225" i="63"/>
  <c r="R156" i="63"/>
  <c r="F156" i="63"/>
  <c r="R146" i="63"/>
  <c r="F146" i="63"/>
  <c r="I225" i="63"/>
  <c r="R153" i="63"/>
  <c r="F153" i="63"/>
  <c r="L21" i="63"/>
  <c r="O166" i="63"/>
  <c r="I49" i="63"/>
  <c r="L210" i="63"/>
  <c r="O146" i="63"/>
  <c r="I99" i="63"/>
  <c r="I206" i="63"/>
  <c r="F210" i="63"/>
  <c r="R210" i="63"/>
  <c r="L146" i="63"/>
  <c r="I209" i="63"/>
  <c r="K313" i="63"/>
  <c r="L143" i="63"/>
  <c r="L73" i="63"/>
  <c r="I128" i="63"/>
  <c r="R22" i="63"/>
  <c r="F22" i="63"/>
  <c r="L99" i="63"/>
  <c r="L24" i="63"/>
  <c r="O108" i="63"/>
  <c r="L166" i="63"/>
  <c r="L34" i="63"/>
  <c r="I202" i="63"/>
  <c r="I20" i="63"/>
  <c r="F67" i="63"/>
  <c r="R67" i="63"/>
  <c r="R49" i="63"/>
  <c r="F49" i="63"/>
  <c r="I198" i="63"/>
  <c r="O126" i="63"/>
  <c r="L108" i="63"/>
  <c r="L246" i="63"/>
  <c r="R198" i="63"/>
  <c r="F198" i="63"/>
  <c r="F187" i="63"/>
  <c r="R187" i="63"/>
  <c r="F12" i="63"/>
  <c r="R12" i="63"/>
  <c r="F108" i="63"/>
  <c r="R108" i="63"/>
  <c r="I246" i="63"/>
  <c r="F254" i="63"/>
  <c r="R254" i="63"/>
  <c r="O68" i="63"/>
  <c r="L142" i="63"/>
  <c r="R166" i="63"/>
  <c r="F166" i="63"/>
  <c r="L12" i="63"/>
  <c r="O300" i="63"/>
  <c r="F138" i="63"/>
  <c r="R138" i="63"/>
  <c r="O254" i="63"/>
  <c r="O202" i="63"/>
  <c r="F20" i="63"/>
  <c r="R20" i="63"/>
  <c r="F73" i="63"/>
  <c r="R73" i="63"/>
  <c r="O12" i="63"/>
  <c r="L206" i="63"/>
  <c r="F34" i="63"/>
  <c r="R34" i="63"/>
  <c r="F246" i="63"/>
  <c r="R246" i="63"/>
  <c r="O20" i="63"/>
  <c r="I67" i="63"/>
  <c r="O49" i="63"/>
  <c r="F68" i="63"/>
  <c r="R68" i="63"/>
  <c r="L128" i="63"/>
  <c r="I12" i="63"/>
  <c r="O178" i="63"/>
  <c r="F142" i="63"/>
  <c r="R142" i="63"/>
  <c r="R300" i="63"/>
  <c r="F300" i="63"/>
  <c r="I34" i="63"/>
  <c r="L254" i="63"/>
  <c r="R202" i="63"/>
  <c r="F202" i="63"/>
  <c r="L67" i="63"/>
  <c r="L49" i="63"/>
  <c r="L68" i="63"/>
  <c r="L187" i="63"/>
  <c r="F128" i="63"/>
  <c r="R128" i="63"/>
  <c r="O142" i="63"/>
  <c r="L300" i="63"/>
  <c r="F206" i="63"/>
  <c r="R206" i="63"/>
  <c r="L66" i="63"/>
  <c r="L245" i="63"/>
  <c r="I245" i="63"/>
  <c r="L137" i="63"/>
  <c r="H313" i="63"/>
  <c r="L114" i="63"/>
  <c r="I44" i="63"/>
  <c r="I102" i="63"/>
  <c r="O169" i="63"/>
  <c r="L180" i="63"/>
  <c r="O167" i="63"/>
  <c r="L182" i="63"/>
  <c r="I182" i="63"/>
  <c r="R143" i="63"/>
  <c r="F143" i="63"/>
  <c r="O137" i="63"/>
  <c r="L126" i="63"/>
  <c r="O199" i="63"/>
  <c r="L169" i="63"/>
  <c r="I178" i="63"/>
  <c r="I143" i="63"/>
  <c r="L45" i="63"/>
  <c r="L291" i="63"/>
  <c r="I137" i="63"/>
  <c r="F53" i="63"/>
  <c r="R53" i="63"/>
  <c r="R44" i="63"/>
  <c r="F44" i="63"/>
  <c r="F178" i="63"/>
  <c r="R178" i="63"/>
  <c r="I45" i="63"/>
  <c r="R245" i="63"/>
  <c r="F245" i="63"/>
  <c r="F137" i="63"/>
  <c r="R137" i="63"/>
  <c r="F114" i="63"/>
  <c r="R114" i="63"/>
  <c r="L44" i="63"/>
  <c r="I126" i="63"/>
  <c r="L102" i="63"/>
  <c r="O21" i="63"/>
  <c r="L53" i="63"/>
  <c r="O245" i="63"/>
  <c r="O44" i="63"/>
  <c r="F45" i="63"/>
  <c r="R45" i="63"/>
  <c r="R291" i="63"/>
  <c r="F291" i="63"/>
  <c r="R66" i="63"/>
  <c r="F66" i="63"/>
  <c r="F136" i="63"/>
  <c r="R136" i="63"/>
  <c r="I169" i="63"/>
  <c r="R70" i="63"/>
  <c r="F70" i="63"/>
  <c r="I21" i="63"/>
  <c r="F24" i="63"/>
  <c r="R24" i="63"/>
  <c r="O136" i="63"/>
  <c r="O72" i="63"/>
  <c r="F126" i="63"/>
  <c r="R126" i="63"/>
  <c r="R242" i="63"/>
  <c r="I242" i="63"/>
  <c r="L89" i="63"/>
  <c r="L93" i="63"/>
  <c r="F21" i="63"/>
  <c r="R21" i="63"/>
  <c r="I24" i="63"/>
  <c r="R72" i="63"/>
  <c r="F72" i="63"/>
  <c r="L192" i="63"/>
  <c r="I199" i="63"/>
  <c r="L232" i="63"/>
  <c r="R169" i="63"/>
  <c r="F169" i="63"/>
  <c r="O180" i="63"/>
  <c r="R232" i="63"/>
  <c r="F232" i="63"/>
  <c r="O89" i="63"/>
  <c r="Q313" i="63"/>
  <c r="N313" i="63"/>
  <c r="F199" i="63"/>
  <c r="R199" i="63"/>
  <c r="L167" i="63"/>
  <c r="R182" i="63"/>
  <c r="F182" i="63"/>
  <c r="O182" i="63"/>
  <c r="F89" i="63"/>
  <c r="R89" i="63"/>
  <c r="F167" i="63"/>
  <c r="R167" i="63"/>
  <c r="O102" i="63"/>
  <c r="R93" i="63"/>
  <c r="F93" i="63"/>
  <c r="I192" i="63"/>
  <c r="F180" i="63"/>
  <c r="R180" i="63"/>
  <c r="R192" i="63"/>
  <c r="F192" i="63"/>
  <c r="I89" i="63"/>
  <c r="L199" i="63"/>
  <c r="I93" i="63"/>
  <c r="O93" i="63"/>
  <c r="I167" i="63"/>
  <c r="R102" i="63"/>
  <c r="F102" i="63"/>
  <c r="H296" i="55"/>
  <c r="G298" i="55" l="1"/>
  <c r="R313" i="63"/>
  <c r="H297" i="55"/>
  <c r="G299" i="55" l="1"/>
  <c r="H298" i="55"/>
  <c r="G300" i="55" l="1"/>
  <c r="H299" i="55"/>
  <c r="G301" i="55" l="1"/>
  <c r="H300" i="55"/>
  <c r="G302" i="55" l="1"/>
  <c r="H301" i="55"/>
  <c r="G303" i="55" l="1"/>
  <c r="H302" i="55"/>
  <c r="G304" i="55" l="1"/>
  <c r="H303" i="55"/>
  <c r="G305" i="55" l="1"/>
  <c r="H304" i="55"/>
  <c r="G306" i="55" l="1"/>
  <c r="H305" i="55"/>
  <c r="G307" i="55" l="1"/>
  <c r="H306" i="55"/>
  <c r="G308" i="55" l="1"/>
  <c r="H307" i="55"/>
  <c r="G309" i="55" l="1"/>
  <c r="H308" i="55"/>
  <c r="G310" i="55" l="1"/>
  <c r="H309" i="55"/>
  <c r="G311" i="55" l="1"/>
  <c r="J5" i="55"/>
  <c r="H310" i="55"/>
  <c r="J6" i="55"/>
  <c r="J11" i="55"/>
  <c r="J8" i="55"/>
  <c r="J10" i="55"/>
  <c r="J9" i="55"/>
  <c r="J12" i="55"/>
  <c r="J7" i="55"/>
  <c r="J4" i="55"/>
  <c r="G312" i="55" l="1"/>
  <c r="K12" i="55"/>
  <c r="I12" i="55" s="1"/>
  <c r="K11" i="55"/>
  <c r="I11" i="55" s="1"/>
  <c r="K10" i="55"/>
  <c r="I10" i="55" s="1"/>
  <c r="K9" i="55"/>
  <c r="I9" i="55" s="1"/>
  <c r="K8" i="55"/>
  <c r="I8" i="55" s="1"/>
  <c r="K7" i="55"/>
  <c r="I7" i="55" s="1"/>
  <c r="K6" i="55"/>
  <c r="I6" i="55" s="1"/>
  <c r="K5" i="55"/>
  <c r="I5" i="55" s="1"/>
  <c r="K4" i="55"/>
  <c r="I4" i="55" s="1"/>
  <c r="H311" i="55"/>
  <c r="G313" i="55" l="1"/>
  <c r="H312" i="55"/>
  <c r="G314" i="55" l="1"/>
  <c r="H313" i="55"/>
  <c r="G315" i="55" l="1"/>
  <c r="H314" i="55"/>
  <c r="G316" i="55" l="1"/>
  <c r="H315" i="55"/>
  <c r="G317" i="55" l="1"/>
  <c r="G318" i="55" s="1"/>
  <c r="G319" i="55" s="1"/>
  <c r="G320" i="55" s="1"/>
  <c r="G321" i="55" s="1"/>
  <c r="G322" i="55" s="1"/>
  <c r="G323" i="55" s="1"/>
  <c r="G324" i="55" s="1"/>
  <c r="G325" i="55" s="1"/>
  <c r="G326" i="55" s="1"/>
  <c r="G327" i="55" s="1"/>
  <c r="G328" i="55" s="1"/>
  <c r="G329" i="55" s="1"/>
  <c r="G330" i="55" s="1"/>
  <c r="H2" i="55" s="1"/>
  <c r="H316" i="55"/>
  <c r="J80" i="55" l="1"/>
  <c r="K80" i="55" s="1"/>
  <c r="I80" i="55" s="1"/>
  <c r="J453" i="55"/>
  <c r="K453" i="55" s="1"/>
  <c r="I453" i="55" s="1"/>
  <c r="J375" i="55"/>
  <c r="K375" i="55" s="1"/>
  <c r="I375" i="55" s="1"/>
  <c r="J394" i="55"/>
  <c r="K394" i="55" s="1"/>
  <c r="I394" i="55" s="1"/>
  <c r="J551" i="55"/>
  <c r="K551" i="55" s="1"/>
  <c r="I551" i="55" s="1"/>
  <c r="J40" i="55"/>
  <c r="K40" i="55" s="1"/>
  <c r="I40" i="55" s="1"/>
  <c r="J200" i="55"/>
  <c r="K200" i="55" s="1"/>
  <c r="I200" i="55" s="1"/>
  <c r="J435" i="55"/>
  <c r="K435" i="55" s="1"/>
  <c r="I435" i="55" s="1"/>
  <c r="J118" i="55"/>
  <c r="K118" i="55" s="1"/>
  <c r="I118" i="55" s="1"/>
  <c r="J282" i="55"/>
  <c r="K282" i="55" s="1"/>
  <c r="I282" i="55" s="1"/>
  <c r="J451" i="55"/>
  <c r="K451" i="55" s="1"/>
  <c r="I451" i="55" s="1"/>
  <c r="J157" i="55"/>
  <c r="K157" i="55" s="1"/>
  <c r="I157" i="55" s="1"/>
  <c r="J399" i="55"/>
  <c r="K399" i="55" s="1"/>
  <c r="I399" i="55" s="1"/>
  <c r="J542" i="55"/>
  <c r="K542" i="55" s="1"/>
  <c r="I542" i="55" s="1"/>
  <c r="J537" i="55"/>
  <c r="K537" i="55" s="1"/>
  <c r="I537" i="55" s="1"/>
  <c r="J506" i="55"/>
  <c r="K506" i="55" s="1"/>
  <c r="I506" i="55" s="1"/>
  <c r="J356" i="55"/>
  <c r="K356" i="55" s="1"/>
  <c r="I356" i="55" s="1"/>
  <c r="J37" i="55"/>
  <c r="K37" i="55" s="1"/>
  <c r="I37" i="55" s="1"/>
  <c r="J153" i="55"/>
  <c r="K153" i="55" s="1"/>
  <c r="I153" i="55" s="1"/>
  <c r="J168" i="55"/>
  <c r="K168" i="55" s="1"/>
  <c r="I168" i="55" s="1"/>
  <c r="J385" i="55"/>
  <c r="K385" i="55" s="1"/>
  <c r="I385" i="55" s="1"/>
  <c r="J293" i="55"/>
  <c r="K293" i="55" s="1"/>
  <c r="I293" i="55" s="1"/>
  <c r="J216" i="55"/>
  <c r="K216" i="55" s="1"/>
  <c r="I216" i="55" s="1"/>
  <c r="J107" i="55"/>
  <c r="K107" i="55" s="1"/>
  <c r="I107" i="55" s="1"/>
  <c r="J456" i="55"/>
  <c r="K456" i="55" s="1"/>
  <c r="I456" i="55" s="1"/>
  <c r="J143" i="55"/>
  <c r="K143" i="55" s="1"/>
  <c r="I143" i="55" s="1"/>
  <c r="J550" i="55"/>
  <c r="K550" i="55" s="1"/>
  <c r="I550" i="55" s="1"/>
  <c r="J110" i="55"/>
  <c r="K110" i="55" s="1"/>
  <c r="I110" i="55" s="1"/>
  <c r="J175" i="55"/>
  <c r="K175" i="55" s="1"/>
  <c r="I175" i="55" s="1"/>
  <c r="J138" i="55"/>
  <c r="K138" i="55" s="1"/>
  <c r="I138" i="55" s="1"/>
  <c r="J24" i="55"/>
  <c r="K24" i="55" s="1"/>
  <c r="I24" i="55" s="1"/>
  <c r="J289" i="55"/>
  <c r="K289" i="55" s="1"/>
  <c r="I289" i="55" s="1"/>
  <c r="J49" i="55"/>
  <c r="K49" i="55" s="1"/>
  <c r="I49" i="55" s="1"/>
  <c r="J544" i="55"/>
  <c r="K544" i="55" s="1"/>
  <c r="I544" i="55" s="1"/>
  <c r="J348" i="55"/>
  <c r="K348" i="55" s="1"/>
  <c r="I348" i="55" s="1"/>
  <c r="J388" i="55"/>
  <c r="K388" i="55" s="1"/>
  <c r="I388" i="55" s="1"/>
  <c r="J169" i="55"/>
  <c r="K169" i="55" s="1"/>
  <c r="I169" i="55" s="1"/>
  <c r="J92" i="55"/>
  <c r="K92" i="55" s="1"/>
  <c r="I92" i="55" s="1"/>
  <c r="J167" i="55"/>
  <c r="K167" i="55" s="1"/>
  <c r="I167" i="55" s="1"/>
  <c r="J423" i="55"/>
  <c r="K423" i="55" s="1"/>
  <c r="I423" i="55" s="1"/>
  <c r="J339" i="55"/>
  <c r="K339" i="55" s="1"/>
  <c r="I339" i="55" s="1"/>
  <c r="J296" i="55"/>
  <c r="K296" i="55" s="1"/>
  <c r="I296" i="55" s="1"/>
  <c r="J514" i="55"/>
  <c r="K514" i="55" s="1"/>
  <c r="I514" i="55" s="1"/>
  <c r="J535" i="55"/>
  <c r="K535" i="55" s="1"/>
  <c r="I535" i="55" s="1"/>
  <c r="J448" i="55"/>
  <c r="K448" i="55" s="1"/>
  <c r="I448" i="55" s="1"/>
  <c r="J437" i="55"/>
  <c r="K437" i="55" s="1"/>
  <c r="I437" i="55" s="1"/>
  <c r="J445" i="55"/>
  <c r="K445" i="55" s="1"/>
  <c r="I445" i="55" s="1"/>
  <c r="J162" i="55"/>
  <c r="K162" i="55" s="1"/>
  <c r="I162" i="55" s="1"/>
  <c r="J354" i="55"/>
  <c r="K354" i="55" s="1"/>
  <c r="I354" i="55" s="1"/>
  <c r="J362" i="55"/>
  <c r="K362" i="55" s="1"/>
  <c r="I362" i="55" s="1"/>
  <c r="J504" i="55"/>
  <c r="K504" i="55" s="1"/>
  <c r="I504" i="55" s="1"/>
  <c r="J524" i="55"/>
  <c r="K524" i="55" s="1"/>
  <c r="I524" i="55" s="1"/>
  <c r="J430" i="55"/>
  <c r="K430" i="55" s="1"/>
  <c r="I430" i="55" s="1"/>
  <c r="J212" i="55"/>
  <c r="K212" i="55" s="1"/>
  <c r="I212" i="55" s="1"/>
  <c r="J541" i="55"/>
  <c r="K541" i="55" s="1"/>
  <c r="I541" i="55" s="1"/>
  <c r="J429" i="55"/>
  <c r="K429" i="55" s="1"/>
  <c r="I429" i="55" s="1"/>
  <c r="J303" i="55"/>
  <c r="K303" i="55" s="1"/>
  <c r="I303" i="55" s="1"/>
  <c r="J220" i="55"/>
  <c r="K220" i="55" s="1"/>
  <c r="I220" i="55" s="1"/>
  <c r="J22" i="55"/>
  <c r="K22" i="55" s="1"/>
  <c r="I22" i="55" s="1"/>
  <c r="J526" i="55"/>
  <c r="K526" i="55" s="1"/>
  <c r="I526" i="55" s="1"/>
  <c r="J255" i="55"/>
  <c r="K255" i="55" s="1"/>
  <c r="I255" i="55" s="1"/>
  <c r="J75" i="55"/>
  <c r="K75" i="55" s="1"/>
  <c r="I75" i="55" s="1"/>
  <c r="J114" i="55"/>
  <c r="K114" i="55" s="1"/>
  <c r="I114" i="55" s="1"/>
  <c r="J443" i="55"/>
  <c r="K443" i="55" s="1"/>
  <c r="I443" i="55" s="1"/>
  <c r="J108" i="55"/>
  <c r="K108" i="55" s="1"/>
  <c r="I108" i="55" s="1"/>
  <c r="J277" i="55"/>
  <c r="K277" i="55" s="1"/>
  <c r="I277" i="55" s="1"/>
  <c r="J343" i="55"/>
  <c r="K343" i="55" s="1"/>
  <c r="I343" i="55" s="1"/>
  <c r="J489" i="55"/>
  <c r="K489" i="55" s="1"/>
  <c r="I489" i="55" s="1"/>
  <c r="J95" i="55"/>
  <c r="K95" i="55" s="1"/>
  <c r="I95" i="55" s="1"/>
  <c r="J133" i="55"/>
  <c r="K133" i="55" s="1"/>
  <c r="I133" i="55" s="1"/>
  <c r="J23" i="55"/>
  <c r="K23" i="55" s="1"/>
  <c r="I23" i="55" s="1"/>
  <c r="J500" i="55"/>
  <c r="K500" i="55" s="1"/>
  <c r="I500" i="55" s="1"/>
  <c r="J319" i="55"/>
  <c r="K319" i="55" s="1"/>
  <c r="I319" i="55" s="1"/>
  <c r="J281" i="55"/>
  <c r="K281" i="55" s="1"/>
  <c r="I281" i="55" s="1"/>
  <c r="J408" i="55"/>
  <c r="K408" i="55" s="1"/>
  <c r="I408" i="55" s="1"/>
  <c r="J27" i="55"/>
  <c r="K27" i="55" s="1"/>
  <c r="I27" i="55" s="1"/>
  <c r="J522" i="55"/>
  <c r="K522" i="55" s="1"/>
  <c r="I522" i="55" s="1"/>
  <c r="J405" i="55"/>
  <c r="K405" i="55" s="1"/>
  <c r="I405" i="55" s="1"/>
  <c r="J533" i="55"/>
  <c r="K533" i="55" s="1"/>
  <c r="I533" i="55" s="1"/>
  <c r="J238" i="55"/>
  <c r="K238" i="55" s="1"/>
  <c r="I238" i="55" s="1"/>
  <c r="J70" i="55"/>
  <c r="K70" i="55" s="1"/>
  <c r="I70" i="55" s="1"/>
  <c r="J47" i="55"/>
  <c r="K47" i="55" s="1"/>
  <c r="I47" i="55" s="1"/>
  <c r="J434" i="55"/>
  <c r="K434" i="55" s="1"/>
  <c r="I434" i="55" s="1"/>
  <c r="J332" i="55"/>
  <c r="K332" i="55" s="1"/>
  <c r="I332" i="55" s="1"/>
  <c r="J113" i="55"/>
  <c r="K113" i="55" s="1"/>
  <c r="I113" i="55" s="1"/>
  <c r="J397" i="55"/>
  <c r="K397" i="55" s="1"/>
  <c r="I397" i="55" s="1"/>
  <c r="J488" i="55"/>
  <c r="K488" i="55" s="1"/>
  <c r="I488" i="55" s="1"/>
  <c r="J42" i="55"/>
  <c r="K42" i="55" s="1"/>
  <c r="I42" i="55" s="1"/>
  <c r="J210" i="55"/>
  <c r="K210" i="55" s="1"/>
  <c r="I210" i="55" s="1"/>
  <c r="J317" i="55"/>
  <c r="K317" i="55" s="1"/>
  <c r="I317" i="55" s="1"/>
  <c r="J93" i="55"/>
  <c r="K93" i="55" s="1"/>
  <c r="I93" i="55" s="1"/>
  <c r="J170" i="55"/>
  <c r="K170" i="55" s="1"/>
  <c r="I170" i="55" s="1"/>
  <c r="J135" i="55"/>
  <c r="K135" i="55" s="1"/>
  <c r="I135" i="55" s="1"/>
  <c r="J338" i="55"/>
  <c r="K338" i="55" s="1"/>
  <c r="I338" i="55" s="1"/>
  <c r="J379" i="55"/>
  <c r="K379" i="55" s="1"/>
  <c r="I379" i="55" s="1"/>
  <c r="J311" i="55"/>
  <c r="K311" i="55" s="1"/>
  <c r="I311" i="55" s="1"/>
  <c r="J147" i="55"/>
  <c r="K147" i="55" s="1"/>
  <c r="I147" i="55" s="1"/>
  <c r="J543" i="55"/>
  <c r="K543" i="55" s="1"/>
  <c r="I543" i="55" s="1"/>
  <c r="J424" i="55"/>
  <c r="K424" i="55" s="1"/>
  <c r="I424" i="55" s="1"/>
  <c r="J174" i="55"/>
  <c r="K174" i="55" s="1"/>
  <c r="I174" i="55" s="1"/>
  <c r="J16" i="55"/>
  <c r="K16" i="55" s="1"/>
  <c r="I16" i="55" s="1"/>
  <c r="J231" i="55"/>
  <c r="K231" i="55" s="1"/>
  <c r="I231" i="55" s="1"/>
  <c r="J493" i="55"/>
  <c r="K493" i="55" s="1"/>
  <c r="I493" i="55" s="1"/>
  <c r="J411" i="55"/>
  <c r="K411" i="55" s="1"/>
  <c r="I411" i="55" s="1"/>
  <c r="J291" i="55"/>
  <c r="K291" i="55" s="1"/>
  <c r="I291" i="55" s="1"/>
  <c r="J48" i="55"/>
  <c r="K48" i="55" s="1"/>
  <c r="I48" i="55" s="1"/>
  <c r="J39" i="55"/>
  <c r="K39" i="55" s="1"/>
  <c r="I39" i="55" s="1"/>
  <c r="J427" i="55"/>
  <c r="K427" i="55" s="1"/>
  <c r="I427" i="55" s="1"/>
  <c r="J43" i="55"/>
  <c r="K43" i="55" s="1"/>
  <c r="I43" i="55" s="1"/>
  <c r="J202" i="55"/>
  <c r="K202" i="55" s="1"/>
  <c r="I202" i="55" s="1"/>
  <c r="J103" i="55"/>
  <c r="K103" i="55" s="1"/>
  <c r="I103" i="55" s="1"/>
  <c r="J431" i="55"/>
  <c r="K431" i="55" s="1"/>
  <c r="I431" i="55" s="1"/>
  <c r="J215" i="55"/>
  <c r="K215" i="55" s="1"/>
  <c r="I215" i="55" s="1"/>
  <c r="J492" i="55"/>
  <c r="K492" i="55" s="1"/>
  <c r="I492" i="55" s="1"/>
  <c r="J325" i="55"/>
  <c r="K325" i="55" s="1"/>
  <c r="I325" i="55" s="1"/>
  <c r="J83" i="55"/>
  <c r="K83" i="55" s="1"/>
  <c r="I83" i="55" s="1"/>
  <c r="J478" i="55"/>
  <c r="K478" i="55" s="1"/>
  <c r="I478" i="55" s="1"/>
  <c r="J184" i="55"/>
  <c r="K184" i="55" s="1"/>
  <c r="I184" i="55" s="1"/>
  <c r="J274" i="55"/>
  <c r="K274" i="55" s="1"/>
  <c r="I274" i="55" s="1"/>
  <c r="J511" i="55"/>
  <c r="K511" i="55" s="1"/>
  <c r="I511" i="55" s="1"/>
  <c r="J295" i="55"/>
  <c r="K295" i="55" s="1"/>
  <c r="I295" i="55" s="1"/>
  <c r="J179" i="55"/>
  <c r="K179" i="55" s="1"/>
  <c r="I179" i="55" s="1"/>
  <c r="J457" i="55"/>
  <c r="K457" i="55" s="1"/>
  <c r="I457" i="55" s="1"/>
  <c r="J65" i="55"/>
  <c r="K65" i="55" s="1"/>
  <c r="I65" i="55" s="1"/>
  <c r="J178" i="55"/>
  <c r="K178" i="55" s="1"/>
  <c r="I178" i="55" s="1"/>
  <c r="J417" i="55"/>
  <c r="K417" i="55" s="1"/>
  <c r="I417" i="55" s="1"/>
  <c r="J106" i="55"/>
  <c r="K106" i="55" s="1"/>
  <c r="I106" i="55" s="1"/>
  <c r="J98" i="55"/>
  <c r="K98" i="55" s="1"/>
  <c r="I98" i="55" s="1"/>
  <c r="J214" i="55"/>
  <c r="K214" i="55" s="1"/>
  <c r="I214" i="55" s="1"/>
  <c r="J520" i="55"/>
  <c r="K520" i="55" s="1"/>
  <c r="I520" i="55" s="1"/>
  <c r="J376" i="55"/>
  <c r="K376" i="55" s="1"/>
  <c r="I376" i="55" s="1"/>
  <c r="J100" i="55"/>
  <c r="K100" i="55" s="1"/>
  <c r="I100" i="55" s="1"/>
  <c r="J510" i="55"/>
  <c r="K510" i="55" s="1"/>
  <c r="I510" i="55" s="1"/>
  <c r="J532" i="55"/>
  <c r="K532" i="55" s="1"/>
  <c r="I532" i="55" s="1"/>
  <c r="J471" i="55"/>
  <c r="K471" i="55" s="1"/>
  <c r="I471" i="55" s="1"/>
  <c r="J166" i="55"/>
  <c r="K166" i="55" s="1"/>
  <c r="I166" i="55" s="1"/>
  <c r="J176" i="55"/>
  <c r="K176" i="55" s="1"/>
  <c r="I176" i="55" s="1"/>
  <c r="J263" i="55"/>
  <c r="K263" i="55" s="1"/>
  <c r="I263" i="55" s="1"/>
  <c r="J67" i="55"/>
  <c r="K67" i="55" s="1"/>
  <c r="I67" i="55" s="1"/>
  <c r="J436" i="55"/>
  <c r="K436" i="55" s="1"/>
  <c r="I436" i="55" s="1"/>
  <c r="J280" i="55"/>
  <c r="K280" i="55" s="1"/>
  <c r="I280" i="55" s="1"/>
  <c r="J164" i="55"/>
  <c r="K164" i="55" s="1"/>
  <c r="I164" i="55" s="1"/>
  <c r="J273" i="55"/>
  <c r="K273" i="55" s="1"/>
  <c r="I273" i="55" s="1"/>
  <c r="J382" i="55"/>
  <c r="K382" i="55" s="1"/>
  <c r="I382" i="55" s="1"/>
  <c r="J439" i="55"/>
  <c r="K439" i="55" s="1"/>
  <c r="I439" i="55" s="1"/>
  <c r="J56" i="55"/>
  <c r="K56" i="55" s="1"/>
  <c r="I56" i="55" s="1"/>
  <c r="J390" i="55"/>
  <c r="K390" i="55" s="1"/>
  <c r="I390" i="55" s="1"/>
  <c r="J462" i="55"/>
  <c r="K462" i="55" s="1"/>
  <c r="I462" i="55" s="1"/>
  <c r="J328" i="55"/>
  <c r="K328" i="55" s="1"/>
  <c r="I328" i="55" s="1"/>
  <c r="J513" i="55"/>
  <c r="K513" i="55" s="1"/>
  <c r="I513" i="55" s="1"/>
  <c r="J318" i="55"/>
  <c r="K318" i="55" s="1"/>
  <c r="I318" i="55" s="1"/>
  <c r="J298" i="55"/>
  <c r="K298" i="55" s="1"/>
  <c r="I298" i="55" s="1"/>
  <c r="J197" i="55"/>
  <c r="K197" i="55" s="1"/>
  <c r="I197" i="55" s="1"/>
  <c r="J301" i="55"/>
  <c r="K301" i="55" s="1"/>
  <c r="I301" i="55" s="1"/>
  <c r="J449" i="55"/>
  <c r="K449" i="55" s="1"/>
  <c r="I449" i="55" s="1"/>
  <c r="J41" i="55"/>
  <c r="K41" i="55" s="1"/>
  <c r="I41" i="55" s="1"/>
  <c r="J190" i="55"/>
  <c r="K190" i="55" s="1"/>
  <c r="I190" i="55" s="1"/>
  <c r="J545" i="55"/>
  <c r="K545" i="55" s="1"/>
  <c r="I545" i="55" s="1"/>
  <c r="J217" i="55"/>
  <c r="K217" i="55" s="1"/>
  <c r="I217" i="55" s="1"/>
  <c r="J531" i="55"/>
  <c r="K531" i="55" s="1"/>
  <c r="I531" i="55" s="1"/>
  <c r="J313" i="55"/>
  <c r="K313" i="55" s="1"/>
  <c r="I313" i="55" s="1"/>
  <c r="J460" i="55"/>
  <c r="K460" i="55" s="1"/>
  <c r="I460" i="55" s="1"/>
  <c r="J207" i="55"/>
  <c r="K207" i="55" s="1"/>
  <c r="I207" i="55" s="1"/>
  <c r="J367" i="55"/>
  <c r="K367" i="55" s="1"/>
  <c r="I367" i="55" s="1"/>
  <c r="J373" i="55"/>
  <c r="K373" i="55" s="1"/>
  <c r="I373" i="55" s="1"/>
  <c r="J102" i="55"/>
  <c r="K102" i="55" s="1"/>
  <c r="I102" i="55" s="1"/>
  <c r="J248" i="55"/>
  <c r="K248" i="55" s="1"/>
  <c r="I248" i="55" s="1"/>
  <c r="J32" i="55"/>
  <c r="K32" i="55" s="1"/>
  <c r="I32" i="55" s="1"/>
  <c r="J428" i="55"/>
  <c r="K428" i="55" s="1"/>
  <c r="I428" i="55" s="1"/>
  <c r="J302" i="55"/>
  <c r="K302" i="55" s="1"/>
  <c r="I302" i="55" s="1"/>
  <c r="J364" i="55"/>
  <c r="K364" i="55" s="1"/>
  <c r="I364" i="55" s="1"/>
  <c r="J127" i="55"/>
  <c r="K127" i="55" s="1"/>
  <c r="I127" i="55" s="1"/>
  <c r="J337" i="55"/>
  <c r="K337" i="55" s="1"/>
  <c r="I337" i="55" s="1"/>
  <c r="J306" i="55"/>
  <c r="K306" i="55" s="1"/>
  <c r="I306" i="55" s="1"/>
  <c r="J525" i="55"/>
  <c r="K525" i="55" s="1"/>
  <c r="I525" i="55" s="1"/>
  <c r="J432" i="55"/>
  <c r="K432" i="55" s="1"/>
  <c r="I432" i="55" s="1"/>
  <c r="J45" i="55"/>
  <c r="K45" i="55" s="1"/>
  <c r="I45" i="55" s="1"/>
  <c r="J244" i="55"/>
  <c r="K244" i="55" s="1"/>
  <c r="I244" i="55" s="1"/>
  <c r="J218" i="55"/>
  <c r="K218" i="55" s="1"/>
  <c r="I218" i="55" s="1"/>
  <c r="J415" i="55"/>
  <c r="K415" i="55" s="1"/>
  <c r="I415" i="55" s="1"/>
  <c r="J199" i="55"/>
  <c r="K199" i="55" s="1"/>
  <c r="I199" i="55" s="1"/>
  <c r="J329" i="55"/>
  <c r="K329" i="55" s="1"/>
  <c r="I329" i="55" s="1"/>
  <c r="J117" i="55"/>
  <c r="K117" i="55" s="1"/>
  <c r="I117" i="55" s="1"/>
  <c r="J290" i="55"/>
  <c r="K290" i="55" s="1"/>
  <c r="I290" i="55" s="1"/>
  <c r="J130" i="55"/>
  <c r="K130" i="55" s="1"/>
  <c r="I130" i="55" s="1"/>
  <c r="J487" i="55"/>
  <c r="K487" i="55" s="1"/>
  <c r="I487" i="55" s="1"/>
  <c r="J62" i="55"/>
  <c r="K62" i="55" s="1"/>
  <c r="I62" i="55" s="1"/>
  <c r="J383" i="55"/>
  <c r="K383" i="55" s="1"/>
  <c r="I383" i="55" s="1"/>
  <c r="J402" i="55"/>
  <c r="K402" i="55" s="1"/>
  <c r="I402" i="55" s="1"/>
  <c r="J353" i="55"/>
  <c r="K353" i="55" s="1"/>
  <c r="I353" i="55" s="1"/>
  <c r="J498" i="55"/>
  <c r="K498" i="55" s="1"/>
  <c r="I498" i="55" s="1"/>
  <c r="J222" i="55"/>
  <c r="K222" i="55" s="1"/>
  <c r="I222" i="55" s="1"/>
  <c r="J36" i="55"/>
  <c r="K36" i="55" s="1"/>
  <c r="I36" i="55" s="1"/>
  <c r="J446" i="55"/>
  <c r="K446" i="55" s="1"/>
  <c r="I446" i="55" s="1"/>
  <c r="J407" i="55"/>
  <c r="K407" i="55" s="1"/>
  <c r="I407" i="55" s="1"/>
  <c r="J438" i="55"/>
  <c r="K438" i="55" s="1"/>
  <c r="I438" i="55" s="1"/>
  <c r="J519" i="55"/>
  <c r="K519" i="55" s="1"/>
  <c r="I519" i="55" s="1"/>
  <c r="J400" i="55"/>
  <c r="K400" i="55" s="1"/>
  <c r="I400" i="55" s="1"/>
  <c r="J51" i="55"/>
  <c r="K51" i="55" s="1"/>
  <c r="I51" i="55" s="1"/>
  <c r="J279" i="55"/>
  <c r="K279" i="55" s="1"/>
  <c r="I279" i="55" s="1"/>
  <c r="J69" i="55"/>
  <c r="K69" i="55" s="1"/>
  <c r="I69" i="55" s="1"/>
  <c r="J327" i="55"/>
  <c r="K327" i="55" s="1"/>
  <c r="I327" i="55" s="1"/>
  <c r="J305" i="55"/>
  <c r="K305" i="55" s="1"/>
  <c r="I305" i="55" s="1"/>
  <c r="J84" i="55"/>
  <c r="K84" i="55" s="1"/>
  <c r="I84" i="55" s="1"/>
  <c r="J163" i="55"/>
  <c r="K163" i="55" s="1"/>
  <c r="I163" i="55" s="1"/>
  <c r="J20" i="55"/>
  <c r="K20" i="55" s="1"/>
  <c r="I20" i="55" s="1"/>
  <c r="J148" i="55"/>
  <c r="K148" i="55" s="1"/>
  <c r="I148" i="55" s="1"/>
  <c r="J333" i="55"/>
  <c r="K333" i="55" s="1"/>
  <c r="I333" i="55" s="1"/>
  <c r="J233" i="55"/>
  <c r="K233" i="55" s="1"/>
  <c r="I233" i="55" s="1"/>
  <c r="J219" i="55"/>
  <c r="K219" i="55" s="1"/>
  <c r="I219" i="55" s="1"/>
  <c r="J283" i="55"/>
  <c r="K283" i="55" s="1"/>
  <c r="I283" i="55" s="1"/>
  <c r="J124" i="55"/>
  <c r="K124" i="55" s="1"/>
  <c r="I124" i="55" s="1"/>
  <c r="J161" i="55"/>
  <c r="K161" i="55" s="1"/>
  <c r="I161" i="55" s="1"/>
  <c r="J115" i="55"/>
  <c r="K115" i="55" s="1"/>
  <c r="I115" i="55" s="1"/>
  <c r="J252" i="55"/>
  <c r="K252" i="55" s="1"/>
  <c r="I252" i="55" s="1"/>
  <c r="J286" i="55"/>
  <c r="K286" i="55" s="1"/>
  <c r="I286" i="55" s="1"/>
  <c r="J406" i="55"/>
  <c r="K406" i="55" s="1"/>
  <c r="I406" i="55" s="1"/>
  <c r="J119" i="55"/>
  <c r="K119" i="55" s="1"/>
  <c r="I119" i="55" s="1"/>
  <c r="J33" i="55"/>
  <c r="K33" i="55" s="1"/>
  <c r="I33" i="55" s="1"/>
  <c r="J491" i="55"/>
  <c r="K491" i="55" s="1"/>
  <c r="I491" i="55" s="1"/>
  <c r="J314" i="55"/>
  <c r="K314" i="55" s="1"/>
  <c r="I314" i="55" s="1"/>
  <c r="J349" i="55"/>
  <c r="K349" i="55" s="1"/>
  <c r="I349" i="55" s="1"/>
  <c r="J271" i="55"/>
  <c r="K271" i="55" s="1"/>
  <c r="I271" i="55" s="1"/>
  <c r="J465" i="55"/>
  <c r="K465" i="55" s="1"/>
  <c r="I465" i="55" s="1"/>
  <c r="J331" i="55"/>
  <c r="K331" i="55" s="1"/>
  <c r="I331" i="55" s="1"/>
  <c r="J213" i="55"/>
  <c r="K213" i="55" s="1"/>
  <c r="I213" i="55" s="1"/>
  <c r="J490" i="55"/>
  <c r="K490" i="55" s="1"/>
  <c r="I490" i="55" s="1"/>
  <c r="J530" i="55"/>
  <c r="K530" i="55" s="1"/>
  <c r="I530" i="55" s="1"/>
  <c r="J224" i="55"/>
  <c r="K224" i="55" s="1"/>
  <c r="I224" i="55" s="1"/>
  <c r="J250" i="55"/>
  <c r="K250" i="55" s="1"/>
  <c r="I250" i="55" s="1"/>
  <c r="J505" i="55"/>
  <c r="K505" i="55" s="1"/>
  <c r="I505" i="55" s="1"/>
  <c r="J260" i="55"/>
  <c r="K260" i="55" s="1"/>
  <c r="I260" i="55" s="1"/>
  <c r="J125" i="55"/>
  <c r="K125" i="55" s="1"/>
  <c r="I125" i="55" s="1"/>
  <c r="J426" i="55"/>
  <c r="K426" i="55" s="1"/>
  <c r="I426" i="55" s="1"/>
  <c r="J474" i="55"/>
  <c r="K474" i="55" s="1"/>
  <c r="I474" i="55" s="1"/>
  <c r="J91" i="55"/>
  <c r="K91" i="55" s="1"/>
  <c r="I91" i="55" s="1"/>
  <c r="J28" i="55"/>
  <c r="K28" i="55" s="1"/>
  <c r="I28" i="55" s="1"/>
  <c r="J469" i="55"/>
  <c r="K469" i="55" s="1"/>
  <c r="I469" i="55" s="1"/>
  <c r="J74" i="55"/>
  <c r="K74" i="55" s="1"/>
  <c r="I74" i="55" s="1"/>
  <c r="J17" i="55"/>
  <c r="K17" i="55" s="1"/>
  <c r="I17" i="55" s="1"/>
  <c r="J347" i="55"/>
  <c r="K347" i="55" s="1"/>
  <c r="I347" i="55" s="1"/>
  <c r="J44" i="55"/>
  <c r="K44" i="55" s="1"/>
  <c r="I44" i="55" s="1"/>
  <c r="J370" i="55"/>
  <c r="K370" i="55" s="1"/>
  <c r="I370" i="55" s="1"/>
  <c r="J129" i="55"/>
  <c r="K129" i="55" s="1"/>
  <c r="I129" i="55" s="1"/>
  <c r="J60" i="55"/>
  <c r="K60" i="55" s="1"/>
  <c r="I60" i="55" s="1"/>
  <c r="J89" i="55"/>
  <c r="K89" i="55" s="1"/>
  <c r="I89" i="55" s="1"/>
  <c r="J422" i="55"/>
  <c r="K422" i="55" s="1"/>
  <c r="I422" i="55" s="1"/>
  <c r="J275" i="55"/>
  <c r="K275" i="55" s="1"/>
  <c r="I275" i="55" s="1"/>
  <c r="J322" i="55"/>
  <c r="K322" i="55" s="1"/>
  <c r="I322" i="55" s="1"/>
  <c r="J146" i="55"/>
  <c r="K146" i="55" s="1"/>
  <c r="I146" i="55" s="1"/>
  <c r="J372" i="55"/>
  <c r="K372" i="55" s="1"/>
  <c r="I372" i="55" s="1"/>
  <c r="J239" i="55"/>
  <c r="K239" i="55" s="1"/>
  <c r="I239" i="55" s="1"/>
  <c r="J141" i="55"/>
  <c r="K141" i="55" s="1"/>
  <c r="I141" i="55" s="1"/>
  <c r="J517" i="55"/>
  <c r="K517" i="55" s="1"/>
  <c r="I517" i="55" s="1"/>
  <c r="J480" i="55"/>
  <c r="K480" i="55" s="1"/>
  <c r="I480" i="55" s="1"/>
  <c r="J26" i="55"/>
  <c r="K26" i="55" s="1"/>
  <c r="I26" i="55" s="1"/>
  <c r="J476" i="55"/>
  <c r="K476" i="55" s="1"/>
  <c r="I476" i="55" s="1"/>
  <c r="J357" i="55"/>
  <c r="K357" i="55" s="1"/>
  <c r="I357" i="55" s="1"/>
  <c r="J237" i="55"/>
  <c r="K237" i="55" s="1"/>
  <c r="I237" i="55" s="1"/>
  <c r="J483" i="55"/>
  <c r="K483" i="55" s="1"/>
  <c r="I483" i="55" s="1"/>
  <c r="J378" i="55"/>
  <c r="K378" i="55" s="1"/>
  <c r="I378" i="55" s="1"/>
  <c r="J188" i="55"/>
  <c r="K188" i="55" s="1"/>
  <c r="I188" i="55" s="1"/>
  <c r="J87" i="55"/>
  <c r="K87" i="55" s="1"/>
  <c r="I87" i="55" s="1"/>
  <c r="J201" i="55"/>
  <c r="K201" i="55" s="1"/>
  <c r="I201" i="55" s="1"/>
  <c r="J386" i="55"/>
  <c r="K386" i="55" s="1"/>
  <c r="I386" i="55" s="1"/>
  <c r="J499" i="55"/>
  <c r="K499" i="55" s="1"/>
  <c r="I499" i="55" s="1"/>
  <c r="J245" i="55"/>
  <c r="K245" i="55" s="1"/>
  <c r="I245" i="55" s="1"/>
  <c r="J363" i="55"/>
  <c r="K363" i="55" s="1"/>
  <c r="I363" i="55" s="1"/>
  <c r="J334" i="55"/>
  <c r="K334" i="55" s="1"/>
  <c r="I334" i="55" s="1"/>
  <c r="J288" i="55"/>
  <c r="K288" i="55" s="1"/>
  <c r="I288" i="55" s="1"/>
  <c r="J512" i="55"/>
  <c r="K512" i="55" s="1"/>
  <c r="I512" i="55" s="1"/>
  <c r="J341" i="55"/>
  <c r="K341" i="55" s="1"/>
  <c r="I341" i="55" s="1"/>
  <c r="J479" i="55"/>
  <c r="K479" i="55" s="1"/>
  <c r="I479" i="55" s="1"/>
  <c r="J259" i="55"/>
  <c r="K259" i="55" s="1"/>
  <c r="I259" i="55" s="1"/>
  <c r="J346" i="55"/>
  <c r="K346" i="55" s="1"/>
  <c r="I346" i="55" s="1"/>
  <c r="J82" i="55"/>
  <c r="K82" i="55" s="1"/>
  <c r="I82" i="55" s="1"/>
  <c r="J81" i="55"/>
  <c r="K81" i="55" s="1"/>
  <c r="I81" i="55" s="1"/>
  <c r="J221" i="55"/>
  <c r="K221" i="55" s="1"/>
  <c r="I221" i="55" s="1"/>
  <c r="J229" i="55"/>
  <c r="K229" i="55" s="1"/>
  <c r="I229" i="55" s="1"/>
  <c r="J142" i="55"/>
  <c r="K142" i="55" s="1"/>
  <c r="I142" i="55" s="1"/>
  <c r="J235" i="55"/>
  <c r="K235" i="55" s="1"/>
  <c r="I235" i="55" s="1"/>
  <c r="J73" i="55"/>
  <c r="K73" i="55" s="1"/>
  <c r="I73" i="55" s="1"/>
  <c r="J321" i="55"/>
  <c r="K321" i="55" s="1"/>
  <c r="I321" i="55" s="1"/>
  <c r="J454" i="55"/>
  <c r="K454" i="55" s="1"/>
  <c r="I454" i="55" s="1"/>
  <c r="J94" i="55"/>
  <c r="K94" i="55" s="1"/>
  <c r="I94" i="55" s="1"/>
  <c r="J261" i="55"/>
  <c r="K261" i="55" s="1"/>
  <c r="I261" i="55" s="1"/>
  <c r="J211" i="55"/>
  <c r="K211" i="55" s="1"/>
  <c r="I211" i="55" s="1"/>
  <c r="J272" i="55"/>
  <c r="K272" i="55" s="1"/>
  <c r="I272" i="55" s="1"/>
  <c r="J198" i="55"/>
  <c r="K198" i="55" s="1"/>
  <c r="I198" i="55" s="1"/>
  <c r="J496" i="55"/>
  <c r="K496" i="55" s="1"/>
  <c r="I496" i="55" s="1"/>
  <c r="J308" i="55"/>
  <c r="K308" i="55" s="1"/>
  <c r="I308" i="55" s="1"/>
  <c r="J352" i="55"/>
  <c r="K352" i="55" s="1"/>
  <c r="I352" i="55" s="1"/>
  <c r="J105" i="55"/>
  <c r="K105" i="55" s="1"/>
  <c r="I105" i="55" s="1"/>
  <c r="J191" i="55"/>
  <c r="K191" i="55" s="1"/>
  <c r="I191" i="55" s="1"/>
  <c r="J187" i="55"/>
  <c r="K187" i="55" s="1"/>
  <c r="I187" i="55" s="1"/>
  <c r="J192" i="55"/>
  <c r="K192" i="55" s="1"/>
  <c r="I192" i="55" s="1"/>
  <c r="J77" i="55"/>
  <c r="K77" i="55" s="1"/>
  <c r="I77" i="55" s="1"/>
  <c r="J38" i="55"/>
  <c r="K38" i="55" s="1"/>
  <c r="I38" i="55" s="1"/>
  <c r="J149" i="55"/>
  <c r="K149" i="55" s="1"/>
  <c r="I149" i="55" s="1"/>
  <c r="J285" i="55"/>
  <c r="K285" i="55" s="1"/>
  <c r="I285" i="55" s="1"/>
  <c r="J116" i="55"/>
  <c r="K116" i="55" s="1"/>
  <c r="I116" i="55" s="1"/>
  <c r="J548" i="55"/>
  <c r="K548" i="55" s="1"/>
  <c r="I548" i="55" s="1"/>
  <c r="J262" i="55"/>
  <c r="K262" i="55" s="1"/>
  <c r="I262" i="55" s="1"/>
  <c r="J53" i="55"/>
  <c r="K53" i="55" s="1"/>
  <c r="I53" i="55" s="1"/>
  <c r="J208" i="55"/>
  <c r="K208" i="55" s="1"/>
  <c r="I208" i="55" s="1"/>
  <c r="J414" i="55"/>
  <c r="K414" i="55" s="1"/>
  <c r="I414" i="55" s="1"/>
  <c r="J380" i="55"/>
  <c r="K380" i="55" s="1"/>
  <c r="I380" i="55" s="1"/>
  <c r="J444" i="55"/>
  <c r="K444" i="55" s="1"/>
  <c r="I444" i="55" s="1"/>
  <c r="J419" i="55"/>
  <c r="K419" i="55" s="1"/>
  <c r="I419" i="55" s="1"/>
  <c r="J418" i="55"/>
  <c r="K418" i="55" s="1"/>
  <c r="I418" i="55" s="1"/>
  <c r="J253" i="55"/>
  <c r="K253" i="55" s="1"/>
  <c r="I253" i="55" s="1"/>
  <c r="J86" i="55"/>
  <c r="K86" i="55" s="1"/>
  <c r="I86" i="55" s="1"/>
  <c r="J256" i="55"/>
  <c r="K256" i="55" s="1"/>
  <c r="I256" i="55" s="1"/>
  <c r="J315" i="55"/>
  <c r="K315" i="55" s="1"/>
  <c r="I315" i="55" s="1"/>
  <c r="J183" i="55"/>
  <c r="K183" i="55" s="1"/>
  <c r="I183" i="55" s="1"/>
  <c r="J387" i="55"/>
  <c r="K387" i="55" s="1"/>
  <c r="I387" i="55" s="1"/>
  <c r="J508" i="55"/>
  <c r="K508" i="55" s="1"/>
  <c r="I508" i="55" s="1"/>
  <c r="J425" i="55"/>
  <c r="K425" i="55" s="1"/>
  <c r="I425" i="55" s="1"/>
  <c r="J234" i="55"/>
  <c r="K234" i="55" s="1"/>
  <c r="I234" i="55" s="1"/>
  <c r="J458" i="55"/>
  <c r="K458" i="55" s="1"/>
  <c r="I458" i="55" s="1"/>
  <c r="J503" i="55"/>
  <c r="K503" i="55" s="1"/>
  <c r="I503" i="55" s="1"/>
  <c r="J66" i="55"/>
  <c r="K66" i="55" s="1"/>
  <c r="I66" i="55" s="1"/>
  <c r="J172" i="55"/>
  <c r="K172" i="55" s="1"/>
  <c r="I172" i="55" s="1"/>
  <c r="J529" i="55"/>
  <c r="K529" i="55" s="1"/>
  <c r="I529" i="55" s="1"/>
  <c r="J150" i="55"/>
  <c r="K150" i="55" s="1"/>
  <c r="I150" i="55" s="1"/>
  <c r="J536" i="55"/>
  <c r="K536" i="55" s="1"/>
  <c r="I536" i="55" s="1"/>
  <c r="J516" i="55"/>
  <c r="K516" i="55" s="1"/>
  <c r="I516" i="55" s="1"/>
  <c r="J470" i="55"/>
  <c r="K470" i="55" s="1"/>
  <c r="I470" i="55" s="1"/>
  <c r="J366" i="55"/>
  <c r="K366" i="55" s="1"/>
  <c r="I366" i="55" s="1"/>
  <c r="J171" i="55"/>
  <c r="K171" i="55" s="1"/>
  <c r="I171" i="55" s="1"/>
  <c r="J381" i="55"/>
  <c r="K381" i="55" s="1"/>
  <c r="I381" i="55" s="1"/>
  <c r="J34" i="55"/>
  <c r="K34" i="55" s="1"/>
  <c r="I34" i="55" s="1"/>
  <c r="J507" i="55"/>
  <c r="K507" i="55" s="1"/>
  <c r="I507" i="55" s="1"/>
  <c r="J52" i="55"/>
  <c r="K52" i="55" s="1"/>
  <c r="I52" i="55" s="1"/>
  <c r="J247" i="55"/>
  <c r="K247" i="55" s="1"/>
  <c r="I247" i="55" s="1"/>
  <c r="J420" i="55"/>
  <c r="K420" i="55" s="1"/>
  <c r="I420" i="55" s="1"/>
  <c r="J368" i="55"/>
  <c r="K368" i="55" s="1"/>
  <c r="I368" i="55" s="1"/>
  <c r="J185" i="55"/>
  <c r="K185" i="55" s="1"/>
  <c r="I185" i="55" s="1"/>
  <c r="J61" i="55"/>
  <c r="K61" i="55" s="1"/>
  <c r="I61" i="55" s="1"/>
  <c r="J19" i="55"/>
  <c r="K19" i="55" s="1"/>
  <c r="I19" i="55" s="1"/>
  <c r="J539" i="55"/>
  <c r="K539" i="55" s="1"/>
  <c r="I539" i="55" s="1"/>
  <c r="J324" i="55"/>
  <c r="K324" i="55" s="1"/>
  <c r="I324" i="55" s="1"/>
  <c r="J269" i="55"/>
  <c r="K269" i="55" s="1"/>
  <c r="I269" i="55" s="1"/>
  <c r="J326" i="55"/>
  <c r="K326" i="55" s="1"/>
  <c r="I326" i="55" s="1"/>
  <c r="J154" i="55"/>
  <c r="K154" i="55" s="1"/>
  <c r="I154" i="55" s="1"/>
  <c r="J99" i="55"/>
  <c r="K99" i="55" s="1"/>
  <c r="I99" i="55" s="1"/>
  <c r="J85" i="55"/>
  <c r="K85" i="55" s="1"/>
  <c r="I85" i="55" s="1"/>
  <c r="J265" i="55"/>
  <c r="K265" i="55" s="1"/>
  <c r="I265" i="55" s="1"/>
  <c r="J464" i="55"/>
  <c r="K464" i="55" s="1"/>
  <c r="I464" i="55" s="1"/>
  <c r="J538" i="55"/>
  <c r="K538" i="55" s="1"/>
  <c r="I538" i="55" s="1"/>
  <c r="J242" i="55"/>
  <c r="K242" i="55" s="1"/>
  <c r="I242" i="55" s="1"/>
  <c r="J144" i="55"/>
  <c r="K144" i="55" s="1"/>
  <c r="I144" i="55" s="1"/>
  <c r="J440" i="55"/>
  <c r="K440" i="55" s="1"/>
  <c r="I440" i="55" s="1"/>
  <c r="J284" i="55"/>
  <c r="K284" i="55" s="1"/>
  <c r="I284" i="55" s="1"/>
  <c r="J527" i="55"/>
  <c r="K527" i="55" s="1"/>
  <c r="I527" i="55" s="1"/>
  <c r="J433" i="55"/>
  <c r="K433" i="55" s="1"/>
  <c r="I433" i="55" s="1"/>
  <c r="J360" i="55"/>
  <c r="K360" i="55" s="1"/>
  <c r="I360" i="55" s="1"/>
  <c r="J477" i="55"/>
  <c r="K477" i="55" s="1"/>
  <c r="I477" i="55" s="1"/>
  <c r="J475" i="55"/>
  <c r="K475" i="55" s="1"/>
  <c r="I475" i="55" s="1"/>
  <c r="J223" i="55"/>
  <c r="K223" i="55" s="1"/>
  <c r="I223" i="55" s="1"/>
  <c r="J25" i="55"/>
  <c r="K25" i="55" s="1"/>
  <c r="I25" i="55" s="1"/>
  <c r="J300" i="55"/>
  <c r="K300" i="55" s="1"/>
  <c r="I300" i="55" s="1"/>
  <c r="J205" i="55"/>
  <c r="K205" i="55" s="1"/>
  <c r="I205" i="55" s="1"/>
  <c r="J549" i="55"/>
  <c r="K549" i="55" s="1"/>
  <c r="I549" i="55" s="1"/>
  <c r="J412" i="55"/>
  <c r="K412" i="55" s="1"/>
  <c r="I412" i="55" s="1"/>
  <c r="J131" i="55"/>
  <c r="K131" i="55" s="1"/>
  <c r="I131" i="55" s="1"/>
  <c r="J182" i="55"/>
  <c r="K182" i="55" s="1"/>
  <c r="I182" i="55" s="1"/>
  <c r="J268" i="55"/>
  <c r="K268" i="55" s="1"/>
  <c r="I268" i="55" s="1"/>
  <c r="J336" i="55"/>
  <c r="K336" i="55" s="1"/>
  <c r="I336" i="55" s="1"/>
  <c r="J225" i="55"/>
  <c r="K225" i="55" s="1"/>
  <c r="I225" i="55" s="1"/>
  <c r="J309" i="55"/>
  <c r="K309" i="55" s="1"/>
  <c r="I309" i="55" s="1"/>
  <c r="J473" i="55"/>
  <c r="K473" i="55" s="1"/>
  <c r="I473" i="55" s="1"/>
  <c r="J96" i="55"/>
  <c r="K96" i="55" s="1"/>
  <c r="I96" i="55" s="1"/>
  <c r="J323" i="55"/>
  <c r="K323" i="55" s="1"/>
  <c r="I323" i="55" s="1"/>
  <c r="J29" i="55"/>
  <c r="K29" i="55" s="1"/>
  <c r="I29" i="55" s="1"/>
  <c r="J140" i="55"/>
  <c r="K140" i="55" s="1"/>
  <c r="I140" i="55" s="1"/>
  <c r="J251" i="55"/>
  <c r="K251" i="55" s="1"/>
  <c r="I251" i="55" s="1"/>
  <c r="J58" i="55"/>
  <c r="K58" i="55" s="1"/>
  <c r="I58" i="55" s="1"/>
  <c r="J358" i="55"/>
  <c r="K358" i="55" s="1"/>
  <c r="I358" i="55" s="1"/>
  <c r="J502" i="55"/>
  <c r="K502" i="55" s="1"/>
  <c r="I502" i="55" s="1"/>
  <c r="J15" i="55"/>
  <c r="K15" i="55" s="1"/>
  <c r="I15" i="55" s="1"/>
  <c r="J330" i="55"/>
  <c r="K330" i="55" s="1"/>
  <c r="I330" i="55" s="1"/>
  <c r="J292" i="55"/>
  <c r="K292" i="55" s="1"/>
  <c r="I292" i="55" s="1"/>
  <c r="J155" i="55"/>
  <c r="K155" i="55" s="1"/>
  <c r="I155" i="55" s="1"/>
  <c r="J177" i="55"/>
  <c r="K177" i="55" s="1"/>
  <c r="I177" i="55" s="1"/>
  <c r="J196" i="55"/>
  <c r="K196" i="55" s="1"/>
  <c r="I196" i="55" s="1"/>
  <c r="J494" i="55"/>
  <c r="K494" i="55" s="1"/>
  <c r="I494" i="55" s="1"/>
  <c r="J76" i="55"/>
  <c r="K76" i="55" s="1"/>
  <c r="I76" i="55" s="1"/>
  <c r="J404" i="55"/>
  <c r="K404" i="55" s="1"/>
  <c r="I404" i="55" s="1"/>
  <c r="J128" i="55"/>
  <c r="K128" i="55" s="1"/>
  <c r="I128" i="55" s="1"/>
  <c r="J121" i="55"/>
  <c r="K121" i="55" s="1"/>
  <c r="I121" i="55" s="1"/>
  <c r="J267" i="55"/>
  <c r="K267" i="55" s="1"/>
  <c r="I267" i="55" s="1"/>
  <c r="J194" i="55"/>
  <c r="K194" i="55" s="1"/>
  <c r="I194" i="55" s="1"/>
  <c r="J344" i="55"/>
  <c r="K344" i="55" s="1"/>
  <c r="I344" i="55" s="1"/>
  <c r="J441" i="55"/>
  <c r="K441" i="55" s="1"/>
  <c r="I441" i="55" s="1"/>
  <c r="J112" i="55"/>
  <c r="K112" i="55" s="1"/>
  <c r="I112" i="55" s="1"/>
  <c r="J310" i="55"/>
  <c r="K310" i="55" s="1"/>
  <c r="I310" i="55" s="1"/>
  <c r="J521" i="55"/>
  <c r="K521" i="55" s="1"/>
  <c r="I521" i="55" s="1"/>
  <c r="J180" i="55"/>
  <c r="K180" i="55" s="1"/>
  <c r="I180" i="55" s="1"/>
  <c r="J78" i="55"/>
  <c r="K78" i="55" s="1"/>
  <c r="I78" i="55" s="1"/>
  <c r="J371" i="55"/>
  <c r="K371" i="55" s="1"/>
  <c r="I371" i="55" s="1"/>
  <c r="J355" i="55"/>
  <c r="K355" i="55" s="1"/>
  <c r="I355" i="55" s="1"/>
  <c r="J57" i="55"/>
  <c r="K57" i="55" s="1"/>
  <c r="I57" i="55" s="1"/>
  <c r="J304" i="55"/>
  <c r="K304" i="55" s="1"/>
  <c r="I304" i="55" s="1"/>
  <c r="J270" i="55"/>
  <c r="K270" i="55" s="1"/>
  <c r="I270" i="55" s="1"/>
  <c r="J447" i="55"/>
  <c r="K447" i="55" s="1"/>
  <c r="I447" i="55" s="1"/>
  <c r="J395" i="55"/>
  <c r="K395" i="55" s="1"/>
  <c r="I395" i="55" s="1"/>
  <c r="J391" i="55"/>
  <c r="K391" i="55" s="1"/>
  <c r="I391" i="55" s="1"/>
  <c r="J351" i="55"/>
  <c r="K351" i="55" s="1"/>
  <c r="I351" i="55" s="1"/>
  <c r="J227" i="55"/>
  <c r="K227" i="55" s="1"/>
  <c r="I227" i="55" s="1"/>
  <c r="J472" i="55"/>
  <c r="K472" i="55" s="1"/>
  <c r="I472" i="55" s="1"/>
  <c r="J481" i="55"/>
  <c r="K481" i="55" s="1"/>
  <c r="I481" i="55" s="1"/>
  <c r="J540" i="55"/>
  <c r="K540" i="55" s="1"/>
  <c r="I540" i="55" s="1"/>
  <c r="J136" i="55"/>
  <c r="K136" i="55" s="1"/>
  <c r="I136" i="55" s="1"/>
  <c r="J203" i="55"/>
  <c r="K203" i="55" s="1"/>
  <c r="I203" i="55" s="1"/>
  <c r="J374" i="55"/>
  <c r="K374" i="55" s="1"/>
  <c r="I374" i="55" s="1"/>
  <c r="J173" i="55"/>
  <c r="K173" i="55" s="1"/>
  <c r="I173" i="55" s="1"/>
  <c r="J132" i="55"/>
  <c r="K132" i="55" s="1"/>
  <c r="I132" i="55" s="1"/>
  <c r="J410" i="55"/>
  <c r="K410" i="55" s="1"/>
  <c r="I410" i="55" s="1"/>
  <c r="J193" i="55"/>
  <c r="K193" i="55" s="1"/>
  <c r="I193" i="55" s="1"/>
  <c r="J21" i="55"/>
  <c r="K21" i="55" s="1"/>
  <c r="I21" i="55" s="1"/>
  <c r="J452" i="55"/>
  <c r="K452" i="55" s="1"/>
  <c r="I452" i="55" s="1"/>
  <c r="J546" i="55"/>
  <c r="K546" i="55" s="1"/>
  <c r="I546" i="55" s="1"/>
  <c r="J63" i="55"/>
  <c r="K63" i="55" s="1"/>
  <c r="I63" i="55" s="1"/>
  <c r="J264" i="55"/>
  <c r="K264" i="55" s="1"/>
  <c r="I264" i="55" s="1"/>
  <c r="J307" i="55"/>
  <c r="K307" i="55" s="1"/>
  <c r="I307" i="55" s="1"/>
  <c r="J401" i="55"/>
  <c r="K401" i="55" s="1"/>
  <c r="I401" i="55" s="1"/>
  <c r="J258" i="55"/>
  <c r="K258" i="55" s="1"/>
  <c r="I258" i="55" s="1"/>
  <c r="J377" i="55"/>
  <c r="K377" i="55" s="1"/>
  <c r="I377" i="55" s="1"/>
  <c r="J206" i="55"/>
  <c r="K206" i="55" s="1"/>
  <c r="I206" i="55" s="1"/>
  <c r="J461" i="55"/>
  <c r="K461" i="55" s="1"/>
  <c r="I461" i="55" s="1"/>
  <c r="J484" i="55"/>
  <c r="K484" i="55" s="1"/>
  <c r="I484" i="55" s="1"/>
  <c r="J389" i="55"/>
  <c r="K389" i="55" s="1"/>
  <c r="I389" i="55" s="1"/>
  <c r="J547" i="55"/>
  <c r="K547" i="55" s="1"/>
  <c r="I547" i="55" s="1"/>
  <c r="J254" i="55"/>
  <c r="K254" i="55" s="1"/>
  <c r="I254" i="55" s="1"/>
  <c r="J204" i="55"/>
  <c r="K204" i="55" s="1"/>
  <c r="I204" i="55" s="1"/>
  <c r="J509" i="55"/>
  <c r="K509" i="55" s="1"/>
  <c r="I509" i="55" s="1"/>
  <c r="J97" i="55"/>
  <c r="K97" i="55" s="1"/>
  <c r="I97" i="55" s="1"/>
  <c r="J240" i="55"/>
  <c r="K240" i="55" s="1"/>
  <c r="I240" i="55" s="1"/>
  <c r="J312" i="55"/>
  <c r="K312" i="55" s="1"/>
  <c r="I312" i="55" s="1"/>
  <c r="J243" i="55"/>
  <c r="K243" i="55" s="1"/>
  <c r="I243" i="55" s="1"/>
  <c r="J459" i="55"/>
  <c r="K459" i="55" s="1"/>
  <c r="I459" i="55" s="1"/>
  <c r="J71" i="55"/>
  <c r="K71" i="55" s="1"/>
  <c r="I71" i="55" s="1"/>
  <c r="J151" i="55"/>
  <c r="K151" i="55" s="1"/>
  <c r="I151" i="55" s="1"/>
  <c r="J152" i="55"/>
  <c r="K152" i="55" s="1"/>
  <c r="I152" i="55" s="1"/>
  <c r="J246" i="55"/>
  <c r="K246" i="55" s="1"/>
  <c r="I246" i="55" s="1"/>
  <c r="J122" i="55"/>
  <c r="K122" i="55" s="1"/>
  <c r="I122" i="55" s="1"/>
  <c r="J18" i="55"/>
  <c r="K18" i="55" s="1"/>
  <c r="I18" i="55" s="1"/>
  <c r="J534" i="55"/>
  <c r="K534" i="55" s="1"/>
  <c r="I534" i="55" s="1"/>
  <c r="J403" i="55"/>
  <c r="K403" i="55" s="1"/>
  <c r="I403" i="55" s="1"/>
  <c r="J463" i="55"/>
  <c r="K463" i="55" s="1"/>
  <c r="I463" i="55" s="1"/>
  <c r="J495" i="55"/>
  <c r="K495" i="55" s="1"/>
  <c r="I495" i="55" s="1"/>
  <c r="J31" i="55"/>
  <c r="K31" i="55" s="1"/>
  <c r="I31" i="55" s="1"/>
  <c r="J120" i="55"/>
  <c r="K120" i="55" s="1"/>
  <c r="I120" i="55" s="1"/>
  <c r="J278" i="55"/>
  <c r="K278" i="55" s="1"/>
  <c r="I278" i="55" s="1"/>
  <c r="J181" i="55"/>
  <c r="K181" i="55" s="1"/>
  <c r="I181" i="55" s="1"/>
  <c r="J369" i="55"/>
  <c r="K369" i="55" s="1"/>
  <c r="I369" i="55" s="1"/>
  <c r="J361" i="55"/>
  <c r="K361" i="55" s="1"/>
  <c r="I361" i="55" s="1"/>
  <c r="J226" i="55"/>
  <c r="K226" i="55" s="1"/>
  <c r="I226" i="55" s="1"/>
  <c r="J241" i="55"/>
  <c r="K241" i="55" s="1"/>
  <c r="I241" i="55" s="1"/>
  <c r="J165" i="55"/>
  <c r="K165" i="55" s="1"/>
  <c r="I165" i="55" s="1"/>
  <c r="J409" i="55"/>
  <c r="K409" i="55" s="1"/>
  <c r="I409" i="55" s="1"/>
  <c r="J316" i="55"/>
  <c r="K316" i="55" s="1"/>
  <c r="I316" i="55" s="1"/>
  <c r="J416" i="55"/>
  <c r="K416" i="55" s="1"/>
  <c r="I416" i="55" s="1"/>
  <c r="J64" i="55"/>
  <c r="K64" i="55" s="1"/>
  <c r="I64" i="55" s="1"/>
  <c r="J50" i="55"/>
  <c r="K50" i="55" s="1"/>
  <c r="I50" i="55" s="1"/>
  <c r="J485" i="55"/>
  <c r="K485" i="55" s="1"/>
  <c r="I485" i="55" s="1"/>
  <c r="J467" i="55"/>
  <c r="K467" i="55" s="1"/>
  <c r="I467" i="55" s="1"/>
  <c r="J79" i="55"/>
  <c r="K79" i="55" s="1"/>
  <c r="I79" i="55" s="1"/>
  <c r="J501" i="55"/>
  <c r="K501" i="55" s="1"/>
  <c r="I501" i="55" s="1"/>
  <c r="J249" i="55"/>
  <c r="K249" i="55" s="1"/>
  <c r="I249" i="55" s="1"/>
  <c r="J59" i="55"/>
  <c r="K59" i="55" s="1"/>
  <c r="I59" i="55" s="1"/>
  <c r="J195" i="55"/>
  <c r="K195" i="55" s="1"/>
  <c r="I195" i="55" s="1"/>
  <c r="J35" i="55"/>
  <c r="K35" i="55" s="1"/>
  <c r="I35" i="55" s="1"/>
  <c r="J159" i="55"/>
  <c r="K159" i="55" s="1"/>
  <c r="I159" i="55" s="1"/>
  <c r="J365" i="55"/>
  <c r="K365" i="55" s="1"/>
  <c r="I365" i="55" s="1"/>
  <c r="J384" i="55"/>
  <c r="K384" i="55" s="1"/>
  <c r="I384" i="55" s="1"/>
  <c r="J518" i="55"/>
  <c r="K518" i="55" s="1"/>
  <c r="I518" i="55" s="1"/>
  <c r="J466" i="55"/>
  <c r="K466" i="55" s="1"/>
  <c r="I466" i="55" s="1"/>
  <c r="J55" i="55"/>
  <c r="K55" i="55" s="1"/>
  <c r="I55" i="55" s="1"/>
  <c r="J123" i="55"/>
  <c r="K123" i="55" s="1"/>
  <c r="I123" i="55" s="1"/>
  <c r="J482" i="55"/>
  <c r="K482" i="55" s="1"/>
  <c r="I482" i="55" s="1"/>
  <c r="J104" i="55"/>
  <c r="K104" i="55" s="1"/>
  <c r="I104" i="55" s="1"/>
  <c r="J350" i="55"/>
  <c r="K350" i="55" s="1"/>
  <c r="I350" i="55" s="1"/>
  <c r="J497" i="55"/>
  <c r="K497" i="55" s="1"/>
  <c r="I497" i="55" s="1"/>
  <c r="J342" i="55"/>
  <c r="K342" i="55" s="1"/>
  <c r="I342" i="55" s="1"/>
  <c r="J88" i="55"/>
  <c r="K88" i="55" s="1"/>
  <c r="I88" i="55" s="1"/>
  <c r="J101" i="55"/>
  <c r="K101" i="55" s="1"/>
  <c r="I101" i="55" s="1"/>
  <c r="J442" i="55"/>
  <c r="K442" i="55" s="1"/>
  <c r="I442" i="55" s="1"/>
  <c r="J186" i="55"/>
  <c r="K186" i="55" s="1"/>
  <c r="I186" i="55" s="1"/>
  <c r="J156" i="55"/>
  <c r="K156" i="55" s="1"/>
  <c r="I156" i="55" s="1"/>
  <c r="J46" i="55"/>
  <c r="K46" i="55" s="1"/>
  <c r="I46" i="55" s="1"/>
  <c r="J134" i="55"/>
  <c r="K134" i="55" s="1"/>
  <c r="I134" i="55" s="1"/>
  <c r="J515" i="55"/>
  <c r="K515" i="55" s="1"/>
  <c r="I515" i="55" s="1"/>
  <c r="J137" i="55"/>
  <c r="K137" i="55" s="1"/>
  <c r="I137" i="55" s="1"/>
  <c r="J486" i="55"/>
  <c r="K486" i="55" s="1"/>
  <c r="I486" i="55" s="1"/>
  <c r="J287" i="55"/>
  <c r="K287" i="55" s="1"/>
  <c r="I287" i="55" s="1"/>
  <c r="J294" i="55"/>
  <c r="K294" i="55" s="1"/>
  <c r="I294" i="55" s="1"/>
  <c r="J72" i="55"/>
  <c r="K72" i="55" s="1"/>
  <c r="I72" i="55" s="1"/>
  <c r="J160" i="55"/>
  <c r="K160" i="55" s="1"/>
  <c r="I160" i="55" s="1"/>
  <c r="J111" i="55"/>
  <c r="K111" i="55" s="1"/>
  <c r="I111" i="55" s="1"/>
  <c r="J528" i="55"/>
  <c r="K528" i="55" s="1"/>
  <c r="I528" i="55" s="1"/>
  <c r="J232" i="55"/>
  <c r="K232" i="55" s="1"/>
  <c r="I232" i="55" s="1"/>
  <c r="J145" i="55"/>
  <c r="K145" i="55" s="1"/>
  <c r="I145" i="55" s="1"/>
  <c r="J468" i="55"/>
  <c r="K468" i="55" s="1"/>
  <c r="I468" i="55" s="1"/>
  <c r="J345" i="55"/>
  <c r="K345" i="55" s="1"/>
  <c r="I345" i="55" s="1"/>
  <c r="J209" i="55"/>
  <c r="K209" i="55" s="1"/>
  <c r="I209" i="55" s="1"/>
  <c r="J266" i="55"/>
  <c r="K266" i="55" s="1"/>
  <c r="I266" i="55" s="1"/>
  <c r="J393" i="55"/>
  <c r="K393" i="55" s="1"/>
  <c r="I393" i="55" s="1"/>
  <c r="J398" i="55"/>
  <c r="K398" i="55" s="1"/>
  <c r="I398" i="55" s="1"/>
  <c r="J30" i="55"/>
  <c r="K30" i="55" s="1"/>
  <c r="I30" i="55" s="1"/>
  <c r="J297" i="55"/>
  <c r="K297" i="55" s="1"/>
  <c r="I297" i="55" s="1"/>
  <c r="J228" i="55"/>
  <c r="K228" i="55" s="1"/>
  <c r="I228" i="55" s="1"/>
  <c r="J230" i="55"/>
  <c r="K230" i="55" s="1"/>
  <c r="I230" i="55" s="1"/>
  <c r="J299" i="55"/>
  <c r="K299" i="55" s="1"/>
  <c r="I299" i="55" s="1"/>
  <c r="J68" i="55"/>
  <c r="K68" i="55" s="1"/>
  <c r="I68" i="55" s="1"/>
  <c r="J158" i="55"/>
  <c r="K158" i="55" s="1"/>
  <c r="I158" i="55" s="1"/>
  <c r="J396" i="55"/>
  <c r="K396" i="55" s="1"/>
  <c r="I396" i="55" s="1"/>
  <c r="J392" i="55"/>
  <c r="K392" i="55" s="1"/>
  <c r="I392" i="55" s="1"/>
  <c r="J236" i="55"/>
  <c r="K236" i="55" s="1"/>
  <c r="I236" i="55" s="1"/>
  <c r="J189" i="55"/>
  <c r="K189" i="55" s="1"/>
  <c r="I189" i="55" s="1"/>
  <c r="J359" i="55"/>
  <c r="K359" i="55" s="1"/>
  <c r="I359" i="55" s="1"/>
  <c r="J320" i="55"/>
  <c r="K320" i="55" s="1"/>
  <c r="I320" i="55" s="1"/>
  <c r="J523" i="55"/>
  <c r="K523" i="55" s="1"/>
  <c r="I523" i="55" s="1"/>
  <c r="J340" i="55"/>
  <c r="K340" i="55" s="1"/>
  <c r="I340" i="55" s="1"/>
  <c r="J54" i="55"/>
  <c r="K54" i="55" s="1"/>
  <c r="I54" i="55" s="1"/>
  <c r="J109" i="55"/>
  <c r="K109" i="55" s="1"/>
  <c r="I109" i="55" s="1"/>
  <c r="J455" i="55"/>
  <c r="K455" i="55" s="1"/>
  <c r="I455" i="55" s="1"/>
  <c r="J257" i="55"/>
  <c r="K257" i="55" s="1"/>
  <c r="I257" i="55" s="1"/>
  <c r="J139" i="55"/>
  <c r="K139" i="55" s="1"/>
  <c r="I139" i="55" s="1"/>
  <c r="J421" i="55"/>
  <c r="K421" i="55" s="1"/>
  <c r="I421" i="55" s="1"/>
  <c r="J335" i="55"/>
  <c r="K335" i="55" s="1"/>
  <c r="I335" i="55" s="1"/>
  <c r="J450" i="55"/>
  <c r="K450" i="55" s="1"/>
  <c r="I450" i="55" s="1"/>
  <c r="J90" i="55"/>
  <c r="K90" i="55" s="1"/>
  <c r="I90" i="55" s="1"/>
  <c r="J413" i="55"/>
  <c r="K413" i="55" s="1"/>
  <c r="I413" i="55" s="1"/>
  <c r="J126" i="55"/>
  <c r="K126" i="55" s="1"/>
  <c r="I126" i="55" s="1"/>
  <c r="J276" i="55"/>
  <c r="K276" i="55" s="1"/>
  <c r="I276" i="55" s="1"/>
  <c r="J14" i="55"/>
  <c r="J13" i="55"/>
  <c r="K13" i="55" l="1"/>
  <c r="I13" i="55" s="1"/>
  <c r="K14" i="55"/>
  <c r="I14" i="55" s="1"/>
  <c r="B311" i="54" l="1"/>
  <c r="E311" i="54" s="1"/>
  <c r="O311" i="54"/>
  <c r="J311" i="54"/>
  <c r="B267" i="54"/>
  <c r="B11" i="54"/>
  <c r="B171" i="54"/>
  <c r="B199" i="54"/>
  <c r="B87" i="54"/>
  <c r="B100" i="54"/>
  <c r="B297" i="54"/>
  <c r="B38" i="54"/>
  <c r="B185" i="54"/>
  <c r="B13" i="54"/>
  <c r="B91" i="54"/>
  <c r="B179" i="54"/>
  <c r="B46" i="54"/>
  <c r="B163" i="54"/>
  <c r="B61" i="54"/>
  <c r="B149" i="54"/>
  <c r="B78" i="54"/>
  <c r="B41" i="54"/>
  <c r="B234" i="54"/>
  <c r="B158" i="54"/>
  <c r="B30" i="54"/>
  <c r="B240" i="54"/>
  <c r="B201" i="54"/>
  <c r="B249" i="54"/>
  <c r="B146" i="54"/>
  <c r="B47" i="54"/>
  <c r="B250" i="54"/>
  <c r="B191" i="54"/>
  <c r="B290" i="54"/>
  <c r="B284" i="54"/>
  <c r="B233" i="54"/>
  <c r="B231" i="54"/>
  <c r="B299" i="54"/>
  <c r="B19" i="54"/>
  <c r="B168" i="54"/>
  <c r="B241" i="54"/>
  <c r="B54" i="54"/>
  <c r="B227" i="54"/>
  <c r="B18" i="54"/>
  <c r="B129" i="54"/>
  <c r="B197" i="54"/>
  <c r="B157" i="54"/>
  <c r="B259" i="54"/>
  <c r="B70" i="54"/>
  <c r="B75" i="54"/>
  <c r="B298" i="54"/>
  <c r="B27" i="54"/>
  <c r="B48" i="54"/>
  <c r="B257" i="54"/>
  <c r="B276" i="54"/>
  <c r="B62" i="54"/>
  <c r="B73" i="54"/>
  <c r="B294" i="54"/>
  <c r="B187" i="54"/>
  <c r="B135" i="54"/>
  <c r="B51" i="54"/>
  <c r="B85" i="54"/>
  <c r="B211" i="54"/>
  <c r="B305" i="54"/>
  <c r="B193" i="54"/>
  <c r="B93" i="54"/>
  <c r="B49" i="54"/>
  <c r="B92" i="54"/>
  <c r="B262" i="54"/>
  <c r="B98" i="54"/>
  <c r="B155" i="54"/>
  <c r="B141" i="54"/>
  <c r="B119" i="54"/>
  <c r="B20" i="54"/>
  <c r="B29" i="54"/>
  <c r="B245" i="54"/>
  <c r="B99" i="54"/>
  <c r="B190" i="54"/>
  <c r="B270" i="54"/>
  <c r="B39" i="54"/>
  <c r="B145" i="54"/>
  <c r="B229" i="54"/>
  <c r="B189" i="54"/>
  <c r="B42" i="54"/>
  <c r="B281" i="54"/>
  <c r="B308" i="54"/>
  <c r="B274" i="54"/>
  <c r="B90" i="54"/>
  <c r="B255" i="54"/>
  <c r="B122" i="54"/>
  <c r="B111" i="54"/>
  <c r="B136" i="54"/>
  <c r="B178" i="54"/>
  <c r="B152" i="54"/>
  <c r="B236" i="54"/>
  <c r="B117" i="54"/>
  <c r="B225" i="54"/>
  <c r="B143" i="54"/>
  <c r="B12" i="54"/>
  <c r="B115" i="54"/>
  <c r="B275" i="54"/>
  <c r="B80" i="54"/>
  <c r="B166" i="54"/>
  <c r="B24" i="54"/>
  <c r="B254" i="54"/>
  <c r="B186" i="54"/>
  <c r="B45" i="54"/>
  <c r="B291" i="54"/>
  <c r="B172" i="54"/>
  <c r="B14" i="54"/>
  <c r="B162" i="54"/>
  <c r="B302" i="54"/>
  <c r="B35" i="54"/>
  <c r="B239" i="54"/>
  <c r="B207" i="54"/>
  <c r="B309" i="54"/>
  <c r="B183" i="54"/>
  <c r="B235" i="54"/>
  <c r="B21" i="54"/>
  <c r="B36" i="54"/>
  <c r="B52" i="54"/>
  <c r="B28" i="54"/>
  <c r="B278" i="54"/>
  <c r="B66" i="54"/>
  <c r="B79" i="54"/>
  <c r="B65" i="54"/>
  <c r="B271" i="54"/>
  <c r="B221" i="54"/>
  <c r="B242" i="54"/>
  <c r="B293" i="54"/>
  <c r="B202" i="54"/>
  <c r="B68" i="54"/>
  <c r="B43" i="54"/>
  <c r="B120" i="54"/>
  <c r="B223" i="54"/>
  <c r="B283" i="54"/>
  <c r="B260" i="54"/>
  <c r="B176" i="54"/>
  <c r="B102" i="54"/>
  <c r="B256" i="54"/>
  <c r="B169" i="54"/>
  <c r="B161" i="54"/>
  <c r="B289" i="54"/>
  <c r="B15" i="54"/>
  <c r="B127" i="54"/>
  <c r="B184" i="54"/>
  <c r="B50" i="54"/>
  <c r="B55" i="54"/>
  <c r="B312" i="54"/>
  <c r="B113" i="54"/>
  <c r="B292" i="54"/>
  <c r="B138" i="54"/>
  <c r="B23" i="54"/>
  <c r="B306" i="54"/>
  <c r="B261" i="54"/>
  <c r="B170" i="54"/>
  <c r="B313" i="54"/>
  <c r="B57" i="54"/>
  <c r="B137" i="54"/>
  <c r="B107" i="54"/>
  <c r="B64" i="54"/>
  <c r="B125" i="54"/>
  <c r="B114" i="54"/>
  <c r="B210" i="54"/>
  <c r="B208" i="54"/>
  <c r="B174" i="54"/>
  <c r="B130" i="54"/>
  <c r="B287" i="54"/>
  <c r="B89" i="54"/>
  <c r="B140" i="54"/>
  <c r="B128" i="54"/>
  <c r="B151" i="54"/>
  <c r="B44" i="54"/>
  <c r="B134" i="54"/>
  <c r="B204" i="54"/>
  <c r="B194" i="54"/>
  <c r="B209" i="54"/>
  <c r="B273" i="54"/>
  <c r="B121" i="54"/>
  <c r="B212" i="54"/>
  <c r="B106" i="54"/>
  <c r="B67" i="54"/>
  <c r="B124" i="54"/>
  <c r="B53" i="54"/>
  <c r="B310" i="54"/>
  <c r="B192" i="54"/>
  <c r="B109" i="54"/>
  <c r="B277" i="54"/>
  <c r="B40" i="54"/>
  <c r="B279" i="54"/>
  <c r="B263" i="54"/>
  <c r="B180" i="54"/>
  <c r="B265" i="54"/>
  <c r="B56" i="54"/>
  <c r="B71" i="54"/>
  <c r="B244" i="54"/>
  <c r="B196" i="54"/>
  <c r="B238" i="54"/>
  <c r="B307" i="54"/>
  <c r="B246" i="54"/>
  <c r="B200" i="54"/>
  <c r="B95" i="54"/>
  <c r="B198" i="54"/>
  <c r="B31" i="54"/>
  <c r="B156" i="54"/>
  <c r="B230" i="54"/>
  <c r="B252" i="54"/>
  <c r="B81" i="54"/>
  <c r="B94" i="54"/>
  <c r="B72" i="54"/>
  <c r="B296" i="54"/>
  <c r="B59" i="54"/>
  <c r="B104" i="54"/>
  <c r="B253" i="54"/>
  <c r="B243" i="54"/>
  <c r="B63" i="54"/>
  <c r="B251" i="54"/>
  <c r="B131" i="54"/>
  <c r="B213" i="54"/>
  <c r="B26" i="54"/>
  <c r="B33" i="54"/>
  <c r="B148" i="54"/>
  <c r="B247" i="54"/>
  <c r="B17" i="54"/>
  <c r="B218" i="54"/>
  <c r="B181" i="54"/>
  <c r="B37" i="54"/>
  <c r="B300" i="54"/>
  <c r="B83" i="54"/>
  <c r="B112" i="54"/>
  <c r="B266" i="54"/>
  <c r="B282" i="54"/>
  <c r="B25" i="54"/>
  <c r="B101" i="54"/>
  <c r="B77" i="54"/>
  <c r="B269" i="54"/>
  <c r="B123" i="54"/>
  <c r="B264" i="54"/>
  <c r="B173" i="54"/>
  <c r="B304" i="54"/>
  <c r="B232" i="54"/>
  <c r="B159" i="54"/>
  <c r="B160" i="54"/>
  <c r="B195" i="54"/>
  <c r="B164" i="54"/>
  <c r="B165" i="54"/>
  <c r="B224" i="54"/>
  <c r="B285" i="54"/>
  <c r="B220" i="54"/>
  <c r="B147" i="54"/>
  <c r="B154" i="54"/>
  <c r="B86" i="54"/>
  <c r="B272" i="54"/>
  <c r="B203" i="54"/>
  <c r="B32" i="54"/>
  <c r="B144" i="54"/>
  <c r="B222" i="54"/>
  <c r="B215" i="54"/>
  <c r="B280" i="54"/>
  <c r="B153" i="54"/>
  <c r="B188" i="54"/>
  <c r="B103" i="54"/>
  <c r="B116" i="54"/>
  <c r="B182" i="54"/>
  <c r="B16" i="54"/>
  <c r="B96" i="54"/>
  <c r="B74" i="54"/>
  <c r="B132" i="54"/>
  <c r="B69" i="54"/>
  <c r="B139" i="54"/>
  <c r="B268" i="54"/>
  <c r="B133" i="54"/>
  <c r="B142" i="54"/>
  <c r="B84" i="54"/>
  <c r="B108" i="54"/>
  <c r="B167" i="54"/>
  <c r="B150" i="54"/>
  <c r="B228" i="54"/>
  <c r="B110" i="54"/>
  <c r="B34" i="54"/>
  <c r="B22" i="54"/>
  <c r="B175" i="54"/>
  <c r="B214" i="54"/>
  <c r="B82" i="54"/>
  <c r="B301" i="54"/>
  <c r="B226" i="54"/>
  <c r="B206" i="54"/>
  <c r="B105" i="54"/>
  <c r="B219" i="54"/>
  <c r="B177" i="54"/>
  <c r="B248" i="54"/>
  <c r="B295" i="54"/>
  <c r="B217" i="54"/>
  <c r="B216" i="54"/>
  <c r="B126" i="54"/>
  <c r="B205" i="54"/>
  <c r="B286" i="54"/>
  <c r="B288" i="54"/>
  <c r="B118" i="54"/>
  <c r="B97" i="54"/>
  <c r="B76" i="54"/>
  <c r="B60" i="54"/>
  <c r="B237" i="54"/>
  <c r="B303" i="54"/>
  <c r="B258" i="54"/>
  <c r="B88" i="54"/>
  <c r="B58" i="54"/>
  <c r="AA311" i="54" l="1"/>
  <c r="F311" i="54"/>
  <c r="D311" i="54"/>
  <c r="L311" i="54"/>
  <c r="K311" i="54"/>
  <c r="Q311" i="54"/>
  <c r="X311" i="54"/>
  <c r="Z311" i="54"/>
  <c r="S311" i="54"/>
  <c r="I311" i="54"/>
  <c r="U311" i="54"/>
  <c r="V311" i="54"/>
  <c r="P311" i="54"/>
  <c r="N311" i="54"/>
  <c r="Y311" i="54"/>
  <c r="G311" i="54"/>
  <c r="C311" i="54"/>
  <c r="T311" i="54"/>
  <c r="J303" i="54"/>
  <c r="G303" i="54"/>
  <c r="I303" i="54"/>
  <c r="E303" i="54"/>
  <c r="U303" i="54"/>
  <c r="S303" i="54"/>
  <c r="V303" i="54"/>
  <c r="X303" i="54"/>
  <c r="AA303" i="54"/>
  <c r="Y303" i="54"/>
  <c r="Q303" i="54"/>
  <c r="T303" i="54"/>
  <c r="L303" i="54"/>
  <c r="O303" i="54"/>
  <c r="F303" i="54"/>
  <c r="C303" i="54"/>
  <c r="Z303" i="54"/>
  <c r="D303" i="54"/>
  <c r="P303" i="54"/>
  <c r="N303" i="54"/>
  <c r="K303" i="54"/>
  <c r="J97" i="54"/>
  <c r="Q97" i="54"/>
  <c r="S97" i="54"/>
  <c r="N97" i="54"/>
  <c r="L97" i="54"/>
  <c r="Z97" i="54"/>
  <c r="X97" i="54"/>
  <c r="E97" i="54"/>
  <c r="D97" i="54"/>
  <c r="I97" i="54"/>
  <c r="G97" i="54"/>
  <c r="K97" i="54"/>
  <c r="T97" i="54"/>
  <c r="P97" i="54"/>
  <c r="O97" i="54"/>
  <c r="Y97" i="54"/>
  <c r="F97" i="54"/>
  <c r="U97" i="54"/>
  <c r="AA97" i="54"/>
  <c r="C97" i="54"/>
  <c r="V97" i="54"/>
  <c r="G205" i="54"/>
  <c r="Z205" i="54"/>
  <c r="U205" i="54"/>
  <c r="V205" i="54"/>
  <c r="E205" i="54"/>
  <c r="Y205" i="54"/>
  <c r="F205" i="54"/>
  <c r="C205" i="54"/>
  <c r="D205" i="54"/>
  <c r="K205" i="54"/>
  <c r="Q205" i="54"/>
  <c r="O205" i="54"/>
  <c r="X205" i="54"/>
  <c r="W205" i="54" s="1"/>
  <c r="L205" i="54"/>
  <c r="T205" i="54"/>
  <c r="AA205" i="54"/>
  <c r="P205" i="54"/>
  <c r="N205" i="54"/>
  <c r="M205" i="54" s="1"/>
  <c r="I205" i="54"/>
  <c r="S205" i="54"/>
  <c r="J205" i="54"/>
  <c r="Z295" i="54"/>
  <c r="J295" i="54"/>
  <c r="E295" i="54"/>
  <c r="I295" i="54"/>
  <c r="U295" i="54"/>
  <c r="S295" i="54"/>
  <c r="N295" i="54"/>
  <c r="T295" i="54"/>
  <c r="L295" i="54"/>
  <c r="F295" i="54"/>
  <c r="X295" i="54"/>
  <c r="Y295" i="54"/>
  <c r="AA295" i="54"/>
  <c r="O295" i="54"/>
  <c r="V295" i="54"/>
  <c r="Q295" i="54"/>
  <c r="G295" i="54"/>
  <c r="P295" i="54"/>
  <c r="C295" i="54"/>
  <c r="D295" i="54"/>
  <c r="K295" i="54"/>
  <c r="X105" i="54"/>
  <c r="V105" i="54"/>
  <c r="S105" i="54"/>
  <c r="F105" i="54"/>
  <c r="E105" i="54"/>
  <c r="P105" i="54"/>
  <c r="L105" i="54"/>
  <c r="U105" i="54"/>
  <c r="C105" i="54"/>
  <c r="G105" i="54"/>
  <c r="I105" i="54"/>
  <c r="Y105" i="54"/>
  <c r="O105" i="54"/>
  <c r="K105" i="54"/>
  <c r="Z105" i="54"/>
  <c r="AA105" i="54"/>
  <c r="N105" i="54"/>
  <c r="D105" i="54"/>
  <c r="T105" i="54"/>
  <c r="J105" i="54"/>
  <c r="Q105" i="54"/>
  <c r="Q82" i="54"/>
  <c r="Z82" i="54"/>
  <c r="N82" i="54"/>
  <c r="J82" i="54"/>
  <c r="G82" i="54"/>
  <c r="O82" i="54"/>
  <c r="D82" i="54"/>
  <c r="E82" i="54"/>
  <c r="X82" i="54"/>
  <c r="S82" i="54"/>
  <c r="V82" i="54"/>
  <c r="K82" i="54"/>
  <c r="U82" i="54"/>
  <c r="Y82" i="54"/>
  <c r="C82" i="54"/>
  <c r="I82" i="54"/>
  <c r="T82" i="54"/>
  <c r="L82" i="54"/>
  <c r="F82" i="54"/>
  <c r="P82" i="54"/>
  <c r="AA82" i="54"/>
  <c r="E34" i="54"/>
  <c r="F34" i="54"/>
  <c r="AA34" i="54"/>
  <c r="T34" i="54"/>
  <c r="O34" i="54"/>
  <c r="Y34" i="54"/>
  <c r="C34" i="54"/>
  <c r="D34" i="54"/>
  <c r="L34" i="54"/>
  <c r="Q34" i="54"/>
  <c r="Z34" i="54"/>
  <c r="J34" i="54"/>
  <c r="P34" i="54"/>
  <c r="K34" i="54"/>
  <c r="I34" i="54"/>
  <c r="V34" i="54"/>
  <c r="N34" i="54"/>
  <c r="G34" i="54"/>
  <c r="X34" i="54"/>
  <c r="U34" i="54"/>
  <c r="S34" i="54"/>
  <c r="R34" i="54" s="1"/>
  <c r="AA167" i="54"/>
  <c r="D167" i="54"/>
  <c r="K167" i="54"/>
  <c r="E167" i="54"/>
  <c r="P167" i="54"/>
  <c r="C167" i="54"/>
  <c r="F167" i="54"/>
  <c r="Y167" i="54"/>
  <c r="U167" i="54"/>
  <c r="Z167" i="54"/>
  <c r="T167" i="54"/>
  <c r="N167" i="54"/>
  <c r="I167" i="54"/>
  <c r="L167" i="54"/>
  <c r="G167" i="54"/>
  <c r="X167" i="54"/>
  <c r="V167" i="54"/>
  <c r="Q167" i="54"/>
  <c r="J167" i="54"/>
  <c r="S167" i="54"/>
  <c r="O167" i="54"/>
  <c r="E133" i="54"/>
  <c r="I133" i="54"/>
  <c r="P133" i="54"/>
  <c r="K133" i="54"/>
  <c r="D133" i="54"/>
  <c r="N133" i="54"/>
  <c r="O133" i="54"/>
  <c r="Z133" i="54"/>
  <c r="L133" i="54"/>
  <c r="Y133" i="54"/>
  <c r="G133" i="54"/>
  <c r="F133" i="54"/>
  <c r="J133" i="54"/>
  <c r="Q133" i="54"/>
  <c r="X133" i="54"/>
  <c r="V133" i="54"/>
  <c r="T133" i="54"/>
  <c r="S133" i="54"/>
  <c r="C133" i="54"/>
  <c r="U133" i="54"/>
  <c r="AA133" i="54"/>
  <c r="P132" i="54"/>
  <c r="N132" i="54"/>
  <c r="M132" i="54" s="1"/>
  <c r="T132" i="54"/>
  <c r="C132" i="54"/>
  <c r="E132" i="54"/>
  <c r="J132" i="54"/>
  <c r="F132" i="54"/>
  <c r="X132" i="54"/>
  <c r="G132" i="54"/>
  <c r="L132" i="54"/>
  <c r="S132" i="54"/>
  <c r="D132" i="54"/>
  <c r="Y132" i="54"/>
  <c r="Z132" i="54"/>
  <c r="V132" i="54"/>
  <c r="O132" i="54"/>
  <c r="Q132" i="54"/>
  <c r="K132" i="54"/>
  <c r="AA132" i="54"/>
  <c r="U132" i="54"/>
  <c r="I132" i="54"/>
  <c r="E182" i="54"/>
  <c r="U182" i="54"/>
  <c r="C182" i="54"/>
  <c r="Q182" i="54"/>
  <c r="Z182" i="54"/>
  <c r="AA182" i="54"/>
  <c r="I182" i="54"/>
  <c r="D182" i="54"/>
  <c r="X182" i="54"/>
  <c r="K182" i="54"/>
  <c r="F182" i="54"/>
  <c r="V182" i="54"/>
  <c r="L182" i="54"/>
  <c r="S182" i="54"/>
  <c r="R182" i="54" s="1"/>
  <c r="T182" i="54"/>
  <c r="N182" i="54"/>
  <c r="O182" i="54"/>
  <c r="P182" i="54"/>
  <c r="G182" i="54"/>
  <c r="J182" i="54"/>
  <c r="Y182" i="54"/>
  <c r="Z153" i="54"/>
  <c r="G153" i="54"/>
  <c r="Q153" i="54"/>
  <c r="C153" i="54"/>
  <c r="X153" i="54"/>
  <c r="N153" i="54"/>
  <c r="O153" i="54"/>
  <c r="U153" i="54"/>
  <c r="K153" i="54"/>
  <c r="V153" i="54"/>
  <c r="J153" i="54"/>
  <c r="Y153" i="54"/>
  <c r="T153" i="54"/>
  <c r="P153" i="54"/>
  <c r="I153" i="54"/>
  <c r="E153" i="54"/>
  <c r="S153" i="54"/>
  <c r="R153" i="54" s="1"/>
  <c r="AA153" i="54"/>
  <c r="L153" i="54"/>
  <c r="F153" i="54"/>
  <c r="D153" i="54"/>
  <c r="Y144" i="54"/>
  <c r="E144" i="54"/>
  <c r="I144" i="54"/>
  <c r="J144" i="54"/>
  <c r="AA144" i="54"/>
  <c r="Q144" i="54"/>
  <c r="V144" i="54"/>
  <c r="S144" i="54"/>
  <c r="F144" i="54"/>
  <c r="K144" i="54"/>
  <c r="P144" i="54"/>
  <c r="X144" i="54"/>
  <c r="W144" i="54" s="1"/>
  <c r="D144" i="54"/>
  <c r="N144" i="54"/>
  <c r="C144" i="54"/>
  <c r="T144" i="54"/>
  <c r="Z144" i="54"/>
  <c r="L144" i="54"/>
  <c r="O144" i="54"/>
  <c r="G144" i="54"/>
  <c r="U144" i="54"/>
  <c r="K86" i="54"/>
  <c r="I86" i="54"/>
  <c r="D86" i="54"/>
  <c r="Q86" i="54"/>
  <c r="L86" i="54"/>
  <c r="S86" i="54"/>
  <c r="Z86" i="54"/>
  <c r="O86" i="54"/>
  <c r="E86" i="54"/>
  <c r="P86" i="54"/>
  <c r="N86" i="54"/>
  <c r="X86" i="54"/>
  <c r="T86" i="54"/>
  <c r="Y86" i="54"/>
  <c r="V86" i="54"/>
  <c r="U86" i="54"/>
  <c r="F86" i="54"/>
  <c r="J86" i="54"/>
  <c r="G86" i="54"/>
  <c r="AA86" i="54"/>
  <c r="C86" i="54"/>
  <c r="T285" i="54"/>
  <c r="E285" i="54"/>
  <c r="S285" i="54"/>
  <c r="N285" i="54"/>
  <c r="C285" i="54"/>
  <c r="X285" i="54"/>
  <c r="K285" i="54"/>
  <c r="Q285" i="54"/>
  <c r="I285" i="54"/>
  <c r="U285" i="54"/>
  <c r="V285" i="54"/>
  <c r="L285" i="54"/>
  <c r="D285" i="54"/>
  <c r="P285" i="54"/>
  <c r="AA285" i="54"/>
  <c r="Y285" i="54"/>
  <c r="J285" i="54"/>
  <c r="O285" i="54"/>
  <c r="G285" i="54"/>
  <c r="F285" i="54"/>
  <c r="Z285" i="54"/>
  <c r="X195" i="54"/>
  <c r="E195" i="54"/>
  <c r="U195" i="54"/>
  <c r="T195" i="54"/>
  <c r="AA195" i="54"/>
  <c r="P195" i="54"/>
  <c r="G195" i="54"/>
  <c r="O195" i="54"/>
  <c r="L195" i="54"/>
  <c r="Z195" i="54"/>
  <c r="K195" i="54"/>
  <c r="F195" i="54"/>
  <c r="N195" i="54"/>
  <c r="M195" i="54" s="1"/>
  <c r="Q195" i="54"/>
  <c r="Y195" i="54"/>
  <c r="J195" i="54"/>
  <c r="I195" i="54"/>
  <c r="V195" i="54"/>
  <c r="D195" i="54"/>
  <c r="C195" i="54"/>
  <c r="S195" i="54"/>
  <c r="R195" i="54" s="1"/>
  <c r="O304" i="54"/>
  <c r="U304" i="54"/>
  <c r="K304" i="54"/>
  <c r="G304" i="54"/>
  <c r="I304" i="54"/>
  <c r="V304" i="54"/>
  <c r="X304" i="54"/>
  <c r="L304" i="54"/>
  <c r="N304" i="54"/>
  <c r="P304" i="54"/>
  <c r="J304" i="54"/>
  <c r="E304" i="54"/>
  <c r="D304" i="54"/>
  <c r="Z304" i="54"/>
  <c r="S304" i="54"/>
  <c r="C304" i="54"/>
  <c r="F304" i="54"/>
  <c r="Q304" i="54"/>
  <c r="Y304" i="54"/>
  <c r="T304" i="54"/>
  <c r="AA304" i="54"/>
  <c r="D269" i="54"/>
  <c r="K269" i="54"/>
  <c r="L269" i="54"/>
  <c r="X269" i="54"/>
  <c r="I269" i="54"/>
  <c r="N269" i="54"/>
  <c r="J269" i="54"/>
  <c r="O269" i="54"/>
  <c r="F269" i="54"/>
  <c r="S269" i="54"/>
  <c r="U269" i="54"/>
  <c r="Y269" i="54"/>
  <c r="T269" i="54"/>
  <c r="Q269" i="54"/>
  <c r="V269" i="54"/>
  <c r="C269" i="54"/>
  <c r="P269" i="54"/>
  <c r="AA269" i="54"/>
  <c r="G269" i="54"/>
  <c r="E269" i="54"/>
  <c r="Z269" i="54"/>
  <c r="U282" i="54"/>
  <c r="C282" i="54"/>
  <c r="X282" i="54"/>
  <c r="AA282" i="54"/>
  <c r="Z282" i="54"/>
  <c r="O282" i="54"/>
  <c r="I282" i="54"/>
  <c r="T282" i="54"/>
  <c r="G282" i="54"/>
  <c r="D282" i="54"/>
  <c r="L282" i="54"/>
  <c r="Q282" i="54"/>
  <c r="K282" i="54"/>
  <c r="J282" i="54"/>
  <c r="E282" i="54"/>
  <c r="V282" i="54"/>
  <c r="Y282" i="54"/>
  <c r="F282" i="54"/>
  <c r="S282" i="54"/>
  <c r="P282" i="54"/>
  <c r="N282" i="54"/>
  <c r="S300" i="54"/>
  <c r="N300" i="54"/>
  <c r="Q300" i="54"/>
  <c r="E300" i="54"/>
  <c r="D300" i="54"/>
  <c r="O300" i="54"/>
  <c r="T300" i="54"/>
  <c r="X300" i="54"/>
  <c r="G300" i="54"/>
  <c r="P300" i="54"/>
  <c r="AA300" i="54"/>
  <c r="C300" i="54"/>
  <c r="Z300" i="54"/>
  <c r="I300" i="54"/>
  <c r="J300" i="54"/>
  <c r="K300" i="54"/>
  <c r="U300" i="54"/>
  <c r="F300" i="54"/>
  <c r="V300" i="54"/>
  <c r="Y300" i="54"/>
  <c r="L300" i="54"/>
  <c r="S17" i="54"/>
  <c r="E17" i="54"/>
  <c r="D17" i="54"/>
  <c r="J17" i="54"/>
  <c r="U17" i="54"/>
  <c r="T17" i="54"/>
  <c r="L17" i="54"/>
  <c r="X17" i="54"/>
  <c r="Z17" i="54"/>
  <c r="Q17" i="54"/>
  <c r="F17" i="54"/>
  <c r="Y17" i="54"/>
  <c r="C17" i="54"/>
  <c r="I17" i="54"/>
  <c r="O17" i="54"/>
  <c r="P17" i="54"/>
  <c r="V17" i="54"/>
  <c r="AA17" i="54"/>
  <c r="G17" i="54"/>
  <c r="N17" i="54"/>
  <c r="K17" i="54"/>
  <c r="I26" i="54"/>
  <c r="S26" i="54"/>
  <c r="G26" i="54"/>
  <c r="V26" i="54"/>
  <c r="L26" i="54"/>
  <c r="P26" i="54"/>
  <c r="D26" i="54"/>
  <c r="T26" i="54"/>
  <c r="Z26" i="54"/>
  <c r="J26" i="54"/>
  <c r="C26" i="54"/>
  <c r="U26" i="54"/>
  <c r="AA26" i="54"/>
  <c r="E26" i="54"/>
  <c r="Y26" i="54"/>
  <c r="O26" i="54"/>
  <c r="N26" i="54"/>
  <c r="F26" i="54"/>
  <c r="Q26" i="54"/>
  <c r="X26" i="54"/>
  <c r="K26" i="54"/>
  <c r="S63" i="54"/>
  <c r="AA63" i="54"/>
  <c r="P63" i="54"/>
  <c r="Z63" i="54"/>
  <c r="Y63" i="54"/>
  <c r="Q63" i="54"/>
  <c r="D63" i="54"/>
  <c r="F63" i="54"/>
  <c r="X63" i="54"/>
  <c r="J63" i="54"/>
  <c r="T63" i="54"/>
  <c r="N63" i="54"/>
  <c r="E63" i="54"/>
  <c r="K63" i="54"/>
  <c r="I63" i="54"/>
  <c r="G63" i="54"/>
  <c r="V63" i="54"/>
  <c r="U63" i="54"/>
  <c r="O63" i="54"/>
  <c r="C63" i="54"/>
  <c r="L63" i="54"/>
  <c r="AA59" i="54"/>
  <c r="L59" i="54"/>
  <c r="I59" i="54"/>
  <c r="Q59" i="54"/>
  <c r="Y59" i="54"/>
  <c r="T59" i="54"/>
  <c r="P59" i="54"/>
  <c r="J59" i="54"/>
  <c r="D59" i="54"/>
  <c r="G59" i="54"/>
  <c r="C59" i="54"/>
  <c r="S59" i="54"/>
  <c r="V59" i="54"/>
  <c r="U59" i="54"/>
  <c r="X59" i="54"/>
  <c r="F59" i="54"/>
  <c r="K59" i="54"/>
  <c r="O59" i="54"/>
  <c r="Z59" i="54"/>
  <c r="E59" i="54"/>
  <c r="N59" i="54"/>
  <c r="M59" i="54" s="1"/>
  <c r="G81" i="54"/>
  <c r="N81" i="54"/>
  <c r="X81" i="54"/>
  <c r="L81" i="54"/>
  <c r="V81" i="54"/>
  <c r="C81" i="54"/>
  <c r="S81" i="54"/>
  <c r="T81" i="54"/>
  <c r="Z81" i="54"/>
  <c r="AA81" i="54"/>
  <c r="I81" i="54"/>
  <c r="D81" i="54"/>
  <c r="O81" i="54"/>
  <c r="Y81" i="54"/>
  <c r="P81" i="54"/>
  <c r="F81" i="54"/>
  <c r="J81" i="54"/>
  <c r="U81" i="54"/>
  <c r="K81" i="54"/>
  <c r="E81" i="54"/>
  <c r="Q81" i="54"/>
  <c r="N31" i="54"/>
  <c r="Z31" i="54"/>
  <c r="V31" i="54"/>
  <c r="X31" i="54"/>
  <c r="F31" i="54"/>
  <c r="C31" i="54"/>
  <c r="D31" i="54"/>
  <c r="O31" i="54"/>
  <c r="E31" i="54"/>
  <c r="Q31" i="54"/>
  <c r="J31" i="54"/>
  <c r="P31" i="54"/>
  <c r="Y31" i="54"/>
  <c r="K31" i="54"/>
  <c r="U31" i="54"/>
  <c r="T31" i="54"/>
  <c r="I31" i="54"/>
  <c r="S31" i="54"/>
  <c r="L31" i="54"/>
  <c r="AA31" i="54"/>
  <c r="G31" i="54"/>
  <c r="L246" i="54"/>
  <c r="P246" i="54"/>
  <c r="K246" i="54"/>
  <c r="N246" i="54"/>
  <c r="Y246" i="54"/>
  <c r="O246" i="54"/>
  <c r="V246" i="54"/>
  <c r="C246" i="54"/>
  <c r="I246" i="54"/>
  <c r="G246" i="54"/>
  <c r="AA246" i="54"/>
  <c r="F246" i="54"/>
  <c r="S246" i="54"/>
  <c r="T246" i="54"/>
  <c r="U246" i="54"/>
  <c r="D246" i="54"/>
  <c r="X246" i="54"/>
  <c r="Q246" i="54"/>
  <c r="J246" i="54"/>
  <c r="Z246" i="54"/>
  <c r="E246" i="54"/>
  <c r="S244" i="54"/>
  <c r="G244" i="54"/>
  <c r="O244" i="54"/>
  <c r="J244" i="54"/>
  <c r="C244" i="54"/>
  <c r="Y244" i="54"/>
  <c r="E244" i="54"/>
  <c r="L244" i="54"/>
  <c r="AA244" i="54"/>
  <c r="N244" i="54"/>
  <c r="U244" i="54"/>
  <c r="P244" i="54"/>
  <c r="X244" i="54"/>
  <c r="F244" i="54"/>
  <c r="I244" i="54"/>
  <c r="Q244" i="54"/>
  <c r="V244" i="54"/>
  <c r="T244" i="54"/>
  <c r="Z244" i="54"/>
  <c r="D244" i="54"/>
  <c r="K244" i="54"/>
  <c r="L180" i="54"/>
  <c r="C180" i="54"/>
  <c r="D180" i="54"/>
  <c r="V180" i="54"/>
  <c r="P180" i="54"/>
  <c r="AA180" i="54"/>
  <c r="E180" i="54"/>
  <c r="F180" i="54"/>
  <c r="N180" i="54"/>
  <c r="Q180" i="54"/>
  <c r="I180" i="54"/>
  <c r="O180" i="54"/>
  <c r="U180" i="54"/>
  <c r="Z180" i="54"/>
  <c r="Y180" i="54"/>
  <c r="G180" i="54"/>
  <c r="T180" i="54"/>
  <c r="K180" i="54"/>
  <c r="X180" i="54"/>
  <c r="W180" i="54" s="1"/>
  <c r="S180" i="54"/>
  <c r="J180" i="54"/>
  <c r="Z277" i="54"/>
  <c r="Q277" i="54"/>
  <c r="Y277" i="54"/>
  <c r="I277" i="54"/>
  <c r="N277" i="54"/>
  <c r="V277" i="54"/>
  <c r="T277" i="54"/>
  <c r="O277" i="54"/>
  <c r="K277" i="54"/>
  <c r="J277" i="54"/>
  <c r="AA277" i="54"/>
  <c r="L277" i="54"/>
  <c r="F277" i="54"/>
  <c r="P277" i="54"/>
  <c r="G277" i="54"/>
  <c r="S277" i="54"/>
  <c r="U277" i="54"/>
  <c r="C277" i="54"/>
  <c r="E277" i="54"/>
  <c r="X277" i="54"/>
  <c r="D277" i="54"/>
  <c r="D53" i="54"/>
  <c r="Q53" i="54"/>
  <c r="Y53" i="54"/>
  <c r="U53" i="54"/>
  <c r="S53" i="54"/>
  <c r="I53" i="54"/>
  <c r="G53" i="54"/>
  <c r="Z53" i="54"/>
  <c r="T53" i="54"/>
  <c r="N53" i="54"/>
  <c r="E53" i="54"/>
  <c r="V53" i="54"/>
  <c r="F53" i="54"/>
  <c r="P53" i="54"/>
  <c r="J53" i="54"/>
  <c r="X53" i="54"/>
  <c r="K53" i="54"/>
  <c r="O53" i="54"/>
  <c r="C53" i="54"/>
  <c r="AA53" i="54"/>
  <c r="L53" i="54"/>
  <c r="L212" i="54"/>
  <c r="E212" i="54"/>
  <c r="T212" i="54"/>
  <c r="Y212" i="54"/>
  <c r="X212" i="54"/>
  <c r="F212" i="54"/>
  <c r="P212" i="54"/>
  <c r="I212" i="54"/>
  <c r="G212" i="54"/>
  <c r="D212" i="54"/>
  <c r="AA212" i="54"/>
  <c r="S212" i="54"/>
  <c r="J212" i="54"/>
  <c r="Z212" i="54"/>
  <c r="Q212" i="54"/>
  <c r="N212" i="54"/>
  <c r="K212" i="54"/>
  <c r="C212" i="54"/>
  <c r="U212" i="54"/>
  <c r="O212" i="54"/>
  <c r="V212" i="54"/>
  <c r="J194" i="54"/>
  <c r="Z194" i="54"/>
  <c r="F194" i="54"/>
  <c r="T194" i="54"/>
  <c r="C194" i="54"/>
  <c r="O194" i="54"/>
  <c r="N194" i="54"/>
  <c r="X194" i="54"/>
  <c r="D194" i="54"/>
  <c r="S194" i="54"/>
  <c r="I194" i="54"/>
  <c r="G194" i="54"/>
  <c r="K194" i="54"/>
  <c r="V194" i="54"/>
  <c r="P194" i="54"/>
  <c r="E194" i="54"/>
  <c r="Q194" i="54"/>
  <c r="U194" i="54"/>
  <c r="L194" i="54"/>
  <c r="AA194" i="54"/>
  <c r="Y194" i="54"/>
  <c r="J151" i="54"/>
  <c r="P151" i="54"/>
  <c r="C151" i="54"/>
  <c r="AA151" i="54"/>
  <c r="Y151" i="54"/>
  <c r="Z151" i="54"/>
  <c r="I151" i="54"/>
  <c r="X151" i="54"/>
  <c r="F151" i="54"/>
  <c r="L151" i="54"/>
  <c r="V151" i="54"/>
  <c r="N151" i="54"/>
  <c r="T151" i="54"/>
  <c r="E151" i="54"/>
  <c r="U151" i="54"/>
  <c r="Q151" i="54"/>
  <c r="S151" i="54"/>
  <c r="O151" i="54"/>
  <c r="G151" i="54"/>
  <c r="D151" i="54"/>
  <c r="K151" i="54"/>
  <c r="N287" i="54"/>
  <c r="L287" i="54"/>
  <c r="S287" i="54"/>
  <c r="T287" i="54"/>
  <c r="E287" i="54"/>
  <c r="U287" i="54"/>
  <c r="J287" i="54"/>
  <c r="I287" i="54"/>
  <c r="X287" i="54"/>
  <c r="Z287" i="54"/>
  <c r="F287" i="54"/>
  <c r="O287" i="54"/>
  <c r="D287" i="54"/>
  <c r="Y287" i="54"/>
  <c r="V287" i="54"/>
  <c r="G287" i="54"/>
  <c r="P287" i="54"/>
  <c r="C287" i="54"/>
  <c r="AA287" i="54"/>
  <c r="K287" i="54"/>
  <c r="Q287" i="54"/>
  <c r="V210" i="54"/>
  <c r="I210" i="54"/>
  <c r="S210" i="54"/>
  <c r="T210" i="54"/>
  <c r="D210" i="54"/>
  <c r="J210" i="54"/>
  <c r="O210" i="54"/>
  <c r="E210" i="54"/>
  <c r="Y210" i="54"/>
  <c r="N210" i="54"/>
  <c r="C210" i="54"/>
  <c r="U210" i="54"/>
  <c r="X210" i="54"/>
  <c r="Z210" i="54"/>
  <c r="Q210" i="54"/>
  <c r="AA210" i="54"/>
  <c r="P210" i="54"/>
  <c r="K210" i="54"/>
  <c r="G210" i="54"/>
  <c r="L210" i="54"/>
  <c r="F210" i="54"/>
  <c r="G107" i="54"/>
  <c r="N107" i="54"/>
  <c r="S107" i="54"/>
  <c r="J107" i="54"/>
  <c r="Z107" i="54"/>
  <c r="C107" i="54"/>
  <c r="Y107" i="54"/>
  <c r="P107" i="54"/>
  <c r="D107" i="54"/>
  <c r="U107" i="54"/>
  <c r="E107" i="54"/>
  <c r="L107" i="54"/>
  <c r="X107" i="54"/>
  <c r="K107" i="54"/>
  <c r="O107" i="54"/>
  <c r="T107" i="54"/>
  <c r="Q107" i="54"/>
  <c r="V107" i="54"/>
  <c r="F107" i="54"/>
  <c r="AA107" i="54"/>
  <c r="I107" i="54"/>
  <c r="D170" i="54"/>
  <c r="S170" i="54"/>
  <c r="N170" i="54"/>
  <c r="Q170" i="54"/>
  <c r="Z170" i="54"/>
  <c r="AA170" i="54"/>
  <c r="C170" i="54"/>
  <c r="X170" i="54"/>
  <c r="I170" i="54"/>
  <c r="L170" i="54"/>
  <c r="K170" i="54"/>
  <c r="E170" i="54"/>
  <c r="J170" i="54"/>
  <c r="F170" i="54"/>
  <c r="T170" i="54"/>
  <c r="V170" i="54"/>
  <c r="O170" i="54"/>
  <c r="Y170" i="54"/>
  <c r="P170" i="54"/>
  <c r="G170" i="54"/>
  <c r="U170" i="54"/>
  <c r="D138" i="54"/>
  <c r="O138" i="54"/>
  <c r="P138" i="54"/>
  <c r="V138" i="54"/>
  <c r="Y138" i="54"/>
  <c r="AA138" i="54"/>
  <c r="J138" i="54"/>
  <c r="Q138" i="54"/>
  <c r="K138" i="54"/>
  <c r="F138" i="54"/>
  <c r="Z138" i="54"/>
  <c r="E138" i="54"/>
  <c r="G138" i="54"/>
  <c r="N138" i="54"/>
  <c r="L138" i="54"/>
  <c r="U138" i="54"/>
  <c r="I138" i="54"/>
  <c r="S138" i="54"/>
  <c r="X138" i="54"/>
  <c r="T138" i="54"/>
  <c r="C138" i="54"/>
  <c r="K55" i="54"/>
  <c r="X55" i="54"/>
  <c r="J55" i="54"/>
  <c r="Q55" i="54"/>
  <c r="L55" i="54"/>
  <c r="S55" i="54"/>
  <c r="Z55" i="54"/>
  <c r="O55" i="54"/>
  <c r="AA55" i="54"/>
  <c r="P55" i="54"/>
  <c r="G55" i="54"/>
  <c r="C55" i="54"/>
  <c r="Y55" i="54"/>
  <c r="U55" i="54"/>
  <c r="E55" i="54"/>
  <c r="F55" i="54"/>
  <c r="V55" i="54"/>
  <c r="I55" i="54"/>
  <c r="D55" i="54"/>
  <c r="N55" i="54"/>
  <c r="T55" i="54"/>
  <c r="F15" i="54"/>
  <c r="Z15" i="54"/>
  <c r="Y15" i="54"/>
  <c r="V15" i="54"/>
  <c r="G15" i="54"/>
  <c r="K15" i="54"/>
  <c r="L15" i="54"/>
  <c r="D15" i="54"/>
  <c r="I15" i="54"/>
  <c r="J15" i="54"/>
  <c r="X15" i="54"/>
  <c r="T15" i="54"/>
  <c r="C15" i="54"/>
  <c r="AA15" i="54"/>
  <c r="O15" i="54"/>
  <c r="S15" i="54"/>
  <c r="N15" i="54"/>
  <c r="P15" i="54"/>
  <c r="E15" i="54"/>
  <c r="U15" i="54"/>
  <c r="Q15" i="54"/>
  <c r="V256" i="54"/>
  <c r="L256" i="54"/>
  <c r="P256" i="54"/>
  <c r="K256" i="54"/>
  <c r="X256" i="54"/>
  <c r="Y256" i="54"/>
  <c r="Q256" i="54"/>
  <c r="G256" i="54"/>
  <c r="Z256" i="54"/>
  <c r="T256" i="54"/>
  <c r="C256" i="54"/>
  <c r="U256" i="54"/>
  <c r="AA256" i="54"/>
  <c r="S256" i="54"/>
  <c r="E256" i="54"/>
  <c r="O256" i="54"/>
  <c r="D256" i="54"/>
  <c r="J256" i="54"/>
  <c r="N256" i="54"/>
  <c r="F256" i="54"/>
  <c r="I256" i="54"/>
  <c r="P283" i="54"/>
  <c r="U283" i="54"/>
  <c r="L283" i="54"/>
  <c r="O283" i="54"/>
  <c r="J283" i="54"/>
  <c r="Z283" i="54"/>
  <c r="V283" i="54"/>
  <c r="X283" i="54"/>
  <c r="N283" i="54"/>
  <c r="D283" i="54"/>
  <c r="E283" i="54"/>
  <c r="G283" i="54"/>
  <c r="F283" i="54"/>
  <c r="AA283" i="54"/>
  <c r="K283" i="54"/>
  <c r="Y283" i="54"/>
  <c r="S283" i="54"/>
  <c r="Q283" i="54"/>
  <c r="I283" i="54"/>
  <c r="C283" i="54"/>
  <c r="T283" i="54"/>
  <c r="Z68" i="54"/>
  <c r="AA68" i="54"/>
  <c r="V68" i="54"/>
  <c r="O68" i="54"/>
  <c r="J68" i="54"/>
  <c r="K68" i="54"/>
  <c r="I68" i="54"/>
  <c r="U68" i="54"/>
  <c r="S68" i="54"/>
  <c r="G68" i="54"/>
  <c r="P68" i="54"/>
  <c r="D68" i="54"/>
  <c r="Q68" i="54"/>
  <c r="E68" i="54"/>
  <c r="Y68" i="54"/>
  <c r="C68" i="54"/>
  <c r="T68" i="54"/>
  <c r="L68" i="54"/>
  <c r="N68" i="54"/>
  <c r="X68" i="54"/>
  <c r="F68" i="54"/>
  <c r="O221" i="54"/>
  <c r="N221" i="54"/>
  <c r="E221" i="54"/>
  <c r="K221" i="54"/>
  <c r="U221" i="54"/>
  <c r="P221" i="54"/>
  <c r="L221" i="54"/>
  <c r="X221" i="54"/>
  <c r="C221" i="54"/>
  <c r="F221" i="54"/>
  <c r="I221" i="54"/>
  <c r="J221" i="54"/>
  <c r="Y221" i="54"/>
  <c r="Q221" i="54"/>
  <c r="V221" i="54"/>
  <c r="G221" i="54"/>
  <c r="D221" i="54"/>
  <c r="S221" i="54"/>
  <c r="T221" i="54"/>
  <c r="Z221" i="54"/>
  <c r="AA221" i="54"/>
  <c r="K66" i="54"/>
  <c r="U66" i="54"/>
  <c r="Y66" i="54"/>
  <c r="X66" i="54"/>
  <c r="N66" i="54"/>
  <c r="I66" i="54"/>
  <c r="L66" i="54"/>
  <c r="J66" i="54"/>
  <c r="T66" i="54"/>
  <c r="G66" i="54"/>
  <c r="D66" i="54"/>
  <c r="O66" i="54"/>
  <c r="AA66" i="54"/>
  <c r="F66" i="54"/>
  <c r="E66" i="54"/>
  <c r="P66" i="54"/>
  <c r="Q66" i="54"/>
  <c r="S66" i="54"/>
  <c r="Z66" i="54"/>
  <c r="C66" i="54"/>
  <c r="V66" i="54"/>
  <c r="V36" i="54"/>
  <c r="I36" i="54"/>
  <c r="L36" i="54"/>
  <c r="Y36" i="54"/>
  <c r="J36" i="54"/>
  <c r="G36" i="54"/>
  <c r="T36" i="54"/>
  <c r="X36" i="54"/>
  <c r="O36" i="54"/>
  <c r="AA36" i="54"/>
  <c r="Z36" i="54"/>
  <c r="Q36" i="54"/>
  <c r="F36" i="54"/>
  <c r="D36" i="54"/>
  <c r="N36" i="54"/>
  <c r="E36" i="54"/>
  <c r="P36" i="54"/>
  <c r="U36" i="54"/>
  <c r="S36" i="54"/>
  <c r="C36" i="54"/>
  <c r="K36" i="54"/>
  <c r="Z309" i="54"/>
  <c r="U309" i="54"/>
  <c r="E309" i="54"/>
  <c r="T309" i="54"/>
  <c r="P309" i="54"/>
  <c r="V309" i="54"/>
  <c r="S309" i="54"/>
  <c r="J309" i="54"/>
  <c r="G309" i="54"/>
  <c r="AA309" i="54"/>
  <c r="Q309" i="54"/>
  <c r="I309" i="54"/>
  <c r="F309" i="54"/>
  <c r="Y309" i="54"/>
  <c r="X309" i="54"/>
  <c r="L309" i="54"/>
  <c r="D309" i="54"/>
  <c r="N309" i="54"/>
  <c r="O309" i="54"/>
  <c r="C309" i="54"/>
  <c r="K309" i="54"/>
  <c r="C302" i="54"/>
  <c r="D302" i="54"/>
  <c r="K302" i="54"/>
  <c r="Q302" i="54"/>
  <c r="X302" i="54"/>
  <c r="L302" i="54"/>
  <c r="Y302" i="54"/>
  <c r="E302" i="54"/>
  <c r="I302" i="54"/>
  <c r="O302" i="54"/>
  <c r="N302" i="54"/>
  <c r="U302" i="54"/>
  <c r="P302" i="54"/>
  <c r="V302" i="54"/>
  <c r="AA302" i="54"/>
  <c r="F302" i="54"/>
  <c r="G302" i="54"/>
  <c r="S302" i="54"/>
  <c r="J302" i="54"/>
  <c r="T302" i="54"/>
  <c r="Z302" i="54"/>
  <c r="D291" i="54"/>
  <c r="G291" i="54"/>
  <c r="T291" i="54"/>
  <c r="AA291" i="54"/>
  <c r="Q291" i="54"/>
  <c r="X291" i="54"/>
  <c r="K291" i="54"/>
  <c r="N291" i="54"/>
  <c r="P291" i="54"/>
  <c r="L291" i="54"/>
  <c r="E291" i="54"/>
  <c r="J291" i="54"/>
  <c r="O291" i="54"/>
  <c r="U291" i="54"/>
  <c r="F291" i="54"/>
  <c r="S291" i="54"/>
  <c r="I291" i="54"/>
  <c r="Y291" i="54"/>
  <c r="C291" i="54"/>
  <c r="Z291" i="54"/>
  <c r="V291" i="54"/>
  <c r="V24" i="54"/>
  <c r="P24" i="54"/>
  <c r="Y24" i="54"/>
  <c r="Z24" i="54"/>
  <c r="G24" i="54"/>
  <c r="E24" i="54"/>
  <c r="J24" i="54"/>
  <c r="Q24" i="54"/>
  <c r="U24" i="54"/>
  <c r="S24" i="54"/>
  <c r="C24" i="54"/>
  <c r="F24" i="54"/>
  <c r="X24" i="54"/>
  <c r="AA24" i="54"/>
  <c r="N24" i="54"/>
  <c r="T24" i="54"/>
  <c r="L24" i="54"/>
  <c r="K24" i="54"/>
  <c r="I24" i="54"/>
  <c r="D24" i="54"/>
  <c r="O24" i="54"/>
  <c r="F115" i="54"/>
  <c r="P115" i="54"/>
  <c r="E115" i="54"/>
  <c r="I115" i="54"/>
  <c r="Z115" i="54"/>
  <c r="V115" i="54"/>
  <c r="N115" i="54"/>
  <c r="AA115" i="54"/>
  <c r="S115" i="54"/>
  <c r="X115" i="54"/>
  <c r="U115" i="54"/>
  <c r="L115" i="54"/>
  <c r="Y115" i="54"/>
  <c r="G115" i="54"/>
  <c r="K115" i="54"/>
  <c r="J115" i="54"/>
  <c r="C115" i="54"/>
  <c r="D115" i="54"/>
  <c r="O115" i="54"/>
  <c r="T115" i="54"/>
  <c r="Q115" i="54"/>
  <c r="J117" i="54"/>
  <c r="P117" i="54"/>
  <c r="X117" i="54"/>
  <c r="I117" i="54"/>
  <c r="U117" i="54"/>
  <c r="C117" i="54"/>
  <c r="E117" i="54"/>
  <c r="Y117" i="54"/>
  <c r="Q117" i="54"/>
  <c r="D117" i="54"/>
  <c r="N117" i="54"/>
  <c r="Z117" i="54"/>
  <c r="G117" i="54"/>
  <c r="K117" i="54"/>
  <c r="O117" i="54"/>
  <c r="L117" i="54"/>
  <c r="F117" i="54"/>
  <c r="AA117" i="54"/>
  <c r="T117" i="54"/>
  <c r="S117" i="54"/>
  <c r="V117" i="54"/>
  <c r="I136" i="54"/>
  <c r="D136" i="54"/>
  <c r="C136" i="54"/>
  <c r="E136" i="54"/>
  <c r="T136" i="54"/>
  <c r="U136" i="54"/>
  <c r="P136" i="54"/>
  <c r="AA136" i="54"/>
  <c r="N136" i="54"/>
  <c r="X136" i="54"/>
  <c r="L136" i="54"/>
  <c r="O136" i="54"/>
  <c r="Y136" i="54"/>
  <c r="G136" i="54"/>
  <c r="S136" i="54"/>
  <c r="J136" i="54"/>
  <c r="K136" i="54"/>
  <c r="F136" i="54"/>
  <c r="Z136" i="54"/>
  <c r="V136" i="54"/>
  <c r="Q136" i="54"/>
  <c r="F90" i="54"/>
  <c r="X90" i="54"/>
  <c r="P90" i="54"/>
  <c r="G90" i="54"/>
  <c r="Q90" i="54"/>
  <c r="I90" i="54"/>
  <c r="T90" i="54"/>
  <c r="Z90" i="54"/>
  <c r="N90" i="54"/>
  <c r="AA90" i="54"/>
  <c r="C90" i="54"/>
  <c r="J90" i="54"/>
  <c r="D90" i="54"/>
  <c r="L90" i="54"/>
  <c r="S90" i="54"/>
  <c r="K90" i="54"/>
  <c r="Y90" i="54"/>
  <c r="O90" i="54"/>
  <c r="U90" i="54"/>
  <c r="V90" i="54"/>
  <c r="E90" i="54"/>
  <c r="T42" i="54"/>
  <c r="S42" i="54"/>
  <c r="I42" i="54"/>
  <c r="K42" i="54"/>
  <c r="L42" i="54"/>
  <c r="J42" i="54"/>
  <c r="X42" i="54"/>
  <c r="Y42" i="54"/>
  <c r="V42" i="54"/>
  <c r="U42" i="54"/>
  <c r="C42" i="54"/>
  <c r="D42" i="54"/>
  <c r="P42" i="54"/>
  <c r="Z42" i="54"/>
  <c r="Q42" i="54"/>
  <c r="F42" i="54"/>
  <c r="N42" i="54"/>
  <c r="AA42" i="54"/>
  <c r="G42" i="54"/>
  <c r="E42" i="54"/>
  <c r="O42" i="54"/>
  <c r="J39" i="54"/>
  <c r="F39" i="54"/>
  <c r="C39" i="54"/>
  <c r="V39" i="54"/>
  <c r="Z39" i="54"/>
  <c r="I39" i="54"/>
  <c r="T39" i="54"/>
  <c r="O39" i="54"/>
  <c r="Q39" i="54"/>
  <c r="E39" i="54"/>
  <c r="Y39" i="54"/>
  <c r="U39" i="54"/>
  <c r="N39" i="54"/>
  <c r="AA39" i="54"/>
  <c r="S39" i="54"/>
  <c r="D39" i="54"/>
  <c r="P39" i="54"/>
  <c r="K39" i="54"/>
  <c r="L39" i="54"/>
  <c r="G39" i="54"/>
  <c r="X39" i="54"/>
  <c r="W39" i="54" s="1"/>
  <c r="Q245" i="54"/>
  <c r="N245" i="54"/>
  <c r="Y245" i="54"/>
  <c r="F245" i="54"/>
  <c r="I245" i="54"/>
  <c r="G245" i="54"/>
  <c r="P245" i="54"/>
  <c r="AA245" i="54"/>
  <c r="D245" i="54"/>
  <c r="S245" i="54"/>
  <c r="K245" i="54"/>
  <c r="U245" i="54"/>
  <c r="J245" i="54"/>
  <c r="E245" i="54"/>
  <c r="T245" i="54"/>
  <c r="O245" i="54"/>
  <c r="Z245" i="54"/>
  <c r="C245" i="54"/>
  <c r="L245" i="54"/>
  <c r="V245" i="54"/>
  <c r="X245" i="54"/>
  <c r="I141" i="54"/>
  <c r="S141" i="54"/>
  <c r="Z141" i="54"/>
  <c r="F141" i="54"/>
  <c r="L141" i="54"/>
  <c r="AA141" i="54"/>
  <c r="P141" i="54"/>
  <c r="J141" i="54"/>
  <c r="Y141" i="54"/>
  <c r="K141" i="54"/>
  <c r="X141" i="54"/>
  <c r="W141" i="54" s="1"/>
  <c r="G141" i="54"/>
  <c r="Q141" i="54"/>
  <c r="E141" i="54"/>
  <c r="N141" i="54"/>
  <c r="M141" i="54" s="1"/>
  <c r="T141" i="54"/>
  <c r="U141" i="54"/>
  <c r="O141" i="54"/>
  <c r="D141" i="54"/>
  <c r="C141" i="54"/>
  <c r="V141" i="54"/>
  <c r="L92" i="54"/>
  <c r="Z92" i="54"/>
  <c r="Y92" i="54"/>
  <c r="U92" i="54"/>
  <c r="K92" i="54"/>
  <c r="T92" i="54"/>
  <c r="V92" i="54"/>
  <c r="E92" i="54"/>
  <c r="D92" i="54"/>
  <c r="J92" i="54"/>
  <c r="F92" i="54"/>
  <c r="G92" i="54"/>
  <c r="AA92" i="54"/>
  <c r="O92" i="54"/>
  <c r="C92" i="54"/>
  <c r="N92" i="54"/>
  <c r="X92" i="54"/>
  <c r="Q92" i="54"/>
  <c r="P92" i="54"/>
  <c r="I92" i="54"/>
  <c r="S92" i="54"/>
  <c r="S305" i="54"/>
  <c r="C305" i="54"/>
  <c r="U305" i="54"/>
  <c r="Y305" i="54"/>
  <c r="N305" i="54"/>
  <c r="I305" i="54"/>
  <c r="G305" i="54"/>
  <c r="F305" i="54"/>
  <c r="D305" i="54"/>
  <c r="L305" i="54"/>
  <c r="Z305" i="54"/>
  <c r="AA305" i="54"/>
  <c r="K305" i="54"/>
  <c r="O305" i="54"/>
  <c r="T305" i="54"/>
  <c r="J305" i="54"/>
  <c r="X305" i="54"/>
  <c r="W305" i="54" s="1"/>
  <c r="E305" i="54"/>
  <c r="V305" i="54"/>
  <c r="P305" i="54"/>
  <c r="Q305" i="54"/>
  <c r="K135" i="54"/>
  <c r="E135" i="54"/>
  <c r="AA135" i="54"/>
  <c r="C135" i="54"/>
  <c r="Z135" i="54"/>
  <c r="I135" i="54"/>
  <c r="P135" i="54"/>
  <c r="G135" i="54"/>
  <c r="T135" i="54"/>
  <c r="X135" i="54"/>
  <c r="F135" i="54"/>
  <c r="Y135" i="54"/>
  <c r="S135" i="54"/>
  <c r="V135" i="54"/>
  <c r="U135" i="54"/>
  <c r="L135" i="54"/>
  <c r="J135" i="54"/>
  <c r="D135" i="54"/>
  <c r="O135" i="54"/>
  <c r="Q135" i="54"/>
  <c r="N135" i="54"/>
  <c r="I62" i="54"/>
  <c r="F62" i="54"/>
  <c r="K62" i="54"/>
  <c r="D62" i="54"/>
  <c r="L62" i="54"/>
  <c r="Z62" i="54"/>
  <c r="Q62" i="54"/>
  <c r="Y62" i="54"/>
  <c r="X62" i="54"/>
  <c r="AA62" i="54"/>
  <c r="U62" i="54"/>
  <c r="S62" i="54"/>
  <c r="E62" i="54"/>
  <c r="O62" i="54"/>
  <c r="C62" i="54"/>
  <c r="P62" i="54"/>
  <c r="T62" i="54"/>
  <c r="G62" i="54"/>
  <c r="N62" i="54"/>
  <c r="M62" i="54" s="1"/>
  <c r="J62" i="54"/>
  <c r="V62" i="54"/>
  <c r="K27" i="54"/>
  <c r="J27" i="54"/>
  <c r="P27" i="54"/>
  <c r="O27" i="54"/>
  <c r="Y27" i="54"/>
  <c r="Z27" i="54"/>
  <c r="G27" i="54"/>
  <c r="V27" i="54"/>
  <c r="Q27" i="54"/>
  <c r="X27" i="54"/>
  <c r="E27" i="54"/>
  <c r="F27" i="54"/>
  <c r="T27" i="54"/>
  <c r="L27" i="54"/>
  <c r="N27" i="54"/>
  <c r="AA27" i="54"/>
  <c r="I27" i="54"/>
  <c r="D27" i="54"/>
  <c r="C27" i="54"/>
  <c r="S27" i="54"/>
  <c r="U27" i="54"/>
  <c r="I259" i="54"/>
  <c r="J259" i="54"/>
  <c r="G259" i="54"/>
  <c r="K259" i="54"/>
  <c r="AA259" i="54"/>
  <c r="C259" i="54"/>
  <c r="O259" i="54"/>
  <c r="N259" i="54"/>
  <c r="T259" i="54"/>
  <c r="Q259" i="54"/>
  <c r="Y259" i="54"/>
  <c r="Z259" i="54"/>
  <c r="S259" i="54"/>
  <c r="R259" i="54" s="1"/>
  <c r="V259" i="54"/>
  <c r="E259" i="54"/>
  <c r="P259" i="54"/>
  <c r="L259" i="54"/>
  <c r="F259" i="54"/>
  <c r="U259" i="54"/>
  <c r="D259" i="54"/>
  <c r="X259" i="54"/>
  <c r="W259" i="54" s="1"/>
  <c r="Y18" i="54"/>
  <c r="C18" i="54"/>
  <c r="P18" i="54"/>
  <c r="G18" i="54"/>
  <c r="V18" i="54"/>
  <c r="K18" i="54"/>
  <c r="F18" i="54"/>
  <c r="D18" i="54"/>
  <c r="L18" i="54"/>
  <c r="AA18" i="54"/>
  <c r="Z18" i="54"/>
  <c r="J18" i="54"/>
  <c r="X18" i="54"/>
  <c r="I18" i="54"/>
  <c r="S18" i="54"/>
  <c r="O18" i="54"/>
  <c r="Q18" i="54"/>
  <c r="T18" i="54"/>
  <c r="N18" i="54"/>
  <c r="E18" i="54"/>
  <c r="U18" i="54"/>
  <c r="K168" i="54"/>
  <c r="C168" i="54"/>
  <c r="V168" i="54"/>
  <c r="O168" i="54"/>
  <c r="E168" i="54"/>
  <c r="AA168" i="54"/>
  <c r="F168" i="54"/>
  <c r="N168" i="54"/>
  <c r="D168" i="54"/>
  <c r="J168" i="54"/>
  <c r="Z168" i="54"/>
  <c r="P168" i="54"/>
  <c r="Y168" i="54"/>
  <c r="S168" i="54"/>
  <c r="Q168" i="54"/>
  <c r="I168" i="54"/>
  <c r="T168" i="54"/>
  <c r="U168" i="54"/>
  <c r="G168" i="54"/>
  <c r="L168" i="54"/>
  <c r="X168" i="54"/>
  <c r="K233" i="54"/>
  <c r="E233" i="54"/>
  <c r="F233" i="54"/>
  <c r="O233" i="54"/>
  <c r="P233" i="54"/>
  <c r="Y233" i="54"/>
  <c r="G233" i="54"/>
  <c r="D233" i="54"/>
  <c r="S233" i="54"/>
  <c r="Z233" i="54"/>
  <c r="AA233" i="54"/>
  <c r="V233" i="54"/>
  <c r="L233" i="54"/>
  <c r="U233" i="54"/>
  <c r="N233" i="54"/>
  <c r="J233" i="54"/>
  <c r="Q233" i="54"/>
  <c r="X233" i="54"/>
  <c r="W233" i="54" s="1"/>
  <c r="T233" i="54"/>
  <c r="C233" i="54"/>
  <c r="I233" i="54"/>
  <c r="P250" i="54"/>
  <c r="C250" i="54"/>
  <c r="D250" i="54"/>
  <c r="K250" i="54"/>
  <c r="G250" i="54"/>
  <c r="Q250" i="54"/>
  <c r="Y250" i="54"/>
  <c r="AA250" i="54"/>
  <c r="O250" i="54"/>
  <c r="L250" i="54"/>
  <c r="Z250" i="54"/>
  <c r="E250" i="54"/>
  <c r="U250" i="54"/>
  <c r="X250" i="54"/>
  <c r="S250" i="54"/>
  <c r="J250" i="54"/>
  <c r="N250" i="54"/>
  <c r="M250" i="54" s="1"/>
  <c r="V250" i="54"/>
  <c r="F250" i="54"/>
  <c r="T250" i="54"/>
  <c r="I250" i="54"/>
  <c r="L201" i="54"/>
  <c r="I201" i="54"/>
  <c r="J201" i="54"/>
  <c r="Z201" i="54"/>
  <c r="F201" i="54"/>
  <c r="U201" i="54"/>
  <c r="S201" i="54"/>
  <c r="D201" i="54"/>
  <c r="K201" i="54"/>
  <c r="E201" i="54"/>
  <c r="Q201" i="54"/>
  <c r="Y201" i="54"/>
  <c r="X201" i="54"/>
  <c r="P201" i="54"/>
  <c r="V201" i="54"/>
  <c r="C201" i="54"/>
  <c r="O201" i="54"/>
  <c r="T201" i="54"/>
  <c r="N201" i="54"/>
  <c r="M201" i="54" s="1"/>
  <c r="G201" i="54"/>
  <c r="AA201" i="54"/>
  <c r="K234" i="54"/>
  <c r="Q234" i="54"/>
  <c r="L234" i="54"/>
  <c r="C234" i="54"/>
  <c r="G234" i="54"/>
  <c r="N234" i="54"/>
  <c r="T234" i="54"/>
  <c r="Z234" i="54"/>
  <c r="I234" i="54"/>
  <c r="F234" i="54"/>
  <c r="D234" i="54"/>
  <c r="X234" i="54"/>
  <c r="O234" i="54"/>
  <c r="AA234" i="54"/>
  <c r="S234" i="54"/>
  <c r="J234" i="54"/>
  <c r="U234" i="54"/>
  <c r="Y234" i="54"/>
  <c r="E234" i="54"/>
  <c r="P234" i="54"/>
  <c r="V234" i="54"/>
  <c r="Z61" i="54"/>
  <c r="V61" i="54"/>
  <c r="F61" i="54"/>
  <c r="J61" i="54"/>
  <c r="O61" i="54"/>
  <c r="Q61" i="54"/>
  <c r="D61" i="54"/>
  <c r="P61" i="54"/>
  <c r="AA61" i="54"/>
  <c r="S61" i="54"/>
  <c r="T61" i="54"/>
  <c r="U61" i="54"/>
  <c r="E61" i="54"/>
  <c r="Y61" i="54"/>
  <c r="N61" i="54"/>
  <c r="K61" i="54"/>
  <c r="I61" i="54"/>
  <c r="X61" i="54"/>
  <c r="L61" i="54"/>
  <c r="G61" i="54"/>
  <c r="C61" i="54"/>
  <c r="U91" i="54"/>
  <c r="G91" i="54"/>
  <c r="K91" i="54"/>
  <c r="C91" i="54"/>
  <c r="AA91" i="54"/>
  <c r="I91" i="54"/>
  <c r="V91" i="54"/>
  <c r="Y91" i="54"/>
  <c r="Q91" i="54"/>
  <c r="S91" i="54"/>
  <c r="O91" i="54"/>
  <c r="E91" i="54"/>
  <c r="P91" i="54"/>
  <c r="F91" i="54"/>
  <c r="L91" i="54"/>
  <c r="Z91" i="54"/>
  <c r="D91" i="54"/>
  <c r="T91" i="54"/>
  <c r="X91" i="54"/>
  <c r="N91" i="54"/>
  <c r="J91" i="54"/>
  <c r="U297" i="54"/>
  <c r="X297" i="54"/>
  <c r="Q297" i="54"/>
  <c r="C297" i="54"/>
  <c r="F297" i="54"/>
  <c r="S297" i="54"/>
  <c r="I297" i="54"/>
  <c r="Z297" i="54"/>
  <c r="K297" i="54"/>
  <c r="L297" i="54"/>
  <c r="P297" i="54"/>
  <c r="E297" i="54"/>
  <c r="D297" i="54"/>
  <c r="G297" i="54"/>
  <c r="N297" i="54"/>
  <c r="Y297" i="54"/>
  <c r="T297" i="54"/>
  <c r="V297" i="54"/>
  <c r="O297" i="54"/>
  <c r="J297" i="54"/>
  <c r="AA297" i="54"/>
  <c r="E171" i="54"/>
  <c r="K171" i="54"/>
  <c r="Q171" i="54"/>
  <c r="L171" i="54"/>
  <c r="J171" i="54"/>
  <c r="T171" i="54"/>
  <c r="F171" i="54"/>
  <c r="P171" i="54"/>
  <c r="AA171" i="54"/>
  <c r="C171" i="54"/>
  <c r="I171" i="54"/>
  <c r="O171" i="54"/>
  <c r="N171" i="54"/>
  <c r="V171" i="54"/>
  <c r="D171" i="54"/>
  <c r="U171" i="54"/>
  <c r="Z171" i="54"/>
  <c r="X171" i="54"/>
  <c r="W171" i="54" s="1"/>
  <c r="S171" i="54"/>
  <c r="Y171" i="54"/>
  <c r="G171" i="54"/>
  <c r="P58" i="54"/>
  <c r="AA58" i="54"/>
  <c r="S58" i="54"/>
  <c r="Y58" i="54"/>
  <c r="V58" i="54"/>
  <c r="D58" i="54"/>
  <c r="J58" i="54"/>
  <c r="N58" i="54"/>
  <c r="K58" i="54"/>
  <c r="G58" i="54"/>
  <c r="Z58" i="54"/>
  <c r="I58" i="54"/>
  <c r="Q58" i="54"/>
  <c r="E58" i="54"/>
  <c r="O58" i="54"/>
  <c r="T58" i="54"/>
  <c r="X58" i="54"/>
  <c r="C58" i="54"/>
  <c r="L58" i="54"/>
  <c r="F58" i="54"/>
  <c r="U58" i="54"/>
  <c r="K237" i="54"/>
  <c r="J237" i="54"/>
  <c r="N237" i="54"/>
  <c r="F237" i="54"/>
  <c r="D237" i="54"/>
  <c r="X237" i="54"/>
  <c r="V237" i="54"/>
  <c r="G237" i="54"/>
  <c r="P237" i="54"/>
  <c r="C237" i="54"/>
  <c r="I237" i="54"/>
  <c r="U237" i="54"/>
  <c r="Z237" i="54"/>
  <c r="L237" i="54"/>
  <c r="T237" i="54"/>
  <c r="Y237" i="54"/>
  <c r="AA237" i="54"/>
  <c r="S237" i="54"/>
  <c r="O237" i="54"/>
  <c r="E237" i="54"/>
  <c r="Q237" i="54"/>
  <c r="L118" i="54"/>
  <c r="E118" i="54"/>
  <c r="Z118" i="54"/>
  <c r="T118" i="54"/>
  <c r="O118" i="54"/>
  <c r="AA118" i="54"/>
  <c r="G118" i="54"/>
  <c r="C118" i="54"/>
  <c r="J118" i="54"/>
  <c r="S118" i="54"/>
  <c r="P118" i="54"/>
  <c r="K118" i="54"/>
  <c r="Q118" i="54"/>
  <c r="U118" i="54"/>
  <c r="N118" i="54"/>
  <c r="M118" i="54" s="1"/>
  <c r="Y118" i="54"/>
  <c r="I118" i="54"/>
  <c r="D118" i="54"/>
  <c r="X118" i="54"/>
  <c r="F118" i="54"/>
  <c r="V118" i="54"/>
  <c r="O126" i="54"/>
  <c r="X126" i="54"/>
  <c r="D126" i="54"/>
  <c r="U126" i="54"/>
  <c r="Z126" i="54"/>
  <c r="G126" i="54"/>
  <c r="T126" i="54"/>
  <c r="E126" i="54"/>
  <c r="S126" i="54"/>
  <c r="J126" i="54"/>
  <c r="Q126" i="54"/>
  <c r="N126" i="54"/>
  <c r="M126" i="54" s="1"/>
  <c r="F126" i="54"/>
  <c r="AA126" i="54"/>
  <c r="K126" i="54"/>
  <c r="C126" i="54"/>
  <c r="P126" i="54"/>
  <c r="I126" i="54"/>
  <c r="Y126" i="54"/>
  <c r="L126" i="54"/>
  <c r="V126" i="54"/>
  <c r="T248" i="54"/>
  <c r="O248" i="54"/>
  <c r="S248" i="54"/>
  <c r="I248" i="54"/>
  <c r="C248" i="54"/>
  <c r="V248" i="54"/>
  <c r="N248" i="54"/>
  <c r="J248" i="54"/>
  <c r="D248" i="54"/>
  <c r="Q248" i="54"/>
  <c r="G248" i="54"/>
  <c r="U248" i="54"/>
  <c r="Z248" i="54"/>
  <c r="E248" i="54"/>
  <c r="K248" i="54"/>
  <c r="F248" i="54"/>
  <c r="X248" i="54"/>
  <c r="L248" i="54"/>
  <c r="AA248" i="54"/>
  <c r="P248" i="54"/>
  <c r="Y248" i="54"/>
  <c r="P206" i="54"/>
  <c r="Y206" i="54"/>
  <c r="X206" i="54"/>
  <c r="D206" i="54"/>
  <c r="K206" i="54"/>
  <c r="V206" i="54"/>
  <c r="C206" i="54"/>
  <c r="N206" i="54"/>
  <c r="U206" i="54"/>
  <c r="J206" i="54"/>
  <c r="AA206" i="54"/>
  <c r="I206" i="54"/>
  <c r="T206" i="54"/>
  <c r="Q206" i="54"/>
  <c r="O206" i="54"/>
  <c r="E206" i="54"/>
  <c r="L206" i="54"/>
  <c r="S206" i="54"/>
  <c r="R206" i="54" s="1"/>
  <c r="Z206" i="54"/>
  <c r="G206" i="54"/>
  <c r="F206" i="54"/>
  <c r="U214" i="54"/>
  <c r="E214" i="54"/>
  <c r="K214" i="54"/>
  <c r="G214" i="54"/>
  <c r="Y214" i="54"/>
  <c r="O214" i="54"/>
  <c r="J214" i="54"/>
  <c r="P214" i="54"/>
  <c r="C214" i="54"/>
  <c r="AA214" i="54"/>
  <c r="Z214" i="54"/>
  <c r="X214" i="54"/>
  <c r="D214" i="54"/>
  <c r="V214" i="54"/>
  <c r="N214" i="54"/>
  <c r="F214" i="54"/>
  <c r="L214" i="54"/>
  <c r="T214" i="54"/>
  <c r="Q214" i="54"/>
  <c r="S214" i="54"/>
  <c r="I214" i="54"/>
  <c r="S110" i="54"/>
  <c r="V110" i="54"/>
  <c r="C110" i="54"/>
  <c r="D110" i="54"/>
  <c r="Y110" i="54"/>
  <c r="E110" i="54"/>
  <c r="X110" i="54"/>
  <c r="P110" i="54"/>
  <c r="K110" i="54"/>
  <c r="AA110" i="54"/>
  <c r="O110" i="54"/>
  <c r="Q110" i="54"/>
  <c r="J110" i="54"/>
  <c r="Z110" i="54"/>
  <c r="I110" i="54"/>
  <c r="N110" i="54"/>
  <c r="M110" i="54" s="1"/>
  <c r="U110" i="54"/>
  <c r="G110" i="54"/>
  <c r="L110" i="54"/>
  <c r="T110" i="54"/>
  <c r="F110" i="54"/>
  <c r="L108" i="54"/>
  <c r="N108" i="54"/>
  <c r="E108" i="54"/>
  <c r="U108" i="54"/>
  <c r="G108" i="54"/>
  <c r="C108" i="54"/>
  <c r="X108" i="54"/>
  <c r="I108" i="54"/>
  <c r="V108" i="54"/>
  <c r="T108" i="54"/>
  <c r="F108" i="54"/>
  <c r="J108" i="54"/>
  <c r="Y108" i="54"/>
  <c r="Z108" i="54"/>
  <c r="P108" i="54"/>
  <c r="Q108" i="54"/>
  <c r="S108" i="54"/>
  <c r="AA108" i="54"/>
  <c r="O108" i="54"/>
  <c r="K108" i="54"/>
  <c r="D108" i="54"/>
  <c r="S268" i="54"/>
  <c r="T268" i="54"/>
  <c r="Y268" i="54"/>
  <c r="F268" i="54"/>
  <c r="P268" i="54"/>
  <c r="E268" i="54"/>
  <c r="N268" i="54"/>
  <c r="I268" i="54"/>
  <c r="G268" i="54"/>
  <c r="Q268" i="54"/>
  <c r="K268" i="54"/>
  <c r="L268" i="54"/>
  <c r="O268" i="54"/>
  <c r="Z268" i="54"/>
  <c r="V268" i="54"/>
  <c r="C268" i="54"/>
  <c r="X268" i="54"/>
  <c r="U268" i="54"/>
  <c r="D268" i="54"/>
  <c r="J268" i="54"/>
  <c r="AA268" i="54"/>
  <c r="N74" i="54"/>
  <c r="V74" i="54"/>
  <c r="G74" i="54"/>
  <c r="Q74" i="54"/>
  <c r="C74" i="54"/>
  <c r="I74" i="54"/>
  <c r="S74" i="54"/>
  <c r="Y74" i="54"/>
  <c r="T74" i="54"/>
  <c r="L74" i="54"/>
  <c r="K74" i="54"/>
  <c r="J74" i="54"/>
  <c r="F74" i="54"/>
  <c r="Z74" i="54"/>
  <c r="X74" i="54"/>
  <c r="D74" i="54"/>
  <c r="U74" i="54"/>
  <c r="O74" i="54"/>
  <c r="AA74" i="54"/>
  <c r="E74" i="54"/>
  <c r="P74" i="54"/>
  <c r="U116" i="54"/>
  <c r="N116" i="54"/>
  <c r="C116" i="54"/>
  <c r="V116" i="54"/>
  <c r="S116" i="54"/>
  <c r="Y116" i="54"/>
  <c r="P116" i="54"/>
  <c r="AA116" i="54"/>
  <c r="E116" i="54"/>
  <c r="Z116" i="54"/>
  <c r="I116" i="54"/>
  <c r="F116" i="54"/>
  <c r="L116" i="54"/>
  <c r="Q116" i="54"/>
  <c r="O116" i="54"/>
  <c r="K116" i="54"/>
  <c r="T116" i="54"/>
  <c r="X116" i="54"/>
  <c r="D116" i="54"/>
  <c r="J116" i="54"/>
  <c r="G116" i="54"/>
  <c r="Z280" i="54"/>
  <c r="J280" i="54"/>
  <c r="Y280" i="54"/>
  <c r="P280" i="54"/>
  <c r="L280" i="54"/>
  <c r="N280" i="54"/>
  <c r="U280" i="54"/>
  <c r="O280" i="54"/>
  <c r="K280" i="54"/>
  <c r="C280" i="54"/>
  <c r="T280" i="54"/>
  <c r="S280" i="54"/>
  <c r="Q280" i="54"/>
  <c r="E280" i="54"/>
  <c r="G280" i="54"/>
  <c r="F280" i="54"/>
  <c r="X280" i="54"/>
  <c r="I280" i="54"/>
  <c r="V280" i="54"/>
  <c r="D280" i="54"/>
  <c r="AA280" i="54"/>
  <c r="U32" i="54"/>
  <c r="G32" i="54"/>
  <c r="J32" i="54"/>
  <c r="P32" i="54"/>
  <c r="L32" i="54"/>
  <c r="O32" i="54"/>
  <c r="K32" i="54"/>
  <c r="E32" i="54"/>
  <c r="T32" i="54"/>
  <c r="D32" i="54"/>
  <c r="X32" i="54"/>
  <c r="F32" i="54"/>
  <c r="Z32" i="54"/>
  <c r="I32" i="54"/>
  <c r="C32" i="54"/>
  <c r="AA32" i="54"/>
  <c r="N32" i="54"/>
  <c r="Q32" i="54"/>
  <c r="V32" i="54"/>
  <c r="Y32" i="54"/>
  <c r="S32" i="54"/>
  <c r="T154" i="54"/>
  <c r="D154" i="54"/>
  <c r="Q154" i="54"/>
  <c r="AA154" i="54"/>
  <c r="O154" i="54"/>
  <c r="N154" i="54"/>
  <c r="Z154" i="54"/>
  <c r="E154" i="54"/>
  <c r="S154" i="54"/>
  <c r="V154" i="54"/>
  <c r="Y154" i="54"/>
  <c r="G154" i="54"/>
  <c r="I154" i="54"/>
  <c r="X154" i="54"/>
  <c r="L154" i="54"/>
  <c r="C154" i="54"/>
  <c r="K154" i="54"/>
  <c r="U154" i="54"/>
  <c r="F154" i="54"/>
  <c r="P154" i="54"/>
  <c r="J154" i="54"/>
  <c r="AA224" i="54"/>
  <c r="N224" i="54"/>
  <c r="K224" i="54"/>
  <c r="S224" i="54"/>
  <c r="O224" i="54"/>
  <c r="E224" i="54"/>
  <c r="Z224" i="54"/>
  <c r="F224" i="54"/>
  <c r="J224" i="54"/>
  <c r="V224" i="54"/>
  <c r="X224" i="54"/>
  <c r="C224" i="54"/>
  <c r="P224" i="54"/>
  <c r="T224" i="54"/>
  <c r="I224" i="54"/>
  <c r="U224" i="54"/>
  <c r="L224" i="54"/>
  <c r="Y224" i="54"/>
  <c r="G224" i="54"/>
  <c r="Q224" i="54"/>
  <c r="D224" i="54"/>
  <c r="N160" i="54"/>
  <c r="G160" i="54"/>
  <c r="F160" i="54"/>
  <c r="Y160" i="54"/>
  <c r="Q160" i="54"/>
  <c r="K160" i="54"/>
  <c r="D160" i="54"/>
  <c r="C160" i="54"/>
  <c r="T160" i="54"/>
  <c r="J160" i="54"/>
  <c r="U160" i="54"/>
  <c r="L160" i="54"/>
  <c r="I160" i="54"/>
  <c r="E160" i="54"/>
  <c r="O160" i="54"/>
  <c r="Z160" i="54"/>
  <c r="P160" i="54"/>
  <c r="S160" i="54"/>
  <c r="X160" i="54"/>
  <c r="V160" i="54"/>
  <c r="AA160" i="54"/>
  <c r="P173" i="54"/>
  <c r="D173" i="54"/>
  <c r="K173" i="54"/>
  <c r="E173" i="54"/>
  <c r="F173" i="54"/>
  <c r="C173" i="54"/>
  <c r="Z173" i="54"/>
  <c r="G173" i="54"/>
  <c r="V173" i="54"/>
  <c r="U173" i="54"/>
  <c r="T173" i="54"/>
  <c r="Y173" i="54"/>
  <c r="I173" i="54"/>
  <c r="O173" i="54"/>
  <c r="N173" i="54"/>
  <c r="J173" i="54"/>
  <c r="L173" i="54"/>
  <c r="Q173" i="54"/>
  <c r="X173" i="54"/>
  <c r="S173" i="54"/>
  <c r="AA173" i="54"/>
  <c r="I77" i="54"/>
  <c r="O77" i="54"/>
  <c r="Q77" i="54"/>
  <c r="D77" i="54"/>
  <c r="AA77" i="54"/>
  <c r="Z77" i="54"/>
  <c r="J77" i="54"/>
  <c r="S77" i="54"/>
  <c r="F77" i="54"/>
  <c r="G77" i="54"/>
  <c r="U77" i="54"/>
  <c r="C77" i="54"/>
  <c r="T77" i="54"/>
  <c r="K77" i="54"/>
  <c r="P77" i="54"/>
  <c r="E77" i="54"/>
  <c r="L77" i="54"/>
  <c r="N77" i="54"/>
  <c r="Y77" i="54"/>
  <c r="V77" i="54"/>
  <c r="X77" i="54"/>
  <c r="Y266" i="54"/>
  <c r="X266" i="54"/>
  <c r="K266" i="54"/>
  <c r="I266" i="54"/>
  <c r="L266" i="54"/>
  <c r="S266" i="54"/>
  <c r="G266" i="54"/>
  <c r="U266" i="54"/>
  <c r="AA266" i="54"/>
  <c r="J266" i="54"/>
  <c r="E266" i="54"/>
  <c r="F266" i="54"/>
  <c r="P266" i="54"/>
  <c r="O266" i="54"/>
  <c r="Z266" i="54"/>
  <c r="V266" i="54"/>
  <c r="D266" i="54"/>
  <c r="C266" i="54"/>
  <c r="Q266" i="54"/>
  <c r="T266" i="54"/>
  <c r="N266" i="54"/>
  <c r="O37" i="54"/>
  <c r="E37" i="54"/>
  <c r="P37" i="54"/>
  <c r="K37" i="54"/>
  <c r="N37" i="54"/>
  <c r="L37" i="54"/>
  <c r="AA37" i="54"/>
  <c r="U37" i="54"/>
  <c r="G37" i="54"/>
  <c r="F37" i="54"/>
  <c r="S37" i="54"/>
  <c r="I37" i="54"/>
  <c r="Z37" i="54"/>
  <c r="T37" i="54"/>
  <c r="Q37" i="54"/>
  <c r="X37" i="54"/>
  <c r="D37" i="54"/>
  <c r="C37" i="54"/>
  <c r="V37" i="54"/>
  <c r="J37" i="54"/>
  <c r="Y37" i="54"/>
  <c r="J247" i="54"/>
  <c r="N247" i="54"/>
  <c r="G247" i="54"/>
  <c r="L247" i="54"/>
  <c r="K247" i="54"/>
  <c r="D247" i="54"/>
  <c r="O247" i="54"/>
  <c r="X247" i="54"/>
  <c r="S247" i="54"/>
  <c r="Y247" i="54"/>
  <c r="Q247" i="54"/>
  <c r="I247" i="54"/>
  <c r="E247" i="54"/>
  <c r="AA247" i="54"/>
  <c r="F247" i="54"/>
  <c r="V247" i="54"/>
  <c r="Z247" i="54"/>
  <c r="P247" i="54"/>
  <c r="U247" i="54"/>
  <c r="C247" i="54"/>
  <c r="T247" i="54"/>
  <c r="L213" i="54"/>
  <c r="Y213" i="54"/>
  <c r="G213" i="54"/>
  <c r="I213" i="54"/>
  <c r="X213" i="54"/>
  <c r="C213" i="54"/>
  <c r="D213" i="54"/>
  <c r="V213" i="54"/>
  <c r="Q213" i="54"/>
  <c r="E213" i="54"/>
  <c r="T213" i="54"/>
  <c r="S213" i="54"/>
  <c r="U213" i="54"/>
  <c r="P213" i="54"/>
  <c r="K213" i="54"/>
  <c r="AA213" i="54"/>
  <c r="F213" i="54"/>
  <c r="J213" i="54"/>
  <c r="Z213" i="54"/>
  <c r="N213" i="54"/>
  <c r="O213" i="54"/>
  <c r="Q243" i="54"/>
  <c r="G243" i="54"/>
  <c r="N243" i="54"/>
  <c r="F243" i="54"/>
  <c r="Z243" i="54"/>
  <c r="X243" i="54"/>
  <c r="E243" i="54"/>
  <c r="J243" i="54"/>
  <c r="T243" i="54"/>
  <c r="O243" i="54"/>
  <c r="Y243" i="54"/>
  <c r="K243" i="54"/>
  <c r="L243" i="54"/>
  <c r="I243" i="54"/>
  <c r="D243" i="54"/>
  <c r="C243" i="54"/>
  <c r="S243" i="54"/>
  <c r="P243" i="54"/>
  <c r="V243" i="54"/>
  <c r="U243" i="54"/>
  <c r="AA243" i="54"/>
  <c r="F296" i="54"/>
  <c r="E296" i="54"/>
  <c r="D296" i="54"/>
  <c r="C296" i="54"/>
  <c r="Z296" i="54"/>
  <c r="J296" i="54"/>
  <c r="P296" i="54"/>
  <c r="G296" i="54"/>
  <c r="N296" i="54"/>
  <c r="O296" i="54"/>
  <c r="T296" i="54"/>
  <c r="L296" i="54"/>
  <c r="U296" i="54"/>
  <c r="S296" i="54"/>
  <c r="X296" i="54"/>
  <c r="Q296" i="54"/>
  <c r="I296" i="54"/>
  <c r="Y296" i="54"/>
  <c r="K296" i="54"/>
  <c r="AA296" i="54"/>
  <c r="V296" i="54"/>
  <c r="S252" i="54"/>
  <c r="U252" i="54"/>
  <c r="F252" i="54"/>
  <c r="V252" i="54"/>
  <c r="AA252" i="54"/>
  <c r="X252" i="54"/>
  <c r="O252" i="54"/>
  <c r="Y252" i="54"/>
  <c r="J252" i="54"/>
  <c r="Z252" i="54"/>
  <c r="L252" i="54"/>
  <c r="G252" i="54"/>
  <c r="T252" i="54"/>
  <c r="D252" i="54"/>
  <c r="N252" i="54"/>
  <c r="K252" i="54"/>
  <c r="C252" i="54"/>
  <c r="I252" i="54"/>
  <c r="E252" i="54"/>
  <c r="Q252" i="54"/>
  <c r="P252" i="54"/>
  <c r="C198" i="54"/>
  <c r="O198" i="54"/>
  <c r="N198" i="54"/>
  <c r="Q198" i="54"/>
  <c r="J198" i="54"/>
  <c r="Y198" i="54"/>
  <c r="K198" i="54"/>
  <c r="S198" i="54"/>
  <c r="Z198" i="54"/>
  <c r="V198" i="54"/>
  <c r="U198" i="54"/>
  <c r="D198" i="54"/>
  <c r="L198" i="54"/>
  <c r="G198" i="54"/>
  <c r="T198" i="54"/>
  <c r="P198" i="54"/>
  <c r="AA198" i="54"/>
  <c r="E198" i="54"/>
  <c r="X198" i="54"/>
  <c r="F198" i="54"/>
  <c r="I198" i="54"/>
  <c r="G307" i="54"/>
  <c r="D307" i="54"/>
  <c r="X307" i="54"/>
  <c r="E307" i="54"/>
  <c r="V307" i="54"/>
  <c r="L307" i="54"/>
  <c r="Z307" i="54"/>
  <c r="C307" i="54"/>
  <c r="S307" i="54"/>
  <c r="K307" i="54"/>
  <c r="Y307" i="54"/>
  <c r="Q307" i="54"/>
  <c r="N307" i="54"/>
  <c r="O307" i="54"/>
  <c r="U307" i="54"/>
  <c r="J307" i="54"/>
  <c r="T307" i="54"/>
  <c r="P307" i="54"/>
  <c r="F307" i="54"/>
  <c r="AA307" i="54"/>
  <c r="I307" i="54"/>
  <c r="D71" i="54"/>
  <c r="L71" i="54"/>
  <c r="X71" i="54"/>
  <c r="G71" i="54"/>
  <c r="AA71" i="54"/>
  <c r="Y71" i="54"/>
  <c r="O71" i="54"/>
  <c r="U71" i="54"/>
  <c r="Z71" i="54"/>
  <c r="E71" i="54"/>
  <c r="S71" i="54"/>
  <c r="V71" i="54"/>
  <c r="F71" i="54"/>
  <c r="K71" i="54"/>
  <c r="N71" i="54"/>
  <c r="Q71" i="54"/>
  <c r="I71" i="54"/>
  <c r="T71" i="54"/>
  <c r="P71" i="54"/>
  <c r="C71" i="54"/>
  <c r="J71" i="54"/>
  <c r="Y263" i="54"/>
  <c r="J263" i="54"/>
  <c r="D263" i="54"/>
  <c r="AA263" i="54"/>
  <c r="V263" i="54"/>
  <c r="N263" i="54"/>
  <c r="L263" i="54"/>
  <c r="T263" i="54"/>
  <c r="G263" i="54"/>
  <c r="Q263" i="54"/>
  <c r="F263" i="54"/>
  <c r="C263" i="54"/>
  <c r="E263" i="54"/>
  <c r="K263" i="54"/>
  <c r="U263" i="54"/>
  <c r="I263" i="54"/>
  <c r="X263" i="54"/>
  <c r="O263" i="54"/>
  <c r="Z263" i="54"/>
  <c r="P263" i="54"/>
  <c r="S263" i="54"/>
  <c r="U109" i="54"/>
  <c r="G109" i="54"/>
  <c r="V109" i="54"/>
  <c r="X109" i="54"/>
  <c r="L109" i="54"/>
  <c r="Q109" i="54"/>
  <c r="P109" i="54"/>
  <c r="Y109" i="54"/>
  <c r="Z109" i="54"/>
  <c r="E109" i="54"/>
  <c r="S109" i="54"/>
  <c r="N109" i="54"/>
  <c r="F109" i="54"/>
  <c r="T109" i="54"/>
  <c r="AA109" i="54"/>
  <c r="I109" i="54"/>
  <c r="D109" i="54"/>
  <c r="K109" i="54"/>
  <c r="O109" i="54"/>
  <c r="C109" i="54"/>
  <c r="J109" i="54"/>
  <c r="P124" i="54"/>
  <c r="C124" i="54"/>
  <c r="Y124" i="54"/>
  <c r="AA124" i="54"/>
  <c r="T124" i="54"/>
  <c r="O124" i="54"/>
  <c r="G124" i="54"/>
  <c r="X124" i="54"/>
  <c r="W124" i="54" s="1"/>
  <c r="S124" i="54"/>
  <c r="N124" i="54"/>
  <c r="J124" i="54"/>
  <c r="F124" i="54"/>
  <c r="Z124" i="54"/>
  <c r="D124" i="54"/>
  <c r="V124" i="54"/>
  <c r="Q124" i="54"/>
  <c r="U124" i="54"/>
  <c r="L124" i="54"/>
  <c r="I124" i="54"/>
  <c r="E124" i="54"/>
  <c r="K124" i="54"/>
  <c r="Z121" i="54"/>
  <c r="S121" i="54"/>
  <c r="I121" i="54"/>
  <c r="T121" i="54"/>
  <c r="AA121" i="54"/>
  <c r="X121" i="54"/>
  <c r="L121" i="54"/>
  <c r="Y121" i="54"/>
  <c r="O121" i="54"/>
  <c r="U121" i="54"/>
  <c r="D121" i="54"/>
  <c r="N121" i="54"/>
  <c r="F121" i="54"/>
  <c r="Q121" i="54"/>
  <c r="P121" i="54"/>
  <c r="K121" i="54"/>
  <c r="G121" i="54"/>
  <c r="C121" i="54"/>
  <c r="J121" i="54"/>
  <c r="E121" i="54"/>
  <c r="V121" i="54"/>
  <c r="S204" i="54"/>
  <c r="F204" i="54"/>
  <c r="U204" i="54"/>
  <c r="G204" i="54"/>
  <c r="X204" i="54"/>
  <c r="E204" i="54"/>
  <c r="Z204" i="54"/>
  <c r="P204" i="54"/>
  <c r="C204" i="54"/>
  <c r="T204" i="54"/>
  <c r="K204" i="54"/>
  <c r="L204" i="54"/>
  <c r="J204" i="54"/>
  <c r="V204" i="54"/>
  <c r="D204" i="54"/>
  <c r="Y204" i="54"/>
  <c r="N204" i="54"/>
  <c r="I204" i="54"/>
  <c r="O204" i="54"/>
  <c r="AA204" i="54"/>
  <c r="Q204" i="54"/>
  <c r="G128" i="54"/>
  <c r="V128" i="54"/>
  <c r="S128" i="54"/>
  <c r="K128" i="54"/>
  <c r="X128" i="54"/>
  <c r="I128" i="54"/>
  <c r="Z128" i="54"/>
  <c r="L128" i="54"/>
  <c r="T128" i="54"/>
  <c r="F128" i="54"/>
  <c r="N128" i="54"/>
  <c r="P128" i="54"/>
  <c r="J128" i="54"/>
  <c r="Y128" i="54"/>
  <c r="C128" i="54"/>
  <c r="Q128" i="54"/>
  <c r="D128" i="54"/>
  <c r="E128" i="54"/>
  <c r="AA128" i="54"/>
  <c r="U128" i="54"/>
  <c r="O128" i="54"/>
  <c r="P130" i="54"/>
  <c r="Q130" i="54"/>
  <c r="N130" i="54"/>
  <c r="X130" i="54"/>
  <c r="U130" i="54"/>
  <c r="T130" i="54"/>
  <c r="I130" i="54"/>
  <c r="D130" i="54"/>
  <c r="V130" i="54"/>
  <c r="O130" i="54"/>
  <c r="Y130" i="54"/>
  <c r="L130" i="54"/>
  <c r="AA130" i="54"/>
  <c r="C130" i="54"/>
  <c r="Z130" i="54"/>
  <c r="S130" i="54"/>
  <c r="J130" i="54"/>
  <c r="E130" i="54"/>
  <c r="F130" i="54"/>
  <c r="K130" i="54"/>
  <c r="G130" i="54"/>
  <c r="Q114" i="54"/>
  <c r="L114" i="54"/>
  <c r="T114" i="54"/>
  <c r="O114" i="54"/>
  <c r="J114" i="54"/>
  <c r="X114" i="54"/>
  <c r="V114" i="54"/>
  <c r="K114" i="54"/>
  <c r="Y114" i="54"/>
  <c r="P114" i="54"/>
  <c r="C114" i="54"/>
  <c r="D114" i="54"/>
  <c r="S114" i="54"/>
  <c r="G114" i="54"/>
  <c r="F114" i="54"/>
  <c r="N114" i="54"/>
  <c r="AA114" i="54"/>
  <c r="U114" i="54"/>
  <c r="I114" i="54"/>
  <c r="Z114" i="54"/>
  <c r="E114" i="54"/>
  <c r="K137" i="54"/>
  <c r="I137" i="54"/>
  <c r="O137" i="54"/>
  <c r="C137" i="54"/>
  <c r="AA137" i="54"/>
  <c r="N137" i="54"/>
  <c r="E137" i="54"/>
  <c r="Q137" i="54"/>
  <c r="V137" i="54"/>
  <c r="T137" i="54"/>
  <c r="U137" i="54"/>
  <c r="S137" i="54"/>
  <c r="Z137" i="54"/>
  <c r="J137" i="54"/>
  <c r="F137" i="54"/>
  <c r="D137" i="54"/>
  <c r="L137" i="54"/>
  <c r="Y137" i="54"/>
  <c r="X137" i="54"/>
  <c r="P137" i="54"/>
  <c r="G137" i="54"/>
  <c r="L261" i="54"/>
  <c r="G261" i="54"/>
  <c r="C261" i="54"/>
  <c r="N261" i="54"/>
  <c r="D261" i="54"/>
  <c r="O261" i="54"/>
  <c r="Q261" i="54"/>
  <c r="J261" i="54"/>
  <c r="F261" i="54"/>
  <c r="AA261" i="54"/>
  <c r="E261" i="54"/>
  <c r="Y261" i="54"/>
  <c r="K261" i="54"/>
  <c r="X261" i="54"/>
  <c r="U261" i="54"/>
  <c r="I261" i="54"/>
  <c r="V261" i="54"/>
  <c r="S261" i="54"/>
  <c r="Z261" i="54"/>
  <c r="T261" i="54"/>
  <c r="P261" i="54"/>
  <c r="F292" i="54"/>
  <c r="T292" i="54"/>
  <c r="I292" i="54"/>
  <c r="X292" i="54"/>
  <c r="C292" i="54"/>
  <c r="Z292" i="54"/>
  <c r="K292" i="54"/>
  <c r="O292" i="54"/>
  <c r="L292" i="54"/>
  <c r="Y292" i="54"/>
  <c r="Q292" i="54"/>
  <c r="P292" i="54"/>
  <c r="U292" i="54"/>
  <c r="S292" i="54"/>
  <c r="AA292" i="54"/>
  <c r="V292" i="54"/>
  <c r="E292" i="54"/>
  <c r="N292" i="54"/>
  <c r="G292" i="54"/>
  <c r="D292" i="54"/>
  <c r="J292" i="54"/>
  <c r="L50" i="54"/>
  <c r="D50" i="54"/>
  <c r="N50" i="54"/>
  <c r="T50" i="54"/>
  <c r="V50" i="54"/>
  <c r="U50" i="54"/>
  <c r="G50" i="54"/>
  <c r="F50" i="54"/>
  <c r="E50" i="54"/>
  <c r="Q50" i="54"/>
  <c r="J50" i="54"/>
  <c r="AA50" i="54"/>
  <c r="I50" i="54"/>
  <c r="S50" i="54"/>
  <c r="Y50" i="54"/>
  <c r="C50" i="54"/>
  <c r="P50" i="54"/>
  <c r="Z50" i="54"/>
  <c r="K50" i="54"/>
  <c r="X50" i="54"/>
  <c r="O50" i="54"/>
  <c r="S289" i="54"/>
  <c r="Y289" i="54"/>
  <c r="P289" i="54"/>
  <c r="O289" i="54"/>
  <c r="C289" i="54"/>
  <c r="Z289" i="54"/>
  <c r="K289" i="54"/>
  <c r="AA289" i="54"/>
  <c r="X289" i="54"/>
  <c r="D289" i="54"/>
  <c r="G289" i="54"/>
  <c r="Q289" i="54"/>
  <c r="V289" i="54"/>
  <c r="T289" i="54"/>
  <c r="U289" i="54"/>
  <c r="I289" i="54"/>
  <c r="J289" i="54"/>
  <c r="N289" i="54"/>
  <c r="F289" i="54"/>
  <c r="E289" i="54"/>
  <c r="L289" i="54"/>
  <c r="Q102" i="54"/>
  <c r="J102" i="54"/>
  <c r="G102" i="54"/>
  <c r="C102" i="54"/>
  <c r="D102" i="54"/>
  <c r="K102" i="54"/>
  <c r="U102" i="54"/>
  <c r="AA102" i="54"/>
  <c r="Z102" i="54"/>
  <c r="E102" i="54"/>
  <c r="X102" i="54"/>
  <c r="S102" i="54"/>
  <c r="O102" i="54"/>
  <c r="T102" i="54"/>
  <c r="I102" i="54"/>
  <c r="N102" i="54"/>
  <c r="P102" i="54"/>
  <c r="F102" i="54"/>
  <c r="L102" i="54"/>
  <c r="V102" i="54"/>
  <c r="Y102" i="54"/>
  <c r="P223" i="54"/>
  <c r="K223" i="54"/>
  <c r="AA223" i="54"/>
  <c r="X223" i="54"/>
  <c r="Z223" i="54"/>
  <c r="Q223" i="54"/>
  <c r="N223" i="54"/>
  <c r="L223" i="54"/>
  <c r="I223" i="54"/>
  <c r="S223" i="54"/>
  <c r="J223" i="54"/>
  <c r="T223" i="54"/>
  <c r="V223" i="54"/>
  <c r="G223" i="54"/>
  <c r="D223" i="54"/>
  <c r="O223" i="54"/>
  <c r="U223" i="54"/>
  <c r="E223" i="54"/>
  <c r="F223" i="54"/>
  <c r="Y223" i="54"/>
  <c r="C223" i="54"/>
  <c r="F202" i="54"/>
  <c r="X202" i="54"/>
  <c r="Q202" i="54"/>
  <c r="L202" i="54"/>
  <c r="K202" i="54"/>
  <c r="Z202" i="54"/>
  <c r="D202" i="54"/>
  <c r="I202" i="54"/>
  <c r="S202" i="54"/>
  <c r="J202" i="54"/>
  <c r="V202" i="54"/>
  <c r="Y202" i="54"/>
  <c r="P202" i="54"/>
  <c r="U202" i="54"/>
  <c r="AA202" i="54"/>
  <c r="C202" i="54"/>
  <c r="O202" i="54"/>
  <c r="T202" i="54"/>
  <c r="N202" i="54"/>
  <c r="G202" i="54"/>
  <c r="E202" i="54"/>
  <c r="T271" i="54"/>
  <c r="J271" i="54"/>
  <c r="K271" i="54"/>
  <c r="AA271" i="54"/>
  <c r="D271" i="54"/>
  <c r="O271" i="54"/>
  <c r="Z271" i="54"/>
  <c r="L271" i="54"/>
  <c r="V271" i="54"/>
  <c r="N271" i="54"/>
  <c r="M271" i="54" s="1"/>
  <c r="Y271" i="54"/>
  <c r="S271" i="54"/>
  <c r="E271" i="54"/>
  <c r="C271" i="54"/>
  <c r="I271" i="54"/>
  <c r="F271" i="54"/>
  <c r="Q271" i="54"/>
  <c r="G271" i="54"/>
  <c r="P271" i="54"/>
  <c r="U271" i="54"/>
  <c r="X271" i="54"/>
  <c r="K278" i="54"/>
  <c r="C278" i="54"/>
  <c r="Y278" i="54"/>
  <c r="Z278" i="54"/>
  <c r="X278" i="54"/>
  <c r="O278" i="54"/>
  <c r="J278" i="54"/>
  <c r="T278" i="54"/>
  <c r="S278" i="54"/>
  <c r="Q278" i="54"/>
  <c r="U278" i="54"/>
  <c r="F278" i="54"/>
  <c r="E278" i="54"/>
  <c r="AA278" i="54"/>
  <c r="N278" i="54"/>
  <c r="G278" i="54"/>
  <c r="V278" i="54"/>
  <c r="D278" i="54"/>
  <c r="P278" i="54"/>
  <c r="L278" i="54"/>
  <c r="I278" i="54"/>
  <c r="D21" i="54"/>
  <c r="J21" i="54"/>
  <c r="P21" i="54"/>
  <c r="Z21" i="54"/>
  <c r="S21" i="54"/>
  <c r="I21" i="54"/>
  <c r="G21" i="54"/>
  <c r="E21" i="54"/>
  <c r="T21" i="54"/>
  <c r="K21" i="54"/>
  <c r="Y21" i="54"/>
  <c r="L21" i="54"/>
  <c r="O21" i="54"/>
  <c r="C21" i="54"/>
  <c r="Q21" i="54"/>
  <c r="AA21" i="54"/>
  <c r="X21" i="54"/>
  <c r="N21" i="54"/>
  <c r="M21" i="54" s="1"/>
  <c r="U21" i="54"/>
  <c r="F21" i="54"/>
  <c r="V21" i="54"/>
  <c r="Z207" i="54"/>
  <c r="I207" i="54"/>
  <c r="V207" i="54"/>
  <c r="N207" i="54"/>
  <c r="U207" i="54"/>
  <c r="X207" i="54"/>
  <c r="G207" i="54"/>
  <c r="L207" i="54"/>
  <c r="S207" i="54"/>
  <c r="AA207" i="54"/>
  <c r="F207" i="54"/>
  <c r="D207" i="54"/>
  <c r="T207" i="54"/>
  <c r="P207" i="54"/>
  <c r="E207" i="54"/>
  <c r="Y207" i="54"/>
  <c r="O207" i="54"/>
  <c r="C207" i="54"/>
  <c r="J207" i="54"/>
  <c r="Q207" i="54"/>
  <c r="K207" i="54"/>
  <c r="Q162" i="54"/>
  <c r="L162" i="54"/>
  <c r="N162" i="54"/>
  <c r="T162" i="54"/>
  <c r="G162" i="54"/>
  <c r="U162" i="54"/>
  <c r="J162" i="54"/>
  <c r="F162" i="54"/>
  <c r="P162" i="54"/>
  <c r="E162" i="54"/>
  <c r="D162" i="54"/>
  <c r="Z162" i="54"/>
  <c r="S162" i="54"/>
  <c r="X162" i="54"/>
  <c r="O162" i="54"/>
  <c r="AA162" i="54"/>
  <c r="V162" i="54"/>
  <c r="I162" i="54"/>
  <c r="C162" i="54"/>
  <c r="K162" i="54"/>
  <c r="Y162" i="54"/>
  <c r="K45" i="54"/>
  <c r="Y45" i="54"/>
  <c r="J45" i="54"/>
  <c r="C45" i="54"/>
  <c r="D45" i="54"/>
  <c r="I45" i="54"/>
  <c r="Z45" i="54"/>
  <c r="F45" i="54"/>
  <c r="V45" i="54"/>
  <c r="N45" i="54"/>
  <c r="Q45" i="54"/>
  <c r="L45" i="54"/>
  <c r="E45" i="54"/>
  <c r="S45" i="54"/>
  <c r="G45" i="54"/>
  <c r="U45" i="54"/>
  <c r="AA45" i="54"/>
  <c r="T45" i="54"/>
  <c r="O45" i="54"/>
  <c r="P45" i="54"/>
  <c r="X45" i="54"/>
  <c r="K166" i="54"/>
  <c r="X166" i="54"/>
  <c r="W166" i="54" s="1"/>
  <c r="J166" i="54"/>
  <c r="L166" i="54"/>
  <c r="C166" i="54"/>
  <c r="T166" i="54"/>
  <c r="O166" i="54"/>
  <c r="S166" i="54"/>
  <c r="U166" i="54"/>
  <c r="I166" i="54"/>
  <c r="AA166" i="54"/>
  <c r="Q166" i="54"/>
  <c r="Z166" i="54"/>
  <c r="N166" i="54"/>
  <c r="Y166" i="54"/>
  <c r="D166" i="54"/>
  <c r="P166" i="54"/>
  <c r="E166" i="54"/>
  <c r="V166" i="54"/>
  <c r="G166" i="54"/>
  <c r="F166" i="54"/>
  <c r="S12" i="54"/>
  <c r="V12" i="54"/>
  <c r="U12" i="54"/>
  <c r="O12" i="54"/>
  <c r="Q12" i="54"/>
  <c r="K12" i="54"/>
  <c r="G12" i="54"/>
  <c r="F12" i="54"/>
  <c r="L12" i="54"/>
  <c r="C12" i="54"/>
  <c r="E12" i="54"/>
  <c r="D12" i="54"/>
  <c r="N12" i="54"/>
  <c r="J12" i="54"/>
  <c r="I12" i="54"/>
  <c r="X12" i="54"/>
  <c r="T12" i="54"/>
  <c r="Y12" i="54"/>
  <c r="Z12" i="54"/>
  <c r="AA12" i="54"/>
  <c r="P12" i="54"/>
  <c r="V236" i="54"/>
  <c r="K236" i="54"/>
  <c r="O236" i="54"/>
  <c r="J236" i="54"/>
  <c r="L236" i="54"/>
  <c r="G236" i="54"/>
  <c r="F236" i="54"/>
  <c r="E236" i="54"/>
  <c r="T236" i="54"/>
  <c r="D236" i="54"/>
  <c r="AA236" i="54"/>
  <c r="X236" i="54"/>
  <c r="W236" i="54" s="1"/>
  <c r="P236" i="54"/>
  <c r="Q236" i="54"/>
  <c r="Y236" i="54"/>
  <c r="S236" i="54"/>
  <c r="R236" i="54" s="1"/>
  <c r="N236" i="54"/>
  <c r="C236" i="54"/>
  <c r="Z236" i="54"/>
  <c r="I236" i="54"/>
  <c r="U236" i="54"/>
  <c r="G111" i="54"/>
  <c r="Y111" i="54"/>
  <c r="I111" i="54"/>
  <c r="T111" i="54"/>
  <c r="J111" i="54"/>
  <c r="V111" i="54"/>
  <c r="N111" i="54"/>
  <c r="Q111" i="54"/>
  <c r="F111" i="54"/>
  <c r="K111" i="54"/>
  <c r="P111" i="54"/>
  <c r="O111" i="54"/>
  <c r="AA111" i="54"/>
  <c r="X111" i="54"/>
  <c r="D111" i="54"/>
  <c r="C111" i="54"/>
  <c r="S111" i="54"/>
  <c r="L111" i="54"/>
  <c r="U111" i="54"/>
  <c r="E111" i="54"/>
  <c r="Z111" i="54"/>
  <c r="AA274" i="54"/>
  <c r="O274" i="54"/>
  <c r="L274" i="54"/>
  <c r="U274" i="54"/>
  <c r="D274" i="54"/>
  <c r="P274" i="54"/>
  <c r="C274" i="54"/>
  <c r="Q274" i="54"/>
  <c r="T274" i="54"/>
  <c r="E274" i="54"/>
  <c r="X274" i="54"/>
  <c r="J274" i="54"/>
  <c r="Y274" i="54"/>
  <c r="G274" i="54"/>
  <c r="N274" i="54"/>
  <c r="Z274" i="54"/>
  <c r="K274" i="54"/>
  <c r="V274" i="54"/>
  <c r="I274" i="54"/>
  <c r="F274" i="54"/>
  <c r="S274" i="54"/>
  <c r="S189" i="54"/>
  <c r="R189" i="54" s="1"/>
  <c r="V189" i="54"/>
  <c r="AA189" i="54"/>
  <c r="G189" i="54"/>
  <c r="N189" i="54"/>
  <c r="U189" i="54"/>
  <c r="C189" i="54"/>
  <c r="E189" i="54"/>
  <c r="Y189" i="54"/>
  <c r="F189" i="54"/>
  <c r="L189" i="54"/>
  <c r="P189" i="54"/>
  <c r="Z189" i="54"/>
  <c r="T189" i="54"/>
  <c r="D189" i="54"/>
  <c r="J189" i="54"/>
  <c r="Q189" i="54"/>
  <c r="K189" i="54"/>
  <c r="X189" i="54"/>
  <c r="O189" i="54"/>
  <c r="I189" i="54"/>
  <c r="J270" i="54"/>
  <c r="O270" i="54"/>
  <c r="P270" i="54"/>
  <c r="L270" i="54"/>
  <c r="N270" i="54"/>
  <c r="D270" i="54"/>
  <c r="AA270" i="54"/>
  <c r="G270" i="54"/>
  <c r="Q270" i="54"/>
  <c r="S270" i="54"/>
  <c r="F270" i="54"/>
  <c r="E270" i="54"/>
  <c r="X270" i="54"/>
  <c r="K270" i="54"/>
  <c r="U270" i="54"/>
  <c r="V270" i="54"/>
  <c r="I270" i="54"/>
  <c r="Z270" i="54"/>
  <c r="Y270" i="54"/>
  <c r="T270" i="54"/>
  <c r="C270" i="54"/>
  <c r="J29" i="54"/>
  <c r="S29" i="54"/>
  <c r="V29" i="54"/>
  <c r="E29" i="54"/>
  <c r="U29" i="54"/>
  <c r="P29" i="54"/>
  <c r="L29" i="54"/>
  <c r="D29" i="54"/>
  <c r="K29" i="54"/>
  <c r="F29" i="54"/>
  <c r="Z29" i="54"/>
  <c r="N29" i="54"/>
  <c r="X29" i="54"/>
  <c r="G29" i="54"/>
  <c r="Y29" i="54"/>
  <c r="C29" i="54"/>
  <c r="Q29" i="54"/>
  <c r="T29" i="54"/>
  <c r="I29" i="54"/>
  <c r="AA29" i="54"/>
  <c r="O29" i="54"/>
  <c r="S155" i="54"/>
  <c r="D155" i="54"/>
  <c r="Y155" i="54"/>
  <c r="V155" i="54"/>
  <c r="Q155" i="54"/>
  <c r="Z155" i="54"/>
  <c r="T155" i="54"/>
  <c r="X155" i="54"/>
  <c r="F155" i="54"/>
  <c r="G155" i="54"/>
  <c r="K155" i="54"/>
  <c r="E155" i="54"/>
  <c r="O155" i="54"/>
  <c r="C155" i="54"/>
  <c r="L155" i="54"/>
  <c r="P155" i="54"/>
  <c r="J155" i="54"/>
  <c r="N155" i="54"/>
  <c r="I155" i="54"/>
  <c r="U155" i="54"/>
  <c r="AA155" i="54"/>
  <c r="Q49" i="54"/>
  <c r="V49" i="54"/>
  <c r="G49" i="54"/>
  <c r="C49" i="54"/>
  <c r="Z49" i="54"/>
  <c r="T49" i="54"/>
  <c r="U49" i="54"/>
  <c r="J49" i="54"/>
  <c r="L49" i="54"/>
  <c r="P49" i="54"/>
  <c r="S49" i="54"/>
  <c r="N49" i="54"/>
  <c r="I49" i="54"/>
  <c r="E49" i="54"/>
  <c r="AA49" i="54"/>
  <c r="F49" i="54"/>
  <c r="Y49" i="54"/>
  <c r="K49" i="54"/>
  <c r="D49" i="54"/>
  <c r="O49" i="54"/>
  <c r="X49" i="54"/>
  <c r="G211" i="54"/>
  <c r="N211" i="54"/>
  <c r="L211" i="54"/>
  <c r="E211" i="54"/>
  <c r="P211" i="54"/>
  <c r="C211" i="54"/>
  <c r="S211" i="54"/>
  <c r="T211" i="54"/>
  <c r="Q211" i="54"/>
  <c r="Y211" i="54"/>
  <c r="V211" i="54"/>
  <c r="K211" i="54"/>
  <c r="Z211" i="54"/>
  <c r="F211" i="54"/>
  <c r="O211" i="54"/>
  <c r="J211" i="54"/>
  <c r="X211" i="54"/>
  <c r="D211" i="54"/>
  <c r="I211" i="54"/>
  <c r="U211" i="54"/>
  <c r="AA211" i="54"/>
  <c r="P187" i="54"/>
  <c r="I187" i="54"/>
  <c r="Q187" i="54"/>
  <c r="Y187" i="54"/>
  <c r="J187" i="54"/>
  <c r="F187" i="54"/>
  <c r="X187" i="54"/>
  <c r="C187" i="54"/>
  <c r="AA187" i="54"/>
  <c r="T187" i="54"/>
  <c r="N187" i="54"/>
  <c r="L187" i="54"/>
  <c r="S187" i="54"/>
  <c r="K187" i="54"/>
  <c r="U187" i="54"/>
  <c r="D187" i="54"/>
  <c r="G187" i="54"/>
  <c r="V187" i="54"/>
  <c r="Z187" i="54"/>
  <c r="E187" i="54"/>
  <c r="O187" i="54"/>
  <c r="L276" i="54"/>
  <c r="U276" i="54"/>
  <c r="V276" i="54"/>
  <c r="E276" i="54"/>
  <c r="P276" i="54"/>
  <c r="C276" i="54"/>
  <c r="O276" i="54"/>
  <c r="F276" i="54"/>
  <c r="K276" i="54"/>
  <c r="Y276" i="54"/>
  <c r="J276" i="54"/>
  <c r="Z276" i="54"/>
  <c r="T276" i="54"/>
  <c r="AA276" i="54"/>
  <c r="I276" i="54"/>
  <c r="N276" i="54"/>
  <c r="S276" i="54"/>
  <c r="D276" i="54"/>
  <c r="G276" i="54"/>
  <c r="X276" i="54"/>
  <c r="Q276" i="54"/>
  <c r="Z298" i="54"/>
  <c r="L298" i="54"/>
  <c r="P298" i="54"/>
  <c r="C298" i="54"/>
  <c r="Y298" i="54"/>
  <c r="G298" i="54"/>
  <c r="E298" i="54"/>
  <c r="S298" i="54"/>
  <c r="Q298" i="54"/>
  <c r="J298" i="54"/>
  <c r="F298" i="54"/>
  <c r="O298" i="54"/>
  <c r="T298" i="54"/>
  <c r="D298" i="54"/>
  <c r="AA298" i="54"/>
  <c r="X298" i="54"/>
  <c r="N298" i="54"/>
  <c r="M298" i="54" s="1"/>
  <c r="K298" i="54"/>
  <c r="U298" i="54"/>
  <c r="I298" i="54"/>
  <c r="V298" i="54"/>
  <c r="Q157" i="54"/>
  <c r="L157" i="54"/>
  <c r="X157" i="54"/>
  <c r="C157" i="54"/>
  <c r="V157" i="54"/>
  <c r="E157" i="54"/>
  <c r="N157" i="54"/>
  <c r="O157" i="54"/>
  <c r="S157" i="54"/>
  <c r="G157" i="54"/>
  <c r="I157" i="54"/>
  <c r="D157" i="54"/>
  <c r="U157" i="54"/>
  <c r="P157" i="54"/>
  <c r="K157" i="54"/>
  <c r="J157" i="54"/>
  <c r="Z157" i="54"/>
  <c r="AA157" i="54"/>
  <c r="F157" i="54"/>
  <c r="T157" i="54"/>
  <c r="Y157" i="54"/>
  <c r="E227" i="54"/>
  <c r="Q227" i="54"/>
  <c r="T227" i="54"/>
  <c r="S227" i="54"/>
  <c r="X227" i="54"/>
  <c r="G227" i="54"/>
  <c r="N227" i="54"/>
  <c r="M227" i="54" s="1"/>
  <c r="C227" i="54"/>
  <c r="K227" i="54"/>
  <c r="D227" i="54"/>
  <c r="I227" i="54"/>
  <c r="O227" i="54"/>
  <c r="J227" i="54"/>
  <c r="Z227" i="54"/>
  <c r="V227" i="54"/>
  <c r="F227" i="54"/>
  <c r="AA227" i="54"/>
  <c r="P227" i="54"/>
  <c r="Y227" i="54"/>
  <c r="U227" i="54"/>
  <c r="L227" i="54"/>
  <c r="Q19" i="54"/>
  <c r="N19" i="54"/>
  <c r="T19" i="54"/>
  <c r="S19" i="54"/>
  <c r="F19" i="54"/>
  <c r="P19" i="54"/>
  <c r="I19" i="54"/>
  <c r="O19" i="54"/>
  <c r="L19" i="54"/>
  <c r="K19" i="54"/>
  <c r="Z19" i="54"/>
  <c r="D19" i="54"/>
  <c r="U19" i="54"/>
  <c r="AA19" i="54"/>
  <c r="X19" i="54"/>
  <c r="C19" i="54"/>
  <c r="G19" i="54"/>
  <c r="V19" i="54"/>
  <c r="E19" i="54"/>
  <c r="J19" i="54"/>
  <c r="Y19" i="54"/>
  <c r="Y284" i="54"/>
  <c r="U284" i="54"/>
  <c r="C284" i="54"/>
  <c r="E284" i="54"/>
  <c r="K284" i="54"/>
  <c r="I284" i="54"/>
  <c r="G284" i="54"/>
  <c r="J284" i="54"/>
  <c r="F284" i="54"/>
  <c r="Q284" i="54"/>
  <c r="AA284" i="54"/>
  <c r="D284" i="54"/>
  <c r="O284" i="54"/>
  <c r="X284" i="54"/>
  <c r="T284" i="54"/>
  <c r="L284" i="54"/>
  <c r="N284" i="54"/>
  <c r="S284" i="54"/>
  <c r="Z284" i="54"/>
  <c r="V284" i="54"/>
  <c r="P284" i="54"/>
  <c r="E47" i="54"/>
  <c r="F47" i="54"/>
  <c r="N47" i="54"/>
  <c r="I47" i="54"/>
  <c r="G47" i="54"/>
  <c r="C47" i="54"/>
  <c r="AA47" i="54"/>
  <c r="J47" i="54"/>
  <c r="U47" i="54"/>
  <c r="T47" i="54"/>
  <c r="Y47" i="54"/>
  <c r="S47" i="54"/>
  <c r="R47" i="54" s="1"/>
  <c r="X47" i="54"/>
  <c r="K47" i="54"/>
  <c r="Q47" i="54"/>
  <c r="Z47" i="54"/>
  <c r="L47" i="54"/>
  <c r="O47" i="54"/>
  <c r="V47" i="54"/>
  <c r="D47" i="54"/>
  <c r="P47" i="54"/>
  <c r="G240" i="54"/>
  <c r="AA240" i="54"/>
  <c r="J240" i="54"/>
  <c r="I240" i="54"/>
  <c r="Q240" i="54"/>
  <c r="S240" i="54"/>
  <c r="V240" i="54"/>
  <c r="F240" i="54"/>
  <c r="O240" i="54"/>
  <c r="Z240" i="54"/>
  <c r="D240" i="54"/>
  <c r="U240" i="54"/>
  <c r="T240" i="54"/>
  <c r="L240" i="54"/>
  <c r="K240" i="54"/>
  <c r="E240" i="54"/>
  <c r="C240" i="54"/>
  <c r="N240" i="54"/>
  <c r="X240" i="54"/>
  <c r="W240" i="54" s="1"/>
  <c r="P240" i="54"/>
  <c r="Y240" i="54"/>
  <c r="Q41" i="54"/>
  <c r="C41" i="54"/>
  <c r="O41" i="54"/>
  <c r="L41" i="54"/>
  <c r="Y41" i="54"/>
  <c r="G41" i="54"/>
  <c r="J41" i="54"/>
  <c r="N41" i="54"/>
  <c r="S41" i="54"/>
  <c r="I41" i="54"/>
  <c r="F41" i="54"/>
  <c r="U41" i="54"/>
  <c r="V41" i="54"/>
  <c r="Z41" i="54"/>
  <c r="K41" i="54"/>
  <c r="X41" i="54"/>
  <c r="P41" i="54"/>
  <c r="E41" i="54"/>
  <c r="D41" i="54"/>
  <c r="T41" i="54"/>
  <c r="AA41" i="54"/>
  <c r="J163" i="54"/>
  <c r="S163" i="54"/>
  <c r="G163" i="54"/>
  <c r="P163" i="54"/>
  <c r="U163" i="54"/>
  <c r="AA163" i="54"/>
  <c r="K163" i="54"/>
  <c r="O163" i="54"/>
  <c r="X163" i="54"/>
  <c r="I163" i="54"/>
  <c r="N163" i="54"/>
  <c r="Q163" i="54"/>
  <c r="V163" i="54"/>
  <c r="Z163" i="54"/>
  <c r="C163" i="54"/>
  <c r="D163" i="54"/>
  <c r="E163" i="54"/>
  <c r="T163" i="54"/>
  <c r="F163" i="54"/>
  <c r="L163" i="54"/>
  <c r="Y163" i="54"/>
  <c r="L13" i="54"/>
  <c r="D13" i="54"/>
  <c r="F13" i="54"/>
  <c r="P13" i="54"/>
  <c r="S13" i="54"/>
  <c r="N13" i="54"/>
  <c r="X13" i="54"/>
  <c r="Y13" i="54"/>
  <c r="C13" i="54"/>
  <c r="E13" i="54"/>
  <c r="U13" i="54"/>
  <c r="I13" i="54"/>
  <c r="V13" i="54"/>
  <c r="Q13" i="54"/>
  <c r="Z13" i="54"/>
  <c r="G13" i="54"/>
  <c r="K13" i="54"/>
  <c r="J13" i="54"/>
  <c r="T13" i="54"/>
  <c r="O13" i="54"/>
  <c r="AA13" i="54"/>
  <c r="D100" i="54"/>
  <c r="F100" i="54"/>
  <c r="K100" i="54"/>
  <c r="C100" i="54"/>
  <c r="V100" i="54"/>
  <c r="N100" i="54"/>
  <c r="L100" i="54"/>
  <c r="Y100" i="54"/>
  <c r="J100" i="54"/>
  <c r="G100" i="54"/>
  <c r="X100" i="54"/>
  <c r="U100" i="54"/>
  <c r="T100" i="54"/>
  <c r="Q100" i="54"/>
  <c r="S100" i="54"/>
  <c r="R100" i="54" s="1"/>
  <c r="I100" i="54"/>
  <c r="P100" i="54"/>
  <c r="Z100" i="54"/>
  <c r="AA100" i="54"/>
  <c r="O100" i="54"/>
  <c r="E100" i="54"/>
  <c r="X11" i="54"/>
  <c r="G11" i="54"/>
  <c r="P11" i="54"/>
  <c r="I11" i="54"/>
  <c r="C11" i="54"/>
  <c r="Q11" i="54"/>
  <c r="L11" i="54"/>
  <c r="N11" i="54"/>
  <c r="T11" i="54"/>
  <c r="E11" i="54"/>
  <c r="O11" i="54"/>
  <c r="Z11" i="54"/>
  <c r="U11" i="54"/>
  <c r="V11" i="54"/>
  <c r="F11" i="54"/>
  <c r="Y11" i="54"/>
  <c r="K11" i="54"/>
  <c r="J11" i="54"/>
  <c r="D11" i="54"/>
  <c r="AA11" i="54"/>
  <c r="S11" i="54"/>
  <c r="O88" i="54"/>
  <c r="Z88" i="54"/>
  <c r="Q88" i="54"/>
  <c r="T88" i="54"/>
  <c r="Y88" i="54"/>
  <c r="F88" i="54"/>
  <c r="D88" i="54"/>
  <c r="X88" i="54"/>
  <c r="G88" i="54"/>
  <c r="V88" i="54"/>
  <c r="N88" i="54"/>
  <c r="AA88" i="54"/>
  <c r="J88" i="54"/>
  <c r="I88" i="54"/>
  <c r="E88" i="54"/>
  <c r="U88" i="54"/>
  <c r="P88" i="54"/>
  <c r="K88" i="54"/>
  <c r="S88" i="54"/>
  <c r="C88" i="54"/>
  <c r="L88" i="54"/>
  <c r="L60" i="54"/>
  <c r="Z60" i="54"/>
  <c r="D60" i="54"/>
  <c r="F60" i="54"/>
  <c r="E60" i="54"/>
  <c r="Q60" i="54"/>
  <c r="C60" i="54"/>
  <c r="K60" i="54"/>
  <c r="G60" i="54"/>
  <c r="T60" i="54"/>
  <c r="J60" i="54"/>
  <c r="S60" i="54"/>
  <c r="R60" i="54" s="1"/>
  <c r="X60" i="54"/>
  <c r="V60" i="54"/>
  <c r="Y60" i="54"/>
  <c r="P60" i="54"/>
  <c r="U60" i="54"/>
  <c r="O60" i="54"/>
  <c r="AA60" i="54"/>
  <c r="N60" i="54"/>
  <c r="M60" i="54" s="1"/>
  <c r="I60" i="54"/>
  <c r="Z288" i="54"/>
  <c r="I288" i="54"/>
  <c r="O288" i="54"/>
  <c r="J288" i="54"/>
  <c r="S288" i="54"/>
  <c r="F288" i="54"/>
  <c r="E288" i="54"/>
  <c r="X288" i="54"/>
  <c r="AA288" i="54"/>
  <c r="C288" i="54"/>
  <c r="U288" i="54"/>
  <c r="D288" i="54"/>
  <c r="K288" i="54"/>
  <c r="Y288" i="54"/>
  <c r="T288" i="54"/>
  <c r="Q288" i="54"/>
  <c r="P288" i="54"/>
  <c r="N288" i="54"/>
  <c r="L288" i="54"/>
  <c r="V288" i="54"/>
  <c r="G288" i="54"/>
  <c r="AA216" i="54"/>
  <c r="X216" i="54"/>
  <c r="W216" i="54" s="1"/>
  <c r="S216" i="54"/>
  <c r="P216" i="54"/>
  <c r="T216" i="54"/>
  <c r="C216" i="54"/>
  <c r="N216" i="54"/>
  <c r="G216" i="54"/>
  <c r="K216" i="54"/>
  <c r="D216" i="54"/>
  <c r="Z216" i="54"/>
  <c r="O216" i="54"/>
  <c r="Y216" i="54"/>
  <c r="F216" i="54"/>
  <c r="L216" i="54"/>
  <c r="J216" i="54"/>
  <c r="E216" i="54"/>
  <c r="V216" i="54"/>
  <c r="U216" i="54"/>
  <c r="I216" i="54"/>
  <c r="Q216" i="54"/>
  <c r="Z177" i="54"/>
  <c r="AA177" i="54"/>
  <c r="Q177" i="54"/>
  <c r="E177" i="54"/>
  <c r="L177" i="54"/>
  <c r="Y177" i="54"/>
  <c r="G177" i="54"/>
  <c r="K177" i="54"/>
  <c r="U177" i="54"/>
  <c r="S177" i="54"/>
  <c r="T177" i="54"/>
  <c r="N177" i="54"/>
  <c r="X177" i="54"/>
  <c r="W177" i="54" s="1"/>
  <c r="I177" i="54"/>
  <c r="F177" i="54"/>
  <c r="V177" i="54"/>
  <c r="C177" i="54"/>
  <c r="O177" i="54"/>
  <c r="D177" i="54"/>
  <c r="P177" i="54"/>
  <c r="J177" i="54"/>
  <c r="Z226" i="54"/>
  <c r="C226" i="54"/>
  <c r="V226" i="54"/>
  <c r="L226" i="54"/>
  <c r="X226" i="54"/>
  <c r="U226" i="54"/>
  <c r="Q226" i="54"/>
  <c r="D226" i="54"/>
  <c r="O226" i="54"/>
  <c r="J226" i="54"/>
  <c r="AA226" i="54"/>
  <c r="I226" i="54"/>
  <c r="E226" i="54"/>
  <c r="Y226" i="54"/>
  <c r="N226" i="54"/>
  <c r="S226" i="54"/>
  <c r="R226" i="54" s="1"/>
  <c r="K226" i="54"/>
  <c r="F226" i="54"/>
  <c r="G226" i="54"/>
  <c r="P226" i="54"/>
  <c r="T226" i="54"/>
  <c r="D175" i="54"/>
  <c r="F175" i="54"/>
  <c r="K175" i="54"/>
  <c r="I175" i="54"/>
  <c r="V175" i="54"/>
  <c r="E175" i="54"/>
  <c r="G175" i="54"/>
  <c r="T175" i="54"/>
  <c r="P175" i="54"/>
  <c r="Y175" i="54"/>
  <c r="X175" i="54"/>
  <c r="Z175" i="54"/>
  <c r="S175" i="54"/>
  <c r="C175" i="54"/>
  <c r="AA175" i="54"/>
  <c r="U175" i="54"/>
  <c r="Q175" i="54"/>
  <c r="J175" i="54"/>
  <c r="N175" i="54"/>
  <c r="M175" i="54" s="1"/>
  <c r="O175" i="54"/>
  <c r="L175" i="54"/>
  <c r="K228" i="54"/>
  <c r="D228" i="54"/>
  <c r="N228" i="54"/>
  <c r="F228" i="54"/>
  <c r="P228" i="54"/>
  <c r="I228" i="54"/>
  <c r="C228" i="54"/>
  <c r="Q228" i="54"/>
  <c r="U228" i="54"/>
  <c r="Y228" i="54"/>
  <c r="G228" i="54"/>
  <c r="L228" i="54"/>
  <c r="O228" i="54"/>
  <c r="S228" i="54"/>
  <c r="R228" i="54" s="1"/>
  <c r="J228" i="54"/>
  <c r="X228" i="54"/>
  <c r="T228" i="54"/>
  <c r="Z228" i="54"/>
  <c r="V228" i="54"/>
  <c r="AA228" i="54"/>
  <c r="E228" i="54"/>
  <c r="S84" i="54"/>
  <c r="U84" i="54"/>
  <c r="D84" i="54"/>
  <c r="K84" i="54"/>
  <c r="T84" i="54"/>
  <c r="Z84" i="54"/>
  <c r="Y84" i="54"/>
  <c r="E84" i="54"/>
  <c r="X84" i="54"/>
  <c r="Q84" i="54"/>
  <c r="O84" i="54"/>
  <c r="J84" i="54"/>
  <c r="G84" i="54"/>
  <c r="C84" i="54"/>
  <c r="P84" i="54"/>
  <c r="F84" i="54"/>
  <c r="AA84" i="54"/>
  <c r="L84" i="54"/>
  <c r="V84" i="54"/>
  <c r="N84" i="54"/>
  <c r="I84" i="54"/>
  <c r="N139" i="54"/>
  <c r="T139" i="54"/>
  <c r="D139" i="54"/>
  <c r="Q139" i="54"/>
  <c r="U139" i="54"/>
  <c r="I139" i="54"/>
  <c r="L139" i="54"/>
  <c r="Z139" i="54"/>
  <c r="G139" i="54"/>
  <c r="C139" i="54"/>
  <c r="S139" i="54"/>
  <c r="E139" i="54"/>
  <c r="F139" i="54"/>
  <c r="J139" i="54"/>
  <c r="Y139" i="54"/>
  <c r="X139" i="54"/>
  <c r="W139" i="54" s="1"/>
  <c r="P139" i="54"/>
  <c r="K139" i="54"/>
  <c r="V139" i="54"/>
  <c r="O139" i="54"/>
  <c r="AA139" i="54"/>
  <c r="Y96" i="54"/>
  <c r="V96" i="54"/>
  <c r="O96" i="54"/>
  <c r="I96" i="54"/>
  <c r="N96" i="54"/>
  <c r="X96" i="54"/>
  <c r="U96" i="54"/>
  <c r="G96" i="54"/>
  <c r="E96" i="54"/>
  <c r="Q96" i="54"/>
  <c r="S96" i="54"/>
  <c r="R96" i="54" s="1"/>
  <c r="D96" i="54"/>
  <c r="T96" i="54"/>
  <c r="F96" i="54"/>
  <c r="C96" i="54"/>
  <c r="P96" i="54"/>
  <c r="AA96" i="54"/>
  <c r="J96" i="54"/>
  <c r="Z96" i="54"/>
  <c r="L96" i="54"/>
  <c r="K96" i="54"/>
  <c r="N103" i="54"/>
  <c r="Y103" i="54"/>
  <c r="Z103" i="54"/>
  <c r="P103" i="54"/>
  <c r="K103" i="54"/>
  <c r="D103" i="54"/>
  <c r="AA103" i="54"/>
  <c r="F103" i="54"/>
  <c r="J103" i="54"/>
  <c r="I103" i="54"/>
  <c r="U103" i="54"/>
  <c r="S103" i="54"/>
  <c r="V103" i="54"/>
  <c r="O103" i="54"/>
  <c r="L103" i="54"/>
  <c r="G103" i="54"/>
  <c r="C103" i="54"/>
  <c r="E103" i="54"/>
  <c r="Q103" i="54"/>
  <c r="X103" i="54"/>
  <c r="T103" i="54"/>
  <c r="Z215" i="54"/>
  <c r="L215" i="54"/>
  <c r="P215" i="54"/>
  <c r="C215" i="54"/>
  <c r="E215" i="54"/>
  <c r="X215" i="54"/>
  <c r="U215" i="54"/>
  <c r="I215" i="54"/>
  <c r="G215" i="54"/>
  <c r="AA215" i="54"/>
  <c r="J215" i="54"/>
  <c r="Q215" i="54"/>
  <c r="K215" i="54"/>
  <c r="T215" i="54"/>
  <c r="F215" i="54"/>
  <c r="V215" i="54"/>
  <c r="Y215" i="54"/>
  <c r="N215" i="54"/>
  <c r="S215" i="54"/>
  <c r="D215" i="54"/>
  <c r="O215" i="54"/>
  <c r="D203" i="54"/>
  <c r="S203" i="54"/>
  <c r="P203" i="54"/>
  <c r="Y203" i="54"/>
  <c r="O203" i="54"/>
  <c r="U203" i="54"/>
  <c r="AA203" i="54"/>
  <c r="L203" i="54"/>
  <c r="J203" i="54"/>
  <c r="Z203" i="54"/>
  <c r="Q203" i="54"/>
  <c r="G203" i="54"/>
  <c r="N203" i="54"/>
  <c r="E203" i="54"/>
  <c r="X203" i="54"/>
  <c r="V203" i="54"/>
  <c r="C203" i="54"/>
  <c r="I203" i="54"/>
  <c r="K203" i="54"/>
  <c r="T203" i="54"/>
  <c r="F203" i="54"/>
  <c r="F147" i="54"/>
  <c r="E147" i="54"/>
  <c r="S147" i="54"/>
  <c r="V147" i="54"/>
  <c r="AA147" i="54"/>
  <c r="J147" i="54"/>
  <c r="L147" i="54"/>
  <c r="X147" i="54"/>
  <c r="Y147" i="54"/>
  <c r="C147" i="54"/>
  <c r="O147" i="54"/>
  <c r="Q147" i="54"/>
  <c r="I147" i="54"/>
  <c r="N147" i="54"/>
  <c r="Z147" i="54"/>
  <c r="G147" i="54"/>
  <c r="T147" i="54"/>
  <c r="D147" i="54"/>
  <c r="U147" i="54"/>
  <c r="K147" i="54"/>
  <c r="P147" i="54"/>
  <c r="C165" i="54"/>
  <c r="O165" i="54"/>
  <c r="X165" i="54"/>
  <c r="G165" i="54"/>
  <c r="D165" i="54"/>
  <c r="F165" i="54"/>
  <c r="Y165" i="54"/>
  <c r="I165" i="54"/>
  <c r="S165" i="54"/>
  <c r="V165" i="54"/>
  <c r="U165" i="54"/>
  <c r="J165" i="54"/>
  <c r="N165" i="54"/>
  <c r="K165" i="54"/>
  <c r="Q165" i="54"/>
  <c r="AA165" i="54"/>
  <c r="T165" i="54"/>
  <c r="P165" i="54"/>
  <c r="Z165" i="54"/>
  <c r="L165" i="54"/>
  <c r="E165" i="54"/>
  <c r="O159" i="54"/>
  <c r="C159" i="54"/>
  <c r="K159" i="54"/>
  <c r="P159" i="54"/>
  <c r="J159" i="54"/>
  <c r="AA159" i="54"/>
  <c r="Z159" i="54"/>
  <c r="D159" i="54"/>
  <c r="X159" i="54"/>
  <c r="W159" i="54" s="1"/>
  <c r="L159" i="54"/>
  <c r="F159" i="54"/>
  <c r="V159" i="54"/>
  <c r="N159" i="54"/>
  <c r="M159" i="54" s="1"/>
  <c r="Y159" i="54"/>
  <c r="T159" i="54"/>
  <c r="U159" i="54"/>
  <c r="E159" i="54"/>
  <c r="Q159" i="54"/>
  <c r="I159" i="54"/>
  <c r="G159" i="54"/>
  <c r="S159" i="54"/>
  <c r="R159" i="54" s="1"/>
  <c r="Q264" i="54"/>
  <c r="C264" i="54"/>
  <c r="V264" i="54"/>
  <c r="Z264" i="54"/>
  <c r="S264" i="54"/>
  <c r="G264" i="54"/>
  <c r="I264" i="54"/>
  <c r="D264" i="54"/>
  <c r="T264" i="54"/>
  <c r="K264" i="54"/>
  <c r="L264" i="54"/>
  <c r="N264" i="54"/>
  <c r="AA264" i="54"/>
  <c r="X264" i="54"/>
  <c r="F264" i="54"/>
  <c r="P264" i="54"/>
  <c r="O264" i="54"/>
  <c r="E264" i="54"/>
  <c r="J264" i="54"/>
  <c r="Y264" i="54"/>
  <c r="U264" i="54"/>
  <c r="G101" i="54"/>
  <c r="D101" i="54"/>
  <c r="X101" i="54"/>
  <c r="N101" i="54"/>
  <c r="L101" i="54"/>
  <c r="U101" i="54"/>
  <c r="Z101" i="54"/>
  <c r="O101" i="54"/>
  <c r="S101" i="54"/>
  <c r="C101" i="54"/>
  <c r="T101" i="54"/>
  <c r="P101" i="54"/>
  <c r="K101" i="54"/>
  <c r="Y101" i="54"/>
  <c r="V101" i="54"/>
  <c r="E101" i="54"/>
  <c r="F101" i="54"/>
  <c r="I101" i="54"/>
  <c r="AA101" i="54"/>
  <c r="J101" i="54"/>
  <c r="Q101" i="54"/>
  <c r="AA112" i="54"/>
  <c r="Y112" i="54"/>
  <c r="F112" i="54"/>
  <c r="K112" i="54"/>
  <c r="D112" i="54"/>
  <c r="N112" i="54"/>
  <c r="M112" i="54" s="1"/>
  <c r="Q112" i="54"/>
  <c r="J112" i="54"/>
  <c r="V112" i="54"/>
  <c r="L112" i="54"/>
  <c r="P112" i="54"/>
  <c r="C112" i="54"/>
  <c r="Z112" i="54"/>
  <c r="S112" i="54"/>
  <c r="E112" i="54"/>
  <c r="G112" i="54"/>
  <c r="U112" i="54"/>
  <c r="T112" i="54"/>
  <c r="I112" i="54"/>
  <c r="O112" i="54"/>
  <c r="X112" i="54"/>
  <c r="Z181" i="54"/>
  <c r="V181" i="54"/>
  <c r="G181" i="54"/>
  <c r="T181" i="54"/>
  <c r="E181" i="54"/>
  <c r="S181" i="54"/>
  <c r="K181" i="54"/>
  <c r="U181" i="54"/>
  <c r="F181" i="54"/>
  <c r="X181" i="54"/>
  <c r="AA181" i="54"/>
  <c r="O181" i="54"/>
  <c r="P181" i="54"/>
  <c r="N181" i="54"/>
  <c r="Q181" i="54"/>
  <c r="D181" i="54"/>
  <c r="L181" i="54"/>
  <c r="I181" i="54"/>
  <c r="J181" i="54"/>
  <c r="C181" i="54"/>
  <c r="Y181" i="54"/>
  <c r="V148" i="54"/>
  <c r="Q148" i="54"/>
  <c r="S148" i="54"/>
  <c r="C148" i="54"/>
  <c r="X148" i="54"/>
  <c r="F148" i="54"/>
  <c r="G148" i="54"/>
  <c r="O148" i="54"/>
  <c r="Y148" i="54"/>
  <c r="U148" i="54"/>
  <c r="T148" i="54"/>
  <c r="E148" i="54"/>
  <c r="D148" i="54"/>
  <c r="J148" i="54"/>
  <c r="P148" i="54"/>
  <c r="Z148" i="54"/>
  <c r="I148" i="54"/>
  <c r="AA148" i="54"/>
  <c r="K148" i="54"/>
  <c r="N148" i="54"/>
  <c r="M148" i="54" s="1"/>
  <c r="L148" i="54"/>
  <c r="C131" i="54"/>
  <c r="E131" i="54"/>
  <c r="S131" i="54"/>
  <c r="G131" i="54"/>
  <c r="L131" i="54"/>
  <c r="D131" i="54"/>
  <c r="X131" i="54"/>
  <c r="W131" i="54" s="1"/>
  <c r="O131" i="54"/>
  <c r="P131" i="54"/>
  <c r="N131" i="54"/>
  <c r="U131" i="54"/>
  <c r="V131" i="54"/>
  <c r="K131" i="54"/>
  <c r="Z131" i="54"/>
  <c r="J131" i="54"/>
  <c r="T131" i="54"/>
  <c r="AA131" i="54"/>
  <c r="F131" i="54"/>
  <c r="I131" i="54"/>
  <c r="Y131" i="54"/>
  <c r="Q131" i="54"/>
  <c r="E253" i="54"/>
  <c r="C253" i="54"/>
  <c r="G253" i="54"/>
  <c r="F253" i="54"/>
  <c r="Y253" i="54"/>
  <c r="P253" i="54"/>
  <c r="X253" i="54"/>
  <c r="N253" i="54"/>
  <c r="L253" i="54"/>
  <c r="T253" i="54"/>
  <c r="D253" i="54"/>
  <c r="J253" i="54"/>
  <c r="K253" i="54"/>
  <c r="U253" i="54"/>
  <c r="Z253" i="54"/>
  <c r="V253" i="54"/>
  <c r="AA253" i="54"/>
  <c r="Q253" i="54"/>
  <c r="I253" i="54"/>
  <c r="O253" i="54"/>
  <c r="S253" i="54"/>
  <c r="D72" i="54"/>
  <c r="C72" i="54"/>
  <c r="U72" i="54"/>
  <c r="E72" i="54"/>
  <c r="L72" i="54"/>
  <c r="K72" i="54"/>
  <c r="G72" i="54"/>
  <c r="X72" i="54"/>
  <c r="F72" i="54"/>
  <c r="N72" i="54"/>
  <c r="AA72" i="54"/>
  <c r="I72" i="54"/>
  <c r="S72" i="54"/>
  <c r="R72" i="54" s="1"/>
  <c r="Q72" i="54"/>
  <c r="T72" i="54"/>
  <c r="O72" i="54"/>
  <c r="Y72" i="54"/>
  <c r="V72" i="54"/>
  <c r="P72" i="54"/>
  <c r="J72" i="54"/>
  <c r="Z72" i="54"/>
  <c r="T230" i="54"/>
  <c r="O230" i="54"/>
  <c r="E230" i="54"/>
  <c r="P230" i="54"/>
  <c r="X230" i="54"/>
  <c r="K230" i="54"/>
  <c r="D230" i="54"/>
  <c r="S230" i="54"/>
  <c r="R230" i="54" s="1"/>
  <c r="U230" i="54"/>
  <c r="J230" i="54"/>
  <c r="C230" i="54"/>
  <c r="L230" i="54"/>
  <c r="Z230" i="54"/>
  <c r="N230" i="54"/>
  <c r="G230" i="54"/>
  <c r="AA230" i="54"/>
  <c r="Q230" i="54"/>
  <c r="Y230" i="54"/>
  <c r="F230" i="54"/>
  <c r="I230" i="54"/>
  <c r="V230" i="54"/>
  <c r="I95" i="54"/>
  <c r="C95" i="54"/>
  <c r="S95" i="54"/>
  <c r="R95" i="54" s="1"/>
  <c r="P95" i="54"/>
  <c r="T95" i="54"/>
  <c r="V95" i="54"/>
  <c r="Q95" i="54"/>
  <c r="AA95" i="54"/>
  <c r="X95" i="54"/>
  <c r="Z95" i="54"/>
  <c r="O95" i="54"/>
  <c r="U95" i="54"/>
  <c r="F95" i="54"/>
  <c r="G95" i="54"/>
  <c r="J95" i="54"/>
  <c r="D95" i="54"/>
  <c r="L95" i="54"/>
  <c r="Y95" i="54"/>
  <c r="K95" i="54"/>
  <c r="N95" i="54"/>
  <c r="E95" i="54"/>
  <c r="T238" i="54"/>
  <c r="P238" i="54"/>
  <c r="L238" i="54"/>
  <c r="V238" i="54"/>
  <c r="Y238" i="54"/>
  <c r="I238" i="54"/>
  <c r="C238" i="54"/>
  <c r="U238" i="54"/>
  <c r="X238" i="54"/>
  <c r="F238" i="54"/>
  <c r="O238" i="54"/>
  <c r="E238" i="54"/>
  <c r="J238" i="54"/>
  <c r="Q238" i="54"/>
  <c r="D238" i="54"/>
  <c r="S238" i="54"/>
  <c r="R238" i="54" s="1"/>
  <c r="Z238" i="54"/>
  <c r="N238" i="54"/>
  <c r="M238" i="54" s="1"/>
  <c r="K238" i="54"/>
  <c r="AA238" i="54"/>
  <c r="G238" i="54"/>
  <c r="AA56" i="54"/>
  <c r="Q56" i="54"/>
  <c r="U56" i="54"/>
  <c r="Y56" i="54"/>
  <c r="L56" i="54"/>
  <c r="E56" i="54"/>
  <c r="G56" i="54"/>
  <c r="F56" i="54"/>
  <c r="X56" i="54"/>
  <c r="W56" i="54" s="1"/>
  <c r="V56" i="54"/>
  <c r="S56" i="54"/>
  <c r="P56" i="54"/>
  <c r="J56" i="54"/>
  <c r="C56" i="54"/>
  <c r="T56" i="54"/>
  <c r="K56" i="54"/>
  <c r="N56" i="54"/>
  <c r="Z56" i="54"/>
  <c r="D56" i="54"/>
  <c r="I56" i="54"/>
  <c r="O56" i="54"/>
  <c r="P279" i="54"/>
  <c r="N279" i="54"/>
  <c r="S279" i="54"/>
  <c r="E279" i="54"/>
  <c r="L279" i="54"/>
  <c r="Y279" i="54"/>
  <c r="Q279" i="54"/>
  <c r="O279" i="54"/>
  <c r="V279" i="54"/>
  <c r="AA279" i="54"/>
  <c r="K279" i="54"/>
  <c r="C279" i="54"/>
  <c r="J279" i="54"/>
  <c r="D279" i="54"/>
  <c r="I279" i="54"/>
  <c r="Z279" i="54"/>
  <c r="U279" i="54"/>
  <c r="T279" i="54"/>
  <c r="G279" i="54"/>
  <c r="F279" i="54"/>
  <c r="X279" i="54"/>
  <c r="T192" i="54"/>
  <c r="U192" i="54"/>
  <c r="K192" i="54"/>
  <c r="D192" i="54"/>
  <c r="N192" i="54"/>
  <c r="V192" i="54"/>
  <c r="Z192" i="54"/>
  <c r="S192" i="54"/>
  <c r="F192" i="54"/>
  <c r="P192" i="54"/>
  <c r="AA192" i="54"/>
  <c r="L192" i="54"/>
  <c r="J192" i="54"/>
  <c r="G192" i="54"/>
  <c r="Q192" i="54"/>
  <c r="I192" i="54"/>
  <c r="E192" i="54"/>
  <c r="Y192" i="54"/>
  <c r="X192" i="54"/>
  <c r="W192" i="54" s="1"/>
  <c r="C192" i="54"/>
  <c r="O192" i="54"/>
  <c r="L67" i="54"/>
  <c r="K67" i="54"/>
  <c r="C67" i="54"/>
  <c r="E67" i="54"/>
  <c r="G67" i="54"/>
  <c r="V67" i="54"/>
  <c r="F67" i="54"/>
  <c r="U67" i="54"/>
  <c r="S67" i="54"/>
  <c r="J67" i="54"/>
  <c r="N67" i="54"/>
  <c r="Y67" i="54"/>
  <c r="Z67" i="54"/>
  <c r="Q67" i="54"/>
  <c r="P67" i="54"/>
  <c r="O67" i="54"/>
  <c r="X67" i="54"/>
  <c r="I67" i="54"/>
  <c r="AA67" i="54"/>
  <c r="D67" i="54"/>
  <c r="T67" i="54"/>
  <c r="C273" i="54"/>
  <c r="S273" i="54"/>
  <c r="AA273" i="54"/>
  <c r="D273" i="54"/>
  <c r="J273" i="54"/>
  <c r="E273" i="54"/>
  <c r="F273" i="54"/>
  <c r="K273" i="54"/>
  <c r="O273" i="54"/>
  <c r="N273" i="54"/>
  <c r="V273" i="54"/>
  <c r="X273" i="54"/>
  <c r="G273" i="54"/>
  <c r="T273" i="54"/>
  <c r="P273" i="54"/>
  <c r="Z273" i="54"/>
  <c r="Y273" i="54"/>
  <c r="I273" i="54"/>
  <c r="L273" i="54"/>
  <c r="Q273" i="54"/>
  <c r="U273" i="54"/>
  <c r="K134" i="54"/>
  <c r="D134" i="54"/>
  <c r="Z134" i="54"/>
  <c r="I134" i="54"/>
  <c r="T134" i="54"/>
  <c r="Q134" i="54"/>
  <c r="N134" i="54"/>
  <c r="X134" i="54"/>
  <c r="W134" i="54" s="1"/>
  <c r="S134" i="54"/>
  <c r="J134" i="54"/>
  <c r="AA134" i="54"/>
  <c r="L134" i="54"/>
  <c r="Y134" i="54"/>
  <c r="O134" i="54"/>
  <c r="G134" i="54"/>
  <c r="E134" i="54"/>
  <c r="P134" i="54"/>
  <c r="C134" i="54"/>
  <c r="V134" i="54"/>
  <c r="U134" i="54"/>
  <c r="F134" i="54"/>
  <c r="Z140" i="54"/>
  <c r="P140" i="54"/>
  <c r="I140" i="54"/>
  <c r="L140" i="54"/>
  <c r="Y140" i="54"/>
  <c r="G140" i="54"/>
  <c r="U140" i="54"/>
  <c r="T140" i="54"/>
  <c r="D140" i="54"/>
  <c r="N140" i="54"/>
  <c r="F140" i="54"/>
  <c r="E140" i="54"/>
  <c r="K140" i="54"/>
  <c r="S140" i="54"/>
  <c r="V140" i="54"/>
  <c r="J140" i="54"/>
  <c r="AA140" i="54"/>
  <c r="C140" i="54"/>
  <c r="Q140" i="54"/>
  <c r="O140" i="54"/>
  <c r="X140" i="54"/>
  <c r="W140" i="54" s="1"/>
  <c r="Y174" i="54"/>
  <c r="C174" i="54"/>
  <c r="G174" i="54"/>
  <c r="X174" i="54"/>
  <c r="V174" i="54"/>
  <c r="I174" i="54"/>
  <c r="N174" i="54"/>
  <c r="L174" i="54"/>
  <c r="AA174" i="54"/>
  <c r="S174" i="54"/>
  <c r="R174" i="54" s="1"/>
  <c r="Z174" i="54"/>
  <c r="P174" i="54"/>
  <c r="O174" i="54"/>
  <c r="D174" i="54"/>
  <c r="K174" i="54"/>
  <c r="Q174" i="54"/>
  <c r="E174" i="54"/>
  <c r="J174" i="54"/>
  <c r="F174" i="54"/>
  <c r="U174" i="54"/>
  <c r="T174" i="54"/>
  <c r="V125" i="54"/>
  <c r="Q125" i="54"/>
  <c r="K125" i="54"/>
  <c r="X125" i="54"/>
  <c r="S125" i="54"/>
  <c r="R125" i="54" s="1"/>
  <c r="AA125" i="54"/>
  <c r="D125" i="54"/>
  <c r="F125" i="54"/>
  <c r="J125" i="54"/>
  <c r="Y125" i="54"/>
  <c r="C125" i="54"/>
  <c r="U125" i="54"/>
  <c r="L125" i="54"/>
  <c r="P125" i="54"/>
  <c r="O125" i="54"/>
  <c r="I125" i="54"/>
  <c r="N125" i="54"/>
  <c r="M125" i="54" s="1"/>
  <c r="Z125" i="54"/>
  <c r="T125" i="54"/>
  <c r="G125" i="54"/>
  <c r="E125" i="54"/>
  <c r="L57" i="54"/>
  <c r="Y57" i="54"/>
  <c r="J57" i="54"/>
  <c r="Z57" i="54"/>
  <c r="AA57" i="54"/>
  <c r="F57" i="54"/>
  <c r="D57" i="54"/>
  <c r="E57" i="54"/>
  <c r="G57" i="54"/>
  <c r="O57" i="54"/>
  <c r="N57" i="54"/>
  <c r="V57" i="54"/>
  <c r="C57" i="54"/>
  <c r="T57" i="54"/>
  <c r="P57" i="54"/>
  <c r="S57" i="54"/>
  <c r="I57" i="54"/>
  <c r="Q57" i="54"/>
  <c r="X57" i="54"/>
  <c r="U57" i="54"/>
  <c r="K57" i="54"/>
  <c r="G306" i="54"/>
  <c r="Q306" i="54"/>
  <c r="J306" i="54"/>
  <c r="X306" i="54"/>
  <c r="O306" i="54"/>
  <c r="P306" i="54"/>
  <c r="C306" i="54"/>
  <c r="K306" i="54"/>
  <c r="I306" i="54"/>
  <c r="E306" i="54"/>
  <c r="Y306" i="54"/>
  <c r="N306" i="54"/>
  <c r="S306" i="54"/>
  <c r="D306" i="54"/>
  <c r="AA306" i="54"/>
  <c r="V306" i="54"/>
  <c r="Z306" i="54"/>
  <c r="T306" i="54"/>
  <c r="F306" i="54"/>
  <c r="U306" i="54"/>
  <c r="L306" i="54"/>
  <c r="V113" i="54"/>
  <c r="U113" i="54"/>
  <c r="Y113" i="54"/>
  <c r="X113" i="54"/>
  <c r="Z113" i="54"/>
  <c r="G113" i="54"/>
  <c r="K113" i="54"/>
  <c r="L113" i="54"/>
  <c r="S113" i="54"/>
  <c r="T113" i="54"/>
  <c r="D113" i="54"/>
  <c r="AA113" i="54"/>
  <c r="Q113" i="54"/>
  <c r="P113" i="54"/>
  <c r="O113" i="54"/>
  <c r="F113" i="54"/>
  <c r="N113" i="54"/>
  <c r="J113" i="54"/>
  <c r="E113" i="54"/>
  <c r="C113" i="54"/>
  <c r="I113" i="54"/>
  <c r="Z184" i="54"/>
  <c r="P184" i="54"/>
  <c r="X184" i="54"/>
  <c r="K184" i="54"/>
  <c r="E184" i="54"/>
  <c r="I184" i="54"/>
  <c r="V184" i="54"/>
  <c r="J184" i="54"/>
  <c r="N184" i="54"/>
  <c r="Y184" i="54"/>
  <c r="AA184" i="54"/>
  <c r="F184" i="54"/>
  <c r="L184" i="54"/>
  <c r="U184" i="54"/>
  <c r="G184" i="54"/>
  <c r="D184" i="54"/>
  <c r="C184" i="54"/>
  <c r="S184" i="54"/>
  <c r="O184" i="54"/>
  <c r="T184" i="54"/>
  <c r="Q184" i="54"/>
  <c r="Q161" i="54"/>
  <c r="S161" i="54"/>
  <c r="I161" i="54"/>
  <c r="AA161" i="54"/>
  <c r="U161" i="54"/>
  <c r="Z161" i="54"/>
  <c r="O161" i="54"/>
  <c r="P161" i="54"/>
  <c r="K161" i="54"/>
  <c r="G161" i="54"/>
  <c r="X161" i="54"/>
  <c r="J161" i="54"/>
  <c r="T161" i="54"/>
  <c r="N161" i="54"/>
  <c r="L161" i="54"/>
  <c r="D161" i="54"/>
  <c r="F161" i="54"/>
  <c r="C161" i="54"/>
  <c r="E161" i="54"/>
  <c r="V161" i="54"/>
  <c r="Y161" i="54"/>
  <c r="T176" i="54"/>
  <c r="Z176" i="54"/>
  <c r="E176" i="54"/>
  <c r="L176" i="54"/>
  <c r="O176" i="54"/>
  <c r="Q176" i="54"/>
  <c r="N176" i="54"/>
  <c r="M176" i="54" s="1"/>
  <c r="F176" i="54"/>
  <c r="P176" i="54"/>
  <c r="J176" i="54"/>
  <c r="G176" i="54"/>
  <c r="Y176" i="54"/>
  <c r="U176" i="54"/>
  <c r="V176" i="54"/>
  <c r="C176" i="54"/>
  <c r="D176" i="54"/>
  <c r="K176" i="54"/>
  <c r="I176" i="54"/>
  <c r="S176" i="54"/>
  <c r="R176" i="54" s="1"/>
  <c r="X176" i="54"/>
  <c r="AA176" i="54"/>
  <c r="F120" i="54"/>
  <c r="J120" i="54"/>
  <c r="I120" i="54"/>
  <c r="D120" i="54"/>
  <c r="AA120" i="54"/>
  <c r="V120" i="54"/>
  <c r="N120" i="54"/>
  <c r="P120" i="54"/>
  <c r="G120" i="54"/>
  <c r="U120" i="54"/>
  <c r="X120" i="54"/>
  <c r="E120" i="54"/>
  <c r="L120" i="54"/>
  <c r="Y120" i="54"/>
  <c r="Q120" i="54"/>
  <c r="K120" i="54"/>
  <c r="C120" i="54"/>
  <c r="S120" i="54"/>
  <c r="R120" i="54" s="1"/>
  <c r="O120" i="54"/>
  <c r="Z120" i="54"/>
  <c r="T120" i="54"/>
  <c r="D293" i="54"/>
  <c r="X293" i="54"/>
  <c r="V293" i="54"/>
  <c r="T293" i="54"/>
  <c r="K293" i="54"/>
  <c r="I293" i="54"/>
  <c r="N293" i="54"/>
  <c r="F293" i="54"/>
  <c r="Y293" i="54"/>
  <c r="AA293" i="54"/>
  <c r="G293" i="54"/>
  <c r="Q293" i="54"/>
  <c r="J293" i="54"/>
  <c r="E293" i="54"/>
  <c r="Z293" i="54"/>
  <c r="U293" i="54"/>
  <c r="O293" i="54"/>
  <c r="L293" i="54"/>
  <c r="S293" i="54"/>
  <c r="C293" i="54"/>
  <c r="P293" i="54"/>
  <c r="P65" i="54"/>
  <c r="Z65" i="54"/>
  <c r="V65" i="54"/>
  <c r="F65" i="54"/>
  <c r="G65" i="54"/>
  <c r="X65" i="54"/>
  <c r="C65" i="54"/>
  <c r="O65" i="54"/>
  <c r="S65" i="54"/>
  <c r="K65" i="54"/>
  <c r="U65" i="54"/>
  <c r="J65" i="54"/>
  <c r="T65" i="54"/>
  <c r="L65" i="54"/>
  <c r="AA65" i="54"/>
  <c r="D65" i="54"/>
  <c r="E65" i="54"/>
  <c r="Y65" i="54"/>
  <c r="N65" i="54"/>
  <c r="Q65" i="54"/>
  <c r="I65" i="54"/>
  <c r="O28" i="54"/>
  <c r="P28" i="54"/>
  <c r="T28" i="54"/>
  <c r="G28" i="54"/>
  <c r="V28" i="54"/>
  <c r="S28" i="54"/>
  <c r="AA28" i="54"/>
  <c r="X28" i="54"/>
  <c r="J28" i="54"/>
  <c r="K28" i="54"/>
  <c r="U28" i="54"/>
  <c r="N28" i="54"/>
  <c r="Y28" i="54"/>
  <c r="F28" i="54"/>
  <c r="C28" i="54"/>
  <c r="D28" i="54"/>
  <c r="E28" i="54"/>
  <c r="Q28" i="54"/>
  <c r="Z28" i="54"/>
  <c r="I28" i="54"/>
  <c r="L28" i="54"/>
  <c r="T235" i="54"/>
  <c r="V235" i="54"/>
  <c r="N235" i="54"/>
  <c r="C235" i="54"/>
  <c r="Q235" i="54"/>
  <c r="X235" i="54"/>
  <c r="W235" i="54" s="1"/>
  <c r="AA235" i="54"/>
  <c r="J235" i="54"/>
  <c r="L235" i="54"/>
  <c r="U235" i="54"/>
  <c r="F235" i="54"/>
  <c r="P235" i="54"/>
  <c r="Z235" i="54"/>
  <c r="G235" i="54"/>
  <c r="E235" i="54"/>
  <c r="Y235" i="54"/>
  <c r="K235" i="54"/>
  <c r="D235" i="54"/>
  <c r="I235" i="54"/>
  <c r="S235" i="54"/>
  <c r="O235" i="54"/>
  <c r="N239" i="54"/>
  <c r="G239" i="54"/>
  <c r="C239" i="54"/>
  <c r="AA239" i="54"/>
  <c r="Q239" i="54"/>
  <c r="D239" i="54"/>
  <c r="X239" i="54"/>
  <c r="Z239" i="54"/>
  <c r="O239" i="54"/>
  <c r="V239" i="54"/>
  <c r="K239" i="54"/>
  <c r="P239" i="54"/>
  <c r="S239" i="54"/>
  <c r="R239" i="54" s="1"/>
  <c r="U239" i="54"/>
  <c r="Y239" i="54"/>
  <c r="T239" i="54"/>
  <c r="L239" i="54"/>
  <c r="F239" i="54"/>
  <c r="E239" i="54"/>
  <c r="I239" i="54"/>
  <c r="J239" i="54"/>
  <c r="G14" i="54"/>
  <c r="T14" i="54"/>
  <c r="F14" i="54"/>
  <c r="J14" i="54"/>
  <c r="O14" i="54"/>
  <c r="S14" i="54"/>
  <c r="Z14" i="54"/>
  <c r="P14" i="54"/>
  <c r="K14" i="54"/>
  <c r="Y14" i="54"/>
  <c r="L14" i="54"/>
  <c r="Q14" i="54"/>
  <c r="D14" i="54"/>
  <c r="V14" i="54"/>
  <c r="I14" i="54"/>
  <c r="U14" i="54"/>
  <c r="AA14" i="54"/>
  <c r="E14" i="54"/>
  <c r="X14" i="54"/>
  <c r="C14" i="54"/>
  <c r="N14" i="54"/>
  <c r="V186" i="54"/>
  <c r="T186" i="54"/>
  <c r="Q186" i="54"/>
  <c r="D186" i="54"/>
  <c r="N186" i="54"/>
  <c r="E186" i="54"/>
  <c r="Y186" i="54"/>
  <c r="Z186" i="54"/>
  <c r="X186" i="54"/>
  <c r="O186" i="54"/>
  <c r="P186" i="54"/>
  <c r="I186" i="54"/>
  <c r="J186" i="54"/>
  <c r="K186" i="54"/>
  <c r="F186" i="54"/>
  <c r="L186" i="54"/>
  <c r="C186" i="54"/>
  <c r="S186" i="54"/>
  <c r="AA186" i="54"/>
  <c r="U186" i="54"/>
  <c r="G186" i="54"/>
  <c r="U80" i="54"/>
  <c r="V80" i="54"/>
  <c r="L80" i="54"/>
  <c r="K80" i="54"/>
  <c r="G80" i="54"/>
  <c r="J80" i="54"/>
  <c r="S80" i="54"/>
  <c r="D80" i="54"/>
  <c r="X80" i="54"/>
  <c r="C80" i="54"/>
  <c r="I80" i="54"/>
  <c r="O80" i="54"/>
  <c r="Z80" i="54"/>
  <c r="N80" i="54"/>
  <c r="E80" i="54"/>
  <c r="AA80" i="54"/>
  <c r="T80" i="54"/>
  <c r="P80" i="54"/>
  <c r="Q80" i="54"/>
  <c r="Y80" i="54"/>
  <c r="F80" i="54"/>
  <c r="Z143" i="54"/>
  <c r="P143" i="54"/>
  <c r="S143" i="54"/>
  <c r="G143" i="54"/>
  <c r="O143" i="54"/>
  <c r="D143" i="54"/>
  <c r="C143" i="54"/>
  <c r="Y143" i="54"/>
  <c r="X143" i="54"/>
  <c r="W143" i="54" s="1"/>
  <c r="V143" i="54"/>
  <c r="F143" i="54"/>
  <c r="I143" i="54"/>
  <c r="E143" i="54"/>
  <c r="J143" i="54"/>
  <c r="L143" i="54"/>
  <c r="U143" i="54"/>
  <c r="T143" i="54"/>
  <c r="K143" i="54"/>
  <c r="AA143" i="54"/>
  <c r="N143" i="54"/>
  <c r="Q143" i="54"/>
  <c r="D152" i="54"/>
  <c r="K152" i="54"/>
  <c r="O152" i="54"/>
  <c r="U152" i="54"/>
  <c r="F152" i="54"/>
  <c r="E152" i="54"/>
  <c r="C152" i="54"/>
  <c r="J152" i="54"/>
  <c r="N152" i="54"/>
  <c r="S152" i="54"/>
  <c r="Q152" i="54"/>
  <c r="V152" i="54"/>
  <c r="P152" i="54"/>
  <c r="Y152" i="54"/>
  <c r="G152" i="54"/>
  <c r="X152" i="54"/>
  <c r="W152" i="54" s="1"/>
  <c r="T152" i="54"/>
  <c r="Z152" i="54"/>
  <c r="AA152" i="54"/>
  <c r="I152" i="54"/>
  <c r="L152" i="54"/>
  <c r="I122" i="54"/>
  <c r="V122" i="54"/>
  <c r="F122" i="54"/>
  <c r="G122" i="54"/>
  <c r="P122" i="54"/>
  <c r="U122" i="54"/>
  <c r="K122" i="54"/>
  <c r="Z122" i="54"/>
  <c r="O122" i="54"/>
  <c r="Q122" i="54"/>
  <c r="E122" i="54"/>
  <c r="AA122" i="54"/>
  <c r="N122" i="54"/>
  <c r="X122" i="54"/>
  <c r="T122" i="54"/>
  <c r="Y122" i="54"/>
  <c r="C122" i="54"/>
  <c r="J122" i="54"/>
  <c r="D122" i="54"/>
  <c r="S122" i="54"/>
  <c r="L122" i="54"/>
  <c r="N308" i="54"/>
  <c r="K308" i="54"/>
  <c r="D308" i="54"/>
  <c r="J308" i="54"/>
  <c r="X308" i="54"/>
  <c r="Y308" i="54"/>
  <c r="I308" i="54"/>
  <c r="T308" i="54"/>
  <c r="F308" i="54"/>
  <c r="S308" i="54"/>
  <c r="R308" i="54" s="1"/>
  <c r="U308" i="54"/>
  <c r="C308" i="54"/>
  <c r="V308" i="54"/>
  <c r="L308" i="54"/>
  <c r="AA308" i="54"/>
  <c r="O308" i="54"/>
  <c r="Q308" i="54"/>
  <c r="Z308" i="54"/>
  <c r="P308" i="54"/>
  <c r="E308" i="54"/>
  <c r="G308" i="54"/>
  <c r="N229" i="54"/>
  <c r="G229" i="54"/>
  <c r="D229" i="54"/>
  <c r="U229" i="54"/>
  <c r="V229" i="54"/>
  <c r="Q229" i="54"/>
  <c r="C229" i="54"/>
  <c r="J229" i="54"/>
  <c r="T229" i="54"/>
  <c r="K229" i="54"/>
  <c r="E229" i="54"/>
  <c r="I229" i="54"/>
  <c r="F229" i="54"/>
  <c r="S229" i="54"/>
  <c r="Z229" i="54"/>
  <c r="AA229" i="54"/>
  <c r="P229" i="54"/>
  <c r="X229" i="54"/>
  <c r="L229" i="54"/>
  <c r="O229" i="54"/>
  <c r="Y229" i="54"/>
  <c r="I190" i="54"/>
  <c r="S190" i="54"/>
  <c r="C190" i="54"/>
  <c r="T190" i="54"/>
  <c r="N190" i="54"/>
  <c r="L190" i="54"/>
  <c r="F190" i="54"/>
  <c r="J190" i="54"/>
  <c r="E190" i="54"/>
  <c r="V190" i="54"/>
  <c r="Y190" i="54"/>
  <c r="D190" i="54"/>
  <c r="P190" i="54"/>
  <c r="AA190" i="54"/>
  <c r="Q190" i="54"/>
  <c r="Z190" i="54"/>
  <c r="X190" i="54"/>
  <c r="U190" i="54"/>
  <c r="G190" i="54"/>
  <c r="K190" i="54"/>
  <c r="O190" i="54"/>
  <c r="N20" i="54"/>
  <c r="O20" i="54"/>
  <c r="D20" i="54"/>
  <c r="Q20" i="54"/>
  <c r="P20" i="54"/>
  <c r="Y20" i="54"/>
  <c r="L20" i="54"/>
  <c r="C20" i="54"/>
  <c r="E20" i="54"/>
  <c r="K20" i="54"/>
  <c r="J20" i="54"/>
  <c r="T20" i="54"/>
  <c r="F20" i="54"/>
  <c r="X20" i="54"/>
  <c r="Z20" i="54"/>
  <c r="V20" i="54"/>
  <c r="G20" i="54"/>
  <c r="AA20" i="54"/>
  <c r="U20" i="54"/>
  <c r="S20" i="54"/>
  <c r="I20" i="54"/>
  <c r="I98" i="54"/>
  <c r="P98" i="54"/>
  <c r="X98" i="54"/>
  <c r="Y98" i="54"/>
  <c r="O98" i="54"/>
  <c r="C98" i="54"/>
  <c r="Q98" i="54"/>
  <c r="N98" i="54"/>
  <c r="J98" i="54"/>
  <c r="U98" i="54"/>
  <c r="F98" i="54"/>
  <c r="Z98" i="54"/>
  <c r="L98" i="54"/>
  <c r="S98" i="54"/>
  <c r="K98" i="54"/>
  <c r="E98" i="54"/>
  <c r="T98" i="54"/>
  <c r="V98" i="54"/>
  <c r="D98" i="54"/>
  <c r="G98" i="54"/>
  <c r="AA98" i="54"/>
  <c r="C93" i="54"/>
  <c r="Y93" i="54"/>
  <c r="K93" i="54"/>
  <c r="T93" i="54"/>
  <c r="E93" i="54"/>
  <c r="G93" i="54"/>
  <c r="L93" i="54"/>
  <c r="P93" i="54"/>
  <c r="S93" i="54"/>
  <c r="R93" i="54" s="1"/>
  <c r="U93" i="54"/>
  <c r="D93" i="54"/>
  <c r="N93" i="54"/>
  <c r="X93" i="54"/>
  <c r="W93" i="54" s="1"/>
  <c r="O93" i="54"/>
  <c r="AA93" i="54"/>
  <c r="V93" i="54"/>
  <c r="Q93" i="54"/>
  <c r="Z93" i="54"/>
  <c r="J93" i="54"/>
  <c r="F93" i="54"/>
  <c r="I93" i="54"/>
  <c r="J85" i="54"/>
  <c r="Y85" i="54"/>
  <c r="E85" i="54"/>
  <c r="O85" i="54"/>
  <c r="I85" i="54"/>
  <c r="X85" i="54"/>
  <c r="G85" i="54"/>
  <c r="AA85" i="54"/>
  <c r="T85" i="54"/>
  <c r="N85" i="54"/>
  <c r="Z85" i="54"/>
  <c r="D85" i="54"/>
  <c r="S85" i="54"/>
  <c r="Q85" i="54"/>
  <c r="L85" i="54"/>
  <c r="C85" i="54"/>
  <c r="P85" i="54"/>
  <c r="U85" i="54"/>
  <c r="K85" i="54"/>
  <c r="V85" i="54"/>
  <c r="F85" i="54"/>
  <c r="K294" i="54"/>
  <c r="C294" i="54"/>
  <c r="U294" i="54"/>
  <c r="L294" i="54"/>
  <c r="Z294" i="54"/>
  <c r="D294" i="54"/>
  <c r="X294" i="54"/>
  <c r="N294" i="54"/>
  <c r="F294" i="54"/>
  <c r="S294" i="54"/>
  <c r="G294" i="54"/>
  <c r="O294" i="54"/>
  <c r="V294" i="54"/>
  <c r="AA294" i="54"/>
  <c r="J294" i="54"/>
  <c r="T294" i="54"/>
  <c r="P294" i="54"/>
  <c r="I294" i="54"/>
  <c r="Y294" i="54"/>
  <c r="Q294" i="54"/>
  <c r="E294" i="54"/>
  <c r="E257" i="54"/>
  <c r="N257" i="54"/>
  <c r="M257" i="54" s="1"/>
  <c r="J257" i="54"/>
  <c r="AA257" i="54"/>
  <c r="T257" i="54"/>
  <c r="Z257" i="54"/>
  <c r="U257" i="54"/>
  <c r="S257" i="54"/>
  <c r="K257" i="54"/>
  <c r="I257" i="54"/>
  <c r="L257" i="54"/>
  <c r="V257" i="54"/>
  <c r="O257" i="54"/>
  <c r="C257" i="54"/>
  <c r="Y257" i="54"/>
  <c r="D257" i="54"/>
  <c r="P257" i="54"/>
  <c r="X257" i="54"/>
  <c r="W257" i="54" s="1"/>
  <c r="G257" i="54"/>
  <c r="F257" i="54"/>
  <c r="Q257" i="54"/>
  <c r="AA75" i="54"/>
  <c r="C75" i="54"/>
  <c r="Q75" i="54"/>
  <c r="S75" i="54"/>
  <c r="Z75" i="54"/>
  <c r="P75" i="54"/>
  <c r="O75" i="54"/>
  <c r="N75" i="54"/>
  <c r="D75" i="54"/>
  <c r="E75" i="54"/>
  <c r="U75" i="54"/>
  <c r="F75" i="54"/>
  <c r="J75" i="54"/>
  <c r="G75" i="54"/>
  <c r="K75" i="54"/>
  <c r="Y75" i="54"/>
  <c r="T75" i="54"/>
  <c r="V75" i="54"/>
  <c r="X75" i="54"/>
  <c r="I75" i="54"/>
  <c r="L75" i="54"/>
  <c r="AA197" i="54"/>
  <c r="J197" i="54"/>
  <c r="O197" i="54"/>
  <c r="F197" i="54"/>
  <c r="L197" i="54"/>
  <c r="Y197" i="54"/>
  <c r="I197" i="54"/>
  <c r="Q197" i="54"/>
  <c r="S197" i="54"/>
  <c r="N197" i="54"/>
  <c r="C197" i="54"/>
  <c r="V197" i="54"/>
  <c r="E197" i="54"/>
  <c r="K197" i="54"/>
  <c r="X197" i="54"/>
  <c r="U197" i="54"/>
  <c r="P197" i="54"/>
  <c r="D197" i="54"/>
  <c r="G197" i="54"/>
  <c r="T197" i="54"/>
  <c r="Z197" i="54"/>
  <c r="AA54" i="54"/>
  <c r="C54" i="54"/>
  <c r="G54" i="54"/>
  <c r="V54" i="54"/>
  <c r="D54" i="54"/>
  <c r="T54" i="54"/>
  <c r="Y54" i="54"/>
  <c r="J54" i="54"/>
  <c r="P54" i="54"/>
  <c r="O54" i="54"/>
  <c r="Q54" i="54"/>
  <c r="F54" i="54"/>
  <c r="S54" i="54"/>
  <c r="Z54" i="54"/>
  <c r="L54" i="54"/>
  <c r="N54" i="54"/>
  <c r="U54" i="54"/>
  <c r="I54" i="54"/>
  <c r="K54" i="54"/>
  <c r="E54" i="54"/>
  <c r="X54" i="54"/>
  <c r="D299" i="54"/>
  <c r="N299" i="54"/>
  <c r="J299" i="54"/>
  <c r="T299" i="54"/>
  <c r="L299" i="54"/>
  <c r="U299" i="54"/>
  <c r="P299" i="54"/>
  <c r="G299" i="54"/>
  <c r="AA299" i="54"/>
  <c r="S299" i="54"/>
  <c r="R299" i="54" s="1"/>
  <c r="O299" i="54"/>
  <c r="I299" i="54"/>
  <c r="F299" i="54"/>
  <c r="E299" i="54"/>
  <c r="K299" i="54"/>
  <c r="X299" i="54"/>
  <c r="V299" i="54"/>
  <c r="Q299" i="54"/>
  <c r="C299" i="54"/>
  <c r="Z299" i="54"/>
  <c r="Y299" i="54"/>
  <c r="V290" i="54"/>
  <c r="Y290" i="54"/>
  <c r="N290" i="54"/>
  <c r="F290" i="54"/>
  <c r="K290" i="54"/>
  <c r="Z290" i="54"/>
  <c r="I290" i="54"/>
  <c r="O290" i="54"/>
  <c r="Q290" i="54"/>
  <c r="S290" i="54"/>
  <c r="U290" i="54"/>
  <c r="G290" i="54"/>
  <c r="L290" i="54"/>
  <c r="E290" i="54"/>
  <c r="AA290" i="54"/>
  <c r="C290" i="54"/>
  <c r="P290" i="54"/>
  <c r="T290" i="54"/>
  <c r="D290" i="54"/>
  <c r="J290" i="54"/>
  <c r="X290" i="54"/>
  <c r="W290" i="54" s="1"/>
  <c r="Y146" i="54"/>
  <c r="N146" i="54"/>
  <c r="K146" i="54"/>
  <c r="S146" i="54"/>
  <c r="V146" i="54"/>
  <c r="U146" i="54"/>
  <c r="Z146" i="54"/>
  <c r="O146" i="54"/>
  <c r="L146" i="54"/>
  <c r="E146" i="54"/>
  <c r="X146" i="54"/>
  <c r="I146" i="54"/>
  <c r="AA146" i="54"/>
  <c r="F146" i="54"/>
  <c r="Q146" i="54"/>
  <c r="T146" i="54"/>
  <c r="J146" i="54"/>
  <c r="G146" i="54"/>
  <c r="C146" i="54"/>
  <c r="P146" i="54"/>
  <c r="D146" i="54"/>
  <c r="L30" i="54"/>
  <c r="E30" i="54"/>
  <c r="U30" i="54"/>
  <c r="J30" i="54"/>
  <c r="N30" i="54"/>
  <c r="P30" i="54"/>
  <c r="AA30" i="54"/>
  <c r="Z30" i="54"/>
  <c r="K30" i="54"/>
  <c r="G30" i="54"/>
  <c r="Y30" i="54"/>
  <c r="X30" i="54"/>
  <c r="V30" i="54"/>
  <c r="D30" i="54"/>
  <c r="F30" i="54"/>
  <c r="O30" i="54"/>
  <c r="T30" i="54"/>
  <c r="I30" i="54"/>
  <c r="Q30" i="54"/>
  <c r="C30" i="54"/>
  <c r="S30" i="54"/>
  <c r="N78" i="54"/>
  <c r="L78" i="54"/>
  <c r="O78" i="54"/>
  <c r="T78" i="54"/>
  <c r="C78" i="54"/>
  <c r="Y78" i="54"/>
  <c r="AA78" i="54"/>
  <c r="K78" i="54"/>
  <c r="E78" i="54"/>
  <c r="P78" i="54"/>
  <c r="I78" i="54"/>
  <c r="J78" i="54"/>
  <c r="Z78" i="54"/>
  <c r="D78" i="54"/>
  <c r="U78" i="54"/>
  <c r="G78" i="54"/>
  <c r="V78" i="54"/>
  <c r="Q78" i="54"/>
  <c r="S78" i="54"/>
  <c r="X78" i="54"/>
  <c r="F78" i="54"/>
  <c r="T46" i="54"/>
  <c r="Y46" i="54"/>
  <c r="J46" i="54"/>
  <c r="K46" i="54"/>
  <c r="D46" i="54"/>
  <c r="Z46" i="54"/>
  <c r="U46" i="54"/>
  <c r="X46" i="54"/>
  <c r="C46" i="54"/>
  <c r="G46" i="54"/>
  <c r="V46" i="54"/>
  <c r="I46" i="54"/>
  <c r="S46" i="54"/>
  <c r="R46" i="54" s="1"/>
  <c r="N46" i="54"/>
  <c r="E46" i="54"/>
  <c r="F46" i="54"/>
  <c r="AA46" i="54"/>
  <c r="O46" i="54"/>
  <c r="L46" i="54"/>
  <c r="P46" i="54"/>
  <c r="Q46" i="54"/>
  <c r="D185" i="54"/>
  <c r="Y185" i="54"/>
  <c r="X185" i="54"/>
  <c r="F185" i="54"/>
  <c r="Q185" i="54"/>
  <c r="S185" i="54"/>
  <c r="P185" i="54"/>
  <c r="G185" i="54"/>
  <c r="O185" i="54"/>
  <c r="AA185" i="54"/>
  <c r="I185" i="54"/>
  <c r="Z185" i="54"/>
  <c r="U185" i="54"/>
  <c r="J185" i="54"/>
  <c r="V185" i="54"/>
  <c r="N185" i="54"/>
  <c r="M185" i="54" s="1"/>
  <c r="C185" i="54"/>
  <c r="L185" i="54"/>
  <c r="T185" i="54"/>
  <c r="K185" i="54"/>
  <c r="E185" i="54"/>
  <c r="T87" i="54"/>
  <c r="L87" i="54"/>
  <c r="J87" i="54"/>
  <c r="E87" i="54"/>
  <c r="P87" i="54"/>
  <c r="G87" i="54"/>
  <c r="Z87" i="54"/>
  <c r="Q87" i="54"/>
  <c r="O87" i="54"/>
  <c r="D87" i="54"/>
  <c r="F87" i="54"/>
  <c r="C87" i="54"/>
  <c r="X87" i="54"/>
  <c r="K87" i="54"/>
  <c r="S87" i="54"/>
  <c r="R87" i="54" s="1"/>
  <c r="U87" i="54"/>
  <c r="N87" i="54"/>
  <c r="V87" i="54"/>
  <c r="I87" i="54"/>
  <c r="AA87" i="54"/>
  <c r="Y87" i="54"/>
  <c r="F267" i="54"/>
  <c r="T267" i="54"/>
  <c r="N267" i="54"/>
  <c r="AA267" i="54"/>
  <c r="G267" i="54"/>
  <c r="O267" i="54"/>
  <c r="I267" i="54"/>
  <c r="Y267" i="54"/>
  <c r="J267" i="54"/>
  <c r="Z267" i="54"/>
  <c r="U267" i="54"/>
  <c r="X267" i="54"/>
  <c r="D267" i="54"/>
  <c r="S267" i="54"/>
  <c r="R267" i="54" s="1"/>
  <c r="L267" i="54"/>
  <c r="C267" i="54"/>
  <c r="V267" i="54"/>
  <c r="K267" i="54"/>
  <c r="P267" i="54"/>
  <c r="Q267" i="54"/>
  <c r="E267" i="54"/>
  <c r="H311" i="54"/>
  <c r="AB311" i="54"/>
  <c r="E258" i="54"/>
  <c r="U258" i="54"/>
  <c r="O258" i="54"/>
  <c r="S258" i="54"/>
  <c r="D258" i="54"/>
  <c r="Z258" i="54"/>
  <c r="X258" i="54"/>
  <c r="Q258" i="54"/>
  <c r="F258" i="54"/>
  <c r="G258" i="54"/>
  <c r="K258" i="54"/>
  <c r="L258" i="54"/>
  <c r="T258" i="54"/>
  <c r="C258" i="54"/>
  <c r="P258" i="54"/>
  <c r="I258" i="54"/>
  <c r="N258" i="54"/>
  <c r="J258" i="54"/>
  <c r="Y258" i="54"/>
  <c r="V258" i="54"/>
  <c r="AA258" i="54"/>
  <c r="V76" i="54"/>
  <c r="P76" i="54"/>
  <c r="F76" i="54"/>
  <c r="D76" i="54"/>
  <c r="X76" i="54"/>
  <c r="S76" i="54"/>
  <c r="G76" i="54"/>
  <c r="T76" i="54"/>
  <c r="I76" i="54"/>
  <c r="E76" i="54"/>
  <c r="C76" i="54"/>
  <c r="J76" i="54"/>
  <c r="Z76" i="54"/>
  <c r="L76" i="54"/>
  <c r="AA76" i="54"/>
  <c r="N76" i="54"/>
  <c r="O76" i="54"/>
  <c r="U76" i="54"/>
  <c r="K76" i="54"/>
  <c r="Y76" i="54"/>
  <c r="Q76" i="54"/>
  <c r="X286" i="54"/>
  <c r="E286" i="54"/>
  <c r="D286" i="54"/>
  <c r="T286" i="54"/>
  <c r="S286" i="54"/>
  <c r="R286" i="54" s="1"/>
  <c r="V286" i="54"/>
  <c r="Q286" i="54"/>
  <c r="I286" i="54"/>
  <c r="AA286" i="54"/>
  <c r="Y286" i="54"/>
  <c r="P286" i="54"/>
  <c r="J286" i="54"/>
  <c r="L286" i="54"/>
  <c r="N286" i="54"/>
  <c r="U286" i="54"/>
  <c r="C286" i="54"/>
  <c r="O286" i="54"/>
  <c r="K286" i="54"/>
  <c r="Z286" i="54"/>
  <c r="F286" i="54"/>
  <c r="G286" i="54"/>
  <c r="Y217" i="54"/>
  <c r="J217" i="54"/>
  <c r="P217" i="54"/>
  <c r="T217" i="54"/>
  <c r="U217" i="54"/>
  <c r="K217" i="54"/>
  <c r="G217" i="54"/>
  <c r="AA217" i="54"/>
  <c r="O217" i="54"/>
  <c r="L217" i="54"/>
  <c r="Q217" i="54"/>
  <c r="E217" i="54"/>
  <c r="F217" i="54"/>
  <c r="Z217" i="54"/>
  <c r="X217" i="54"/>
  <c r="C217" i="54"/>
  <c r="I217" i="54"/>
  <c r="D217" i="54"/>
  <c r="S217" i="54"/>
  <c r="V217" i="54"/>
  <c r="N217" i="54"/>
  <c r="Z219" i="54"/>
  <c r="P219" i="54"/>
  <c r="X219" i="54"/>
  <c r="S219" i="54"/>
  <c r="K219" i="54"/>
  <c r="I219" i="54"/>
  <c r="Y219" i="54"/>
  <c r="U219" i="54"/>
  <c r="E219" i="54"/>
  <c r="AA219" i="54"/>
  <c r="O219" i="54"/>
  <c r="C219" i="54"/>
  <c r="Q219" i="54"/>
  <c r="T219" i="54"/>
  <c r="L219" i="54"/>
  <c r="D219" i="54"/>
  <c r="V219" i="54"/>
  <c r="J219" i="54"/>
  <c r="N219" i="54"/>
  <c r="M219" i="54" s="1"/>
  <c r="G219" i="54"/>
  <c r="F219" i="54"/>
  <c r="Q301" i="54"/>
  <c r="S301" i="54"/>
  <c r="C301" i="54"/>
  <c r="O301" i="54"/>
  <c r="U301" i="54"/>
  <c r="D301" i="54"/>
  <c r="J301" i="54"/>
  <c r="K301" i="54"/>
  <c r="X301" i="54"/>
  <c r="I301" i="54"/>
  <c r="T301" i="54"/>
  <c r="E301" i="54"/>
  <c r="Y301" i="54"/>
  <c r="V301" i="54"/>
  <c r="P301" i="54"/>
  <c r="AA301" i="54"/>
  <c r="Z301" i="54"/>
  <c r="N301" i="54"/>
  <c r="M301" i="54" s="1"/>
  <c r="L301" i="54"/>
  <c r="G301" i="54"/>
  <c r="F301" i="54"/>
  <c r="Y22" i="54"/>
  <c r="F22" i="54"/>
  <c r="T22" i="54"/>
  <c r="K22" i="54"/>
  <c r="E22" i="54"/>
  <c r="L22" i="54"/>
  <c r="V22" i="54"/>
  <c r="J22" i="54"/>
  <c r="G22" i="54"/>
  <c r="I22" i="54"/>
  <c r="P22" i="54"/>
  <c r="S22" i="54"/>
  <c r="U22" i="54"/>
  <c r="Q22" i="54"/>
  <c r="Z22" i="54"/>
  <c r="C22" i="54"/>
  <c r="X22" i="54"/>
  <c r="W22" i="54" s="1"/>
  <c r="N22" i="54"/>
  <c r="AA22" i="54"/>
  <c r="D22" i="54"/>
  <c r="O22" i="54"/>
  <c r="Y150" i="54"/>
  <c r="T150" i="54"/>
  <c r="C150" i="54"/>
  <c r="P150" i="54"/>
  <c r="V150" i="54"/>
  <c r="AA150" i="54"/>
  <c r="N150" i="54"/>
  <c r="S150" i="54"/>
  <c r="Q150" i="54"/>
  <c r="O150" i="54"/>
  <c r="G150" i="54"/>
  <c r="K150" i="54"/>
  <c r="J150" i="54"/>
  <c r="I150" i="54"/>
  <c r="X150" i="54"/>
  <c r="U150" i="54"/>
  <c r="D150" i="54"/>
  <c r="L150" i="54"/>
  <c r="Z150" i="54"/>
  <c r="F150" i="54"/>
  <c r="E150" i="54"/>
  <c r="Q142" i="54"/>
  <c r="Y142" i="54"/>
  <c r="L142" i="54"/>
  <c r="N142" i="54"/>
  <c r="U142" i="54"/>
  <c r="C142" i="54"/>
  <c r="AA142" i="54"/>
  <c r="D142" i="54"/>
  <c r="P142" i="54"/>
  <c r="G142" i="54"/>
  <c r="J142" i="54"/>
  <c r="I142" i="54"/>
  <c r="S142" i="54"/>
  <c r="V142" i="54"/>
  <c r="E142" i="54"/>
  <c r="O142" i="54"/>
  <c r="F142" i="54"/>
  <c r="X142" i="54"/>
  <c r="K142" i="54"/>
  <c r="Z142" i="54"/>
  <c r="T142" i="54"/>
  <c r="O69" i="54"/>
  <c r="S69" i="54"/>
  <c r="C69" i="54"/>
  <c r="F69" i="54"/>
  <c r="P69" i="54"/>
  <c r="Z69" i="54"/>
  <c r="AA69" i="54"/>
  <c r="U69" i="54"/>
  <c r="K69" i="54"/>
  <c r="D69" i="54"/>
  <c r="Q69" i="54"/>
  <c r="I69" i="54"/>
  <c r="V69" i="54"/>
  <c r="T69" i="54"/>
  <c r="Y69" i="54"/>
  <c r="G69" i="54"/>
  <c r="L69" i="54"/>
  <c r="N69" i="54"/>
  <c r="M69" i="54" s="1"/>
  <c r="X69" i="54"/>
  <c r="J69" i="54"/>
  <c r="E69" i="54"/>
  <c r="Y16" i="54"/>
  <c r="K16" i="54"/>
  <c r="Q16" i="54"/>
  <c r="G16" i="54"/>
  <c r="L16" i="54"/>
  <c r="P16" i="54"/>
  <c r="N16" i="54"/>
  <c r="U16" i="54"/>
  <c r="V16" i="54"/>
  <c r="S16" i="54"/>
  <c r="O16" i="54"/>
  <c r="E16" i="54"/>
  <c r="Z16" i="54"/>
  <c r="X16" i="54"/>
  <c r="T16" i="54"/>
  <c r="D16" i="54"/>
  <c r="I16" i="54"/>
  <c r="F16" i="54"/>
  <c r="C16" i="54"/>
  <c r="AA16" i="54"/>
  <c r="J16" i="54"/>
  <c r="X188" i="54"/>
  <c r="C188" i="54"/>
  <c r="D188" i="54"/>
  <c r="T188" i="54"/>
  <c r="J188" i="54"/>
  <c r="E188" i="54"/>
  <c r="Z188" i="54"/>
  <c r="F188" i="54"/>
  <c r="N188" i="54"/>
  <c r="AA188" i="54"/>
  <c r="U188" i="54"/>
  <c r="V188" i="54"/>
  <c r="O188" i="54"/>
  <c r="S188" i="54"/>
  <c r="L188" i="54"/>
  <c r="K188" i="54"/>
  <c r="G188" i="54"/>
  <c r="P188" i="54"/>
  <c r="Y188" i="54"/>
  <c r="Q188" i="54"/>
  <c r="I188" i="54"/>
  <c r="P222" i="54"/>
  <c r="Y222" i="54"/>
  <c r="E222" i="54"/>
  <c r="S222" i="54"/>
  <c r="L222" i="54"/>
  <c r="J222" i="54"/>
  <c r="N222" i="54"/>
  <c r="M222" i="54" s="1"/>
  <c r="O222" i="54"/>
  <c r="C222" i="54"/>
  <c r="Z222" i="54"/>
  <c r="F222" i="54"/>
  <c r="Q222" i="54"/>
  <c r="I222" i="54"/>
  <c r="G222" i="54"/>
  <c r="K222" i="54"/>
  <c r="T222" i="54"/>
  <c r="V222" i="54"/>
  <c r="AA222" i="54"/>
  <c r="U222" i="54"/>
  <c r="X222" i="54"/>
  <c r="D222" i="54"/>
  <c r="AA272" i="54"/>
  <c r="F272" i="54"/>
  <c r="L272" i="54"/>
  <c r="K272" i="54"/>
  <c r="Y272" i="54"/>
  <c r="G272" i="54"/>
  <c r="I272" i="54"/>
  <c r="J272" i="54"/>
  <c r="U272" i="54"/>
  <c r="V272" i="54"/>
  <c r="T272" i="54"/>
  <c r="N272" i="54"/>
  <c r="O272" i="54"/>
  <c r="S272" i="54"/>
  <c r="R272" i="54" s="1"/>
  <c r="P272" i="54"/>
  <c r="C272" i="54"/>
  <c r="X272" i="54"/>
  <c r="Z272" i="54"/>
  <c r="Q272" i="54"/>
  <c r="D272" i="54"/>
  <c r="E272" i="54"/>
  <c r="Q220" i="54"/>
  <c r="E220" i="54"/>
  <c r="K220" i="54"/>
  <c r="Y220" i="54"/>
  <c r="T220" i="54"/>
  <c r="C220" i="54"/>
  <c r="I220" i="54"/>
  <c r="L220" i="54"/>
  <c r="F220" i="54"/>
  <c r="S220" i="54"/>
  <c r="Z220" i="54"/>
  <c r="V220" i="54"/>
  <c r="D220" i="54"/>
  <c r="P220" i="54"/>
  <c r="G220" i="54"/>
  <c r="AA220" i="54"/>
  <c r="X220" i="54"/>
  <c r="W220" i="54" s="1"/>
  <c r="O220" i="54"/>
  <c r="U220" i="54"/>
  <c r="N220" i="54"/>
  <c r="J220" i="54"/>
  <c r="N164" i="54"/>
  <c r="U164" i="54"/>
  <c r="T164" i="54"/>
  <c r="Y164" i="54"/>
  <c r="J164" i="54"/>
  <c r="G164" i="54"/>
  <c r="Q164" i="54"/>
  <c r="E164" i="54"/>
  <c r="F164" i="54"/>
  <c r="X164" i="54"/>
  <c r="P164" i="54"/>
  <c r="D164" i="54"/>
  <c r="V164" i="54"/>
  <c r="S164" i="54"/>
  <c r="L164" i="54"/>
  <c r="C164" i="54"/>
  <c r="I164" i="54"/>
  <c r="K164" i="54"/>
  <c r="O164" i="54"/>
  <c r="AA164" i="54"/>
  <c r="Z164" i="54"/>
  <c r="N232" i="54"/>
  <c r="U232" i="54"/>
  <c r="G232" i="54"/>
  <c r="T232" i="54"/>
  <c r="K232" i="54"/>
  <c r="P232" i="54"/>
  <c r="Q232" i="54"/>
  <c r="V232" i="54"/>
  <c r="I232" i="54"/>
  <c r="E232" i="54"/>
  <c r="Y232" i="54"/>
  <c r="C232" i="54"/>
  <c r="Z232" i="54"/>
  <c r="D232" i="54"/>
  <c r="J232" i="54"/>
  <c r="X232" i="54"/>
  <c r="O232" i="54"/>
  <c r="L232" i="54"/>
  <c r="AA232" i="54"/>
  <c r="F232" i="54"/>
  <c r="S232" i="54"/>
  <c r="C123" i="54"/>
  <c r="Z123" i="54"/>
  <c r="O123" i="54"/>
  <c r="U123" i="54"/>
  <c r="Q123" i="54"/>
  <c r="S123" i="54"/>
  <c r="R123" i="54" s="1"/>
  <c r="I123" i="54"/>
  <c r="E123" i="54"/>
  <c r="K123" i="54"/>
  <c r="P123" i="54"/>
  <c r="F123" i="54"/>
  <c r="J123" i="54"/>
  <c r="T123" i="54"/>
  <c r="G123" i="54"/>
  <c r="N123" i="54"/>
  <c r="V123" i="54"/>
  <c r="D123" i="54"/>
  <c r="X123" i="54"/>
  <c r="W123" i="54" s="1"/>
  <c r="AA123" i="54"/>
  <c r="Y123" i="54"/>
  <c r="L123" i="54"/>
  <c r="T25" i="54"/>
  <c r="I25" i="54"/>
  <c r="O25" i="54"/>
  <c r="S25" i="54"/>
  <c r="N25" i="54"/>
  <c r="M25" i="54" s="1"/>
  <c r="AA25" i="54"/>
  <c r="D25" i="54"/>
  <c r="K25" i="54"/>
  <c r="E25" i="54"/>
  <c r="V25" i="54"/>
  <c r="Q25" i="54"/>
  <c r="G25" i="54"/>
  <c r="J25" i="54"/>
  <c r="P25" i="54"/>
  <c r="F25" i="54"/>
  <c r="Z25" i="54"/>
  <c r="L25" i="54"/>
  <c r="U25" i="54"/>
  <c r="Y25" i="54"/>
  <c r="C25" i="54"/>
  <c r="X25" i="54"/>
  <c r="W25" i="54" s="1"/>
  <c r="AA83" i="54"/>
  <c r="E83" i="54"/>
  <c r="F83" i="54"/>
  <c r="V83" i="54"/>
  <c r="X83" i="54"/>
  <c r="Y83" i="54"/>
  <c r="T83" i="54"/>
  <c r="Q83" i="54"/>
  <c r="L83" i="54"/>
  <c r="K83" i="54"/>
  <c r="O83" i="54"/>
  <c r="I83" i="54"/>
  <c r="N83" i="54"/>
  <c r="Z83" i="54"/>
  <c r="J83" i="54"/>
  <c r="G83" i="54"/>
  <c r="D83" i="54"/>
  <c r="U83" i="54"/>
  <c r="S83" i="54"/>
  <c r="P83" i="54"/>
  <c r="C83" i="54"/>
  <c r="U218" i="54"/>
  <c r="V218" i="54"/>
  <c r="L218" i="54"/>
  <c r="T218" i="54"/>
  <c r="AA218" i="54"/>
  <c r="C218" i="54"/>
  <c r="P218" i="54"/>
  <c r="E218" i="54"/>
  <c r="G218" i="54"/>
  <c r="F218" i="54"/>
  <c r="N218" i="54"/>
  <c r="M218" i="54" s="1"/>
  <c r="Y218" i="54"/>
  <c r="X218" i="54"/>
  <c r="I218" i="54"/>
  <c r="J218" i="54"/>
  <c r="D218" i="54"/>
  <c r="Q218" i="54"/>
  <c r="K218" i="54"/>
  <c r="Z218" i="54"/>
  <c r="S218" i="54"/>
  <c r="O218" i="54"/>
  <c r="J33" i="54"/>
  <c r="Z33" i="54"/>
  <c r="I33" i="54"/>
  <c r="AA33" i="54"/>
  <c r="Y33" i="54"/>
  <c r="N33" i="54"/>
  <c r="M33" i="54" s="1"/>
  <c r="D33" i="54"/>
  <c r="S33" i="54"/>
  <c r="K33" i="54"/>
  <c r="V33" i="54"/>
  <c r="F33" i="54"/>
  <c r="O33" i="54"/>
  <c r="X33" i="54"/>
  <c r="T33" i="54"/>
  <c r="L33" i="54"/>
  <c r="Q33" i="54"/>
  <c r="C33" i="54"/>
  <c r="E33" i="54"/>
  <c r="P33" i="54"/>
  <c r="G33" i="54"/>
  <c r="U33" i="54"/>
  <c r="T251" i="54"/>
  <c r="P251" i="54"/>
  <c r="I251" i="54"/>
  <c r="Y251" i="54"/>
  <c r="E251" i="54"/>
  <c r="S251" i="54"/>
  <c r="N251" i="54"/>
  <c r="L251" i="54"/>
  <c r="U251" i="54"/>
  <c r="D251" i="54"/>
  <c r="Q251" i="54"/>
  <c r="C251" i="54"/>
  <c r="O251" i="54"/>
  <c r="X251" i="54"/>
  <c r="V251" i="54"/>
  <c r="K251" i="54"/>
  <c r="G251" i="54"/>
  <c r="AA251" i="54"/>
  <c r="J251" i="54"/>
  <c r="F251" i="54"/>
  <c r="Z251" i="54"/>
  <c r="G104" i="54"/>
  <c r="Q104" i="54"/>
  <c r="J104" i="54"/>
  <c r="X104" i="54"/>
  <c r="U104" i="54"/>
  <c r="S104" i="54"/>
  <c r="Y104" i="54"/>
  <c r="AA104" i="54"/>
  <c r="T104" i="54"/>
  <c r="V104" i="54"/>
  <c r="C104" i="54"/>
  <c r="I104" i="54"/>
  <c r="F104" i="54"/>
  <c r="P104" i="54"/>
  <c r="D104" i="54"/>
  <c r="L104" i="54"/>
  <c r="Z104" i="54"/>
  <c r="O104" i="54"/>
  <c r="N104" i="54"/>
  <c r="E104" i="54"/>
  <c r="K104" i="54"/>
  <c r="C94" i="54"/>
  <c r="G94" i="54"/>
  <c r="E94" i="54"/>
  <c r="K94" i="54"/>
  <c r="N94" i="54"/>
  <c r="I94" i="54"/>
  <c r="V94" i="54"/>
  <c r="O94" i="54"/>
  <c r="D94" i="54"/>
  <c r="Z94" i="54"/>
  <c r="X94" i="54"/>
  <c r="T94" i="54"/>
  <c r="F94" i="54"/>
  <c r="J94" i="54"/>
  <c r="Y94" i="54"/>
  <c r="P94" i="54"/>
  <c r="U94" i="54"/>
  <c r="AA94" i="54"/>
  <c r="S94" i="54"/>
  <c r="R94" i="54" s="1"/>
  <c r="L94" i="54"/>
  <c r="Q94" i="54"/>
  <c r="X156" i="54"/>
  <c r="Z156" i="54"/>
  <c r="D156" i="54"/>
  <c r="I156" i="54"/>
  <c r="J156" i="54"/>
  <c r="O156" i="54"/>
  <c r="AA156" i="54"/>
  <c r="C156" i="54"/>
  <c r="E156" i="54"/>
  <c r="P156" i="54"/>
  <c r="K156" i="54"/>
  <c r="V156" i="54"/>
  <c r="Q156" i="54"/>
  <c r="Y156" i="54"/>
  <c r="S156" i="54"/>
  <c r="G156" i="54"/>
  <c r="F156" i="54"/>
  <c r="N156" i="54"/>
  <c r="M156" i="54" s="1"/>
  <c r="U156" i="54"/>
  <c r="L156" i="54"/>
  <c r="T156" i="54"/>
  <c r="O200" i="54"/>
  <c r="S200" i="54"/>
  <c r="G200" i="54"/>
  <c r="V200" i="54"/>
  <c r="I200" i="54"/>
  <c r="Y200" i="54"/>
  <c r="P200" i="54"/>
  <c r="Z200" i="54"/>
  <c r="T200" i="54"/>
  <c r="Q200" i="54"/>
  <c r="J200" i="54"/>
  <c r="D200" i="54"/>
  <c r="AA200" i="54"/>
  <c r="N200" i="54"/>
  <c r="C200" i="54"/>
  <c r="L200" i="54"/>
  <c r="U200" i="54"/>
  <c r="X200" i="54"/>
  <c r="K200" i="54"/>
  <c r="F200" i="54"/>
  <c r="E200" i="54"/>
  <c r="X196" i="54"/>
  <c r="P196" i="54"/>
  <c r="AA196" i="54"/>
  <c r="L196" i="54"/>
  <c r="I196" i="54"/>
  <c r="K196" i="54"/>
  <c r="D196" i="54"/>
  <c r="Z196" i="54"/>
  <c r="S196" i="54"/>
  <c r="N196" i="54"/>
  <c r="Q196" i="54"/>
  <c r="O196" i="54"/>
  <c r="T196" i="54"/>
  <c r="V196" i="54"/>
  <c r="G196" i="54"/>
  <c r="C196" i="54"/>
  <c r="U196" i="54"/>
  <c r="F196" i="54"/>
  <c r="J196" i="54"/>
  <c r="Y196" i="54"/>
  <c r="E196" i="54"/>
  <c r="Q265" i="54"/>
  <c r="O265" i="54"/>
  <c r="X265" i="54"/>
  <c r="W265" i="54" s="1"/>
  <c r="Z265" i="54"/>
  <c r="J265" i="54"/>
  <c r="U265" i="54"/>
  <c r="L265" i="54"/>
  <c r="T265" i="54"/>
  <c r="AA265" i="54"/>
  <c r="V265" i="54"/>
  <c r="C265" i="54"/>
  <c r="Y265" i="54"/>
  <c r="P265" i="54"/>
  <c r="G265" i="54"/>
  <c r="S265" i="54"/>
  <c r="R265" i="54" s="1"/>
  <c r="I265" i="54"/>
  <c r="E265" i="54"/>
  <c r="N265" i="54"/>
  <c r="D265" i="54"/>
  <c r="K265" i="54"/>
  <c r="F265" i="54"/>
  <c r="E40" i="54"/>
  <c r="F40" i="54"/>
  <c r="N40" i="54"/>
  <c r="D40" i="54"/>
  <c r="L40" i="54"/>
  <c r="V40" i="54"/>
  <c r="C40" i="54"/>
  <c r="I40" i="54"/>
  <c r="G40" i="54"/>
  <c r="Z40" i="54"/>
  <c r="Q40" i="54"/>
  <c r="P40" i="54"/>
  <c r="K40" i="54"/>
  <c r="U40" i="54"/>
  <c r="T40" i="54"/>
  <c r="J40" i="54"/>
  <c r="Y40" i="54"/>
  <c r="S40" i="54"/>
  <c r="R40" i="54" s="1"/>
  <c r="X40" i="54"/>
  <c r="O40" i="54"/>
  <c r="AA40" i="54"/>
  <c r="D310" i="54"/>
  <c r="C310" i="54"/>
  <c r="U310" i="54"/>
  <c r="T310" i="54"/>
  <c r="G310" i="54"/>
  <c r="X310" i="54"/>
  <c r="K310" i="54"/>
  <c r="V310" i="54"/>
  <c r="I310" i="54"/>
  <c r="L310" i="54"/>
  <c r="N310" i="54"/>
  <c r="Q310" i="54"/>
  <c r="P310" i="54"/>
  <c r="O310" i="54"/>
  <c r="AA310" i="54"/>
  <c r="S310" i="54"/>
  <c r="F310" i="54"/>
  <c r="Z310" i="54"/>
  <c r="J310" i="54"/>
  <c r="E310" i="54"/>
  <c r="Y310" i="54"/>
  <c r="G106" i="54"/>
  <c r="O106" i="54"/>
  <c r="L106" i="54"/>
  <c r="E106" i="54"/>
  <c r="C106" i="54"/>
  <c r="S106" i="54"/>
  <c r="Q106" i="54"/>
  <c r="I106" i="54"/>
  <c r="J106" i="54"/>
  <c r="K106" i="54"/>
  <c r="T106" i="54"/>
  <c r="D106" i="54"/>
  <c r="X106" i="54"/>
  <c r="F106" i="54"/>
  <c r="U106" i="54"/>
  <c r="N106" i="54"/>
  <c r="M106" i="54" s="1"/>
  <c r="Y106" i="54"/>
  <c r="P106" i="54"/>
  <c r="AA106" i="54"/>
  <c r="Z106" i="54"/>
  <c r="V106" i="54"/>
  <c r="X209" i="54"/>
  <c r="P209" i="54"/>
  <c r="D209" i="54"/>
  <c r="V209" i="54"/>
  <c r="AA209" i="54"/>
  <c r="Z209" i="54"/>
  <c r="S209" i="54"/>
  <c r="T209" i="54"/>
  <c r="C209" i="54"/>
  <c r="J209" i="54"/>
  <c r="U209" i="54"/>
  <c r="N209" i="54"/>
  <c r="G209" i="54"/>
  <c r="L209" i="54"/>
  <c r="Q209" i="54"/>
  <c r="I209" i="54"/>
  <c r="Y209" i="54"/>
  <c r="O209" i="54"/>
  <c r="K209" i="54"/>
  <c r="F209" i="54"/>
  <c r="E209" i="54"/>
  <c r="V44" i="54"/>
  <c r="AA44" i="54"/>
  <c r="K44" i="54"/>
  <c r="U44" i="54"/>
  <c r="Q44" i="54"/>
  <c r="F44" i="54"/>
  <c r="Z44" i="54"/>
  <c r="X44" i="54"/>
  <c r="L44" i="54"/>
  <c r="P44" i="54"/>
  <c r="T44" i="54"/>
  <c r="Y44" i="54"/>
  <c r="J44" i="54"/>
  <c r="D44" i="54"/>
  <c r="G44" i="54"/>
  <c r="S44" i="54"/>
  <c r="E44" i="54"/>
  <c r="I44" i="54"/>
  <c r="N44" i="54"/>
  <c r="O44" i="54"/>
  <c r="C44" i="54"/>
  <c r="L89" i="54"/>
  <c r="I89" i="54"/>
  <c r="Y89" i="54"/>
  <c r="C89" i="54"/>
  <c r="AA89" i="54"/>
  <c r="D89" i="54"/>
  <c r="V89" i="54"/>
  <c r="O89" i="54"/>
  <c r="K89" i="54"/>
  <c r="F89" i="54"/>
  <c r="Z89" i="54"/>
  <c r="G89" i="54"/>
  <c r="P89" i="54"/>
  <c r="U89" i="54"/>
  <c r="J89" i="54"/>
  <c r="Q89" i="54"/>
  <c r="N89" i="54"/>
  <c r="M89" i="54" s="1"/>
  <c r="X89" i="54"/>
  <c r="E89" i="54"/>
  <c r="T89" i="54"/>
  <c r="S89" i="54"/>
  <c r="R89" i="54" s="1"/>
  <c r="O208" i="54"/>
  <c r="T208" i="54"/>
  <c r="V208" i="54"/>
  <c r="X208" i="54"/>
  <c r="U208" i="54"/>
  <c r="N208" i="54"/>
  <c r="P208" i="54"/>
  <c r="Z208" i="54"/>
  <c r="F208" i="54"/>
  <c r="Y208" i="54"/>
  <c r="J208" i="54"/>
  <c r="S208" i="54"/>
  <c r="R208" i="54" s="1"/>
  <c r="AA208" i="54"/>
  <c r="I208" i="54"/>
  <c r="D208" i="54"/>
  <c r="L208" i="54"/>
  <c r="E208" i="54"/>
  <c r="Q208" i="54"/>
  <c r="C208" i="54"/>
  <c r="G208" i="54"/>
  <c r="K208" i="54"/>
  <c r="Q64" i="54"/>
  <c r="D64" i="54"/>
  <c r="S64" i="54"/>
  <c r="R64" i="54" s="1"/>
  <c r="N64" i="54"/>
  <c r="K64" i="54"/>
  <c r="P64" i="54"/>
  <c r="G64" i="54"/>
  <c r="V64" i="54"/>
  <c r="F64" i="54"/>
  <c r="U64" i="54"/>
  <c r="E64" i="54"/>
  <c r="X64" i="54"/>
  <c r="I64" i="54"/>
  <c r="T64" i="54"/>
  <c r="AA64" i="54"/>
  <c r="J64" i="54"/>
  <c r="O64" i="54"/>
  <c r="Z64" i="54"/>
  <c r="L64" i="54"/>
  <c r="C64" i="54"/>
  <c r="Y64" i="54"/>
  <c r="S313" i="54"/>
  <c r="G313" i="54"/>
  <c r="Y313" i="54"/>
  <c r="E313" i="54"/>
  <c r="T313" i="54"/>
  <c r="Z313" i="54"/>
  <c r="V313" i="54"/>
  <c r="F313" i="54"/>
  <c r="J313" i="54"/>
  <c r="C313" i="54"/>
  <c r="L313" i="54"/>
  <c r="D313" i="54"/>
  <c r="X313" i="54"/>
  <c r="I313" i="54"/>
  <c r="P313" i="54"/>
  <c r="AA313" i="54"/>
  <c r="Q313" i="54"/>
  <c r="O313" i="54"/>
  <c r="N313" i="54"/>
  <c r="U313" i="54"/>
  <c r="K313" i="54"/>
  <c r="I23" i="54"/>
  <c r="L23" i="54"/>
  <c r="G23" i="54"/>
  <c r="Q23" i="54"/>
  <c r="K23" i="54"/>
  <c r="O23" i="54"/>
  <c r="V23" i="54"/>
  <c r="C23" i="54"/>
  <c r="N23" i="54"/>
  <c r="M23" i="54" s="1"/>
  <c r="U23" i="54"/>
  <c r="X23" i="54"/>
  <c r="D23" i="54"/>
  <c r="Y23" i="54"/>
  <c r="E23" i="54"/>
  <c r="J23" i="54"/>
  <c r="S23" i="54"/>
  <c r="Z23" i="54"/>
  <c r="T23" i="54"/>
  <c r="P23" i="54"/>
  <c r="F23" i="54"/>
  <c r="AA23" i="54"/>
  <c r="K312" i="54"/>
  <c r="O312" i="54"/>
  <c r="D312" i="54"/>
  <c r="Y312" i="54"/>
  <c r="J312" i="54"/>
  <c r="E312" i="54"/>
  <c r="U312" i="54"/>
  <c r="G312" i="54"/>
  <c r="L312" i="54"/>
  <c r="F312" i="54"/>
  <c r="Z312" i="54"/>
  <c r="P312" i="54"/>
  <c r="Q312" i="54"/>
  <c r="AA312" i="54"/>
  <c r="V312" i="54"/>
  <c r="N312" i="54"/>
  <c r="M312" i="54" s="1"/>
  <c r="T312" i="54"/>
  <c r="C312" i="54"/>
  <c r="S312" i="54"/>
  <c r="X312" i="54"/>
  <c r="W312" i="54" s="1"/>
  <c r="I312" i="54"/>
  <c r="O127" i="54"/>
  <c r="P127" i="54"/>
  <c r="G127" i="54"/>
  <c r="E127" i="54"/>
  <c r="F127" i="54"/>
  <c r="V127" i="54"/>
  <c r="U127" i="54"/>
  <c r="L127" i="54"/>
  <c r="Y127" i="54"/>
  <c r="J127" i="54"/>
  <c r="K127" i="54"/>
  <c r="C127" i="54"/>
  <c r="Q127" i="54"/>
  <c r="T127" i="54"/>
  <c r="X127" i="54"/>
  <c r="W127" i="54" s="1"/>
  <c r="Z127" i="54"/>
  <c r="S127" i="54"/>
  <c r="N127" i="54"/>
  <c r="I127" i="54"/>
  <c r="AA127" i="54"/>
  <c r="D127" i="54"/>
  <c r="Z169" i="54"/>
  <c r="V169" i="54"/>
  <c r="K169" i="54"/>
  <c r="C169" i="54"/>
  <c r="J169" i="54"/>
  <c r="E169" i="54"/>
  <c r="I169" i="54"/>
  <c r="U169" i="54"/>
  <c r="N169" i="54"/>
  <c r="X169" i="54"/>
  <c r="W169" i="54" s="1"/>
  <c r="D169" i="54"/>
  <c r="F169" i="54"/>
  <c r="T169" i="54"/>
  <c r="L169" i="54"/>
  <c r="AA169" i="54"/>
  <c r="O169" i="54"/>
  <c r="Y169" i="54"/>
  <c r="G169" i="54"/>
  <c r="P169" i="54"/>
  <c r="S169" i="54"/>
  <c r="Q169" i="54"/>
  <c r="Y260" i="54"/>
  <c r="Q260" i="54"/>
  <c r="F260" i="54"/>
  <c r="P260" i="54"/>
  <c r="J260" i="54"/>
  <c r="X260" i="54"/>
  <c r="T260" i="54"/>
  <c r="E260" i="54"/>
  <c r="U260" i="54"/>
  <c r="G260" i="54"/>
  <c r="O260" i="54"/>
  <c r="N260" i="54"/>
  <c r="L260" i="54"/>
  <c r="AA260" i="54"/>
  <c r="I260" i="54"/>
  <c r="D260" i="54"/>
  <c r="V260" i="54"/>
  <c r="C260" i="54"/>
  <c r="S260" i="54"/>
  <c r="Z260" i="54"/>
  <c r="K260" i="54"/>
  <c r="Z43" i="54"/>
  <c r="Q43" i="54"/>
  <c r="F43" i="54"/>
  <c r="AA43" i="54"/>
  <c r="V43" i="54"/>
  <c r="U43" i="54"/>
  <c r="L43" i="54"/>
  <c r="D43" i="54"/>
  <c r="I43" i="54"/>
  <c r="E43" i="54"/>
  <c r="O43" i="54"/>
  <c r="Y43" i="54"/>
  <c r="J43" i="54"/>
  <c r="K43" i="54"/>
  <c r="P43" i="54"/>
  <c r="C43" i="54"/>
  <c r="X43" i="54"/>
  <c r="N43" i="54"/>
  <c r="T43" i="54"/>
  <c r="S43" i="54"/>
  <c r="R43" i="54" s="1"/>
  <c r="G43" i="54"/>
  <c r="J242" i="54"/>
  <c r="Y242" i="54"/>
  <c r="I242" i="54"/>
  <c r="L242" i="54"/>
  <c r="N242" i="54"/>
  <c r="Q242" i="54"/>
  <c r="Z242" i="54"/>
  <c r="F242" i="54"/>
  <c r="V242" i="54"/>
  <c r="E242" i="54"/>
  <c r="K242" i="54"/>
  <c r="U242" i="54"/>
  <c r="X242" i="54"/>
  <c r="D242" i="54"/>
  <c r="P242" i="54"/>
  <c r="C242" i="54"/>
  <c r="G242" i="54"/>
  <c r="O242" i="54"/>
  <c r="AA242" i="54"/>
  <c r="S242" i="54"/>
  <c r="T242" i="54"/>
  <c r="N79" i="54"/>
  <c r="C79" i="54"/>
  <c r="AA79" i="54"/>
  <c r="E79" i="54"/>
  <c r="S79" i="54"/>
  <c r="Q79" i="54"/>
  <c r="X79" i="54"/>
  <c r="L79" i="54"/>
  <c r="D79" i="54"/>
  <c r="U79" i="54"/>
  <c r="J79" i="54"/>
  <c r="K79" i="54"/>
  <c r="G79" i="54"/>
  <c r="Z79" i="54"/>
  <c r="V79" i="54"/>
  <c r="T79" i="54"/>
  <c r="O79" i="54"/>
  <c r="I79" i="54"/>
  <c r="Y79" i="54"/>
  <c r="F79" i="54"/>
  <c r="P79" i="54"/>
  <c r="Q52" i="54"/>
  <c r="F52" i="54"/>
  <c r="C52" i="54"/>
  <c r="V52" i="54"/>
  <c r="P52" i="54"/>
  <c r="O52" i="54"/>
  <c r="J52" i="54"/>
  <c r="X52" i="54"/>
  <c r="S52" i="54"/>
  <c r="R52" i="54" s="1"/>
  <c r="T52" i="54"/>
  <c r="Z52" i="54"/>
  <c r="D52" i="54"/>
  <c r="I52" i="54"/>
  <c r="Y52" i="54"/>
  <c r="L52" i="54"/>
  <c r="U52" i="54"/>
  <c r="AA52" i="54"/>
  <c r="G52" i="54"/>
  <c r="E52" i="54"/>
  <c r="N52" i="54"/>
  <c r="K52" i="54"/>
  <c r="AA183" i="54"/>
  <c r="O183" i="54"/>
  <c r="F183" i="54"/>
  <c r="X183" i="54"/>
  <c r="Z183" i="54"/>
  <c r="D183" i="54"/>
  <c r="N183" i="54"/>
  <c r="Q183" i="54"/>
  <c r="K183" i="54"/>
  <c r="L183" i="54"/>
  <c r="J183" i="54"/>
  <c r="Y183" i="54"/>
  <c r="I183" i="54"/>
  <c r="S183" i="54"/>
  <c r="G183" i="54"/>
  <c r="V183" i="54"/>
  <c r="E183" i="54"/>
  <c r="C183" i="54"/>
  <c r="T183" i="54"/>
  <c r="P183" i="54"/>
  <c r="U183" i="54"/>
  <c r="V35" i="54"/>
  <c r="X35" i="54"/>
  <c r="Y35" i="54"/>
  <c r="O35" i="54"/>
  <c r="E35" i="54"/>
  <c r="S35" i="54"/>
  <c r="AA35" i="54"/>
  <c r="U35" i="54"/>
  <c r="C35" i="54"/>
  <c r="Q35" i="54"/>
  <c r="D35" i="54"/>
  <c r="G35" i="54"/>
  <c r="P35" i="54"/>
  <c r="F35" i="54"/>
  <c r="K35" i="54"/>
  <c r="Z35" i="54"/>
  <c r="J35" i="54"/>
  <c r="T35" i="54"/>
  <c r="I35" i="54"/>
  <c r="N35" i="54"/>
  <c r="L35" i="54"/>
  <c r="D172" i="54"/>
  <c r="I172" i="54"/>
  <c r="AA172" i="54"/>
  <c r="F172" i="54"/>
  <c r="K172" i="54"/>
  <c r="C172" i="54"/>
  <c r="G172" i="54"/>
  <c r="Z172" i="54"/>
  <c r="O172" i="54"/>
  <c r="S172" i="54"/>
  <c r="X172" i="54"/>
  <c r="Q172" i="54"/>
  <c r="P172" i="54"/>
  <c r="U172" i="54"/>
  <c r="J172" i="54"/>
  <c r="L172" i="54"/>
  <c r="Y172" i="54"/>
  <c r="T172" i="54"/>
  <c r="E172" i="54"/>
  <c r="N172" i="54"/>
  <c r="V172" i="54"/>
  <c r="P254" i="54"/>
  <c r="Z254" i="54"/>
  <c r="E254" i="54"/>
  <c r="I254" i="54"/>
  <c r="F254" i="54"/>
  <c r="U254" i="54"/>
  <c r="C254" i="54"/>
  <c r="K254" i="54"/>
  <c r="J254" i="54"/>
  <c r="S254" i="54"/>
  <c r="T254" i="54"/>
  <c r="O254" i="54"/>
  <c r="V254" i="54"/>
  <c r="D254" i="54"/>
  <c r="L254" i="54"/>
  <c r="Q254" i="54"/>
  <c r="AA254" i="54"/>
  <c r="X254" i="54"/>
  <c r="N254" i="54"/>
  <c r="Y254" i="54"/>
  <c r="G254" i="54"/>
  <c r="Z275" i="54"/>
  <c r="I275" i="54"/>
  <c r="J275" i="54"/>
  <c r="AA275" i="54"/>
  <c r="O275" i="54"/>
  <c r="F275" i="54"/>
  <c r="P275" i="54"/>
  <c r="Y275" i="54"/>
  <c r="U275" i="54"/>
  <c r="C275" i="54"/>
  <c r="T275" i="54"/>
  <c r="D275" i="54"/>
  <c r="K275" i="54"/>
  <c r="X275" i="54"/>
  <c r="G275" i="54"/>
  <c r="N275" i="54"/>
  <c r="M275" i="54" s="1"/>
  <c r="L275" i="54"/>
  <c r="V275" i="54"/>
  <c r="Q275" i="54"/>
  <c r="S275" i="54"/>
  <c r="R275" i="54" s="1"/>
  <c r="E275" i="54"/>
  <c r="X225" i="54"/>
  <c r="L225" i="54"/>
  <c r="Q225" i="54"/>
  <c r="V225" i="54"/>
  <c r="E225" i="54"/>
  <c r="C225" i="54"/>
  <c r="P225" i="54"/>
  <c r="N225" i="54"/>
  <c r="O225" i="54"/>
  <c r="Z225" i="54"/>
  <c r="AA225" i="54"/>
  <c r="U225" i="54"/>
  <c r="S225" i="54"/>
  <c r="J225" i="54"/>
  <c r="T225" i="54"/>
  <c r="G225" i="54"/>
  <c r="D225" i="54"/>
  <c r="K225" i="54"/>
  <c r="I225" i="54"/>
  <c r="F225" i="54"/>
  <c r="Y225" i="54"/>
  <c r="S178" i="54"/>
  <c r="Q178" i="54"/>
  <c r="K178" i="54"/>
  <c r="E178" i="54"/>
  <c r="C178" i="54"/>
  <c r="Y178" i="54"/>
  <c r="T178" i="54"/>
  <c r="V178" i="54"/>
  <c r="P178" i="54"/>
  <c r="AA178" i="54"/>
  <c r="J178" i="54"/>
  <c r="D178" i="54"/>
  <c r="Z178" i="54"/>
  <c r="F178" i="54"/>
  <c r="O178" i="54"/>
  <c r="N178" i="54"/>
  <c r="L178" i="54"/>
  <c r="U178" i="54"/>
  <c r="X178" i="54"/>
  <c r="G178" i="54"/>
  <c r="I178" i="54"/>
  <c r="O255" i="54"/>
  <c r="X255" i="54"/>
  <c r="AA255" i="54"/>
  <c r="N255" i="54"/>
  <c r="Q255" i="54"/>
  <c r="J255" i="54"/>
  <c r="E255" i="54"/>
  <c r="V255" i="54"/>
  <c r="C255" i="54"/>
  <c r="S255" i="54"/>
  <c r="L255" i="54"/>
  <c r="F255" i="54"/>
  <c r="K255" i="54"/>
  <c r="T255" i="54"/>
  <c r="G255" i="54"/>
  <c r="Z255" i="54"/>
  <c r="U255" i="54"/>
  <c r="P255" i="54"/>
  <c r="I255" i="54"/>
  <c r="Y255" i="54"/>
  <c r="D255" i="54"/>
  <c r="S281" i="54"/>
  <c r="G281" i="54"/>
  <c r="F281" i="54"/>
  <c r="D281" i="54"/>
  <c r="V281" i="54"/>
  <c r="Z281" i="54"/>
  <c r="I281" i="54"/>
  <c r="E281" i="54"/>
  <c r="N281" i="54"/>
  <c r="X281" i="54"/>
  <c r="C281" i="54"/>
  <c r="AA281" i="54"/>
  <c r="K281" i="54"/>
  <c r="J281" i="54"/>
  <c r="Q281" i="54"/>
  <c r="T281" i="54"/>
  <c r="P281" i="54"/>
  <c r="O281" i="54"/>
  <c r="L281" i="54"/>
  <c r="U281" i="54"/>
  <c r="Y281" i="54"/>
  <c r="V145" i="54"/>
  <c r="K145" i="54"/>
  <c r="G145" i="54"/>
  <c r="N145" i="54"/>
  <c r="O145" i="54"/>
  <c r="Q145" i="54"/>
  <c r="F145" i="54"/>
  <c r="C145" i="54"/>
  <c r="I145" i="54"/>
  <c r="P145" i="54"/>
  <c r="S145" i="54"/>
  <c r="Z145" i="54"/>
  <c r="E145" i="54"/>
  <c r="U145" i="54"/>
  <c r="T145" i="54"/>
  <c r="Y145" i="54"/>
  <c r="D145" i="54"/>
  <c r="AA145" i="54"/>
  <c r="X145" i="54"/>
  <c r="W145" i="54" s="1"/>
  <c r="J145" i="54"/>
  <c r="L145" i="54"/>
  <c r="E99" i="54"/>
  <c r="Z99" i="54"/>
  <c r="S99" i="54"/>
  <c r="K99" i="54"/>
  <c r="N99" i="54"/>
  <c r="F99" i="54"/>
  <c r="L99" i="54"/>
  <c r="Y99" i="54"/>
  <c r="Q99" i="54"/>
  <c r="U99" i="54"/>
  <c r="I99" i="54"/>
  <c r="C99" i="54"/>
  <c r="V99" i="54"/>
  <c r="O99" i="54"/>
  <c r="X99" i="54"/>
  <c r="P99" i="54"/>
  <c r="G99" i="54"/>
  <c r="AA99" i="54"/>
  <c r="J99" i="54"/>
  <c r="D99" i="54"/>
  <c r="T99" i="54"/>
  <c r="F119" i="54"/>
  <c r="O119" i="54"/>
  <c r="N119" i="54"/>
  <c r="Q119" i="54"/>
  <c r="S119" i="54"/>
  <c r="P119" i="54"/>
  <c r="C119" i="54"/>
  <c r="K119" i="54"/>
  <c r="G119" i="54"/>
  <c r="Z119" i="54"/>
  <c r="Y119" i="54"/>
  <c r="E119" i="54"/>
  <c r="U119" i="54"/>
  <c r="X119" i="54"/>
  <c r="I119" i="54"/>
  <c r="J119" i="54"/>
  <c r="V119" i="54"/>
  <c r="AA119" i="54"/>
  <c r="L119" i="54"/>
  <c r="T119" i="54"/>
  <c r="D119" i="54"/>
  <c r="S262" i="54"/>
  <c r="L262" i="54"/>
  <c r="P262" i="54"/>
  <c r="T262" i="54"/>
  <c r="Y262" i="54"/>
  <c r="V262" i="54"/>
  <c r="E262" i="54"/>
  <c r="G262" i="54"/>
  <c r="X262" i="54"/>
  <c r="F262" i="54"/>
  <c r="O262" i="54"/>
  <c r="C262" i="54"/>
  <c r="N262" i="54"/>
  <c r="Q262" i="54"/>
  <c r="I262" i="54"/>
  <c r="Z262" i="54"/>
  <c r="J262" i="54"/>
  <c r="D262" i="54"/>
  <c r="AA262" i="54"/>
  <c r="K262" i="54"/>
  <c r="U262" i="54"/>
  <c r="G193" i="54"/>
  <c r="F193" i="54"/>
  <c r="L193" i="54"/>
  <c r="D193" i="54"/>
  <c r="J193" i="54"/>
  <c r="AA193" i="54"/>
  <c r="V193" i="54"/>
  <c r="I193" i="54"/>
  <c r="O193" i="54"/>
  <c r="C193" i="54"/>
  <c r="N193" i="54"/>
  <c r="M193" i="54" s="1"/>
  <c r="E193" i="54"/>
  <c r="X193" i="54"/>
  <c r="Z193" i="54"/>
  <c r="K193" i="54"/>
  <c r="T193" i="54"/>
  <c r="S193" i="54"/>
  <c r="Q193" i="54"/>
  <c r="Y193" i="54"/>
  <c r="P193" i="54"/>
  <c r="U193" i="54"/>
  <c r="G51" i="54"/>
  <c r="Q51" i="54"/>
  <c r="D51" i="54"/>
  <c r="S51" i="54"/>
  <c r="O51" i="54"/>
  <c r="Z51" i="54"/>
  <c r="C51" i="54"/>
  <c r="V51" i="54"/>
  <c r="K51" i="54"/>
  <c r="Y51" i="54"/>
  <c r="J51" i="54"/>
  <c r="P51" i="54"/>
  <c r="T51" i="54"/>
  <c r="N51" i="54"/>
  <c r="M51" i="54" s="1"/>
  <c r="U51" i="54"/>
  <c r="AA51" i="54"/>
  <c r="X51" i="54"/>
  <c r="I51" i="54"/>
  <c r="L51" i="54"/>
  <c r="E51" i="54"/>
  <c r="F51" i="54"/>
  <c r="T73" i="54"/>
  <c r="K73" i="54"/>
  <c r="AA73" i="54"/>
  <c r="U73" i="54"/>
  <c r="Y73" i="54"/>
  <c r="X73" i="54"/>
  <c r="F73" i="54"/>
  <c r="G73" i="54"/>
  <c r="D73" i="54"/>
  <c r="Z73" i="54"/>
  <c r="C73" i="54"/>
  <c r="L73" i="54"/>
  <c r="J73" i="54"/>
  <c r="I73" i="54"/>
  <c r="S73" i="54"/>
  <c r="N73" i="54"/>
  <c r="P73" i="54"/>
  <c r="E73" i="54"/>
  <c r="V73" i="54"/>
  <c r="O73" i="54"/>
  <c r="Q73" i="54"/>
  <c r="Q48" i="54"/>
  <c r="X48" i="54"/>
  <c r="N48" i="54"/>
  <c r="E48" i="54"/>
  <c r="V48" i="54"/>
  <c r="S48" i="54"/>
  <c r="O48" i="54"/>
  <c r="AA48" i="54"/>
  <c r="U48" i="54"/>
  <c r="Z48" i="54"/>
  <c r="K48" i="54"/>
  <c r="I48" i="54"/>
  <c r="P48" i="54"/>
  <c r="T48" i="54"/>
  <c r="C48" i="54"/>
  <c r="F48" i="54"/>
  <c r="J48" i="54"/>
  <c r="Y48" i="54"/>
  <c r="D48" i="54"/>
  <c r="L48" i="54"/>
  <c r="G48" i="54"/>
  <c r="G70" i="54"/>
  <c r="E70" i="54"/>
  <c r="I70" i="54"/>
  <c r="V70" i="54"/>
  <c r="Q70" i="54"/>
  <c r="L70" i="54"/>
  <c r="D70" i="54"/>
  <c r="U70" i="54"/>
  <c r="X70" i="54"/>
  <c r="T70" i="54"/>
  <c r="F70" i="54"/>
  <c r="AA70" i="54"/>
  <c r="S70" i="54"/>
  <c r="C70" i="54"/>
  <c r="O70" i="54"/>
  <c r="Z70" i="54"/>
  <c r="K70" i="54"/>
  <c r="Y70" i="54"/>
  <c r="N70" i="54"/>
  <c r="P70" i="54"/>
  <c r="J70" i="54"/>
  <c r="Y129" i="54"/>
  <c r="S129" i="54"/>
  <c r="Z129" i="54"/>
  <c r="G129" i="54"/>
  <c r="V129" i="54"/>
  <c r="E129" i="54"/>
  <c r="K129" i="54"/>
  <c r="I129" i="54"/>
  <c r="J129" i="54"/>
  <c r="C129" i="54"/>
  <c r="T129" i="54"/>
  <c r="Q129" i="54"/>
  <c r="N129" i="54"/>
  <c r="O129" i="54"/>
  <c r="U129" i="54"/>
  <c r="L129" i="54"/>
  <c r="AA129" i="54"/>
  <c r="F129" i="54"/>
  <c r="P129" i="54"/>
  <c r="X129" i="54"/>
  <c r="D129" i="54"/>
  <c r="E241" i="54"/>
  <c r="S241" i="54"/>
  <c r="J241" i="54"/>
  <c r="D241" i="54"/>
  <c r="P241" i="54"/>
  <c r="O241" i="54"/>
  <c r="Y241" i="54"/>
  <c r="K241" i="54"/>
  <c r="T241" i="54"/>
  <c r="F241" i="54"/>
  <c r="V241" i="54"/>
  <c r="I241" i="54"/>
  <c r="C241" i="54"/>
  <c r="G241" i="54"/>
  <c r="Z241" i="54"/>
  <c r="Q241" i="54"/>
  <c r="X241" i="54"/>
  <c r="AA241" i="54"/>
  <c r="U241" i="54"/>
  <c r="N241" i="54"/>
  <c r="L241" i="54"/>
  <c r="C231" i="54"/>
  <c r="D231" i="54"/>
  <c r="T231" i="54"/>
  <c r="O231" i="54"/>
  <c r="F231" i="54"/>
  <c r="Q231" i="54"/>
  <c r="L231" i="54"/>
  <c r="V231" i="54"/>
  <c r="K231" i="54"/>
  <c r="S231" i="54"/>
  <c r="G231" i="54"/>
  <c r="N231" i="54"/>
  <c r="Y231" i="54"/>
  <c r="J231" i="54"/>
  <c r="AA231" i="54"/>
  <c r="E231" i="54"/>
  <c r="P231" i="54"/>
  <c r="I231" i="54"/>
  <c r="Z231" i="54"/>
  <c r="U231" i="54"/>
  <c r="X231" i="54"/>
  <c r="G191" i="54"/>
  <c r="X191" i="54"/>
  <c r="U191" i="54"/>
  <c r="P191" i="54"/>
  <c r="O191" i="54"/>
  <c r="F191" i="54"/>
  <c r="T191" i="54"/>
  <c r="V191" i="54"/>
  <c r="Q191" i="54"/>
  <c r="I191" i="54"/>
  <c r="D191" i="54"/>
  <c r="L191" i="54"/>
  <c r="C191" i="54"/>
  <c r="S191" i="54"/>
  <c r="AA191" i="54"/>
  <c r="K191" i="54"/>
  <c r="J191" i="54"/>
  <c r="Y191" i="54"/>
  <c r="E191" i="54"/>
  <c r="N191" i="54"/>
  <c r="M191" i="54" s="1"/>
  <c r="Z191" i="54"/>
  <c r="J249" i="54"/>
  <c r="I249" i="54"/>
  <c r="O249" i="54"/>
  <c r="N249" i="54"/>
  <c r="Y249" i="54"/>
  <c r="AA249" i="54"/>
  <c r="F249" i="54"/>
  <c r="P249" i="54"/>
  <c r="U249" i="54"/>
  <c r="V249" i="54"/>
  <c r="Q249" i="54"/>
  <c r="T249" i="54"/>
  <c r="E249" i="54"/>
  <c r="K249" i="54"/>
  <c r="D249" i="54"/>
  <c r="C249" i="54"/>
  <c r="Z249" i="54"/>
  <c r="L249" i="54"/>
  <c r="X249" i="54"/>
  <c r="G249" i="54"/>
  <c r="S249" i="54"/>
  <c r="G158" i="54"/>
  <c r="X158" i="54"/>
  <c r="L158" i="54"/>
  <c r="N158" i="54"/>
  <c r="K158" i="54"/>
  <c r="Y158" i="54"/>
  <c r="T158" i="54"/>
  <c r="AA158" i="54"/>
  <c r="Q158" i="54"/>
  <c r="S158" i="54"/>
  <c r="P158" i="54"/>
  <c r="F158" i="54"/>
  <c r="C158" i="54"/>
  <c r="V158" i="54"/>
  <c r="J158" i="54"/>
  <c r="U158" i="54"/>
  <c r="O158" i="54"/>
  <c r="I158" i="54"/>
  <c r="D158" i="54"/>
  <c r="E158" i="54"/>
  <c r="Z158" i="54"/>
  <c r="V149" i="54"/>
  <c r="D149" i="54"/>
  <c r="F149" i="54"/>
  <c r="O149" i="54"/>
  <c r="E149" i="54"/>
  <c r="Q149" i="54"/>
  <c r="J149" i="54"/>
  <c r="I149" i="54"/>
  <c r="C149" i="54"/>
  <c r="S149" i="54"/>
  <c r="Y149" i="54"/>
  <c r="P149" i="54"/>
  <c r="L149" i="54"/>
  <c r="AA149" i="54"/>
  <c r="Z149" i="54"/>
  <c r="U149" i="54"/>
  <c r="G149" i="54"/>
  <c r="K149" i="54"/>
  <c r="X149" i="54"/>
  <c r="T149" i="54"/>
  <c r="N149" i="54"/>
  <c r="T179" i="54"/>
  <c r="S179" i="54"/>
  <c r="Y179" i="54"/>
  <c r="X179" i="54"/>
  <c r="K179" i="54"/>
  <c r="J179" i="54"/>
  <c r="O179" i="54"/>
  <c r="C179" i="54"/>
  <c r="Z179" i="54"/>
  <c r="U179" i="54"/>
  <c r="D179" i="54"/>
  <c r="N179" i="54"/>
  <c r="E179" i="54"/>
  <c r="AA179" i="54"/>
  <c r="F179" i="54"/>
  <c r="G179" i="54"/>
  <c r="P179" i="54"/>
  <c r="Q179" i="54"/>
  <c r="I179" i="54"/>
  <c r="L179" i="54"/>
  <c r="V179" i="54"/>
  <c r="K38" i="54"/>
  <c r="D38" i="54"/>
  <c r="Y38" i="54"/>
  <c r="AA38" i="54"/>
  <c r="O38" i="54"/>
  <c r="J38" i="54"/>
  <c r="V38" i="54"/>
  <c r="P38" i="54"/>
  <c r="U38" i="54"/>
  <c r="I38" i="54"/>
  <c r="L38" i="54"/>
  <c r="X38" i="54"/>
  <c r="F38" i="54"/>
  <c r="E38" i="54"/>
  <c r="C38" i="54"/>
  <c r="N38" i="54"/>
  <c r="T38" i="54"/>
  <c r="G38" i="54"/>
  <c r="S38" i="54"/>
  <c r="Q38" i="54"/>
  <c r="Z38" i="54"/>
  <c r="S199" i="54"/>
  <c r="R199" i="54" s="1"/>
  <c r="X199" i="54"/>
  <c r="AA199" i="54"/>
  <c r="Q199" i="54"/>
  <c r="L199" i="54"/>
  <c r="G199" i="54"/>
  <c r="T199" i="54"/>
  <c r="C199" i="54"/>
  <c r="I199" i="54"/>
  <c r="Y199" i="54"/>
  <c r="D199" i="54"/>
  <c r="E199" i="54"/>
  <c r="N199" i="54"/>
  <c r="F199" i="54"/>
  <c r="J199" i="54"/>
  <c r="U199" i="54"/>
  <c r="O199" i="54"/>
  <c r="Z199" i="54"/>
  <c r="V199" i="54"/>
  <c r="P199" i="54"/>
  <c r="K199" i="54"/>
  <c r="M311" i="54"/>
  <c r="W130" i="54" l="1"/>
  <c r="R71" i="54"/>
  <c r="R154" i="54"/>
  <c r="R32" i="54"/>
  <c r="R61" i="54"/>
  <c r="R234" i="54"/>
  <c r="W27" i="54"/>
  <c r="R305" i="54"/>
  <c r="W115" i="54"/>
  <c r="M24" i="54"/>
  <c r="R291" i="54"/>
  <c r="M291" i="54"/>
  <c r="M309" i="54"/>
  <c r="R36" i="54"/>
  <c r="M36" i="54"/>
  <c r="W138" i="54"/>
  <c r="W170" i="54"/>
  <c r="M210" i="54"/>
  <c r="W151" i="54"/>
  <c r="M198" i="54"/>
  <c r="W243" i="54"/>
  <c r="W266" i="54"/>
  <c r="M234" i="54"/>
  <c r="R18" i="54"/>
  <c r="R138" i="54"/>
  <c r="M17" i="54"/>
  <c r="M86" i="54"/>
  <c r="W271" i="54"/>
  <c r="M280" i="54"/>
  <c r="W110" i="54"/>
  <c r="R214" i="54"/>
  <c r="W214" i="54"/>
  <c r="R171" i="54"/>
  <c r="W61" i="54"/>
  <c r="W66" i="54"/>
  <c r="W55" i="54"/>
  <c r="W107" i="54"/>
  <c r="W277" i="54"/>
  <c r="R277" i="54"/>
  <c r="M180" i="54"/>
  <c r="M244" i="54"/>
  <c r="R282" i="54"/>
  <c r="W311" i="54"/>
  <c r="M231" i="54"/>
  <c r="W241" i="54"/>
  <c r="M70" i="54"/>
  <c r="W285" i="54"/>
  <c r="W153" i="54"/>
  <c r="M82" i="54"/>
  <c r="R129" i="54"/>
  <c r="W149" i="54"/>
  <c r="M260" i="54"/>
  <c r="M127" i="54"/>
  <c r="R312" i="54"/>
  <c r="R23" i="54"/>
  <c r="R310" i="54"/>
  <c r="M265" i="54"/>
  <c r="M104" i="54"/>
  <c r="W146" i="54"/>
  <c r="W197" i="54"/>
  <c r="M75" i="54"/>
  <c r="W122" i="54"/>
  <c r="R186" i="54"/>
  <c r="W14" i="54"/>
  <c r="W125" i="54"/>
  <c r="M134" i="54"/>
  <c r="W67" i="54"/>
  <c r="M131" i="54"/>
  <c r="M84" i="54"/>
  <c r="M240" i="54"/>
  <c r="R276" i="54"/>
  <c r="W117" i="54"/>
  <c r="R66" i="54"/>
  <c r="W15" i="54"/>
  <c r="R311" i="54"/>
  <c r="M87" i="54"/>
  <c r="R175" i="54"/>
  <c r="W276" i="54"/>
  <c r="M276" i="54"/>
  <c r="R187" i="54"/>
  <c r="M211" i="54"/>
  <c r="R49" i="54"/>
  <c r="W155" i="54"/>
  <c r="W29" i="54"/>
  <c r="R270" i="54"/>
  <c r="W189" i="54"/>
  <c r="R111" i="54"/>
  <c r="R166" i="54"/>
  <c r="W45" i="54"/>
  <c r="W162" i="54"/>
  <c r="W278" i="54"/>
  <c r="M202" i="54"/>
  <c r="M289" i="54"/>
  <c r="M50" i="54"/>
  <c r="W292" i="54"/>
  <c r="M137" i="54"/>
  <c r="R130" i="54"/>
  <c r="W128" i="54"/>
  <c r="W71" i="54"/>
  <c r="W296" i="54"/>
  <c r="W213" i="54"/>
  <c r="W77" i="54"/>
  <c r="W160" i="54"/>
  <c r="AB199" i="54"/>
  <c r="H199" i="54"/>
  <c r="H48" i="54"/>
  <c r="AB48" i="54"/>
  <c r="AB51" i="54"/>
  <c r="H51" i="54"/>
  <c r="R119" i="54"/>
  <c r="R145" i="54"/>
  <c r="H225" i="54"/>
  <c r="AB225" i="54"/>
  <c r="R172" i="54"/>
  <c r="H172" i="54"/>
  <c r="AB172" i="54"/>
  <c r="H35" i="54"/>
  <c r="AB35" i="54"/>
  <c r="W183" i="54"/>
  <c r="H52" i="54"/>
  <c r="AB52" i="54"/>
  <c r="H79" i="54"/>
  <c r="AB79" i="54"/>
  <c r="AB242" i="54"/>
  <c r="H242" i="54"/>
  <c r="H127" i="54"/>
  <c r="AB127" i="54"/>
  <c r="AB23" i="54"/>
  <c r="H23" i="54"/>
  <c r="AB313" i="54"/>
  <c r="H313" i="54"/>
  <c r="W208" i="54"/>
  <c r="AB44" i="54"/>
  <c r="H44" i="54"/>
  <c r="R209" i="54"/>
  <c r="H106" i="54"/>
  <c r="AB106" i="54"/>
  <c r="H310" i="54"/>
  <c r="AB310" i="54"/>
  <c r="H200" i="54"/>
  <c r="AB200" i="54"/>
  <c r="W94" i="54"/>
  <c r="AB104" i="54"/>
  <c r="H104" i="54"/>
  <c r="W104" i="54"/>
  <c r="H83" i="54"/>
  <c r="AB83" i="54"/>
  <c r="H16" i="54"/>
  <c r="AB16" i="54"/>
  <c r="R69" i="54"/>
  <c r="R150" i="54"/>
  <c r="H301" i="54"/>
  <c r="AB301" i="54"/>
  <c r="R301" i="54"/>
  <c r="W219" i="54"/>
  <c r="W286" i="54"/>
  <c r="R76" i="54"/>
  <c r="W258" i="54"/>
  <c r="AB87" i="54"/>
  <c r="H87" i="54"/>
  <c r="H146" i="54"/>
  <c r="AB146" i="54"/>
  <c r="R146" i="54"/>
  <c r="M299" i="54"/>
  <c r="H257" i="54"/>
  <c r="AB257" i="54"/>
  <c r="W294" i="54"/>
  <c r="H93" i="54"/>
  <c r="AB93" i="54"/>
  <c r="R98" i="54"/>
  <c r="M229" i="54"/>
  <c r="AB152" i="54"/>
  <c r="H152" i="54"/>
  <c r="M80" i="54"/>
  <c r="M239" i="54"/>
  <c r="M184" i="54"/>
  <c r="R57" i="54"/>
  <c r="H174" i="54"/>
  <c r="AB174" i="54"/>
  <c r="AB140" i="54"/>
  <c r="H140" i="54"/>
  <c r="H134" i="54"/>
  <c r="AB134" i="54"/>
  <c r="H67" i="54"/>
  <c r="AB67" i="54"/>
  <c r="M56" i="54"/>
  <c r="H238" i="54"/>
  <c r="AB238" i="54"/>
  <c r="H230" i="54"/>
  <c r="AB230" i="54"/>
  <c r="AB131" i="54"/>
  <c r="H131" i="54"/>
  <c r="R131" i="54"/>
  <c r="R112" i="54"/>
  <c r="W101" i="54"/>
  <c r="M264" i="54"/>
  <c r="R147" i="54"/>
  <c r="AB103" i="54"/>
  <c r="H103" i="54"/>
  <c r="AB84" i="54"/>
  <c r="H84" i="54"/>
  <c r="W84" i="54"/>
  <c r="R84" i="54"/>
  <c r="H228" i="54"/>
  <c r="AB228" i="54"/>
  <c r="W175" i="54"/>
  <c r="H226" i="54"/>
  <c r="AB226" i="54"/>
  <c r="J314" i="54"/>
  <c r="V314" i="54"/>
  <c r="Q314" i="54"/>
  <c r="W100" i="54"/>
  <c r="AB13" i="54"/>
  <c r="H13" i="54"/>
  <c r="W163" i="54"/>
  <c r="H41" i="54"/>
  <c r="AB41" i="54"/>
  <c r="AB47" i="54"/>
  <c r="H47" i="54"/>
  <c r="M284" i="54"/>
  <c r="M19" i="54"/>
  <c r="AB227" i="54"/>
  <c r="H227" i="54"/>
  <c r="M187" i="54"/>
  <c r="W187" i="54"/>
  <c r="W49" i="54"/>
  <c r="AB49" i="54"/>
  <c r="H49" i="54"/>
  <c r="M155" i="54"/>
  <c r="AB29" i="54"/>
  <c r="H29" i="54"/>
  <c r="H189" i="54"/>
  <c r="AB189" i="54"/>
  <c r="M189" i="54"/>
  <c r="M111" i="54"/>
  <c r="AB111" i="54"/>
  <c r="H111" i="54"/>
  <c r="AB236" i="54"/>
  <c r="H236" i="54"/>
  <c r="M12" i="54"/>
  <c r="R12" i="54"/>
  <c r="M166" i="54"/>
  <c r="AB166" i="54"/>
  <c r="H166" i="54"/>
  <c r="R207" i="54"/>
  <c r="H21" i="54"/>
  <c r="AB21" i="54"/>
  <c r="M278" i="54"/>
  <c r="R271" i="54"/>
  <c r="R202" i="54"/>
  <c r="R223" i="54"/>
  <c r="H102" i="54"/>
  <c r="AB102" i="54"/>
  <c r="W102" i="54"/>
  <c r="H289" i="54"/>
  <c r="AB289" i="54"/>
  <c r="H50" i="54"/>
  <c r="AB50" i="54"/>
  <c r="M292" i="54"/>
  <c r="R292" i="54"/>
  <c r="R137" i="54"/>
  <c r="R114" i="54"/>
  <c r="M128" i="54"/>
  <c r="R128" i="54"/>
  <c r="M124" i="54"/>
  <c r="R109" i="54"/>
  <c r="AB263" i="54"/>
  <c r="H263" i="54"/>
  <c r="H71" i="54"/>
  <c r="AB71" i="54"/>
  <c r="W198" i="54"/>
  <c r="AB296" i="54"/>
  <c r="H296" i="54"/>
  <c r="M296" i="54"/>
  <c r="AB243" i="54"/>
  <c r="H243" i="54"/>
  <c r="AB247" i="54"/>
  <c r="H247" i="54"/>
  <c r="W247" i="54"/>
  <c r="M37" i="54"/>
  <c r="R266" i="54"/>
  <c r="R173" i="54"/>
  <c r="AB160" i="54"/>
  <c r="H160" i="54"/>
  <c r="M160" i="54"/>
  <c r="M224" i="54"/>
  <c r="W280" i="54"/>
  <c r="W116" i="54"/>
  <c r="M116" i="54"/>
  <c r="W74" i="54"/>
  <c r="R74" i="54"/>
  <c r="AB268" i="54"/>
  <c r="H268" i="54"/>
  <c r="R108" i="54"/>
  <c r="M214" i="54"/>
  <c r="AB206" i="54"/>
  <c r="H206" i="54"/>
  <c r="M206" i="54"/>
  <c r="W248" i="54"/>
  <c r="H126" i="54"/>
  <c r="AB126" i="54"/>
  <c r="W126" i="54"/>
  <c r="W118" i="54"/>
  <c r="W58" i="54"/>
  <c r="M297" i="54"/>
  <c r="AB297" i="54"/>
  <c r="H297" i="54"/>
  <c r="M91" i="54"/>
  <c r="H61" i="54"/>
  <c r="AB61" i="54"/>
  <c r="R201" i="54"/>
  <c r="AB233" i="54"/>
  <c r="H233" i="54"/>
  <c r="R233" i="54"/>
  <c r="R168" i="54"/>
  <c r="M18" i="54"/>
  <c r="M259" i="54"/>
  <c r="H27" i="54"/>
  <c r="AB27" i="54"/>
  <c r="R92" i="54"/>
  <c r="W92" i="54"/>
  <c r="R141" i="54"/>
  <c r="M42" i="54"/>
  <c r="AB90" i="54"/>
  <c r="H90" i="54"/>
  <c r="W90" i="54"/>
  <c r="R136" i="54"/>
  <c r="R117" i="54"/>
  <c r="H117" i="54"/>
  <c r="AB117" i="54"/>
  <c r="R115" i="54"/>
  <c r="R24" i="54"/>
  <c r="H36" i="54"/>
  <c r="AB36" i="54"/>
  <c r="W221" i="54"/>
  <c r="R68" i="54"/>
  <c r="M256" i="54"/>
  <c r="R15" i="54"/>
  <c r="M138" i="54"/>
  <c r="M170" i="54"/>
  <c r="W210" i="54"/>
  <c r="H151" i="54"/>
  <c r="AB151" i="54"/>
  <c r="W194" i="54"/>
  <c r="W212" i="54"/>
  <c r="M53" i="54"/>
  <c r="AB53" i="54"/>
  <c r="H53" i="54"/>
  <c r="R180" i="54"/>
  <c r="W244" i="54"/>
  <c r="R244" i="54"/>
  <c r="W17" i="54"/>
  <c r="R300" i="54"/>
  <c r="H195" i="54"/>
  <c r="AB195" i="54"/>
  <c r="W195" i="54"/>
  <c r="R144" i="54"/>
  <c r="R132" i="54"/>
  <c r="H167" i="54"/>
  <c r="AB167" i="54"/>
  <c r="W97" i="54"/>
  <c r="R97" i="54"/>
  <c r="M303" i="54"/>
  <c r="W303" i="54"/>
  <c r="H249" i="54"/>
  <c r="AB249" i="54"/>
  <c r="R179" i="54"/>
  <c r="M158" i="54"/>
  <c r="R249" i="54"/>
  <c r="R191" i="54"/>
  <c r="AB191" i="54"/>
  <c r="H191" i="54"/>
  <c r="W191" i="54"/>
  <c r="M241" i="54"/>
  <c r="H241" i="54"/>
  <c r="AB241" i="54"/>
  <c r="M129" i="54"/>
  <c r="M48" i="54"/>
  <c r="M73" i="54"/>
  <c r="W51" i="54"/>
  <c r="H262" i="54"/>
  <c r="AB262" i="54"/>
  <c r="M99" i="54"/>
  <c r="AB281" i="54"/>
  <c r="H281" i="54"/>
  <c r="M255" i="54"/>
  <c r="AB178" i="54"/>
  <c r="H178" i="54"/>
  <c r="R178" i="54"/>
  <c r="H254" i="54"/>
  <c r="AB254" i="54"/>
  <c r="R35" i="54"/>
  <c r="W35" i="54"/>
  <c r="M183" i="54"/>
  <c r="M52" i="54"/>
  <c r="W52" i="54"/>
  <c r="R79" i="54"/>
  <c r="M79" i="54"/>
  <c r="M169" i="54"/>
  <c r="W313" i="54"/>
  <c r="R313" i="54"/>
  <c r="W156" i="54"/>
  <c r="H94" i="54"/>
  <c r="AB94" i="54"/>
  <c r="W33" i="54"/>
  <c r="AB218" i="54"/>
  <c r="H218" i="54"/>
  <c r="R83" i="54"/>
  <c r="R25" i="54"/>
  <c r="M220" i="54"/>
  <c r="W272" i="54"/>
  <c r="W142" i="54"/>
  <c r="W150" i="54"/>
  <c r="M150" i="54"/>
  <c r="R22" i="54"/>
  <c r="W301" i="54"/>
  <c r="AB219" i="54"/>
  <c r="H219" i="54"/>
  <c r="R217" i="54"/>
  <c r="W217" i="54"/>
  <c r="AB286" i="54"/>
  <c r="H286" i="54"/>
  <c r="AB76" i="54"/>
  <c r="H76" i="54"/>
  <c r="W76" i="54"/>
  <c r="H185" i="54"/>
  <c r="AB185" i="54"/>
  <c r="W185" i="54"/>
  <c r="AB46" i="54"/>
  <c r="H46" i="54"/>
  <c r="W46" i="54"/>
  <c r="M78" i="54"/>
  <c r="AB30" i="54"/>
  <c r="H30" i="54"/>
  <c r="H54" i="54"/>
  <c r="AB54" i="54"/>
  <c r="AB197" i="54"/>
  <c r="H197" i="54"/>
  <c r="AB75" i="54"/>
  <c r="H75" i="54"/>
  <c r="R75" i="54"/>
  <c r="AB294" i="54"/>
  <c r="H294" i="54"/>
  <c r="R294" i="54"/>
  <c r="M93" i="54"/>
  <c r="H98" i="54"/>
  <c r="AB98" i="54"/>
  <c r="W20" i="54"/>
  <c r="AB229" i="54"/>
  <c r="H229" i="54"/>
  <c r="W308" i="54"/>
  <c r="M308" i="54"/>
  <c r="M143" i="54"/>
  <c r="H143" i="54"/>
  <c r="AB143" i="54"/>
  <c r="W80" i="54"/>
  <c r="AB14" i="54"/>
  <c r="H14" i="54"/>
  <c r="AB239" i="54"/>
  <c r="H239" i="54"/>
  <c r="R28" i="54"/>
  <c r="M65" i="54"/>
  <c r="AB176" i="54"/>
  <c r="H176" i="54"/>
  <c r="W161" i="54"/>
  <c r="AB161" i="54"/>
  <c r="H161" i="54"/>
  <c r="AB113" i="54"/>
  <c r="H113" i="54"/>
  <c r="M113" i="54"/>
  <c r="R113" i="54"/>
  <c r="W57" i="54"/>
  <c r="M57" i="54"/>
  <c r="H125" i="54"/>
  <c r="AB125" i="54"/>
  <c r="R140" i="54"/>
  <c r="M140" i="54"/>
  <c r="W273" i="54"/>
  <c r="R67" i="54"/>
  <c r="AB279" i="54"/>
  <c r="H279" i="54"/>
  <c r="R279" i="54"/>
  <c r="AB56" i="54"/>
  <c r="H56" i="54"/>
  <c r="W238" i="54"/>
  <c r="H72" i="54"/>
  <c r="AB72" i="54"/>
  <c r="W72" i="54"/>
  <c r="R253" i="54"/>
  <c r="R148" i="54"/>
  <c r="W112" i="54"/>
  <c r="H101" i="54"/>
  <c r="AB101" i="54"/>
  <c r="AB264" i="54"/>
  <c r="H264" i="54"/>
  <c r="M165" i="54"/>
  <c r="R165" i="54"/>
  <c r="M147" i="54"/>
  <c r="W203" i="54"/>
  <c r="H215" i="54"/>
  <c r="AB215" i="54"/>
  <c r="M103" i="54"/>
  <c r="W96" i="54"/>
  <c r="R139" i="54"/>
  <c r="M226" i="54"/>
  <c r="M177" i="54"/>
  <c r="M288" i="54"/>
  <c r="H288" i="54"/>
  <c r="AB288" i="54"/>
  <c r="W88" i="54"/>
  <c r="S314" i="54"/>
  <c r="R11" i="54"/>
  <c r="K314" i="54"/>
  <c r="U314" i="54"/>
  <c r="T314" i="54"/>
  <c r="W11" i="54"/>
  <c r="X314" i="54"/>
  <c r="M100" i="54"/>
  <c r="W13" i="54"/>
  <c r="R41" i="54"/>
  <c r="R240" i="54"/>
  <c r="M47" i="54"/>
  <c r="AB157" i="54"/>
  <c r="H157" i="54"/>
  <c r="M157" i="54"/>
  <c r="W157" i="54"/>
  <c r="H298" i="54"/>
  <c r="AB298" i="54"/>
  <c r="W298" i="54"/>
  <c r="R298" i="54"/>
  <c r="H187" i="54"/>
  <c r="AB187" i="54"/>
  <c r="AB211" i="54"/>
  <c r="H211" i="54"/>
  <c r="R211" i="54"/>
  <c r="M49" i="54"/>
  <c r="R155" i="54"/>
  <c r="R29" i="54"/>
  <c r="R274" i="54"/>
  <c r="W111" i="54"/>
  <c r="W12" i="54"/>
  <c r="R45" i="54"/>
  <c r="M45" i="54"/>
  <c r="AB45" i="54"/>
  <c r="H45" i="54"/>
  <c r="M162" i="54"/>
  <c r="M207" i="54"/>
  <c r="W21" i="54"/>
  <c r="R21" i="54"/>
  <c r="AB271" i="54"/>
  <c r="H271" i="54"/>
  <c r="H202" i="54"/>
  <c r="AB202" i="54"/>
  <c r="AB223" i="54"/>
  <c r="H223" i="54"/>
  <c r="W50" i="54"/>
  <c r="R261" i="54"/>
  <c r="W261" i="54"/>
  <c r="W137" i="54"/>
  <c r="M114" i="54"/>
  <c r="H128" i="54"/>
  <c r="AB128" i="54"/>
  <c r="M121" i="54"/>
  <c r="R124" i="54"/>
  <c r="H307" i="54"/>
  <c r="AB307" i="54"/>
  <c r="M307" i="54"/>
  <c r="R307" i="54"/>
  <c r="M252" i="54"/>
  <c r="R243" i="54"/>
  <c r="W37" i="54"/>
  <c r="AB37" i="54"/>
  <c r="H37" i="54"/>
  <c r="M266" i="54"/>
  <c r="M77" i="54"/>
  <c r="W173" i="54"/>
  <c r="M173" i="54"/>
  <c r="W154" i="54"/>
  <c r="M154" i="54"/>
  <c r="W32" i="54"/>
  <c r="R280" i="54"/>
  <c r="R116" i="54"/>
  <c r="H74" i="54"/>
  <c r="AB74" i="54"/>
  <c r="M268" i="54"/>
  <c r="H108" i="54"/>
  <c r="AB108" i="54"/>
  <c r="R110" i="54"/>
  <c r="W206" i="54"/>
  <c r="AB248" i="54"/>
  <c r="H248" i="54"/>
  <c r="R126" i="54"/>
  <c r="R118" i="54"/>
  <c r="H237" i="54"/>
  <c r="AB237" i="54"/>
  <c r="M237" i="54"/>
  <c r="H58" i="54"/>
  <c r="AB58" i="54"/>
  <c r="M58" i="54"/>
  <c r="M171" i="54"/>
  <c r="R297" i="54"/>
  <c r="W297" i="54"/>
  <c r="W91" i="54"/>
  <c r="H234" i="54"/>
  <c r="AB234" i="54"/>
  <c r="AB201" i="54"/>
  <c r="H201" i="54"/>
  <c r="R250" i="54"/>
  <c r="W168" i="54"/>
  <c r="AB18" i="54"/>
  <c r="H18" i="54"/>
  <c r="R27" i="54"/>
  <c r="W62" i="54"/>
  <c r="H62" i="54"/>
  <c r="AB62" i="54"/>
  <c r="W135" i="54"/>
  <c r="AB135" i="54"/>
  <c r="H135" i="54"/>
  <c r="H92" i="54"/>
  <c r="AB92" i="54"/>
  <c r="M92" i="54"/>
  <c r="AB141" i="54"/>
  <c r="H141" i="54"/>
  <c r="R245" i="54"/>
  <c r="M245" i="54"/>
  <c r="R39" i="54"/>
  <c r="M90" i="54"/>
  <c r="W136" i="54"/>
  <c r="M117" i="54"/>
  <c r="H115" i="54"/>
  <c r="AB115" i="54"/>
  <c r="W24" i="54"/>
  <c r="W291" i="54"/>
  <c r="M302" i="54"/>
  <c r="AB309" i="54"/>
  <c r="H309" i="54"/>
  <c r="AB66" i="54"/>
  <c r="H66" i="54"/>
  <c r="H221" i="54"/>
  <c r="AB221" i="54"/>
  <c r="W68" i="54"/>
  <c r="R283" i="54"/>
  <c r="M283" i="54"/>
  <c r="R256" i="54"/>
  <c r="M55" i="54"/>
  <c r="AB138" i="54"/>
  <c r="H138" i="54"/>
  <c r="R170" i="54"/>
  <c r="R107" i="54"/>
  <c r="W287" i="54"/>
  <c r="M287" i="54"/>
  <c r="H194" i="54"/>
  <c r="AB194" i="54"/>
  <c r="M194" i="54"/>
  <c r="M212" i="54"/>
  <c r="R212" i="54"/>
  <c r="H212" i="54"/>
  <c r="AB212" i="54"/>
  <c r="R53" i="54"/>
  <c r="AB180" i="54"/>
  <c r="H180" i="54"/>
  <c r="W246" i="54"/>
  <c r="R246" i="54"/>
  <c r="H246" i="54"/>
  <c r="AB246" i="54"/>
  <c r="R31" i="54"/>
  <c r="H81" i="54"/>
  <c r="AB81" i="54"/>
  <c r="R81" i="54"/>
  <c r="W81" i="54"/>
  <c r="R59" i="54"/>
  <c r="W63" i="54"/>
  <c r="R63" i="54"/>
  <c r="R26" i="54"/>
  <c r="W300" i="54"/>
  <c r="M282" i="54"/>
  <c r="R269" i="54"/>
  <c r="M269" i="54"/>
  <c r="R304" i="54"/>
  <c r="W304" i="54"/>
  <c r="AB285" i="54"/>
  <c r="H285" i="54"/>
  <c r="R86" i="54"/>
  <c r="AB86" i="54"/>
  <c r="H86" i="54"/>
  <c r="AB144" i="54"/>
  <c r="H144" i="54"/>
  <c r="W182" i="54"/>
  <c r="W133" i="54"/>
  <c r="R167" i="54"/>
  <c r="W167" i="54"/>
  <c r="M167" i="54"/>
  <c r="M34" i="54"/>
  <c r="R82" i="54"/>
  <c r="AB105" i="54"/>
  <c r="H105" i="54"/>
  <c r="R105" i="54"/>
  <c r="H295" i="54"/>
  <c r="AB295" i="54"/>
  <c r="H97" i="54"/>
  <c r="AB97" i="54"/>
  <c r="AB303" i="54"/>
  <c r="H303" i="54"/>
  <c r="M199" i="54"/>
  <c r="H38" i="54"/>
  <c r="AB38" i="54"/>
  <c r="H149" i="54"/>
  <c r="AB149" i="54"/>
  <c r="M38" i="54"/>
  <c r="W38" i="54"/>
  <c r="R149" i="54"/>
  <c r="M249" i="54"/>
  <c r="AB231" i="54"/>
  <c r="H231" i="54"/>
  <c r="R231" i="54"/>
  <c r="W129" i="54"/>
  <c r="AB129" i="54"/>
  <c r="H129" i="54"/>
  <c r="R70" i="54"/>
  <c r="W70" i="54"/>
  <c r="R48" i="54"/>
  <c r="W48" i="54"/>
  <c r="R73" i="54"/>
  <c r="R51" i="54"/>
  <c r="R193" i="54"/>
  <c r="W193" i="54"/>
  <c r="AB119" i="54"/>
  <c r="H119" i="54"/>
  <c r="M119" i="54"/>
  <c r="AB145" i="54"/>
  <c r="H145" i="54"/>
  <c r="W281" i="54"/>
  <c r="AB255" i="54"/>
  <c r="H255" i="54"/>
  <c r="M178" i="54"/>
  <c r="R225" i="54"/>
  <c r="W225" i="54"/>
  <c r="W275" i="54"/>
  <c r="H275" i="54"/>
  <c r="AB275" i="54"/>
  <c r="M254" i="54"/>
  <c r="M172" i="54"/>
  <c r="R183" i="54"/>
  <c r="W242" i="54"/>
  <c r="M242" i="54"/>
  <c r="M43" i="54"/>
  <c r="R260" i="54"/>
  <c r="AB260" i="54"/>
  <c r="H260" i="54"/>
  <c r="R169" i="54"/>
  <c r="R127" i="54"/>
  <c r="W23" i="54"/>
  <c r="H64" i="54"/>
  <c r="AB64" i="54"/>
  <c r="AB208" i="54"/>
  <c r="H208" i="54"/>
  <c r="M208" i="54"/>
  <c r="R44" i="54"/>
  <c r="W44" i="54"/>
  <c r="W209" i="54"/>
  <c r="R106" i="54"/>
  <c r="M310" i="54"/>
  <c r="AB40" i="54"/>
  <c r="H40" i="54"/>
  <c r="M196" i="54"/>
  <c r="AB156" i="54"/>
  <c r="H156" i="54"/>
  <c r="M94" i="54"/>
  <c r="R104" i="54"/>
  <c r="M251" i="54"/>
  <c r="H251" i="54"/>
  <c r="AB251" i="54"/>
  <c r="R33" i="54"/>
  <c r="W218" i="54"/>
  <c r="R232" i="54"/>
  <c r="AB232" i="54"/>
  <c r="H232" i="54"/>
  <c r="M232" i="54"/>
  <c r="R164" i="54"/>
  <c r="W164" i="54"/>
  <c r="AB220" i="54"/>
  <c r="H220" i="54"/>
  <c r="M272" i="54"/>
  <c r="H222" i="54"/>
  <c r="AB222" i="54"/>
  <c r="R188" i="54"/>
  <c r="M16" i="54"/>
  <c r="H69" i="54"/>
  <c r="AB69" i="54"/>
  <c r="R142" i="54"/>
  <c r="H150" i="54"/>
  <c r="AB150" i="54"/>
  <c r="M76" i="54"/>
  <c r="M258" i="54"/>
  <c r="W267" i="54"/>
  <c r="W87" i="54"/>
  <c r="R185" i="54"/>
  <c r="W78" i="54"/>
  <c r="R30" i="54"/>
  <c r="M30" i="54"/>
  <c r="M146" i="54"/>
  <c r="H290" i="54"/>
  <c r="AB290" i="54"/>
  <c r="M290" i="54"/>
  <c r="W299" i="54"/>
  <c r="H299" i="54"/>
  <c r="AB299" i="54"/>
  <c r="W54" i="54"/>
  <c r="R54" i="54"/>
  <c r="M197" i="54"/>
  <c r="W75" i="54"/>
  <c r="R257" i="54"/>
  <c r="M85" i="54"/>
  <c r="W85" i="54"/>
  <c r="M98" i="54"/>
  <c r="H20" i="54"/>
  <c r="AB20" i="54"/>
  <c r="M20" i="54"/>
  <c r="R190" i="54"/>
  <c r="M122" i="54"/>
  <c r="AB122" i="54"/>
  <c r="H122" i="54"/>
  <c r="R152" i="54"/>
  <c r="R143" i="54"/>
  <c r="W186" i="54"/>
  <c r="M186" i="54"/>
  <c r="R14" i="54"/>
  <c r="W239" i="54"/>
  <c r="R235" i="54"/>
  <c r="W65" i="54"/>
  <c r="R293" i="54"/>
  <c r="M293" i="54"/>
  <c r="M161" i="54"/>
  <c r="R161" i="54"/>
  <c r="W184" i="54"/>
  <c r="W113" i="54"/>
  <c r="R306" i="54"/>
  <c r="H306" i="54"/>
  <c r="AB306" i="54"/>
  <c r="W174" i="54"/>
  <c r="M192" i="54"/>
  <c r="M279" i="54"/>
  <c r="R56" i="54"/>
  <c r="W95" i="54"/>
  <c r="H95" i="54"/>
  <c r="AB95" i="54"/>
  <c r="M230" i="54"/>
  <c r="M253" i="54"/>
  <c r="R101" i="54"/>
  <c r="W264" i="54"/>
  <c r="H159" i="54"/>
  <c r="AB159" i="54"/>
  <c r="AB165" i="54"/>
  <c r="H165" i="54"/>
  <c r="AB147" i="54"/>
  <c r="H147" i="54"/>
  <c r="H203" i="54"/>
  <c r="AB203" i="54"/>
  <c r="R203" i="54"/>
  <c r="R215" i="54"/>
  <c r="W103" i="54"/>
  <c r="R103" i="54"/>
  <c r="M96" i="54"/>
  <c r="H139" i="54"/>
  <c r="AB139" i="54"/>
  <c r="W228" i="54"/>
  <c r="AB216" i="54"/>
  <c r="H216" i="54"/>
  <c r="R288" i="54"/>
  <c r="R88" i="54"/>
  <c r="M88" i="54"/>
  <c r="AA314" i="54"/>
  <c r="Y314" i="54"/>
  <c r="Z314" i="54"/>
  <c r="M11" i="54"/>
  <c r="N314" i="54"/>
  <c r="H11" i="54"/>
  <c r="AB11" i="54"/>
  <c r="I314" i="54"/>
  <c r="M13" i="54"/>
  <c r="M163" i="54"/>
  <c r="W41" i="54"/>
  <c r="M41" i="54"/>
  <c r="R19" i="54"/>
  <c r="W227" i="54"/>
  <c r="AB12" i="54"/>
  <c r="H12" i="54"/>
  <c r="H162" i="54"/>
  <c r="AB162" i="54"/>
  <c r="AB278" i="54"/>
  <c r="H278" i="54"/>
  <c r="R278" i="54"/>
  <c r="W223" i="54"/>
  <c r="H137" i="54"/>
  <c r="AB137" i="54"/>
  <c r="AB114" i="54"/>
  <c r="H114" i="54"/>
  <c r="AB204" i="54"/>
  <c r="H204" i="54"/>
  <c r="AB121" i="54"/>
  <c r="H121" i="54"/>
  <c r="M263" i="54"/>
  <c r="M71" i="54"/>
  <c r="AB198" i="54"/>
  <c r="H198" i="54"/>
  <c r="AB252" i="54"/>
  <c r="H252" i="54"/>
  <c r="W252" i="54"/>
  <c r="M247" i="54"/>
  <c r="R37" i="54"/>
  <c r="H266" i="54"/>
  <c r="AB266" i="54"/>
  <c r="H77" i="54"/>
  <c r="AB77" i="54"/>
  <c r="R224" i="54"/>
  <c r="H154" i="54"/>
  <c r="AB154" i="54"/>
  <c r="AB32" i="54"/>
  <c r="H32" i="54"/>
  <c r="M74" i="54"/>
  <c r="W108" i="54"/>
  <c r="AB214" i="54"/>
  <c r="H214" i="54"/>
  <c r="M248" i="54"/>
  <c r="R248" i="54"/>
  <c r="AB118" i="54"/>
  <c r="H118" i="54"/>
  <c r="R237" i="54"/>
  <c r="W237" i="54"/>
  <c r="R58" i="54"/>
  <c r="R91" i="54"/>
  <c r="AB91" i="54"/>
  <c r="H91" i="54"/>
  <c r="M61" i="54"/>
  <c r="W234" i="54"/>
  <c r="W201" i="54"/>
  <c r="W250" i="54"/>
  <c r="M233" i="54"/>
  <c r="AB168" i="54"/>
  <c r="H168" i="54"/>
  <c r="M168" i="54"/>
  <c r="W18" i="54"/>
  <c r="M27" i="54"/>
  <c r="R62" i="54"/>
  <c r="M135" i="54"/>
  <c r="R135" i="54"/>
  <c r="AB305" i="54"/>
  <c r="H305" i="54"/>
  <c r="W245" i="54"/>
  <c r="H245" i="54"/>
  <c r="AB245" i="54"/>
  <c r="H39" i="54"/>
  <c r="AB39" i="54"/>
  <c r="W42" i="54"/>
  <c r="AB42" i="54"/>
  <c r="H42" i="54"/>
  <c r="M136" i="54"/>
  <c r="AB136" i="54"/>
  <c r="H136" i="54"/>
  <c r="M115" i="54"/>
  <c r="AB291" i="54"/>
  <c r="H291" i="54"/>
  <c r="R302" i="54"/>
  <c r="W309" i="54"/>
  <c r="R309" i="54"/>
  <c r="W36" i="54"/>
  <c r="M66" i="54"/>
  <c r="R221" i="54"/>
  <c r="M221" i="54"/>
  <c r="M68" i="54"/>
  <c r="H68" i="54"/>
  <c r="AB68" i="54"/>
  <c r="W283" i="54"/>
  <c r="AB256" i="54"/>
  <c r="H256" i="54"/>
  <c r="W256" i="54"/>
  <c r="H170" i="54"/>
  <c r="AB170" i="54"/>
  <c r="M107" i="54"/>
  <c r="R210" i="54"/>
  <c r="H287" i="54"/>
  <c r="AB287" i="54"/>
  <c r="R151" i="54"/>
  <c r="R194" i="54"/>
  <c r="W53" i="54"/>
  <c r="M277" i="54"/>
  <c r="H244" i="54"/>
  <c r="AB244" i="54"/>
  <c r="M246" i="54"/>
  <c r="AB31" i="54"/>
  <c r="H31" i="54"/>
  <c r="M31" i="54"/>
  <c r="M81" i="54"/>
  <c r="W59" i="54"/>
  <c r="AB59" i="54"/>
  <c r="H59" i="54"/>
  <c r="M63" i="54"/>
  <c r="M26" i="54"/>
  <c r="H26" i="54"/>
  <c r="AB26" i="54"/>
  <c r="AB17" i="54"/>
  <c r="H17" i="54"/>
  <c r="H269" i="54"/>
  <c r="AB269" i="54"/>
  <c r="M285" i="54"/>
  <c r="M144" i="54"/>
  <c r="H153" i="54"/>
  <c r="AB153" i="54"/>
  <c r="M182" i="54"/>
  <c r="AB132" i="54"/>
  <c r="H132" i="54"/>
  <c r="R133" i="54"/>
  <c r="M133" i="54"/>
  <c r="H133" i="54"/>
  <c r="AB133" i="54"/>
  <c r="W82" i="54"/>
  <c r="W295" i="54"/>
  <c r="M295" i="54"/>
  <c r="R205" i="54"/>
  <c r="R303" i="54"/>
  <c r="H179" i="54"/>
  <c r="AB179" i="54"/>
  <c r="H70" i="54"/>
  <c r="AB70" i="54"/>
  <c r="W199" i="54"/>
  <c r="R38" i="54"/>
  <c r="M179" i="54"/>
  <c r="W179" i="54"/>
  <c r="M149" i="54"/>
  <c r="H158" i="54"/>
  <c r="AB158" i="54"/>
  <c r="R158" i="54"/>
  <c r="W158" i="54"/>
  <c r="W249" i="54"/>
  <c r="W231" i="54"/>
  <c r="R241" i="54"/>
  <c r="AB73" i="54"/>
  <c r="H73" i="54"/>
  <c r="W73" i="54"/>
  <c r="H193" i="54"/>
  <c r="AB193" i="54"/>
  <c r="M262" i="54"/>
  <c r="W262" i="54"/>
  <c r="R262" i="54"/>
  <c r="W119" i="54"/>
  <c r="W99" i="54"/>
  <c r="H99" i="54"/>
  <c r="AB99" i="54"/>
  <c r="R99" i="54"/>
  <c r="M145" i="54"/>
  <c r="M281" i="54"/>
  <c r="R281" i="54"/>
  <c r="R255" i="54"/>
  <c r="W255" i="54"/>
  <c r="W178" i="54"/>
  <c r="M225" i="54"/>
  <c r="W254" i="54"/>
  <c r="R254" i="54"/>
  <c r="W172" i="54"/>
  <c r="M35" i="54"/>
  <c r="AB183" i="54"/>
  <c r="H183" i="54"/>
  <c r="W79" i="54"/>
  <c r="R242" i="54"/>
  <c r="W43" i="54"/>
  <c r="H43" i="54"/>
  <c r="AB43" i="54"/>
  <c r="W260" i="54"/>
  <c r="AB169" i="54"/>
  <c r="H169" i="54"/>
  <c r="AB312" i="54"/>
  <c r="H312" i="54"/>
  <c r="M313" i="54"/>
  <c r="W64" i="54"/>
  <c r="M64" i="54"/>
  <c r="W89" i="54"/>
  <c r="AB89" i="54"/>
  <c r="H89" i="54"/>
  <c r="M44" i="54"/>
  <c r="H209" i="54"/>
  <c r="AB209" i="54"/>
  <c r="M209" i="54"/>
  <c r="W106" i="54"/>
  <c r="W310" i="54"/>
  <c r="W40" i="54"/>
  <c r="M40" i="54"/>
  <c r="H265" i="54"/>
  <c r="AB265" i="54"/>
  <c r="R196" i="54"/>
  <c r="AB196" i="54"/>
  <c r="H196" i="54"/>
  <c r="W196" i="54"/>
  <c r="W200" i="54"/>
  <c r="M200" i="54"/>
  <c r="R200" i="54"/>
  <c r="R156" i="54"/>
  <c r="W251" i="54"/>
  <c r="R251" i="54"/>
  <c r="AB33" i="54"/>
  <c r="H33" i="54"/>
  <c r="R218" i="54"/>
  <c r="M83" i="54"/>
  <c r="W83" i="54"/>
  <c r="AB25" i="54"/>
  <c r="H25" i="54"/>
  <c r="M123" i="54"/>
  <c r="H123" i="54"/>
  <c r="AB123" i="54"/>
  <c r="W232" i="54"/>
  <c r="AB164" i="54"/>
  <c r="H164" i="54"/>
  <c r="M164" i="54"/>
  <c r="R220" i="54"/>
  <c r="H272" i="54"/>
  <c r="AB272" i="54"/>
  <c r="W222" i="54"/>
  <c r="R222" i="54"/>
  <c r="H188" i="54"/>
  <c r="AB188" i="54"/>
  <c r="M188" i="54"/>
  <c r="W188" i="54"/>
  <c r="W16" i="54"/>
  <c r="R16" i="54"/>
  <c r="W69" i="54"/>
  <c r="AB142" i="54"/>
  <c r="H142" i="54"/>
  <c r="M142" i="54"/>
  <c r="M22" i="54"/>
  <c r="H22" i="54"/>
  <c r="AB22" i="54"/>
  <c r="R219" i="54"/>
  <c r="M217" i="54"/>
  <c r="H217" i="54"/>
  <c r="AB217" i="54"/>
  <c r="M286" i="54"/>
  <c r="H258" i="54"/>
  <c r="AB258" i="54"/>
  <c r="R258" i="54"/>
  <c r="AB267" i="54"/>
  <c r="H267" i="54"/>
  <c r="M267" i="54"/>
  <c r="M46" i="54"/>
  <c r="R78" i="54"/>
  <c r="AB78" i="54"/>
  <c r="H78" i="54"/>
  <c r="W30" i="54"/>
  <c r="R290" i="54"/>
  <c r="M54" i="54"/>
  <c r="R197" i="54"/>
  <c r="M294" i="54"/>
  <c r="R85" i="54"/>
  <c r="AB85" i="54"/>
  <c r="H85" i="54"/>
  <c r="W98" i="54"/>
  <c r="R20" i="54"/>
  <c r="W190" i="54"/>
  <c r="M190" i="54"/>
  <c r="AB190" i="54"/>
  <c r="H190" i="54"/>
  <c r="W229" i="54"/>
  <c r="R229" i="54"/>
  <c r="H308" i="54"/>
  <c r="AB308" i="54"/>
  <c r="R122" i="54"/>
  <c r="M152" i="54"/>
  <c r="AB80" i="54"/>
  <c r="H80" i="54"/>
  <c r="R80" i="54"/>
  <c r="AB186" i="54"/>
  <c r="H186" i="54"/>
  <c r="M14" i="54"/>
  <c r="H235" i="54"/>
  <c r="AB235" i="54"/>
  <c r="M235" i="54"/>
  <c r="AB28" i="54"/>
  <c r="H28" i="54"/>
  <c r="M28" i="54"/>
  <c r="W28" i="54"/>
  <c r="AB65" i="54"/>
  <c r="H65" i="54"/>
  <c r="R65" i="54"/>
  <c r="AB293" i="54"/>
  <c r="H293" i="54"/>
  <c r="W293" i="54"/>
  <c r="W120" i="54"/>
  <c r="M120" i="54"/>
  <c r="H120" i="54"/>
  <c r="AB120" i="54"/>
  <c r="W176" i="54"/>
  <c r="R184" i="54"/>
  <c r="AB184" i="54"/>
  <c r="H184" i="54"/>
  <c r="M306" i="54"/>
  <c r="W306" i="54"/>
  <c r="H57" i="54"/>
  <c r="AB57" i="54"/>
  <c r="M174" i="54"/>
  <c r="R134" i="54"/>
  <c r="AB273" i="54"/>
  <c r="H273" i="54"/>
  <c r="M273" i="54"/>
  <c r="R273" i="54"/>
  <c r="M67" i="54"/>
  <c r="H192" i="54"/>
  <c r="AB192" i="54"/>
  <c r="R192" i="54"/>
  <c r="W279" i="54"/>
  <c r="M95" i="54"/>
  <c r="W230" i="54"/>
  <c r="M72" i="54"/>
  <c r="AB253" i="54"/>
  <c r="H253" i="54"/>
  <c r="W253" i="54"/>
  <c r="H148" i="54"/>
  <c r="AB148" i="54"/>
  <c r="W148" i="54"/>
  <c r="AB181" i="54"/>
  <c r="H181" i="54"/>
  <c r="M181" i="54"/>
  <c r="W181" i="54"/>
  <c r="R181" i="54"/>
  <c r="H112" i="54"/>
  <c r="AB112" i="54"/>
  <c r="M101" i="54"/>
  <c r="R264" i="54"/>
  <c r="W165" i="54"/>
  <c r="W147" i="54"/>
  <c r="M203" i="54"/>
  <c r="M215" i="54"/>
  <c r="W215" i="54"/>
  <c r="H96" i="54"/>
  <c r="AB96" i="54"/>
  <c r="M139" i="54"/>
  <c r="M228" i="54"/>
  <c r="H175" i="54"/>
  <c r="AB175" i="54"/>
  <c r="W226" i="54"/>
  <c r="H177" i="54"/>
  <c r="AB177" i="54"/>
  <c r="R177" i="54"/>
  <c r="M216" i="54"/>
  <c r="R216" i="54"/>
  <c r="W288" i="54"/>
  <c r="H60" i="54"/>
  <c r="AB60" i="54"/>
  <c r="W60" i="54"/>
  <c r="H88" i="54"/>
  <c r="AB88" i="54"/>
  <c r="O314" i="54"/>
  <c r="L314" i="54"/>
  <c r="P314" i="54"/>
  <c r="H100" i="54"/>
  <c r="AB100" i="54"/>
  <c r="R13" i="54"/>
  <c r="AB163" i="54"/>
  <c r="H163" i="54"/>
  <c r="R163" i="54"/>
  <c r="H240" i="54"/>
  <c r="AB240" i="54"/>
  <c r="W47" i="54"/>
  <c r="R284" i="54"/>
  <c r="W284" i="54"/>
  <c r="AB284" i="54"/>
  <c r="H284" i="54"/>
  <c r="W19" i="54"/>
  <c r="H19" i="54"/>
  <c r="AB19" i="54"/>
  <c r="R227" i="54"/>
  <c r="R157" i="54"/>
  <c r="H276" i="54"/>
  <c r="AB276" i="54"/>
  <c r="W211" i="54"/>
  <c r="AB155" i="54"/>
  <c r="H155" i="54"/>
  <c r="M29" i="54"/>
  <c r="H270" i="54"/>
  <c r="AB270" i="54"/>
  <c r="W270" i="54"/>
  <c r="M270" i="54"/>
  <c r="AB274" i="54"/>
  <c r="H274" i="54"/>
  <c r="M274" i="54"/>
  <c r="W274" i="54"/>
  <c r="M236" i="54"/>
  <c r="R162" i="54"/>
  <c r="W207" i="54"/>
  <c r="AB207" i="54"/>
  <c r="H207" i="54"/>
  <c r="W202" i="54"/>
  <c r="M223" i="54"/>
  <c r="M102" i="54"/>
  <c r="R102" i="54"/>
  <c r="W289" i="54"/>
  <c r="R289" i="54"/>
  <c r="R50" i="54"/>
  <c r="H292" i="54"/>
  <c r="AB292" i="54"/>
  <c r="AB261" i="54"/>
  <c r="H261" i="54"/>
  <c r="M261" i="54"/>
  <c r="W114" i="54"/>
  <c r="H130" i="54"/>
  <c r="AB130" i="54"/>
  <c r="M130" i="54"/>
  <c r="M204" i="54"/>
  <c r="W204" i="54"/>
  <c r="R204" i="54"/>
  <c r="W121" i="54"/>
  <c r="R121" i="54"/>
  <c r="H124" i="54"/>
  <c r="AB124" i="54"/>
  <c r="H109" i="54"/>
  <c r="AB109" i="54"/>
  <c r="M109" i="54"/>
  <c r="W109" i="54"/>
  <c r="R263" i="54"/>
  <c r="W263" i="54"/>
  <c r="W307" i="54"/>
  <c r="R198" i="54"/>
  <c r="R252" i="54"/>
  <c r="R296" i="54"/>
  <c r="M243" i="54"/>
  <c r="M213" i="54"/>
  <c r="R213" i="54"/>
  <c r="H213" i="54"/>
  <c r="AB213" i="54"/>
  <c r="R247" i="54"/>
  <c r="R77" i="54"/>
  <c r="H173" i="54"/>
  <c r="AB173" i="54"/>
  <c r="R160" i="54"/>
  <c r="AB224" i="54"/>
  <c r="H224" i="54"/>
  <c r="W224" i="54"/>
  <c r="M32" i="54"/>
  <c r="AB280" i="54"/>
  <c r="H280" i="54"/>
  <c r="H116" i="54"/>
  <c r="AB116" i="54"/>
  <c r="W268" i="54"/>
  <c r="R268" i="54"/>
  <c r="M108" i="54"/>
  <c r="AB110" i="54"/>
  <c r="H110" i="54"/>
  <c r="AB171" i="54"/>
  <c r="H171" i="54"/>
  <c r="AB250" i="54"/>
  <c r="H250" i="54"/>
  <c r="H259" i="54"/>
  <c r="AB259" i="54"/>
  <c r="M305" i="54"/>
  <c r="M39" i="54"/>
  <c r="R42" i="54"/>
  <c r="R90" i="54"/>
  <c r="AB24" i="54"/>
  <c r="H24" i="54"/>
  <c r="H302" i="54"/>
  <c r="AB302" i="54"/>
  <c r="W302" i="54"/>
  <c r="H283" i="54"/>
  <c r="AB283" i="54"/>
  <c r="M15" i="54"/>
  <c r="AB15" i="54"/>
  <c r="H15" i="54"/>
  <c r="H55" i="54"/>
  <c r="AB55" i="54"/>
  <c r="R55" i="54"/>
  <c r="AB107" i="54"/>
  <c r="H107" i="54"/>
  <c r="H210" i="54"/>
  <c r="AB210" i="54"/>
  <c r="R287" i="54"/>
  <c r="M151" i="54"/>
  <c r="AB277" i="54"/>
  <c r="H277" i="54"/>
  <c r="W31" i="54"/>
  <c r="AB63" i="54"/>
  <c r="H63" i="54"/>
  <c r="W26" i="54"/>
  <c r="R17" i="54"/>
  <c r="AB300" i="54"/>
  <c r="H300" i="54"/>
  <c r="M300" i="54"/>
  <c r="H282" i="54"/>
  <c r="AB282" i="54"/>
  <c r="W282" i="54"/>
  <c r="W269" i="54"/>
  <c r="M304" i="54"/>
  <c r="H304" i="54"/>
  <c r="AB304" i="54"/>
  <c r="R285" i="54"/>
  <c r="W86" i="54"/>
  <c r="M153" i="54"/>
  <c r="H182" i="54"/>
  <c r="AB182" i="54"/>
  <c r="W132" i="54"/>
  <c r="W34" i="54"/>
  <c r="H34" i="54"/>
  <c r="AB34" i="54"/>
  <c r="H82" i="54"/>
  <c r="AB82" i="54"/>
  <c r="M105" i="54"/>
  <c r="W105" i="54"/>
  <c r="R295" i="54"/>
  <c r="AB205" i="54"/>
  <c r="H205" i="54"/>
  <c r="M97" i="54"/>
  <c r="AB314" i="5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Elmira</author>
  </authors>
  <commentList>
    <comment ref="M30" authorId="0" shapeId="0" xr:uid="{00000000-0006-0000-0700-000001000000}">
      <text>
        <r>
          <rPr>
            <b/>
            <sz val="9"/>
            <color indexed="81"/>
            <rFont val="Tahoma"/>
            <family val="2"/>
          </rPr>
          <t>Elmira:</t>
        </r>
        <r>
          <rPr>
            <sz val="9"/>
            <color indexed="81"/>
            <rFont val="Tahoma"/>
            <family val="2"/>
          </rPr>
          <t xml:space="preserve">
поменяли</t>
        </r>
      </text>
    </comment>
    <comment ref="M31" authorId="0" shapeId="0" xr:uid="{00000000-0006-0000-0700-000002000000}">
      <text>
        <r>
          <rPr>
            <b/>
            <sz val="9"/>
            <color indexed="81"/>
            <rFont val="Tahoma"/>
            <family val="2"/>
          </rPr>
          <t>Elmira:</t>
        </r>
        <r>
          <rPr>
            <sz val="9"/>
            <color indexed="81"/>
            <rFont val="Tahoma"/>
            <family val="2"/>
          </rPr>
          <t xml:space="preserve">
поменяли</t>
        </r>
      </text>
    </comment>
    <comment ref="M32" authorId="0" shapeId="0" xr:uid="{00000000-0006-0000-0700-000003000000}">
      <text>
        <r>
          <rPr>
            <b/>
            <sz val="9"/>
            <color indexed="81"/>
            <rFont val="Tahoma"/>
            <family val="2"/>
          </rPr>
          <t>Elmira:</t>
        </r>
        <r>
          <rPr>
            <sz val="9"/>
            <color indexed="81"/>
            <rFont val="Tahoma"/>
            <family val="2"/>
          </rPr>
          <t xml:space="preserve">
поменяли</t>
        </r>
      </text>
    </comment>
    <comment ref="M33" authorId="0" shapeId="0" xr:uid="{00000000-0006-0000-0700-000004000000}">
      <text>
        <r>
          <rPr>
            <b/>
            <sz val="9"/>
            <color indexed="81"/>
            <rFont val="Tahoma"/>
            <family val="2"/>
          </rPr>
          <t>Elmira:</t>
        </r>
        <r>
          <rPr>
            <sz val="9"/>
            <color indexed="81"/>
            <rFont val="Tahoma"/>
            <family val="2"/>
          </rPr>
          <t xml:space="preserve">
поменяли</t>
        </r>
      </text>
    </comment>
    <comment ref="M34" authorId="0" shapeId="0" xr:uid="{00000000-0006-0000-0700-000005000000}">
      <text>
        <r>
          <rPr>
            <b/>
            <sz val="9"/>
            <color indexed="81"/>
            <rFont val="Tahoma"/>
            <family val="2"/>
          </rPr>
          <t>Elmira:</t>
        </r>
        <r>
          <rPr>
            <sz val="9"/>
            <color indexed="81"/>
            <rFont val="Tahoma"/>
            <family val="2"/>
          </rPr>
          <t xml:space="preserve">
поменяли</t>
        </r>
      </text>
    </comment>
    <comment ref="M35" authorId="0" shapeId="0" xr:uid="{00000000-0006-0000-0700-000006000000}">
      <text>
        <r>
          <rPr>
            <b/>
            <sz val="9"/>
            <color indexed="81"/>
            <rFont val="Tahoma"/>
            <family val="2"/>
          </rPr>
          <t>Elmira:</t>
        </r>
        <r>
          <rPr>
            <sz val="9"/>
            <color indexed="81"/>
            <rFont val="Tahoma"/>
            <family val="2"/>
          </rPr>
          <t xml:space="preserve">
поменяли</t>
        </r>
      </text>
    </comment>
    <comment ref="M36" authorId="0" shapeId="0" xr:uid="{00000000-0006-0000-0700-000007000000}">
      <text>
        <r>
          <rPr>
            <b/>
            <sz val="9"/>
            <color indexed="81"/>
            <rFont val="Tahoma"/>
            <family val="2"/>
          </rPr>
          <t>Elmira:</t>
        </r>
        <r>
          <rPr>
            <sz val="9"/>
            <color indexed="81"/>
            <rFont val="Tahoma"/>
            <family val="2"/>
          </rPr>
          <t xml:space="preserve">
поменяли</t>
        </r>
      </text>
    </comment>
    <comment ref="M38" authorId="0" shapeId="0" xr:uid="{00000000-0006-0000-0700-000008000000}">
      <text>
        <r>
          <rPr>
            <b/>
            <sz val="9"/>
            <color indexed="81"/>
            <rFont val="Tahoma"/>
            <family val="2"/>
          </rPr>
          <t>Elmira:</t>
        </r>
        <r>
          <rPr>
            <sz val="9"/>
            <color indexed="81"/>
            <rFont val="Tahoma"/>
            <family val="2"/>
          </rPr>
          <t xml:space="preserve">
поменяли</t>
        </r>
      </text>
    </comment>
    <comment ref="M39" authorId="0" shapeId="0" xr:uid="{00000000-0006-0000-0700-000009000000}">
      <text>
        <r>
          <rPr>
            <b/>
            <sz val="9"/>
            <color indexed="81"/>
            <rFont val="Tahoma"/>
            <family val="2"/>
          </rPr>
          <t>Elmira:</t>
        </r>
        <r>
          <rPr>
            <sz val="9"/>
            <color indexed="81"/>
            <rFont val="Tahoma"/>
            <family val="2"/>
          </rPr>
          <t xml:space="preserve">
поменяли</t>
        </r>
      </text>
    </comment>
    <comment ref="M40" authorId="0" shapeId="0" xr:uid="{00000000-0006-0000-0700-00000A000000}">
      <text>
        <r>
          <rPr>
            <b/>
            <sz val="9"/>
            <color indexed="81"/>
            <rFont val="Tahoma"/>
            <family val="2"/>
          </rPr>
          <t>Elmira:</t>
        </r>
        <r>
          <rPr>
            <sz val="9"/>
            <color indexed="81"/>
            <rFont val="Tahoma"/>
            <family val="2"/>
          </rPr>
          <t xml:space="preserve">
поменяли</t>
        </r>
      </text>
    </comment>
    <comment ref="M41" authorId="0" shapeId="0" xr:uid="{00000000-0006-0000-0700-00000B000000}">
      <text>
        <r>
          <rPr>
            <b/>
            <sz val="9"/>
            <color indexed="81"/>
            <rFont val="Tahoma"/>
            <family val="2"/>
          </rPr>
          <t>Elmira:</t>
        </r>
        <r>
          <rPr>
            <sz val="9"/>
            <color indexed="81"/>
            <rFont val="Tahoma"/>
            <family val="2"/>
          </rPr>
          <t xml:space="preserve">
поменяли</t>
        </r>
      </text>
    </comment>
    <comment ref="M45" authorId="0" shapeId="0" xr:uid="{00000000-0006-0000-0700-00000C000000}">
      <text>
        <r>
          <rPr>
            <b/>
            <sz val="9"/>
            <color indexed="81"/>
            <rFont val="Tahoma"/>
            <family val="2"/>
          </rPr>
          <t>Elmira:</t>
        </r>
        <r>
          <rPr>
            <sz val="9"/>
            <color indexed="81"/>
            <rFont val="Tahoma"/>
            <family val="2"/>
          </rPr>
          <t xml:space="preserve">
поменяли</t>
        </r>
      </text>
    </comment>
    <comment ref="M46" authorId="0" shapeId="0" xr:uid="{00000000-0006-0000-0700-00000D000000}">
      <text>
        <r>
          <rPr>
            <b/>
            <sz val="9"/>
            <color indexed="81"/>
            <rFont val="Tahoma"/>
            <family val="2"/>
          </rPr>
          <t>Elmira:</t>
        </r>
        <r>
          <rPr>
            <sz val="9"/>
            <color indexed="81"/>
            <rFont val="Tahoma"/>
            <family val="2"/>
          </rPr>
          <t xml:space="preserve">
поменяли</t>
        </r>
      </text>
    </comment>
    <comment ref="M48" authorId="0" shapeId="0" xr:uid="{00000000-0006-0000-0700-00000E000000}">
      <text>
        <r>
          <rPr>
            <b/>
            <sz val="9"/>
            <color indexed="81"/>
            <rFont val="Tahoma"/>
            <family val="2"/>
          </rPr>
          <t>Elmira:</t>
        </r>
        <r>
          <rPr>
            <sz val="9"/>
            <color indexed="81"/>
            <rFont val="Tahoma"/>
            <family val="2"/>
          </rPr>
          <t xml:space="preserve">
поменяли</t>
        </r>
      </text>
    </comment>
    <comment ref="M56" authorId="0" shapeId="0" xr:uid="{00000000-0006-0000-0700-00000F000000}">
      <text>
        <r>
          <rPr>
            <b/>
            <sz val="9"/>
            <color indexed="81"/>
            <rFont val="Tahoma"/>
            <family val="2"/>
          </rPr>
          <t>Elmira:</t>
        </r>
        <r>
          <rPr>
            <sz val="9"/>
            <color indexed="81"/>
            <rFont val="Tahoma"/>
            <family val="2"/>
          </rPr>
          <t xml:space="preserve">
поменяли</t>
        </r>
      </text>
    </comment>
    <comment ref="M57" authorId="0" shapeId="0" xr:uid="{00000000-0006-0000-0700-000010000000}">
      <text>
        <r>
          <rPr>
            <b/>
            <sz val="9"/>
            <color indexed="81"/>
            <rFont val="Tahoma"/>
            <family val="2"/>
          </rPr>
          <t>Elmira:</t>
        </r>
        <r>
          <rPr>
            <sz val="9"/>
            <color indexed="81"/>
            <rFont val="Tahoma"/>
            <family val="2"/>
          </rPr>
          <t xml:space="preserve">
поменяли</t>
        </r>
      </text>
    </comment>
    <comment ref="M58" authorId="0" shapeId="0" xr:uid="{00000000-0006-0000-0700-000011000000}">
      <text>
        <r>
          <rPr>
            <b/>
            <sz val="9"/>
            <color indexed="81"/>
            <rFont val="Tahoma"/>
            <family val="2"/>
          </rPr>
          <t>Elmira:</t>
        </r>
        <r>
          <rPr>
            <sz val="9"/>
            <color indexed="81"/>
            <rFont val="Tahoma"/>
            <family val="2"/>
          </rPr>
          <t xml:space="preserve">
поменяли</t>
        </r>
      </text>
    </comment>
    <comment ref="M59" authorId="0" shapeId="0" xr:uid="{00000000-0006-0000-0700-000012000000}">
      <text>
        <r>
          <rPr>
            <b/>
            <sz val="9"/>
            <color indexed="81"/>
            <rFont val="Tahoma"/>
            <family val="2"/>
          </rPr>
          <t>Elmira:</t>
        </r>
        <r>
          <rPr>
            <sz val="9"/>
            <color indexed="81"/>
            <rFont val="Tahoma"/>
            <family val="2"/>
          </rPr>
          <t xml:space="preserve">
поменяли</t>
        </r>
      </text>
    </comment>
    <comment ref="M60" authorId="0" shapeId="0" xr:uid="{00000000-0006-0000-0700-000013000000}">
      <text>
        <r>
          <rPr>
            <b/>
            <sz val="9"/>
            <color indexed="81"/>
            <rFont val="Tahoma"/>
            <family val="2"/>
          </rPr>
          <t>Elmira:</t>
        </r>
        <r>
          <rPr>
            <sz val="9"/>
            <color indexed="81"/>
            <rFont val="Tahoma"/>
            <family val="2"/>
          </rPr>
          <t xml:space="preserve">
поменяли</t>
        </r>
      </text>
    </comment>
    <comment ref="M62" authorId="0" shapeId="0" xr:uid="{00000000-0006-0000-0700-000014000000}">
      <text>
        <r>
          <rPr>
            <b/>
            <sz val="9"/>
            <color indexed="81"/>
            <rFont val="Tahoma"/>
            <family val="2"/>
          </rPr>
          <t>Elmira:</t>
        </r>
        <r>
          <rPr>
            <sz val="9"/>
            <color indexed="81"/>
            <rFont val="Tahoma"/>
            <family val="2"/>
          </rPr>
          <t xml:space="preserve">
поменяли</t>
        </r>
      </text>
    </comment>
    <comment ref="M65" authorId="0" shapeId="0" xr:uid="{00000000-0006-0000-0700-000015000000}">
      <text>
        <r>
          <rPr>
            <b/>
            <sz val="9"/>
            <color indexed="81"/>
            <rFont val="Tahoma"/>
            <family val="2"/>
          </rPr>
          <t>Elmira:</t>
        </r>
        <r>
          <rPr>
            <sz val="9"/>
            <color indexed="81"/>
            <rFont val="Tahoma"/>
            <family val="2"/>
          </rPr>
          <t xml:space="preserve">
поменяли</t>
        </r>
      </text>
    </comment>
    <comment ref="M66" authorId="0" shapeId="0" xr:uid="{00000000-0006-0000-0700-000016000000}">
      <text>
        <r>
          <rPr>
            <b/>
            <sz val="9"/>
            <color indexed="81"/>
            <rFont val="Tahoma"/>
            <family val="2"/>
          </rPr>
          <t>Elmira:</t>
        </r>
        <r>
          <rPr>
            <sz val="9"/>
            <color indexed="81"/>
            <rFont val="Tahoma"/>
            <family val="2"/>
          </rPr>
          <t xml:space="preserve">
поменяли</t>
        </r>
      </text>
    </comment>
    <comment ref="M69" authorId="0" shapeId="0" xr:uid="{00000000-0006-0000-0700-000017000000}">
      <text>
        <r>
          <rPr>
            <b/>
            <sz val="9"/>
            <color indexed="81"/>
            <rFont val="Tahoma"/>
            <family val="2"/>
          </rPr>
          <t>Elmira:</t>
        </r>
        <r>
          <rPr>
            <sz val="9"/>
            <color indexed="81"/>
            <rFont val="Tahoma"/>
            <family val="2"/>
          </rPr>
          <t xml:space="preserve">
поменяли</t>
        </r>
      </text>
    </comment>
    <comment ref="M71" authorId="0" shapeId="0" xr:uid="{00000000-0006-0000-0700-000018000000}">
      <text>
        <r>
          <rPr>
            <b/>
            <sz val="9"/>
            <color indexed="81"/>
            <rFont val="Tahoma"/>
            <family val="2"/>
          </rPr>
          <t>Elmira:</t>
        </r>
        <r>
          <rPr>
            <sz val="9"/>
            <color indexed="81"/>
            <rFont val="Tahoma"/>
            <family val="2"/>
          </rPr>
          <t xml:space="preserve">
поменяли</t>
        </r>
      </text>
    </comment>
    <comment ref="M73" authorId="0" shapeId="0" xr:uid="{00000000-0006-0000-0700-000019000000}">
      <text>
        <r>
          <rPr>
            <b/>
            <sz val="9"/>
            <color indexed="81"/>
            <rFont val="Tahoma"/>
            <family val="2"/>
          </rPr>
          <t>Elmira:</t>
        </r>
        <r>
          <rPr>
            <sz val="9"/>
            <color indexed="81"/>
            <rFont val="Tahoma"/>
            <family val="2"/>
          </rPr>
          <t xml:space="preserve">
поменяли</t>
        </r>
      </text>
    </comment>
    <comment ref="M74" authorId="0" shapeId="0" xr:uid="{00000000-0006-0000-0700-00001A000000}">
      <text>
        <r>
          <rPr>
            <b/>
            <sz val="9"/>
            <color indexed="81"/>
            <rFont val="Tahoma"/>
            <family val="2"/>
          </rPr>
          <t>Elmira:</t>
        </r>
        <r>
          <rPr>
            <sz val="9"/>
            <color indexed="81"/>
            <rFont val="Tahoma"/>
            <family val="2"/>
          </rPr>
          <t xml:space="preserve">
поменяли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Måns Tosteberg</author>
  </authors>
  <commentList>
    <comment ref="A2" authorId="0" shapeId="0" xr:uid="{00000000-0006-0000-0D00-00000100000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<sst xmlns="http://schemas.openxmlformats.org/spreadsheetml/2006/main" count="10370" uniqueCount="4542">
  <si>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</si>
  <si>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</si>
  <si>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</si>
  <si>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</si>
  <si>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</si>
  <si>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</si>
  <si>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</si>
  <si>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</si>
  <si>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</si>
  <si>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</si>
  <si>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</si>
  <si>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</si>
  <si>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</si>
  <si>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</si>
  <si>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</si>
  <si>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</si>
  <si>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</si>
  <si>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</si>
  <si>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</si>
  <si>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</si>
  <si>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</si>
  <si>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</si>
  <si>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</si>
  <si>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</si>
  <si>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</si>
  <si>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</si>
  <si>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</si>
  <si>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</si>
  <si>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</si>
  <si>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</si>
  <si>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</si>
  <si>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</si>
  <si>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</si>
  <si>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</si>
  <si>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</si>
  <si>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</si>
  <si>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</si>
  <si>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</si>
  <si>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Administrative and finance data sources</t>
  </si>
  <si>
    <t>Other</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</si>
  <si>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</si>
  <si>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</si>
  <si>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</si>
  <si>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</si>
  <si>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</si>
  <si>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</si>
  <si>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</si>
  <si>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</si>
  <si>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</si>
  <si>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</si>
  <si>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</si>
  <si>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</si>
  <si>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</si>
  <si>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</si>
  <si>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</si>
  <si>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</si>
  <si>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</si>
  <si>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</si>
  <si>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</si>
  <si>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</si>
  <si>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</si>
  <si>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</si>
  <si>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</si>
  <si>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</si>
  <si>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</si>
  <si>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</si>
  <si>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</si>
  <si>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</si>
  <si>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</si>
  <si>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</si>
  <si>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</si>
  <si>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</si>
  <si>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</si>
  <si>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</si>
  <si>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</si>
  <si>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</si>
  <si>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</si>
  <si>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</si>
  <si>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</si>
  <si>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</si>
  <si>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</si>
  <si>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</si>
  <si>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</si>
  <si>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</si>
  <si>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</si>
  <si>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</si>
  <si>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</si>
  <si>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</si>
  <si>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</si>
  <si>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</si>
  <si>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</si>
  <si>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</si>
  <si>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</si>
  <si>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</si>
  <si>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</si>
  <si>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</si>
  <si>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</si>
  <si>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</si>
  <si>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</si>
  <si>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</si>
  <si>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</si>
  <si>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</si>
  <si>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</si>
  <si>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</si>
  <si>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</si>
  <si>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</si>
  <si>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</si>
  <si>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</si>
  <si>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</si>
  <si>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</si>
  <si>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</si>
  <si>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</si>
  <si>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</si>
  <si>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</si>
  <si>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</si>
  <si>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</si>
  <si>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</si>
  <si>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</si>
  <si>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</si>
  <si>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</si>
  <si>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</si>
  <si>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</si>
  <si>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</si>
  <si>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</si>
  <si>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</si>
  <si>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</si>
  <si>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</si>
  <si>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</si>
  <si>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</si>
  <si>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</si>
  <si>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</si>
  <si>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</si>
  <si>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</si>
  <si>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</si>
  <si>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</si>
  <si>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</si>
  <si>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</si>
  <si>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</si>
  <si>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</si>
  <si>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</si>
  <si>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</si>
  <si>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</si>
  <si>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</si>
  <si>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</si>
  <si>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</si>
  <si>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</si>
  <si>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</si>
  <si>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</si>
  <si>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</si>
  <si>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</si>
  <si>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</si>
  <si>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</si>
  <si>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</si>
  <si>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</si>
  <si>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</si>
  <si>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</si>
  <si>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</si>
  <si>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</si>
  <si>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</si>
  <si>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</si>
  <si>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</si>
  <si>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</si>
  <si>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</si>
  <si>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</si>
  <si>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</si>
  <si>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</si>
  <si>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</si>
  <si>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</si>
  <si>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</si>
  <si>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</si>
  <si>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</si>
  <si>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</si>
  <si>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</si>
  <si>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</si>
  <si>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</si>
  <si>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</si>
  <si>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</si>
  <si>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</si>
  <si>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</si>
  <si>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</si>
  <si>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</si>
  <si>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</si>
  <si>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</si>
  <si>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</si>
  <si>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</si>
  <si>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</si>
  <si>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</si>
  <si>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</si>
  <si>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</si>
  <si>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</si>
  <si>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</si>
  <si>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</si>
  <si>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</si>
  <si>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</si>
  <si>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</si>
  <si>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</si>
  <si>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</si>
  <si>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</si>
  <si>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</si>
  <si>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</si>
  <si>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</si>
  <si>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</si>
  <si>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</si>
  <si>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</si>
  <si>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</si>
  <si>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</si>
  <si>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</si>
  <si>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</si>
  <si>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</si>
  <si>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</si>
  <si>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</si>
  <si>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</si>
  <si>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</si>
  <si>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</si>
  <si>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</si>
  <si>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</si>
  <si>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</si>
  <si>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</si>
  <si>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</si>
  <si>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</si>
  <si>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</si>
  <si>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</si>
  <si>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</si>
  <si>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</si>
  <si>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</si>
  <si>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</si>
  <si>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</si>
  <si>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</si>
  <si>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</si>
  <si>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</si>
  <si>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</si>
  <si>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</si>
  <si>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</si>
  <si>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</si>
  <si>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</si>
  <si>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</si>
  <si>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</si>
  <si>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</si>
  <si>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</si>
  <si>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</si>
  <si>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</si>
  <si>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</si>
  <si>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</si>
  <si>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</si>
  <si>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</si>
  <si>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</si>
  <si>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</si>
  <si>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</si>
  <si>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</si>
  <si>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</si>
  <si>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</si>
  <si>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</si>
  <si>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</si>
  <si>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</si>
  <si>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</si>
  <si>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</si>
  <si>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</si>
  <si>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</si>
  <si>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</si>
  <si>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</si>
  <si>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</si>
  <si>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</si>
  <si>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</si>
  <si>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</si>
  <si>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</si>
  <si>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</si>
  <si>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</si>
  <si>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</si>
  <si>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</si>
  <si>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</si>
  <si>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</si>
  <si>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</si>
  <si>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</si>
  <si>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</si>
  <si>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</si>
  <si>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</si>
  <si>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</si>
  <si>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</si>
  <si>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</si>
  <si>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</si>
  <si>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</si>
  <si>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</si>
  <si>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</si>
  <si>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</si>
  <si>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</si>
  <si>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</si>
  <si>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</si>
  <si>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</si>
  <si>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</si>
  <si>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</si>
  <si>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</si>
  <si>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</si>
  <si>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</si>
  <si>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</si>
  <si>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</si>
  <si>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</si>
  <si>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</si>
  <si>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</si>
  <si>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</si>
  <si>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</si>
  <si>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</si>
  <si>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</si>
  <si>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</si>
  <si>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</si>
  <si>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</si>
  <si>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</si>
  <si>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</si>
  <si>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</si>
  <si>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</si>
  <si>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</si>
  <si>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</si>
  <si>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</si>
  <si>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</si>
  <si>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</si>
  <si>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</si>
  <si>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</si>
  <si>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</si>
  <si>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</si>
  <si>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</si>
  <si>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</si>
  <si>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</si>
  <si>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</si>
  <si>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</si>
  <si>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</si>
  <si>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</si>
  <si>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</si>
  <si>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</si>
  <si>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</si>
  <si>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</si>
  <si>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</si>
  <si>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</si>
  <si>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</si>
  <si>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</si>
  <si>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</si>
  <si>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</si>
  <si>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</si>
  <si>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</si>
  <si>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</si>
  <si>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</si>
  <si>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</si>
  <si>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</si>
  <si>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</si>
  <si>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</si>
  <si>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</si>
  <si>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</si>
  <si>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</si>
  <si>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</si>
  <si>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</si>
  <si>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</si>
  <si>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</si>
  <si>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</si>
  <si>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</si>
  <si>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</si>
  <si>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</si>
  <si>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</si>
  <si>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</si>
  <si>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</si>
  <si>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</si>
  <si>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</si>
  <si>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</si>
  <si>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</si>
  <si>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</si>
  <si>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</si>
  <si>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</si>
  <si>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</si>
  <si>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</si>
  <si>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</si>
  <si>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</si>
  <si>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</si>
  <si>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</si>
  <si>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</si>
  <si>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</si>
  <si>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</si>
  <si>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</si>
  <si>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</si>
  <si>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</si>
  <si>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</si>
  <si>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</si>
  <si>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</si>
  <si>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</si>
  <si>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</si>
  <si>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</si>
  <si>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</si>
  <si>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</si>
  <si>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</si>
  <si>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</si>
  <si>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</si>
  <si>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</si>
  <si>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</si>
  <si>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</si>
  <si>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</si>
  <si>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</si>
  <si>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</si>
  <si>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</si>
  <si>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</si>
  <si>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</si>
  <si>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</si>
  <si>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</si>
  <si>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</si>
  <si>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</si>
  <si>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</si>
  <si>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</si>
  <si>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</si>
  <si>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</si>
  <si>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</si>
  <si>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</si>
  <si>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</si>
  <si>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</si>
  <si>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</si>
  <si>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</si>
  <si>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</si>
  <si>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</si>
  <si>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</si>
  <si>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</si>
  <si>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</si>
  <si>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</si>
  <si>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</si>
  <si>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</si>
  <si>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</si>
  <si>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</si>
  <si>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</si>
  <si>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</si>
  <si>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</si>
  <si>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</si>
  <si>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</si>
  <si>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</si>
  <si>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</si>
  <si>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</si>
  <si>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</si>
  <si>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</si>
  <si>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</si>
  <si>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</si>
  <si>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</si>
  <si>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</si>
  <si>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</si>
  <si>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</si>
  <si>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</si>
  <si>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</si>
  <si>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</si>
  <si>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</si>
  <si>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</si>
  <si>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</si>
  <si>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</si>
  <si>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</si>
  <si>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</si>
  <si>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</si>
  <si>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</si>
  <si>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</si>
  <si>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</si>
  <si>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</si>
  <si>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</si>
  <si>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</si>
  <si>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</si>
  <si>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</si>
  <si>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</si>
  <si>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</si>
  <si>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</si>
  <si>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</si>
  <si>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</si>
  <si>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</si>
  <si>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</si>
  <si>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</si>
  <si>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</si>
  <si>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</si>
  <si>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</si>
  <si>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</si>
  <si>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</si>
  <si>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</si>
  <si>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</si>
  <si>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</si>
  <si>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</si>
  <si>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</si>
  <si>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</si>
  <si>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</si>
  <si>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</si>
  <si>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</si>
  <si>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</si>
  <si>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</si>
  <si>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</si>
  <si>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</si>
  <si>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</si>
  <si>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</si>
  <si>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</si>
  <si>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</si>
  <si>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</si>
  <si>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</si>
  <si>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</si>
  <si>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</si>
  <si>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</si>
  <si>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</si>
  <si>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</si>
  <si>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</si>
  <si>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</si>
  <si>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</si>
  <si>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</si>
  <si>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</si>
  <si>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</si>
  <si>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</si>
  <si>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</si>
  <si>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</si>
  <si>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</si>
  <si>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</si>
  <si>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</si>
  <si>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</si>
  <si>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</si>
  <si>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</si>
  <si>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</si>
  <si>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</si>
  <si>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</si>
  <si>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</si>
  <si>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</si>
  <si>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</si>
  <si>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</si>
  <si>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</si>
  <si>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</si>
  <si>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</si>
  <si>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</si>
  <si>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</si>
  <si>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</si>
  <si>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</si>
  <si>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</si>
  <si>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</si>
  <si>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</si>
  <si>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</si>
  <si>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</si>
  <si>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</si>
  <si>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</si>
  <si>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</si>
  <si>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</si>
  <si>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</si>
  <si>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</si>
  <si>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</si>
  <si>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</si>
  <si>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</si>
  <si>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</si>
  <si>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</si>
  <si>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</si>
  <si>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</si>
  <si>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</si>
  <si>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</si>
  <si>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</si>
  <si>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</si>
  <si>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</si>
  <si>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</si>
  <si>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</si>
  <si>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</si>
  <si>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</si>
  <si>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</si>
  <si>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</si>
  <si>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</si>
  <si>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</si>
  <si>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</si>
  <si>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</si>
  <si>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</si>
  <si>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</si>
  <si>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</si>
  <si>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</si>
  <si>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</si>
  <si>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</si>
  <si>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</si>
  <si>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</si>
  <si>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</si>
  <si>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</si>
  <si>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</si>
  <si>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</si>
  <si>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</si>
  <si>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</si>
  <si>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</si>
  <si>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</si>
  <si>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</si>
  <si>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</si>
  <si>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</si>
  <si>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</si>
  <si>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</si>
  <si>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</si>
  <si>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</si>
  <si>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</si>
  <si>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</si>
  <si>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</si>
  <si>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</si>
  <si>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</si>
  <si>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</si>
  <si>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</si>
  <si>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</si>
  <si>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</si>
  <si>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</si>
  <si>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</si>
  <si>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</si>
  <si>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</si>
  <si>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</si>
  <si>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</si>
  <si>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</si>
  <si>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</si>
  <si>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</si>
  <si>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</si>
  <si>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</si>
  <si>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</si>
  <si>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</si>
  <si>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</si>
  <si>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</si>
  <si>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</si>
  <si>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</si>
  <si>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</si>
  <si>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</si>
  <si>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</si>
  <si>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</si>
  <si>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</si>
  <si>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</si>
  <si>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</si>
  <si>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</si>
  <si>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</si>
  <si>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</si>
  <si>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</si>
  <si>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</si>
  <si>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</si>
  <si>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</si>
  <si>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</si>
  <si>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</si>
  <si>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</si>
  <si>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</si>
  <si>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</si>
  <si>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</si>
  <si>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</si>
  <si>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</si>
  <si>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</si>
  <si>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</si>
  <si>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</si>
  <si>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</si>
  <si>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</si>
  <si>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</si>
  <si>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</si>
  <si>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</si>
  <si>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</si>
  <si>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</si>
  <si>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</si>
  <si>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</si>
  <si>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</si>
  <si>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</si>
  <si>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</si>
  <si>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</si>
  <si>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</si>
  <si>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</si>
  <si>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</si>
  <si>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</si>
  <si>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</si>
  <si>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</si>
  <si>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</si>
  <si>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</si>
  <si>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</si>
  <si>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</si>
  <si>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</si>
  <si>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</si>
  <si>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</si>
  <si>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</si>
  <si>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</si>
  <si>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</si>
  <si>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</si>
  <si>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</si>
  <si>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</si>
  <si>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</si>
  <si>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</si>
  <si>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</si>
  <si>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</si>
  <si>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</si>
  <si>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</si>
  <si>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</si>
  <si>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</si>
  <si>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</si>
  <si>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</si>
  <si>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</si>
  <si>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</si>
  <si>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</si>
  <si>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</si>
  <si>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</si>
  <si>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</si>
  <si>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</si>
  <si>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</si>
  <si>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</si>
  <si>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</si>
  <si>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</si>
  <si>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</si>
  <si>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</si>
  <si>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</si>
  <si>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</si>
  <si>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</si>
  <si>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</si>
  <si>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</si>
  <si>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</si>
  <si>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</si>
  <si>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</si>
  <si>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</si>
  <si>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</si>
  <si>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</si>
  <si>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</si>
  <si>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</si>
  <si>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</si>
  <si>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</si>
  <si>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</si>
  <si>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</si>
  <si>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</si>
  <si>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</si>
  <si>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</si>
  <si>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</si>
  <si>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</si>
  <si>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</si>
  <si>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</si>
  <si>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</si>
  <si>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</si>
  <si>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</si>
  <si>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</si>
  <si>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</si>
  <si>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</si>
  <si>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</si>
  <si>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</si>
  <si>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</si>
  <si>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</si>
  <si>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</si>
  <si>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</si>
  <si>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</si>
  <si>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</si>
  <si>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</si>
  <si>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</si>
  <si>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</si>
  <si>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</si>
  <si>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</si>
  <si>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</si>
  <si>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</si>
  <si>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</si>
  <si>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</si>
  <si>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</si>
  <si>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</si>
  <si>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</si>
  <si>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</si>
  <si>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</si>
  <si>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</si>
  <si>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</si>
  <si>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</si>
  <si>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</si>
  <si>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</si>
  <si>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</si>
  <si>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</si>
  <si>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</si>
  <si>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</si>
  <si>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</si>
  <si>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</si>
  <si>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</si>
  <si>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</si>
  <si>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</si>
  <si>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</si>
  <si>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</si>
  <si>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</si>
  <si>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</si>
  <si>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</si>
  <si>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</si>
  <si>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</si>
  <si>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</si>
  <si>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</si>
  <si>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</si>
  <si>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</si>
  <si>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</si>
  <si>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</si>
  <si>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</si>
  <si>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</si>
  <si>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</si>
  <si>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</si>
  <si>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</si>
  <si>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</si>
  <si>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</si>
  <si>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</si>
  <si>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</si>
  <si>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</si>
  <si>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</si>
  <si>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</si>
  <si>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</si>
  <si>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</si>
  <si>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</si>
  <si>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</si>
  <si>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</si>
  <si>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</si>
  <si>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</si>
  <si>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</si>
  <si>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</si>
  <si>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</si>
  <si>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</si>
  <si>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</si>
  <si>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</si>
  <si>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</si>
  <si>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</si>
  <si>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</si>
  <si>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</si>
  <si>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</si>
  <si>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</si>
  <si>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</si>
  <si>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</si>
  <si>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</si>
  <si>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</si>
  <si>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</si>
  <si>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</si>
  <si>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</si>
  <si>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</si>
  <si>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</si>
  <si>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</si>
  <si>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</si>
  <si>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</si>
  <si>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</si>
  <si>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</si>
  <si>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</si>
  <si>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</si>
  <si>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</si>
  <si>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</si>
  <si>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</si>
  <si>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</si>
  <si>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</si>
  <si>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</si>
  <si>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</si>
  <si>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</si>
  <si>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</si>
  <si>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</si>
  <si>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</si>
  <si>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</si>
  <si>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</si>
  <si>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</si>
  <si>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</si>
  <si>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</si>
  <si>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</si>
  <si>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</si>
  <si>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</si>
  <si>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</si>
  <si>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</si>
  <si>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</si>
  <si>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</si>
  <si>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</si>
  <si>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</si>
  <si>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</si>
  <si>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</si>
  <si>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</si>
  <si>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</si>
  <si>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</si>
  <si>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</si>
  <si>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</si>
  <si>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</si>
  <si>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</si>
  <si>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</si>
  <si>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</si>
  <si>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</si>
  <si>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</si>
  <si>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</si>
  <si>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</si>
  <si>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</si>
  <si>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</si>
  <si>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</si>
  <si>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</si>
  <si>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</si>
  <si>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</si>
  <si>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</si>
  <si>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</si>
  <si>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</si>
  <si>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</si>
  <si>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</si>
  <si>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</si>
  <si>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</si>
  <si>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</si>
  <si>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</si>
  <si>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</si>
  <si>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</si>
  <si>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</si>
  <si>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</si>
  <si>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</si>
  <si>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</si>
  <si>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</si>
  <si>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</si>
  <si>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</si>
  <si>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</si>
  <si>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</si>
  <si>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</si>
  <si>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</si>
  <si>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</si>
  <si>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</si>
  <si>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</si>
  <si>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</si>
  <si>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</si>
  <si>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</si>
  <si>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</si>
  <si>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</si>
  <si>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</si>
  <si>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</si>
  <si>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</si>
  <si>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</si>
  <si>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</si>
  <si>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</si>
  <si>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</si>
  <si>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</si>
  <si>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</si>
  <si>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</si>
  <si>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</si>
  <si>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</si>
  <si>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</si>
  <si>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</si>
  <si>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</si>
  <si>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</si>
  <si>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</si>
  <si>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</si>
  <si>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</si>
  <si>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</si>
  <si>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</si>
  <si>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</si>
  <si>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</si>
  <si>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</si>
  <si>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</si>
  <si>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</si>
  <si>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</si>
  <si>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</si>
  <si>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</si>
  <si>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</si>
  <si>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</si>
  <si>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</si>
  <si>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</si>
  <si>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</si>
  <si>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</si>
  <si>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</si>
  <si>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</si>
  <si>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</si>
  <si>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</si>
  <si>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</si>
  <si>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</si>
  <si>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</si>
  <si>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</si>
  <si>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</si>
  <si>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</si>
  <si>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</si>
  <si>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</si>
  <si>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</si>
  <si>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</si>
  <si>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</si>
  <si>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</si>
  <si>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</si>
  <si>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</si>
  <si>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</si>
  <si>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</si>
  <si>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</si>
  <si>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</si>
  <si>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</si>
  <si>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</si>
  <si>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</si>
  <si>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</si>
  <si>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</si>
  <si>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</si>
  <si>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</si>
  <si>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</si>
  <si>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</si>
  <si>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</si>
  <si>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</si>
  <si>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</si>
  <si>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</si>
  <si>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</si>
  <si>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</si>
  <si>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</si>
  <si>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</si>
  <si>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</si>
  <si>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</si>
  <si>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</si>
  <si>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</si>
  <si>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</si>
  <si>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</si>
  <si>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</si>
  <si>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</si>
  <si>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</si>
  <si>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</si>
  <si>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</si>
  <si>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</si>
  <si>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</si>
  <si>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</si>
  <si>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</si>
  <si>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</si>
  <si>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</si>
  <si>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</si>
  <si>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</si>
  <si>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</si>
  <si>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</si>
  <si>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</si>
  <si>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</si>
  <si>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</si>
  <si>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</si>
  <si>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</si>
  <si>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</si>
  <si>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</si>
  <si>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</si>
  <si>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</si>
  <si>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</si>
  <si>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</si>
  <si>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</si>
  <si>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</si>
  <si>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</si>
  <si>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</si>
  <si>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</si>
  <si>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</si>
  <si>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</si>
  <si>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</si>
  <si>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</si>
  <si>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</si>
  <si>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</si>
  <si>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</si>
  <si>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</si>
  <si>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</si>
  <si>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</si>
  <si>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</si>
  <si>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</si>
  <si>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</si>
  <si>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</si>
  <si>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</si>
  <si>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</si>
  <si>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</si>
  <si>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</si>
  <si>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</si>
  <si>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</si>
  <si>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</si>
  <si>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</si>
  <si>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</si>
  <si>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</si>
  <si>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</si>
  <si>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</si>
  <si>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</si>
  <si>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</si>
  <si>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</si>
  <si>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</si>
  <si>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</si>
  <si>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</si>
  <si>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</si>
  <si>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</si>
  <si>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</si>
  <si>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</si>
  <si>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</si>
  <si>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</si>
  <si>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</si>
  <si>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</si>
  <si>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</si>
  <si>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</si>
  <si>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</si>
  <si>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</si>
  <si>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</si>
  <si>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</si>
  <si>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</si>
  <si>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</si>
  <si>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</si>
  <si>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</si>
  <si>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</si>
  <si>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</si>
  <si>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</si>
  <si>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</si>
  <si>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</si>
  <si>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</si>
  <si>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</si>
  <si>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</si>
  <si>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</si>
  <si>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</si>
  <si>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</si>
  <si>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</si>
  <si>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</si>
  <si>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</si>
  <si>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</si>
  <si>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</si>
  <si>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</si>
  <si>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</si>
  <si>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</si>
  <si>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</si>
  <si>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</si>
  <si>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</si>
  <si>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</si>
  <si>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</si>
  <si>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</si>
  <si>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</si>
  <si>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</si>
  <si>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</si>
  <si>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</si>
  <si>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</si>
  <si>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</si>
  <si>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</si>
  <si>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</si>
  <si>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</si>
  <si>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</si>
  <si>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</si>
  <si>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</si>
  <si>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</si>
  <si>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</si>
  <si>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</si>
  <si>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</si>
  <si>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</si>
  <si>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</si>
  <si>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</si>
  <si>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</si>
  <si>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</si>
  <si>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</si>
  <si>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</si>
  <si>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</si>
  <si>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</si>
  <si>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</si>
  <si>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</si>
  <si>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</si>
  <si>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</si>
  <si>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</si>
  <si>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</si>
  <si>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</si>
  <si>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</si>
  <si>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</si>
  <si>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</si>
  <si>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</si>
  <si>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</si>
  <si>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</si>
  <si>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</si>
  <si>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</si>
  <si>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</si>
  <si>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</si>
  <si>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</si>
  <si>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</si>
  <si>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</si>
  <si>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</si>
  <si>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</si>
  <si>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</si>
  <si>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</si>
  <si>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</si>
  <si>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</si>
  <si>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</si>
  <si>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</si>
  <si>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</si>
  <si>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</si>
  <si>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</si>
  <si>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</si>
  <si>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</si>
  <si>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</si>
  <si>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</si>
  <si>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</si>
  <si>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</si>
  <si>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</si>
  <si>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</si>
  <si>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</si>
  <si>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</si>
  <si>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</si>
  <si>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</si>
  <si>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</si>
  <si>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</si>
  <si>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</si>
  <si>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</si>
  <si>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</si>
  <si>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</si>
  <si>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</si>
  <si>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</si>
  <si>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</si>
  <si>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</si>
  <si>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</si>
  <si>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</si>
  <si>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</si>
  <si>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</si>
  <si>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</si>
  <si>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</si>
  <si>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</si>
  <si>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</si>
  <si>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</si>
  <si>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</si>
  <si>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</si>
  <si>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</si>
  <si>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</si>
  <si>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</si>
  <si>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</si>
  <si>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</si>
  <si>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</si>
  <si>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</si>
  <si>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</si>
  <si>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</si>
  <si>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</si>
  <si>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</si>
  <si>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</si>
  <si>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</si>
  <si>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</si>
  <si>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</si>
  <si>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</si>
  <si>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</si>
  <si>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</si>
  <si>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</si>
  <si>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</si>
  <si>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</si>
  <si>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</si>
  <si>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</si>
  <si>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</si>
  <si>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</si>
  <si>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</si>
  <si>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</si>
  <si>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</si>
  <si>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</si>
  <si>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</si>
  <si>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</si>
  <si>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</si>
  <si>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</si>
  <si>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</si>
  <si>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</si>
  <si>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</si>
  <si>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</si>
  <si>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</si>
  <si>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</si>
  <si>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</si>
  <si>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</si>
  <si>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</si>
  <si>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</si>
  <si>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</si>
  <si>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</si>
  <si>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</si>
  <si>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</si>
  <si>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</si>
  <si>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</si>
  <si>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</si>
  <si>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</si>
  <si>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</si>
  <si>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</si>
  <si>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</si>
  <si>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</si>
  <si>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</si>
  <si>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</si>
  <si>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</si>
  <si>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</si>
  <si>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</si>
  <si>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</si>
  <si>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</si>
  <si>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</si>
  <si>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</si>
  <si>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</si>
  <si>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</si>
  <si>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</si>
  <si>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</si>
  <si>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</si>
  <si>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</si>
  <si>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</si>
  <si>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</si>
  <si>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</si>
  <si>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</si>
  <si>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</si>
  <si>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</si>
  <si>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</si>
  <si>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</si>
  <si>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</si>
  <si>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</si>
  <si>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</si>
  <si>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</si>
  <si>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</si>
  <si>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</si>
  <si>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</si>
  <si>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</si>
  <si>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</si>
  <si>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</si>
  <si>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</si>
  <si>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</si>
  <si>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</si>
  <si>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</si>
  <si>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</si>
  <si>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</si>
  <si>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</si>
  <si>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</si>
  <si>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</si>
  <si>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</si>
  <si>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</si>
  <si>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</si>
  <si>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</si>
  <si>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</si>
  <si>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</si>
  <si>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</si>
  <si>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</si>
  <si>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</si>
  <si>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</si>
  <si>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</si>
  <si>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</si>
  <si>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</si>
  <si>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</si>
  <si>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</si>
  <si>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</si>
  <si>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</si>
  <si>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</si>
  <si>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</si>
  <si>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</si>
  <si>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</si>
  <si>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</si>
  <si>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</si>
  <si>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</si>
  <si>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</si>
  <si>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</si>
  <si>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</si>
  <si>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</si>
  <si>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</si>
  <si>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</si>
  <si>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</si>
  <si>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</si>
  <si>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</si>
  <si>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</si>
  <si>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</si>
  <si>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</si>
  <si>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</si>
  <si>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</si>
  <si>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</si>
  <si>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</si>
  <si>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</si>
  <si>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</si>
  <si>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</si>
  <si>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</si>
  <si>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</si>
  <si>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</si>
  <si>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</si>
  <si>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</si>
  <si>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</si>
  <si>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</si>
  <si>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</si>
  <si>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</si>
  <si>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</si>
  <si>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</si>
  <si>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</si>
  <si>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</si>
  <si>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</si>
  <si>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</si>
  <si>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</si>
  <si>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</si>
  <si>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</si>
  <si>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</si>
  <si>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</si>
  <si>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</si>
  <si>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</si>
  <si>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</si>
  <si>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</si>
  <si>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</si>
  <si>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</si>
  <si>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</si>
  <si>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</si>
  <si>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</si>
  <si>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</si>
  <si>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</si>
  <si>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</si>
  <si>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</si>
  <si>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</si>
  <si>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</si>
  <si>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</si>
  <si>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</si>
  <si>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</si>
  <si>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</si>
  <si>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</si>
  <si>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</si>
  <si>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</si>
  <si>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</si>
  <si>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</si>
  <si>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</si>
  <si>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</si>
  <si>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</si>
  <si>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</si>
  <si>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</si>
  <si>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</si>
  <si>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</si>
  <si>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</si>
  <si>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</si>
  <si>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</si>
  <si>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</si>
  <si>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</si>
  <si>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</si>
  <si>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</si>
  <si>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</si>
  <si>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</si>
  <si>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</si>
  <si>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</si>
  <si>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</si>
  <si>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</si>
  <si>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</si>
  <si>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</si>
  <si>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</si>
  <si>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</si>
  <si>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</si>
  <si>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</si>
  <si>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</si>
  <si>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</si>
  <si>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</si>
  <si>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</si>
  <si>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</si>
  <si>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</si>
  <si>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</si>
  <si>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</si>
  <si>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</si>
  <si>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</si>
  <si>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</si>
  <si>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</si>
  <si>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</si>
  <si>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</si>
  <si>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</si>
  <si>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</si>
  <si>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</si>
  <si>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</si>
  <si>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</si>
  <si>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</si>
  <si>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</si>
  <si>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</si>
  <si>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</si>
  <si>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</si>
  <si>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</si>
  <si>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</si>
  <si>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</si>
  <si>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</si>
  <si>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</si>
  <si>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</si>
  <si>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</si>
  <si>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</si>
  <si>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</si>
  <si>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</si>
  <si>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</si>
  <si>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</si>
  <si>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</si>
  <si>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</si>
  <si>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</si>
  <si>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</si>
  <si>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</si>
  <si>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</si>
  <si>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</si>
  <si>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</si>
  <si>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</si>
  <si>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</si>
  <si>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</si>
  <si>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</si>
  <si>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</si>
  <si>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</si>
  <si>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</si>
  <si>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</si>
  <si>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</si>
  <si>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</si>
  <si>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</si>
  <si>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</si>
  <si>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</si>
  <si>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</si>
  <si>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</si>
  <si>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</si>
  <si>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</si>
  <si>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</si>
  <si>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</si>
  <si>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</si>
  <si>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</si>
  <si>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</si>
  <si>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</si>
  <si>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</si>
  <si>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</si>
  <si>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</si>
  <si>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</si>
  <si>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</si>
  <si>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</si>
  <si>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</si>
  <si>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</si>
  <si>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</si>
  <si>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</si>
  <si>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</si>
  <si>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</si>
  <si>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</si>
  <si>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</si>
  <si>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</si>
  <si>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</si>
  <si>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</si>
  <si>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</si>
  <si>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</si>
  <si>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</si>
  <si>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</si>
  <si>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</si>
  <si>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</si>
  <si>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</si>
  <si>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</si>
  <si>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</si>
  <si>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</si>
  <si>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</si>
  <si>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</si>
  <si>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</si>
  <si>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</si>
  <si>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</si>
  <si>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</si>
  <si>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</si>
  <si>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</si>
  <si>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</si>
  <si>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</si>
  <si>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</si>
  <si>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</si>
  <si>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</si>
  <si>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</si>
  <si>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</si>
  <si>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</si>
  <si>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</si>
  <si>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</si>
  <si>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</si>
  <si>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</si>
  <si>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</si>
  <si>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</si>
  <si>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</si>
  <si>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</si>
  <si>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</si>
  <si>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</si>
  <si>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</si>
  <si>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</si>
  <si>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</si>
  <si>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</si>
  <si>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</si>
  <si>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</si>
  <si>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</si>
  <si>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</si>
  <si>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</si>
  <si>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</si>
  <si>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</si>
  <si>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</si>
  <si>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</si>
  <si>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</si>
  <si>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</si>
  <si>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</si>
  <si>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</si>
  <si>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</si>
  <si>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</si>
  <si>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</si>
  <si>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</si>
  <si>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</si>
  <si>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</si>
  <si>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</si>
  <si>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</si>
  <si>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</si>
  <si>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</si>
  <si>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</si>
  <si>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</si>
  <si>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</si>
  <si>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</si>
  <si>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</si>
  <si>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</si>
  <si>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</si>
  <si>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</si>
  <si>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</si>
  <si>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</si>
  <si>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</si>
  <si>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</si>
  <si>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</si>
  <si>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</si>
  <si>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</si>
  <si>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</si>
  <si>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</si>
  <si>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</si>
  <si>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</si>
  <si>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</si>
  <si>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</si>
  <si>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</si>
  <si>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</si>
  <si>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</si>
  <si>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</si>
  <si>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</si>
  <si>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</si>
  <si>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</si>
  <si>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</si>
  <si>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</si>
  <si>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</si>
  <si>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</si>
  <si>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</si>
  <si>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</si>
  <si>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</si>
  <si>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</si>
  <si>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</si>
  <si>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</si>
  <si>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</si>
  <si>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</si>
  <si>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Encuestas</t>
  </si>
  <si>
    <t>Sistema de registro civil</t>
  </si>
  <si>
    <t>Prévention, diagnostic et traitement des infections opportunistes</t>
  </si>
  <si>
    <t>Sources de données administratives et financières</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</si>
  <si>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</si>
  <si>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</si>
  <si>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</si>
  <si>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</si>
  <si>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</si>
  <si>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</si>
  <si>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</si>
  <si>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</si>
  <si>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</si>
  <si>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</si>
  <si>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</si>
  <si>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</si>
  <si>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</si>
  <si>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</si>
  <si>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</si>
  <si>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</si>
  <si>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</si>
  <si>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</si>
  <si>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</si>
  <si>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</si>
  <si>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</si>
  <si>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</si>
  <si>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</si>
  <si>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</si>
  <si>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</si>
  <si>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</si>
  <si>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</si>
  <si>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</si>
  <si>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</si>
  <si>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</si>
  <si>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</si>
  <si>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</si>
  <si>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</si>
  <si>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</si>
  <si>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</si>
  <si>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</si>
  <si>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</si>
  <si>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</si>
  <si>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</si>
  <si>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</si>
  <si>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</si>
  <si>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</si>
  <si>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</si>
  <si>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</si>
  <si>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</si>
  <si>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</si>
  <si>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</si>
  <si>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</si>
  <si>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</si>
  <si>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</si>
  <si>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</si>
  <si>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</si>
  <si>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</si>
  <si>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</si>
  <si>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</si>
  <si>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</si>
  <si>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</si>
  <si>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</si>
  <si>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</si>
  <si>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</si>
  <si>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</si>
  <si>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</si>
  <si>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</si>
  <si>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</si>
  <si>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</si>
  <si>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</si>
  <si>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</si>
  <si>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</si>
  <si>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</si>
  <si>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</si>
  <si>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</si>
  <si>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</si>
  <si>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</si>
  <si>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</si>
  <si>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</si>
  <si>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</si>
  <si>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</si>
  <si>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</si>
  <si>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</si>
  <si>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</si>
  <si>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</si>
  <si>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</si>
  <si>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</si>
  <si>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</si>
  <si>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</si>
  <si>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</si>
  <si>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</si>
  <si>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</si>
  <si>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</si>
  <si>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</si>
  <si>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</si>
  <si>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</si>
  <si>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</si>
  <si>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</si>
  <si>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</si>
  <si>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</si>
  <si>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</si>
  <si>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</si>
  <si>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</si>
  <si>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</si>
  <si>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</si>
  <si>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</si>
  <si>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</si>
  <si>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</si>
  <si>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</si>
  <si>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</si>
  <si>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</si>
  <si>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</si>
  <si>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</si>
  <si>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</si>
  <si>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</si>
  <si>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</si>
  <si>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</si>
  <si>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</si>
  <si>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</si>
  <si>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</si>
  <si>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</si>
  <si>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</si>
  <si>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</si>
  <si>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</si>
  <si>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</si>
  <si>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</si>
  <si>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</si>
  <si>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</si>
  <si>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</si>
  <si>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</si>
  <si>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</si>
  <si>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</si>
  <si>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</si>
  <si>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</si>
  <si>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</si>
  <si>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</si>
  <si>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</si>
  <si>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</si>
  <si>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</si>
  <si>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</si>
  <si>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</si>
  <si>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</si>
  <si>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</si>
  <si>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</si>
  <si>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</si>
  <si>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</si>
  <si>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</si>
  <si>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</si>
  <si>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</si>
  <si>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</si>
  <si>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</si>
  <si>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</si>
  <si>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</si>
  <si>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</si>
  <si>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</si>
  <si>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</si>
  <si>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</si>
  <si>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</si>
  <si>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</si>
  <si>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</si>
  <si>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</si>
  <si>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</si>
  <si>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</si>
  <si>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</si>
  <si>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</si>
  <si>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</si>
  <si>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</si>
  <si>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</si>
  <si>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</si>
  <si>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</si>
  <si>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</si>
  <si>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</si>
  <si>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</si>
  <si>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</si>
  <si>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</si>
  <si>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</si>
  <si>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</si>
  <si>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</si>
  <si>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</si>
  <si>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</si>
  <si>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</si>
  <si>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</si>
  <si>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</si>
  <si>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</si>
  <si>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</si>
  <si>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</si>
  <si>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</si>
  <si>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</si>
  <si>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</si>
  <si>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</si>
  <si>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</si>
  <si>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</si>
  <si>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</si>
  <si>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</si>
  <si>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</si>
  <si>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</si>
  <si>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</si>
  <si>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</si>
  <si>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</si>
  <si>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</si>
  <si>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</si>
  <si>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</si>
  <si>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</si>
  <si>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</si>
  <si>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</si>
  <si>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</si>
  <si>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</si>
  <si>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</si>
  <si>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</si>
  <si>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</si>
  <si>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</si>
  <si>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</si>
  <si>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</si>
  <si>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</si>
  <si>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</si>
  <si>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</si>
  <si>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</si>
  <si>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</si>
  <si>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</si>
  <si>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</si>
  <si>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</si>
  <si>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</si>
  <si>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</si>
  <si>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</si>
  <si>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</si>
  <si>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</si>
  <si>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</si>
  <si>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</si>
  <si>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</si>
  <si>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</si>
  <si>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</si>
  <si>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</si>
  <si>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</si>
  <si>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</si>
  <si>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</si>
  <si>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</si>
  <si>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</si>
  <si>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</si>
  <si>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</si>
  <si>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</si>
  <si>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</si>
  <si>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</si>
  <si>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</si>
  <si>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</si>
  <si>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</si>
  <si>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</si>
  <si>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</si>
  <si>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</si>
  <si>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</si>
  <si>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</si>
  <si>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</si>
  <si>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</si>
  <si>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</si>
  <si>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</si>
  <si>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</si>
  <si>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</si>
  <si>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</si>
  <si>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</si>
  <si>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</si>
  <si>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</si>
  <si>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</si>
  <si>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</si>
  <si>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</si>
  <si>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</si>
  <si>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</si>
  <si>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</si>
  <si>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</si>
  <si>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</si>
  <si>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</si>
  <si>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</si>
  <si>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</si>
  <si>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</si>
  <si>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</si>
  <si>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</si>
  <si>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</si>
  <si>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</si>
  <si>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</si>
  <si>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</si>
  <si>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</si>
  <si>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</si>
  <si>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</si>
  <si>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</si>
  <si>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</si>
  <si>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</si>
  <si>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</si>
  <si>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</si>
  <si>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</si>
  <si>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</si>
  <si>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</si>
  <si>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</si>
  <si>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</si>
  <si>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</si>
  <si>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</si>
  <si>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</si>
  <si>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</si>
  <si>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</si>
  <si>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</si>
  <si>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</si>
  <si>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</si>
  <si>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</si>
  <si>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</si>
  <si>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</si>
  <si>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</si>
  <si>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</si>
  <si>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</si>
  <si>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</si>
  <si>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</si>
  <si>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</si>
  <si>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</si>
  <si>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</si>
  <si>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</si>
  <si>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</si>
  <si>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</si>
  <si>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</si>
  <si>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</si>
  <si>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</si>
  <si>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</si>
  <si>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</si>
  <si>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</si>
  <si>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</si>
  <si>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</si>
  <si>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</si>
  <si>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</si>
  <si>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</si>
  <si>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</si>
  <si>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</si>
  <si>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</si>
  <si>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</si>
  <si>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</si>
  <si>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</si>
  <si>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</si>
  <si>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</si>
  <si>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</si>
  <si>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</si>
  <si>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</si>
  <si>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</si>
  <si>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</si>
  <si>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</si>
  <si>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</si>
  <si>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</si>
  <si>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</si>
  <si>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</si>
  <si>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</si>
  <si>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</si>
  <si>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Case management</t>
  </si>
  <si>
    <t>Facility-based treatment</t>
  </si>
  <si>
    <t>Traitement en milieu hospitalier</t>
  </si>
  <si>
    <t>Tratamiento en centro sanitario</t>
  </si>
  <si>
    <t>Integrated community case management (ICCM)</t>
  </si>
  <si>
    <t>Active case detection and investigation (elimination phase)</t>
  </si>
  <si>
    <t>Detección activa de casos e investigación (fase de eliminación)</t>
  </si>
  <si>
    <t>Therapeutic efficacy surveillance</t>
  </si>
  <si>
    <t>Surveillance de l'efficacité thérapeutique</t>
  </si>
  <si>
    <t>Vigilancia de la eficacia terapéutica</t>
  </si>
  <si>
    <t>Severe malaria</t>
  </si>
  <si>
    <t>Paludisme grave</t>
  </si>
  <si>
    <t>Malaria grave</t>
  </si>
  <si>
    <t>IEC/CCC</t>
  </si>
  <si>
    <t>Autre</t>
  </si>
  <si>
    <t>Otro</t>
  </si>
  <si>
    <t>Social mobilization, building community linkages, collaboration and coordination</t>
  </si>
  <si>
    <t>Mobilisation sociale, renforcement des liens communautaires, de la collaboration et de la coordination</t>
  </si>
  <si>
    <t>Другое</t>
  </si>
  <si>
    <t>Enquête</t>
  </si>
  <si>
    <t>Источники административных и финансовых данных</t>
  </si>
  <si>
    <t>Системы регистрации актов гражданского состояния</t>
  </si>
  <si>
    <t>MDR-TB</t>
  </si>
  <si>
    <t>Case detection and diagnosis: MDR-TB</t>
  </si>
  <si>
    <t>Выявление больных и диагностика: МЛУ-ТБ</t>
  </si>
  <si>
    <t>Treatment: MDR-TB</t>
  </si>
  <si>
    <t>Traitement : tuberculose multirésistante</t>
  </si>
  <si>
    <t>Лечение: МЛУ-ТБ</t>
  </si>
  <si>
    <t>Prevention for MDR-TB</t>
  </si>
  <si>
    <t>Prévention de la tuberculose multirésistante</t>
  </si>
  <si>
    <t>Профилактика МЛУ-ТБ</t>
  </si>
  <si>
    <t>Implication de tous les prestataires de soins</t>
  </si>
  <si>
    <t>Участие всех поставщиков медицинских услуг⃰</t>
  </si>
  <si>
    <t>Community TB care delivery</t>
  </si>
  <si>
    <t>Prise en charge communautaire de la tuberculose</t>
  </si>
  <si>
    <t>Activités concertées avec d'autres secteurs</t>
  </si>
  <si>
    <t>Volet 2 : prévention des grossesses non désirées chez les femmes vivant avec le VIH</t>
  </si>
  <si>
    <t>Volet 4 : traitement, soins et prise en charge pour les mères vivant avec le VIH, ainsi que leurs enfants et familles</t>
  </si>
  <si>
    <t>Prevention programs for adolescents and youth, in and out of school</t>
  </si>
  <si>
    <t>Changement de comportement dans le cadre des programmes destinés aux jeunes et aux adolescents</t>
  </si>
  <si>
    <t>Otras intervenciones para adolescentes y jóvenes</t>
  </si>
  <si>
    <t>Prevention programs for general population</t>
  </si>
  <si>
    <t>Diagnostic et traitement des infections sexuellement transmissibles dans le cadre des programmes destinés aux consommateurs de drogues injectables et à leurs partenaires</t>
  </si>
  <si>
    <t>Program management</t>
  </si>
  <si>
    <t>Gestión de subvenciones</t>
  </si>
  <si>
    <t>Управление грантами</t>
  </si>
  <si>
    <t>Improving service delivery infrastructure</t>
  </si>
  <si>
    <t>Amélioration de l'infrastructure de prestation de services</t>
  </si>
  <si>
    <t>Specific prevention interventions (SPI)</t>
  </si>
  <si>
    <t>Intermittent preventive treatment (IPT) - In pregnancy</t>
  </si>
  <si>
    <t>Traitement préventif intermittent : femmes enceintes</t>
  </si>
  <si>
    <t>Периодическое профилактическое лечение (ППЛ) – во время беременности</t>
  </si>
  <si>
    <t>Intermittent preventive treatment (IPT) - In infancy</t>
  </si>
  <si>
    <t>Traitement préventif intermittent : nourrissons</t>
  </si>
  <si>
    <t>Seasonal malaria chemoprevention</t>
  </si>
  <si>
    <t>Chimioprévention du paludisme saisonnier</t>
  </si>
  <si>
    <t>Quimioprevención estacional de la malaria</t>
  </si>
  <si>
    <t>TB care and prevention</t>
  </si>
  <si>
    <t>Case detection and diagnosis</t>
  </si>
  <si>
    <t>Dépistage et diagnostic des maladies</t>
  </si>
  <si>
    <t>Detección de casos y diagnóstico</t>
  </si>
  <si>
    <t>Tratamiento</t>
  </si>
  <si>
    <t>Prevención</t>
  </si>
  <si>
    <t>Actividades de colaboración con otros sectores</t>
  </si>
  <si>
    <t>TB/HIV</t>
  </si>
  <si>
    <t>Treatment, care and support</t>
  </si>
  <si>
    <t>Prevención, diagnóstico y tratamiento de infecciones oportunistas</t>
  </si>
  <si>
    <t>Vector control</t>
  </si>
  <si>
    <t>Long-lasting insecticidal nets (LLIN) - Mass campaign</t>
  </si>
  <si>
    <t>Сетки, обработанные инсектицидом длительного действия (СОИДД) – массовая кампания</t>
  </si>
  <si>
    <t>Long-lasting insecticidal nets (LLIN) - Continuous distribution</t>
  </si>
  <si>
    <t>Indoor residual spraying (IRS)</t>
  </si>
  <si>
    <t>Pulvérisation intradomiciliaire d’insecticide à effet rémanent</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</si>
  <si>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</si>
  <si>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</si>
  <si>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</si>
  <si>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</si>
  <si>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</si>
  <si>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</si>
  <si>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</si>
  <si>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</si>
  <si>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</si>
  <si>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</si>
  <si>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</si>
  <si>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PTMI</t>
  </si>
  <si>
    <t>Traitement, prise en charge et soutien</t>
  </si>
  <si>
    <t>Tratamiento, atención y apoyo</t>
  </si>
  <si>
    <t xml:space="preserve">Prise en charge et prévention de la tuberculose </t>
  </si>
  <si>
    <t>Atención y prevención de tuberculosis</t>
  </si>
  <si>
    <t>Tuberculose/VIH</t>
  </si>
  <si>
    <t>ТБ/ВИЧ</t>
  </si>
  <si>
    <t>Tuberculose multirésistante</t>
  </si>
  <si>
    <t>Paquete para TB-MR</t>
  </si>
  <si>
    <t>Lutte antivectorielle</t>
  </si>
  <si>
    <t>Control de vectores</t>
  </si>
  <si>
    <t>Prise en charge</t>
  </si>
  <si>
    <t>Gestión de casos</t>
  </si>
  <si>
    <t>Interventions de prévention spécifiques</t>
  </si>
  <si>
    <t>Intervenciones de prevención específicas</t>
  </si>
  <si>
    <t>Gestión de programas</t>
  </si>
  <si>
    <t>Управление программой</t>
  </si>
  <si>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</si>
  <si>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</si>
  <si>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</si>
  <si>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</si>
  <si>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</si>
  <si>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</si>
  <si>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</si>
  <si>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</si>
  <si>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</si>
  <si>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</si>
  <si>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</si>
  <si>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</si>
  <si>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</si>
  <si>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</si>
  <si>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</si>
  <si>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</si>
  <si>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</si>
  <si>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</si>
  <si>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</si>
  <si>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</si>
  <si>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</si>
  <si>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</si>
  <si>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</si>
  <si>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</si>
  <si>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</si>
  <si>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</si>
  <si>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</si>
  <si>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</si>
  <si>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</si>
  <si>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</si>
  <si>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</si>
  <si>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</si>
  <si>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</si>
  <si>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</si>
  <si>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</si>
  <si>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</si>
  <si>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</si>
  <si>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</si>
  <si>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</si>
  <si>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</si>
  <si>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</si>
  <si>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</si>
  <si>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</si>
  <si>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</si>
  <si>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</si>
  <si>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</si>
  <si>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</si>
  <si>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</si>
  <si>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</si>
  <si>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</si>
  <si>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</si>
  <si>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</si>
  <si>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</si>
  <si>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</si>
  <si>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</si>
  <si>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</si>
  <si>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</si>
  <si>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</si>
  <si>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</si>
  <si>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</si>
  <si>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</si>
  <si>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</si>
  <si>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</si>
  <si>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</si>
  <si>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</si>
  <si>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</si>
  <si>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</si>
  <si>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</si>
  <si>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</si>
  <si>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</si>
  <si>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</si>
  <si>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</si>
  <si>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</si>
  <si>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</si>
  <si>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</si>
  <si>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</si>
  <si>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</si>
  <si>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</si>
  <si>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</si>
  <si>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</si>
  <si>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</si>
  <si>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</si>
  <si>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</si>
  <si>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</si>
  <si>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</si>
  <si>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</si>
  <si>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</si>
  <si>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</si>
  <si>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</si>
  <si>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</si>
  <si>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</si>
  <si>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</si>
  <si>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</si>
  <si>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</si>
  <si>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</si>
  <si>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</si>
  <si>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</si>
  <si>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</si>
  <si>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</si>
  <si>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</si>
  <si>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</si>
  <si>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</si>
  <si>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</si>
  <si>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</si>
  <si>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</si>
  <si>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</si>
  <si>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</si>
  <si>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</si>
  <si>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</si>
  <si>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</si>
  <si>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</si>
  <si>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</si>
  <si>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</si>
  <si>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</si>
  <si>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</si>
  <si>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</si>
  <si>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</si>
  <si>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</si>
  <si>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</si>
  <si>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</si>
  <si>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</si>
  <si>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</si>
  <si>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</si>
  <si>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</si>
  <si>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</si>
  <si>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</si>
  <si>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</si>
  <si>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</si>
  <si>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</si>
  <si>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</si>
  <si>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</si>
  <si>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</si>
  <si>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</si>
  <si>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</si>
  <si>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</si>
  <si>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</si>
  <si>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</si>
  <si>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</si>
  <si>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</si>
  <si>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</si>
  <si>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</si>
  <si>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</si>
  <si>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</si>
  <si>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</si>
  <si>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</si>
  <si>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</si>
  <si>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</si>
  <si>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</si>
  <si>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</si>
  <si>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</si>
  <si>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</si>
  <si>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</si>
  <si>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</si>
  <si>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</si>
  <si>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</si>
  <si>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</si>
  <si>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</si>
  <si>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</si>
  <si>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</si>
  <si>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</si>
  <si>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</si>
  <si>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</si>
  <si>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</si>
  <si>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</si>
  <si>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</si>
  <si>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</si>
  <si>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</si>
  <si>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</si>
  <si>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</si>
  <si>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</si>
  <si>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</si>
  <si>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</si>
  <si>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</si>
  <si>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</si>
  <si>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</si>
  <si>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</si>
  <si>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</si>
  <si>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</si>
  <si>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</si>
  <si>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</si>
  <si>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</si>
  <si>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</si>
  <si>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</si>
  <si>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</si>
  <si>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</si>
  <si>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</si>
  <si>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</si>
  <si>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</si>
  <si>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</si>
  <si>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</si>
  <si>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</si>
  <si>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</si>
  <si>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</si>
  <si>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</si>
  <si>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</si>
  <si>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</si>
  <si>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</si>
  <si>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</si>
  <si>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</si>
  <si>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</si>
  <si>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</si>
  <si>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</si>
  <si>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</si>
  <si>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</si>
  <si>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</si>
  <si>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</si>
  <si>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</si>
  <si>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</si>
  <si>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</si>
  <si>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</si>
  <si>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</si>
  <si>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</si>
  <si>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</si>
  <si>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</si>
  <si>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</si>
  <si>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</si>
  <si>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</si>
  <si>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</si>
  <si>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</si>
  <si>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</si>
  <si>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</si>
  <si>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</si>
  <si>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</si>
  <si>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</si>
  <si>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</si>
  <si>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</si>
  <si>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</si>
  <si>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</si>
  <si>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</si>
  <si>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</si>
  <si>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</si>
  <si>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</si>
  <si>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</si>
  <si>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</si>
  <si>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</si>
  <si>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</si>
  <si>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</si>
  <si>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</si>
  <si>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</si>
  <si>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</si>
  <si>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</si>
  <si>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</si>
  <si>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</si>
  <si>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</si>
  <si>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</si>
  <si>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</si>
  <si>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</si>
  <si>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</si>
  <si>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</si>
  <si>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</si>
  <si>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</si>
  <si>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</si>
  <si>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</si>
  <si>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</si>
  <si>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</si>
  <si>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</si>
  <si>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</si>
  <si>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</si>
  <si>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</si>
  <si>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</si>
  <si>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</si>
  <si>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</si>
  <si>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</si>
  <si>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</si>
  <si>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</si>
  <si>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</si>
  <si>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</si>
  <si>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</si>
  <si>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</si>
  <si>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</si>
  <si>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</si>
  <si>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</si>
  <si>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</si>
  <si>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</si>
  <si>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</si>
  <si>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</si>
  <si>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</si>
  <si>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</si>
  <si>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</si>
  <si>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</si>
  <si>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</si>
  <si>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</si>
  <si>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</si>
  <si>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</si>
  <si>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</si>
  <si>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</si>
  <si>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</si>
  <si>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</si>
  <si>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</si>
  <si>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</si>
  <si>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</si>
  <si>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</si>
  <si>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</si>
  <si>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</si>
  <si>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</si>
  <si>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</si>
  <si>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</si>
  <si>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</si>
  <si>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</si>
  <si>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</si>
  <si>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</si>
  <si>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</si>
  <si>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</si>
  <si>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</si>
  <si>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</si>
  <si>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</si>
  <si>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</si>
  <si>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</si>
  <si>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</si>
  <si>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</si>
  <si>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</si>
  <si>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</si>
  <si>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</si>
  <si>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</si>
  <si>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</si>
  <si>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</si>
  <si>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</si>
  <si>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</si>
  <si>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</si>
  <si>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</si>
  <si>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</si>
  <si>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</si>
  <si>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</si>
  <si>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</si>
  <si>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</si>
  <si>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</si>
  <si>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</si>
  <si>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</si>
  <si>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</si>
  <si>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</si>
  <si>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</si>
  <si>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</si>
  <si>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</si>
  <si>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</si>
  <si>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</si>
  <si>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</si>
  <si>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</si>
  <si>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</si>
  <si>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</si>
  <si>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</si>
  <si>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</si>
  <si>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</si>
  <si>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</si>
  <si>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</si>
  <si>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</si>
  <si>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</si>
  <si>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</si>
  <si>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</si>
  <si>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</si>
  <si>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</si>
  <si>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</si>
  <si>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</si>
  <si>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</si>
  <si>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</si>
  <si>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</si>
  <si>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</si>
  <si>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</si>
  <si>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</si>
  <si>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</si>
  <si>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</si>
  <si>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</si>
  <si>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</si>
  <si>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</si>
  <si>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</si>
  <si>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</si>
  <si>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</si>
  <si>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</si>
  <si>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</si>
  <si>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</si>
  <si>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</si>
  <si>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t>Лечение</t>
  </si>
  <si>
    <t>CHT</t>
  </si>
  <si>
    <t>CHMST</t>
  </si>
  <si>
    <t>IntId</t>
  </si>
  <si>
    <t>IntLabel</t>
  </si>
  <si>
    <t>Changement de comportement dans le cadre des programmes destinés à la population générale</t>
  </si>
  <si>
    <t>Cambio del comportamiento como parte de programas para la población general</t>
  </si>
  <si>
    <t>Condoms as part of programs for general population</t>
  </si>
  <si>
    <t>Préservatifs dans le cadre des programmes destinés à la population générale</t>
  </si>
  <si>
    <t>Preservativos como parte de programas para la población general</t>
  </si>
  <si>
    <t>Male circumcision</t>
  </si>
  <si>
    <t>Circoncision masculine</t>
  </si>
  <si>
    <t>Circuncisión masculina</t>
  </si>
  <si>
    <t>Мужское обрезание</t>
  </si>
  <si>
    <t>Diagnostic et traitement des infections sexuellement transmissibles dans le cadre des programmes destinés à la population générale</t>
  </si>
  <si>
    <t>Orphan and vulnerable children (OVC) package</t>
  </si>
  <si>
    <t>Paquete para huérfanos y niños vulnerables</t>
  </si>
  <si>
    <t>Prong 3: Preventing vertical HIV transmission</t>
  </si>
  <si>
    <t>Volet 3 : prévention de la transmission verticale du VIH</t>
  </si>
  <si>
    <t>Treatment adherence</t>
  </si>
  <si>
    <t>Observance du traitement</t>
  </si>
  <si>
    <t>Counseling and psycho-social support</t>
  </si>
  <si>
    <t>Conseil et soutien psycho-social</t>
  </si>
  <si>
    <t>Asesoramiento y apoyo psicosocial</t>
  </si>
  <si>
    <t>Treatment</t>
  </si>
  <si>
    <t>Traitement</t>
  </si>
  <si>
    <t>Prevention</t>
  </si>
  <si>
    <t>Prévention</t>
  </si>
  <si>
    <t>Профилактика</t>
  </si>
  <si>
    <t>Участие всех поставщиков услуг</t>
  </si>
  <si>
    <t>TB/HIV collaborative interventions</t>
  </si>
  <si>
    <t>Комплексные меры борьбы с коинфекцией ТБ/ВИЧ</t>
  </si>
  <si>
    <t>Service organization and facility management</t>
  </si>
  <si>
    <t>Organisation des services et gestion des établissements</t>
  </si>
  <si>
    <t>Institutional capacity building, planning and leadership development</t>
  </si>
  <si>
    <t>CatModRowNbr</t>
  </si>
  <si>
    <t>ModLabel</t>
  </si>
  <si>
    <t>ModuleStartsOnFwkRow</t>
  </si>
  <si>
    <t>NbrOfInt</t>
  </si>
  <si>
    <t>ModuleID</t>
  </si>
  <si>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</si>
  <si>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</si>
  <si>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</si>
  <si>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</si>
  <si>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</si>
  <si>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</si>
  <si>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</si>
  <si>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</si>
  <si>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</si>
  <si>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</si>
  <si>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</si>
  <si>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</si>
  <si>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</si>
  <si>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</si>
  <si>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</si>
  <si>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</si>
  <si>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</si>
  <si>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</si>
  <si>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</si>
  <si>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</si>
  <si>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</si>
  <si>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</si>
  <si>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</si>
  <si>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</si>
  <si>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</si>
  <si>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</si>
  <si>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</si>
  <si>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</si>
  <si>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</si>
  <si>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</si>
  <si>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</si>
  <si>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</si>
  <si>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</si>
  <si>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</si>
  <si>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</si>
  <si>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</si>
  <si>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</si>
  <si>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</si>
  <si>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</si>
  <si>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</si>
  <si>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</si>
  <si>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</si>
  <si>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</si>
  <si>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</si>
  <si>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</si>
  <si>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</si>
  <si>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</si>
  <si>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</si>
  <si>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</si>
  <si>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</si>
  <si>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</si>
  <si>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</si>
  <si>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</si>
  <si>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</si>
  <si>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Product Category / 
Cost Input</t>
  </si>
  <si>
    <t>Concept Note / Grant</t>
  </si>
  <si>
    <t>Cmp</t>
  </si>
  <si>
    <t>Cost Input Label</t>
  </si>
  <si>
    <t>Cost Input En</t>
  </si>
  <si>
    <t>SF PSM cat</t>
  </si>
  <si>
    <t>Pharmaceuticals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</si>
  <si>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</si>
  <si>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</si>
  <si>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</si>
  <si>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</si>
  <si>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</si>
  <si>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</si>
  <si>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</si>
  <si>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</si>
  <si>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</si>
  <si>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</si>
  <si>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</si>
  <si>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</si>
  <si>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</si>
  <si>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</si>
  <si>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</si>
  <si>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</si>
  <si>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</si>
  <si>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</si>
  <si>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</si>
  <si>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</si>
  <si>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</si>
  <si>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</si>
  <si>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</si>
  <si>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</si>
  <si>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</si>
  <si>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5.1</t>
  </si>
  <si>
    <t>5.2</t>
  </si>
  <si>
    <t>5.3</t>
  </si>
  <si>
    <t>5.4</t>
  </si>
  <si>
    <t>6.1</t>
  </si>
  <si>
    <t>6.2</t>
  </si>
  <si>
    <t>6.3</t>
  </si>
  <si>
    <t>6.4</t>
  </si>
  <si>
    <t>6.6</t>
  </si>
  <si>
    <t>Raltegravir</t>
  </si>
  <si>
    <t>Amikacin</t>
  </si>
  <si>
    <t>Cycloserine</t>
  </si>
  <si>
    <t>Ethambutol</t>
  </si>
  <si>
    <t>Ethionamide</t>
  </si>
  <si>
    <t>Isoniazid</t>
  </si>
  <si>
    <t>Kanamycin</t>
  </si>
  <si>
    <t>Levofloxacin</t>
  </si>
  <si>
    <t>Moxifloxacin</t>
  </si>
  <si>
    <t>Prothionamide</t>
  </si>
  <si>
    <t>Pyrazinamide</t>
  </si>
  <si>
    <t>Rifampicin</t>
  </si>
  <si>
    <t>Streptomycin</t>
  </si>
  <si>
    <t>Clarithromycin</t>
  </si>
  <si>
    <t>Linezolide</t>
  </si>
  <si>
    <t>Clofazimine</t>
  </si>
  <si>
    <t>Artesunate</t>
  </si>
  <si>
    <t>Chloroquine</t>
  </si>
  <si>
    <t>Mefloquine</t>
  </si>
  <si>
    <t>Primaquine</t>
  </si>
  <si>
    <t>Quinine</t>
  </si>
  <si>
    <t>Proguanil</t>
  </si>
  <si>
    <t>8mg - Box or bottle of 28 tab</t>
  </si>
  <si>
    <t>150mg - Flacon-100</t>
  </si>
  <si>
    <t>150mg - Bote-100</t>
  </si>
  <si>
    <t>1g - Vial - 10 * 1g</t>
  </si>
  <si>
    <t>1g - Fiole - 10 * 1g</t>
  </si>
  <si>
    <t>50mg - Bote-30</t>
  </si>
  <si>
    <t>50mg - Bote-90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</si>
  <si>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</si>
  <si>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</si>
  <si>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</si>
  <si>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</si>
  <si>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</si>
  <si>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</si>
  <si>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</si>
  <si>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</si>
  <si>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</si>
  <si>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</si>
  <si>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</si>
  <si>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</si>
  <si>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</si>
  <si>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</si>
  <si>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</si>
  <si>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</si>
  <si>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</si>
  <si>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</si>
  <si>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</si>
  <si>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</si>
  <si>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</si>
  <si>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</si>
  <si>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</si>
  <si>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</si>
  <si>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</si>
  <si>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</si>
  <si>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</si>
  <si>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</si>
  <si>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</si>
  <si>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</si>
  <si>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</si>
  <si>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theme="1"/>
        <rFont val="Calibri"/>
        <family val="2"/>
        <scheme val="minor"/>
      </rPr>
      <t>AS VALUES</t>
    </r>
    <r>
      <rPr>
        <sz val="10"/>
        <color theme="1"/>
        <rFont val="Calibri"/>
        <family val="2"/>
        <scheme val="minor"/>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</si>
  <si>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</si>
  <si>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</si>
  <si>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</si>
  <si>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</si>
  <si>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</si>
  <si>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</si>
  <si>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</si>
  <si>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</si>
  <si>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</si>
  <si>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</si>
  <si>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</si>
  <si>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</si>
  <si>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</si>
  <si>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</si>
  <si>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</si>
  <si>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</si>
  <si>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</si>
  <si>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</si>
  <si>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</si>
  <si>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</si>
  <si>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</si>
  <si>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</si>
  <si>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</si>
  <si>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</si>
  <si>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</si>
  <si>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</si>
  <si>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</si>
  <si>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</si>
  <si>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</si>
  <si>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</si>
  <si>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</si>
  <si>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</si>
  <si>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</si>
  <si>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</si>
  <si>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</si>
  <si>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</si>
  <si>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</si>
  <si>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</si>
  <si>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</si>
  <si>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</si>
  <si>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</si>
  <si>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</si>
  <si>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</si>
  <si>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</si>
  <si>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</si>
  <si>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</si>
  <si>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</si>
  <si>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</si>
  <si>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</si>
  <si>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</si>
  <si>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</si>
  <si>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</si>
  <si>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</si>
  <si>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</si>
  <si>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</si>
  <si>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</si>
  <si>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</si>
  <si>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</si>
  <si>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</si>
  <si>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</si>
  <si>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</si>
  <si>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</si>
  <si>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</si>
  <si>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</si>
  <si>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</si>
  <si>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</si>
  <si>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</si>
  <si>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</si>
  <si>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</si>
  <si>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</si>
  <si>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</si>
  <si>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</si>
  <si>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</si>
  <si>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</si>
  <si>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</si>
  <si>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</si>
  <si>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</si>
  <si>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</si>
  <si>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</si>
  <si>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</si>
  <si>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</si>
  <si>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</si>
  <si>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</si>
  <si>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</si>
  <si>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</si>
  <si>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</si>
  <si>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</si>
  <si>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</si>
  <si>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</si>
  <si>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</si>
  <si>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</si>
  <si>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</si>
  <si>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</si>
  <si>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</si>
  <si>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</si>
  <si>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</si>
  <si>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</si>
  <si>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</si>
  <si>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</si>
  <si>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</si>
  <si>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</si>
  <si>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</si>
  <si>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</si>
  <si>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</si>
  <si>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</si>
  <si>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</si>
  <si>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</si>
  <si>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</si>
  <si>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</si>
  <si>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</si>
  <si>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</si>
  <si>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</si>
  <si>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</si>
  <si>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</si>
  <si>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</si>
  <si>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</si>
  <si>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</si>
  <si>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</si>
  <si>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</si>
  <si>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</si>
  <si>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</si>
  <si>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</si>
  <si>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</si>
  <si>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</si>
  <si>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</si>
  <si>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</si>
  <si>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</si>
  <si>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</si>
  <si>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</si>
  <si>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</si>
  <si>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</si>
  <si>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</si>
  <si>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</si>
  <si>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</si>
  <si>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</si>
  <si>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</si>
  <si>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</si>
  <si>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</si>
  <si>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</si>
  <si>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</si>
  <si>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</si>
  <si>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</si>
  <si>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</si>
  <si>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</si>
  <si>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</si>
  <si>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</si>
  <si>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</si>
  <si>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</si>
  <si>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</si>
  <si>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</si>
  <si>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</si>
  <si>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</si>
  <si>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</si>
  <si>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</si>
  <si>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</si>
  <si>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</si>
  <si>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</si>
  <si>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</si>
  <si>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</si>
  <si>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</si>
  <si>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</si>
  <si>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</si>
  <si>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</si>
  <si>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</si>
  <si>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</si>
  <si>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</si>
  <si>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</si>
  <si>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</si>
  <si>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</si>
  <si>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</si>
  <si>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</si>
  <si>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</si>
  <si>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</si>
  <si>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</si>
  <si>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</si>
  <si>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</si>
  <si>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</si>
  <si>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</si>
  <si>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</si>
  <si>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</si>
  <si>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</si>
  <si>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</si>
  <si>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</si>
  <si>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</si>
  <si>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</si>
  <si>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</si>
  <si>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</si>
  <si>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</si>
  <si>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</si>
  <si>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</si>
  <si>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</si>
  <si>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</si>
  <si>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</si>
  <si>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</si>
  <si>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</si>
  <si>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</si>
  <si>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</si>
  <si>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</si>
  <si>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</si>
  <si>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</si>
  <si>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</si>
  <si>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</si>
  <si>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</si>
  <si>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</si>
  <si>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</si>
  <si>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</si>
  <si>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</si>
  <si>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</si>
  <si>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</si>
  <si>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</si>
  <si>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</si>
  <si>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</si>
  <si>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</si>
  <si>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</si>
  <si>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</si>
  <si>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</si>
  <si>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</si>
  <si>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</si>
  <si>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</si>
  <si>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</si>
  <si>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</si>
  <si>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</si>
  <si>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</si>
  <si>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</si>
  <si>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</si>
  <si>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</si>
  <si>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</si>
  <si>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</si>
  <si>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</si>
  <si>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</si>
  <si>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</si>
  <si>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</si>
  <si>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</si>
  <si>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</si>
  <si>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</si>
  <si>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</si>
  <si>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</si>
  <si>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</si>
  <si>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</si>
  <si>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</si>
  <si>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</si>
  <si>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</si>
  <si>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</si>
  <si>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</si>
  <si>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</si>
  <si>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</si>
  <si>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</si>
  <si>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</si>
  <si>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</si>
  <si>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</si>
  <si>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</si>
  <si>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</si>
  <si>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</si>
  <si>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</si>
  <si>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</si>
  <si>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</si>
  <si>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</si>
  <si>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</si>
  <si>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</si>
  <si>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</si>
  <si>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</si>
  <si>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</si>
  <si>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</si>
  <si>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</si>
  <si>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</si>
  <si>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</si>
  <si>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</si>
  <si>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</si>
  <si>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</si>
  <si>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</si>
  <si>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</si>
  <si>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</si>
  <si>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</si>
  <si>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</si>
  <si>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</si>
  <si>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</si>
  <si>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</si>
  <si>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</si>
  <si>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</si>
  <si>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</si>
  <si>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</si>
  <si>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</si>
  <si>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</si>
  <si>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</si>
  <si>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</si>
  <si>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</si>
  <si>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</si>
  <si>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</si>
  <si>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</si>
  <si>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</si>
  <si>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</si>
  <si>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</si>
  <si>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</si>
  <si>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</si>
  <si>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</si>
  <si>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</si>
  <si>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</si>
  <si>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</si>
  <si>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</si>
  <si>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</si>
  <si>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</si>
  <si>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</si>
  <si>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</si>
  <si>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</si>
  <si>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</si>
  <si>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</si>
  <si>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</si>
  <si>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</si>
  <si>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</si>
  <si>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</si>
  <si>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</si>
  <si>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</si>
  <si>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</si>
  <si>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</si>
  <si>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</si>
  <si>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</si>
  <si>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</si>
  <si>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</si>
  <si>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</si>
  <si>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</si>
  <si>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</si>
  <si>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</si>
  <si>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</si>
  <si>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</si>
  <si>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</si>
  <si>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</si>
  <si>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</si>
  <si>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</si>
  <si>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</si>
  <si>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</si>
  <si>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</si>
  <si>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</si>
  <si>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</si>
  <si>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</si>
  <si>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</si>
  <si>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</si>
  <si>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</si>
  <si>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</si>
  <si>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</si>
  <si>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</si>
  <si>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</si>
  <si>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</si>
  <si>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</si>
  <si>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</si>
  <si>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</si>
  <si>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</si>
  <si>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</si>
  <si>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</si>
  <si>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</si>
  <si>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</si>
  <si>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</si>
  <si>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</si>
  <si>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</si>
  <si>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</si>
  <si>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</si>
  <si>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</si>
  <si>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</si>
  <si>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</si>
  <si>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</si>
  <si>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</si>
  <si>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</si>
  <si>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</si>
  <si>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</si>
  <si>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</si>
  <si>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</si>
  <si>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</si>
  <si>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</si>
  <si>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</si>
  <si>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</si>
  <si>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</si>
  <si>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</si>
  <si>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</si>
  <si>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</si>
  <si>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</si>
  <si>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</si>
  <si>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</si>
  <si>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</si>
  <si>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</si>
  <si>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</si>
  <si>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</si>
  <si>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</si>
  <si>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</si>
  <si>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</si>
  <si>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</si>
  <si>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</si>
  <si>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</si>
  <si>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</si>
  <si>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</si>
  <si>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</si>
  <si>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</si>
  <si>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</si>
  <si>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</si>
  <si>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</si>
  <si>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</si>
  <si>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</si>
  <si>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</si>
  <si>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</si>
  <si>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</si>
  <si>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</si>
  <si>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</si>
  <si>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</si>
  <si>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</si>
  <si>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</si>
  <si>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</si>
  <si>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</si>
  <si>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</si>
  <si>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</si>
  <si>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</si>
  <si>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</si>
  <si>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</si>
  <si>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</si>
  <si>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</si>
  <si>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</si>
  <si>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</si>
  <si>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</si>
  <si>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</si>
  <si>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</si>
  <si>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</si>
  <si>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</si>
  <si>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</si>
  <si>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</si>
  <si>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</si>
  <si>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</si>
  <si>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</si>
  <si>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</si>
  <si>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</si>
  <si>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</si>
  <si>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</si>
  <si>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</si>
  <si>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</si>
  <si>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</si>
  <si>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</si>
  <si>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</si>
  <si>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</si>
  <si>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</si>
  <si>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</si>
  <si>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</si>
  <si>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</si>
  <si>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</si>
  <si>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</si>
  <si>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</si>
  <si>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</si>
  <si>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</si>
  <si>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</si>
  <si>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</si>
  <si>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</si>
  <si>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</si>
  <si>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</si>
  <si>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</si>
  <si>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</si>
  <si>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</si>
  <si>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</si>
  <si>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</si>
  <si>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</si>
  <si>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</si>
  <si>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</si>
  <si>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</si>
  <si>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</si>
  <si>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</si>
  <si>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</si>
  <si>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</si>
  <si>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Budget détaillé de gestion des achats et des stocks - rentrant dans le budget détaillé globale (dans la monnaie de la subvention)</t>
  </si>
  <si>
    <t>Résumé des produits (monnaie  de subvention)</t>
  </si>
  <si>
    <t>Coût unitaire</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</si>
  <si>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</si>
  <si>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</si>
  <si>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</si>
  <si>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</si>
  <si>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</si>
  <si>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</si>
  <si>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</si>
  <si>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</si>
  <si>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theme="1"/>
        <rFont val="Calibri"/>
        <family val="2"/>
        <scheme val="minor"/>
      </rPr>
      <t>COLLER DES VALEURS</t>
    </r>
    <r>
      <rPr>
        <sz val="10"/>
        <color theme="1"/>
        <rFont val="Calibri"/>
        <family val="2"/>
        <scheme val="minor"/>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</si>
  <si>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</si>
  <si>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</si>
  <si>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</si>
  <si>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</si>
  <si>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</si>
  <si>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</si>
  <si>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</si>
  <si>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</si>
  <si>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</si>
  <si>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</si>
  <si>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</si>
  <si>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theme="1"/>
        <rFont val="Calibri"/>
        <family val="2"/>
        <charset val="204"/>
        <scheme val="minor"/>
      </rPr>
      <t xml:space="preserve">КАК ЗНАЧЕНИЯ </t>
    </r>
    <r>
      <rPr>
        <sz val="10"/>
        <color theme="1"/>
        <rFont val="Calibri"/>
        <family val="2"/>
        <charset val="204"/>
        <scheme val="minor"/>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</si>
  <si>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</si>
  <si>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</si>
  <si>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</si>
  <si>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</si>
  <si>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</si>
  <si>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</si>
  <si>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</si>
  <si>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</si>
  <si>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</si>
  <si>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</si>
  <si>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</si>
  <si>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</si>
  <si>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</si>
  <si>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</si>
  <si>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</si>
  <si>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</si>
  <si>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</si>
  <si>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</si>
  <si>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</si>
  <si>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</si>
  <si>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theme="1"/>
        <rFont val="Calibri"/>
        <family val="2"/>
        <scheme val="minor"/>
      </rPr>
      <t>COMO VALORES</t>
    </r>
    <r>
      <rPr>
        <sz val="10"/>
        <color theme="1"/>
        <rFont val="Calibri"/>
        <family val="2"/>
        <scheme val="minor"/>
      </rPr>
      <t xml:space="preserve"> (símbolo 123) para evitar crear enlaces entre los dos documentos. </t>
    </r>
  </si>
  <si>
    <t>Date</t>
  </si>
  <si>
    <t>Change</t>
  </si>
  <si>
    <t>- Updated ActivityConcat to hold each entry only once
- Made Setup language selection work with other than En</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</si>
  <si>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</si>
  <si>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</si>
  <si>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</si>
  <si>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</si>
  <si>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</si>
  <si>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</si>
  <si>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</si>
  <si>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</si>
  <si>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</si>
  <si>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</si>
  <si>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</si>
  <si>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</si>
  <si>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</si>
  <si>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</si>
  <si>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</si>
  <si>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</si>
  <si>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</si>
  <si>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</si>
  <si>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</si>
  <si>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</si>
  <si>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</si>
  <si>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</si>
  <si>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</si>
  <si>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</si>
  <si>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</si>
  <si>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</si>
  <si>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</si>
  <si>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</si>
  <si>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</si>
  <si>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</si>
  <si>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</si>
  <si>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</si>
  <si>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</si>
  <si>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</si>
  <si>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</si>
  <si>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</si>
  <si>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</si>
  <si>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</si>
  <si>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</si>
  <si>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</si>
  <si>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</si>
  <si>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</si>
  <si>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</si>
  <si>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</si>
  <si>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</si>
  <si>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</si>
  <si>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</si>
  <si>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</si>
  <si>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</si>
  <si>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</si>
  <si>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</si>
  <si>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</si>
  <si>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</si>
  <si>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</si>
  <si>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</si>
  <si>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</si>
  <si>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</si>
  <si>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Item No</t>
  </si>
  <si>
    <t>N ° de l'élement</t>
  </si>
  <si>
    <t>Implementation Period</t>
  </si>
  <si>
    <t>Période de mise en œuvre</t>
  </si>
  <si>
    <t>n.°  de articulo</t>
  </si>
  <si>
    <t>№ строки</t>
  </si>
  <si>
    <t>Период осуществления программы (гранта)</t>
  </si>
  <si>
    <t> Period de implementacion</t>
  </si>
  <si>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</si>
  <si>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</si>
  <si>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</si>
  <si>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</si>
  <si>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theme="1"/>
        <rFont val="Times New Roman"/>
        <family val="1"/>
      </rPr>
      <t xml:space="preserve">             </t>
    </r>
    <r>
      <rPr>
        <sz val="11"/>
        <color theme="1"/>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</si>
  <si>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theme="1"/>
        <rFont val="Times New Roman"/>
        <family val="1"/>
      </rPr>
      <t xml:space="preserve">             </t>
    </r>
    <r>
      <rPr>
        <sz val="11"/>
        <color theme="1"/>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</si>
  <si>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</si>
  <si>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theme="1"/>
        <rFont val="Times New Roman"/>
        <family val="1"/>
      </rPr>
      <t> </t>
    </r>
    <r>
      <rPr>
        <sz val="11"/>
        <color theme="1"/>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</si>
  <si>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theme="1"/>
        <rFont val="Times New Roman"/>
        <family val="1"/>
      </rPr>
      <t> </t>
    </r>
    <r>
      <rPr>
        <sz val="11"/>
        <color theme="1"/>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</si>
  <si>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</si>
  <si>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</si>
  <si>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</si>
  <si>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rgb="FF222222"/>
        <rFont val="Calibri"/>
        <family val="2"/>
        <scheme val="minor"/>
      </rPr>
      <t>“Products Summary” (Сводная информация о продуктах (в валюте гранта))</t>
    </r>
    <r>
      <rPr>
        <sz val="10"/>
        <color theme="1"/>
        <rFont val="Calibri"/>
        <family val="2"/>
        <scheme val="minor"/>
      </rPr>
      <t xml:space="preserve"> и </t>
    </r>
    <r>
      <rPr>
        <sz val="10"/>
        <color rgb="FF222222"/>
        <rFont val="Calibri"/>
        <family val="2"/>
        <scheme val="minor"/>
      </rPr>
      <t>“PSM Detailed Budget”</t>
    </r>
    <r>
      <rPr>
        <sz val="10"/>
        <color theme="1"/>
        <rFont val="Calibri"/>
        <family val="2"/>
        <scheme val="minor"/>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</si>
  <si>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</si>
  <si>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</si>
  <si>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theme="1"/>
        <rFont val="Times New Roman"/>
        <family val="1"/>
      </rPr>
      <t xml:space="preserve">         </t>
    </r>
    <r>
      <rPr>
        <sz val="10"/>
        <color theme="1"/>
        <rFont val="Calibri"/>
        <family val="2"/>
        <scheme val="minor"/>
      </rPr>
      <t>в каждой строке позиции "Pharmaceuticals" (Лекарственные препараты) и "</t>
    </r>
    <r>
      <rPr>
        <sz val="10"/>
        <color rgb="FF222222"/>
        <rFont val="Calibri"/>
        <family val="2"/>
        <scheme val="minor"/>
      </rPr>
      <t>Health Products &amp; Equipment</t>
    </r>
    <r>
      <rPr>
        <sz val="10"/>
        <color theme="1"/>
        <rFont val="Calibri"/>
        <family val="2"/>
        <scheme val="minor"/>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rgb="FF222222"/>
        <rFont val="Calibri"/>
        <family val="2"/>
        <scheme val="minor"/>
      </rPr>
      <t>Module</t>
    </r>
    <r>
      <rPr>
        <sz val="10"/>
        <color theme="1"/>
        <rFont val="Calibri"/>
        <family val="2"/>
        <scheme val="minor"/>
      </rPr>
      <t>" (D)), “Мероприятие” (</t>
    </r>
    <r>
      <rPr>
        <sz val="10"/>
        <color rgb="FF222222"/>
        <rFont val="Calibri"/>
        <family val="2"/>
        <scheme val="minor"/>
      </rPr>
      <t>Intervention,</t>
    </r>
    <r>
      <rPr>
        <sz val="10"/>
        <color theme="1"/>
        <rFont val="Calibri"/>
        <family val="2"/>
        <scheme val="minor"/>
      </rPr>
      <t xml:space="preserve"> (F)), “Категория затрат “ ("</t>
    </r>
    <r>
      <rPr>
        <sz val="10"/>
        <color rgb="FF222222"/>
        <rFont val="Calibri"/>
        <family val="2"/>
        <scheme val="minor"/>
      </rPr>
      <t>Product Category/Cost Input</t>
    </r>
    <r>
      <rPr>
        <sz val="10"/>
        <color theme="1"/>
        <rFont val="Calibri"/>
        <family val="2"/>
        <scheme val="minor"/>
      </rPr>
      <t>" (I)), Наименование продукта ("</t>
    </r>
    <r>
      <rPr>
        <sz val="10"/>
        <color rgb="FF222222"/>
        <rFont val="Calibri"/>
        <family val="2"/>
        <scheme val="minor"/>
      </rPr>
      <t>Product Name</t>
    </r>
    <r>
      <rPr>
        <sz val="10"/>
        <color theme="1"/>
        <rFont val="Calibri"/>
        <family val="2"/>
        <scheme val="minor"/>
      </rPr>
      <t>" (М)), “Спецификация” ("</t>
    </r>
    <r>
      <rPr>
        <sz val="10"/>
        <color rgb="FF222222"/>
        <rFont val="Calibri"/>
        <family val="2"/>
        <scheme val="minor"/>
      </rPr>
      <t>Specification</t>
    </r>
    <r>
      <rPr>
        <sz val="10"/>
        <color theme="1"/>
        <rFont val="Calibri"/>
        <family val="2"/>
        <scheme val="minor"/>
      </rPr>
      <t>" (О)) и “Получатель “ (</t>
    </r>
    <r>
      <rPr>
        <sz val="10"/>
        <color rgb="FF222222"/>
        <rFont val="Calibri"/>
        <family val="2"/>
        <scheme val="minor"/>
      </rPr>
      <t>Recipient</t>
    </r>
    <r>
      <rPr>
        <sz val="10"/>
        <color theme="1"/>
        <rFont val="Calibri"/>
        <family val="2"/>
        <scheme val="minor"/>
      </rPr>
      <t xml:space="preserve"> (Q)).</t>
    </r>
  </si>
  <si>
    <r>
      <t>·</t>
    </r>
    <r>
      <rPr>
        <sz val="7"/>
        <color theme="1"/>
        <rFont val="Times New Roman"/>
        <family val="1"/>
      </rPr>
      <t xml:space="preserve">         </t>
    </r>
    <r>
      <rPr>
        <sz val="10"/>
        <color theme="1"/>
        <rFont val="Calibri"/>
        <family val="2"/>
        <scheme val="minor"/>
      </rPr>
      <t>в каждой строке позиции "</t>
    </r>
    <r>
      <rPr>
        <sz val="10"/>
        <color rgb="FF222222"/>
        <rFont val="Calibri"/>
        <family val="2"/>
        <scheme val="minor"/>
      </rPr>
      <t>Other Pharma &amp; Health Products</t>
    </r>
    <r>
      <rPr>
        <sz val="10"/>
        <color theme="1"/>
        <rFont val="Calibri"/>
        <family val="2"/>
        <scheme val="minor"/>
      </rPr>
      <t>" (другие Лекарственные препараты предметы медицинского назначения) и "</t>
    </r>
    <r>
      <rPr>
        <sz val="10"/>
        <color rgb="FF222222"/>
        <rFont val="Calibri"/>
        <family val="2"/>
        <scheme val="minor"/>
      </rPr>
      <t>PSM costs</t>
    </r>
    <r>
      <rPr>
        <sz val="10"/>
        <color theme="1"/>
        <rFont val="Calibri"/>
        <family val="2"/>
        <scheme val="minor"/>
      </rPr>
      <t>" (расходы на УЗС), пользователь должен указать / выбрать значения в соответствующих ячейках в колонках "</t>
    </r>
    <r>
      <rPr>
        <sz val="10"/>
        <color rgb="FF222222"/>
        <rFont val="Calibri"/>
        <family val="2"/>
        <scheme val="minor"/>
      </rPr>
      <t>Module</t>
    </r>
    <r>
      <rPr>
        <sz val="10"/>
        <color theme="1"/>
        <rFont val="Calibri"/>
        <family val="2"/>
        <scheme val="minor"/>
      </rPr>
      <t>" (D) (Модуль), "</t>
    </r>
    <r>
      <rPr>
        <sz val="10"/>
        <color rgb="FF222222"/>
        <rFont val="Calibri"/>
        <family val="2"/>
        <scheme val="minor"/>
      </rPr>
      <t>Intervention</t>
    </r>
    <r>
      <rPr>
        <sz val="10"/>
        <color theme="1"/>
        <rFont val="Calibri"/>
        <family val="2"/>
        <scheme val="minor"/>
      </rPr>
      <t>" (F) (Интервенция), "</t>
    </r>
    <r>
      <rPr>
        <sz val="10"/>
        <color rgb="FF222222"/>
        <rFont val="Calibri"/>
        <family val="2"/>
        <scheme val="minor"/>
      </rPr>
      <t>Product Category/Cost Input</t>
    </r>
    <r>
      <rPr>
        <sz val="10"/>
        <color theme="1"/>
        <rFont val="Calibri"/>
        <family val="2"/>
        <scheme val="minor"/>
      </rPr>
      <t xml:space="preserve">"(I) (Категория продукта/Стоимость) и" </t>
    </r>
    <r>
      <rPr>
        <sz val="10"/>
        <color rgb="FF222222"/>
        <rFont val="Calibri"/>
        <family val="2"/>
        <scheme val="minor"/>
      </rPr>
      <t>Recipient</t>
    </r>
    <r>
      <rPr>
        <sz val="10"/>
        <color theme="1"/>
        <rFont val="Calibri"/>
        <family val="2"/>
        <scheme val="minor"/>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</si>
  <si>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</si>
  <si>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</si>
  <si>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</si>
  <si>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</si>
  <si>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</si>
  <si>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</si>
  <si>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</si>
  <si>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t>Delamanid</t>
  </si>
  <si>
    <t>Rifabutin</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</si>
  <si>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</si>
  <si>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</si>
  <si>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</si>
  <si>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</si>
  <si>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</si>
  <si>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</si>
  <si>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</si>
  <si>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</si>
  <si>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</si>
  <si>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</si>
  <si>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</si>
  <si>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</si>
  <si>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</si>
  <si>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</si>
  <si>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scheme val="minor"/>
      </rPr>
      <t>MM</t>
    </r>
    <r>
      <rPr>
        <sz val="10"/>
        <rFont val="Calibri"/>
        <family val="2"/>
        <scheme val="minor"/>
      </rPr>
      <t>/гггг)</t>
    </r>
  </si>
  <si>
    <r>
      <t>Дата окончания  гранта  (</t>
    </r>
    <r>
      <rPr>
        <sz val="8"/>
        <rFont val="Calibri"/>
        <family val="2"/>
        <scheme val="minor"/>
      </rPr>
      <t>MM</t>
    </r>
    <r>
      <rPr>
        <sz val="10"/>
        <rFont val="Calibri"/>
        <family val="2"/>
        <scheme val="minor"/>
      </rPr>
      <t>/гггг)</t>
    </r>
  </si>
  <si>
    <t>описание</t>
  </si>
  <si>
    <t>описание продукта</t>
  </si>
  <si>
    <t>Наименование продукта</t>
  </si>
  <si>
    <r>
      <t>iii)</t>
    </r>
    <r>
      <rPr>
        <sz val="7"/>
        <color theme="1"/>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</si>
  <si>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rPr>
        <sz val="7"/>
        <color theme="1"/>
        <rFont val="Times New Roman"/>
        <family val="1"/>
      </rPr>
      <t>-     Pour chaque élement sur "Pharmaceuticals" et "Health Products &amp; Equipment", l'utilisateur doit indiquer/sélectionner des valeurs pour les cellules se trouvant sous</t>
    </r>
    <r>
      <rPr>
        <sz val="11"/>
        <color theme="1"/>
        <rFont val="Georgia"/>
        <family val="1"/>
      </rPr>
      <t xml:space="preserve"> “Module” (D), “Intervention” (F), “Element de coût” (I), “Description de l'activité” (M), “Spécification” (O) and “Récipiendaire” (Q),</t>
    </r>
  </si>
  <si>
    <r>
      <rPr>
        <sz val="7"/>
        <color theme="1"/>
        <rFont val="Times New Roman"/>
        <family val="1"/>
      </rPr>
      <t>-     Pour chaque élément sous</t>
    </r>
    <r>
      <rPr>
        <sz val="11"/>
        <color theme="1"/>
        <rFont val="Georgia"/>
        <family val="1"/>
      </rPr>
      <t xml:space="preserve"> “Other Pharma &amp; Health Products” and “PSM costs”, l'utilisateur doit indiquer/sélectionner des valeurs pour les cellules pertinents sous les colonnes “Module” (D), “Intervention” (F), “Element de coût” (I) and “Récipiendaire” (Q),   </t>
    </r>
  </si>
  <si>
    <t>Programmes de prévention destinés à la population générale</t>
  </si>
  <si>
    <t>Programas de prevención para la población general</t>
  </si>
  <si>
    <t>Профилактические программы для населения в целом</t>
  </si>
  <si>
    <t>Comprehensive prevention programs for MSM</t>
  </si>
  <si>
    <t>Programmes de prévention complets destinés aux hommes ayant des rapports sexuels avec des hommes (HSH)</t>
  </si>
  <si>
    <t>Programas de prevención integral para hombres que tienen relaciones sexuales con hombres</t>
  </si>
  <si>
    <t>Комплексные программы профилактики для МСМ</t>
  </si>
  <si>
    <t>Comprehensive prevention programs for sex workers and their clients</t>
  </si>
  <si>
    <t xml:space="preserve">Programmes de prévention complets destinés aux professionnels du sexe et à leurs clients </t>
  </si>
  <si>
    <t>Programas de prevención integral para trabajadores del sexo y sus clientes</t>
  </si>
  <si>
    <t>Комплексные программы профилактики для работников секс-бизнса и их клиентов</t>
  </si>
  <si>
    <t>Comprehensive prevention programs for people who inject drugs (PWID) and their partners</t>
  </si>
  <si>
    <t>Programmes de prévention complets destinés aux usagers de drogues injectables et à leurs partenaires</t>
  </si>
  <si>
    <t>Programas de prevención integral para personas que se inyectan drogas y sus parejas</t>
  </si>
  <si>
    <t>Комплексные программы профилактики для потребителей инъекционных наркотиков (ПИН) и их партнеров</t>
  </si>
  <si>
    <t>Comprehensive prevention programs for TGs</t>
  </si>
  <si>
    <t xml:space="preserve">Programmes de prévention complets destinés aux transgenres </t>
  </si>
  <si>
    <t>Programas de prevención integral para personas transgénero</t>
  </si>
  <si>
    <t>Комплексные программы профилактики для трансгендных лиц</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</si>
  <si>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</si>
  <si>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</si>
  <si>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</si>
  <si>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Комплексные программы для людей, находящихся в местах лишения свободы и других учреждениях закрытого типа</t>
  </si>
  <si>
    <t>Prevention programs for other vulnerable populations</t>
  </si>
  <si>
    <t>Programmes de prévention destinés aux autres populations vulnérables</t>
  </si>
  <si>
    <t>Programas de prevención para otras poblaciones vulnerables</t>
  </si>
  <si>
    <t>Комплексные программы для других уязвимых групп населения</t>
  </si>
  <si>
    <t>Programmes de prévention destinés aux adolescents et aux jeunes, scolarisés ou non</t>
  </si>
  <si>
    <t>Programas de prevención para adolescentes y jóvenes, dentro y fuera de los centros educativos</t>
  </si>
  <si>
    <t>Программы профилактики для подростков и молодежи, посещающих школу или не охваченных школьным образованием</t>
  </si>
  <si>
    <t>Prévention de la transmission de la mère à l'enfant (PTME)</t>
  </si>
  <si>
    <t>Профилактика передачи ВИЧ от матери ребенку (ППМР)</t>
  </si>
  <si>
    <t>HIV Testing Services</t>
  </si>
  <si>
    <t>Services de dépistage du VIH</t>
  </si>
  <si>
    <t>Servicios de pruebas de VIH</t>
  </si>
  <si>
    <t>Услуги по тестированию на ВИЧ</t>
  </si>
  <si>
    <t>Лечение, уход и поддержка</t>
  </si>
  <si>
    <t>TB/VIH</t>
  </si>
  <si>
    <t>Programs to reduce human rights-related barriers to HIV services</t>
  </si>
  <si>
    <t>Programmes visant à réduire les obstacles liés aux droits humains qui entravent l’accès aux services VIH</t>
  </si>
  <si>
    <t>Programas para eliminar los obstáculos relacionados con los derechos humanos en los servicios de VIH</t>
  </si>
  <si>
    <t>Программы снижения барьеров связанных с правами человека и услугами в области ВИЧ</t>
  </si>
  <si>
    <t>Gestion des subventions</t>
  </si>
  <si>
    <t>Борьба с переносчиками</t>
  </si>
  <si>
    <t>Ведение пациентов</t>
  </si>
  <si>
    <t>Конкретные профилактические мероприятия (КПМ)</t>
  </si>
  <si>
    <t>RSSH: Procurement and supply chain management systems</t>
  </si>
  <si>
    <t>Systèmes de santé résiliants et pérennes : systèmes de gestion des achats et de la chaîne d'approvisionnement</t>
  </si>
  <si>
    <t>SSRS: Sistemas de gestión de la cadena de adquisiciones y suministros</t>
  </si>
  <si>
    <t>ЖУССЗ: Системы управления закупками и снабжением</t>
  </si>
  <si>
    <t>RSSH: Health management information systems and M&amp;E</t>
  </si>
  <si>
    <t>Systèmes de santé résiliants et pérennes : système de gestion de l'information sanitaire et suivi et évaluation</t>
  </si>
  <si>
    <t>SSRS: Sistema de Información sobre la Gestión Sanitaria y Seguimiento y Evaluación</t>
  </si>
  <si>
    <t>ЖУССЗ: Информационные системы управления здравоохранением и мониторинг и оценка</t>
  </si>
  <si>
    <t>RSSH: Human resources for health (HRH), including community health workers</t>
  </si>
  <si>
    <t>Systèmes de santé résiliants et pérennes : ressources humaines pour la santé, y compris agents de santé communautaires</t>
  </si>
  <si>
    <t>SSRS: Recursos humanos para la salud, incluidos trabajadores de salud comunitarios</t>
  </si>
  <si>
    <t>ЖУССЗ: Людские ресурсы для  здравоохранения (ЛРЗ), включая медработников на уровне сообщества</t>
  </si>
  <si>
    <t>RSSH: Integrated service delivery and quality improvement</t>
  </si>
  <si>
    <t>Systèmes de santé résiliants et pérennes : prestation de services intégrés et amélioration de la qualité</t>
  </si>
  <si>
    <t>SSRS: Prestación de servicios integrados y mejora de la calidad</t>
  </si>
  <si>
    <t>ЖУССЗ: Предоставление комплексных услуг и повышение качества</t>
  </si>
  <si>
    <t>RSSH: Financial management systems</t>
  </si>
  <si>
    <t>Systèmes de santé résiliants et pérenne : système de gestion financière</t>
  </si>
  <si>
    <t>SSRS:  Sistemas de gestión financiera</t>
  </si>
  <si>
    <t>ЖУССЗ: Системы финансового управления</t>
  </si>
  <si>
    <t>RSSH: National health strategies</t>
  </si>
  <si>
    <t>Systèmes de santé résiliants et pérennes : stratégies nationales de santé</t>
  </si>
  <si>
    <t xml:space="preserve">SSRS: Estrategias nacionales de salud </t>
  </si>
  <si>
    <t>ЖУССЗ 6. Национальные стратегии в области здравоохранения</t>
  </si>
  <si>
    <t>RSSH: Community responses and systems</t>
  </si>
  <si>
    <t>Systèmes de santé résilients et pérennes : ripostes et systèmes communautaires</t>
  </si>
  <si>
    <t>SSRS:  Respuestas y sistemas comunitarios</t>
  </si>
  <si>
    <t>ЖУССЗ: Ответные меры и системы на базе сообществ</t>
  </si>
  <si>
    <t>Уход в связи с ТБ и профилактика ТБ</t>
  </si>
  <si>
    <t>МЛУ-ТБ</t>
  </si>
  <si>
    <t>Behavioral interventions as part of programs for general population</t>
  </si>
  <si>
    <t>Мероприятия, направленные на изменение поведения, в рамках программ для населения в целом</t>
  </si>
  <si>
    <t>Распространение презервативов в рамках программ для населения в целом</t>
  </si>
  <si>
    <t>Diagnosis and treatment of STIs and other sexual health services for general population</t>
  </si>
  <si>
    <t>Diagnóstico y tratamiento de ITS y otros servicios de salud sexual y reproductiva para la población general</t>
  </si>
  <si>
    <t>Диагностика и лечение ИППП и другие услуги в области сексуального здоровья для общего населения</t>
  </si>
  <si>
    <t>Paquet d'interventions pour les orphelins et les enfants vulnérables (OEV)</t>
  </si>
  <si>
    <t>Пакет мероприятий для сирот и уязвимых детей (СУД)</t>
  </si>
  <si>
    <t>Linkages between HIV programs and RMNCH</t>
  </si>
  <si>
    <t>Liens entre les programmes de lutte contre le VIH, et la santé reproductive maternelle, néonatale et infantile</t>
  </si>
  <si>
    <t>Vínculos entre programas de VIH y la salud sexual y reproductiva, materna, neonatal e infantil</t>
  </si>
  <si>
    <t>Согласование программ по ВИЧ и мер в области репродуктивного здоровья, здоровья матерей, новорожденных и детей (РЗМНД)</t>
  </si>
  <si>
    <t>Gender-based violence prevention and treatment programs for general population</t>
  </si>
  <si>
    <t>Programmes de prévention et de traitement de la violence basée sur le genre</t>
  </si>
  <si>
    <t>Programas de prevención y tratamiento de la violencia de género</t>
  </si>
  <si>
    <t>Программы профилактики гендерного насилия и лечения</t>
  </si>
  <si>
    <t>Other intervention(s) for general population</t>
  </si>
  <si>
    <t>Autres interventions réalisées auprès de la population générale</t>
  </si>
  <si>
    <t>Otras intervenciones para la población general</t>
  </si>
  <si>
    <t>Другие мероприятия для общего населения</t>
  </si>
  <si>
    <t>Community empowerment for sex workers</t>
  </si>
  <si>
    <t>Autonomisation communautaire parmi les professionnels du sexe</t>
  </si>
  <si>
    <t>Empoderamiento de las comunidades a favor de los trabajadores del sexo</t>
  </si>
  <si>
    <t>Расширение прав и возможностей работников секс-бизнеса на уровне сообществ</t>
  </si>
  <si>
    <t>Addressing stigma, discrimination and violence against sex workers</t>
  </si>
  <si>
    <t>Lutte contre la stigmatisation, la discrimination et la violence contre les professionnels du sexe</t>
  </si>
  <si>
    <t>Abordar el estigma, la discriminación y la violencia contra los trabajadores del sexo</t>
  </si>
  <si>
    <t>Борьба со стигмой, дискриминацией и насилием в отношении работников секс-бизнеса</t>
  </si>
  <si>
    <t>Behavioral interventions for sex workers</t>
  </si>
  <si>
    <t>Interventions pour le changement de comportement ciblant les professionnels du sexe</t>
  </si>
  <si>
    <t>Intervenciones conductuales para trabajadores del sexo</t>
  </si>
  <si>
    <t>Мероприятия, направленные на изменение поведения работников секс-бизнеса</t>
  </si>
  <si>
    <t>Condoms and lubricant programming for sex workers</t>
  </si>
  <si>
    <t>Interventions relatives aux préservatifs et aux lubrifiants pour les professionnels du sexe</t>
  </si>
  <si>
    <t>Programas de preservativos y lubricantes para trabajadores del sexo</t>
  </si>
  <si>
    <t>Программы распространения презервативов и лубрикантов для работников секс-бизнеса</t>
  </si>
  <si>
    <t>Pre-exposure prophylaxis (PrEP) for sex workers</t>
  </si>
  <si>
    <t>Prophylaxie préexposition (PrEP)</t>
  </si>
  <si>
    <t>Profilaxis previa a la exposición</t>
  </si>
  <si>
    <t>Доконтактная профилактика (ДКП)</t>
  </si>
  <si>
    <t>Harm reduction interventions for sex workers who inject drugs</t>
  </si>
  <si>
    <t>Interventions de réduction des risques parmi les professionnels du sexe usagers des drogues injectables</t>
  </si>
  <si>
    <t>Intervenciones de reducción de daños para trabajadores del sexo que se inyectan drogas</t>
  </si>
  <si>
    <t>Мероприятия по снижению вреда для работников секс-бизнеса, употребляющих инъекционные наркотики</t>
  </si>
  <si>
    <t>HIV testing services for sex workers</t>
  </si>
  <si>
    <t>Services de dépistage du VIH destinés aux professionnels du sexe</t>
  </si>
  <si>
    <t>Servicios de pruebas de VIH para trabajadores del sexo</t>
  </si>
  <si>
    <t>Услуги по тестированию на ВИЧ для работников секс-индустрии</t>
  </si>
  <si>
    <t>Diagnosis and treatment of STIs and other sexual and reproductive health services for sex workers</t>
  </si>
  <si>
    <t>Diagnostic et traitement des IST et autres services liés à la santé sexuelle et reproductive pour les professionnels du sexe</t>
  </si>
  <si>
    <t>Diagnóstico y tratamiento de ITS y otros servicios de salud sexual y reproductiva para trabajadores del sexo</t>
  </si>
  <si>
    <t>Диагностика и лечение ИППП и другие услуги в области сексуального здоровья для работников секс-бизнеса</t>
  </si>
  <si>
    <t>Prevention and management of coinfections and co-morbidities for sex workers</t>
  </si>
  <si>
    <t>Prévention et gestion des co-infections et des comorbidités</t>
  </si>
  <si>
    <t>Prevención y tratamiento de coinfecciones y comorbilidades</t>
  </si>
  <si>
    <t>Профилактика и лечение сопутствующих инфекций и сопутствующих заболеваний</t>
  </si>
  <si>
    <t>Interventions for young people who sell sex</t>
  </si>
  <si>
    <t>Interventions destinées aux jeunes ayant des rapports sexuels payants</t>
  </si>
  <si>
    <t>Intervenciones para jóvenes trabajadores del sexo</t>
  </si>
  <si>
    <t>Мероприятия в отношении молодых людей, предоставляющиех услуги секса за плату</t>
  </si>
  <si>
    <t>Other intervention(s) for sex workers and their clients</t>
  </si>
  <si>
    <t>Autres interventions ciblant les professionnels du sexe et leurs clients</t>
  </si>
  <si>
    <t>Otras intervenciones para profesionales del sexo y sus clientes</t>
  </si>
  <si>
    <t>Другие мероприятия в отношении работников секс-бизнеса и их клиентов</t>
  </si>
  <si>
    <t>Community empowerment for PWID</t>
  </si>
  <si>
    <t>Autonomisation communautaire parmi usagers de drogues injectables</t>
  </si>
  <si>
    <t>Empoderamiento de las comunidades a favor de personas que se inyectan drogas</t>
  </si>
  <si>
    <t>Расширение прав и возможностей ПИН на уровне сообществ</t>
  </si>
  <si>
    <t>Addressing stigma, discrimination and violence against PWID</t>
  </si>
  <si>
    <t>Lutte contre la stigmatisation, la discrimination et la violence contre les consommateurs de drogues injectables</t>
  </si>
  <si>
    <t>Abordar el estigma, la discriminación y la violencia contra personas que se inyectan drogas</t>
  </si>
  <si>
    <t>Борьба со стигмой дискриминацией и насилием в отношении ПИН</t>
  </si>
  <si>
    <t>Behavioral interventions for PWID</t>
  </si>
  <si>
    <t>Interventions pour le changement de comportement ciblant les usagers de drogues injectables</t>
  </si>
  <si>
    <t>Intervenciones conductuales para personas que se inyectan drogas</t>
  </si>
  <si>
    <t>Мероприятия, направленные на изменение поведения, для ПИН</t>
  </si>
  <si>
    <t>Condoms and lubricant programming for PWID</t>
  </si>
  <si>
    <t>Interventions relatives aux préservatifs et aux lubrifiants pour les consommateurs de drogues injectables</t>
  </si>
  <si>
    <t>Programas de preservativos y lubricantes para personas que se inyectan drogas</t>
  </si>
  <si>
    <t>Программы распространения презервативов и лубрикантов для ПИН</t>
  </si>
  <si>
    <t>Overdose prevention and management</t>
  </si>
  <si>
    <t>Prévention et gestion des overdoses</t>
  </si>
  <si>
    <t>Prevención y tratamiento de la sobredosis</t>
  </si>
  <si>
    <t>Котроль и предупреждение передозировки</t>
  </si>
  <si>
    <t>HIV testing services for PWID</t>
  </si>
  <si>
    <t>Services de dépistage du VIH destinés aux usagers de drogues injectables</t>
  </si>
  <si>
    <t>Servicios de pruebas de VIH para personas que se inyectan drogas</t>
  </si>
  <si>
    <t>Услуги по тестированию на ВИЧ для ПИН</t>
  </si>
  <si>
    <t>Diagnosis and treatment of STIs and other sexual health services for PWID</t>
  </si>
  <si>
    <t>Diagnóstico y tratamiento de ITS y otros servicios de salud sexual y reproductiva para personas que se inyectan drogas</t>
  </si>
  <si>
    <t>Диагностика и лечение ИППП и другие услуги в области сексуального здоровья для ПИН</t>
  </si>
  <si>
    <t>Needle and Syringe programs for PWID and their partners</t>
  </si>
  <si>
    <t>Interventions liés aux aiguilles et aux seringues destinés aux usagers de drogues injectables et à leurs partenaires</t>
  </si>
  <si>
    <t>Programas de agujas y jeringas para personas que se inyectan drogas y sus parejas</t>
  </si>
  <si>
    <t>Программы обмена игл и шприцев для ПИН и их партнеров</t>
  </si>
  <si>
    <t>OST and other drug dependence treatment for PWID</t>
  </si>
  <si>
    <t>Traitements de substitution aux opiacés et autres traitements de la dépendance pour lesusagers de drogues injectables</t>
  </si>
  <si>
    <t>Terapia de sustitución de opiáceos y otros tratamientos para la drogodependencia de personas que se inyectan drogas</t>
  </si>
  <si>
    <t>Опиоидная заместительная терапия (ОЗТ) и другие методы лечения наркозависимости для ПИН</t>
  </si>
  <si>
    <t>Prevention and management of coinfections and co-morbidities for PWID</t>
  </si>
  <si>
    <t>Interventions for young people who inject drugs</t>
  </si>
  <si>
    <t>Interventions destinées aux jeunes usagers de drogues injectables</t>
  </si>
  <si>
    <t>Intervenciones para jóvenes que se inyectan drogas</t>
  </si>
  <si>
    <t>Мероприятия в отношении молодых людей, употребляющих инъекционные наркотики</t>
  </si>
  <si>
    <t>Other intervention(s) for IDUs and their partners</t>
  </si>
  <si>
    <t>Autres interventions ciblant les usagers de drogues injectables et de leurs partenaires</t>
  </si>
  <si>
    <t>Otras intervenciones para consumidores de drogas inyectables y sus parejas</t>
  </si>
  <si>
    <t>Другие мероприятия в отношении ПИН и их партнеров</t>
  </si>
  <si>
    <t>Behavioral interventions for other vulnerable populations</t>
  </si>
  <si>
    <t xml:space="preserve">Interventions pour le changement de comportement parmi les autres populations vulnérables </t>
  </si>
  <si>
    <t>Intervenciones conductuales para otras poblaciones vulnerables</t>
  </si>
  <si>
    <t>Мероприятия, направленные на изменение поведения, для других уязвимых групп населения</t>
  </si>
  <si>
    <t>Male and female condoms for other vulnerable populations</t>
  </si>
  <si>
    <t>Préservatifs féminins et masculins pour les autres populations vulnérables</t>
  </si>
  <si>
    <t>Preservativos masculinos y femeninos para otras poblaciones vulnerables</t>
  </si>
  <si>
    <t>Мужские и женские презервативы для других уязвимых групп населения</t>
  </si>
  <si>
    <t>HIV testing services for other vulnerable populations</t>
  </si>
  <si>
    <t>Services de dépistage du VIH destinés aux autres populations vulnérables</t>
  </si>
  <si>
    <t>Servicios de pruebas de VIH para otras poblaciones vulnerables</t>
  </si>
  <si>
    <t>Услуги по тестированию на ВИЧ для других уязвимых групп населения</t>
  </si>
  <si>
    <t>Diagnosis and treatment of STIs and other sexual health services for other vulnerable populations</t>
  </si>
  <si>
    <t>Diagnostic et traitement des IST et autres services liés à la santé sexuelle pour les autres populations vulnérables</t>
  </si>
  <si>
    <t>Diagnóstico y tratamiento de ITS y otros servicios de salud sexual y reproductiva para otras poblaciones vulnerables</t>
  </si>
  <si>
    <t>Диагностика и лечение ИППП и другие услуги в области сексуального здоровья для других уязвимых групп населения</t>
  </si>
  <si>
    <t>Other intervention(s) for other vulnerable populations</t>
  </si>
  <si>
    <t>Autres interventions ciblant les autres populations vulnérables</t>
  </si>
  <si>
    <t>Otras intervenciones para otras poblaciones vulnerables</t>
  </si>
  <si>
    <t>Другие мероприятия для других уязвимых групп населения</t>
  </si>
  <si>
    <t>Intervenciones para cambio del comportamiento como parte de programas para adolescentes y jóvenes</t>
  </si>
  <si>
    <t>Мероприятия, направленные на изменение поведения, в рамках программ для подростков и молодежи</t>
  </si>
  <si>
    <t>Male and Female condoms for adolescents and youth, in and out of school</t>
  </si>
  <si>
    <t>Préservatifs féminins et masculins pour les adolescents et les jeunes, scolarisés ou non</t>
  </si>
  <si>
    <t>Preservativos masculinos y femeninos para adolescentes y jóvenes, dentro y fuera de los centros educativos</t>
  </si>
  <si>
    <t>Мужские и женские презервативы для подростков и молодежи, посещающих школу или не охваченных школьным образованием</t>
  </si>
  <si>
    <t>Gender-based violence prevention and treatment programs for adolescents and youth</t>
  </si>
  <si>
    <t>Interventions de prévention et de traitement de la violence basée sur le genre</t>
  </si>
  <si>
    <t>Программы профилактики гендерного насилия и соответствующего лечения</t>
  </si>
  <si>
    <t>Pre-exposure prophylaxis (PrEP) for adolescents and youth</t>
  </si>
  <si>
    <t>Prophylaxie préexposition (PrEP) par voie orale</t>
  </si>
  <si>
    <t>Оральная доконтактная профилактика (ДКП)</t>
  </si>
  <si>
    <t>HIV testing services for adolescents and youth, in and out of school</t>
  </si>
  <si>
    <t>Services de dépistage du VIH destinés aux adolescents et aux jeunes, scolarisés ou non</t>
  </si>
  <si>
    <t>Servicios de pruebas de VIH para adolescentes y jóvenes, dentro y fuera de los centros educativos</t>
  </si>
  <si>
    <t>Услуги по тестированию на ВИЧ для подростков и молодежи, посещающих школу или не охваченных школьным образованием</t>
  </si>
  <si>
    <t>Community mobilization and norms change</t>
  </si>
  <si>
    <t>Mobilisation communautaire et changement des normes</t>
  </si>
  <si>
    <t>Movilización comunitaria y cambio de normas</t>
  </si>
  <si>
    <t>Мобилизация сообществ и изменение норм</t>
  </si>
  <si>
    <t>Addressing stigma, discrimination and legal barriers to care for adolescents and youth</t>
  </si>
  <si>
    <t>Lutte contre la stigmatisation, la discrimination et les obstacles juridiques à l'accès aux soins</t>
  </si>
  <si>
    <t>Abordar el estigma, la discriminación y los obstáculos jurídicos en la atención</t>
  </si>
  <si>
    <t>Борьба со стигмой, дискриминацией и правовыми барьерами препятстювущим к доступу к програмам ухода</t>
  </si>
  <si>
    <t>Socioeconomic approaches</t>
  </si>
  <si>
    <t>Approches socio-économiques</t>
  </si>
  <si>
    <t>Enfoques socioeconómicos</t>
  </si>
  <si>
    <t>Социально-экономические подходы</t>
  </si>
  <si>
    <t>Linkages of HIV, RMNCH, and TB programs for adolescents, girls, and young women</t>
  </si>
  <si>
    <t>Liens entre les programmes de lutte contre le VIH, les programmes pour la de santé reproductive, maternelle, néonatale et infantile et les programmes de lutte contre la tuberculose, pour les filles, adolescentes et jeunes femmes</t>
  </si>
  <si>
    <t>Vínculos entre el VIH, la salud sexual y reproductiva, materna, neonatal e infantil y los programas de tuberculosis para adolescentes, niñas y mujeres jóvenes</t>
  </si>
  <si>
    <t>Согласование программ по ВИЧ, репродуктивному здоровью, здоровью матерей, новорожденных и детей (РЗМНД) и туберкулезу для подростков, девочек и молодых женщин</t>
  </si>
  <si>
    <t>Keeping girls in school</t>
  </si>
  <si>
    <t>Maintien des filles à l'école</t>
  </si>
  <si>
    <t>Mantener escolarizadas a las niñas</t>
  </si>
  <si>
    <t>Удержание девочек в школах</t>
  </si>
  <si>
    <t>Other intervention(s) for adolescent and youth</t>
  </si>
  <si>
    <t>Autres interventions ciblant les jeunes et les adolescents</t>
  </si>
  <si>
    <t>Другие мероприятия в отношении подростков и молодежи</t>
  </si>
  <si>
    <t>Volet 1 : prévention primaire de l'infection au VIH chez les femmes en âge de procréer</t>
  </si>
  <si>
    <t>Vertiente 1: Prevención primaria de la infección por el VIH en mujeres en edad reproductiva</t>
  </si>
  <si>
    <t>Компонент 1. Первичная профилактика ВИЧ среди женщин детородного возраста</t>
  </si>
  <si>
    <t>Vertiente 2: Prevención de embarazos no deseados en mujeres que viven con el VIH</t>
  </si>
  <si>
    <t>Компонент 2. Предупреждение нежелательной беременности женщин, живущих с ВИЧ</t>
  </si>
  <si>
    <t>Vertiente 3: Prevención de la transmisión vertical del VIH</t>
  </si>
  <si>
    <t>Компонент 3. Профилактика вертикальной передачи ВИЧ</t>
  </si>
  <si>
    <t>Prong 4: Treatment, care and support to mothers living with HIV, their children and families</t>
  </si>
  <si>
    <t>Vertiente 4: Atención, tratamiento y apoyo para madres que viven con el VIH, así como para sus hijos y familias</t>
  </si>
  <si>
    <t>Компонент 4. Лечение, уход и поддержка матерей, живущих с ВИЧ, их детей и семей</t>
  </si>
  <si>
    <t>Other intervention(s) for PMTCT</t>
  </si>
  <si>
    <t>Autres interventions de prévention de la transmission de la mère à l'enfant</t>
  </si>
  <si>
    <t>Otras intervenciones para PTMI</t>
  </si>
  <si>
    <t>Другие мероприятия в отношении ППМР</t>
  </si>
  <si>
    <t>HIV care</t>
  </si>
  <si>
    <t>Prise en charge du VIH</t>
  </si>
  <si>
    <t>Atención para el VIH</t>
  </si>
  <si>
    <t>Програми ухода за лицамы живущими с ВИЧ</t>
  </si>
  <si>
    <t>Differentiated ART service delivery</t>
  </si>
  <si>
    <t>Prestation de services différenciées pour les traitements antirétroviraux</t>
  </si>
  <si>
    <t xml:space="preserve">Prestación de servicios diferenciados de tratamiento antirretroviral </t>
  </si>
  <si>
    <t>Дифференцированное оказание услуг по АРТ</t>
  </si>
  <si>
    <t>Treatment monitoring - Drug resistance surveillance</t>
  </si>
  <si>
    <t>Suivi du traitement - Surveillance de la pharmacorésistance</t>
  </si>
  <si>
    <t>Seguimiento del tratamiento: vigilancia de la farmacorresistencia</t>
  </si>
  <si>
    <t>Мониторинг лечения – надзор за лекарственной устойчивостью</t>
  </si>
  <si>
    <t>Treatment monitoring - Viral load</t>
  </si>
  <si>
    <t>Suivi du traitement - Charge virale</t>
  </si>
  <si>
    <t>Seguimiento del tratamiento: carga vírica</t>
  </si>
  <si>
    <t>Мониторинг лечения – вирусная нагрузка</t>
  </si>
  <si>
    <t>Adherencia al tratamiento</t>
  </si>
  <si>
    <t>Приверженность к лечению</t>
  </si>
  <si>
    <t>Консультирование психо-социальная поддержка</t>
  </si>
  <si>
    <t>Other intervention(s) for treatment</t>
  </si>
  <si>
    <t>Autres interventions réalisées dans le cadre du traitement</t>
  </si>
  <si>
    <t>Otras intervenciones para tratamiento</t>
  </si>
  <si>
    <t>Другие мероприятия в целях лечения</t>
  </si>
  <si>
    <t>Выявление случаев больных и диагностика</t>
  </si>
  <si>
    <t>Engaging all care providers (TB care and prevention)</t>
  </si>
  <si>
    <t>Implicar a todos los proveedores de atención</t>
  </si>
  <si>
    <t>Prestación de atención comunitaria para la tuberculosis</t>
  </si>
  <si>
    <t>Предоставление ухода в связи с ТБ на уровне сообществ</t>
  </si>
  <si>
    <t>Key populations (TB care and prevention) - Prisoners</t>
  </si>
  <si>
    <t>Populations clés - prisonniers</t>
  </si>
  <si>
    <t>Poblaciones clave: personas privadas de libertad</t>
  </si>
  <si>
    <t>Ключевые группы населения – заключенные</t>
  </si>
  <si>
    <t>Key populations (TB care and prevention) - Others</t>
  </si>
  <si>
    <t>Populations clés - autres</t>
  </si>
  <si>
    <t>Poblaciones clave: otros</t>
  </si>
  <si>
    <t>Ключевые группы населения – другие</t>
  </si>
  <si>
    <t>Collaborative activities with other programs and sectors (TB care and prevention)</t>
  </si>
  <si>
    <t>Совместное оказание услуг с участием других программ и секторов</t>
  </si>
  <si>
    <t>Removing human rights and gender related barriers to TB care and prevention</t>
  </si>
  <si>
    <t>Suppression des obstacles liés aux droits humains et au genre qui entravent l'accès aux services de prévention et de prise en charge de la tuberculose</t>
  </si>
  <si>
    <t>Eliminar los obstáculos relacionados con los derechos humanos y el género en la atención y prevención de la tuberculosis</t>
  </si>
  <si>
    <t>Устранение факторов, связанных с правами человека и гендерными вопросами, препятствующих осуществлению ухода в связи с ТБ и профилактике ТБ</t>
  </si>
  <si>
    <t>Other TB care and prevention intervention(s)</t>
  </si>
  <si>
    <t>Interventions conjointes de lutte contre la tuberculose et le VIH</t>
  </si>
  <si>
    <t>Intervenciones colaborativas de tuberculosis y VIH</t>
  </si>
  <si>
    <t>Engaging all care providers (TB/HIV)</t>
  </si>
  <si>
    <t>Incorporar a todos los proveedores de servicios de salud</t>
  </si>
  <si>
    <t>Вовлечение всех поставщиков медицинских услуг</t>
  </si>
  <si>
    <t>Community TB/HIV care delivery</t>
  </si>
  <si>
    <t>Prestación de atención comunitaria para la tuberculosis y el VIH</t>
  </si>
  <si>
    <t>Предоставление ухода в связи с ТБ/ВИЧ на уровне сообществ</t>
  </si>
  <si>
    <t>Key populations (TB/HIV) - Prisoners</t>
  </si>
  <si>
    <t>Populations clés - prisonniers ou personnes se trouvant dans d'autres lieux fermés</t>
  </si>
  <si>
    <t>Poblaciones clave: personas privadas de libertad en centros penitenciarios y en otros lugares de reclusión</t>
  </si>
  <si>
    <t>Ключевые группы населения – заключенные и люди, находящиеся в других учреждениях закрытого типа</t>
  </si>
  <si>
    <t>Key populations (TB/HIV) - Others</t>
  </si>
  <si>
    <t>Poblaciones clave: otras</t>
  </si>
  <si>
    <t>Collaborative activities with other programs and sectors (TB/HIV)</t>
  </si>
  <si>
    <t>Activités conjointes avec d’autres programmes et secteurs</t>
  </si>
  <si>
    <t>Совместная деятельность с другими программами и секторами</t>
  </si>
  <si>
    <t>Removing human rights and gender related barriers to TB/HIV collaborative programming</t>
  </si>
  <si>
    <t>Suppression des obstacles liés aux droits humains et au genre qui entravent les programmes conjoints de lutte contre la tuberculose/le VIH</t>
  </si>
  <si>
    <t>Eliminar los obstáculos relacionados a derechos humanos y género para la programación de las actividades colaborativas de tuberculosis y VIH</t>
  </si>
  <si>
    <t>Устранение барьеров, связанных с правами человека и гендерными вопросами, препятствующих разработке комплексных программ по ТБ/ВИЧ</t>
  </si>
  <si>
    <t>Other TB/HIV intervention(s)</t>
  </si>
  <si>
    <t>Détection et diagnostic des maladies : tuberculose multirésistante</t>
  </si>
  <si>
    <t>Detección de casos y diagnóstico: tuberculosis multidrogorresistente</t>
  </si>
  <si>
    <t>Tratamiento: tuberculosis multidrogorresistente</t>
  </si>
  <si>
    <t>Prevención de la tuberculosis multidrogorresistente</t>
  </si>
  <si>
    <t>Engaging all care providers (MDR-TB)</t>
  </si>
  <si>
    <t>Community MDR-TB care delivery</t>
  </si>
  <si>
    <t>Prestación de atención comunitaria para la tuberculosis multirresistente</t>
  </si>
  <si>
    <t>Предоставление ухода в связи с МЛУ-ТБ на уровне сообществ</t>
  </si>
  <si>
    <t>Key populations (MDR-TB) - Prisoners</t>
  </si>
  <si>
    <t>Key populations (MDR-TB) - Others</t>
  </si>
  <si>
    <t>Collaborative activities with other programs and sectors (MDR-TB)</t>
  </si>
  <si>
    <t>Actividades de colaboración con otros programas y sectores</t>
  </si>
  <si>
    <t>Совместные меры с участием других программ и секторов</t>
  </si>
  <si>
    <t>Removing human rights and gender related barriers to MDR-TB</t>
  </si>
  <si>
    <t>Suppression des obstacles liés aux droits humains et au genre qui entravent la programmation concertée d'interventions de lutte contre la tuberculose et le VIH</t>
  </si>
  <si>
    <t>Eliminar los obstáculos relacionados con los derechos humanos y el género para la tuberculosis multidrogorresistente</t>
  </si>
  <si>
    <t>Устранение факторов, связанных с правами человека и гендерными вопросами, препятствующих доступу к услугам в связи с МЛУ-ТБ</t>
  </si>
  <si>
    <t>Other MDR-TB intervention(s)</t>
  </si>
  <si>
    <t>Moustiquaires imprégnées d'insecticide de longue durée d'action : campagne de masse</t>
  </si>
  <si>
    <t>Mosquiteros tratados con insecticida de larga duración (MILD) - Campaña masiva</t>
  </si>
  <si>
    <t>Moustiquaires imprégnées d'insecticide de longue durée d'action : distribution continue</t>
  </si>
  <si>
    <t>Mosquiteros tratados con insecticida de larga duración (MILD) - Distribución continua</t>
  </si>
  <si>
    <t>Сетки, обработанные инсектицидом длительного действия (СОИДД) - регулярное распространение</t>
  </si>
  <si>
    <t>Fumigación de interiores con insecticida de acción residual (FIR)</t>
  </si>
  <si>
    <t>Обработка помещений инсектицидами длительного действия (ОПИДД)</t>
  </si>
  <si>
    <t>Other vector control measure(s)</t>
  </si>
  <si>
    <t>IEC/BCC (Vector control)</t>
  </si>
  <si>
    <t>Информация, образование и коммуникация/ изменение поведения посредством коммуникации (ИОК/ИПК)</t>
  </si>
  <si>
    <t>Removing human rights and gender related barriers to vector control programmes</t>
  </si>
  <si>
    <t>Suppression des obstacles liés aux droits de l'Homme et au genre entravant l'accès aux programmes de lutte antivectorielle</t>
  </si>
  <si>
    <t>Eliminar los obstáculos relacionados con los derechos humanos y el género en los programas de control de vectores</t>
  </si>
  <si>
    <t>Устранение препятствий, касающихся прав человека и гендерных вопросов, в реализации программ борьбы с переносчиками</t>
  </si>
  <si>
    <t>Лечение в медицинских учреждениях</t>
  </si>
  <si>
    <t>Epidemic preparedness</t>
  </si>
  <si>
    <t>Préparation aux épidémies</t>
  </si>
  <si>
    <t>Preparación ante epidemias</t>
  </si>
  <si>
    <t>Готовность к эпидемиям</t>
  </si>
  <si>
    <t>Prise en charge intégrée des cas au niveau communautaire</t>
  </si>
  <si>
    <t>Gestión integrada de casos en la comunidad</t>
  </si>
  <si>
    <t>Комплексное ведение пациентов на уровне сообществ (КВПС)</t>
  </si>
  <si>
    <t>Dépistage actif des cas et investigation (phase d'élimination)</t>
  </si>
  <si>
    <t>Активное выявление случаев заболевания и проведение расследований по ним (стадия ликвидации)</t>
  </si>
  <si>
    <t>Надзор над терапевтической эффективности</t>
  </si>
  <si>
    <t>Острые формы малярии</t>
  </si>
  <si>
    <t>Private sector case management</t>
  </si>
  <si>
    <t>Prise en charge dans le secteur privé</t>
  </si>
  <si>
    <t>Gestión de casos en el sector privado</t>
  </si>
  <si>
    <t>Ведение пациентов в частном секторе</t>
  </si>
  <si>
    <t>Ensuring drug and other health product quality</t>
  </si>
  <si>
    <t>Assurance Quality des medicaments et produits de santé</t>
  </si>
  <si>
    <t>Asegurando la calidad de medicamentos y otros productos de salud</t>
  </si>
  <si>
    <t>Обеспечение качества лекарственных средств</t>
  </si>
  <si>
    <t>IEC/BCC (Case management)</t>
  </si>
  <si>
    <t>Removing human rights and gender related barriers to case management</t>
  </si>
  <si>
    <t>Suppression des obstacles liés aux droits de l'Homme et au genre qui entravent l'accès aux interventions de prise en charge</t>
  </si>
  <si>
    <t>Eliminar los obstáculos relacionados con los derechos humanos y el género en la gestión de casos</t>
  </si>
  <si>
    <t>Устранение препятствий, касающихся прав человека и гендерных вопросов, в ведении пациентов</t>
  </si>
  <si>
    <t>Other case management intervention(s)</t>
  </si>
  <si>
    <t>Tratamiento preventivo intermitente - Durante el embarazo</t>
  </si>
  <si>
    <t>Tratamiento preventivo intermitente - Durante la infancia</t>
  </si>
  <si>
    <t>Периодическое профилактическое лечение (ППЛ) – в раннем детском возрасте</t>
  </si>
  <si>
    <t>Сезонная химиопрофилактика малярии</t>
  </si>
  <si>
    <t>Mass drug administration</t>
  </si>
  <si>
    <t>Administration de médicaments à grande échelle</t>
  </si>
  <si>
    <t>Administración masiva de medicamentos</t>
  </si>
  <si>
    <t>Массовое применение лекарств</t>
  </si>
  <si>
    <t>IEC/BCC (SPI)</t>
  </si>
  <si>
    <t>Removing human rights and gender related barriers to specific prevention interventions</t>
  </si>
  <si>
    <t>Suppression des obstacles liés aux droits de l'Homme et au genre qui entravent l'accès aux interventions de prévention spécifiques</t>
  </si>
  <si>
    <t>Eliminar los obstáculos relacionados con los derechos humanos y el género en las intervenciones específicas de prevención</t>
  </si>
  <si>
    <t>Устранение препятствий, касающихся прав человека и гендерных вопросов, в реализации конкретных профилактических мероприятий</t>
  </si>
  <si>
    <t>Other specific prevention intervention(s)</t>
  </si>
  <si>
    <t xml:space="preserve">Supportive policy and programmatic environment </t>
  </si>
  <si>
    <t>Environnement politique et programmatique favorable</t>
  </si>
  <si>
    <t>Entorno político y programático propicio</t>
  </si>
  <si>
    <t>Благоприятная политическия и програмная среда</t>
  </si>
  <si>
    <t>Organización de servicios y gestión de las instalaciones</t>
  </si>
  <si>
    <t>Организация предоставления услуг и управление медицинским учреждением</t>
  </si>
  <si>
    <t>Laboratory systems for disease prevention, control, treatment and disease surveillance</t>
  </si>
  <si>
    <t>Réseaux de laboratoires pour la prévention, le contrôle, la prise en charge et la surveillance des maladies</t>
  </si>
  <si>
    <t>Sistemas de laboratorio para la prevención, el control, el tratamiento y la vigilancia de enfermedades</t>
  </si>
  <si>
    <t>Системы лабораторий для осуществления профилактики, контроля и лечения заболеваний и эпиднадзора за заболеваниями</t>
  </si>
  <si>
    <t>Mejorar la infraestructura de la prestación de servicios</t>
  </si>
  <si>
    <t>Улучшение инфраструктуры предоставления услуг</t>
  </si>
  <si>
    <t>Provider initiated feedback mechanisms</t>
  </si>
  <si>
    <t>Dispositifs de retour d'information à l'initiative des prestataires</t>
  </si>
  <si>
    <t>Mecanismos para recoger observaciones, generados por los proveedores</t>
  </si>
  <si>
    <t>Механизмы обратной связи по инициативе поставщиков услуг</t>
  </si>
  <si>
    <t>Other service delivery intervention(s)</t>
  </si>
  <si>
    <t>Capacity building for health workers, including those at community level</t>
  </si>
  <si>
    <t>Renforcement des capacités des prestataires de santé, y compris au niveau communautaire</t>
  </si>
  <si>
    <t>Desarrollo de capacidad para trabajadores de salud, también a nivel comunitario</t>
  </si>
  <si>
    <t>Наращивание потенциала медицинских работников, в том числе на уровне сообществ</t>
  </si>
  <si>
    <t>Retention and scale-up of health workers, including for community health workers</t>
  </si>
  <si>
    <t>Rétention et renforcement des effectifs du secteur de la santé, y compris des agents de santé communautaires</t>
  </si>
  <si>
    <t>Retención y ampliación del número de trabajadores de salud, incluidos los trabajadores de salud comunitarios</t>
  </si>
  <si>
    <t>Удержание и увеличение численности медицинских работников, в том числе медработников на уровне сообщества</t>
  </si>
  <si>
    <t>Other health and community workforce intervention(s)</t>
  </si>
  <si>
    <t>National costed supply chain master plan, and implementation</t>
  </si>
  <si>
    <t>Elaboration et mise en œuvre d'un plan national chiffré relatif à la chaîne d'approvisionnement</t>
  </si>
  <si>
    <t>Plan maestro nacional presupuestado de la cadena de suministros, y ejecución</t>
  </si>
  <si>
    <t>Национальный мастер-план снабжения с оценкой затрат и его реализация</t>
  </si>
  <si>
    <t>Procurement strategy</t>
  </si>
  <si>
    <t>Stratégie d'achat</t>
  </si>
  <si>
    <t>Estrategia de adquisiciones</t>
  </si>
  <si>
    <t>Стратегия закупок</t>
  </si>
  <si>
    <t>Supply chain infrastructure and development of tools</t>
  </si>
  <si>
    <t>Infrastructure de la chaîne d'approvisionnement et élaboration d'outils</t>
  </si>
  <si>
    <t>Infraestructura de la cadena de suministros y desarrollo de herramientas</t>
  </si>
  <si>
    <t>Инфраструктура снабжения и разработка инструментов</t>
  </si>
  <si>
    <t>National product selection, registration and quality monitoring</t>
  </si>
  <si>
    <t>Processus nationaux de sélection, d'homologation et de suivi de la qualité des produits</t>
  </si>
  <si>
    <t>Selección, registro y supervisión de la calidad de productos nacionales</t>
  </si>
  <si>
    <t>Выбор национальных продуктов, регистрация и мониторинг качества</t>
  </si>
  <si>
    <t>Other procurement supply chain management intervention(s)</t>
  </si>
  <si>
    <t>Public financial management (PFM) strengthening</t>
  </si>
  <si>
    <t>Renforcement de la gestion des finances publiques</t>
  </si>
  <si>
    <t>Fortalecimiento de la gestión financiera pública</t>
  </si>
  <si>
    <t>Укрепление управления государственными финансами (УГФ)</t>
  </si>
  <si>
    <t>Routine financial management improvement (non-PFM)</t>
  </si>
  <si>
    <t>Amélioration de la gestion des finances courantes (hors dépenses publiques)</t>
  </si>
  <si>
    <t>Mejora de la gestión financiera rutinaria (no pública)</t>
  </si>
  <si>
    <t>Совершенствование текущего управления финансами (не-УГФ)</t>
  </si>
  <si>
    <t>Other financial management intervention(s)</t>
  </si>
  <si>
    <t>Community-based monitoring</t>
  </si>
  <si>
    <t>Suivi au niveau communautaire</t>
  </si>
  <si>
    <t>Seguimiento desde la comunidad</t>
  </si>
  <si>
    <t>Мониторинг на уровне сообществ</t>
  </si>
  <si>
    <t>Community led advocacy</t>
  </si>
  <si>
    <t>Plaidoyer communautaire</t>
  </si>
  <si>
    <t>Promoción liderada por la comunidad</t>
  </si>
  <si>
    <t>Адвокация через сообществ</t>
  </si>
  <si>
    <t>Movilización social, establecimiento de vínculos comunitarios, colaboración y coordinación</t>
  </si>
  <si>
    <t>Социальная мобилизация, установление связей с сообществами, сотрудничество и координация</t>
  </si>
  <si>
    <t xml:space="preserve">Renforcement des capacités institutionnelles, de planification et de direction </t>
  </si>
  <si>
    <t>Desarrollo de capacidades institucionales, planificación y liderazgo</t>
  </si>
  <si>
    <t>Укрепление потенциала организаций, укрепление планирования и лидерства</t>
  </si>
  <si>
    <t>Other community responses and systems intervention(s)</t>
  </si>
  <si>
    <t>Rapportage des données de routine</t>
  </si>
  <si>
    <t>Presentación de informes periódicos</t>
  </si>
  <si>
    <t>Текущая отчетность</t>
  </si>
  <si>
    <t>Program and data quality</t>
  </si>
  <si>
    <t>Qualité du programme et des données</t>
  </si>
  <si>
    <t>Calidad de los programas y de los datos</t>
  </si>
  <si>
    <t>Качество программ и данных</t>
  </si>
  <si>
    <t>Analyse, évaluations, revues et transparence</t>
  </si>
  <si>
    <t>Análisis, evaluaciones, revisión y transparencia</t>
  </si>
  <si>
    <t>Анализ, оценка, обзор и прозрачность</t>
  </si>
  <si>
    <t>Исследования</t>
  </si>
  <si>
    <t>Fuentes de datos administrativos y financieros</t>
  </si>
  <si>
    <t>Système d'enregistrement de l'état civil</t>
  </si>
  <si>
    <t>Other health information systems and M&amp;E intervention(s)</t>
  </si>
  <si>
    <t>Policy, planning, coordination and management of national disease control programs</t>
  </si>
  <si>
    <t>Politiques, planification, coordination et gestion des programmes nationaux de lutte contre les maladies</t>
  </si>
  <si>
    <t>Políticas, planificación, coordinación y gestión de programas nacionales de control de enfermedades</t>
  </si>
  <si>
    <t>Политика, планирование, координация и управление национальными программами борьбы с заболеваниями</t>
  </si>
  <si>
    <t>Other program management intervention(s)</t>
  </si>
  <si>
    <t>Community empowerment for TGs</t>
  </si>
  <si>
    <t>Autonomisation communautaires parmi les transgenres</t>
  </si>
  <si>
    <t>Empoderamiento de las comunidades a favor de personas transgénero</t>
  </si>
  <si>
    <t>Расширение прав и возможностей трансгендных лиц на уровне сообществ</t>
  </si>
  <si>
    <t>Addressing stigma, discrimination and violence against TGs</t>
  </si>
  <si>
    <t>Lutte contre la stigmatisation, la discrimination et la violence contre les transgenres</t>
  </si>
  <si>
    <t>Abordar el estigma, la discriminación y la violencia contra personas transgénero</t>
  </si>
  <si>
    <t>Борьба со стигмой дискриминацией и насилием в отношении трансгендных лиц</t>
  </si>
  <si>
    <t>Behavioral interventions for TGs</t>
  </si>
  <si>
    <t>Interventions pour le changement de comportement parmi les transgenres</t>
  </si>
  <si>
    <t>Intervenciones conductuales para personas transgénero</t>
  </si>
  <si>
    <t>Мероприятия, направленные на изменение поведения трансгендных лиц</t>
  </si>
  <si>
    <t>Condoms and lubricant programming for TGs</t>
  </si>
  <si>
    <t>Programmes relatifs aux préservatifs et aux lubrifiants pour les transgenres</t>
  </si>
  <si>
    <t>Programas de preservativos y lubricantes para personas transgénero</t>
  </si>
  <si>
    <t>Программы распространения презервативов и лубрикантов для трансгендных лиц</t>
  </si>
  <si>
    <t>Pre-exposure prophylaxis (PrEP) and other biomedical interventions for TGs</t>
  </si>
  <si>
    <t xml:space="preserve">Prophylaxie préexposition et autres interventions biomédicales </t>
  </si>
  <si>
    <t>Profilaxis previa a la exposición y otras intervenciones biomédicas</t>
  </si>
  <si>
    <t>Доконтактная профилактика (ДКП) и другие биомедицинские мероприятия</t>
  </si>
  <si>
    <t>Harm reduction interventions for TGs with substance use</t>
  </si>
  <si>
    <t>Interventions de réduction des risques liés à la consommation de drogues</t>
  </si>
  <si>
    <t>Intervenciones de reducción de daños en el consumo de sustancias</t>
  </si>
  <si>
    <t>Мероприятия по снижению вреда для лиц, употребляющих инъекционные наркотики</t>
  </si>
  <si>
    <t>HIV testing services for TGs</t>
  </si>
  <si>
    <t>Services de dépistage du VIH destinés aux transgenres</t>
  </si>
  <si>
    <t>Servicios de pruebas de VIH para personas transgénero</t>
  </si>
  <si>
    <t>Услуги по тестированию на ВИЧ для трансгендных лиц</t>
  </si>
  <si>
    <t>Diagnosis and treatment of STIs and sexual health services for TGs</t>
  </si>
  <si>
    <t>Diagnostic et traitement des IST et services liés à la santé sexuelle pour les transgenres</t>
  </si>
  <si>
    <t>Diagnóstico y tratamiento de ITS y servicios de salud sexual y reproductiva para personas transgénero</t>
  </si>
  <si>
    <t>Диагностика и лечение ИППП и другие услуги в области сексуального здоровья для трансгендных лиц</t>
  </si>
  <si>
    <t>Prevention and management of coinfections and co-morbidities for TGs</t>
  </si>
  <si>
    <t>Interventions for young transgender people</t>
  </si>
  <si>
    <t>Interventions destinées aux jeunes transgenres</t>
  </si>
  <si>
    <t>Intervenciones para jóvenes transgénero</t>
  </si>
  <si>
    <t>Мероприятия для молодых людей – трансгендных лиц</t>
  </si>
  <si>
    <t>Other intervention(s) for TGs</t>
  </si>
  <si>
    <t>Autres interventions ciblant les transgenres</t>
  </si>
  <si>
    <t>Otras intervenciones para personas transgénero</t>
  </si>
  <si>
    <t>Другие мероприятия для трансгендных лиц</t>
  </si>
  <si>
    <t>Community empowerment for people in prisons and other closed settings</t>
  </si>
  <si>
    <t>Autonomisation communautaire parmi les personnes en détention ou se trouvant dans d'autres lieux fermés</t>
  </si>
  <si>
    <t>Empoderamiento de las comunidades en favor de personas privadas de libertad en centros penitenciarios y otros lugares de reclusión</t>
  </si>
  <si>
    <t>Расширение прав и возможностей людей, находящихся в местах лишения свободы и других учреждениях закрытого типа, на уровне сообществ</t>
  </si>
  <si>
    <t>Addressing stigma, discrimination and violence against people in prisons and other closed settings</t>
  </si>
  <si>
    <t xml:space="preserve">Lutte contre la stigmatisation, la discrimination et la violence contre les personnes en détention ou se trouvant dans d'autres lieux fermés </t>
  </si>
  <si>
    <t>Abordar el estigma, la discriminación y la violencia contra personas en centros penitenciarios y otros lugares de reclusión</t>
  </si>
  <si>
    <t>Борьба со стигмой, дискриминацией и насилием в отношении людей, находящихся в местах лишения свободы и других учреждениях закрытого типа</t>
  </si>
  <si>
    <t>Behavioral interventions for people in prisons and other closed settings</t>
  </si>
  <si>
    <t>Interventions pour le changement de comportement parmi les personnes en détention ou se trouvant dans d'autres lieux fermés</t>
  </si>
  <si>
    <t>Intervenciones conductuales para personas privadas de libertad en centros penitenciarios y otros lugares de reclusión</t>
  </si>
  <si>
    <t>Мероприятия, направленные на изменение поведения людей, находящихся в местах лишения свободы и других учреждениях закрытого типа</t>
  </si>
  <si>
    <t>Condoms and lubricant programming for people in prisons and other closed settings</t>
  </si>
  <si>
    <t>Programmes relatis aux préservatifs et aux lubrifiants pour les personnes en détention ou se trouvant dans d'autres lieux fermés</t>
  </si>
  <si>
    <t>Programas de preservativos y lubricantes para personas en centros penitenciarios y otros lugares de reclusión</t>
  </si>
  <si>
    <t>Программы распространения презервативов и лубрикантов для людей, находящихся в местах лишения свободы и других учреждениях закрытого типа</t>
  </si>
  <si>
    <t>Pre-exposure prophylaxis (PrEP) for people in prisons and other closed settings</t>
  </si>
  <si>
    <t xml:space="preserve">Harm reduction interventions for people in prisons and other closed settings </t>
  </si>
  <si>
    <t>Interventions de réduction des risques parmi les personnes en détention ou se trouvant dans d'autres lieux fermés</t>
  </si>
  <si>
    <t>Intervenciones de reducción de daños para personas privadas de libertad en centros penitenciarios y otros lugares de reclusión</t>
  </si>
  <si>
    <t>Мероприятия по снижению вреда для людей, находящихся в местах лишения свободы и других учреждениях закрытого типа</t>
  </si>
  <si>
    <t>HIV testing services for people in prisons and other closed settings</t>
  </si>
  <si>
    <t>Services de dépistage du VIH destinés aux personnes en détention ou se trouvant dans d'autres lieux fermés</t>
  </si>
  <si>
    <t>Servicios de pruebas de VIH para personas privadas de libertad en centros penitenciarios y otros lugares de reclusión</t>
  </si>
  <si>
    <t>Услуги по тестированию на ВИЧ для людей, находящихся в местах лишения свободы и других учреждениях закрытого типа</t>
  </si>
  <si>
    <t>Diagnosis and treatment of STIs and other sexual and reproductive health services for people in prisons and other closed settings</t>
  </si>
  <si>
    <t>Diagnostic et traitement des IST et autres services liés à la santé sexuelle et reproductive pour les personnes en détention ou se trouvant dans d'autres lieux fermés</t>
  </si>
  <si>
    <t>Diagnóstico y tratamiento de ITS y otros servicios de salud sexual y reproductiva para personas privadas de libertad en centros penitenciarios y otros lugares de reclusión</t>
  </si>
  <si>
    <t>Диагностика и лечение ИППП и другие услуги в области сексуального здоровья для людей, находящихся в местах лишения свободы и других учреждениях закрытого типа</t>
  </si>
  <si>
    <t>Prevention and management of coinfections and co-morbidities for people in prisons and other closed settings</t>
  </si>
  <si>
    <t>Other intervention(s) for people in prisons and other closed settings</t>
  </si>
  <si>
    <t>Autres interventions ciblant les personnes en détention ou se trouvant dans d'autres lieux fermés</t>
  </si>
  <si>
    <t>Otras intervenciones para personas privadas de libertad en centros penitenciarios y otros lugares de reclusión</t>
  </si>
  <si>
    <t>Другие мероприятия в отношении людей, находящихся в местах лишения свободы и других учреждениях закрытого типа</t>
  </si>
  <si>
    <t>Differentiated HIV testing services</t>
  </si>
  <si>
    <t>Services différenciés de dépistage du VIH</t>
  </si>
  <si>
    <t>Servicios diferenciados de pruebas de VIH</t>
  </si>
  <si>
    <t>Дифференцированные услуги по тестированию на ВИЧ</t>
  </si>
  <si>
    <t>Community empowerment for MSM</t>
  </si>
  <si>
    <t>Autonomisation communautaire parmi les HSH</t>
  </si>
  <si>
    <t>Empoderamiento de las comunidades a favor de los hombres que tienen relaciones sexuales con hombres</t>
  </si>
  <si>
    <t>Расширение прав и возможностей МСМ на уровне сообществ</t>
  </si>
  <si>
    <t>Addressing stigma, discrimination and violence against MSM</t>
  </si>
  <si>
    <t>Lutte contre la stigmatisation, la discrimination et la violence contre les HSH</t>
  </si>
  <si>
    <t>Abordar el estigma, la discriminación y la violencia contra los hombres que tienen relaciones sexuales con hombres</t>
  </si>
  <si>
    <t>Борьба со стигмой, дискриминацией и насилием в отношении МСМ</t>
  </si>
  <si>
    <t>Behavioral interventions for MSM</t>
  </si>
  <si>
    <t>Interventions pour le changement de comportement ciblant les HSH</t>
  </si>
  <si>
    <t>Intervenciones conductuales para hombres que tienen relaciones sexuales con hombres</t>
  </si>
  <si>
    <t>Мероприятия, направленные на изменение поведения МСМ</t>
  </si>
  <si>
    <t xml:space="preserve">Condoms and lubricant programming for MSM </t>
  </si>
  <si>
    <t>Interventions relatives aux préservatifs et aux lubrifiants pour les HSH</t>
  </si>
  <si>
    <t>Programas de preservativos y lubricantes para hombres que tienen relaciones sexuales con hombres</t>
  </si>
  <si>
    <t>Программы распространения презервативов и лубрикантов для МСМ</t>
  </si>
  <si>
    <t>Pre-exposure prophylaxis (PrEP) for MSM</t>
  </si>
  <si>
    <t>Harm reduction interventions for MSM who inject drugs</t>
  </si>
  <si>
    <t>Interventions de réduction des risques parmi les HSH usagers des drogues injectables</t>
  </si>
  <si>
    <t>Intervenciones de reducción de daños para hombres que tienen relaciones sexuales con hombres y se inyectan drogas</t>
  </si>
  <si>
    <t>Мероприятия по снижению вреда для МСМ, употребляющих инъекционные наркотики</t>
  </si>
  <si>
    <t>HIV testing services for MSM</t>
  </si>
  <si>
    <t>Services de dépistage du VIH destinés aux HSH</t>
  </si>
  <si>
    <t>Servicios de pruebas de VIH para hombres que tienen relaciones sexuales con hombres</t>
  </si>
  <si>
    <t>Услуги по тестированию на ВИЧ для МСМ</t>
  </si>
  <si>
    <t>Diagnosis and treatment of STIs and other sexual health services for MSM</t>
  </si>
  <si>
    <t>Diagnostic et traitement des IST et autres services liés à la santé sexuelle pour les HSH</t>
  </si>
  <si>
    <t>Diagnóstico y tratamiento de ITS y otros servicios de salud sexual y reproductiva para hombres que tienen relaciones sexuales con hombres</t>
  </si>
  <si>
    <t>Диагностика и лечение ИППП и другие услуги в области сексуального здоровья для МСМ</t>
  </si>
  <si>
    <t>Prevention and management of coinfections and co-morbidities for MSM</t>
  </si>
  <si>
    <t>Interventions for young men who have sex with men</t>
  </si>
  <si>
    <t xml:space="preserve">Interventions destinées aux jeunes hommes ayant des rapports sexuels avec des hommes </t>
  </si>
  <si>
    <t>Intervenciones para hombres jóvenes que tienen relaciones sexuales con hombres</t>
  </si>
  <si>
    <t>Мероприятия в отношении молодых мужчин, практикующих секс с мужчинами</t>
  </si>
  <si>
    <t>Other intervention(s) for MSM</t>
  </si>
  <si>
    <t>Autres interventions rciblant les HSH</t>
  </si>
  <si>
    <t>Otras intervenciones para hombres que tienen relaciones sexuales con hombres (especificar)</t>
  </si>
  <si>
    <t>Другие мероприятия в отношении МСМ</t>
  </si>
  <si>
    <t>Stigma and discrimination reduction</t>
  </si>
  <si>
    <t xml:space="preserve">Réduction de la stigmatisation et de la discrimination </t>
  </si>
  <si>
    <t>Reducción del estigma y la discriminación</t>
  </si>
  <si>
    <t>Уменьшение стигматизации стигмы и дискриминации</t>
  </si>
  <si>
    <t>Legal Literacy (“Know Your Rights")</t>
  </si>
  <si>
    <t>Acquisition de notions de droit (« Connaissez vos droits »)</t>
  </si>
  <si>
    <t>Conocimientos jurídicos ("Conoce tus derechos")</t>
  </si>
  <si>
    <t>Повышение правовой грамотности (“Знай свои права")</t>
  </si>
  <si>
    <t>Training of health care providers on human rights and medical ethics related to HIV and HIV/TB</t>
  </si>
  <si>
    <t>Formation des professionnels de santé en matière de droits humains et d'éthique médicale liés à la lutte contre le VIH et à la lutte conjointe contre le VIH/la tuberculose</t>
  </si>
  <si>
    <t>Formación de los proveedores de servicios de salud sobre los derechos humanos y ética médica en relación con el VIH y la TB/VIH</t>
  </si>
  <si>
    <t>Подготовка медицинских работников по вопросам прав человека и медицинской этики в связи с ВИЧ и ТБ/ВИЧ</t>
  </si>
  <si>
    <t>HIV and HIV/TB-related legal services</t>
  </si>
  <si>
    <t>Services juridiques liés au VIH et à la co-infection VIH/tuberculose</t>
  </si>
  <si>
    <t>Servicios jurídicos relacionados con el VIH y la TB/VIH</t>
  </si>
  <si>
    <t>Юридические услуги в связи с ВИЧ и ТБ/ВИЧ</t>
  </si>
  <si>
    <t>Sensitisation of law-makers and law-enforcement agents</t>
  </si>
  <si>
    <t>Sensibilisation des législateurs et des agents de la force publique</t>
  </si>
  <si>
    <t>Sensibilización de los legisladores y cuerpos de seguridad</t>
  </si>
  <si>
    <t>Повышение информированности законодателей и сотрудников правоохранительных органов</t>
  </si>
  <si>
    <t>Improving laws, regulations and polices relating to HIV and HIV/TB</t>
  </si>
  <si>
    <t>Amélioration des lois, des réglementations et des politiques relatives au VIH et à la co-infection VIH/tuberculose</t>
  </si>
  <si>
    <t>Mejora de leyes, reglamentos y políticas relacionadas con el VIH y la TB/VIH</t>
  </si>
  <si>
    <t>Совершенствование законов, правил и политики, связанных с ВИЧ и ТБ/ВИЧ</t>
  </si>
  <si>
    <t>Reducing HIV-related gender discrimination, harmful gender norms and violence against women and girls in all their diversity</t>
  </si>
  <si>
    <t>Réduction de la discrimination basée sur le genre, des normes de genre nuisibles et de la violence contre les femmes et les filles dans toute leur diversité, en lien avec le VIH</t>
  </si>
  <si>
    <t>Reducir la discriminación relacionada con el género y el VIH, las normas de género dañinas y la violencia contra mujeres y niñas en toda su diversidad</t>
  </si>
  <si>
    <t>Сокращение гендерной дискриминации связанной с ВИЧ, пагубных гендерных норм и насилия в отношении всех женщин и девочек</t>
  </si>
  <si>
    <t>Other intervention(s) to reduce human rights-related barriers to HIV services</t>
  </si>
  <si>
    <t>National health strategies, alignment with disease-specific plans, health sector governance and financing</t>
  </si>
  <si>
    <t>Stratégies sanitaires nationales, alignement avec les plans maladie spécifiques, gouvernance du secteur de la santé et financement</t>
  </si>
  <si>
    <t>Estrategias nacionales en salud, alineamiento con planes específicos de enfermedades, gobernanza y financiamiento en el sector salud</t>
  </si>
  <si>
    <t>Национальная стратегия в области здравоохранения, согласование с национальными планами по заболеваниям, управления сектором здравоохранения и его финансирование</t>
  </si>
  <si>
    <t>Other policy and governance intervention(s)</t>
  </si>
  <si>
    <t>RSSH: Procurement and Supply Chain Management Systems</t>
  </si>
  <si>
    <t>RSSH: Financial Management Systems</t>
  </si>
  <si>
    <t>RSSH: Community Responses and Systems</t>
  </si>
  <si>
    <t>Abacavir</t>
  </si>
  <si>
    <t>Abacavir/Lamivudine</t>
  </si>
  <si>
    <t>Abacavir/Lamivudine/Zidovudine</t>
  </si>
  <si>
    <t>Atazanavir</t>
  </si>
  <si>
    <t>Atazanavir/Ritonavir</t>
  </si>
  <si>
    <t>Darunavir</t>
  </si>
  <si>
    <t>Dolutegravir</t>
  </si>
  <si>
    <t>Efavirenz</t>
  </si>
  <si>
    <t>Efavirenz/Emtricitabine/Tenofovir</t>
  </si>
  <si>
    <t>Efavirenz/Lamivudine/Tenofovir</t>
  </si>
  <si>
    <t>Emtricitabine</t>
  </si>
  <si>
    <t>Emtricitabine/Tenofovir</t>
  </si>
  <si>
    <t>Etravirine</t>
  </si>
  <si>
    <t>Fosamprenavir</t>
  </si>
  <si>
    <t>Lamivudine</t>
  </si>
  <si>
    <t>Lamivudine/Zidovudine</t>
  </si>
  <si>
    <t>Lopinavir/Ritonavir</t>
  </si>
  <si>
    <t>Nevirapine</t>
  </si>
  <si>
    <t>Ritonavir</t>
  </si>
  <si>
    <t>Zidovudine</t>
  </si>
  <si>
    <t>Amoxicillin/Clavulanic acid</t>
  </si>
  <si>
    <t>Bedaquiline</t>
  </si>
  <si>
    <t>Ethambutol/Isoniazid/Pyrazinamide/Rifampicin</t>
  </si>
  <si>
    <t>Ethambutol/Isoniazid/Rifampicin</t>
  </si>
  <si>
    <t>Imipenem/Cilastatin</t>
  </si>
  <si>
    <t>Isoniazid/Pyrazinamide/Rifampicin</t>
  </si>
  <si>
    <t>Isoniazid/Rifampicin</t>
  </si>
  <si>
    <t>Meropenem</t>
  </si>
  <si>
    <t>Para-AminoSalicylate Sodium</t>
  </si>
  <si>
    <t>Artemether/Lumefantrine</t>
  </si>
  <si>
    <t>Artesunate/Mefloquine</t>
  </si>
  <si>
    <t>Artesunate/Pyronaridine</t>
  </si>
  <si>
    <t>Sulfadoxine/Pyrimethamine</t>
  </si>
  <si>
    <t>Rapid Diagnostic Test - HBV</t>
  </si>
  <si>
    <t>Rapid Diagnostic Test - HCV</t>
  </si>
  <si>
    <t>Rapid Diagnostic Test - HIV</t>
  </si>
  <si>
    <t>Rapid Diagnostic Test - Malaria</t>
  </si>
  <si>
    <t>6.5</t>
  </si>
  <si>
    <t>20mg+60mg - Granules for oral suspension - 1*90</t>
  </si>
  <si>
    <t>20mg+60mg - Granules pour suspension orale - 1*90</t>
  </si>
  <si>
    <t>20 mg+60 mg - Granulado para suspensión oral - 1 x 90</t>
  </si>
  <si>
    <t>60mg+180mg - Tablet - Blister of 9</t>
  </si>
  <si>
    <t>60mg+180mg - Comprimes - Plaquette de 9 - 9*1</t>
  </si>
  <si>
    <t>60 mg+180 mg - Comprimido - Blíster de 9</t>
  </si>
  <si>
    <t>60mg+180mg - Tablet - Blister of 9 - 9*10</t>
  </si>
  <si>
    <t>60mg+180mg - Comprimes - Plaquette de 9 - 9*10</t>
  </si>
  <si>
    <t>60 mg+180 mg - Comprimido - Blíster de 9 - 9 x 10</t>
  </si>
  <si>
    <t>150mg - capsule - Bottle of 100</t>
  </si>
  <si>
    <t>1g - Powder for injection - Vial - 10*1g</t>
  </si>
  <si>
    <t>50mg - Tablet - Bottle of 300</t>
  </si>
  <si>
    <t>50mg - Tablet - Bottle of 50</t>
  </si>
  <si>
    <t>50mg - Tablet - Blister of 8 - 40 (8*5)</t>
  </si>
  <si>
    <t>50mg - Tablet - Blister of 8 - 48 (8*6)</t>
  </si>
  <si>
    <t>50mg - Tablet - Bottle of 30</t>
  </si>
  <si>
    <t>50mg - Comprimes - Flacon de X</t>
  </si>
  <si>
    <t>10mg - Tablets - Bottle of 30</t>
  </si>
  <si>
    <t>10mg - Comprimes - Flacon de X</t>
  </si>
  <si>
    <t>10 mg - Comprimido - Frasco de 30</t>
  </si>
  <si>
    <t>25mg - Tablets - Bottle of 30</t>
  </si>
  <si>
    <t>25mg - Comprimes - Flacon de X</t>
  </si>
  <si>
    <t>25 mg - Comprimido - Frasco de 30</t>
  </si>
  <si>
    <t>200mg - Capsule - Bottle of 30</t>
  </si>
  <si>
    <t>50mg - Tablet - Bottle of 90</t>
  </si>
  <si>
    <t>10mg/ml - Oral solution - Bottle of 170 ml</t>
  </si>
  <si>
    <t>50mg/ml - Oral suspension - Bottle of 225 ml</t>
  </si>
  <si>
    <t>700mg - Tablet - Bottle of 60</t>
  </si>
  <si>
    <t>Confirm that Q1 in the LoHP corresponds to Q1 in the PF and Grant budget</t>
  </si>
  <si>
    <t>Confirmez que Q1 dans le LoHP correspond à Q1 dans le PF et budget de subvention</t>
  </si>
  <si>
    <t xml:space="preserve">
Confirme que Q1 en el LoHP corresponde a Q1 en el PF y el presupuesto de subvención</t>
  </si>
  <si>
    <t xml:space="preserve">
Убедитесь, что Q1 в LoHP соответствует Q1 в бюджете ПФ и Грант</t>
  </si>
  <si>
    <t>Yes</t>
  </si>
  <si>
    <t>Oui</t>
  </si>
  <si>
    <t xml:space="preserve">
Sí</t>
  </si>
  <si>
    <t>да</t>
  </si>
  <si>
    <t>No</t>
  </si>
  <si>
    <t>Non</t>
  </si>
  <si>
    <t xml:space="preserve">
Нет</t>
  </si>
  <si>
    <t>USER “TIPS”</t>
  </si>
  <si>
    <t>Always download from the GF website the LoHP template. Do not use a version that you would have saved in your file.</t>
  </si>
  <si>
    <t xml:space="preserve">Use the file at zoom of 100 to 120% for best view of the drop-down options. </t>
  </si>
  <si>
    <t xml:space="preserve">Don’t make further changes to the set-up page particularly the selection of disease component otherwise such change will create errors in selection of eligible modules, interventions, cost categories or products. </t>
  </si>
  <si>
    <t>Use “freeze panes” function provided in the MS-Excel. Freeze panes on the “Module column” on the data input sheets to help navigate the sheet to enter easily</t>
  </si>
  <si>
    <t xml:space="preserve">Do not unlock the template (e.g. by cracking its password). This may change its structure. The template is intended for upload into the system. Files with affected/corrupted structure cannot be uploaded into the system.  </t>
  </si>
  <si>
    <t>The template is fully functional on MS-Excel 2010 and higher, on windows</t>
  </si>
  <si>
    <t>Create multiple data entry lines   using “copy/paste” function for repetitive module/intervention lines, column by column. Do not paste CORE item names/specs from an external files.</t>
  </si>
  <si>
    <t>Make sure you do not have blank rows in your dataset (do not skip rows).</t>
  </si>
  <si>
    <t>Ask your CTs for support or transfer data to a fresh copy of the LoHP template if your file fails to function correctly at any stage of data entry.</t>
  </si>
  <si>
    <t xml:space="preserve">Enter VL &amp; EID test reagents needs based on standard “equipment/reagent bundles” for specimen types. Check the LoHP drop-down menu for comprehensive list of VL &amp; EID test bundles. </t>
  </si>
  <si>
    <t xml:space="preserve">Enter requirements for the following category of items is simplified: Chemistry/immunology/hematology/culture analyzers/accessories/consumables. PR’s will enter lump sum amounts in the LoHP rather than the full range of items needed for each type of analyzer. </t>
  </si>
  <si>
    <t>1.Always download from the GF website the LoHP template. Do not use a version that you would have saved in your file.</t>
  </si>
  <si>
    <t xml:space="preserve">2.Use the file at zoom of 100 to 120% for best view of the drop-down options. </t>
  </si>
  <si>
    <t xml:space="preserve">3.Don’t make further changes to the set-up page particularly the selection of disease component otherwise such change will create errors in selection of eligible modules, interventions, cost categories or products. </t>
  </si>
  <si>
    <t>4.Use “freeze panes” function provided in the MS-Excel. Freeze panes on the “Module column” on the data input sheets to help navigate the sheet to enter easily</t>
  </si>
  <si>
    <t xml:space="preserve">5.Do not unlock the template (e.g. by cracking its password). This may change its structure. The template is intended for upload into the system. Files with affected/corrupted structure cannot be uploaded into the system.  </t>
  </si>
  <si>
    <t>6.The template is fully functional on MS-Excel 2010 and higher, on windows</t>
  </si>
  <si>
    <t>7.Create multiple data entry lines   using “copy/paste” function for repetitive module/intervention lines, column by column. Do not paste CORE item names/specs from an external files.</t>
  </si>
  <si>
    <t>8.Make sure you do not have blank rows in your dataset (do not skip rows).</t>
  </si>
  <si>
    <t>9. Ask your CTs for support or transfer data to a fresh copy of the LoHP template if your file fails to function correctly at any stage of data entry.</t>
  </si>
  <si>
    <t xml:space="preserve">10.Entry VL &amp; EID test reagents needs based on standard “equipment/reagent bundles” for specimen types. Check the LoHP drop-down menu for comprehensive list of VL &amp; EID test bundles. </t>
  </si>
  <si>
    <t xml:space="preserve">11.Entry requirements for the following category of items is simplified: Chemistry/immunology/hematology/culture analyzers/accessories/consumables. PR’s will enter lump sum amounts in the LoHP rather than the full range of items needed for each type of analyzer. </t>
  </si>
  <si>
    <t xml:space="preserve">
1.Laissez toujours télécharger sur le site Web de GF le modèle LoHP. N'utilisez pas une version que vous auriez enregistrée dans votre fichier.</t>
  </si>
  <si>
    <t>2.Utilisez le fichier au zoom de 100 à 120% pour une meilleure visualisation des options déroulantes.</t>
  </si>
  <si>
    <t>3. Ne pas apporter d'autres modifications à la page de configuration, en particulier la sélection de la composante maladie, sinon, ce changement créera des erreurs dans la sélection des modules, des interventions, des catégories de coûts ou des produits admissibles.</t>
  </si>
  <si>
    <t>4.Utilisez la fonction "glaces" dans le MS-Excel. Geler les vitres de la «colonne Module» sur les feuilles de saisie des données pour faciliter la navigation dans la feuille</t>
  </si>
  <si>
    <t>5. Ne déverrouillez pas le modèle (par exemple en créant un mot de passe). Cela peut changer sa structure. Le modèle est destiné à être téléchargé dans le système. Les fichiers dont la structure est affectée / endommagée ne peuvent pas être téléchargés dans le système.</t>
  </si>
  <si>
    <t>6. Le modèle est entièrement fonctionnel sur MS-Excel 2010 et supérieur, sur Windows</t>
  </si>
  <si>
    <t>7.Créer plusieurs lignes de saisie de données en utilisant la fonction "copier / coller" pour les modules répétitifs / lignes d'intervention, colonne par colonne. Ne collez pas les noms / spécifications d'élément CORE à partir d'un fichier externe.</t>
  </si>
  <si>
    <t>8. Assurez-vous que vous n'avez pas de lignes vides dans votre jeu de données (ne sautez pas les lignes).</t>
  </si>
  <si>
    <t>9. Demandez à vos CTs de soutenir ou de transférer des données à une nouvelle copie du modèle LoHP si votre fichier ne fonctionne pas correctement à n'importe quel stade de la saisie des données.</t>
  </si>
  <si>
    <t>10.Les besoins des réactifs d'essai VL &amp; EID d'Entry sont basés sur des «faisceaux d'équipements / réactifs» standard pour les types d'échantillons. Consultez le menu déroulant LoHP pour obtenir la liste complète des ensembles de test VL et EID.</t>
  </si>
  <si>
    <t>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t>
  </si>
  <si>
    <t>1. Siempre descargue desde el sitio web de GF la plantilla LoHP. No utilices una versión que habrías guardado en tu archivo.</t>
  </si>
  <si>
    <t>2.Use el archivo en el zoom de 100 a 120% para una mejor vista de las opciones desplegables.</t>
  </si>
  <si>
    <t>3. No realice más cambios en la página de configuración, en particular la selección del componente de la enfermedad; de lo contrario, dicho cambio generará errores en la selección de módulos, intervenciones, categorías de costos o productos elegibles.</t>
  </si>
  <si>
    <t>4. Utilice la función "congelar paneles" proporcionada en el MS-Excel. Congele los paneles en la "columna del módulo" en las hojas de entrada de datos para ayudar a navegar por la hoja para entrar fácilmente</t>
  </si>
  <si>
    <t>5. No desbloquee la plantilla (por ejemplo, craqueando su contraseña). Esto puede cambiar su estructura. La plantilla está pensada para cargarse en el sistema. Los archivos con la estructura afectada / dañada no se pueden cargar en el sistema.</t>
  </si>
  <si>
    <t>6. La plantilla es completamente funcional en MS-Excel 2010 y superior, en Windows</t>
  </si>
  <si>
    <t>7.Crie varias líneas de entrada de datos usando la función "copy / paste" para las líneas repetitivas del módulo / de la intervención, columna por columna. No pegue nombres / especificaciones de elementos CORE de archivos externos.</t>
  </si>
  <si>
    <t>8. Asegúrese de que no tiene filas en blanco en su conjunto de datos (no salte filas).</t>
  </si>
  <si>
    <t>9. Pídale a sus CTs apoyo o transferencia de datos a una nueva copia de la plantilla LoHP si su archivo no funciona correctamente en cualquier etapa de la entrada de datos.</t>
  </si>
  <si>
    <t>10.Entry VL &amp; EID reactivos reactivos necesidades basadas en estándar "equipos / paquetes de reactivos" para tipos de muestras. Consulte el menú desplegable LoHP para obtener una lista completa de paquetes de prueba VL y EID.</t>
  </si>
  <si>
    <t>11.Los requisitos de entrada para la siguiente categoría de artículos se simplifican: Química / inmunología / hematología / analizadores de cultivo / accesorios / consumibles. PR entrará cantidades de suma global en el LoHP en lugar de la gama completa de elementos necesarios para cada tipo de analizador.</t>
  </si>
  <si>
    <t>If there Principal Recipient name cannot be retrieved in the drop down menu, please type in 1)  the Principal Recipient abbreviation (2 to 7 characters) for example (ABC) and 2) name of the Organisation in the Recipient field</t>
  </si>
  <si>
    <t xml:space="preserve">Si le nom du bénéficiaire principal ne peut être récupéré dans le menu déroulant, veuillez 1) saisir l'abréviation du Recipiendaire Principal (2 à 7 caractères) ex. (ABC) et 2) le nom de l'Organisation dans le champ Recipiendaire Principal.
</t>
  </si>
  <si>
    <t xml:space="preserve">
Si no se puede recuperar el nombre del destinatario principal en el menú desplegable, escriba 1) la abreviatura del destinatario principal (de 2 a 7 caracteres) ex. (ABC) y  2) el nombre del Organisacion en el campo Destinatario</t>
  </si>
  <si>
    <t>Rifapentine</t>
  </si>
  <si>
    <t>50mg - Comprimes - Flacon de 90</t>
  </si>
  <si>
    <t>C, H, T, M, S</t>
  </si>
  <si>
    <t>4.7</t>
  </si>
  <si>
    <t>List of Health Products Template ver. DEC 2019</t>
  </si>
  <si>
    <t>Document-type hors ligne pour la gestion des achats et des stocks ver. DEC 2019</t>
  </si>
  <si>
    <t>Atazanavir/Ritonavir+Lamivudine/Zidovudine</t>
  </si>
  <si>
    <t>Darunavir/Ritonavir</t>
  </si>
  <si>
    <t xml:space="preserve"> 60mg tablet dispersible 60</t>
  </si>
  <si>
    <t xml:space="preserve"> 120/60mg tablet dispersible 30</t>
  </si>
  <si>
    <t xml:space="preserve"> 120/60mg tablet dispersible 60</t>
  </si>
  <si>
    <t xml:space="preserve"> 60/30mg tablet dispersible 60</t>
  </si>
  <si>
    <t xml:space="preserve"> 600/300mg tablet 30</t>
  </si>
  <si>
    <t xml:space="preserve"> 300/150/300mg tablet 60</t>
  </si>
  <si>
    <t xml:space="preserve"> 60/30/60mg tablet 60</t>
  </si>
  <si>
    <t xml:space="preserve"> 100mg capsule 60</t>
  </si>
  <si>
    <t xml:space="preserve"> 150mg capsule 30</t>
  </si>
  <si>
    <t xml:space="preserve"> 150mg capsule 60</t>
  </si>
  <si>
    <t xml:space="preserve"> 200mg capsule 60</t>
  </si>
  <si>
    <t xml:space="preserve"> 300mg capsule 30</t>
  </si>
  <si>
    <t xml:space="preserve"> 300/100mg tablet 30</t>
  </si>
  <si>
    <t xml:space="preserve"> 300/100+150/300mg tablet co-blistered 30+60</t>
  </si>
  <si>
    <t xml:space="preserve"> 150mg tablet 240</t>
  </si>
  <si>
    <t xml:space="preserve"> 400mg tablet 60</t>
  </si>
  <si>
    <t xml:space="preserve"> 600mg tablet 60</t>
  </si>
  <si>
    <t xml:space="preserve"> 75mg tablet 480</t>
  </si>
  <si>
    <t xml:space="preserve"> 800mg tablet 30</t>
  </si>
  <si>
    <t xml:space="preserve"> 400/50mg tablet 60</t>
  </si>
  <si>
    <t xml:space="preserve"> 800/100mg tablet 30</t>
  </si>
  <si>
    <t xml:space="preserve"> 20mg/ml oral solution 240ml</t>
  </si>
  <si>
    <t xml:space="preserve"> 300mg tablet 60</t>
  </si>
  <si>
    <t>Dolutegravir/Lamivudine/Tenofovir</t>
  </si>
  <si>
    <t>Emtricitabine/Tenofovir+Nevirapine</t>
  </si>
  <si>
    <t>Lamivudine/Tenofovir</t>
  </si>
  <si>
    <t>Lamivudine/Tenofovir+Atazanavir+Ritonavir</t>
  </si>
  <si>
    <t>Lamivudine/Zidovudine+Efavirenz</t>
  </si>
  <si>
    <t>Nevirapine 10mg/ml oral suspension 240ml</t>
  </si>
  <si>
    <t>Other ARV</t>
  </si>
  <si>
    <t>Tenofovir</t>
  </si>
  <si>
    <t xml:space="preserve"> 50mg tablet 30</t>
  </si>
  <si>
    <t xml:space="preserve"> 50/300/300mg tablet 180</t>
  </si>
  <si>
    <t xml:space="preserve"> 50/300/300mg tablet 30</t>
  </si>
  <si>
    <t xml:space="preserve"> 50/300/300mg tablet 30  no carton</t>
  </si>
  <si>
    <t xml:space="preserve"> 50/300/300mg tablet 90 - no carton</t>
  </si>
  <si>
    <t xml:space="preserve"> 200mg capsule 30</t>
  </si>
  <si>
    <t xml:space="preserve"> 200mg capsule 90</t>
  </si>
  <si>
    <t xml:space="preserve"> 200mg tablet 30</t>
  </si>
  <si>
    <t xml:space="preserve"> 200mg tablet 90</t>
  </si>
  <si>
    <t xml:space="preserve"> 200mg tablet double scored 90</t>
  </si>
  <si>
    <t xml:space="preserve"> 200mg tablet scored 90</t>
  </si>
  <si>
    <t xml:space="preserve"> 200mg tablet single scored 90</t>
  </si>
  <si>
    <t xml:space="preserve"> 30mg/ml Oral solution 180ml</t>
  </si>
  <si>
    <t xml:space="preserve"> 50mg capsule 30</t>
  </si>
  <si>
    <t xml:space="preserve"> 600mg tablet 30</t>
  </si>
  <si>
    <t xml:space="preserve"> 600/200/300mg tablet 30</t>
  </si>
  <si>
    <t xml:space="preserve"> 600/200mg/300mg tablet 180</t>
  </si>
  <si>
    <t xml:space="preserve"> 600/200mg/300mg tablet 30  no carton</t>
  </si>
  <si>
    <t xml:space="preserve"> 600/200mg/300mg tablet 90</t>
  </si>
  <si>
    <t xml:space="preserve"> 400/300/300mg tablet 180</t>
  </si>
  <si>
    <t xml:space="preserve"> 400/300/300mg tablet 30</t>
  </si>
  <si>
    <t>400/300/300mg tablet 30  no carton</t>
  </si>
  <si>
    <t xml:space="preserve"> 400/300/300mg tablet 90</t>
  </si>
  <si>
    <t xml:space="preserve"> 600/300/300mg tablet 100</t>
  </si>
  <si>
    <t xml:space="preserve"> 600/300/300mg tablet 100  no carton</t>
  </si>
  <si>
    <t xml:space="preserve"> 600/300/300mg tablet 180</t>
  </si>
  <si>
    <t xml:space="preserve"> 600/300/300mg tablet 30</t>
  </si>
  <si>
    <t xml:space="preserve"> 600/300/300mg tablet 30  no carton</t>
  </si>
  <si>
    <t xml:space="preserve"> 600/300/300mg tablet 90</t>
  </si>
  <si>
    <t xml:space="preserve"> 600/300/300mg tablet 90  no carton</t>
  </si>
  <si>
    <t xml:space="preserve"> 200/300mg tablet 30</t>
  </si>
  <si>
    <t xml:space="preserve"> 200/300mg+200mg tablet co-blister 30+60</t>
  </si>
  <si>
    <t xml:space="preserve"> 100mg tablet 120</t>
  </si>
  <si>
    <t xml:space="preserve"> 25mg tablet 120</t>
  </si>
  <si>
    <t xml:space="preserve"> 200mg tablet 60</t>
  </si>
  <si>
    <t xml:space="preserve"> 10mg/ml oral solution 100ml</t>
  </si>
  <si>
    <t xml:space="preserve"> 10mg/ml oral solution 240ml</t>
  </si>
  <si>
    <t xml:space="preserve"> 150mg tablet 60</t>
  </si>
  <si>
    <t xml:space="preserve"> 300/300mg tablet 30</t>
  </si>
  <si>
    <t>75/75mg tablet 30</t>
  </si>
  <si>
    <t xml:space="preserve"> 300/300+300+100mg tablet co-blistered 60</t>
  </si>
  <si>
    <t xml:space="preserve"> 150/300mg tablet 60</t>
  </si>
  <si>
    <t xml:space="preserve"> 30/60mg tablet dispersible 60</t>
  </si>
  <si>
    <t xml:space="preserve"> 150/300+600mg 60+30 tablet co-blistered 90</t>
  </si>
  <si>
    <t xml:space="preserve"> 100/25mg tablet 120</t>
  </si>
  <si>
    <t xml:space="preserve"> 100/25mg tablet 60</t>
  </si>
  <si>
    <t xml:space="preserve"> 200/50mg tablet 120</t>
  </si>
  <si>
    <t xml:space="preserve"> 40/10mg capsule 120</t>
  </si>
  <si>
    <t xml:space="preserve"> 40/10mg oral granules  120 sachets</t>
  </si>
  <si>
    <t xml:space="preserve"> 80/20mg/ml oral solution 160ml</t>
  </si>
  <si>
    <t xml:space="preserve"> 80/20mg/ml oral solution 60ml*5</t>
  </si>
  <si>
    <t xml:space="preserve"> 10mg/ml oral suspension 100ml</t>
  </si>
  <si>
    <t xml:space="preserve"> [enter specifications manually]</t>
  </si>
  <si>
    <t xml:space="preserve"> 100mg tablet chewable 60</t>
  </si>
  <si>
    <t xml:space="preserve"> 25mg tablet chewable 60</t>
  </si>
  <si>
    <t xml:space="preserve"> 100mg powder for oral solution  1 sachet</t>
  </si>
  <si>
    <t xml:space="preserve"> 100mg tablet 30</t>
  </si>
  <si>
    <t xml:space="preserve"> 100mg tablet 60</t>
  </si>
  <si>
    <t xml:space="preserve"> 25mg tablet 30</t>
  </si>
  <si>
    <t xml:space="preserve"> 25mg tablet 60</t>
  </si>
  <si>
    <t xml:space="preserve"> 50mg tablet 60</t>
  </si>
  <si>
    <t xml:space="preserve"> 80mg/ml oral solution 90ml</t>
  </si>
  <si>
    <t xml:space="preserve"> 300mg tablet 30</t>
  </si>
  <si>
    <t xml:space="preserve"> 40mg/g granules  60g</t>
  </si>
  <si>
    <t xml:space="preserve"> 100mg capsule 100</t>
  </si>
  <si>
    <t xml:space="preserve"> 10mg/ml injection for infusion 20ml  5 ampoules</t>
  </si>
  <si>
    <t xml:space="preserve"> 50mg/5ml Oral solution 100ml</t>
  </si>
  <si>
    <t xml:space="preserve"> 50mg/5ml Oral solution 240ml</t>
  </si>
  <si>
    <t>ZZ Other ARV</t>
  </si>
  <si>
    <t>Isoniazid/Pyridoxine hydrochl/Sulfamethoxazole/
Trimethoprim</t>
  </si>
  <si>
    <t>TB Cat I+III Patient Kit A</t>
  </si>
  <si>
    <t>TB Cat I+III Patient Kit C</t>
  </si>
  <si>
    <t>Pretomanid</t>
  </si>
  <si>
    <t xml:space="preserve">Terizidone </t>
  </si>
  <si>
    <t>zz Other anti-TB medicine</t>
  </si>
  <si>
    <t>zz Other MDR/XDR TB medicine</t>
  </si>
  <si>
    <t>300 mg/25 mg/800 mg/160 tablets 30</t>
  </si>
  <si>
    <t xml:space="preserve">100mg 10 tablet 10 blister </t>
  </si>
  <si>
    <t xml:space="preserve">100mg 28 tablet 24 blister </t>
  </si>
  <si>
    <t xml:space="preserve">300mg 10 tablet 10 blister </t>
  </si>
  <si>
    <t xml:space="preserve">300mg 28 tablet 24 blister </t>
  </si>
  <si>
    <t xml:space="preserve">50mg 10 tablet 10 blister </t>
  </si>
  <si>
    <t>150mg tablet 24</t>
  </si>
  <si>
    <t xml:space="preserve">275/75/400/150mg 10 tablet 10 blister </t>
  </si>
  <si>
    <t xml:space="preserve">275/75/400/150mg 28 tablet 24 blister </t>
  </si>
  <si>
    <t xml:space="preserve">275/75/150mg 10 tablet 10 blister </t>
  </si>
  <si>
    <t xml:space="preserve">275/75/150mg 28 tablet 24 blister </t>
  </si>
  <si>
    <t>50/150/75mg 10 tablet dispersible 10 blister</t>
  </si>
  <si>
    <t>50/150/75mg 28 tablet dispersible 3 blister</t>
  </si>
  <si>
    <t xml:space="preserve">150/300mg 10 tablet 10 blister </t>
  </si>
  <si>
    <t xml:space="preserve">150/300mg 28 tablet 24 blister </t>
  </si>
  <si>
    <t>50/75mg 28 tablet dispersible 3 blister</t>
  </si>
  <si>
    <t xml:space="preserve">50/75mg tablet dispersible 100  </t>
  </si>
  <si>
    <t xml:space="preserve">150mg capsule 100   </t>
  </si>
  <si>
    <t xml:space="preserve">150mg 10 capsule 10 blister </t>
  </si>
  <si>
    <t>20mg/ml granules for oral suspension 100ml</t>
  </si>
  <si>
    <t>20mg/ml granules for oral suspension 120ml</t>
  </si>
  <si>
    <t xml:space="preserve">300mg 10 capsule 10 blister </t>
  </si>
  <si>
    <t xml:space="preserve">450mg 10 capsule 10 blister </t>
  </si>
  <si>
    <t xml:space="preserve">600mg 10 capsule 10 blister </t>
  </si>
  <si>
    <t xml:space="preserve"> 4-FDC 6x28tabs(R150/H75/Z400/E275)+2-FDC 12x28tabs (R150/H75) - Kit</t>
  </si>
  <si>
    <t xml:space="preserve"> 4-FDC 6x28tabs(R150/H75/Z400/E275)+2-FDC 18x28tabs(R150/H150) - Kit</t>
  </si>
  <si>
    <t xml:space="preserve">400mg 10 tablet 10 blister </t>
  </si>
  <si>
    <t xml:space="preserve">400mg 28 tablet 24 blister </t>
  </si>
  <si>
    <t xml:space="preserve">150mg tablet dispersible 100  </t>
  </si>
  <si>
    <t xml:space="preserve">500mg 28 tablet 24 blister </t>
  </si>
  <si>
    <t>500mg/2ml solution for injection - 1 vial</t>
  </si>
  <si>
    <t>500mg/2ml solution for injection - 10 vial</t>
  </si>
  <si>
    <t>125mg/31.25mg/5ml powder for oral solution 100ml</t>
  </si>
  <si>
    <t xml:space="preserve">250/125mg 10 tablet 1 blister </t>
  </si>
  <si>
    <t>250mg/62.5mg/5ml powder for oral solution 100ml</t>
  </si>
  <si>
    <t xml:space="preserve">500/125mg 10 tablet 1 blister </t>
  </si>
  <si>
    <t xml:space="preserve"> 875/125mg 10 tablet 1 blister</t>
  </si>
  <si>
    <t xml:space="preserve">100mg tablet 188   </t>
  </si>
  <si>
    <t xml:space="preserve">100mg tablet 24   </t>
  </si>
  <si>
    <t xml:space="preserve">250mg 10 tablet 1 blister </t>
  </si>
  <si>
    <t xml:space="preserve">500mg 10 tablet 1 blister </t>
  </si>
  <si>
    <t xml:space="preserve">100mg tablet 100   </t>
  </si>
  <si>
    <t xml:space="preserve">50mg tablet 100   </t>
  </si>
  <si>
    <t xml:space="preserve">250mg 10 capsule 10 blister </t>
  </si>
  <si>
    <t xml:space="preserve">50mg 8 tablet 6 blister </t>
  </si>
  <si>
    <t xml:space="preserve">125mg 10 tablet 10 blister </t>
  </si>
  <si>
    <t xml:space="preserve">250mg 10 tablet 10 blister </t>
  </si>
  <si>
    <t>250/250mg powder for solution for infusion 20ml - 10 vial</t>
  </si>
  <si>
    <t>500/500mg powder for solution for infusion 20ml - 10 vial</t>
  </si>
  <si>
    <t xml:space="preserve"> 1g powder for solution for injection - 50 vial</t>
  </si>
  <si>
    <t xml:space="preserve"> 1g/4ml solution for injection - 10 amp</t>
  </si>
  <si>
    <t xml:space="preserve"> 500mg powder for solution for injection - 50 vial</t>
  </si>
  <si>
    <t xml:space="preserve"> 500mg/2ml solution for injection - 10 amp</t>
  </si>
  <si>
    <t>100mg 10 tablet dispersible 10 blister</t>
  </si>
  <si>
    <t xml:space="preserve">500mg 10 tablet 10 blister </t>
  </si>
  <si>
    <t xml:space="preserve">750mg 10 tablet 10 blister </t>
  </si>
  <si>
    <t xml:space="preserve">600mg 10 tablet 10 blister </t>
  </si>
  <si>
    <t xml:space="preserve">600mg tablet 20   </t>
  </si>
  <si>
    <t>1g powder for solution for injection - 10 vial</t>
  </si>
  <si>
    <t>4g granule 30</t>
  </si>
  <si>
    <t>5.52g (equiv 4g PAS) powder for oral solution - 25 sachet</t>
  </si>
  <si>
    <t>60% w/w 9.2g - 30 sachet</t>
  </si>
  <si>
    <t xml:space="preserve">60% w/w granule delayed release 100g </t>
  </si>
  <si>
    <t>200 mg tablets 26</t>
  </si>
  <si>
    <t xml:space="preserve">250mg 100 tablet 1 blister </t>
  </si>
  <si>
    <t>1g powder for solution for injection - 1 vial</t>
  </si>
  <si>
    <t>250mg 50 capsule 1 blister</t>
  </si>
  <si>
    <t>Amodiaquine+Sulfadoxine/Pyrimethamine</t>
  </si>
  <si>
    <t>Artemether</t>
  </si>
  <si>
    <t>Artesunate/amodiaquine</t>
  </si>
  <si>
    <t>Artesunate+Sulfadoxine/Pyrimethamine</t>
  </si>
  <si>
    <t>Piperaquine/Dihydroartemisinin</t>
  </si>
  <si>
    <t>zz Other antimalaria medicine</t>
  </si>
  <si>
    <t xml:space="preserve"> 150mg+500/25mg 3+1 tablet co-blistered 25 blister</t>
  </si>
  <si>
    <t xml:space="preserve"> 153mg+500/25mg 3+1 tablet dispersible co-blistered 50 blister</t>
  </si>
  <si>
    <t xml:space="preserve"> 75mg+250/12.5mg 3+1 tablet co-blistered 25 blister</t>
  </si>
  <si>
    <t xml:space="preserve"> 775mg+250/12.5mg 3+1 tablet co-blistered 50 blister</t>
  </si>
  <si>
    <t xml:space="preserve"> 76.5mg+250/12.5mg 3+1 tablet dispersible co-blistered 50 blister</t>
  </si>
  <si>
    <t>80mg/ml Solution for Injection - 1 vial</t>
  </si>
  <si>
    <t xml:space="preserve"> 20/120mg 12 tablet dispersible 30 blister</t>
  </si>
  <si>
    <t xml:space="preserve"> 20/120mg 24 tablet 30 blister</t>
  </si>
  <si>
    <t xml:space="preserve"> 20/120mg 6 tablet dispersible 30 blister</t>
  </si>
  <si>
    <t xml:space="preserve"> 40/240mg 12 tablet 30 blister       </t>
  </si>
  <si>
    <t xml:space="preserve"> 40/240mg 6 tablet 30 blister       </t>
  </si>
  <si>
    <t xml:space="preserve"> 60/360mg 6 tablet 30 blister       </t>
  </si>
  <si>
    <t xml:space="preserve"> 80/480mg 6 tablet 30 blister       </t>
  </si>
  <si>
    <t xml:space="preserve"> 20/120mg 12 tablet 30 blister</t>
  </si>
  <si>
    <t xml:space="preserve"> 20/120mg 18 tablet 30 blister</t>
  </si>
  <si>
    <t xml:space="preserve"> 20/120mg 6 tablet 30 blister</t>
  </si>
  <si>
    <t xml:space="preserve"> 100mg 2 suppository         </t>
  </si>
  <si>
    <t xml:space="preserve"> 120mg powder for solution for injection - 1 vial</t>
  </si>
  <si>
    <t xml:space="preserve"> 30mg powder for solution for injection - 1 vial   </t>
  </si>
  <si>
    <t xml:space="preserve"> 60mg powder for solution for injection - 1 vial</t>
  </si>
  <si>
    <t xml:space="preserve"> 100/270mg 3 tablet 25 blister</t>
  </si>
  <si>
    <t xml:space="preserve"> 100/270mg 6 tablet 25 blister</t>
  </si>
  <si>
    <t xml:space="preserve"> 25/67.5mg 3 tablet 25 blister</t>
  </si>
  <si>
    <t xml:space="preserve"> 50/135mg 3 tablet 25 blister</t>
  </si>
  <si>
    <t xml:space="preserve">100/200mg 3 tablet         </t>
  </si>
  <si>
    <t xml:space="preserve">100/200mg 6 tablet         </t>
  </si>
  <si>
    <t xml:space="preserve">20/60mg granule for oral suspension 90         </t>
  </si>
  <si>
    <t xml:space="preserve"> 50mg+500/25mg 6+2 tablet co-blistered 25 blister</t>
  </si>
  <si>
    <t xml:space="preserve">250mg as phosphate/sulfate (155mg as base) 10 tablet 10 blister  </t>
  </si>
  <si>
    <t xml:space="preserve">250mg as phosphate/sulfate (155mg as base) 100 tablet    </t>
  </si>
  <si>
    <t xml:space="preserve">250mg as phosphate/sulfate (155mg as base) 100 tablet 10 blister  </t>
  </si>
  <si>
    <t xml:space="preserve">250mg as phosphate/sulfate (155mg as base) 1000 tablet    </t>
  </si>
  <si>
    <t xml:space="preserve">250mg as phosphate/sulfate (155mg as base) 20 tablet    </t>
  </si>
  <si>
    <t xml:space="preserve">250mg as phosphate/sulfate (155mg as base) 500 tablet    </t>
  </si>
  <si>
    <t xml:space="preserve">80mg/5ml as phosphate/sulfate (50mg/5ml as base) 150ml     </t>
  </si>
  <si>
    <t xml:space="preserve">250mg 8 tablet         </t>
  </si>
  <si>
    <t xml:space="preserve"> 160/20mg 3 tablet     </t>
  </si>
  <si>
    <t xml:space="preserve"> 320/40mg 12 tablet     </t>
  </si>
  <si>
    <t xml:space="preserve"> 320/40mg 3 tablet     </t>
  </si>
  <si>
    <t xml:space="preserve"> 320/40mg 6 tablet    </t>
  </si>
  <si>
    <t xml:space="preserve"> 320/40mg 9 tablet    </t>
  </si>
  <si>
    <t xml:space="preserve">15mg (as base) (equivalent to 26.4mg Primaquine Phosphate) tablet 100  </t>
  </si>
  <si>
    <t>7.5mg (as base) (equivalent to 13.2mg Primaquine Phosphate) 10 tablet 10 blister</t>
  </si>
  <si>
    <t>7.5mg (as base) (equivalent to 13.2mg Primaquine Phosphate) 10 tablet 100 blister</t>
  </si>
  <si>
    <t xml:space="preserve">7.5mg (as base) (equivalent to 13.2mg Primaquine Phosphate) tablet 100  </t>
  </si>
  <si>
    <t xml:space="preserve">7.5mg (as base) (equivalent to 13.2mg Primaquine Phosphate) tablet 1000  </t>
  </si>
  <si>
    <t>100mg tablet 100</t>
  </si>
  <si>
    <t>300mg 100</t>
  </si>
  <si>
    <t>300mg 1000</t>
  </si>
  <si>
    <t>300mg/ml  Amp 10 * 2ml</t>
  </si>
  <si>
    <t>300mg/ml  Amp 100 * 2ml</t>
  </si>
  <si>
    <t xml:space="preserve"> 500/25mg 3 tablet 10 blister</t>
  </si>
  <si>
    <t xml:space="preserve"> 500/25mg 3 tablet 100 blister</t>
  </si>
  <si>
    <t xml:space="preserve"> 500/25mg tablet 100</t>
  </si>
  <si>
    <t xml:space="preserve"> 500/25mg tablet 1000</t>
  </si>
  <si>
    <t>Buprenorphine-opioid substitute</t>
  </si>
  <si>
    <t>Methadone-opioid substitute</t>
  </si>
  <si>
    <t>zz Other-opioid substitute</t>
  </si>
  <si>
    <t>2 mg - Box or bottle of 28 tab</t>
  </si>
  <si>
    <t>10mg/ml oral concentrate 1 Liter</t>
  </si>
  <si>
    <t>5mg/ml oral concentrate 1 Liter</t>
  </si>
  <si>
    <t>LLINs (mass campaign)</t>
  </si>
  <si>
    <t>LLINs (routine distribution)</t>
  </si>
  <si>
    <t>Lubricant</t>
  </si>
  <si>
    <t>Male condom</t>
  </si>
  <si>
    <t>Female condom</t>
  </si>
  <si>
    <t xml:space="preserve"> 1000x65x250 Conical LLIN</t>
  </si>
  <si>
    <t xml:space="preserve"> 1050x65x220 Conical LLIN</t>
  </si>
  <si>
    <t xml:space="preserve"> 1250x65x250 Conical LLIN</t>
  </si>
  <si>
    <t>180x160x150 Rectangular LLIN</t>
  </si>
  <si>
    <t>180x160x150 Rectangular PBO LLIN</t>
  </si>
  <si>
    <t>180x160x170 Rectangular LLIN</t>
  </si>
  <si>
    <t>180x160x170 Rectangular PBO LLIN</t>
  </si>
  <si>
    <t>180x160x180 Rectangular LLIN</t>
  </si>
  <si>
    <t>180x160x180 Rectangular PBO LLIN</t>
  </si>
  <si>
    <t>180x160x200 Rectangular LLIN</t>
  </si>
  <si>
    <t>180x160x200 Rectangular PBO LLIN</t>
  </si>
  <si>
    <t>180x190x150 Rectangular LLIN</t>
  </si>
  <si>
    <t>180x190x150 Rectangular PBO LLIN</t>
  </si>
  <si>
    <t>180x190x160 Rectangular LLIN</t>
  </si>
  <si>
    <t>180x190x160 Rectangular PBO LLIN</t>
  </si>
  <si>
    <t>190x180x170 Rectangular LLIN</t>
  </si>
  <si>
    <t>190x180x170 Rectangular PBO LLIN</t>
  </si>
  <si>
    <t>190x180x180 Rectangular LLIN</t>
  </si>
  <si>
    <t>190x180x180 Rectangular PBO LLIN</t>
  </si>
  <si>
    <t>195x160x200 Rectangular LLIN</t>
  </si>
  <si>
    <t>195x160x200 Rectangular PBO LLIN</t>
  </si>
  <si>
    <t>200x140x150 Rectangular LLIN</t>
  </si>
  <si>
    <t>200x140x150 Rectangular PBO LLIN</t>
  </si>
  <si>
    <t>210x190x180 Rectangular LLIN</t>
  </si>
  <si>
    <t>210x190x180 Rectangular PBO LLIN</t>
  </si>
  <si>
    <t>240x65x120 Rectangular LLIN + 140x240 Hammock</t>
  </si>
  <si>
    <t xml:space="preserve"> 35 g – sterile jelly - 1 tube</t>
  </si>
  <si>
    <t xml:space="preserve"> 82 g – sterile jelly - 1 tube</t>
  </si>
  <si>
    <t xml:space="preserve"> 4 ml - water based - 1000 sachets</t>
  </si>
  <si>
    <t xml:space="preserve"> 4.3 ml - water based - 1000 sachets</t>
  </si>
  <si>
    <t xml:space="preserve"> 5 ml - water based - 1000 sachets</t>
  </si>
  <si>
    <t xml:space="preserve"> 49 mm - dotted - pack of 144</t>
  </si>
  <si>
    <t xml:space="preserve"> 49 mm - plain - pack of 144</t>
  </si>
  <si>
    <t xml:space="preserve"> 49 mm - ribbed - pack of 144</t>
  </si>
  <si>
    <t xml:space="preserve"> 49 mm - with color - pack of 144</t>
  </si>
  <si>
    <t xml:space="preserve"> 49 mm - with flavor/scent - pack of 144</t>
  </si>
  <si>
    <t xml:space="preserve"> 52 mm - contoured - pack of 144</t>
  </si>
  <si>
    <t xml:space="preserve"> 52 mm - dotted - contoured - pack of 144</t>
  </si>
  <si>
    <t xml:space="preserve"> 52 mm - ribbed - contoured - pack of 144</t>
  </si>
  <si>
    <t xml:space="preserve"> 53 mm - dotted - pack of 144</t>
  </si>
  <si>
    <t xml:space="preserve"> 53 mm - plain - pack of 144</t>
  </si>
  <si>
    <t xml:space="preserve"> 53 mm - ribbed - pack of 144</t>
  </si>
  <si>
    <t xml:space="preserve"> 53 mm - thick - pack of 144</t>
  </si>
  <si>
    <t xml:space="preserve"> 53 mm - thin - pack of 144</t>
  </si>
  <si>
    <t xml:space="preserve"> 53 mm - with color - pack of 144</t>
  </si>
  <si>
    <t xml:space="preserve"> 53 mm - with color - with flavor/scent - pack of 144</t>
  </si>
  <si>
    <t xml:space="preserve"> 53 mm - with flavor/scent - pack of 144</t>
  </si>
  <si>
    <t xml:space="preserve"> latex - ring</t>
  </si>
  <si>
    <t xml:space="preserve"> latex - sponge</t>
  </si>
  <si>
    <t xml:space="preserve"> nitrile - ring</t>
  </si>
  <si>
    <t xml:space="preserve"> polyurethane</t>
  </si>
  <si>
    <t xml:space="preserve"> [enter specifications manually] </t>
  </si>
  <si>
    <t>Rapid Diagnostic Test - Cryptococcus</t>
  </si>
  <si>
    <t>Rapid Diagnostic Test - Syphilis</t>
  </si>
  <si>
    <t>Rapid Diagnostic Test - TB</t>
  </si>
  <si>
    <t xml:space="preserve"> Cryptococcus - Latex Agglutination Antigen Detection System - 120 Tests</t>
  </si>
  <si>
    <t xml:space="preserve"> Cryptococcus Antigen Latex lateral flow assay, 50 test/kit</t>
  </si>
  <si>
    <t xml:space="preserve"> HBV - Generic Rapid Diagnostic Test Kit - 1 test</t>
  </si>
  <si>
    <t xml:space="preserve"> SD BIOLINE HBsAg WB – 30 tests</t>
  </si>
  <si>
    <t xml:space="preserve"> HCV - Generic Rapid Diagnostic Test Kit - 1 test</t>
  </si>
  <si>
    <t xml:space="preserve"> GeneXpert Cartridge 10</t>
  </si>
  <si>
    <t xml:space="preserve"> Syphilis - Generic Rapid Diagnostic Test Kit - 1 test</t>
  </si>
  <si>
    <t xml:space="preserve"> HIV 1 - Generic Rapid Diagnostic Test Kit - 1 test</t>
  </si>
  <si>
    <t xml:space="preserve"> HIV 1/2 - Determine HIV Combo Kit 100 tests</t>
  </si>
  <si>
    <t xml:space="preserve"> DPP HIV 1/2 Assay - 20 tests</t>
  </si>
  <si>
    <t xml:space="preserve"> HIV 1/2 - Generic Rapid Diagnostic Test Kit - 1 test</t>
  </si>
  <si>
    <t xml:space="preserve"> HIV 1/2 - SD Bioline 3.0 Kit - 25 tests</t>
  </si>
  <si>
    <t xml:space="preserve"> HIV 1/2 – MultiSure HIV Rapid Test – 20 tests</t>
  </si>
  <si>
    <t xml:space="preserve"> HIV 1/2-O - First Response HIV 1-2.0 v.3.0 Cards Kit - 25 tests</t>
  </si>
  <si>
    <t xml:space="preserve"> HIV 1/2-O - First Response HIV 1-2.0 v.3.0 Cards Kit - 30 tests</t>
  </si>
  <si>
    <t xml:space="preserve"> HIV 1/2-O - First Response HIV 1-2.0 v.3.0 Cards Kit - 100 tests</t>
  </si>
  <si>
    <t xml:space="preserve"> HIV 1/2:  Geenius HIV Confirmatory Assay - 20 tests</t>
  </si>
  <si>
    <t xml:space="preserve"> HIV 1/2/O – ABON Tri-Line HIV Rapid Test Kit - 40 tests</t>
  </si>
  <si>
    <t xml:space="preserve"> HIV 1+2 -  SD Bioline Ag/Ab Combo Kit - 30 tests</t>
  </si>
  <si>
    <t xml:space="preserve"> HIV 1+2 - Determine Chase Buffer - 2.5ml vial - 100 tests</t>
  </si>
  <si>
    <t xml:space="preserve"> HIV 1+2 - Determine Complete HIV Kit - 100 tests</t>
  </si>
  <si>
    <t xml:space="preserve"> HIV 1+2 - Determine HIV Kit - 100 tests</t>
  </si>
  <si>
    <t xml:space="preserve"> HIV 1+2 - Determine HIV Kit - 20 tests</t>
  </si>
  <si>
    <t xml:space="preserve"> HIV 1+2 - Generic Rapid Diagnostic Test Kit - 1 test</t>
  </si>
  <si>
    <t xml:space="preserve"> HIV 1+2 - INSTI HIV Antibody Test Kit - 48 tests</t>
  </si>
  <si>
    <t>HIV 1+2 - OraQuick ADVANCE HIV Rapid Antibody Kit - 25 Tests</t>
  </si>
  <si>
    <t xml:space="preserve"> HIV 1+2 - OraQuick HIV Rapid Antibody Kit -  100 Tests</t>
  </si>
  <si>
    <t>HIV 1+2 - OraQuick HIV Self Test -  250 Tests</t>
  </si>
  <si>
    <t>HIV 1+2 - OraQuick HIV Self Test - 50 Tests</t>
  </si>
  <si>
    <t xml:space="preserve"> HIV 1+2 - Stat-Pak Dipstick Assay Kit - 30 tests</t>
  </si>
  <si>
    <t xml:space="preserve"> HIV 1+2 - Stat-Pak HIV Kit - 20 tests</t>
  </si>
  <si>
    <t xml:space="preserve"> HIV 1+2 - Uni-gold HIV Kit - 100 tests</t>
  </si>
  <si>
    <t xml:space="preserve"> HIV 1+2 - Uni-gold HIV Kit - 20 tests</t>
  </si>
  <si>
    <t xml:space="preserve"> HIV 1+2 - Vikia HIV Device Kit - 25 tests</t>
  </si>
  <si>
    <t xml:space="preserve"> HIV 1+2 Colloidal Gold - 50 tests</t>
  </si>
  <si>
    <t xml:space="preserve"> HIV Self Testing - Generic Rapid Diagnostic Test Kit - 1 test</t>
  </si>
  <si>
    <t xml:space="preserve"> HIV/Syphilis - Generic RDT - 1 test</t>
  </si>
  <si>
    <t xml:space="preserve"> HIV/Syphilis - SD Bioline Duo complete kit - 25 tests</t>
  </si>
  <si>
    <t xml:space="preserve"> Determine TB LAM Ag Test, 100 test/kit</t>
  </si>
  <si>
    <t xml:space="preserve"> GeneXpert Cartridge 50</t>
  </si>
  <si>
    <t xml:space="preserve"> GeneXpert ULTRA Cartridge 10</t>
  </si>
  <si>
    <t xml:space="preserve"> GeneXpert ULTRA Cartridge 50</t>
  </si>
  <si>
    <t>Malaria Antigen P.f , HRP2/pLDH, Kit, 25 Tests</t>
  </si>
  <si>
    <t>Malaria Antigen P.f / P.v, HRP2, pLDH, Kit, 10 Tests</t>
  </si>
  <si>
    <t>Malaria Rapid Diagnostic Test Kit - PAN - 25 tests</t>
  </si>
  <si>
    <t>Malaria Rapid Diagnostic Test Kit - Pf/Pv - 25 tests</t>
  </si>
  <si>
    <t>Malaria Rapid Diagnostic Test Kit - Pf only - 25 tests</t>
  </si>
  <si>
    <t>Malaria Rapid Diagnostic Test Kit - Pf/PAN - 25 tests</t>
  </si>
  <si>
    <t>Malaria Rapid Diagnostic Test Kit - Pf/VOM - 25 tests</t>
  </si>
  <si>
    <t>TB Molecular diagnosis/LPA-Chemicals</t>
  </si>
  <si>
    <t>TB Molecular diagnosis/LPA-Other reagents</t>
  </si>
  <si>
    <t>TB Molecular diagnosis/LPA-Reagents kits</t>
  </si>
  <si>
    <t>MTB/MPT64 identification-Other reagents</t>
  </si>
  <si>
    <t>MTB/MPT64 identification-Rapid test</t>
  </si>
  <si>
    <t>Insecticides for purposes other than IRS</t>
  </si>
  <si>
    <t>IRS-Insecticides</t>
  </si>
  <si>
    <t>5.6</t>
  </si>
  <si>
    <t>HIV Early Infant Diagnosis Reagents</t>
  </si>
  <si>
    <t>HIV Viral Load test Reagents</t>
  </si>
  <si>
    <t>[enter specifications manually]</t>
  </si>
  <si>
    <t>MTB/MPT64 identification-Rapid test - 30 tests</t>
  </si>
  <si>
    <t xml:space="preserve"> Alpha-cypermethrin WG-SB</t>
  </si>
  <si>
    <t xml:space="preserve"> Alpha-cypermethrin WP, SC</t>
  </si>
  <si>
    <t xml:space="preserve"> Bendiocarb WP, WP-SB</t>
  </si>
  <si>
    <t xml:space="preserve"> Bifenthrin WP</t>
  </si>
  <si>
    <t xml:space="preserve"> Cyfluthrin WP </t>
  </si>
  <si>
    <t xml:space="preserve"> DDT WP </t>
  </si>
  <si>
    <t xml:space="preserve"> Deltamethrin SC-PE</t>
  </si>
  <si>
    <t xml:space="preserve"> Deltamethrin WP, WG, WG-SB</t>
  </si>
  <si>
    <t xml:space="preserve"> Etofenprox WP </t>
  </si>
  <si>
    <t xml:space="preserve"> Fenitrothion WP </t>
  </si>
  <si>
    <t xml:space="preserve"> Lambda-cyhalothrin WP, CS</t>
  </si>
  <si>
    <t xml:space="preserve"> Malathion WP </t>
  </si>
  <si>
    <t xml:space="preserve"> Other insecticide</t>
  </si>
  <si>
    <t xml:space="preserve"> Pirimiphos-methyl CS</t>
  </si>
  <si>
    <t xml:space="preserve"> Pirimiphos-methyl WP </t>
  </si>
  <si>
    <t xml:space="preserve"> Propoxur WP </t>
  </si>
  <si>
    <t xml:space="preserve"> Abbott Early Infant Diagnosis Test Kit and Consumable Bundle - 96 tests </t>
  </si>
  <si>
    <t xml:space="preserve"> Alere Early Infant Diagnosis Test Kit - 10 tests</t>
  </si>
  <si>
    <t xml:space="preserve"> Alere Early Infant Diagnosis Test Kit - 50 tests</t>
  </si>
  <si>
    <t xml:space="preserve"> Cepheid Early Infant Diagnosis Test Kit - 10 tests</t>
  </si>
  <si>
    <t xml:space="preserve"> DRW Samba I Early Infant Diagnosis Test Kit - 12 tests</t>
  </si>
  <si>
    <t xml:space="preserve"> DRW Samba II Early Infant Diagnosis Test Kit - 12 tests</t>
  </si>
  <si>
    <t xml:space="preserve"> Roche Early Infant Diagnosis Test Kit and Consumable Bundle - 48 tests</t>
  </si>
  <si>
    <t xml:space="preserve"> Abbott Viral Load Test Kit and Consumable Bundle - Plasma - 96 tests</t>
  </si>
  <si>
    <t xml:space="preserve"> Biocentric Viral Load Test Kit and Consumable Bundle - 440 tests</t>
  </si>
  <si>
    <t xml:space="preserve"> bioMerieux Viral Load Test Kit and Consumable Bundle - 48 tests</t>
  </si>
  <si>
    <t xml:space="preserve"> Cepheid Viral Load Test Kit - 10 tests</t>
  </si>
  <si>
    <t xml:space="preserve"> DRW Samba I Viral Load Test Kit - 12 tests</t>
  </si>
  <si>
    <t xml:space="preserve"> DRW Samba II Viral Load Test Kit - 12 tests</t>
  </si>
  <si>
    <t xml:space="preserve"> Hologic Viral Load Test Kit - 100 tests</t>
  </si>
  <si>
    <t xml:space="preserve"> Qiagen Viral Load Test Kit and Consumable Bundle - 24 tests</t>
  </si>
  <si>
    <t xml:space="preserve"> Qiagen Viral Load Test Kit and Consumable Bundle - 72 tests</t>
  </si>
  <si>
    <t xml:space="preserve"> Roche Viral Load Test Kit and Consumable Bundle - 48 tests</t>
  </si>
  <si>
    <t xml:space="preserve"> Flow cytometry analyzer (CD4)</t>
  </si>
  <si>
    <t xml:space="preserve"> Viral load and/or EID analyzer</t>
  </si>
  <si>
    <t>Equipment</t>
  </si>
  <si>
    <t>Spare parts</t>
  </si>
  <si>
    <t>Microscope: Equipment</t>
  </si>
  <si>
    <t>Microscope: other</t>
  </si>
  <si>
    <t>Microscope: Spare parts and accessories</t>
  </si>
  <si>
    <t>GeneXpert: Equipment</t>
  </si>
  <si>
    <t xml:space="preserve"> LED Microscope</t>
  </si>
  <si>
    <t xml:space="preserve"> Light Microscope</t>
  </si>
  <si>
    <t>GeneXpert IV-4 modules with desktop computer and barcode reader</t>
  </si>
  <si>
    <t>GeneXpert IV-4 modules with with laptop computer and barcode reader</t>
  </si>
  <si>
    <t>GeneXpert 1-module Edge with tablet, barcode reader and auxiliary batteries</t>
  </si>
  <si>
    <t>GeneXpert IV-2 modules with desktop computer and barcode reader</t>
  </si>
  <si>
    <t>GeneXpert XVI-16 modules with desktop computer and barcode reader</t>
  </si>
  <si>
    <t>GeneXpert: other</t>
  </si>
  <si>
    <t>GeneXpert: Spare parts and accessories</t>
  </si>
  <si>
    <t>Molecular diagnosis/LPA-Equipment</t>
  </si>
  <si>
    <t>Molecular diagnosis/LPA-Equipment spare parts and accessories</t>
  </si>
  <si>
    <t>Genoscan reader (GS-001) + PC + Screen + software</t>
  </si>
  <si>
    <t>GT blot - 48</t>
  </si>
  <si>
    <t>GTQ-Cycler 96</t>
  </si>
  <si>
    <t>Warranty, maintenance and service</t>
  </si>
  <si>
    <t xml:space="preserve"> Automated blood culture system, system for incubating and processing blood cultures</t>
  </si>
  <si>
    <t xml:space="preserve"> Biological Safety Cabinet</t>
  </si>
  <si>
    <t xml:space="preserve"> Centrifuges</t>
  </si>
  <si>
    <t xml:space="preserve"> DNA extraction, amplification, isolation, purification, detection and sequencing analyzers </t>
  </si>
  <si>
    <t xml:space="preserve"> Freezer</t>
  </si>
  <si>
    <t xml:space="preserve"> Hematology or biochemistry analyzers </t>
  </si>
  <si>
    <t xml:space="preserve"> Microbiology analyzers </t>
  </si>
  <si>
    <t xml:space="preserve"> Refrigerator </t>
  </si>
  <si>
    <t xml:space="preserve"> Spectrofluorimeters or fluorimeters</t>
  </si>
  <si>
    <t>Autoclave for laboratory</t>
  </si>
  <si>
    <t>Autoclave for laboratory: Spare parts and accessories</t>
  </si>
  <si>
    <t>Autoclave for waste management</t>
  </si>
  <si>
    <t>Autoclave for waste management: Spare parts and accessories</t>
  </si>
  <si>
    <t>Laboratory Equipment-Incubator</t>
  </si>
  <si>
    <t>Laboratory equipment-Other equipment</t>
  </si>
  <si>
    <t>Laboratory equipment-Spare parts and accessories</t>
  </si>
  <si>
    <t>Equipment-IRS</t>
  </si>
  <si>
    <t>Vector control equipment for purposes other than IRS</t>
  </si>
  <si>
    <t>Laboratory Equipment-BACTEC MGIT 960 system</t>
  </si>
  <si>
    <t>Laboratory Equipment-BACTEC MGIT other system</t>
  </si>
  <si>
    <t>ECG</t>
  </si>
  <si>
    <t>X-ray: Equipment</t>
  </si>
  <si>
    <t>Darkroom Automatic X-ray Film processor</t>
  </si>
  <si>
    <t>Daylight Automatic X-ray Film Processor</t>
  </si>
  <si>
    <t>Mobile basic diagnostic x-ray system, analogue</t>
  </si>
  <si>
    <t>Mobile basic diagnostic x-ray system, digital</t>
  </si>
  <si>
    <t>Mobile flouroscopic x-ray system, analogue</t>
  </si>
  <si>
    <t>Mobile flouroscopic x-ray system, digital</t>
  </si>
  <si>
    <t>Radiographic film view box, non-powered</t>
  </si>
  <si>
    <r>
      <t xml:space="preserve">Ce document-type sera disponible en français en février/mars 2020.
Este documento estará disponible en español durante febrero/marzo 2020.
</t>
    </r>
    <r>
      <rPr>
        <b/>
        <sz val="10"/>
        <color theme="1"/>
        <rFont val="Arial"/>
        <family val="2"/>
      </rPr>
      <t>Important</t>
    </r>
    <r>
      <rPr>
        <sz val="10"/>
        <color theme="1"/>
        <rFont val="Arial"/>
        <family val="2"/>
      </rPr>
      <t xml:space="preserve">
A new “Health Product Management Template” will replace this List of Health Products and will be ready in early 2020. We suggest that countries presenting funding requests in window 2 and beyond wait for the new list to be ready and not complete this one. If a country cannot wait, this current template can be completed. However, the content will need to be migrated at a later stage. Country Teams will support this process.
This Global Fund template, “List of Health Products”, is also referred to in other Global Fund documents as “Health Product Management Tool” or “Health Product Management Template”.
</t>
    </r>
    <r>
      <rPr>
        <b/>
        <sz val="10"/>
        <color theme="1"/>
        <rFont val="Arial"/>
        <family val="2"/>
      </rPr>
      <t>Important information about this template</t>
    </r>
    <r>
      <rPr>
        <sz val="10"/>
        <color theme="1"/>
        <rFont val="Arial"/>
        <family val="2"/>
      </rPr>
      <t xml:space="preserve">
·  Download this document from the Global Fund website at the time you will complete it. Do not use older versions of this file.
·  Complete the Setup page but do not modify any of its other content as this will result in errors in other pages.
·  Do not try to unlock the template as the structure might change. If the structure is not correct, it will not upload in the Global Fund system correctly.
·  You can create multiple-data entry lines by using copy-paste. Do not use copy/paste from an external file.
·  Do not leave blank rows.
·  If you encounter errors when entering data, ask the Global Fund Country Team for a new file or download a new copy from the website.
·  The entries for viral load and early infant diagnosis test reagents are based on standard equipment. Check the drop-down menu for a comprehensive list.
·  The following categories can be entered as a lump sum amount: chemistry/immunology/hematology/culture analyzers/accessories/consumables. 
</t>
    </r>
    <r>
      <rPr>
        <b/>
        <sz val="10"/>
        <color theme="1"/>
        <rFont val="Arial"/>
        <family val="2"/>
      </rPr>
      <t>Technical details</t>
    </r>
    <r>
      <rPr>
        <sz val="10"/>
        <color theme="1"/>
        <rFont val="Arial"/>
        <family val="2"/>
      </rPr>
      <t xml:space="preserve">
·  To better view this file, use the zoom option (to 100% or 120%).
·  Using the “freeze panes” function allows easier navigation of the spreadsheet.
·  This template works on Excel 2010 and newer versions.
</t>
    </r>
  </si>
  <si>
    <t>pack of 100</t>
  </si>
  <si>
    <t>125 mg 100 pack</t>
  </si>
  <si>
    <t>order from GDF</t>
  </si>
  <si>
    <t>UNDP LTA</t>
  </si>
  <si>
    <t>BBL MGIT 7Ml, 100 pcs (for culture)</t>
  </si>
  <si>
    <t>BBL MGIT 7Ml, 100 pcs (for DST)</t>
  </si>
  <si>
    <t>Bactec MGIT 960 Supplkit PANTA</t>
  </si>
  <si>
    <t>MGIT 960 SIRE kit</t>
  </si>
  <si>
    <t>MGIT 960 PZA kit</t>
  </si>
  <si>
    <t>MGIT 960 PZA Medium,  tube, 25 pcs</t>
  </si>
  <si>
    <t xml:space="preserve">OADC: Oleic Acid Dextrose Catalase (ref. 211886-10 x 20 ml-BD) </t>
  </si>
  <si>
    <t>Calibrator kit MGIT 960</t>
  </si>
  <si>
    <t>Xpert MTB/RIF Ultra cartridges 50 psc</t>
  </si>
  <si>
    <t xml:space="preserve">GenoLyse (96 tests), Version 1.0 (51610) </t>
  </si>
  <si>
    <t>Набор реагентов для ДНК GenoType MTBC 96 Tests  30196</t>
  </si>
  <si>
    <t>Geno Type MTBDR AC (96 tests/kit) 29896</t>
  </si>
  <si>
    <t>Geno Type MTBDR CM (96 tests/kit) 29996A</t>
  </si>
  <si>
    <t>Geno Type MTBDRsl (96 tests/kit) 31796A</t>
  </si>
  <si>
    <t>Geno Type MTBDRplus (96 tests/kit), Version 2.0 30496AM</t>
  </si>
  <si>
    <t>08FK50 SD BIOLINE TB Ag MPT64 25tests/kit 
package</t>
  </si>
  <si>
    <t>GeneXpert modules and other spare parts</t>
  </si>
  <si>
    <t>калибровка платформ GeneXpert</t>
  </si>
  <si>
    <t xml:space="preserve">профилактическое обслуживание вентиляционной системы НРЛ
профилактическое обслуживание боксов биологической безорасности 2 класса 
профилактическое обслуживание автоклавов 
профилактическое обслуживание BACTEC MGIT 960 
профилактическое обслуживание центрифуг 
профилактическое обслуживание системы обратного осмоса в НРЛ; 0,36 refers to калибровка измерительного оборудования для сертификации БШБ
</t>
  </si>
  <si>
    <t>BD EpiCenter</t>
  </si>
  <si>
    <t xml:space="preserve">запасные части, фильтры для вентиляционной системы НРЛ 
запасные части для боксов биологической безопасности 2 класса 
запасные части для автоклавов
запасные части для BACTEC MGIT 960 
запасные части для центрифуг 
запасные части для системы обратного осмоса в НРЛ
</t>
  </si>
  <si>
    <t>Pyridoxin</t>
  </si>
  <si>
    <t>50 mg, pack of 1000 tab</t>
  </si>
  <si>
    <t>ANTIBIOTIC</t>
  </si>
  <si>
    <t>ANTIBIOTIC 2nd line AMIKACIN DISULFATE, pure powder, Sigma A1774-5G, 5 g/vial</t>
  </si>
  <si>
    <t>ANTIBIOTIC,new drug, Bedaquline</t>
  </si>
  <si>
    <t>ANTIBIOTIC, new drug, Delamanid</t>
  </si>
  <si>
    <t xml:space="preserve">ANTIBIOTIC 2nd line LEVOFLOXACIN, pure powder, Sigma 28266-1G-F, 1 g/bottle </t>
  </si>
  <si>
    <t>ANTIBIOTIC 2nd line MOXIFLOXACINHYDROCHLORIDE, pure powder, Sigma 32477-50MG, 50 mg/vial</t>
  </si>
  <si>
    <t>ANTIBIOTIC 2nd line ETHIONAMIDE, pure powder, E 6005-5G, 5 g/bottle</t>
  </si>
  <si>
    <t>ANTIBIOTIC 2nd line PROTHIONAMIDE, pure powder, E 6005-5G, 5 g/bottle</t>
  </si>
  <si>
    <t>ANTIBIOTIC for PACT CARBENICILLIN DISODIUM SALT, Sigma C1389-5G, 5 g/vial</t>
  </si>
  <si>
    <t>ANTIBIOTIC for PACT POLYMIXIN-B SULPHATE, Sigma p-10004, 23’000’000 Units/vial</t>
  </si>
  <si>
    <t>ANTIBIOTIC for PACT TRIMETHOPRIM, Sigma T7883-5G, 5  g/vial</t>
  </si>
  <si>
    <t>ANTIMYCOTIC for PACT, Amphotericin-B, Sigma A9528-1G, 1 g/bottle</t>
  </si>
  <si>
    <t>ANTIBIOTIC, reprofilied drug, Clofazimin</t>
  </si>
  <si>
    <t>Sodium hidroxide  (NaOH), 1 kg</t>
  </si>
  <si>
    <t>Potassium dihydrogen phosphate (KH2PO4),  1 kg</t>
  </si>
  <si>
    <t>di-Sodium hydrogen phosphate dihydrate (Na2HPO4), 1 kg</t>
  </si>
  <si>
    <t>N-Acetyl L-Cysteine (NALC) (100g pack)</t>
  </si>
  <si>
    <t>tri-Sodium citrate dihydrate, 1 kg</t>
  </si>
  <si>
    <t>Nutritive media for MBT (Löwenstein-Jensen) Powder, 500 mg</t>
  </si>
  <si>
    <t>Brain Heart Infusion agar, (500 g)</t>
  </si>
  <si>
    <t>Auramin O  50g</t>
  </si>
  <si>
    <t>Basic Fuchsin 25g</t>
  </si>
  <si>
    <t>Skimmed milk powder</t>
  </si>
  <si>
    <t>Sodium hidroxide  (NaOH)</t>
  </si>
  <si>
    <t>Phenol</t>
  </si>
  <si>
    <t>METHYLENE BLUE 25g</t>
  </si>
  <si>
    <t>Extra boiled tableted salt 25kg</t>
  </si>
  <si>
    <t>Special PH indicator</t>
  </si>
  <si>
    <t>Hydrochloric acid 37% 1l</t>
  </si>
  <si>
    <t>Bag , Waste, small, Pack of 200 pcs</t>
  </si>
  <si>
    <t>Bag , Waste, large, Pack of 1000 pcs</t>
  </si>
  <si>
    <t>Gown , Laboratory biosafety 3 , Large Size</t>
  </si>
  <si>
    <t>Gown , Laboratory biosafety 3 , Medium Size</t>
  </si>
  <si>
    <t>Disinfectant , Floors &amp; surfaces 12 L</t>
  </si>
  <si>
    <t>Disinfectant , Hands &amp; skin, 6L</t>
  </si>
  <si>
    <t>Disinfectant , Surfaces ( BSC's ), 12 L Basilol</t>
  </si>
  <si>
    <t>Filter , Paper, diameter 150 mm, 100 pcs</t>
  </si>
  <si>
    <t>Foil , Aluminium, 30X30.000 cm, per roll</t>
  </si>
  <si>
    <t>Gloves , Disposable . Latex, size L, 100 pcs</t>
  </si>
  <si>
    <t xml:space="preserve">Gloves , Disposable . Latex, size M, 100 pcs </t>
  </si>
  <si>
    <t xml:space="preserve">Gloves , Disposable . Latex, size S, 100 pcs </t>
  </si>
  <si>
    <t>Indicator , Sterilization, for autoclave (beige/dark brown)</t>
  </si>
  <si>
    <t>Indicator , Sterilization, for hot air sterilizer (green/brown)</t>
  </si>
  <si>
    <t>Jumpsuit, single use, protection, 25 pcs</t>
  </si>
  <si>
    <t>Oil , Immersion . Microscopy 500ml</t>
  </si>
  <si>
    <t>ParaFilm</t>
  </si>
  <si>
    <t xml:space="preserve">Pen , Fine, 10 pcs for LPA </t>
  </si>
  <si>
    <t>Pipettes , Pasteur, plastics, single use, steril,  graduated, 500 pcs</t>
  </si>
  <si>
    <t>Autumatic Pipettes , 2-20 mkl Eppendorf</t>
  </si>
  <si>
    <t>Autumatic Pipettes , 05-10 mkl Eppendorf</t>
  </si>
  <si>
    <t>Autumatic Pipettes , 10-100 mkl Eppendorf</t>
  </si>
  <si>
    <t>Autumatic Pipettes , 20-200 mkl Eppendorf</t>
  </si>
  <si>
    <t>Autumatic Pipettes , 100-1000 mkl Eppendorf</t>
  </si>
  <si>
    <t>Piette rack Eppendorf</t>
  </si>
  <si>
    <t>Water bath for distillation, Drying, Evaporation, thermostatic heating, 33 sm x 19 sm x 24 sm</t>
  </si>
  <si>
    <t>Slides , Microscopy, 50 pcs</t>
  </si>
  <si>
    <t>Sticks, for smearing, 100 pcs</t>
  </si>
  <si>
    <t>Sticks, Cotton-Swab, 100 pcs</t>
  </si>
  <si>
    <t>Tips , Pipette, 0,1 -  10 µl , with filter, 960 pcs</t>
  </si>
  <si>
    <t>Tips , Pipette, 10 -  100 µl  , with filter, 960 pcs</t>
  </si>
  <si>
    <t>Tips , Pipette, 20-  200 µl  , with filter, 960 pcs</t>
  </si>
  <si>
    <t>Tips , Pipette, 100 -  1000 µl , with filter, 960 pcs</t>
  </si>
  <si>
    <t>Tips, hand dispenser, 100 pcs</t>
  </si>
  <si>
    <t xml:space="preserve">Tubes , Centrifuge, 50ml  with screw cap, 500 pcs </t>
  </si>
  <si>
    <t>Tubes , Laboratory, 1,5 ml, with screw cap,1000 pcs</t>
  </si>
  <si>
    <t>Tubes, 15 ml with screw cap, 100 pcs</t>
  </si>
  <si>
    <t>Tubes, borosilicate 3.3 glass, 15 ml 100psc</t>
  </si>
  <si>
    <t>Vials , Cryo, 1000 pcs 1,5ml</t>
  </si>
  <si>
    <t>Vials , reaction, 2 ml, screwed cap, 1000 pcs</t>
  </si>
  <si>
    <t>Vials , reaction, 200 µl, PCR, 1000 pcs</t>
  </si>
  <si>
    <t>Petri dishes, 20 pcs</t>
  </si>
  <si>
    <t>АСТ набор носитель 5трубок</t>
  </si>
  <si>
    <t>АСТ набор носитель 2трубок</t>
  </si>
  <si>
    <t>АСТ набор носитель 8трубок</t>
  </si>
  <si>
    <t>Transparent polypropylene bags 100pcs</t>
  </si>
  <si>
    <t>Absorbent bench paper cm plasticized, 100 pcs/bag</t>
  </si>
  <si>
    <t>Absorbing paper</t>
  </si>
  <si>
    <t>Sputum collection container, 120ml, pack of 500</t>
  </si>
  <si>
    <t>Container</t>
  </si>
  <si>
    <t>Syringe &amp; needle</t>
  </si>
  <si>
    <t>Sterile Disposable Syringes 50ml</t>
  </si>
  <si>
    <t>FILTER, for syringe, pack of 50</t>
  </si>
  <si>
    <t>FILTER</t>
  </si>
  <si>
    <t>RESPIRATOR,  FFP2№95-3М9320  pack of 10</t>
  </si>
  <si>
    <t>RESPIRATOR</t>
  </si>
  <si>
    <t>AST set carrier 5 tubes</t>
  </si>
  <si>
    <t>AST set carrier 2 tubes</t>
  </si>
  <si>
    <t>AST set carrier 8 tubes</t>
  </si>
  <si>
    <t>Magnetic rods</t>
  </si>
  <si>
    <t>Magnetic rods, pack of 10 kit</t>
  </si>
  <si>
    <t>brown with a blue lid 50ml 10psc</t>
  </si>
  <si>
    <t>Bottle</t>
  </si>
  <si>
    <t>Bag , Waste</t>
  </si>
  <si>
    <t xml:space="preserve">Gown </t>
  </si>
  <si>
    <t xml:space="preserve">Disinfectant </t>
  </si>
  <si>
    <t>Filter , Paper</t>
  </si>
  <si>
    <t>Foil</t>
  </si>
  <si>
    <t>Gloves</t>
  </si>
  <si>
    <t>Indicator , Sterilization</t>
  </si>
  <si>
    <t>Jumpsuit</t>
  </si>
  <si>
    <t>Oil , Immersion</t>
  </si>
  <si>
    <t>Pen</t>
  </si>
  <si>
    <t>Pipettes</t>
  </si>
  <si>
    <t>Autumatic Pipettes</t>
  </si>
  <si>
    <t>Water bath for distillation</t>
  </si>
  <si>
    <t>Slides</t>
  </si>
  <si>
    <t>Sticks</t>
  </si>
  <si>
    <t>Tips , Pipette</t>
  </si>
  <si>
    <t>Tips</t>
  </si>
  <si>
    <t>Tubes</t>
  </si>
  <si>
    <t>Vials</t>
  </si>
  <si>
    <t>Procurement fee, Insurance, Freight, Customs, storage at terminal, QA, in country transportation, central warehouse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</si>
</sst>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0.00\ _₽_-;\-* #,##0.00\ _₽_-;_-* &quot;-&quot;??\ _₽_-;_-@_-"/>
    <numFmt numFmtId="166" formatCode="_(&quot;$&quot;* #,##0.00_);_(&quot;$&quot;* \(#,##0.00\);_(&quot;$&quot;* &quot;-&quot;??_);_(@_)"/>
    <numFmt numFmtId="167" formatCode="_(* #,##0.00_);_(* \(#,##0.00\);_(* &quot;-&quot;??_);_(@_)"/>
    <numFmt numFmtId="168" formatCode="_-&quot;$&quot;* #,##0.00_-;\-&quot;$&quot;* #,##0.00_-;_-&quot;$&quot;* &quot;-&quot;??_-;_-@_-"/>
    <numFmt numFmtId="169" formatCode="_(&quot;$&quot;* #,##0_);_(&quot;$&quot;* \(#,##0\);_(&quot;$&quot;* &quot;-&quot;??_);_(@_)"/>
    <numFmt numFmtId="170" formatCode="#,##0;[Red]#,##0"/>
  </numFmts>
  <fonts count="78"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color theme="1"/>
      <name val="Arial"/>
      <family val="2"/>
    </font>
    <font>
      <b/>
      <sz val="12"/>
      <name val="Arial"/>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9"/>
      <name val="Arial"/>
      <family val="2"/>
    </font>
    <font>
      <sz val="10"/>
      <color theme="1"/>
      <name val="Arial"/>
      <family val="2"/>
    </font>
    <font>
      <b/>
      <sz val="12"/>
      <color theme="1"/>
      <name val="Arial"/>
      <family val="2"/>
    </font>
    <font>
      <b/>
      <sz val="10"/>
      <color theme="1"/>
      <name val="Calibri"/>
      <family val="2"/>
      <scheme val="minor"/>
    </font>
    <font>
      <b/>
      <sz val="9"/>
      <name val="Arial"/>
      <family val="2"/>
    </font>
    <font>
      <b/>
      <sz val="9"/>
      <color indexed="8"/>
      <name val="Arial"/>
      <family val="2"/>
    </font>
    <font>
      <sz val="9"/>
      <color indexed="8"/>
      <name val="Arial"/>
      <family val="2"/>
    </font>
    <font>
      <sz val="9"/>
      <name val="Calibri"/>
      <family val="2"/>
      <scheme val="minor"/>
    </font>
    <font>
      <sz val="11"/>
      <name val="Arial"/>
      <family val="2"/>
    </font>
    <font>
      <b/>
      <sz val="11"/>
      <name val="Arial"/>
      <family val="2"/>
    </font>
    <font>
      <b/>
      <sz val="14"/>
      <color theme="1"/>
      <name val="Arial"/>
      <family val="2"/>
    </font>
    <font>
      <b/>
      <sz val="10"/>
      <color theme="1"/>
      <name val="Arial"/>
      <family val="2"/>
    </font>
    <font>
      <b/>
      <sz val="8"/>
      <name val="Arial"/>
      <family val="2"/>
    </font>
    <font>
      <sz val="10"/>
      <name val="Calibri"/>
      <family val="2"/>
      <scheme val="minor"/>
    </font>
    <font>
      <sz val="9"/>
      <color indexed="81"/>
      <name val="Tahoma"/>
      <family val="2"/>
    </font>
    <font>
      <b/>
      <sz val="9"/>
      <color indexed="81"/>
      <name val="Tahoma"/>
      <family val="2"/>
    </font>
    <font>
      <sz val="10"/>
      <color theme="1"/>
      <name val="Helvetica"/>
      <family val="2"/>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rgb="FF000000"/>
      <name val="Arial"/>
      <family val="2"/>
    </font>
    <font>
      <sz val="11"/>
      <color theme="3" tint="0.59999389629810485"/>
      <name val="Arial"/>
      <family val="2"/>
    </font>
    <font>
      <sz val="11"/>
      <color theme="4" tint="0.59999389629810485"/>
      <name val="Arial"/>
      <family val="2"/>
    </font>
    <font>
      <u/>
      <sz val="10"/>
      <color theme="1"/>
      <name val="Calibri"/>
      <family val="2"/>
      <scheme val="minor"/>
    </font>
    <font>
      <b/>
      <i/>
      <u/>
      <sz val="10"/>
      <color theme="1"/>
      <name val="Arial"/>
      <family val="2"/>
    </font>
    <font>
      <u/>
      <sz val="10"/>
      <color theme="1"/>
      <name val="Calibri"/>
      <family val="2"/>
      <charset val="204"/>
      <scheme val="minor"/>
    </font>
    <font>
      <sz val="10"/>
      <color theme="1"/>
      <name val="Calibri"/>
      <family val="2"/>
      <charset val="204"/>
      <scheme val="minor"/>
    </font>
    <font>
      <sz val="10"/>
      <color rgb="FFFF0000"/>
      <name val="Calibri"/>
      <family val="2"/>
      <scheme val="minor"/>
    </font>
    <font>
      <sz val="11"/>
      <color theme="1"/>
      <name val="Georgia"/>
      <family val="1"/>
    </font>
    <font>
      <b/>
      <sz val="11"/>
      <color theme="1"/>
      <name val="Georgia"/>
      <family val="1"/>
    </font>
    <font>
      <sz val="7"/>
      <color theme="1"/>
      <name val="Times New Roman"/>
      <family val="1"/>
    </font>
    <font>
      <sz val="11"/>
      <color theme="1"/>
      <name val="Courier New"/>
      <family val="3"/>
    </font>
    <font>
      <sz val="10"/>
      <color rgb="FF222222"/>
      <name val="Calibri"/>
      <family val="2"/>
      <scheme val="minor"/>
    </font>
    <font>
      <sz val="10"/>
      <color theme="1"/>
      <name val="Symbol"/>
      <family val="1"/>
      <charset val="2"/>
    </font>
    <font>
      <sz val="8"/>
      <name val="Calibri"/>
      <family val="2"/>
      <scheme val="minor"/>
    </font>
    <font>
      <sz val="11"/>
      <color rgb="FF44546A"/>
      <name val="Georgia"/>
      <family val="1"/>
    </font>
    <font>
      <sz val="11"/>
      <name val="Calibri"/>
      <family val="2"/>
      <scheme val="minor"/>
    </font>
    <font>
      <sz val="11"/>
      <color indexed="8"/>
      <name val="Calibri"/>
      <family val="2"/>
      <scheme val="minor"/>
    </font>
    <font>
      <sz val="11"/>
      <color rgb="FF000000"/>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599963377788628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theme="0" tint="-0.14996795556505021"/>
      </left>
      <right style="thin">
        <color indexed="64"/>
      </right>
      <top/>
      <bottom style="thin">
        <color theme="0" tint="-0.14996795556505021"/>
      </bottom>
      <diagonal/>
    </border>
    <border>
      <left/>
      <right/>
      <top style="thin">
        <color auto="1"/>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s>
  <cellStyleXfs count="103">
    <xf numFmtId="0" fontId="0" fillId="0" borderId="0"/>
    <xf numFmtId="167" fontId="11" fillId="0" borderId="0" applyFont="0" applyFill="0" applyBorder="0" applyAlignment="0" applyProtection="0"/>
    <xf numFmtId="166" fontId="11" fillId="0" borderId="0" applyFont="0" applyFill="0" applyBorder="0" applyAlignment="0" applyProtection="0"/>
    <xf numFmtId="0" fontId="9" fillId="0" borderId="0"/>
    <xf numFmtId="0" fontId="6" fillId="0" borderId="0"/>
    <xf numFmtId="0" fontId="12" fillId="0" borderId="0"/>
    <xf numFmtId="0" fontId="5" fillId="0" borderId="0"/>
    <xf numFmtId="0" fontId="6"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4" fillId="11" borderId="0" applyNumberFormat="0" applyBorder="0" applyAlignment="0" applyProtection="0"/>
    <xf numFmtId="0" fontId="25" fillId="14" borderId="11" applyNumberFormat="0" applyAlignment="0" applyProtection="0"/>
    <xf numFmtId="0" fontId="26" fillId="15" borderId="14"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8" fontId="6" fillId="0" borderId="0" applyFon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3" borderId="11" applyNumberFormat="0" applyAlignment="0" applyProtection="0"/>
    <xf numFmtId="0" fontId="33" fillId="0" borderId="13" applyNumberFormat="0" applyFill="0" applyAlignment="0" applyProtection="0"/>
    <xf numFmtId="0" fontId="34" fillId="12" borderId="0" applyNumberFormat="0" applyBorder="0" applyAlignment="0" applyProtection="0"/>
    <xf numFmtId="0" fontId="6" fillId="0" borderId="0"/>
    <xf numFmtId="0" fontId="6" fillId="0" borderId="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35" fillId="14" borderId="1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36" fillId="0" borderId="16" applyNumberFormat="0" applyFill="0" applyAlignment="0" applyProtection="0"/>
    <xf numFmtId="0" fontId="37" fillId="0" borderId="0" applyNumberFormat="0" applyFill="0" applyBorder="0" applyAlignment="0" applyProtection="0"/>
    <xf numFmtId="0" fontId="6" fillId="0" borderId="0"/>
    <xf numFmtId="0" fontId="5" fillId="0" borderId="0"/>
    <xf numFmtId="0" fontId="5" fillId="0" borderId="0"/>
    <xf numFmtId="0" fontId="4" fillId="0" borderId="0"/>
    <xf numFmtId="0" fontId="11" fillId="0" borderId="0"/>
    <xf numFmtId="0" fontId="3" fillId="0" borderId="0"/>
    <xf numFmtId="0" fontId="9" fillId="0" borderId="0"/>
    <xf numFmtId="165" fontId="9" fillId="0" borderId="0" applyFont="0" applyFill="0" applyBorder="0" applyAlignment="0" applyProtection="0"/>
  </cellStyleXfs>
  <cellXfs count="346">
    <xf numFmtId="0" fontId="0" fillId="0" borderId="0" xfId="0"/>
    <xf numFmtId="0" fontId="6" fillId="2" borderId="1" xfId="0" applyNumberFormat="1"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14" fillId="0" borderId="0" xfId="0" applyFont="1"/>
    <xf numFmtId="0" fontId="6" fillId="5" borderId="1" xfId="0" applyFont="1" applyFill="1" applyBorder="1" applyAlignment="1" applyProtection="1">
      <alignment horizontal="center" vertical="center"/>
      <protection locked="0"/>
    </xf>
    <xf numFmtId="0" fontId="15" fillId="0" borderId="0" xfId="0" applyFont="1"/>
    <xf numFmtId="0" fontId="15" fillId="0" borderId="0" xfId="0" applyNumberFormat="1" applyFont="1"/>
    <xf numFmtId="0" fontId="15" fillId="0" borderId="0" xfId="0" applyFont="1" applyAlignment="1">
      <alignment wrapText="1"/>
    </xf>
    <xf numFmtId="0" fontId="15" fillId="0" borderId="0" xfId="0" applyFont="1" applyAlignment="1">
      <alignment horizontal="center"/>
    </xf>
    <xf numFmtId="0" fontId="15" fillId="0" borderId="0" xfId="0" applyFont="1" applyProtection="1"/>
    <xf numFmtId="0" fontId="15" fillId="0" borderId="0" xfId="0" applyFont="1" applyProtection="1">
      <protection locked="0"/>
    </xf>
    <xf numFmtId="0" fontId="0" fillId="0" borderId="0" xfId="0" applyFill="1"/>
    <xf numFmtId="0" fontId="16" fillId="0" borderId="0" xfId="0" applyFont="1" applyFill="1"/>
    <xf numFmtId="0" fontId="18" fillId="0" borderId="0" xfId="5" applyFont="1" applyFill="1"/>
    <xf numFmtId="0" fontId="16" fillId="0" borderId="0" xfId="0" applyFont="1" applyFill="1" applyAlignment="1">
      <alignment wrapText="1"/>
    </xf>
    <xf numFmtId="0" fontId="0" fillId="0" borderId="0" xfId="0" applyFont="1" applyFill="1"/>
    <xf numFmtId="0" fontId="0" fillId="0" borderId="0" xfId="0" applyFont="1"/>
    <xf numFmtId="0" fontId="11" fillId="0" borderId="0" xfId="5" applyFont="1" applyFill="1"/>
    <xf numFmtId="0" fontId="0" fillId="0" borderId="0" xfId="0" applyFont="1" applyFill="1" applyAlignment="1">
      <alignment wrapText="1"/>
    </xf>
    <xf numFmtId="0" fontId="14" fillId="0" borderId="0" xfId="0" applyNumberFormat="1" applyFont="1"/>
    <xf numFmtId="0" fontId="0" fillId="0" borderId="0" xfId="0" applyNumberFormat="1"/>
    <xf numFmtId="0" fontId="13" fillId="0" borderId="0" xfId="5" applyFont="1"/>
    <xf numFmtId="0" fontId="13" fillId="0" borderId="0" xfId="5" applyFont="1" applyProtection="1">
      <protection locked="0"/>
    </xf>
    <xf numFmtId="0" fontId="12" fillId="0" borderId="0" xfId="5"/>
    <xf numFmtId="0" fontId="12" fillId="0" borderId="0" xfId="5" applyProtection="1">
      <protection locked="0"/>
    </xf>
    <xf numFmtId="0" fontId="12" fillId="0" borderId="0" xfId="5" applyFont="1" applyProtection="1">
      <protection locked="0"/>
    </xf>
    <xf numFmtId="0" fontId="12" fillId="0" borderId="0" xfId="5" applyFill="1" applyProtection="1">
      <protection locked="0"/>
    </xf>
    <xf numFmtId="0" fontId="12" fillId="0" borderId="0" xfId="5" applyFont="1" applyFill="1" applyProtection="1">
      <protection locked="0"/>
    </xf>
    <xf numFmtId="0" fontId="12" fillId="0" borderId="0" xfId="5" applyFont="1"/>
    <xf numFmtId="49" fontId="6" fillId="6" borderId="1" xfId="0" applyNumberFormat="1" applyFont="1" applyFill="1" applyBorder="1" applyAlignment="1" applyProtection="1">
      <alignment vertical="center" wrapText="1"/>
      <protection locked="0"/>
    </xf>
    <xf numFmtId="0" fontId="6" fillId="6" borderId="1" xfId="0" applyFont="1" applyFill="1" applyBorder="1" applyAlignment="1" applyProtection="1">
      <alignment horizontal="center" vertical="center"/>
      <protection locked="0"/>
    </xf>
    <xf numFmtId="169" fontId="7" fillId="6" borderId="1" xfId="0" applyNumberFormat="1" applyFont="1" applyFill="1" applyBorder="1" applyAlignment="1" applyProtection="1">
      <alignment vertical="center" wrapText="1"/>
      <protection locked="0"/>
    </xf>
    <xf numFmtId="4" fontId="6" fillId="2" borderId="1" xfId="1" applyNumberFormat="1" applyFont="1" applyFill="1" applyBorder="1" applyAlignment="1" applyProtection="1">
      <alignment horizontal="right" vertical="center"/>
    </xf>
    <xf numFmtId="4" fontId="9" fillId="9" borderId="1" xfId="2" applyNumberFormat="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right" vertical="center"/>
      <protection locked="0"/>
    </xf>
    <xf numFmtId="4" fontId="9" fillId="9" borderId="1" xfId="0" applyNumberFormat="1" applyFont="1" applyFill="1" applyBorder="1" applyAlignment="1" applyProtection="1">
      <alignment horizontal="right" vertical="center"/>
      <protection locked="0"/>
    </xf>
    <xf numFmtId="4" fontId="6" fillId="4" borderId="1" xfId="1" applyNumberFormat="1" applyFont="1" applyFill="1" applyBorder="1" applyAlignment="1" applyProtection="1">
      <alignment horizontal="right" vertical="center"/>
    </xf>
    <xf numFmtId="4" fontId="9" fillId="9" borderId="1" xfId="1" applyNumberFormat="1" applyFont="1" applyFill="1" applyBorder="1" applyAlignment="1" applyProtection="1">
      <alignment horizontal="right" vertical="center"/>
      <protection locked="0"/>
    </xf>
    <xf numFmtId="0" fontId="6" fillId="9" borderId="1" xfId="0" applyFont="1" applyFill="1" applyBorder="1" applyAlignment="1" applyProtection="1">
      <alignment vertical="center" wrapText="1"/>
      <protection locked="0"/>
    </xf>
    <xf numFmtId="0" fontId="10" fillId="7" borderId="0" xfId="0" applyFont="1" applyFill="1" applyBorder="1" applyAlignment="1" applyProtection="1">
      <alignment horizontal="left" vertical="center"/>
      <protection locked="0"/>
    </xf>
    <xf numFmtId="0" fontId="10" fillId="7"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right" vertical="center"/>
      <protection locked="0"/>
    </xf>
    <xf numFmtId="0" fontId="10" fillId="7" borderId="0" xfId="0" applyFont="1" applyFill="1" applyBorder="1" applyAlignment="1" applyProtection="1">
      <alignment horizontal="left" vertical="center"/>
      <protection hidden="1"/>
    </xf>
    <xf numFmtId="0" fontId="10" fillId="7" borderId="0" xfId="0" applyFont="1" applyFill="1" applyBorder="1" applyAlignment="1" applyProtection="1">
      <alignment horizontal="right" vertical="center"/>
      <protection hidden="1"/>
    </xf>
    <xf numFmtId="0" fontId="7" fillId="2" borderId="1" xfId="0" applyNumberFormat="1" applyFont="1" applyFill="1" applyBorder="1" applyAlignment="1" applyProtection="1">
      <alignment vertical="center" wrapText="1"/>
    </xf>
    <xf numFmtId="0" fontId="15" fillId="0" borderId="0" xfId="0" applyNumberFormat="1" applyFont="1" applyAlignment="1" applyProtection="1">
      <alignment wrapText="1"/>
    </xf>
    <xf numFmtId="0" fontId="15" fillId="0" borderId="0" xfId="0" applyNumberFormat="1" applyFont="1" applyFill="1" applyProtection="1"/>
    <xf numFmtId="0" fontId="16" fillId="0" borderId="0" xfId="0" applyFont="1"/>
    <xf numFmtId="0" fontId="15" fillId="6" borderId="0" xfId="0" applyFont="1" applyFill="1" applyAlignment="1" applyProtection="1">
      <alignment horizontal="center" wrapText="1"/>
    </xf>
    <xf numFmtId="0" fontId="10" fillId="7" borderId="0" xfId="0" applyFont="1" applyFill="1" applyBorder="1" applyAlignment="1" applyProtection="1">
      <alignment horizontal="left" vertical="center"/>
    </xf>
    <xf numFmtId="0" fontId="7" fillId="4" borderId="1" xfId="0" applyNumberFormat="1" applyFont="1" applyFill="1" applyBorder="1" applyAlignment="1" applyProtection="1">
      <alignment vertical="center" wrapText="1"/>
    </xf>
    <xf numFmtId="170" fontId="0" fillId="4" borderId="5" xfId="0" applyNumberFormat="1" applyFont="1" applyFill="1" applyBorder="1" applyAlignment="1" applyProtection="1">
      <alignment horizontal="center" vertical="center" wrapText="1"/>
    </xf>
    <xf numFmtId="4" fontId="39" fillId="9" borderId="5" xfId="0" applyNumberFormat="1" applyFont="1" applyFill="1" applyBorder="1" applyAlignment="1" applyProtection="1">
      <alignment horizontal="right" vertical="center" wrapText="1"/>
      <protection locked="0"/>
    </xf>
    <xf numFmtId="4" fontId="6" fillId="6" borderId="1" xfId="1" applyNumberFormat="1" applyFont="1" applyFill="1" applyBorder="1" applyAlignment="1" applyProtection="1">
      <alignment horizontal="right" vertical="center"/>
    </xf>
    <xf numFmtId="4" fontId="6" fillId="6" borderId="17" xfId="1" applyNumberFormat="1" applyFont="1" applyFill="1" applyBorder="1" applyAlignment="1" applyProtection="1">
      <alignment horizontal="right" vertical="center"/>
    </xf>
    <xf numFmtId="0" fontId="15" fillId="6" borderId="0" xfId="0" applyFont="1" applyFill="1" applyProtection="1"/>
    <xf numFmtId="0" fontId="20" fillId="6" borderId="6" xfId="0" applyFont="1" applyFill="1" applyBorder="1" applyAlignment="1" applyProtection="1">
      <alignment horizontal="left" vertical="center" wrapText="1"/>
    </xf>
    <xf numFmtId="0" fontId="17" fillId="0" borderId="0" xfId="0" applyFont="1"/>
    <xf numFmtId="0" fontId="43" fillId="0" borderId="0" xfId="0" applyFont="1" applyFill="1" applyBorder="1"/>
    <xf numFmtId="0" fontId="20" fillId="8" borderId="6" xfId="0" applyFont="1" applyFill="1" applyBorder="1" applyAlignment="1" applyProtection="1">
      <alignment horizontal="left" vertical="center" wrapText="1"/>
    </xf>
    <xf numFmtId="0" fontId="20" fillId="8"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xf>
    <xf numFmtId="0" fontId="46" fillId="7" borderId="0" xfId="0" applyFont="1" applyFill="1" applyBorder="1" applyAlignment="1" applyProtection="1">
      <alignment horizontal="right" vertical="center"/>
    </xf>
    <xf numFmtId="0" fontId="47" fillId="7" borderId="0" xfId="0" applyFont="1" applyFill="1" applyBorder="1" applyAlignment="1" applyProtection="1">
      <alignment horizontal="right" vertical="center"/>
      <protection hidden="1"/>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right" vertical="center"/>
      <protection locked="0"/>
    </xf>
    <xf numFmtId="0" fontId="46" fillId="7" borderId="0" xfId="0" applyFont="1" applyFill="1" applyBorder="1" applyAlignment="1" applyProtection="1">
      <alignment horizontal="right" vertical="center"/>
      <protection locked="0"/>
    </xf>
    <xf numFmtId="0" fontId="47" fillId="7" borderId="0" xfId="0" applyNumberFormat="1" applyFont="1" applyFill="1" applyBorder="1" applyAlignment="1" applyProtection="1">
      <alignment horizontal="left" vertical="center" indent="1"/>
      <protection locked="0"/>
    </xf>
    <xf numFmtId="0" fontId="19" fillId="7" borderId="0" xfId="0" applyFont="1" applyFill="1" applyBorder="1" applyAlignment="1" applyProtection="1">
      <alignment horizontal="right" vertical="center"/>
      <protection hidden="1"/>
    </xf>
    <xf numFmtId="0" fontId="19" fillId="7" borderId="0" xfId="0" applyNumberFormat="1" applyFont="1" applyFill="1" applyBorder="1" applyAlignment="1" applyProtection="1">
      <alignment horizontal="left" vertical="center" inden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xf>
    <xf numFmtId="0" fontId="19" fillId="7" borderId="0" xfId="0" applyFont="1" applyFill="1" applyBorder="1" applyAlignment="1" applyProtection="1">
      <alignment horizontal="right" vertical="center"/>
    </xf>
    <xf numFmtId="0" fontId="40" fillId="7" borderId="0" xfId="0" applyFont="1" applyFill="1" applyBorder="1" applyAlignment="1" applyProtection="1">
      <alignment vertical="center" wrapText="1"/>
      <protection locked="0"/>
    </xf>
    <xf numFmtId="0" fontId="40" fillId="6" borderId="0" xfId="0" applyFont="1" applyFill="1" applyBorder="1" applyAlignment="1" applyProtection="1">
      <alignment horizontal="center" vertical="center" wrapText="1"/>
      <protection locked="0"/>
    </xf>
    <xf numFmtId="0" fontId="19" fillId="8" borderId="0" xfId="0" applyFont="1" applyFill="1" applyBorder="1" applyAlignment="1" applyProtection="1">
      <alignment horizontal="right" vertical="center"/>
    </xf>
    <xf numFmtId="0" fontId="19" fillId="8" borderId="18" xfId="0" applyFont="1" applyFill="1" applyBorder="1" applyAlignment="1" applyProtection="1">
      <alignment horizontal="left" vertical="center"/>
    </xf>
    <xf numFmtId="0" fontId="19" fillId="8" borderId="20" xfId="0" applyFont="1" applyFill="1" applyBorder="1" applyAlignment="1" applyProtection="1">
      <alignment horizontal="left" vertical="center"/>
    </xf>
    <xf numFmtId="0" fontId="40" fillId="7" borderId="0" xfId="0" applyFont="1" applyFill="1" applyBorder="1" applyAlignment="1" applyProtection="1">
      <alignment horizontal="right" vertical="center" wrapText="1"/>
    </xf>
    <xf numFmtId="0" fontId="19" fillId="8" borderId="23" xfId="0" applyFont="1" applyFill="1" applyBorder="1" applyAlignment="1" applyProtection="1">
      <alignment horizontal="center" vertical="center"/>
    </xf>
    <xf numFmtId="0" fontId="14" fillId="0" borderId="0" xfId="0" applyFont="1" applyAlignment="1">
      <alignment horizontal="right"/>
    </xf>
    <xf numFmtId="0" fontId="13" fillId="0" borderId="0" xfId="100" applyFont="1"/>
    <xf numFmtId="0" fontId="13" fillId="0" borderId="0" xfId="100" applyFont="1" applyProtection="1">
      <protection locked="0"/>
    </xf>
    <xf numFmtId="0" fontId="13" fillId="0" borderId="0" xfId="100" applyFont="1" applyAlignment="1" applyProtection="1">
      <protection locked="0"/>
    </xf>
    <xf numFmtId="0" fontId="3" fillId="0" borderId="0" xfId="100"/>
    <xf numFmtId="0" fontId="6" fillId="0" borderId="0" xfId="4" applyFont="1" applyAlignment="1">
      <alignment vertical="center"/>
    </xf>
    <xf numFmtId="0" fontId="6" fillId="0" borderId="0" xfId="4"/>
    <xf numFmtId="0" fontId="3" fillId="0" borderId="0" xfId="100" applyProtection="1">
      <protection locked="0"/>
    </xf>
    <xf numFmtId="0" fontId="3" fillId="0" borderId="0" xfId="100" applyFill="1" applyProtection="1">
      <protection locked="0"/>
    </xf>
    <xf numFmtId="0" fontId="3" fillId="0" borderId="0" xfId="100" applyFill="1" applyAlignment="1" applyProtection="1">
      <protection locked="0"/>
    </xf>
    <xf numFmtId="0" fontId="46" fillId="0" borderId="0" xfId="100" applyFont="1" applyFill="1" applyProtection="1">
      <protection locked="0"/>
    </xf>
    <xf numFmtId="0" fontId="46" fillId="0" borderId="0" xfId="100" applyFont="1" applyFill="1" applyProtection="1"/>
    <xf numFmtId="0" fontId="3" fillId="0" borderId="0" xfId="100" applyAlignment="1"/>
    <xf numFmtId="0" fontId="3" fillId="0" borderId="0" xfId="100" applyAlignment="1" applyProtection="1">
      <protection locked="0"/>
    </xf>
    <xf numFmtId="0" fontId="39" fillId="0" borderId="1" xfId="0" applyFont="1" applyFill="1" applyBorder="1" applyAlignment="1" applyProtection="1">
      <alignment vertical="center" wrapText="1"/>
      <protection locked="0"/>
    </xf>
    <xf numFmtId="0" fontId="49" fillId="0" borderId="0" xfId="100" applyFont="1" applyAlignment="1"/>
    <xf numFmtId="0" fontId="49" fillId="0" borderId="0" xfId="100" applyFont="1"/>
    <xf numFmtId="0" fontId="49" fillId="0" borderId="0" xfId="100" applyFont="1" applyAlignment="1" applyProtection="1">
      <protection locked="0"/>
    </xf>
    <xf numFmtId="0" fontId="49" fillId="0" borderId="0" xfId="100" applyFont="1" applyBorder="1" applyAlignment="1" applyProtection="1">
      <protection locked="0"/>
    </xf>
    <xf numFmtId="0" fontId="39" fillId="0" borderId="0" xfId="100" applyFont="1" applyAlignment="1"/>
    <xf numFmtId="0" fontId="39" fillId="0" borderId="0" xfId="100" applyFont="1"/>
    <xf numFmtId="0" fontId="39" fillId="0" borderId="0" xfId="100" applyFont="1" applyAlignment="1" applyProtection="1">
      <protection locked="0"/>
    </xf>
    <xf numFmtId="0" fontId="41" fillId="0" borderId="0" xfId="0" applyFont="1"/>
    <xf numFmtId="0" fontId="6" fillId="0" borderId="0" xfId="4" applyFont="1"/>
    <xf numFmtId="0" fontId="48" fillId="0" borderId="0" xfId="0" applyFont="1"/>
    <xf numFmtId="0" fontId="39" fillId="0" borderId="0" xfId="0" applyFont="1"/>
    <xf numFmtId="0" fontId="49" fillId="0" borderId="0" xfId="0" applyFont="1"/>
    <xf numFmtId="0" fontId="39" fillId="0" borderId="17" xfId="0" applyFont="1" applyBorder="1"/>
    <xf numFmtId="0" fontId="49" fillId="41" borderId="17" xfId="0" applyFont="1" applyFill="1" applyBorder="1"/>
    <xf numFmtId="3" fontId="48" fillId="0" borderId="0" xfId="0" applyNumberFormat="1" applyFont="1"/>
    <xf numFmtId="3" fontId="39" fillId="0" borderId="0" xfId="0" applyNumberFormat="1" applyFont="1"/>
    <xf numFmtId="3" fontId="49" fillId="41" borderId="17" xfId="0" applyNumberFormat="1" applyFont="1" applyFill="1" applyBorder="1" applyAlignment="1">
      <alignment horizontal="center"/>
    </xf>
    <xf numFmtId="3" fontId="39" fillId="0" borderId="17" xfId="0" applyNumberFormat="1" applyFont="1" applyBorder="1"/>
    <xf numFmtId="0" fontId="6" fillId="0" borderId="17" xfId="4" applyFont="1" applyBorder="1" applyAlignment="1">
      <alignment wrapText="1"/>
    </xf>
    <xf numFmtId="3" fontId="49" fillId="0" borderId="17" xfId="0" applyNumberFormat="1" applyFont="1" applyBorder="1"/>
    <xf numFmtId="0" fontId="49" fillId="41" borderId="17" xfId="0" applyFont="1" applyFill="1" applyBorder="1" applyAlignment="1">
      <alignment horizontal="right"/>
    </xf>
    <xf numFmtId="3" fontId="49" fillId="0" borderId="0" xfId="0" applyNumberFormat="1" applyFont="1"/>
    <xf numFmtId="0" fontId="20" fillId="0" borderId="6" xfId="0" applyFont="1" applyFill="1" applyBorder="1" applyAlignment="1" applyProtection="1">
      <alignment horizontal="left" vertical="center" wrapText="1"/>
    </xf>
    <xf numFmtId="0" fontId="6" fillId="0" borderId="0" xfId="0" applyNumberFormat="1" applyFont="1" applyFill="1" applyBorder="1" applyAlignment="1" applyProtection="1">
      <alignment vertical="center"/>
      <protection locked="0"/>
    </xf>
    <xf numFmtId="0" fontId="50" fillId="0" borderId="6" xfId="0" applyNumberFormat="1" applyFont="1" applyFill="1" applyBorder="1" applyAlignment="1" applyProtection="1">
      <alignment horizontal="left" vertical="center" wrapText="1"/>
    </xf>
    <xf numFmtId="0" fontId="39" fillId="0" borderId="17" xfId="0" applyFont="1" applyBorder="1" applyAlignment="1">
      <alignment vertical="center" wrapText="1"/>
    </xf>
    <xf numFmtId="3" fontId="39" fillId="0" borderId="17" xfId="0" applyNumberFormat="1" applyFont="1" applyBorder="1" applyAlignment="1">
      <alignment vertical="center"/>
    </xf>
    <xf numFmtId="0" fontId="49" fillId="0" borderId="0" xfId="0" applyFont="1" applyAlignment="1">
      <alignment vertical="center"/>
    </xf>
    <xf numFmtId="0" fontId="39" fillId="0" borderId="0" xfId="0" applyFont="1" applyAlignment="1">
      <alignment vertical="center"/>
    </xf>
    <xf numFmtId="4" fontId="39" fillId="0" borderId="5" xfId="0" applyNumberFormat="1" applyFont="1" applyFill="1" applyBorder="1" applyAlignment="1" applyProtection="1">
      <alignment horizontal="left" vertical="center" wrapText="1"/>
      <protection locked="0"/>
    </xf>
    <xf numFmtId="4" fontId="39" fillId="0" borderId="18" xfId="0" applyNumberFormat="1" applyFont="1" applyFill="1" applyBorder="1" applyAlignment="1" applyProtection="1">
      <alignment horizontal="left" vertical="center" wrapText="1"/>
      <protection locked="0"/>
    </xf>
    <xf numFmtId="0" fontId="43" fillId="0" borderId="0" xfId="0" applyFont="1" applyBorder="1"/>
    <xf numFmtId="0" fontId="42" fillId="0" borderId="0" xfId="0" applyFont="1" applyBorder="1"/>
    <xf numFmtId="0" fontId="16" fillId="0" borderId="0" xfId="0" applyFont="1" applyBorder="1"/>
    <xf numFmtId="0" fontId="44" fillId="6" borderId="0" xfId="0" applyFont="1" applyFill="1" applyBorder="1"/>
    <xf numFmtId="0" fontId="16" fillId="6" borderId="0" xfId="4" applyFont="1" applyFill="1" applyBorder="1" applyAlignment="1">
      <alignment vertical="center"/>
    </xf>
    <xf numFmtId="0" fontId="45" fillId="0" borderId="0" xfId="4" applyFont="1" applyFill="1" applyBorder="1" applyAlignment="1">
      <alignment vertical="center"/>
    </xf>
    <xf numFmtId="0" fontId="45" fillId="6" borderId="0" xfId="4" applyFont="1" applyFill="1" applyBorder="1" applyAlignment="1">
      <alignment horizontal="left" vertical="center"/>
    </xf>
    <xf numFmtId="0" fontId="16" fillId="6" borderId="0" xfId="0" applyFont="1" applyFill="1" applyBorder="1"/>
    <xf numFmtId="0" fontId="16" fillId="0" borderId="0" xfId="4" applyFont="1" applyFill="1" applyBorder="1" applyAlignment="1">
      <alignment vertical="center"/>
    </xf>
    <xf numFmtId="0" fontId="45" fillId="6" borderId="0" xfId="4" applyFont="1" applyFill="1" applyBorder="1" applyAlignment="1">
      <alignment vertical="center"/>
    </xf>
    <xf numFmtId="0" fontId="38" fillId="6" borderId="0" xfId="0" applyFont="1" applyFill="1" applyBorder="1"/>
    <xf numFmtId="0" fontId="44" fillId="0" borderId="0" xfId="0" applyFont="1" applyBorder="1"/>
    <xf numFmtId="0" fontId="38" fillId="0" borderId="0" xfId="0" applyFont="1" applyBorder="1"/>
    <xf numFmtId="0" fontId="16" fillId="0" borderId="0" xfId="0" applyFont="1" applyFill="1" applyBorder="1"/>
    <xf numFmtId="0" fontId="45" fillId="0" borderId="0" xfId="4" applyFont="1" applyFill="1" applyBorder="1" applyAlignment="1">
      <alignment horizontal="left" vertical="center"/>
    </xf>
    <xf numFmtId="0" fontId="43" fillId="43" borderId="0" xfId="0" applyFont="1" applyFill="1" applyBorder="1"/>
    <xf numFmtId="49" fontId="15" fillId="0" borderId="0" xfId="0" applyNumberFormat="1" applyFont="1"/>
    <xf numFmtId="49" fontId="20" fillId="8" borderId="6" xfId="0" applyNumberFormat="1" applyFont="1" applyFill="1" applyBorder="1" applyAlignment="1" applyProtection="1">
      <alignment horizontal="left" vertical="center" wrapText="1"/>
    </xf>
    <xf numFmtId="0" fontId="15" fillId="43" borderId="0" xfId="0" applyFont="1" applyFill="1"/>
    <xf numFmtId="49" fontId="39" fillId="42" borderId="18" xfId="0" applyNumberFormat="1" applyFont="1" applyFill="1" applyBorder="1" applyAlignment="1" applyProtection="1">
      <alignment horizontal="left" vertical="center" wrapText="1"/>
      <protection locked="0"/>
    </xf>
    <xf numFmtId="4" fontId="6" fillId="42" borderId="18" xfId="0" applyNumberFormat="1" applyFont="1" applyFill="1" applyBorder="1" applyAlignment="1" applyProtection="1">
      <alignment horizontal="right" vertical="center" wrapText="1"/>
      <protection locked="0"/>
    </xf>
    <xf numFmtId="0" fontId="6" fillId="6" borderId="17" xfId="0" applyFont="1" applyFill="1" applyBorder="1" applyAlignment="1" applyProtection="1">
      <alignment horizontal="center" vertical="center"/>
    </xf>
    <xf numFmtId="0" fontId="51" fillId="0" borderId="0" xfId="0" applyFont="1" applyProtection="1"/>
    <xf numFmtId="49" fontId="39" fillId="0" borderId="18" xfId="0" applyNumberFormat="1" applyFont="1" applyFill="1" applyBorder="1" applyAlignment="1" applyProtection="1">
      <alignment horizontal="left" vertical="center" wrapText="1"/>
    </xf>
    <xf numFmtId="49" fontId="15" fillId="0" borderId="0" xfId="0" applyNumberFormat="1" applyFont="1" applyAlignment="1" applyProtection="1">
      <alignment wrapText="1"/>
    </xf>
    <xf numFmtId="49" fontId="6" fillId="3" borderId="1" xfId="0" applyNumberFormat="1" applyFont="1" applyFill="1" applyBorder="1" applyAlignment="1" applyProtection="1">
      <alignment vertical="center" wrapText="1"/>
    </xf>
    <xf numFmtId="0" fontId="15" fillId="0" borderId="0" xfId="0" applyFont="1" applyAlignment="1" applyProtection="1">
      <alignment wrapText="1"/>
    </xf>
    <xf numFmtId="0" fontId="6" fillId="6" borderId="17" xfId="0" applyNumberFormat="1" applyFont="1" applyFill="1" applyBorder="1" applyAlignment="1" applyProtection="1">
      <alignment vertical="center" wrapText="1"/>
    </xf>
    <xf numFmtId="0" fontId="39" fillId="0" borderId="17" xfId="0" applyFont="1" applyFill="1" applyBorder="1" applyAlignment="1" applyProtection="1">
      <alignment vertical="center" wrapText="1"/>
    </xf>
    <xf numFmtId="0" fontId="6" fillId="6" borderId="17" xfId="0" applyFont="1" applyFill="1" applyBorder="1" applyAlignment="1" applyProtection="1">
      <alignment horizontal="left" vertical="center"/>
    </xf>
    <xf numFmtId="0" fontId="15" fillId="0" borderId="0" xfId="0" applyNumberFormat="1" applyFont="1" applyProtection="1"/>
    <xf numFmtId="0" fontId="6" fillId="5" borderId="1" xfId="0" applyFont="1" applyFill="1" applyBorder="1" applyAlignment="1" applyProtection="1">
      <alignment horizontal="center" vertical="center"/>
    </xf>
    <xf numFmtId="0" fontId="15" fillId="0" borderId="0" xfId="0" applyFont="1" applyAlignment="1" applyProtection="1">
      <alignment horizontal="center"/>
    </xf>
    <xf numFmtId="0" fontId="43" fillId="43" borderId="0" xfId="0" applyNumberFormat="1" applyFont="1" applyFill="1" applyBorder="1"/>
    <xf numFmtId="0" fontId="45" fillId="0" borderId="0" xfId="4" applyNumberFormat="1" applyFont="1" applyFill="1" applyBorder="1" applyAlignment="1">
      <alignment vertical="center"/>
    </xf>
    <xf numFmtId="0" fontId="16" fillId="0" borderId="0" xfId="0" applyNumberFormat="1" applyFont="1" applyFill="1" applyBorder="1"/>
    <xf numFmtId="0" fontId="49" fillId="44" borderId="0" xfId="0" applyFont="1" applyFill="1"/>
    <xf numFmtId="0" fontId="41" fillId="44" borderId="0" xfId="0" applyFont="1" applyFill="1"/>
    <xf numFmtId="0" fontId="41" fillId="45" borderId="0" xfId="0" applyFont="1" applyFill="1"/>
    <xf numFmtId="1" fontId="15" fillId="0" borderId="0" xfId="0" applyNumberFormat="1" applyFont="1"/>
    <xf numFmtId="0" fontId="50" fillId="0" borderId="6" xfId="0" applyFont="1" applyFill="1" applyBorder="1" applyAlignment="1" applyProtection="1">
      <alignment horizontal="left" vertical="center" wrapText="1"/>
    </xf>
    <xf numFmtId="0" fontId="15" fillId="5" borderId="1" xfId="0" applyFont="1" applyFill="1" applyBorder="1" applyAlignment="1" applyProtection="1">
      <alignment horizontal="left" vertical="top" wrapText="1"/>
    </xf>
    <xf numFmtId="0" fontId="15" fillId="5"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xf>
    <xf numFmtId="49" fontId="15" fillId="43" borderId="0" xfId="0" applyNumberFormat="1" applyFont="1" applyFill="1"/>
    <xf numFmtId="1" fontId="20" fillId="8" borderId="6" xfId="0" applyNumberFormat="1" applyFont="1" applyFill="1" applyBorder="1" applyAlignment="1" applyProtection="1">
      <alignment horizontal="left" vertical="center" wrapText="1"/>
    </xf>
    <xf numFmtId="1" fontId="15" fillId="0" borderId="0" xfId="0" applyNumberFormat="1" applyFont="1" applyAlignment="1" applyProtection="1">
      <alignment wrapText="1"/>
    </xf>
    <xf numFmtId="1" fontId="39" fillId="0" borderId="18" xfId="0" applyNumberFormat="1" applyFont="1" applyFill="1" applyBorder="1" applyAlignment="1" applyProtection="1">
      <alignment horizontal="left" vertical="center" wrapText="1"/>
    </xf>
    <xf numFmtId="3" fontId="39" fillId="46" borderId="17" xfId="0" applyNumberFormat="1" applyFont="1" applyFill="1" applyBorder="1" applyAlignment="1">
      <alignment vertical="center"/>
    </xf>
    <xf numFmtId="0" fontId="55" fillId="0" borderId="0" xfId="0" applyFont="1"/>
    <xf numFmtId="3" fontId="55" fillId="0" borderId="0" xfId="0" applyNumberFormat="1" applyFont="1"/>
    <xf numFmtId="4" fontId="55" fillId="0" borderId="0" xfId="0" applyNumberFormat="1" applyFont="1"/>
    <xf numFmtId="4" fontId="39" fillId="0" borderId="0" xfId="0" applyNumberFormat="1" applyFont="1"/>
    <xf numFmtId="4" fontId="39" fillId="46" borderId="17" xfId="0" applyNumberFormat="1" applyFont="1" applyFill="1" applyBorder="1" applyAlignment="1">
      <alignment vertical="center"/>
    </xf>
    <xf numFmtId="4" fontId="39" fillId="0" borderId="17" xfId="0" applyNumberFormat="1" applyFont="1" applyBorder="1" applyAlignment="1">
      <alignment vertical="center"/>
    </xf>
    <xf numFmtId="3" fontId="39" fillId="41" borderId="17" xfId="0" applyNumberFormat="1" applyFont="1" applyFill="1" applyBorder="1"/>
    <xf numFmtId="4" fontId="39" fillId="41" borderId="3" xfId="0" applyNumberFormat="1" applyFont="1" applyFill="1" applyBorder="1"/>
    <xf numFmtId="3" fontId="39" fillId="41" borderId="6" xfId="0" applyNumberFormat="1" applyFont="1" applyFill="1" applyBorder="1"/>
    <xf numFmtId="3" fontId="39" fillId="41" borderId="7" xfId="0" applyNumberFormat="1" applyFont="1" applyFill="1" applyBorder="1"/>
    <xf numFmtId="3" fontId="49" fillId="41" borderId="4" xfId="0" applyNumberFormat="1" applyFont="1" applyFill="1" applyBorder="1" applyAlignment="1">
      <alignment horizontal="center"/>
    </xf>
    <xf numFmtId="4" fontId="49" fillId="41" borderId="18" xfId="0" applyNumberFormat="1" applyFont="1" applyFill="1" applyBorder="1" applyAlignment="1">
      <alignment horizontal="center"/>
    </xf>
    <xf numFmtId="4" fontId="49" fillId="41" borderId="20" xfId="0" applyNumberFormat="1" applyFont="1" applyFill="1" applyBorder="1" applyAlignment="1">
      <alignment horizontal="center"/>
    </xf>
    <xf numFmtId="3" fontId="49" fillId="41" borderId="23" xfId="0" applyNumberFormat="1" applyFont="1" applyFill="1" applyBorder="1" applyAlignment="1">
      <alignment horizontal="center"/>
    </xf>
    <xf numFmtId="4" fontId="49" fillId="41" borderId="4" xfId="0" applyNumberFormat="1" applyFont="1" applyFill="1" applyBorder="1" applyAlignment="1">
      <alignment horizontal="center"/>
    </xf>
    <xf numFmtId="0" fontId="56" fillId="0" borderId="0" xfId="0" applyFont="1" applyProtection="1">
      <protection locked="0"/>
    </xf>
    <xf numFmtId="0" fontId="2" fillId="7"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49" fontId="56" fillId="7"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hidden="1"/>
    </xf>
    <xf numFmtId="0" fontId="40" fillId="7" borderId="0" xfId="0" applyFont="1" applyFill="1" applyBorder="1" applyAlignment="1" applyProtection="1">
      <alignment horizontal="right" vertical="center"/>
    </xf>
    <xf numFmtId="0" fontId="40" fillId="7" borderId="0" xfId="0" applyFont="1" applyFill="1" applyBorder="1" applyAlignment="1" applyProtection="1">
      <alignment vertical="center"/>
      <protection hidden="1"/>
    </xf>
    <xf numFmtId="0" fontId="40" fillId="7" borderId="0" xfId="0" applyFont="1" applyFill="1" applyBorder="1" applyAlignment="1" applyProtection="1">
      <alignment vertical="center"/>
      <protection locked="0"/>
    </xf>
    <xf numFmtId="0" fontId="2" fillId="7" borderId="0" xfId="0" applyFont="1" applyFill="1" applyBorder="1" applyAlignment="1" applyProtection="1">
      <alignment horizontal="right" vertical="center"/>
    </xf>
    <xf numFmtId="0" fontId="46" fillId="6" borderId="0" xfId="0" applyFont="1" applyFill="1" applyBorder="1" applyAlignment="1" applyProtection="1">
      <alignment horizontal="center" vertical="center"/>
      <protection locked="0"/>
    </xf>
    <xf numFmtId="0" fontId="46" fillId="7" borderId="0" xfId="0" applyFont="1" applyFill="1" applyBorder="1" applyAlignment="1" applyProtection="1">
      <alignment vertical="center"/>
      <protection hidden="1"/>
    </xf>
    <xf numFmtId="0" fontId="2" fillId="7" borderId="0" xfId="0" applyFont="1" applyFill="1" applyBorder="1" applyAlignment="1" applyProtection="1">
      <alignment vertical="center"/>
      <protection locked="0"/>
    </xf>
    <xf numFmtId="0" fontId="46" fillId="4" borderId="4" xfId="0" applyFont="1" applyFill="1" applyBorder="1" applyAlignment="1" applyProtection="1">
      <alignment horizontal="center" vertical="center"/>
    </xf>
    <xf numFmtId="0" fontId="46" fillId="0" borderId="4" xfId="0" applyFont="1" applyFill="1" applyBorder="1" applyAlignment="1" applyProtection="1">
      <alignment horizontal="center" vertical="center"/>
      <protection locked="0"/>
    </xf>
    <xf numFmtId="0" fontId="46" fillId="7" borderId="2" xfId="0" applyFont="1" applyFill="1" applyBorder="1" applyAlignment="1" applyProtection="1">
      <alignment vertical="center"/>
      <protection hidden="1"/>
    </xf>
    <xf numFmtId="0" fontId="46" fillId="4"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xf>
    <xf numFmtId="0" fontId="46" fillId="8" borderId="0" xfId="0" applyFont="1" applyFill="1" applyBorder="1" applyAlignment="1" applyProtection="1">
      <alignment horizontal="center" vertical="center"/>
      <protection locked="0"/>
    </xf>
    <xf numFmtId="0" fontId="13" fillId="7" borderId="2" xfId="0" applyFont="1" applyFill="1" applyBorder="1" applyAlignment="1" applyProtection="1">
      <alignment vertical="center"/>
      <protection hidden="1"/>
    </xf>
    <xf numFmtId="0" fontId="13" fillId="7" borderId="0" xfId="0" applyFont="1" applyFill="1" applyBorder="1" applyAlignment="1" applyProtection="1">
      <alignment vertical="center"/>
      <protection locked="0"/>
    </xf>
    <xf numFmtId="0" fontId="60" fillId="7" borderId="0" xfId="0" applyFont="1" applyFill="1" applyBorder="1" applyAlignment="1" applyProtection="1">
      <alignment vertical="center"/>
      <protection hidden="1"/>
    </xf>
    <xf numFmtId="0" fontId="61" fillId="7" borderId="0" xfId="0" applyFont="1" applyFill="1" applyBorder="1" applyAlignment="1" applyProtection="1">
      <alignment vertical="center"/>
      <protection locked="0"/>
    </xf>
    <xf numFmtId="0" fontId="15" fillId="0" borderId="0" xfId="0" applyFont="1" applyAlignment="1">
      <alignment vertical="top" wrapText="1"/>
    </xf>
    <xf numFmtId="0" fontId="39" fillId="0" borderId="0" xfId="0" applyFont="1" applyAlignment="1">
      <alignment vertical="top" wrapText="1"/>
    </xf>
    <xf numFmtId="0" fontId="48" fillId="0" borderId="0" xfId="0" applyFont="1" applyProtection="1"/>
    <xf numFmtId="3" fontId="48" fillId="0" borderId="0" xfId="0" applyNumberFormat="1" applyFont="1" applyProtection="1"/>
    <xf numFmtId="0" fontId="39" fillId="0" borderId="0" xfId="0" applyFont="1" applyProtection="1"/>
    <xf numFmtId="3" fontId="39" fillId="0" borderId="0" xfId="0" applyNumberFormat="1" applyFont="1" applyProtection="1"/>
    <xf numFmtId="0" fontId="63" fillId="0" borderId="0" xfId="0" applyFont="1" applyProtection="1"/>
    <xf numFmtId="0" fontId="39" fillId="0" borderId="0" xfId="0" applyFont="1" applyAlignment="1" applyProtection="1">
      <alignment wrapText="1"/>
    </xf>
    <xf numFmtId="0" fontId="49" fillId="0" borderId="0" xfId="0" applyFont="1" applyProtection="1"/>
    <xf numFmtId="0" fontId="39" fillId="0" borderId="0" xfId="0" applyFont="1" applyAlignment="1" applyProtection="1">
      <alignment vertical="center"/>
    </xf>
    <xf numFmtId="0" fontId="39" fillId="0" borderId="17" xfId="0" applyFont="1" applyBorder="1" applyAlignment="1" applyProtection="1">
      <alignment vertical="center" wrapText="1"/>
    </xf>
    <xf numFmtId="0" fontId="39" fillId="0" borderId="17" xfId="0" applyFont="1" applyBorder="1" applyAlignment="1" applyProtection="1">
      <alignment vertical="center"/>
    </xf>
    <xf numFmtId="0" fontId="39" fillId="46" borderId="17" xfId="0" applyFont="1" applyFill="1" applyBorder="1" applyAlignment="1" applyProtection="1">
      <alignment vertical="center"/>
    </xf>
    <xf numFmtId="3" fontId="39" fillId="46" borderId="17" xfId="0" applyNumberFormat="1" applyFont="1" applyFill="1" applyBorder="1" applyAlignment="1" applyProtection="1">
      <alignment vertical="center"/>
    </xf>
    <xf numFmtId="3" fontId="39" fillId="0" borderId="17" xfId="0" applyNumberFormat="1" applyFont="1" applyBorder="1" applyAlignment="1" applyProtection="1">
      <alignment vertical="center"/>
    </xf>
    <xf numFmtId="0" fontId="49" fillId="41" borderId="3" xfId="0" applyFont="1" applyFill="1" applyBorder="1" applyProtection="1"/>
    <xf numFmtId="0" fontId="49" fillId="41" borderId="6" xfId="0" applyFont="1" applyFill="1" applyBorder="1" applyProtection="1"/>
    <xf numFmtId="0" fontId="49" fillId="41" borderId="7" xfId="0" applyFont="1" applyFill="1" applyBorder="1" applyAlignment="1" applyProtection="1">
      <alignment horizontal="right"/>
    </xf>
    <xf numFmtId="0" fontId="49" fillId="0" borderId="0" xfId="0" applyFont="1" applyAlignment="1" applyProtection="1">
      <alignment vertical="center" wrapText="1"/>
    </xf>
    <xf numFmtId="0" fontId="49" fillId="41" borderId="17" xfId="0" applyFont="1" applyFill="1" applyBorder="1" applyAlignment="1" applyProtection="1">
      <alignment vertical="center" wrapText="1"/>
    </xf>
    <xf numFmtId="3" fontId="49" fillId="41" borderId="17" xfId="0" applyNumberFormat="1" applyFont="1" applyFill="1" applyBorder="1" applyAlignment="1" applyProtection="1">
      <alignment horizontal="center" vertical="center" wrapText="1"/>
    </xf>
    <xf numFmtId="0" fontId="49" fillId="41" borderId="17" xfId="0" applyFont="1" applyFill="1" applyBorder="1" applyAlignment="1" applyProtection="1">
      <alignment horizontal="center" vertical="center" wrapText="1"/>
    </xf>
    <xf numFmtId="0" fontId="39" fillId="41" borderId="3" xfId="0" applyFont="1" applyFill="1" applyBorder="1" applyAlignment="1" applyProtection="1">
      <alignment horizontal="right"/>
    </xf>
    <xf numFmtId="3" fontId="39" fillId="41" borderId="17" xfId="0" applyNumberFormat="1" applyFont="1" applyFill="1" applyBorder="1" applyProtection="1"/>
    <xf numFmtId="0" fontId="15" fillId="0" borderId="0" xfId="0" applyFont="1" applyFill="1" applyAlignment="1">
      <alignment wrapText="1"/>
    </xf>
    <xf numFmtId="0" fontId="15" fillId="0" borderId="2" xfId="0" applyFont="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18" xfId="0" applyFont="1" applyBorder="1" applyAlignment="1" applyProtection="1">
      <alignment horizontal="left" vertical="top" wrapText="1"/>
      <protection locked="0"/>
    </xf>
    <xf numFmtId="0" fontId="51" fillId="0" borderId="0" xfId="99" applyFont="1" applyAlignment="1">
      <alignment vertical="top" wrapText="1"/>
    </xf>
    <xf numFmtId="0" fontId="51" fillId="0" borderId="0" xfId="99" applyFont="1" applyAlignment="1">
      <alignment wrapText="1"/>
    </xf>
    <xf numFmtId="0" fontId="51" fillId="5" borderId="1" xfId="0" applyFont="1" applyFill="1" applyBorder="1" applyAlignment="1" applyProtection="1">
      <alignment horizontal="left" vertical="top" wrapText="1"/>
      <protection locked="0"/>
    </xf>
    <xf numFmtId="0" fontId="51" fillId="0" borderId="0" xfId="99" applyFont="1" applyBorder="1" applyAlignment="1" applyProtection="1">
      <alignment horizontal="left" vertical="top" wrapText="1"/>
      <protection locked="0"/>
    </xf>
    <xf numFmtId="0" fontId="51" fillId="6" borderId="0" xfId="99" applyFont="1" applyFill="1" applyBorder="1" applyAlignment="1" applyProtection="1">
      <alignment horizontal="left" vertical="top" wrapText="1"/>
      <protection locked="0"/>
    </xf>
    <xf numFmtId="0" fontId="15" fillId="0" borderId="20" xfId="0" applyFont="1" applyFill="1" applyBorder="1" applyAlignment="1" applyProtection="1">
      <alignment horizontal="left" vertical="top" wrapText="1"/>
      <protection locked="0"/>
    </xf>
    <xf numFmtId="0" fontId="15" fillId="0" borderId="0" xfId="0" applyFont="1" applyFill="1" applyAlignment="1">
      <alignment vertical="top" wrapText="1"/>
    </xf>
    <xf numFmtId="0" fontId="39" fillId="0" borderId="0" xfId="0" applyFont="1" applyFill="1" applyAlignment="1">
      <alignment vertical="top" wrapText="1"/>
    </xf>
    <xf numFmtId="0" fontId="19" fillId="0" borderId="0" xfId="0" applyFont="1" applyFill="1" applyBorder="1" applyAlignment="1" applyProtection="1">
      <alignment horizontal="center" vertical="center"/>
      <protection locked="0"/>
    </xf>
    <xf numFmtId="0" fontId="15" fillId="0" borderId="0" xfId="0" applyFont="1" applyAlignment="1">
      <alignment vertical="top"/>
    </xf>
    <xf numFmtId="0" fontId="15" fillId="0" borderId="0" xfId="0" quotePrefix="1" applyFont="1" applyAlignment="1">
      <alignment vertical="top" wrapText="1"/>
    </xf>
    <xf numFmtId="15" fontId="15" fillId="0" borderId="0" xfId="0" applyNumberFormat="1" applyFont="1" applyAlignment="1">
      <alignment vertical="top"/>
    </xf>
    <xf numFmtId="0" fontId="1" fillId="0" borderId="0" xfId="100" applyFont="1" applyProtection="1">
      <protection locked="0"/>
    </xf>
    <xf numFmtId="0" fontId="1" fillId="0" borderId="0" xfId="100" applyFont="1" applyFill="1" applyAlignment="1" applyProtection="1">
      <protection locked="0"/>
    </xf>
    <xf numFmtId="0" fontId="51" fillId="0" borderId="0" xfId="0" applyFont="1" applyAlignment="1">
      <alignment wrapText="1"/>
    </xf>
    <xf numFmtId="14" fontId="15" fillId="0" borderId="0" xfId="0" applyNumberFormat="1" applyFont="1" applyAlignment="1">
      <alignment vertical="top"/>
    </xf>
    <xf numFmtId="0" fontId="0" fillId="47" borderId="0" xfId="0" applyNumberFormat="1" applyFont="1" applyFill="1" applyAlignment="1">
      <alignment wrapText="1"/>
    </xf>
    <xf numFmtId="0" fontId="0" fillId="48" borderId="0" xfId="0" applyFont="1" applyFill="1"/>
    <xf numFmtId="0" fontId="14" fillId="48" borderId="0" xfId="0" applyFont="1" applyFill="1"/>
    <xf numFmtId="0" fontId="11" fillId="0" borderId="0" xfId="100" applyFont="1" applyFill="1"/>
    <xf numFmtId="0" fontId="0" fillId="48" borderId="0" xfId="0" applyFill="1"/>
    <xf numFmtId="16" fontId="15" fillId="0" borderId="0" xfId="0" applyNumberFormat="1" applyFont="1" applyAlignment="1">
      <alignment vertical="top" wrapText="1"/>
    </xf>
    <xf numFmtId="0" fontId="13"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wrapText="1"/>
    </xf>
    <xf numFmtId="17" fontId="2" fillId="0"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left" vertical="center"/>
    </xf>
    <xf numFmtId="0" fontId="15" fillId="0" borderId="0" xfId="0" applyFont="1" applyAlignment="1"/>
    <xf numFmtId="0" fontId="1" fillId="0" borderId="0" xfId="0" applyFont="1" applyFill="1" applyBorder="1" applyAlignment="1" applyProtection="1">
      <alignment horizontal="right" vertical="center"/>
      <protection locked="0"/>
    </xf>
    <xf numFmtId="0" fontId="51" fillId="49" borderId="0" xfId="0" applyFont="1" applyFill="1" applyAlignment="1">
      <alignment wrapText="1"/>
    </xf>
    <xf numFmtId="0" fontId="54" fillId="0" borderId="0" xfId="0" applyFont="1" applyFill="1" applyBorder="1" applyAlignment="1" applyProtection="1">
      <alignment horizontal="left" vertical="center" wrapText="1"/>
    </xf>
    <xf numFmtId="0" fontId="68" fillId="0" borderId="0" xfId="0" applyFont="1" applyAlignment="1">
      <alignment horizontal="justify" vertical="center" wrapText="1"/>
    </xf>
    <xf numFmtId="0" fontId="67" fillId="0" borderId="0" xfId="0" applyFont="1" applyAlignment="1">
      <alignment horizontal="justify" vertical="center" wrapText="1"/>
    </xf>
    <xf numFmtId="0" fontId="68"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15" fillId="49" borderId="0" xfId="0" applyFont="1" applyFill="1" applyAlignment="1">
      <alignment wrapText="1"/>
    </xf>
    <xf numFmtId="0" fontId="66" fillId="49" borderId="0" xfId="0" applyFont="1" applyFill="1" applyAlignment="1">
      <alignment wrapText="1"/>
    </xf>
    <xf numFmtId="0" fontId="68" fillId="0" borderId="0" xfId="0" applyFont="1" applyAlignment="1">
      <alignment wrapText="1"/>
    </xf>
    <xf numFmtId="0" fontId="14" fillId="0" borderId="0" xfId="0" applyFont="1" applyAlignment="1">
      <alignment vertical="center"/>
    </xf>
    <xf numFmtId="0" fontId="51" fillId="0" borderId="0" xfId="99" applyFont="1" applyFill="1" applyAlignment="1">
      <alignment wrapText="1"/>
    </xf>
    <xf numFmtId="0" fontId="51" fillId="49" borderId="0" xfId="99" applyFont="1" applyFill="1" applyAlignment="1">
      <alignment wrapText="1"/>
    </xf>
    <xf numFmtId="0" fontId="51" fillId="6" borderId="0" xfId="99" applyFont="1" applyFill="1" applyAlignment="1">
      <alignment wrapText="1"/>
    </xf>
    <xf numFmtId="0" fontId="51" fillId="0" borderId="0" xfId="0" applyFont="1" applyFill="1" applyAlignment="1">
      <alignment wrapText="1"/>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0" fontId="72" fillId="0" borderId="0" xfId="0" applyFont="1" applyAlignment="1">
      <alignment horizontal="left" vertical="center" indent="4"/>
    </xf>
    <xf numFmtId="0" fontId="15" fillId="0" borderId="0" xfId="0" applyNumberFormat="1" applyFont="1" applyFill="1" applyAlignment="1" applyProtection="1">
      <alignment wrapText="1"/>
    </xf>
    <xf numFmtId="0" fontId="74" fillId="0" borderId="0" xfId="0" applyFont="1"/>
    <xf numFmtId="0" fontId="70" fillId="0" borderId="0" xfId="0" quotePrefix="1" applyFont="1" applyAlignment="1">
      <alignment horizontal="left" vertical="center" wrapText="1"/>
    </xf>
    <xf numFmtId="0" fontId="1" fillId="0" borderId="0" xfId="100" applyFont="1" applyFill="1" applyProtection="1">
      <protection locked="0"/>
    </xf>
    <xf numFmtId="0" fontId="1" fillId="0" borderId="0" xfId="100" applyFont="1" applyAlignment="1" applyProtection="1">
      <protection locked="0"/>
    </xf>
    <xf numFmtId="0" fontId="1" fillId="0" borderId="0" xfId="100" applyFont="1"/>
    <xf numFmtId="0" fontId="1" fillId="6" borderId="0" xfId="100" applyFont="1" applyFill="1"/>
    <xf numFmtId="0" fontId="1" fillId="0" borderId="0" xfId="100" applyFont="1" applyAlignment="1"/>
    <xf numFmtId="0" fontId="45" fillId="49" borderId="0" xfId="4" applyFont="1" applyFill="1" applyBorder="1" applyAlignment="1">
      <alignment vertical="center"/>
    </xf>
    <xf numFmtId="0" fontId="16" fillId="49" borderId="0" xfId="4" applyFont="1" applyFill="1" applyBorder="1" applyAlignment="1">
      <alignment vertical="center"/>
    </xf>
    <xf numFmtId="0" fontId="51" fillId="6" borderId="17" xfId="0" applyFont="1" applyFill="1" applyBorder="1" applyAlignment="1">
      <alignment horizontal="center"/>
    </xf>
    <xf numFmtId="0" fontId="51" fillId="0" borderId="17" xfId="0" applyFont="1" applyFill="1" applyBorder="1"/>
    <xf numFmtId="49" fontId="0" fillId="0" borderId="17" xfId="0" applyNumberFormat="1" applyBorder="1"/>
    <xf numFmtId="0" fontId="51" fillId="6" borderId="25" xfId="0" applyFont="1" applyFill="1" applyBorder="1"/>
    <xf numFmtId="0" fontId="51" fillId="6" borderId="26" xfId="0" applyFont="1" applyFill="1" applyBorder="1"/>
    <xf numFmtId="0" fontId="58" fillId="8" borderId="0"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5" fillId="0" borderId="0" xfId="0" applyFont="1" applyFill="1" applyAlignment="1">
      <alignment vertical="center" wrapText="1"/>
    </xf>
    <xf numFmtId="17" fontId="1" fillId="0" borderId="0" xfId="0" applyNumberFormat="1" applyFont="1" applyFill="1" applyBorder="1" applyAlignment="1" applyProtection="1">
      <alignment vertical="center"/>
      <protection locked="0"/>
    </xf>
    <xf numFmtId="0" fontId="51" fillId="50" borderId="0" xfId="0" applyFont="1" applyFill="1" applyBorder="1"/>
    <xf numFmtId="0" fontId="40" fillId="7" borderId="0" xfId="0" applyFont="1" applyFill="1" applyBorder="1" applyAlignment="1" applyProtection="1">
      <alignment horizontal="center" vertical="center"/>
    </xf>
    <xf numFmtId="0" fontId="57" fillId="7" borderId="0" xfId="0" applyFont="1" applyFill="1" applyBorder="1" applyAlignment="1" applyProtection="1">
      <alignment vertical="center" wrapText="1"/>
    </xf>
    <xf numFmtId="0" fontId="15" fillId="0" borderId="0" xfId="0" applyFont="1" applyBorder="1"/>
    <xf numFmtId="0" fontId="15" fillId="0" borderId="0" xfId="0" applyFont="1" applyFill="1"/>
    <xf numFmtId="0" fontId="75" fillId="0" borderId="17" xfId="95" applyFont="1" applyFill="1" applyBorder="1"/>
    <xf numFmtId="0" fontId="76" fillId="0" borderId="17" xfId="95" applyFont="1" applyFill="1" applyBorder="1"/>
    <xf numFmtId="0" fontId="77" fillId="0" borderId="17" xfId="95" applyFont="1" applyFill="1" applyBorder="1" applyAlignment="1">
      <alignment wrapText="1"/>
    </xf>
    <xf numFmtId="0" fontId="0" fillId="0" borderId="17" xfId="95" applyFont="1" applyFill="1" applyBorder="1"/>
    <xf numFmtId="0" fontId="77" fillId="0" borderId="17" xfId="95" applyFont="1" applyFill="1" applyBorder="1"/>
    <xf numFmtId="0" fontId="51" fillId="0" borderId="17" xfId="0" applyFont="1" applyFill="1" applyBorder="1" applyAlignment="1">
      <alignment wrapText="1"/>
    </xf>
    <xf numFmtId="0" fontId="51" fillId="0" borderId="0" xfId="0" applyFont="1" applyFill="1" applyBorder="1"/>
    <xf numFmtId="0" fontId="15" fillId="0" borderId="0" xfId="0" applyFont="1" applyFill="1" applyBorder="1"/>
    <xf numFmtId="0" fontId="75" fillId="0" borderId="0" xfId="0" applyFont="1" applyFill="1" applyBorder="1"/>
    <xf numFmtId="0" fontId="66" fillId="0" borderId="0" xfId="0" applyFont="1" applyFill="1" applyBorder="1"/>
    <xf numFmtId="0" fontId="37" fillId="0" borderId="0" xfId="0" applyFont="1" applyFill="1" applyBorder="1"/>
    <xf numFmtId="0" fontId="75" fillId="0" borderId="17" xfId="95" applyFont="1" applyFill="1" applyBorder="1" applyAlignment="1">
      <alignment wrapText="1"/>
    </xf>
    <xf numFmtId="49" fontId="15" fillId="0" borderId="17" xfId="0" applyNumberFormat="1" applyFont="1" applyBorder="1"/>
    <xf numFmtId="0" fontId="75" fillId="0" borderId="26" xfId="95" applyFont="1" applyFill="1" applyBorder="1" applyAlignment="1">
      <alignment wrapText="1"/>
    </xf>
    <xf numFmtId="0" fontId="75" fillId="0" borderId="26" xfId="95" applyFont="1" applyFill="1" applyBorder="1"/>
    <xf numFmtId="0" fontId="75" fillId="0" borderId="17" xfId="0" applyFont="1" applyFill="1" applyBorder="1"/>
    <xf numFmtId="0" fontId="51" fillId="50" borderId="25" xfId="0" applyFont="1" applyFill="1" applyBorder="1"/>
    <xf numFmtId="0" fontId="51" fillId="49" borderId="25" xfId="0" applyFont="1" applyFill="1" applyBorder="1"/>
    <xf numFmtId="0" fontId="75" fillId="0" borderId="17" xfId="95" applyFont="1" applyBorder="1"/>
    <xf numFmtId="0" fontId="39" fillId="0" borderId="0" xfId="0" applyFont="1" applyAlignment="1">
      <alignment horizontal="left" wrapText="1"/>
    </xf>
    <xf numFmtId="0" fontId="39" fillId="0" borderId="0" xfId="0" applyFont="1" applyAlignment="1">
      <alignment horizontal="left"/>
    </xf>
    <xf numFmtId="0" fontId="59" fillId="0" borderId="21" xfId="0" applyFont="1" applyFill="1" applyBorder="1" applyAlignment="1" applyProtection="1">
      <alignment vertical="center"/>
      <protection locked="0"/>
    </xf>
    <xf numFmtId="0" fontId="59" fillId="0" borderId="22" xfId="0" applyFont="1" applyFill="1" applyBorder="1" applyAlignment="1" applyProtection="1">
      <alignment vertical="center"/>
      <protection locked="0"/>
    </xf>
    <xf numFmtId="0" fontId="13" fillId="7"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protection locked="0"/>
    </xf>
    <xf numFmtId="0" fontId="49" fillId="41" borderId="24" xfId="0" applyFont="1" applyFill="1" applyBorder="1" applyAlignment="1">
      <alignment vertical="center"/>
    </xf>
    <xf numFmtId="0" fontId="49" fillId="41" borderId="4" xfId="0" applyFont="1" applyFill="1" applyBorder="1" applyAlignment="1">
      <alignment vertical="center"/>
    </xf>
    <xf numFmtId="0" fontId="49" fillId="41" borderId="17" xfId="0" applyFont="1" applyFill="1" applyBorder="1" applyAlignment="1">
      <alignment vertical="center"/>
    </xf>
    <xf numFmtId="3" fontId="49" fillId="41" borderId="17" xfId="0" applyNumberFormat="1" applyFont="1" applyFill="1" applyBorder="1" applyAlignment="1">
      <alignment horizontal="center" vertical="center"/>
    </xf>
  </cellXfs>
  <cellStyles count="103">
    <cellStyle name="20% - Accent1 2" xfId="8" xr:uid="{00000000-0005-0000-0000-000000000000}"/>
    <cellStyle name="20% - Accent1 2 2" xfId="9" xr:uid="{00000000-0005-0000-0000-000001000000}"/>
    <cellStyle name="20% - Accent1 2 2 2" xfId="10" xr:uid="{00000000-0005-0000-0000-000002000000}"/>
    <cellStyle name="20% - Accent1 2 3" xfId="11" xr:uid="{00000000-0005-0000-0000-000003000000}"/>
    <cellStyle name="20% - Accent2 2" xfId="12" xr:uid="{00000000-0005-0000-0000-000004000000}"/>
    <cellStyle name="20% - Accent2 2 2" xfId="13" xr:uid="{00000000-0005-0000-0000-000005000000}"/>
    <cellStyle name="20% - Accent2 2 2 2" xfId="14" xr:uid="{00000000-0005-0000-0000-000006000000}"/>
    <cellStyle name="20% - Accent2 2 3" xfId="15" xr:uid="{00000000-0005-0000-0000-000007000000}"/>
    <cellStyle name="20% - Accent3 2" xfId="16" xr:uid="{00000000-0005-0000-0000-000008000000}"/>
    <cellStyle name="20% - Accent3 2 2" xfId="17" xr:uid="{00000000-0005-0000-0000-000009000000}"/>
    <cellStyle name="20% - Accent3 2 2 2" xfId="18" xr:uid="{00000000-0005-0000-0000-00000A000000}"/>
    <cellStyle name="20% - Accent3 2 3" xfId="19" xr:uid="{00000000-0005-0000-0000-00000B000000}"/>
    <cellStyle name="20% - Accent4 2" xfId="20" xr:uid="{00000000-0005-0000-0000-00000C000000}"/>
    <cellStyle name="20% - Accent4 2 2" xfId="21" xr:uid="{00000000-0005-0000-0000-00000D000000}"/>
    <cellStyle name="20% - Accent4 2 2 2" xfId="22" xr:uid="{00000000-0005-0000-0000-00000E000000}"/>
    <cellStyle name="20% - Accent4 2 3" xfId="23" xr:uid="{00000000-0005-0000-0000-00000F000000}"/>
    <cellStyle name="20% - Accent5 2" xfId="24" xr:uid="{00000000-0005-0000-0000-000010000000}"/>
    <cellStyle name="20% - Accent5 2 2" xfId="25" xr:uid="{00000000-0005-0000-0000-000011000000}"/>
    <cellStyle name="20% - Accent5 2 2 2" xfId="26" xr:uid="{00000000-0005-0000-0000-000012000000}"/>
    <cellStyle name="20% - Accent5 2 3" xfId="27" xr:uid="{00000000-0005-0000-0000-000013000000}"/>
    <cellStyle name="20% - Accent6 2" xfId="28" xr:uid="{00000000-0005-0000-0000-000014000000}"/>
    <cellStyle name="20% - Accent6 2 2" xfId="29" xr:uid="{00000000-0005-0000-0000-000015000000}"/>
    <cellStyle name="20% - Accent6 2 2 2" xfId="30" xr:uid="{00000000-0005-0000-0000-000016000000}"/>
    <cellStyle name="20% - Accent6 2 3" xfId="31" xr:uid="{00000000-0005-0000-0000-000017000000}"/>
    <cellStyle name="40% - Accent1 2" xfId="32" xr:uid="{00000000-0005-0000-0000-000018000000}"/>
    <cellStyle name="40% - Accent1 2 2" xfId="33" xr:uid="{00000000-0005-0000-0000-000019000000}"/>
    <cellStyle name="40% - Accent1 2 2 2" xfId="34" xr:uid="{00000000-0005-0000-0000-00001A000000}"/>
    <cellStyle name="40% - Accent1 2 3" xfId="35" xr:uid="{00000000-0005-0000-0000-00001B000000}"/>
    <cellStyle name="40% - Accent2 2" xfId="36" xr:uid="{00000000-0005-0000-0000-00001C000000}"/>
    <cellStyle name="40% - Accent2 2 2" xfId="37" xr:uid="{00000000-0005-0000-0000-00001D000000}"/>
    <cellStyle name="40% - Accent2 2 2 2" xfId="38" xr:uid="{00000000-0005-0000-0000-00001E000000}"/>
    <cellStyle name="40% - Accent2 2 3" xfId="39" xr:uid="{00000000-0005-0000-0000-00001F000000}"/>
    <cellStyle name="40% - Accent3 2" xfId="40" xr:uid="{00000000-0005-0000-0000-000020000000}"/>
    <cellStyle name="40% - Accent3 2 2" xfId="41" xr:uid="{00000000-0005-0000-0000-000021000000}"/>
    <cellStyle name="40% - Accent3 2 2 2" xfId="42" xr:uid="{00000000-0005-0000-0000-000022000000}"/>
    <cellStyle name="40% - Accent3 2 3" xfId="43" xr:uid="{00000000-0005-0000-0000-000023000000}"/>
    <cellStyle name="40% - Accent4 2" xfId="44" xr:uid="{00000000-0005-0000-0000-000024000000}"/>
    <cellStyle name="40% - Accent4 2 2" xfId="45" xr:uid="{00000000-0005-0000-0000-000025000000}"/>
    <cellStyle name="40% - Accent4 2 2 2" xfId="46" xr:uid="{00000000-0005-0000-0000-000026000000}"/>
    <cellStyle name="40% - Accent4 2 3" xfId="47" xr:uid="{00000000-0005-0000-0000-000027000000}"/>
    <cellStyle name="40% - Accent5 2" xfId="48" xr:uid="{00000000-0005-0000-0000-000028000000}"/>
    <cellStyle name="40% - Accent5 2 2" xfId="49" xr:uid="{00000000-0005-0000-0000-000029000000}"/>
    <cellStyle name="40% - Accent5 2 2 2" xfId="50" xr:uid="{00000000-0005-0000-0000-00002A000000}"/>
    <cellStyle name="40% - Accent5 2 3" xfId="51" xr:uid="{00000000-0005-0000-0000-00002B000000}"/>
    <cellStyle name="40% - Accent6 2" xfId="52" xr:uid="{00000000-0005-0000-0000-00002C000000}"/>
    <cellStyle name="40% - Accent6 2 2" xfId="53" xr:uid="{00000000-0005-0000-0000-00002D000000}"/>
    <cellStyle name="40% - Accent6 2 2 2" xfId="54" xr:uid="{00000000-0005-0000-0000-00002E000000}"/>
    <cellStyle name="40% - Accent6 2 3" xfId="55" xr:uid="{00000000-0005-0000-0000-00002F000000}"/>
    <cellStyle name="60% - Accent1 2" xfId="56" xr:uid="{00000000-0005-0000-0000-000030000000}"/>
    <cellStyle name="60% - Accent2 2" xfId="57" xr:uid="{00000000-0005-0000-0000-000031000000}"/>
    <cellStyle name="60% - Accent3 2" xfId="58" xr:uid="{00000000-0005-0000-0000-000032000000}"/>
    <cellStyle name="60% - Accent4 2" xfId="59" xr:uid="{00000000-0005-0000-0000-000033000000}"/>
    <cellStyle name="60% - Accent5 2" xfId="60" xr:uid="{00000000-0005-0000-0000-000034000000}"/>
    <cellStyle name="60% - Accent6 2" xfId="61" xr:uid="{00000000-0005-0000-0000-000035000000}"/>
    <cellStyle name="Денежный" xfId="2" builtinId="4"/>
    <cellStyle name="Обычный" xfId="0" builtinId="0"/>
    <cellStyle name="Финансовый" xfId="1" builtinId="3"/>
    <cellStyle name="Accent1 2" xfId="62" xr:uid="{00000000-0005-0000-0000-000036000000}"/>
    <cellStyle name="Accent2 2" xfId="63" xr:uid="{00000000-0005-0000-0000-000037000000}"/>
    <cellStyle name="Accent3 2" xfId="64" xr:uid="{00000000-0005-0000-0000-000038000000}"/>
    <cellStyle name="Accent4 2" xfId="65" xr:uid="{00000000-0005-0000-0000-000039000000}"/>
    <cellStyle name="Accent5 2" xfId="66" xr:uid="{00000000-0005-0000-0000-00003A000000}"/>
    <cellStyle name="Accent6 2" xfId="67" xr:uid="{00000000-0005-0000-0000-00003B000000}"/>
    <cellStyle name="Bad 2" xfId="68" xr:uid="{00000000-0005-0000-0000-00003C000000}"/>
    <cellStyle name="Calculation 2" xfId="69" xr:uid="{00000000-0005-0000-0000-00003D000000}"/>
    <cellStyle name="Check Cell 2" xfId="70" xr:uid="{00000000-0005-0000-0000-00003E000000}"/>
    <cellStyle name="Comma 2" xfId="71" xr:uid="{00000000-0005-0000-0000-00003F000000}"/>
    <cellStyle name="Comma 2 2" xfId="72" xr:uid="{00000000-0005-0000-0000-000040000000}"/>
    <cellStyle name="Currency 2" xfId="73" xr:uid="{00000000-0005-0000-0000-000041000000}"/>
    <cellStyle name="Euro 2" xfId="102" xr:uid="{00000000-0005-0000-0000-000042000000}"/>
    <cellStyle name="Explanatory Text 2" xfId="74" xr:uid="{00000000-0005-0000-0000-000043000000}"/>
    <cellStyle name="Good 2" xfId="75" xr:uid="{00000000-0005-0000-0000-000044000000}"/>
    <cellStyle name="Heading 1 2" xfId="76" xr:uid="{00000000-0005-0000-0000-000045000000}"/>
    <cellStyle name="Heading 2 2" xfId="77" xr:uid="{00000000-0005-0000-0000-000046000000}"/>
    <cellStyle name="Heading 3 2" xfId="78" xr:uid="{00000000-0005-0000-0000-000047000000}"/>
    <cellStyle name="Heading 4 2" xfId="79" xr:uid="{00000000-0005-0000-0000-000048000000}"/>
    <cellStyle name="Input 2" xfId="80" xr:uid="{00000000-0005-0000-0000-000049000000}"/>
    <cellStyle name="Įprastas 2" xfId="3" xr:uid="{00000000-0005-0000-0000-00004A000000}"/>
    <cellStyle name="Linked Cell 2" xfId="81" xr:uid="{00000000-0005-0000-0000-00004B000000}"/>
    <cellStyle name="Neutral 2" xfId="82" xr:uid="{00000000-0005-0000-0000-00004C000000}"/>
    <cellStyle name="Normal 10" xfId="4" xr:uid="{00000000-0005-0000-0000-00004D000000}"/>
    <cellStyle name="Normal 17" xfId="99" xr:uid="{00000000-0005-0000-0000-00004E000000}"/>
    <cellStyle name="Normal 2" xfId="83" xr:uid="{00000000-0005-0000-0000-00004F000000}"/>
    <cellStyle name="Normal 2 2" xfId="84" xr:uid="{00000000-0005-0000-0000-000050000000}"/>
    <cellStyle name="Normal 3" xfId="95" xr:uid="{00000000-0005-0000-0000-000051000000}"/>
    <cellStyle name="Normal 4" xfId="5" xr:uid="{00000000-0005-0000-0000-000052000000}"/>
    <cellStyle name="Normal 4 2" xfId="97" xr:uid="{00000000-0005-0000-0000-000053000000}"/>
    <cellStyle name="Normal 4 2 2" xfId="98" xr:uid="{00000000-0005-0000-0000-000054000000}"/>
    <cellStyle name="Normal 4 3" xfId="96" xr:uid="{00000000-0005-0000-0000-000055000000}"/>
    <cellStyle name="Normal 4 4" xfId="100" xr:uid="{00000000-0005-0000-0000-000056000000}"/>
    <cellStyle name="Normal 5" xfId="7" xr:uid="{00000000-0005-0000-0000-000057000000}"/>
    <cellStyle name="Normal 6" xfId="6" xr:uid="{00000000-0005-0000-0000-000058000000}"/>
    <cellStyle name="Note 2" xfId="85" xr:uid="{00000000-0005-0000-0000-000059000000}"/>
    <cellStyle name="Note 2 2" xfId="86" xr:uid="{00000000-0005-0000-0000-00005A000000}"/>
    <cellStyle name="Note 2 2 2" xfId="87" xr:uid="{00000000-0005-0000-0000-00005B000000}"/>
    <cellStyle name="Note 2 3" xfId="88" xr:uid="{00000000-0005-0000-0000-00005C000000}"/>
    <cellStyle name="Output 2" xfId="89" xr:uid="{00000000-0005-0000-0000-00005D000000}"/>
    <cellStyle name="Percent 2" xfId="91" xr:uid="{00000000-0005-0000-0000-00005E000000}"/>
    <cellStyle name="Percent 3" xfId="90" xr:uid="{00000000-0005-0000-0000-00005F000000}"/>
    <cellStyle name="Standard_NRL_Macheton_Annual Consumables (5)" xfId="101" xr:uid="{00000000-0005-0000-0000-000060000000}"/>
    <cellStyle name="Title 2" xfId="92" xr:uid="{00000000-0005-0000-0000-000061000000}"/>
    <cellStyle name="Total 2" xfId="93" xr:uid="{00000000-0005-0000-0000-000062000000}"/>
    <cellStyle name="Warning Text 2" xfId="94" xr:uid="{00000000-0005-0000-0000-000063000000}"/>
  </cellStyles>
  <dxfs count="242">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1344707</xdr:colOff>
      <xdr:row>0</xdr:row>
      <xdr:rowOff>33617</xdr:rowOff>
    </xdr:from>
    <xdr:to>
      <xdr:col>5</xdr:col>
      <xdr:colOff>1478244</xdr:colOff>
      <xdr:row>1</xdr:row>
      <xdr:rowOff>117474</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4383" y="33617"/>
          <a:ext cx="2587625" cy="30797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142875</xdr:colOff>
      <xdr:row>30</xdr:row>
      <xdr:rowOff>180976</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latin typeface="+mn-lt"/>
              <a:ea typeface="+mn-ea"/>
              <a:cs typeface="+mn-cs"/>
            </a:rPr>
            <a:t>SELECT</a:t>
          </a:r>
        </a:p>
        <a:p>
          <a:r>
            <a:rPr lang="en-GB" sz="1100">
              <a:solidFill>
                <a:schemeClr val="dk1"/>
              </a:solidFill>
              <a:latin typeface="+mn-lt"/>
              <a:ea typeface="+mn-ea"/>
              <a:cs typeface="+mn-cs"/>
            </a:rPr>
            <a:t>	-- Product Category</a:t>
          </a:r>
        </a:p>
        <a:p>
          <a:r>
            <a:rPr lang="en-GB" sz="1100">
              <a:solidFill>
                <a:schemeClr val="dk1"/>
              </a:solidFill>
              <a:latin typeface="+mn-lt"/>
              <a:ea typeface="+mn-ea"/>
              <a:cs typeface="+mn-cs"/>
            </a:rPr>
            <a:t>	t2.Product_CategoryName as ProductCategory,</a:t>
          </a:r>
        </a:p>
        <a:p>
          <a:r>
            <a:rPr lang="en-GB" sz="1100">
              <a:solidFill>
                <a:schemeClr val="dk1"/>
              </a:solidFill>
              <a:latin typeface="+mn-lt"/>
              <a:ea typeface="+mn-ea"/>
              <a:cs typeface="+mn-cs"/>
            </a:rPr>
            <a:t>	-- Cost Input</a:t>
          </a:r>
        </a:p>
        <a:p>
          <a:r>
            <a:rPr lang="en-GB" sz="1100">
              <a:solidFill>
                <a:schemeClr val="dk1"/>
              </a:solidFill>
              <a:latin typeface="+mn-lt"/>
              <a:ea typeface="+mn-ea"/>
              <a:cs typeface="+mn-cs"/>
            </a:rPr>
            <a:t>	t3.CostInputName as CostInput,</a:t>
          </a:r>
        </a:p>
        <a:p>
          <a:r>
            <a:rPr lang="en-GB" sz="1100">
              <a:solidFill>
                <a:schemeClr val="dk1"/>
              </a:solidFill>
              <a:latin typeface="+mn-lt"/>
              <a:ea typeface="+mn-ea"/>
              <a:cs typeface="+mn-cs"/>
            </a:rPr>
            <a:t>	-- Product</a:t>
          </a:r>
        </a:p>
        <a:p>
          <a:r>
            <a:rPr lang="en-GB" sz="1100">
              <a:solidFill>
                <a:schemeClr val="dk1"/>
              </a:solidFill>
              <a:latin typeface="+mn-lt"/>
              <a:ea typeface="+mn-ea"/>
              <a:cs typeface="+mn-cs"/>
            </a:rPr>
            <a:t>	t1.Name_EN as Product_EN,</a:t>
          </a:r>
        </a:p>
        <a:p>
          <a:r>
            <a:rPr lang="en-GB" sz="1100">
              <a:solidFill>
                <a:schemeClr val="dk1"/>
              </a:solidFill>
              <a:latin typeface="+mn-lt"/>
              <a:ea typeface="+mn-ea"/>
              <a:cs typeface="+mn-cs"/>
            </a:rPr>
            <a:t>	t1.Name_FR as Product_FR,</a:t>
          </a:r>
        </a:p>
        <a:p>
          <a:r>
            <a:rPr lang="en-GB" sz="1100">
              <a:solidFill>
                <a:schemeClr val="dk1"/>
              </a:solidFill>
              <a:latin typeface="+mn-lt"/>
              <a:ea typeface="+mn-ea"/>
              <a:cs typeface="+mn-cs"/>
            </a:rPr>
            <a:t>	t1.Name_ES as Product_ES,</a:t>
          </a:r>
        </a:p>
        <a:p>
          <a:r>
            <a:rPr lang="en-GB" sz="1100">
              <a:solidFill>
                <a:schemeClr val="dk1"/>
              </a:solidFill>
              <a:latin typeface="+mn-lt"/>
              <a:ea typeface="+mn-ea"/>
              <a:cs typeface="+mn-cs"/>
            </a:rPr>
            <a:t>	t1.Name_RU as Product_RU,</a:t>
          </a:r>
        </a:p>
        <a:p>
          <a:r>
            <a:rPr lang="en-GB" sz="1100">
              <a:solidFill>
                <a:schemeClr val="dk1"/>
              </a:solidFill>
              <a:latin typeface="+mn-lt"/>
              <a:ea typeface="+mn-ea"/>
              <a:cs typeface="+mn-cs"/>
            </a:rPr>
            <a:t>	-- Strength</a:t>
          </a:r>
        </a:p>
        <a:p>
          <a:r>
            <a:rPr lang="en-GB" sz="1100">
              <a:solidFill>
                <a:schemeClr val="dk1"/>
              </a:solidFill>
              <a:latin typeface="+mn-lt"/>
              <a:ea typeface="+mn-ea"/>
              <a:cs typeface="+mn-cs"/>
            </a:rPr>
            <a:t>	t2.Strength_Shape_Name_EN as Strength_EN,</a:t>
          </a:r>
        </a:p>
        <a:p>
          <a:r>
            <a:rPr lang="en-GB" sz="1100">
              <a:solidFill>
                <a:schemeClr val="dk1"/>
              </a:solidFill>
              <a:latin typeface="+mn-lt"/>
              <a:ea typeface="+mn-ea"/>
              <a:cs typeface="+mn-cs"/>
            </a:rPr>
            <a:t>	t2.Strength_Shape_Name_FR as Strength_FR,</a:t>
          </a:r>
        </a:p>
        <a:p>
          <a:r>
            <a:rPr lang="en-GB" sz="1100">
              <a:solidFill>
                <a:schemeClr val="dk1"/>
              </a:solidFill>
              <a:latin typeface="+mn-lt"/>
              <a:ea typeface="+mn-ea"/>
              <a:cs typeface="+mn-cs"/>
            </a:rPr>
            <a:t>	t2.Strength_Shape_Name_ES as Strength_ES,</a:t>
          </a:r>
        </a:p>
        <a:p>
          <a:r>
            <a:rPr lang="en-GB" sz="1100">
              <a:solidFill>
                <a:schemeClr val="dk1"/>
              </a:solidFill>
              <a:latin typeface="+mn-lt"/>
              <a:ea typeface="+mn-ea"/>
              <a:cs typeface="+mn-cs"/>
            </a:rPr>
            <a:t>	t2.Strength_Shape_Name_RU as Strength_RU,</a:t>
          </a:r>
        </a:p>
        <a:p>
          <a:r>
            <a:rPr lang="en-GB" sz="1100">
              <a:solidFill>
                <a:schemeClr val="dk1"/>
              </a:solidFill>
              <a:latin typeface="+mn-lt"/>
              <a:ea typeface="+mn-ea"/>
              <a:cs typeface="+mn-cs"/>
            </a:rPr>
            <a:t>	-- Unit</a:t>
          </a:r>
        </a:p>
        <a:p>
          <a:r>
            <a:rPr lang="en-GB" sz="1100">
              <a:solidFill>
                <a:schemeClr val="dk1"/>
              </a:solidFill>
              <a:latin typeface="+mn-lt"/>
              <a:ea typeface="+mn-ea"/>
              <a:cs typeface="+mn-cs"/>
            </a:rPr>
            <a:t>	t2.Pack_EN as Unit_EN,	</a:t>
          </a:r>
        </a:p>
        <a:p>
          <a:r>
            <a:rPr lang="en-GB" sz="1100">
              <a:solidFill>
                <a:schemeClr val="dk1"/>
              </a:solidFill>
              <a:latin typeface="+mn-lt"/>
              <a:ea typeface="+mn-ea"/>
              <a:cs typeface="+mn-cs"/>
            </a:rPr>
            <a:t>	t2.Pack_FR as Unit_FR,	</a:t>
          </a:r>
        </a:p>
        <a:p>
          <a:r>
            <a:rPr lang="en-GB" sz="1100">
              <a:solidFill>
                <a:schemeClr val="dk1"/>
              </a:solidFill>
              <a:latin typeface="+mn-lt"/>
              <a:ea typeface="+mn-ea"/>
              <a:cs typeface="+mn-cs"/>
            </a:rPr>
            <a:t>	t2.Pack_ES as Unit_ES,	</a:t>
          </a:r>
        </a:p>
        <a:p>
          <a:r>
            <a:rPr lang="en-GB" sz="1100">
              <a:solidFill>
                <a:schemeClr val="dk1"/>
              </a:solidFill>
              <a:latin typeface="+mn-lt"/>
              <a:ea typeface="+mn-ea"/>
              <a:cs typeface="+mn-cs"/>
            </a:rPr>
            <a:t>	t2.Pack_RU as Unit_RU,</a:t>
          </a:r>
        </a:p>
        <a:p>
          <a:r>
            <a:rPr lang="en-GB" sz="1100">
              <a:solidFill>
                <a:schemeClr val="dk1"/>
              </a:solidFill>
              <a:latin typeface="+mn-lt"/>
              <a:ea typeface="+mn-ea"/>
              <a:cs typeface="+mn-cs"/>
            </a:rPr>
            <a:t>	-- Specification</a:t>
          </a:r>
        </a:p>
        <a:p>
          <a:r>
            <a:rPr lang="en-GB" sz="1100">
              <a:solidFill>
                <a:schemeClr val="dk1"/>
              </a:solidFill>
              <a:latin typeface="+mn-lt"/>
              <a:ea typeface="+mn-ea"/>
              <a:cs typeface="+mn-cs"/>
            </a:rPr>
            <a:t>	COALESCE(t2.Strength_Shape_Name_EN,'') + ' - ' +  COALESCE(t2.Pack_EN,'') as Specification_EN,</a:t>
          </a:r>
        </a:p>
        <a:p>
          <a:r>
            <a:rPr lang="en-GB" sz="1100">
              <a:solidFill>
                <a:schemeClr val="dk1"/>
              </a:solidFill>
              <a:latin typeface="+mn-lt"/>
              <a:ea typeface="+mn-ea"/>
              <a:cs typeface="+mn-cs"/>
            </a:rPr>
            <a:t>	COALESCE(t2.Strength_Shape_Name_FR,'') + ' - ' +  COALESCE(t2.Pack_FR,'') as Specification_FR,</a:t>
          </a:r>
        </a:p>
        <a:p>
          <a:r>
            <a:rPr lang="en-GB" sz="1100">
              <a:solidFill>
                <a:schemeClr val="dk1"/>
              </a:solidFill>
              <a:latin typeface="+mn-lt"/>
              <a:ea typeface="+mn-ea"/>
              <a:cs typeface="+mn-cs"/>
            </a:rPr>
            <a:t>	COALESCE(t2.Strength_Shape_Name_ES,'') + ' - ' +  COALESCE(t2.Pack_ES,'') as Specification_ES,</a:t>
          </a:r>
        </a:p>
        <a:p>
          <a:r>
            <a:rPr lang="en-GB" sz="1100">
              <a:solidFill>
                <a:schemeClr val="dk1"/>
              </a:solidFill>
              <a:latin typeface="+mn-lt"/>
              <a:ea typeface="+mn-ea"/>
              <a:cs typeface="+mn-cs"/>
            </a:rPr>
            <a:t>	COALESCE(t2.Strength_Shape_Name_RU,'') + ' - ' +  COALESCE(t2.Pack_RU,'') as Specification_RU,</a:t>
          </a:r>
        </a:p>
        <a:p>
          <a:r>
            <a:rPr lang="en-GB" sz="1100">
              <a:solidFill>
                <a:schemeClr val="dk1"/>
              </a:solidFill>
              <a:latin typeface="+mn-lt"/>
              <a:ea typeface="+mn-ea"/>
              <a:cs typeface="+mn-cs"/>
            </a:rPr>
            <a:t>	-- Technical fields	</a:t>
          </a:r>
        </a:p>
        <a:p>
          <a:r>
            <a:rPr lang="en-GB" sz="1100">
              <a:solidFill>
                <a:schemeClr val="dk1"/>
              </a:solidFill>
              <a:latin typeface="+mn-lt"/>
              <a:ea typeface="+mn-ea"/>
              <a:cs typeface="+mn-cs"/>
            </a:rPr>
            <a:t>	t2.ProductID as GISID,</a:t>
          </a:r>
        </a:p>
        <a:p>
          <a:r>
            <a:rPr lang="en-GB" sz="1100">
              <a:solidFill>
                <a:schemeClr val="dk1"/>
              </a:solidFill>
              <a:latin typeface="+mn-lt"/>
              <a:ea typeface="+mn-ea"/>
              <a:cs typeface="+mn-cs"/>
            </a:rPr>
            <a:t>	t2.CatalogGenericProductID as CompositeID,</a:t>
          </a:r>
        </a:p>
        <a:p>
          <a:r>
            <a:rPr lang="en-GB" sz="1100">
              <a:solidFill>
                <a:schemeClr val="dk1"/>
              </a:solidFill>
              <a:latin typeface="+mn-lt"/>
              <a:ea typeface="+mn-ea"/>
              <a:cs typeface="+mn-cs"/>
            </a:rPr>
            <a:t>	t2.IsActive</a:t>
          </a:r>
        </a:p>
        <a:p>
          <a:r>
            <a:rPr lang="en-GB" sz="1100">
              <a:solidFill>
                <a:schemeClr val="dk1"/>
              </a:solidFill>
              <a:latin typeface="+mn-lt"/>
              <a:ea typeface="+mn-ea"/>
              <a:cs typeface="+mn-cs"/>
            </a:rPr>
            <a:t>FROM dbo.SF_CatalogGenericProduct t1</a:t>
          </a:r>
        </a:p>
        <a:p>
          <a:r>
            <a:rPr lang="en-GB" sz="1100">
              <a:solidFill>
                <a:schemeClr val="dk1"/>
              </a:solidFill>
              <a:latin typeface="+mn-lt"/>
              <a:ea typeface="+mn-ea"/>
              <a:cs typeface="+mn-cs"/>
            </a:rPr>
            <a:t>INNER JOIN dbo.SF_CatalogProduct t2</a:t>
          </a:r>
        </a:p>
        <a:p>
          <a:r>
            <a:rPr lang="en-GB" sz="1100">
              <a:solidFill>
                <a:schemeClr val="dk1"/>
              </a:solidFill>
              <a:latin typeface="+mn-lt"/>
              <a:ea typeface="+mn-ea"/>
              <a:cs typeface="+mn-cs"/>
            </a:rPr>
            <a:t>ON t2.CatalogGenericProductID=t1.GIS_ID </a:t>
          </a:r>
        </a:p>
        <a:p>
          <a:r>
            <a:rPr lang="en-GB" sz="1100">
              <a:solidFill>
                <a:schemeClr val="dk1"/>
              </a:solidFill>
              <a:latin typeface="+mn-lt"/>
              <a:ea typeface="+mn-ea"/>
              <a:cs typeface="+mn-cs"/>
            </a:rPr>
            <a:t>LEFT JOIN dbo.SF_CatalogCostInput t3</a:t>
          </a:r>
        </a:p>
        <a:p>
          <a:r>
            <a:rPr lang="en-GB" sz="1100">
              <a:solidFill>
                <a:schemeClr val="dk1"/>
              </a:solidFill>
              <a:latin typeface="+mn-lt"/>
              <a:ea typeface="+mn-ea"/>
              <a:cs typeface="+mn-cs"/>
            </a:rPr>
            <a:t>ON t3.CostInputID=t2.CostInputID</a:t>
          </a:r>
        </a:p>
        <a:p>
          <a:r>
            <a:rPr lang="en-GB" sz="1100">
              <a:solidFill>
                <a:schemeClr val="dk1"/>
              </a:solidFill>
              <a:latin typeface="+mn-lt"/>
              <a:ea typeface="+mn-ea"/>
              <a:cs typeface="+mn-cs"/>
            </a:rPr>
            <a:t>where t2.DeletedOn is  null</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8"/>
  <sheetViews>
    <sheetView workbookViewId="0">
      <selection activeCell="B10" sqref="B10"/>
    </sheetView>
  </sheetViews>
  <sheetFormatPr baseColWidth="10" defaultColWidth="9" defaultRowHeight="14" x14ac:dyDescent="0.2"/>
  <cols>
    <col min="1" max="1" width="9" style="254"/>
    <col min="2" max="2" width="126.1640625" style="254" customWidth="1"/>
    <col min="3" max="16384" width="9" style="254"/>
  </cols>
  <sheetData>
    <row r="1" spans="1:2" x14ac:dyDescent="0.2">
      <c r="A1" s="254" t="s">
        <v>3073</v>
      </c>
      <c r="B1" s="254" t="s">
        <v>3074</v>
      </c>
    </row>
    <row r="3" spans="1:2" ht="30" x14ac:dyDescent="0.2">
      <c r="A3" s="256">
        <v>41820</v>
      </c>
      <c r="B3" s="255" t="s">
        <v>3075</v>
      </c>
    </row>
    <row r="4" spans="1:2" ht="75" x14ac:dyDescent="0.2">
      <c r="A4" s="260">
        <v>41975</v>
      </c>
      <c r="B4" s="255" t="s">
        <v>3083</v>
      </c>
    </row>
    <row r="5" spans="1:2" x14ac:dyDescent="0.2">
      <c r="A5" s="260">
        <v>41987</v>
      </c>
      <c r="B5" s="254" t="s">
        <v>3084</v>
      </c>
    </row>
    <row r="7" spans="1:2" s="217" customFormat="1" ht="15" x14ac:dyDescent="0.2">
      <c r="A7" s="266">
        <v>42186</v>
      </c>
      <c r="B7" s="217" t="s">
        <v>3130</v>
      </c>
    </row>
    <row r="8" spans="1:2" s="217" customFormat="1" x14ac:dyDescent="0.2">
      <c r="B8" s="25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X53"/>
  <sheetViews>
    <sheetView topLeftCell="C1" workbookViewId="0">
      <selection activeCell="D25" sqref="D25"/>
    </sheetView>
  </sheetViews>
  <sheetFormatPr baseColWidth="10" defaultColWidth="9" defaultRowHeight="13" x14ac:dyDescent="0.15"/>
  <cols>
    <col min="1" max="1" width="11.83203125" style="107" hidden="1" customWidth="1"/>
    <col min="2" max="2" width="5.1640625" style="107" hidden="1" customWidth="1"/>
    <col min="3" max="3" width="41.1640625" style="107" customWidth="1"/>
    <col min="4" max="7" width="9" style="112"/>
    <col min="8" max="8" width="10.6640625" style="112" customWidth="1"/>
    <col min="9" max="23" width="9" style="112"/>
    <col min="24" max="24" width="10.6640625" style="112" customWidth="1"/>
    <col min="25" max="16384" width="9" style="107"/>
  </cols>
  <sheetData>
    <row r="1" spans="1:24" s="106" customFormat="1" ht="18" x14ac:dyDescent="0.2">
      <c r="C1" s="106" t="str">
        <f ca="1">Translations!A143</f>
        <v>Budget Summary (in grant currency)</v>
      </c>
      <c r="D1" s="111"/>
      <c r="E1" s="111"/>
      <c r="F1" s="111"/>
      <c r="G1" s="111"/>
      <c r="H1" s="111"/>
      <c r="I1" s="111"/>
      <c r="J1" s="111"/>
      <c r="K1" s="111"/>
      <c r="L1" s="111"/>
      <c r="M1" s="111"/>
      <c r="N1" s="111"/>
      <c r="O1" s="111"/>
      <c r="P1" s="111"/>
      <c r="Q1" s="111"/>
      <c r="R1" s="111"/>
      <c r="S1" s="111"/>
      <c r="T1" s="111"/>
      <c r="U1" s="111"/>
      <c r="V1" s="111"/>
      <c r="W1" s="111"/>
      <c r="X1" s="111"/>
    </row>
    <row r="3" spans="1:24" s="108" customFormat="1" x14ac:dyDescent="0.15">
      <c r="A3" s="108" t="s">
        <v>2406</v>
      </c>
      <c r="B3" s="108" t="s">
        <v>2369</v>
      </c>
      <c r="C3" s="110" t="str">
        <f ca="1">Translations!A144</f>
        <v>By Module</v>
      </c>
      <c r="D3" s="113" t="s">
        <v>1896</v>
      </c>
      <c r="E3" s="113" t="s">
        <v>1897</v>
      </c>
      <c r="F3" s="113" t="s">
        <v>1898</v>
      </c>
      <c r="G3" s="113" t="s">
        <v>1899</v>
      </c>
      <c r="H3" s="113" t="str">
        <f ca="1">Translations!A160</f>
        <v>Year 1</v>
      </c>
      <c r="I3" s="113" t="s">
        <v>2227</v>
      </c>
      <c r="J3" s="113" t="s">
        <v>2228</v>
      </c>
      <c r="K3" s="113" t="s">
        <v>2229</v>
      </c>
      <c r="L3" s="113" t="s">
        <v>2230</v>
      </c>
      <c r="M3" s="113" t="str">
        <f ca="1">Translations!A161</f>
        <v>Year 2</v>
      </c>
      <c r="N3" s="113" t="s">
        <v>2231</v>
      </c>
      <c r="O3" s="113" t="s">
        <v>2232</v>
      </c>
      <c r="P3" s="113" t="s">
        <v>2233</v>
      </c>
      <c r="Q3" s="113" t="s">
        <v>2234</v>
      </c>
      <c r="R3" s="113" t="str">
        <f ca="1">Translations!A162</f>
        <v>Year 3</v>
      </c>
      <c r="S3" s="113" t="s">
        <v>2235</v>
      </c>
      <c r="T3" s="113" t="s">
        <v>2236</v>
      </c>
      <c r="U3" s="113" t="s">
        <v>2237</v>
      </c>
      <c r="V3" s="113" t="s">
        <v>2238</v>
      </c>
      <c r="W3" s="113" t="str">
        <f ca="1">Translations!A163</f>
        <v>Year 4</v>
      </c>
      <c r="X3" s="113" t="str">
        <f ca="1">Translations!A174</f>
        <v>Total</v>
      </c>
    </row>
    <row r="4" spans="1:24" ht="14" x14ac:dyDescent="0.15">
      <c r="A4" s="105" t="e">
        <f ca="1">MATCH(1,CatModules!H2:H100,0)+1</f>
        <v>#N/A</v>
      </c>
      <c r="B4" s="105" t="str">
        <f ca="1">IFERROR(INDIRECT(ADDRESS(A4,2,1,1,"CatModules")),"")</f>
        <v/>
      </c>
      <c r="C4" s="115" t="str">
        <f ca="1">IFERROR(VLOOKUP(B4,CatModules!B:C,2,FALSE),"")</f>
        <v/>
      </c>
      <c r="D4" s="114" t="e">
        <f ca="1">IF(SUMIF(Pharmaceuticals!#REF!,'Budget Summary'!$B4,Pharmaceuticals!Q:Q)&gt;0,SUMIF(Pharmaceuticals!#REF!,'Budget Summary'!$B4,Pharmaceuticals!Q:Q),"")</f>
        <v>#REF!</v>
      </c>
      <c r="E4" s="114" t="e">
        <f ca="1">IF(SUMIF(Pharmaceuticals!#REF!,'Budget Summary'!$B4,Pharmaceuticals!S:S)&gt;0,SUMIF(Pharmaceuticals!#REF!,'Budget Summary'!$B4,Pharmaceuticals!S:S),"")</f>
        <v>#REF!</v>
      </c>
      <c r="F4" s="114" t="e">
        <f ca="1">IF(SUMIF(Pharmaceuticals!#REF!,'Budget Summary'!$B4,Pharmaceuticals!U:U)&gt;0,SUMIF(Pharmaceuticals!#REF!,'Budget Summary'!$B4,Pharmaceuticals!U:U),"")</f>
        <v>#REF!</v>
      </c>
      <c r="G4" s="114" t="e">
        <f ca="1">IF(SUMIF(Pharmaceuticals!#REF!,'Budget Summary'!$B4,Pharmaceuticals!W:W)&gt;0,SUMIF(Pharmaceuticals!#REF!,'Budget Summary'!$B4,Pharmaceuticals!W:W),"")</f>
        <v>#REF!</v>
      </c>
      <c r="H4" s="114" t="e">
        <f ca="1">IF(SUMIF(Pharmaceuticals!#REF!,'Budget Summary'!$B4,Pharmaceuticals!Y:Y)&gt;0,SUMIF(Pharmaceuticals!#REF!,'Budget Summary'!$B4,Pharmaceuticals!Y:Y),"")</f>
        <v>#REF!</v>
      </c>
      <c r="I4" s="114" t="e">
        <f ca="1">IF(SUMIF(Pharmaceuticals!#REF!,'Budget Summary'!$B4,Pharmaceuticals!AD:AD)&gt;0,SUMIF(Pharmaceuticals!#REF!,'Budget Summary'!$B4,Pharmaceuticals!AD:AD),"")</f>
        <v>#REF!</v>
      </c>
      <c r="J4" s="114" t="e">
        <f ca="1">IF(SUMIF(Pharmaceuticals!#REF!,'Budget Summary'!$B4,Pharmaceuticals!AF:AF)&gt;0,SUMIF(Pharmaceuticals!#REF!,'Budget Summary'!$B4,Pharmaceuticals!AF:AF),"")</f>
        <v>#REF!</v>
      </c>
      <c r="K4" s="114" t="e">
        <f ca="1">IF(SUMIF(Pharmaceuticals!#REF!,'Budget Summary'!$B4,Pharmaceuticals!AH:AH)&gt;0,SUMIF(Pharmaceuticals!#REF!,'Budget Summary'!$B4,Pharmaceuticals!AH:AH),"")</f>
        <v>#REF!</v>
      </c>
      <c r="L4" s="114" t="e">
        <f ca="1">IF(SUMIF(Pharmaceuticals!#REF!,'Budget Summary'!$B4,Pharmaceuticals!AJ:AJ)&gt;0,SUMIF(Pharmaceuticals!#REF!,'Budget Summary'!$B4,Pharmaceuticals!AJ:AJ),"")</f>
        <v>#REF!</v>
      </c>
      <c r="M4" s="114" t="e">
        <f ca="1">IF(SUMIF(Pharmaceuticals!#REF!,'Budget Summary'!$B4,Pharmaceuticals!AL:AL)&gt;0,SUMIF(Pharmaceuticals!#REF!,'Budget Summary'!$B4,Pharmaceuticals!AL:AL),"")</f>
        <v>#REF!</v>
      </c>
      <c r="N4" s="114" t="e">
        <f ca="1">IF(SUMIF(Pharmaceuticals!#REF!,'Budget Summary'!$B4,Pharmaceuticals!AQ:AQ)&gt;0,SUMIF(Pharmaceuticals!#REF!,'Budget Summary'!$B4,Pharmaceuticals!AQ:AQ),"")</f>
        <v>#REF!</v>
      </c>
      <c r="O4" s="114" t="e">
        <f ca="1">IF(SUMIF(Pharmaceuticals!#REF!,'Budget Summary'!$B4,Pharmaceuticals!AS:AS)&gt;0,SUMIF(Pharmaceuticals!#REF!,'Budget Summary'!$B4,Pharmaceuticals!AS:AS),"")</f>
        <v>#REF!</v>
      </c>
      <c r="P4" s="114" t="e">
        <f ca="1">IF(SUMIF(Pharmaceuticals!#REF!,'Budget Summary'!$B4,Pharmaceuticals!AU:AU)&gt;0,SUMIF(Pharmaceuticals!#REF!,'Budget Summary'!$B4,Pharmaceuticals!AU:AU),"")</f>
        <v>#REF!</v>
      </c>
      <c r="Q4" s="114" t="e">
        <f ca="1">IF(SUMIF(Pharmaceuticals!#REF!,'Budget Summary'!$B4,Pharmaceuticals!AW:AW)&gt;0,SUMIF(Pharmaceuticals!#REF!,'Budget Summary'!$B4,Pharmaceuticals!AW:AW),"")</f>
        <v>#REF!</v>
      </c>
      <c r="R4" s="114" t="e">
        <f ca="1">IF(SUMIF(Pharmaceuticals!#REF!,'Budget Summary'!$B4,Pharmaceuticals!AY:AY)&gt;0,SUMIF(Pharmaceuticals!#REF!,'Budget Summary'!$B4,Pharmaceuticals!AY:AY),"")</f>
        <v>#REF!</v>
      </c>
      <c r="S4" s="114" t="e">
        <f ca="1">IF(SUMIF(Pharmaceuticals!#REF!,'Budget Summary'!$B4,Pharmaceuticals!BD:BD)&gt;0,SUMIF(Pharmaceuticals!#REF!,'Budget Summary'!$B4,Pharmaceuticals!BD:BD),"")</f>
        <v>#REF!</v>
      </c>
      <c r="T4" s="114" t="e">
        <f ca="1">IF(SUMIF(Pharmaceuticals!#REF!,'Budget Summary'!$B4,Pharmaceuticals!BF:BF)&gt;0,SUMIF(Pharmaceuticals!#REF!,'Budget Summary'!$B4,Pharmaceuticals!BF:BF),"")</f>
        <v>#REF!</v>
      </c>
      <c r="U4" s="114" t="e">
        <f ca="1">IF(SUMIF(Pharmaceuticals!#REF!,'Budget Summary'!$B4,Pharmaceuticals!BH:BH)&gt;0,SUMIF(Pharmaceuticals!#REF!,'Budget Summary'!$B4,Pharmaceuticals!BH:BH),"")</f>
        <v>#REF!</v>
      </c>
      <c r="V4" s="114" t="e">
        <f ca="1">IF(SUMIF(Pharmaceuticals!#REF!,'Budget Summary'!$B4,Pharmaceuticals!BJ:BJ)&gt;0,SUMIF(Pharmaceuticals!#REF!,'Budget Summary'!$B4,Pharmaceuticals!BJ:BJ),"")</f>
        <v>#REF!</v>
      </c>
      <c r="W4" s="114" t="e">
        <f ca="1">IF(SUMIF(Pharmaceuticals!#REF!,'Budget Summary'!$B4,Pharmaceuticals!BL:BL)&gt;0,SUMIF(Pharmaceuticals!#REF!,'Budget Summary'!$B4,Pharmaceuticals!BL:BL),"")</f>
        <v>#REF!</v>
      </c>
      <c r="X4" s="114" t="e">
        <f ca="1">IF(SUM(H4,M4,R4,W4)&gt;0,SUM(H4,M4,R4,W4),"")</f>
        <v>#REF!</v>
      </c>
    </row>
    <row r="5" spans="1:24" ht="14" x14ac:dyDescent="0.15">
      <c r="A5" s="105" t="str">
        <f ca="1">IFERROR(A4+MATCH(1,OFFSET(CatModules!H$1,A4,0,100,1),0),"")</f>
        <v/>
      </c>
      <c r="B5" s="105" t="str">
        <f ca="1">IFERROR(INDIRECT(ADDRESS(A5,2,1,1,"CatModules")),"")</f>
        <v/>
      </c>
      <c r="C5" s="115" t="str">
        <f ca="1">IFERROR(VLOOKUP(B5,CatModules!B:C,2,FALSE),"")</f>
        <v/>
      </c>
      <c r="D5" s="114" t="e">
        <f ca="1">IF(SUMIF(Pharmaceuticals!#REF!,'Budget Summary'!$B5,Pharmaceuticals!Q:Q)&gt;0,SUMIF(Pharmaceuticals!#REF!,'Budget Summary'!$B5,Pharmaceuticals!Q:Q),"")</f>
        <v>#REF!</v>
      </c>
      <c r="E5" s="114" t="e">
        <f ca="1">IF(SUMIF(Pharmaceuticals!#REF!,'Budget Summary'!$B5,Pharmaceuticals!S:S)&gt;0,SUMIF(Pharmaceuticals!#REF!,'Budget Summary'!$B5,Pharmaceuticals!S:S),"")</f>
        <v>#REF!</v>
      </c>
      <c r="F5" s="114" t="e">
        <f ca="1">IF(SUMIF(Pharmaceuticals!#REF!,'Budget Summary'!$B5,Pharmaceuticals!U:U)&gt;0,SUMIF(Pharmaceuticals!#REF!,'Budget Summary'!$B5,Pharmaceuticals!U:U),"")</f>
        <v>#REF!</v>
      </c>
      <c r="G5" s="114" t="e">
        <f ca="1">IF(SUMIF(Pharmaceuticals!#REF!,'Budget Summary'!$B5,Pharmaceuticals!W:W)&gt;0,SUMIF(Pharmaceuticals!#REF!,'Budget Summary'!$B5,Pharmaceuticals!W:W),"")</f>
        <v>#REF!</v>
      </c>
      <c r="H5" s="114" t="e">
        <f ca="1">IF(SUMIF(Pharmaceuticals!#REF!,'Budget Summary'!$B5,Pharmaceuticals!Y:Y)&gt;0,SUMIF(Pharmaceuticals!#REF!,'Budget Summary'!$B5,Pharmaceuticals!Y:Y),"")</f>
        <v>#REF!</v>
      </c>
      <c r="I5" s="114" t="e">
        <f ca="1">IF(SUMIF(Pharmaceuticals!#REF!,'Budget Summary'!$B5,Pharmaceuticals!AD:AD)&gt;0,SUMIF(Pharmaceuticals!#REF!,'Budget Summary'!$B5,Pharmaceuticals!AD:AD),"")</f>
        <v>#REF!</v>
      </c>
      <c r="J5" s="114" t="e">
        <f ca="1">IF(SUMIF(Pharmaceuticals!#REF!,'Budget Summary'!$B5,Pharmaceuticals!AF:AF)&gt;0,SUMIF(Pharmaceuticals!#REF!,'Budget Summary'!$B5,Pharmaceuticals!AF:AF),"")</f>
        <v>#REF!</v>
      </c>
      <c r="K5" s="114" t="e">
        <f ca="1">IF(SUMIF(Pharmaceuticals!#REF!,'Budget Summary'!$B5,Pharmaceuticals!AH:AH)&gt;0,SUMIF(Pharmaceuticals!#REF!,'Budget Summary'!$B5,Pharmaceuticals!AH:AH),"")</f>
        <v>#REF!</v>
      </c>
      <c r="L5" s="114" t="e">
        <f ca="1">IF(SUMIF(Pharmaceuticals!#REF!,'Budget Summary'!$B5,Pharmaceuticals!AJ:AJ)&gt;0,SUMIF(Pharmaceuticals!#REF!,'Budget Summary'!$B5,Pharmaceuticals!AJ:AJ),"")</f>
        <v>#REF!</v>
      </c>
      <c r="M5" s="114" t="e">
        <f ca="1">IF(SUMIF(Pharmaceuticals!#REF!,'Budget Summary'!$B5,Pharmaceuticals!AL:AL)&gt;0,SUMIF(Pharmaceuticals!#REF!,'Budget Summary'!$B5,Pharmaceuticals!AL:AL),"")</f>
        <v>#REF!</v>
      </c>
      <c r="N5" s="114" t="e">
        <f ca="1">IF(SUMIF(Pharmaceuticals!#REF!,'Budget Summary'!$B5,Pharmaceuticals!AQ:AQ)&gt;0,SUMIF(Pharmaceuticals!#REF!,'Budget Summary'!$B5,Pharmaceuticals!AQ:AQ),"")</f>
        <v>#REF!</v>
      </c>
      <c r="O5" s="114" t="e">
        <f ca="1">IF(SUMIF(Pharmaceuticals!#REF!,'Budget Summary'!$B5,Pharmaceuticals!AS:AS)&gt;0,SUMIF(Pharmaceuticals!#REF!,'Budget Summary'!$B5,Pharmaceuticals!AS:AS),"")</f>
        <v>#REF!</v>
      </c>
      <c r="P5" s="114" t="e">
        <f ca="1">IF(SUMIF(Pharmaceuticals!#REF!,'Budget Summary'!$B5,Pharmaceuticals!AU:AU)&gt;0,SUMIF(Pharmaceuticals!#REF!,'Budget Summary'!$B5,Pharmaceuticals!AU:AU),"")</f>
        <v>#REF!</v>
      </c>
      <c r="Q5" s="114" t="e">
        <f ca="1">IF(SUMIF(Pharmaceuticals!#REF!,'Budget Summary'!$B5,Pharmaceuticals!AW:AW)&gt;0,SUMIF(Pharmaceuticals!#REF!,'Budget Summary'!$B5,Pharmaceuticals!AW:AW),"")</f>
        <v>#REF!</v>
      </c>
      <c r="R5" s="114" t="e">
        <f ca="1">IF(SUMIF(Pharmaceuticals!#REF!,'Budget Summary'!$B5,Pharmaceuticals!AY:AY)&gt;0,SUMIF(Pharmaceuticals!#REF!,'Budget Summary'!$B5,Pharmaceuticals!AY:AY),"")</f>
        <v>#REF!</v>
      </c>
      <c r="S5" s="114" t="e">
        <f ca="1">IF(SUMIF(Pharmaceuticals!#REF!,'Budget Summary'!$B5,Pharmaceuticals!BD:BD)&gt;0,SUMIF(Pharmaceuticals!#REF!,'Budget Summary'!$B5,Pharmaceuticals!BD:BD),"")</f>
        <v>#REF!</v>
      </c>
      <c r="T5" s="114" t="e">
        <f ca="1">IF(SUMIF(Pharmaceuticals!#REF!,'Budget Summary'!$B5,Pharmaceuticals!BF:BF)&gt;0,SUMIF(Pharmaceuticals!#REF!,'Budget Summary'!$B5,Pharmaceuticals!BF:BF),"")</f>
        <v>#REF!</v>
      </c>
      <c r="U5" s="114" t="e">
        <f ca="1">IF(SUMIF(Pharmaceuticals!#REF!,'Budget Summary'!$B5,Pharmaceuticals!BH:BH)&gt;0,SUMIF(Pharmaceuticals!#REF!,'Budget Summary'!$B5,Pharmaceuticals!BH:BH),"")</f>
        <v>#REF!</v>
      </c>
      <c r="V5" s="114" t="e">
        <f ca="1">IF(SUMIF(Pharmaceuticals!#REF!,'Budget Summary'!$B5,Pharmaceuticals!BJ:BJ)&gt;0,SUMIF(Pharmaceuticals!#REF!,'Budget Summary'!$B5,Pharmaceuticals!BJ:BJ),"")</f>
        <v>#REF!</v>
      </c>
      <c r="W5" s="114" t="e">
        <f ca="1">IF(SUMIF(Pharmaceuticals!#REF!,'Budget Summary'!$B5,Pharmaceuticals!BL:BL)&gt;0,SUMIF(Pharmaceuticals!#REF!,'Budget Summary'!$B5,Pharmaceuticals!BL:BL),"")</f>
        <v>#REF!</v>
      </c>
      <c r="X5" s="114" t="e">
        <f t="shared" ref="X5:X21" ca="1" si="0">IF(SUM(H5,M5,R5,W5)&gt;0,SUM(H5,M5,R5,W5),"")</f>
        <v>#REF!</v>
      </c>
    </row>
    <row r="6" spans="1:24" ht="14" x14ac:dyDescent="0.15">
      <c r="A6" s="105" t="str">
        <f ca="1">IFERROR(A5+MATCH(1,OFFSET(CatModules!H$1,A5,0,100,1),0),"")</f>
        <v/>
      </c>
      <c r="B6" s="105" t="str">
        <f t="shared" ref="B6:B20" ca="1" si="1">IFERROR(INDIRECT(ADDRESS(A6,2,1,1,"CatModules")),"")</f>
        <v/>
      </c>
      <c r="C6" s="115" t="str">
        <f ca="1">IFERROR(VLOOKUP(B6,CatModules!B:C,2,FALSE),"")</f>
        <v/>
      </c>
      <c r="D6" s="114" t="e">
        <f ca="1">IF(SUMIF(Pharmaceuticals!#REF!,'Budget Summary'!$B6,Pharmaceuticals!Q:Q)&gt;0,SUMIF(Pharmaceuticals!#REF!,'Budget Summary'!$B6,Pharmaceuticals!Q:Q),"")</f>
        <v>#REF!</v>
      </c>
      <c r="E6" s="114" t="e">
        <f ca="1">IF(SUMIF(Pharmaceuticals!#REF!,'Budget Summary'!$B6,Pharmaceuticals!S:S)&gt;0,SUMIF(Pharmaceuticals!#REF!,'Budget Summary'!$B6,Pharmaceuticals!S:S),"")</f>
        <v>#REF!</v>
      </c>
      <c r="F6" s="114" t="e">
        <f ca="1">IF(SUMIF(Pharmaceuticals!#REF!,'Budget Summary'!$B6,Pharmaceuticals!U:U)&gt;0,SUMIF(Pharmaceuticals!#REF!,'Budget Summary'!$B6,Pharmaceuticals!U:U),"")</f>
        <v>#REF!</v>
      </c>
      <c r="G6" s="114" t="e">
        <f ca="1">IF(SUMIF(Pharmaceuticals!#REF!,'Budget Summary'!$B6,Pharmaceuticals!W:W)&gt;0,SUMIF(Pharmaceuticals!#REF!,'Budget Summary'!$B6,Pharmaceuticals!W:W),"")</f>
        <v>#REF!</v>
      </c>
      <c r="H6" s="114" t="e">
        <f ca="1">IF(SUMIF(Pharmaceuticals!#REF!,'Budget Summary'!$B6,Pharmaceuticals!Y:Y)&gt;0,SUMIF(Pharmaceuticals!#REF!,'Budget Summary'!$B6,Pharmaceuticals!Y:Y),"")</f>
        <v>#REF!</v>
      </c>
      <c r="I6" s="114" t="e">
        <f ca="1">IF(SUMIF(Pharmaceuticals!#REF!,'Budget Summary'!$B6,Pharmaceuticals!AD:AD)&gt;0,SUMIF(Pharmaceuticals!#REF!,'Budget Summary'!$B6,Pharmaceuticals!AD:AD),"")</f>
        <v>#REF!</v>
      </c>
      <c r="J6" s="114" t="e">
        <f ca="1">IF(SUMIF(Pharmaceuticals!#REF!,'Budget Summary'!$B6,Pharmaceuticals!AF:AF)&gt;0,SUMIF(Pharmaceuticals!#REF!,'Budget Summary'!$B6,Pharmaceuticals!AF:AF),"")</f>
        <v>#REF!</v>
      </c>
      <c r="K6" s="114" t="e">
        <f ca="1">IF(SUMIF(Pharmaceuticals!#REF!,'Budget Summary'!$B6,Pharmaceuticals!AH:AH)&gt;0,SUMIF(Pharmaceuticals!#REF!,'Budget Summary'!$B6,Pharmaceuticals!AH:AH),"")</f>
        <v>#REF!</v>
      </c>
      <c r="L6" s="114" t="e">
        <f ca="1">IF(SUMIF(Pharmaceuticals!#REF!,'Budget Summary'!$B6,Pharmaceuticals!AJ:AJ)&gt;0,SUMIF(Pharmaceuticals!#REF!,'Budget Summary'!$B6,Pharmaceuticals!AJ:AJ),"")</f>
        <v>#REF!</v>
      </c>
      <c r="M6" s="114" t="e">
        <f ca="1">IF(SUMIF(Pharmaceuticals!#REF!,'Budget Summary'!$B6,Pharmaceuticals!AL:AL)&gt;0,SUMIF(Pharmaceuticals!#REF!,'Budget Summary'!$B6,Pharmaceuticals!AL:AL),"")</f>
        <v>#REF!</v>
      </c>
      <c r="N6" s="114" t="e">
        <f ca="1">IF(SUMIF(Pharmaceuticals!#REF!,'Budget Summary'!$B6,Pharmaceuticals!AQ:AQ)&gt;0,SUMIF(Pharmaceuticals!#REF!,'Budget Summary'!$B6,Pharmaceuticals!AQ:AQ),"")</f>
        <v>#REF!</v>
      </c>
      <c r="O6" s="114" t="e">
        <f ca="1">IF(SUMIF(Pharmaceuticals!#REF!,'Budget Summary'!$B6,Pharmaceuticals!AS:AS)&gt;0,SUMIF(Pharmaceuticals!#REF!,'Budget Summary'!$B6,Pharmaceuticals!AS:AS),"")</f>
        <v>#REF!</v>
      </c>
      <c r="P6" s="114" t="e">
        <f ca="1">IF(SUMIF(Pharmaceuticals!#REF!,'Budget Summary'!$B6,Pharmaceuticals!AU:AU)&gt;0,SUMIF(Pharmaceuticals!#REF!,'Budget Summary'!$B6,Pharmaceuticals!AU:AU),"")</f>
        <v>#REF!</v>
      </c>
      <c r="Q6" s="114" t="e">
        <f ca="1">IF(SUMIF(Pharmaceuticals!#REF!,'Budget Summary'!$B6,Pharmaceuticals!AW:AW)&gt;0,SUMIF(Pharmaceuticals!#REF!,'Budget Summary'!$B6,Pharmaceuticals!AW:AW),"")</f>
        <v>#REF!</v>
      </c>
      <c r="R6" s="114" t="e">
        <f ca="1">IF(SUMIF(Pharmaceuticals!#REF!,'Budget Summary'!$B6,Pharmaceuticals!AY:AY)&gt;0,SUMIF(Pharmaceuticals!#REF!,'Budget Summary'!$B6,Pharmaceuticals!AY:AY),"")</f>
        <v>#REF!</v>
      </c>
      <c r="S6" s="114" t="e">
        <f ca="1">IF(SUMIF(Pharmaceuticals!#REF!,'Budget Summary'!$B6,Pharmaceuticals!BD:BD)&gt;0,SUMIF(Pharmaceuticals!#REF!,'Budget Summary'!$B6,Pharmaceuticals!BD:BD),"")</f>
        <v>#REF!</v>
      </c>
      <c r="T6" s="114" t="e">
        <f ca="1">IF(SUMIF(Pharmaceuticals!#REF!,'Budget Summary'!$B6,Pharmaceuticals!BF:BF)&gt;0,SUMIF(Pharmaceuticals!#REF!,'Budget Summary'!$B6,Pharmaceuticals!BF:BF),"")</f>
        <v>#REF!</v>
      </c>
      <c r="U6" s="114" t="e">
        <f ca="1">IF(SUMIF(Pharmaceuticals!#REF!,'Budget Summary'!$B6,Pharmaceuticals!BH:BH)&gt;0,SUMIF(Pharmaceuticals!#REF!,'Budget Summary'!$B6,Pharmaceuticals!BH:BH),"")</f>
        <v>#REF!</v>
      </c>
      <c r="V6" s="114" t="e">
        <f ca="1">IF(SUMIF(Pharmaceuticals!#REF!,'Budget Summary'!$B6,Pharmaceuticals!BJ:BJ)&gt;0,SUMIF(Pharmaceuticals!#REF!,'Budget Summary'!$B6,Pharmaceuticals!BJ:BJ),"")</f>
        <v>#REF!</v>
      </c>
      <c r="W6" s="114" t="e">
        <f ca="1">IF(SUMIF(Pharmaceuticals!#REF!,'Budget Summary'!$B6,Pharmaceuticals!BL:BL)&gt;0,SUMIF(Pharmaceuticals!#REF!,'Budget Summary'!$B6,Pharmaceuticals!BL:BL),"")</f>
        <v>#REF!</v>
      </c>
      <c r="X6" s="114" t="e">
        <f t="shared" ca="1" si="0"/>
        <v>#REF!</v>
      </c>
    </row>
    <row r="7" spans="1:24" ht="14" x14ac:dyDescent="0.15">
      <c r="A7" s="105" t="str">
        <f ca="1">IFERROR(A6+MATCH(1,OFFSET(CatModules!H$1,A6,0,100,1),0),"")</f>
        <v/>
      </c>
      <c r="B7" s="105" t="str">
        <f t="shared" ca="1" si="1"/>
        <v/>
      </c>
      <c r="C7" s="115" t="str">
        <f ca="1">IFERROR(VLOOKUP(B7,CatModules!B:C,2,FALSE),"")</f>
        <v/>
      </c>
      <c r="D7" s="114" t="e">
        <f ca="1">IF(SUMIF(Pharmaceuticals!#REF!,'Budget Summary'!$B7,Pharmaceuticals!Q:Q)&gt;0,SUMIF(Pharmaceuticals!#REF!,'Budget Summary'!$B7,Pharmaceuticals!Q:Q),"")</f>
        <v>#REF!</v>
      </c>
      <c r="E7" s="114" t="e">
        <f ca="1">IF(SUMIF(Pharmaceuticals!#REF!,'Budget Summary'!$B7,Pharmaceuticals!S:S)&gt;0,SUMIF(Pharmaceuticals!#REF!,'Budget Summary'!$B7,Pharmaceuticals!S:S),"")</f>
        <v>#REF!</v>
      </c>
      <c r="F7" s="114" t="e">
        <f ca="1">IF(SUMIF(Pharmaceuticals!#REF!,'Budget Summary'!$B7,Pharmaceuticals!U:U)&gt;0,SUMIF(Pharmaceuticals!#REF!,'Budget Summary'!$B7,Pharmaceuticals!U:U),"")</f>
        <v>#REF!</v>
      </c>
      <c r="G7" s="114" t="e">
        <f ca="1">IF(SUMIF(Pharmaceuticals!#REF!,'Budget Summary'!$B7,Pharmaceuticals!W:W)&gt;0,SUMIF(Pharmaceuticals!#REF!,'Budget Summary'!$B7,Pharmaceuticals!W:W),"")</f>
        <v>#REF!</v>
      </c>
      <c r="H7" s="114" t="e">
        <f ca="1">IF(SUMIF(Pharmaceuticals!#REF!,'Budget Summary'!$B7,Pharmaceuticals!Y:Y)&gt;0,SUMIF(Pharmaceuticals!#REF!,'Budget Summary'!$B7,Pharmaceuticals!Y:Y),"")</f>
        <v>#REF!</v>
      </c>
      <c r="I7" s="114" t="e">
        <f ca="1">IF(SUMIF(Pharmaceuticals!#REF!,'Budget Summary'!$B7,Pharmaceuticals!AD:AD)&gt;0,SUMIF(Pharmaceuticals!#REF!,'Budget Summary'!$B7,Pharmaceuticals!AD:AD),"")</f>
        <v>#REF!</v>
      </c>
      <c r="J7" s="114" t="e">
        <f ca="1">IF(SUMIF(Pharmaceuticals!#REF!,'Budget Summary'!$B7,Pharmaceuticals!AF:AF)&gt;0,SUMIF(Pharmaceuticals!#REF!,'Budget Summary'!$B7,Pharmaceuticals!AF:AF),"")</f>
        <v>#REF!</v>
      </c>
      <c r="K7" s="114" t="e">
        <f ca="1">IF(SUMIF(Pharmaceuticals!#REF!,'Budget Summary'!$B7,Pharmaceuticals!AH:AH)&gt;0,SUMIF(Pharmaceuticals!#REF!,'Budget Summary'!$B7,Pharmaceuticals!AH:AH),"")</f>
        <v>#REF!</v>
      </c>
      <c r="L7" s="114" t="e">
        <f ca="1">IF(SUMIF(Pharmaceuticals!#REF!,'Budget Summary'!$B7,Pharmaceuticals!AJ:AJ)&gt;0,SUMIF(Pharmaceuticals!#REF!,'Budget Summary'!$B7,Pharmaceuticals!AJ:AJ),"")</f>
        <v>#REF!</v>
      </c>
      <c r="M7" s="114" t="e">
        <f ca="1">IF(SUMIF(Pharmaceuticals!#REF!,'Budget Summary'!$B7,Pharmaceuticals!AL:AL)&gt;0,SUMIF(Pharmaceuticals!#REF!,'Budget Summary'!$B7,Pharmaceuticals!AL:AL),"")</f>
        <v>#REF!</v>
      </c>
      <c r="N7" s="114" t="e">
        <f ca="1">IF(SUMIF(Pharmaceuticals!#REF!,'Budget Summary'!$B7,Pharmaceuticals!AQ:AQ)&gt;0,SUMIF(Pharmaceuticals!#REF!,'Budget Summary'!$B7,Pharmaceuticals!AQ:AQ),"")</f>
        <v>#REF!</v>
      </c>
      <c r="O7" s="114" t="e">
        <f ca="1">IF(SUMIF(Pharmaceuticals!#REF!,'Budget Summary'!$B7,Pharmaceuticals!AS:AS)&gt;0,SUMIF(Pharmaceuticals!#REF!,'Budget Summary'!$B7,Pharmaceuticals!AS:AS),"")</f>
        <v>#REF!</v>
      </c>
      <c r="P7" s="114" t="e">
        <f ca="1">IF(SUMIF(Pharmaceuticals!#REF!,'Budget Summary'!$B7,Pharmaceuticals!AU:AU)&gt;0,SUMIF(Pharmaceuticals!#REF!,'Budget Summary'!$B7,Pharmaceuticals!AU:AU),"")</f>
        <v>#REF!</v>
      </c>
      <c r="Q7" s="114" t="e">
        <f ca="1">IF(SUMIF(Pharmaceuticals!#REF!,'Budget Summary'!$B7,Pharmaceuticals!AW:AW)&gt;0,SUMIF(Pharmaceuticals!#REF!,'Budget Summary'!$B7,Pharmaceuticals!AW:AW),"")</f>
        <v>#REF!</v>
      </c>
      <c r="R7" s="114" t="e">
        <f ca="1">IF(SUMIF(Pharmaceuticals!#REF!,'Budget Summary'!$B7,Pharmaceuticals!AY:AY)&gt;0,SUMIF(Pharmaceuticals!#REF!,'Budget Summary'!$B7,Pharmaceuticals!AY:AY),"")</f>
        <v>#REF!</v>
      </c>
      <c r="S7" s="114" t="e">
        <f ca="1">IF(SUMIF(Pharmaceuticals!#REF!,'Budget Summary'!$B7,Pharmaceuticals!BD:BD)&gt;0,SUMIF(Pharmaceuticals!#REF!,'Budget Summary'!$B7,Pharmaceuticals!BD:BD),"")</f>
        <v>#REF!</v>
      </c>
      <c r="T7" s="114" t="e">
        <f ca="1">IF(SUMIF(Pharmaceuticals!#REF!,'Budget Summary'!$B7,Pharmaceuticals!BF:BF)&gt;0,SUMIF(Pharmaceuticals!#REF!,'Budget Summary'!$B7,Pharmaceuticals!BF:BF),"")</f>
        <v>#REF!</v>
      </c>
      <c r="U7" s="114" t="e">
        <f ca="1">IF(SUMIF(Pharmaceuticals!#REF!,'Budget Summary'!$B7,Pharmaceuticals!BH:BH)&gt;0,SUMIF(Pharmaceuticals!#REF!,'Budget Summary'!$B7,Pharmaceuticals!BH:BH),"")</f>
        <v>#REF!</v>
      </c>
      <c r="V7" s="114" t="e">
        <f ca="1">IF(SUMIF(Pharmaceuticals!#REF!,'Budget Summary'!$B7,Pharmaceuticals!BJ:BJ)&gt;0,SUMIF(Pharmaceuticals!#REF!,'Budget Summary'!$B7,Pharmaceuticals!BJ:BJ),"")</f>
        <v>#REF!</v>
      </c>
      <c r="W7" s="114" t="e">
        <f ca="1">IF(SUMIF(Pharmaceuticals!#REF!,'Budget Summary'!$B7,Pharmaceuticals!BL:BL)&gt;0,SUMIF(Pharmaceuticals!#REF!,'Budget Summary'!$B7,Pharmaceuticals!BL:BL),"")</f>
        <v>#REF!</v>
      </c>
      <c r="X7" s="114" t="e">
        <f t="shared" ca="1" si="0"/>
        <v>#REF!</v>
      </c>
    </row>
    <row r="8" spans="1:24" ht="14" x14ac:dyDescent="0.15">
      <c r="A8" s="105" t="str">
        <f ca="1">IFERROR(A7+MATCH(1,OFFSET(CatModules!H$1,A7,0,100,1),0),"")</f>
        <v/>
      </c>
      <c r="B8" s="105" t="str">
        <f t="shared" ca="1" si="1"/>
        <v/>
      </c>
      <c r="C8" s="115" t="str">
        <f ca="1">IFERROR(VLOOKUP(B8,CatModules!B:C,2,FALSE),"")</f>
        <v/>
      </c>
      <c r="D8" s="114" t="e">
        <f ca="1">IF(SUMIF(Pharmaceuticals!#REF!,'Budget Summary'!$B8,Pharmaceuticals!Q:Q)&gt;0,SUMIF(Pharmaceuticals!#REF!,'Budget Summary'!$B8,Pharmaceuticals!Q:Q),"")</f>
        <v>#REF!</v>
      </c>
      <c r="E8" s="114" t="e">
        <f ca="1">IF(SUMIF(Pharmaceuticals!#REF!,'Budget Summary'!$B8,Pharmaceuticals!S:S)&gt;0,SUMIF(Pharmaceuticals!#REF!,'Budget Summary'!$B8,Pharmaceuticals!S:S),"")</f>
        <v>#REF!</v>
      </c>
      <c r="F8" s="114" t="e">
        <f ca="1">IF(SUMIF(Pharmaceuticals!#REF!,'Budget Summary'!$B8,Pharmaceuticals!U:U)&gt;0,SUMIF(Pharmaceuticals!#REF!,'Budget Summary'!$B8,Pharmaceuticals!U:U),"")</f>
        <v>#REF!</v>
      </c>
      <c r="G8" s="114" t="e">
        <f ca="1">IF(SUMIF(Pharmaceuticals!#REF!,'Budget Summary'!$B8,Pharmaceuticals!W:W)&gt;0,SUMIF(Pharmaceuticals!#REF!,'Budget Summary'!$B8,Pharmaceuticals!W:W),"")</f>
        <v>#REF!</v>
      </c>
      <c r="H8" s="114" t="e">
        <f ca="1">IF(SUMIF(Pharmaceuticals!#REF!,'Budget Summary'!$B8,Pharmaceuticals!Y:Y)&gt;0,SUMIF(Pharmaceuticals!#REF!,'Budget Summary'!$B8,Pharmaceuticals!Y:Y),"")</f>
        <v>#REF!</v>
      </c>
      <c r="I8" s="114" t="e">
        <f ca="1">IF(SUMIF(Pharmaceuticals!#REF!,'Budget Summary'!$B8,Pharmaceuticals!AD:AD)&gt;0,SUMIF(Pharmaceuticals!#REF!,'Budget Summary'!$B8,Pharmaceuticals!AD:AD),"")</f>
        <v>#REF!</v>
      </c>
      <c r="J8" s="114" t="e">
        <f ca="1">IF(SUMIF(Pharmaceuticals!#REF!,'Budget Summary'!$B8,Pharmaceuticals!AF:AF)&gt;0,SUMIF(Pharmaceuticals!#REF!,'Budget Summary'!$B8,Pharmaceuticals!AF:AF),"")</f>
        <v>#REF!</v>
      </c>
      <c r="K8" s="114" t="e">
        <f ca="1">IF(SUMIF(Pharmaceuticals!#REF!,'Budget Summary'!$B8,Pharmaceuticals!AH:AH)&gt;0,SUMIF(Pharmaceuticals!#REF!,'Budget Summary'!$B8,Pharmaceuticals!AH:AH),"")</f>
        <v>#REF!</v>
      </c>
      <c r="L8" s="114" t="e">
        <f ca="1">IF(SUMIF(Pharmaceuticals!#REF!,'Budget Summary'!$B8,Pharmaceuticals!AJ:AJ)&gt;0,SUMIF(Pharmaceuticals!#REF!,'Budget Summary'!$B8,Pharmaceuticals!AJ:AJ),"")</f>
        <v>#REF!</v>
      </c>
      <c r="M8" s="114" t="e">
        <f ca="1">IF(SUMIF(Pharmaceuticals!#REF!,'Budget Summary'!$B8,Pharmaceuticals!AL:AL)&gt;0,SUMIF(Pharmaceuticals!#REF!,'Budget Summary'!$B8,Pharmaceuticals!AL:AL),"")</f>
        <v>#REF!</v>
      </c>
      <c r="N8" s="114" t="e">
        <f ca="1">IF(SUMIF(Pharmaceuticals!#REF!,'Budget Summary'!$B8,Pharmaceuticals!AQ:AQ)&gt;0,SUMIF(Pharmaceuticals!#REF!,'Budget Summary'!$B8,Pharmaceuticals!AQ:AQ),"")</f>
        <v>#REF!</v>
      </c>
      <c r="O8" s="114" t="e">
        <f ca="1">IF(SUMIF(Pharmaceuticals!#REF!,'Budget Summary'!$B8,Pharmaceuticals!AS:AS)&gt;0,SUMIF(Pharmaceuticals!#REF!,'Budget Summary'!$B8,Pharmaceuticals!AS:AS),"")</f>
        <v>#REF!</v>
      </c>
      <c r="P8" s="114" t="e">
        <f ca="1">IF(SUMIF(Pharmaceuticals!#REF!,'Budget Summary'!$B8,Pharmaceuticals!AU:AU)&gt;0,SUMIF(Pharmaceuticals!#REF!,'Budget Summary'!$B8,Pharmaceuticals!AU:AU),"")</f>
        <v>#REF!</v>
      </c>
      <c r="Q8" s="114" t="e">
        <f ca="1">IF(SUMIF(Pharmaceuticals!#REF!,'Budget Summary'!$B8,Pharmaceuticals!AW:AW)&gt;0,SUMIF(Pharmaceuticals!#REF!,'Budget Summary'!$B8,Pharmaceuticals!AW:AW),"")</f>
        <v>#REF!</v>
      </c>
      <c r="R8" s="114" t="e">
        <f ca="1">IF(SUMIF(Pharmaceuticals!#REF!,'Budget Summary'!$B8,Pharmaceuticals!AY:AY)&gt;0,SUMIF(Pharmaceuticals!#REF!,'Budget Summary'!$B8,Pharmaceuticals!AY:AY),"")</f>
        <v>#REF!</v>
      </c>
      <c r="S8" s="114" t="e">
        <f ca="1">IF(SUMIF(Pharmaceuticals!#REF!,'Budget Summary'!$B8,Pharmaceuticals!BD:BD)&gt;0,SUMIF(Pharmaceuticals!#REF!,'Budget Summary'!$B8,Pharmaceuticals!BD:BD),"")</f>
        <v>#REF!</v>
      </c>
      <c r="T8" s="114" t="e">
        <f ca="1">IF(SUMIF(Pharmaceuticals!#REF!,'Budget Summary'!$B8,Pharmaceuticals!BF:BF)&gt;0,SUMIF(Pharmaceuticals!#REF!,'Budget Summary'!$B8,Pharmaceuticals!BF:BF),"")</f>
        <v>#REF!</v>
      </c>
      <c r="U8" s="114" t="e">
        <f ca="1">IF(SUMIF(Pharmaceuticals!#REF!,'Budget Summary'!$B8,Pharmaceuticals!BH:BH)&gt;0,SUMIF(Pharmaceuticals!#REF!,'Budget Summary'!$B8,Pharmaceuticals!BH:BH),"")</f>
        <v>#REF!</v>
      </c>
      <c r="V8" s="114" t="e">
        <f ca="1">IF(SUMIF(Pharmaceuticals!#REF!,'Budget Summary'!$B8,Pharmaceuticals!BJ:BJ)&gt;0,SUMIF(Pharmaceuticals!#REF!,'Budget Summary'!$B8,Pharmaceuticals!BJ:BJ),"")</f>
        <v>#REF!</v>
      </c>
      <c r="W8" s="114" t="e">
        <f ca="1">IF(SUMIF(Pharmaceuticals!#REF!,'Budget Summary'!$B8,Pharmaceuticals!BL:BL)&gt;0,SUMIF(Pharmaceuticals!#REF!,'Budget Summary'!$B8,Pharmaceuticals!BL:BL),"")</f>
        <v>#REF!</v>
      </c>
      <c r="X8" s="114" t="e">
        <f t="shared" ca="1" si="0"/>
        <v>#REF!</v>
      </c>
    </row>
    <row r="9" spans="1:24" ht="14" x14ac:dyDescent="0.15">
      <c r="A9" s="105" t="str">
        <f ca="1">IFERROR(A8+MATCH(1,OFFSET(CatModules!H$1,A8,0,100,1),0),"")</f>
        <v/>
      </c>
      <c r="B9" s="105" t="str">
        <f t="shared" ca="1" si="1"/>
        <v/>
      </c>
      <c r="C9" s="115" t="str">
        <f ca="1">IFERROR(VLOOKUP(B9,CatModules!B:C,2,FALSE),"")</f>
        <v/>
      </c>
      <c r="D9" s="114" t="e">
        <f ca="1">IF(SUMIF(Pharmaceuticals!#REF!,'Budget Summary'!$B9,Pharmaceuticals!Q:Q)&gt;0,SUMIF(Pharmaceuticals!#REF!,'Budget Summary'!$B9,Pharmaceuticals!Q:Q),"")</f>
        <v>#REF!</v>
      </c>
      <c r="E9" s="114" t="e">
        <f ca="1">IF(SUMIF(Pharmaceuticals!#REF!,'Budget Summary'!$B9,Pharmaceuticals!S:S)&gt;0,SUMIF(Pharmaceuticals!#REF!,'Budget Summary'!$B9,Pharmaceuticals!S:S),"")</f>
        <v>#REF!</v>
      </c>
      <c r="F9" s="114" t="e">
        <f ca="1">IF(SUMIF(Pharmaceuticals!#REF!,'Budget Summary'!$B9,Pharmaceuticals!U:U)&gt;0,SUMIF(Pharmaceuticals!#REF!,'Budget Summary'!$B9,Pharmaceuticals!U:U),"")</f>
        <v>#REF!</v>
      </c>
      <c r="G9" s="114" t="e">
        <f ca="1">IF(SUMIF(Pharmaceuticals!#REF!,'Budget Summary'!$B9,Pharmaceuticals!W:W)&gt;0,SUMIF(Pharmaceuticals!#REF!,'Budget Summary'!$B9,Pharmaceuticals!W:W),"")</f>
        <v>#REF!</v>
      </c>
      <c r="H9" s="114" t="e">
        <f ca="1">IF(SUMIF(Pharmaceuticals!#REF!,'Budget Summary'!$B9,Pharmaceuticals!Y:Y)&gt;0,SUMIF(Pharmaceuticals!#REF!,'Budget Summary'!$B9,Pharmaceuticals!Y:Y),"")</f>
        <v>#REF!</v>
      </c>
      <c r="I9" s="114" t="e">
        <f ca="1">IF(SUMIF(Pharmaceuticals!#REF!,'Budget Summary'!$B9,Pharmaceuticals!AD:AD)&gt;0,SUMIF(Pharmaceuticals!#REF!,'Budget Summary'!$B9,Pharmaceuticals!AD:AD),"")</f>
        <v>#REF!</v>
      </c>
      <c r="J9" s="114" t="e">
        <f ca="1">IF(SUMIF(Pharmaceuticals!#REF!,'Budget Summary'!$B9,Pharmaceuticals!AF:AF)&gt;0,SUMIF(Pharmaceuticals!#REF!,'Budget Summary'!$B9,Pharmaceuticals!AF:AF),"")</f>
        <v>#REF!</v>
      </c>
      <c r="K9" s="114" t="e">
        <f ca="1">IF(SUMIF(Pharmaceuticals!#REF!,'Budget Summary'!$B9,Pharmaceuticals!AH:AH)&gt;0,SUMIF(Pharmaceuticals!#REF!,'Budget Summary'!$B9,Pharmaceuticals!AH:AH),"")</f>
        <v>#REF!</v>
      </c>
      <c r="L9" s="114" t="e">
        <f ca="1">IF(SUMIF(Pharmaceuticals!#REF!,'Budget Summary'!$B9,Pharmaceuticals!AJ:AJ)&gt;0,SUMIF(Pharmaceuticals!#REF!,'Budget Summary'!$B9,Pharmaceuticals!AJ:AJ),"")</f>
        <v>#REF!</v>
      </c>
      <c r="M9" s="114" t="e">
        <f ca="1">IF(SUMIF(Pharmaceuticals!#REF!,'Budget Summary'!$B9,Pharmaceuticals!AL:AL)&gt;0,SUMIF(Pharmaceuticals!#REF!,'Budget Summary'!$B9,Pharmaceuticals!AL:AL),"")</f>
        <v>#REF!</v>
      </c>
      <c r="N9" s="114" t="e">
        <f ca="1">IF(SUMIF(Pharmaceuticals!#REF!,'Budget Summary'!$B9,Pharmaceuticals!AQ:AQ)&gt;0,SUMIF(Pharmaceuticals!#REF!,'Budget Summary'!$B9,Pharmaceuticals!AQ:AQ),"")</f>
        <v>#REF!</v>
      </c>
      <c r="O9" s="114" t="e">
        <f ca="1">IF(SUMIF(Pharmaceuticals!#REF!,'Budget Summary'!$B9,Pharmaceuticals!AS:AS)&gt;0,SUMIF(Pharmaceuticals!#REF!,'Budget Summary'!$B9,Pharmaceuticals!AS:AS),"")</f>
        <v>#REF!</v>
      </c>
      <c r="P9" s="114" t="e">
        <f ca="1">IF(SUMIF(Pharmaceuticals!#REF!,'Budget Summary'!$B9,Pharmaceuticals!AU:AU)&gt;0,SUMIF(Pharmaceuticals!#REF!,'Budget Summary'!$B9,Pharmaceuticals!AU:AU),"")</f>
        <v>#REF!</v>
      </c>
      <c r="Q9" s="114" t="e">
        <f ca="1">IF(SUMIF(Pharmaceuticals!#REF!,'Budget Summary'!$B9,Pharmaceuticals!AW:AW)&gt;0,SUMIF(Pharmaceuticals!#REF!,'Budget Summary'!$B9,Pharmaceuticals!AW:AW),"")</f>
        <v>#REF!</v>
      </c>
      <c r="R9" s="114" t="e">
        <f ca="1">IF(SUMIF(Pharmaceuticals!#REF!,'Budget Summary'!$B9,Pharmaceuticals!AY:AY)&gt;0,SUMIF(Pharmaceuticals!#REF!,'Budget Summary'!$B9,Pharmaceuticals!AY:AY),"")</f>
        <v>#REF!</v>
      </c>
      <c r="S9" s="114" t="e">
        <f ca="1">IF(SUMIF(Pharmaceuticals!#REF!,'Budget Summary'!$B9,Pharmaceuticals!BD:BD)&gt;0,SUMIF(Pharmaceuticals!#REF!,'Budget Summary'!$B9,Pharmaceuticals!BD:BD),"")</f>
        <v>#REF!</v>
      </c>
      <c r="T9" s="114" t="e">
        <f ca="1">IF(SUMIF(Pharmaceuticals!#REF!,'Budget Summary'!$B9,Pharmaceuticals!BF:BF)&gt;0,SUMIF(Pharmaceuticals!#REF!,'Budget Summary'!$B9,Pharmaceuticals!BF:BF),"")</f>
        <v>#REF!</v>
      </c>
      <c r="U9" s="114" t="e">
        <f ca="1">IF(SUMIF(Pharmaceuticals!#REF!,'Budget Summary'!$B9,Pharmaceuticals!BH:BH)&gt;0,SUMIF(Pharmaceuticals!#REF!,'Budget Summary'!$B9,Pharmaceuticals!BH:BH),"")</f>
        <v>#REF!</v>
      </c>
      <c r="V9" s="114" t="e">
        <f ca="1">IF(SUMIF(Pharmaceuticals!#REF!,'Budget Summary'!$B9,Pharmaceuticals!BJ:BJ)&gt;0,SUMIF(Pharmaceuticals!#REF!,'Budget Summary'!$B9,Pharmaceuticals!BJ:BJ),"")</f>
        <v>#REF!</v>
      </c>
      <c r="W9" s="114" t="e">
        <f ca="1">IF(SUMIF(Pharmaceuticals!#REF!,'Budget Summary'!$B9,Pharmaceuticals!BL:BL)&gt;0,SUMIF(Pharmaceuticals!#REF!,'Budget Summary'!$B9,Pharmaceuticals!BL:BL),"")</f>
        <v>#REF!</v>
      </c>
      <c r="X9" s="114" t="e">
        <f t="shared" ca="1" si="0"/>
        <v>#REF!</v>
      </c>
    </row>
    <row r="10" spans="1:24" ht="14" x14ac:dyDescent="0.15">
      <c r="A10" s="105" t="str">
        <f ca="1">IFERROR(A9+MATCH(1,OFFSET(CatModules!H$1,A9,0,100,1),0),"")</f>
        <v/>
      </c>
      <c r="B10" s="105" t="str">
        <f t="shared" ca="1" si="1"/>
        <v/>
      </c>
      <c r="C10" s="115" t="str">
        <f ca="1">IFERROR(VLOOKUP(B10,CatModules!B:C,2,FALSE),"")</f>
        <v/>
      </c>
      <c r="D10" s="114" t="e">
        <f ca="1">IF(SUMIF(Pharmaceuticals!#REF!,'Budget Summary'!$B10,Pharmaceuticals!Q:Q)&gt;0,SUMIF(Pharmaceuticals!#REF!,'Budget Summary'!$B10,Pharmaceuticals!Q:Q),"")</f>
        <v>#REF!</v>
      </c>
      <c r="E10" s="114" t="e">
        <f ca="1">IF(SUMIF(Pharmaceuticals!#REF!,'Budget Summary'!$B10,Pharmaceuticals!S:S)&gt;0,SUMIF(Pharmaceuticals!#REF!,'Budget Summary'!$B10,Pharmaceuticals!S:S),"")</f>
        <v>#REF!</v>
      </c>
      <c r="F10" s="114" t="e">
        <f ca="1">IF(SUMIF(Pharmaceuticals!#REF!,'Budget Summary'!$B10,Pharmaceuticals!U:U)&gt;0,SUMIF(Pharmaceuticals!#REF!,'Budget Summary'!$B10,Pharmaceuticals!U:U),"")</f>
        <v>#REF!</v>
      </c>
      <c r="G10" s="114" t="e">
        <f ca="1">IF(SUMIF(Pharmaceuticals!#REF!,'Budget Summary'!$B10,Pharmaceuticals!W:W)&gt;0,SUMIF(Pharmaceuticals!#REF!,'Budget Summary'!$B10,Pharmaceuticals!W:W),"")</f>
        <v>#REF!</v>
      </c>
      <c r="H10" s="114" t="e">
        <f ca="1">IF(SUMIF(Pharmaceuticals!#REF!,'Budget Summary'!$B10,Pharmaceuticals!Y:Y)&gt;0,SUMIF(Pharmaceuticals!#REF!,'Budget Summary'!$B10,Pharmaceuticals!Y:Y),"")</f>
        <v>#REF!</v>
      </c>
      <c r="I10" s="114" t="e">
        <f ca="1">IF(SUMIF(Pharmaceuticals!#REF!,'Budget Summary'!$B10,Pharmaceuticals!AD:AD)&gt;0,SUMIF(Pharmaceuticals!#REF!,'Budget Summary'!$B10,Pharmaceuticals!AD:AD),"")</f>
        <v>#REF!</v>
      </c>
      <c r="J10" s="114" t="e">
        <f ca="1">IF(SUMIF(Pharmaceuticals!#REF!,'Budget Summary'!$B10,Pharmaceuticals!AF:AF)&gt;0,SUMIF(Pharmaceuticals!#REF!,'Budget Summary'!$B10,Pharmaceuticals!AF:AF),"")</f>
        <v>#REF!</v>
      </c>
      <c r="K10" s="114" t="e">
        <f ca="1">IF(SUMIF(Pharmaceuticals!#REF!,'Budget Summary'!$B10,Pharmaceuticals!AH:AH)&gt;0,SUMIF(Pharmaceuticals!#REF!,'Budget Summary'!$B10,Pharmaceuticals!AH:AH),"")</f>
        <v>#REF!</v>
      </c>
      <c r="L10" s="114" t="e">
        <f ca="1">IF(SUMIF(Pharmaceuticals!#REF!,'Budget Summary'!$B10,Pharmaceuticals!AJ:AJ)&gt;0,SUMIF(Pharmaceuticals!#REF!,'Budget Summary'!$B10,Pharmaceuticals!AJ:AJ),"")</f>
        <v>#REF!</v>
      </c>
      <c r="M10" s="114" t="e">
        <f ca="1">IF(SUMIF(Pharmaceuticals!#REF!,'Budget Summary'!$B10,Pharmaceuticals!AL:AL)&gt;0,SUMIF(Pharmaceuticals!#REF!,'Budget Summary'!$B10,Pharmaceuticals!AL:AL),"")</f>
        <v>#REF!</v>
      </c>
      <c r="N10" s="114" t="e">
        <f ca="1">IF(SUMIF(Pharmaceuticals!#REF!,'Budget Summary'!$B10,Pharmaceuticals!AQ:AQ)&gt;0,SUMIF(Pharmaceuticals!#REF!,'Budget Summary'!$B10,Pharmaceuticals!AQ:AQ),"")</f>
        <v>#REF!</v>
      </c>
      <c r="O10" s="114" t="e">
        <f ca="1">IF(SUMIF(Pharmaceuticals!#REF!,'Budget Summary'!$B10,Pharmaceuticals!AS:AS)&gt;0,SUMIF(Pharmaceuticals!#REF!,'Budget Summary'!$B10,Pharmaceuticals!AS:AS),"")</f>
        <v>#REF!</v>
      </c>
      <c r="P10" s="114" t="e">
        <f ca="1">IF(SUMIF(Pharmaceuticals!#REF!,'Budget Summary'!$B10,Pharmaceuticals!AU:AU)&gt;0,SUMIF(Pharmaceuticals!#REF!,'Budget Summary'!$B10,Pharmaceuticals!AU:AU),"")</f>
        <v>#REF!</v>
      </c>
      <c r="Q10" s="114" t="e">
        <f ca="1">IF(SUMIF(Pharmaceuticals!#REF!,'Budget Summary'!$B10,Pharmaceuticals!AW:AW)&gt;0,SUMIF(Pharmaceuticals!#REF!,'Budget Summary'!$B10,Pharmaceuticals!AW:AW),"")</f>
        <v>#REF!</v>
      </c>
      <c r="R10" s="114" t="e">
        <f ca="1">IF(SUMIF(Pharmaceuticals!#REF!,'Budget Summary'!$B10,Pharmaceuticals!AY:AY)&gt;0,SUMIF(Pharmaceuticals!#REF!,'Budget Summary'!$B10,Pharmaceuticals!AY:AY),"")</f>
        <v>#REF!</v>
      </c>
      <c r="S10" s="114" t="e">
        <f ca="1">IF(SUMIF(Pharmaceuticals!#REF!,'Budget Summary'!$B10,Pharmaceuticals!BD:BD)&gt;0,SUMIF(Pharmaceuticals!#REF!,'Budget Summary'!$B10,Pharmaceuticals!BD:BD),"")</f>
        <v>#REF!</v>
      </c>
      <c r="T10" s="114" t="e">
        <f ca="1">IF(SUMIF(Pharmaceuticals!#REF!,'Budget Summary'!$B10,Pharmaceuticals!BF:BF)&gt;0,SUMIF(Pharmaceuticals!#REF!,'Budget Summary'!$B10,Pharmaceuticals!BF:BF),"")</f>
        <v>#REF!</v>
      </c>
      <c r="U10" s="114" t="e">
        <f ca="1">IF(SUMIF(Pharmaceuticals!#REF!,'Budget Summary'!$B10,Pharmaceuticals!BH:BH)&gt;0,SUMIF(Pharmaceuticals!#REF!,'Budget Summary'!$B10,Pharmaceuticals!BH:BH),"")</f>
        <v>#REF!</v>
      </c>
      <c r="V10" s="114" t="e">
        <f ca="1">IF(SUMIF(Pharmaceuticals!#REF!,'Budget Summary'!$B10,Pharmaceuticals!BJ:BJ)&gt;0,SUMIF(Pharmaceuticals!#REF!,'Budget Summary'!$B10,Pharmaceuticals!BJ:BJ),"")</f>
        <v>#REF!</v>
      </c>
      <c r="W10" s="114" t="e">
        <f ca="1">IF(SUMIF(Pharmaceuticals!#REF!,'Budget Summary'!$B10,Pharmaceuticals!BL:BL)&gt;0,SUMIF(Pharmaceuticals!#REF!,'Budget Summary'!$B10,Pharmaceuticals!BL:BL),"")</f>
        <v>#REF!</v>
      </c>
      <c r="X10" s="114" t="e">
        <f t="shared" ca="1" si="0"/>
        <v>#REF!</v>
      </c>
    </row>
    <row r="11" spans="1:24" ht="14" x14ac:dyDescent="0.15">
      <c r="A11" s="105" t="str">
        <f ca="1">IFERROR(A10+MATCH(1,OFFSET(CatModules!H$1,A10,0,100,1),0),"")</f>
        <v/>
      </c>
      <c r="B11" s="105" t="str">
        <f t="shared" ca="1" si="1"/>
        <v/>
      </c>
      <c r="C11" s="115" t="str">
        <f ca="1">IFERROR(VLOOKUP(B11,CatModules!B:C,2,FALSE),"")</f>
        <v/>
      </c>
      <c r="D11" s="114" t="e">
        <f ca="1">IF(SUMIF(Pharmaceuticals!#REF!,'Budget Summary'!$B11,Pharmaceuticals!Q:Q)&gt;0,SUMIF(Pharmaceuticals!#REF!,'Budget Summary'!$B11,Pharmaceuticals!Q:Q),"")</f>
        <v>#REF!</v>
      </c>
      <c r="E11" s="114" t="e">
        <f ca="1">IF(SUMIF(Pharmaceuticals!#REF!,'Budget Summary'!$B11,Pharmaceuticals!S:S)&gt;0,SUMIF(Pharmaceuticals!#REF!,'Budget Summary'!$B11,Pharmaceuticals!S:S),"")</f>
        <v>#REF!</v>
      </c>
      <c r="F11" s="114" t="e">
        <f ca="1">IF(SUMIF(Pharmaceuticals!#REF!,'Budget Summary'!$B11,Pharmaceuticals!U:U)&gt;0,SUMIF(Pharmaceuticals!#REF!,'Budget Summary'!$B11,Pharmaceuticals!U:U),"")</f>
        <v>#REF!</v>
      </c>
      <c r="G11" s="114" t="e">
        <f ca="1">IF(SUMIF(Pharmaceuticals!#REF!,'Budget Summary'!$B11,Pharmaceuticals!W:W)&gt;0,SUMIF(Pharmaceuticals!#REF!,'Budget Summary'!$B11,Pharmaceuticals!W:W),"")</f>
        <v>#REF!</v>
      </c>
      <c r="H11" s="114" t="e">
        <f ca="1">IF(SUMIF(Pharmaceuticals!#REF!,'Budget Summary'!$B11,Pharmaceuticals!Y:Y)&gt;0,SUMIF(Pharmaceuticals!#REF!,'Budget Summary'!$B11,Pharmaceuticals!Y:Y),"")</f>
        <v>#REF!</v>
      </c>
      <c r="I11" s="114" t="e">
        <f ca="1">IF(SUMIF(Pharmaceuticals!#REF!,'Budget Summary'!$B11,Pharmaceuticals!AD:AD)&gt;0,SUMIF(Pharmaceuticals!#REF!,'Budget Summary'!$B11,Pharmaceuticals!AD:AD),"")</f>
        <v>#REF!</v>
      </c>
      <c r="J11" s="114" t="e">
        <f ca="1">IF(SUMIF(Pharmaceuticals!#REF!,'Budget Summary'!$B11,Pharmaceuticals!AF:AF)&gt;0,SUMIF(Pharmaceuticals!#REF!,'Budget Summary'!$B11,Pharmaceuticals!AF:AF),"")</f>
        <v>#REF!</v>
      </c>
      <c r="K11" s="114" t="e">
        <f ca="1">IF(SUMIF(Pharmaceuticals!#REF!,'Budget Summary'!$B11,Pharmaceuticals!AH:AH)&gt;0,SUMIF(Pharmaceuticals!#REF!,'Budget Summary'!$B11,Pharmaceuticals!AH:AH),"")</f>
        <v>#REF!</v>
      </c>
      <c r="L11" s="114" t="e">
        <f ca="1">IF(SUMIF(Pharmaceuticals!#REF!,'Budget Summary'!$B11,Pharmaceuticals!AJ:AJ)&gt;0,SUMIF(Pharmaceuticals!#REF!,'Budget Summary'!$B11,Pharmaceuticals!AJ:AJ),"")</f>
        <v>#REF!</v>
      </c>
      <c r="M11" s="114" t="e">
        <f ca="1">IF(SUMIF(Pharmaceuticals!#REF!,'Budget Summary'!$B11,Pharmaceuticals!AL:AL)&gt;0,SUMIF(Pharmaceuticals!#REF!,'Budget Summary'!$B11,Pharmaceuticals!AL:AL),"")</f>
        <v>#REF!</v>
      </c>
      <c r="N11" s="114" t="e">
        <f ca="1">IF(SUMIF(Pharmaceuticals!#REF!,'Budget Summary'!$B11,Pharmaceuticals!AQ:AQ)&gt;0,SUMIF(Pharmaceuticals!#REF!,'Budget Summary'!$B11,Pharmaceuticals!AQ:AQ),"")</f>
        <v>#REF!</v>
      </c>
      <c r="O11" s="114" t="e">
        <f ca="1">IF(SUMIF(Pharmaceuticals!#REF!,'Budget Summary'!$B11,Pharmaceuticals!AS:AS)&gt;0,SUMIF(Pharmaceuticals!#REF!,'Budget Summary'!$B11,Pharmaceuticals!AS:AS),"")</f>
        <v>#REF!</v>
      </c>
      <c r="P11" s="114" t="e">
        <f ca="1">IF(SUMIF(Pharmaceuticals!#REF!,'Budget Summary'!$B11,Pharmaceuticals!AU:AU)&gt;0,SUMIF(Pharmaceuticals!#REF!,'Budget Summary'!$B11,Pharmaceuticals!AU:AU),"")</f>
        <v>#REF!</v>
      </c>
      <c r="Q11" s="114" t="e">
        <f ca="1">IF(SUMIF(Pharmaceuticals!#REF!,'Budget Summary'!$B11,Pharmaceuticals!AW:AW)&gt;0,SUMIF(Pharmaceuticals!#REF!,'Budget Summary'!$B11,Pharmaceuticals!AW:AW),"")</f>
        <v>#REF!</v>
      </c>
      <c r="R11" s="114" t="e">
        <f ca="1">IF(SUMIF(Pharmaceuticals!#REF!,'Budget Summary'!$B11,Pharmaceuticals!AY:AY)&gt;0,SUMIF(Pharmaceuticals!#REF!,'Budget Summary'!$B11,Pharmaceuticals!AY:AY),"")</f>
        <v>#REF!</v>
      </c>
      <c r="S11" s="114" t="e">
        <f ca="1">IF(SUMIF(Pharmaceuticals!#REF!,'Budget Summary'!$B11,Pharmaceuticals!BD:BD)&gt;0,SUMIF(Pharmaceuticals!#REF!,'Budget Summary'!$B11,Pharmaceuticals!BD:BD),"")</f>
        <v>#REF!</v>
      </c>
      <c r="T11" s="114" t="e">
        <f ca="1">IF(SUMIF(Pharmaceuticals!#REF!,'Budget Summary'!$B11,Pharmaceuticals!BF:BF)&gt;0,SUMIF(Pharmaceuticals!#REF!,'Budget Summary'!$B11,Pharmaceuticals!BF:BF),"")</f>
        <v>#REF!</v>
      </c>
      <c r="U11" s="114" t="e">
        <f ca="1">IF(SUMIF(Pharmaceuticals!#REF!,'Budget Summary'!$B11,Pharmaceuticals!BH:BH)&gt;0,SUMIF(Pharmaceuticals!#REF!,'Budget Summary'!$B11,Pharmaceuticals!BH:BH),"")</f>
        <v>#REF!</v>
      </c>
      <c r="V11" s="114" t="e">
        <f ca="1">IF(SUMIF(Pharmaceuticals!#REF!,'Budget Summary'!$B11,Pharmaceuticals!BJ:BJ)&gt;0,SUMIF(Pharmaceuticals!#REF!,'Budget Summary'!$B11,Pharmaceuticals!BJ:BJ),"")</f>
        <v>#REF!</v>
      </c>
      <c r="W11" s="114" t="e">
        <f ca="1">IF(SUMIF(Pharmaceuticals!#REF!,'Budget Summary'!$B11,Pharmaceuticals!BL:BL)&gt;0,SUMIF(Pharmaceuticals!#REF!,'Budget Summary'!$B11,Pharmaceuticals!BL:BL),"")</f>
        <v>#REF!</v>
      </c>
      <c r="X11" s="114" t="e">
        <f t="shared" ca="1" si="0"/>
        <v>#REF!</v>
      </c>
    </row>
    <row r="12" spans="1:24" ht="14" x14ac:dyDescent="0.15">
      <c r="A12" s="105" t="str">
        <f ca="1">IFERROR(A11+MATCH(1,OFFSET(CatModules!H$1,A11,0,100,1),0),"")</f>
        <v/>
      </c>
      <c r="B12" s="105" t="str">
        <f t="shared" ca="1" si="1"/>
        <v/>
      </c>
      <c r="C12" s="115" t="str">
        <f ca="1">IFERROR(VLOOKUP(B12,CatModules!B:C,2,FALSE),"")</f>
        <v/>
      </c>
      <c r="D12" s="114" t="e">
        <f ca="1">IF(SUMIF(Pharmaceuticals!#REF!,'Budget Summary'!$B12,Pharmaceuticals!Q:Q)&gt;0,SUMIF(Pharmaceuticals!#REF!,'Budget Summary'!$B12,Pharmaceuticals!Q:Q),"")</f>
        <v>#REF!</v>
      </c>
      <c r="E12" s="114" t="e">
        <f ca="1">IF(SUMIF(Pharmaceuticals!#REF!,'Budget Summary'!$B12,Pharmaceuticals!S:S)&gt;0,SUMIF(Pharmaceuticals!#REF!,'Budget Summary'!$B12,Pharmaceuticals!S:S),"")</f>
        <v>#REF!</v>
      </c>
      <c r="F12" s="114" t="e">
        <f ca="1">IF(SUMIF(Pharmaceuticals!#REF!,'Budget Summary'!$B12,Pharmaceuticals!U:U)&gt;0,SUMIF(Pharmaceuticals!#REF!,'Budget Summary'!$B12,Pharmaceuticals!U:U),"")</f>
        <v>#REF!</v>
      </c>
      <c r="G12" s="114" t="e">
        <f ca="1">IF(SUMIF(Pharmaceuticals!#REF!,'Budget Summary'!$B12,Pharmaceuticals!W:W)&gt;0,SUMIF(Pharmaceuticals!#REF!,'Budget Summary'!$B12,Pharmaceuticals!W:W),"")</f>
        <v>#REF!</v>
      </c>
      <c r="H12" s="114" t="e">
        <f ca="1">IF(SUMIF(Pharmaceuticals!#REF!,'Budget Summary'!$B12,Pharmaceuticals!Y:Y)&gt;0,SUMIF(Pharmaceuticals!#REF!,'Budget Summary'!$B12,Pharmaceuticals!Y:Y),"")</f>
        <v>#REF!</v>
      </c>
      <c r="I12" s="114" t="e">
        <f ca="1">IF(SUMIF(Pharmaceuticals!#REF!,'Budget Summary'!$B12,Pharmaceuticals!AD:AD)&gt;0,SUMIF(Pharmaceuticals!#REF!,'Budget Summary'!$B12,Pharmaceuticals!AD:AD),"")</f>
        <v>#REF!</v>
      </c>
      <c r="J12" s="114" t="e">
        <f ca="1">IF(SUMIF(Pharmaceuticals!#REF!,'Budget Summary'!$B12,Pharmaceuticals!AF:AF)&gt;0,SUMIF(Pharmaceuticals!#REF!,'Budget Summary'!$B12,Pharmaceuticals!AF:AF),"")</f>
        <v>#REF!</v>
      </c>
      <c r="K12" s="114" t="e">
        <f ca="1">IF(SUMIF(Pharmaceuticals!#REF!,'Budget Summary'!$B12,Pharmaceuticals!AH:AH)&gt;0,SUMIF(Pharmaceuticals!#REF!,'Budget Summary'!$B12,Pharmaceuticals!AH:AH),"")</f>
        <v>#REF!</v>
      </c>
      <c r="L12" s="114" t="e">
        <f ca="1">IF(SUMIF(Pharmaceuticals!#REF!,'Budget Summary'!$B12,Pharmaceuticals!AJ:AJ)&gt;0,SUMIF(Pharmaceuticals!#REF!,'Budget Summary'!$B12,Pharmaceuticals!AJ:AJ),"")</f>
        <v>#REF!</v>
      </c>
      <c r="M12" s="114" t="e">
        <f ca="1">IF(SUMIF(Pharmaceuticals!#REF!,'Budget Summary'!$B12,Pharmaceuticals!AL:AL)&gt;0,SUMIF(Pharmaceuticals!#REF!,'Budget Summary'!$B12,Pharmaceuticals!AL:AL),"")</f>
        <v>#REF!</v>
      </c>
      <c r="N12" s="114" t="e">
        <f ca="1">IF(SUMIF(Pharmaceuticals!#REF!,'Budget Summary'!$B12,Pharmaceuticals!AQ:AQ)&gt;0,SUMIF(Pharmaceuticals!#REF!,'Budget Summary'!$B12,Pharmaceuticals!AQ:AQ),"")</f>
        <v>#REF!</v>
      </c>
      <c r="O12" s="114" t="e">
        <f ca="1">IF(SUMIF(Pharmaceuticals!#REF!,'Budget Summary'!$B12,Pharmaceuticals!AS:AS)&gt;0,SUMIF(Pharmaceuticals!#REF!,'Budget Summary'!$B12,Pharmaceuticals!AS:AS),"")</f>
        <v>#REF!</v>
      </c>
      <c r="P12" s="114" t="e">
        <f ca="1">IF(SUMIF(Pharmaceuticals!#REF!,'Budget Summary'!$B12,Pharmaceuticals!AU:AU)&gt;0,SUMIF(Pharmaceuticals!#REF!,'Budget Summary'!$B12,Pharmaceuticals!AU:AU),"")</f>
        <v>#REF!</v>
      </c>
      <c r="Q12" s="114" t="e">
        <f ca="1">IF(SUMIF(Pharmaceuticals!#REF!,'Budget Summary'!$B12,Pharmaceuticals!AW:AW)&gt;0,SUMIF(Pharmaceuticals!#REF!,'Budget Summary'!$B12,Pharmaceuticals!AW:AW),"")</f>
        <v>#REF!</v>
      </c>
      <c r="R12" s="114" t="e">
        <f ca="1">IF(SUMIF(Pharmaceuticals!#REF!,'Budget Summary'!$B12,Pharmaceuticals!AY:AY)&gt;0,SUMIF(Pharmaceuticals!#REF!,'Budget Summary'!$B12,Pharmaceuticals!AY:AY),"")</f>
        <v>#REF!</v>
      </c>
      <c r="S12" s="114" t="e">
        <f ca="1">IF(SUMIF(Pharmaceuticals!#REF!,'Budget Summary'!$B12,Pharmaceuticals!BD:BD)&gt;0,SUMIF(Pharmaceuticals!#REF!,'Budget Summary'!$B12,Pharmaceuticals!BD:BD),"")</f>
        <v>#REF!</v>
      </c>
      <c r="T12" s="114" t="e">
        <f ca="1">IF(SUMIF(Pharmaceuticals!#REF!,'Budget Summary'!$B12,Pharmaceuticals!BF:BF)&gt;0,SUMIF(Pharmaceuticals!#REF!,'Budget Summary'!$B12,Pharmaceuticals!BF:BF),"")</f>
        <v>#REF!</v>
      </c>
      <c r="U12" s="114" t="e">
        <f ca="1">IF(SUMIF(Pharmaceuticals!#REF!,'Budget Summary'!$B12,Pharmaceuticals!BH:BH)&gt;0,SUMIF(Pharmaceuticals!#REF!,'Budget Summary'!$B12,Pharmaceuticals!BH:BH),"")</f>
        <v>#REF!</v>
      </c>
      <c r="V12" s="114" t="e">
        <f ca="1">IF(SUMIF(Pharmaceuticals!#REF!,'Budget Summary'!$B12,Pharmaceuticals!BJ:BJ)&gt;0,SUMIF(Pharmaceuticals!#REF!,'Budget Summary'!$B12,Pharmaceuticals!BJ:BJ),"")</f>
        <v>#REF!</v>
      </c>
      <c r="W12" s="114" t="e">
        <f ca="1">IF(SUMIF(Pharmaceuticals!#REF!,'Budget Summary'!$B12,Pharmaceuticals!BL:BL)&gt;0,SUMIF(Pharmaceuticals!#REF!,'Budget Summary'!$B12,Pharmaceuticals!BL:BL),"")</f>
        <v>#REF!</v>
      </c>
      <c r="X12" s="114" t="e">
        <f t="shared" ca="1" si="0"/>
        <v>#REF!</v>
      </c>
    </row>
    <row r="13" spans="1:24" ht="14" x14ac:dyDescent="0.15">
      <c r="A13" s="105" t="str">
        <f ca="1">IFERROR(A12+MATCH(1,OFFSET(CatModules!H$1,A12,0,100,1),0),"")</f>
        <v/>
      </c>
      <c r="B13" s="105" t="str">
        <f t="shared" ca="1" si="1"/>
        <v/>
      </c>
      <c r="C13" s="115" t="str">
        <f ca="1">IFERROR(VLOOKUP(B13,CatModules!B:C,2,FALSE),"")</f>
        <v/>
      </c>
      <c r="D13" s="114" t="e">
        <f ca="1">IF(SUMIF(Pharmaceuticals!#REF!,'Budget Summary'!$B13,Pharmaceuticals!Q:Q)&gt;0,SUMIF(Pharmaceuticals!#REF!,'Budget Summary'!$B13,Pharmaceuticals!Q:Q),"")</f>
        <v>#REF!</v>
      </c>
      <c r="E13" s="114" t="e">
        <f ca="1">IF(SUMIF(Pharmaceuticals!#REF!,'Budget Summary'!$B13,Pharmaceuticals!S:S)&gt;0,SUMIF(Pharmaceuticals!#REF!,'Budget Summary'!$B13,Pharmaceuticals!S:S),"")</f>
        <v>#REF!</v>
      </c>
      <c r="F13" s="114" t="e">
        <f ca="1">IF(SUMIF(Pharmaceuticals!#REF!,'Budget Summary'!$B13,Pharmaceuticals!U:U)&gt;0,SUMIF(Pharmaceuticals!#REF!,'Budget Summary'!$B13,Pharmaceuticals!U:U),"")</f>
        <v>#REF!</v>
      </c>
      <c r="G13" s="114" t="e">
        <f ca="1">IF(SUMIF(Pharmaceuticals!#REF!,'Budget Summary'!$B13,Pharmaceuticals!W:W)&gt;0,SUMIF(Pharmaceuticals!#REF!,'Budget Summary'!$B13,Pharmaceuticals!W:W),"")</f>
        <v>#REF!</v>
      </c>
      <c r="H13" s="114" t="e">
        <f ca="1">IF(SUMIF(Pharmaceuticals!#REF!,'Budget Summary'!$B13,Pharmaceuticals!Y:Y)&gt;0,SUMIF(Pharmaceuticals!#REF!,'Budget Summary'!$B13,Pharmaceuticals!Y:Y),"")</f>
        <v>#REF!</v>
      </c>
      <c r="I13" s="114" t="e">
        <f ca="1">IF(SUMIF(Pharmaceuticals!#REF!,'Budget Summary'!$B13,Pharmaceuticals!AD:AD)&gt;0,SUMIF(Pharmaceuticals!#REF!,'Budget Summary'!$B13,Pharmaceuticals!AD:AD),"")</f>
        <v>#REF!</v>
      </c>
      <c r="J13" s="114" t="e">
        <f ca="1">IF(SUMIF(Pharmaceuticals!#REF!,'Budget Summary'!$B13,Pharmaceuticals!AF:AF)&gt;0,SUMIF(Pharmaceuticals!#REF!,'Budget Summary'!$B13,Pharmaceuticals!AF:AF),"")</f>
        <v>#REF!</v>
      </c>
      <c r="K13" s="114" t="e">
        <f ca="1">IF(SUMIF(Pharmaceuticals!#REF!,'Budget Summary'!$B13,Pharmaceuticals!AH:AH)&gt;0,SUMIF(Pharmaceuticals!#REF!,'Budget Summary'!$B13,Pharmaceuticals!AH:AH),"")</f>
        <v>#REF!</v>
      </c>
      <c r="L13" s="114" t="e">
        <f ca="1">IF(SUMIF(Pharmaceuticals!#REF!,'Budget Summary'!$B13,Pharmaceuticals!AJ:AJ)&gt;0,SUMIF(Pharmaceuticals!#REF!,'Budget Summary'!$B13,Pharmaceuticals!AJ:AJ),"")</f>
        <v>#REF!</v>
      </c>
      <c r="M13" s="114" t="e">
        <f ca="1">IF(SUMIF(Pharmaceuticals!#REF!,'Budget Summary'!$B13,Pharmaceuticals!AL:AL)&gt;0,SUMIF(Pharmaceuticals!#REF!,'Budget Summary'!$B13,Pharmaceuticals!AL:AL),"")</f>
        <v>#REF!</v>
      </c>
      <c r="N13" s="114" t="e">
        <f ca="1">IF(SUMIF(Pharmaceuticals!#REF!,'Budget Summary'!$B13,Pharmaceuticals!AQ:AQ)&gt;0,SUMIF(Pharmaceuticals!#REF!,'Budget Summary'!$B13,Pharmaceuticals!AQ:AQ),"")</f>
        <v>#REF!</v>
      </c>
      <c r="O13" s="114" t="e">
        <f ca="1">IF(SUMIF(Pharmaceuticals!#REF!,'Budget Summary'!$B13,Pharmaceuticals!AS:AS)&gt;0,SUMIF(Pharmaceuticals!#REF!,'Budget Summary'!$B13,Pharmaceuticals!AS:AS),"")</f>
        <v>#REF!</v>
      </c>
      <c r="P13" s="114" t="e">
        <f ca="1">IF(SUMIF(Pharmaceuticals!#REF!,'Budget Summary'!$B13,Pharmaceuticals!AU:AU)&gt;0,SUMIF(Pharmaceuticals!#REF!,'Budget Summary'!$B13,Pharmaceuticals!AU:AU),"")</f>
        <v>#REF!</v>
      </c>
      <c r="Q13" s="114" t="e">
        <f ca="1">IF(SUMIF(Pharmaceuticals!#REF!,'Budget Summary'!$B13,Pharmaceuticals!AW:AW)&gt;0,SUMIF(Pharmaceuticals!#REF!,'Budget Summary'!$B13,Pharmaceuticals!AW:AW),"")</f>
        <v>#REF!</v>
      </c>
      <c r="R13" s="114" t="e">
        <f ca="1">IF(SUMIF(Pharmaceuticals!#REF!,'Budget Summary'!$B13,Pharmaceuticals!AY:AY)&gt;0,SUMIF(Pharmaceuticals!#REF!,'Budget Summary'!$B13,Pharmaceuticals!AY:AY),"")</f>
        <v>#REF!</v>
      </c>
      <c r="S13" s="114" t="e">
        <f ca="1">IF(SUMIF(Pharmaceuticals!#REF!,'Budget Summary'!$B13,Pharmaceuticals!BD:BD)&gt;0,SUMIF(Pharmaceuticals!#REF!,'Budget Summary'!$B13,Pharmaceuticals!BD:BD),"")</f>
        <v>#REF!</v>
      </c>
      <c r="T13" s="114" t="e">
        <f ca="1">IF(SUMIF(Pharmaceuticals!#REF!,'Budget Summary'!$B13,Pharmaceuticals!BF:BF)&gt;0,SUMIF(Pharmaceuticals!#REF!,'Budget Summary'!$B13,Pharmaceuticals!BF:BF),"")</f>
        <v>#REF!</v>
      </c>
      <c r="U13" s="114" t="e">
        <f ca="1">IF(SUMIF(Pharmaceuticals!#REF!,'Budget Summary'!$B13,Pharmaceuticals!BH:BH)&gt;0,SUMIF(Pharmaceuticals!#REF!,'Budget Summary'!$B13,Pharmaceuticals!BH:BH),"")</f>
        <v>#REF!</v>
      </c>
      <c r="V13" s="114" t="e">
        <f ca="1">IF(SUMIF(Pharmaceuticals!#REF!,'Budget Summary'!$B13,Pharmaceuticals!BJ:BJ)&gt;0,SUMIF(Pharmaceuticals!#REF!,'Budget Summary'!$B13,Pharmaceuticals!BJ:BJ),"")</f>
        <v>#REF!</v>
      </c>
      <c r="W13" s="114" t="e">
        <f ca="1">IF(SUMIF(Pharmaceuticals!#REF!,'Budget Summary'!$B13,Pharmaceuticals!BL:BL)&gt;0,SUMIF(Pharmaceuticals!#REF!,'Budget Summary'!$B13,Pharmaceuticals!BL:BL),"")</f>
        <v>#REF!</v>
      </c>
      <c r="X13" s="114" t="e">
        <f t="shared" ca="1" si="0"/>
        <v>#REF!</v>
      </c>
    </row>
    <row r="14" spans="1:24" ht="14" x14ac:dyDescent="0.15">
      <c r="A14" s="105" t="str">
        <f ca="1">IFERROR(A13+MATCH(1,OFFSET(CatModules!H$1,A13,0,100,1),0),"")</f>
        <v/>
      </c>
      <c r="B14" s="105" t="str">
        <f t="shared" ca="1" si="1"/>
        <v/>
      </c>
      <c r="C14" s="115" t="str">
        <f ca="1">IFERROR(VLOOKUP(B14,CatModules!B:C,2,FALSE),"")</f>
        <v/>
      </c>
      <c r="D14" s="114" t="e">
        <f ca="1">IF(SUMIF(Pharmaceuticals!#REF!,'Budget Summary'!$B14,Pharmaceuticals!Q:Q)&gt;0,SUMIF(Pharmaceuticals!#REF!,'Budget Summary'!$B14,Pharmaceuticals!Q:Q),"")</f>
        <v>#REF!</v>
      </c>
      <c r="E14" s="114" t="e">
        <f ca="1">IF(SUMIF(Pharmaceuticals!#REF!,'Budget Summary'!$B14,Pharmaceuticals!S:S)&gt;0,SUMIF(Pharmaceuticals!#REF!,'Budget Summary'!$B14,Pharmaceuticals!S:S),"")</f>
        <v>#REF!</v>
      </c>
      <c r="F14" s="114" t="e">
        <f ca="1">IF(SUMIF(Pharmaceuticals!#REF!,'Budget Summary'!$B14,Pharmaceuticals!U:U)&gt;0,SUMIF(Pharmaceuticals!#REF!,'Budget Summary'!$B14,Pharmaceuticals!U:U),"")</f>
        <v>#REF!</v>
      </c>
      <c r="G14" s="114" t="e">
        <f ca="1">IF(SUMIF(Pharmaceuticals!#REF!,'Budget Summary'!$B14,Pharmaceuticals!W:W)&gt;0,SUMIF(Pharmaceuticals!#REF!,'Budget Summary'!$B14,Pharmaceuticals!W:W),"")</f>
        <v>#REF!</v>
      </c>
      <c r="H14" s="114" t="e">
        <f ca="1">IF(SUMIF(Pharmaceuticals!#REF!,'Budget Summary'!$B14,Pharmaceuticals!Y:Y)&gt;0,SUMIF(Pharmaceuticals!#REF!,'Budget Summary'!$B14,Pharmaceuticals!Y:Y),"")</f>
        <v>#REF!</v>
      </c>
      <c r="I14" s="114" t="e">
        <f ca="1">IF(SUMIF(Pharmaceuticals!#REF!,'Budget Summary'!$B14,Pharmaceuticals!AD:AD)&gt;0,SUMIF(Pharmaceuticals!#REF!,'Budget Summary'!$B14,Pharmaceuticals!AD:AD),"")</f>
        <v>#REF!</v>
      </c>
      <c r="J14" s="114" t="e">
        <f ca="1">IF(SUMIF(Pharmaceuticals!#REF!,'Budget Summary'!$B14,Pharmaceuticals!AF:AF)&gt;0,SUMIF(Pharmaceuticals!#REF!,'Budget Summary'!$B14,Pharmaceuticals!AF:AF),"")</f>
        <v>#REF!</v>
      </c>
      <c r="K14" s="114" t="e">
        <f ca="1">IF(SUMIF(Pharmaceuticals!#REF!,'Budget Summary'!$B14,Pharmaceuticals!AH:AH)&gt;0,SUMIF(Pharmaceuticals!#REF!,'Budget Summary'!$B14,Pharmaceuticals!AH:AH),"")</f>
        <v>#REF!</v>
      </c>
      <c r="L14" s="114" t="e">
        <f ca="1">IF(SUMIF(Pharmaceuticals!#REF!,'Budget Summary'!$B14,Pharmaceuticals!AJ:AJ)&gt;0,SUMIF(Pharmaceuticals!#REF!,'Budget Summary'!$B14,Pharmaceuticals!AJ:AJ),"")</f>
        <v>#REF!</v>
      </c>
      <c r="M14" s="114" t="e">
        <f ca="1">IF(SUMIF(Pharmaceuticals!#REF!,'Budget Summary'!$B14,Pharmaceuticals!AL:AL)&gt;0,SUMIF(Pharmaceuticals!#REF!,'Budget Summary'!$B14,Pharmaceuticals!AL:AL),"")</f>
        <v>#REF!</v>
      </c>
      <c r="N14" s="114" t="e">
        <f ca="1">IF(SUMIF(Pharmaceuticals!#REF!,'Budget Summary'!$B14,Pharmaceuticals!AQ:AQ)&gt;0,SUMIF(Pharmaceuticals!#REF!,'Budget Summary'!$B14,Pharmaceuticals!AQ:AQ),"")</f>
        <v>#REF!</v>
      </c>
      <c r="O14" s="114" t="e">
        <f ca="1">IF(SUMIF(Pharmaceuticals!#REF!,'Budget Summary'!$B14,Pharmaceuticals!AS:AS)&gt;0,SUMIF(Pharmaceuticals!#REF!,'Budget Summary'!$B14,Pharmaceuticals!AS:AS),"")</f>
        <v>#REF!</v>
      </c>
      <c r="P14" s="114" t="e">
        <f ca="1">IF(SUMIF(Pharmaceuticals!#REF!,'Budget Summary'!$B14,Pharmaceuticals!AU:AU)&gt;0,SUMIF(Pharmaceuticals!#REF!,'Budget Summary'!$B14,Pharmaceuticals!AU:AU),"")</f>
        <v>#REF!</v>
      </c>
      <c r="Q14" s="114" t="e">
        <f ca="1">IF(SUMIF(Pharmaceuticals!#REF!,'Budget Summary'!$B14,Pharmaceuticals!AW:AW)&gt;0,SUMIF(Pharmaceuticals!#REF!,'Budget Summary'!$B14,Pharmaceuticals!AW:AW),"")</f>
        <v>#REF!</v>
      </c>
      <c r="R14" s="114" t="e">
        <f ca="1">IF(SUMIF(Pharmaceuticals!#REF!,'Budget Summary'!$B14,Pharmaceuticals!AY:AY)&gt;0,SUMIF(Pharmaceuticals!#REF!,'Budget Summary'!$B14,Pharmaceuticals!AY:AY),"")</f>
        <v>#REF!</v>
      </c>
      <c r="S14" s="114" t="e">
        <f ca="1">IF(SUMIF(Pharmaceuticals!#REF!,'Budget Summary'!$B14,Pharmaceuticals!BD:BD)&gt;0,SUMIF(Pharmaceuticals!#REF!,'Budget Summary'!$B14,Pharmaceuticals!BD:BD),"")</f>
        <v>#REF!</v>
      </c>
      <c r="T14" s="114" t="e">
        <f ca="1">IF(SUMIF(Pharmaceuticals!#REF!,'Budget Summary'!$B14,Pharmaceuticals!BF:BF)&gt;0,SUMIF(Pharmaceuticals!#REF!,'Budget Summary'!$B14,Pharmaceuticals!BF:BF),"")</f>
        <v>#REF!</v>
      </c>
      <c r="U14" s="114" t="e">
        <f ca="1">IF(SUMIF(Pharmaceuticals!#REF!,'Budget Summary'!$B14,Pharmaceuticals!BH:BH)&gt;0,SUMIF(Pharmaceuticals!#REF!,'Budget Summary'!$B14,Pharmaceuticals!BH:BH),"")</f>
        <v>#REF!</v>
      </c>
      <c r="V14" s="114" t="e">
        <f ca="1">IF(SUMIF(Pharmaceuticals!#REF!,'Budget Summary'!$B14,Pharmaceuticals!BJ:BJ)&gt;0,SUMIF(Pharmaceuticals!#REF!,'Budget Summary'!$B14,Pharmaceuticals!BJ:BJ),"")</f>
        <v>#REF!</v>
      </c>
      <c r="W14" s="114" t="e">
        <f ca="1">IF(SUMIF(Pharmaceuticals!#REF!,'Budget Summary'!$B14,Pharmaceuticals!BL:BL)&gt;0,SUMIF(Pharmaceuticals!#REF!,'Budget Summary'!$B14,Pharmaceuticals!BL:BL),"")</f>
        <v>#REF!</v>
      </c>
      <c r="X14" s="114" t="e">
        <f t="shared" ca="1" si="0"/>
        <v>#REF!</v>
      </c>
    </row>
    <row r="15" spans="1:24" ht="14" x14ac:dyDescent="0.15">
      <c r="A15" s="105" t="str">
        <f ca="1">IFERROR(A14+MATCH(1,OFFSET(CatModules!H$1,A14,0,100,1),0),"")</f>
        <v/>
      </c>
      <c r="B15" s="105" t="str">
        <f t="shared" ca="1" si="1"/>
        <v/>
      </c>
      <c r="C15" s="115" t="str">
        <f ca="1">IFERROR(VLOOKUP(B15,CatModules!B:C,2,FALSE),"")</f>
        <v/>
      </c>
      <c r="D15" s="114" t="e">
        <f ca="1">IF(SUMIF(Pharmaceuticals!#REF!,'Budget Summary'!$B15,Pharmaceuticals!Q:Q)&gt;0,SUMIF(Pharmaceuticals!#REF!,'Budget Summary'!$B15,Pharmaceuticals!Q:Q),"")</f>
        <v>#REF!</v>
      </c>
      <c r="E15" s="114" t="e">
        <f ca="1">IF(SUMIF(Pharmaceuticals!#REF!,'Budget Summary'!$B15,Pharmaceuticals!S:S)&gt;0,SUMIF(Pharmaceuticals!#REF!,'Budget Summary'!$B15,Pharmaceuticals!S:S),"")</f>
        <v>#REF!</v>
      </c>
      <c r="F15" s="114" t="e">
        <f ca="1">IF(SUMIF(Pharmaceuticals!#REF!,'Budget Summary'!$B15,Pharmaceuticals!U:U)&gt;0,SUMIF(Pharmaceuticals!#REF!,'Budget Summary'!$B15,Pharmaceuticals!U:U),"")</f>
        <v>#REF!</v>
      </c>
      <c r="G15" s="114" t="e">
        <f ca="1">IF(SUMIF(Pharmaceuticals!#REF!,'Budget Summary'!$B15,Pharmaceuticals!W:W)&gt;0,SUMIF(Pharmaceuticals!#REF!,'Budget Summary'!$B15,Pharmaceuticals!W:W),"")</f>
        <v>#REF!</v>
      </c>
      <c r="H15" s="114" t="e">
        <f ca="1">IF(SUMIF(Pharmaceuticals!#REF!,'Budget Summary'!$B15,Pharmaceuticals!Y:Y)&gt;0,SUMIF(Pharmaceuticals!#REF!,'Budget Summary'!$B15,Pharmaceuticals!Y:Y),"")</f>
        <v>#REF!</v>
      </c>
      <c r="I15" s="114" t="e">
        <f ca="1">IF(SUMIF(Pharmaceuticals!#REF!,'Budget Summary'!$B15,Pharmaceuticals!AD:AD)&gt;0,SUMIF(Pharmaceuticals!#REF!,'Budget Summary'!$B15,Pharmaceuticals!AD:AD),"")</f>
        <v>#REF!</v>
      </c>
      <c r="J15" s="114" t="e">
        <f ca="1">IF(SUMIF(Pharmaceuticals!#REF!,'Budget Summary'!$B15,Pharmaceuticals!AF:AF)&gt;0,SUMIF(Pharmaceuticals!#REF!,'Budget Summary'!$B15,Pharmaceuticals!AF:AF),"")</f>
        <v>#REF!</v>
      </c>
      <c r="K15" s="114" t="e">
        <f ca="1">IF(SUMIF(Pharmaceuticals!#REF!,'Budget Summary'!$B15,Pharmaceuticals!AH:AH)&gt;0,SUMIF(Pharmaceuticals!#REF!,'Budget Summary'!$B15,Pharmaceuticals!AH:AH),"")</f>
        <v>#REF!</v>
      </c>
      <c r="L15" s="114" t="e">
        <f ca="1">IF(SUMIF(Pharmaceuticals!#REF!,'Budget Summary'!$B15,Pharmaceuticals!AJ:AJ)&gt;0,SUMIF(Pharmaceuticals!#REF!,'Budget Summary'!$B15,Pharmaceuticals!AJ:AJ),"")</f>
        <v>#REF!</v>
      </c>
      <c r="M15" s="114" t="e">
        <f ca="1">IF(SUMIF(Pharmaceuticals!#REF!,'Budget Summary'!$B15,Pharmaceuticals!AL:AL)&gt;0,SUMIF(Pharmaceuticals!#REF!,'Budget Summary'!$B15,Pharmaceuticals!AL:AL),"")</f>
        <v>#REF!</v>
      </c>
      <c r="N15" s="114" t="e">
        <f ca="1">IF(SUMIF(Pharmaceuticals!#REF!,'Budget Summary'!$B15,Pharmaceuticals!AQ:AQ)&gt;0,SUMIF(Pharmaceuticals!#REF!,'Budget Summary'!$B15,Pharmaceuticals!AQ:AQ),"")</f>
        <v>#REF!</v>
      </c>
      <c r="O15" s="114" t="e">
        <f ca="1">IF(SUMIF(Pharmaceuticals!#REF!,'Budget Summary'!$B15,Pharmaceuticals!AS:AS)&gt;0,SUMIF(Pharmaceuticals!#REF!,'Budget Summary'!$B15,Pharmaceuticals!AS:AS),"")</f>
        <v>#REF!</v>
      </c>
      <c r="P15" s="114" t="e">
        <f ca="1">IF(SUMIF(Pharmaceuticals!#REF!,'Budget Summary'!$B15,Pharmaceuticals!AU:AU)&gt;0,SUMIF(Pharmaceuticals!#REF!,'Budget Summary'!$B15,Pharmaceuticals!AU:AU),"")</f>
        <v>#REF!</v>
      </c>
      <c r="Q15" s="114" t="e">
        <f ca="1">IF(SUMIF(Pharmaceuticals!#REF!,'Budget Summary'!$B15,Pharmaceuticals!AW:AW)&gt;0,SUMIF(Pharmaceuticals!#REF!,'Budget Summary'!$B15,Pharmaceuticals!AW:AW),"")</f>
        <v>#REF!</v>
      </c>
      <c r="R15" s="114" t="e">
        <f ca="1">IF(SUMIF(Pharmaceuticals!#REF!,'Budget Summary'!$B15,Pharmaceuticals!AY:AY)&gt;0,SUMIF(Pharmaceuticals!#REF!,'Budget Summary'!$B15,Pharmaceuticals!AY:AY),"")</f>
        <v>#REF!</v>
      </c>
      <c r="S15" s="114" t="e">
        <f ca="1">IF(SUMIF(Pharmaceuticals!#REF!,'Budget Summary'!$B15,Pharmaceuticals!BD:BD)&gt;0,SUMIF(Pharmaceuticals!#REF!,'Budget Summary'!$B15,Pharmaceuticals!BD:BD),"")</f>
        <v>#REF!</v>
      </c>
      <c r="T15" s="114" t="e">
        <f ca="1">IF(SUMIF(Pharmaceuticals!#REF!,'Budget Summary'!$B15,Pharmaceuticals!BF:BF)&gt;0,SUMIF(Pharmaceuticals!#REF!,'Budget Summary'!$B15,Pharmaceuticals!BF:BF),"")</f>
        <v>#REF!</v>
      </c>
      <c r="U15" s="114" t="e">
        <f ca="1">IF(SUMIF(Pharmaceuticals!#REF!,'Budget Summary'!$B15,Pharmaceuticals!BH:BH)&gt;0,SUMIF(Pharmaceuticals!#REF!,'Budget Summary'!$B15,Pharmaceuticals!BH:BH),"")</f>
        <v>#REF!</v>
      </c>
      <c r="V15" s="114" t="e">
        <f ca="1">IF(SUMIF(Pharmaceuticals!#REF!,'Budget Summary'!$B15,Pharmaceuticals!BJ:BJ)&gt;0,SUMIF(Pharmaceuticals!#REF!,'Budget Summary'!$B15,Pharmaceuticals!BJ:BJ),"")</f>
        <v>#REF!</v>
      </c>
      <c r="W15" s="114" t="e">
        <f ca="1">IF(SUMIF(Pharmaceuticals!#REF!,'Budget Summary'!$B15,Pharmaceuticals!BL:BL)&gt;0,SUMIF(Pharmaceuticals!#REF!,'Budget Summary'!$B15,Pharmaceuticals!BL:BL),"")</f>
        <v>#REF!</v>
      </c>
      <c r="X15" s="114" t="e">
        <f t="shared" ca="1" si="0"/>
        <v>#REF!</v>
      </c>
    </row>
    <row r="16" spans="1:24" ht="14" x14ac:dyDescent="0.15">
      <c r="A16" s="105" t="str">
        <f ca="1">IFERROR(A15+MATCH(1,OFFSET(CatModules!H$1,A15,0,100,1),0),"")</f>
        <v/>
      </c>
      <c r="B16" s="105" t="str">
        <f t="shared" ca="1" si="1"/>
        <v/>
      </c>
      <c r="C16" s="115" t="str">
        <f ca="1">IFERROR(VLOOKUP(B16,CatModules!B:C,2,FALSE),"")</f>
        <v/>
      </c>
      <c r="D16" s="114" t="e">
        <f ca="1">IF(SUMIF(Pharmaceuticals!#REF!,'Budget Summary'!$B16,Pharmaceuticals!Q:Q)&gt;0,SUMIF(Pharmaceuticals!#REF!,'Budget Summary'!$B16,Pharmaceuticals!Q:Q),"")</f>
        <v>#REF!</v>
      </c>
      <c r="E16" s="114" t="e">
        <f ca="1">IF(SUMIF(Pharmaceuticals!#REF!,'Budget Summary'!$B16,Pharmaceuticals!S:S)&gt;0,SUMIF(Pharmaceuticals!#REF!,'Budget Summary'!$B16,Pharmaceuticals!S:S),"")</f>
        <v>#REF!</v>
      </c>
      <c r="F16" s="114" t="e">
        <f ca="1">IF(SUMIF(Pharmaceuticals!#REF!,'Budget Summary'!$B16,Pharmaceuticals!U:U)&gt;0,SUMIF(Pharmaceuticals!#REF!,'Budget Summary'!$B16,Pharmaceuticals!U:U),"")</f>
        <v>#REF!</v>
      </c>
      <c r="G16" s="114" t="e">
        <f ca="1">IF(SUMIF(Pharmaceuticals!#REF!,'Budget Summary'!$B16,Pharmaceuticals!W:W)&gt;0,SUMIF(Pharmaceuticals!#REF!,'Budget Summary'!$B16,Pharmaceuticals!W:W),"")</f>
        <v>#REF!</v>
      </c>
      <c r="H16" s="114" t="e">
        <f ca="1">IF(SUMIF(Pharmaceuticals!#REF!,'Budget Summary'!$B16,Pharmaceuticals!Y:Y)&gt;0,SUMIF(Pharmaceuticals!#REF!,'Budget Summary'!$B16,Pharmaceuticals!Y:Y),"")</f>
        <v>#REF!</v>
      </c>
      <c r="I16" s="114" t="e">
        <f ca="1">IF(SUMIF(Pharmaceuticals!#REF!,'Budget Summary'!$B16,Pharmaceuticals!AD:AD)&gt;0,SUMIF(Pharmaceuticals!#REF!,'Budget Summary'!$B16,Pharmaceuticals!AD:AD),"")</f>
        <v>#REF!</v>
      </c>
      <c r="J16" s="114" t="e">
        <f ca="1">IF(SUMIF(Pharmaceuticals!#REF!,'Budget Summary'!$B16,Pharmaceuticals!AF:AF)&gt;0,SUMIF(Pharmaceuticals!#REF!,'Budget Summary'!$B16,Pharmaceuticals!AF:AF),"")</f>
        <v>#REF!</v>
      </c>
      <c r="K16" s="114" t="e">
        <f ca="1">IF(SUMIF(Pharmaceuticals!#REF!,'Budget Summary'!$B16,Pharmaceuticals!AH:AH)&gt;0,SUMIF(Pharmaceuticals!#REF!,'Budget Summary'!$B16,Pharmaceuticals!AH:AH),"")</f>
        <v>#REF!</v>
      </c>
      <c r="L16" s="114" t="e">
        <f ca="1">IF(SUMIF(Pharmaceuticals!#REF!,'Budget Summary'!$B16,Pharmaceuticals!AJ:AJ)&gt;0,SUMIF(Pharmaceuticals!#REF!,'Budget Summary'!$B16,Pharmaceuticals!AJ:AJ),"")</f>
        <v>#REF!</v>
      </c>
      <c r="M16" s="114" t="e">
        <f ca="1">IF(SUMIF(Pharmaceuticals!#REF!,'Budget Summary'!$B16,Pharmaceuticals!AL:AL)&gt;0,SUMIF(Pharmaceuticals!#REF!,'Budget Summary'!$B16,Pharmaceuticals!AL:AL),"")</f>
        <v>#REF!</v>
      </c>
      <c r="N16" s="114" t="e">
        <f ca="1">IF(SUMIF(Pharmaceuticals!#REF!,'Budget Summary'!$B16,Pharmaceuticals!AQ:AQ)&gt;0,SUMIF(Pharmaceuticals!#REF!,'Budget Summary'!$B16,Pharmaceuticals!AQ:AQ),"")</f>
        <v>#REF!</v>
      </c>
      <c r="O16" s="114" t="e">
        <f ca="1">IF(SUMIF(Pharmaceuticals!#REF!,'Budget Summary'!$B16,Pharmaceuticals!AS:AS)&gt;0,SUMIF(Pharmaceuticals!#REF!,'Budget Summary'!$B16,Pharmaceuticals!AS:AS),"")</f>
        <v>#REF!</v>
      </c>
      <c r="P16" s="114" t="e">
        <f ca="1">IF(SUMIF(Pharmaceuticals!#REF!,'Budget Summary'!$B16,Pharmaceuticals!AU:AU)&gt;0,SUMIF(Pharmaceuticals!#REF!,'Budget Summary'!$B16,Pharmaceuticals!AU:AU),"")</f>
        <v>#REF!</v>
      </c>
      <c r="Q16" s="114" t="e">
        <f ca="1">IF(SUMIF(Pharmaceuticals!#REF!,'Budget Summary'!$B16,Pharmaceuticals!AW:AW)&gt;0,SUMIF(Pharmaceuticals!#REF!,'Budget Summary'!$B16,Pharmaceuticals!AW:AW),"")</f>
        <v>#REF!</v>
      </c>
      <c r="R16" s="114" t="e">
        <f ca="1">IF(SUMIF(Pharmaceuticals!#REF!,'Budget Summary'!$B16,Pharmaceuticals!AY:AY)&gt;0,SUMIF(Pharmaceuticals!#REF!,'Budget Summary'!$B16,Pharmaceuticals!AY:AY),"")</f>
        <v>#REF!</v>
      </c>
      <c r="S16" s="114" t="e">
        <f ca="1">IF(SUMIF(Pharmaceuticals!#REF!,'Budget Summary'!$B16,Pharmaceuticals!BD:BD)&gt;0,SUMIF(Pharmaceuticals!#REF!,'Budget Summary'!$B16,Pharmaceuticals!BD:BD),"")</f>
        <v>#REF!</v>
      </c>
      <c r="T16" s="114" t="e">
        <f ca="1">IF(SUMIF(Pharmaceuticals!#REF!,'Budget Summary'!$B16,Pharmaceuticals!BF:BF)&gt;0,SUMIF(Pharmaceuticals!#REF!,'Budget Summary'!$B16,Pharmaceuticals!BF:BF),"")</f>
        <v>#REF!</v>
      </c>
      <c r="U16" s="114" t="e">
        <f ca="1">IF(SUMIF(Pharmaceuticals!#REF!,'Budget Summary'!$B16,Pharmaceuticals!BH:BH)&gt;0,SUMIF(Pharmaceuticals!#REF!,'Budget Summary'!$B16,Pharmaceuticals!BH:BH),"")</f>
        <v>#REF!</v>
      </c>
      <c r="V16" s="114" t="e">
        <f ca="1">IF(SUMIF(Pharmaceuticals!#REF!,'Budget Summary'!$B16,Pharmaceuticals!BJ:BJ)&gt;0,SUMIF(Pharmaceuticals!#REF!,'Budget Summary'!$B16,Pharmaceuticals!BJ:BJ),"")</f>
        <v>#REF!</v>
      </c>
      <c r="W16" s="114" t="e">
        <f ca="1">IF(SUMIF(Pharmaceuticals!#REF!,'Budget Summary'!$B16,Pharmaceuticals!BL:BL)&gt;0,SUMIF(Pharmaceuticals!#REF!,'Budget Summary'!$B16,Pharmaceuticals!BL:BL),"")</f>
        <v>#REF!</v>
      </c>
      <c r="X16" s="114" t="e">
        <f t="shared" ca="1" si="0"/>
        <v>#REF!</v>
      </c>
    </row>
    <row r="17" spans="1:24" ht="14" x14ac:dyDescent="0.15">
      <c r="A17" s="105" t="str">
        <f ca="1">IFERROR(A16+MATCH(1,OFFSET(CatModules!H$1,A16,0,100,1),0),"")</f>
        <v/>
      </c>
      <c r="B17" s="105" t="str">
        <f t="shared" ca="1" si="1"/>
        <v/>
      </c>
      <c r="C17" s="115" t="str">
        <f ca="1">IFERROR(VLOOKUP(B17,CatModules!B:C,2,FALSE),"")</f>
        <v/>
      </c>
      <c r="D17" s="114" t="e">
        <f ca="1">IF(SUMIF(Pharmaceuticals!#REF!,'Budget Summary'!$B17,Pharmaceuticals!Q:Q)&gt;0,SUMIF(Pharmaceuticals!#REF!,'Budget Summary'!$B17,Pharmaceuticals!Q:Q),"")</f>
        <v>#REF!</v>
      </c>
      <c r="E17" s="114" t="e">
        <f ca="1">IF(SUMIF(Pharmaceuticals!#REF!,'Budget Summary'!$B17,Pharmaceuticals!S:S)&gt;0,SUMIF(Pharmaceuticals!#REF!,'Budget Summary'!$B17,Pharmaceuticals!S:S),"")</f>
        <v>#REF!</v>
      </c>
      <c r="F17" s="114" t="e">
        <f ca="1">IF(SUMIF(Pharmaceuticals!#REF!,'Budget Summary'!$B17,Pharmaceuticals!U:U)&gt;0,SUMIF(Pharmaceuticals!#REF!,'Budget Summary'!$B17,Pharmaceuticals!U:U),"")</f>
        <v>#REF!</v>
      </c>
      <c r="G17" s="114" t="e">
        <f ca="1">IF(SUMIF(Pharmaceuticals!#REF!,'Budget Summary'!$B17,Pharmaceuticals!W:W)&gt;0,SUMIF(Pharmaceuticals!#REF!,'Budget Summary'!$B17,Pharmaceuticals!W:W),"")</f>
        <v>#REF!</v>
      </c>
      <c r="H17" s="114" t="e">
        <f ca="1">IF(SUMIF(Pharmaceuticals!#REF!,'Budget Summary'!$B17,Pharmaceuticals!Y:Y)&gt;0,SUMIF(Pharmaceuticals!#REF!,'Budget Summary'!$B17,Pharmaceuticals!Y:Y),"")</f>
        <v>#REF!</v>
      </c>
      <c r="I17" s="114" t="e">
        <f ca="1">IF(SUMIF(Pharmaceuticals!#REF!,'Budget Summary'!$B17,Pharmaceuticals!AD:AD)&gt;0,SUMIF(Pharmaceuticals!#REF!,'Budget Summary'!$B17,Pharmaceuticals!AD:AD),"")</f>
        <v>#REF!</v>
      </c>
      <c r="J17" s="114" t="e">
        <f ca="1">IF(SUMIF(Pharmaceuticals!#REF!,'Budget Summary'!$B17,Pharmaceuticals!AF:AF)&gt;0,SUMIF(Pharmaceuticals!#REF!,'Budget Summary'!$B17,Pharmaceuticals!AF:AF),"")</f>
        <v>#REF!</v>
      </c>
      <c r="K17" s="114" t="e">
        <f ca="1">IF(SUMIF(Pharmaceuticals!#REF!,'Budget Summary'!$B17,Pharmaceuticals!AH:AH)&gt;0,SUMIF(Pharmaceuticals!#REF!,'Budget Summary'!$B17,Pharmaceuticals!AH:AH),"")</f>
        <v>#REF!</v>
      </c>
      <c r="L17" s="114" t="e">
        <f ca="1">IF(SUMIF(Pharmaceuticals!#REF!,'Budget Summary'!$B17,Pharmaceuticals!AJ:AJ)&gt;0,SUMIF(Pharmaceuticals!#REF!,'Budget Summary'!$B17,Pharmaceuticals!AJ:AJ),"")</f>
        <v>#REF!</v>
      </c>
      <c r="M17" s="114" t="e">
        <f ca="1">IF(SUMIF(Pharmaceuticals!#REF!,'Budget Summary'!$B17,Pharmaceuticals!AL:AL)&gt;0,SUMIF(Pharmaceuticals!#REF!,'Budget Summary'!$B17,Pharmaceuticals!AL:AL),"")</f>
        <v>#REF!</v>
      </c>
      <c r="N17" s="114" t="e">
        <f ca="1">IF(SUMIF(Pharmaceuticals!#REF!,'Budget Summary'!$B17,Pharmaceuticals!AQ:AQ)&gt;0,SUMIF(Pharmaceuticals!#REF!,'Budget Summary'!$B17,Pharmaceuticals!AQ:AQ),"")</f>
        <v>#REF!</v>
      </c>
      <c r="O17" s="114" t="e">
        <f ca="1">IF(SUMIF(Pharmaceuticals!#REF!,'Budget Summary'!$B17,Pharmaceuticals!AS:AS)&gt;0,SUMIF(Pharmaceuticals!#REF!,'Budget Summary'!$B17,Pharmaceuticals!AS:AS),"")</f>
        <v>#REF!</v>
      </c>
      <c r="P17" s="114" t="e">
        <f ca="1">IF(SUMIF(Pharmaceuticals!#REF!,'Budget Summary'!$B17,Pharmaceuticals!AU:AU)&gt;0,SUMIF(Pharmaceuticals!#REF!,'Budget Summary'!$B17,Pharmaceuticals!AU:AU),"")</f>
        <v>#REF!</v>
      </c>
      <c r="Q17" s="114" t="e">
        <f ca="1">IF(SUMIF(Pharmaceuticals!#REF!,'Budget Summary'!$B17,Pharmaceuticals!AW:AW)&gt;0,SUMIF(Pharmaceuticals!#REF!,'Budget Summary'!$B17,Pharmaceuticals!AW:AW),"")</f>
        <v>#REF!</v>
      </c>
      <c r="R17" s="114" t="e">
        <f ca="1">IF(SUMIF(Pharmaceuticals!#REF!,'Budget Summary'!$B17,Pharmaceuticals!AY:AY)&gt;0,SUMIF(Pharmaceuticals!#REF!,'Budget Summary'!$B17,Pharmaceuticals!AY:AY),"")</f>
        <v>#REF!</v>
      </c>
      <c r="S17" s="114" t="e">
        <f ca="1">IF(SUMIF(Pharmaceuticals!#REF!,'Budget Summary'!$B17,Pharmaceuticals!BD:BD)&gt;0,SUMIF(Pharmaceuticals!#REF!,'Budget Summary'!$B17,Pharmaceuticals!BD:BD),"")</f>
        <v>#REF!</v>
      </c>
      <c r="T17" s="114" t="e">
        <f ca="1">IF(SUMIF(Pharmaceuticals!#REF!,'Budget Summary'!$B17,Pharmaceuticals!BF:BF)&gt;0,SUMIF(Pharmaceuticals!#REF!,'Budget Summary'!$B17,Pharmaceuticals!BF:BF),"")</f>
        <v>#REF!</v>
      </c>
      <c r="U17" s="114" t="e">
        <f ca="1">IF(SUMIF(Pharmaceuticals!#REF!,'Budget Summary'!$B17,Pharmaceuticals!BH:BH)&gt;0,SUMIF(Pharmaceuticals!#REF!,'Budget Summary'!$B17,Pharmaceuticals!BH:BH),"")</f>
        <v>#REF!</v>
      </c>
      <c r="V17" s="114" t="e">
        <f ca="1">IF(SUMIF(Pharmaceuticals!#REF!,'Budget Summary'!$B17,Pharmaceuticals!BJ:BJ)&gt;0,SUMIF(Pharmaceuticals!#REF!,'Budget Summary'!$B17,Pharmaceuticals!BJ:BJ),"")</f>
        <v>#REF!</v>
      </c>
      <c r="W17" s="114" t="e">
        <f ca="1">IF(SUMIF(Pharmaceuticals!#REF!,'Budget Summary'!$B17,Pharmaceuticals!BL:BL)&gt;0,SUMIF(Pharmaceuticals!#REF!,'Budget Summary'!$B17,Pharmaceuticals!BL:BL),"")</f>
        <v>#REF!</v>
      </c>
      <c r="X17" s="114" t="e">
        <f t="shared" ca="1" si="0"/>
        <v>#REF!</v>
      </c>
    </row>
    <row r="18" spans="1:24" ht="14" x14ac:dyDescent="0.15">
      <c r="A18" s="105" t="str">
        <f ca="1">IFERROR(A17+MATCH(1,OFFSET(CatModules!H$1,A17,0,100,1),0),"")</f>
        <v/>
      </c>
      <c r="B18" s="105" t="str">
        <f t="shared" ca="1" si="1"/>
        <v/>
      </c>
      <c r="C18" s="115" t="str">
        <f ca="1">IFERROR(VLOOKUP(B18,CatModules!B:C,2,FALSE),"")</f>
        <v/>
      </c>
      <c r="D18" s="114" t="e">
        <f ca="1">IF(SUMIF(Pharmaceuticals!#REF!,'Budget Summary'!$B18,Pharmaceuticals!Q:Q)&gt;0,SUMIF(Pharmaceuticals!#REF!,'Budget Summary'!$B18,Pharmaceuticals!Q:Q),"")</f>
        <v>#REF!</v>
      </c>
      <c r="E18" s="114" t="e">
        <f ca="1">IF(SUMIF(Pharmaceuticals!#REF!,'Budget Summary'!$B18,Pharmaceuticals!S:S)&gt;0,SUMIF(Pharmaceuticals!#REF!,'Budget Summary'!$B18,Pharmaceuticals!S:S),"")</f>
        <v>#REF!</v>
      </c>
      <c r="F18" s="114" t="e">
        <f ca="1">IF(SUMIF(Pharmaceuticals!#REF!,'Budget Summary'!$B18,Pharmaceuticals!U:U)&gt;0,SUMIF(Pharmaceuticals!#REF!,'Budget Summary'!$B18,Pharmaceuticals!U:U),"")</f>
        <v>#REF!</v>
      </c>
      <c r="G18" s="114" t="e">
        <f ca="1">IF(SUMIF(Pharmaceuticals!#REF!,'Budget Summary'!$B18,Pharmaceuticals!W:W)&gt;0,SUMIF(Pharmaceuticals!#REF!,'Budget Summary'!$B18,Pharmaceuticals!W:W),"")</f>
        <v>#REF!</v>
      </c>
      <c r="H18" s="114" t="e">
        <f ca="1">IF(SUMIF(Pharmaceuticals!#REF!,'Budget Summary'!$B18,Pharmaceuticals!Y:Y)&gt;0,SUMIF(Pharmaceuticals!#REF!,'Budget Summary'!$B18,Pharmaceuticals!Y:Y),"")</f>
        <v>#REF!</v>
      </c>
      <c r="I18" s="114" t="e">
        <f ca="1">IF(SUMIF(Pharmaceuticals!#REF!,'Budget Summary'!$B18,Pharmaceuticals!AD:AD)&gt;0,SUMIF(Pharmaceuticals!#REF!,'Budget Summary'!$B18,Pharmaceuticals!AD:AD),"")</f>
        <v>#REF!</v>
      </c>
      <c r="J18" s="114" t="e">
        <f ca="1">IF(SUMIF(Pharmaceuticals!#REF!,'Budget Summary'!$B18,Pharmaceuticals!AF:AF)&gt;0,SUMIF(Pharmaceuticals!#REF!,'Budget Summary'!$B18,Pharmaceuticals!AF:AF),"")</f>
        <v>#REF!</v>
      </c>
      <c r="K18" s="114" t="e">
        <f ca="1">IF(SUMIF(Pharmaceuticals!#REF!,'Budget Summary'!$B18,Pharmaceuticals!AH:AH)&gt;0,SUMIF(Pharmaceuticals!#REF!,'Budget Summary'!$B18,Pharmaceuticals!AH:AH),"")</f>
        <v>#REF!</v>
      </c>
      <c r="L18" s="114" t="e">
        <f ca="1">IF(SUMIF(Pharmaceuticals!#REF!,'Budget Summary'!$B18,Pharmaceuticals!AJ:AJ)&gt;0,SUMIF(Pharmaceuticals!#REF!,'Budget Summary'!$B18,Pharmaceuticals!AJ:AJ),"")</f>
        <v>#REF!</v>
      </c>
      <c r="M18" s="114" t="e">
        <f ca="1">IF(SUMIF(Pharmaceuticals!#REF!,'Budget Summary'!$B18,Pharmaceuticals!AL:AL)&gt;0,SUMIF(Pharmaceuticals!#REF!,'Budget Summary'!$B18,Pharmaceuticals!AL:AL),"")</f>
        <v>#REF!</v>
      </c>
      <c r="N18" s="114" t="e">
        <f ca="1">IF(SUMIF(Pharmaceuticals!#REF!,'Budget Summary'!$B18,Pharmaceuticals!AQ:AQ)&gt;0,SUMIF(Pharmaceuticals!#REF!,'Budget Summary'!$B18,Pharmaceuticals!AQ:AQ),"")</f>
        <v>#REF!</v>
      </c>
      <c r="O18" s="114" t="e">
        <f ca="1">IF(SUMIF(Pharmaceuticals!#REF!,'Budget Summary'!$B18,Pharmaceuticals!AS:AS)&gt;0,SUMIF(Pharmaceuticals!#REF!,'Budget Summary'!$B18,Pharmaceuticals!AS:AS),"")</f>
        <v>#REF!</v>
      </c>
      <c r="P18" s="114" t="e">
        <f ca="1">IF(SUMIF(Pharmaceuticals!#REF!,'Budget Summary'!$B18,Pharmaceuticals!AU:AU)&gt;0,SUMIF(Pharmaceuticals!#REF!,'Budget Summary'!$B18,Pharmaceuticals!AU:AU),"")</f>
        <v>#REF!</v>
      </c>
      <c r="Q18" s="114" t="e">
        <f ca="1">IF(SUMIF(Pharmaceuticals!#REF!,'Budget Summary'!$B18,Pharmaceuticals!AW:AW)&gt;0,SUMIF(Pharmaceuticals!#REF!,'Budget Summary'!$B18,Pharmaceuticals!AW:AW),"")</f>
        <v>#REF!</v>
      </c>
      <c r="R18" s="114" t="e">
        <f ca="1">IF(SUMIF(Pharmaceuticals!#REF!,'Budget Summary'!$B18,Pharmaceuticals!AY:AY)&gt;0,SUMIF(Pharmaceuticals!#REF!,'Budget Summary'!$B18,Pharmaceuticals!AY:AY),"")</f>
        <v>#REF!</v>
      </c>
      <c r="S18" s="114" t="e">
        <f ca="1">IF(SUMIF(Pharmaceuticals!#REF!,'Budget Summary'!$B18,Pharmaceuticals!BD:BD)&gt;0,SUMIF(Pharmaceuticals!#REF!,'Budget Summary'!$B18,Pharmaceuticals!BD:BD),"")</f>
        <v>#REF!</v>
      </c>
      <c r="T18" s="114" t="e">
        <f ca="1">IF(SUMIF(Pharmaceuticals!#REF!,'Budget Summary'!$B18,Pharmaceuticals!BF:BF)&gt;0,SUMIF(Pharmaceuticals!#REF!,'Budget Summary'!$B18,Pharmaceuticals!BF:BF),"")</f>
        <v>#REF!</v>
      </c>
      <c r="U18" s="114" t="e">
        <f ca="1">IF(SUMIF(Pharmaceuticals!#REF!,'Budget Summary'!$B18,Pharmaceuticals!BH:BH)&gt;0,SUMIF(Pharmaceuticals!#REF!,'Budget Summary'!$B18,Pharmaceuticals!BH:BH),"")</f>
        <v>#REF!</v>
      </c>
      <c r="V18" s="114" t="e">
        <f ca="1">IF(SUMIF(Pharmaceuticals!#REF!,'Budget Summary'!$B18,Pharmaceuticals!BJ:BJ)&gt;0,SUMIF(Pharmaceuticals!#REF!,'Budget Summary'!$B18,Pharmaceuticals!BJ:BJ),"")</f>
        <v>#REF!</v>
      </c>
      <c r="W18" s="114" t="e">
        <f ca="1">IF(SUMIF(Pharmaceuticals!#REF!,'Budget Summary'!$B18,Pharmaceuticals!BL:BL)&gt;0,SUMIF(Pharmaceuticals!#REF!,'Budget Summary'!$B18,Pharmaceuticals!BL:BL),"")</f>
        <v>#REF!</v>
      </c>
      <c r="X18" s="114" t="e">
        <f t="shared" ca="1" si="0"/>
        <v>#REF!</v>
      </c>
    </row>
    <row r="19" spans="1:24" ht="14" x14ac:dyDescent="0.15">
      <c r="A19" s="105" t="str">
        <f ca="1">IFERROR(A18+MATCH(1,OFFSET(CatModules!H$1,A18,0,100,1),0),"")</f>
        <v/>
      </c>
      <c r="B19" s="105" t="str">
        <f t="shared" ca="1" si="1"/>
        <v/>
      </c>
      <c r="C19" s="115" t="str">
        <f ca="1">IFERROR(VLOOKUP(B19,CatModules!B:C,2,FALSE),"")</f>
        <v/>
      </c>
      <c r="D19" s="114" t="e">
        <f ca="1">IF(SUMIF(Pharmaceuticals!#REF!,'Budget Summary'!$B19,Pharmaceuticals!Q:Q)&gt;0,SUMIF(Pharmaceuticals!#REF!,'Budget Summary'!$B19,Pharmaceuticals!Q:Q),"")</f>
        <v>#REF!</v>
      </c>
      <c r="E19" s="114" t="e">
        <f ca="1">IF(SUMIF(Pharmaceuticals!#REF!,'Budget Summary'!$B19,Pharmaceuticals!S:S)&gt;0,SUMIF(Pharmaceuticals!#REF!,'Budget Summary'!$B19,Pharmaceuticals!S:S),"")</f>
        <v>#REF!</v>
      </c>
      <c r="F19" s="114" t="e">
        <f ca="1">IF(SUMIF(Pharmaceuticals!#REF!,'Budget Summary'!$B19,Pharmaceuticals!U:U)&gt;0,SUMIF(Pharmaceuticals!#REF!,'Budget Summary'!$B19,Pharmaceuticals!U:U),"")</f>
        <v>#REF!</v>
      </c>
      <c r="G19" s="114" t="e">
        <f ca="1">IF(SUMIF(Pharmaceuticals!#REF!,'Budget Summary'!$B19,Pharmaceuticals!W:W)&gt;0,SUMIF(Pharmaceuticals!#REF!,'Budget Summary'!$B19,Pharmaceuticals!W:W),"")</f>
        <v>#REF!</v>
      </c>
      <c r="H19" s="114" t="e">
        <f ca="1">IF(SUMIF(Pharmaceuticals!#REF!,'Budget Summary'!$B19,Pharmaceuticals!Y:Y)&gt;0,SUMIF(Pharmaceuticals!#REF!,'Budget Summary'!$B19,Pharmaceuticals!Y:Y),"")</f>
        <v>#REF!</v>
      </c>
      <c r="I19" s="114" t="e">
        <f ca="1">IF(SUMIF(Pharmaceuticals!#REF!,'Budget Summary'!$B19,Pharmaceuticals!AD:AD)&gt;0,SUMIF(Pharmaceuticals!#REF!,'Budget Summary'!$B19,Pharmaceuticals!AD:AD),"")</f>
        <v>#REF!</v>
      </c>
      <c r="J19" s="114" t="e">
        <f ca="1">IF(SUMIF(Pharmaceuticals!#REF!,'Budget Summary'!$B19,Pharmaceuticals!AF:AF)&gt;0,SUMIF(Pharmaceuticals!#REF!,'Budget Summary'!$B19,Pharmaceuticals!AF:AF),"")</f>
        <v>#REF!</v>
      </c>
      <c r="K19" s="114" t="e">
        <f ca="1">IF(SUMIF(Pharmaceuticals!#REF!,'Budget Summary'!$B19,Pharmaceuticals!AH:AH)&gt;0,SUMIF(Pharmaceuticals!#REF!,'Budget Summary'!$B19,Pharmaceuticals!AH:AH),"")</f>
        <v>#REF!</v>
      </c>
      <c r="L19" s="114" t="e">
        <f ca="1">IF(SUMIF(Pharmaceuticals!#REF!,'Budget Summary'!$B19,Pharmaceuticals!AJ:AJ)&gt;0,SUMIF(Pharmaceuticals!#REF!,'Budget Summary'!$B19,Pharmaceuticals!AJ:AJ),"")</f>
        <v>#REF!</v>
      </c>
      <c r="M19" s="114" t="e">
        <f ca="1">IF(SUMIF(Pharmaceuticals!#REF!,'Budget Summary'!$B19,Pharmaceuticals!AL:AL)&gt;0,SUMIF(Pharmaceuticals!#REF!,'Budget Summary'!$B19,Pharmaceuticals!AL:AL),"")</f>
        <v>#REF!</v>
      </c>
      <c r="N19" s="114" t="e">
        <f ca="1">IF(SUMIF(Pharmaceuticals!#REF!,'Budget Summary'!$B19,Pharmaceuticals!AQ:AQ)&gt;0,SUMIF(Pharmaceuticals!#REF!,'Budget Summary'!$B19,Pharmaceuticals!AQ:AQ),"")</f>
        <v>#REF!</v>
      </c>
      <c r="O19" s="114" t="e">
        <f ca="1">IF(SUMIF(Pharmaceuticals!#REF!,'Budget Summary'!$B19,Pharmaceuticals!AS:AS)&gt;0,SUMIF(Pharmaceuticals!#REF!,'Budget Summary'!$B19,Pharmaceuticals!AS:AS),"")</f>
        <v>#REF!</v>
      </c>
      <c r="P19" s="114" t="e">
        <f ca="1">IF(SUMIF(Pharmaceuticals!#REF!,'Budget Summary'!$B19,Pharmaceuticals!AU:AU)&gt;0,SUMIF(Pharmaceuticals!#REF!,'Budget Summary'!$B19,Pharmaceuticals!AU:AU),"")</f>
        <v>#REF!</v>
      </c>
      <c r="Q19" s="114" t="e">
        <f ca="1">IF(SUMIF(Pharmaceuticals!#REF!,'Budget Summary'!$B19,Pharmaceuticals!AW:AW)&gt;0,SUMIF(Pharmaceuticals!#REF!,'Budget Summary'!$B19,Pharmaceuticals!AW:AW),"")</f>
        <v>#REF!</v>
      </c>
      <c r="R19" s="114" t="e">
        <f ca="1">IF(SUMIF(Pharmaceuticals!#REF!,'Budget Summary'!$B19,Pharmaceuticals!AY:AY)&gt;0,SUMIF(Pharmaceuticals!#REF!,'Budget Summary'!$B19,Pharmaceuticals!AY:AY),"")</f>
        <v>#REF!</v>
      </c>
      <c r="S19" s="114" t="e">
        <f ca="1">IF(SUMIF(Pharmaceuticals!#REF!,'Budget Summary'!$B19,Pharmaceuticals!BD:BD)&gt;0,SUMIF(Pharmaceuticals!#REF!,'Budget Summary'!$B19,Pharmaceuticals!BD:BD),"")</f>
        <v>#REF!</v>
      </c>
      <c r="T19" s="114" t="e">
        <f ca="1">IF(SUMIF(Pharmaceuticals!#REF!,'Budget Summary'!$B19,Pharmaceuticals!BF:BF)&gt;0,SUMIF(Pharmaceuticals!#REF!,'Budget Summary'!$B19,Pharmaceuticals!BF:BF),"")</f>
        <v>#REF!</v>
      </c>
      <c r="U19" s="114" t="e">
        <f ca="1">IF(SUMIF(Pharmaceuticals!#REF!,'Budget Summary'!$B19,Pharmaceuticals!BH:BH)&gt;0,SUMIF(Pharmaceuticals!#REF!,'Budget Summary'!$B19,Pharmaceuticals!BH:BH),"")</f>
        <v>#REF!</v>
      </c>
      <c r="V19" s="114" t="e">
        <f ca="1">IF(SUMIF(Pharmaceuticals!#REF!,'Budget Summary'!$B19,Pharmaceuticals!BJ:BJ)&gt;0,SUMIF(Pharmaceuticals!#REF!,'Budget Summary'!$B19,Pharmaceuticals!BJ:BJ),"")</f>
        <v>#REF!</v>
      </c>
      <c r="W19" s="114" t="e">
        <f ca="1">IF(SUMIF(Pharmaceuticals!#REF!,'Budget Summary'!$B19,Pharmaceuticals!BL:BL)&gt;0,SUMIF(Pharmaceuticals!#REF!,'Budget Summary'!$B19,Pharmaceuticals!BL:BL),"")</f>
        <v>#REF!</v>
      </c>
      <c r="X19" s="114" t="e">
        <f t="shared" ca="1" si="0"/>
        <v>#REF!</v>
      </c>
    </row>
    <row r="20" spans="1:24" ht="14" x14ac:dyDescent="0.15">
      <c r="A20" s="105" t="str">
        <f ca="1">IFERROR(A19+MATCH(1,OFFSET(CatModules!H$1,A19,0,100,1),0),"")</f>
        <v/>
      </c>
      <c r="B20" s="105" t="str">
        <f t="shared" ca="1" si="1"/>
        <v/>
      </c>
      <c r="C20" s="115" t="str">
        <f ca="1">IFERROR(VLOOKUP(B20,CatModules!B:C,2,FALSE),"")</f>
        <v/>
      </c>
      <c r="D20" s="114" t="e">
        <f ca="1">IF(SUMIF(Pharmaceuticals!#REF!,'Budget Summary'!$B20,Pharmaceuticals!Q:Q)&gt;0,SUMIF(Pharmaceuticals!#REF!,'Budget Summary'!$B20,Pharmaceuticals!Q:Q),"")</f>
        <v>#REF!</v>
      </c>
      <c r="E20" s="114" t="e">
        <f ca="1">IF(SUMIF(Pharmaceuticals!#REF!,'Budget Summary'!$B20,Pharmaceuticals!S:S)&gt;0,SUMIF(Pharmaceuticals!#REF!,'Budget Summary'!$B20,Pharmaceuticals!S:S),"")</f>
        <v>#REF!</v>
      </c>
      <c r="F20" s="114" t="e">
        <f ca="1">IF(SUMIF(Pharmaceuticals!#REF!,'Budget Summary'!$B20,Pharmaceuticals!U:U)&gt;0,SUMIF(Pharmaceuticals!#REF!,'Budget Summary'!$B20,Pharmaceuticals!U:U),"")</f>
        <v>#REF!</v>
      </c>
      <c r="G20" s="114" t="e">
        <f ca="1">IF(SUMIF(Pharmaceuticals!#REF!,'Budget Summary'!$B20,Pharmaceuticals!W:W)&gt;0,SUMIF(Pharmaceuticals!#REF!,'Budget Summary'!$B20,Pharmaceuticals!W:W),"")</f>
        <v>#REF!</v>
      </c>
      <c r="H20" s="114" t="e">
        <f ca="1">IF(SUMIF(Pharmaceuticals!#REF!,'Budget Summary'!$B20,Pharmaceuticals!Y:Y)&gt;0,SUMIF(Pharmaceuticals!#REF!,'Budget Summary'!$B20,Pharmaceuticals!Y:Y),"")</f>
        <v>#REF!</v>
      </c>
      <c r="I20" s="114" t="e">
        <f ca="1">IF(SUMIF(Pharmaceuticals!#REF!,'Budget Summary'!$B20,Pharmaceuticals!AD:AD)&gt;0,SUMIF(Pharmaceuticals!#REF!,'Budget Summary'!$B20,Pharmaceuticals!AD:AD),"")</f>
        <v>#REF!</v>
      </c>
      <c r="J20" s="114" t="e">
        <f ca="1">IF(SUMIF(Pharmaceuticals!#REF!,'Budget Summary'!$B20,Pharmaceuticals!AF:AF)&gt;0,SUMIF(Pharmaceuticals!#REF!,'Budget Summary'!$B20,Pharmaceuticals!AF:AF),"")</f>
        <v>#REF!</v>
      </c>
      <c r="K20" s="114" t="e">
        <f ca="1">IF(SUMIF(Pharmaceuticals!#REF!,'Budget Summary'!$B20,Pharmaceuticals!AH:AH)&gt;0,SUMIF(Pharmaceuticals!#REF!,'Budget Summary'!$B20,Pharmaceuticals!AH:AH),"")</f>
        <v>#REF!</v>
      </c>
      <c r="L20" s="114" t="e">
        <f ca="1">IF(SUMIF(Pharmaceuticals!#REF!,'Budget Summary'!$B20,Pharmaceuticals!AJ:AJ)&gt;0,SUMIF(Pharmaceuticals!#REF!,'Budget Summary'!$B20,Pharmaceuticals!AJ:AJ),"")</f>
        <v>#REF!</v>
      </c>
      <c r="M20" s="114" t="e">
        <f ca="1">IF(SUMIF(Pharmaceuticals!#REF!,'Budget Summary'!$B20,Pharmaceuticals!AL:AL)&gt;0,SUMIF(Pharmaceuticals!#REF!,'Budget Summary'!$B20,Pharmaceuticals!AL:AL),"")</f>
        <v>#REF!</v>
      </c>
      <c r="N20" s="114" t="e">
        <f ca="1">IF(SUMIF(Pharmaceuticals!#REF!,'Budget Summary'!$B20,Pharmaceuticals!AQ:AQ)&gt;0,SUMIF(Pharmaceuticals!#REF!,'Budget Summary'!$B20,Pharmaceuticals!AQ:AQ),"")</f>
        <v>#REF!</v>
      </c>
      <c r="O20" s="114" t="e">
        <f ca="1">IF(SUMIF(Pharmaceuticals!#REF!,'Budget Summary'!$B20,Pharmaceuticals!AS:AS)&gt;0,SUMIF(Pharmaceuticals!#REF!,'Budget Summary'!$B20,Pharmaceuticals!AS:AS),"")</f>
        <v>#REF!</v>
      </c>
      <c r="P20" s="114" t="e">
        <f ca="1">IF(SUMIF(Pharmaceuticals!#REF!,'Budget Summary'!$B20,Pharmaceuticals!AU:AU)&gt;0,SUMIF(Pharmaceuticals!#REF!,'Budget Summary'!$B20,Pharmaceuticals!AU:AU),"")</f>
        <v>#REF!</v>
      </c>
      <c r="Q20" s="114" t="e">
        <f ca="1">IF(SUMIF(Pharmaceuticals!#REF!,'Budget Summary'!$B20,Pharmaceuticals!AW:AW)&gt;0,SUMIF(Pharmaceuticals!#REF!,'Budget Summary'!$B20,Pharmaceuticals!AW:AW),"")</f>
        <v>#REF!</v>
      </c>
      <c r="R20" s="114" t="e">
        <f ca="1">IF(SUMIF(Pharmaceuticals!#REF!,'Budget Summary'!$B20,Pharmaceuticals!AY:AY)&gt;0,SUMIF(Pharmaceuticals!#REF!,'Budget Summary'!$B20,Pharmaceuticals!AY:AY),"")</f>
        <v>#REF!</v>
      </c>
      <c r="S20" s="114" t="e">
        <f ca="1">IF(SUMIF(Pharmaceuticals!#REF!,'Budget Summary'!$B20,Pharmaceuticals!BD:BD)&gt;0,SUMIF(Pharmaceuticals!#REF!,'Budget Summary'!$B20,Pharmaceuticals!BD:BD),"")</f>
        <v>#REF!</v>
      </c>
      <c r="T20" s="114" t="e">
        <f ca="1">IF(SUMIF(Pharmaceuticals!#REF!,'Budget Summary'!$B20,Pharmaceuticals!BF:BF)&gt;0,SUMIF(Pharmaceuticals!#REF!,'Budget Summary'!$B20,Pharmaceuticals!BF:BF),"")</f>
        <v>#REF!</v>
      </c>
      <c r="U20" s="114" t="e">
        <f ca="1">IF(SUMIF(Pharmaceuticals!#REF!,'Budget Summary'!$B20,Pharmaceuticals!BH:BH)&gt;0,SUMIF(Pharmaceuticals!#REF!,'Budget Summary'!$B20,Pharmaceuticals!BH:BH),"")</f>
        <v>#REF!</v>
      </c>
      <c r="V20" s="114" t="e">
        <f ca="1">IF(SUMIF(Pharmaceuticals!#REF!,'Budget Summary'!$B20,Pharmaceuticals!BJ:BJ)&gt;0,SUMIF(Pharmaceuticals!#REF!,'Budget Summary'!$B20,Pharmaceuticals!BJ:BJ),"")</f>
        <v>#REF!</v>
      </c>
      <c r="W20" s="114" t="e">
        <f ca="1">IF(SUMIF(Pharmaceuticals!#REF!,'Budget Summary'!$B20,Pharmaceuticals!BL:BL)&gt;0,SUMIF(Pharmaceuticals!#REF!,'Budget Summary'!$B20,Pharmaceuticals!BL:BL),"")</f>
        <v>#REF!</v>
      </c>
      <c r="X20" s="114" t="e">
        <f t="shared" ca="1" si="0"/>
        <v>#REF!</v>
      </c>
    </row>
    <row r="21" spans="1:24" s="108" customFormat="1" x14ac:dyDescent="0.15">
      <c r="C21" s="117" t="str">
        <f ca="1">Translations!A$174</f>
        <v>Total</v>
      </c>
      <c r="D21" s="116" t="e">
        <f ca="1">IF(SUM(D4:D20)&gt;0,SUM(D4:D20),"")</f>
        <v>#REF!</v>
      </c>
      <c r="E21" s="116" t="e">
        <f t="shared" ref="E21:W21" ca="1" si="2">IF(SUM(E4:E20)&gt;0,SUM(E4:E20),"")</f>
        <v>#REF!</v>
      </c>
      <c r="F21" s="116" t="e">
        <f t="shared" ca="1" si="2"/>
        <v>#REF!</v>
      </c>
      <c r="G21" s="116" t="e">
        <f t="shared" ca="1" si="2"/>
        <v>#REF!</v>
      </c>
      <c r="H21" s="116" t="e">
        <f t="shared" ca="1" si="2"/>
        <v>#REF!</v>
      </c>
      <c r="I21" s="116" t="e">
        <f t="shared" ca="1" si="2"/>
        <v>#REF!</v>
      </c>
      <c r="J21" s="116" t="e">
        <f t="shared" ca="1" si="2"/>
        <v>#REF!</v>
      </c>
      <c r="K21" s="116" t="e">
        <f t="shared" ca="1" si="2"/>
        <v>#REF!</v>
      </c>
      <c r="L21" s="116" t="e">
        <f t="shared" ca="1" si="2"/>
        <v>#REF!</v>
      </c>
      <c r="M21" s="116" t="e">
        <f t="shared" ca="1" si="2"/>
        <v>#REF!</v>
      </c>
      <c r="N21" s="116" t="e">
        <f t="shared" ca="1" si="2"/>
        <v>#REF!</v>
      </c>
      <c r="O21" s="116" t="e">
        <f t="shared" ca="1" si="2"/>
        <v>#REF!</v>
      </c>
      <c r="P21" s="116" t="e">
        <f t="shared" ca="1" si="2"/>
        <v>#REF!</v>
      </c>
      <c r="Q21" s="116" t="e">
        <f t="shared" ca="1" si="2"/>
        <v>#REF!</v>
      </c>
      <c r="R21" s="116" t="e">
        <f t="shared" ca="1" si="2"/>
        <v>#REF!</v>
      </c>
      <c r="S21" s="116" t="e">
        <f t="shared" ca="1" si="2"/>
        <v>#REF!</v>
      </c>
      <c r="T21" s="116" t="e">
        <f t="shared" ca="1" si="2"/>
        <v>#REF!</v>
      </c>
      <c r="U21" s="116" t="e">
        <f t="shared" ca="1" si="2"/>
        <v>#REF!</v>
      </c>
      <c r="V21" s="116" t="e">
        <f t="shared" ca="1" si="2"/>
        <v>#REF!</v>
      </c>
      <c r="W21" s="116" t="e">
        <f t="shared" ca="1" si="2"/>
        <v>#REF!</v>
      </c>
      <c r="X21" s="116" t="e">
        <f t="shared" ca="1" si="0"/>
        <v>#REF!</v>
      </c>
    </row>
    <row r="24" spans="1:24" s="108" customFormat="1" x14ac:dyDescent="0.15">
      <c r="B24" s="108" t="s">
        <v>2456</v>
      </c>
      <c r="C24" s="110" t="str">
        <f ca="1">Translations!A145</f>
        <v>By Cost Grouping</v>
      </c>
      <c r="D24" s="113" t="str">
        <f ca="1">Translations!$A$160</f>
        <v>Year 1</v>
      </c>
      <c r="E24" s="113" t="str">
        <f ca="1">Translations!$A$161</f>
        <v>Year 2</v>
      </c>
      <c r="F24" s="113" t="str">
        <f ca="1">Translations!$A$162</f>
        <v>Year 3</v>
      </c>
      <c r="G24" s="113" t="str">
        <f ca="1">Translations!$A$163</f>
        <v>Year 4</v>
      </c>
      <c r="H24" s="113" t="str">
        <f ca="1">Translations!$A$174</f>
        <v>Total</v>
      </c>
      <c r="I24" s="118"/>
      <c r="J24" s="118"/>
      <c r="K24" s="118"/>
      <c r="L24" s="118"/>
      <c r="M24" s="118"/>
      <c r="N24" s="118"/>
      <c r="O24" s="118"/>
      <c r="P24" s="118"/>
      <c r="Q24" s="118"/>
      <c r="R24" s="118"/>
      <c r="S24" s="118"/>
      <c r="T24" s="118"/>
      <c r="U24" s="118"/>
      <c r="V24" s="118"/>
      <c r="W24" s="118"/>
      <c r="X24" s="118"/>
    </row>
    <row r="25" spans="1:24" x14ac:dyDescent="0.15">
      <c r="B25" s="107" t="str">
        <f ca="1">LEFT(C25,FIND(".",C25,1)-1)</f>
        <v>1</v>
      </c>
      <c r="C25" s="109" t="str">
        <f ca="1">IF(CatCostGrp!A2&lt;&gt;"",CatCostGrp!A2,"")</f>
        <v>1.0 Human Resources (HR)</v>
      </c>
      <c r="D25" s="114" t="str">
        <f ca="1">IF(SUMIF(Pharmaceuticals!$E:$E,'Budget Summary'!$B25,Pharmaceuticals!Y:Y)&gt;0,SUMIF(Pharmaceuticals!$E:$E,'Budget Summary'!$B25,Pharmaceuticals!Y:Y),"")</f>
        <v/>
      </c>
      <c r="E25" s="114" t="str">
        <f ca="1">IF(SUMIF(Pharmaceuticals!$E:$E,'Budget Summary'!$B25,Pharmaceuticals!AL:AL)&gt;0,SUMIF(Pharmaceuticals!$E:$E,'Budget Summary'!$B25,Pharmaceuticals!AL:AL),"")</f>
        <v/>
      </c>
      <c r="F25" s="114" t="str">
        <f ca="1">IF(SUMIF(Pharmaceuticals!$E:$E,'Budget Summary'!$B25,Pharmaceuticals!AY:AY)&gt;0,SUMIF(Pharmaceuticals!$E:$E,'Budget Summary'!$B25,Pharmaceuticals!AY:AY),"")</f>
        <v/>
      </c>
      <c r="G25" s="114" t="str">
        <f ca="1">IF(SUMIF(Pharmaceuticals!$E:$E,'Budget Summary'!$B25,Pharmaceuticals!BL:BL)&gt;0,SUMIF(Pharmaceuticals!$E:$E,'Budget Summary'!$B25,Pharmaceuticals!BL:BL),"")</f>
        <v/>
      </c>
      <c r="H25" s="114" t="str">
        <f ca="1">IF(SUM(D25:G25)&gt;0,SUM(D25:G25),"")</f>
        <v/>
      </c>
    </row>
    <row r="26" spans="1:24" x14ac:dyDescent="0.15">
      <c r="B26" s="107" t="str">
        <f t="shared" ref="B26:B38" ca="1" si="3">LEFT(C26,FIND(".",C26,1)-1)</f>
        <v>2</v>
      </c>
      <c r="C26" s="109" t="str">
        <f ca="1">IF(CatCostGrp!A3&lt;&gt;"",CatCostGrp!A3,"")</f>
        <v>2.0 Travel related costs (TRC)</v>
      </c>
      <c r="D26" s="114" t="str">
        <f ca="1">IF(SUMIF(Pharmaceuticals!$E:$E,'Budget Summary'!$B26,Pharmaceuticals!Y:Y)&gt;0,SUMIF(Pharmaceuticals!$E:$E,'Budget Summary'!$B26,Pharmaceuticals!Y:Y),"")</f>
        <v/>
      </c>
      <c r="E26" s="114" t="str">
        <f ca="1">IF(SUMIF(Pharmaceuticals!$E:$E,'Budget Summary'!$B26,Pharmaceuticals!AL:AL)&gt;0,SUMIF(Pharmaceuticals!$E:$E,'Budget Summary'!$B26,Pharmaceuticals!AL:AL),"")</f>
        <v/>
      </c>
      <c r="F26" s="114" t="str">
        <f ca="1">IF(SUMIF(Pharmaceuticals!$E:$E,'Budget Summary'!$B26,Pharmaceuticals!AY:AY)&gt;0,SUMIF(Pharmaceuticals!$E:$E,'Budget Summary'!$B26,Pharmaceuticals!AY:AY),"")</f>
        <v/>
      </c>
      <c r="G26" s="114" t="str">
        <f ca="1">IF(SUMIF(Pharmaceuticals!$E:$E,'Budget Summary'!$B26,Pharmaceuticals!BL:BL)&gt;0,SUMIF(Pharmaceuticals!$E:$E,'Budget Summary'!$B26,Pharmaceuticals!BL:BL),"")</f>
        <v/>
      </c>
      <c r="H26" s="114" t="str">
        <f t="shared" ref="H26:H38" ca="1" si="4">IF(SUM(D26:G26)&gt;0,SUM(D26:G26),"")</f>
        <v/>
      </c>
    </row>
    <row r="27" spans="1:24" x14ac:dyDescent="0.15">
      <c r="B27" s="107" t="str">
        <f t="shared" ca="1" si="3"/>
        <v>3</v>
      </c>
      <c r="C27" s="109" t="str">
        <f ca="1">IF(CatCostGrp!A4&lt;&gt;"",CatCostGrp!A4,"")</f>
        <v>3.0 External Professional services (EPS)</v>
      </c>
      <c r="D27" s="114" t="str">
        <f ca="1">IF(SUMIF(Pharmaceuticals!$E:$E,'Budget Summary'!$B27,Pharmaceuticals!Y:Y)&gt;0,SUMIF(Pharmaceuticals!$E:$E,'Budget Summary'!$B27,Pharmaceuticals!Y:Y),"")</f>
        <v/>
      </c>
      <c r="E27" s="114" t="str">
        <f ca="1">IF(SUMIF(Pharmaceuticals!$E:$E,'Budget Summary'!$B27,Pharmaceuticals!AL:AL)&gt;0,SUMIF(Pharmaceuticals!$E:$E,'Budget Summary'!$B27,Pharmaceuticals!AL:AL),"")</f>
        <v/>
      </c>
      <c r="F27" s="114" t="str">
        <f ca="1">IF(SUMIF(Pharmaceuticals!$E:$E,'Budget Summary'!$B27,Pharmaceuticals!AY:AY)&gt;0,SUMIF(Pharmaceuticals!$E:$E,'Budget Summary'!$B27,Pharmaceuticals!AY:AY),"")</f>
        <v/>
      </c>
      <c r="G27" s="114" t="str">
        <f ca="1">IF(SUMIF(Pharmaceuticals!$E:$E,'Budget Summary'!$B27,Pharmaceuticals!BL:BL)&gt;0,SUMIF(Pharmaceuticals!$E:$E,'Budget Summary'!$B27,Pharmaceuticals!BL:BL),"")</f>
        <v/>
      </c>
      <c r="H27" s="114" t="str">
        <f t="shared" ca="1" si="4"/>
        <v/>
      </c>
    </row>
    <row r="28" spans="1:24" x14ac:dyDescent="0.15">
      <c r="B28" s="107" t="str">
        <f t="shared" ca="1" si="3"/>
        <v>4</v>
      </c>
      <c r="C28" s="109" t="str">
        <f ca="1">IF(CatCostGrp!A5&lt;&gt;"",CatCostGrp!A5,"")</f>
        <v>4.0 Health Products - Pharmaceutical Products (HPPP)</v>
      </c>
      <c r="D28" s="114">
        <f ca="1">IF(SUMIF(Pharmaceuticals!$E:$E,'Budget Summary'!$B28,Pharmaceuticals!Y:Y)&gt;0,SUMIF(Pharmaceuticals!$E:$E,'Budget Summary'!$B28,Pharmaceuticals!Y:Y),"")</f>
        <v>752479.64000000013</v>
      </c>
      <c r="E28" s="114">
        <f ca="1">IF(SUMIF(Pharmaceuticals!$E:$E,'Budget Summary'!$B28,Pharmaceuticals!AL:AL)&gt;0,SUMIF(Pharmaceuticals!$E:$E,'Budget Summary'!$B28,Pharmaceuticals!AL:AL),"")</f>
        <v>3323622.12</v>
      </c>
      <c r="F28" s="114">
        <f ca="1">IF(SUMIF(Pharmaceuticals!$E:$E,'Budget Summary'!$B28,Pharmaceuticals!AY:AY)&gt;0,SUMIF(Pharmaceuticals!$E:$E,'Budget Summary'!$B28,Pharmaceuticals!AY:AY),"")</f>
        <v>3424038.71</v>
      </c>
      <c r="G28" s="114" t="str">
        <f ca="1">IF(SUMIF(Pharmaceuticals!$E:$E,'Budget Summary'!$B28,Pharmaceuticals!BL:BL)&gt;0,SUMIF(Pharmaceuticals!$E:$E,'Budget Summary'!$B28,Pharmaceuticals!BL:BL),"")</f>
        <v/>
      </c>
      <c r="H28" s="114">
        <f t="shared" ca="1" si="4"/>
        <v>7500140.4700000007</v>
      </c>
    </row>
    <row r="29" spans="1:24" x14ac:dyDescent="0.15">
      <c r="B29" s="107" t="str">
        <f t="shared" ca="1" si="3"/>
        <v>5</v>
      </c>
      <c r="C29" s="109" t="str">
        <f ca="1">IF(CatCostGrp!A6&lt;&gt;"",CatCostGrp!A6,"")</f>
        <v>5.0 Health Products - Non-Pharmaceuticals (HPNP)</v>
      </c>
      <c r="D29" s="114" t="str">
        <f ca="1">IF(SUMIF(Pharmaceuticals!$E:$E,'Budget Summary'!$B29,Pharmaceuticals!Y:Y)&gt;0,SUMIF(Pharmaceuticals!$E:$E,'Budget Summary'!$B29,Pharmaceuticals!Y:Y),"")</f>
        <v/>
      </c>
      <c r="E29" s="114" t="str">
        <f ca="1">IF(SUMIF(Pharmaceuticals!$E:$E,'Budget Summary'!$B29,Pharmaceuticals!AL:AL)&gt;0,SUMIF(Pharmaceuticals!$E:$E,'Budget Summary'!$B29,Pharmaceuticals!AL:AL),"")</f>
        <v/>
      </c>
      <c r="F29" s="114" t="str">
        <f ca="1">IF(SUMIF(Pharmaceuticals!$E:$E,'Budget Summary'!$B29,Pharmaceuticals!AY:AY)&gt;0,SUMIF(Pharmaceuticals!$E:$E,'Budget Summary'!$B29,Pharmaceuticals!AY:AY),"")</f>
        <v/>
      </c>
      <c r="G29" s="114" t="str">
        <f ca="1">IF(SUMIF(Pharmaceuticals!$E:$E,'Budget Summary'!$B29,Pharmaceuticals!BL:BL)&gt;0,SUMIF(Pharmaceuticals!$E:$E,'Budget Summary'!$B29,Pharmaceuticals!BL:BL),"")</f>
        <v/>
      </c>
      <c r="H29" s="114" t="str">
        <f t="shared" ca="1" si="4"/>
        <v/>
      </c>
    </row>
    <row r="30" spans="1:24" x14ac:dyDescent="0.15">
      <c r="B30" s="107" t="str">
        <f t="shared" ca="1" si="3"/>
        <v>6</v>
      </c>
      <c r="C30" s="109" t="str">
        <f ca="1">IF(CatCostGrp!A7&lt;&gt;"",CatCostGrp!A7,"")</f>
        <v>6.0 Health Products - Equipment (HPE)</v>
      </c>
      <c r="D30" s="114" t="str">
        <f ca="1">IF(SUMIF(Pharmaceuticals!$E:$E,'Budget Summary'!$B30,Pharmaceuticals!Y:Y)&gt;0,SUMIF(Pharmaceuticals!$E:$E,'Budget Summary'!$B30,Pharmaceuticals!Y:Y),"")</f>
        <v/>
      </c>
      <c r="E30" s="114" t="str">
        <f ca="1">IF(SUMIF(Pharmaceuticals!$E:$E,'Budget Summary'!$B30,Pharmaceuticals!AL:AL)&gt;0,SUMIF(Pharmaceuticals!$E:$E,'Budget Summary'!$B30,Pharmaceuticals!AL:AL),"")</f>
        <v/>
      </c>
      <c r="F30" s="114" t="str">
        <f ca="1">IF(SUMIF(Pharmaceuticals!$E:$E,'Budget Summary'!$B30,Pharmaceuticals!AY:AY)&gt;0,SUMIF(Pharmaceuticals!$E:$E,'Budget Summary'!$B30,Pharmaceuticals!AY:AY),"")</f>
        <v/>
      </c>
      <c r="G30" s="114" t="str">
        <f ca="1">IF(SUMIF(Pharmaceuticals!$E:$E,'Budget Summary'!$B30,Pharmaceuticals!BL:BL)&gt;0,SUMIF(Pharmaceuticals!$E:$E,'Budget Summary'!$B30,Pharmaceuticals!BL:BL),"")</f>
        <v/>
      </c>
      <c r="H30" s="114" t="str">
        <f t="shared" ca="1" si="4"/>
        <v/>
      </c>
    </row>
    <row r="31" spans="1:24" x14ac:dyDescent="0.15">
      <c r="B31" s="107" t="str">
        <f t="shared" ca="1" si="3"/>
        <v>7</v>
      </c>
      <c r="C31" s="109" t="str">
        <f ca="1">IF(CatCostGrp!A8&lt;&gt;"",CatCostGrp!A8,"")</f>
        <v>7.0 Procurement and Supply-Chain Management costs (PSM)</v>
      </c>
      <c r="D31" s="114" t="str">
        <f ca="1">IF(SUMIF(Pharmaceuticals!$E:$E,'Budget Summary'!$B31,Pharmaceuticals!Y:Y)&gt;0,SUMIF(Pharmaceuticals!$E:$E,'Budget Summary'!$B31,Pharmaceuticals!Y:Y),"")</f>
        <v/>
      </c>
      <c r="E31" s="114" t="str">
        <f ca="1">IF(SUMIF(Pharmaceuticals!$E:$E,'Budget Summary'!$B31,Pharmaceuticals!AL:AL)&gt;0,SUMIF(Pharmaceuticals!$E:$E,'Budget Summary'!$B31,Pharmaceuticals!AL:AL),"")</f>
        <v/>
      </c>
      <c r="F31" s="114" t="str">
        <f ca="1">IF(SUMIF(Pharmaceuticals!$E:$E,'Budget Summary'!$B31,Pharmaceuticals!AY:AY)&gt;0,SUMIF(Pharmaceuticals!$E:$E,'Budget Summary'!$B31,Pharmaceuticals!AY:AY),"")</f>
        <v/>
      </c>
      <c r="G31" s="114" t="str">
        <f ca="1">IF(SUMIF(Pharmaceuticals!$E:$E,'Budget Summary'!$B31,Pharmaceuticals!BL:BL)&gt;0,SUMIF(Pharmaceuticals!$E:$E,'Budget Summary'!$B31,Pharmaceuticals!BL:BL),"")</f>
        <v/>
      </c>
      <c r="H31" s="114" t="str">
        <f t="shared" ca="1" si="4"/>
        <v/>
      </c>
    </row>
    <row r="32" spans="1:24" x14ac:dyDescent="0.15">
      <c r="B32" s="107" t="str">
        <f t="shared" ca="1" si="3"/>
        <v>8</v>
      </c>
      <c r="C32" s="109" t="str">
        <f ca="1">IF(CatCostGrp!A9&lt;&gt;"",CatCostGrp!A9,"")</f>
        <v>8.0 Infrastructure (INF)</v>
      </c>
      <c r="D32" s="114" t="str">
        <f ca="1">IF(SUMIF(Pharmaceuticals!$E:$E,'Budget Summary'!$B32,Pharmaceuticals!Y:Y)&gt;0,SUMIF(Pharmaceuticals!$E:$E,'Budget Summary'!$B32,Pharmaceuticals!Y:Y),"")</f>
        <v/>
      </c>
      <c r="E32" s="114" t="str">
        <f ca="1">IF(SUMIF(Pharmaceuticals!$E:$E,'Budget Summary'!$B32,Pharmaceuticals!AL:AL)&gt;0,SUMIF(Pharmaceuticals!$E:$E,'Budget Summary'!$B32,Pharmaceuticals!AL:AL),"")</f>
        <v/>
      </c>
      <c r="F32" s="114" t="str">
        <f ca="1">IF(SUMIF(Pharmaceuticals!$E:$E,'Budget Summary'!$B32,Pharmaceuticals!AY:AY)&gt;0,SUMIF(Pharmaceuticals!$E:$E,'Budget Summary'!$B32,Pharmaceuticals!AY:AY),"")</f>
        <v/>
      </c>
      <c r="G32" s="114" t="str">
        <f ca="1">IF(SUMIF(Pharmaceuticals!$E:$E,'Budget Summary'!$B32,Pharmaceuticals!BL:BL)&gt;0,SUMIF(Pharmaceuticals!$E:$E,'Budget Summary'!$B32,Pharmaceuticals!BL:BL),"")</f>
        <v/>
      </c>
      <c r="H32" s="114" t="str">
        <f t="shared" ca="1" si="4"/>
        <v/>
      </c>
    </row>
    <row r="33" spans="2:24" x14ac:dyDescent="0.15">
      <c r="B33" s="107" t="str">
        <f t="shared" ca="1" si="3"/>
        <v>9</v>
      </c>
      <c r="C33" s="109" t="str">
        <f ca="1">IF(CatCostGrp!A10&lt;&gt;"",CatCostGrp!A10,"")</f>
        <v>9.0 Non-health equipment (NHP)</v>
      </c>
      <c r="D33" s="114" t="str">
        <f ca="1">IF(SUMIF(Pharmaceuticals!$E:$E,'Budget Summary'!$B33,Pharmaceuticals!Y:Y)&gt;0,SUMIF(Pharmaceuticals!$E:$E,'Budget Summary'!$B33,Pharmaceuticals!Y:Y),"")</f>
        <v/>
      </c>
      <c r="E33" s="114" t="str">
        <f ca="1">IF(SUMIF(Pharmaceuticals!$E:$E,'Budget Summary'!$B33,Pharmaceuticals!AL:AL)&gt;0,SUMIF(Pharmaceuticals!$E:$E,'Budget Summary'!$B33,Pharmaceuticals!AL:AL),"")</f>
        <v/>
      </c>
      <c r="F33" s="114" t="str">
        <f ca="1">IF(SUMIF(Pharmaceuticals!$E:$E,'Budget Summary'!$B33,Pharmaceuticals!AY:AY)&gt;0,SUMIF(Pharmaceuticals!$E:$E,'Budget Summary'!$B33,Pharmaceuticals!AY:AY),"")</f>
        <v/>
      </c>
      <c r="G33" s="114" t="str">
        <f ca="1">IF(SUMIF(Pharmaceuticals!$E:$E,'Budget Summary'!$B33,Pharmaceuticals!BL:BL)&gt;0,SUMIF(Pharmaceuticals!$E:$E,'Budget Summary'!$B33,Pharmaceuticals!BL:BL),"")</f>
        <v/>
      </c>
      <c r="H33" s="114" t="str">
        <f t="shared" ca="1" si="4"/>
        <v/>
      </c>
    </row>
    <row r="34" spans="2:24" x14ac:dyDescent="0.15">
      <c r="B34" s="107" t="str">
        <f t="shared" ca="1" si="3"/>
        <v>10</v>
      </c>
      <c r="C34" s="109" t="str">
        <f ca="1">IF(CatCostGrp!A11&lt;&gt;"",CatCostGrp!A11,"")</f>
        <v>10.0 Communication Material and Publications (CMP)</v>
      </c>
      <c r="D34" s="114" t="str">
        <f ca="1">IF(SUMIF(Pharmaceuticals!$E:$E,'Budget Summary'!$B34,Pharmaceuticals!Y:Y)&gt;0,SUMIF(Pharmaceuticals!$E:$E,'Budget Summary'!$B34,Pharmaceuticals!Y:Y),"")</f>
        <v/>
      </c>
      <c r="E34" s="114" t="str">
        <f ca="1">IF(SUMIF(Pharmaceuticals!$E:$E,'Budget Summary'!$B34,Pharmaceuticals!AL:AL)&gt;0,SUMIF(Pharmaceuticals!$E:$E,'Budget Summary'!$B34,Pharmaceuticals!AL:AL),"")</f>
        <v/>
      </c>
      <c r="F34" s="114" t="str">
        <f ca="1">IF(SUMIF(Pharmaceuticals!$E:$E,'Budget Summary'!$B34,Pharmaceuticals!AY:AY)&gt;0,SUMIF(Pharmaceuticals!$E:$E,'Budget Summary'!$B34,Pharmaceuticals!AY:AY),"")</f>
        <v/>
      </c>
      <c r="G34" s="114" t="str">
        <f ca="1">IF(SUMIF(Pharmaceuticals!$E:$E,'Budget Summary'!$B34,Pharmaceuticals!BL:BL)&gt;0,SUMIF(Pharmaceuticals!$E:$E,'Budget Summary'!$B34,Pharmaceuticals!BL:BL),"")</f>
        <v/>
      </c>
      <c r="H34" s="114" t="str">
        <f t="shared" ca="1" si="4"/>
        <v/>
      </c>
    </row>
    <row r="35" spans="2:24" x14ac:dyDescent="0.15">
      <c r="B35" s="107" t="str">
        <f t="shared" ca="1" si="3"/>
        <v>11</v>
      </c>
      <c r="C35" s="109" t="str">
        <f ca="1">IF(CatCostGrp!A12&lt;&gt;"",CatCostGrp!A12,"")</f>
        <v>11.0 Programme Administration costs (PA)</v>
      </c>
      <c r="D35" s="114" t="str">
        <f ca="1">IF(SUMIF(Pharmaceuticals!$E:$E,'Budget Summary'!$B35,Pharmaceuticals!Y:Y)&gt;0,SUMIF(Pharmaceuticals!$E:$E,'Budget Summary'!$B35,Pharmaceuticals!Y:Y),"")</f>
        <v/>
      </c>
      <c r="E35" s="114" t="str">
        <f ca="1">IF(SUMIF(Pharmaceuticals!$E:$E,'Budget Summary'!$B35,Pharmaceuticals!AL:AL)&gt;0,SUMIF(Pharmaceuticals!$E:$E,'Budget Summary'!$B35,Pharmaceuticals!AL:AL),"")</f>
        <v/>
      </c>
      <c r="F35" s="114" t="str">
        <f ca="1">IF(SUMIF(Pharmaceuticals!$E:$E,'Budget Summary'!$B35,Pharmaceuticals!AY:AY)&gt;0,SUMIF(Pharmaceuticals!$E:$E,'Budget Summary'!$B35,Pharmaceuticals!AY:AY),"")</f>
        <v/>
      </c>
      <c r="G35" s="114" t="str">
        <f ca="1">IF(SUMIF(Pharmaceuticals!$E:$E,'Budget Summary'!$B35,Pharmaceuticals!BL:BL)&gt;0,SUMIF(Pharmaceuticals!$E:$E,'Budget Summary'!$B35,Pharmaceuticals!BL:BL),"")</f>
        <v/>
      </c>
      <c r="H35" s="114" t="str">
        <f t="shared" ca="1" si="4"/>
        <v/>
      </c>
    </row>
    <row r="36" spans="2:24" x14ac:dyDescent="0.15">
      <c r="B36" s="107" t="str">
        <f t="shared" ca="1" si="3"/>
        <v>12</v>
      </c>
      <c r="C36" s="109" t="str">
        <f ca="1">IF(CatCostGrp!A13&lt;&gt;"",CatCostGrp!A13,"")</f>
        <v>12.0 Living support to client/ target population (LSCTP)</v>
      </c>
      <c r="D36" s="114" t="str">
        <f ca="1">IF(SUMIF(Pharmaceuticals!$E:$E,'Budget Summary'!$B36,Pharmaceuticals!Y:Y)&gt;0,SUMIF(Pharmaceuticals!$E:$E,'Budget Summary'!$B36,Pharmaceuticals!Y:Y),"")</f>
        <v/>
      </c>
      <c r="E36" s="114" t="str">
        <f ca="1">IF(SUMIF(Pharmaceuticals!$E:$E,'Budget Summary'!$B36,Pharmaceuticals!AL:AL)&gt;0,SUMIF(Pharmaceuticals!$E:$E,'Budget Summary'!$B36,Pharmaceuticals!AL:AL),"")</f>
        <v/>
      </c>
      <c r="F36" s="114" t="str">
        <f ca="1">IF(SUMIF(Pharmaceuticals!$E:$E,'Budget Summary'!$B36,Pharmaceuticals!AY:AY)&gt;0,SUMIF(Pharmaceuticals!$E:$E,'Budget Summary'!$B36,Pharmaceuticals!AY:AY),"")</f>
        <v/>
      </c>
      <c r="G36" s="114" t="str">
        <f ca="1">IF(SUMIF(Pharmaceuticals!$E:$E,'Budget Summary'!$B36,Pharmaceuticals!BL:BL)&gt;0,SUMIF(Pharmaceuticals!$E:$E,'Budget Summary'!$B36,Pharmaceuticals!BL:BL),"")</f>
        <v/>
      </c>
      <c r="H36" s="114" t="str">
        <f t="shared" ca="1" si="4"/>
        <v/>
      </c>
    </row>
    <row r="37" spans="2:24" x14ac:dyDescent="0.15">
      <c r="B37" s="107" t="str">
        <f t="shared" ca="1" si="3"/>
        <v>13</v>
      </c>
      <c r="C37" s="109" t="str">
        <f ca="1">IF(CatCostGrp!A14&lt;&gt;"",CatCostGrp!A14,"")</f>
        <v>13.0 Results-based financing (RBF)</v>
      </c>
      <c r="D37" s="114" t="str">
        <f ca="1">IF(SUMIF(Pharmaceuticals!$E:$E,'Budget Summary'!$B37,Pharmaceuticals!Y:Y)&gt;0,SUMIF(Pharmaceuticals!$E:$E,'Budget Summary'!$B37,Pharmaceuticals!Y:Y),"")</f>
        <v/>
      </c>
      <c r="E37" s="114" t="str">
        <f ca="1">IF(SUMIF(Pharmaceuticals!$E:$E,'Budget Summary'!$B37,Pharmaceuticals!AL:AL)&gt;0,SUMIF(Pharmaceuticals!$E:$E,'Budget Summary'!$B37,Pharmaceuticals!AL:AL),"")</f>
        <v/>
      </c>
      <c r="F37" s="114" t="str">
        <f ca="1">IF(SUMIF(Pharmaceuticals!$E:$E,'Budget Summary'!$B37,Pharmaceuticals!AY:AY)&gt;0,SUMIF(Pharmaceuticals!$E:$E,'Budget Summary'!$B37,Pharmaceuticals!AY:AY),"")</f>
        <v/>
      </c>
      <c r="G37" s="114" t="str">
        <f ca="1">IF(SUMIF(Pharmaceuticals!$E:$E,'Budget Summary'!$B37,Pharmaceuticals!BL:BL)&gt;0,SUMIF(Pharmaceuticals!$E:$E,'Budget Summary'!$B37,Pharmaceuticals!BL:BL),"")</f>
        <v/>
      </c>
      <c r="H37" s="114" t="str">
        <f t="shared" ca="1" si="4"/>
        <v/>
      </c>
    </row>
    <row r="38" spans="2:24" x14ac:dyDescent="0.15">
      <c r="B38" s="107" t="e">
        <f t="shared" si="3"/>
        <v>#VALUE!</v>
      </c>
      <c r="C38" s="109" t="str">
        <f>IF(CatCostGrp!A15&lt;&gt;"",CatCostGrp!A15,"")</f>
        <v/>
      </c>
      <c r="D38" s="114" t="str">
        <f>IF(SUMIF(Pharmaceuticals!$E:$E,'Budget Summary'!$B38,Pharmaceuticals!Y:Y)&gt;0,SUMIF(Pharmaceuticals!$E:$E,'Budget Summary'!$B38,Pharmaceuticals!Y:Y),"")</f>
        <v/>
      </c>
      <c r="E38" s="114" t="str">
        <f>IF(SUMIF(Pharmaceuticals!$E:$E,'Budget Summary'!$B38,Pharmaceuticals!AL:AL)&gt;0,SUMIF(Pharmaceuticals!$E:$E,'Budget Summary'!$B38,Pharmaceuticals!AL:AL),"")</f>
        <v/>
      </c>
      <c r="F38" s="114" t="str">
        <f>IF(SUMIF(Pharmaceuticals!$E:$E,'Budget Summary'!$B38,Pharmaceuticals!AY:AY)&gt;0,SUMIF(Pharmaceuticals!$E:$E,'Budget Summary'!$B38,Pharmaceuticals!AY:AY),"")</f>
        <v/>
      </c>
      <c r="G38" s="114" t="str">
        <f>IF(SUMIF(Pharmaceuticals!$E:$E,'Budget Summary'!$B38,Pharmaceuticals!BL:BL)&gt;0,SUMIF(Pharmaceuticals!$E:$E,'Budget Summary'!$B38,Pharmaceuticals!BL:BL),"")</f>
        <v/>
      </c>
      <c r="H38" s="114" t="str">
        <f t="shared" si="4"/>
        <v/>
      </c>
    </row>
    <row r="39" spans="2:24" s="108" customFormat="1" x14ac:dyDescent="0.15">
      <c r="C39" s="117" t="str">
        <f ca="1">Translations!A$174</f>
        <v>Total</v>
      </c>
      <c r="D39" s="116">
        <f ca="1">IF(SUM(D25:D38)&gt;0,SUM(D25:D38),"")</f>
        <v>752479.64000000013</v>
      </c>
      <c r="E39" s="116">
        <f t="shared" ref="E39:H39" ca="1" si="5">IF(SUM(E25:E38)&gt;0,SUM(E25:E38),"")</f>
        <v>3323622.12</v>
      </c>
      <c r="F39" s="116">
        <f t="shared" ca="1" si="5"/>
        <v>3424038.71</v>
      </c>
      <c r="G39" s="116" t="str">
        <f t="shared" ca="1" si="5"/>
        <v/>
      </c>
      <c r="H39" s="116">
        <f t="shared" ca="1" si="5"/>
        <v>7500140.4700000007</v>
      </c>
      <c r="I39" s="118"/>
      <c r="J39" s="118"/>
      <c r="K39" s="118"/>
      <c r="L39" s="118"/>
      <c r="M39" s="118"/>
      <c r="N39" s="118"/>
      <c r="O39" s="118"/>
      <c r="P39" s="118"/>
      <c r="Q39" s="118"/>
      <c r="R39" s="118"/>
      <c r="S39" s="118"/>
      <c r="T39" s="118"/>
      <c r="U39" s="118"/>
      <c r="V39" s="118"/>
      <c r="W39" s="118"/>
      <c r="X39" s="118"/>
    </row>
    <row r="42" spans="2:24" s="108" customFormat="1" x14ac:dyDescent="0.15">
      <c r="C42" s="110" t="str">
        <f ca="1">Translations!A168</f>
        <v>By Recipients</v>
      </c>
      <c r="D42" s="113" t="str">
        <f ca="1">Translations!A$160</f>
        <v>Year 1</v>
      </c>
      <c r="E42" s="113" t="str">
        <f ca="1">Translations!A$161</f>
        <v>Year 2</v>
      </c>
      <c r="F42" s="113" t="str">
        <f ca="1">Translations!A$162</f>
        <v>Year 3</v>
      </c>
      <c r="G42" s="113" t="str">
        <f ca="1">Translations!A$163</f>
        <v>Year 4</v>
      </c>
      <c r="H42" s="113" t="str">
        <f ca="1">Translations!A$174</f>
        <v>Total</v>
      </c>
      <c r="I42" s="118"/>
      <c r="J42" s="118"/>
      <c r="K42" s="118"/>
      <c r="L42" s="118"/>
      <c r="M42" s="118"/>
      <c r="N42" s="118"/>
      <c r="O42" s="118"/>
      <c r="P42" s="118"/>
      <c r="Q42" s="118"/>
      <c r="R42" s="118"/>
      <c r="S42" s="118"/>
      <c r="T42" s="118"/>
      <c r="U42" s="118"/>
      <c r="V42" s="118"/>
      <c r="W42" s="118"/>
      <c r="X42" s="118"/>
    </row>
    <row r="43" spans="2:24" x14ac:dyDescent="0.15">
      <c r="B43" s="107" t="str">
        <f>IF(Setup!D16&lt;&gt;"",Setup!D16,"")</f>
        <v>PR</v>
      </c>
      <c r="C43" s="109" t="str">
        <f>IF(Setup!B16&lt;&gt;"",Setup!B16,"")</f>
        <v>United Nations Development Programme, Kyrgyzstan</v>
      </c>
      <c r="D43" s="114" t="e">
        <f>IF(SUMIF(Pharmaceuticals!#REF!,'Budget Summary'!$B43,Pharmaceuticals!Y:Y)&gt;0,SUMIF(Pharmaceuticals!#REF!,'Budget Summary'!$B43,Pharmaceuticals!Y:Y),"")</f>
        <v>#REF!</v>
      </c>
      <c r="E43" s="114" t="e">
        <f>IF(SUMIF(Pharmaceuticals!#REF!,'Budget Summary'!$B43,Pharmaceuticals!AL:AL)&gt;0,SUMIF(Pharmaceuticals!#REF!,'Budget Summary'!$B43,Pharmaceuticals!AL:AL),"")</f>
        <v>#REF!</v>
      </c>
      <c r="F43" s="114" t="e">
        <f>IF(SUMIF(Pharmaceuticals!#REF!,'Budget Summary'!$B43,Pharmaceuticals!AY:AY)&gt;0,SUMIF(Pharmaceuticals!#REF!,'Budget Summary'!$B43,Pharmaceuticals!AY:AY),"")</f>
        <v>#REF!</v>
      </c>
      <c r="G43" s="114" t="e">
        <f>IF(SUMIF(Pharmaceuticals!#REF!,'Budget Summary'!$B43,Pharmaceuticals!BL:BL)&gt;0,SUMIF(Pharmaceuticals!#REF!,'Budget Summary'!$B43,Pharmaceuticals!BL:BL),"")</f>
        <v>#REF!</v>
      </c>
      <c r="H43" s="114" t="e">
        <f>IF(SUM(D43:G43)&gt;0,SUM(D43:G43),"")</f>
        <v>#REF!</v>
      </c>
    </row>
    <row r="44" spans="2:24" x14ac:dyDescent="0.15">
      <c r="B44" s="107" t="str">
        <f>IF(Setup!D17&lt;&gt;"",Setup!D17,"")</f>
        <v/>
      </c>
      <c r="C44" s="109" t="str">
        <f>IF(Setup!B17&lt;&gt;"",Setup!B17,"")</f>
        <v/>
      </c>
      <c r="D44" s="114" t="e">
        <f>IF(SUMIF(Pharmaceuticals!#REF!,'Budget Summary'!$B44,Pharmaceuticals!Y:Y)&gt;0,SUMIF(Pharmaceuticals!#REF!,'Budget Summary'!$B44,Pharmaceuticals!Y:Y),"")</f>
        <v>#REF!</v>
      </c>
      <c r="E44" s="114" t="e">
        <f>IF(SUMIF(Pharmaceuticals!#REF!,'Budget Summary'!$B44,Pharmaceuticals!AL:AL)&gt;0,SUMIF(Pharmaceuticals!#REF!,'Budget Summary'!$B44,Pharmaceuticals!AL:AL),"")</f>
        <v>#REF!</v>
      </c>
      <c r="F44" s="114" t="e">
        <f>IF(SUMIF(Pharmaceuticals!#REF!,'Budget Summary'!$B44,Pharmaceuticals!AY:AY)&gt;0,SUMIF(Pharmaceuticals!#REF!,'Budget Summary'!$B44,Pharmaceuticals!AY:AY),"")</f>
        <v>#REF!</v>
      </c>
      <c r="G44" s="114" t="e">
        <f>IF(SUMIF(Pharmaceuticals!#REF!,'Budget Summary'!$B44,Pharmaceuticals!BL:BL)&gt;0,SUMIF(Pharmaceuticals!#REF!,'Budget Summary'!$B44,Pharmaceuticals!BL:BL),"")</f>
        <v>#REF!</v>
      </c>
      <c r="H44" s="114" t="e">
        <f t="shared" ref="H44:H52" si="6">IF(SUM(D44:G44)&gt;0,SUM(D44:G44),"")</f>
        <v>#REF!</v>
      </c>
    </row>
    <row r="45" spans="2:24" x14ac:dyDescent="0.15">
      <c r="B45" s="107" t="str">
        <f>IF(Setup!D18&lt;&gt;"",Setup!D18,"")</f>
        <v/>
      </c>
      <c r="C45" s="109" t="str">
        <f>IF(Setup!B18&lt;&gt;"",Setup!B18,"")</f>
        <v/>
      </c>
      <c r="D45" s="114" t="e">
        <f>IF(SUMIF(Pharmaceuticals!#REF!,'Budget Summary'!$B45,Pharmaceuticals!Y:Y)&gt;0,SUMIF(Pharmaceuticals!#REF!,'Budget Summary'!$B45,Pharmaceuticals!Y:Y),"")</f>
        <v>#REF!</v>
      </c>
      <c r="E45" s="114" t="e">
        <f>IF(SUMIF(Pharmaceuticals!#REF!,'Budget Summary'!$B45,Pharmaceuticals!AL:AL)&gt;0,SUMIF(Pharmaceuticals!#REF!,'Budget Summary'!$B45,Pharmaceuticals!AL:AL),"")</f>
        <v>#REF!</v>
      </c>
      <c r="F45" s="114" t="e">
        <f>IF(SUMIF(Pharmaceuticals!#REF!,'Budget Summary'!$B45,Pharmaceuticals!AY:AY)&gt;0,SUMIF(Pharmaceuticals!#REF!,'Budget Summary'!$B45,Pharmaceuticals!AY:AY),"")</f>
        <v>#REF!</v>
      </c>
      <c r="G45" s="114" t="e">
        <f>IF(SUMIF(Pharmaceuticals!#REF!,'Budget Summary'!$B45,Pharmaceuticals!BL:BL)&gt;0,SUMIF(Pharmaceuticals!#REF!,'Budget Summary'!$B45,Pharmaceuticals!BL:BL),"")</f>
        <v>#REF!</v>
      </c>
      <c r="H45" s="114" t="e">
        <f t="shared" si="6"/>
        <v>#REF!</v>
      </c>
    </row>
    <row r="46" spans="2:24" x14ac:dyDescent="0.15">
      <c r="B46" s="107" t="str">
        <f>IF(Setup!D19&lt;&gt;"",Setup!D19,"")</f>
        <v/>
      </c>
      <c r="C46" s="109" t="str">
        <f>IF(Setup!B19&lt;&gt;"",Setup!B19,"")</f>
        <v/>
      </c>
      <c r="D46" s="114" t="e">
        <f>IF(SUMIF(Pharmaceuticals!#REF!,'Budget Summary'!$B46,Pharmaceuticals!Y:Y)&gt;0,SUMIF(Pharmaceuticals!#REF!,'Budget Summary'!$B46,Pharmaceuticals!Y:Y),"")</f>
        <v>#REF!</v>
      </c>
      <c r="E46" s="114" t="e">
        <f>IF(SUMIF(Pharmaceuticals!#REF!,'Budget Summary'!$B46,Pharmaceuticals!AL:AL)&gt;0,SUMIF(Pharmaceuticals!#REF!,'Budget Summary'!$B46,Pharmaceuticals!AL:AL),"")</f>
        <v>#REF!</v>
      </c>
      <c r="F46" s="114" t="e">
        <f>IF(SUMIF(Pharmaceuticals!#REF!,'Budget Summary'!$B46,Pharmaceuticals!AY:AY)&gt;0,SUMIF(Pharmaceuticals!#REF!,'Budget Summary'!$B46,Pharmaceuticals!AY:AY),"")</f>
        <v>#REF!</v>
      </c>
      <c r="G46" s="114" t="e">
        <f>IF(SUMIF(Pharmaceuticals!#REF!,'Budget Summary'!$B46,Pharmaceuticals!BL:BL)&gt;0,SUMIF(Pharmaceuticals!#REF!,'Budget Summary'!$B46,Pharmaceuticals!BL:BL),"")</f>
        <v>#REF!</v>
      </c>
      <c r="H46" s="114" t="e">
        <f t="shared" si="6"/>
        <v>#REF!</v>
      </c>
    </row>
    <row r="47" spans="2:24" x14ac:dyDescent="0.15">
      <c r="B47" s="107" t="str">
        <f>IF(Setup!D20&lt;&gt;"",Setup!D20,"")</f>
        <v/>
      </c>
      <c r="C47" s="109" t="str">
        <f>IF(Setup!B20&lt;&gt;"",Setup!B20,"")</f>
        <v/>
      </c>
      <c r="D47" s="114" t="e">
        <f>IF(SUMIF(Pharmaceuticals!#REF!,'Budget Summary'!$B47,Pharmaceuticals!Y:Y)&gt;0,SUMIF(Pharmaceuticals!#REF!,'Budget Summary'!$B47,Pharmaceuticals!Y:Y),"")</f>
        <v>#REF!</v>
      </c>
      <c r="E47" s="114" t="e">
        <f>IF(SUMIF(Pharmaceuticals!#REF!,'Budget Summary'!$B47,Pharmaceuticals!AL:AL)&gt;0,SUMIF(Pharmaceuticals!#REF!,'Budget Summary'!$B47,Pharmaceuticals!AL:AL),"")</f>
        <v>#REF!</v>
      </c>
      <c r="F47" s="114" t="e">
        <f>IF(SUMIF(Pharmaceuticals!#REF!,'Budget Summary'!$B47,Pharmaceuticals!AY:AY)&gt;0,SUMIF(Pharmaceuticals!#REF!,'Budget Summary'!$B47,Pharmaceuticals!AY:AY),"")</f>
        <v>#REF!</v>
      </c>
      <c r="G47" s="114" t="e">
        <f>IF(SUMIF(Pharmaceuticals!#REF!,'Budget Summary'!$B47,Pharmaceuticals!BL:BL)&gt;0,SUMIF(Pharmaceuticals!#REF!,'Budget Summary'!$B47,Pharmaceuticals!BL:BL),"")</f>
        <v>#REF!</v>
      </c>
      <c r="H47" s="114" t="e">
        <f t="shared" si="6"/>
        <v>#REF!</v>
      </c>
    </row>
    <row r="48" spans="2:24" x14ac:dyDescent="0.15">
      <c r="B48" s="107" t="str">
        <f>IF(Setup!D21&lt;&gt;"",Setup!D21,"")</f>
        <v/>
      </c>
      <c r="C48" s="109" t="str">
        <f>IF(Setup!B21&lt;&gt;"",Setup!B21,"")</f>
        <v/>
      </c>
      <c r="D48" s="114" t="e">
        <f>IF(SUMIF(Pharmaceuticals!#REF!,'Budget Summary'!$B48,Pharmaceuticals!Y:Y)&gt;0,SUMIF(Pharmaceuticals!#REF!,'Budget Summary'!$B48,Pharmaceuticals!Y:Y),"")</f>
        <v>#REF!</v>
      </c>
      <c r="E48" s="114" t="e">
        <f>IF(SUMIF(Pharmaceuticals!#REF!,'Budget Summary'!$B48,Pharmaceuticals!AL:AL)&gt;0,SUMIF(Pharmaceuticals!#REF!,'Budget Summary'!$B48,Pharmaceuticals!AL:AL),"")</f>
        <v>#REF!</v>
      </c>
      <c r="F48" s="114" t="e">
        <f>IF(SUMIF(Pharmaceuticals!#REF!,'Budget Summary'!$B48,Pharmaceuticals!AY:AY)&gt;0,SUMIF(Pharmaceuticals!#REF!,'Budget Summary'!$B48,Pharmaceuticals!AY:AY),"")</f>
        <v>#REF!</v>
      </c>
      <c r="G48" s="114" t="e">
        <f>IF(SUMIF(Pharmaceuticals!#REF!,'Budget Summary'!$B48,Pharmaceuticals!BL:BL)&gt;0,SUMIF(Pharmaceuticals!#REF!,'Budget Summary'!$B48,Pharmaceuticals!BL:BL),"")</f>
        <v>#REF!</v>
      </c>
      <c r="H48" s="114" t="e">
        <f t="shared" si="6"/>
        <v>#REF!</v>
      </c>
    </row>
    <row r="49" spans="2:8" x14ac:dyDescent="0.15">
      <c r="B49" s="107" t="str">
        <f>IF(Setup!D22&lt;&gt;"",Setup!D22,"")</f>
        <v/>
      </c>
      <c r="C49" s="109" t="str">
        <f>IF(Setup!B22&lt;&gt;"",Setup!B22,"")</f>
        <v/>
      </c>
      <c r="D49" s="114" t="e">
        <f>IF(SUMIF(Pharmaceuticals!#REF!,'Budget Summary'!$B49,Pharmaceuticals!Y:Y)&gt;0,SUMIF(Pharmaceuticals!#REF!,'Budget Summary'!$B49,Pharmaceuticals!Y:Y),"")</f>
        <v>#REF!</v>
      </c>
      <c r="E49" s="114" t="e">
        <f>IF(SUMIF(Pharmaceuticals!#REF!,'Budget Summary'!$B49,Pharmaceuticals!AL:AL)&gt;0,SUMIF(Pharmaceuticals!#REF!,'Budget Summary'!$B49,Pharmaceuticals!AL:AL),"")</f>
        <v>#REF!</v>
      </c>
      <c r="F49" s="114" t="e">
        <f>IF(SUMIF(Pharmaceuticals!#REF!,'Budget Summary'!$B49,Pharmaceuticals!AY:AY)&gt;0,SUMIF(Pharmaceuticals!#REF!,'Budget Summary'!$B49,Pharmaceuticals!AY:AY),"")</f>
        <v>#REF!</v>
      </c>
      <c r="G49" s="114" t="e">
        <f>IF(SUMIF(Pharmaceuticals!#REF!,'Budget Summary'!$B49,Pharmaceuticals!BL:BL)&gt;0,SUMIF(Pharmaceuticals!#REF!,'Budget Summary'!$B49,Pharmaceuticals!BL:BL),"")</f>
        <v>#REF!</v>
      </c>
      <c r="H49" s="114" t="e">
        <f t="shared" si="6"/>
        <v>#REF!</v>
      </c>
    </row>
    <row r="50" spans="2:8" x14ac:dyDescent="0.15">
      <c r="B50" s="107" t="str">
        <f>IF(Setup!D23&lt;&gt;"",Setup!D23,"")</f>
        <v/>
      </c>
      <c r="C50" s="109" t="str">
        <f>IF(Setup!B23&lt;&gt;"",Setup!B23,"")</f>
        <v/>
      </c>
      <c r="D50" s="114" t="e">
        <f>IF(SUMIF(Pharmaceuticals!#REF!,'Budget Summary'!$B50,Pharmaceuticals!Y:Y)&gt;0,SUMIF(Pharmaceuticals!#REF!,'Budget Summary'!$B50,Pharmaceuticals!Y:Y),"")</f>
        <v>#REF!</v>
      </c>
      <c r="E50" s="114" t="e">
        <f>IF(SUMIF(Pharmaceuticals!#REF!,'Budget Summary'!$B50,Pharmaceuticals!AL:AL)&gt;0,SUMIF(Pharmaceuticals!#REF!,'Budget Summary'!$B50,Pharmaceuticals!AL:AL),"")</f>
        <v>#REF!</v>
      </c>
      <c r="F50" s="114" t="e">
        <f>IF(SUMIF(Pharmaceuticals!#REF!,'Budget Summary'!$B50,Pharmaceuticals!AY:AY)&gt;0,SUMIF(Pharmaceuticals!#REF!,'Budget Summary'!$B50,Pharmaceuticals!AY:AY),"")</f>
        <v>#REF!</v>
      </c>
      <c r="G50" s="114" t="e">
        <f>IF(SUMIF(Pharmaceuticals!#REF!,'Budget Summary'!$B50,Pharmaceuticals!BL:BL)&gt;0,SUMIF(Pharmaceuticals!#REF!,'Budget Summary'!$B50,Pharmaceuticals!BL:BL),"")</f>
        <v>#REF!</v>
      </c>
      <c r="H50" s="114" t="e">
        <f t="shared" si="6"/>
        <v>#REF!</v>
      </c>
    </row>
    <row r="51" spans="2:8" x14ac:dyDescent="0.15">
      <c r="B51" s="107" t="str">
        <f>IF(Setup!D24&lt;&gt;"",Setup!D24,"")</f>
        <v/>
      </c>
      <c r="C51" s="109" t="str">
        <f>IF(Setup!B24&lt;&gt;"",Setup!B24,"")</f>
        <v/>
      </c>
      <c r="D51" s="114" t="e">
        <f>IF(SUMIF(Pharmaceuticals!#REF!,'Budget Summary'!$B51,Pharmaceuticals!Y:Y)&gt;0,SUMIF(Pharmaceuticals!#REF!,'Budget Summary'!$B51,Pharmaceuticals!Y:Y),"")</f>
        <v>#REF!</v>
      </c>
      <c r="E51" s="114" t="e">
        <f>IF(SUMIF(Pharmaceuticals!#REF!,'Budget Summary'!$B51,Pharmaceuticals!AL:AL)&gt;0,SUMIF(Pharmaceuticals!#REF!,'Budget Summary'!$B51,Pharmaceuticals!AL:AL),"")</f>
        <v>#REF!</v>
      </c>
      <c r="F51" s="114" t="e">
        <f>IF(SUMIF(Pharmaceuticals!#REF!,'Budget Summary'!$B51,Pharmaceuticals!AY:AY)&gt;0,SUMIF(Pharmaceuticals!#REF!,'Budget Summary'!$B51,Pharmaceuticals!AY:AY),"")</f>
        <v>#REF!</v>
      </c>
      <c r="G51" s="114" t="e">
        <f>IF(SUMIF(Pharmaceuticals!#REF!,'Budget Summary'!$B51,Pharmaceuticals!BL:BL)&gt;0,SUMIF(Pharmaceuticals!#REF!,'Budget Summary'!$B51,Pharmaceuticals!BL:BL),"")</f>
        <v>#REF!</v>
      </c>
      <c r="H51" s="114" t="e">
        <f t="shared" si="6"/>
        <v>#REF!</v>
      </c>
    </row>
    <row r="52" spans="2:8" x14ac:dyDescent="0.15">
      <c r="B52" s="107" t="str">
        <f>IF(Setup!D25&lt;&gt;"",Setup!D25,"")</f>
        <v/>
      </c>
      <c r="C52" s="109" t="str">
        <f>IF(Setup!B25&lt;&gt;"",Setup!B25,"")</f>
        <v/>
      </c>
      <c r="D52" s="114" t="e">
        <f>IF(SUMIF(Pharmaceuticals!#REF!,'Budget Summary'!$B52,Pharmaceuticals!Y:Y)&gt;0,SUMIF(Pharmaceuticals!#REF!,'Budget Summary'!$B52,Pharmaceuticals!Y:Y),"")</f>
        <v>#REF!</v>
      </c>
      <c r="E52" s="114" t="e">
        <f>IF(SUMIF(Pharmaceuticals!#REF!,'Budget Summary'!$B52,Pharmaceuticals!AL:AL)&gt;0,SUMIF(Pharmaceuticals!#REF!,'Budget Summary'!$B52,Pharmaceuticals!AL:AL),"")</f>
        <v>#REF!</v>
      </c>
      <c r="F52" s="114" t="e">
        <f>IF(SUMIF(Pharmaceuticals!#REF!,'Budget Summary'!$B52,Pharmaceuticals!AY:AY)&gt;0,SUMIF(Pharmaceuticals!#REF!,'Budget Summary'!$B52,Pharmaceuticals!AY:AY),"")</f>
        <v>#REF!</v>
      </c>
      <c r="G52" s="114" t="e">
        <f>IF(SUMIF(Pharmaceuticals!#REF!,'Budget Summary'!$B52,Pharmaceuticals!BL:BL)&gt;0,SUMIF(Pharmaceuticals!#REF!,'Budget Summary'!$B52,Pharmaceuticals!BL:BL),"")</f>
        <v>#REF!</v>
      </c>
      <c r="H52" s="114" t="e">
        <f t="shared" si="6"/>
        <v>#REF!</v>
      </c>
    </row>
    <row r="53" spans="2:8" x14ac:dyDescent="0.15">
      <c r="C53" s="117" t="str">
        <f ca="1">Translations!A$174</f>
        <v>Total</v>
      </c>
      <c r="D53" s="116" t="e">
        <f>IF(SUM(D43:D52)&gt;0,SUM(D43:D52),"")</f>
        <v>#REF!</v>
      </c>
      <c r="E53" s="116" t="e">
        <f t="shared" ref="E53:H53" si="7">IF(SUM(E43:E52)&gt;0,SUM(E43:E52),"")</f>
        <v>#REF!</v>
      </c>
      <c r="F53" s="116" t="e">
        <f t="shared" si="7"/>
        <v>#REF!</v>
      </c>
      <c r="G53" s="116" t="e">
        <f t="shared" si="7"/>
        <v>#REF!</v>
      </c>
      <c r="H53" s="116" t="e">
        <f t="shared" si="7"/>
        <v>#REF!</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dimension ref="A1:C1499"/>
  <sheetViews>
    <sheetView workbookViewId="0">
      <pane ySplit="1" topLeftCell="A891" activePane="bottomLeft" state="frozen"/>
      <selection pane="bottomLeft" activeCell="E1019" sqref="E1019"/>
    </sheetView>
  </sheetViews>
  <sheetFormatPr baseColWidth="10" defaultColWidth="9" defaultRowHeight="14" x14ac:dyDescent="0.2"/>
  <cols>
    <col min="1" max="1" width="15.6640625" style="5" customWidth="1"/>
    <col min="2" max="2" width="21.83203125" style="5" customWidth="1"/>
    <col min="3" max="3" width="56.1640625" style="5" customWidth="1"/>
    <col min="4" max="4" width="77.1640625" style="5" bestFit="1" customWidth="1"/>
    <col min="5" max="5" width="25.6640625" style="5" customWidth="1"/>
    <col min="6" max="16384" width="9" style="5"/>
  </cols>
  <sheetData>
    <row r="1" spans="1:3" s="104" customFormat="1" x14ac:dyDescent="0.2">
      <c r="A1" s="104" t="s">
        <v>2543</v>
      </c>
      <c r="B1" s="104" t="s">
        <v>57</v>
      </c>
      <c r="C1" s="104" t="s">
        <v>2544</v>
      </c>
    </row>
    <row r="2" spans="1:3" x14ac:dyDescent="0.2">
      <c r="A2" s="5" t="e">
        <f>Pharmaceuticals!B2</f>
        <v>#REF!</v>
      </c>
      <c r="B2" s="5" t="str">
        <f>IF(Pharmaceuticals!G2&lt;&gt;"",Pharmaceuticals!G2,"")</f>
        <v/>
      </c>
      <c r="C2" s="5" t="str">
        <f>IF(B2="","",IF(ISERROR(FIND(B2,VLOOKUP(A2,A3:C$1199,3,FALSE))),CONCATENATE(B2,"; ",IFERROR(VLOOKUP(A2,A3:C$1199,3,FALSE),"")),VLOOKUP(A2,A3:C$1199,3,FALSE)))</f>
        <v/>
      </c>
    </row>
    <row r="3" spans="1:3" x14ac:dyDescent="0.2">
      <c r="A3" s="5" t="e">
        <f>Pharmaceuticals!B3</f>
        <v>#REF!</v>
      </c>
      <c r="B3" s="5" t="str">
        <f>IF(Pharmaceuticals!G3&lt;&gt;"",Pharmaceuticals!G3,"")</f>
        <v/>
      </c>
      <c r="C3" s="5" t="str">
        <f>IF(B3="","",IF(ISERROR(FIND(B3,VLOOKUP(A3,A4:C$1199,3,FALSE))),CONCATENATE(B3,"; ",IFERROR(VLOOKUP(A3,A4:C$1199,3,FALSE),"")),VLOOKUP(A3,A4:C$1199,3,FALSE)))</f>
        <v/>
      </c>
    </row>
    <row r="4" spans="1:3" x14ac:dyDescent="0.2">
      <c r="A4" s="5" t="e">
        <f>Pharmaceuticals!B4</f>
        <v>#REF!</v>
      </c>
      <c r="B4" s="5" t="str">
        <f>IF(Pharmaceuticals!G4&lt;&gt;"",Pharmaceuticals!G4,"")</f>
        <v>Cycloserine</v>
      </c>
      <c r="C4" s="5" t="str">
        <f>IF(B4="","",IF(ISERROR(FIND(B4,VLOOKUP(A4,A5:C$1199,3,FALSE))),CONCATENATE(B4,"; ",IFERROR(VLOOKUP(A4,A5:C$1199,3,FALSE),"")),VLOOKUP(A4,A5:C$1199,3,FALSE)))</f>
        <v xml:space="preserve">Cycloserine; </v>
      </c>
    </row>
    <row r="5" spans="1:3" x14ac:dyDescent="0.2">
      <c r="A5" s="5" t="e">
        <f>Pharmaceuticals!B5</f>
        <v>#REF!</v>
      </c>
      <c r="B5" s="5" t="str">
        <f>IF(Pharmaceuticals!G5&lt;&gt;"",Pharmaceuticals!G5,"")</f>
        <v>Levofloxacin</v>
      </c>
      <c r="C5" s="5" t="str">
        <f>IF(B5="","",IF(ISERROR(FIND(B5,VLOOKUP(A5,A6:C$1199,3,FALSE))),CONCATENATE(B5,"; ",IFERROR(VLOOKUP(A5,A6:C$1199,3,FALSE),"")),VLOOKUP(A5,A6:C$1199,3,FALSE)))</f>
        <v xml:space="preserve">Levofloxacin; </v>
      </c>
    </row>
    <row r="6" spans="1:3" x14ac:dyDescent="0.2">
      <c r="A6" s="5" t="e">
        <f>Pharmaceuticals!B6</f>
        <v>#REF!</v>
      </c>
      <c r="B6" s="5" t="str">
        <f>IF(Pharmaceuticals!G6&lt;&gt;"",Pharmaceuticals!G6,"")</f>
        <v>Linezolide</v>
      </c>
      <c r="C6" s="5" t="str">
        <f>IF(B6="","",IF(ISERROR(FIND(B6,VLOOKUP(A6,A7:C$1199,3,FALSE))),CONCATENATE(B6,"; ",IFERROR(VLOOKUP(A6,A7:C$1199,3,FALSE),"")),VLOOKUP(A6,A7:C$1199,3,FALSE)))</f>
        <v xml:space="preserve">Linezolide; </v>
      </c>
    </row>
    <row r="7" spans="1:3" x14ac:dyDescent="0.2">
      <c r="A7" s="5" t="e">
        <f>Pharmaceuticals!B7</f>
        <v>#REF!</v>
      </c>
      <c r="B7" s="5" t="str">
        <f>IF(Pharmaceuticals!G7&lt;&gt;"",Pharmaceuticals!G7,"")</f>
        <v>Delamanid</v>
      </c>
      <c r="C7" s="5" t="str">
        <f>IF(B7="","",IF(ISERROR(FIND(B7,VLOOKUP(A7,A8:C$1199,3,FALSE))),CONCATENATE(B7,"; ",IFERROR(VLOOKUP(A7,A8:C$1199,3,FALSE),"")),VLOOKUP(A7,A8:C$1199,3,FALSE)))</f>
        <v xml:space="preserve">Delamanid; </v>
      </c>
    </row>
    <row r="8" spans="1:3" x14ac:dyDescent="0.2">
      <c r="A8" s="5" t="e">
        <f>Pharmaceuticals!B8</f>
        <v>#REF!</v>
      </c>
      <c r="B8" s="5" t="str">
        <f>IF(Pharmaceuticals!G8&lt;&gt;"",Pharmaceuticals!G8,"")</f>
        <v>Imipenem/Cilastatin</v>
      </c>
      <c r="C8" s="5" t="str">
        <f>IF(B8="","",IF(ISERROR(FIND(B8,VLOOKUP(A8,A9:C$1199,3,FALSE))),CONCATENATE(B8,"; ",IFERROR(VLOOKUP(A8,A9:C$1199,3,FALSE),"")),VLOOKUP(A8,A9:C$1199,3,FALSE)))</f>
        <v xml:space="preserve">Imipenem/Cilastatin; </v>
      </c>
    </row>
    <row r="9" spans="1:3" x14ac:dyDescent="0.2">
      <c r="A9" s="5" t="e">
        <f>Pharmaceuticals!B9</f>
        <v>#REF!</v>
      </c>
      <c r="B9" s="5" t="str">
        <f>IF(Pharmaceuticals!G9&lt;&gt;"",Pharmaceuticals!G9,"")</f>
        <v>Pretomanid</v>
      </c>
      <c r="C9" s="5" t="str">
        <f>IF(B9="","",IF(ISERROR(FIND(B9,VLOOKUP(A9,A10:C$1199,3,FALSE))),CONCATENATE(B9,"; ",IFERROR(VLOOKUP(A9,A10:C$1199,3,FALSE),"")),VLOOKUP(A9,A10:C$1199,3,FALSE)))</f>
        <v xml:space="preserve">Pretomanid; </v>
      </c>
    </row>
    <row r="10" spans="1:3" x14ac:dyDescent="0.2">
      <c r="A10" s="5" t="e">
        <f>Pharmaceuticals!B10</f>
        <v>#REF!</v>
      </c>
      <c r="B10" s="5" t="str">
        <f>IF(Pharmaceuticals!G10&lt;&gt;"",Pharmaceuticals!G10,"")</f>
        <v>Moxifloxacin</v>
      </c>
      <c r="C10" s="5" t="str">
        <f>IF(B10="","",IF(ISERROR(FIND(B10,VLOOKUP(A10,A11:C$1199,3,FALSE))),CONCATENATE(B10,"; ",IFERROR(VLOOKUP(A10,A11:C$1199,3,FALSE),"")),VLOOKUP(A10,A11:C$1199,3,FALSE)))</f>
        <v xml:space="preserve">Moxifloxacin; </v>
      </c>
    </row>
    <row r="11" spans="1:3" x14ac:dyDescent="0.2">
      <c r="A11" s="5" t="e">
        <f>Pharmaceuticals!B11</f>
        <v>#REF!</v>
      </c>
      <c r="B11" s="5" t="str">
        <f>IF(Pharmaceuticals!G11&lt;&gt;"",Pharmaceuticals!G11,"")</f>
        <v>Clofazimine</v>
      </c>
      <c r="C11" s="5" t="str">
        <f>IF(B11="","",IF(ISERROR(FIND(B11,VLOOKUP(A11,A12:C$1199,3,FALSE))),CONCATENATE(B11,"; ",IFERROR(VLOOKUP(A11,A12:C$1199,3,FALSE),"")),VLOOKUP(A11,A12:C$1199,3,FALSE)))</f>
        <v xml:space="preserve">Clofazimine; </v>
      </c>
    </row>
    <row r="12" spans="1:3" x14ac:dyDescent="0.2">
      <c r="A12" s="5" t="e">
        <f>Pharmaceuticals!B12</f>
        <v>#REF!</v>
      </c>
      <c r="B12" s="5" t="str">
        <f>IF(Pharmaceuticals!G12&lt;&gt;"",Pharmaceuticals!G12,"")</f>
        <v>Bedaquiline</v>
      </c>
      <c r="C12" s="5" t="str">
        <f>IF(B12="","",IF(ISERROR(FIND(B12,VLOOKUP(A12,A13:C$1199,3,FALSE))),CONCATENATE(B12,"; ",IFERROR(VLOOKUP(A12,A13:C$1199,3,FALSE),"")),VLOOKUP(A12,A13:C$1199,3,FALSE)))</f>
        <v xml:space="preserve">Bedaquiline; </v>
      </c>
    </row>
    <row r="13" spans="1:3" x14ac:dyDescent="0.2">
      <c r="A13" s="5" t="e">
        <f>Pharmaceuticals!B13</f>
        <v>#REF!</v>
      </c>
      <c r="B13" s="5" t="str">
        <f>IF(Pharmaceuticals!G13&lt;&gt;"",Pharmaceuticals!G13,"")</f>
        <v>Amoxicillin/Clavulanic acid</v>
      </c>
      <c r="C13" s="5" t="str">
        <f>IF(B13="","",IF(ISERROR(FIND(B13,VLOOKUP(A13,A14:C$1199,3,FALSE))),CONCATENATE(B13,"; ",IFERROR(VLOOKUP(A13,A14:C$1199,3,FALSE),"")),VLOOKUP(A13,A14:C$1199,3,FALSE)))</f>
        <v xml:space="preserve">Amoxicillin/Clavulanic acid; </v>
      </c>
    </row>
    <row r="14" spans="1:3" x14ac:dyDescent="0.2">
      <c r="A14" s="5" t="e">
        <f>Pharmaceuticals!B14</f>
        <v>#REF!</v>
      </c>
      <c r="B14" s="5" t="str">
        <f>IF(Pharmaceuticals!G14&lt;&gt;"",Pharmaceuticals!G14,"")</f>
        <v>Ethambutol</v>
      </c>
      <c r="C14" s="5" t="str">
        <f>IF(B14="","",IF(ISERROR(FIND(B14,VLOOKUP(A14,A15:C$1199,3,FALSE))),CONCATENATE(B14,"; ",IFERROR(VLOOKUP(A14,A15:C$1199,3,FALSE),"")),VLOOKUP(A14,A15:C$1199,3,FALSE)))</f>
        <v xml:space="preserve">Ethambutol; </v>
      </c>
    </row>
    <row r="15" spans="1:3" x14ac:dyDescent="0.2">
      <c r="A15" s="5" t="e">
        <f>Pharmaceuticals!B15</f>
        <v>#REF!</v>
      </c>
      <c r="B15" s="5" t="str">
        <f>IF(Pharmaceuticals!G15&lt;&gt;"",Pharmaceuticals!G15,"")</f>
        <v>Pyrazinamide</v>
      </c>
      <c r="C15" s="5" t="str">
        <f>IF(B15="","",IF(ISERROR(FIND(B15,VLOOKUP(A15,A16:C$1199,3,FALSE))),CONCATENATE(B15,"; ",IFERROR(VLOOKUP(A15,A16:C$1199,3,FALSE),"")),VLOOKUP(A15,A16:C$1199,3,FALSE)))</f>
        <v xml:space="preserve">Pyrazinamide; </v>
      </c>
    </row>
    <row r="16" spans="1:3" x14ac:dyDescent="0.2">
      <c r="A16" s="5" t="e">
        <f>Pharmaceuticals!B16</f>
        <v>#REF!</v>
      </c>
      <c r="B16" s="5" t="str">
        <f>IF(Pharmaceuticals!G16&lt;&gt;"",Pharmaceuticals!G16,"")</f>
        <v>Isoniazid</v>
      </c>
      <c r="C16" s="5" t="str">
        <f>IF(B16="","",IF(ISERROR(FIND(B16,VLOOKUP(A16,A17:C$1199,3,FALSE))),CONCATENATE(B16,"; ",IFERROR(VLOOKUP(A16,A17:C$1199,3,FALSE),"")),VLOOKUP(A16,A17:C$1199,3,FALSE)))</f>
        <v xml:space="preserve">Isoniazid; </v>
      </c>
    </row>
    <row r="17" spans="1:3" x14ac:dyDescent="0.2">
      <c r="A17" s="5" t="e">
        <f>Pharmaceuticals!B17</f>
        <v>#REF!</v>
      </c>
      <c r="B17" s="5" t="str">
        <f>IF(Pharmaceuticals!G17&lt;&gt;"",Pharmaceuticals!G17,"")</f>
        <v>Para-AminoSalicylate Sodium</v>
      </c>
      <c r="C17" s="5" t="str">
        <f>IF(B17="","",IF(ISERROR(FIND(B17,VLOOKUP(A17,A18:C$1199,3,FALSE))),CONCATENATE(B17,"; ",IFERROR(VLOOKUP(A17,A18:C$1199,3,FALSE),"")),VLOOKUP(A17,A18:C$1199,3,FALSE)))</f>
        <v xml:space="preserve">Para-AminoSalicylate Sodium; </v>
      </c>
    </row>
    <row r="18" spans="1:3" x14ac:dyDescent="0.2">
      <c r="A18" s="5" t="e">
        <f>Pharmaceuticals!B18</f>
        <v>#REF!</v>
      </c>
      <c r="B18" s="5" t="str">
        <f>IF(Pharmaceuticals!G18&lt;&gt;"",Pharmaceuticals!G18,"")</f>
        <v>Prothionamide</v>
      </c>
      <c r="C18" s="5" t="str">
        <f>IF(B18="","",IF(ISERROR(FIND(B18,VLOOKUP(A18,A19:C$1199,3,FALSE))),CONCATENATE(B18,"; ",IFERROR(VLOOKUP(A18,A19:C$1199,3,FALSE),"")),VLOOKUP(A18,A19:C$1199,3,FALSE)))</f>
        <v xml:space="preserve">Prothionamide; </v>
      </c>
    </row>
    <row r="19" spans="1:3" x14ac:dyDescent="0.2">
      <c r="A19" s="5" t="e">
        <f>Pharmaceuticals!B19</f>
        <v>#REF!</v>
      </c>
      <c r="B19" s="5" t="str">
        <f>IF(Pharmaceuticals!G19&lt;&gt;"",Pharmaceuticals!G19,"")</f>
        <v>Ethambutol</v>
      </c>
      <c r="C19" s="5" t="str">
        <f>IF(B19="","",IF(ISERROR(FIND(B19,VLOOKUP(A19,A20:C$1199,3,FALSE))),CONCATENATE(B19,"; ",IFERROR(VLOOKUP(A19,A20:C$1199,3,FALSE),"")),VLOOKUP(A19,A20:C$1199,3,FALSE)))</f>
        <v xml:space="preserve">Ethambutol; </v>
      </c>
    </row>
    <row r="20" spans="1:3" x14ac:dyDescent="0.2">
      <c r="A20" s="5" t="e">
        <f>Pharmaceuticals!B20</f>
        <v>#REF!</v>
      </c>
      <c r="B20" s="5" t="str">
        <f>IF(Pharmaceuticals!G20&lt;&gt;"",Pharmaceuticals!G20,"")</f>
        <v>Isoniazid</v>
      </c>
      <c r="C20" s="5" t="str">
        <f>IF(B20="","",IF(ISERROR(FIND(B20,VLOOKUP(A20,A21:C$1199,3,FALSE))),CONCATENATE(B20,"; ",IFERROR(VLOOKUP(A20,A21:C$1199,3,FALSE),"")),VLOOKUP(A20,A21:C$1199,3,FALSE)))</f>
        <v xml:space="preserve">Isoniazid; </v>
      </c>
    </row>
    <row r="21" spans="1:3" x14ac:dyDescent="0.2">
      <c r="A21" s="5" t="e">
        <f>Pharmaceuticals!B21</f>
        <v>#REF!</v>
      </c>
      <c r="B21" s="5" t="str">
        <f>IF(Pharmaceuticals!G21&lt;&gt;"",Pharmaceuticals!G21,"")</f>
        <v>Isoniazid</v>
      </c>
      <c r="C21" s="5" t="str">
        <f>IF(B21="","",IF(ISERROR(FIND(B21,VLOOKUP(A21,A22:C$1199,3,FALSE))),CONCATENATE(B21,"; ",IFERROR(VLOOKUP(A21,A22:C$1199,3,FALSE),"")),VLOOKUP(A21,A22:C$1199,3,FALSE)))</f>
        <v xml:space="preserve">Isoniazid; </v>
      </c>
    </row>
    <row r="22" spans="1:3" x14ac:dyDescent="0.2">
      <c r="A22" s="5" t="e">
        <f>Pharmaceuticals!B22</f>
        <v>#REF!</v>
      </c>
      <c r="B22" s="5" t="str">
        <f>IF(Pharmaceuticals!G22&lt;&gt;"",Pharmaceuticals!G22,"")</f>
        <v>Isoniazid/Rifampicin</v>
      </c>
      <c r="C22" s="5" t="str">
        <f>IF(B22="","",IF(ISERROR(FIND(B22,VLOOKUP(A22,A23:C$1199,3,FALSE))),CONCATENATE(B22,"; ",IFERROR(VLOOKUP(A22,A23:C$1199,3,FALSE),"")),VLOOKUP(A22,A23:C$1199,3,FALSE)))</f>
        <v xml:space="preserve">Isoniazid/Rifampicin; </v>
      </c>
    </row>
    <row r="23" spans="1:3" x14ac:dyDescent="0.2">
      <c r="A23" s="5" t="e">
        <f>Pharmaceuticals!B23</f>
        <v>#REF!</v>
      </c>
      <c r="B23" s="5" t="str">
        <f>IF(Pharmaceuticals!G23&lt;&gt;"",Pharmaceuticals!G23,"")</f>
        <v>Isoniazid/Pyrazinamide/Rifampicin</v>
      </c>
      <c r="C23" s="5" t="str">
        <f>IF(B23="","",IF(ISERROR(FIND(B23,VLOOKUP(A23,A24:C$1199,3,FALSE))),CONCATENATE(B23,"; ",IFERROR(VLOOKUP(A23,A24:C$1199,3,FALSE),"")),VLOOKUP(A23,A24:C$1199,3,FALSE)))</f>
        <v xml:space="preserve">Isoniazid/Pyrazinamide/Rifampicin; </v>
      </c>
    </row>
    <row r="24" spans="1:3" x14ac:dyDescent="0.2">
      <c r="A24" s="5" t="e">
        <f>Pharmaceuticals!B24</f>
        <v>#REF!</v>
      </c>
      <c r="B24" s="5" t="str">
        <f>IF(Pharmaceuticals!G24&lt;&gt;"",Pharmaceuticals!G24,"")</f>
        <v>Clofazimine</v>
      </c>
      <c r="C24" s="5" t="str">
        <f>IF(B24="","",IF(ISERROR(FIND(B24,VLOOKUP(A24,A25:C$1199,3,FALSE))),CONCATENATE(B24,"; ",IFERROR(VLOOKUP(A24,A25:C$1199,3,FALSE),"")),VLOOKUP(A24,A25:C$1199,3,FALSE)))</f>
        <v xml:space="preserve">Clofazimine; </v>
      </c>
    </row>
    <row r="25" spans="1:3" x14ac:dyDescent="0.2">
      <c r="A25" s="5" t="e">
        <f>Pharmaceuticals!B25</f>
        <v>#REF!</v>
      </c>
      <c r="B25" s="5" t="str">
        <f>IF(Pharmaceuticals!G25&lt;&gt;"",Pharmaceuticals!G25,"")</f>
        <v>Cycloserine</v>
      </c>
      <c r="C25" s="5" t="str">
        <f>IF(B25="","",IF(ISERROR(FIND(B25,VLOOKUP(A25,A26:C$1199,3,FALSE))),CONCATENATE(B25,"; ",IFERROR(VLOOKUP(A25,A26:C$1199,3,FALSE),"")),VLOOKUP(A25,A26:C$1199,3,FALSE)))</f>
        <v xml:space="preserve">Cycloserine; </v>
      </c>
    </row>
    <row r="26" spans="1:3" x14ac:dyDescent="0.2">
      <c r="A26" s="5" t="e">
        <f>Pharmaceuticals!B26</f>
        <v>#REF!</v>
      </c>
      <c r="B26" s="5" t="str">
        <f>IF(Pharmaceuticals!G26&lt;&gt;"",Pharmaceuticals!G26,"")</f>
        <v>Ethambutol</v>
      </c>
      <c r="C26" s="5" t="str">
        <f>IF(B26="","",IF(ISERROR(FIND(B26,VLOOKUP(A26,A27:C$1199,3,FALSE))),CONCATENATE(B26,"; ",IFERROR(VLOOKUP(A26,A27:C$1199,3,FALSE),"")),VLOOKUP(A26,A27:C$1199,3,FALSE)))</f>
        <v xml:space="preserve">Ethambutol; </v>
      </c>
    </row>
    <row r="27" spans="1:3" x14ac:dyDescent="0.2">
      <c r="A27" s="5" t="e">
        <f>Pharmaceuticals!B27</f>
        <v>#REF!</v>
      </c>
      <c r="B27" s="5" t="str">
        <f>IF(Pharmaceuticals!G27&lt;&gt;"",Pharmaceuticals!G27,"")</f>
        <v>Levofloxacin</v>
      </c>
      <c r="C27" s="5" t="str">
        <f>IF(B27="","",IF(ISERROR(FIND(B27,VLOOKUP(A27,A28:C$1199,3,FALSE))),CONCATENATE(B27,"; ",IFERROR(VLOOKUP(A27,A28:C$1199,3,FALSE),"")),VLOOKUP(A27,A28:C$1199,3,FALSE)))</f>
        <v xml:space="preserve">Levofloxacin; </v>
      </c>
    </row>
    <row r="28" spans="1:3" x14ac:dyDescent="0.2">
      <c r="A28" s="5" t="e">
        <f>Pharmaceuticals!B28</f>
        <v>#REF!</v>
      </c>
      <c r="B28" s="5" t="str">
        <f>IF(Pharmaceuticals!G28&lt;&gt;"",Pharmaceuticals!G28,"")</f>
        <v>Moxifloxacin</v>
      </c>
      <c r="C28" s="5" t="str">
        <f>IF(B28="","",IF(ISERROR(FIND(B28,VLOOKUP(A28,A29:C$1199,3,FALSE))),CONCATENATE(B28,"; ",IFERROR(VLOOKUP(A28,A29:C$1199,3,FALSE),"")),VLOOKUP(A28,A29:C$1199,3,FALSE)))</f>
        <v xml:space="preserve">Moxifloxacin; </v>
      </c>
    </row>
    <row r="29" spans="1:3" x14ac:dyDescent="0.2">
      <c r="A29" s="5" t="e">
        <f>Pharmaceuticals!B29</f>
        <v>#REF!</v>
      </c>
      <c r="B29" s="5" t="str">
        <f>IF(Pharmaceuticals!G29&lt;&gt;"",Pharmaceuticals!G29,"")</f>
        <v>Pyrazinamide</v>
      </c>
      <c r="C29" s="5" t="str">
        <f>IF(B29="","",IF(ISERROR(FIND(B29,VLOOKUP(A29,A30:C$1199,3,FALSE))),CONCATENATE(B29,"; ",IFERROR(VLOOKUP(A29,A30:C$1199,3,FALSE),"")),VLOOKUP(A29,A30:C$1199,3,FALSE)))</f>
        <v xml:space="preserve">Pyrazinamide; </v>
      </c>
    </row>
    <row r="30" spans="1:3" x14ac:dyDescent="0.2">
      <c r="A30" s="5" t="e">
        <f>Pharmaceuticals!B30</f>
        <v>#REF!</v>
      </c>
      <c r="B30" s="5" t="str">
        <f>IF(Pharmaceuticals!G30&lt;&gt;"",Pharmaceuticals!G30,"")</f>
        <v/>
      </c>
      <c r="C30" s="5" t="str">
        <f>IF(B30="","",IF(ISERROR(FIND(B30,VLOOKUP(A30,A31:C$1199,3,FALSE))),CONCATENATE(B30,"; ",IFERROR(VLOOKUP(A30,A31:C$1199,3,FALSE),"")),VLOOKUP(A30,A31:C$1199,3,FALSE)))</f>
        <v/>
      </c>
    </row>
    <row r="31" spans="1:3" x14ac:dyDescent="0.2">
      <c r="A31" s="5" t="e">
        <f>Pharmaceuticals!B31</f>
        <v>#REF!</v>
      </c>
      <c r="B31" s="5" t="str">
        <f>IF(Pharmaceuticals!G31&lt;&gt;"",Pharmaceuticals!G31,"")</f>
        <v/>
      </c>
      <c r="C31" s="5" t="str">
        <f>IF(B31="","",IF(ISERROR(FIND(B31,VLOOKUP(A31,A32:C$1199,3,FALSE))),CONCATENATE(B31,"; ",IFERROR(VLOOKUP(A31,A32:C$1199,3,FALSE),"")),VLOOKUP(A31,A32:C$1199,3,FALSE)))</f>
        <v/>
      </c>
    </row>
    <row r="32" spans="1:3" x14ac:dyDescent="0.2">
      <c r="A32" s="5" t="e">
        <f>Pharmaceuticals!B32</f>
        <v>#REF!</v>
      </c>
      <c r="B32" s="5" t="str">
        <f>IF(Pharmaceuticals!G32&lt;&gt;"",Pharmaceuticals!G32,"")</f>
        <v/>
      </c>
      <c r="C32" s="5" t="str">
        <f>IF(B32="","",IF(ISERROR(FIND(B32,VLOOKUP(A32,A33:C$1199,3,FALSE))),CONCATENATE(B32,"; ",IFERROR(VLOOKUP(A32,A33:C$1199,3,FALSE),"")),VLOOKUP(A32,A33:C$1199,3,FALSE)))</f>
        <v/>
      </c>
    </row>
    <row r="33" spans="1:3" x14ac:dyDescent="0.2">
      <c r="A33" s="5" t="e">
        <f>Pharmaceuticals!B33</f>
        <v>#REF!</v>
      </c>
      <c r="B33" s="5" t="str">
        <f>IF(Pharmaceuticals!G33&lt;&gt;"",Pharmaceuticals!G33,"")</f>
        <v/>
      </c>
      <c r="C33" s="5" t="str">
        <f>IF(B33="","",IF(ISERROR(FIND(B33,VLOOKUP(A33,A34:C$1199,3,FALSE))),CONCATENATE(B33,"; ",IFERROR(VLOOKUP(A33,A34:C$1199,3,FALSE),"")),VLOOKUP(A33,A34:C$1199,3,FALSE)))</f>
        <v/>
      </c>
    </row>
    <row r="34" spans="1:3" x14ac:dyDescent="0.2">
      <c r="A34" s="5" t="e">
        <f>Pharmaceuticals!B34</f>
        <v>#REF!</v>
      </c>
      <c r="B34" s="5" t="str">
        <f>IF(Pharmaceuticals!G34&lt;&gt;"",Pharmaceuticals!G34,"")</f>
        <v/>
      </c>
      <c r="C34" s="5" t="str">
        <f>IF(B34="","",IF(ISERROR(FIND(B34,VLOOKUP(A34,A35:C$1199,3,FALSE))),CONCATENATE(B34,"; ",IFERROR(VLOOKUP(A34,A35:C$1199,3,FALSE),"")),VLOOKUP(A34,A35:C$1199,3,FALSE)))</f>
        <v/>
      </c>
    </row>
    <row r="35" spans="1:3" x14ac:dyDescent="0.2">
      <c r="A35" s="5" t="e">
        <f>Pharmaceuticals!B35</f>
        <v>#REF!</v>
      </c>
      <c r="B35" s="5" t="str">
        <f>IF(Pharmaceuticals!G35&lt;&gt;"",Pharmaceuticals!G35,"")</f>
        <v/>
      </c>
      <c r="C35" s="5" t="str">
        <f>IF(B35="","",IF(ISERROR(FIND(B35,VLOOKUP(A35,A36:C$1199,3,FALSE))),CONCATENATE(B35,"; ",IFERROR(VLOOKUP(A35,A36:C$1199,3,FALSE),"")),VLOOKUP(A35,A36:C$1199,3,FALSE)))</f>
        <v/>
      </c>
    </row>
    <row r="36" spans="1:3" x14ac:dyDescent="0.2">
      <c r="A36" s="5" t="e">
        <f>Pharmaceuticals!B36</f>
        <v>#REF!</v>
      </c>
      <c r="B36" s="5" t="str">
        <f>IF(Pharmaceuticals!G36&lt;&gt;"",Pharmaceuticals!G36,"")</f>
        <v/>
      </c>
      <c r="C36" s="5" t="str">
        <f>IF(B36="","",IF(ISERROR(FIND(B36,VLOOKUP(A36,A37:C$1199,3,FALSE))),CONCATENATE(B36,"; ",IFERROR(VLOOKUP(A36,A37:C$1199,3,FALSE),"")),VLOOKUP(A36,A37:C$1199,3,FALSE)))</f>
        <v/>
      </c>
    </row>
    <row r="37" spans="1:3" x14ac:dyDescent="0.2">
      <c r="A37" s="5" t="e">
        <f>Pharmaceuticals!B37</f>
        <v>#REF!</v>
      </c>
      <c r="B37" s="5" t="str">
        <f>IF(Pharmaceuticals!G37&lt;&gt;"",Pharmaceuticals!G37,"")</f>
        <v/>
      </c>
      <c r="C37" s="5" t="str">
        <f>IF(B37="","",IF(ISERROR(FIND(B37,VLOOKUP(A37,A38:C$1199,3,FALSE))),CONCATENATE(B37,"; ",IFERROR(VLOOKUP(A37,A38:C$1199,3,FALSE),"")),VLOOKUP(A37,A38:C$1199,3,FALSE)))</f>
        <v/>
      </c>
    </row>
    <row r="38" spans="1:3" x14ac:dyDescent="0.2">
      <c r="A38" s="5" t="e">
        <f>Pharmaceuticals!B38</f>
        <v>#REF!</v>
      </c>
      <c r="B38" s="5" t="str">
        <f>IF(Pharmaceuticals!G38&lt;&gt;"",Pharmaceuticals!G38,"")</f>
        <v/>
      </c>
      <c r="C38" s="5" t="str">
        <f>IF(B38="","",IF(ISERROR(FIND(B38,VLOOKUP(A38,A39:C$1199,3,FALSE))),CONCATENATE(B38,"; ",IFERROR(VLOOKUP(A38,A39:C$1199,3,FALSE),"")),VLOOKUP(A38,A39:C$1199,3,FALSE)))</f>
        <v/>
      </c>
    </row>
    <row r="39" spans="1:3" x14ac:dyDescent="0.2">
      <c r="A39" s="5" t="e">
        <f>Pharmaceuticals!B39</f>
        <v>#REF!</v>
      </c>
      <c r="B39" s="5" t="str">
        <f>IF(Pharmaceuticals!G39&lt;&gt;"",Pharmaceuticals!G39,"")</f>
        <v/>
      </c>
      <c r="C39" s="5" t="str">
        <f>IF(B39="","",IF(ISERROR(FIND(B39,VLOOKUP(A39,A40:C$1199,3,FALSE))),CONCATENATE(B39,"; ",IFERROR(VLOOKUP(A39,A40:C$1199,3,FALSE),"")),VLOOKUP(A39,A40:C$1199,3,FALSE)))</f>
        <v/>
      </c>
    </row>
    <row r="40" spans="1:3" x14ac:dyDescent="0.2">
      <c r="A40" s="5" t="e">
        <f>Pharmaceuticals!B40</f>
        <v>#REF!</v>
      </c>
      <c r="B40" s="5" t="str">
        <f>IF(Pharmaceuticals!G40&lt;&gt;"",Pharmaceuticals!G40,"")</f>
        <v/>
      </c>
      <c r="C40" s="5" t="str">
        <f>IF(B40="","",IF(ISERROR(FIND(B40,VLOOKUP(A40,A41:C$1199,3,FALSE))),CONCATENATE(B40,"; ",IFERROR(VLOOKUP(A40,A41:C$1199,3,FALSE),"")),VLOOKUP(A40,A41:C$1199,3,FALSE)))</f>
        <v/>
      </c>
    </row>
    <row r="41" spans="1:3" x14ac:dyDescent="0.2">
      <c r="A41" s="5" t="e">
        <f>Pharmaceuticals!B41</f>
        <v>#REF!</v>
      </c>
      <c r="B41" s="5" t="str">
        <f>IF(Pharmaceuticals!G41&lt;&gt;"",Pharmaceuticals!G41,"")</f>
        <v/>
      </c>
      <c r="C41" s="5" t="str">
        <f>IF(B41="","",IF(ISERROR(FIND(B41,VLOOKUP(A41,A42:C$1199,3,FALSE))),CONCATENATE(B41,"; ",IFERROR(VLOOKUP(A41,A42:C$1199,3,FALSE),"")),VLOOKUP(A41,A42:C$1199,3,FALSE)))</f>
        <v/>
      </c>
    </row>
    <row r="42" spans="1:3" x14ac:dyDescent="0.2">
      <c r="A42" s="5" t="e">
        <f>Pharmaceuticals!B42</f>
        <v>#REF!</v>
      </c>
      <c r="B42" s="5" t="str">
        <f>IF(Pharmaceuticals!G42&lt;&gt;"",Pharmaceuticals!G42,"")</f>
        <v/>
      </c>
      <c r="C42" s="5" t="str">
        <f>IF(B42="","",IF(ISERROR(FIND(B42,VLOOKUP(A42,A43:C$1199,3,FALSE))),CONCATENATE(B42,"; ",IFERROR(VLOOKUP(A42,A43:C$1199,3,FALSE),"")),VLOOKUP(A42,A43:C$1199,3,FALSE)))</f>
        <v/>
      </c>
    </row>
    <row r="43" spans="1:3" x14ac:dyDescent="0.2">
      <c r="A43" s="5" t="e">
        <f>Pharmaceuticals!B43</f>
        <v>#REF!</v>
      </c>
      <c r="B43" s="5" t="str">
        <f>IF(Pharmaceuticals!G43&lt;&gt;"",Pharmaceuticals!G43,"")</f>
        <v/>
      </c>
      <c r="C43" s="5" t="str">
        <f>IF(B43="","",IF(ISERROR(FIND(B43,VLOOKUP(A43,A44:C$1199,3,FALSE))),CONCATENATE(B43,"; ",IFERROR(VLOOKUP(A43,A44:C$1199,3,FALSE),"")),VLOOKUP(A43,A44:C$1199,3,FALSE)))</f>
        <v/>
      </c>
    </row>
    <row r="44" spans="1:3" x14ac:dyDescent="0.2">
      <c r="A44" s="5" t="e">
        <f>Pharmaceuticals!B44</f>
        <v>#REF!</v>
      </c>
      <c r="B44" s="5" t="str">
        <f>IF(Pharmaceuticals!G44&lt;&gt;"",Pharmaceuticals!G44,"")</f>
        <v/>
      </c>
      <c r="C44" s="5" t="str">
        <f>IF(B44="","",IF(ISERROR(FIND(B44,VLOOKUP(A44,A45:C$1199,3,FALSE))),CONCATENATE(B44,"; ",IFERROR(VLOOKUP(A44,A45:C$1199,3,FALSE),"")),VLOOKUP(A44,A45:C$1199,3,FALSE)))</f>
        <v/>
      </c>
    </row>
    <row r="45" spans="1:3" x14ac:dyDescent="0.2">
      <c r="A45" s="5" t="e">
        <f>Pharmaceuticals!B45</f>
        <v>#REF!</v>
      </c>
      <c r="B45" s="5" t="str">
        <f>IF(Pharmaceuticals!G45&lt;&gt;"",Pharmaceuticals!G45,"")</f>
        <v/>
      </c>
      <c r="C45" s="5" t="str">
        <f>IF(B45="","",IF(ISERROR(FIND(B45,VLOOKUP(A45,A46:C$1199,3,FALSE))),CONCATENATE(B45,"; ",IFERROR(VLOOKUP(A45,A46:C$1199,3,FALSE),"")),VLOOKUP(A45,A46:C$1199,3,FALSE)))</f>
        <v/>
      </c>
    </row>
    <row r="46" spans="1:3" x14ac:dyDescent="0.2">
      <c r="A46" s="5" t="e">
        <f>Pharmaceuticals!B46</f>
        <v>#REF!</v>
      </c>
      <c r="B46" s="5" t="str">
        <f>IF(Pharmaceuticals!G46&lt;&gt;"",Pharmaceuticals!G46,"")</f>
        <v/>
      </c>
      <c r="C46" s="5" t="str">
        <f>IF(B46="","",IF(ISERROR(FIND(B46,VLOOKUP(A46,A47:C$1199,3,FALSE))),CONCATENATE(B46,"; ",IFERROR(VLOOKUP(A46,A47:C$1199,3,FALSE),"")),VLOOKUP(A46,A47:C$1199,3,FALSE)))</f>
        <v/>
      </c>
    </row>
    <row r="47" spans="1:3" x14ac:dyDescent="0.2">
      <c r="A47" s="5" t="e">
        <f>Pharmaceuticals!B47</f>
        <v>#REF!</v>
      </c>
      <c r="B47" s="5" t="str">
        <f>IF(Pharmaceuticals!G47&lt;&gt;"",Pharmaceuticals!G47,"")</f>
        <v/>
      </c>
      <c r="C47" s="5" t="str">
        <f>IF(B47="","",IF(ISERROR(FIND(B47,VLOOKUP(A47,A48:C$1199,3,FALSE))),CONCATENATE(B47,"; ",IFERROR(VLOOKUP(A47,A48:C$1199,3,FALSE),"")),VLOOKUP(A47,A48:C$1199,3,FALSE)))</f>
        <v/>
      </c>
    </row>
    <row r="48" spans="1:3" x14ac:dyDescent="0.2">
      <c r="A48" s="5" t="e">
        <f>Pharmaceuticals!B48</f>
        <v>#REF!</v>
      </c>
      <c r="B48" s="5" t="str">
        <f>IF(Pharmaceuticals!G48&lt;&gt;"",Pharmaceuticals!G48,"")</f>
        <v/>
      </c>
      <c r="C48" s="5" t="str">
        <f>IF(B48="","",IF(ISERROR(FIND(B48,VLOOKUP(A48,A49:C$1199,3,FALSE))),CONCATENATE(B48,"; ",IFERROR(VLOOKUP(A48,A49:C$1199,3,FALSE),"")),VLOOKUP(A48,A49:C$1199,3,FALSE)))</f>
        <v/>
      </c>
    </row>
    <row r="49" spans="1:3" x14ac:dyDescent="0.2">
      <c r="A49" s="5" t="e">
        <f>Pharmaceuticals!B49</f>
        <v>#REF!</v>
      </c>
      <c r="B49" s="5" t="str">
        <f>IF(Pharmaceuticals!G49&lt;&gt;"",Pharmaceuticals!G49,"")</f>
        <v/>
      </c>
      <c r="C49" s="5" t="str">
        <f>IF(B49="","",IF(ISERROR(FIND(B49,VLOOKUP(A49,A50:C$1199,3,FALSE))),CONCATENATE(B49,"; ",IFERROR(VLOOKUP(A49,A50:C$1199,3,FALSE),"")),VLOOKUP(A49,A50:C$1199,3,FALSE)))</f>
        <v/>
      </c>
    </row>
    <row r="50" spans="1:3" x14ac:dyDescent="0.2">
      <c r="A50" s="5" t="e">
        <f>Pharmaceuticals!B50</f>
        <v>#REF!</v>
      </c>
      <c r="B50" s="5" t="str">
        <f>IF(Pharmaceuticals!G50&lt;&gt;"",Pharmaceuticals!G50,"")</f>
        <v/>
      </c>
      <c r="C50" s="5" t="str">
        <f>IF(B50="","",IF(ISERROR(FIND(B50,VLOOKUP(A50,A51:C$1199,3,FALSE))),CONCATENATE(B50,"; ",IFERROR(VLOOKUP(A50,A51:C$1199,3,FALSE),"")),VLOOKUP(A50,A51:C$1199,3,FALSE)))</f>
        <v/>
      </c>
    </row>
    <row r="51" spans="1:3" x14ac:dyDescent="0.2">
      <c r="A51" s="5" t="e">
        <f>Pharmaceuticals!B51</f>
        <v>#REF!</v>
      </c>
      <c r="B51" s="5" t="str">
        <f>IF(Pharmaceuticals!G51&lt;&gt;"",Pharmaceuticals!G51,"")</f>
        <v/>
      </c>
      <c r="C51" s="5" t="str">
        <f>IF(B51="","",IF(ISERROR(FIND(B51,VLOOKUP(A51,A52:C$1199,3,FALSE))),CONCATENATE(B51,"; ",IFERROR(VLOOKUP(A51,A52:C$1199,3,FALSE),"")),VLOOKUP(A51,A52:C$1199,3,FALSE)))</f>
        <v/>
      </c>
    </row>
    <row r="52" spans="1:3" x14ac:dyDescent="0.2">
      <c r="A52" s="5" t="e">
        <f>Pharmaceuticals!B52</f>
        <v>#REF!</v>
      </c>
      <c r="B52" s="5" t="str">
        <f>IF(Pharmaceuticals!G52&lt;&gt;"",Pharmaceuticals!G52,"")</f>
        <v/>
      </c>
      <c r="C52" s="5" t="str">
        <f>IF(B52="","",IF(ISERROR(FIND(B52,VLOOKUP(A52,A53:C$1199,3,FALSE))),CONCATENATE(B52,"; ",IFERROR(VLOOKUP(A52,A53:C$1199,3,FALSE),"")),VLOOKUP(A52,A53:C$1199,3,FALSE)))</f>
        <v/>
      </c>
    </row>
    <row r="53" spans="1:3" x14ac:dyDescent="0.2">
      <c r="A53" s="5" t="e">
        <f>Pharmaceuticals!B53</f>
        <v>#REF!</v>
      </c>
      <c r="B53" s="5" t="str">
        <f>IF(Pharmaceuticals!G53&lt;&gt;"",Pharmaceuticals!G53,"")</f>
        <v/>
      </c>
      <c r="C53" s="5" t="str">
        <f>IF(B53="","",IF(ISERROR(FIND(B53,VLOOKUP(A53,A54:C$1199,3,FALSE))),CONCATENATE(B53,"; ",IFERROR(VLOOKUP(A53,A54:C$1199,3,FALSE),"")),VLOOKUP(A53,A54:C$1199,3,FALSE)))</f>
        <v/>
      </c>
    </row>
    <row r="54" spans="1:3" x14ac:dyDescent="0.2">
      <c r="A54" s="5" t="e">
        <f>Pharmaceuticals!B54</f>
        <v>#REF!</v>
      </c>
      <c r="B54" s="5" t="str">
        <f>IF(Pharmaceuticals!G54&lt;&gt;"",Pharmaceuticals!G54,"")</f>
        <v/>
      </c>
      <c r="C54" s="5" t="str">
        <f>IF(B54="","",IF(ISERROR(FIND(B54,VLOOKUP(A54,A55:C$1199,3,FALSE))),CONCATENATE(B54,"; ",IFERROR(VLOOKUP(A54,A55:C$1199,3,FALSE),"")),VLOOKUP(A54,A55:C$1199,3,FALSE)))</f>
        <v/>
      </c>
    </row>
    <row r="55" spans="1:3" x14ac:dyDescent="0.2">
      <c r="A55" s="5" t="e">
        <f>Pharmaceuticals!B55</f>
        <v>#REF!</v>
      </c>
      <c r="B55" s="5" t="str">
        <f>IF(Pharmaceuticals!G55&lt;&gt;"",Pharmaceuticals!G55,"")</f>
        <v/>
      </c>
      <c r="C55" s="5" t="str">
        <f>IF(B55="","",IF(ISERROR(FIND(B55,VLOOKUP(A55,A56:C$1199,3,FALSE))),CONCATENATE(B55,"; ",IFERROR(VLOOKUP(A55,A56:C$1199,3,FALSE),"")),VLOOKUP(A55,A56:C$1199,3,FALSE)))</f>
        <v/>
      </c>
    </row>
    <row r="56" spans="1:3" x14ac:dyDescent="0.2">
      <c r="A56" s="5" t="e">
        <f>Pharmaceuticals!B56</f>
        <v>#REF!</v>
      </c>
      <c r="B56" s="5" t="str">
        <f>IF(Pharmaceuticals!G56&lt;&gt;"",Pharmaceuticals!G56,"")</f>
        <v/>
      </c>
      <c r="C56" s="5" t="str">
        <f>IF(B56="","",IF(ISERROR(FIND(B56,VLOOKUP(A56,A57:C$1199,3,FALSE))),CONCATENATE(B56,"; ",IFERROR(VLOOKUP(A56,A57:C$1199,3,FALSE),"")),VLOOKUP(A56,A57:C$1199,3,FALSE)))</f>
        <v/>
      </c>
    </row>
    <row r="57" spans="1:3" x14ac:dyDescent="0.2">
      <c r="A57" s="5" t="e">
        <f>Pharmaceuticals!B57</f>
        <v>#REF!</v>
      </c>
      <c r="B57" s="5" t="str">
        <f>IF(Pharmaceuticals!G57&lt;&gt;"",Pharmaceuticals!G57,"")</f>
        <v/>
      </c>
      <c r="C57" s="5" t="str">
        <f>IF(B57="","",IF(ISERROR(FIND(B57,VLOOKUP(A57,A58:C$1199,3,FALSE))),CONCATENATE(B57,"; ",IFERROR(VLOOKUP(A57,A58:C$1199,3,FALSE),"")),VLOOKUP(A57,A58:C$1199,3,FALSE)))</f>
        <v/>
      </c>
    </row>
    <row r="58" spans="1:3" x14ac:dyDescent="0.2">
      <c r="A58" s="5" t="e">
        <f>Pharmaceuticals!B58</f>
        <v>#REF!</v>
      </c>
      <c r="B58" s="5" t="str">
        <f>IF(Pharmaceuticals!G58&lt;&gt;"",Pharmaceuticals!G58,"")</f>
        <v/>
      </c>
      <c r="C58" s="5" t="str">
        <f>IF(B58="","",IF(ISERROR(FIND(B58,VLOOKUP(A58,A59:C$1199,3,FALSE))),CONCATENATE(B58,"; ",IFERROR(VLOOKUP(A58,A59:C$1199,3,FALSE),"")),VLOOKUP(A58,A59:C$1199,3,FALSE)))</f>
        <v/>
      </c>
    </row>
    <row r="59" spans="1:3" x14ac:dyDescent="0.2">
      <c r="A59" s="5" t="e">
        <f>Pharmaceuticals!B59</f>
        <v>#REF!</v>
      </c>
      <c r="B59" s="5" t="str">
        <f>IF(Pharmaceuticals!G59&lt;&gt;"",Pharmaceuticals!G59,"")</f>
        <v/>
      </c>
      <c r="C59" s="5" t="str">
        <f>IF(B59="","",IF(ISERROR(FIND(B59,VLOOKUP(A59,A60:C$1199,3,FALSE))),CONCATENATE(B59,"; ",IFERROR(VLOOKUP(A59,A60:C$1199,3,FALSE),"")),VLOOKUP(A59,A60:C$1199,3,FALSE)))</f>
        <v/>
      </c>
    </row>
    <row r="60" spans="1:3" x14ac:dyDescent="0.2">
      <c r="A60" s="5" t="e">
        <f>Pharmaceuticals!B60</f>
        <v>#REF!</v>
      </c>
      <c r="B60" s="5" t="str">
        <f>IF(Pharmaceuticals!G60&lt;&gt;"",Pharmaceuticals!G60,"")</f>
        <v/>
      </c>
      <c r="C60" s="5" t="str">
        <f>IF(B60="","",IF(ISERROR(FIND(B60,VLOOKUP(A60,A61:C$1199,3,FALSE))),CONCATENATE(B60,"; ",IFERROR(VLOOKUP(A60,A61:C$1199,3,FALSE),"")),VLOOKUP(A60,A61:C$1199,3,FALSE)))</f>
        <v/>
      </c>
    </row>
    <row r="61" spans="1:3" x14ac:dyDescent="0.2">
      <c r="A61" s="5" t="e">
        <f>Pharmaceuticals!B61</f>
        <v>#REF!</v>
      </c>
      <c r="B61" s="5" t="str">
        <f>IF(Pharmaceuticals!G61&lt;&gt;"",Pharmaceuticals!G61,"")</f>
        <v/>
      </c>
      <c r="C61" s="5" t="str">
        <f>IF(B61="","",IF(ISERROR(FIND(B61,VLOOKUP(A61,A62:C$1199,3,FALSE))),CONCATENATE(B61,"; ",IFERROR(VLOOKUP(A61,A62:C$1199,3,FALSE),"")),VLOOKUP(A61,A62:C$1199,3,FALSE)))</f>
        <v/>
      </c>
    </row>
    <row r="62" spans="1:3" x14ac:dyDescent="0.2">
      <c r="A62" s="5" t="e">
        <f>Pharmaceuticals!B62</f>
        <v>#REF!</v>
      </c>
      <c r="B62" s="5" t="str">
        <f>IF(Pharmaceuticals!G62&lt;&gt;"",Pharmaceuticals!G62,"")</f>
        <v/>
      </c>
      <c r="C62" s="5" t="str">
        <f>IF(B62="","",IF(ISERROR(FIND(B62,VLOOKUP(A62,A63:C$1199,3,FALSE))),CONCATENATE(B62,"; ",IFERROR(VLOOKUP(A62,A63:C$1199,3,FALSE),"")),VLOOKUP(A62,A63:C$1199,3,FALSE)))</f>
        <v/>
      </c>
    </row>
    <row r="63" spans="1:3" x14ac:dyDescent="0.2">
      <c r="A63" s="5" t="e">
        <f>Pharmaceuticals!B63</f>
        <v>#REF!</v>
      </c>
      <c r="B63" s="5" t="str">
        <f>IF(Pharmaceuticals!G63&lt;&gt;"",Pharmaceuticals!G63,"")</f>
        <v/>
      </c>
      <c r="C63" s="5" t="str">
        <f>IF(B63="","",IF(ISERROR(FIND(B63,VLOOKUP(A63,A64:C$1199,3,FALSE))),CONCATENATE(B63,"; ",IFERROR(VLOOKUP(A63,A64:C$1199,3,FALSE),"")),VLOOKUP(A63,A64:C$1199,3,FALSE)))</f>
        <v/>
      </c>
    </row>
    <row r="64" spans="1:3" x14ac:dyDescent="0.2">
      <c r="A64" s="5" t="e">
        <f>Pharmaceuticals!B64</f>
        <v>#REF!</v>
      </c>
      <c r="B64" s="5" t="str">
        <f>IF(Pharmaceuticals!G64&lt;&gt;"",Pharmaceuticals!G64,"")</f>
        <v/>
      </c>
      <c r="C64" s="5" t="str">
        <f>IF(B64="","",IF(ISERROR(FIND(B64,VLOOKUP(A64,A65:C$1199,3,FALSE))),CONCATENATE(B64,"; ",IFERROR(VLOOKUP(A64,A65:C$1199,3,FALSE),"")),VLOOKUP(A64,A65:C$1199,3,FALSE)))</f>
        <v/>
      </c>
    </row>
    <row r="65" spans="1:3" x14ac:dyDescent="0.2">
      <c r="A65" s="5" t="e">
        <f>Pharmaceuticals!B65</f>
        <v>#REF!</v>
      </c>
      <c r="B65" s="5" t="str">
        <f>IF(Pharmaceuticals!G65&lt;&gt;"",Pharmaceuticals!G65,"")</f>
        <v/>
      </c>
      <c r="C65" s="5" t="str">
        <f>IF(B65="","",IF(ISERROR(FIND(B65,VLOOKUP(A65,A66:C$1199,3,FALSE))),CONCATENATE(B65,"; ",IFERROR(VLOOKUP(A65,A66:C$1199,3,FALSE),"")),VLOOKUP(A65,A66:C$1199,3,FALSE)))</f>
        <v/>
      </c>
    </row>
    <row r="66" spans="1:3" x14ac:dyDescent="0.2">
      <c r="A66" s="5" t="e">
        <f>Pharmaceuticals!B66</f>
        <v>#REF!</v>
      </c>
      <c r="B66" s="5" t="str">
        <f>IF(Pharmaceuticals!G66&lt;&gt;"",Pharmaceuticals!G66,"")</f>
        <v/>
      </c>
      <c r="C66" s="5" t="str">
        <f>IF(B66="","",IF(ISERROR(FIND(B66,VLOOKUP(A66,A67:C$1199,3,FALSE))),CONCATENATE(B66,"; ",IFERROR(VLOOKUP(A66,A67:C$1199,3,FALSE),"")),VLOOKUP(A66,A67:C$1199,3,FALSE)))</f>
        <v/>
      </c>
    </row>
    <row r="67" spans="1:3" x14ac:dyDescent="0.2">
      <c r="A67" s="5" t="e">
        <f>Pharmaceuticals!B67</f>
        <v>#REF!</v>
      </c>
      <c r="B67" s="5" t="str">
        <f>IF(Pharmaceuticals!G67&lt;&gt;"",Pharmaceuticals!G67,"")</f>
        <v/>
      </c>
      <c r="C67" s="5" t="str">
        <f>IF(B67="","",IF(ISERROR(FIND(B67,VLOOKUP(A67,A68:C$1199,3,FALSE))),CONCATENATE(B67,"; ",IFERROR(VLOOKUP(A67,A68:C$1199,3,FALSE),"")),VLOOKUP(A67,A68:C$1199,3,FALSE)))</f>
        <v/>
      </c>
    </row>
    <row r="68" spans="1:3" x14ac:dyDescent="0.2">
      <c r="A68" s="5" t="e">
        <f>Pharmaceuticals!B68</f>
        <v>#REF!</v>
      </c>
      <c r="B68" s="5" t="str">
        <f>IF(Pharmaceuticals!G68&lt;&gt;"",Pharmaceuticals!G68,"")</f>
        <v/>
      </c>
      <c r="C68" s="5" t="str">
        <f>IF(B68="","",IF(ISERROR(FIND(B68,VLOOKUP(A68,A69:C$1199,3,FALSE))),CONCATENATE(B68,"; ",IFERROR(VLOOKUP(A68,A69:C$1199,3,FALSE),"")),VLOOKUP(A68,A69:C$1199,3,FALSE)))</f>
        <v/>
      </c>
    </row>
    <row r="69" spans="1:3" x14ac:dyDescent="0.2">
      <c r="A69" s="5" t="e">
        <f>Pharmaceuticals!B69</f>
        <v>#REF!</v>
      </c>
      <c r="B69" s="5" t="str">
        <f>IF(Pharmaceuticals!G69&lt;&gt;"",Pharmaceuticals!G69,"")</f>
        <v/>
      </c>
      <c r="C69" s="5" t="str">
        <f>IF(B69="","",IF(ISERROR(FIND(B69,VLOOKUP(A69,A70:C$1199,3,FALSE))),CONCATENATE(B69,"; ",IFERROR(VLOOKUP(A69,A70:C$1199,3,FALSE),"")),VLOOKUP(A69,A70:C$1199,3,FALSE)))</f>
        <v/>
      </c>
    </row>
    <row r="70" spans="1:3" x14ac:dyDescent="0.2">
      <c r="A70" s="5" t="e">
        <f>Pharmaceuticals!B70</f>
        <v>#REF!</v>
      </c>
      <c r="B70" s="5" t="str">
        <f>IF(Pharmaceuticals!G70&lt;&gt;"",Pharmaceuticals!G70,"")</f>
        <v/>
      </c>
      <c r="C70" s="5" t="str">
        <f>IF(B70="","",IF(ISERROR(FIND(B70,VLOOKUP(A70,A71:C$1199,3,FALSE))),CONCATENATE(B70,"; ",IFERROR(VLOOKUP(A70,A71:C$1199,3,FALSE),"")),VLOOKUP(A70,A71:C$1199,3,FALSE)))</f>
        <v/>
      </c>
    </row>
    <row r="71" spans="1:3" x14ac:dyDescent="0.2">
      <c r="A71" s="5" t="e">
        <f>Pharmaceuticals!B71</f>
        <v>#REF!</v>
      </c>
      <c r="B71" s="5" t="str">
        <f>IF(Pharmaceuticals!G71&lt;&gt;"",Pharmaceuticals!G71,"")</f>
        <v/>
      </c>
      <c r="C71" s="5" t="str">
        <f>IF(B71="","",IF(ISERROR(FIND(B71,VLOOKUP(A71,A72:C$1199,3,FALSE))),CONCATENATE(B71,"; ",IFERROR(VLOOKUP(A71,A72:C$1199,3,FALSE),"")),VLOOKUP(A71,A72:C$1199,3,FALSE)))</f>
        <v/>
      </c>
    </row>
    <row r="72" spans="1:3" x14ac:dyDescent="0.2">
      <c r="A72" s="5" t="e">
        <f>Pharmaceuticals!B72</f>
        <v>#REF!</v>
      </c>
      <c r="B72" s="5" t="str">
        <f>IF(Pharmaceuticals!G72&lt;&gt;"",Pharmaceuticals!G72,"")</f>
        <v/>
      </c>
      <c r="C72" s="5" t="str">
        <f>IF(B72="","",IF(ISERROR(FIND(B72,VLOOKUP(A72,A73:C$1199,3,FALSE))),CONCATENATE(B72,"; ",IFERROR(VLOOKUP(A72,A73:C$1199,3,FALSE),"")),VLOOKUP(A72,A73:C$1199,3,FALSE)))</f>
        <v/>
      </c>
    </row>
    <row r="73" spans="1:3" x14ac:dyDescent="0.2">
      <c r="A73" s="5" t="e">
        <f>Pharmaceuticals!B73</f>
        <v>#REF!</v>
      </c>
      <c r="B73" s="5" t="str">
        <f>IF(Pharmaceuticals!G73&lt;&gt;"",Pharmaceuticals!G73,"")</f>
        <v/>
      </c>
      <c r="C73" s="5" t="str">
        <f>IF(B73="","",IF(ISERROR(FIND(B73,VLOOKUP(A73,A74:C$1199,3,FALSE))),CONCATENATE(B73,"; ",IFERROR(VLOOKUP(A73,A74:C$1199,3,FALSE),"")),VLOOKUP(A73,A74:C$1199,3,FALSE)))</f>
        <v/>
      </c>
    </row>
    <row r="74" spans="1:3" x14ac:dyDescent="0.2">
      <c r="A74" s="5" t="e">
        <f>Pharmaceuticals!B74</f>
        <v>#REF!</v>
      </c>
      <c r="B74" s="5" t="str">
        <f>IF(Pharmaceuticals!G74&lt;&gt;"",Pharmaceuticals!G74,"")</f>
        <v/>
      </c>
      <c r="C74" s="5" t="str">
        <f>IF(B74="","",IF(ISERROR(FIND(B74,VLOOKUP(A74,A75:C$1199,3,FALSE))),CONCATENATE(B74,"; ",IFERROR(VLOOKUP(A74,A75:C$1199,3,FALSE),"")),VLOOKUP(A74,A75:C$1199,3,FALSE)))</f>
        <v/>
      </c>
    </row>
    <row r="75" spans="1:3" x14ac:dyDescent="0.2">
      <c r="A75" s="5" t="e">
        <f>Pharmaceuticals!B75</f>
        <v>#REF!</v>
      </c>
      <c r="B75" s="5" t="str">
        <f>IF(Pharmaceuticals!G75&lt;&gt;"",Pharmaceuticals!G75,"")</f>
        <v/>
      </c>
      <c r="C75" s="5" t="str">
        <f>IF(B75="","",IF(ISERROR(FIND(B75,VLOOKUP(A75,A76:C$1199,3,FALSE))),CONCATENATE(B75,"; ",IFERROR(VLOOKUP(A75,A76:C$1199,3,FALSE),"")),VLOOKUP(A75,A76:C$1199,3,FALSE)))</f>
        <v/>
      </c>
    </row>
    <row r="76" spans="1:3" x14ac:dyDescent="0.2">
      <c r="A76" s="5" t="e">
        <f>Pharmaceuticals!B76</f>
        <v>#REF!</v>
      </c>
      <c r="B76" s="5" t="str">
        <f>IF(Pharmaceuticals!G76&lt;&gt;"",Pharmaceuticals!G76,"")</f>
        <v/>
      </c>
      <c r="C76" s="5" t="str">
        <f>IF(B76="","",IF(ISERROR(FIND(B76,VLOOKUP(A76,A77:C$1199,3,FALSE))),CONCATENATE(B76,"; ",IFERROR(VLOOKUP(A76,A77:C$1199,3,FALSE),"")),VLOOKUP(A76,A77:C$1199,3,FALSE)))</f>
        <v/>
      </c>
    </row>
    <row r="77" spans="1:3" x14ac:dyDescent="0.2">
      <c r="A77" s="5" t="e">
        <f>Pharmaceuticals!B77</f>
        <v>#REF!</v>
      </c>
      <c r="B77" s="5" t="str">
        <f>IF(Pharmaceuticals!G77&lt;&gt;"",Pharmaceuticals!G77,"")</f>
        <v/>
      </c>
      <c r="C77" s="5" t="str">
        <f>IF(B77="","",IF(ISERROR(FIND(B77,VLOOKUP(A77,A78:C$1199,3,FALSE))),CONCATENATE(B77,"; ",IFERROR(VLOOKUP(A77,A78:C$1199,3,FALSE),"")),VLOOKUP(A77,A78:C$1199,3,FALSE)))</f>
        <v/>
      </c>
    </row>
    <row r="78" spans="1:3" x14ac:dyDescent="0.2">
      <c r="A78" s="5" t="e">
        <f>Pharmaceuticals!B78</f>
        <v>#REF!</v>
      </c>
      <c r="B78" s="5" t="str">
        <f>IF(Pharmaceuticals!G78&lt;&gt;"",Pharmaceuticals!G78,"")</f>
        <v/>
      </c>
      <c r="C78" s="5" t="str">
        <f>IF(B78="","",IF(ISERROR(FIND(B78,VLOOKUP(A78,A79:C$1199,3,FALSE))),CONCATENATE(B78,"; ",IFERROR(VLOOKUP(A78,A79:C$1199,3,FALSE),"")),VLOOKUP(A78,A79:C$1199,3,FALSE)))</f>
        <v/>
      </c>
    </row>
    <row r="79" spans="1:3" x14ac:dyDescent="0.2">
      <c r="A79" s="5" t="e">
        <f>Pharmaceuticals!B79</f>
        <v>#REF!</v>
      </c>
      <c r="B79" s="5" t="str">
        <f>IF(Pharmaceuticals!G79&lt;&gt;"",Pharmaceuticals!G79,"")</f>
        <v/>
      </c>
      <c r="C79" s="5" t="str">
        <f>IF(B79="","",IF(ISERROR(FIND(B79,VLOOKUP(A79,A80:C$1199,3,FALSE))),CONCATENATE(B79,"; ",IFERROR(VLOOKUP(A79,A80:C$1199,3,FALSE),"")),VLOOKUP(A79,A80:C$1199,3,FALSE)))</f>
        <v/>
      </c>
    </row>
    <row r="80" spans="1:3" x14ac:dyDescent="0.2">
      <c r="A80" s="5" t="e">
        <f>Pharmaceuticals!B80</f>
        <v>#REF!</v>
      </c>
      <c r="B80" s="5" t="str">
        <f>IF(Pharmaceuticals!G80&lt;&gt;"",Pharmaceuticals!G80,"")</f>
        <v/>
      </c>
      <c r="C80" s="5" t="str">
        <f>IF(B80="","",IF(ISERROR(FIND(B80,VLOOKUP(A80,A81:C$1199,3,FALSE))),CONCATENATE(B80,"; ",IFERROR(VLOOKUP(A80,A81:C$1199,3,FALSE),"")),VLOOKUP(A80,A81:C$1199,3,FALSE)))</f>
        <v/>
      </c>
    </row>
    <row r="81" spans="1:3" x14ac:dyDescent="0.2">
      <c r="A81" s="5" t="e">
        <f>Pharmaceuticals!B81</f>
        <v>#REF!</v>
      </c>
      <c r="B81" s="5" t="str">
        <f>IF(Pharmaceuticals!G81&lt;&gt;"",Pharmaceuticals!G81,"")</f>
        <v/>
      </c>
      <c r="C81" s="5" t="str">
        <f>IF(B81="","",IF(ISERROR(FIND(B81,VLOOKUP(A81,A82:C$1199,3,FALSE))),CONCATENATE(B81,"; ",IFERROR(VLOOKUP(A81,A82:C$1199,3,FALSE),"")),VLOOKUP(A81,A82:C$1199,3,FALSE)))</f>
        <v/>
      </c>
    </row>
    <row r="82" spans="1:3" x14ac:dyDescent="0.2">
      <c r="A82" s="5" t="e">
        <f>Pharmaceuticals!B82</f>
        <v>#REF!</v>
      </c>
      <c r="B82" s="5" t="str">
        <f>IF(Pharmaceuticals!G82&lt;&gt;"",Pharmaceuticals!G82,"")</f>
        <v/>
      </c>
      <c r="C82" s="5" t="str">
        <f>IF(B82="","",IF(ISERROR(FIND(B82,VLOOKUP(A82,A83:C$1199,3,FALSE))),CONCATENATE(B82,"; ",IFERROR(VLOOKUP(A82,A83:C$1199,3,FALSE),"")),VLOOKUP(A82,A83:C$1199,3,FALSE)))</f>
        <v/>
      </c>
    </row>
    <row r="83" spans="1:3" x14ac:dyDescent="0.2">
      <c r="A83" s="5" t="e">
        <f>Pharmaceuticals!B83</f>
        <v>#REF!</v>
      </c>
      <c r="B83" s="5" t="str">
        <f>IF(Pharmaceuticals!G83&lt;&gt;"",Pharmaceuticals!G83,"")</f>
        <v/>
      </c>
      <c r="C83" s="5" t="str">
        <f>IF(B83="","",IF(ISERROR(FIND(B83,VLOOKUP(A83,A84:C$1199,3,FALSE))),CONCATENATE(B83,"; ",IFERROR(VLOOKUP(A83,A84:C$1199,3,FALSE),"")),VLOOKUP(A83,A84:C$1199,3,FALSE)))</f>
        <v/>
      </c>
    </row>
    <row r="84" spans="1:3" x14ac:dyDescent="0.2">
      <c r="A84" s="5" t="e">
        <f>Pharmaceuticals!B84</f>
        <v>#REF!</v>
      </c>
      <c r="B84" s="5" t="str">
        <f>IF(Pharmaceuticals!G84&lt;&gt;"",Pharmaceuticals!G84,"")</f>
        <v/>
      </c>
      <c r="C84" s="5" t="str">
        <f>IF(B84="","",IF(ISERROR(FIND(B84,VLOOKUP(A84,A85:C$1199,3,FALSE))),CONCATENATE(B84,"; ",IFERROR(VLOOKUP(A84,A85:C$1199,3,FALSE),"")),VLOOKUP(A84,A85:C$1199,3,FALSE)))</f>
        <v/>
      </c>
    </row>
    <row r="85" spans="1:3" x14ac:dyDescent="0.2">
      <c r="A85" s="5" t="e">
        <f>Pharmaceuticals!B85</f>
        <v>#REF!</v>
      </c>
      <c r="B85" s="5" t="str">
        <f>IF(Pharmaceuticals!G85&lt;&gt;"",Pharmaceuticals!G85,"")</f>
        <v/>
      </c>
      <c r="C85" s="5" t="str">
        <f>IF(B85="","",IF(ISERROR(FIND(B85,VLOOKUP(A85,A86:C$1199,3,FALSE))),CONCATENATE(B85,"; ",IFERROR(VLOOKUP(A85,A86:C$1199,3,FALSE),"")),VLOOKUP(A85,A86:C$1199,3,FALSE)))</f>
        <v/>
      </c>
    </row>
    <row r="86" spans="1:3" x14ac:dyDescent="0.2">
      <c r="A86" s="5" t="e">
        <f>Pharmaceuticals!B86</f>
        <v>#REF!</v>
      </c>
      <c r="B86" s="5" t="str">
        <f>IF(Pharmaceuticals!G86&lt;&gt;"",Pharmaceuticals!G86,"")</f>
        <v/>
      </c>
      <c r="C86" s="5" t="str">
        <f>IF(B86="","",IF(ISERROR(FIND(B86,VLOOKUP(A86,A87:C$1199,3,FALSE))),CONCATENATE(B86,"; ",IFERROR(VLOOKUP(A86,A87:C$1199,3,FALSE),"")),VLOOKUP(A86,A87:C$1199,3,FALSE)))</f>
        <v/>
      </c>
    </row>
    <row r="87" spans="1:3" x14ac:dyDescent="0.2">
      <c r="A87" s="5" t="e">
        <f>Pharmaceuticals!B87</f>
        <v>#REF!</v>
      </c>
      <c r="B87" s="5" t="str">
        <f>IF(Pharmaceuticals!G87&lt;&gt;"",Pharmaceuticals!G87,"")</f>
        <v/>
      </c>
      <c r="C87" s="5" t="str">
        <f>IF(B87="","",IF(ISERROR(FIND(B87,VLOOKUP(A87,A88:C$1199,3,FALSE))),CONCATENATE(B87,"; ",IFERROR(VLOOKUP(A87,A88:C$1199,3,FALSE),"")),VLOOKUP(A87,A88:C$1199,3,FALSE)))</f>
        <v/>
      </c>
    </row>
    <row r="88" spans="1:3" x14ac:dyDescent="0.2">
      <c r="A88" s="5" t="e">
        <f>Pharmaceuticals!B88</f>
        <v>#REF!</v>
      </c>
      <c r="B88" s="5" t="str">
        <f>IF(Pharmaceuticals!G88&lt;&gt;"",Pharmaceuticals!G88,"")</f>
        <v/>
      </c>
      <c r="C88" s="5" t="str">
        <f>IF(B88="","",IF(ISERROR(FIND(B88,VLOOKUP(A88,A89:C$1199,3,FALSE))),CONCATENATE(B88,"; ",IFERROR(VLOOKUP(A88,A89:C$1199,3,FALSE),"")),VLOOKUP(A88,A89:C$1199,3,FALSE)))</f>
        <v/>
      </c>
    </row>
    <row r="89" spans="1:3" x14ac:dyDescent="0.2">
      <c r="A89" s="5" t="e">
        <f>Pharmaceuticals!B89</f>
        <v>#REF!</v>
      </c>
      <c r="B89" s="5" t="str">
        <f>IF(Pharmaceuticals!G89&lt;&gt;"",Pharmaceuticals!G89,"")</f>
        <v/>
      </c>
      <c r="C89" s="5" t="str">
        <f>IF(B89="","",IF(ISERROR(FIND(B89,VLOOKUP(A89,A90:C$1199,3,FALSE))),CONCATENATE(B89,"; ",IFERROR(VLOOKUP(A89,A90:C$1199,3,FALSE),"")),VLOOKUP(A89,A90:C$1199,3,FALSE)))</f>
        <v/>
      </c>
    </row>
    <row r="90" spans="1:3" x14ac:dyDescent="0.2">
      <c r="A90" s="5" t="e">
        <f>Pharmaceuticals!B90</f>
        <v>#REF!</v>
      </c>
      <c r="B90" s="5" t="str">
        <f>IF(Pharmaceuticals!G90&lt;&gt;"",Pharmaceuticals!G90,"")</f>
        <v/>
      </c>
      <c r="C90" s="5" t="str">
        <f>IF(B90="","",IF(ISERROR(FIND(B90,VLOOKUP(A90,A91:C$1199,3,FALSE))),CONCATENATE(B90,"; ",IFERROR(VLOOKUP(A90,A91:C$1199,3,FALSE),"")),VLOOKUP(A90,A91:C$1199,3,FALSE)))</f>
        <v/>
      </c>
    </row>
    <row r="91" spans="1:3" x14ac:dyDescent="0.2">
      <c r="A91" s="5" t="e">
        <f>Pharmaceuticals!B91</f>
        <v>#REF!</v>
      </c>
      <c r="B91" s="5" t="str">
        <f>IF(Pharmaceuticals!G91&lt;&gt;"",Pharmaceuticals!G91,"")</f>
        <v/>
      </c>
      <c r="C91" s="5" t="str">
        <f>IF(B91="","",IF(ISERROR(FIND(B91,VLOOKUP(A91,A92:C$1199,3,FALSE))),CONCATENATE(B91,"; ",IFERROR(VLOOKUP(A91,A92:C$1199,3,FALSE),"")),VLOOKUP(A91,A92:C$1199,3,FALSE)))</f>
        <v/>
      </c>
    </row>
    <row r="92" spans="1:3" x14ac:dyDescent="0.2">
      <c r="A92" s="5" t="e">
        <f>Pharmaceuticals!B92</f>
        <v>#REF!</v>
      </c>
      <c r="B92" s="5" t="str">
        <f>IF(Pharmaceuticals!G92&lt;&gt;"",Pharmaceuticals!G92,"")</f>
        <v/>
      </c>
      <c r="C92" s="5" t="str">
        <f>IF(B92="","",IF(ISERROR(FIND(B92,VLOOKUP(A92,A93:C$1199,3,FALSE))),CONCATENATE(B92,"; ",IFERROR(VLOOKUP(A92,A93:C$1199,3,FALSE),"")),VLOOKUP(A92,A93:C$1199,3,FALSE)))</f>
        <v/>
      </c>
    </row>
    <row r="93" spans="1:3" x14ac:dyDescent="0.2">
      <c r="A93" s="5" t="e">
        <f>Pharmaceuticals!B93</f>
        <v>#REF!</v>
      </c>
      <c r="B93" s="5" t="str">
        <f>IF(Pharmaceuticals!G93&lt;&gt;"",Pharmaceuticals!G93,"")</f>
        <v/>
      </c>
      <c r="C93" s="5" t="str">
        <f>IF(B93="","",IF(ISERROR(FIND(B93,VLOOKUP(A93,A94:C$1199,3,FALSE))),CONCATENATE(B93,"; ",IFERROR(VLOOKUP(A93,A94:C$1199,3,FALSE),"")),VLOOKUP(A93,A94:C$1199,3,FALSE)))</f>
        <v/>
      </c>
    </row>
    <row r="94" spans="1:3" x14ac:dyDescent="0.2">
      <c r="A94" s="5" t="e">
        <f>Pharmaceuticals!B94</f>
        <v>#REF!</v>
      </c>
      <c r="B94" s="5" t="str">
        <f>IF(Pharmaceuticals!G94&lt;&gt;"",Pharmaceuticals!G94,"")</f>
        <v/>
      </c>
      <c r="C94" s="5" t="str">
        <f>IF(B94="","",IF(ISERROR(FIND(B94,VLOOKUP(A94,A95:C$1199,3,FALSE))),CONCATENATE(B94,"; ",IFERROR(VLOOKUP(A94,A95:C$1199,3,FALSE),"")),VLOOKUP(A94,A95:C$1199,3,FALSE)))</f>
        <v/>
      </c>
    </row>
    <row r="95" spans="1:3" x14ac:dyDescent="0.2">
      <c r="A95" s="5" t="e">
        <f>Pharmaceuticals!B95</f>
        <v>#REF!</v>
      </c>
      <c r="B95" s="5" t="str">
        <f>IF(Pharmaceuticals!G95&lt;&gt;"",Pharmaceuticals!G95,"")</f>
        <v/>
      </c>
      <c r="C95" s="5" t="str">
        <f>IF(B95="","",IF(ISERROR(FIND(B95,VLOOKUP(A95,A96:C$1199,3,FALSE))),CONCATENATE(B95,"; ",IFERROR(VLOOKUP(A95,A96:C$1199,3,FALSE),"")),VLOOKUP(A95,A96:C$1199,3,FALSE)))</f>
        <v/>
      </c>
    </row>
    <row r="96" spans="1:3" x14ac:dyDescent="0.2">
      <c r="A96" s="5" t="e">
        <f>Pharmaceuticals!B96</f>
        <v>#REF!</v>
      </c>
      <c r="B96" s="5" t="str">
        <f>IF(Pharmaceuticals!G96&lt;&gt;"",Pharmaceuticals!G96,"")</f>
        <v/>
      </c>
      <c r="C96" s="5" t="str">
        <f>IF(B96="","",IF(ISERROR(FIND(B96,VLOOKUP(A96,A97:C$1199,3,FALSE))),CONCATENATE(B96,"; ",IFERROR(VLOOKUP(A96,A97:C$1199,3,FALSE),"")),VLOOKUP(A96,A97:C$1199,3,FALSE)))</f>
        <v/>
      </c>
    </row>
    <row r="97" spans="1:3" x14ac:dyDescent="0.2">
      <c r="A97" s="5" t="e">
        <f>Pharmaceuticals!B97</f>
        <v>#REF!</v>
      </c>
      <c r="B97" s="5" t="str">
        <f>IF(Pharmaceuticals!G97&lt;&gt;"",Pharmaceuticals!G97,"")</f>
        <v/>
      </c>
      <c r="C97" s="5" t="str">
        <f>IF(B97="","",IF(ISERROR(FIND(B97,VLOOKUP(A97,A98:C$1199,3,FALSE))),CONCATENATE(B97,"; ",IFERROR(VLOOKUP(A97,A98:C$1199,3,FALSE),"")),VLOOKUP(A97,A98:C$1199,3,FALSE)))</f>
        <v/>
      </c>
    </row>
    <row r="98" spans="1:3" x14ac:dyDescent="0.2">
      <c r="A98" s="5" t="e">
        <f>Pharmaceuticals!B98</f>
        <v>#REF!</v>
      </c>
      <c r="B98" s="5" t="str">
        <f>IF(Pharmaceuticals!G98&lt;&gt;"",Pharmaceuticals!G98,"")</f>
        <v/>
      </c>
      <c r="C98" s="5" t="str">
        <f>IF(B98="","",IF(ISERROR(FIND(B98,VLOOKUP(A98,A99:C$1199,3,FALSE))),CONCATENATE(B98,"; ",IFERROR(VLOOKUP(A98,A99:C$1199,3,FALSE),"")),VLOOKUP(A98,A99:C$1199,3,FALSE)))</f>
        <v/>
      </c>
    </row>
    <row r="99" spans="1:3" x14ac:dyDescent="0.2">
      <c r="A99" s="5" t="e">
        <f>Pharmaceuticals!B99</f>
        <v>#REF!</v>
      </c>
      <c r="B99" s="5" t="str">
        <f>IF(Pharmaceuticals!G99&lt;&gt;"",Pharmaceuticals!G99,"")</f>
        <v/>
      </c>
      <c r="C99" s="5" t="str">
        <f>IF(B99="","",IF(ISERROR(FIND(B99,VLOOKUP(A99,A100:C$1199,3,FALSE))),CONCATENATE(B99,"; ",IFERROR(VLOOKUP(A99,A100:C$1199,3,FALSE),"")),VLOOKUP(A99,A100:C$1199,3,FALSE)))</f>
        <v/>
      </c>
    </row>
    <row r="100" spans="1:3" x14ac:dyDescent="0.2">
      <c r="A100" s="5" t="e">
        <f>Pharmaceuticals!B100</f>
        <v>#REF!</v>
      </c>
      <c r="B100" s="5" t="str">
        <f>IF(Pharmaceuticals!G100&lt;&gt;"",Pharmaceuticals!G100,"")</f>
        <v/>
      </c>
      <c r="C100" s="5" t="str">
        <f>IF(B100="","",IF(ISERROR(FIND(B100,VLOOKUP(A100,A101:C$1199,3,FALSE))),CONCATENATE(B100,"; ",IFERROR(VLOOKUP(A100,A101:C$1199,3,FALSE),"")),VLOOKUP(A100,A101:C$1199,3,FALSE)))</f>
        <v/>
      </c>
    </row>
    <row r="101" spans="1:3" x14ac:dyDescent="0.2">
      <c r="A101" s="5" t="e">
        <f>Pharmaceuticals!B101</f>
        <v>#REF!</v>
      </c>
      <c r="B101" s="5" t="str">
        <f>IF(Pharmaceuticals!G101&lt;&gt;"",Pharmaceuticals!G101,"")</f>
        <v/>
      </c>
      <c r="C101" s="5" t="str">
        <f>IF(B101="","",IF(ISERROR(FIND(B101,VLOOKUP(A101,A102:C$1199,3,FALSE))),CONCATENATE(B101,"; ",IFERROR(VLOOKUP(A101,A102:C$1199,3,FALSE),"")),VLOOKUP(A101,A102:C$1199,3,FALSE)))</f>
        <v/>
      </c>
    </row>
    <row r="102" spans="1:3" x14ac:dyDescent="0.2">
      <c r="A102" s="5" t="e">
        <f>Pharmaceuticals!B102</f>
        <v>#REF!</v>
      </c>
      <c r="B102" s="5" t="str">
        <f>IF(Pharmaceuticals!G102&lt;&gt;"",Pharmaceuticals!G102,"")</f>
        <v/>
      </c>
      <c r="C102" s="5" t="str">
        <f>IF(B102="","",IF(ISERROR(FIND(B102,VLOOKUP(A102,A103:C$1199,3,FALSE))),CONCATENATE(B102,"; ",IFERROR(VLOOKUP(A102,A103:C$1199,3,FALSE),"")),VLOOKUP(A102,A103:C$1199,3,FALSE)))</f>
        <v/>
      </c>
    </row>
    <row r="103" spans="1:3" x14ac:dyDescent="0.2">
      <c r="A103" s="5" t="e">
        <f>Pharmaceuticals!B103</f>
        <v>#REF!</v>
      </c>
      <c r="B103" s="5" t="str">
        <f>IF(Pharmaceuticals!G103&lt;&gt;"",Pharmaceuticals!G103,"")</f>
        <v/>
      </c>
      <c r="C103" s="5" t="str">
        <f>IF(B103="","",IF(ISERROR(FIND(B103,VLOOKUP(A103,A104:C$1199,3,FALSE))),CONCATENATE(B103,"; ",IFERROR(VLOOKUP(A103,A104:C$1199,3,FALSE),"")),VLOOKUP(A103,A104:C$1199,3,FALSE)))</f>
        <v/>
      </c>
    </row>
    <row r="104" spans="1:3" x14ac:dyDescent="0.2">
      <c r="A104" s="5" t="e">
        <f>Pharmaceuticals!B104</f>
        <v>#REF!</v>
      </c>
      <c r="B104" s="5" t="str">
        <f>IF(Pharmaceuticals!G104&lt;&gt;"",Pharmaceuticals!G104,"")</f>
        <v/>
      </c>
      <c r="C104" s="5" t="str">
        <f>IF(B104="","",IF(ISERROR(FIND(B104,VLOOKUP(A104,A105:C$1199,3,FALSE))),CONCATENATE(B104,"; ",IFERROR(VLOOKUP(A104,A105:C$1199,3,FALSE),"")),VLOOKUP(A104,A105:C$1199,3,FALSE)))</f>
        <v/>
      </c>
    </row>
    <row r="105" spans="1:3" x14ac:dyDescent="0.2">
      <c r="A105" s="5" t="e">
        <f>Pharmaceuticals!B105</f>
        <v>#REF!</v>
      </c>
      <c r="B105" s="5" t="str">
        <f>IF(Pharmaceuticals!G105&lt;&gt;"",Pharmaceuticals!G105,"")</f>
        <v/>
      </c>
      <c r="C105" s="5" t="str">
        <f>IF(B105="","",IF(ISERROR(FIND(B105,VLOOKUP(A105,A106:C$1199,3,FALSE))),CONCATENATE(B105,"; ",IFERROR(VLOOKUP(A105,A106:C$1199,3,FALSE),"")),VLOOKUP(A105,A106:C$1199,3,FALSE)))</f>
        <v/>
      </c>
    </row>
    <row r="106" spans="1:3" x14ac:dyDescent="0.2">
      <c r="A106" s="5" t="e">
        <f>Pharmaceuticals!B106</f>
        <v>#REF!</v>
      </c>
      <c r="B106" s="5" t="str">
        <f>IF(Pharmaceuticals!G106&lt;&gt;"",Pharmaceuticals!G106,"")</f>
        <v/>
      </c>
      <c r="C106" s="5" t="str">
        <f>IF(B106="","",IF(ISERROR(FIND(B106,VLOOKUP(A106,A107:C$1199,3,FALSE))),CONCATENATE(B106,"; ",IFERROR(VLOOKUP(A106,A107:C$1199,3,FALSE),"")),VLOOKUP(A106,A107:C$1199,3,FALSE)))</f>
        <v/>
      </c>
    </row>
    <row r="107" spans="1:3" x14ac:dyDescent="0.2">
      <c r="A107" s="5" t="e">
        <f>Pharmaceuticals!B107</f>
        <v>#REF!</v>
      </c>
      <c r="B107" s="5" t="str">
        <f>IF(Pharmaceuticals!G107&lt;&gt;"",Pharmaceuticals!G107,"")</f>
        <v/>
      </c>
      <c r="C107" s="5" t="str">
        <f>IF(B107="","",IF(ISERROR(FIND(B107,VLOOKUP(A107,A108:C$1199,3,FALSE))),CONCATENATE(B107,"; ",IFERROR(VLOOKUP(A107,A108:C$1199,3,FALSE),"")),VLOOKUP(A107,A108:C$1199,3,FALSE)))</f>
        <v/>
      </c>
    </row>
    <row r="108" spans="1:3" x14ac:dyDescent="0.2">
      <c r="A108" s="5" t="e">
        <f>Pharmaceuticals!B108</f>
        <v>#REF!</v>
      </c>
      <c r="B108" s="5" t="str">
        <f>IF(Pharmaceuticals!G108&lt;&gt;"",Pharmaceuticals!G108,"")</f>
        <v/>
      </c>
      <c r="C108" s="5" t="str">
        <f>IF(B108="","",IF(ISERROR(FIND(B108,VLOOKUP(A108,A109:C$1199,3,FALSE))),CONCATENATE(B108,"; ",IFERROR(VLOOKUP(A108,A109:C$1199,3,FALSE),"")),VLOOKUP(A108,A109:C$1199,3,FALSE)))</f>
        <v/>
      </c>
    </row>
    <row r="109" spans="1:3" x14ac:dyDescent="0.2">
      <c r="A109" s="5" t="e">
        <f>Pharmaceuticals!B109</f>
        <v>#REF!</v>
      </c>
      <c r="B109" s="5" t="str">
        <f>IF(Pharmaceuticals!G109&lt;&gt;"",Pharmaceuticals!G109,"")</f>
        <v/>
      </c>
      <c r="C109" s="5" t="str">
        <f>IF(B109="","",IF(ISERROR(FIND(B109,VLOOKUP(A109,A110:C$1199,3,FALSE))),CONCATENATE(B109,"; ",IFERROR(VLOOKUP(A109,A110:C$1199,3,FALSE),"")),VLOOKUP(A109,A110:C$1199,3,FALSE)))</f>
        <v/>
      </c>
    </row>
    <row r="110" spans="1:3" x14ac:dyDescent="0.2">
      <c r="A110" s="5" t="e">
        <f>Pharmaceuticals!B110</f>
        <v>#REF!</v>
      </c>
      <c r="B110" s="5" t="str">
        <f>IF(Pharmaceuticals!G110&lt;&gt;"",Pharmaceuticals!G110,"")</f>
        <v/>
      </c>
      <c r="C110" s="5" t="str">
        <f>IF(B110="","",IF(ISERROR(FIND(B110,VLOOKUP(A110,A111:C$1199,3,FALSE))),CONCATENATE(B110,"; ",IFERROR(VLOOKUP(A110,A111:C$1199,3,FALSE),"")),VLOOKUP(A110,A111:C$1199,3,FALSE)))</f>
        <v/>
      </c>
    </row>
    <row r="111" spans="1:3" x14ac:dyDescent="0.2">
      <c r="A111" s="5" t="e">
        <f>Pharmaceuticals!B111</f>
        <v>#REF!</v>
      </c>
      <c r="B111" s="5" t="str">
        <f>IF(Pharmaceuticals!G111&lt;&gt;"",Pharmaceuticals!G111,"")</f>
        <v/>
      </c>
      <c r="C111" s="5" t="str">
        <f>IF(B111="","",IF(ISERROR(FIND(B111,VLOOKUP(A111,A112:C$1199,3,FALSE))),CONCATENATE(B111,"; ",IFERROR(VLOOKUP(A111,A112:C$1199,3,FALSE),"")),VLOOKUP(A111,A112:C$1199,3,FALSE)))</f>
        <v/>
      </c>
    </row>
    <row r="112" spans="1:3" x14ac:dyDescent="0.2">
      <c r="A112" s="5" t="e">
        <f>Pharmaceuticals!B112</f>
        <v>#REF!</v>
      </c>
      <c r="B112" s="5" t="str">
        <f>IF(Pharmaceuticals!G112&lt;&gt;"",Pharmaceuticals!G112,"")</f>
        <v/>
      </c>
      <c r="C112" s="5" t="str">
        <f>IF(B112="","",IF(ISERROR(FIND(B112,VLOOKUP(A112,A113:C$1199,3,FALSE))),CONCATENATE(B112,"; ",IFERROR(VLOOKUP(A112,A113:C$1199,3,FALSE),"")),VLOOKUP(A112,A113:C$1199,3,FALSE)))</f>
        <v/>
      </c>
    </row>
    <row r="113" spans="1:3" x14ac:dyDescent="0.2">
      <c r="A113" s="5" t="e">
        <f>Pharmaceuticals!B113</f>
        <v>#REF!</v>
      </c>
      <c r="B113" s="5" t="str">
        <f>IF(Pharmaceuticals!G113&lt;&gt;"",Pharmaceuticals!G113,"")</f>
        <v/>
      </c>
      <c r="C113" s="5" t="str">
        <f>IF(B113="","",IF(ISERROR(FIND(B113,VLOOKUP(A113,A114:C$1199,3,FALSE))),CONCATENATE(B113,"; ",IFERROR(VLOOKUP(A113,A114:C$1199,3,FALSE),"")),VLOOKUP(A113,A114:C$1199,3,FALSE)))</f>
        <v/>
      </c>
    </row>
    <row r="114" spans="1:3" x14ac:dyDescent="0.2">
      <c r="A114" s="5" t="e">
        <f>Pharmaceuticals!B114</f>
        <v>#REF!</v>
      </c>
      <c r="B114" s="5" t="str">
        <f>IF(Pharmaceuticals!G114&lt;&gt;"",Pharmaceuticals!G114,"")</f>
        <v/>
      </c>
      <c r="C114" s="5" t="str">
        <f>IF(B114="","",IF(ISERROR(FIND(B114,VLOOKUP(A114,A115:C$1199,3,FALSE))),CONCATENATE(B114,"; ",IFERROR(VLOOKUP(A114,A115:C$1199,3,FALSE),"")),VLOOKUP(A114,A115:C$1199,3,FALSE)))</f>
        <v/>
      </c>
    </row>
    <row r="115" spans="1:3" x14ac:dyDescent="0.2">
      <c r="A115" s="5" t="e">
        <f>Pharmaceuticals!B115</f>
        <v>#REF!</v>
      </c>
      <c r="B115" s="5" t="str">
        <f>IF(Pharmaceuticals!G115&lt;&gt;"",Pharmaceuticals!G115,"")</f>
        <v/>
      </c>
      <c r="C115" s="5" t="str">
        <f>IF(B115="","",IF(ISERROR(FIND(B115,VLOOKUP(A115,A116:C$1199,3,FALSE))),CONCATENATE(B115,"; ",IFERROR(VLOOKUP(A115,A116:C$1199,3,FALSE),"")),VLOOKUP(A115,A116:C$1199,3,FALSE)))</f>
        <v/>
      </c>
    </row>
    <row r="116" spans="1:3" x14ac:dyDescent="0.2">
      <c r="A116" s="5" t="e">
        <f>Pharmaceuticals!B116</f>
        <v>#REF!</v>
      </c>
      <c r="B116" s="5" t="str">
        <f>IF(Pharmaceuticals!G116&lt;&gt;"",Pharmaceuticals!G116,"")</f>
        <v/>
      </c>
      <c r="C116" s="5" t="str">
        <f>IF(B116="","",IF(ISERROR(FIND(B116,VLOOKUP(A116,A117:C$1199,3,FALSE))),CONCATENATE(B116,"; ",IFERROR(VLOOKUP(A116,A117:C$1199,3,FALSE),"")),VLOOKUP(A116,A117:C$1199,3,FALSE)))</f>
        <v/>
      </c>
    </row>
    <row r="117" spans="1:3" x14ac:dyDescent="0.2">
      <c r="A117" s="5" t="e">
        <f>Pharmaceuticals!B117</f>
        <v>#REF!</v>
      </c>
      <c r="B117" s="5" t="str">
        <f>IF(Pharmaceuticals!G117&lt;&gt;"",Pharmaceuticals!G117,"")</f>
        <v/>
      </c>
      <c r="C117" s="5" t="str">
        <f>IF(B117="","",IF(ISERROR(FIND(B117,VLOOKUP(A117,A118:C$1199,3,FALSE))),CONCATENATE(B117,"; ",IFERROR(VLOOKUP(A117,A118:C$1199,3,FALSE),"")),VLOOKUP(A117,A118:C$1199,3,FALSE)))</f>
        <v/>
      </c>
    </row>
    <row r="118" spans="1:3" x14ac:dyDescent="0.2">
      <c r="A118" s="5" t="e">
        <f>Pharmaceuticals!B118</f>
        <v>#REF!</v>
      </c>
      <c r="B118" s="5" t="str">
        <f>IF(Pharmaceuticals!G118&lt;&gt;"",Pharmaceuticals!G118,"")</f>
        <v/>
      </c>
      <c r="C118" s="5" t="str">
        <f>IF(B118="","",IF(ISERROR(FIND(B118,VLOOKUP(A118,A119:C$1199,3,FALSE))),CONCATENATE(B118,"; ",IFERROR(VLOOKUP(A118,A119:C$1199,3,FALSE),"")),VLOOKUP(A118,A119:C$1199,3,FALSE)))</f>
        <v/>
      </c>
    </row>
    <row r="119" spans="1:3" x14ac:dyDescent="0.2">
      <c r="A119" s="5" t="e">
        <f>Pharmaceuticals!B119</f>
        <v>#REF!</v>
      </c>
      <c r="B119" s="5" t="str">
        <f>IF(Pharmaceuticals!G119&lt;&gt;"",Pharmaceuticals!G119,"")</f>
        <v/>
      </c>
      <c r="C119" s="5" t="str">
        <f>IF(B119="","",IF(ISERROR(FIND(B119,VLOOKUP(A119,A120:C$1199,3,FALSE))),CONCATENATE(B119,"; ",IFERROR(VLOOKUP(A119,A120:C$1199,3,FALSE),"")),VLOOKUP(A119,A120:C$1199,3,FALSE)))</f>
        <v/>
      </c>
    </row>
    <row r="120" spans="1:3" x14ac:dyDescent="0.2">
      <c r="A120" s="5" t="e">
        <f>Pharmaceuticals!B120</f>
        <v>#REF!</v>
      </c>
      <c r="B120" s="5" t="str">
        <f>IF(Pharmaceuticals!G120&lt;&gt;"",Pharmaceuticals!G120,"")</f>
        <v/>
      </c>
      <c r="C120" s="5" t="str">
        <f>IF(B120="","",IF(ISERROR(FIND(B120,VLOOKUP(A120,A121:C$1199,3,FALSE))),CONCATENATE(B120,"; ",IFERROR(VLOOKUP(A120,A121:C$1199,3,FALSE),"")),VLOOKUP(A120,A121:C$1199,3,FALSE)))</f>
        <v/>
      </c>
    </row>
    <row r="121" spans="1:3" x14ac:dyDescent="0.2">
      <c r="A121" s="5" t="e">
        <f>Pharmaceuticals!B121</f>
        <v>#REF!</v>
      </c>
      <c r="B121" s="5" t="str">
        <f>IF(Pharmaceuticals!G121&lt;&gt;"",Pharmaceuticals!G121,"")</f>
        <v/>
      </c>
      <c r="C121" s="5" t="str">
        <f>IF(B121="","",IF(ISERROR(FIND(B121,VLOOKUP(A121,A122:C$1199,3,FALSE))),CONCATENATE(B121,"; ",IFERROR(VLOOKUP(A121,A122:C$1199,3,FALSE),"")),VLOOKUP(A121,A122:C$1199,3,FALSE)))</f>
        <v/>
      </c>
    </row>
    <row r="122" spans="1:3" x14ac:dyDescent="0.2">
      <c r="A122" s="5" t="e">
        <f>Pharmaceuticals!B122</f>
        <v>#REF!</v>
      </c>
      <c r="B122" s="5" t="str">
        <f>IF(Pharmaceuticals!G122&lt;&gt;"",Pharmaceuticals!G122,"")</f>
        <v/>
      </c>
      <c r="C122" s="5" t="str">
        <f>IF(B122="","",IF(ISERROR(FIND(B122,VLOOKUP(A122,A123:C$1199,3,FALSE))),CONCATENATE(B122,"; ",IFERROR(VLOOKUP(A122,A123:C$1199,3,FALSE),"")),VLOOKUP(A122,A123:C$1199,3,FALSE)))</f>
        <v/>
      </c>
    </row>
    <row r="123" spans="1:3" x14ac:dyDescent="0.2">
      <c r="A123" s="5" t="e">
        <f>Pharmaceuticals!B123</f>
        <v>#REF!</v>
      </c>
      <c r="B123" s="5" t="str">
        <f>IF(Pharmaceuticals!G123&lt;&gt;"",Pharmaceuticals!G123,"")</f>
        <v/>
      </c>
      <c r="C123" s="5" t="str">
        <f>IF(B123="","",IF(ISERROR(FIND(B123,VLOOKUP(A123,A124:C$1199,3,FALSE))),CONCATENATE(B123,"; ",IFERROR(VLOOKUP(A123,A124:C$1199,3,FALSE),"")),VLOOKUP(A123,A124:C$1199,3,FALSE)))</f>
        <v/>
      </c>
    </row>
    <row r="124" spans="1:3" x14ac:dyDescent="0.2">
      <c r="A124" s="5" t="e">
        <f>Pharmaceuticals!B124</f>
        <v>#REF!</v>
      </c>
      <c r="B124" s="5" t="str">
        <f>IF(Pharmaceuticals!G124&lt;&gt;"",Pharmaceuticals!G124,"")</f>
        <v/>
      </c>
      <c r="C124" s="5" t="str">
        <f>IF(B124="","",IF(ISERROR(FIND(B124,VLOOKUP(A124,A125:C$1199,3,FALSE))),CONCATENATE(B124,"; ",IFERROR(VLOOKUP(A124,A125:C$1199,3,FALSE),"")),VLOOKUP(A124,A125:C$1199,3,FALSE)))</f>
        <v/>
      </c>
    </row>
    <row r="125" spans="1:3" x14ac:dyDescent="0.2">
      <c r="A125" s="5" t="e">
        <f>Pharmaceuticals!B125</f>
        <v>#REF!</v>
      </c>
      <c r="B125" s="5" t="str">
        <f>IF(Pharmaceuticals!G125&lt;&gt;"",Pharmaceuticals!G125,"")</f>
        <v/>
      </c>
      <c r="C125" s="5" t="str">
        <f>IF(B125="","",IF(ISERROR(FIND(B125,VLOOKUP(A125,A126:C$1199,3,FALSE))),CONCATENATE(B125,"; ",IFERROR(VLOOKUP(A125,A126:C$1199,3,FALSE),"")),VLOOKUP(A125,A126:C$1199,3,FALSE)))</f>
        <v/>
      </c>
    </row>
    <row r="126" spans="1:3" x14ac:dyDescent="0.2">
      <c r="A126" s="5" t="e">
        <f>Pharmaceuticals!B126</f>
        <v>#REF!</v>
      </c>
      <c r="B126" s="5" t="str">
        <f>IF(Pharmaceuticals!G126&lt;&gt;"",Pharmaceuticals!G126,"")</f>
        <v/>
      </c>
      <c r="C126" s="5" t="str">
        <f>IF(B126="","",IF(ISERROR(FIND(B126,VLOOKUP(A126,A127:C$1199,3,FALSE))),CONCATENATE(B126,"; ",IFERROR(VLOOKUP(A126,A127:C$1199,3,FALSE),"")),VLOOKUP(A126,A127:C$1199,3,FALSE)))</f>
        <v/>
      </c>
    </row>
    <row r="127" spans="1:3" x14ac:dyDescent="0.2">
      <c r="A127" s="5" t="e">
        <f>Pharmaceuticals!B127</f>
        <v>#REF!</v>
      </c>
      <c r="B127" s="5" t="str">
        <f>IF(Pharmaceuticals!G127&lt;&gt;"",Pharmaceuticals!G127,"")</f>
        <v/>
      </c>
      <c r="C127" s="5" t="str">
        <f>IF(B127="","",IF(ISERROR(FIND(B127,VLOOKUP(A127,A128:C$1199,3,FALSE))),CONCATENATE(B127,"; ",IFERROR(VLOOKUP(A127,A128:C$1199,3,FALSE),"")),VLOOKUP(A127,A128:C$1199,3,FALSE)))</f>
        <v/>
      </c>
    </row>
    <row r="128" spans="1:3" x14ac:dyDescent="0.2">
      <c r="A128" s="5" t="e">
        <f>Pharmaceuticals!B128</f>
        <v>#REF!</v>
      </c>
      <c r="B128" s="5" t="str">
        <f>IF(Pharmaceuticals!G128&lt;&gt;"",Pharmaceuticals!G128,"")</f>
        <v/>
      </c>
      <c r="C128" s="5" t="str">
        <f>IF(B128="","",IF(ISERROR(FIND(B128,VLOOKUP(A128,A129:C$1199,3,FALSE))),CONCATENATE(B128,"; ",IFERROR(VLOOKUP(A128,A129:C$1199,3,FALSE),"")),VLOOKUP(A128,A129:C$1199,3,FALSE)))</f>
        <v/>
      </c>
    </row>
    <row r="129" spans="1:3" x14ac:dyDescent="0.2">
      <c r="A129" s="5" t="e">
        <f>Pharmaceuticals!B129</f>
        <v>#REF!</v>
      </c>
      <c r="B129" s="5" t="str">
        <f>IF(Pharmaceuticals!G129&lt;&gt;"",Pharmaceuticals!G129,"")</f>
        <v/>
      </c>
      <c r="C129" s="5" t="str">
        <f>IF(B129="","",IF(ISERROR(FIND(B129,VLOOKUP(A129,A130:C$1199,3,FALSE))),CONCATENATE(B129,"; ",IFERROR(VLOOKUP(A129,A130:C$1199,3,FALSE),"")),VLOOKUP(A129,A130:C$1199,3,FALSE)))</f>
        <v/>
      </c>
    </row>
    <row r="130" spans="1:3" x14ac:dyDescent="0.2">
      <c r="A130" s="5" t="e">
        <f>Pharmaceuticals!B130</f>
        <v>#REF!</v>
      </c>
      <c r="B130" s="5" t="str">
        <f>IF(Pharmaceuticals!G130&lt;&gt;"",Pharmaceuticals!G130,"")</f>
        <v/>
      </c>
      <c r="C130" s="5" t="str">
        <f>IF(B130="","",IF(ISERROR(FIND(B130,VLOOKUP(A130,A131:C$1199,3,FALSE))),CONCATENATE(B130,"; ",IFERROR(VLOOKUP(A130,A131:C$1199,3,FALSE),"")),VLOOKUP(A130,A131:C$1199,3,FALSE)))</f>
        <v/>
      </c>
    </row>
    <row r="131" spans="1:3" x14ac:dyDescent="0.2">
      <c r="A131" s="5" t="e">
        <f>Pharmaceuticals!B131</f>
        <v>#REF!</v>
      </c>
      <c r="B131" s="5" t="str">
        <f>IF(Pharmaceuticals!G131&lt;&gt;"",Pharmaceuticals!G131,"")</f>
        <v/>
      </c>
      <c r="C131" s="5" t="str">
        <f>IF(B131="","",IF(ISERROR(FIND(B131,VLOOKUP(A131,A132:C$1199,3,FALSE))),CONCATENATE(B131,"; ",IFERROR(VLOOKUP(A131,A132:C$1199,3,FALSE),"")),VLOOKUP(A131,A132:C$1199,3,FALSE)))</f>
        <v/>
      </c>
    </row>
    <row r="132" spans="1:3" x14ac:dyDescent="0.2">
      <c r="A132" s="5" t="e">
        <f>Pharmaceuticals!B132</f>
        <v>#REF!</v>
      </c>
      <c r="B132" s="5" t="str">
        <f>IF(Pharmaceuticals!G132&lt;&gt;"",Pharmaceuticals!G132,"")</f>
        <v/>
      </c>
      <c r="C132" s="5" t="str">
        <f>IF(B132="","",IF(ISERROR(FIND(B132,VLOOKUP(A132,A133:C$1199,3,FALSE))),CONCATENATE(B132,"; ",IFERROR(VLOOKUP(A132,A133:C$1199,3,FALSE),"")),VLOOKUP(A132,A133:C$1199,3,FALSE)))</f>
        <v/>
      </c>
    </row>
    <row r="133" spans="1:3" x14ac:dyDescent="0.2">
      <c r="A133" s="5" t="e">
        <f>Pharmaceuticals!B133</f>
        <v>#REF!</v>
      </c>
      <c r="B133" s="5" t="str">
        <f>IF(Pharmaceuticals!G133&lt;&gt;"",Pharmaceuticals!G133,"")</f>
        <v/>
      </c>
      <c r="C133" s="5" t="str">
        <f>IF(B133="","",IF(ISERROR(FIND(B133,VLOOKUP(A133,A134:C$1199,3,FALSE))),CONCATENATE(B133,"; ",IFERROR(VLOOKUP(A133,A134:C$1199,3,FALSE),"")),VLOOKUP(A133,A134:C$1199,3,FALSE)))</f>
        <v/>
      </c>
    </row>
    <row r="134" spans="1:3" x14ac:dyDescent="0.2">
      <c r="A134" s="5" t="e">
        <f>Pharmaceuticals!B134</f>
        <v>#REF!</v>
      </c>
      <c r="B134" s="5" t="str">
        <f>IF(Pharmaceuticals!G134&lt;&gt;"",Pharmaceuticals!G134,"")</f>
        <v/>
      </c>
      <c r="C134" s="5" t="str">
        <f>IF(B134="","",IF(ISERROR(FIND(B134,VLOOKUP(A134,A135:C$1199,3,FALSE))),CONCATENATE(B134,"; ",IFERROR(VLOOKUP(A134,A135:C$1199,3,FALSE),"")),VLOOKUP(A134,A135:C$1199,3,FALSE)))</f>
        <v/>
      </c>
    </row>
    <row r="135" spans="1:3" x14ac:dyDescent="0.2">
      <c r="A135" s="5" t="e">
        <f>Pharmaceuticals!B135</f>
        <v>#REF!</v>
      </c>
      <c r="B135" s="5" t="str">
        <f>IF(Pharmaceuticals!G135&lt;&gt;"",Pharmaceuticals!G135,"")</f>
        <v/>
      </c>
      <c r="C135" s="5" t="str">
        <f>IF(B135="","",IF(ISERROR(FIND(B135,VLOOKUP(A135,A136:C$1199,3,FALSE))),CONCATENATE(B135,"; ",IFERROR(VLOOKUP(A135,A136:C$1199,3,FALSE),"")),VLOOKUP(A135,A136:C$1199,3,FALSE)))</f>
        <v/>
      </c>
    </row>
    <row r="136" spans="1:3" x14ac:dyDescent="0.2">
      <c r="A136" s="5" t="e">
        <f>Pharmaceuticals!B136</f>
        <v>#REF!</v>
      </c>
      <c r="B136" s="5" t="str">
        <f>IF(Pharmaceuticals!G136&lt;&gt;"",Pharmaceuticals!G136,"")</f>
        <v/>
      </c>
      <c r="C136" s="5" t="str">
        <f>IF(B136="","",IF(ISERROR(FIND(B136,VLOOKUP(A136,A137:C$1199,3,FALSE))),CONCATENATE(B136,"; ",IFERROR(VLOOKUP(A136,A137:C$1199,3,FALSE),"")),VLOOKUP(A136,A137:C$1199,3,FALSE)))</f>
        <v/>
      </c>
    </row>
    <row r="137" spans="1:3" x14ac:dyDescent="0.2">
      <c r="A137" s="5" t="e">
        <f>Pharmaceuticals!B137</f>
        <v>#REF!</v>
      </c>
      <c r="B137" s="5" t="str">
        <f>IF(Pharmaceuticals!G137&lt;&gt;"",Pharmaceuticals!G137,"")</f>
        <v/>
      </c>
      <c r="C137" s="5" t="str">
        <f>IF(B137="","",IF(ISERROR(FIND(B137,VLOOKUP(A137,A138:C$1199,3,FALSE))),CONCATENATE(B137,"; ",IFERROR(VLOOKUP(A137,A138:C$1199,3,FALSE),"")),VLOOKUP(A137,A138:C$1199,3,FALSE)))</f>
        <v/>
      </c>
    </row>
    <row r="138" spans="1:3" x14ac:dyDescent="0.2">
      <c r="A138" s="5" t="e">
        <f>Pharmaceuticals!B138</f>
        <v>#REF!</v>
      </c>
      <c r="B138" s="5" t="str">
        <f>IF(Pharmaceuticals!G138&lt;&gt;"",Pharmaceuticals!G138,"")</f>
        <v/>
      </c>
      <c r="C138" s="5" t="str">
        <f>IF(B138="","",IF(ISERROR(FIND(B138,VLOOKUP(A138,A139:C$1199,3,FALSE))),CONCATENATE(B138,"; ",IFERROR(VLOOKUP(A138,A139:C$1199,3,FALSE),"")),VLOOKUP(A138,A139:C$1199,3,FALSE)))</f>
        <v/>
      </c>
    </row>
    <row r="139" spans="1:3" x14ac:dyDescent="0.2">
      <c r="A139" s="5" t="e">
        <f>Pharmaceuticals!B139</f>
        <v>#REF!</v>
      </c>
      <c r="B139" s="5" t="str">
        <f>IF(Pharmaceuticals!G139&lt;&gt;"",Pharmaceuticals!G139,"")</f>
        <v/>
      </c>
      <c r="C139" s="5" t="str">
        <f>IF(B139="","",IF(ISERROR(FIND(B139,VLOOKUP(A139,A140:C$1199,3,FALSE))),CONCATENATE(B139,"; ",IFERROR(VLOOKUP(A139,A140:C$1199,3,FALSE),"")),VLOOKUP(A139,A140:C$1199,3,FALSE)))</f>
        <v/>
      </c>
    </row>
    <row r="140" spans="1:3" x14ac:dyDescent="0.2">
      <c r="A140" s="5" t="e">
        <f>Pharmaceuticals!B140</f>
        <v>#REF!</v>
      </c>
      <c r="B140" s="5" t="str">
        <f>IF(Pharmaceuticals!G140&lt;&gt;"",Pharmaceuticals!G140,"")</f>
        <v/>
      </c>
      <c r="C140" s="5" t="str">
        <f>IF(B140="","",IF(ISERROR(FIND(B140,VLOOKUP(A140,A141:C$1199,3,FALSE))),CONCATENATE(B140,"; ",IFERROR(VLOOKUP(A140,A141:C$1199,3,FALSE),"")),VLOOKUP(A140,A141:C$1199,3,FALSE)))</f>
        <v/>
      </c>
    </row>
    <row r="141" spans="1:3" x14ac:dyDescent="0.2">
      <c r="A141" s="5" t="e">
        <f>Pharmaceuticals!B141</f>
        <v>#REF!</v>
      </c>
      <c r="B141" s="5" t="str">
        <f>IF(Pharmaceuticals!G141&lt;&gt;"",Pharmaceuticals!G141,"")</f>
        <v/>
      </c>
      <c r="C141" s="5" t="str">
        <f>IF(B141="","",IF(ISERROR(FIND(B141,VLOOKUP(A141,A142:C$1199,3,FALSE))),CONCATENATE(B141,"; ",IFERROR(VLOOKUP(A141,A142:C$1199,3,FALSE),"")),VLOOKUP(A141,A142:C$1199,3,FALSE)))</f>
        <v/>
      </c>
    </row>
    <row r="142" spans="1:3" x14ac:dyDescent="0.2">
      <c r="A142" s="5" t="e">
        <f>Pharmaceuticals!B142</f>
        <v>#REF!</v>
      </c>
      <c r="B142" s="5" t="str">
        <f>IF(Pharmaceuticals!G142&lt;&gt;"",Pharmaceuticals!G142,"")</f>
        <v/>
      </c>
      <c r="C142" s="5" t="str">
        <f>IF(B142="","",IF(ISERROR(FIND(B142,VLOOKUP(A142,A143:C$1199,3,FALSE))),CONCATENATE(B142,"; ",IFERROR(VLOOKUP(A142,A143:C$1199,3,FALSE),"")),VLOOKUP(A142,A143:C$1199,3,FALSE)))</f>
        <v/>
      </c>
    </row>
    <row r="143" spans="1:3" x14ac:dyDescent="0.2">
      <c r="A143" s="5" t="e">
        <f>Pharmaceuticals!B143</f>
        <v>#REF!</v>
      </c>
      <c r="B143" s="5" t="str">
        <f>IF(Pharmaceuticals!G143&lt;&gt;"",Pharmaceuticals!G143,"")</f>
        <v/>
      </c>
      <c r="C143" s="5" t="str">
        <f>IF(B143="","",IF(ISERROR(FIND(B143,VLOOKUP(A143,A144:C$1199,3,FALSE))),CONCATENATE(B143,"; ",IFERROR(VLOOKUP(A143,A144:C$1199,3,FALSE),"")),VLOOKUP(A143,A144:C$1199,3,FALSE)))</f>
        <v/>
      </c>
    </row>
    <row r="144" spans="1:3" x14ac:dyDescent="0.2">
      <c r="A144" s="5" t="e">
        <f>Pharmaceuticals!B144</f>
        <v>#REF!</v>
      </c>
      <c r="B144" s="5" t="str">
        <f>IF(Pharmaceuticals!G144&lt;&gt;"",Pharmaceuticals!G144,"")</f>
        <v/>
      </c>
      <c r="C144" s="5" t="str">
        <f>IF(B144="","",IF(ISERROR(FIND(B144,VLOOKUP(A144,A145:C$1199,3,FALSE))),CONCATENATE(B144,"; ",IFERROR(VLOOKUP(A144,A145:C$1199,3,FALSE),"")),VLOOKUP(A144,A145:C$1199,3,FALSE)))</f>
        <v/>
      </c>
    </row>
    <row r="145" spans="1:3" x14ac:dyDescent="0.2">
      <c r="A145" s="5" t="e">
        <f>Pharmaceuticals!B145</f>
        <v>#REF!</v>
      </c>
      <c r="B145" s="5" t="str">
        <f>IF(Pharmaceuticals!G145&lt;&gt;"",Pharmaceuticals!G145,"")</f>
        <v/>
      </c>
      <c r="C145" s="5" t="str">
        <f>IF(B145="","",IF(ISERROR(FIND(B145,VLOOKUP(A145,A146:C$1199,3,FALSE))),CONCATENATE(B145,"; ",IFERROR(VLOOKUP(A145,A146:C$1199,3,FALSE),"")),VLOOKUP(A145,A146:C$1199,3,FALSE)))</f>
        <v/>
      </c>
    </row>
    <row r="146" spans="1:3" x14ac:dyDescent="0.2">
      <c r="A146" s="5" t="e">
        <f>Pharmaceuticals!B146</f>
        <v>#REF!</v>
      </c>
      <c r="B146" s="5" t="str">
        <f>IF(Pharmaceuticals!G146&lt;&gt;"",Pharmaceuticals!G146,"")</f>
        <v/>
      </c>
      <c r="C146" s="5" t="str">
        <f>IF(B146="","",IF(ISERROR(FIND(B146,VLOOKUP(A146,A147:C$1199,3,FALSE))),CONCATENATE(B146,"; ",IFERROR(VLOOKUP(A146,A147:C$1199,3,FALSE),"")),VLOOKUP(A146,A147:C$1199,3,FALSE)))</f>
        <v/>
      </c>
    </row>
    <row r="147" spans="1:3" x14ac:dyDescent="0.2">
      <c r="A147" s="5" t="e">
        <f>Pharmaceuticals!B147</f>
        <v>#REF!</v>
      </c>
      <c r="B147" s="5" t="str">
        <f>IF(Pharmaceuticals!G147&lt;&gt;"",Pharmaceuticals!G147,"")</f>
        <v/>
      </c>
      <c r="C147" s="5" t="str">
        <f>IF(B147="","",IF(ISERROR(FIND(B147,VLOOKUP(A147,A148:C$1199,3,FALSE))),CONCATENATE(B147,"; ",IFERROR(VLOOKUP(A147,A148:C$1199,3,FALSE),"")),VLOOKUP(A147,A148:C$1199,3,FALSE)))</f>
        <v/>
      </c>
    </row>
    <row r="148" spans="1:3" x14ac:dyDescent="0.2">
      <c r="A148" s="5" t="e">
        <f>Pharmaceuticals!B148</f>
        <v>#REF!</v>
      </c>
      <c r="B148" s="5" t="str">
        <f>IF(Pharmaceuticals!G148&lt;&gt;"",Pharmaceuticals!G148,"")</f>
        <v/>
      </c>
      <c r="C148" s="5" t="str">
        <f>IF(B148="","",IF(ISERROR(FIND(B148,VLOOKUP(A148,A149:C$1199,3,FALSE))),CONCATENATE(B148,"; ",IFERROR(VLOOKUP(A148,A149:C$1199,3,FALSE),"")),VLOOKUP(A148,A149:C$1199,3,FALSE)))</f>
        <v/>
      </c>
    </row>
    <row r="149" spans="1:3" x14ac:dyDescent="0.2">
      <c r="A149" s="5" t="e">
        <f>Pharmaceuticals!B149</f>
        <v>#REF!</v>
      </c>
      <c r="B149" s="5" t="str">
        <f>IF(Pharmaceuticals!G149&lt;&gt;"",Pharmaceuticals!G149,"")</f>
        <v/>
      </c>
      <c r="C149" s="5" t="str">
        <f>IF(B149="","",IF(ISERROR(FIND(B149,VLOOKUP(A149,A150:C$1199,3,FALSE))),CONCATENATE(B149,"; ",IFERROR(VLOOKUP(A149,A150:C$1199,3,FALSE),"")),VLOOKUP(A149,A150:C$1199,3,FALSE)))</f>
        <v/>
      </c>
    </row>
    <row r="150" spans="1:3" x14ac:dyDescent="0.2">
      <c r="A150" s="5" t="e">
        <f>Pharmaceuticals!B150</f>
        <v>#REF!</v>
      </c>
      <c r="B150" s="5" t="str">
        <f>IF(Pharmaceuticals!G150&lt;&gt;"",Pharmaceuticals!G150,"")</f>
        <v/>
      </c>
      <c r="C150" s="5" t="str">
        <f>IF(B150="","",IF(ISERROR(FIND(B150,VLOOKUP(A150,A151:C$1199,3,FALSE))),CONCATENATE(B150,"; ",IFERROR(VLOOKUP(A150,A151:C$1199,3,FALSE),"")),VLOOKUP(A150,A151:C$1199,3,FALSE)))</f>
        <v/>
      </c>
    </row>
    <row r="151" spans="1:3" x14ac:dyDescent="0.2">
      <c r="A151" s="5" t="e">
        <f>Pharmaceuticals!B151</f>
        <v>#REF!</v>
      </c>
      <c r="B151" s="5" t="str">
        <f>IF(Pharmaceuticals!G151&lt;&gt;"",Pharmaceuticals!G151,"")</f>
        <v/>
      </c>
      <c r="C151" s="5" t="str">
        <f>IF(B151="","",IF(ISERROR(FIND(B151,VLOOKUP(A151,A152:C$1199,3,FALSE))),CONCATENATE(B151,"; ",IFERROR(VLOOKUP(A151,A152:C$1199,3,FALSE),"")),VLOOKUP(A151,A152:C$1199,3,FALSE)))</f>
        <v/>
      </c>
    </row>
    <row r="152" spans="1:3" x14ac:dyDescent="0.2">
      <c r="A152" s="5" t="e">
        <f>Pharmaceuticals!B152</f>
        <v>#REF!</v>
      </c>
      <c r="B152" s="5" t="str">
        <f>IF(Pharmaceuticals!G152&lt;&gt;"",Pharmaceuticals!G152,"")</f>
        <v/>
      </c>
      <c r="C152" s="5" t="str">
        <f>IF(B152="","",IF(ISERROR(FIND(B152,VLOOKUP(A152,A153:C$1199,3,FALSE))),CONCATENATE(B152,"; ",IFERROR(VLOOKUP(A152,A153:C$1199,3,FALSE),"")),VLOOKUP(A152,A153:C$1199,3,FALSE)))</f>
        <v/>
      </c>
    </row>
    <row r="153" spans="1:3" x14ac:dyDescent="0.2">
      <c r="A153" s="5" t="e">
        <f>Pharmaceuticals!B153</f>
        <v>#REF!</v>
      </c>
      <c r="B153" s="5" t="str">
        <f>IF(Pharmaceuticals!G153&lt;&gt;"",Pharmaceuticals!G153,"")</f>
        <v/>
      </c>
      <c r="C153" s="5" t="str">
        <f>IF(B153="","",IF(ISERROR(FIND(B153,VLOOKUP(A153,A154:C$1199,3,FALSE))),CONCATENATE(B153,"; ",IFERROR(VLOOKUP(A153,A154:C$1199,3,FALSE),"")),VLOOKUP(A153,A154:C$1199,3,FALSE)))</f>
        <v/>
      </c>
    </row>
    <row r="154" spans="1:3" x14ac:dyDescent="0.2">
      <c r="A154" s="5" t="e">
        <f>Pharmaceuticals!B154</f>
        <v>#REF!</v>
      </c>
      <c r="B154" s="5" t="str">
        <f>IF(Pharmaceuticals!G154&lt;&gt;"",Pharmaceuticals!G154,"")</f>
        <v/>
      </c>
      <c r="C154" s="5" t="str">
        <f>IF(B154="","",IF(ISERROR(FIND(B154,VLOOKUP(A154,A155:C$1199,3,FALSE))),CONCATENATE(B154,"; ",IFERROR(VLOOKUP(A154,A155:C$1199,3,FALSE),"")),VLOOKUP(A154,A155:C$1199,3,FALSE)))</f>
        <v/>
      </c>
    </row>
    <row r="155" spans="1:3" x14ac:dyDescent="0.2">
      <c r="A155" s="5" t="e">
        <f>Pharmaceuticals!B155</f>
        <v>#REF!</v>
      </c>
      <c r="B155" s="5" t="str">
        <f>IF(Pharmaceuticals!G155&lt;&gt;"",Pharmaceuticals!G155,"")</f>
        <v/>
      </c>
      <c r="C155" s="5" t="str">
        <f>IF(B155="","",IF(ISERROR(FIND(B155,VLOOKUP(A155,A156:C$1199,3,FALSE))),CONCATENATE(B155,"; ",IFERROR(VLOOKUP(A155,A156:C$1199,3,FALSE),"")),VLOOKUP(A155,A156:C$1199,3,FALSE)))</f>
        <v/>
      </c>
    </row>
    <row r="156" spans="1:3" x14ac:dyDescent="0.2">
      <c r="A156" s="5" t="e">
        <f>Pharmaceuticals!B156</f>
        <v>#REF!</v>
      </c>
      <c r="B156" s="5" t="str">
        <f>IF(Pharmaceuticals!G156&lt;&gt;"",Pharmaceuticals!G156,"")</f>
        <v/>
      </c>
      <c r="C156" s="5" t="str">
        <f>IF(B156="","",IF(ISERROR(FIND(B156,VLOOKUP(A156,A157:C$1199,3,FALSE))),CONCATENATE(B156,"; ",IFERROR(VLOOKUP(A156,A157:C$1199,3,FALSE),"")),VLOOKUP(A156,A157:C$1199,3,FALSE)))</f>
        <v/>
      </c>
    </row>
    <row r="157" spans="1:3" x14ac:dyDescent="0.2">
      <c r="A157" s="5" t="e">
        <f>Pharmaceuticals!B157</f>
        <v>#REF!</v>
      </c>
      <c r="B157" s="5" t="str">
        <f>IF(Pharmaceuticals!G157&lt;&gt;"",Pharmaceuticals!G157,"")</f>
        <v/>
      </c>
      <c r="C157" s="5" t="str">
        <f>IF(B157="","",IF(ISERROR(FIND(B157,VLOOKUP(A157,A158:C$1199,3,FALSE))),CONCATENATE(B157,"; ",IFERROR(VLOOKUP(A157,A158:C$1199,3,FALSE),"")),VLOOKUP(A157,A158:C$1199,3,FALSE)))</f>
        <v/>
      </c>
    </row>
    <row r="158" spans="1:3" x14ac:dyDescent="0.2">
      <c r="A158" s="5" t="e">
        <f>Pharmaceuticals!B158</f>
        <v>#REF!</v>
      </c>
      <c r="B158" s="5" t="str">
        <f>IF(Pharmaceuticals!G158&lt;&gt;"",Pharmaceuticals!G158,"")</f>
        <v/>
      </c>
      <c r="C158" s="5" t="str">
        <f>IF(B158="","",IF(ISERROR(FIND(B158,VLOOKUP(A158,A159:C$1199,3,FALSE))),CONCATENATE(B158,"; ",IFERROR(VLOOKUP(A158,A159:C$1199,3,FALSE),"")),VLOOKUP(A158,A159:C$1199,3,FALSE)))</f>
        <v/>
      </c>
    </row>
    <row r="159" spans="1:3" x14ac:dyDescent="0.2">
      <c r="A159" s="5" t="e">
        <f>Pharmaceuticals!B159</f>
        <v>#REF!</v>
      </c>
      <c r="B159" s="5" t="str">
        <f>IF(Pharmaceuticals!G159&lt;&gt;"",Pharmaceuticals!G159,"")</f>
        <v/>
      </c>
      <c r="C159" s="5" t="str">
        <f>IF(B159="","",IF(ISERROR(FIND(B159,VLOOKUP(A159,A160:C$1199,3,FALSE))),CONCATENATE(B159,"; ",IFERROR(VLOOKUP(A159,A160:C$1199,3,FALSE),"")),VLOOKUP(A159,A160:C$1199,3,FALSE)))</f>
        <v/>
      </c>
    </row>
    <row r="160" spans="1:3" x14ac:dyDescent="0.2">
      <c r="A160" s="5" t="e">
        <f>Pharmaceuticals!B160</f>
        <v>#REF!</v>
      </c>
      <c r="B160" s="5" t="str">
        <f>IF(Pharmaceuticals!G160&lt;&gt;"",Pharmaceuticals!G160,"")</f>
        <v/>
      </c>
      <c r="C160" s="5" t="str">
        <f>IF(B160="","",IF(ISERROR(FIND(B160,VLOOKUP(A160,A161:C$1199,3,FALSE))),CONCATENATE(B160,"; ",IFERROR(VLOOKUP(A160,A161:C$1199,3,FALSE),"")),VLOOKUP(A160,A161:C$1199,3,FALSE)))</f>
        <v/>
      </c>
    </row>
    <row r="161" spans="1:3" x14ac:dyDescent="0.2">
      <c r="A161" s="5" t="e">
        <f>Pharmaceuticals!B161</f>
        <v>#REF!</v>
      </c>
      <c r="B161" s="5" t="str">
        <f>IF(Pharmaceuticals!G161&lt;&gt;"",Pharmaceuticals!G161,"")</f>
        <v/>
      </c>
      <c r="C161" s="5" t="str">
        <f>IF(B161="","",IF(ISERROR(FIND(B161,VLOOKUP(A161,A162:C$1199,3,FALSE))),CONCATENATE(B161,"; ",IFERROR(VLOOKUP(A161,A162:C$1199,3,FALSE),"")),VLOOKUP(A161,A162:C$1199,3,FALSE)))</f>
        <v/>
      </c>
    </row>
    <row r="162" spans="1:3" x14ac:dyDescent="0.2">
      <c r="A162" s="5" t="e">
        <f>Pharmaceuticals!B162</f>
        <v>#REF!</v>
      </c>
      <c r="B162" s="5" t="str">
        <f>IF(Pharmaceuticals!G162&lt;&gt;"",Pharmaceuticals!G162,"")</f>
        <v/>
      </c>
      <c r="C162" s="5" t="str">
        <f>IF(B162="","",IF(ISERROR(FIND(B162,VLOOKUP(A162,A163:C$1199,3,FALSE))),CONCATENATE(B162,"; ",IFERROR(VLOOKUP(A162,A163:C$1199,3,FALSE),"")),VLOOKUP(A162,A163:C$1199,3,FALSE)))</f>
        <v/>
      </c>
    </row>
    <row r="163" spans="1:3" x14ac:dyDescent="0.2">
      <c r="A163" s="5" t="e">
        <f>Pharmaceuticals!B163</f>
        <v>#REF!</v>
      </c>
      <c r="B163" s="5" t="str">
        <f>IF(Pharmaceuticals!G163&lt;&gt;"",Pharmaceuticals!G163,"")</f>
        <v/>
      </c>
      <c r="C163" s="5" t="str">
        <f>IF(B163="","",IF(ISERROR(FIND(B163,VLOOKUP(A163,A164:C$1199,3,FALSE))),CONCATENATE(B163,"; ",IFERROR(VLOOKUP(A163,A164:C$1199,3,FALSE),"")),VLOOKUP(A163,A164:C$1199,3,FALSE)))</f>
        <v/>
      </c>
    </row>
    <row r="164" spans="1:3" x14ac:dyDescent="0.2">
      <c r="A164" s="5" t="e">
        <f>Pharmaceuticals!B164</f>
        <v>#REF!</v>
      </c>
      <c r="B164" s="5" t="str">
        <f>IF(Pharmaceuticals!G164&lt;&gt;"",Pharmaceuticals!G164,"")</f>
        <v/>
      </c>
      <c r="C164" s="5" t="str">
        <f>IF(B164="","",IF(ISERROR(FIND(B164,VLOOKUP(A164,A165:C$1199,3,FALSE))),CONCATENATE(B164,"; ",IFERROR(VLOOKUP(A164,A165:C$1199,3,FALSE),"")),VLOOKUP(A164,A165:C$1199,3,FALSE)))</f>
        <v/>
      </c>
    </row>
    <row r="165" spans="1:3" x14ac:dyDescent="0.2">
      <c r="A165" s="5" t="e">
        <f>Pharmaceuticals!B165</f>
        <v>#REF!</v>
      </c>
      <c r="B165" s="5" t="str">
        <f>IF(Pharmaceuticals!G165&lt;&gt;"",Pharmaceuticals!G165,"")</f>
        <v/>
      </c>
      <c r="C165" s="5" t="str">
        <f>IF(B165="","",IF(ISERROR(FIND(B165,VLOOKUP(A165,A166:C$1199,3,FALSE))),CONCATENATE(B165,"; ",IFERROR(VLOOKUP(A165,A166:C$1199,3,FALSE),"")),VLOOKUP(A165,A166:C$1199,3,FALSE)))</f>
        <v/>
      </c>
    </row>
    <row r="166" spans="1:3" x14ac:dyDescent="0.2">
      <c r="A166" s="5" t="e">
        <f>Pharmaceuticals!B166</f>
        <v>#REF!</v>
      </c>
      <c r="B166" s="5" t="str">
        <f>IF(Pharmaceuticals!G166&lt;&gt;"",Pharmaceuticals!G166,"")</f>
        <v/>
      </c>
      <c r="C166" s="5" t="str">
        <f>IF(B166="","",IF(ISERROR(FIND(B166,VLOOKUP(A166,A167:C$1199,3,FALSE))),CONCATENATE(B166,"; ",IFERROR(VLOOKUP(A166,A167:C$1199,3,FALSE),"")),VLOOKUP(A166,A167:C$1199,3,FALSE)))</f>
        <v/>
      </c>
    </row>
    <row r="167" spans="1:3" x14ac:dyDescent="0.2">
      <c r="A167" s="5" t="e">
        <f>Pharmaceuticals!B167</f>
        <v>#REF!</v>
      </c>
      <c r="B167" s="5" t="str">
        <f>IF(Pharmaceuticals!G167&lt;&gt;"",Pharmaceuticals!G167,"")</f>
        <v/>
      </c>
      <c r="C167" s="5" t="str">
        <f>IF(B167="","",IF(ISERROR(FIND(B167,VLOOKUP(A167,A168:C$1199,3,FALSE))),CONCATENATE(B167,"; ",IFERROR(VLOOKUP(A167,A168:C$1199,3,FALSE),"")),VLOOKUP(A167,A168:C$1199,3,FALSE)))</f>
        <v/>
      </c>
    </row>
    <row r="168" spans="1:3" x14ac:dyDescent="0.2">
      <c r="A168" s="5" t="e">
        <f>Pharmaceuticals!B168</f>
        <v>#REF!</v>
      </c>
      <c r="B168" s="5" t="str">
        <f>IF(Pharmaceuticals!G168&lt;&gt;"",Pharmaceuticals!G168,"")</f>
        <v/>
      </c>
      <c r="C168" s="5" t="str">
        <f>IF(B168="","",IF(ISERROR(FIND(B168,VLOOKUP(A168,A169:C$1199,3,FALSE))),CONCATENATE(B168,"; ",IFERROR(VLOOKUP(A168,A169:C$1199,3,FALSE),"")),VLOOKUP(A168,A169:C$1199,3,FALSE)))</f>
        <v/>
      </c>
    </row>
    <row r="169" spans="1:3" x14ac:dyDescent="0.2">
      <c r="A169" s="5" t="e">
        <f>Pharmaceuticals!B169</f>
        <v>#REF!</v>
      </c>
      <c r="B169" s="5" t="str">
        <f>IF(Pharmaceuticals!G169&lt;&gt;"",Pharmaceuticals!G169,"")</f>
        <v/>
      </c>
      <c r="C169" s="5" t="str">
        <f>IF(B169="","",IF(ISERROR(FIND(B169,VLOOKUP(A169,A170:C$1199,3,FALSE))),CONCATENATE(B169,"; ",IFERROR(VLOOKUP(A169,A170:C$1199,3,FALSE),"")),VLOOKUP(A169,A170:C$1199,3,FALSE)))</f>
        <v/>
      </c>
    </row>
    <row r="170" spans="1:3" x14ac:dyDescent="0.2">
      <c r="A170" s="5" t="e">
        <f>Pharmaceuticals!B170</f>
        <v>#REF!</v>
      </c>
      <c r="B170" s="5" t="str">
        <f>IF(Pharmaceuticals!G170&lt;&gt;"",Pharmaceuticals!G170,"")</f>
        <v/>
      </c>
      <c r="C170" s="5" t="str">
        <f>IF(B170="","",IF(ISERROR(FIND(B170,VLOOKUP(A170,A171:C$1199,3,FALSE))),CONCATENATE(B170,"; ",IFERROR(VLOOKUP(A170,A171:C$1199,3,FALSE),"")),VLOOKUP(A170,A171:C$1199,3,FALSE)))</f>
        <v/>
      </c>
    </row>
    <row r="171" spans="1:3" x14ac:dyDescent="0.2">
      <c r="A171" s="5" t="e">
        <f>Pharmaceuticals!B171</f>
        <v>#REF!</v>
      </c>
      <c r="B171" s="5" t="str">
        <f>IF(Pharmaceuticals!G171&lt;&gt;"",Pharmaceuticals!G171,"")</f>
        <v/>
      </c>
      <c r="C171" s="5" t="str">
        <f>IF(B171="","",IF(ISERROR(FIND(B171,VLOOKUP(A171,A172:C$1199,3,FALSE))),CONCATENATE(B171,"; ",IFERROR(VLOOKUP(A171,A172:C$1199,3,FALSE),"")),VLOOKUP(A171,A172:C$1199,3,FALSE)))</f>
        <v/>
      </c>
    </row>
    <row r="172" spans="1:3" x14ac:dyDescent="0.2">
      <c r="A172" s="5" t="e">
        <f>Pharmaceuticals!B172</f>
        <v>#REF!</v>
      </c>
      <c r="B172" s="5" t="str">
        <f>IF(Pharmaceuticals!G172&lt;&gt;"",Pharmaceuticals!G172,"")</f>
        <v/>
      </c>
      <c r="C172" s="5" t="str">
        <f>IF(B172="","",IF(ISERROR(FIND(B172,VLOOKUP(A172,A173:C$1199,3,FALSE))),CONCATENATE(B172,"; ",IFERROR(VLOOKUP(A172,A173:C$1199,3,FALSE),"")),VLOOKUP(A172,A173:C$1199,3,FALSE)))</f>
        <v/>
      </c>
    </row>
    <row r="173" spans="1:3" x14ac:dyDescent="0.2">
      <c r="A173" s="5" t="e">
        <f>Pharmaceuticals!B173</f>
        <v>#REF!</v>
      </c>
      <c r="B173" s="5" t="str">
        <f>IF(Pharmaceuticals!G173&lt;&gt;"",Pharmaceuticals!G173,"")</f>
        <v/>
      </c>
      <c r="C173" s="5" t="str">
        <f>IF(B173="","",IF(ISERROR(FIND(B173,VLOOKUP(A173,A174:C$1199,3,FALSE))),CONCATENATE(B173,"; ",IFERROR(VLOOKUP(A173,A174:C$1199,3,FALSE),"")),VLOOKUP(A173,A174:C$1199,3,FALSE)))</f>
        <v/>
      </c>
    </row>
    <row r="174" spans="1:3" x14ac:dyDescent="0.2">
      <c r="A174" s="5" t="e">
        <f>Pharmaceuticals!B174</f>
        <v>#REF!</v>
      </c>
      <c r="B174" s="5" t="str">
        <f>IF(Pharmaceuticals!G174&lt;&gt;"",Pharmaceuticals!G174,"")</f>
        <v/>
      </c>
      <c r="C174" s="5" t="str">
        <f>IF(B174="","",IF(ISERROR(FIND(B174,VLOOKUP(A174,A175:C$1199,3,FALSE))),CONCATENATE(B174,"; ",IFERROR(VLOOKUP(A174,A175:C$1199,3,FALSE),"")),VLOOKUP(A174,A175:C$1199,3,FALSE)))</f>
        <v/>
      </c>
    </row>
    <row r="175" spans="1:3" x14ac:dyDescent="0.2">
      <c r="A175" s="5" t="e">
        <f>Pharmaceuticals!B175</f>
        <v>#REF!</v>
      </c>
      <c r="B175" s="5" t="str">
        <f>IF(Pharmaceuticals!G175&lt;&gt;"",Pharmaceuticals!G175,"")</f>
        <v/>
      </c>
      <c r="C175" s="5" t="str">
        <f>IF(B175="","",IF(ISERROR(FIND(B175,VLOOKUP(A175,A176:C$1199,3,FALSE))),CONCATENATE(B175,"; ",IFERROR(VLOOKUP(A175,A176:C$1199,3,FALSE),"")),VLOOKUP(A175,A176:C$1199,3,FALSE)))</f>
        <v/>
      </c>
    </row>
    <row r="176" spans="1:3" x14ac:dyDescent="0.2">
      <c r="A176" s="5" t="e">
        <f>Pharmaceuticals!B176</f>
        <v>#REF!</v>
      </c>
      <c r="B176" s="5" t="str">
        <f>IF(Pharmaceuticals!G176&lt;&gt;"",Pharmaceuticals!G176,"")</f>
        <v/>
      </c>
      <c r="C176" s="5" t="str">
        <f>IF(B176="","",IF(ISERROR(FIND(B176,VLOOKUP(A176,A177:C$1199,3,FALSE))),CONCATENATE(B176,"; ",IFERROR(VLOOKUP(A176,A177:C$1199,3,FALSE),"")),VLOOKUP(A176,A177:C$1199,3,FALSE)))</f>
        <v/>
      </c>
    </row>
    <row r="177" spans="1:3" x14ac:dyDescent="0.2">
      <c r="A177" s="5" t="e">
        <f>Pharmaceuticals!B177</f>
        <v>#REF!</v>
      </c>
      <c r="B177" s="5" t="str">
        <f>IF(Pharmaceuticals!G177&lt;&gt;"",Pharmaceuticals!G177,"")</f>
        <v/>
      </c>
      <c r="C177" s="5" t="str">
        <f>IF(B177="","",IF(ISERROR(FIND(B177,VLOOKUP(A177,A178:C$1199,3,FALSE))),CONCATENATE(B177,"; ",IFERROR(VLOOKUP(A177,A178:C$1199,3,FALSE),"")),VLOOKUP(A177,A178:C$1199,3,FALSE)))</f>
        <v/>
      </c>
    </row>
    <row r="178" spans="1:3" x14ac:dyDescent="0.2">
      <c r="A178" s="5" t="e">
        <f>Pharmaceuticals!B178</f>
        <v>#REF!</v>
      </c>
      <c r="B178" s="5" t="str">
        <f>IF(Pharmaceuticals!G178&lt;&gt;"",Pharmaceuticals!G178,"")</f>
        <v/>
      </c>
      <c r="C178" s="5" t="str">
        <f>IF(B178="","",IF(ISERROR(FIND(B178,VLOOKUP(A178,A179:C$1199,3,FALSE))),CONCATENATE(B178,"; ",IFERROR(VLOOKUP(A178,A179:C$1199,3,FALSE),"")),VLOOKUP(A178,A179:C$1199,3,FALSE)))</f>
        <v/>
      </c>
    </row>
    <row r="179" spans="1:3" x14ac:dyDescent="0.2">
      <c r="A179" s="5" t="e">
        <f>Pharmaceuticals!B179</f>
        <v>#REF!</v>
      </c>
      <c r="B179" s="5" t="str">
        <f>IF(Pharmaceuticals!G179&lt;&gt;"",Pharmaceuticals!G179,"")</f>
        <v/>
      </c>
      <c r="C179" s="5" t="str">
        <f>IF(B179="","",IF(ISERROR(FIND(B179,VLOOKUP(A179,A180:C$1199,3,FALSE))),CONCATENATE(B179,"; ",IFERROR(VLOOKUP(A179,A180:C$1199,3,FALSE),"")),VLOOKUP(A179,A180:C$1199,3,FALSE)))</f>
        <v/>
      </c>
    </row>
    <row r="180" spans="1:3" x14ac:dyDescent="0.2">
      <c r="A180" s="5" t="e">
        <f>Pharmaceuticals!B180</f>
        <v>#REF!</v>
      </c>
      <c r="B180" s="5" t="str">
        <f>IF(Pharmaceuticals!G180&lt;&gt;"",Pharmaceuticals!G180,"")</f>
        <v/>
      </c>
      <c r="C180" s="5" t="str">
        <f>IF(B180="","",IF(ISERROR(FIND(B180,VLOOKUP(A180,A181:C$1199,3,FALSE))),CONCATENATE(B180,"; ",IFERROR(VLOOKUP(A180,A181:C$1199,3,FALSE),"")),VLOOKUP(A180,A181:C$1199,3,FALSE)))</f>
        <v/>
      </c>
    </row>
    <row r="181" spans="1:3" x14ac:dyDescent="0.2">
      <c r="A181" s="5" t="e">
        <f>Pharmaceuticals!B181</f>
        <v>#REF!</v>
      </c>
      <c r="B181" s="5" t="str">
        <f>IF(Pharmaceuticals!G181&lt;&gt;"",Pharmaceuticals!G181,"")</f>
        <v/>
      </c>
      <c r="C181" s="5" t="str">
        <f>IF(B181="","",IF(ISERROR(FIND(B181,VLOOKUP(A181,A182:C$1199,3,FALSE))),CONCATENATE(B181,"; ",IFERROR(VLOOKUP(A181,A182:C$1199,3,FALSE),"")),VLOOKUP(A181,A182:C$1199,3,FALSE)))</f>
        <v/>
      </c>
    </row>
    <row r="182" spans="1:3" x14ac:dyDescent="0.2">
      <c r="A182" s="5" t="e">
        <f>Pharmaceuticals!B182</f>
        <v>#REF!</v>
      </c>
      <c r="B182" s="5" t="str">
        <f>IF(Pharmaceuticals!G182&lt;&gt;"",Pharmaceuticals!G182,"")</f>
        <v/>
      </c>
      <c r="C182" s="5" t="str">
        <f>IF(B182="","",IF(ISERROR(FIND(B182,VLOOKUP(A182,A183:C$1199,3,FALSE))),CONCATENATE(B182,"; ",IFERROR(VLOOKUP(A182,A183:C$1199,3,FALSE),"")),VLOOKUP(A182,A183:C$1199,3,FALSE)))</f>
        <v/>
      </c>
    </row>
    <row r="183" spans="1:3" x14ac:dyDescent="0.2">
      <c r="A183" s="5" t="e">
        <f>Pharmaceuticals!B183</f>
        <v>#REF!</v>
      </c>
      <c r="B183" s="5" t="str">
        <f>IF(Pharmaceuticals!G183&lt;&gt;"",Pharmaceuticals!G183,"")</f>
        <v/>
      </c>
      <c r="C183" s="5" t="str">
        <f>IF(B183="","",IF(ISERROR(FIND(B183,VLOOKUP(A183,A184:C$1199,3,FALSE))),CONCATENATE(B183,"; ",IFERROR(VLOOKUP(A183,A184:C$1199,3,FALSE),"")),VLOOKUP(A183,A184:C$1199,3,FALSE)))</f>
        <v/>
      </c>
    </row>
    <row r="184" spans="1:3" x14ac:dyDescent="0.2">
      <c r="A184" s="5" t="e">
        <f>Pharmaceuticals!B184</f>
        <v>#REF!</v>
      </c>
      <c r="B184" s="5" t="str">
        <f>IF(Pharmaceuticals!G184&lt;&gt;"",Pharmaceuticals!G184,"")</f>
        <v/>
      </c>
      <c r="C184" s="5" t="str">
        <f>IF(B184="","",IF(ISERROR(FIND(B184,VLOOKUP(A184,A185:C$1199,3,FALSE))),CONCATENATE(B184,"; ",IFERROR(VLOOKUP(A184,A185:C$1199,3,FALSE),"")),VLOOKUP(A184,A185:C$1199,3,FALSE)))</f>
        <v/>
      </c>
    </row>
    <row r="185" spans="1:3" x14ac:dyDescent="0.2">
      <c r="A185" s="5" t="e">
        <f>Pharmaceuticals!B185</f>
        <v>#REF!</v>
      </c>
      <c r="B185" s="5" t="str">
        <f>IF(Pharmaceuticals!G185&lt;&gt;"",Pharmaceuticals!G185,"")</f>
        <v/>
      </c>
      <c r="C185" s="5" t="str">
        <f>IF(B185="","",IF(ISERROR(FIND(B185,VLOOKUP(A185,A186:C$1199,3,FALSE))),CONCATENATE(B185,"; ",IFERROR(VLOOKUP(A185,A186:C$1199,3,FALSE),"")),VLOOKUP(A185,A186:C$1199,3,FALSE)))</f>
        <v/>
      </c>
    </row>
    <row r="186" spans="1:3" x14ac:dyDescent="0.2">
      <c r="A186" s="5" t="e">
        <f>Pharmaceuticals!B186</f>
        <v>#REF!</v>
      </c>
      <c r="B186" s="5" t="str">
        <f>IF(Pharmaceuticals!G186&lt;&gt;"",Pharmaceuticals!G186,"")</f>
        <v/>
      </c>
      <c r="C186" s="5" t="str">
        <f>IF(B186="","",IF(ISERROR(FIND(B186,VLOOKUP(A186,A187:C$1199,3,FALSE))),CONCATENATE(B186,"; ",IFERROR(VLOOKUP(A186,A187:C$1199,3,FALSE),"")),VLOOKUP(A186,A187:C$1199,3,FALSE)))</f>
        <v/>
      </c>
    </row>
    <row r="187" spans="1:3" x14ac:dyDescent="0.2">
      <c r="A187" s="5" t="e">
        <f>Pharmaceuticals!B187</f>
        <v>#REF!</v>
      </c>
      <c r="B187" s="5" t="str">
        <f>IF(Pharmaceuticals!G187&lt;&gt;"",Pharmaceuticals!G187,"")</f>
        <v/>
      </c>
      <c r="C187" s="5" t="str">
        <f>IF(B187="","",IF(ISERROR(FIND(B187,VLOOKUP(A187,A188:C$1199,3,FALSE))),CONCATENATE(B187,"; ",IFERROR(VLOOKUP(A187,A188:C$1199,3,FALSE),"")),VLOOKUP(A187,A188:C$1199,3,FALSE)))</f>
        <v/>
      </c>
    </row>
    <row r="188" spans="1:3" x14ac:dyDescent="0.2">
      <c r="A188" s="5" t="e">
        <f>Pharmaceuticals!B188</f>
        <v>#REF!</v>
      </c>
      <c r="B188" s="5" t="str">
        <f>IF(Pharmaceuticals!G188&lt;&gt;"",Pharmaceuticals!G188,"")</f>
        <v/>
      </c>
      <c r="C188" s="5" t="str">
        <f>IF(B188="","",IF(ISERROR(FIND(B188,VLOOKUP(A188,A189:C$1199,3,FALSE))),CONCATENATE(B188,"; ",IFERROR(VLOOKUP(A188,A189:C$1199,3,FALSE),"")),VLOOKUP(A188,A189:C$1199,3,FALSE)))</f>
        <v/>
      </c>
    </row>
    <row r="189" spans="1:3" x14ac:dyDescent="0.2">
      <c r="A189" s="5" t="e">
        <f>Pharmaceuticals!B189</f>
        <v>#REF!</v>
      </c>
      <c r="B189" s="5" t="str">
        <f>IF(Pharmaceuticals!G189&lt;&gt;"",Pharmaceuticals!G189,"")</f>
        <v/>
      </c>
      <c r="C189" s="5" t="str">
        <f>IF(B189="","",IF(ISERROR(FIND(B189,VLOOKUP(A189,A190:C$1199,3,FALSE))),CONCATENATE(B189,"; ",IFERROR(VLOOKUP(A189,A190:C$1199,3,FALSE),"")),VLOOKUP(A189,A190:C$1199,3,FALSE)))</f>
        <v/>
      </c>
    </row>
    <row r="190" spans="1:3" x14ac:dyDescent="0.2">
      <c r="A190" s="5" t="e">
        <f>Pharmaceuticals!B190</f>
        <v>#REF!</v>
      </c>
      <c r="B190" s="5" t="str">
        <f>IF(Pharmaceuticals!G190&lt;&gt;"",Pharmaceuticals!G190,"")</f>
        <v/>
      </c>
      <c r="C190" s="5" t="str">
        <f>IF(B190="","",IF(ISERROR(FIND(B190,VLOOKUP(A190,A191:C$1199,3,FALSE))),CONCATENATE(B190,"; ",IFERROR(VLOOKUP(A190,A191:C$1199,3,FALSE),"")),VLOOKUP(A190,A191:C$1199,3,FALSE)))</f>
        <v/>
      </c>
    </row>
    <row r="191" spans="1:3" x14ac:dyDescent="0.2">
      <c r="A191" s="5" t="e">
        <f>Pharmaceuticals!B191</f>
        <v>#REF!</v>
      </c>
      <c r="B191" s="5" t="str">
        <f>IF(Pharmaceuticals!G191&lt;&gt;"",Pharmaceuticals!G191,"")</f>
        <v/>
      </c>
      <c r="C191" s="5" t="str">
        <f>IF(B191="","",IF(ISERROR(FIND(B191,VLOOKUP(A191,A192:C$1199,3,FALSE))),CONCATENATE(B191,"; ",IFERROR(VLOOKUP(A191,A192:C$1199,3,FALSE),"")),VLOOKUP(A191,A192:C$1199,3,FALSE)))</f>
        <v/>
      </c>
    </row>
    <row r="192" spans="1:3" x14ac:dyDescent="0.2">
      <c r="A192" s="5" t="e">
        <f>Pharmaceuticals!B192</f>
        <v>#REF!</v>
      </c>
      <c r="B192" s="5" t="str">
        <f>IF(Pharmaceuticals!G192&lt;&gt;"",Pharmaceuticals!G192,"")</f>
        <v/>
      </c>
      <c r="C192" s="5" t="str">
        <f>IF(B192="","",IF(ISERROR(FIND(B192,VLOOKUP(A192,A193:C$1199,3,FALSE))),CONCATENATE(B192,"; ",IFERROR(VLOOKUP(A192,A193:C$1199,3,FALSE),"")),VLOOKUP(A192,A193:C$1199,3,FALSE)))</f>
        <v/>
      </c>
    </row>
    <row r="193" spans="1:3" x14ac:dyDescent="0.2">
      <c r="A193" s="5" t="e">
        <f>Pharmaceuticals!B193</f>
        <v>#REF!</v>
      </c>
      <c r="B193" s="5" t="str">
        <f>IF(Pharmaceuticals!G193&lt;&gt;"",Pharmaceuticals!G193,"")</f>
        <v/>
      </c>
      <c r="C193" s="5" t="str">
        <f>IF(B193="","",IF(ISERROR(FIND(B193,VLOOKUP(A193,A194:C$1199,3,FALSE))),CONCATENATE(B193,"; ",IFERROR(VLOOKUP(A193,A194:C$1199,3,FALSE),"")),VLOOKUP(A193,A194:C$1199,3,FALSE)))</f>
        <v/>
      </c>
    </row>
    <row r="194" spans="1:3" x14ac:dyDescent="0.2">
      <c r="A194" s="5" t="e">
        <f>Pharmaceuticals!B194</f>
        <v>#REF!</v>
      </c>
      <c r="B194" s="5" t="str">
        <f>IF(Pharmaceuticals!G194&lt;&gt;"",Pharmaceuticals!G194,"")</f>
        <v/>
      </c>
      <c r="C194" s="5" t="str">
        <f>IF(B194="","",IF(ISERROR(FIND(B194,VLOOKUP(A194,A195:C$1199,3,FALSE))),CONCATENATE(B194,"; ",IFERROR(VLOOKUP(A194,A195:C$1199,3,FALSE),"")),VLOOKUP(A194,A195:C$1199,3,FALSE)))</f>
        <v/>
      </c>
    </row>
    <row r="195" spans="1:3" x14ac:dyDescent="0.2">
      <c r="A195" s="5" t="e">
        <f>Pharmaceuticals!B195</f>
        <v>#REF!</v>
      </c>
      <c r="B195" s="5" t="str">
        <f>IF(Pharmaceuticals!G195&lt;&gt;"",Pharmaceuticals!G195,"")</f>
        <v/>
      </c>
      <c r="C195" s="5" t="str">
        <f>IF(B195="","",IF(ISERROR(FIND(B195,VLOOKUP(A195,A196:C$1199,3,FALSE))),CONCATENATE(B195,"; ",IFERROR(VLOOKUP(A195,A196:C$1199,3,FALSE),"")),VLOOKUP(A195,A196:C$1199,3,FALSE)))</f>
        <v/>
      </c>
    </row>
    <row r="196" spans="1:3" x14ac:dyDescent="0.2">
      <c r="A196" s="5" t="e">
        <f>Pharmaceuticals!B196</f>
        <v>#REF!</v>
      </c>
      <c r="B196" s="5" t="str">
        <f>IF(Pharmaceuticals!G196&lt;&gt;"",Pharmaceuticals!G196,"")</f>
        <v/>
      </c>
      <c r="C196" s="5" t="str">
        <f>IF(B196="","",IF(ISERROR(FIND(B196,VLOOKUP(A196,A197:C$1199,3,FALSE))),CONCATENATE(B196,"; ",IFERROR(VLOOKUP(A196,A197:C$1199,3,FALSE),"")),VLOOKUP(A196,A197:C$1199,3,FALSE)))</f>
        <v/>
      </c>
    </row>
    <row r="197" spans="1:3" x14ac:dyDescent="0.2">
      <c r="A197" s="5" t="e">
        <f>Pharmaceuticals!B197</f>
        <v>#REF!</v>
      </c>
      <c r="B197" s="5" t="str">
        <f>IF(Pharmaceuticals!G197&lt;&gt;"",Pharmaceuticals!G197,"")</f>
        <v/>
      </c>
      <c r="C197" s="5" t="str">
        <f>IF(B197="","",IF(ISERROR(FIND(B197,VLOOKUP(A197,A198:C$1199,3,FALSE))),CONCATENATE(B197,"; ",IFERROR(VLOOKUP(A197,A198:C$1199,3,FALSE),"")),VLOOKUP(A197,A198:C$1199,3,FALSE)))</f>
        <v/>
      </c>
    </row>
    <row r="198" spans="1:3" x14ac:dyDescent="0.2">
      <c r="A198" s="5" t="e">
        <f>Pharmaceuticals!B198</f>
        <v>#REF!</v>
      </c>
      <c r="B198" s="5" t="str">
        <f>IF(Pharmaceuticals!G198&lt;&gt;"",Pharmaceuticals!G198,"")</f>
        <v/>
      </c>
      <c r="C198" s="5" t="str">
        <f>IF(B198="","",IF(ISERROR(FIND(B198,VLOOKUP(A198,A199:C$1199,3,FALSE))),CONCATENATE(B198,"; ",IFERROR(VLOOKUP(A198,A199:C$1199,3,FALSE),"")),VLOOKUP(A198,A199:C$1199,3,FALSE)))</f>
        <v/>
      </c>
    </row>
    <row r="199" spans="1:3" x14ac:dyDescent="0.2">
      <c r="A199" s="5" t="e">
        <f>Pharmaceuticals!B199</f>
        <v>#REF!</v>
      </c>
      <c r="B199" s="5" t="str">
        <f>IF(Pharmaceuticals!G199&lt;&gt;"",Pharmaceuticals!G199,"")</f>
        <v/>
      </c>
      <c r="C199" s="5" t="str">
        <f>IF(B199="","",IF(ISERROR(FIND(B199,VLOOKUP(A199,A200:C$1199,3,FALSE))),CONCATENATE(B199,"; ",IFERROR(VLOOKUP(A199,A200:C$1199,3,FALSE),"")),VLOOKUP(A199,A200:C$1199,3,FALSE)))</f>
        <v/>
      </c>
    </row>
    <row r="200" spans="1:3" x14ac:dyDescent="0.2">
      <c r="A200" s="5" t="e">
        <f>Pharmaceuticals!B200</f>
        <v>#REF!</v>
      </c>
      <c r="B200" s="5" t="str">
        <f>IF(Pharmaceuticals!G200&lt;&gt;"",Pharmaceuticals!G200,"")</f>
        <v/>
      </c>
      <c r="C200" s="5" t="str">
        <f>IF(B200="","",IF(ISERROR(FIND(B200,VLOOKUP(A200,A201:C$1199,3,FALSE))),CONCATENATE(B200,"; ",IFERROR(VLOOKUP(A200,A201:C$1199,3,FALSE),"")),VLOOKUP(A200,A201:C$1199,3,FALSE)))</f>
        <v/>
      </c>
    </row>
    <row r="201" spans="1:3" x14ac:dyDescent="0.2">
      <c r="A201" s="5" t="e">
        <f>Pharmaceuticals!B201</f>
        <v>#REF!</v>
      </c>
      <c r="B201" s="5" t="str">
        <f>IF(Pharmaceuticals!G201&lt;&gt;"",Pharmaceuticals!G201,"")</f>
        <v/>
      </c>
      <c r="C201" s="5" t="str">
        <f>IF(B201="","",IF(ISERROR(FIND(B201,VLOOKUP(A201,A202:C$1199,3,FALSE))),CONCATENATE(B201,"; ",IFERROR(VLOOKUP(A201,A202:C$1199,3,FALSE),"")),VLOOKUP(A201,A202:C$1199,3,FALSE)))</f>
        <v/>
      </c>
    </row>
    <row r="202" spans="1:3" x14ac:dyDescent="0.2">
      <c r="A202" s="5" t="e">
        <f>Pharmaceuticals!B202</f>
        <v>#REF!</v>
      </c>
      <c r="B202" s="5" t="str">
        <f>IF(Pharmaceuticals!G202&lt;&gt;"",Pharmaceuticals!G202,"")</f>
        <v/>
      </c>
      <c r="C202" s="5" t="str">
        <f>IF(B202="","",IF(ISERROR(FIND(B202,VLOOKUP(A202,A203:C$1199,3,FALSE))),CONCATENATE(B202,"; ",IFERROR(VLOOKUP(A202,A203:C$1199,3,FALSE),"")),VLOOKUP(A202,A203:C$1199,3,FALSE)))</f>
        <v/>
      </c>
    </row>
    <row r="203" spans="1:3" x14ac:dyDescent="0.2">
      <c r="A203" s="5" t="e">
        <f>Pharmaceuticals!B203</f>
        <v>#REF!</v>
      </c>
      <c r="B203" s="5" t="str">
        <f>IF(Pharmaceuticals!G203&lt;&gt;"",Pharmaceuticals!G203,"")</f>
        <v/>
      </c>
      <c r="C203" s="5" t="str">
        <f>IF(B203="","",IF(ISERROR(FIND(B203,VLOOKUP(A203,A204:C$1199,3,FALSE))),CONCATENATE(B203,"; ",IFERROR(VLOOKUP(A203,A204:C$1199,3,FALSE),"")),VLOOKUP(A203,A204:C$1199,3,FALSE)))</f>
        <v/>
      </c>
    </row>
    <row r="204" spans="1:3" x14ac:dyDescent="0.2">
      <c r="A204" s="5" t="e">
        <f>Pharmaceuticals!B204</f>
        <v>#REF!</v>
      </c>
      <c r="B204" s="5" t="str">
        <f>IF(Pharmaceuticals!G204&lt;&gt;"",Pharmaceuticals!G204,"")</f>
        <v/>
      </c>
      <c r="C204" s="5" t="str">
        <f>IF(B204="","",IF(ISERROR(FIND(B204,VLOOKUP(A204,A205:C$1199,3,FALSE))),CONCATENATE(B204,"; ",IFERROR(VLOOKUP(A204,A205:C$1199,3,FALSE),"")),VLOOKUP(A204,A205:C$1199,3,FALSE)))</f>
        <v/>
      </c>
    </row>
    <row r="205" spans="1:3" x14ac:dyDescent="0.2">
      <c r="A205" s="5" t="e">
        <f>Pharmaceuticals!B205</f>
        <v>#REF!</v>
      </c>
      <c r="B205" s="5" t="str">
        <f>IF(Pharmaceuticals!G205&lt;&gt;"",Pharmaceuticals!G205,"")</f>
        <v/>
      </c>
      <c r="C205" s="5" t="str">
        <f>IF(B205="","",IF(ISERROR(FIND(B205,VLOOKUP(A205,A206:C$1199,3,FALSE))),CONCATENATE(B205,"; ",IFERROR(VLOOKUP(A205,A206:C$1199,3,FALSE),"")),VLOOKUP(A205,A206:C$1199,3,FALSE)))</f>
        <v/>
      </c>
    </row>
    <row r="206" spans="1:3" x14ac:dyDescent="0.2">
      <c r="A206" s="5" t="e">
        <f>Pharmaceuticals!B206</f>
        <v>#REF!</v>
      </c>
      <c r="B206" s="5" t="str">
        <f>IF(Pharmaceuticals!G206&lt;&gt;"",Pharmaceuticals!G206,"")</f>
        <v/>
      </c>
      <c r="C206" s="5" t="str">
        <f>IF(B206="","",IF(ISERROR(FIND(B206,VLOOKUP(A206,A207:C$1199,3,FALSE))),CONCATENATE(B206,"; ",IFERROR(VLOOKUP(A206,A207:C$1199,3,FALSE),"")),VLOOKUP(A206,A207:C$1199,3,FALSE)))</f>
        <v/>
      </c>
    </row>
    <row r="207" spans="1:3" x14ac:dyDescent="0.2">
      <c r="A207" s="5" t="e">
        <f>Pharmaceuticals!B207</f>
        <v>#REF!</v>
      </c>
      <c r="B207" s="5" t="str">
        <f>IF(Pharmaceuticals!G207&lt;&gt;"",Pharmaceuticals!G207,"")</f>
        <v/>
      </c>
      <c r="C207" s="5" t="str">
        <f>IF(B207="","",IF(ISERROR(FIND(B207,VLOOKUP(A207,A208:C$1199,3,FALSE))),CONCATENATE(B207,"; ",IFERROR(VLOOKUP(A207,A208:C$1199,3,FALSE),"")),VLOOKUP(A207,A208:C$1199,3,FALSE)))</f>
        <v/>
      </c>
    </row>
    <row r="208" spans="1:3" x14ac:dyDescent="0.2">
      <c r="A208" s="5" t="e">
        <f>Pharmaceuticals!B208</f>
        <v>#REF!</v>
      </c>
      <c r="B208" s="5" t="str">
        <f>IF(Pharmaceuticals!G208&lt;&gt;"",Pharmaceuticals!G208,"")</f>
        <v/>
      </c>
      <c r="C208" s="5" t="str">
        <f>IF(B208="","",IF(ISERROR(FIND(B208,VLOOKUP(A208,A209:C$1199,3,FALSE))),CONCATENATE(B208,"; ",IFERROR(VLOOKUP(A208,A209:C$1199,3,FALSE),"")),VLOOKUP(A208,A209:C$1199,3,FALSE)))</f>
        <v/>
      </c>
    </row>
    <row r="209" spans="1:3" x14ac:dyDescent="0.2">
      <c r="A209" s="5" t="e">
        <f>Pharmaceuticals!B209</f>
        <v>#REF!</v>
      </c>
      <c r="B209" s="5" t="str">
        <f>IF(Pharmaceuticals!G209&lt;&gt;"",Pharmaceuticals!G209,"")</f>
        <v/>
      </c>
      <c r="C209" s="5" t="str">
        <f>IF(B209="","",IF(ISERROR(FIND(B209,VLOOKUP(A209,A210:C$1199,3,FALSE))),CONCATENATE(B209,"; ",IFERROR(VLOOKUP(A209,A210:C$1199,3,FALSE),"")),VLOOKUP(A209,A210:C$1199,3,FALSE)))</f>
        <v/>
      </c>
    </row>
    <row r="210" spans="1:3" x14ac:dyDescent="0.2">
      <c r="A210" s="5" t="e">
        <f>Pharmaceuticals!B210</f>
        <v>#REF!</v>
      </c>
      <c r="B210" s="5" t="str">
        <f>IF(Pharmaceuticals!G210&lt;&gt;"",Pharmaceuticals!G210,"")</f>
        <v/>
      </c>
      <c r="C210" s="5" t="str">
        <f>IF(B210="","",IF(ISERROR(FIND(B210,VLOOKUP(A210,A211:C$1199,3,FALSE))),CONCATENATE(B210,"; ",IFERROR(VLOOKUP(A210,A211:C$1199,3,FALSE),"")),VLOOKUP(A210,A211:C$1199,3,FALSE)))</f>
        <v/>
      </c>
    </row>
    <row r="211" spans="1:3" x14ac:dyDescent="0.2">
      <c r="A211" s="5" t="e">
        <f>Pharmaceuticals!B211</f>
        <v>#REF!</v>
      </c>
      <c r="B211" s="5" t="str">
        <f>IF(Pharmaceuticals!G211&lt;&gt;"",Pharmaceuticals!G211,"")</f>
        <v/>
      </c>
      <c r="C211" s="5" t="str">
        <f>IF(B211="","",IF(ISERROR(FIND(B211,VLOOKUP(A211,A212:C$1199,3,FALSE))),CONCATENATE(B211,"; ",IFERROR(VLOOKUP(A211,A212:C$1199,3,FALSE),"")),VLOOKUP(A211,A212:C$1199,3,FALSE)))</f>
        <v/>
      </c>
    </row>
    <row r="212" spans="1:3" x14ac:dyDescent="0.2">
      <c r="A212" s="5" t="e">
        <f>Pharmaceuticals!B212</f>
        <v>#REF!</v>
      </c>
      <c r="B212" s="5" t="str">
        <f>IF(Pharmaceuticals!G212&lt;&gt;"",Pharmaceuticals!G212,"")</f>
        <v/>
      </c>
      <c r="C212" s="5" t="str">
        <f>IF(B212="","",IF(ISERROR(FIND(B212,VLOOKUP(A212,A213:C$1199,3,FALSE))),CONCATENATE(B212,"; ",IFERROR(VLOOKUP(A212,A213:C$1199,3,FALSE),"")),VLOOKUP(A212,A213:C$1199,3,FALSE)))</f>
        <v/>
      </c>
    </row>
    <row r="213" spans="1:3" x14ac:dyDescent="0.2">
      <c r="A213" s="5" t="e">
        <f>Pharmaceuticals!B213</f>
        <v>#REF!</v>
      </c>
      <c r="B213" s="5" t="str">
        <f>IF(Pharmaceuticals!G213&lt;&gt;"",Pharmaceuticals!G213,"")</f>
        <v/>
      </c>
      <c r="C213" s="5" t="str">
        <f>IF(B213="","",IF(ISERROR(FIND(B213,VLOOKUP(A213,A214:C$1199,3,FALSE))),CONCATENATE(B213,"; ",IFERROR(VLOOKUP(A213,A214:C$1199,3,FALSE),"")),VLOOKUP(A213,A214:C$1199,3,FALSE)))</f>
        <v/>
      </c>
    </row>
    <row r="214" spans="1:3" x14ac:dyDescent="0.2">
      <c r="A214" s="5" t="e">
        <f>Pharmaceuticals!B214</f>
        <v>#REF!</v>
      </c>
      <c r="B214" s="5" t="str">
        <f>IF(Pharmaceuticals!G214&lt;&gt;"",Pharmaceuticals!G214,"")</f>
        <v/>
      </c>
      <c r="C214" s="5" t="str">
        <f>IF(B214="","",IF(ISERROR(FIND(B214,VLOOKUP(A214,A215:C$1199,3,FALSE))),CONCATENATE(B214,"; ",IFERROR(VLOOKUP(A214,A215:C$1199,3,FALSE),"")),VLOOKUP(A214,A215:C$1199,3,FALSE)))</f>
        <v/>
      </c>
    </row>
    <row r="215" spans="1:3" x14ac:dyDescent="0.2">
      <c r="A215" s="5" t="e">
        <f>Pharmaceuticals!B215</f>
        <v>#REF!</v>
      </c>
      <c r="B215" s="5" t="str">
        <f>IF(Pharmaceuticals!G215&lt;&gt;"",Pharmaceuticals!G215,"")</f>
        <v/>
      </c>
      <c r="C215" s="5" t="str">
        <f>IF(B215="","",IF(ISERROR(FIND(B215,VLOOKUP(A215,A216:C$1199,3,FALSE))),CONCATENATE(B215,"; ",IFERROR(VLOOKUP(A215,A216:C$1199,3,FALSE),"")),VLOOKUP(A215,A216:C$1199,3,FALSE)))</f>
        <v/>
      </c>
    </row>
    <row r="216" spans="1:3" x14ac:dyDescent="0.2">
      <c r="A216" s="5" t="e">
        <f>Pharmaceuticals!B216</f>
        <v>#REF!</v>
      </c>
      <c r="B216" s="5" t="str">
        <f>IF(Pharmaceuticals!G216&lt;&gt;"",Pharmaceuticals!G216,"")</f>
        <v/>
      </c>
      <c r="C216" s="5" t="str">
        <f>IF(B216="","",IF(ISERROR(FIND(B216,VLOOKUP(A216,A217:C$1199,3,FALSE))),CONCATENATE(B216,"; ",IFERROR(VLOOKUP(A216,A217:C$1199,3,FALSE),"")),VLOOKUP(A216,A217:C$1199,3,FALSE)))</f>
        <v/>
      </c>
    </row>
    <row r="217" spans="1:3" x14ac:dyDescent="0.2">
      <c r="A217" s="5" t="e">
        <f>Pharmaceuticals!B217</f>
        <v>#REF!</v>
      </c>
      <c r="B217" s="5" t="str">
        <f>IF(Pharmaceuticals!G217&lt;&gt;"",Pharmaceuticals!G217,"")</f>
        <v/>
      </c>
      <c r="C217" s="5" t="str">
        <f>IF(B217="","",IF(ISERROR(FIND(B217,VLOOKUP(A217,A218:C$1199,3,FALSE))),CONCATENATE(B217,"; ",IFERROR(VLOOKUP(A217,A218:C$1199,3,FALSE),"")),VLOOKUP(A217,A218:C$1199,3,FALSE)))</f>
        <v/>
      </c>
    </row>
    <row r="218" spans="1:3" x14ac:dyDescent="0.2">
      <c r="A218" s="5" t="e">
        <f>Pharmaceuticals!B218</f>
        <v>#REF!</v>
      </c>
      <c r="B218" s="5" t="str">
        <f>IF(Pharmaceuticals!G218&lt;&gt;"",Pharmaceuticals!G218,"")</f>
        <v/>
      </c>
      <c r="C218" s="5" t="str">
        <f>IF(B218="","",IF(ISERROR(FIND(B218,VLOOKUP(A218,A219:C$1199,3,FALSE))),CONCATENATE(B218,"; ",IFERROR(VLOOKUP(A218,A219:C$1199,3,FALSE),"")),VLOOKUP(A218,A219:C$1199,3,FALSE)))</f>
        <v/>
      </c>
    </row>
    <row r="219" spans="1:3" x14ac:dyDescent="0.2">
      <c r="A219" s="5" t="e">
        <f>Pharmaceuticals!B219</f>
        <v>#REF!</v>
      </c>
      <c r="B219" s="5" t="str">
        <f>IF(Pharmaceuticals!G219&lt;&gt;"",Pharmaceuticals!G219,"")</f>
        <v/>
      </c>
      <c r="C219" s="5" t="str">
        <f>IF(B219="","",IF(ISERROR(FIND(B219,VLOOKUP(A219,A220:C$1199,3,FALSE))),CONCATENATE(B219,"; ",IFERROR(VLOOKUP(A219,A220:C$1199,3,FALSE),"")),VLOOKUP(A219,A220:C$1199,3,FALSE)))</f>
        <v/>
      </c>
    </row>
    <row r="220" spans="1:3" x14ac:dyDescent="0.2">
      <c r="A220" s="5" t="e">
        <f>Pharmaceuticals!B220</f>
        <v>#REF!</v>
      </c>
      <c r="B220" s="5" t="str">
        <f>IF(Pharmaceuticals!G220&lt;&gt;"",Pharmaceuticals!G220,"")</f>
        <v/>
      </c>
      <c r="C220" s="5" t="str">
        <f>IF(B220="","",IF(ISERROR(FIND(B220,VLOOKUP(A220,A221:C$1199,3,FALSE))),CONCATENATE(B220,"; ",IFERROR(VLOOKUP(A220,A221:C$1199,3,FALSE),"")),VLOOKUP(A220,A221:C$1199,3,FALSE)))</f>
        <v/>
      </c>
    </row>
    <row r="221" spans="1:3" x14ac:dyDescent="0.2">
      <c r="A221" s="5" t="e">
        <f>Pharmaceuticals!B221</f>
        <v>#REF!</v>
      </c>
      <c r="B221" s="5" t="str">
        <f>IF(Pharmaceuticals!G221&lt;&gt;"",Pharmaceuticals!G221,"")</f>
        <v/>
      </c>
      <c r="C221" s="5" t="str">
        <f>IF(B221="","",IF(ISERROR(FIND(B221,VLOOKUP(A221,A222:C$1199,3,FALSE))),CONCATENATE(B221,"; ",IFERROR(VLOOKUP(A221,A222:C$1199,3,FALSE),"")),VLOOKUP(A221,A222:C$1199,3,FALSE)))</f>
        <v/>
      </c>
    </row>
    <row r="222" spans="1:3" x14ac:dyDescent="0.2">
      <c r="A222" s="5" t="e">
        <f>Pharmaceuticals!B222</f>
        <v>#REF!</v>
      </c>
      <c r="B222" s="5" t="str">
        <f>IF(Pharmaceuticals!G222&lt;&gt;"",Pharmaceuticals!G222,"")</f>
        <v/>
      </c>
      <c r="C222" s="5" t="str">
        <f>IF(B222="","",IF(ISERROR(FIND(B222,VLOOKUP(A222,A223:C$1199,3,FALSE))),CONCATENATE(B222,"; ",IFERROR(VLOOKUP(A222,A223:C$1199,3,FALSE),"")),VLOOKUP(A222,A223:C$1199,3,FALSE)))</f>
        <v/>
      </c>
    </row>
    <row r="223" spans="1:3" x14ac:dyDescent="0.2">
      <c r="A223" s="5" t="e">
        <f>Pharmaceuticals!B223</f>
        <v>#REF!</v>
      </c>
      <c r="B223" s="5" t="str">
        <f>IF(Pharmaceuticals!G223&lt;&gt;"",Pharmaceuticals!G223,"")</f>
        <v/>
      </c>
      <c r="C223" s="5" t="str">
        <f>IF(B223="","",IF(ISERROR(FIND(B223,VLOOKUP(A223,A224:C$1199,3,FALSE))),CONCATENATE(B223,"; ",IFERROR(VLOOKUP(A223,A224:C$1199,3,FALSE),"")),VLOOKUP(A223,A224:C$1199,3,FALSE)))</f>
        <v/>
      </c>
    </row>
    <row r="224" spans="1:3" x14ac:dyDescent="0.2">
      <c r="A224" s="5" t="e">
        <f>Pharmaceuticals!B224</f>
        <v>#REF!</v>
      </c>
      <c r="B224" s="5" t="str">
        <f>IF(Pharmaceuticals!G224&lt;&gt;"",Pharmaceuticals!G224,"")</f>
        <v/>
      </c>
      <c r="C224" s="5" t="str">
        <f>IF(B224="","",IF(ISERROR(FIND(B224,VLOOKUP(A224,A225:C$1199,3,FALSE))),CONCATENATE(B224,"; ",IFERROR(VLOOKUP(A224,A225:C$1199,3,FALSE),"")),VLOOKUP(A224,A225:C$1199,3,FALSE)))</f>
        <v/>
      </c>
    </row>
    <row r="225" spans="1:3" x14ac:dyDescent="0.2">
      <c r="A225" s="5" t="e">
        <f>Pharmaceuticals!B225</f>
        <v>#REF!</v>
      </c>
      <c r="B225" s="5" t="str">
        <f>IF(Pharmaceuticals!G225&lt;&gt;"",Pharmaceuticals!G225,"")</f>
        <v/>
      </c>
      <c r="C225" s="5" t="str">
        <f>IF(B225="","",IF(ISERROR(FIND(B225,VLOOKUP(A225,A226:C$1199,3,FALSE))),CONCATENATE(B225,"; ",IFERROR(VLOOKUP(A225,A226:C$1199,3,FALSE),"")),VLOOKUP(A225,A226:C$1199,3,FALSE)))</f>
        <v/>
      </c>
    </row>
    <row r="226" spans="1:3" x14ac:dyDescent="0.2">
      <c r="A226" s="5" t="e">
        <f>Pharmaceuticals!B226</f>
        <v>#REF!</v>
      </c>
      <c r="B226" s="5" t="str">
        <f>IF(Pharmaceuticals!G226&lt;&gt;"",Pharmaceuticals!G226,"")</f>
        <v/>
      </c>
      <c r="C226" s="5" t="str">
        <f>IF(B226="","",IF(ISERROR(FIND(B226,VLOOKUP(A226,A227:C$1199,3,FALSE))),CONCATENATE(B226,"; ",IFERROR(VLOOKUP(A226,A227:C$1199,3,FALSE),"")),VLOOKUP(A226,A227:C$1199,3,FALSE)))</f>
        <v/>
      </c>
    </row>
    <row r="227" spans="1:3" x14ac:dyDescent="0.2">
      <c r="A227" s="5" t="e">
        <f>Pharmaceuticals!B227</f>
        <v>#REF!</v>
      </c>
      <c r="B227" s="5" t="str">
        <f>IF(Pharmaceuticals!G227&lt;&gt;"",Pharmaceuticals!G227,"")</f>
        <v/>
      </c>
      <c r="C227" s="5" t="str">
        <f>IF(B227="","",IF(ISERROR(FIND(B227,VLOOKUP(A227,A228:C$1199,3,FALSE))),CONCATENATE(B227,"; ",IFERROR(VLOOKUP(A227,A228:C$1199,3,FALSE),"")),VLOOKUP(A227,A228:C$1199,3,FALSE)))</f>
        <v/>
      </c>
    </row>
    <row r="228" spans="1:3" x14ac:dyDescent="0.2">
      <c r="A228" s="5" t="e">
        <f>Pharmaceuticals!B228</f>
        <v>#REF!</v>
      </c>
      <c r="B228" s="5" t="str">
        <f>IF(Pharmaceuticals!G228&lt;&gt;"",Pharmaceuticals!G228,"")</f>
        <v/>
      </c>
      <c r="C228" s="5" t="str">
        <f>IF(B228="","",IF(ISERROR(FIND(B228,VLOOKUP(A228,A229:C$1199,3,FALSE))),CONCATENATE(B228,"; ",IFERROR(VLOOKUP(A228,A229:C$1199,3,FALSE),"")),VLOOKUP(A228,A229:C$1199,3,FALSE)))</f>
        <v/>
      </c>
    </row>
    <row r="229" spans="1:3" x14ac:dyDescent="0.2">
      <c r="A229" s="5" t="e">
        <f>Pharmaceuticals!B229</f>
        <v>#REF!</v>
      </c>
      <c r="B229" s="5" t="str">
        <f>IF(Pharmaceuticals!G229&lt;&gt;"",Pharmaceuticals!G229,"")</f>
        <v/>
      </c>
      <c r="C229" s="5" t="str">
        <f>IF(B229="","",IF(ISERROR(FIND(B229,VLOOKUP(A229,A230:C$1199,3,FALSE))),CONCATENATE(B229,"; ",IFERROR(VLOOKUP(A229,A230:C$1199,3,FALSE),"")),VLOOKUP(A229,A230:C$1199,3,FALSE)))</f>
        <v/>
      </c>
    </row>
    <row r="230" spans="1:3" x14ac:dyDescent="0.2">
      <c r="A230" s="5" t="e">
        <f>Pharmaceuticals!B230</f>
        <v>#REF!</v>
      </c>
      <c r="B230" s="5" t="str">
        <f>IF(Pharmaceuticals!G230&lt;&gt;"",Pharmaceuticals!G230,"")</f>
        <v/>
      </c>
      <c r="C230" s="5" t="str">
        <f>IF(B230="","",IF(ISERROR(FIND(B230,VLOOKUP(A230,A231:C$1199,3,FALSE))),CONCATENATE(B230,"; ",IFERROR(VLOOKUP(A230,A231:C$1199,3,FALSE),"")),VLOOKUP(A230,A231:C$1199,3,FALSE)))</f>
        <v/>
      </c>
    </row>
    <row r="231" spans="1:3" x14ac:dyDescent="0.2">
      <c r="A231" s="5" t="e">
        <f>Pharmaceuticals!B231</f>
        <v>#REF!</v>
      </c>
      <c r="B231" s="5" t="str">
        <f>IF(Pharmaceuticals!G231&lt;&gt;"",Pharmaceuticals!G231,"")</f>
        <v/>
      </c>
      <c r="C231" s="5" t="str">
        <f>IF(B231="","",IF(ISERROR(FIND(B231,VLOOKUP(A231,A232:C$1199,3,FALSE))),CONCATENATE(B231,"; ",IFERROR(VLOOKUP(A231,A232:C$1199,3,FALSE),"")),VLOOKUP(A231,A232:C$1199,3,FALSE)))</f>
        <v/>
      </c>
    </row>
    <row r="232" spans="1:3" x14ac:dyDescent="0.2">
      <c r="A232" s="5" t="e">
        <f>Pharmaceuticals!B232</f>
        <v>#REF!</v>
      </c>
      <c r="B232" s="5" t="str">
        <f>IF(Pharmaceuticals!G232&lt;&gt;"",Pharmaceuticals!G232,"")</f>
        <v/>
      </c>
      <c r="C232" s="5" t="str">
        <f>IF(B232="","",IF(ISERROR(FIND(B232,VLOOKUP(A232,A233:C$1199,3,FALSE))),CONCATENATE(B232,"; ",IFERROR(VLOOKUP(A232,A233:C$1199,3,FALSE),"")),VLOOKUP(A232,A233:C$1199,3,FALSE)))</f>
        <v/>
      </c>
    </row>
    <row r="233" spans="1:3" x14ac:dyDescent="0.2">
      <c r="A233" s="5" t="e">
        <f>Pharmaceuticals!B233</f>
        <v>#REF!</v>
      </c>
      <c r="B233" s="5" t="str">
        <f>IF(Pharmaceuticals!G233&lt;&gt;"",Pharmaceuticals!G233,"")</f>
        <v/>
      </c>
      <c r="C233" s="5" t="str">
        <f>IF(B233="","",IF(ISERROR(FIND(B233,VLOOKUP(A233,A234:C$1199,3,FALSE))),CONCATENATE(B233,"; ",IFERROR(VLOOKUP(A233,A234:C$1199,3,FALSE),"")),VLOOKUP(A233,A234:C$1199,3,FALSE)))</f>
        <v/>
      </c>
    </row>
    <row r="234" spans="1:3" x14ac:dyDescent="0.2">
      <c r="A234" s="5" t="e">
        <f>Pharmaceuticals!B234</f>
        <v>#REF!</v>
      </c>
      <c r="B234" s="5" t="str">
        <f>IF(Pharmaceuticals!G234&lt;&gt;"",Pharmaceuticals!G234,"")</f>
        <v/>
      </c>
      <c r="C234" s="5" t="str">
        <f>IF(B234="","",IF(ISERROR(FIND(B234,VLOOKUP(A234,A235:C$1199,3,FALSE))),CONCATENATE(B234,"; ",IFERROR(VLOOKUP(A234,A235:C$1199,3,FALSE),"")),VLOOKUP(A234,A235:C$1199,3,FALSE)))</f>
        <v/>
      </c>
    </row>
    <row r="235" spans="1:3" x14ac:dyDescent="0.2">
      <c r="A235" s="5" t="e">
        <f>Pharmaceuticals!B235</f>
        <v>#REF!</v>
      </c>
      <c r="B235" s="5" t="str">
        <f>IF(Pharmaceuticals!G235&lt;&gt;"",Pharmaceuticals!G235,"")</f>
        <v/>
      </c>
      <c r="C235" s="5" t="str">
        <f>IF(B235="","",IF(ISERROR(FIND(B235,VLOOKUP(A235,A236:C$1199,3,FALSE))),CONCATENATE(B235,"; ",IFERROR(VLOOKUP(A235,A236:C$1199,3,FALSE),"")),VLOOKUP(A235,A236:C$1199,3,FALSE)))</f>
        <v/>
      </c>
    </row>
    <row r="236" spans="1:3" x14ac:dyDescent="0.2">
      <c r="A236" s="5" t="e">
        <f>Pharmaceuticals!B236</f>
        <v>#REF!</v>
      </c>
      <c r="B236" s="5" t="str">
        <f>IF(Pharmaceuticals!G236&lt;&gt;"",Pharmaceuticals!G236,"")</f>
        <v/>
      </c>
      <c r="C236" s="5" t="str">
        <f>IF(B236="","",IF(ISERROR(FIND(B236,VLOOKUP(A236,A237:C$1199,3,FALSE))),CONCATENATE(B236,"; ",IFERROR(VLOOKUP(A236,A237:C$1199,3,FALSE),"")),VLOOKUP(A236,A237:C$1199,3,FALSE)))</f>
        <v/>
      </c>
    </row>
    <row r="237" spans="1:3" x14ac:dyDescent="0.2">
      <c r="A237" s="5" t="e">
        <f>Pharmaceuticals!B237</f>
        <v>#REF!</v>
      </c>
      <c r="B237" s="5" t="str">
        <f>IF(Pharmaceuticals!G237&lt;&gt;"",Pharmaceuticals!G237,"")</f>
        <v/>
      </c>
      <c r="C237" s="5" t="str">
        <f>IF(B237="","",IF(ISERROR(FIND(B237,VLOOKUP(A237,A238:C$1199,3,FALSE))),CONCATENATE(B237,"; ",IFERROR(VLOOKUP(A237,A238:C$1199,3,FALSE),"")),VLOOKUP(A237,A238:C$1199,3,FALSE)))</f>
        <v/>
      </c>
    </row>
    <row r="238" spans="1:3" x14ac:dyDescent="0.2">
      <c r="A238" s="5" t="e">
        <f>Pharmaceuticals!B238</f>
        <v>#REF!</v>
      </c>
      <c r="B238" s="5" t="str">
        <f>IF(Pharmaceuticals!G238&lt;&gt;"",Pharmaceuticals!G238,"")</f>
        <v/>
      </c>
      <c r="C238" s="5" t="str">
        <f>IF(B238="","",IF(ISERROR(FIND(B238,VLOOKUP(A238,A239:C$1199,3,FALSE))),CONCATENATE(B238,"; ",IFERROR(VLOOKUP(A238,A239:C$1199,3,FALSE),"")),VLOOKUP(A238,A239:C$1199,3,FALSE)))</f>
        <v/>
      </c>
    </row>
    <row r="239" spans="1:3" x14ac:dyDescent="0.2">
      <c r="A239" s="5" t="e">
        <f>Pharmaceuticals!B239</f>
        <v>#REF!</v>
      </c>
      <c r="B239" s="5" t="str">
        <f>IF(Pharmaceuticals!G239&lt;&gt;"",Pharmaceuticals!G239,"")</f>
        <v/>
      </c>
      <c r="C239" s="5" t="str">
        <f>IF(B239="","",IF(ISERROR(FIND(B239,VLOOKUP(A239,A240:C$1199,3,FALSE))),CONCATENATE(B239,"; ",IFERROR(VLOOKUP(A239,A240:C$1199,3,FALSE),"")),VLOOKUP(A239,A240:C$1199,3,FALSE)))</f>
        <v/>
      </c>
    </row>
    <row r="240" spans="1:3" x14ac:dyDescent="0.2">
      <c r="A240" s="5" t="e">
        <f>Pharmaceuticals!B240</f>
        <v>#REF!</v>
      </c>
      <c r="B240" s="5" t="str">
        <f>IF(Pharmaceuticals!G240&lt;&gt;"",Pharmaceuticals!G240,"")</f>
        <v/>
      </c>
      <c r="C240" s="5" t="str">
        <f>IF(B240="","",IF(ISERROR(FIND(B240,VLOOKUP(A240,A241:C$1199,3,FALSE))),CONCATENATE(B240,"; ",IFERROR(VLOOKUP(A240,A241:C$1199,3,FALSE),"")),VLOOKUP(A240,A241:C$1199,3,FALSE)))</f>
        <v/>
      </c>
    </row>
    <row r="241" spans="1:3" x14ac:dyDescent="0.2">
      <c r="A241" s="5" t="e">
        <f>Pharmaceuticals!B241</f>
        <v>#REF!</v>
      </c>
      <c r="B241" s="5" t="str">
        <f>IF(Pharmaceuticals!G241&lt;&gt;"",Pharmaceuticals!G241,"")</f>
        <v/>
      </c>
      <c r="C241" s="5" t="str">
        <f>IF(B241="","",IF(ISERROR(FIND(B241,VLOOKUP(A241,A242:C$1199,3,FALSE))),CONCATENATE(B241,"; ",IFERROR(VLOOKUP(A241,A242:C$1199,3,FALSE),"")),VLOOKUP(A241,A242:C$1199,3,FALSE)))</f>
        <v/>
      </c>
    </row>
    <row r="242" spans="1:3" x14ac:dyDescent="0.2">
      <c r="A242" s="5" t="e">
        <f>Pharmaceuticals!B242</f>
        <v>#REF!</v>
      </c>
      <c r="B242" s="5" t="str">
        <f>IF(Pharmaceuticals!G242&lt;&gt;"",Pharmaceuticals!G242,"")</f>
        <v/>
      </c>
      <c r="C242" s="5" t="str">
        <f>IF(B242="","",IF(ISERROR(FIND(B242,VLOOKUP(A242,A243:C$1199,3,FALSE))),CONCATENATE(B242,"; ",IFERROR(VLOOKUP(A242,A243:C$1199,3,FALSE),"")),VLOOKUP(A242,A243:C$1199,3,FALSE)))</f>
        <v/>
      </c>
    </row>
    <row r="243" spans="1:3" x14ac:dyDescent="0.2">
      <c r="A243" s="5" t="e">
        <f>Pharmaceuticals!B243</f>
        <v>#REF!</v>
      </c>
      <c r="B243" s="5" t="str">
        <f>IF(Pharmaceuticals!G243&lt;&gt;"",Pharmaceuticals!G243,"")</f>
        <v/>
      </c>
      <c r="C243" s="5" t="str">
        <f>IF(B243="","",IF(ISERROR(FIND(B243,VLOOKUP(A243,A244:C$1199,3,FALSE))),CONCATENATE(B243,"; ",IFERROR(VLOOKUP(A243,A244:C$1199,3,FALSE),"")),VLOOKUP(A243,A244:C$1199,3,FALSE)))</f>
        <v/>
      </c>
    </row>
    <row r="244" spans="1:3" x14ac:dyDescent="0.2">
      <c r="A244" s="5" t="e">
        <f>Pharmaceuticals!B244</f>
        <v>#REF!</v>
      </c>
      <c r="B244" s="5" t="str">
        <f>IF(Pharmaceuticals!G244&lt;&gt;"",Pharmaceuticals!G244,"")</f>
        <v/>
      </c>
      <c r="C244" s="5" t="str">
        <f>IF(B244="","",IF(ISERROR(FIND(B244,VLOOKUP(A244,A245:C$1199,3,FALSE))),CONCATENATE(B244,"; ",IFERROR(VLOOKUP(A244,A245:C$1199,3,FALSE),"")),VLOOKUP(A244,A245:C$1199,3,FALSE)))</f>
        <v/>
      </c>
    </row>
    <row r="245" spans="1:3" x14ac:dyDescent="0.2">
      <c r="A245" s="5" t="e">
        <f>Pharmaceuticals!B245</f>
        <v>#REF!</v>
      </c>
      <c r="B245" s="5" t="str">
        <f>IF(Pharmaceuticals!G245&lt;&gt;"",Pharmaceuticals!G245,"")</f>
        <v/>
      </c>
      <c r="C245" s="5" t="str">
        <f>IF(B245="","",IF(ISERROR(FIND(B245,VLOOKUP(A245,A246:C$1199,3,FALSE))),CONCATENATE(B245,"; ",IFERROR(VLOOKUP(A245,A246:C$1199,3,FALSE),"")),VLOOKUP(A245,A246:C$1199,3,FALSE)))</f>
        <v/>
      </c>
    </row>
    <row r="246" spans="1:3" x14ac:dyDescent="0.2">
      <c r="A246" s="5" t="e">
        <f>Pharmaceuticals!B246</f>
        <v>#REF!</v>
      </c>
      <c r="B246" s="5" t="str">
        <f>IF(Pharmaceuticals!G246&lt;&gt;"",Pharmaceuticals!G246,"")</f>
        <v/>
      </c>
      <c r="C246" s="5" t="str">
        <f>IF(B246="","",IF(ISERROR(FIND(B246,VLOOKUP(A246,A247:C$1199,3,FALSE))),CONCATENATE(B246,"; ",IFERROR(VLOOKUP(A246,A247:C$1199,3,FALSE),"")),VLOOKUP(A246,A247:C$1199,3,FALSE)))</f>
        <v/>
      </c>
    </row>
    <row r="247" spans="1:3" x14ac:dyDescent="0.2">
      <c r="A247" s="5" t="e">
        <f>Pharmaceuticals!B247</f>
        <v>#REF!</v>
      </c>
      <c r="B247" s="5" t="str">
        <f>IF(Pharmaceuticals!G247&lt;&gt;"",Pharmaceuticals!G247,"")</f>
        <v/>
      </c>
      <c r="C247" s="5" t="str">
        <f>IF(B247="","",IF(ISERROR(FIND(B247,VLOOKUP(A247,A248:C$1199,3,FALSE))),CONCATENATE(B247,"; ",IFERROR(VLOOKUP(A247,A248:C$1199,3,FALSE),"")),VLOOKUP(A247,A248:C$1199,3,FALSE)))</f>
        <v/>
      </c>
    </row>
    <row r="248" spans="1:3" x14ac:dyDescent="0.2">
      <c r="A248" s="5" t="e">
        <f>Pharmaceuticals!B248</f>
        <v>#REF!</v>
      </c>
      <c r="B248" s="5" t="str">
        <f>IF(Pharmaceuticals!G248&lt;&gt;"",Pharmaceuticals!G248,"")</f>
        <v/>
      </c>
      <c r="C248" s="5" t="str">
        <f>IF(B248="","",IF(ISERROR(FIND(B248,VLOOKUP(A248,A249:C$1199,3,FALSE))),CONCATENATE(B248,"; ",IFERROR(VLOOKUP(A248,A249:C$1199,3,FALSE),"")),VLOOKUP(A248,A249:C$1199,3,FALSE)))</f>
        <v/>
      </c>
    </row>
    <row r="249" spans="1:3" x14ac:dyDescent="0.2">
      <c r="A249" s="5" t="e">
        <f>Pharmaceuticals!B249</f>
        <v>#REF!</v>
      </c>
      <c r="B249" s="5" t="str">
        <f>IF(Pharmaceuticals!G249&lt;&gt;"",Pharmaceuticals!G249,"")</f>
        <v/>
      </c>
      <c r="C249" s="5" t="str">
        <f>IF(B249="","",IF(ISERROR(FIND(B249,VLOOKUP(A249,A250:C$1199,3,FALSE))),CONCATENATE(B249,"; ",IFERROR(VLOOKUP(A249,A250:C$1199,3,FALSE),"")),VLOOKUP(A249,A250:C$1199,3,FALSE)))</f>
        <v/>
      </c>
    </row>
    <row r="250" spans="1:3" x14ac:dyDescent="0.2">
      <c r="A250" s="5" t="e">
        <f>Pharmaceuticals!B250</f>
        <v>#REF!</v>
      </c>
      <c r="B250" s="5" t="str">
        <f>IF(Pharmaceuticals!G250&lt;&gt;"",Pharmaceuticals!G250,"")</f>
        <v/>
      </c>
      <c r="C250" s="5" t="str">
        <f>IF(B250="","",IF(ISERROR(FIND(B250,VLOOKUP(A250,A251:C$1199,3,FALSE))),CONCATENATE(B250,"; ",IFERROR(VLOOKUP(A250,A251:C$1199,3,FALSE),"")),VLOOKUP(A250,A251:C$1199,3,FALSE)))</f>
        <v/>
      </c>
    </row>
    <row r="251" spans="1:3" x14ac:dyDescent="0.2">
      <c r="A251" s="5" t="e">
        <f>Pharmaceuticals!B251</f>
        <v>#REF!</v>
      </c>
      <c r="B251" s="5" t="str">
        <f>IF(Pharmaceuticals!G251&lt;&gt;"",Pharmaceuticals!G251,"")</f>
        <v/>
      </c>
      <c r="C251" s="5" t="str">
        <f>IF(B251="","",IF(ISERROR(FIND(B251,VLOOKUP(A251,A252:C$1199,3,FALSE))),CONCATENATE(B251,"; ",IFERROR(VLOOKUP(A251,A252:C$1199,3,FALSE),"")),VLOOKUP(A251,A252:C$1199,3,FALSE)))</f>
        <v/>
      </c>
    </row>
    <row r="252" spans="1:3" x14ac:dyDescent="0.2">
      <c r="A252" s="5" t="e">
        <f>Pharmaceuticals!B252</f>
        <v>#REF!</v>
      </c>
      <c r="B252" s="5" t="str">
        <f>IF(Pharmaceuticals!G252&lt;&gt;"",Pharmaceuticals!G252,"")</f>
        <v/>
      </c>
      <c r="C252" s="5" t="str">
        <f>IF(B252="","",IF(ISERROR(FIND(B252,VLOOKUP(A252,A253:C$1199,3,FALSE))),CONCATENATE(B252,"; ",IFERROR(VLOOKUP(A252,A253:C$1199,3,FALSE),"")),VLOOKUP(A252,A253:C$1199,3,FALSE)))</f>
        <v/>
      </c>
    </row>
    <row r="253" spans="1:3" x14ac:dyDescent="0.2">
      <c r="A253" s="5" t="e">
        <f>Pharmaceuticals!B253</f>
        <v>#REF!</v>
      </c>
      <c r="B253" s="5" t="str">
        <f>IF(Pharmaceuticals!G253&lt;&gt;"",Pharmaceuticals!G253,"")</f>
        <v/>
      </c>
      <c r="C253" s="5" t="str">
        <f>IF(B253="","",IF(ISERROR(FIND(B253,VLOOKUP(A253,A254:C$1199,3,FALSE))),CONCATENATE(B253,"; ",IFERROR(VLOOKUP(A253,A254:C$1199,3,FALSE),"")),VLOOKUP(A253,A254:C$1199,3,FALSE)))</f>
        <v/>
      </c>
    </row>
    <row r="254" spans="1:3" x14ac:dyDescent="0.2">
      <c r="A254" s="5" t="e">
        <f>Pharmaceuticals!B254</f>
        <v>#REF!</v>
      </c>
      <c r="B254" s="5" t="str">
        <f>IF(Pharmaceuticals!G254&lt;&gt;"",Pharmaceuticals!G254,"")</f>
        <v/>
      </c>
      <c r="C254" s="5" t="str">
        <f>IF(B254="","",IF(ISERROR(FIND(B254,VLOOKUP(A254,A255:C$1199,3,FALSE))),CONCATENATE(B254,"; ",IFERROR(VLOOKUP(A254,A255:C$1199,3,FALSE),"")),VLOOKUP(A254,A255:C$1199,3,FALSE)))</f>
        <v/>
      </c>
    </row>
    <row r="255" spans="1:3" x14ac:dyDescent="0.2">
      <c r="A255" s="5" t="e">
        <f>Pharmaceuticals!B255</f>
        <v>#REF!</v>
      </c>
      <c r="B255" s="5" t="str">
        <f>IF(Pharmaceuticals!G255&lt;&gt;"",Pharmaceuticals!G255,"")</f>
        <v/>
      </c>
      <c r="C255" s="5" t="str">
        <f>IF(B255="","",IF(ISERROR(FIND(B255,VLOOKUP(A255,A256:C$1199,3,FALSE))),CONCATENATE(B255,"; ",IFERROR(VLOOKUP(A255,A256:C$1199,3,FALSE),"")),VLOOKUP(A255,A256:C$1199,3,FALSE)))</f>
        <v/>
      </c>
    </row>
    <row r="256" spans="1:3" x14ac:dyDescent="0.2">
      <c r="A256" s="5" t="e">
        <f>Pharmaceuticals!B256</f>
        <v>#REF!</v>
      </c>
      <c r="B256" s="5" t="str">
        <f>IF(Pharmaceuticals!G256&lt;&gt;"",Pharmaceuticals!G256,"")</f>
        <v/>
      </c>
      <c r="C256" s="5" t="str">
        <f>IF(B256="","",IF(ISERROR(FIND(B256,VLOOKUP(A256,A257:C$1199,3,FALSE))),CONCATENATE(B256,"; ",IFERROR(VLOOKUP(A256,A257:C$1199,3,FALSE),"")),VLOOKUP(A256,A257:C$1199,3,FALSE)))</f>
        <v/>
      </c>
    </row>
    <row r="257" spans="1:3" x14ac:dyDescent="0.2">
      <c r="A257" s="5" t="e">
        <f>Pharmaceuticals!B257</f>
        <v>#REF!</v>
      </c>
      <c r="B257" s="5" t="str">
        <f>IF(Pharmaceuticals!G257&lt;&gt;"",Pharmaceuticals!G257,"")</f>
        <v/>
      </c>
      <c r="C257" s="5" t="str">
        <f>IF(B257="","",IF(ISERROR(FIND(B257,VLOOKUP(A257,A258:C$1199,3,FALSE))),CONCATENATE(B257,"; ",IFERROR(VLOOKUP(A257,A258:C$1199,3,FALSE),"")),VLOOKUP(A257,A258:C$1199,3,FALSE)))</f>
        <v/>
      </c>
    </row>
    <row r="258" spans="1:3" x14ac:dyDescent="0.2">
      <c r="A258" s="5" t="e">
        <f>Pharmaceuticals!B258</f>
        <v>#REF!</v>
      </c>
      <c r="B258" s="5" t="str">
        <f>IF(Pharmaceuticals!G258&lt;&gt;"",Pharmaceuticals!G258,"")</f>
        <v/>
      </c>
      <c r="C258" s="5" t="str">
        <f>IF(B258="","",IF(ISERROR(FIND(B258,VLOOKUP(A258,A259:C$1199,3,FALSE))),CONCATENATE(B258,"; ",IFERROR(VLOOKUP(A258,A259:C$1199,3,FALSE),"")),VLOOKUP(A258,A259:C$1199,3,FALSE)))</f>
        <v/>
      </c>
    </row>
    <row r="259" spans="1:3" x14ac:dyDescent="0.2">
      <c r="A259" s="5" t="e">
        <f>Pharmaceuticals!B259</f>
        <v>#REF!</v>
      </c>
      <c r="B259" s="5" t="str">
        <f>IF(Pharmaceuticals!G259&lt;&gt;"",Pharmaceuticals!G259,"")</f>
        <v/>
      </c>
      <c r="C259" s="5" t="str">
        <f>IF(B259="","",IF(ISERROR(FIND(B259,VLOOKUP(A259,A260:C$1199,3,FALSE))),CONCATENATE(B259,"; ",IFERROR(VLOOKUP(A259,A260:C$1199,3,FALSE),"")),VLOOKUP(A259,A260:C$1199,3,FALSE)))</f>
        <v/>
      </c>
    </row>
    <row r="260" spans="1:3" x14ac:dyDescent="0.2">
      <c r="A260" s="5" t="e">
        <f>Pharmaceuticals!B260</f>
        <v>#REF!</v>
      </c>
      <c r="B260" s="5" t="str">
        <f>IF(Pharmaceuticals!G260&lt;&gt;"",Pharmaceuticals!G260,"")</f>
        <v/>
      </c>
      <c r="C260" s="5" t="str">
        <f>IF(B260="","",IF(ISERROR(FIND(B260,VLOOKUP(A260,A261:C$1199,3,FALSE))),CONCATENATE(B260,"; ",IFERROR(VLOOKUP(A260,A261:C$1199,3,FALSE),"")),VLOOKUP(A260,A261:C$1199,3,FALSE)))</f>
        <v/>
      </c>
    </row>
    <row r="261" spans="1:3" x14ac:dyDescent="0.2">
      <c r="A261" s="5" t="e">
        <f>Pharmaceuticals!B261</f>
        <v>#REF!</v>
      </c>
      <c r="B261" s="5" t="str">
        <f>IF(Pharmaceuticals!G261&lt;&gt;"",Pharmaceuticals!G261,"")</f>
        <v/>
      </c>
      <c r="C261" s="5" t="str">
        <f>IF(B261="","",IF(ISERROR(FIND(B261,VLOOKUP(A261,A262:C$1199,3,FALSE))),CONCATENATE(B261,"; ",IFERROR(VLOOKUP(A261,A262:C$1199,3,FALSE),"")),VLOOKUP(A261,A262:C$1199,3,FALSE)))</f>
        <v/>
      </c>
    </row>
    <row r="262" spans="1:3" x14ac:dyDescent="0.2">
      <c r="A262" s="5" t="e">
        <f>Pharmaceuticals!B262</f>
        <v>#REF!</v>
      </c>
      <c r="B262" s="5" t="str">
        <f>IF(Pharmaceuticals!G262&lt;&gt;"",Pharmaceuticals!G262,"")</f>
        <v/>
      </c>
      <c r="C262" s="5" t="str">
        <f>IF(B262="","",IF(ISERROR(FIND(B262,VLOOKUP(A262,A263:C$1199,3,FALSE))),CONCATENATE(B262,"; ",IFERROR(VLOOKUP(A262,A263:C$1199,3,FALSE),"")),VLOOKUP(A262,A263:C$1199,3,FALSE)))</f>
        <v/>
      </c>
    </row>
    <row r="263" spans="1:3" x14ac:dyDescent="0.2">
      <c r="A263" s="5" t="e">
        <f>Pharmaceuticals!B263</f>
        <v>#REF!</v>
      </c>
      <c r="B263" s="5" t="str">
        <f>IF(Pharmaceuticals!G263&lt;&gt;"",Pharmaceuticals!G263,"")</f>
        <v/>
      </c>
      <c r="C263" s="5" t="str">
        <f>IF(B263="","",IF(ISERROR(FIND(B263,VLOOKUP(A263,A264:C$1199,3,FALSE))),CONCATENATE(B263,"; ",IFERROR(VLOOKUP(A263,A264:C$1199,3,FALSE),"")),VLOOKUP(A263,A264:C$1199,3,FALSE)))</f>
        <v/>
      </c>
    </row>
    <row r="264" spans="1:3" x14ac:dyDescent="0.2">
      <c r="A264" s="5" t="e">
        <f>Pharmaceuticals!B264</f>
        <v>#REF!</v>
      </c>
      <c r="B264" s="5" t="str">
        <f>IF(Pharmaceuticals!G264&lt;&gt;"",Pharmaceuticals!G264,"")</f>
        <v/>
      </c>
      <c r="C264" s="5" t="str">
        <f>IF(B264="","",IF(ISERROR(FIND(B264,VLOOKUP(A264,A265:C$1199,3,FALSE))),CONCATENATE(B264,"; ",IFERROR(VLOOKUP(A264,A265:C$1199,3,FALSE),"")),VLOOKUP(A264,A265:C$1199,3,FALSE)))</f>
        <v/>
      </c>
    </row>
    <row r="265" spans="1:3" x14ac:dyDescent="0.2">
      <c r="A265" s="5" t="e">
        <f>Pharmaceuticals!B265</f>
        <v>#REF!</v>
      </c>
      <c r="B265" s="5" t="str">
        <f>IF(Pharmaceuticals!G265&lt;&gt;"",Pharmaceuticals!G265,"")</f>
        <v/>
      </c>
      <c r="C265" s="5" t="str">
        <f>IF(B265="","",IF(ISERROR(FIND(B265,VLOOKUP(A265,A266:C$1199,3,FALSE))),CONCATENATE(B265,"; ",IFERROR(VLOOKUP(A265,A266:C$1199,3,FALSE),"")),VLOOKUP(A265,A266:C$1199,3,FALSE)))</f>
        <v/>
      </c>
    </row>
    <row r="266" spans="1:3" x14ac:dyDescent="0.2">
      <c r="A266" s="5" t="e">
        <f>Pharmaceuticals!B266</f>
        <v>#REF!</v>
      </c>
      <c r="B266" s="5" t="str">
        <f>IF(Pharmaceuticals!G266&lt;&gt;"",Pharmaceuticals!G266,"")</f>
        <v/>
      </c>
      <c r="C266" s="5" t="str">
        <f>IF(B266="","",IF(ISERROR(FIND(B266,VLOOKUP(A266,A267:C$1199,3,FALSE))),CONCATENATE(B266,"; ",IFERROR(VLOOKUP(A266,A267:C$1199,3,FALSE),"")),VLOOKUP(A266,A267:C$1199,3,FALSE)))</f>
        <v/>
      </c>
    </row>
    <row r="267" spans="1:3" x14ac:dyDescent="0.2">
      <c r="A267" s="5" t="e">
        <f>Pharmaceuticals!B267</f>
        <v>#REF!</v>
      </c>
      <c r="B267" s="5" t="str">
        <f>IF(Pharmaceuticals!G267&lt;&gt;"",Pharmaceuticals!G267,"")</f>
        <v/>
      </c>
      <c r="C267" s="5" t="str">
        <f>IF(B267="","",IF(ISERROR(FIND(B267,VLOOKUP(A267,A268:C$1199,3,FALSE))),CONCATENATE(B267,"; ",IFERROR(VLOOKUP(A267,A268:C$1199,3,FALSE),"")),VLOOKUP(A267,A268:C$1199,3,FALSE)))</f>
        <v/>
      </c>
    </row>
    <row r="268" spans="1:3" x14ac:dyDescent="0.2">
      <c r="A268" s="5" t="e">
        <f>Pharmaceuticals!B268</f>
        <v>#REF!</v>
      </c>
      <c r="B268" s="5" t="str">
        <f>IF(Pharmaceuticals!G268&lt;&gt;"",Pharmaceuticals!G268,"")</f>
        <v/>
      </c>
      <c r="C268" s="5" t="str">
        <f>IF(B268="","",IF(ISERROR(FIND(B268,VLOOKUP(A268,A269:C$1199,3,FALSE))),CONCATENATE(B268,"; ",IFERROR(VLOOKUP(A268,A269:C$1199,3,FALSE),"")),VLOOKUP(A268,A269:C$1199,3,FALSE)))</f>
        <v/>
      </c>
    </row>
    <row r="269" spans="1:3" x14ac:dyDescent="0.2">
      <c r="A269" s="5" t="e">
        <f>Pharmaceuticals!B269</f>
        <v>#REF!</v>
      </c>
      <c r="B269" s="5" t="str">
        <f>IF(Pharmaceuticals!G269&lt;&gt;"",Pharmaceuticals!G269,"")</f>
        <v/>
      </c>
      <c r="C269" s="5" t="str">
        <f>IF(B269="","",IF(ISERROR(FIND(B269,VLOOKUP(A269,A270:C$1199,3,FALSE))),CONCATENATE(B269,"; ",IFERROR(VLOOKUP(A269,A270:C$1199,3,FALSE),"")),VLOOKUP(A269,A270:C$1199,3,FALSE)))</f>
        <v/>
      </c>
    </row>
    <row r="270" spans="1:3" x14ac:dyDescent="0.2">
      <c r="A270" s="5" t="e">
        <f>Pharmaceuticals!B270</f>
        <v>#REF!</v>
      </c>
      <c r="B270" s="5" t="str">
        <f>IF(Pharmaceuticals!G270&lt;&gt;"",Pharmaceuticals!G270,"")</f>
        <v/>
      </c>
      <c r="C270" s="5" t="str">
        <f>IF(B270="","",IF(ISERROR(FIND(B270,VLOOKUP(A270,A271:C$1199,3,FALSE))),CONCATENATE(B270,"; ",IFERROR(VLOOKUP(A270,A271:C$1199,3,FALSE),"")),VLOOKUP(A270,A271:C$1199,3,FALSE)))</f>
        <v/>
      </c>
    </row>
    <row r="271" spans="1:3" x14ac:dyDescent="0.2">
      <c r="A271" s="5" t="e">
        <f>Pharmaceuticals!B271</f>
        <v>#REF!</v>
      </c>
      <c r="B271" s="5" t="str">
        <f>IF(Pharmaceuticals!G271&lt;&gt;"",Pharmaceuticals!G271,"")</f>
        <v/>
      </c>
      <c r="C271" s="5" t="str">
        <f>IF(B271="","",IF(ISERROR(FIND(B271,VLOOKUP(A271,A272:C$1199,3,FALSE))),CONCATENATE(B271,"; ",IFERROR(VLOOKUP(A271,A272:C$1199,3,FALSE),"")),VLOOKUP(A271,A272:C$1199,3,FALSE)))</f>
        <v/>
      </c>
    </row>
    <row r="272" spans="1:3" x14ac:dyDescent="0.2">
      <c r="A272" s="5" t="e">
        <f>Pharmaceuticals!B272</f>
        <v>#REF!</v>
      </c>
      <c r="B272" s="5" t="str">
        <f>IF(Pharmaceuticals!G272&lt;&gt;"",Pharmaceuticals!G272,"")</f>
        <v/>
      </c>
      <c r="C272" s="5" t="str">
        <f>IF(B272="","",IF(ISERROR(FIND(B272,VLOOKUP(A272,A273:C$1199,3,FALSE))),CONCATENATE(B272,"; ",IFERROR(VLOOKUP(A272,A273:C$1199,3,FALSE),"")),VLOOKUP(A272,A273:C$1199,3,FALSE)))</f>
        <v/>
      </c>
    </row>
    <row r="273" spans="1:3" x14ac:dyDescent="0.2">
      <c r="A273" s="5" t="e">
        <f>Pharmaceuticals!B273</f>
        <v>#REF!</v>
      </c>
      <c r="B273" s="5" t="str">
        <f>IF(Pharmaceuticals!G273&lt;&gt;"",Pharmaceuticals!G273,"")</f>
        <v/>
      </c>
      <c r="C273" s="5" t="str">
        <f>IF(B273="","",IF(ISERROR(FIND(B273,VLOOKUP(A273,A274:C$1199,3,FALSE))),CONCATENATE(B273,"; ",IFERROR(VLOOKUP(A273,A274:C$1199,3,FALSE),"")),VLOOKUP(A273,A274:C$1199,3,FALSE)))</f>
        <v/>
      </c>
    </row>
    <row r="274" spans="1:3" x14ac:dyDescent="0.2">
      <c r="A274" s="5" t="e">
        <f>Pharmaceuticals!B274</f>
        <v>#REF!</v>
      </c>
      <c r="B274" s="5" t="str">
        <f>IF(Pharmaceuticals!G274&lt;&gt;"",Pharmaceuticals!G274,"")</f>
        <v/>
      </c>
      <c r="C274" s="5" t="str">
        <f>IF(B274="","",IF(ISERROR(FIND(B274,VLOOKUP(A274,A275:C$1199,3,FALSE))),CONCATENATE(B274,"; ",IFERROR(VLOOKUP(A274,A275:C$1199,3,FALSE),"")),VLOOKUP(A274,A275:C$1199,3,FALSE)))</f>
        <v/>
      </c>
    </row>
    <row r="275" spans="1:3" x14ac:dyDescent="0.2">
      <c r="A275" s="5" t="e">
        <f>Pharmaceuticals!B275</f>
        <v>#REF!</v>
      </c>
      <c r="B275" s="5" t="str">
        <f>IF(Pharmaceuticals!G275&lt;&gt;"",Pharmaceuticals!G275,"")</f>
        <v/>
      </c>
      <c r="C275" s="5" t="str">
        <f>IF(B275="","",IF(ISERROR(FIND(B275,VLOOKUP(A275,A276:C$1199,3,FALSE))),CONCATENATE(B275,"; ",IFERROR(VLOOKUP(A275,A276:C$1199,3,FALSE),"")),VLOOKUP(A275,A276:C$1199,3,FALSE)))</f>
        <v/>
      </c>
    </row>
    <row r="276" spans="1:3" x14ac:dyDescent="0.2">
      <c r="A276" s="5" t="e">
        <f>Pharmaceuticals!B276</f>
        <v>#REF!</v>
      </c>
      <c r="B276" s="5" t="str">
        <f>IF(Pharmaceuticals!G276&lt;&gt;"",Pharmaceuticals!G276,"")</f>
        <v/>
      </c>
      <c r="C276" s="5" t="str">
        <f>IF(B276="","",IF(ISERROR(FIND(B276,VLOOKUP(A276,A277:C$1199,3,FALSE))),CONCATENATE(B276,"; ",IFERROR(VLOOKUP(A276,A277:C$1199,3,FALSE),"")),VLOOKUP(A276,A277:C$1199,3,FALSE)))</f>
        <v/>
      </c>
    </row>
    <row r="277" spans="1:3" x14ac:dyDescent="0.2">
      <c r="A277" s="5" t="e">
        <f>Pharmaceuticals!B277</f>
        <v>#REF!</v>
      </c>
      <c r="B277" s="5" t="str">
        <f>IF(Pharmaceuticals!G277&lt;&gt;"",Pharmaceuticals!G277,"")</f>
        <v/>
      </c>
      <c r="C277" s="5" t="str">
        <f>IF(B277="","",IF(ISERROR(FIND(B277,VLOOKUP(A277,A278:C$1199,3,FALSE))),CONCATENATE(B277,"; ",IFERROR(VLOOKUP(A277,A278:C$1199,3,FALSE),"")),VLOOKUP(A277,A278:C$1199,3,FALSE)))</f>
        <v/>
      </c>
    </row>
    <row r="278" spans="1:3" x14ac:dyDescent="0.2">
      <c r="A278" s="5" t="e">
        <f>Pharmaceuticals!B278</f>
        <v>#REF!</v>
      </c>
      <c r="B278" s="5" t="str">
        <f>IF(Pharmaceuticals!G278&lt;&gt;"",Pharmaceuticals!G278,"")</f>
        <v/>
      </c>
      <c r="C278" s="5" t="str">
        <f>IF(B278="","",IF(ISERROR(FIND(B278,VLOOKUP(A278,A279:C$1199,3,FALSE))),CONCATENATE(B278,"; ",IFERROR(VLOOKUP(A278,A279:C$1199,3,FALSE),"")),VLOOKUP(A278,A279:C$1199,3,FALSE)))</f>
        <v/>
      </c>
    </row>
    <row r="279" spans="1:3" x14ac:dyDescent="0.2">
      <c r="A279" s="5" t="e">
        <f>Pharmaceuticals!B279</f>
        <v>#REF!</v>
      </c>
      <c r="B279" s="5" t="str">
        <f>IF(Pharmaceuticals!G279&lt;&gt;"",Pharmaceuticals!G279,"")</f>
        <v/>
      </c>
      <c r="C279" s="5" t="str">
        <f>IF(B279="","",IF(ISERROR(FIND(B279,VLOOKUP(A279,A280:C$1199,3,FALSE))),CONCATENATE(B279,"; ",IFERROR(VLOOKUP(A279,A280:C$1199,3,FALSE),"")),VLOOKUP(A279,A280:C$1199,3,FALSE)))</f>
        <v/>
      </c>
    </row>
    <row r="280" spans="1:3" x14ac:dyDescent="0.2">
      <c r="A280" s="5" t="e">
        <f>Pharmaceuticals!B280</f>
        <v>#REF!</v>
      </c>
      <c r="B280" s="5" t="str">
        <f>IF(Pharmaceuticals!G280&lt;&gt;"",Pharmaceuticals!G280,"")</f>
        <v/>
      </c>
      <c r="C280" s="5" t="str">
        <f>IF(B280="","",IF(ISERROR(FIND(B280,VLOOKUP(A280,A281:C$1199,3,FALSE))),CONCATENATE(B280,"; ",IFERROR(VLOOKUP(A280,A281:C$1199,3,FALSE),"")),VLOOKUP(A280,A281:C$1199,3,FALSE)))</f>
        <v/>
      </c>
    </row>
    <row r="281" spans="1:3" x14ac:dyDescent="0.2">
      <c r="A281" s="5" t="e">
        <f>Pharmaceuticals!B281</f>
        <v>#REF!</v>
      </c>
      <c r="B281" s="5" t="str">
        <f>IF(Pharmaceuticals!G281&lt;&gt;"",Pharmaceuticals!G281,"")</f>
        <v/>
      </c>
      <c r="C281" s="5" t="str">
        <f>IF(B281="","",IF(ISERROR(FIND(B281,VLOOKUP(A281,A282:C$1199,3,FALSE))),CONCATENATE(B281,"; ",IFERROR(VLOOKUP(A281,A282:C$1199,3,FALSE),"")),VLOOKUP(A281,A282:C$1199,3,FALSE)))</f>
        <v/>
      </c>
    </row>
    <row r="282" spans="1:3" x14ac:dyDescent="0.2">
      <c r="A282" s="5" t="e">
        <f>Pharmaceuticals!B282</f>
        <v>#REF!</v>
      </c>
      <c r="B282" s="5" t="str">
        <f>IF(Pharmaceuticals!G282&lt;&gt;"",Pharmaceuticals!G282,"")</f>
        <v/>
      </c>
      <c r="C282" s="5" t="str">
        <f>IF(B282="","",IF(ISERROR(FIND(B282,VLOOKUP(A282,A283:C$1199,3,FALSE))),CONCATENATE(B282,"; ",IFERROR(VLOOKUP(A282,A283:C$1199,3,FALSE),"")),VLOOKUP(A282,A283:C$1199,3,FALSE)))</f>
        <v/>
      </c>
    </row>
    <row r="283" spans="1:3" x14ac:dyDescent="0.2">
      <c r="A283" s="5" t="e">
        <f>Pharmaceuticals!B283</f>
        <v>#REF!</v>
      </c>
      <c r="B283" s="5" t="str">
        <f>IF(Pharmaceuticals!G283&lt;&gt;"",Pharmaceuticals!G283,"")</f>
        <v/>
      </c>
      <c r="C283" s="5" t="str">
        <f>IF(B283="","",IF(ISERROR(FIND(B283,VLOOKUP(A283,A284:C$1199,3,FALSE))),CONCATENATE(B283,"; ",IFERROR(VLOOKUP(A283,A284:C$1199,3,FALSE),"")),VLOOKUP(A283,A284:C$1199,3,FALSE)))</f>
        <v/>
      </c>
    </row>
    <row r="284" spans="1:3" x14ac:dyDescent="0.2">
      <c r="A284" s="5" t="e">
        <f>Pharmaceuticals!B284</f>
        <v>#REF!</v>
      </c>
      <c r="B284" s="5" t="str">
        <f>IF(Pharmaceuticals!G284&lt;&gt;"",Pharmaceuticals!G284,"")</f>
        <v/>
      </c>
      <c r="C284" s="5" t="str">
        <f>IF(B284="","",IF(ISERROR(FIND(B284,VLOOKUP(A284,A285:C$1199,3,FALSE))),CONCATENATE(B284,"; ",IFERROR(VLOOKUP(A284,A285:C$1199,3,FALSE),"")),VLOOKUP(A284,A285:C$1199,3,FALSE)))</f>
        <v/>
      </c>
    </row>
    <row r="285" spans="1:3" x14ac:dyDescent="0.2">
      <c r="A285" s="5" t="e">
        <f>Pharmaceuticals!B285</f>
        <v>#REF!</v>
      </c>
      <c r="B285" s="5" t="str">
        <f>IF(Pharmaceuticals!G285&lt;&gt;"",Pharmaceuticals!G285,"")</f>
        <v/>
      </c>
      <c r="C285" s="5" t="str">
        <f>IF(B285="","",IF(ISERROR(FIND(B285,VLOOKUP(A285,A286:C$1199,3,FALSE))),CONCATENATE(B285,"; ",IFERROR(VLOOKUP(A285,A286:C$1199,3,FALSE),"")),VLOOKUP(A285,A286:C$1199,3,FALSE)))</f>
        <v/>
      </c>
    </row>
    <row r="286" spans="1:3" x14ac:dyDescent="0.2">
      <c r="A286" s="5" t="e">
        <f>Pharmaceuticals!B286</f>
        <v>#REF!</v>
      </c>
      <c r="B286" s="5" t="str">
        <f>IF(Pharmaceuticals!G286&lt;&gt;"",Pharmaceuticals!G286,"")</f>
        <v/>
      </c>
      <c r="C286" s="5" t="str">
        <f>IF(B286="","",IF(ISERROR(FIND(B286,VLOOKUP(A286,A287:C$1199,3,FALSE))),CONCATENATE(B286,"; ",IFERROR(VLOOKUP(A286,A287:C$1199,3,FALSE),"")),VLOOKUP(A286,A287:C$1199,3,FALSE)))</f>
        <v/>
      </c>
    </row>
    <row r="287" spans="1:3" x14ac:dyDescent="0.2">
      <c r="A287" s="5" t="e">
        <f>Pharmaceuticals!B287</f>
        <v>#REF!</v>
      </c>
      <c r="B287" s="5" t="str">
        <f>IF(Pharmaceuticals!G287&lt;&gt;"",Pharmaceuticals!G287,"")</f>
        <v/>
      </c>
      <c r="C287" s="5" t="str">
        <f>IF(B287="","",IF(ISERROR(FIND(B287,VLOOKUP(A287,A288:C$1199,3,FALSE))),CONCATENATE(B287,"; ",IFERROR(VLOOKUP(A287,A288:C$1199,3,FALSE),"")),VLOOKUP(A287,A288:C$1199,3,FALSE)))</f>
        <v/>
      </c>
    </row>
    <row r="288" spans="1:3" x14ac:dyDescent="0.2">
      <c r="A288" s="5" t="e">
        <f>Pharmaceuticals!B288</f>
        <v>#REF!</v>
      </c>
      <c r="B288" s="5" t="str">
        <f>IF(Pharmaceuticals!G288&lt;&gt;"",Pharmaceuticals!G288,"")</f>
        <v/>
      </c>
      <c r="C288" s="5" t="str">
        <f>IF(B288="","",IF(ISERROR(FIND(B288,VLOOKUP(A288,A289:C$1199,3,FALSE))),CONCATENATE(B288,"; ",IFERROR(VLOOKUP(A288,A289:C$1199,3,FALSE),"")),VLOOKUP(A288,A289:C$1199,3,FALSE)))</f>
        <v/>
      </c>
    </row>
    <row r="289" spans="1:3" x14ac:dyDescent="0.2">
      <c r="A289" s="5" t="e">
        <f>Pharmaceuticals!B289</f>
        <v>#REF!</v>
      </c>
      <c r="B289" s="5" t="str">
        <f>IF(Pharmaceuticals!G289&lt;&gt;"",Pharmaceuticals!G289,"")</f>
        <v/>
      </c>
      <c r="C289" s="5" t="str">
        <f>IF(B289="","",IF(ISERROR(FIND(B289,VLOOKUP(A289,A290:C$1199,3,FALSE))),CONCATENATE(B289,"; ",IFERROR(VLOOKUP(A289,A290:C$1199,3,FALSE),"")),VLOOKUP(A289,A290:C$1199,3,FALSE)))</f>
        <v/>
      </c>
    </row>
    <row r="290" spans="1:3" x14ac:dyDescent="0.2">
      <c r="A290" s="5" t="e">
        <f>Pharmaceuticals!B290</f>
        <v>#REF!</v>
      </c>
      <c r="B290" s="5" t="str">
        <f>IF(Pharmaceuticals!G290&lt;&gt;"",Pharmaceuticals!G290,"")</f>
        <v/>
      </c>
      <c r="C290" s="5" t="str">
        <f>IF(B290="","",IF(ISERROR(FIND(B290,VLOOKUP(A290,A291:C$1199,3,FALSE))),CONCATENATE(B290,"; ",IFERROR(VLOOKUP(A290,A291:C$1199,3,FALSE),"")),VLOOKUP(A290,A291:C$1199,3,FALSE)))</f>
        <v/>
      </c>
    </row>
    <row r="291" spans="1:3" x14ac:dyDescent="0.2">
      <c r="A291" s="5" t="e">
        <f>Pharmaceuticals!B291</f>
        <v>#REF!</v>
      </c>
      <c r="B291" s="5" t="str">
        <f>IF(Pharmaceuticals!G291&lt;&gt;"",Pharmaceuticals!G291,"")</f>
        <v/>
      </c>
      <c r="C291" s="5" t="str">
        <f>IF(B291="","",IF(ISERROR(FIND(B291,VLOOKUP(A291,A292:C$1199,3,FALSE))),CONCATENATE(B291,"; ",IFERROR(VLOOKUP(A291,A292:C$1199,3,FALSE),"")),VLOOKUP(A291,A292:C$1199,3,FALSE)))</f>
        <v/>
      </c>
    </row>
    <row r="292" spans="1:3" x14ac:dyDescent="0.2">
      <c r="A292" s="5" t="e">
        <f>Pharmaceuticals!B292</f>
        <v>#REF!</v>
      </c>
      <c r="B292" s="5" t="str">
        <f>IF(Pharmaceuticals!G292&lt;&gt;"",Pharmaceuticals!G292,"")</f>
        <v/>
      </c>
      <c r="C292" s="5" t="str">
        <f>IF(B292="","",IF(ISERROR(FIND(B292,VLOOKUP(A292,A293:C$1199,3,FALSE))),CONCATENATE(B292,"; ",IFERROR(VLOOKUP(A292,A293:C$1199,3,FALSE),"")),VLOOKUP(A292,A293:C$1199,3,FALSE)))</f>
        <v/>
      </c>
    </row>
    <row r="293" spans="1:3" x14ac:dyDescent="0.2">
      <c r="A293" s="5" t="e">
        <f>Pharmaceuticals!B293</f>
        <v>#REF!</v>
      </c>
      <c r="B293" s="5" t="str">
        <f>IF(Pharmaceuticals!G293&lt;&gt;"",Pharmaceuticals!G293,"")</f>
        <v/>
      </c>
      <c r="C293" s="5" t="str">
        <f>IF(B293="","",IF(ISERROR(FIND(B293,VLOOKUP(A293,A294:C$1199,3,FALSE))),CONCATENATE(B293,"; ",IFERROR(VLOOKUP(A293,A294:C$1199,3,FALSE),"")),VLOOKUP(A293,A294:C$1199,3,FALSE)))</f>
        <v/>
      </c>
    </row>
    <row r="294" spans="1:3" x14ac:dyDescent="0.2">
      <c r="A294" s="5" t="e">
        <f>Pharmaceuticals!B294</f>
        <v>#REF!</v>
      </c>
      <c r="B294" s="5" t="str">
        <f>IF(Pharmaceuticals!G294&lt;&gt;"",Pharmaceuticals!G294,"")</f>
        <v/>
      </c>
      <c r="C294" s="5" t="str">
        <f>IF(B294="","",IF(ISERROR(FIND(B294,VLOOKUP(A294,A295:C$1199,3,FALSE))),CONCATENATE(B294,"; ",IFERROR(VLOOKUP(A294,A295:C$1199,3,FALSE),"")),VLOOKUP(A294,A295:C$1199,3,FALSE)))</f>
        <v/>
      </c>
    </row>
    <row r="295" spans="1:3" x14ac:dyDescent="0.2">
      <c r="A295" s="5" t="e">
        <f>Pharmaceuticals!B295</f>
        <v>#REF!</v>
      </c>
      <c r="B295" s="5" t="str">
        <f>IF(Pharmaceuticals!G295&lt;&gt;"",Pharmaceuticals!G295,"")</f>
        <v/>
      </c>
      <c r="C295" s="5" t="str">
        <f>IF(B295="","",IF(ISERROR(FIND(B295,VLOOKUP(A295,A296:C$1199,3,FALSE))),CONCATENATE(B295,"; ",IFERROR(VLOOKUP(A295,A296:C$1199,3,FALSE),"")),VLOOKUP(A295,A296:C$1199,3,FALSE)))</f>
        <v/>
      </c>
    </row>
    <row r="296" spans="1:3" x14ac:dyDescent="0.2">
      <c r="A296" s="5" t="e">
        <f>Pharmaceuticals!B296</f>
        <v>#REF!</v>
      </c>
      <c r="B296" s="5" t="str">
        <f>IF(Pharmaceuticals!G296&lt;&gt;"",Pharmaceuticals!G296,"")</f>
        <v/>
      </c>
      <c r="C296" s="5" t="str">
        <f>IF(B296="","",IF(ISERROR(FIND(B296,VLOOKUP(A296,A297:C$1199,3,FALSE))),CONCATENATE(B296,"; ",IFERROR(VLOOKUP(A296,A297:C$1199,3,FALSE),"")),VLOOKUP(A296,A297:C$1199,3,FALSE)))</f>
        <v/>
      </c>
    </row>
    <row r="297" spans="1:3" x14ac:dyDescent="0.2">
      <c r="A297" s="5" t="e">
        <f>Pharmaceuticals!B297</f>
        <v>#REF!</v>
      </c>
      <c r="B297" s="5" t="str">
        <f>IF(Pharmaceuticals!G297&lt;&gt;"",Pharmaceuticals!G297,"")</f>
        <v/>
      </c>
      <c r="C297" s="5" t="str">
        <f>IF(B297="","",IF(ISERROR(FIND(B297,VLOOKUP(A297,A298:C$1199,3,FALSE))),CONCATENATE(B297,"; ",IFERROR(VLOOKUP(A297,A298:C$1199,3,FALSE),"")),VLOOKUP(A297,A298:C$1199,3,FALSE)))</f>
        <v/>
      </c>
    </row>
    <row r="298" spans="1:3" x14ac:dyDescent="0.2">
      <c r="A298" s="5" t="e">
        <f>Pharmaceuticals!B298</f>
        <v>#REF!</v>
      </c>
      <c r="B298" s="5" t="str">
        <f>IF(Pharmaceuticals!G298&lt;&gt;"",Pharmaceuticals!G298,"")</f>
        <v/>
      </c>
      <c r="C298" s="5" t="str">
        <f>IF(B298="","",IF(ISERROR(FIND(B298,VLOOKUP(A298,A299:C$1199,3,FALSE))),CONCATENATE(B298,"; ",IFERROR(VLOOKUP(A298,A299:C$1199,3,FALSE),"")),VLOOKUP(A298,A299:C$1199,3,FALSE)))</f>
        <v/>
      </c>
    </row>
    <row r="299" spans="1:3" x14ac:dyDescent="0.2">
      <c r="A299" s="5" t="e">
        <f>Pharmaceuticals!B299</f>
        <v>#REF!</v>
      </c>
      <c r="B299" s="5" t="str">
        <f>IF(Pharmaceuticals!G299&lt;&gt;"",Pharmaceuticals!G299,"")</f>
        <v/>
      </c>
      <c r="C299" s="5" t="str">
        <f>IF(B299="","",IF(ISERROR(FIND(B299,VLOOKUP(A299,A300:C$1199,3,FALSE))),CONCATENATE(B299,"; ",IFERROR(VLOOKUP(A299,A300:C$1199,3,FALSE),"")),VLOOKUP(A299,A300:C$1199,3,FALSE)))</f>
        <v/>
      </c>
    </row>
    <row r="300" spans="1:3" x14ac:dyDescent="0.2">
      <c r="A300" s="5" t="e">
        <f>Pharmaceuticals!B300</f>
        <v>#REF!</v>
      </c>
      <c r="B300" s="5" t="str">
        <f>IF(Pharmaceuticals!G300&lt;&gt;"",Pharmaceuticals!G300,"")</f>
        <v/>
      </c>
      <c r="C300" s="5" t="str">
        <f>IF(B300="","",IF(ISERROR(FIND(B300,VLOOKUP(A300,A301:C$1199,3,FALSE))),CONCATENATE(B300,"; ",IFERROR(VLOOKUP(A300,A301:C$1199,3,FALSE),"")),VLOOKUP(A300,A301:C$1199,3,FALSE)))</f>
        <v/>
      </c>
    </row>
    <row r="301" spans="1:3" x14ac:dyDescent="0.2">
      <c r="A301" s="5" t="e">
        <f>Pharmaceuticals!B301</f>
        <v>#REF!</v>
      </c>
      <c r="B301" s="5" t="str">
        <f>IF(Pharmaceuticals!G301&lt;&gt;"",Pharmaceuticals!G301,"")</f>
        <v/>
      </c>
      <c r="C301" s="5" t="str">
        <f>IF(B301="","",IF(ISERROR(FIND(B301,VLOOKUP(A301,A302:C$1199,3,FALSE))),CONCATENATE(B301,"; ",IFERROR(VLOOKUP(A301,A302:C$1199,3,FALSE),"")),VLOOKUP(A301,A302:C$1199,3,FALSE)))</f>
        <v/>
      </c>
    </row>
    <row r="302" spans="1:3" x14ac:dyDescent="0.2">
      <c r="A302" s="5" t="e">
        <f>Pharmaceuticals!B302</f>
        <v>#REF!</v>
      </c>
      <c r="B302" s="5" t="str">
        <f>IF(Pharmaceuticals!G302&lt;&gt;"",Pharmaceuticals!G302,"")</f>
        <v/>
      </c>
      <c r="C302" s="5" t="str">
        <f>IF(B302="","",IF(ISERROR(FIND(B302,VLOOKUP(A302,A303:C$1199,3,FALSE))),CONCATENATE(B302,"; ",IFERROR(VLOOKUP(A302,A303:C$1199,3,FALSE),"")),VLOOKUP(A302,A303:C$1199,3,FALSE)))</f>
        <v/>
      </c>
    </row>
    <row r="303" spans="1:3" x14ac:dyDescent="0.2">
      <c r="A303" s="5" t="e">
        <f>Pharmaceuticals!B303</f>
        <v>#REF!</v>
      </c>
      <c r="B303" s="5" t="str">
        <f>IF(Pharmaceuticals!G303&lt;&gt;"",Pharmaceuticals!G303,"")</f>
        <v/>
      </c>
      <c r="C303" s="5" t="str">
        <f>IF(B303="","",IF(ISERROR(FIND(B303,VLOOKUP(A303,A304:C$1199,3,FALSE))),CONCATENATE(B303,"; ",IFERROR(VLOOKUP(A303,A304:C$1199,3,FALSE),"")),VLOOKUP(A303,A304:C$1199,3,FALSE)))</f>
        <v/>
      </c>
    </row>
    <row r="304" spans="1:3" x14ac:dyDescent="0.2">
      <c r="A304" s="5" t="e">
        <f>Pharmaceuticals!B304</f>
        <v>#REF!</v>
      </c>
      <c r="B304" s="5" t="str">
        <f>IF(Pharmaceuticals!G304&lt;&gt;"",Pharmaceuticals!G304,"")</f>
        <v/>
      </c>
      <c r="C304" s="5" t="str">
        <f>IF(B304="","",IF(ISERROR(FIND(B304,VLOOKUP(A304,A305:C$1199,3,FALSE))),CONCATENATE(B304,"; ",IFERROR(VLOOKUP(A304,A305:C$1199,3,FALSE),"")),VLOOKUP(A304,A305:C$1199,3,FALSE)))</f>
        <v/>
      </c>
    </row>
    <row r="305" spans="1:3" x14ac:dyDescent="0.2">
      <c r="A305" s="5" t="e">
        <f>Pharmaceuticals!B305</f>
        <v>#REF!</v>
      </c>
      <c r="B305" s="5" t="str">
        <f>IF(Pharmaceuticals!G305&lt;&gt;"",Pharmaceuticals!G305,"")</f>
        <v/>
      </c>
      <c r="C305" s="5" t="str">
        <f>IF(B305="","",IF(ISERROR(FIND(B305,VLOOKUP(A305,A306:C$1199,3,FALSE))),CONCATENATE(B305,"; ",IFERROR(VLOOKUP(A305,A306:C$1199,3,FALSE),"")),VLOOKUP(A305,A306:C$1199,3,FALSE)))</f>
        <v/>
      </c>
    </row>
    <row r="306" spans="1:3" x14ac:dyDescent="0.2">
      <c r="A306" s="5" t="e">
        <f>Pharmaceuticals!B306</f>
        <v>#REF!</v>
      </c>
      <c r="B306" s="5" t="str">
        <f>IF(Pharmaceuticals!G306&lt;&gt;"",Pharmaceuticals!G306,"")</f>
        <v/>
      </c>
      <c r="C306" s="5" t="str">
        <f>IF(B306="","",IF(ISERROR(FIND(B306,VLOOKUP(A306,A307:C$1199,3,FALSE))),CONCATENATE(B306,"; ",IFERROR(VLOOKUP(A306,A307:C$1199,3,FALSE),"")),VLOOKUP(A306,A307:C$1199,3,FALSE)))</f>
        <v/>
      </c>
    </row>
    <row r="307" spans="1:3" x14ac:dyDescent="0.2">
      <c r="A307" s="5" t="e">
        <f>Pharmaceuticals!B307</f>
        <v>#REF!</v>
      </c>
      <c r="B307" s="5" t="str">
        <f>IF(Pharmaceuticals!G307&lt;&gt;"",Pharmaceuticals!G307,"")</f>
        <v/>
      </c>
      <c r="C307" s="5" t="str">
        <f>IF(B307="","",IF(ISERROR(FIND(B307,VLOOKUP(A307,A308:C$1199,3,FALSE))),CONCATENATE(B307,"; ",IFERROR(VLOOKUP(A307,A308:C$1199,3,FALSE),"")),VLOOKUP(A307,A308:C$1199,3,FALSE)))</f>
        <v/>
      </c>
    </row>
    <row r="308" spans="1:3" x14ac:dyDescent="0.2">
      <c r="A308" s="5" t="e">
        <f>Pharmaceuticals!B308</f>
        <v>#REF!</v>
      </c>
      <c r="B308" s="5" t="str">
        <f>IF(Pharmaceuticals!G308&lt;&gt;"",Pharmaceuticals!G308,"")</f>
        <v/>
      </c>
      <c r="C308" s="5" t="str">
        <f>IF(B308="","",IF(ISERROR(FIND(B308,VLOOKUP(A308,A309:C$1199,3,FALSE))),CONCATENATE(B308,"; ",IFERROR(VLOOKUP(A308,A309:C$1199,3,FALSE),"")),VLOOKUP(A308,A309:C$1199,3,FALSE)))</f>
        <v/>
      </c>
    </row>
    <row r="309" spans="1:3" x14ac:dyDescent="0.2">
      <c r="A309" s="5" t="e">
        <f>Pharmaceuticals!B309</f>
        <v>#REF!</v>
      </c>
      <c r="B309" s="5" t="str">
        <f>IF(Pharmaceuticals!G309&lt;&gt;"",Pharmaceuticals!G309,"")</f>
        <v/>
      </c>
      <c r="C309" s="5" t="str">
        <f>IF(B309="","",IF(ISERROR(FIND(B309,VLOOKUP(A309,A310:C$1199,3,FALSE))),CONCATENATE(B309,"; ",IFERROR(VLOOKUP(A309,A310:C$1199,3,FALSE),"")),VLOOKUP(A309,A310:C$1199,3,FALSE)))</f>
        <v/>
      </c>
    </row>
    <row r="310" spans="1:3" x14ac:dyDescent="0.2">
      <c r="A310" s="5" t="e">
        <f>Pharmaceuticals!B310</f>
        <v>#REF!</v>
      </c>
      <c r="B310" s="5" t="str">
        <f>IF(Pharmaceuticals!G310&lt;&gt;"",Pharmaceuticals!G310,"")</f>
        <v/>
      </c>
      <c r="C310" s="5" t="str">
        <f>IF(B310="","",IF(ISERROR(FIND(B310,VLOOKUP(A310,A311:C$1199,3,FALSE))),CONCATENATE(B310,"; ",IFERROR(VLOOKUP(A310,A311:C$1199,3,FALSE),"")),VLOOKUP(A310,A311:C$1199,3,FALSE)))</f>
        <v/>
      </c>
    </row>
    <row r="311" spans="1:3" x14ac:dyDescent="0.2">
      <c r="A311" s="5" t="e">
        <f>Pharmaceuticals!B311</f>
        <v>#REF!</v>
      </c>
      <c r="B311" s="5" t="str">
        <f>IF(Pharmaceuticals!G311&lt;&gt;"",Pharmaceuticals!G311,"")</f>
        <v/>
      </c>
      <c r="C311" s="5" t="str">
        <f>IF(B311="","",IF(ISERROR(FIND(B311,VLOOKUP(A311,A312:C$1199,3,FALSE))),CONCATENATE(B311,"; ",IFERROR(VLOOKUP(A311,A312:C$1199,3,FALSE),"")),VLOOKUP(A311,A312:C$1199,3,FALSE)))</f>
        <v/>
      </c>
    </row>
    <row r="312" spans="1:3" x14ac:dyDescent="0.2">
      <c r="A312" s="5" t="e">
        <f>Pharmaceuticals!B312</f>
        <v>#REF!</v>
      </c>
      <c r="B312" s="5" t="str">
        <f>IF(Pharmaceuticals!G312&lt;&gt;"",Pharmaceuticals!G312,"")</f>
        <v/>
      </c>
      <c r="C312" s="5" t="str">
        <f>IF(B312="","",IF(ISERROR(FIND(B312,VLOOKUP(A312,A313:C$1199,3,FALSE))),CONCATENATE(B312,"; ",IFERROR(VLOOKUP(A312,A313:C$1199,3,FALSE),"")),VLOOKUP(A312,A313:C$1199,3,FALSE)))</f>
        <v/>
      </c>
    </row>
    <row r="313" spans="1:3" x14ac:dyDescent="0.2">
      <c r="A313" s="5" t="e">
        <f>Pharmaceuticals!B313</f>
        <v>#REF!</v>
      </c>
      <c r="B313" s="5" t="str">
        <f>IF(Pharmaceuticals!G313&lt;&gt;"",Pharmaceuticals!G313,"")</f>
        <v/>
      </c>
      <c r="C313" s="5" t="str">
        <f>IF(B313="","",IF(ISERROR(FIND(B313,VLOOKUP(A313,A314:C$1199,3,FALSE))),CONCATENATE(B313,"; ",IFERROR(VLOOKUP(A313,A314:C$1199,3,FALSE),"")),VLOOKUP(A313,A314:C$1199,3,FALSE)))</f>
        <v/>
      </c>
    </row>
    <row r="314" spans="1:3" x14ac:dyDescent="0.2">
      <c r="A314" s="5" t="e">
        <f>Pharmaceuticals!B314</f>
        <v>#REF!</v>
      </c>
      <c r="B314" s="5" t="str">
        <f>IF(Pharmaceuticals!G314&lt;&gt;"",Pharmaceuticals!G314,"")</f>
        <v/>
      </c>
      <c r="C314" s="5" t="str">
        <f>IF(B314="","",IF(ISERROR(FIND(B314,VLOOKUP(A314,A315:C$1199,3,FALSE))),CONCATENATE(B314,"; ",IFERROR(VLOOKUP(A314,A315:C$1199,3,FALSE),"")),VLOOKUP(A314,A315:C$1199,3,FALSE)))</f>
        <v/>
      </c>
    </row>
    <row r="315" spans="1:3" x14ac:dyDescent="0.2">
      <c r="A315" s="5" t="e">
        <f>Pharmaceuticals!B315</f>
        <v>#REF!</v>
      </c>
      <c r="B315" s="5" t="str">
        <f>IF(Pharmaceuticals!G315&lt;&gt;"",Pharmaceuticals!G315,"")</f>
        <v/>
      </c>
      <c r="C315" s="5" t="str">
        <f>IF(B315="","",IF(ISERROR(FIND(B315,VLOOKUP(A315,A316:C$1199,3,FALSE))),CONCATENATE(B315,"; ",IFERROR(VLOOKUP(A315,A316:C$1199,3,FALSE),"")),VLOOKUP(A315,A316:C$1199,3,FALSE)))</f>
        <v/>
      </c>
    </row>
    <row r="316" spans="1:3" x14ac:dyDescent="0.2">
      <c r="A316" s="5" t="e">
        <f>Pharmaceuticals!B316</f>
        <v>#REF!</v>
      </c>
      <c r="B316" s="5" t="str">
        <f>IF(Pharmaceuticals!G316&lt;&gt;"",Pharmaceuticals!G316,"")</f>
        <v/>
      </c>
      <c r="C316" s="5" t="str">
        <f>IF(B316="","",IF(ISERROR(FIND(B316,VLOOKUP(A316,A317:C$1199,3,FALSE))),CONCATENATE(B316,"; ",IFERROR(VLOOKUP(A316,A317:C$1199,3,FALSE),"")),VLOOKUP(A316,A317:C$1199,3,FALSE)))</f>
        <v/>
      </c>
    </row>
    <row r="317" spans="1:3" x14ac:dyDescent="0.2">
      <c r="A317" s="5" t="e">
        <f>Pharmaceuticals!B317</f>
        <v>#REF!</v>
      </c>
      <c r="B317" s="5" t="str">
        <f>IF(Pharmaceuticals!G317&lt;&gt;"",Pharmaceuticals!G317,"")</f>
        <v/>
      </c>
      <c r="C317" s="5" t="str">
        <f>IF(B317="","",IF(ISERROR(FIND(B317,VLOOKUP(A317,A318:C$1199,3,FALSE))),CONCATENATE(B317,"; ",IFERROR(VLOOKUP(A317,A318:C$1199,3,FALSE),"")),VLOOKUP(A317,A318:C$1199,3,FALSE)))</f>
        <v/>
      </c>
    </row>
    <row r="318" spans="1:3" x14ac:dyDescent="0.2">
      <c r="A318" s="5" t="e">
        <f>Pharmaceuticals!B318</f>
        <v>#REF!</v>
      </c>
      <c r="B318" s="5" t="str">
        <f>IF(Pharmaceuticals!G318&lt;&gt;"",Pharmaceuticals!G318,"")</f>
        <v/>
      </c>
      <c r="C318" s="5" t="str">
        <f>IF(B318="","",IF(ISERROR(FIND(B318,VLOOKUP(A318,A319:C$1199,3,FALSE))),CONCATENATE(B318,"; ",IFERROR(VLOOKUP(A318,A319:C$1199,3,FALSE),"")),VLOOKUP(A318,A319:C$1199,3,FALSE)))</f>
        <v/>
      </c>
    </row>
    <row r="319" spans="1:3" x14ac:dyDescent="0.2">
      <c r="A319" s="5" t="e">
        <f>Pharmaceuticals!B319</f>
        <v>#REF!</v>
      </c>
      <c r="B319" s="5" t="str">
        <f>IF(Pharmaceuticals!G319&lt;&gt;"",Pharmaceuticals!G319,"")</f>
        <v/>
      </c>
      <c r="C319" s="5" t="str">
        <f>IF(B319="","",IF(ISERROR(FIND(B319,VLOOKUP(A319,A320:C$1199,3,FALSE))),CONCATENATE(B319,"; ",IFERROR(VLOOKUP(A319,A320:C$1199,3,FALSE),"")),VLOOKUP(A319,A320:C$1199,3,FALSE)))</f>
        <v/>
      </c>
    </row>
    <row r="320" spans="1:3" x14ac:dyDescent="0.2">
      <c r="A320" s="5" t="e">
        <f>Pharmaceuticals!B320</f>
        <v>#REF!</v>
      </c>
      <c r="B320" s="5" t="str">
        <f>IF(Pharmaceuticals!G320&lt;&gt;"",Pharmaceuticals!G320,"")</f>
        <v/>
      </c>
      <c r="C320" s="5" t="str">
        <f>IF(B320="","",IF(ISERROR(FIND(B320,VLOOKUP(A320,A321:C$1199,3,FALSE))),CONCATENATE(B320,"; ",IFERROR(VLOOKUP(A320,A321:C$1199,3,FALSE),"")),VLOOKUP(A320,A321:C$1199,3,FALSE)))</f>
        <v/>
      </c>
    </row>
    <row r="321" spans="1:3" x14ac:dyDescent="0.2">
      <c r="A321" s="5" t="e">
        <f>Pharmaceuticals!B321</f>
        <v>#REF!</v>
      </c>
      <c r="B321" s="5" t="str">
        <f>IF(Pharmaceuticals!G321&lt;&gt;"",Pharmaceuticals!G321,"")</f>
        <v/>
      </c>
      <c r="C321" s="5" t="str">
        <f>IF(B321="","",IF(ISERROR(FIND(B321,VLOOKUP(A321,A322:C$1199,3,FALSE))),CONCATENATE(B321,"; ",IFERROR(VLOOKUP(A321,A322:C$1199,3,FALSE),"")),VLOOKUP(A321,A322:C$1199,3,FALSE)))</f>
        <v/>
      </c>
    </row>
    <row r="322" spans="1:3" x14ac:dyDescent="0.2">
      <c r="A322" s="5" t="e">
        <f>Pharmaceuticals!B322</f>
        <v>#REF!</v>
      </c>
      <c r="B322" s="5" t="str">
        <f>IF(Pharmaceuticals!G322&lt;&gt;"",Pharmaceuticals!G322,"")</f>
        <v/>
      </c>
      <c r="C322" s="5" t="str">
        <f>IF(B322="","",IF(ISERROR(FIND(B322,VLOOKUP(A322,A323:C$1199,3,FALSE))),CONCATENATE(B322,"; ",IFERROR(VLOOKUP(A322,A323:C$1199,3,FALSE),"")),VLOOKUP(A322,A323:C$1199,3,FALSE)))</f>
        <v/>
      </c>
    </row>
    <row r="323" spans="1:3" x14ac:dyDescent="0.2">
      <c r="A323" s="5" t="e">
        <f>Pharmaceuticals!B323</f>
        <v>#REF!</v>
      </c>
      <c r="B323" s="5" t="str">
        <f>IF(Pharmaceuticals!G323&lt;&gt;"",Pharmaceuticals!G323,"")</f>
        <v/>
      </c>
      <c r="C323" s="5" t="str">
        <f>IF(B323="","",IF(ISERROR(FIND(B323,VLOOKUP(A323,A324:C$1199,3,FALSE))),CONCATENATE(B323,"; ",IFERROR(VLOOKUP(A323,A324:C$1199,3,FALSE),"")),VLOOKUP(A323,A324:C$1199,3,FALSE)))</f>
        <v/>
      </c>
    </row>
    <row r="324" spans="1:3" x14ac:dyDescent="0.2">
      <c r="A324" s="5" t="e">
        <f>Pharmaceuticals!B324</f>
        <v>#REF!</v>
      </c>
      <c r="B324" s="5" t="str">
        <f>IF(Pharmaceuticals!G324&lt;&gt;"",Pharmaceuticals!G324,"")</f>
        <v/>
      </c>
      <c r="C324" s="5" t="str">
        <f>IF(B324="","",IF(ISERROR(FIND(B324,VLOOKUP(A324,A325:C$1199,3,FALSE))),CONCATENATE(B324,"; ",IFERROR(VLOOKUP(A324,A325:C$1199,3,FALSE),"")),VLOOKUP(A324,A325:C$1199,3,FALSE)))</f>
        <v/>
      </c>
    </row>
    <row r="325" spans="1:3" x14ac:dyDescent="0.2">
      <c r="A325" s="5" t="e">
        <f>Pharmaceuticals!B325</f>
        <v>#REF!</v>
      </c>
      <c r="B325" s="5" t="str">
        <f>IF(Pharmaceuticals!G325&lt;&gt;"",Pharmaceuticals!G325,"")</f>
        <v/>
      </c>
      <c r="C325" s="5" t="str">
        <f>IF(B325="","",IF(ISERROR(FIND(B325,VLOOKUP(A325,A326:C$1199,3,FALSE))),CONCATENATE(B325,"; ",IFERROR(VLOOKUP(A325,A326:C$1199,3,FALSE),"")),VLOOKUP(A325,A326:C$1199,3,FALSE)))</f>
        <v/>
      </c>
    </row>
    <row r="326" spans="1:3" x14ac:dyDescent="0.2">
      <c r="A326" s="5" t="e">
        <f>Pharmaceuticals!B326</f>
        <v>#REF!</v>
      </c>
      <c r="B326" s="5" t="str">
        <f>IF(Pharmaceuticals!G326&lt;&gt;"",Pharmaceuticals!G326,"")</f>
        <v/>
      </c>
      <c r="C326" s="5" t="str">
        <f>IF(B326="","",IF(ISERROR(FIND(B326,VLOOKUP(A326,A327:C$1199,3,FALSE))),CONCATENATE(B326,"; ",IFERROR(VLOOKUP(A326,A327:C$1199,3,FALSE),"")),VLOOKUP(A326,A327:C$1199,3,FALSE)))</f>
        <v/>
      </c>
    </row>
    <row r="327" spans="1:3" x14ac:dyDescent="0.2">
      <c r="A327" s="5" t="e">
        <f>Pharmaceuticals!B327</f>
        <v>#REF!</v>
      </c>
      <c r="B327" s="5" t="str">
        <f>IF(Pharmaceuticals!G327&lt;&gt;"",Pharmaceuticals!G327,"")</f>
        <v/>
      </c>
      <c r="C327" s="5" t="str">
        <f>IF(B327="","",IF(ISERROR(FIND(B327,VLOOKUP(A327,A328:C$1199,3,FALSE))),CONCATENATE(B327,"; ",IFERROR(VLOOKUP(A327,A328:C$1199,3,FALSE),"")),VLOOKUP(A327,A328:C$1199,3,FALSE)))</f>
        <v/>
      </c>
    </row>
    <row r="328" spans="1:3" x14ac:dyDescent="0.2">
      <c r="A328" s="5" t="e">
        <f>Pharmaceuticals!B328</f>
        <v>#REF!</v>
      </c>
      <c r="B328" s="5" t="str">
        <f>IF(Pharmaceuticals!G328&lt;&gt;"",Pharmaceuticals!G328,"")</f>
        <v/>
      </c>
      <c r="C328" s="5" t="str">
        <f>IF(B328="","",IF(ISERROR(FIND(B328,VLOOKUP(A328,A329:C$1199,3,FALSE))),CONCATENATE(B328,"; ",IFERROR(VLOOKUP(A328,A329:C$1199,3,FALSE),"")),VLOOKUP(A328,A329:C$1199,3,FALSE)))</f>
        <v/>
      </c>
    </row>
    <row r="329" spans="1:3" x14ac:dyDescent="0.2">
      <c r="A329" s="5" t="e">
        <f>Pharmaceuticals!B329</f>
        <v>#REF!</v>
      </c>
      <c r="B329" s="5" t="str">
        <f>IF(Pharmaceuticals!G329&lt;&gt;"",Pharmaceuticals!G329,"")</f>
        <v/>
      </c>
      <c r="C329" s="5" t="str">
        <f>IF(B329="","",IF(ISERROR(FIND(B329,VLOOKUP(A329,A330:C$1199,3,FALSE))),CONCATENATE(B329,"; ",IFERROR(VLOOKUP(A329,A330:C$1199,3,FALSE),"")),VLOOKUP(A329,A330:C$1199,3,FALSE)))</f>
        <v/>
      </c>
    </row>
    <row r="330" spans="1:3" x14ac:dyDescent="0.2">
      <c r="A330" s="5" t="e">
        <f>Pharmaceuticals!B330</f>
        <v>#REF!</v>
      </c>
      <c r="B330" s="5" t="str">
        <f>IF(Pharmaceuticals!G330&lt;&gt;"",Pharmaceuticals!G330,"")</f>
        <v/>
      </c>
      <c r="C330" s="5" t="str">
        <f>IF(B330="","",IF(ISERROR(FIND(B330,VLOOKUP(A330,A331:C$1199,3,FALSE))),CONCATENATE(B330,"; ",IFERROR(VLOOKUP(A330,A331:C$1199,3,FALSE),"")),VLOOKUP(A330,A331:C$1199,3,FALSE)))</f>
        <v/>
      </c>
    </row>
    <row r="331" spans="1:3" x14ac:dyDescent="0.2">
      <c r="A331" s="5" t="e">
        <f>Pharmaceuticals!B331</f>
        <v>#REF!</v>
      </c>
      <c r="B331" s="5" t="str">
        <f>IF(Pharmaceuticals!G331&lt;&gt;"",Pharmaceuticals!G331,"")</f>
        <v/>
      </c>
      <c r="C331" s="5" t="str">
        <f>IF(B331="","",IF(ISERROR(FIND(B331,VLOOKUP(A331,A332:C$1199,3,FALSE))),CONCATENATE(B331,"; ",IFERROR(VLOOKUP(A331,A332:C$1199,3,FALSE),"")),VLOOKUP(A331,A332:C$1199,3,FALSE)))</f>
        <v/>
      </c>
    </row>
    <row r="332" spans="1:3" x14ac:dyDescent="0.2">
      <c r="A332" s="5" t="e">
        <f>Pharmaceuticals!B332</f>
        <v>#REF!</v>
      </c>
      <c r="B332" s="5" t="str">
        <f>IF(Pharmaceuticals!G332&lt;&gt;"",Pharmaceuticals!G332,"")</f>
        <v/>
      </c>
      <c r="C332" s="5" t="str">
        <f>IF(B332="","",IF(ISERROR(FIND(B332,VLOOKUP(A332,A333:C$1199,3,FALSE))),CONCATENATE(B332,"; ",IFERROR(VLOOKUP(A332,A333:C$1199,3,FALSE),"")),VLOOKUP(A332,A333:C$1199,3,FALSE)))</f>
        <v/>
      </c>
    </row>
    <row r="333" spans="1:3" x14ac:dyDescent="0.2">
      <c r="A333" s="5" t="e">
        <f>Pharmaceuticals!B333</f>
        <v>#REF!</v>
      </c>
      <c r="B333" s="5" t="str">
        <f>IF(Pharmaceuticals!G333&lt;&gt;"",Pharmaceuticals!G333,"")</f>
        <v/>
      </c>
      <c r="C333" s="5" t="str">
        <f>IF(B333="","",IF(ISERROR(FIND(B333,VLOOKUP(A333,A334:C$1199,3,FALSE))),CONCATENATE(B333,"; ",IFERROR(VLOOKUP(A333,A334:C$1199,3,FALSE),"")),VLOOKUP(A333,A334:C$1199,3,FALSE)))</f>
        <v/>
      </c>
    </row>
    <row r="334" spans="1:3" x14ac:dyDescent="0.2">
      <c r="A334" s="5" t="e">
        <f>Pharmaceuticals!B334</f>
        <v>#REF!</v>
      </c>
      <c r="B334" s="5" t="str">
        <f>IF(Pharmaceuticals!G334&lt;&gt;"",Pharmaceuticals!G334,"")</f>
        <v/>
      </c>
      <c r="C334" s="5" t="str">
        <f>IF(B334="","",IF(ISERROR(FIND(B334,VLOOKUP(A334,A335:C$1199,3,FALSE))),CONCATENATE(B334,"; ",IFERROR(VLOOKUP(A334,A335:C$1199,3,FALSE),"")),VLOOKUP(A334,A335:C$1199,3,FALSE)))</f>
        <v/>
      </c>
    </row>
    <row r="335" spans="1:3" x14ac:dyDescent="0.2">
      <c r="A335" s="5" t="e">
        <f>Pharmaceuticals!B335</f>
        <v>#REF!</v>
      </c>
      <c r="B335" s="5" t="str">
        <f>IF(Pharmaceuticals!G335&lt;&gt;"",Pharmaceuticals!G335,"")</f>
        <v/>
      </c>
      <c r="C335" s="5" t="str">
        <f>IF(B335="","",IF(ISERROR(FIND(B335,VLOOKUP(A335,A336:C$1199,3,FALSE))),CONCATENATE(B335,"; ",IFERROR(VLOOKUP(A335,A336:C$1199,3,FALSE),"")),VLOOKUP(A335,A336:C$1199,3,FALSE)))</f>
        <v/>
      </c>
    </row>
    <row r="336" spans="1:3" x14ac:dyDescent="0.2">
      <c r="A336" s="5" t="e">
        <f>Pharmaceuticals!B336</f>
        <v>#REF!</v>
      </c>
      <c r="B336" s="5" t="str">
        <f>IF(Pharmaceuticals!G336&lt;&gt;"",Pharmaceuticals!G336,"")</f>
        <v/>
      </c>
      <c r="C336" s="5" t="str">
        <f>IF(B336="","",IF(ISERROR(FIND(B336,VLOOKUP(A336,A337:C$1199,3,FALSE))),CONCATENATE(B336,"; ",IFERROR(VLOOKUP(A336,A337:C$1199,3,FALSE),"")),VLOOKUP(A336,A337:C$1199,3,FALSE)))</f>
        <v/>
      </c>
    </row>
    <row r="337" spans="1:3" x14ac:dyDescent="0.2">
      <c r="A337" s="5" t="e">
        <f>Pharmaceuticals!B337</f>
        <v>#REF!</v>
      </c>
      <c r="B337" s="5" t="str">
        <f>IF(Pharmaceuticals!G337&lt;&gt;"",Pharmaceuticals!G337,"")</f>
        <v/>
      </c>
      <c r="C337" s="5" t="str">
        <f>IF(B337="","",IF(ISERROR(FIND(B337,VLOOKUP(A337,A338:C$1199,3,FALSE))),CONCATENATE(B337,"; ",IFERROR(VLOOKUP(A337,A338:C$1199,3,FALSE),"")),VLOOKUP(A337,A338:C$1199,3,FALSE)))</f>
        <v/>
      </c>
    </row>
    <row r="338" spans="1:3" x14ac:dyDescent="0.2">
      <c r="A338" s="5" t="e">
        <f>Pharmaceuticals!B338</f>
        <v>#REF!</v>
      </c>
      <c r="B338" s="5" t="str">
        <f>IF(Pharmaceuticals!G338&lt;&gt;"",Pharmaceuticals!G338,"")</f>
        <v/>
      </c>
      <c r="C338" s="5" t="str">
        <f>IF(B338="","",IF(ISERROR(FIND(B338,VLOOKUP(A338,A339:C$1199,3,FALSE))),CONCATENATE(B338,"; ",IFERROR(VLOOKUP(A338,A339:C$1199,3,FALSE),"")),VLOOKUP(A338,A339:C$1199,3,FALSE)))</f>
        <v/>
      </c>
    </row>
    <row r="339" spans="1:3" x14ac:dyDescent="0.2">
      <c r="A339" s="5" t="e">
        <f>Pharmaceuticals!B339</f>
        <v>#REF!</v>
      </c>
      <c r="B339" s="5" t="str">
        <f>IF(Pharmaceuticals!G339&lt;&gt;"",Pharmaceuticals!G339,"")</f>
        <v/>
      </c>
      <c r="C339" s="5" t="str">
        <f>IF(B339="","",IF(ISERROR(FIND(B339,VLOOKUP(A339,A340:C$1199,3,FALSE))),CONCATENATE(B339,"; ",IFERROR(VLOOKUP(A339,A340:C$1199,3,FALSE),"")),VLOOKUP(A339,A340:C$1199,3,FALSE)))</f>
        <v/>
      </c>
    </row>
    <row r="340" spans="1:3" x14ac:dyDescent="0.2">
      <c r="A340" s="5" t="e">
        <f>Pharmaceuticals!B340</f>
        <v>#REF!</v>
      </c>
      <c r="B340" s="5" t="str">
        <f>IF(Pharmaceuticals!G340&lt;&gt;"",Pharmaceuticals!G340,"")</f>
        <v/>
      </c>
      <c r="C340" s="5" t="str">
        <f>IF(B340="","",IF(ISERROR(FIND(B340,VLOOKUP(A340,A341:C$1199,3,FALSE))),CONCATENATE(B340,"; ",IFERROR(VLOOKUP(A340,A341:C$1199,3,FALSE),"")),VLOOKUP(A340,A341:C$1199,3,FALSE)))</f>
        <v/>
      </c>
    </row>
    <row r="341" spans="1:3" x14ac:dyDescent="0.2">
      <c r="A341" s="5" t="e">
        <f>Pharmaceuticals!B341</f>
        <v>#REF!</v>
      </c>
      <c r="B341" s="5" t="str">
        <f>IF(Pharmaceuticals!G341&lt;&gt;"",Pharmaceuticals!G341,"")</f>
        <v/>
      </c>
      <c r="C341" s="5" t="str">
        <f>IF(B341="","",IF(ISERROR(FIND(B341,VLOOKUP(A341,A342:C$1199,3,FALSE))),CONCATENATE(B341,"; ",IFERROR(VLOOKUP(A341,A342:C$1199,3,FALSE),"")),VLOOKUP(A341,A342:C$1199,3,FALSE)))</f>
        <v/>
      </c>
    </row>
    <row r="342" spans="1:3" x14ac:dyDescent="0.2">
      <c r="A342" s="5" t="e">
        <f>Pharmaceuticals!B342</f>
        <v>#REF!</v>
      </c>
      <c r="B342" s="5" t="str">
        <f>IF(Pharmaceuticals!G342&lt;&gt;"",Pharmaceuticals!G342,"")</f>
        <v/>
      </c>
      <c r="C342" s="5" t="str">
        <f>IF(B342="","",IF(ISERROR(FIND(B342,VLOOKUP(A342,A343:C$1199,3,FALSE))),CONCATENATE(B342,"; ",IFERROR(VLOOKUP(A342,A343:C$1199,3,FALSE),"")),VLOOKUP(A342,A343:C$1199,3,FALSE)))</f>
        <v/>
      </c>
    </row>
    <row r="343" spans="1:3" x14ac:dyDescent="0.2">
      <c r="A343" s="5" t="e">
        <f>Pharmaceuticals!B343</f>
        <v>#REF!</v>
      </c>
      <c r="B343" s="5" t="str">
        <f>IF(Pharmaceuticals!G343&lt;&gt;"",Pharmaceuticals!G343,"")</f>
        <v/>
      </c>
      <c r="C343" s="5" t="str">
        <f>IF(B343="","",IF(ISERROR(FIND(B343,VLOOKUP(A343,A344:C$1199,3,FALSE))),CONCATENATE(B343,"; ",IFERROR(VLOOKUP(A343,A344:C$1199,3,FALSE),"")),VLOOKUP(A343,A344:C$1199,3,FALSE)))</f>
        <v/>
      </c>
    </row>
    <row r="344" spans="1:3" x14ac:dyDescent="0.2">
      <c r="A344" s="5" t="e">
        <f>Pharmaceuticals!B344</f>
        <v>#REF!</v>
      </c>
      <c r="B344" s="5" t="str">
        <f>IF(Pharmaceuticals!G344&lt;&gt;"",Pharmaceuticals!G344,"")</f>
        <v/>
      </c>
      <c r="C344" s="5" t="str">
        <f>IF(B344="","",IF(ISERROR(FIND(B344,VLOOKUP(A344,A345:C$1199,3,FALSE))),CONCATENATE(B344,"; ",IFERROR(VLOOKUP(A344,A345:C$1199,3,FALSE),"")),VLOOKUP(A344,A345:C$1199,3,FALSE)))</f>
        <v/>
      </c>
    </row>
    <row r="345" spans="1:3" x14ac:dyDescent="0.2">
      <c r="A345" s="5" t="e">
        <f>Pharmaceuticals!B345</f>
        <v>#REF!</v>
      </c>
      <c r="B345" s="5" t="str">
        <f>IF(Pharmaceuticals!G345&lt;&gt;"",Pharmaceuticals!G345,"")</f>
        <v/>
      </c>
      <c r="C345" s="5" t="str">
        <f>IF(B345="","",IF(ISERROR(FIND(B345,VLOOKUP(A345,A346:C$1199,3,FALSE))),CONCATENATE(B345,"; ",IFERROR(VLOOKUP(A345,A346:C$1199,3,FALSE),"")),VLOOKUP(A345,A346:C$1199,3,FALSE)))</f>
        <v/>
      </c>
    </row>
    <row r="346" spans="1:3" x14ac:dyDescent="0.2">
      <c r="A346" s="5" t="e">
        <f>Pharmaceuticals!B346</f>
        <v>#REF!</v>
      </c>
      <c r="B346" s="5" t="str">
        <f>IF(Pharmaceuticals!G346&lt;&gt;"",Pharmaceuticals!G346,"")</f>
        <v/>
      </c>
      <c r="C346" s="5" t="str">
        <f>IF(B346="","",IF(ISERROR(FIND(B346,VLOOKUP(A346,A347:C$1199,3,FALSE))),CONCATENATE(B346,"; ",IFERROR(VLOOKUP(A346,A347:C$1199,3,FALSE),"")),VLOOKUP(A346,A347:C$1199,3,FALSE)))</f>
        <v/>
      </c>
    </row>
    <row r="347" spans="1:3" x14ac:dyDescent="0.2">
      <c r="A347" s="5" t="e">
        <f>Pharmaceuticals!B347</f>
        <v>#REF!</v>
      </c>
      <c r="B347" s="5" t="str">
        <f>IF(Pharmaceuticals!G347&lt;&gt;"",Pharmaceuticals!G347,"")</f>
        <v/>
      </c>
      <c r="C347" s="5" t="str">
        <f>IF(B347="","",IF(ISERROR(FIND(B347,VLOOKUP(A347,A348:C$1199,3,FALSE))),CONCATENATE(B347,"; ",IFERROR(VLOOKUP(A347,A348:C$1199,3,FALSE),"")),VLOOKUP(A347,A348:C$1199,3,FALSE)))</f>
        <v/>
      </c>
    </row>
    <row r="348" spans="1:3" x14ac:dyDescent="0.2">
      <c r="A348" s="5" t="e">
        <f>Pharmaceuticals!B348</f>
        <v>#REF!</v>
      </c>
      <c r="B348" s="5" t="str">
        <f>IF(Pharmaceuticals!G348&lt;&gt;"",Pharmaceuticals!G348,"")</f>
        <v/>
      </c>
      <c r="C348" s="5" t="str">
        <f>IF(B348="","",IF(ISERROR(FIND(B348,VLOOKUP(A348,A349:C$1199,3,FALSE))),CONCATENATE(B348,"; ",IFERROR(VLOOKUP(A348,A349:C$1199,3,FALSE),"")),VLOOKUP(A348,A349:C$1199,3,FALSE)))</f>
        <v/>
      </c>
    </row>
    <row r="349" spans="1:3" x14ac:dyDescent="0.2">
      <c r="A349" s="5" t="e">
        <f>Pharmaceuticals!B349</f>
        <v>#REF!</v>
      </c>
      <c r="B349" s="5" t="str">
        <f>IF(Pharmaceuticals!G349&lt;&gt;"",Pharmaceuticals!G349,"")</f>
        <v/>
      </c>
      <c r="C349" s="5" t="str">
        <f>IF(B349="","",IF(ISERROR(FIND(B349,VLOOKUP(A349,A350:C$1199,3,FALSE))),CONCATENATE(B349,"; ",IFERROR(VLOOKUP(A349,A350:C$1199,3,FALSE),"")),VLOOKUP(A349,A350:C$1199,3,FALSE)))</f>
        <v/>
      </c>
    </row>
    <row r="350" spans="1:3" x14ac:dyDescent="0.2">
      <c r="A350" s="5" t="e">
        <f>Pharmaceuticals!B350</f>
        <v>#REF!</v>
      </c>
      <c r="B350" s="5" t="str">
        <f>IF(Pharmaceuticals!G350&lt;&gt;"",Pharmaceuticals!G350,"")</f>
        <v/>
      </c>
      <c r="C350" s="5" t="str">
        <f>IF(B350="","",IF(ISERROR(FIND(B350,VLOOKUP(A350,A351:C$1199,3,FALSE))),CONCATENATE(B350,"; ",IFERROR(VLOOKUP(A350,A351:C$1199,3,FALSE),"")),VLOOKUP(A350,A351:C$1199,3,FALSE)))</f>
        <v/>
      </c>
    </row>
    <row r="351" spans="1:3" x14ac:dyDescent="0.2">
      <c r="A351" s="5" t="e">
        <f>Pharmaceuticals!B351</f>
        <v>#REF!</v>
      </c>
      <c r="B351" s="5" t="str">
        <f>IF(Pharmaceuticals!G351&lt;&gt;"",Pharmaceuticals!G351,"")</f>
        <v/>
      </c>
      <c r="C351" s="5" t="str">
        <f>IF(B351="","",IF(ISERROR(FIND(B351,VLOOKUP(A351,A352:C$1199,3,FALSE))),CONCATENATE(B351,"; ",IFERROR(VLOOKUP(A351,A352:C$1199,3,FALSE),"")),VLOOKUP(A351,A352:C$1199,3,FALSE)))</f>
        <v/>
      </c>
    </row>
    <row r="352" spans="1:3" x14ac:dyDescent="0.2">
      <c r="A352" s="5" t="e">
        <f>Pharmaceuticals!B352</f>
        <v>#REF!</v>
      </c>
      <c r="B352" s="5" t="str">
        <f>IF(Pharmaceuticals!G352&lt;&gt;"",Pharmaceuticals!G352,"")</f>
        <v/>
      </c>
      <c r="C352" s="5" t="str">
        <f>IF(B352="","",IF(ISERROR(FIND(B352,VLOOKUP(A352,A353:C$1199,3,FALSE))),CONCATENATE(B352,"; ",IFERROR(VLOOKUP(A352,A353:C$1199,3,FALSE),"")),VLOOKUP(A352,A353:C$1199,3,FALSE)))</f>
        <v/>
      </c>
    </row>
    <row r="353" spans="1:3" x14ac:dyDescent="0.2">
      <c r="A353" s="5" t="e">
        <f>Pharmaceuticals!B353</f>
        <v>#REF!</v>
      </c>
      <c r="B353" s="5" t="str">
        <f>IF(Pharmaceuticals!G353&lt;&gt;"",Pharmaceuticals!G353,"")</f>
        <v/>
      </c>
      <c r="C353" s="5" t="str">
        <f>IF(B353="","",IF(ISERROR(FIND(B353,VLOOKUP(A353,A354:C$1199,3,FALSE))),CONCATENATE(B353,"; ",IFERROR(VLOOKUP(A353,A354:C$1199,3,FALSE),"")),VLOOKUP(A353,A354:C$1199,3,FALSE)))</f>
        <v/>
      </c>
    </row>
    <row r="354" spans="1:3" x14ac:dyDescent="0.2">
      <c r="A354" s="5" t="e">
        <f>Pharmaceuticals!B354</f>
        <v>#REF!</v>
      </c>
      <c r="B354" s="5" t="str">
        <f>IF(Pharmaceuticals!G354&lt;&gt;"",Pharmaceuticals!G354,"")</f>
        <v/>
      </c>
      <c r="C354" s="5" t="str">
        <f>IF(B354="","",IF(ISERROR(FIND(B354,VLOOKUP(A354,A355:C$1199,3,FALSE))),CONCATENATE(B354,"; ",IFERROR(VLOOKUP(A354,A355:C$1199,3,FALSE),"")),VLOOKUP(A354,A355:C$1199,3,FALSE)))</f>
        <v/>
      </c>
    </row>
    <row r="355" spans="1:3" x14ac:dyDescent="0.2">
      <c r="A355" s="5" t="e">
        <f>Pharmaceuticals!B355</f>
        <v>#REF!</v>
      </c>
      <c r="B355" s="5" t="str">
        <f>IF(Pharmaceuticals!G355&lt;&gt;"",Pharmaceuticals!G355,"")</f>
        <v/>
      </c>
      <c r="C355" s="5" t="str">
        <f>IF(B355="","",IF(ISERROR(FIND(B355,VLOOKUP(A355,A356:C$1199,3,FALSE))),CONCATENATE(B355,"; ",IFERROR(VLOOKUP(A355,A356:C$1199,3,FALSE),"")),VLOOKUP(A355,A356:C$1199,3,FALSE)))</f>
        <v/>
      </c>
    </row>
    <row r="356" spans="1:3" x14ac:dyDescent="0.2">
      <c r="A356" s="5" t="e">
        <f>Pharmaceuticals!B356</f>
        <v>#REF!</v>
      </c>
      <c r="B356" s="5" t="str">
        <f>IF(Pharmaceuticals!G356&lt;&gt;"",Pharmaceuticals!G356,"")</f>
        <v/>
      </c>
      <c r="C356" s="5" t="str">
        <f>IF(B356="","",IF(ISERROR(FIND(B356,VLOOKUP(A356,A357:C$1199,3,FALSE))),CONCATENATE(B356,"; ",IFERROR(VLOOKUP(A356,A357:C$1199,3,FALSE),"")),VLOOKUP(A356,A357:C$1199,3,FALSE)))</f>
        <v/>
      </c>
    </row>
    <row r="357" spans="1:3" x14ac:dyDescent="0.2">
      <c r="A357" s="5" t="e">
        <f>Pharmaceuticals!B357</f>
        <v>#REF!</v>
      </c>
      <c r="B357" s="5" t="str">
        <f>IF(Pharmaceuticals!G357&lt;&gt;"",Pharmaceuticals!G357,"")</f>
        <v/>
      </c>
      <c r="C357" s="5" t="str">
        <f>IF(B357="","",IF(ISERROR(FIND(B357,VLOOKUP(A357,A358:C$1199,3,FALSE))),CONCATENATE(B357,"; ",IFERROR(VLOOKUP(A357,A358:C$1199,3,FALSE),"")),VLOOKUP(A357,A358:C$1199,3,FALSE)))</f>
        <v/>
      </c>
    </row>
    <row r="358" spans="1:3" x14ac:dyDescent="0.2">
      <c r="A358" s="5" t="e">
        <f>Pharmaceuticals!B358</f>
        <v>#REF!</v>
      </c>
      <c r="B358" s="5" t="str">
        <f>IF(Pharmaceuticals!G358&lt;&gt;"",Pharmaceuticals!G358,"")</f>
        <v/>
      </c>
      <c r="C358" s="5" t="str">
        <f>IF(B358="","",IF(ISERROR(FIND(B358,VLOOKUP(A358,A359:C$1199,3,FALSE))),CONCATENATE(B358,"; ",IFERROR(VLOOKUP(A358,A359:C$1199,3,FALSE),"")),VLOOKUP(A358,A359:C$1199,3,FALSE)))</f>
        <v/>
      </c>
    </row>
    <row r="359" spans="1:3" x14ac:dyDescent="0.2">
      <c r="A359" s="5" t="e">
        <f>Pharmaceuticals!B359</f>
        <v>#REF!</v>
      </c>
      <c r="B359" s="5" t="str">
        <f>IF(Pharmaceuticals!G359&lt;&gt;"",Pharmaceuticals!G359,"")</f>
        <v/>
      </c>
      <c r="C359" s="5" t="str">
        <f>IF(B359="","",IF(ISERROR(FIND(B359,VLOOKUP(A359,A360:C$1199,3,FALSE))),CONCATENATE(B359,"; ",IFERROR(VLOOKUP(A359,A360:C$1199,3,FALSE),"")),VLOOKUP(A359,A360:C$1199,3,FALSE)))</f>
        <v/>
      </c>
    </row>
    <row r="360" spans="1:3" x14ac:dyDescent="0.2">
      <c r="A360" s="5" t="e">
        <f>Pharmaceuticals!B360</f>
        <v>#REF!</v>
      </c>
      <c r="B360" s="5" t="str">
        <f>IF(Pharmaceuticals!G360&lt;&gt;"",Pharmaceuticals!G360,"")</f>
        <v/>
      </c>
      <c r="C360" s="5" t="str">
        <f>IF(B360="","",IF(ISERROR(FIND(B360,VLOOKUP(A360,A361:C$1199,3,FALSE))),CONCATENATE(B360,"; ",IFERROR(VLOOKUP(A360,A361:C$1199,3,FALSE),"")),VLOOKUP(A360,A361:C$1199,3,FALSE)))</f>
        <v/>
      </c>
    </row>
    <row r="361" spans="1:3" x14ac:dyDescent="0.2">
      <c r="A361" s="5" t="e">
        <f>Pharmaceuticals!B361</f>
        <v>#REF!</v>
      </c>
      <c r="B361" s="5" t="str">
        <f>IF(Pharmaceuticals!G361&lt;&gt;"",Pharmaceuticals!G361,"")</f>
        <v/>
      </c>
      <c r="C361" s="5" t="str">
        <f>IF(B361="","",IF(ISERROR(FIND(B361,VLOOKUP(A361,A362:C$1199,3,FALSE))),CONCATENATE(B361,"; ",IFERROR(VLOOKUP(A361,A362:C$1199,3,FALSE),"")),VLOOKUP(A361,A362:C$1199,3,FALSE)))</f>
        <v/>
      </c>
    </row>
    <row r="362" spans="1:3" x14ac:dyDescent="0.2">
      <c r="A362" s="5" t="e">
        <f>Pharmaceuticals!B362</f>
        <v>#REF!</v>
      </c>
      <c r="B362" s="5" t="str">
        <f>IF(Pharmaceuticals!G362&lt;&gt;"",Pharmaceuticals!G362,"")</f>
        <v/>
      </c>
      <c r="C362" s="5" t="str">
        <f>IF(B362="","",IF(ISERROR(FIND(B362,VLOOKUP(A362,A363:C$1199,3,FALSE))),CONCATENATE(B362,"; ",IFERROR(VLOOKUP(A362,A363:C$1199,3,FALSE),"")),VLOOKUP(A362,A363:C$1199,3,FALSE)))</f>
        <v/>
      </c>
    </row>
    <row r="363" spans="1:3" x14ac:dyDescent="0.2">
      <c r="A363" s="5" t="e">
        <f>Pharmaceuticals!B363</f>
        <v>#REF!</v>
      </c>
      <c r="B363" s="5" t="str">
        <f>IF(Pharmaceuticals!G363&lt;&gt;"",Pharmaceuticals!G363,"")</f>
        <v/>
      </c>
      <c r="C363" s="5" t="str">
        <f>IF(B363="","",IF(ISERROR(FIND(B363,VLOOKUP(A363,A364:C$1199,3,FALSE))),CONCATENATE(B363,"; ",IFERROR(VLOOKUP(A363,A364:C$1199,3,FALSE),"")),VLOOKUP(A363,A364:C$1199,3,FALSE)))</f>
        <v/>
      </c>
    </row>
    <row r="364" spans="1:3" x14ac:dyDescent="0.2">
      <c r="A364" s="5" t="e">
        <f>Pharmaceuticals!B364</f>
        <v>#REF!</v>
      </c>
      <c r="B364" s="5" t="str">
        <f>IF(Pharmaceuticals!G364&lt;&gt;"",Pharmaceuticals!G364,"")</f>
        <v/>
      </c>
      <c r="C364" s="5" t="str">
        <f>IF(B364="","",IF(ISERROR(FIND(B364,VLOOKUP(A364,A365:C$1199,3,FALSE))),CONCATENATE(B364,"; ",IFERROR(VLOOKUP(A364,A365:C$1199,3,FALSE),"")),VLOOKUP(A364,A365:C$1199,3,FALSE)))</f>
        <v/>
      </c>
    </row>
    <row r="365" spans="1:3" x14ac:dyDescent="0.2">
      <c r="A365" s="5" t="e">
        <f>Pharmaceuticals!B365</f>
        <v>#REF!</v>
      </c>
      <c r="B365" s="5" t="str">
        <f>IF(Pharmaceuticals!G365&lt;&gt;"",Pharmaceuticals!G365,"")</f>
        <v/>
      </c>
      <c r="C365" s="5" t="str">
        <f>IF(B365="","",IF(ISERROR(FIND(B365,VLOOKUP(A365,A366:C$1199,3,FALSE))),CONCATENATE(B365,"; ",IFERROR(VLOOKUP(A365,A366:C$1199,3,FALSE),"")),VLOOKUP(A365,A366:C$1199,3,FALSE)))</f>
        <v/>
      </c>
    </row>
    <row r="366" spans="1:3" x14ac:dyDescent="0.2">
      <c r="A366" s="5" t="e">
        <f>Pharmaceuticals!B366</f>
        <v>#REF!</v>
      </c>
      <c r="B366" s="5" t="str">
        <f>IF(Pharmaceuticals!G366&lt;&gt;"",Pharmaceuticals!G366,"")</f>
        <v/>
      </c>
      <c r="C366" s="5" t="str">
        <f>IF(B366="","",IF(ISERROR(FIND(B366,VLOOKUP(A366,A367:C$1199,3,FALSE))),CONCATENATE(B366,"; ",IFERROR(VLOOKUP(A366,A367:C$1199,3,FALSE),"")),VLOOKUP(A366,A367:C$1199,3,FALSE)))</f>
        <v/>
      </c>
    </row>
    <row r="367" spans="1:3" x14ac:dyDescent="0.2">
      <c r="A367" s="5" t="e">
        <f>Pharmaceuticals!B367</f>
        <v>#REF!</v>
      </c>
      <c r="B367" s="5" t="str">
        <f>IF(Pharmaceuticals!G367&lt;&gt;"",Pharmaceuticals!G367,"")</f>
        <v/>
      </c>
      <c r="C367" s="5" t="str">
        <f>IF(B367="","",IF(ISERROR(FIND(B367,VLOOKUP(A367,A368:C$1199,3,FALSE))),CONCATENATE(B367,"; ",IFERROR(VLOOKUP(A367,A368:C$1199,3,FALSE),"")),VLOOKUP(A367,A368:C$1199,3,FALSE)))</f>
        <v/>
      </c>
    </row>
    <row r="368" spans="1:3" x14ac:dyDescent="0.2">
      <c r="A368" s="5" t="e">
        <f>Pharmaceuticals!B368</f>
        <v>#REF!</v>
      </c>
      <c r="B368" s="5" t="str">
        <f>IF(Pharmaceuticals!G368&lt;&gt;"",Pharmaceuticals!G368,"")</f>
        <v/>
      </c>
      <c r="C368" s="5" t="str">
        <f>IF(B368="","",IF(ISERROR(FIND(B368,VLOOKUP(A368,A369:C$1199,3,FALSE))),CONCATENATE(B368,"; ",IFERROR(VLOOKUP(A368,A369:C$1199,3,FALSE),"")),VLOOKUP(A368,A369:C$1199,3,FALSE)))</f>
        <v/>
      </c>
    </row>
    <row r="369" spans="1:3" x14ac:dyDescent="0.2">
      <c r="A369" s="5" t="e">
        <f>Pharmaceuticals!B369</f>
        <v>#REF!</v>
      </c>
      <c r="B369" s="5" t="str">
        <f>IF(Pharmaceuticals!G369&lt;&gt;"",Pharmaceuticals!G369,"")</f>
        <v/>
      </c>
      <c r="C369" s="5" t="str">
        <f>IF(B369="","",IF(ISERROR(FIND(B369,VLOOKUP(A369,A370:C$1199,3,FALSE))),CONCATENATE(B369,"; ",IFERROR(VLOOKUP(A369,A370:C$1199,3,FALSE),"")),VLOOKUP(A369,A370:C$1199,3,FALSE)))</f>
        <v/>
      </c>
    </row>
    <row r="370" spans="1:3" x14ac:dyDescent="0.2">
      <c r="A370" s="5" t="e">
        <f>Pharmaceuticals!B370</f>
        <v>#REF!</v>
      </c>
      <c r="B370" s="5" t="str">
        <f>IF(Pharmaceuticals!G370&lt;&gt;"",Pharmaceuticals!G370,"")</f>
        <v/>
      </c>
      <c r="C370" s="5" t="str">
        <f>IF(B370="","",IF(ISERROR(FIND(B370,VLOOKUP(A370,A371:C$1199,3,FALSE))),CONCATENATE(B370,"; ",IFERROR(VLOOKUP(A370,A371:C$1199,3,FALSE),"")),VLOOKUP(A370,A371:C$1199,3,FALSE)))</f>
        <v/>
      </c>
    </row>
    <row r="371" spans="1:3" x14ac:dyDescent="0.2">
      <c r="A371" s="5" t="e">
        <f>Pharmaceuticals!B371</f>
        <v>#REF!</v>
      </c>
      <c r="B371" s="5" t="str">
        <f>IF(Pharmaceuticals!G371&lt;&gt;"",Pharmaceuticals!G371,"")</f>
        <v/>
      </c>
      <c r="C371" s="5" t="str">
        <f>IF(B371="","",IF(ISERROR(FIND(B371,VLOOKUP(A371,A372:C$1199,3,FALSE))),CONCATENATE(B371,"; ",IFERROR(VLOOKUP(A371,A372:C$1199,3,FALSE),"")),VLOOKUP(A371,A372:C$1199,3,FALSE)))</f>
        <v/>
      </c>
    </row>
    <row r="372" spans="1:3" x14ac:dyDescent="0.2">
      <c r="A372" s="5" t="e">
        <f>Pharmaceuticals!B372</f>
        <v>#REF!</v>
      </c>
      <c r="B372" s="5" t="str">
        <f>IF(Pharmaceuticals!G372&lt;&gt;"",Pharmaceuticals!G372,"")</f>
        <v/>
      </c>
      <c r="C372" s="5" t="str">
        <f>IF(B372="","",IF(ISERROR(FIND(B372,VLOOKUP(A372,A373:C$1199,3,FALSE))),CONCATENATE(B372,"; ",IFERROR(VLOOKUP(A372,A373:C$1199,3,FALSE),"")),VLOOKUP(A372,A373:C$1199,3,FALSE)))</f>
        <v/>
      </c>
    </row>
    <row r="373" spans="1:3" x14ac:dyDescent="0.2">
      <c r="A373" s="5" t="e">
        <f>Pharmaceuticals!B373</f>
        <v>#REF!</v>
      </c>
      <c r="B373" s="5" t="str">
        <f>IF(Pharmaceuticals!G373&lt;&gt;"",Pharmaceuticals!G373,"")</f>
        <v/>
      </c>
      <c r="C373" s="5" t="str">
        <f>IF(B373="","",IF(ISERROR(FIND(B373,VLOOKUP(A373,A374:C$1199,3,FALSE))),CONCATENATE(B373,"; ",IFERROR(VLOOKUP(A373,A374:C$1199,3,FALSE),"")),VLOOKUP(A373,A374:C$1199,3,FALSE)))</f>
        <v/>
      </c>
    </row>
    <row r="374" spans="1:3" x14ac:dyDescent="0.2">
      <c r="A374" s="5" t="e">
        <f>Pharmaceuticals!B374</f>
        <v>#REF!</v>
      </c>
      <c r="B374" s="5" t="str">
        <f>IF(Pharmaceuticals!G374&lt;&gt;"",Pharmaceuticals!G374,"")</f>
        <v/>
      </c>
      <c r="C374" s="5" t="str">
        <f>IF(B374="","",IF(ISERROR(FIND(B374,VLOOKUP(A374,A375:C$1199,3,FALSE))),CONCATENATE(B374,"; ",IFERROR(VLOOKUP(A374,A375:C$1199,3,FALSE),"")),VLOOKUP(A374,A375:C$1199,3,FALSE)))</f>
        <v/>
      </c>
    </row>
    <row r="375" spans="1:3" x14ac:dyDescent="0.2">
      <c r="A375" s="5" t="e">
        <f>Pharmaceuticals!B375</f>
        <v>#REF!</v>
      </c>
      <c r="B375" s="5" t="str">
        <f>IF(Pharmaceuticals!G375&lt;&gt;"",Pharmaceuticals!G375,"")</f>
        <v/>
      </c>
      <c r="C375" s="5" t="str">
        <f>IF(B375="","",IF(ISERROR(FIND(B375,VLOOKUP(A375,A376:C$1199,3,FALSE))),CONCATENATE(B375,"; ",IFERROR(VLOOKUP(A375,A376:C$1199,3,FALSE),"")),VLOOKUP(A375,A376:C$1199,3,FALSE)))</f>
        <v/>
      </c>
    </row>
    <row r="376" spans="1:3" x14ac:dyDescent="0.2">
      <c r="A376" s="5" t="e">
        <f>Pharmaceuticals!B376</f>
        <v>#REF!</v>
      </c>
      <c r="B376" s="5" t="str">
        <f>IF(Pharmaceuticals!G376&lt;&gt;"",Pharmaceuticals!G376,"")</f>
        <v/>
      </c>
      <c r="C376" s="5" t="str">
        <f>IF(B376="","",IF(ISERROR(FIND(B376,VLOOKUP(A376,A377:C$1199,3,FALSE))),CONCATENATE(B376,"; ",IFERROR(VLOOKUP(A376,A377:C$1199,3,FALSE),"")),VLOOKUP(A376,A377:C$1199,3,FALSE)))</f>
        <v/>
      </c>
    </row>
    <row r="377" spans="1:3" x14ac:dyDescent="0.2">
      <c r="A377" s="5" t="e">
        <f>Pharmaceuticals!B377</f>
        <v>#REF!</v>
      </c>
      <c r="B377" s="5" t="str">
        <f>IF(Pharmaceuticals!G377&lt;&gt;"",Pharmaceuticals!G377,"")</f>
        <v/>
      </c>
      <c r="C377" s="5" t="str">
        <f>IF(B377="","",IF(ISERROR(FIND(B377,VLOOKUP(A377,A378:C$1199,3,FALSE))),CONCATENATE(B377,"; ",IFERROR(VLOOKUP(A377,A378:C$1199,3,FALSE),"")),VLOOKUP(A377,A378:C$1199,3,FALSE)))</f>
        <v/>
      </c>
    </row>
    <row r="378" spans="1:3" x14ac:dyDescent="0.2">
      <c r="A378" s="5" t="e">
        <f>Pharmaceuticals!B378</f>
        <v>#REF!</v>
      </c>
      <c r="B378" s="5" t="str">
        <f>IF(Pharmaceuticals!G378&lt;&gt;"",Pharmaceuticals!G378,"")</f>
        <v/>
      </c>
      <c r="C378" s="5" t="str">
        <f>IF(B378="","",IF(ISERROR(FIND(B378,VLOOKUP(A378,A379:C$1199,3,FALSE))),CONCATENATE(B378,"; ",IFERROR(VLOOKUP(A378,A379:C$1199,3,FALSE),"")),VLOOKUP(A378,A379:C$1199,3,FALSE)))</f>
        <v/>
      </c>
    </row>
    <row r="379" spans="1:3" x14ac:dyDescent="0.2">
      <c r="A379" s="5" t="e">
        <f>Pharmaceuticals!B379</f>
        <v>#REF!</v>
      </c>
      <c r="B379" s="5" t="str">
        <f>IF(Pharmaceuticals!G379&lt;&gt;"",Pharmaceuticals!G379,"")</f>
        <v/>
      </c>
      <c r="C379" s="5" t="str">
        <f>IF(B379="","",IF(ISERROR(FIND(B379,VLOOKUP(A379,A380:C$1199,3,FALSE))),CONCATENATE(B379,"; ",IFERROR(VLOOKUP(A379,A380:C$1199,3,FALSE),"")),VLOOKUP(A379,A380:C$1199,3,FALSE)))</f>
        <v/>
      </c>
    </row>
    <row r="380" spans="1:3" x14ac:dyDescent="0.2">
      <c r="A380" s="5" t="e">
        <f>Pharmaceuticals!B380</f>
        <v>#REF!</v>
      </c>
      <c r="B380" s="5" t="str">
        <f>IF(Pharmaceuticals!G380&lt;&gt;"",Pharmaceuticals!G380,"")</f>
        <v/>
      </c>
      <c r="C380" s="5" t="str">
        <f>IF(B380="","",IF(ISERROR(FIND(B380,VLOOKUP(A380,A381:C$1199,3,FALSE))),CONCATENATE(B380,"; ",IFERROR(VLOOKUP(A380,A381:C$1199,3,FALSE),"")),VLOOKUP(A380,A381:C$1199,3,FALSE)))</f>
        <v/>
      </c>
    </row>
    <row r="381" spans="1:3" x14ac:dyDescent="0.2">
      <c r="A381" s="5" t="e">
        <f>Pharmaceuticals!B381</f>
        <v>#REF!</v>
      </c>
      <c r="B381" s="5" t="str">
        <f>IF(Pharmaceuticals!G381&lt;&gt;"",Pharmaceuticals!G381,"")</f>
        <v/>
      </c>
      <c r="C381" s="5" t="str">
        <f>IF(B381="","",IF(ISERROR(FIND(B381,VLOOKUP(A381,A382:C$1199,3,FALSE))),CONCATENATE(B381,"; ",IFERROR(VLOOKUP(A381,A382:C$1199,3,FALSE),"")),VLOOKUP(A381,A382:C$1199,3,FALSE)))</f>
        <v/>
      </c>
    </row>
    <row r="382" spans="1:3" x14ac:dyDescent="0.2">
      <c r="A382" s="5" t="e">
        <f>Pharmaceuticals!B382</f>
        <v>#REF!</v>
      </c>
      <c r="B382" s="5" t="str">
        <f>IF(Pharmaceuticals!G382&lt;&gt;"",Pharmaceuticals!G382,"")</f>
        <v/>
      </c>
      <c r="C382" s="5" t="str">
        <f>IF(B382="","",IF(ISERROR(FIND(B382,VLOOKUP(A382,A383:C$1199,3,FALSE))),CONCATENATE(B382,"; ",IFERROR(VLOOKUP(A382,A383:C$1199,3,FALSE),"")),VLOOKUP(A382,A383:C$1199,3,FALSE)))</f>
        <v/>
      </c>
    </row>
    <row r="383" spans="1:3" x14ac:dyDescent="0.2">
      <c r="A383" s="5" t="e">
        <f>Pharmaceuticals!B383</f>
        <v>#REF!</v>
      </c>
      <c r="B383" s="5" t="str">
        <f>IF(Pharmaceuticals!G383&lt;&gt;"",Pharmaceuticals!G383,"")</f>
        <v/>
      </c>
      <c r="C383" s="5" t="str">
        <f>IF(B383="","",IF(ISERROR(FIND(B383,VLOOKUP(A383,A384:C$1199,3,FALSE))),CONCATENATE(B383,"; ",IFERROR(VLOOKUP(A383,A384:C$1199,3,FALSE),"")),VLOOKUP(A383,A384:C$1199,3,FALSE)))</f>
        <v/>
      </c>
    </row>
    <row r="384" spans="1:3" x14ac:dyDescent="0.2">
      <c r="A384" s="5" t="e">
        <f>Pharmaceuticals!B384</f>
        <v>#REF!</v>
      </c>
      <c r="B384" s="5" t="str">
        <f>IF(Pharmaceuticals!G384&lt;&gt;"",Pharmaceuticals!G384,"")</f>
        <v/>
      </c>
      <c r="C384" s="5" t="str">
        <f>IF(B384="","",IF(ISERROR(FIND(B384,VLOOKUP(A384,A385:C$1199,3,FALSE))),CONCATENATE(B384,"; ",IFERROR(VLOOKUP(A384,A385:C$1199,3,FALSE),"")),VLOOKUP(A384,A385:C$1199,3,FALSE)))</f>
        <v/>
      </c>
    </row>
    <row r="385" spans="1:3" x14ac:dyDescent="0.2">
      <c r="A385" s="5" t="e">
        <f>Pharmaceuticals!B385</f>
        <v>#REF!</v>
      </c>
      <c r="B385" s="5" t="str">
        <f>IF(Pharmaceuticals!G385&lt;&gt;"",Pharmaceuticals!G385,"")</f>
        <v/>
      </c>
      <c r="C385" s="5" t="str">
        <f>IF(B385="","",IF(ISERROR(FIND(B385,VLOOKUP(A385,A386:C$1199,3,FALSE))),CONCATENATE(B385,"; ",IFERROR(VLOOKUP(A385,A386:C$1199,3,FALSE),"")),VLOOKUP(A385,A386:C$1199,3,FALSE)))</f>
        <v/>
      </c>
    </row>
    <row r="386" spans="1:3" x14ac:dyDescent="0.2">
      <c r="A386" s="5" t="e">
        <f>Pharmaceuticals!B386</f>
        <v>#REF!</v>
      </c>
      <c r="B386" s="5" t="str">
        <f>IF(Pharmaceuticals!G386&lt;&gt;"",Pharmaceuticals!G386,"")</f>
        <v/>
      </c>
      <c r="C386" s="5" t="str">
        <f>IF(B386="","",IF(ISERROR(FIND(B386,VLOOKUP(A386,A387:C$1199,3,FALSE))),CONCATENATE(B386,"; ",IFERROR(VLOOKUP(A386,A387:C$1199,3,FALSE),"")),VLOOKUP(A386,A387:C$1199,3,FALSE)))</f>
        <v/>
      </c>
    </row>
    <row r="387" spans="1:3" x14ac:dyDescent="0.2">
      <c r="A387" s="5" t="e">
        <f>Pharmaceuticals!B387</f>
        <v>#REF!</v>
      </c>
      <c r="B387" s="5" t="str">
        <f>IF(Pharmaceuticals!G387&lt;&gt;"",Pharmaceuticals!G387,"")</f>
        <v/>
      </c>
      <c r="C387" s="5" t="str">
        <f>IF(B387="","",IF(ISERROR(FIND(B387,VLOOKUP(A387,A388:C$1199,3,FALSE))),CONCATENATE(B387,"; ",IFERROR(VLOOKUP(A387,A388:C$1199,3,FALSE),"")),VLOOKUP(A387,A388:C$1199,3,FALSE)))</f>
        <v/>
      </c>
    </row>
    <row r="388" spans="1:3" x14ac:dyDescent="0.2">
      <c r="A388" s="5" t="e">
        <f>Pharmaceuticals!B388</f>
        <v>#REF!</v>
      </c>
      <c r="B388" s="5" t="str">
        <f>IF(Pharmaceuticals!G388&lt;&gt;"",Pharmaceuticals!G388,"")</f>
        <v/>
      </c>
      <c r="C388" s="5" t="str">
        <f>IF(B388="","",IF(ISERROR(FIND(B388,VLOOKUP(A388,A389:C$1199,3,FALSE))),CONCATENATE(B388,"; ",IFERROR(VLOOKUP(A388,A389:C$1199,3,FALSE),"")),VLOOKUP(A388,A389:C$1199,3,FALSE)))</f>
        <v/>
      </c>
    </row>
    <row r="389" spans="1:3" x14ac:dyDescent="0.2">
      <c r="A389" s="5" t="e">
        <f>Pharmaceuticals!B389</f>
        <v>#REF!</v>
      </c>
      <c r="B389" s="5" t="str">
        <f>IF(Pharmaceuticals!G389&lt;&gt;"",Pharmaceuticals!G389,"")</f>
        <v/>
      </c>
      <c r="C389" s="5" t="str">
        <f>IF(B389="","",IF(ISERROR(FIND(B389,VLOOKUP(A389,A390:C$1199,3,FALSE))),CONCATENATE(B389,"; ",IFERROR(VLOOKUP(A389,A390:C$1199,3,FALSE),"")),VLOOKUP(A389,A390:C$1199,3,FALSE)))</f>
        <v/>
      </c>
    </row>
    <row r="390" spans="1:3" x14ac:dyDescent="0.2">
      <c r="A390" s="5" t="e">
        <f>Pharmaceuticals!B390</f>
        <v>#REF!</v>
      </c>
      <c r="B390" s="5" t="str">
        <f>IF(Pharmaceuticals!G390&lt;&gt;"",Pharmaceuticals!G390,"")</f>
        <v/>
      </c>
      <c r="C390" s="5" t="str">
        <f>IF(B390="","",IF(ISERROR(FIND(B390,VLOOKUP(A390,A391:C$1199,3,FALSE))),CONCATENATE(B390,"; ",IFERROR(VLOOKUP(A390,A391:C$1199,3,FALSE),"")),VLOOKUP(A390,A391:C$1199,3,FALSE)))</f>
        <v/>
      </c>
    </row>
    <row r="391" spans="1:3" x14ac:dyDescent="0.2">
      <c r="A391" s="5" t="e">
        <f>Pharmaceuticals!B391</f>
        <v>#REF!</v>
      </c>
      <c r="B391" s="5" t="str">
        <f>IF(Pharmaceuticals!G391&lt;&gt;"",Pharmaceuticals!G391,"")</f>
        <v/>
      </c>
      <c r="C391" s="5" t="str">
        <f>IF(B391="","",IF(ISERROR(FIND(B391,VLOOKUP(A391,A392:C$1199,3,FALSE))),CONCATENATE(B391,"; ",IFERROR(VLOOKUP(A391,A392:C$1199,3,FALSE),"")),VLOOKUP(A391,A392:C$1199,3,FALSE)))</f>
        <v/>
      </c>
    </row>
    <row r="392" spans="1:3" x14ac:dyDescent="0.2">
      <c r="A392" s="5" t="e">
        <f>Pharmaceuticals!B392</f>
        <v>#REF!</v>
      </c>
      <c r="B392" s="5" t="str">
        <f>IF(Pharmaceuticals!G392&lt;&gt;"",Pharmaceuticals!G392,"")</f>
        <v/>
      </c>
      <c r="C392" s="5" t="str">
        <f>IF(B392="","",IF(ISERROR(FIND(B392,VLOOKUP(A392,A393:C$1199,3,FALSE))),CONCATENATE(B392,"; ",IFERROR(VLOOKUP(A392,A393:C$1199,3,FALSE),"")),VLOOKUP(A392,A393:C$1199,3,FALSE)))</f>
        <v/>
      </c>
    </row>
    <row r="393" spans="1:3" x14ac:dyDescent="0.2">
      <c r="A393" s="5" t="e">
        <f>Pharmaceuticals!B393</f>
        <v>#REF!</v>
      </c>
      <c r="B393" s="5" t="str">
        <f>IF(Pharmaceuticals!G393&lt;&gt;"",Pharmaceuticals!G393,"")</f>
        <v/>
      </c>
      <c r="C393" s="5" t="str">
        <f>IF(B393="","",IF(ISERROR(FIND(B393,VLOOKUP(A393,A394:C$1199,3,FALSE))),CONCATENATE(B393,"; ",IFERROR(VLOOKUP(A393,A394:C$1199,3,FALSE),"")),VLOOKUP(A393,A394:C$1199,3,FALSE)))</f>
        <v/>
      </c>
    </row>
    <row r="394" spans="1:3" x14ac:dyDescent="0.2">
      <c r="A394" s="5" t="e">
        <f>Pharmaceuticals!B394</f>
        <v>#REF!</v>
      </c>
      <c r="B394" s="5" t="str">
        <f>IF(Pharmaceuticals!G394&lt;&gt;"",Pharmaceuticals!G394,"")</f>
        <v/>
      </c>
      <c r="C394" s="5" t="str">
        <f>IF(B394="","",IF(ISERROR(FIND(B394,VLOOKUP(A394,A395:C$1199,3,FALSE))),CONCATENATE(B394,"; ",IFERROR(VLOOKUP(A394,A395:C$1199,3,FALSE),"")),VLOOKUP(A394,A395:C$1199,3,FALSE)))</f>
        <v/>
      </c>
    </row>
    <row r="395" spans="1:3" x14ac:dyDescent="0.2">
      <c r="A395" s="5" t="e">
        <f>Pharmaceuticals!B395</f>
        <v>#REF!</v>
      </c>
      <c r="B395" s="5" t="str">
        <f>IF(Pharmaceuticals!G395&lt;&gt;"",Pharmaceuticals!G395,"")</f>
        <v/>
      </c>
      <c r="C395" s="5" t="str">
        <f>IF(B395="","",IF(ISERROR(FIND(B395,VLOOKUP(A395,A396:C$1199,3,FALSE))),CONCATENATE(B395,"; ",IFERROR(VLOOKUP(A395,A396:C$1199,3,FALSE),"")),VLOOKUP(A395,A396:C$1199,3,FALSE)))</f>
        <v/>
      </c>
    </row>
    <row r="396" spans="1:3" x14ac:dyDescent="0.2">
      <c r="A396" s="5" t="e">
        <f>Pharmaceuticals!B396</f>
        <v>#REF!</v>
      </c>
      <c r="B396" s="5" t="str">
        <f>IF(Pharmaceuticals!G396&lt;&gt;"",Pharmaceuticals!G396,"")</f>
        <v/>
      </c>
      <c r="C396" s="5" t="str">
        <f>IF(B396="","",IF(ISERROR(FIND(B396,VLOOKUP(A396,A397:C$1199,3,FALSE))),CONCATENATE(B396,"; ",IFERROR(VLOOKUP(A396,A397:C$1199,3,FALSE),"")),VLOOKUP(A396,A397:C$1199,3,FALSE)))</f>
        <v/>
      </c>
    </row>
    <row r="397" spans="1:3" x14ac:dyDescent="0.2">
      <c r="A397" s="5" t="e">
        <f>Pharmaceuticals!B397</f>
        <v>#REF!</v>
      </c>
      <c r="B397" s="5" t="str">
        <f>IF(Pharmaceuticals!G397&lt;&gt;"",Pharmaceuticals!G397,"")</f>
        <v/>
      </c>
      <c r="C397" s="5" t="str">
        <f>IF(B397="","",IF(ISERROR(FIND(B397,VLOOKUP(A397,A398:C$1199,3,FALSE))),CONCATENATE(B397,"; ",IFERROR(VLOOKUP(A397,A398:C$1199,3,FALSE),"")),VLOOKUP(A397,A398:C$1199,3,FALSE)))</f>
        <v/>
      </c>
    </row>
    <row r="398" spans="1:3" x14ac:dyDescent="0.2">
      <c r="A398" s="5" t="e">
        <f>Pharmaceuticals!B398</f>
        <v>#REF!</v>
      </c>
      <c r="B398" s="5" t="str">
        <f>IF(Pharmaceuticals!G398&lt;&gt;"",Pharmaceuticals!G398,"")</f>
        <v/>
      </c>
      <c r="C398" s="5" t="str">
        <f>IF(B398="","",IF(ISERROR(FIND(B398,VLOOKUP(A398,A399:C$1199,3,FALSE))),CONCATENATE(B398,"; ",IFERROR(VLOOKUP(A398,A399:C$1199,3,FALSE),"")),VLOOKUP(A398,A399:C$1199,3,FALSE)))</f>
        <v/>
      </c>
    </row>
    <row r="399" spans="1:3" x14ac:dyDescent="0.2">
      <c r="A399" s="5" t="e">
        <f>Pharmaceuticals!B399</f>
        <v>#REF!</v>
      </c>
      <c r="B399" s="5" t="str">
        <f>IF(Pharmaceuticals!G399&lt;&gt;"",Pharmaceuticals!G399,"")</f>
        <v/>
      </c>
      <c r="C399" s="5" t="str">
        <f>IF(B399="","",IF(ISERROR(FIND(B399,VLOOKUP(A399,A400:C$1199,3,FALSE))),CONCATENATE(B399,"; ",IFERROR(VLOOKUP(A399,A400:C$1199,3,FALSE),"")),VLOOKUP(A399,A400:C$1199,3,FALSE)))</f>
        <v/>
      </c>
    </row>
    <row r="400" spans="1:3" x14ac:dyDescent="0.2">
      <c r="A400" s="5" t="e">
        <f>Pharmaceuticals!B400</f>
        <v>#REF!</v>
      </c>
      <c r="B400" s="5" t="str">
        <f>IF(Pharmaceuticals!G400&lt;&gt;"",Pharmaceuticals!G400,"")</f>
        <v/>
      </c>
      <c r="C400" s="5" t="str">
        <f>IF(B400="","",IF(ISERROR(FIND(B400,VLOOKUP(A400,A401:C$1199,3,FALSE))),CONCATENATE(B400,"; ",IFERROR(VLOOKUP(A400,A401:C$1199,3,FALSE),"")),VLOOKUP(A400,A401:C$1199,3,FALSE)))</f>
        <v/>
      </c>
    </row>
    <row r="401" spans="1:3" x14ac:dyDescent="0.2">
      <c r="A401" s="5" t="e">
        <f>Pharmaceuticals!B401</f>
        <v>#REF!</v>
      </c>
      <c r="B401" s="5" t="str">
        <f>IF(Pharmaceuticals!G401&lt;&gt;"",Pharmaceuticals!G401,"")</f>
        <v/>
      </c>
      <c r="C401" s="5" t="str">
        <f>IF(B401="","",IF(ISERROR(FIND(B401,VLOOKUP(A401,A402:C$1199,3,FALSE))),CONCATENATE(B401,"; ",IFERROR(VLOOKUP(A401,A402:C$1199,3,FALSE),"")),VLOOKUP(A401,A402:C$1199,3,FALSE)))</f>
        <v/>
      </c>
    </row>
    <row r="402" spans="1:3" x14ac:dyDescent="0.2">
      <c r="A402" s="5" t="e">
        <f>Pharmaceuticals!B402</f>
        <v>#REF!</v>
      </c>
      <c r="B402" s="5" t="str">
        <f>IF(Pharmaceuticals!G402&lt;&gt;"",Pharmaceuticals!G402,"")</f>
        <v/>
      </c>
      <c r="C402" s="5" t="str">
        <f>IF(B402="","",IF(ISERROR(FIND(B402,VLOOKUP(A402,A403:C$1199,3,FALSE))),CONCATENATE(B402,"; ",IFERROR(VLOOKUP(A402,A403:C$1199,3,FALSE),"")),VLOOKUP(A402,A403:C$1199,3,FALSE)))</f>
        <v/>
      </c>
    </row>
    <row r="403" spans="1:3" x14ac:dyDescent="0.2">
      <c r="A403" s="5" t="e">
        <f>Pharmaceuticals!B403</f>
        <v>#REF!</v>
      </c>
      <c r="B403" s="5" t="str">
        <f>IF(Pharmaceuticals!G403&lt;&gt;"",Pharmaceuticals!G403,"")</f>
        <v/>
      </c>
      <c r="C403" s="5" t="str">
        <f>IF(B403="","",IF(ISERROR(FIND(B403,VLOOKUP(A403,A404:C$1199,3,FALSE))),CONCATENATE(B403,"; ",IFERROR(VLOOKUP(A403,A404:C$1199,3,FALSE),"")),VLOOKUP(A403,A404:C$1199,3,FALSE)))</f>
        <v/>
      </c>
    </row>
    <row r="404" spans="1:3" x14ac:dyDescent="0.2">
      <c r="A404" s="5" t="e">
        <f>Pharmaceuticals!B404</f>
        <v>#REF!</v>
      </c>
      <c r="B404" s="5" t="str">
        <f>IF(Pharmaceuticals!G404&lt;&gt;"",Pharmaceuticals!G404,"")</f>
        <v/>
      </c>
      <c r="C404" s="5" t="str">
        <f>IF(B404="","",IF(ISERROR(FIND(B404,VLOOKUP(A404,A405:C$1199,3,FALSE))),CONCATENATE(B404,"; ",IFERROR(VLOOKUP(A404,A405:C$1199,3,FALSE),"")),VLOOKUP(A404,A405:C$1199,3,FALSE)))</f>
        <v/>
      </c>
    </row>
    <row r="405" spans="1:3" x14ac:dyDescent="0.2">
      <c r="A405" s="5" t="e">
        <f>Pharmaceuticals!B405</f>
        <v>#REF!</v>
      </c>
      <c r="B405" s="5" t="str">
        <f>IF(Pharmaceuticals!G405&lt;&gt;"",Pharmaceuticals!G405,"")</f>
        <v/>
      </c>
      <c r="C405" s="5" t="str">
        <f>IF(B405="","",IF(ISERROR(FIND(B405,VLOOKUP(A405,A406:C$1199,3,FALSE))),CONCATENATE(B405,"; ",IFERROR(VLOOKUP(A405,A406:C$1199,3,FALSE),"")),VLOOKUP(A405,A406:C$1199,3,FALSE)))</f>
        <v/>
      </c>
    </row>
    <row r="406" spans="1:3" x14ac:dyDescent="0.2">
      <c r="A406" s="5" t="e">
        <f>Pharmaceuticals!B406</f>
        <v>#REF!</v>
      </c>
      <c r="B406" s="5" t="str">
        <f>IF(Pharmaceuticals!G406&lt;&gt;"",Pharmaceuticals!G406,"")</f>
        <v/>
      </c>
      <c r="C406" s="5" t="str">
        <f>IF(B406="","",IF(ISERROR(FIND(B406,VLOOKUP(A406,A407:C$1199,3,FALSE))),CONCATENATE(B406,"; ",IFERROR(VLOOKUP(A406,A407:C$1199,3,FALSE),"")),VLOOKUP(A406,A407:C$1199,3,FALSE)))</f>
        <v/>
      </c>
    </row>
    <row r="407" spans="1:3" x14ac:dyDescent="0.2">
      <c r="A407" s="5" t="e">
        <f>Pharmaceuticals!B407</f>
        <v>#REF!</v>
      </c>
      <c r="B407" s="5" t="str">
        <f>IF(Pharmaceuticals!G407&lt;&gt;"",Pharmaceuticals!G407,"")</f>
        <v/>
      </c>
      <c r="C407" s="5" t="str">
        <f>IF(B407="","",IF(ISERROR(FIND(B407,VLOOKUP(A407,A408:C$1199,3,FALSE))),CONCATENATE(B407,"; ",IFERROR(VLOOKUP(A407,A408:C$1199,3,FALSE),"")),VLOOKUP(A407,A408:C$1199,3,FALSE)))</f>
        <v/>
      </c>
    </row>
    <row r="408" spans="1:3" x14ac:dyDescent="0.2">
      <c r="A408" s="5" t="e">
        <f>Pharmaceuticals!B408</f>
        <v>#REF!</v>
      </c>
      <c r="B408" s="5" t="str">
        <f>IF(Pharmaceuticals!G408&lt;&gt;"",Pharmaceuticals!G408,"")</f>
        <v/>
      </c>
      <c r="C408" s="5" t="str">
        <f>IF(B408="","",IF(ISERROR(FIND(B408,VLOOKUP(A408,A409:C$1199,3,FALSE))),CONCATENATE(B408,"; ",IFERROR(VLOOKUP(A408,A409:C$1199,3,FALSE),"")),VLOOKUP(A408,A409:C$1199,3,FALSE)))</f>
        <v/>
      </c>
    </row>
    <row r="409" spans="1:3" x14ac:dyDescent="0.2">
      <c r="A409" s="5" t="e">
        <f>Pharmaceuticals!B409</f>
        <v>#REF!</v>
      </c>
      <c r="B409" s="5" t="str">
        <f>IF(Pharmaceuticals!G409&lt;&gt;"",Pharmaceuticals!G409,"")</f>
        <v/>
      </c>
      <c r="C409" s="5" t="str">
        <f>IF(B409="","",IF(ISERROR(FIND(B409,VLOOKUP(A409,A410:C$1199,3,FALSE))),CONCATENATE(B409,"; ",IFERROR(VLOOKUP(A409,A410:C$1199,3,FALSE),"")),VLOOKUP(A409,A410:C$1199,3,FALSE)))</f>
        <v/>
      </c>
    </row>
    <row r="410" spans="1:3" x14ac:dyDescent="0.2">
      <c r="A410" s="5" t="e">
        <f>Pharmaceuticals!B410</f>
        <v>#REF!</v>
      </c>
      <c r="B410" s="5" t="str">
        <f>IF(Pharmaceuticals!G410&lt;&gt;"",Pharmaceuticals!G410,"")</f>
        <v/>
      </c>
      <c r="C410" s="5" t="str">
        <f>IF(B410="","",IF(ISERROR(FIND(B410,VLOOKUP(A410,A411:C$1199,3,FALSE))),CONCATENATE(B410,"; ",IFERROR(VLOOKUP(A410,A411:C$1199,3,FALSE),"")),VLOOKUP(A410,A411:C$1199,3,FALSE)))</f>
        <v/>
      </c>
    </row>
    <row r="411" spans="1:3" x14ac:dyDescent="0.2">
      <c r="A411" s="5" t="e">
        <f>Pharmaceuticals!B411</f>
        <v>#REF!</v>
      </c>
      <c r="B411" s="5" t="str">
        <f>IF(Pharmaceuticals!G411&lt;&gt;"",Pharmaceuticals!G411,"")</f>
        <v/>
      </c>
      <c r="C411" s="5" t="str">
        <f>IF(B411="","",IF(ISERROR(FIND(B411,VLOOKUP(A411,A412:C$1199,3,FALSE))),CONCATENATE(B411,"; ",IFERROR(VLOOKUP(A411,A412:C$1199,3,FALSE),"")),VLOOKUP(A411,A412:C$1199,3,FALSE)))</f>
        <v/>
      </c>
    </row>
    <row r="412" spans="1:3" x14ac:dyDescent="0.2">
      <c r="A412" s="5" t="e">
        <f>Pharmaceuticals!B412</f>
        <v>#REF!</v>
      </c>
      <c r="B412" s="5" t="str">
        <f>IF(Pharmaceuticals!G412&lt;&gt;"",Pharmaceuticals!G412,"")</f>
        <v/>
      </c>
      <c r="C412" s="5" t="str">
        <f>IF(B412="","",IF(ISERROR(FIND(B412,VLOOKUP(A412,A413:C$1199,3,FALSE))),CONCATENATE(B412,"; ",IFERROR(VLOOKUP(A412,A413:C$1199,3,FALSE),"")),VLOOKUP(A412,A413:C$1199,3,FALSE)))</f>
        <v/>
      </c>
    </row>
    <row r="413" spans="1:3" x14ac:dyDescent="0.2">
      <c r="A413" s="5" t="e">
        <f>Pharmaceuticals!B413</f>
        <v>#REF!</v>
      </c>
      <c r="B413" s="5" t="str">
        <f>IF(Pharmaceuticals!G413&lt;&gt;"",Pharmaceuticals!G413,"")</f>
        <v/>
      </c>
      <c r="C413" s="5" t="str">
        <f>IF(B413="","",IF(ISERROR(FIND(B413,VLOOKUP(A413,A414:C$1199,3,FALSE))),CONCATENATE(B413,"; ",IFERROR(VLOOKUP(A413,A414:C$1199,3,FALSE),"")),VLOOKUP(A413,A414:C$1199,3,FALSE)))</f>
        <v/>
      </c>
    </row>
    <row r="414" spans="1:3" x14ac:dyDescent="0.2">
      <c r="A414" s="5" t="e">
        <f>Pharmaceuticals!B414</f>
        <v>#REF!</v>
      </c>
      <c r="B414" s="5" t="str">
        <f>IF(Pharmaceuticals!G414&lt;&gt;"",Pharmaceuticals!G414,"")</f>
        <v/>
      </c>
      <c r="C414" s="5" t="str">
        <f>IF(B414="","",IF(ISERROR(FIND(B414,VLOOKUP(A414,A415:C$1199,3,FALSE))),CONCATENATE(B414,"; ",IFERROR(VLOOKUP(A414,A415:C$1199,3,FALSE),"")),VLOOKUP(A414,A415:C$1199,3,FALSE)))</f>
        <v/>
      </c>
    </row>
    <row r="415" spans="1:3" x14ac:dyDescent="0.2">
      <c r="A415" s="5" t="e">
        <f>Pharmaceuticals!B415</f>
        <v>#REF!</v>
      </c>
      <c r="B415" s="5" t="str">
        <f>IF(Pharmaceuticals!G415&lt;&gt;"",Pharmaceuticals!G415,"")</f>
        <v/>
      </c>
      <c r="C415" s="5" t="str">
        <f>IF(B415="","",IF(ISERROR(FIND(B415,VLOOKUP(A415,A416:C$1199,3,FALSE))),CONCATENATE(B415,"; ",IFERROR(VLOOKUP(A415,A416:C$1199,3,FALSE),"")),VLOOKUP(A415,A416:C$1199,3,FALSE)))</f>
        <v/>
      </c>
    </row>
    <row r="416" spans="1:3" x14ac:dyDescent="0.2">
      <c r="A416" s="5" t="e">
        <f>Pharmaceuticals!B416</f>
        <v>#REF!</v>
      </c>
      <c r="B416" s="5" t="str">
        <f>IF(Pharmaceuticals!G416&lt;&gt;"",Pharmaceuticals!G416,"")</f>
        <v/>
      </c>
      <c r="C416" s="5" t="str">
        <f>IF(B416="","",IF(ISERROR(FIND(B416,VLOOKUP(A416,A417:C$1199,3,FALSE))),CONCATENATE(B416,"; ",IFERROR(VLOOKUP(A416,A417:C$1199,3,FALSE),"")),VLOOKUP(A416,A417:C$1199,3,FALSE)))</f>
        <v/>
      </c>
    </row>
    <row r="417" spans="1:3" x14ac:dyDescent="0.2">
      <c r="A417" s="5" t="e">
        <f>Pharmaceuticals!B417</f>
        <v>#REF!</v>
      </c>
      <c r="B417" s="5" t="str">
        <f>IF(Pharmaceuticals!G417&lt;&gt;"",Pharmaceuticals!G417,"")</f>
        <v/>
      </c>
      <c r="C417" s="5" t="str">
        <f>IF(B417="","",IF(ISERROR(FIND(B417,VLOOKUP(A417,A418:C$1199,3,FALSE))),CONCATENATE(B417,"; ",IFERROR(VLOOKUP(A417,A418:C$1199,3,FALSE),"")),VLOOKUP(A417,A418:C$1199,3,FALSE)))</f>
        <v/>
      </c>
    </row>
    <row r="418" spans="1:3" x14ac:dyDescent="0.2">
      <c r="A418" s="5" t="e">
        <f>Pharmaceuticals!B418</f>
        <v>#REF!</v>
      </c>
      <c r="B418" s="5" t="str">
        <f>IF(Pharmaceuticals!G418&lt;&gt;"",Pharmaceuticals!G418,"")</f>
        <v/>
      </c>
      <c r="C418" s="5" t="str">
        <f>IF(B418="","",IF(ISERROR(FIND(B418,VLOOKUP(A418,A419:C$1199,3,FALSE))),CONCATENATE(B418,"; ",IFERROR(VLOOKUP(A418,A419:C$1199,3,FALSE),"")),VLOOKUP(A418,A419:C$1199,3,FALSE)))</f>
        <v/>
      </c>
    </row>
    <row r="419" spans="1:3" x14ac:dyDescent="0.2">
      <c r="A419" s="5" t="e">
        <f>Pharmaceuticals!B419</f>
        <v>#REF!</v>
      </c>
      <c r="B419" s="5" t="str">
        <f>IF(Pharmaceuticals!G419&lt;&gt;"",Pharmaceuticals!G419,"")</f>
        <v/>
      </c>
      <c r="C419" s="5" t="str">
        <f>IF(B419="","",IF(ISERROR(FIND(B419,VLOOKUP(A419,A420:C$1199,3,FALSE))),CONCATENATE(B419,"; ",IFERROR(VLOOKUP(A419,A420:C$1199,3,FALSE),"")),VLOOKUP(A419,A420:C$1199,3,FALSE)))</f>
        <v/>
      </c>
    </row>
    <row r="420" spans="1:3" x14ac:dyDescent="0.2">
      <c r="A420" s="5" t="e">
        <f>Pharmaceuticals!B420</f>
        <v>#REF!</v>
      </c>
      <c r="B420" s="5" t="str">
        <f>IF(Pharmaceuticals!G420&lt;&gt;"",Pharmaceuticals!G420,"")</f>
        <v/>
      </c>
      <c r="C420" s="5" t="str">
        <f>IF(B420="","",IF(ISERROR(FIND(B420,VLOOKUP(A420,A421:C$1199,3,FALSE))),CONCATENATE(B420,"; ",IFERROR(VLOOKUP(A420,A421:C$1199,3,FALSE),"")),VLOOKUP(A420,A421:C$1199,3,FALSE)))</f>
        <v/>
      </c>
    </row>
    <row r="421" spans="1:3" x14ac:dyDescent="0.2">
      <c r="A421" s="5" t="e">
        <f>Pharmaceuticals!B421</f>
        <v>#REF!</v>
      </c>
      <c r="B421" s="5" t="str">
        <f>IF(Pharmaceuticals!G421&lt;&gt;"",Pharmaceuticals!G421,"")</f>
        <v/>
      </c>
      <c r="C421" s="5" t="str">
        <f>IF(B421="","",IF(ISERROR(FIND(B421,VLOOKUP(A421,A422:C$1199,3,FALSE))),CONCATENATE(B421,"; ",IFERROR(VLOOKUP(A421,A422:C$1199,3,FALSE),"")),VLOOKUP(A421,A422:C$1199,3,FALSE)))</f>
        <v/>
      </c>
    </row>
    <row r="422" spans="1:3" x14ac:dyDescent="0.2">
      <c r="A422" s="5" t="e">
        <f>Pharmaceuticals!B422</f>
        <v>#REF!</v>
      </c>
      <c r="B422" s="5" t="str">
        <f>IF(Pharmaceuticals!G422&lt;&gt;"",Pharmaceuticals!G422,"")</f>
        <v/>
      </c>
      <c r="C422" s="5" t="str">
        <f>IF(B422="","",IF(ISERROR(FIND(B422,VLOOKUP(A422,A423:C$1199,3,FALSE))),CONCATENATE(B422,"; ",IFERROR(VLOOKUP(A422,A423:C$1199,3,FALSE),"")),VLOOKUP(A422,A423:C$1199,3,FALSE)))</f>
        <v/>
      </c>
    </row>
    <row r="423" spans="1:3" x14ac:dyDescent="0.2">
      <c r="A423" s="5" t="e">
        <f>Pharmaceuticals!B423</f>
        <v>#REF!</v>
      </c>
      <c r="B423" s="5" t="str">
        <f>IF(Pharmaceuticals!G423&lt;&gt;"",Pharmaceuticals!G423,"")</f>
        <v/>
      </c>
      <c r="C423" s="5" t="str">
        <f>IF(B423="","",IF(ISERROR(FIND(B423,VLOOKUP(A423,A424:C$1199,3,FALSE))),CONCATENATE(B423,"; ",IFERROR(VLOOKUP(A423,A424:C$1199,3,FALSE),"")),VLOOKUP(A423,A424:C$1199,3,FALSE)))</f>
        <v/>
      </c>
    </row>
    <row r="424" spans="1:3" x14ac:dyDescent="0.2">
      <c r="A424" s="5" t="e">
        <f>Pharmaceuticals!B424</f>
        <v>#REF!</v>
      </c>
      <c r="B424" s="5" t="str">
        <f>IF(Pharmaceuticals!G424&lt;&gt;"",Pharmaceuticals!G424,"")</f>
        <v/>
      </c>
      <c r="C424" s="5" t="str">
        <f>IF(B424="","",IF(ISERROR(FIND(B424,VLOOKUP(A424,A425:C$1199,3,FALSE))),CONCATENATE(B424,"; ",IFERROR(VLOOKUP(A424,A425:C$1199,3,FALSE),"")),VLOOKUP(A424,A425:C$1199,3,FALSE)))</f>
        <v/>
      </c>
    </row>
    <row r="425" spans="1:3" x14ac:dyDescent="0.2">
      <c r="A425" s="5" t="e">
        <f>Pharmaceuticals!B425</f>
        <v>#REF!</v>
      </c>
      <c r="B425" s="5" t="str">
        <f>IF(Pharmaceuticals!G425&lt;&gt;"",Pharmaceuticals!G425,"")</f>
        <v/>
      </c>
      <c r="C425" s="5" t="str">
        <f>IF(B425="","",IF(ISERROR(FIND(B425,VLOOKUP(A425,A426:C$1199,3,FALSE))),CONCATENATE(B425,"; ",IFERROR(VLOOKUP(A425,A426:C$1199,3,FALSE),"")),VLOOKUP(A425,A426:C$1199,3,FALSE)))</f>
        <v/>
      </c>
    </row>
    <row r="426" spans="1:3" x14ac:dyDescent="0.2">
      <c r="A426" s="5" t="e">
        <f>Pharmaceuticals!B426</f>
        <v>#REF!</v>
      </c>
      <c r="B426" s="5" t="str">
        <f>IF(Pharmaceuticals!G426&lt;&gt;"",Pharmaceuticals!G426,"")</f>
        <v/>
      </c>
      <c r="C426" s="5" t="str">
        <f>IF(B426="","",IF(ISERROR(FIND(B426,VLOOKUP(A426,A427:C$1199,3,FALSE))),CONCATENATE(B426,"; ",IFERROR(VLOOKUP(A426,A427:C$1199,3,FALSE),"")),VLOOKUP(A426,A427:C$1199,3,FALSE)))</f>
        <v/>
      </c>
    </row>
    <row r="427" spans="1:3" x14ac:dyDescent="0.2">
      <c r="A427" s="5" t="e">
        <f>Pharmaceuticals!B427</f>
        <v>#REF!</v>
      </c>
      <c r="B427" s="5" t="str">
        <f>IF(Pharmaceuticals!G427&lt;&gt;"",Pharmaceuticals!G427,"")</f>
        <v/>
      </c>
      <c r="C427" s="5" t="str">
        <f>IF(B427="","",IF(ISERROR(FIND(B427,VLOOKUP(A427,A428:C$1199,3,FALSE))),CONCATENATE(B427,"; ",IFERROR(VLOOKUP(A427,A428:C$1199,3,FALSE),"")),VLOOKUP(A427,A428:C$1199,3,FALSE)))</f>
        <v/>
      </c>
    </row>
    <row r="428" spans="1:3" x14ac:dyDescent="0.2">
      <c r="A428" s="5" t="e">
        <f>Pharmaceuticals!B428</f>
        <v>#REF!</v>
      </c>
      <c r="B428" s="5" t="str">
        <f>IF(Pharmaceuticals!G428&lt;&gt;"",Pharmaceuticals!G428,"")</f>
        <v/>
      </c>
      <c r="C428" s="5" t="str">
        <f>IF(B428="","",IF(ISERROR(FIND(B428,VLOOKUP(A428,A429:C$1199,3,FALSE))),CONCATENATE(B428,"; ",IFERROR(VLOOKUP(A428,A429:C$1199,3,FALSE),"")),VLOOKUP(A428,A429:C$1199,3,FALSE)))</f>
        <v/>
      </c>
    </row>
    <row r="429" spans="1:3" x14ac:dyDescent="0.2">
      <c r="A429" s="5" t="e">
        <f>Pharmaceuticals!B429</f>
        <v>#REF!</v>
      </c>
      <c r="B429" s="5" t="str">
        <f>IF(Pharmaceuticals!G429&lt;&gt;"",Pharmaceuticals!G429,"")</f>
        <v/>
      </c>
      <c r="C429" s="5" t="str">
        <f>IF(B429="","",IF(ISERROR(FIND(B429,VLOOKUP(A429,A430:C$1199,3,FALSE))),CONCATENATE(B429,"; ",IFERROR(VLOOKUP(A429,A430:C$1199,3,FALSE),"")),VLOOKUP(A429,A430:C$1199,3,FALSE)))</f>
        <v/>
      </c>
    </row>
    <row r="430" spans="1:3" x14ac:dyDescent="0.2">
      <c r="A430" s="5" t="e">
        <f>Pharmaceuticals!B430</f>
        <v>#REF!</v>
      </c>
      <c r="B430" s="5" t="str">
        <f>IF(Pharmaceuticals!G430&lt;&gt;"",Pharmaceuticals!G430,"")</f>
        <v/>
      </c>
      <c r="C430" s="5" t="str">
        <f>IF(B430="","",IF(ISERROR(FIND(B430,VLOOKUP(A430,A431:C$1199,3,FALSE))),CONCATENATE(B430,"; ",IFERROR(VLOOKUP(A430,A431:C$1199,3,FALSE),"")),VLOOKUP(A430,A431:C$1199,3,FALSE)))</f>
        <v/>
      </c>
    </row>
    <row r="431" spans="1:3" x14ac:dyDescent="0.2">
      <c r="A431" s="5" t="e">
        <f>Pharmaceuticals!B431</f>
        <v>#REF!</v>
      </c>
      <c r="B431" s="5" t="str">
        <f>IF(Pharmaceuticals!G431&lt;&gt;"",Pharmaceuticals!G431,"")</f>
        <v/>
      </c>
      <c r="C431" s="5" t="str">
        <f>IF(B431="","",IF(ISERROR(FIND(B431,VLOOKUP(A431,A432:C$1199,3,FALSE))),CONCATENATE(B431,"; ",IFERROR(VLOOKUP(A431,A432:C$1199,3,FALSE),"")),VLOOKUP(A431,A432:C$1199,3,FALSE)))</f>
        <v/>
      </c>
    </row>
    <row r="432" spans="1:3" x14ac:dyDescent="0.2">
      <c r="A432" s="5" t="e">
        <f>Pharmaceuticals!B432</f>
        <v>#REF!</v>
      </c>
      <c r="B432" s="5" t="str">
        <f>IF(Pharmaceuticals!G432&lt;&gt;"",Pharmaceuticals!G432,"")</f>
        <v/>
      </c>
      <c r="C432" s="5" t="str">
        <f>IF(B432="","",IF(ISERROR(FIND(B432,VLOOKUP(A432,A433:C$1199,3,FALSE))),CONCATENATE(B432,"; ",IFERROR(VLOOKUP(A432,A433:C$1199,3,FALSE),"")),VLOOKUP(A432,A433:C$1199,3,FALSE)))</f>
        <v/>
      </c>
    </row>
    <row r="433" spans="1:3" x14ac:dyDescent="0.2">
      <c r="A433" s="5" t="e">
        <f>Pharmaceuticals!B433</f>
        <v>#REF!</v>
      </c>
      <c r="B433" s="5" t="str">
        <f>IF(Pharmaceuticals!G433&lt;&gt;"",Pharmaceuticals!G433,"")</f>
        <v/>
      </c>
      <c r="C433" s="5" t="str">
        <f>IF(B433="","",IF(ISERROR(FIND(B433,VLOOKUP(A433,A434:C$1199,3,FALSE))),CONCATENATE(B433,"; ",IFERROR(VLOOKUP(A433,A434:C$1199,3,FALSE),"")),VLOOKUP(A433,A434:C$1199,3,FALSE)))</f>
        <v/>
      </c>
    </row>
    <row r="434" spans="1:3" x14ac:dyDescent="0.2">
      <c r="A434" s="5" t="e">
        <f>Pharmaceuticals!B434</f>
        <v>#REF!</v>
      </c>
      <c r="B434" s="5" t="str">
        <f>IF(Pharmaceuticals!G434&lt;&gt;"",Pharmaceuticals!G434,"")</f>
        <v/>
      </c>
      <c r="C434" s="5" t="str">
        <f>IF(B434="","",IF(ISERROR(FIND(B434,VLOOKUP(A434,A435:C$1199,3,FALSE))),CONCATENATE(B434,"; ",IFERROR(VLOOKUP(A434,A435:C$1199,3,FALSE),"")),VLOOKUP(A434,A435:C$1199,3,FALSE)))</f>
        <v/>
      </c>
    </row>
    <row r="435" spans="1:3" x14ac:dyDescent="0.2">
      <c r="A435" s="5" t="e">
        <f>Pharmaceuticals!B435</f>
        <v>#REF!</v>
      </c>
      <c r="B435" s="5" t="str">
        <f>IF(Pharmaceuticals!G435&lt;&gt;"",Pharmaceuticals!G435,"")</f>
        <v/>
      </c>
      <c r="C435" s="5" t="str">
        <f>IF(B435="","",IF(ISERROR(FIND(B435,VLOOKUP(A435,A436:C$1199,3,FALSE))),CONCATENATE(B435,"; ",IFERROR(VLOOKUP(A435,A436:C$1199,3,FALSE),"")),VLOOKUP(A435,A436:C$1199,3,FALSE)))</f>
        <v/>
      </c>
    </row>
    <row r="436" spans="1:3" x14ac:dyDescent="0.2">
      <c r="A436" s="5" t="e">
        <f>Pharmaceuticals!B436</f>
        <v>#REF!</v>
      </c>
      <c r="B436" s="5" t="str">
        <f>IF(Pharmaceuticals!G436&lt;&gt;"",Pharmaceuticals!G436,"")</f>
        <v/>
      </c>
      <c r="C436" s="5" t="str">
        <f>IF(B436="","",IF(ISERROR(FIND(B436,VLOOKUP(A436,A437:C$1199,3,FALSE))),CONCATENATE(B436,"; ",IFERROR(VLOOKUP(A436,A437:C$1199,3,FALSE),"")),VLOOKUP(A436,A437:C$1199,3,FALSE)))</f>
        <v/>
      </c>
    </row>
    <row r="437" spans="1:3" x14ac:dyDescent="0.2">
      <c r="A437" s="5" t="e">
        <f>Pharmaceuticals!B437</f>
        <v>#REF!</v>
      </c>
      <c r="B437" s="5" t="str">
        <f>IF(Pharmaceuticals!G437&lt;&gt;"",Pharmaceuticals!G437,"")</f>
        <v/>
      </c>
      <c r="C437" s="5" t="str">
        <f>IF(B437="","",IF(ISERROR(FIND(B437,VLOOKUP(A437,A438:C$1199,3,FALSE))),CONCATENATE(B437,"; ",IFERROR(VLOOKUP(A437,A438:C$1199,3,FALSE),"")),VLOOKUP(A437,A438:C$1199,3,FALSE)))</f>
        <v/>
      </c>
    </row>
    <row r="438" spans="1:3" x14ac:dyDescent="0.2">
      <c r="A438" s="5" t="e">
        <f>Pharmaceuticals!B438</f>
        <v>#REF!</v>
      </c>
      <c r="B438" s="5" t="str">
        <f>IF(Pharmaceuticals!G438&lt;&gt;"",Pharmaceuticals!G438,"")</f>
        <v/>
      </c>
      <c r="C438" s="5" t="str">
        <f>IF(B438="","",IF(ISERROR(FIND(B438,VLOOKUP(A438,A439:C$1199,3,FALSE))),CONCATENATE(B438,"; ",IFERROR(VLOOKUP(A438,A439:C$1199,3,FALSE),"")),VLOOKUP(A438,A439:C$1199,3,FALSE)))</f>
        <v/>
      </c>
    </row>
    <row r="439" spans="1:3" x14ac:dyDescent="0.2">
      <c r="A439" s="5" t="e">
        <f>Pharmaceuticals!B439</f>
        <v>#REF!</v>
      </c>
      <c r="B439" s="5" t="str">
        <f>IF(Pharmaceuticals!G439&lt;&gt;"",Pharmaceuticals!G439,"")</f>
        <v/>
      </c>
      <c r="C439" s="5" t="str">
        <f>IF(B439="","",IF(ISERROR(FIND(B439,VLOOKUP(A439,A440:C$1199,3,FALSE))),CONCATENATE(B439,"; ",IFERROR(VLOOKUP(A439,A440:C$1199,3,FALSE),"")),VLOOKUP(A439,A440:C$1199,3,FALSE)))</f>
        <v/>
      </c>
    </row>
    <row r="440" spans="1:3" x14ac:dyDescent="0.2">
      <c r="A440" s="5" t="e">
        <f>Pharmaceuticals!B440</f>
        <v>#REF!</v>
      </c>
      <c r="B440" s="5" t="str">
        <f>IF(Pharmaceuticals!G440&lt;&gt;"",Pharmaceuticals!G440,"")</f>
        <v/>
      </c>
      <c r="C440" s="5" t="str">
        <f>IF(B440="","",IF(ISERROR(FIND(B440,VLOOKUP(A440,A441:C$1199,3,FALSE))),CONCATENATE(B440,"; ",IFERROR(VLOOKUP(A440,A441:C$1199,3,FALSE),"")),VLOOKUP(A440,A441:C$1199,3,FALSE)))</f>
        <v/>
      </c>
    </row>
    <row r="441" spans="1:3" x14ac:dyDescent="0.2">
      <c r="A441" s="5" t="e">
        <f>Pharmaceuticals!B441</f>
        <v>#REF!</v>
      </c>
      <c r="B441" s="5" t="str">
        <f>IF(Pharmaceuticals!G441&lt;&gt;"",Pharmaceuticals!G441,"")</f>
        <v/>
      </c>
      <c r="C441" s="5" t="str">
        <f>IF(B441="","",IF(ISERROR(FIND(B441,VLOOKUP(A441,A442:C$1199,3,FALSE))),CONCATENATE(B441,"; ",IFERROR(VLOOKUP(A441,A442:C$1199,3,FALSE),"")),VLOOKUP(A441,A442:C$1199,3,FALSE)))</f>
        <v/>
      </c>
    </row>
    <row r="442" spans="1:3" x14ac:dyDescent="0.2">
      <c r="A442" s="5" t="e">
        <f>Pharmaceuticals!B442</f>
        <v>#REF!</v>
      </c>
      <c r="B442" s="5" t="str">
        <f>IF(Pharmaceuticals!G442&lt;&gt;"",Pharmaceuticals!G442,"")</f>
        <v/>
      </c>
      <c r="C442" s="5" t="str">
        <f>IF(B442="","",IF(ISERROR(FIND(B442,VLOOKUP(A442,A443:C$1199,3,FALSE))),CONCATENATE(B442,"; ",IFERROR(VLOOKUP(A442,A443:C$1199,3,FALSE),"")),VLOOKUP(A442,A443:C$1199,3,FALSE)))</f>
        <v/>
      </c>
    </row>
    <row r="443" spans="1:3" x14ac:dyDescent="0.2">
      <c r="A443" s="5" t="e">
        <f>Pharmaceuticals!B443</f>
        <v>#REF!</v>
      </c>
      <c r="B443" s="5" t="str">
        <f>IF(Pharmaceuticals!G443&lt;&gt;"",Pharmaceuticals!G443,"")</f>
        <v/>
      </c>
      <c r="C443" s="5" t="str">
        <f>IF(B443="","",IF(ISERROR(FIND(B443,VLOOKUP(A443,A444:C$1199,3,FALSE))),CONCATENATE(B443,"; ",IFERROR(VLOOKUP(A443,A444:C$1199,3,FALSE),"")),VLOOKUP(A443,A444:C$1199,3,FALSE)))</f>
        <v/>
      </c>
    </row>
    <row r="444" spans="1:3" x14ac:dyDescent="0.2">
      <c r="A444" s="5" t="e">
        <f>Pharmaceuticals!B444</f>
        <v>#REF!</v>
      </c>
      <c r="B444" s="5" t="str">
        <f>IF(Pharmaceuticals!G444&lt;&gt;"",Pharmaceuticals!G444,"")</f>
        <v/>
      </c>
      <c r="C444" s="5" t="str">
        <f>IF(B444="","",IF(ISERROR(FIND(B444,VLOOKUP(A444,A445:C$1199,3,FALSE))),CONCATENATE(B444,"; ",IFERROR(VLOOKUP(A444,A445:C$1199,3,FALSE),"")),VLOOKUP(A444,A445:C$1199,3,FALSE)))</f>
        <v/>
      </c>
    </row>
    <row r="445" spans="1:3" x14ac:dyDescent="0.2">
      <c r="A445" s="5" t="e">
        <f>Pharmaceuticals!B445</f>
        <v>#REF!</v>
      </c>
      <c r="B445" s="5" t="str">
        <f>IF(Pharmaceuticals!G445&lt;&gt;"",Pharmaceuticals!G445,"")</f>
        <v/>
      </c>
      <c r="C445" s="5" t="str">
        <f>IF(B445="","",IF(ISERROR(FIND(B445,VLOOKUP(A445,A446:C$1199,3,FALSE))),CONCATENATE(B445,"; ",IFERROR(VLOOKUP(A445,A446:C$1199,3,FALSE),"")),VLOOKUP(A445,A446:C$1199,3,FALSE)))</f>
        <v/>
      </c>
    </row>
    <row r="446" spans="1:3" x14ac:dyDescent="0.2">
      <c r="A446" s="5" t="e">
        <f>Pharmaceuticals!B446</f>
        <v>#REF!</v>
      </c>
      <c r="B446" s="5" t="str">
        <f>IF(Pharmaceuticals!G446&lt;&gt;"",Pharmaceuticals!G446,"")</f>
        <v/>
      </c>
      <c r="C446" s="5" t="str">
        <f>IF(B446="","",IF(ISERROR(FIND(B446,VLOOKUP(A446,A447:C$1199,3,FALSE))),CONCATENATE(B446,"; ",IFERROR(VLOOKUP(A446,A447:C$1199,3,FALSE),"")),VLOOKUP(A446,A447:C$1199,3,FALSE)))</f>
        <v/>
      </c>
    </row>
    <row r="447" spans="1:3" x14ac:dyDescent="0.2">
      <c r="A447" s="5" t="e">
        <f>Pharmaceuticals!B447</f>
        <v>#REF!</v>
      </c>
      <c r="B447" s="5" t="str">
        <f>IF(Pharmaceuticals!G447&lt;&gt;"",Pharmaceuticals!G447,"")</f>
        <v/>
      </c>
      <c r="C447" s="5" t="str">
        <f>IF(B447="","",IF(ISERROR(FIND(B447,VLOOKUP(A447,A448:C$1199,3,FALSE))),CONCATENATE(B447,"; ",IFERROR(VLOOKUP(A447,A448:C$1199,3,FALSE),"")),VLOOKUP(A447,A448:C$1199,3,FALSE)))</f>
        <v/>
      </c>
    </row>
    <row r="448" spans="1:3" x14ac:dyDescent="0.2">
      <c r="A448" s="5" t="e">
        <f>Pharmaceuticals!B448</f>
        <v>#REF!</v>
      </c>
      <c r="B448" s="5" t="str">
        <f>IF(Pharmaceuticals!G448&lt;&gt;"",Pharmaceuticals!G448,"")</f>
        <v/>
      </c>
      <c r="C448" s="5" t="str">
        <f>IF(B448="","",IF(ISERROR(FIND(B448,VLOOKUP(A448,A449:C$1199,3,FALSE))),CONCATENATE(B448,"; ",IFERROR(VLOOKUP(A448,A449:C$1199,3,FALSE),"")),VLOOKUP(A448,A449:C$1199,3,FALSE)))</f>
        <v/>
      </c>
    </row>
    <row r="449" spans="1:3" x14ac:dyDescent="0.2">
      <c r="A449" s="5" t="e">
        <f>Pharmaceuticals!B449</f>
        <v>#REF!</v>
      </c>
      <c r="B449" s="5" t="str">
        <f>IF(Pharmaceuticals!G449&lt;&gt;"",Pharmaceuticals!G449,"")</f>
        <v/>
      </c>
      <c r="C449" s="5" t="str">
        <f>IF(B449="","",IF(ISERROR(FIND(B449,VLOOKUP(A449,A450:C$1199,3,FALSE))),CONCATENATE(B449,"; ",IFERROR(VLOOKUP(A449,A450:C$1199,3,FALSE),"")),VLOOKUP(A449,A450:C$1199,3,FALSE)))</f>
        <v/>
      </c>
    </row>
    <row r="450" spans="1:3" x14ac:dyDescent="0.2">
      <c r="A450" s="5" t="e">
        <f>Pharmaceuticals!B450</f>
        <v>#REF!</v>
      </c>
      <c r="B450" s="5" t="str">
        <f>IF(Pharmaceuticals!G450&lt;&gt;"",Pharmaceuticals!G450,"")</f>
        <v/>
      </c>
      <c r="C450" s="5" t="str">
        <f>IF(B450="","",IF(ISERROR(FIND(B450,VLOOKUP(A450,A451:C$1199,3,FALSE))),CONCATENATE(B450,"; ",IFERROR(VLOOKUP(A450,A451:C$1199,3,FALSE),"")),VLOOKUP(A450,A451:C$1199,3,FALSE)))</f>
        <v/>
      </c>
    </row>
    <row r="451" spans="1:3" x14ac:dyDescent="0.2">
      <c r="A451" s="5" t="e">
        <f>Pharmaceuticals!B451</f>
        <v>#REF!</v>
      </c>
      <c r="B451" s="5" t="str">
        <f>IF(Pharmaceuticals!G451&lt;&gt;"",Pharmaceuticals!G451,"")</f>
        <v/>
      </c>
      <c r="C451" s="5" t="str">
        <f>IF(B451="","",IF(ISERROR(FIND(B451,VLOOKUP(A451,A452:C$1199,3,FALSE))),CONCATENATE(B451,"; ",IFERROR(VLOOKUP(A451,A452:C$1199,3,FALSE),"")),VLOOKUP(A451,A452:C$1199,3,FALSE)))</f>
        <v/>
      </c>
    </row>
    <row r="452" spans="1:3" x14ac:dyDescent="0.2">
      <c r="A452" s="5" t="e">
        <f>Pharmaceuticals!B452</f>
        <v>#REF!</v>
      </c>
      <c r="B452" s="5" t="str">
        <f>IF(Pharmaceuticals!G452&lt;&gt;"",Pharmaceuticals!G452,"")</f>
        <v/>
      </c>
      <c r="C452" s="5" t="str">
        <f>IF(B452="","",IF(ISERROR(FIND(B452,VLOOKUP(A452,A453:C$1199,3,FALSE))),CONCATENATE(B452,"; ",IFERROR(VLOOKUP(A452,A453:C$1199,3,FALSE),"")),VLOOKUP(A452,A453:C$1199,3,FALSE)))</f>
        <v/>
      </c>
    </row>
    <row r="453" spans="1:3" x14ac:dyDescent="0.2">
      <c r="A453" s="5" t="e">
        <f>Pharmaceuticals!B453</f>
        <v>#REF!</v>
      </c>
      <c r="B453" s="5" t="str">
        <f>IF(Pharmaceuticals!G453&lt;&gt;"",Pharmaceuticals!G453,"")</f>
        <v/>
      </c>
      <c r="C453" s="5" t="str">
        <f>IF(B453="","",IF(ISERROR(FIND(B453,VLOOKUP(A453,A454:C$1199,3,FALSE))),CONCATENATE(B453,"; ",IFERROR(VLOOKUP(A453,A454:C$1199,3,FALSE),"")),VLOOKUP(A453,A454:C$1199,3,FALSE)))</f>
        <v/>
      </c>
    </row>
    <row r="454" spans="1:3" x14ac:dyDescent="0.2">
      <c r="A454" s="5" t="e">
        <f>Pharmaceuticals!B454</f>
        <v>#REF!</v>
      </c>
      <c r="B454" s="5" t="str">
        <f>IF(Pharmaceuticals!G454&lt;&gt;"",Pharmaceuticals!G454,"")</f>
        <v/>
      </c>
      <c r="C454" s="5" t="str">
        <f>IF(B454="","",IF(ISERROR(FIND(B454,VLOOKUP(A454,A455:C$1199,3,FALSE))),CONCATENATE(B454,"; ",IFERROR(VLOOKUP(A454,A455:C$1199,3,FALSE),"")),VLOOKUP(A454,A455:C$1199,3,FALSE)))</f>
        <v/>
      </c>
    </row>
    <row r="455" spans="1:3" x14ac:dyDescent="0.2">
      <c r="A455" s="5" t="e">
        <f>Pharmaceuticals!B455</f>
        <v>#REF!</v>
      </c>
      <c r="B455" s="5" t="str">
        <f>IF(Pharmaceuticals!G455&lt;&gt;"",Pharmaceuticals!G455,"")</f>
        <v/>
      </c>
      <c r="C455" s="5" t="str">
        <f>IF(B455="","",IF(ISERROR(FIND(B455,VLOOKUP(A455,A456:C$1199,3,FALSE))),CONCATENATE(B455,"; ",IFERROR(VLOOKUP(A455,A456:C$1199,3,FALSE),"")),VLOOKUP(A455,A456:C$1199,3,FALSE)))</f>
        <v/>
      </c>
    </row>
    <row r="456" spans="1:3" x14ac:dyDescent="0.2">
      <c r="A456" s="5" t="e">
        <f>Pharmaceuticals!B456</f>
        <v>#REF!</v>
      </c>
      <c r="B456" s="5" t="str">
        <f>IF(Pharmaceuticals!G456&lt;&gt;"",Pharmaceuticals!G456,"")</f>
        <v/>
      </c>
      <c r="C456" s="5" t="str">
        <f>IF(B456="","",IF(ISERROR(FIND(B456,VLOOKUP(A456,A457:C$1199,3,FALSE))),CONCATENATE(B456,"; ",IFERROR(VLOOKUP(A456,A457:C$1199,3,FALSE),"")),VLOOKUP(A456,A457:C$1199,3,FALSE)))</f>
        <v/>
      </c>
    </row>
    <row r="457" spans="1:3" x14ac:dyDescent="0.2">
      <c r="A457" s="5" t="e">
        <f>Pharmaceuticals!B457</f>
        <v>#REF!</v>
      </c>
      <c r="B457" s="5" t="str">
        <f>IF(Pharmaceuticals!G457&lt;&gt;"",Pharmaceuticals!G457,"")</f>
        <v/>
      </c>
      <c r="C457" s="5" t="str">
        <f>IF(B457="","",IF(ISERROR(FIND(B457,VLOOKUP(A457,A458:C$1199,3,FALSE))),CONCATENATE(B457,"; ",IFERROR(VLOOKUP(A457,A458:C$1199,3,FALSE),"")),VLOOKUP(A457,A458:C$1199,3,FALSE)))</f>
        <v/>
      </c>
    </row>
    <row r="458" spans="1:3" x14ac:dyDescent="0.2">
      <c r="A458" s="5" t="e">
        <f>Pharmaceuticals!B458</f>
        <v>#REF!</v>
      </c>
      <c r="B458" s="5" t="str">
        <f>IF(Pharmaceuticals!G458&lt;&gt;"",Pharmaceuticals!G458,"")</f>
        <v/>
      </c>
      <c r="C458" s="5" t="str">
        <f>IF(B458="","",IF(ISERROR(FIND(B458,VLOOKUP(A458,A459:C$1199,3,FALSE))),CONCATENATE(B458,"; ",IFERROR(VLOOKUP(A458,A459:C$1199,3,FALSE),"")),VLOOKUP(A458,A459:C$1199,3,FALSE)))</f>
        <v/>
      </c>
    </row>
    <row r="459" spans="1:3" x14ac:dyDescent="0.2">
      <c r="A459" s="5" t="e">
        <f>Pharmaceuticals!B459</f>
        <v>#REF!</v>
      </c>
      <c r="B459" s="5" t="str">
        <f>IF(Pharmaceuticals!G459&lt;&gt;"",Pharmaceuticals!G459,"")</f>
        <v/>
      </c>
      <c r="C459" s="5" t="str">
        <f>IF(B459="","",IF(ISERROR(FIND(B459,VLOOKUP(A459,A460:C$1199,3,FALSE))),CONCATENATE(B459,"; ",IFERROR(VLOOKUP(A459,A460:C$1199,3,FALSE),"")),VLOOKUP(A459,A460:C$1199,3,FALSE)))</f>
        <v/>
      </c>
    </row>
    <row r="460" spans="1:3" x14ac:dyDescent="0.2">
      <c r="A460" s="5" t="e">
        <f>Pharmaceuticals!B460</f>
        <v>#REF!</v>
      </c>
      <c r="B460" s="5" t="str">
        <f>IF(Pharmaceuticals!G460&lt;&gt;"",Pharmaceuticals!G460,"")</f>
        <v/>
      </c>
      <c r="C460" s="5" t="str">
        <f>IF(B460="","",IF(ISERROR(FIND(B460,VLOOKUP(A460,A461:C$1199,3,FALSE))),CONCATENATE(B460,"; ",IFERROR(VLOOKUP(A460,A461:C$1199,3,FALSE),"")),VLOOKUP(A460,A461:C$1199,3,FALSE)))</f>
        <v/>
      </c>
    </row>
    <row r="461" spans="1:3" x14ac:dyDescent="0.2">
      <c r="A461" s="5" t="e">
        <f>Pharmaceuticals!B461</f>
        <v>#REF!</v>
      </c>
      <c r="B461" s="5" t="str">
        <f>IF(Pharmaceuticals!G461&lt;&gt;"",Pharmaceuticals!G461,"")</f>
        <v/>
      </c>
      <c r="C461" s="5" t="str">
        <f>IF(B461="","",IF(ISERROR(FIND(B461,VLOOKUP(A461,A462:C$1199,3,FALSE))),CONCATENATE(B461,"; ",IFERROR(VLOOKUP(A461,A462:C$1199,3,FALSE),"")),VLOOKUP(A461,A462:C$1199,3,FALSE)))</f>
        <v/>
      </c>
    </row>
    <row r="462" spans="1:3" x14ac:dyDescent="0.2">
      <c r="A462" s="5" t="e">
        <f>Pharmaceuticals!B462</f>
        <v>#REF!</v>
      </c>
      <c r="B462" s="5" t="str">
        <f>IF(Pharmaceuticals!G462&lt;&gt;"",Pharmaceuticals!G462,"")</f>
        <v/>
      </c>
      <c r="C462" s="5" t="str">
        <f>IF(B462="","",IF(ISERROR(FIND(B462,VLOOKUP(A462,A463:C$1199,3,FALSE))),CONCATENATE(B462,"; ",IFERROR(VLOOKUP(A462,A463:C$1199,3,FALSE),"")),VLOOKUP(A462,A463:C$1199,3,FALSE)))</f>
        <v/>
      </c>
    </row>
    <row r="463" spans="1:3" x14ac:dyDescent="0.2">
      <c r="A463" s="5" t="e">
        <f>Pharmaceuticals!B463</f>
        <v>#REF!</v>
      </c>
      <c r="B463" s="5" t="str">
        <f>IF(Pharmaceuticals!G463&lt;&gt;"",Pharmaceuticals!G463,"")</f>
        <v/>
      </c>
      <c r="C463" s="5" t="str">
        <f>IF(B463="","",IF(ISERROR(FIND(B463,VLOOKUP(A463,A464:C$1199,3,FALSE))),CONCATENATE(B463,"; ",IFERROR(VLOOKUP(A463,A464:C$1199,3,FALSE),"")),VLOOKUP(A463,A464:C$1199,3,FALSE)))</f>
        <v/>
      </c>
    </row>
    <row r="464" spans="1:3" x14ac:dyDescent="0.2">
      <c r="A464" s="5" t="e">
        <f>Pharmaceuticals!B464</f>
        <v>#REF!</v>
      </c>
      <c r="B464" s="5" t="str">
        <f>IF(Pharmaceuticals!G464&lt;&gt;"",Pharmaceuticals!G464,"")</f>
        <v/>
      </c>
      <c r="C464" s="5" t="str">
        <f>IF(B464="","",IF(ISERROR(FIND(B464,VLOOKUP(A464,A465:C$1199,3,FALSE))),CONCATENATE(B464,"; ",IFERROR(VLOOKUP(A464,A465:C$1199,3,FALSE),"")),VLOOKUP(A464,A465:C$1199,3,FALSE)))</f>
        <v/>
      </c>
    </row>
    <row r="465" spans="1:3" x14ac:dyDescent="0.2">
      <c r="A465" s="5" t="e">
        <f>Pharmaceuticals!B465</f>
        <v>#REF!</v>
      </c>
      <c r="B465" s="5" t="str">
        <f>IF(Pharmaceuticals!G465&lt;&gt;"",Pharmaceuticals!G465,"")</f>
        <v/>
      </c>
      <c r="C465" s="5" t="str">
        <f>IF(B465="","",IF(ISERROR(FIND(B465,VLOOKUP(A465,A466:C$1199,3,FALSE))),CONCATENATE(B465,"; ",IFERROR(VLOOKUP(A465,A466:C$1199,3,FALSE),"")),VLOOKUP(A465,A466:C$1199,3,FALSE)))</f>
        <v/>
      </c>
    </row>
    <row r="466" spans="1:3" x14ac:dyDescent="0.2">
      <c r="A466" s="5" t="e">
        <f>Pharmaceuticals!B466</f>
        <v>#REF!</v>
      </c>
      <c r="B466" s="5" t="str">
        <f>IF(Pharmaceuticals!G466&lt;&gt;"",Pharmaceuticals!G466,"")</f>
        <v/>
      </c>
      <c r="C466" s="5" t="str">
        <f>IF(B466="","",IF(ISERROR(FIND(B466,VLOOKUP(A466,A467:C$1199,3,FALSE))),CONCATENATE(B466,"; ",IFERROR(VLOOKUP(A466,A467:C$1199,3,FALSE),"")),VLOOKUP(A466,A467:C$1199,3,FALSE)))</f>
        <v/>
      </c>
    </row>
    <row r="467" spans="1:3" x14ac:dyDescent="0.2">
      <c r="A467" s="5" t="e">
        <f>Pharmaceuticals!B467</f>
        <v>#REF!</v>
      </c>
      <c r="B467" s="5" t="str">
        <f>IF(Pharmaceuticals!G467&lt;&gt;"",Pharmaceuticals!G467,"")</f>
        <v/>
      </c>
      <c r="C467" s="5" t="str">
        <f>IF(B467="","",IF(ISERROR(FIND(B467,VLOOKUP(A467,A468:C$1199,3,FALSE))),CONCATENATE(B467,"; ",IFERROR(VLOOKUP(A467,A468:C$1199,3,FALSE),"")),VLOOKUP(A467,A468:C$1199,3,FALSE)))</f>
        <v/>
      </c>
    </row>
    <row r="468" spans="1:3" x14ac:dyDescent="0.2">
      <c r="A468" s="5" t="e">
        <f>Pharmaceuticals!B468</f>
        <v>#REF!</v>
      </c>
      <c r="B468" s="5" t="str">
        <f>IF(Pharmaceuticals!G468&lt;&gt;"",Pharmaceuticals!G468,"")</f>
        <v/>
      </c>
      <c r="C468" s="5" t="str">
        <f>IF(B468="","",IF(ISERROR(FIND(B468,VLOOKUP(A468,A469:C$1199,3,FALSE))),CONCATENATE(B468,"; ",IFERROR(VLOOKUP(A468,A469:C$1199,3,FALSE),"")),VLOOKUP(A468,A469:C$1199,3,FALSE)))</f>
        <v/>
      </c>
    </row>
    <row r="469" spans="1:3" x14ac:dyDescent="0.2">
      <c r="A469" s="5" t="e">
        <f>Pharmaceuticals!B469</f>
        <v>#REF!</v>
      </c>
      <c r="B469" s="5" t="str">
        <f>IF(Pharmaceuticals!G469&lt;&gt;"",Pharmaceuticals!G469,"")</f>
        <v/>
      </c>
      <c r="C469" s="5" t="str">
        <f>IF(B469="","",IF(ISERROR(FIND(B469,VLOOKUP(A469,A470:C$1199,3,FALSE))),CONCATENATE(B469,"; ",IFERROR(VLOOKUP(A469,A470:C$1199,3,FALSE),"")),VLOOKUP(A469,A470:C$1199,3,FALSE)))</f>
        <v/>
      </c>
    </row>
    <row r="470" spans="1:3" x14ac:dyDescent="0.2">
      <c r="A470" s="5" t="e">
        <f>Pharmaceuticals!B470</f>
        <v>#REF!</v>
      </c>
      <c r="B470" s="5" t="str">
        <f>IF(Pharmaceuticals!G470&lt;&gt;"",Pharmaceuticals!G470,"")</f>
        <v/>
      </c>
      <c r="C470" s="5" t="str">
        <f>IF(B470="","",IF(ISERROR(FIND(B470,VLOOKUP(A470,A471:C$1199,3,FALSE))),CONCATENATE(B470,"; ",IFERROR(VLOOKUP(A470,A471:C$1199,3,FALSE),"")),VLOOKUP(A470,A471:C$1199,3,FALSE)))</f>
        <v/>
      </c>
    </row>
    <row r="471" spans="1:3" x14ac:dyDescent="0.2">
      <c r="A471" s="5" t="e">
        <f>Pharmaceuticals!B471</f>
        <v>#REF!</v>
      </c>
      <c r="B471" s="5" t="str">
        <f>IF(Pharmaceuticals!G471&lt;&gt;"",Pharmaceuticals!G471,"")</f>
        <v/>
      </c>
      <c r="C471" s="5" t="str">
        <f>IF(B471="","",IF(ISERROR(FIND(B471,VLOOKUP(A471,A472:C$1199,3,FALSE))),CONCATENATE(B471,"; ",IFERROR(VLOOKUP(A471,A472:C$1199,3,FALSE),"")),VLOOKUP(A471,A472:C$1199,3,FALSE)))</f>
        <v/>
      </c>
    </row>
    <row r="472" spans="1:3" x14ac:dyDescent="0.2">
      <c r="A472" s="5" t="e">
        <f>Pharmaceuticals!B472</f>
        <v>#REF!</v>
      </c>
      <c r="B472" s="5" t="str">
        <f>IF(Pharmaceuticals!G472&lt;&gt;"",Pharmaceuticals!G472,"")</f>
        <v/>
      </c>
      <c r="C472" s="5" t="str">
        <f>IF(B472="","",IF(ISERROR(FIND(B472,VLOOKUP(A472,A473:C$1199,3,FALSE))),CONCATENATE(B472,"; ",IFERROR(VLOOKUP(A472,A473:C$1199,3,FALSE),"")),VLOOKUP(A472,A473:C$1199,3,FALSE)))</f>
        <v/>
      </c>
    </row>
    <row r="473" spans="1:3" x14ac:dyDescent="0.2">
      <c r="A473" s="5" t="e">
        <f>Pharmaceuticals!B473</f>
        <v>#REF!</v>
      </c>
      <c r="B473" s="5" t="str">
        <f>IF(Pharmaceuticals!G473&lt;&gt;"",Pharmaceuticals!G473,"")</f>
        <v/>
      </c>
      <c r="C473" s="5" t="str">
        <f>IF(B473="","",IF(ISERROR(FIND(B473,VLOOKUP(A473,A474:C$1199,3,FALSE))),CONCATENATE(B473,"; ",IFERROR(VLOOKUP(A473,A474:C$1199,3,FALSE),"")),VLOOKUP(A473,A474:C$1199,3,FALSE)))</f>
        <v/>
      </c>
    </row>
    <row r="474" spans="1:3" x14ac:dyDescent="0.2">
      <c r="A474" s="5" t="e">
        <f>Pharmaceuticals!B474</f>
        <v>#REF!</v>
      </c>
      <c r="B474" s="5" t="str">
        <f>IF(Pharmaceuticals!G474&lt;&gt;"",Pharmaceuticals!G474,"")</f>
        <v/>
      </c>
      <c r="C474" s="5" t="str">
        <f>IF(B474="","",IF(ISERROR(FIND(B474,VLOOKUP(A474,A475:C$1199,3,FALSE))),CONCATENATE(B474,"; ",IFERROR(VLOOKUP(A474,A475:C$1199,3,FALSE),"")),VLOOKUP(A474,A475:C$1199,3,FALSE)))</f>
        <v/>
      </c>
    </row>
    <row r="475" spans="1:3" x14ac:dyDescent="0.2">
      <c r="A475" s="5" t="e">
        <f>Pharmaceuticals!B475</f>
        <v>#REF!</v>
      </c>
      <c r="B475" s="5" t="str">
        <f>IF(Pharmaceuticals!G475&lt;&gt;"",Pharmaceuticals!G475,"")</f>
        <v/>
      </c>
      <c r="C475" s="5" t="str">
        <f>IF(B475="","",IF(ISERROR(FIND(B475,VLOOKUP(A475,A476:C$1199,3,FALSE))),CONCATENATE(B475,"; ",IFERROR(VLOOKUP(A475,A476:C$1199,3,FALSE),"")),VLOOKUP(A475,A476:C$1199,3,FALSE)))</f>
        <v/>
      </c>
    </row>
    <row r="476" spans="1:3" x14ac:dyDescent="0.2">
      <c r="A476" s="5" t="e">
        <f>Pharmaceuticals!B476</f>
        <v>#REF!</v>
      </c>
      <c r="B476" s="5" t="str">
        <f>IF(Pharmaceuticals!G476&lt;&gt;"",Pharmaceuticals!G476,"")</f>
        <v/>
      </c>
      <c r="C476" s="5" t="str">
        <f>IF(B476="","",IF(ISERROR(FIND(B476,VLOOKUP(A476,A477:C$1199,3,FALSE))),CONCATENATE(B476,"; ",IFERROR(VLOOKUP(A476,A477:C$1199,3,FALSE),"")),VLOOKUP(A476,A477:C$1199,3,FALSE)))</f>
        <v/>
      </c>
    </row>
    <row r="477" spans="1:3" x14ac:dyDescent="0.2">
      <c r="A477" s="5" t="e">
        <f>Pharmaceuticals!B477</f>
        <v>#REF!</v>
      </c>
      <c r="B477" s="5" t="str">
        <f>IF(Pharmaceuticals!G477&lt;&gt;"",Pharmaceuticals!G477,"")</f>
        <v/>
      </c>
      <c r="C477" s="5" t="str">
        <f>IF(B477="","",IF(ISERROR(FIND(B477,VLOOKUP(A477,A478:C$1199,3,FALSE))),CONCATENATE(B477,"; ",IFERROR(VLOOKUP(A477,A478:C$1199,3,FALSE),"")),VLOOKUP(A477,A478:C$1199,3,FALSE)))</f>
        <v/>
      </c>
    </row>
    <row r="478" spans="1:3" x14ac:dyDescent="0.2">
      <c r="A478" s="5" t="e">
        <f>Pharmaceuticals!B478</f>
        <v>#REF!</v>
      </c>
      <c r="B478" s="5" t="str">
        <f>IF(Pharmaceuticals!G478&lt;&gt;"",Pharmaceuticals!G478,"")</f>
        <v/>
      </c>
      <c r="C478" s="5" t="str">
        <f>IF(B478="","",IF(ISERROR(FIND(B478,VLOOKUP(A478,A479:C$1199,3,FALSE))),CONCATENATE(B478,"; ",IFERROR(VLOOKUP(A478,A479:C$1199,3,FALSE),"")),VLOOKUP(A478,A479:C$1199,3,FALSE)))</f>
        <v/>
      </c>
    </row>
    <row r="479" spans="1:3" x14ac:dyDescent="0.2">
      <c r="A479" s="5" t="e">
        <f>Pharmaceuticals!B479</f>
        <v>#REF!</v>
      </c>
      <c r="B479" s="5" t="str">
        <f>IF(Pharmaceuticals!G479&lt;&gt;"",Pharmaceuticals!G479,"")</f>
        <v/>
      </c>
      <c r="C479" s="5" t="str">
        <f>IF(B479="","",IF(ISERROR(FIND(B479,VLOOKUP(A479,A480:C$1199,3,FALSE))),CONCATENATE(B479,"; ",IFERROR(VLOOKUP(A479,A480:C$1199,3,FALSE),"")),VLOOKUP(A479,A480:C$1199,3,FALSE)))</f>
        <v/>
      </c>
    </row>
    <row r="480" spans="1:3" x14ac:dyDescent="0.2">
      <c r="A480" s="5" t="e">
        <f>Pharmaceuticals!B480</f>
        <v>#REF!</v>
      </c>
      <c r="B480" s="5" t="str">
        <f>IF(Pharmaceuticals!G480&lt;&gt;"",Pharmaceuticals!G480,"")</f>
        <v/>
      </c>
      <c r="C480" s="5" t="str">
        <f>IF(B480="","",IF(ISERROR(FIND(B480,VLOOKUP(A480,A481:C$1199,3,FALSE))),CONCATENATE(B480,"; ",IFERROR(VLOOKUP(A480,A481:C$1199,3,FALSE),"")),VLOOKUP(A480,A481:C$1199,3,FALSE)))</f>
        <v/>
      </c>
    </row>
    <row r="481" spans="1:3" x14ac:dyDescent="0.2">
      <c r="A481" s="5" t="e">
        <f>Pharmaceuticals!B481</f>
        <v>#REF!</v>
      </c>
      <c r="B481" s="5" t="str">
        <f>IF(Pharmaceuticals!G481&lt;&gt;"",Pharmaceuticals!G481,"")</f>
        <v/>
      </c>
      <c r="C481" s="5" t="str">
        <f>IF(B481="","",IF(ISERROR(FIND(B481,VLOOKUP(A481,A482:C$1199,3,FALSE))),CONCATENATE(B481,"; ",IFERROR(VLOOKUP(A481,A482:C$1199,3,FALSE),"")),VLOOKUP(A481,A482:C$1199,3,FALSE)))</f>
        <v/>
      </c>
    </row>
    <row r="482" spans="1:3" x14ac:dyDescent="0.2">
      <c r="A482" s="5" t="e">
        <f>Pharmaceuticals!B482</f>
        <v>#REF!</v>
      </c>
      <c r="B482" s="5" t="str">
        <f>IF(Pharmaceuticals!G482&lt;&gt;"",Pharmaceuticals!G482,"")</f>
        <v/>
      </c>
      <c r="C482" s="5" t="str">
        <f>IF(B482="","",IF(ISERROR(FIND(B482,VLOOKUP(A482,A483:C$1199,3,FALSE))),CONCATENATE(B482,"; ",IFERROR(VLOOKUP(A482,A483:C$1199,3,FALSE),"")),VLOOKUP(A482,A483:C$1199,3,FALSE)))</f>
        <v/>
      </c>
    </row>
    <row r="483" spans="1:3" x14ac:dyDescent="0.2">
      <c r="A483" s="5" t="e">
        <f>Pharmaceuticals!B483</f>
        <v>#REF!</v>
      </c>
      <c r="B483" s="5" t="str">
        <f>IF(Pharmaceuticals!G483&lt;&gt;"",Pharmaceuticals!G483,"")</f>
        <v/>
      </c>
      <c r="C483" s="5" t="str">
        <f>IF(B483="","",IF(ISERROR(FIND(B483,VLOOKUP(A483,A484:C$1199,3,FALSE))),CONCATENATE(B483,"; ",IFERROR(VLOOKUP(A483,A484:C$1199,3,FALSE),"")),VLOOKUP(A483,A484:C$1199,3,FALSE)))</f>
        <v/>
      </c>
    </row>
    <row r="484" spans="1:3" x14ac:dyDescent="0.2">
      <c r="A484" s="5" t="e">
        <f>Pharmaceuticals!B484</f>
        <v>#REF!</v>
      </c>
      <c r="B484" s="5" t="str">
        <f>IF(Pharmaceuticals!G484&lt;&gt;"",Pharmaceuticals!G484,"")</f>
        <v/>
      </c>
      <c r="C484" s="5" t="str">
        <f>IF(B484="","",IF(ISERROR(FIND(B484,VLOOKUP(A484,A485:C$1199,3,FALSE))),CONCATENATE(B484,"; ",IFERROR(VLOOKUP(A484,A485:C$1199,3,FALSE),"")),VLOOKUP(A484,A485:C$1199,3,FALSE)))</f>
        <v/>
      </c>
    </row>
    <row r="485" spans="1:3" x14ac:dyDescent="0.2">
      <c r="A485" s="5" t="e">
        <f>Pharmaceuticals!B485</f>
        <v>#REF!</v>
      </c>
      <c r="B485" s="5" t="str">
        <f>IF(Pharmaceuticals!G485&lt;&gt;"",Pharmaceuticals!G485,"")</f>
        <v/>
      </c>
      <c r="C485" s="5" t="str">
        <f>IF(B485="","",IF(ISERROR(FIND(B485,VLOOKUP(A485,A486:C$1199,3,FALSE))),CONCATENATE(B485,"; ",IFERROR(VLOOKUP(A485,A486:C$1199,3,FALSE),"")),VLOOKUP(A485,A486:C$1199,3,FALSE)))</f>
        <v/>
      </c>
    </row>
    <row r="486" spans="1:3" x14ac:dyDescent="0.2">
      <c r="A486" s="5" t="e">
        <f>Pharmaceuticals!B486</f>
        <v>#REF!</v>
      </c>
      <c r="B486" s="5" t="str">
        <f>IF(Pharmaceuticals!G486&lt;&gt;"",Pharmaceuticals!G486,"")</f>
        <v/>
      </c>
      <c r="C486" s="5" t="str">
        <f>IF(B486="","",IF(ISERROR(FIND(B486,VLOOKUP(A486,A487:C$1199,3,FALSE))),CONCATENATE(B486,"; ",IFERROR(VLOOKUP(A486,A487:C$1199,3,FALSE),"")),VLOOKUP(A486,A487:C$1199,3,FALSE)))</f>
        <v/>
      </c>
    </row>
    <row r="487" spans="1:3" x14ac:dyDescent="0.2">
      <c r="A487" s="5" t="e">
        <f>Pharmaceuticals!B487</f>
        <v>#REF!</v>
      </c>
      <c r="B487" s="5" t="str">
        <f>IF(Pharmaceuticals!G487&lt;&gt;"",Pharmaceuticals!G487,"")</f>
        <v/>
      </c>
      <c r="C487" s="5" t="str">
        <f>IF(B487="","",IF(ISERROR(FIND(B487,VLOOKUP(A487,A488:C$1199,3,FALSE))),CONCATENATE(B487,"; ",IFERROR(VLOOKUP(A487,A488:C$1199,3,FALSE),"")),VLOOKUP(A487,A488:C$1199,3,FALSE)))</f>
        <v/>
      </c>
    </row>
    <row r="488" spans="1:3" x14ac:dyDescent="0.2">
      <c r="A488" s="5" t="e">
        <f>Pharmaceuticals!B488</f>
        <v>#REF!</v>
      </c>
      <c r="B488" s="5" t="str">
        <f>IF(Pharmaceuticals!G488&lt;&gt;"",Pharmaceuticals!G488,"")</f>
        <v/>
      </c>
      <c r="C488" s="5" t="str">
        <f>IF(B488="","",IF(ISERROR(FIND(B488,VLOOKUP(A488,A489:C$1199,3,FALSE))),CONCATENATE(B488,"; ",IFERROR(VLOOKUP(A488,A489:C$1199,3,FALSE),"")),VLOOKUP(A488,A489:C$1199,3,FALSE)))</f>
        <v/>
      </c>
    </row>
    <row r="489" spans="1:3" x14ac:dyDescent="0.2">
      <c r="A489" s="5" t="e">
        <f>Pharmaceuticals!B489</f>
        <v>#REF!</v>
      </c>
      <c r="B489" s="5" t="str">
        <f>IF(Pharmaceuticals!G489&lt;&gt;"",Pharmaceuticals!G489,"")</f>
        <v/>
      </c>
      <c r="C489" s="5" t="str">
        <f>IF(B489="","",IF(ISERROR(FIND(B489,VLOOKUP(A489,A490:C$1199,3,FALSE))),CONCATENATE(B489,"; ",IFERROR(VLOOKUP(A489,A490:C$1199,3,FALSE),"")),VLOOKUP(A489,A490:C$1199,3,FALSE)))</f>
        <v/>
      </c>
    </row>
    <row r="490" spans="1:3" x14ac:dyDescent="0.2">
      <c r="A490" s="5" t="e">
        <f>Pharmaceuticals!B490</f>
        <v>#REF!</v>
      </c>
      <c r="B490" s="5" t="str">
        <f>IF(Pharmaceuticals!G490&lt;&gt;"",Pharmaceuticals!G490,"")</f>
        <v/>
      </c>
      <c r="C490" s="5" t="str">
        <f>IF(B490="","",IF(ISERROR(FIND(B490,VLOOKUP(A490,A491:C$1199,3,FALSE))),CONCATENATE(B490,"; ",IFERROR(VLOOKUP(A490,A491:C$1199,3,FALSE),"")),VLOOKUP(A490,A491:C$1199,3,FALSE)))</f>
        <v/>
      </c>
    </row>
    <row r="491" spans="1:3" x14ac:dyDescent="0.2">
      <c r="A491" s="5" t="e">
        <f>Pharmaceuticals!B491</f>
        <v>#REF!</v>
      </c>
      <c r="B491" s="5" t="str">
        <f>IF(Pharmaceuticals!G491&lt;&gt;"",Pharmaceuticals!G491,"")</f>
        <v/>
      </c>
      <c r="C491" s="5" t="str">
        <f>IF(B491="","",IF(ISERROR(FIND(B491,VLOOKUP(A491,A492:C$1199,3,FALSE))),CONCATENATE(B491,"; ",IFERROR(VLOOKUP(A491,A492:C$1199,3,FALSE),"")),VLOOKUP(A491,A492:C$1199,3,FALSE)))</f>
        <v/>
      </c>
    </row>
    <row r="492" spans="1:3" x14ac:dyDescent="0.2">
      <c r="A492" s="5" t="e">
        <f>Pharmaceuticals!B492</f>
        <v>#REF!</v>
      </c>
      <c r="B492" s="5" t="str">
        <f>IF(Pharmaceuticals!G492&lt;&gt;"",Pharmaceuticals!G492,"")</f>
        <v/>
      </c>
      <c r="C492" s="5" t="str">
        <f>IF(B492="","",IF(ISERROR(FIND(B492,VLOOKUP(A492,A493:C$1199,3,FALSE))),CONCATENATE(B492,"; ",IFERROR(VLOOKUP(A492,A493:C$1199,3,FALSE),"")),VLOOKUP(A492,A493:C$1199,3,FALSE)))</f>
        <v/>
      </c>
    </row>
    <row r="493" spans="1:3" x14ac:dyDescent="0.2">
      <c r="A493" s="5" t="e">
        <f>Pharmaceuticals!B493</f>
        <v>#REF!</v>
      </c>
      <c r="B493" s="5" t="str">
        <f>IF(Pharmaceuticals!G493&lt;&gt;"",Pharmaceuticals!G493,"")</f>
        <v/>
      </c>
      <c r="C493" s="5" t="str">
        <f>IF(B493="","",IF(ISERROR(FIND(B493,VLOOKUP(A493,A494:C$1199,3,FALSE))),CONCATENATE(B493,"; ",IFERROR(VLOOKUP(A493,A494:C$1199,3,FALSE),"")),VLOOKUP(A493,A494:C$1199,3,FALSE)))</f>
        <v/>
      </c>
    </row>
    <row r="494" spans="1:3" x14ac:dyDescent="0.2">
      <c r="A494" s="5" t="e">
        <f>Pharmaceuticals!B494</f>
        <v>#REF!</v>
      </c>
      <c r="B494" s="5" t="str">
        <f>IF(Pharmaceuticals!G494&lt;&gt;"",Pharmaceuticals!G494,"")</f>
        <v/>
      </c>
      <c r="C494" s="5" t="str">
        <f>IF(B494="","",IF(ISERROR(FIND(B494,VLOOKUP(A494,A495:C$1199,3,FALSE))),CONCATENATE(B494,"; ",IFERROR(VLOOKUP(A494,A495:C$1199,3,FALSE),"")),VLOOKUP(A494,A495:C$1199,3,FALSE)))</f>
        <v/>
      </c>
    </row>
    <row r="495" spans="1:3" x14ac:dyDescent="0.2">
      <c r="A495" s="5" t="e">
        <f>Pharmaceuticals!B495</f>
        <v>#REF!</v>
      </c>
      <c r="B495" s="5" t="str">
        <f>IF(Pharmaceuticals!G495&lt;&gt;"",Pharmaceuticals!G495,"")</f>
        <v/>
      </c>
      <c r="C495" s="5" t="str">
        <f>IF(B495="","",IF(ISERROR(FIND(B495,VLOOKUP(A495,A496:C$1199,3,FALSE))),CONCATENATE(B495,"; ",IFERROR(VLOOKUP(A495,A496:C$1199,3,FALSE),"")),VLOOKUP(A495,A496:C$1199,3,FALSE)))</f>
        <v/>
      </c>
    </row>
    <row r="496" spans="1:3" x14ac:dyDescent="0.2">
      <c r="A496" s="5" t="e">
        <f>Pharmaceuticals!B496</f>
        <v>#REF!</v>
      </c>
      <c r="B496" s="5" t="str">
        <f>IF(Pharmaceuticals!G496&lt;&gt;"",Pharmaceuticals!G496,"")</f>
        <v/>
      </c>
      <c r="C496" s="5" t="str">
        <f>IF(B496="","",IF(ISERROR(FIND(B496,VLOOKUP(A496,A497:C$1199,3,FALSE))),CONCATENATE(B496,"; ",IFERROR(VLOOKUP(A496,A497:C$1199,3,FALSE),"")),VLOOKUP(A496,A497:C$1199,3,FALSE)))</f>
        <v/>
      </c>
    </row>
    <row r="497" spans="1:3" x14ac:dyDescent="0.2">
      <c r="A497" s="5" t="e">
        <f>Pharmaceuticals!B497</f>
        <v>#REF!</v>
      </c>
      <c r="B497" s="5" t="str">
        <f>IF(Pharmaceuticals!G497&lt;&gt;"",Pharmaceuticals!G497,"")</f>
        <v/>
      </c>
      <c r="C497" s="5" t="str">
        <f>IF(B497="","",IF(ISERROR(FIND(B497,VLOOKUP(A497,A498:C$1199,3,FALSE))),CONCATENATE(B497,"; ",IFERROR(VLOOKUP(A497,A498:C$1199,3,FALSE),"")),VLOOKUP(A497,A498:C$1199,3,FALSE)))</f>
        <v/>
      </c>
    </row>
    <row r="498" spans="1:3" x14ac:dyDescent="0.2">
      <c r="A498" s="5" t="e">
        <f>Pharmaceuticals!B498</f>
        <v>#REF!</v>
      </c>
      <c r="B498" s="5" t="str">
        <f>IF(Pharmaceuticals!G498&lt;&gt;"",Pharmaceuticals!G498,"")</f>
        <v/>
      </c>
      <c r="C498" s="5" t="str">
        <f>IF(B498="","",IF(ISERROR(FIND(B498,VLOOKUP(A498,A499:C$1199,3,FALSE))),CONCATENATE(B498,"; ",IFERROR(VLOOKUP(A498,A499:C$1199,3,FALSE),"")),VLOOKUP(A498,A499:C$1199,3,FALSE)))</f>
        <v/>
      </c>
    </row>
    <row r="499" spans="1:3" x14ac:dyDescent="0.2">
      <c r="A499" s="5" t="e">
        <f>Pharmaceuticals!B499</f>
        <v>#REF!</v>
      </c>
      <c r="B499" s="5" t="str">
        <f>IF(Pharmaceuticals!G499&lt;&gt;"",Pharmaceuticals!G499,"")</f>
        <v/>
      </c>
      <c r="C499" s="5" t="str">
        <f>IF(B499="","",IF(ISERROR(FIND(B499,VLOOKUP(A499,A500:C$1199,3,FALSE))),CONCATENATE(B499,"; ",IFERROR(VLOOKUP(A499,A500:C$1199,3,FALSE),"")),VLOOKUP(A499,A500:C$1199,3,FALSE)))</f>
        <v/>
      </c>
    </row>
    <row r="500" spans="1:3" x14ac:dyDescent="0.2">
      <c r="A500" s="5" t="e">
        <f>Pharmaceuticals!B500</f>
        <v>#REF!</v>
      </c>
      <c r="B500" s="5" t="str">
        <f>IF(Pharmaceuticals!G500&lt;&gt;"",Pharmaceuticals!G500,"")</f>
        <v/>
      </c>
      <c r="C500" s="5" t="str">
        <f>IF(B500="","",IF(ISERROR(FIND(B500,VLOOKUP(A500,A501:C$1199,3,FALSE))),CONCATENATE(B500,"; ",IFERROR(VLOOKUP(A500,A501:C$1199,3,FALSE),"")),VLOOKUP(A500,A501:C$1199,3,FALSE)))</f>
        <v/>
      </c>
    </row>
    <row r="501" spans="1:3" x14ac:dyDescent="0.2">
      <c r="A501" s="5" t="e">
        <f>Pharmaceuticals!B501</f>
        <v>#REF!</v>
      </c>
      <c r="B501" s="5" t="str">
        <f>IF(Pharmaceuticals!G501&lt;&gt;"",Pharmaceuticals!G501,"")</f>
        <v/>
      </c>
      <c r="C501" s="5" t="str">
        <f>IF(B501="","",IF(ISERROR(FIND(B501,VLOOKUP(A501,A502:C$1199,3,FALSE))),CONCATENATE(B501,"; ",IFERROR(VLOOKUP(A501,A502:C$1199,3,FALSE),"")),VLOOKUP(A501,A502:C$1199,3,FALSE)))</f>
        <v/>
      </c>
    </row>
    <row r="502" spans="1:3" x14ac:dyDescent="0.2">
      <c r="A502" s="5" t="str">
        <f ca="1">'Health Products &amp; Equipment'!B2</f>
        <v>17-101--6.6---</v>
      </c>
      <c r="B502" s="5" t="str">
        <f>IF('Health Products &amp; Equipment'!M2&lt;&gt;"",'Health Products &amp; Equipment'!M2,"")</f>
        <v>Laboratory Equipment-BACTEC MGIT other system</v>
      </c>
      <c r="C502" s="5" t="str">
        <f ca="1">IF(B502="","",IF(ISERROR(FIND(B502,VLOOKUP(A502,A503:C$1199,3,FALSE))),CONCATENATE(B502,"; ",IFERROR(VLOOKUP(A502,A503:C$1199,3,FALSE),"")),VLOOKUP(A502,A503:C$1199,3,FALSE)))</f>
        <v xml:space="preserve">Laboratory Equipment-BACTEC MGIT other system; Laboratory Equipment-BACTEC MGIT 960 system; Laboratory equipment-Spare parts and accessories; </v>
      </c>
    </row>
    <row r="503" spans="1:3" x14ac:dyDescent="0.2">
      <c r="A503" s="5" t="str">
        <f ca="1">'Health Products &amp; Equipment'!B3</f>
        <v>17-101--6.6---</v>
      </c>
      <c r="B503" s="5" t="str">
        <f>IF('Health Products &amp; Equipment'!M3&lt;&gt;"",'Health Products &amp; Equipment'!M3,"")</f>
        <v>Laboratory Equipment-BACTEC MGIT other system</v>
      </c>
      <c r="C503" s="5" t="str">
        <f ca="1">IF(B503="","",IF(ISERROR(FIND(B503,VLOOKUP(A503,A504:C$1199,3,FALSE))),CONCATENATE(B503,"; ",IFERROR(VLOOKUP(A503,A504:C$1199,3,FALSE),"")),VLOOKUP(A503,A504:C$1199,3,FALSE)))</f>
        <v xml:space="preserve">Laboratory Equipment-BACTEC MGIT other system; Laboratory Equipment-BACTEC MGIT 960 system; Laboratory equipment-Spare parts and accessories; </v>
      </c>
    </row>
    <row r="504" spans="1:3" x14ac:dyDescent="0.2">
      <c r="A504" s="5" t="str">
        <f ca="1">'Health Products &amp; Equipment'!B4</f>
        <v>17-101--6.6---</v>
      </c>
      <c r="B504" s="5" t="str">
        <f>IF('Health Products &amp; Equipment'!M4&lt;&gt;"",'Health Products &amp; Equipment'!M4,"")</f>
        <v>Laboratory Equipment-BACTEC MGIT 960 system</v>
      </c>
      <c r="C504" s="5" t="str">
        <f ca="1">IF(B504="","",IF(ISERROR(FIND(B504,VLOOKUP(A504,A505:C$1199,3,FALSE))),CONCATENATE(B504,"; ",IFERROR(VLOOKUP(A504,A505:C$1199,3,FALSE),"")),VLOOKUP(A504,A505:C$1199,3,FALSE)))</f>
        <v xml:space="preserve">Laboratory Equipment-BACTEC MGIT other system; Laboratory Equipment-BACTEC MGIT 960 system; Laboratory equipment-Spare parts and accessories; </v>
      </c>
    </row>
    <row r="505" spans="1:3" x14ac:dyDescent="0.2">
      <c r="A505" s="5" t="str">
        <f ca="1">'Health Products &amp; Equipment'!B5</f>
        <v>17-101--6.6---</v>
      </c>
      <c r="B505" s="5" t="str">
        <f>IF('Health Products &amp; Equipment'!M5&lt;&gt;"",'Health Products &amp; Equipment'!M5,"")</f>
        <v>Laboratory Equipment-BACTEC MGIT 960 system</v>
      </c>
      <c r="C505" s="5" t="str">
        <f ca="1">IF(B505="","",IF(ISERROR(FIND(B505,VLOOKUP(A505,A506:C$1199,3,FALSE))),CONCATENATE(B505,"; ",IFERROR(VLOOKUP(A505,A506:C$1199,3,FALSE),"")),VLOOKUP(A505,A506:C$1199,3,FALSE)))</f>
        <v xml:space="preserve">Laboratory Equipment-BACTEC MGIT other system; Laboratory Equipment-BACTEC MGIT 960 system; Laboratory equipment-Spare parts and accessories; </v>
      </c>
    </row>
    <row r="506" spans="1:3" x14ac:dyDescent="0.2">
      <c r="A506" s="5" t="str">
        <f ca="1">'Health Products &amp; Equipment'!B6</f>
        <v>17-101--6.6---</v>
      </c>
      <c r="B506" s="5" t="str">
        <f>IF('Health Products &amp; Equipment'!M6&lt;&gt;"",'Health Products &amp; Equipment'!M6,"")</f>
        <v>Laboratory Equipment-BACTEC MGIT 960 system</v>
      </c>
      <c r="C506" s="5" t="str">
        <f ca="1">IF(B506="","",IF(ISERROR(FIND(B506,VLOOKUP(A506,A507:C$1199,3,FALSE))),CONCATENATE(B506,"; ",IFERROR(VLOOKUP(A506,A507:C$1199,3,FALSE),"")),VLOOKUP(A506,A507:C$1199,3,FALSE)))</f>
        <v xml:space="preserve">Laboratory Equipment-BACTEC MGIT other system; Laboratory Equipment-BACTEC MGIT 960 system; Laboratory equipment-Spare parts and accessories; </v>
      </c>
    </row>
    <row r="507" spans="1:3" x14ac:dyDescent="0.2">
      <c r="A507" s="5" t="str">
        <f ca="1">'Health Products &amp; Equipment'!B7</f>
        <v>17-101--6.6---</v>
      </c>
      <c r="B507" s="5" t="str">
        <f>IF('Health Products &amp; Equipment'!M7&lt;&gt;"",'Health Products &amp; Equipment'!M7,"")</f>
        <v>Laboratory Equipment-BACTEC MGIT 960 system</v>
      </c>
      <c r="C507" s="5" t="str">
        <f ca="1">IF(B507="","",IF(ISERROR(FIND(B507,VLOOKUP(A507,A508:C$1199,3,FALSE))),CONCATENATE(B507,"; ",IFERROR(VLOOKUP(A507,A508:C$1199,3,FALSE),"")),VLOOKUP(A507,A508:C$1199,3,FALSE)))</f>
        <v xml:space="preserve">Laboratory Equipment-BACTEC MGIT other system; Laboratory Equipment-BACTEC MGIT 960 system; Laboratory equipment-Spare parts and accessories; </v>
      </c>
    </row>
    <row r="508" spans="1:3" x14ac:dyDescent="0.2">
      <c r="A508" s="5" t="str">
        <f ca="1">'Health Products &amp; Equipment'!B8</f>
        <v>17-101--6.6---</v>
      </c>
      <c r="B508" s="5" t="str">
        <f>IF('Health Products &amp; Equipment'!M8&lt;&gt;"",'Health Products &amp; Equipment'!M8,"")</f>
        <v>Laboratory Equipment-BACTEC MGIT other system</v>
      </c>
      <c r="C508" s="5" t="str">
        <f ca="1">IF(B508="","",IF(ISERROR(FIND(B508,VLOOKUP(A508,A509:C$1199,3,FALSE))),CONCATENATE(B508,"; ",IFERROR(VLOOKUP(A508,A509:C$1199,3,FALSE),"")),VLOOKUP(A508,A509:C$1199,3,FALSE)))</f>
        <v xml:space="preserve">Laboratory Equipment-BACTEC MGIT other system; Laboratory Equipment-BACTEC MGIT 960 system; Laboratory equipment-Spare parts and accessories; </v>
      </c>
    </row>
    <row r="509" spans="1:3" x14ac:dyDescent="0.2">
      <c r="A509" s="5" t="str">
        <f ca="1">'Health Products &amp; Equipment'!B9</f>
        <v>17-101--6.6---</v>
      </c>
      <c r="B509" s="5" t="str">
        <f>IF('Health Products &amp; Equipment'!M9&lt;&gt;"",'Health Products &amp; Equipment'!M9,"")</f>
        <v>Laboratory Equipment-BACTEC MGIT 960 system</v>
      </c>
      <c r="C509" s="5" t="str">
        <f ca="1">IF(B509="","",IF(ISERROR(FIND(B509,VLOOKUP(A509,A510:C$1199,3,FALSE))),CONCATENATE(B509,"; ",IFERROR(VLOOKUP(A509,A510:C$1199,3,FALSE),"")),VLOOKUP(A509,A510:C$1199,3,FALSE)))</f>
        <v xml:space="preserve">Laboratory Equipment-BACTEC MGIT 960 system; Laboratory equipment-Spare parts and accessories; </v>
      </c>
    </row>
    <row r="510" spans="1:3" x14ac:dyDescent="0.2">
      <c r="A510" s="5" t="str">
        <f ca="1">'Health Products &amp; Equipment'!B10</f>
        <v>17-101--5.4---</v>
      </c>
      <c r="B510" s="5" t="str">
        <f>IF('Health Products &amp; Equipment'!M10&lt;&gt;"",'Health Products &amp; Equipment'!M10,"")</f>
        <v>Rapid Diagnostic Test - TB</v>
      </c>
      <c r="C510" s="5" t="str">
        <f ca="1">IF(B510="","",IF(ISERROR(FIND(B510,VLOOKUP(A510,A511:C$1199,3,FALSE))),CONCATENATE(B510,"; ",IFERROR(VLOOKUP(A510,A511:C$1199,3,FALSE),"")),VLOOKUP(A510,A511:C$1199,3,FALSE)))</f>
        <v xml:space="preserve">Rapid Diagnostic Test - TB; MTB/MPT64 identification-Rapid test; </v>
      </c>
    </row>
    <row r="511" spans="1:3" x14ac:dyDescent="0.2">
      <c r="A511" s="5" t="str">
        <f ca="1">'Health Products &amp; Equipment'!B11</f>
        <v>17-101--6.4---</v>
      </c>
      <c r="B511" s="5" t="str">
        <f>IF('Health Products &amp; Equipment'!M11&lt;&gt;"",'Health Products &amp; Equipment'!M11,"")</f>
        <v>Molecular diagnosis/LPA-Equipment spare parts and accessories</v>
      </c>
      <c r="C511" s="5" t="str">
        <f ca="1">IF(B511="","",IF(ISERROR(FIND(B511,VLOOKUP(A511,A512:C$1199,3,FALSE))),CONCATENATE(B511,"; ",IFERROR(VLOOKUP(A511,A512:C$1199,3,FALSE),"")),VLOOKUP(A511,A512:C$1199,3,FALSE)))</f>
        <v xml:space="preserve">Molecular diagnosis/LPA-Equipment spare parts and accessories; GeneXpert: Spare parts and accessories; </v>
      </c>
    </row>
    <row r="512" spans="1:3" x14ac:dyDescent="0.2">
      <c r="A512" s="5" t="str">
        <f ca="1">'Health Products &amp; Equipment'!B12</f>
        <v>17-101--6.4---</v>
      </c>
      <c r="B512" s="5" t="str">
        <f>IF('Health Products &amp; Equipment'!M12&lt;&gt;"",'Health Products &amp; Equipment'!M12,"")</f>
        <v>Molecular diagnosis/LPA-Equipment spare parts and accessories</v>
      </c>
      <c r="C512" s="5" t="str">
        <f ca="1">IF(B512="","",IF(ISERROR(FIND(B512,VLOOKUP(A512,A513:C$1199,3,FALSE))),CONCATENATE(B512,"; ",IFERROR(VLOOKUP(A512,A513:C$1199,3,FALSE),"")),VLOOKUP(A512,A513:C$1199,3,FALSE)))</f>
        <v xml:space="preserve">Molecular diagnosis/LPA-Equipment spare parts and accessories; GeneXpert: Spare parts and accessories; </v>
      </c>
    </row>
    <row r="513" spans="1:3" x14ac:dyDescent="0.2">
      <c r="A513" s="5" t="str">
        <f ca="1">'Health Products &amp; Equipment'!B13</f>
        <v>17-101--6.4---</v>
      </c>
      <c r="B513" s="5" t="str">
        <f>IF('Health Products &amp; Equipment'!M13&lt;&gt;"",'Health Products &amp; Equipment'!M13,"")</f>
        <v>Molecular diagnosis/LPA-Equipment spare parts and accessories</v>
      </c>
      <c r="C513" s="5" t="str">
        <f ca="1">IF(B513="","",IF(ISERROR(FIND(B513,VLOOKUP(A513,A514:C$1199,3,FALSE))),CONCATENATE(B513,"; ",IFERROR(VLOOKUP(A513,A514:C$1199,3,FALSE),"")),VLOOKUP(A513,A514:C$1199,3,FALSE)))</f>
        <v xml:space="preserve">Molecular diagnosis/LPA-Equipment spare parts and accessories; GeneXpert: Spare parts and accessories; </v>
      </c>
    </row>
    <row r="514" spans="1:3" x14ac:dyDescent="0.2">
      <c r="A514" s="5" t="str">
        <f ca="1">'Health Products &amp; Equipment'!B14</f>
        <v>17-101--6.4---</v>
      </c>
      <c r="B514" s="5" t="str">
        <f>IF('Health Products &amp; Equipment'!M14&lt;&gt;"",'Health Products &amp; Equipment'!M14,"")</f>
        <v>Molecular diagnosis/LPA-Equipment spare parts and accessories</v>
      </c>
      <c r="C514" s="5" t="str">
        <f ca="1">IF(B514="","",IF(ISERROR(FIND(B514,VLOOKUP(A514,A515:C$1199,3,FALSE))),CONCATENATE(B514,"; ",IFERROR(VLOOKUP(A514,A515:C$1199,3,FALSE),"")),VLOOKUP(A514,A515:C$1199,3,FALSE)))</f>
        <v xml:space="preserve">Molecular diagnosis/LPA-Equipment spare parts and accessories; GeneXpert: Spare parts and accessories; </v>
      </c>
    </row>
    <row r="515" spans="1:3" x14ac:dyDescent="0.2">
      <c r="A515" s="5" t="str">
        <f ca="1">'Health Products &amp; Equipment'!B15</f>
        <v>17-101--6.4---</v>
      </c>
      <c r="B515" s="5" t="str">
        <f>IF('Health Products &amp; Equipment'!M15&lt;&gt;"",'Health Products &amp; Equipment'!M15,"")</f>
        <v>Molecular diagnosis/LPA-Equipment spare parts and accessories</v>
      </c>
      <c r="C515" s="5" t="str">
        <f ca="1">IF(B515="","",IF(ISERROR(FIND(B515,VLOOKUP(A515,A516:C$1199,3,FALSE))),CONCATENATE(B515,"; ",IFERROR(VLOOKUP(A515,A516:C$1199,3,FALSE),"")),VLOOKUP(A515,A516:C$1199,3,FALSE)))</f>
        <v xml:space="preserve">Molecular diagnosis/LPA-Equipment spare parts and accessories; GeneXpert: Spare parts and accessories; </v>
      </c>
    </row>
    <row r="516" spans="1:3" x14ac:dyDescent="0.2">
      <c r="A516" s="5" t="str">
        <f ca="1">'Health Products &amp; Equipment'!B16</f>
        <v>17-101--6.4---</v>
      </c>
      <c r="B516" s="5" t="str">
        <f>IF('Health Products &amp; Equipment'!M16&lt;&gt;"",'Health Products &amp; Equipment'!M16,"")</f>
        <v>Molecular diagnosis/LPA-Equipment spare parts and accessories</v>
      </c>
      <c r="C516" s="5" t="str">
        <f ca="1">IF(B516="","",IF(ISERROR(FIND(B516,VLOOKUP(A516,A517:C$1199,3,FALSE))),CONCATENATE(B516,"; ",IFERROR(VLOOKUP(A516,A517:C$1199,3,FALSE),"")),VLOOKUP(A516,A517:C$1199,3,FALSE)))</f>
        <v xml:space="preserve">Molecular diagnosis/LPA-Equipment spare parts and accessories; GeneXpert: Spare parts and accessories; </v>
      </c>
    </row>
    <row r="517" spans="1:3" x14ac:dyDescent="0.2">
      <c r="A517" s="5" t="str">
        <f ca="1">'Health Products &amp; Equipment'!B17</f>
        <v>17-101--5.4---</v>
      </c>
      <c r="B517" s="5" t="str">
        <f>IF('Health Products &amp; Equipment'!M17&lt;&gt;"",'Health Products &amp; Equipment'!M17,"")</f>
        <v>MTB/MPT64 identification-Rapid test</v>
      </c>
      <c r="C517" s="5" t="str">
        <f ca="1">IF(B517="","",IF(ISERROR(FIND(B517,VLOOKUP(A517,A518:C$1199,3,FALSE))),CONCATENATE(B517,"; ",IFERROR(VLOOKUP(A517,A518:C$1199,3,FALSE),"")),VLOOKUP(A517,A518:C$1199,3,FALSE)))</f>
        <v xml:space="preserve">MTB/MPT64 identification-Rapid test; </v>
      </c>
    </row>
    <row r="518" spans="1:3" x14ac:dyDescent="0.2">
      <c r="A518" s="5" t="str">
        <f ca="1">'Health Products &amp; Equipment'!B18</f>
        <v>17-101--6.5---</v>
      </c>
      <c r="B518" s="5" t="str">
        <f>IF('Health Products &amp; Equipment'!M18&lt;&gt;"",'Health Products &amp; Equipment'!M18,"")</f>
        <v>Warranty, maintenance and service</v>
      </c>
      <c r="C518" s="5" t="str">
        <f ca="1">IF(B518="","",IF(ISERROR(FIND(B518,VLOOKUP(A518,A519:C$1199,3,FALSE))),CONCATENATE(B518,"; ",IFERROR(VLOOKUP(A518,A519:C$1199,3,FALSE),"")),VLOOKUP(A518,A519:C$1199,3,FALSE)))</f>
        <v xml:space="preserve">Warranty, maintenance and service; </v>
      </c>
    </row>
    <row r="519" spans="1:3" x14ac:dyDescent="0.2">
      <c r="A519" s="5" t="str">
        <f ca="1">'Health Products &amp; Equipment'!B19</f>
        <v>17-101--6.4---</v>
      </c>
      <c r="B519" s="5" t="str">
        <f>IF('Health Products &amp; Equipment'!M19&lt;&gt;"",'Health Products &amp; Equipment'!M19,"")</f>
        <v>GeneXpert: Spare parts and accessories</v>
      </c>
      <c r="C519" s="5" t="str">
        <f ca="1">IF(B519="","",IF(ISERROR(FIND(B519,VLOOKUP(A519,A520:C$1199,3,FALSE))),CONCATENATE(B519,"; ",IFERROR(VLOOKUP(A519,A520:C$1199,3,FALSE),"")),VLOOKUP(A519,A520:C$1199,3,FALSE)))</f>
        <v xml:space="preserve">GeneXpert: Spare parts and accessories; </v>
      </c>
    </row>
    <row r="520" spans="1:3" x14ac:dyDescent="0.2">
      <c r="A520" s="5" t="str">
        <f ca="1">'Health Products &amp; Equipment'!B20</f>
        <v>17-101--6.5---</v>
      </c>
      <c r="B520" s="5" t="str">
        <f>IF('Health Products &amp; Equipment'!M20&lt;&gt;"",'Health Products &amp; Equipment'!M20,"")</f>
        <v>Warranty, maintenance and service</v>
      </c>
      <c r="C520" s="5" t="str">
        <f ca="1">IF(B520="","",IF(ISERROR(FIND(B520,VLOOKUP(A520,A521:C$1199,3,FALSE))),CONCATENATE(B520,"; ",IFERROR(VLOOKUP(A520,A521:C$1199,3,FALSE),"")),VLOOKUP(A520,A521:C$1199,3,FALSE)))</f>
        <v xml:space="preserve">Warranty, maintenance and service; </v>
      </c>
    </row>
    <row r="521" spans="1:3" x14ac:dyDescent="0.2">
      <c r="A521" s="5" t="str">
        <f ca="1">'Health Products &amp; Equipment'!B21</f>
        <v>17-101--6.5---</v>
      </c>
      <c r="B521" s="5" t="str">
        <f>IF('Health Products &amp; Equipment'!M21&lt;&gt;"",'Health Products &amp; Equipment'!M21,"")</f>
        <v>Warranty, maintenance and service</v>
      </c>
      <c r="C521" s="5" t="str">
        <f ca="1">IF(B521="","",IF(ISERROR(FIND(B521,VLOOKUP(A521,A522:C$1199,3,FALSE))),CONCATENATE(B521,"; ",IFERROR(VLOOKUP(A521,A522:C$1199,3,FALSE),"")),VLOOKUP(A521,A522:C$1199,3,FALSE)))</f>
        <v xml:space="preserve">Warranty, maintenance and service; </v>
      </c>
    </row>
    <row r="522" spans="1:3" x14ac:dyDescent="0.2">
      <c r="A522" s="5" t="str">
        <f ca="1">'Health Products &amp; Equipment'!B22</f>
        <v>17-101--6.6---</v>
      </c>
      <c r="B522" s="5" t="str">
        <f>IF('Health Products &amp; Equipment'!M22&lt;&gt;"",'Health Products &amp; Equipment'!M22,"")</f>
        <v>Laboratory equipment-Spare parts and accessories</v>
      </c>
      <c r="C522" s="5" t="str">
        <f ca="1">IF(B522="","",IF(ISERROR(FIND(B522,VLOOKUP(A522,A523:C$1199,3,FALSE))),CONCATENATE(B522,"; ",IFERROR(VLOOKUP(A522,A523:C$1199,3,FALSE),"")),VLOOKUP(A522,A523:C$1199,3,FALSE)))</f>
        <v xml:space="preserve">Laboratory equipment-Spare parts and accessories; </v>
      </c>
    </row>
    <row r="523" spans="1:3" x14ac:dyDescent="0.2">
      <c r="A523" s="5" t="e">
        <f ca="1">'Health Products &amp; Equipment'!B23</f>
        <v>#VALUE!</v>
      </c>
      <c r="B523" s="5" t="str">
        <f>IF('Health Products &amp; Equipment'!M23&lt;&gt;"",'Health Products &amp; Equipment'!M23,"")</f>
        <v/>
      </c>
      <c r="C523" s="5" t="str">
        <f>IF(B523="","",IF(ISERROR(FIND(B523,VLOOKUP(A523,A524:C$1199,3,FALSE))),CONCATENATE(B523,"; ",IFERROR(VLOOKUP(A523,A524:C$1199,3,FALSE),"")),VLOOKUP(A523,A524:C$1199,3,FALSE)))</f>
        <v/>
      </c>
    </row>
    <row r="524" spans="1:3" x14ac:dyDescent="0.2">
      <c r="A524" s="5" t="e">
        <f ca="1">'Health Products &amp; Equipment'!B24</f>
        <v>#VALUE!</v>
      </c>
      <c r="B524" s="5" t="str">
        <f>IF('Health Products &amp; Equipment'!M24&lt;&gt;"",'Health Products &amp; Equipment'!M24,"")</f>
        <v/>
      </c>
      <c r="C524" s="5" t="str">
        <f>IF(B524="","",IF(ISERROR(FIND(B524,VLOOKUP(A524,A525:C$1199,3,FALSE))),CONCATENATE(B524,"; ",IFERROR(VLOOKUP(A524,A525:C$1199,3,FALSE),"")),VLOOKUP(A524,A525:C$1199,3,FALSE)))</f>
        <v/>
      </c>
    </row>
    <row r="525" spans="1:3" x14ac:dyDescent="0.2">
      <c r="A525" s="5" t="e">
        <f ca="1">'Health Products &amp; Equipment'!B25</f>
        <v>#VALUE!</v>
      </c>
      <c r="B525" s="5" t="str">
        <f>IF('Health Products &amp; Equipment'!M25&lt;&gt;"",'Health Products &amp; Equipment'!M25,"")</f>
        <v/>
      </c>
      <c r="C525" s="5" t="str">
        <f>IF(B525="","",IF(ISERROR(FIND(B525,VLOOKUP(A525,A526:C$1199,3,FALSE))),CONCATENATE(B525,"; ",IFERROR(VLOOKUP(A525,A526:C$1199,3,FALSE),"")),VLOOKUP(A525,A526:C$1199,3,FALSE)))</f>
        <v/>
      </c>
    </row>
    <row r="526" spans="1:3" x14ac:dyDescent="0.2">
      <c r="A526" s="5" t="e">
        <f ca="1">'Health Products &amp; Equipment'!B26</f>
        <v>#VALUE!</v>
      </c>
      <c r="B526" s="5" t="str">
        <f>IF('Health Products &amp; Equipment'!M26&lt;&gt;"",'Health Products &amp; Equipment'!M26,"")</f>
        <v/>
      </c>
      <c r="C526" s="5" t="str">
        <f>IF(B526="","",IF(ISERROR(FIND(B526,VLOOKUP(A526,A527:C$1199,3,FALSE))),CONCATENATE(B526,"; ",IFERROR(VLOOKUP(A526,A527:C$1199,3,FALSE),"")),VLOOKUP(A526,A527:C$1199,3,FALSE)))</f>
        <v/>
      </c>
    </row>
    <row r="527" spans="1:3" x14ac:dyDescent="0.2">
      <c r="A527" s="5" t="e">
        <f ca="1">'Health Products &amp; Equipment'!B27</f>
        <v>#VALUE!</v>
      </c>
      <c r="B527" s="5" t="str">
        <f>IF('Health Products &amp; Equipment'!M27&lt;&gt;"",'Health Products &amp; Equipment'!M27,"")</f>
        <v/>
      </c>
      <c r="C527" s="5" t="str">
        <f>IF(B527="","",IF(ISERROR(FIND(B527,VLOOKUP(A527,A528:C$1199,3,FALSE))),CONCATENATE(B527,"; ",IFERROR(VLOOKUP(A527,A528:C$1199,3,FALSE),"")),VLOOKUP(A527,A528:C$1199,3,FALSE)))</f>
        <v/>
      </c>
    </row>
    <row r="528" spans="1:3" x14ac:dyDescent="0.2">
      <c r="A528" s="5" t="e">
        <f ca="1">'Health Products &amp; Equipment'!B28</f>
        <v>#VALUE!</v>
      </c>
      <c r="B528" s="5" t="str">
        <f>IF('Health Products &amp; Equipment'!M28&lt;&gt;"",'Health Products &amp; Equipment'!M28,"")</f>
        <v/>
      </c>
      <c r="C528" s="5" t="str">
        <f>IF(B528="","",IF(ISERROR(FIND(B528,VLOOKUP(A528,A529:C$1199,3,FALSE))),CONCATENATE(B528,"; ",IFERROR(VLOOKUP(A528,A529:C$1199,3,FALSE),"")),VLOOKUP(A528,A529:C$1199,3,FALSE)))</f>
        <v/>
      </c>
    </row>
    <row r="529" spans="1:3" x14ac:dyDescent="0.2">
      <c r="A529" s="5" t="e">
        <f ca="1">'Health Products &amp; Equipment'!B29</f>
        <v>#VALUE!</v>
      </c>
      <c r="B529" s="5" t="str">
        <f>IF('Health Products &amp; Equipment'!M29&lt;&gt;"",'Health Products &amp; Equipment'!M29,"")</f>
        <v/>
      </c>
      <c r="C529" s="5" t="str">
        <f>IF(B529="","",IF(ISERROR(FIND(B529,VLOOKUP(A529,A530:C$1199,3,FALSE))),CONCATENATE(B529,"; ",IFERROR(VLOOKUP(A529,A530:C$1199,3,FALSE),"")),VLOOKUP(A529,A530:C$1199,3,FALSE)))</f>
        <v/>
      </c>
    </row>
    <row r="530" spans="1:3" x14ac:dyDescent="0.2">
      <c r="A530" s="5" t="e">
        <f ca="1">'Health Products &amp; Equipment'!B30</f>
        <v>#VALUE!</v>
      </c>
      <c r="B530" s="5" t="str">
        <f>IF('Health Products &amp; Equipment'!M30&lt;&gt;"",'Health Products &amp; Equipment'!M30,"")</f>
        <v/>
      </c>
      <c r="C530" s="5" t="str">
        <f>IF(B530="","",IF(ISERROR(FIND(B530,VLOOKUP(A530,A531:C$1199,3,FALSE))),CONCATENATE(B530,"; ",IFERROR(VLOOKUP(A530,A531:C$1199,3,FALSE),"")),VLOOKUP(A530,A531:C$1199,3,FALSE)))</f>
        <v/>
      </c>
    </row>
    <row r="531" spans="1:3" x14ac:dyDescent="0.2">
      <c r="A531" s="5" t="e">
        <f ca="1">'Health Products &amp; Equipment'!B31</f>
        <v>#VALUE!</v>
      </c>
      <c r="B531" s="5" t="str">
        <f>IF('Health Products &amp; Equipment'!M31&lt;&gt;"",'Health Products &amp; Equipment'!M31,"")</f>
        <v/>
      </c>
      <c r="C531" s="5" t="str">
        <f>IF(B531="","",IF(ISERROR(FIND(B531,VLOOKUP(A531,A532:C$1199,3,FALSE))),CONCATENATE(B531,"; ",IFERROR(VLOOKUP(A531,A532:C$1199,3,FALSE),"")),VLOOKUP(A531,A532:C$1199,3,FALSE)))</f>
        <v/>
      </c>
    </row>
    <row r="532" spans="1:3" x14ac:dyDescent="0.2">
      <c r="A532" s="5" t="e">
        <f ca="1">'Health Products &amp; Equipment'!B32</f>
        <v>#VALUE!</v>
      </c>
      <c r="B532" s="5" t="str">
        <f>IF('Health Products &amp; Equipment'!M32&lt;&gt;"",'Health Products &amp; Equipment'!M32,"")</f>
        <v/>
      </c>
      <c r="C532" s="5" t="str">
        <f>IF(B532="","",IF(ISERROR(FIND(B532,VLOOKUP(A532,A533:C$1199,3,FALSE))),CONCATENATE(B532,"; ",IFERROR(VLOOKUP(A532,A533:C$1199,3,FALSE),"")),VLOOKUP(A532,A533:C$1199,3,FALSE)))</f>
        <v/>
      </c>
    </row>
    <row r="533" spans="1:3" x14ac:dyDescent="0.2">
      <c r="A533" s="5" t="e">
        <f ca="1">'Health Products &amp; Equipment'!B33</f>
        <v>#VALUE!</v>
      </c>
      <c r="B533" s="5" t="str">
        <f>IF('Health Products &amp; Equipment'!M33&lt;&gt;"",'Health Products &amp; Equipment'!M33,"")</f>
        <v/>
      </c>
      <c r="C533" s="5" t="str">
        <f>IF(B533="","",IF(ISERROR(FIND(B533,VLOOKUP(A533,A534:C$1199,3,FALSE))),CONCATENATE(B533,"; ",IFERROR(VLOOKUP(A533,A534:C$1199,3,FALSE),"")),VLOOKUP(A533,A534:C$1199,3,FALSE)))</f>
        <v/>
      </c>
    </row>
    <row r="534" spans="1:3" x14ac:dyDescent="0.2">
      <c r="A534" s="5" t="e">
        <f ca="1">'Health Products &amp; Equipment'!B34</f>
        <v>#VALUE!</v>
      </c>
      <c r="B534" s="5" t="str">
        <f>IF('Health Products &amp; Equipment'!M34&lt;&gt;"",'Health Products &amp; Equipment'!M34,"")</f>
        <v/>
      </c>
      <c r="C534" s="5" t="str">
        <f>IF(B534="","",IF(ISERROR(FIND(B534,VLOOKUP(A534,A535:C$1199,3,FALSE))),CONCATENATE(B534,"; ",IFERROR(VLOOKUP(A534,A535:C$1199,3,FALSE),"")),VLOOKUP(A534,A535:C$1199,3,FALSE)))</f>
        <v/>
      </c>
    </row>
    <row r="535" spans="1:3" x14ac:dyDescent="0.2">
      <c r="A535" s="5" t="e">
        <f ca="1">'Health Products &amp; Equipment'!B35</f>
        <v>#VALUE!</v>
      </c>
      <c r="B535" s="5" t="str">
        <f>IF('Health Products &amp; Equipment'!M35&lt;&gt;"",'Health Products &amp; Equipment'!M35,"")</f>
        <v/>
      </c>
      <c r="C535" s="5" t="str">
        <f>IF(B535="","",IF(ISERROR(FIND(B535,VLOOKUP(A535,A536:C$1199,3,FALSE))),CONCATENATE(B535,"; ",IFERROR(VLOOKUP(A535,A536:C$1199,3,FALSE),"")),VLOOKUP(A535,A536:C$1199,3,FALSE)))</f>
        <v/>
      </c>
    </row>
    <row r="536" spans="1:3" x14ac:dyDescent="0.2">
      <c r="A536" s="5" t="e">
        <f ca="1">'Health Products &amp; Equipment'!B36</f>
        <v>#VALUE!</v>
      </c>
      <c r="B536" s="5" t="str">
        <f>IF('Health Products &amp; Equipment'!M36&lt;&gt;"",'Health Products &amp; Equipment'!M36,"")</f>
        <v/>
      </c>
      <c r="C536" s="5" t="str">
        <f>IF(B536="","",IF(ISERROR(FIND(B536,VLOOKUP(A536,A537:C$1199,3,FALSE))),CONCATENATE(B536,"; ",IFERROR(VLOOKUP(A536,A537:C$1199,3,FALSE),"")),VLOOKUP(A536,A537:C$1199,3,FALSE)))</f>
        <v/>
      </c>
    </row>
    <row r="537" spans="1:3" x14ac:dyDescent="0.2">
      <c r="A537" s="5" t="e">
        <f ca="1">'Health Products &amp; Equipment'!B37</f>
        <v>#VALUE!</v>
      </c>
      <c r="B537" s="5" t="str">
        <f>IF('Health Products &amp; Equipment'!M37&lt;&gt;"",'Health Products &amp; Equipment'!M37,"")</f>
        <v/>
      </c>
      <c r="C537" s="5" t="str">
        <f>IF(B537="","",IF(ISERROR(FIND(B537,VLOOKUP(A537,A538:C$1199,3,FALSE))),CONCATENATE(B537,"; ",IFERROR(VLOOKUP(A537,A538:C$1199,3,FALSE),"")),VLOOKUP(A537,A538:C$1199,3,FALSE)))</f>
        <v/>
      </c>
    </row>
    <row r="538" spans="1:3" x14ac:dyDescent="0.2">
      <c r="A538" s="5" t="e">
        <f ca="1">'Health Products &amp; Equipment'!B38</f>
        <v>#VALUE!</v>
      </c>
      <c r="B538" s="5" t="str">
        <f>IF('Health Products &amp; Equipment'!M38&lt;&gt;"",'Health Products &amp; Equipment'!M38,"")</f>
        <v/>
      </c>
      <c r="C538" s="5" t="str">
        <f>IF(B538="","",IF(ISERROR(FIND(B538,VLOOKUP(A538,A539:C$1199,3,FALSE))),CONCATENATE(B538,"; ",IFERROR(VLOOKUP(A538,A539:C$1199,3,FALSE),"")),VLOOKUP(A538,A539:C$1199,3,FALSE)))</f>
        <v/>
      </c>
    </row>
    <row r="539" spans="1:3" x14ac:dyDescent="0.2">
      <c r="A539" s="5" t="e">
        <f ca="1">'Health Products &amp; Equipment'!B39</f>
        <v>#VALUE!</v>
      </c>
      <c r="B539" s="5" t="str">
        <f>IF('Health Products &amp; Equipment'!M39&lt;&gt;"",'Health Products &amp; Equipment'!M39,"")</f>
        <v/>
      </c>
      <c r="C539" s="5" t="str">
        <f>IF(B539="","",IF(ISERROR(FIND(B539,VLOOKUP(A539,A540:C$1199,3,FALSE))),CONCATENATE(B539,"; ",IFERROR(VLOOKUP(A539,A540:C$1199,3,FALSE),"")),VLOOKUP(A539,A540:C$1199,3,FALSE)))</f>
        <v/>
      </c>
    </row>
    <row r="540" spans="1:3" x14ac:dyDescent="0.2">
      <c r="A540" s="5" t="e">
        <f ca="1">'Health Products &amp; Equipment'!B40</f>
        <v>#VALUE!</v>
      </c>
      <c r="B540" s="5" t="str">
        <f>IF('Health Products &amp; Equipment'!M40&lt;&gt;"",'Health Products &amp; Equipment'!M40,"")</f>
        <v/>
      </c>
      <c r="C540" s="5" t="str">
        <f>IF(B540="","",IF(ISERROR(FIND(B540,VLOOKUP(A540,A541:C$1199,3,FALSE))),CONCATENATE(B540,"; ",IFERROR(VLOOKUP(A540,A541:C$1199,3,FALSE),"")),VLOOKUP(A540,A541:C$1199,3,FALSE)))</f>
        <v/>
      </c>
    </row>
    <row r="541" spans="1:3" x14ac:dyDescent="0.2">
      <c r="A541" s="5" t="e">
        <f ca="1">'Health Products &amp; Equipment'!B41</f>
        <v>#VALUE!</v>
      </c>
      <c r="B541" s="5" t="str">
        <f>IF('Health Products &amp; Equipment'!M41&lt;&gt;"",'Health Products &amp; Equipment'!M41,"")</f>
        <v/>
      </c>
      <c r="C541" s="5" t="str">
        <f>IF(B541="","",IF(ISERROR(FIND(B541,VLOOKUP(A541,A542:C$1199,3,FALSE))),CONCATENATE(B541,"; ",IFERROR(VLOOKUP(A541,A542:C$1199,3,FALSE),"")),VLOOKUP(A541,A542:C$1199,3,FALSE)))</f>
        <v/>
      </c>
    </row>
    <row r="542" spans="1:3" x14ac:dyDescent="0.2">
      <c r="A542" s="5" t="e">
        <f ca="1">'Health Products &amp; Equipment'!B42</f>
        <v>#VALUE!</v>
      </c>
      <c r="B542" s="5" t="str">
        <f>IF('Health Products &amp; Equipment'!M42&lt;&gt;"",'Health Products &amp; Equipment'!M42,"")</f>
        <v/>
      </c>
      <c r="C542" s="5" t="str">
        <f>IF(B542="","",IF(ISERROR(FIND(B542,VLOOKUP(A542,A543:C$1199,3,FALSE))),CONCATENATE(B542,"; ",IFERROR(VLOOKUP(A542,A543:C$1199,3,FALSE),"")),VLOOKUP(A542,A543:C$1199,3,FALSE)))</f>
        <v/>
      </c>
    </row>
    <row r="543" spans="1:3" x14ac:dyDescent="0.2">
      <c r="A543" s="5" t="e">
        <f ca="1">'Health Products &amp; Equipment'!B43</f>
        <v>#VALUE!</v>
      </c>
      <c r="B543" s="5" t="str">
        <f>IF('Health Products &amp; Equipment'!M43&lt;&gt;"",'Health Products &amp; Equipment'!M43,"")</f>
        <v/>
      </c>
      <c r="C543" s="5" t="str">
        <f>IF(B543="","",IF(ISERROR(FIND(B543,VLOOKUP(A543,A544:C$1199,3,FALSE))),CONCATENATE(B543,"; ",IFERROR(VLOOKUP(A543,A544:C$1199,3,FALSE),"")),VLOOKUP(A543,A544:C$1199,3,FALSE)))</f>
        <v/>
      </c>
    </row>
    <row r="544" spans="1:3" x14ac:dyDescent="0.2">
      <c r="A544" s="5" t="e">
        <f ca="1">'Health Products &amp; Equipment'!B44</f>
        <v>#VALUE!</v>
      </c>
      <c r="B544" s="5" t="str">
        <f>IF('Health Products &amp; Equipment'!M44&lt;&gt;"",'Health Products &amp; Equipment'!M44,"")</f>
        <v/>
      </c>
      <c r="C544" s="5" t="str">
        <f>IF(B544="","",IF(ISERROR(FIND(B544,VLOOKUP(A544,A545:C$1199,3,FALSE))),CONCATENATE(B544,"; ",IFERROR(VLOOKUP(A544,A545:C$1199,3,FALSE),"")),VLOOKUP(A544,A545:C$1199,3,FALSE)))</f>
        <v/>
      </c>
    </row>
    <row r="545" spans="1:3" x14ac:dyDescent="0.2">
      <c r="A545" s="5" t="e">
        <f ca="1">'Health Products &amp; Equipment'!B45</f>
        <v>#VALUE!</v>
      </c>
      <c r="B545" s="5" t="str">
        <f>IF('Health Products &amp; Equipment'!M45&lt;&gt;"",'Health Products &amp; Equipment'!M45,"")</f>
        <v/>
      </c>
      <c r="C545" s="5" t="str">
        <f>IF(B545="","",IF(ISERROR(FIND(B545,VLOOKUP(A545,A546:C$1199,3,FALSE))),CONCATENATE(B545,"; ",IFERROR(VLOOKUP(A545,A546:C$1199,3,FALSE),"")),VLOOKUP(A545,A546:C$1199,3,FALSE)))</f>
        <v/>
      </c>
    </row>
    <row r="546" spans="1:3" x14ac:dyDescent="0.2">
      <c r="A546" s="5" t="e">
        <f ca="1">'Health Products &amp; Equipment'!B46</f>
        <v>#VALUE!</v>
      </c>
      <c r="B546" s="5" t="str">
        <f>IF('Health Products &amp; Equipment'!M46&lt;&gt;"",'Health Products &amp; Equipment'!M46,"")</f>
        <v/>
      </c>
      <c r="C546" s="5" t="str">
        <f>IF(B546="","",IF(ISERROR(FIND(B546,VLOOKUP(A546,A547:C$1199,3,FALSE))),CONCATENATE(B546,"; ",IFERROR(VLOOKUP(A546,A547:C$1199,3,FALSE),"")),VLOOKUP(A546,A547:C$1199,3,FALSE)))</f>
        <v/>
      </c>
    </row>
    <row r="547" spans="1:3" x14ac:dyDescent="0.2">
      <c r="A547" s="5" t="e">
        <f ca="1">'Health Products &amp; Equipment'!B47</f>
        <v>#VALUE!</v>
      </c>
      <c r="B547" s="5" t="str">
        <f>IF('Health Products &amp; Equipment'!M47&lt;&gt;"",'Health Products &amp; Equipment'!M47,"")</f>
        <v/>
      </c>
      <c r="C547" s="5" t="str">
        <f>IF(B547="","",IF(ISERROR(FIND(B547,VLOOKUP(A547,A548:C$1199,3,FALSE))),CONCATENATE(B547,"; ",IFERROR(VLOOKUP(A547,A548:C$1199,3,FALSE),"")),VLOOKUP(A547,A548:C$1199,3,FALSE)))</f>
        <v/>
      </c>
    </row>
    <row r="548" spans="1:3" x14ac:dyDescent="0.2">
      <c r="A548" s="5" t="e">
        <f ca="1">'Health Products &amp; Equipment'!B48</f>
        <v>#VALUE!</v>
      </c>
      <c r="B548" s="5" t="str">
        <f>IF('Health Products &amp; Equipment'!M48&lt;&gt;"",'Health Products &amp; Equipment'!M48,"")</f>
        <v/>
      </c>
      <c r="C548" s="5" t="str">
        <f>IF(B548="","",IF(ISERROR(FIND(B548,VLOOKUP(A548,A549:C$1199,3,FALSE))),CONCATENATE(B548,"; ",IFERROR(VLOOKUP(A548,A549:C$1199,3,FALSE),"")),VLOOKUP(A548,A549:C$1199,3,FALSE)))</f>
        <v/>
      </c>
    </row>
    <row r="549" spans="1:3" x14ac:dyDescent="0.2">
      <c r="A549" s="5" t="e">
        <f ca="1">'Health Products &amp; Equipment'!B49</f>
        <v>#VALUE!</v>
      </c>
      <c r="B549" s="5" t="str">
        <f>IF('Health Products &amp; Equipment'!M49&lt;&gt;"",'Health Products &amp; Equipment'!M49,"")</f>
        <v/>
      </c>
      <c r="C549" s="5" t="str">
        <f>IF(B549="","",IF(ISERROR(FIND(B549,VLOOKUP(A549,A550:C$1199,3,FALSE))),CONCATENATE(B549,"; ",IFERROR(VLOOKUP(A549,A550:C$1199,3,FALSE),"")),VLOOKUP(A549,A550:C$1199,3,FALSE)))</f>
        <v/>
      </c>
    </row>
    <row r="550" spans="1:3" x14ac:dyDescent="0.2">
      <c r="A550" s="5" t="e">
        <f ca="1">'Health Products &amp; Equipment'!B50</f>
        <v>#VALUE!</v>
      </c>
      <c r="B550" s="5" t="str">
        <f>IF('Health Products &amp; Equipment'!M50&lt;&gt;"",'Health Products &amp; Equipment'!M50,"")</f>
        <v/>
      </c>
      <c r="C550" s="5" t="str">
        <f>IF(B550="","",IF(ISERROR(FIND(B550,VLOOKUP(A550,A551:C$1199,3,FALSE))),CONCATENATE(B550,"; ",IFERROR(VLOOKUP(A550,A551:C$1199,3,FALSE),"")),VLOOKUP(A550,A551:C$1199,3,FALSE)))</f>
        <v/>
      </c>
    </row>
    <row r="551" spans="1:3" x14ac:dyDescent="0.2">
      <c r="A551" s="5" t="e">
        <f ca="1">'Health Products &amp; Equipment'!B51</f>
        <v>#VALUE!</v>
      </c>
      <c r="B551" s="5" t="str">
        <f>IF('Health Products &amp; Equipment'!M51&lt;&gt;"",'Health Products &amp; Equipment'!M51,"")</f>
        <v/>
      </c>
      <c r="C551" s="5" t="str">
        <f>IF(B551="","",IF(ISERROR(FIND(B551,VLOOKUP(A551,A552:C$1199,3,FALSE))),CONCATENATE(B551,"; ",IFERROR(VLOOKUP(A551,A552:C$1199,3,FALSE),"")),VLOOKUP(A551,A552:C$1199,3,FALSE)))</f>
        <v/>
      </c>
    </row>
    <row r="552" spans="1:3" x14ac:dyDescent="0.2">
      <c r="A552" s="5" t="e">
        <f ca="1">'Health Products &amp; Equipment'!B52</f>
        <v>#VALUE!</v>
      </c>
      <c r="B552" s="5" t="str">
        <f>IF('Health Products &amp; Equipment'!M52&lt;&gt;"",'Health Products &amp; Equipment'!M52,"")</f>
        <v/>
      </c>
      <c r="C552" s="5" t="str">
        <f>IF(B552="","",IF(ISERROR(FIND(B552,VLOOKUP(A552,A553:C$1199,3,FALSE))),CONCATENATE(B552,"; ",IFERROR(VLOOKUP(A552,A553:C$1199,3,FALSE),"")),VLOOKUP(A552,A553:C$1199,3,FALSE)))</f>
        <v/>
      </c>
    </row>
    <row r="553" spans="1:3" x14ac:dyDescent="0.2">
      <c r="A553" s="5" t="e">
        <f ca="1">'Health Products &amp; Equipment'!B53</f>
        <v>#VALUE!</v>
      </c>
      <c r="B553" s="5" t="str">
        <f>IF('Health Products &amp; Equipment'!M53&lt;&gt;"",'Health Products &amp; Equipment'!M53,"")</f>
        <v/>
      </c>
      <c r="C553" s="5" t="str">
        <f>IF(B553="","",IF(ISERROR(FIND(B553,VLOOKUP(A553,A554:C$1199,3,FALSE))),CONCATENATE(B553,"; ",IFERROR(VLOOKUP(A553,A554:C$1199,3,FALSE),"")),VLOOKUP(A553,A554:C$1199,3,FALSE)))</f>
        <v/>
      </c>
    </row>
    <row r="554" spans="1:3" x14ac:dyDescent="0.2">
      <c r="A554" s="5" t="e">
        <f ca="1">'Health Products &amp; Equipment'!B54</f>
        <v>#VALUE!</v>
      </c>
      <c r="B554" s="5" t="str">
        <f>IF('Health Products &amp; Equipment'!M54&lt;&gt;"",'Health Products &amp; Equipment'!M54,"")</f>
        <v/>
      </c>
      <c r="C554" s="5" t="str">
        <f>IF(B554="","",IF(ISERROR(FIND(B554,VLOOKUP(A554,A555:C$1199,3,FALSE))),CONCATENATE(B554,"; ",IFERROR(VLOOKUP(A554,A555:C$1199,3,FALSE),"")),VLOOKUP(A554,A555:C$1199,3,FALSE)))</f>
        <v/>
      </c>
    </row>
    <row r="555" spans="1:3" x14ac:dyDescent="0.2">
      <c r="A555" s="5" t="e">
        <f ca="1">'Health Products &amp; Equipment'!B55</f>
        <v>#VALUE!</v>
      </c>
      <c r="B555" s="5" t="str">
        <f>IF('Health Products &amp; Equipment'!M55&lt;&gt;"",'Health Products &amp; Equipment'!M55,"")</f>
        <v/>
      </c>
      <c r="C555" s="5" t="str">
        <f>IF(B555="","",IF(ISERROR(FIND(B555,VLOOKUP(A555,A556:C$1199,3,FALSE))),CONCATENATE(B555,"; ",IFERROR(VLOOKUP(A555,A556:C$1199,3,FALSE),"")),VLOOKUP(A555,A556:C$1199,3,FALSE)))</f>
        <v/>
      </c>
    </row>
    <row r="556" spans="1:3" x14ac:dyDescent="0.2">
      <c r="A556" s="5" t="e">
        <f ca="1">'Health Products &amp; Equipment'!B56</f>
        <v>#VALUE!</v>
      </c>
      <c r="B556" s="5" t="str">
        <f>IF('Health Products &amp; Equipment'!M56&lt;&gt;"",'Health Products &amp; Equipment'!M56,"")</f>
        <v/>
      </c>
      <c r="C556" s="5" t="str">
        <f>IF(B556="","",IF(ISERROR(FIND(B556,VLOOKUP(A556,A557:C$1199,3,FALSE))),CONCATENATE(B556,"; ",IFERROR(VLOOKUP(A556,A557:C$1199,3,FALSE),"")),VLOOKUP(A556,A557:C$1199,3,FALSE)))</f>
        <v/>
      </c>
    </row>
    <row r="557" spans="1:3" x14ac:dyDescent="0.2">
      <c r="A557" s="5" t="e">
        <f ca="1">'Health Products &amp; Equipment'!B57</f>
        <v>#VALUE!</v>
      </c>
      <c r="B557" s="5" t="str">
        <f>IF('Health Products &amp; Equipment'!M57&lt;&gt;"",'Health Products &amp; Equipment'!M57,"")</f>
        <v/>
      </c>
      <c r="C557" s="5" t="str">
        <f>IF(B557="","",IF(ISERROR(FIND(B557,VLOOKUP(A557,A558:C$1199,3,FALSE))),CONCATENATE(B557,"; ",IFERROR(VLOOKUP(A557,A558:C$1199,3,FALSE),"")),VLOOKUP(A557,A558:C$1199,3,FALSE)))</f>
        <v/>
      </c>
    </row>
    <row r="558" spans="1:3" x14ac:dyDescent="0.2">
      <c r="A558" s="5" t="e">
        <f ca="1">'Health Products &amp; Equipment'!B58</f>
        <v>#VALUE!</v>
      </c>
      <c r="B558" s="5" t="str">
        <f>IF('Health Products &amp; Equipment'!M58&lt;&gt;"",'Health Products &amp; Equipment'!M58,"")</f>
        <v/>
      </c>
      <c r="C558" s="5" t="str">
        <f>IF(B558="","",IF(ISERROR(FIND(B558,VLOOKUP(A558,A559:C$1199,3,FALSE))),CONCATENATE(B558,"; ",IFERROR(VLOOKUP(A558,A559:C$1199,3,FALSE),"")),VLOOKUP(A558,A559:C$1199,3,FALSE)))</f>
        <v/>
      </c>
    </row>
    <row r="559" spans="1:3" x14ac:dyDescent="0.2">
      <c r="A559" s="5" t="e">
        <f ca="1">'Health Products &amp; Equipment'!B59</f>
        <v>#VALUE!</v>
      </c>
      <c r="B559" s="5" t="str">
        <f>IF('Health Products &amp; Equipment'!M59&lt;&gt;"",'Health Products &amp; Equipment'!M59,"")</f>
        <v/>
      </c>
      <c r="C559" s="5" t="str">
        <f>IF(B559="","",IF(ISERROR(FIND(B559,VLOOKUP(A559,A560:C$1199,3,FALSE))),CONCATENATE(B559,"; ",IFERROR(VLOOKUP(A559,A560:C$1199,3,FALSE),"")),VLOOKUP(A559,A560:C$1199,3,FALSE)))</f>
        <v/>
      </c>
    </row>
    <row r="560" spans="1:3" x14ac:dyDescent="0.2">
      <c r="A560" s="5" t="e">
        <f ca="1">'Health Products &amp; Equipment'!B60</f>
        <v>#VALUE!</v>
      </c>
      <c r="B560" s="5" t="str">
        <f>IF('Health Products &amp; Equipment'!M60&lt;&gt;"",'Health Products &amp; Equipment'!M60,"")</f>
        <v/>
      </c>
      <c r="C560" s="5" t="str">
        <f>IF(B560="","",IF(ISERROR(FIND(B560,VLOOKUP(A560,A561:C$1199,3,FALSE))),CONCATENATE(B560,"; ",IFERROR(VLOOKUP(A560,A561:C$1199,3,FALSE),"")),VLOOKUP(A560,A561:C$1199,3,FALSE)))</f>
        <v/>
      </c>
    </row>
    <row r="561" spans="1:3" x14ac:dyDescent="0.2">
      <c r="A561" s="5" t="e">
        <f ca="1">'Health Products &amp; Equipment'!B61</f>
        <v>#VALUE!</v>
      </c>
      <c r="B561" s="5" t="str">
        <f>IF('Health Products &amp; Equipment'!M61&lt;&gt;"",'Health Products &amp; Equipment'!M61,"")</f>
        <v/>
      </c>
      <c r="C561" s="5" t="str">
        <f>IF(B561="","",IF(ISERROR(FIND(B561,VLOOKUP(A561,A562:C$1199,3,FALSE))),CONCATENATE(B561,"; ",IFERROR(VLOOKUP(A561,A562:C$1199,3,FALSE),"")),VLOOKUP(A561,A562:C$1199,3,FALSE)))</f>
        <v/>
      </c>
    </row>
    <row r="562" spans="1:3" x14ac:dyDescent="0.2">
      <c r="A562" s="5" t="e">
        <f ca="1">'Health Products &amp; Equipment'!B62</f>
        <v>#VALUE!</v>
      </c>
      <c r="B562" s="5" t="str">
        <f>IF('Health Products &amp; Equipment'!M62&lt;&gt;"",'Health Products &amp; Equipment'!M62,"")</f>
        <v/>
      </c>
      <c r="C562" s="5" t="str">
        <f>IF(B562="","",IF(ISERROR(FIND(B562,VLOOKUP(A562,A563:C$1199,3,FALSE))),CONCATENATE(B562,"; ",IFERROR(VLOOKUP(A562,A563:C$1199,3,FALSE),"")),VLOOKUP(A562,A563:C$1199,3,FALSE)))</f>
        <v/>
      </c>
    </row>
    <row r="563" spans="1:3" x14ac:dyDescent="0.2">
      <c r="A563" s="5" t="e">
        <f ca="1">'Health Products &amp; Equipment'!B63</f>
        <v>#VALUE!</v>
      </c>
      <c r="B563" s="5" t="str">
        <f>IF('Health Products &amp; Equipment'!M63&lt;&gt;"",'Health Products &amp; Equipment'!M63,"")</f>
        <v/>
      </c>
      <c r="C563" s="5" t="str">
        <f>IF(B563="","",IF(ISERROR(FIND(B563,VLOOKUP(A563,A564:C$1199,3,FALSE))),CONCATENATE(B563,"; ",IFERROR(VLOOKUP(A563,A564:C$1199,3,FALSE),"")),VLOOKUP(A563,A564:C$1199,3,FALSE)))</f>
        <v/>
      </c>
    </row>
    <row r="564" spans="1:3" x14ac:dyDescent="0.2">
      <c r="A564" s="5" t="e">
        <f ca="1">'Health Products &amp; Equipment'!B64</f>
        <v>#VALUE!</v>
      </c>
      <c r="B564" s="5" t="str">
        <f>IF('Health Products &amp; Equipment'!M64&lt;&gt;"",'Health Products &amp; Equipment'!M64,"")</f>
        <v/>
      </c>
      <c r="C564" s="5" t="str">
        <f>IF(B564="","",IF(ISERROR(FIND(B564,VLOOKUP(A564,A565:C$1199,3,FALSE))),CONCATENATE(B564,"; ",IFERROR(VLOOKUP(A564,A565:C$1199,3,FALSE),"")),VLOOKUP(A564,A565:C$1199,3,FALSE)))</f>
        <v/>
      </c>
    </row>
    <row r="565" spans="1:3" x14ac:dyDescent="0.2">
      <c r="A565" s="5" t="e">
        <f ca="1">'Health Products &amp; Equipment'!B65</f>
        <v>#VALUE!</v>
      </c>
      <c r="B565" s="5" t="str">
        <f>IF('Health Products &amp; Equipment'!M65&lt;&gt;"",'Health Products &amp; Equipment'!M65,"")</f>
        <v/>
      </c>
      <c r="C565" s="5" t="str">
        <f>IF(B565="","",IF(ISERROR(FIND(B565,VLOOKUP(A565,A566:C$1199,3,FALSE))),CONCATENATE(B565,"; ",IFERROR(VLOOKUP(A565,A566:C$1199,3,FALSE),"")),VLOOKUP(A565,A566:C$1199,3,FALSE)))</f>
        <v/>
      </c>
    </row>
    <row r="566" spans="1:3" x14ac:dyDescent="0.2">
      <c r="A566" s="5" t="e">
        <f ca="1">'Health Products &amp; Equipment'!B66</f>
        <v>#VALUE!</v>
      </c>
      <c r="B566" s="5" t="str">
        <f>IF('Health Products &amp; Equipment'!M66&lt;&gt;"",'Health Products &amp; Equipment'!M66,"")</f>
        <v/>
      </c>
      <c r="C566" s="5" t="str">
        <f>IF(B566="","",IF(ISERROR(FIND(B566,VLOOKUP(A566,A567:C$1199,3,FALSE))),CONCATENATE(B566,"; ",IFERROR(VLOOKUP(A566,A567:C$1199,3,FALSE),"")),VLOOKUP(A566,A567:C$1199,3,FALSE)))</f>
        <v/>
      </c>
    </row>
    <row r="567" spans="1:3" x14ac:dyDescent="0.2">
      <c r="A567" s="5" t="e">
        <f ca="1">'Health Products &amp; Equipment'!B67</f>
        <v>#VALUE!</v>
      </c>
      <c r="B567" s="5" t="str">
        <f>IF('Health Products &amp; Equipment'!M67&lt;&gt;"",'Health Products &amp; Equipment'!M67,"")</f>
        <v/>
      </c>
      <c r="C567" s="5" t="str">
        <f>IF(B567="","",IF(ISERROR(FIND(B567,VLOOKUP(A567,A568:C$1199,3,FALSE))),CONCATENATE(B567,"; ",IFERROR(VLOOKUP(A567,A568:C$1199,3,FALSE),"")),VLOOKUP(A567,A568:C$1199,3,FALSE)))</f>
        <v/>
      </c>
    </row>
    <row r="568" spans="1:3" x14ac:dyDescent="0.2">
      <c r="A568" s="5" t="e">
        <f ca="1">'Health Products &amp; Equipment'!B68</f>
        <v>#VALUE!</v>
      </c>
      <c r="B568" s="5" t="str">
        <f>IF('Health Products &amp; Equipment'!M68&lt;&gt;"",'Health Products &amp; Equipment'!M68,"")</f>
        <v/>
      </c>
      <c r="C568" s="5" t="str">
        <f>IF(B568="","",IF(ISERROR(FIND(B568,VLOOKUP(A568,A569:C$1199,3,FALSE))),CONCATENATE(B568,"; ",IFERROR(VLOOKUP(A568,A569:C$1199,3,FALSE),"")),VLOOKUP(A568,A569:C$1199,3,FALSE)))</f>
        <v/>
      </c>
    </row>
    <row r="569" spans="1:3" x14ac:dyDescent="0.2">
      <c r="A569" s="5" t="e">
        <f ca="1">'Health Products &amp; Equipment'!B69</f>
        <v>#VALUE!</v>
      </c>
      <c r="B569" s="5" t="str">
        <f>IF('Health Products &amp; Equipment'!M69&lt;&gt;"",'Health Products &amp; Equipment'!M69,"")</f>
        <v/>
      </c>
      <c r="C569" s="5" t="str">
        <f>IF(B569="","",IF(ISERROR(FIND(B569,VLOOKUP(A569,A570:C$1199,3,FALSE))),CONCATENATE(B569,"; ",IFERROR(VLOOKUP(A569,A570:C$1199,3,FALSE),"")),VLOOKUP(A569,A570:C$1199,3,FALSE)))</f>
        <v/>
      </c>
    </row>
    <row r="570" spans="1:3" x14ac:dyDescent="0.2">
      <c r="A570" s="5" t="e">
        <f ca="1">'Health Products &amp; Equipment'!B70</f>
        <v>#VALUE!</v>
      </c>
      <c r="B570" s="5" t="str">
        <f>IF('Health Products &amp; Equipment'!M70&lt;&gt;"",'Health Products &amp; Equipment'!M70,"")</f>
        <v/>
      </c>
      <c r="C570" s="5" t="str">
        <f>IF(B570="","",IF(ISERROR(FIND(B570,VLOOKUP(A570,A571:C$1199,3,FALSE))),CONCATENATE(B570,"; ",IFERROR(VLOOKUP(A570,A571:C$1199,3,FALSE),"")),VLOOKUP(A570,A571:C$1199,3,FALSE)))</f>
        <v/>
      </c>
    </row>
    <row r="571" spans="1:3" x14ac:dyDescent="0.2">
      <c r="A571" s="5" t="e">
        <f ca="1">'Health Products &amp; Equipment'!B71</f>
        <v>#VALUE!</v>
      </c>
      <c r="B571" s="5" t="str">
        <f>IF('Health Products &amp; Equipment'!M71&lt;&gt;"",'Health Products &amp; Equipment'!M71,"")</f>
        <v/>
      </c>
      <c r="C571" s="5" t="str">
        <f>IF(B571="","",IF(ISERROR(FIND(B571,VLOOKUP(A571,A572:C$1199,3,FALSE))),CONCATENATE(B571,"; ",IFERROR(VLOOKUP(A571,A572:C$1199,3,FALSE),"")),VLOOKUP(A571,A572:C$1199,3,FALSE)))</f>
        <v/>
      </c>
    </row>
    <row r="572" spans="1:3" x14ac:dyDescent="0.2">
      <c r="A572" s="5" t="e">
        <f ca="1">'Health Products &amp; Equipment'!B72</f>
        <v>#VALUE!</v>
      </c>
      <c r="B572" s="5" t="str">
        <f>IF('Health Products &amp; Equipment'!M72&lt;&gt;"",'Health Products &amp; Equipment'!M72,"")</f>
        <v/>
      </c>
      <c r="C572" s="5" t="str">
        <f>IF(B572="","",IF(ISERROR(FIND(B572,VLOOKUP(A572,A573:C$1199,3,FALSE))),CONCATENATE(B572,"; ",IFERROR(VLOOKUP(A572,A573:C$1199,3,FALSE),"")),VLOOKUP(A572,A573:C$1199,3,FALSE)))</f>
        <v/>
      </c>
    </row>
    <row r="573" spans="1:3" x14ac:dyDescent="0.2">
      <c r="A573" s="5" t="e">
        <f ca="1">'Health Products &amp; Equipment'!B73</f>
        <v>#VALUE!</v>
      </c>
      <c r="B573" s="5" t="str">
        <f>IF('Health Products &amp; Equipment'!M73&lt;&gt;"",'Health Products &amp; Equipment'!M73,"")</f>
        <v/>
      </c>
      <c r="C573" s="5" t="str">
        <f>IF(B573="","",IF(ISERROR(FIND(B573,VLOOKUP(A573,A574:C$1199,3,FALSE))),CONCATENATE(B573,"; ",IFERROR(VLOOKUP(A573,A574:C$1199,3,FALSE),"")),VLOOKUP(A573,A574:C$1199,3,FALSE)))</f>
        <v/>
      </c>
    </row>
    <row r="574" spans="1:3" x14ac:dyDescent="0.2">
      <c r="A574" s="5" t="e">
        <f ca="1">'Health Products &amp; Equipment'!B74</f>
        <v>#VALUE!</v>
      </c>
      <c r="B574" s="5" t="str">
        <f>IF('Health Products &amp; Equipment'!M74&lt;&gt;"",'Health Products &amp; Equipment'!M74,"")</f>
        <v/>
      </c>
      <c r="C574" s="5" t="str">
        <f>IF(B574="","",IF(ISERROR(FIND(B574,VLOOKUP(A574,A575:C$1199,3,FALSE))),CONCATENATE(B574,"; ",IFERROR(VLOOKUP(A574,A575:C$1199,3,FALSE),"")),VLOOKUP(A574,A575:C$1199,3,FALSE)))</f>
        <v/>
      </c>
    </row>
    <row r="575" spans="1:3" x14ac:dyDescent="0.2">
      <c r="A575" s="5" t="e">
        <f ca="1">'Health Products &amp; Equipment'!B75</f>
        <v>#VALUE!</v>
      </c>
      <c r="B575" s="5" t="str">
        <f>IF('Health Products &amp; Equipment'!M75&lt;&gt;"",'Health Products &amp; Equipment'!M75,"")</f>
        <v/>
      </c>
      <c r="C575" s="5" t="str">
        <f>IF(B575="","",IF(ISERROR(FIND(B575,VLOOKUP(A575,A576:C$1199,3,FALSE))),CONCATENATE(B575,"; ",IFERROR(VLOOKUP(A575,A576:C$1199,3,FALSE),"")),VLOOKUP(A575,A576:C$1199,3,FALSE)))</f>
        <v/>
      </c>
    </row>
    <row r="576" spans="1:3" x14ac:dyDescent="0.2">
      <c r="A576" s="5" t="e">
        <f ca="1">'Health Products &amp; Equipment'!B76</f>
        <v>#VALUE!</v>
      </c>
      <c r="B576" s="5" t="str">
        <f>IF('Health Products &amp; Equipment'!M76&lt;&gt;"",'Health Products &amp; Equipment'!M76,"")</f>
        <v/>
      </c>
      <c r="C576" s="5" t="str">
        <f>IF(B576="","",IF(ISERROR(FIND(B576,VLOOKUP(A576,A577:C$1199,3,FALSE))),CONCATENATE(B576,"; ",IFERROR(VLOOKUP(A576,A577:C$1199,3,FALSE),"")),VLOOKUP(A576,A577:C$1199,3,FALSE)))</f>
        <v/>
      </c>
    </row>
    <row r="577" spans="1:3" x14ac:dyDescent="0.2">
      <c r="A577" s="5" t="e">
        <f ca="1">'Health Products &amp; Equipment'!B77</f>
        <v>#VALUE!</v>
      </c>
      <c r="B577" s="5" t="str">
        <f>IF('Health Products &amp; Equipment'!M77&lt;&gt;"",'Health Products &amp; Equipment'!M77,"")</f>
        <v/>
      </c>
      <c r="C577" s="5" t="str">
        <f>IF(B577="","",IF(ISERROR(FIND(B577,VLOOKUP(A577,A578:C$1199,3,FALSE))),CONCATENATE(B577,"; ",IFERROR(VLOOKUP(A577,A578:C$1199,3,FALSE),"")),VLOOKUP(A577,A578:C$1199,3,FALSE)))</f>
        <v/>
      </c>
    </row>
    <row r="578" spans="1:3" x14ac:dyDescent="0.2">
      <c r="A578" s="5" t="e">
        <f ca="1">'Health Products &amp; Equipment'!B78</f>
        <v>#VALUE!</v>
      </c>
      <c r="B578" s="5" t="str">
        <f>IF('Health Products &amp; Equipment'!M78&lt;&gt;"",'Health Products &amp; Equipment'!M78,"")</f>
        <v/>
      </c>
      <c r="C578" s="5" t="str">
        <f>IF(B578="","",IF(ISERROR(FIND(B578,VLOOKUP(A578,A579:C$1199,3,FALSE))),CONCATENATE(B578,"; ",IFERROR(VLOOKUP(A578,A579:C$1199,3,FALSE),"")),VLOOKUP(A578,A579:C$1199,3,FALSE)))</f>
        <v/>
      </c>
    </row>
    <row r="579" spans="1:3" x14ac:dyDescent="0.2">
      <c r="A579" s="5" t="e">
        <f ca="1">'Health Products &amp; Equipment'!B79</f>
        <v>#VALUE!</v>
      </c>
      <c r="B579" s="5" t="str">
        <f>IF('Health Products &amp; Equipment'!M79&lt;&gt;"",'Health Products &amp; Equipment'!M79,"")</f>
        <v/>
      </c>
      <c r="C579" s="5" t="str">
        <f>IF(B579="","",IF(ISERROR(FIND(B579,VLOOKUP(A579,A580:C$1199,3,FALSE))),CONCATENATE(B579,"; ",IFERROR(VLOOKUP(A579,A580:C$1199,3,FALSE),"")),VLOOKUP(A579,A580:C$1199,3,FALSE)))</f>
        <v/>
      </c>
    </row>
    <row r="580" spans="1:3" x14ac:dyDescent="0.2">
      <c r="A580" s="5" t="e">
        <f ca="1">'Health Products &amp; Equipment'!B80</f>
        <v>#VALUE!</v>
      </c>
      <c r="B580" s="5" t="str">
        <f>IF('Health Products &amp; Equipment'!M80&lt;&gt;"",'Health Products &amp; Equipment'!M80,"")</f>
        <v/>
      </c>
      <c r="C580" s="5" t="str">
        <f>IF(B580="","",IF(ISERROR(FIND(B580,VLOOKUP(A580,A581:C$1199,3,FALSE))),CONCATENATE(B580,"; ",IFERROR(VLOOKUP(A580,A581:C$1199,3,FALSE),"")),VLOOKUP(A580,A581:C$1199,3,FALSE)))</f>
        <v/>
      </c>
    </row>
    <row r="581" spans="1:3" x14ac:dyDescent="0.2">
      <c r="A581" s="5" t="e">
        <f ca="1">'Health Products &amp; Equipment'!B81</f>
        <v>#VALUE!</v>
      </c>
      <c r="B581" s="5" t="str">
        <f>IF('Health Products &amp; Equipment'!M81&lt;&gt;"",'Health Products &amp; Equipment'!M81,"")</f>
        <v/>
      </c>
      <c r="C581" s="5" t="str">
        <f>IF(B581="","",IF(ISERROR(FIND(B581,VLOOKUP(A581,A582:C$1199,3,FALSE))),CONCATENATE(B581,"; ",IFERROR(VLOOKUP(A581,A582:C$1199,3,FALSE),"")),VLOOKUP(A581,A582:C$1199,3,FALSE)))</f>
        <v/>
      </c>
    </row>
    <row r="582" spans="1:3" x14ac:dyDescent="0.2">
      <c r="A582" s="5" t="e">
        <f ca="1">'Health Products &amp; Equipment'!B82</f>
        <v>#VALUE!</v>
      </c>
      <c r="B582" s="5" t="str">
        <f>IF('Health Products &amp; Equipment'!M82&lt;&gt;"",'Health Products &amp; Equipment'!M82,"")</f>
        <v/>
      </c>
      <c r="C582" s="5" t="str">
        <f>IF(B582="","",IF(ISERROR(FIND(B582,VLOOKUP(A582,A583:C$1199,3,FALSE))),CONCATENATE(B582,"; ",IFERROR(VLOOKUP(A582,A583:C$1199,3,FALSE),"")),VLOOKUP(A582,A583:C$1199,3,FALSE)))</f>
        <v/>
      </c>
    </row>
    <row r="583" spans="1:3" x14ac:dyDescent="0.2">
      <c r="A583" s="5" t="e">
        <f ca="1">'Health Products &amp; Equipment'!B83</f>
        <v>#VALUE!</v>
      </c>
      <c r="B583" s="5" t="str">
        <f>IF('Health Products &amp; Equipment'!M83&lt;&gt;"",'Health Products &amp; Equipment'!M83,"")</f>
        <v/>
      </c>
      <c r="C583" s="5" t="str">
        <f>IF(B583="","",IF(ISERROR(FIND(B583,VLOOKUP(A583,A584:C$1199,3,FALSE))),CONCATENATE(B583,"; ",IFERROR(VLOOKUP(A583,A584:C$1199,3,FALSE),"")),VLOOKUP(A583,A584:C$1199,3,FALSE)))</f>
        <v/>
      </c>
    </row>
    <row r="584" spans="1:3" x14ac:dyDescent="0.2">
      <c r="A584" s="5" t="e">
        <f ca="1">'Health Products &amp; Equipment'!B84</f>
        <v>#VALUE!</v>
      </c>
      <c r="B584" s="5" t="str">
        <f>IF('Health Products &amp; Equipment'!M84&lt;&gt;"",'Health Products &amp; Equipment'!M84,"")</f>
        <v/>
      </c>
      <c r="C584" s="5" t="str">
        <f>IF(B584="","",IF(ISERROR(FIND(B584,VLOOKUP(A584,A585:C$1199,3,FALSE))),CONCATENATE(B584,"; ",IFERROR(VLOOKUP(A584,A585:C$1199,3,FALSE),"")),VLOOKUP(A584,A585:C$1199,3,FALSE)))</f>
        <v/>
      </c>
    </row>
    <row r="585" spans="1:3" x14ac:dyDescent="0.2">
      <c r="A585" s="5" t="e">
        <f ca="1">'Health Products &amp; Equipment'!B85</f>
        <v>#VALUE!</v>
      </c>
      <c r="B585" s="5" t="str">
        <f>IF('Health Products &amp; Equipment'!M85&lt;&gt;"",'Health Products &amp; Equipment'!M85,"")</f>
        <v/>
      </c>
      <c r="C585" s="5" t="str">
        <f>IF(B585="","",IF(ISERROR(FIND(B585,VLOOKUP(A585,A586:C$1199,3,FALSE))),CONCATENATE(B585,"; ",IFERROR(VLOOKUP(A585,A586:C$1199,3,FALSE),"")),VLOOKUP(A585,A586:C$1199,3,FALSE)))</f>
        <v/>
      </c>
    </row>
    <row r="586" spans="1:3" x14ac:dyDescent="0.2">
      <c r="A586" s="5" t="e">
        <f ca="1">'Health Products &amp; Equipment'!B86</f>
        <v>#VALUE!</v>
      </c>
      <c r="B586" s="5" t="str">
        <f>IF('Health Products &amp; Equipment'!M86&lt;&gt;"",'Health Products &amp; Equipment'!M86,"")</f>
        <v/>
      </c>
      <c r="C586" s="5" t="str">
        <f>IF(B586="","",IF(ISERROR(FIND(B586,VLOOKUP(A586,A587:C$1199,3,FALSE))),CONCATENATE(B586,"; ",IFERROR(VLOOKUP(A586,A587:C$1199,3,FALSE),"")),VLOOKUP(A586,A587:C$1199,3,FALSE)))</f>
        <v/>
      </c>
    </row>
    <row r="587" spans="1:3" x14ac:dyDescent="0.2">
      <c r="A587" s="5" t="e">
        <f ca="1">'Health Products &amp; Equipment'!B87</f>
        <v>#VALUE!</v>
      </c>
      <c r="B587" s="5" t="str">
        <f>IF('Health Products &amp; Equipment'!M87&lt;&gt;"",'Health Products &amp; Equipment'!M87,"")</f>
        <v/>
      </c>
      <c r="C587" s="5" t="str">
        <f>IF(B587="","",IF(ISERROR(FIND(B587,VLOOKUP(A587,A588:C$1199,3,FALSE))),CONCATENATE(B587,"; ",IFERROR(VLOOKUP(A587,A588:C$1199,3,FALSE),"")),VLOOKUP(A587,A588:C$1199,3,FALSE)))</f>
        <v/>
      </c>
    </row>
    <row r="588" spans="1:3" x14ac:dyDescent="0.2">
      <c r="A588" s="5" t="e">
        <f ca="1">'Health Products &amp; Equipment'!B88</f>
        <v>#VALUE!</v>
      </c>
      <c r="B588" s="5" t="str">
        <f>IF('Health Products &amp; Equipment'!M88&lt;&gt;"",'Health Products &amp; Equipment'!M88,"")</f>
        <v/>
      </c>
      <c r="C588" s="5" t="str">
        <f>IF(B588="","",IF(ISERROR(FIND(B588,VLOOKUP(A588,A589:C$1199,3,FALSE))),CONCATENATE(B588,"; ",IFERROR(VLOOKUP(A588,A589:C$1199,3,FALSE),"")),VLOOKUP(A588,A589:C$1199,3,FALSE)))</f>
        <v/>
      </c>
    </row>
    <row r="589" spans="1:3" x14ac:dyDescent="0.2">
      <c r="A589" s="5" t="e">
        <f ca="1">'Health Products &amp; Equipment'!B89</f>
        <v>#VALUE!</v>
      </c>
      <c r="B589" s="5" t="str">
        <f>IF('Health Products &amp; Equipment'!M89&lt;&gt;"",'Health Products &amp; Equipment'!M89,"")</f>
        <v/>
      </c>
      <c r="C589" s="5" t="str">
        <f>IF(B589="","",IF(ISERROR(FIND(B589,VLOOKUP(A589,A590:C$1199,3,FALSE))),CONCATENATE(B589,"; ",IFERROR(VLOOKUP(A589,A590:C$1199,3,FALSE),"")),VLOOKUP(A589,A590:C$1199,3,FALSE)))</f>
        <v/>
      </c>
    </row>
    <row r="590" spans="1:3" x14ac:dyDescent="0.2">
      <c r="A590" s="5" t="e">
        <f ca="1">'Health Products &amp; Equipment'!B90</f>
        <v>#VALUE!</v>
      </c>
      <c r="B590" s="5" t="str">
        <f>IF('Health Products &amp; Equipment'!M90&lt;&gt;"",'Health Products &amp; Equipment'!M90,"")</f>
        <v/>
      </c>
      <c r="C590" s="5" t="str">
        <f>IF(B590="","",IF(ISERROR(FIND(B590,VLOOKUP(A590,A591:C$1199,3,FALSE))),CONCATENATE(B590,"; ",IFERROR(VLOOKUP(A590,A591:C$1199,3,FALSE),"")),VLOOKUP(A590,A591:C$1199,3,FALSE)))</f>
        <v/>
      </c>
    </row>
    <row r="591" spans="1:3" x14ac:dyDescent="0.2">
      <c r="A591" s="5" t="e">
        <f ca="1">'Health Products &amp; Equipment'!B91</f>
        <v>#VALUE!</v>
      </c>
      <c r="B591" s="5" t="str">
        <f>IF('Health Products &amp; Equipment'!M91&lt;&gt;"",'Health Products &amp; Equipment'!M91,"")</f>
        <v/>
      </c>
      <c r="C591" s="5" t="str">
        <f>IF(B591="","",IF(ISERROR(FIND(B591,VLOOKUP(A591,A592:C$1199,3,FALSE))),CONCATENATE(B591,"; ",IFERROR(VLOOKUP(A591,A592:C$1199,3,FALSE),"")),VLOOKUP(A591,A592:C$1199,3,FALSE)))</f>
        <v/>
      </c>
    </row>
    <row r="592" spans="1:3" x14ac:dyDescent="0.2">
      <c r="A592" s="5" t="e">
        <f ca="1">'Health Products &amp; Equipment'!B92</f>
        <v>#VALUE!</v>
      </c>
      <c r="B592" s="5" t="str">
        <f>IF('Health Products &amp; Equipment'!M92&lt;&gt;"",'Health Products &amp; Equipment'!M92,"")</f>
        <v/>
      </c>
      <c r="C592" s="5" t="str">
        <f>IF(B592="","",IF(ISERROR(FIND(B592,VLOOKUP(A592,A593:C$1199,3,FALSE))),CONCATENATE(B592,"; ",IFERROR(VLOOKUP(A592,A593:C$1199,3,FALSE),"")),VLOOKUP(A592,A593:C$1199,3,FALSE)))</f>
        <v/>
      </c>
    </row>
    <row r="593" spans="1:3" x14ac:dyDescent="0.2">
      <c r="A593" s="5" t="e">
        <f ca="1">'Health Products &amp; Equipment'!B93</f>
        <v>#VALUE!</v>
      </c>
      <c r="B593" s="5" t="str">
        <f>IF('Health Products &amp; Equipment'!M93&lt;&gt;"",'Health Products &amp; Equipment'!M93,"")</f>
        <v/>
      </c>
      <c r="C593" s="5" t="str">
        <f>IF(B593="","",IF(ISERROR(FIND(B593,VLOOKUP(A593,A594:C$1199,3,FALSE))),CONCATENATE(B593,"; ",IFERROR(VLOOKUP(A593,A594:C$1199,3,FALSE),"")),VLOOKUP(A593,A594:C$1199,3,FALSE)))</f>
        <v/>
      </c>
    </row>
    <row r="594" spans="1:3" x14ac:dyDescent="0.2">
      <c r="A594" s="5" t="e">
        <f ca="1">'Health Products &amp; Equipment'!B94</f>
        <v>#VALUE!</v>
      </c>
      <c r="B594" s="5" t="str">
        <f>IF('Health Products &amp; Equipment'!M94&lt;&gt;"",'Health Products &amp; Equipment'!M94,"")</f>
        <v/>
      </c>
      <c r="C594" s="5" t="str">
        <f>IF(B594="","",IF(ISERROR(FIND(B594,VLOOKUP(A594,A595:C$1199,3,FALSE))),CONCATENATE(B594,"; ",IFERROR(VLOOKUP(A594,A595:C$1199,3,FALSE),"")),VLOOKUP(A594,A595:C$1199,3,FALSE)))</f>
        <v/>
      </c>
    </row>
    <row r="595" spans="1:3" x14ac:dyDescent="0.2">
      <c r="A595" s="5" t="e">
        <f ca="1">'Health Products &amp; Equipment'!B95</f>
        <v>#VALUE!</v>
      </c>
      <c r="B595" s="5" t="str">
        <f>IF('Health Products &amp; Equipment'!M95&lt;&gt;"",'Health Products &amp; Equipment'!M95,"")</f>
        <v/>
      </c>
      <c r="C595" s="5" t="str">
        <f>IF(B595="","",IF(ISERROR(FIND(B595,VLOOKUP(A595,A596:C$1199,3,FALSE))),CONCATENATE(B595,"; ",IFERROR(VLOOKUP(A595,A596:C$1199,3,FALSE),"")),VLOOKUP(A595,A596:C$1199,3,FALSE)))</f>
        <v/>
      </c>
    </row>
    <row r="596" spans="1:3" x14ac:dyDescent="0.2">
      <c r="A596" s="5" t="e">
        <f ca="1">'Health Products &amp; Equipment'!B96</f>
        <v>#VALUE!</v>
      </c>
      <c r="B596" s="5" t="str">
        <f>IF('Health Products &amp; Equipment'!M96&lt;&gt;"",'Health Products &amp; Equipment'!M96,"")</f>
        <v/>
      </c>
      <c r="C596" s="5" t="str">
        <f>IF(B596="","",IF(ISERROR(FIND(B596,VLOOKUP(A596,A597:C$1199,3,FALSE))),CONCATENATE(B596,"; ",IFERROR(VLOOKUP(A596,A597:C$1199,3,FALSE),"")),VLOOKUP(A596,A597:C$1199,3,FALSE)))</f>
        <v/>
      </c>
    </row>
    <row r="597" spans="1:3" x14ac:dyDescent="0.2">
      <c r="A597" s="5" t="e">
        <f ca="1">'Health Products &amp; Equipment'!B97</f>
        <v>#VALUE!</v>
      </c>
      <c r="B597" s="5" t="str">
        <f>IF('Health Products &amp; Equipment'!M97&lt;&gt;"",'Health Products &amp; Equipment'!M97,"")</f>
        <v/>
      </c>
      <c r="C597" s="5" t="str">
        <f>IF(B597="","",IF(ISERROR(FIND(B597,VLOOKUP(A597,A598:C$1199,3,FALSE))),CONCATENATE(B597,"; ",IFERROR(VLOOKUP(A597,A598:C$1199,3,FALSE),"")),VLOOKUP(A597,A598:C$1199,3,FALSE)))</f>
        <v/>
      </c>
    </row>
    <row r="598" spans="1:3" x14ac:dyDescent="0.2">
      <c r="A598" s="5" t="e">
        <f ca="1">'Health Products &amp; Equipment'!B98</f>
        <v>#VALUE!</v>
      </c>
      <c r="B598" s="5" t="str">
        <f>IF('Health Products &amp; Equipment'!M98&lt;&gt;"",'Health Products &amp; Equipment'!M98,"")</f>
        <v/>
      </c>
      <c r="C598" s="5" t="str">
        <f>IF(B598="","",IF(ISERROR(FIND(B598,VLOOKUP(A598,A599:C$1199,3,FALSE))),CONCATENATE(B598,"; ",IFERROR(VLOOKUP(A598,A599:C$1199,3,FALSE),"")),VLOOKUP(A598,A599:C$1199,3,FALSE)))</f>
        <v/>
      </c>
    </row>
    <row r="599" spans="1:3" x14ac:dyDescent="0.2">
      <c r="A599" s="5" t="e">
        <f ca="1">'Health Products &amp; Equipment'!B99</f>
        <v>#VALUE!</v>
      </c>
      <c r="B599" s="5" t="str">
        <f>IF('Health Products &amp; Equipment'!M99&lt;&gt;"",'Health Products &amp; Equipment'!M99,"")</f>
        <v/>
      </c>
      <c r="C599" s="5" t="str">
        <f>IF(B599="","",IF(ISERROR(FIND(B599,VLOOKUP(A599,A600:C$1199,3,FALSE))),CONCATENATE(B599,"; ",IFERROR(VLOOKUP(A599,A600:C$1199,3,FALSE),"")),VLOOKUP(A599,A600:C$1199,3,FALSE)))</f>
        <v/>
      </c>
    </row>
    <row r="600" spans="1:3" x14ac:dyDescent="0.2">
      <c r="A600" s="5" t="e">
        <f ca="1">'Health Products &amp; Equipment'!B100</f>
        <v>#VALUE!</v>
      </c>
      <c r="B600" s="5" t="str">
        <f>IF('Health Products &amp; Equipment'!M100&lt;&gt;"",'Health Products &amp; Equipment'!M100,"")</f>
        <v/>
      </c>
      <c r="C600" s="5" t="str">
        <f>IF(B600="","",IF(ISERROR(FIND(B600,VLOOKUP(A600,A601:C$1199,3,FALSE))),CONCATENATE(B600,"; ",IFERROR(VLOOKUP(A600,A601:C$1199,3,FALSE),"")),VLOOKUP(A600,A601:C$1199,3,FALSE)))</f>
        <v/>
      </c>
    </row>
    <row r="601" spans="1:3" x14ac:dyDescent="0.2">
      <c r="A601" s="5" t="e">
        <f ca="1">'Health Products &amp; Equipment'!B101</f>
        <v>#VALUE!</v>
      </c>
      <c r="B601" s="5" t="str">
        <f>IF('Health Products &amp; Equipment'!M101&lt;&gt;"",'Health Products &amp; Equipment'!M101,"")</f>
        <v/>
      </c>
      <c r="C601" s="5" t="str">
        <f>IF(B601="","",IF(ISERROR(FIND(B601,VLOOKUP(A601,A602:C$1199,3,FALSE))),CONCATENATE(B601,"; ",IFERROR(VLOOKUP(A601,A602:C$1199,3,FALSE),"")),VLOOKUP(A601,A602:C$1199,3,FALSE)))</f>
        <v/>
      </c>
    </row>
    <row r="602" spans="1:3" x14ac:dyDescent="0.2">
      <c r="A602" s="5" t="e">
        <f ca="1">'Health Products &amp; Equipment'!B102</f>
        <v>#VALUE!</v>
      </c>
      <c r="B602" s="5" t="str">
        <f>IF('Health Products &amp; Equipment'!M102&lt;&gt;"",'Health Products &amp; Equipment'!M102,"")</f>
        <v/>
      </c>
      <c r="C602" s="5" t="str">
        <f>IF(B602="","",IF(ISERROR(FIND(B602,VLOOKUP(A602,A603:C$1199,3,FALSE))),CONCATENATE(B602,"; ",IFERROR(VLOOKUP(A602,A603:C$1199,3,FALSE),"")),VLOOKUP(A602,A603:C$1199,3,FALSE)))</f>
        <v/>
      </c>
    </row>
    <row r="603" spans="1:3" x14ac:dyDescent="0.2">
      <c r="A603" s="5" t="e">
        <f ca="1">'Health Products &amp; Equipment'!B103</f>
        <v>#VALUE!</v>
      </c>
      <c r="B603" s="5" t="str">
        <f>IF('Health Products &amp; Equipment'!M103&lt;&gt;"",'Health Products &amp; Equipment'!M103,"")</f>
        <v/>
      </c>
      <c r="C603" s="5" t="str">
        <f>IF(B603="","",IF(ISERROR(FIND(B603,VLOOKUP(A603,A604:C$1199,3,FALSE))),CONCATENATE(B603,"; ",IFERROR(VLOOKUP(A603,A604:C$1199,3,FALSE),"")),VLOOKUP(A603,A604:C$1199,3,FALSE)))</f>
        <v/>
      </c>
    </row>
    <row r="604" spans="1:3" x14ac:dyDescent="0.2">
      <c r="A604" s="5" t="e">
        <f ca="1">'Health Products &amp; Equipment'!B104</f>
        <v>#VALUE!</v>
      </c>
      <c r="B604" s="5" t="str">
        <f>IF('Health Products &amp; Equipment'!M104&lt;&gt;"",'Health Products &amp; Equipment'!M104,"")</f>
        <v/>
      </c>
      <c r="C604" s="5" t="str">
        <f>IF(B604="","",IF(ISERROR(FIND(B604,VLOOKUP(A604,A605:C$1199,3,FALSE))),CONCATENATE(B604,"; ",IFERROR(VLOOKUP(A604,A605:C$1199,3,FALSE),"")),VLOOKUP(A604,A605:C$1199,3,FALSE)))</f>
        <v/>
      </c>
    </row>
    <row r="605" spans="1:3" x14ac:dyDescent="0.2">
      <c r="A605" s="5" t="e">
        <f ca="1">'Health Products &amp; Equipment'!B105</f>
        <v>#VALUE!</v>
      </c>
      <c r="B605" s="5" t="str">
        <f>IF('Health Products &amp; Equipment'!M105&lt;&gt;"",'Health Products &amp; Equipment'!M105,"")</f>
        <v/>
      </c>
      <c r="C605" s="5" t="str">
        <f>IF(B605="","",IF(ISERROR(FIND(B605,VLOOKUP(A605,A606:C$1199,3,FALSE))),CONCATENATE(B605,"; ",IFERROR(VLOOKUP(A605,A606:C$1199,3,FALSE),"")),VLOOKUP(A605,A606:C$1199,3,FALSE)))</f>
        <v/>
      </c>
    </row>
    <row r="606" spans="1:3" x14ac:dyDescent="0.2">
      <c r="A606" s="5" t="e">
        <f ca="1">'Health Products &amp; Equipment'!B106</f>
        <v>#VALUE!</v>
      </c>
      <c r="B606" s="5" t="str">
        <f>IF('Health Products &amp; Equipment'!M106&lt;&gt;"",'Health Products &amp; Equipment'!M106,"")</f>
        <v/>
      </c>
      <c r="C606" s="5" t="str">
        <f>IF(B606="","",IF(ISERROR(FIND(B606,VLOOKUP(A606,A607:C$1199,3,FALSE))),CONCATENATE(B606,"; ",IFERROR(VLOOKUP(A606,A607:C$1199,3,FALSE),"")),VLOOKUP(A606,A607:C$1199,3,FALSE)))</f>
        <v/>
      </c>
    </row>
    <row r="607" spans="1:3" x14ac:dyDescent="0.2">
      <c r="A607" s="5" t="e">
        <f ca="1">'Health Products &amp; Equipment'!B107</f>
        <v>#VALUE!</v>
      </c>
      <c r="B607" s="5" t="str">
        <f>IF('Health Products &amp; Equipment'!M107&lt;&gt;"",'Health Products &amp; Equipment'!M107,"")</f>
        <v/>
      </c>
      <c r="C607" s="5" t="str">
        <f>IF(B607="","",IF(ISERROR(FIND(B607,VLOOKUP(A607,A608:C$1199,3,FALSE))),CONCATENATE(B607,"; ",IFERROR(VLOOKUP(A607,A608:C$1199,3,FALSE),"")),VLOOKUP(A607,A608:C$1199,3,FALSE)))</f>
        <v/>
      </c>
    </row>
    <row r="608" spans="1:3" x14ac:dyDescent="0.2">
      <c r="A608" s="5" t="e">
        <f ca="1">'Health Products &amp; Equipment'!B108</f>
        <v>#VALUE!</v>
      </c>
      <c r="B608" s="5" t="str">
        <f>IF('Health Products &amp; Equipment'!M108&lt;&gt;"",'Health Products &amp; Equipment'!M108,"")</f>
        <v/>
      </c>
      <c r="C608" s="5" t="str">
        <f>IF(B608="","",IF(ISERROR(FIND(B608,VLOOKUP(A608,A609:C$1199,3,FALSE))),CONCATENATE(B608,"; ",IFERROR(VLOOKUP(A608,A609:C$1199,3,FALSE),"")),VLOOKUP(A608,A609:C$1199,3,FALSE)))</f>
        <v/>
      </c>
    </row>
    <row r="609" spans="1:3" x14ac:dyDescent="0.2">
      <c r="A609" s="5" t="e">
        <f ca="1">'Health Products &amp; Equipment'!B109</f>
        <v>#VALUE!</v>
      </c>
      <c r="B609" s="5" t="str">
        <f>IF('Health Products &amp; Equipment'!M109&lt;&gt;"",'Health Products &amp; Equipment'!M109,"")</f>
        <v/>
      </c>
      <c r="C609" s="5" t="str">
        <f>IF(B609="","",IF(ISERROR(FIND(B609,VLOOKUP(A609,A610:C$1199,3,FALSE))),CONCATENATE(B609,"; ",IFERROR(VLOOKUP(A609,A610:C$1199,3,FALSE),"")),VLOOKUP(A609,A610:C$1199,3,FALSE)))</f>
        <v/>
      </c>
    </row>
    <row r="610" spans="1:3" x14ac:dyDescent="0.2">
      <c r="A610" s="5" t="e">
        <f ca="1">'Health Products &amp; Equipment'!B110</f>
        <v>#VALUE!</v>
      </c>
      <c r="B610" s="5" t="str">
        <f>IF('Health Products &amp; Equipment'!M110&lt;&gt;"",'Health Products &amp; Equipment'!M110,"")</f>
        <v/>
      </c>
      <c r="C610" s="5" t="str">
        <f>IF(B610="","",IF(ISERROR(FIND(B610,VLOOKUP(A610,A611:C$1199,3,FALSE))),CONCATENATE(B610,"; ",IFERROR(VLOOKUP(A610,A611:C$1199,3,FALSE),"")),VLOOKUP(A610,A611:C$1199,3,FALSE)))</f>
        <v/>
      </c>
    </row>
    <row r="611" spans="1:3" x14ac:dyDescent="0.2">
      <c r="A611" s="5" t="e">
        <f ca="1">'Health Products &amp; Equipment'!B111</f>
        <v>#VALUE!</v>
      </c>
      <c r="B611" s="5" t="str">
        <f>IF('Health Products &amp; Equipment'!M111&lt;&gt;"",'Health Products &amp; Equipment'!M111,"")</f>
        <v/>
      </c>
      <c r="C611" s="5" t="str">
        <f>IF(B611="","",IF(ISERROR(FIND(B611,VLOOKUP(A611,A612:C$1199,3,FALSE))),CONCATENATE(B611,"; ",IFERROR(VLOOKUP(A611,A612:C$1199,3,FALSE),"")),VLOOKUP(A611,A612:C$1199,3,FALSE)))</f>
        <v/>
      </c>
    </row>
    <row r="612" spans="1:3" x14ac:dyDescent="0.2">
      <c r="A612" s="5" t="e">
        <f ca="1">'Health Products &amp; Equipment'!B112</f>
        <v>#VALUE!</v>
      </c>
      <c r="B612" s="5" t="str">
        <f>IF('Health Products &amp; Equipment'!M112&lt;&gt;"",'Health Products &amp; Equipment'!M112,"")</f>
        <v/>
      </c>
      <c r="C612" s="5" t="str">
        <f>IF(B612="","",IF(ISERROR(FIND(B612,VLOOKUP(A612,A613:C$1199,3,FALSE))),CONCATENATE(B612,"; ",IFERROR(VLOOKUP(A612,A613:C$1199,3,FALSE),"")),VLOOKUP(A612,A613:C$1199,3,FALSE)))</f>
        <v/>
      </c>
    </row>
    <row r="613" spans="1:3" x14ac:dyDescent="0.2">
      <c r="A613" s="5" t="e">
        <f ca="1">'Health Products &amp; Equipment'!B113</f>
        <v>#VALUE!</v>
      </c>
      <c r="B613" s="5" t="str">
        <f>IF('Health Products &amp; Equipment'!M113&lt;&gt;"",'Health Products &amp; Equipment'!M113,"")</f>
        <v/>
      </c>
      <c r="C613" s="5" t="str">
        <f>IF(B613="","",IF(ISERROR(FIND(B613,VLOOKUP(A613,A614:C$1199,3,FALSE))),CONCATENATE(B613,"; ",IFERROR(VLOOKUP(A613,A614:C$1199,3,FALSE),"")),VLOOKUP(A613,A614:C$1199,3,FALSE)))</f>
        <v/>
      </c>
    </row>
    <row r="614" spans="1:3" x14ac:dyDescent="0.2">
      <c r="A614" s="5" t="e">
        <f ca="1">'Health Products &amp; Equipment'!B114</f>
        <v>#VALUE!</v>
      </c>
      <c r="B614" s="5" t="str">
        <f>IF('Health Products &amp; Equipment'!M114&lt;&gt;"",'Health Products &amp; Equipment'!M114,"")</f>
        <v/>
      </c>
      <c r="C614" s="5" t="str">
        <f>IF(B614="","",IF(ISERROR(FIND(B614,VLOOKUP(A614,A615:C$1199,3,FALSE))),CONCATENATE(B614,"; ",IFERROR(VLOOKUP(A614,A615:C$1199,3,FALSE),"")),VLOOKUP(A614,A615:C$1199,3,FALSE)))</f>
        <v/>
      </c>
    </row>
    <row r="615" spans="1:3" x14ac:dyDescent="0.2">
      <c r="A615" s="5" t="e">
        <f ca="1">'Health Products &amp; Equipment'!B115</f>
        <v>#VALUE!</v>
      </c>
      <c r="B615" s="5" t="str">
        <f>IF('Health Products &amp; Equipment'!M115&lt;&gt;"",'Health Products &amp; Equipment'!M115,"")</f>
        <v/>
      </c>
      <c r="C615" s="5" t="str">
        <f>IF(B615="","",IF(ISERROR(FIND(B615,VLOOKUP(A615,A616:C$1199,3,FALSE))),CONCATENATE(B615,"; ",IFERROR(VLOOKUP(A615,A616:C$1199,3,FALSE),"")),VLOOKUP(A615,A616:C$1199,3,FALSE)))</f>
        <v/>
      </c>
    </row>
    <row r="616" spans="1:3" x14ac:dyDescent="0.2">
      <c r="A616" s="5" t="e">
        <f ca="1">'Health Products &amp; Equipment'!B116</f>
        <v>#VALUE!</v>
      </c>
      <c r="B616" s="5" t="str">
        <f>IF('Health Products &amp; Equipment'!M116&lt;&gt;"",'Health Products &amp; Equipment'!M116,"")</f>
        <v/>
      </c>
      <c r="C616" s="5" t="str">
        <f>IF(B616="","",IF(ISERROR(FIND(B616,VLOOKUP(A616,A617:C$1199,3,FALSE))),CONCATENATE(B616,"; ",IFERROR(VLOOKUP(A616,A617:C$1199,3,FALSE),"")),VLOOKUP(A616,A617:C$1199,3,FALSE)))</f>
        <v/>
      </c>
    </row>
    <row r="617" spans="1:3" x14ac:dyDescent="0.2">
      <c r="A617" s="5" t="e">
        <f ca="1">'Health Products &amp; Equipment'!B117</f>
        <v>#VALUE!</v>
      </c>
      <c r="B617" s="5" t="str">
        <f>IF('Health Products &amp; Equipment'!M117&lt;&gt;"",'Health Products &amp; Equipment'!M117,"")</f>
        <v/>
      </c>
      <c r="C617" s="5" t="str">
        <f>IF(B617="","",IF(ISERROR(FIND(B617,VLOOKUP(A617,A618:C$1199,3,FALSE))),CONCATENATE(B617,"; ",IFERROR(VLOOKUP(A617,A618:C$1199,3,FALSE),"")),VLOOKUP(A617,A618:C$1199,3,FALSE)))</f>
        <v/>
      </c>
    </row>
    <row r="618" spans="1:3" x14ac:dyDescent="0.2">
      <c r="A618" s="5" t="e">
        <f ca="1">'Health Products &amp; Equipment'!B118</f>
        <v>#VALUE!</v>
      </c>
      <c r="B618" s="5" t="str">
        <f>IF('Health Products &amp; Equipment'!M118&lt;&gt;"",'Health Products &amp; Equipment'!M118,"")</f>
        <v/>
      </c>
      <c r="C618" s="5" t="str">
        <f>IF(B618="","",IF(ISERROR(FIND(B618,VLOOKUP(A618,A619:C$1199,3,FALSE))),CONCATENATE(B618,"; ",IFERROR(VLOOKUP(A618,A619:C$1199,3,FALSE),"")),VLOOKUP(A618,A619:C$1199,3,FALSE)))</f>
        <v/>
      </c>
    </row>
    <row r="619" spans="1:3" x14ac:dyDescent="0.2">
      <c r="A619" s="5" t="e">
        <f ca="1">'Health Products &amp; Equipment'!B119</f>
        <v>#VALUE!</v>
      </c>
      <c r="B619" s="5" t="str">
        <f>IF('Health Products &amp; Equipment'!M119&lt;&gt;"",'Health Products &amp; Equipment'!M119,"")</f>
        <v/>
      </c>
      <c r="C619" s="5" t="str">
        <f>IF(B619="","",IF(ISERROR(FIND(B619,VLOOKUP(A619,A620:C$1199,3,FALSE))),CONCATENATE(B619,"; ",IFERROR(VLOOKUP(A619,A620:C$1199,3,FALSE),"")),VLOOKUP(A619,A620:C$1199,3,FALSE)))</f>
        <v/>
      </c>
    </row>
    <row r="620" spans="1:3" x14ac:dyDescent="0.2">
      <c r="A620" s="5" t="e">
        <f ca="1">'Health Products &amp; Equipment'!B120</f>
        <v>#VALUE!</v>
      </c>
      <c r="B620" s="5" t="str">
        <f>IF('Health Products &amp; Equipment'!M120&lt;&gt;"",'Health Products &amp; Equipment'!M120,"")</f>
        <v/>
      </c>
      <c r="C620" s="5" t="str">
        <f>IF(B620="","",IF(ISERROR(FIND(B620,VLOOKUP(A620,A621:C$1199,3,FALSE))),CONCATENATE(B620,"; ",IFERROR(VLOOKUP(A620,A621:C$1199,3,FALSE),"")),VLOOKUP(A620,A621:C$1199,3,FALSE)))</f>
        <v/>
      </c>
    </row>
    <row r="621" spans="1:3" x14ac:dyDescent="0.2">
      <c r="A621" s="5" t="e">
        <f ca="1">'Health Products &amp; Equipment'!B121</f>
        <v>#VALUE!</v>
      </c>
      <c r="B621" s="5" t="str">
        <f>IF('Health Products &amp; Equipment'!M121&lt;&gt;"",'Health Products &amp; Equipment'!M121,"")</f>
        <v/>
      </c>
      <c r="C621" s="5" t="str">
        <f>IF(B621="","",IF(ISERROR(FIND(B621,VLOOKUP(A621,A622:C$1199,3,FALSE))),CONCATENATE(B621,"; ",IFERROR(VLOOKUP(A621,A622:C$1199,3,FALSE),"")),VLOOKUP(A621,A622:C$1199,3,FALSE)))</f>
        <v/>
      </c>
    </row>
    <row r="622" spans="1:3" x14ac:dyDescent="0.2">
      <c r="A622" s="5" t="e">
        <f ca="1">'Health Products &amp; Equipment'!B122</f>
        <v>#VALUE!</v>
      </c>
      <c r="B622" s="5" t="str">
        <f>IF('Health Products &amp; Equipment'!M122&lt;&gt;"",'Health Products &amp; Equipment'!M122,"")</f>
        <v/>
      </c>
      <c r="C622" s="5" t="str">
        <f>IF(B622="","",IF(ISERROR(FIND(B622,VLOOKUP(A622,A623:C$1199,3,FALSE))),CONCATENATE(B622,"; ",IFERROR(VLOOKUP(A622,A623:C$1199,3,FALSE),"")),VLOOKUP(A622,A623:C$1199,3,FALSE)))</f>
        <v/>
      </c>
    </row>
    <row r="623" spans="1:3" x14ac:dyDescent="0.2">
      <c r="A623" s="5" t="e">
        <f ca="1">'Health Products &amp; Equipment'!B123</f>
        <v>#VALUE!</v>
      </c>
      <c r="B623" s="5" t="str">
        <f>IF('Health Products &amp; Equipment'!M123&lt;&gt;"",'Health Products &amp; Equipment'!M123,"")</f>
        <v/>
      </c>
      <c r="C623" s="5" t="str">
        <f>IF(B623="","",IF(ISERROR(FIND(B623,VLOOKUP(A623,A624:C$1199,3,FALSE))),CONCATENATE(B623,"; ",IFERROR(VLOOKUP(A623,A624:C$1199,3,FALSE),"")),VLOOKUP(A623,A624:C$1199,3,FALSE)))</f>
        <v/>
      </c>
    </row>
    <row r="624" spans="1:3" x14ac:dyDescent="0.2">
      <c r="A624" s="5" t="e">
        <f ca="1">'Health Products &amp; Equipment'!B124</f>
        <v>#VALUE!</v>
      </c>
      <c r="B624" s="5" t="str">
        <f>IF('Health Products &amp; Equipment'!M124&lt;&gt;"",'Health Products &amp; Equipment'!M124,"")</f>
        <v/>
      </c>
      <c r="C624" s="5" t="str">
        <f>IF(B624="","",IF(ISERROR(FIND(B624,VLOOKUP(A624,A625:C$1199,3,FALSE))),CONCATENATE(B624,"; ",IFERROR(VLOOKUP(A624,A625:C$1199,3,FALSE),"")),VLOOKUP(A624,A625:C$1199,3,FALSE)))</f>
        <v/>
      </c>
    </row>
    <row r="625" spans="1:3" x14ac:dyDescent="0.2">
      <c r="A625" s="5" t="e">
        <f ca="1">'Health Products &amp; Equipment'!B125</f>
        <v>#VALUE!</v>
      </c>
      <c r="B625" s="5" t="str">
        <f>IF('Health Products &amp; Equipment'!M125&lt;&gt;"",'Health Products &amp; Equipment'!M125,"")</f>
        <v/>
      </c>
      <c r="C625" s="5" t="str">
        <f>IF(B625="","",IF(ISERROR(FIND(B625,VLOOKUP(A625,A626:C$1199,3,FALSE))),CONCATENATE(B625,"; ",IFERROR(VLOOKUP(A625,A626:C$1199,3,FALSE),"")),VLOOKUP(A625,A626:C$1199,3,FALSE)))</f>
        <v/>
      </c>
    </row>
    <row r="626" spans="1:3" x14ac:dyDescent="0.2">
      <c r="A626" s="5" t="e">
        <f ca="1">'Health Products &amp; Equipment'!B126</f>
        <v>#VALUE!</v>
      </c>
      <c r="B626" s="5" t="str">
        <f>IF('Health Products &amp; Equipment'!M126&lt;&gt;"",'Health Products &amp; Equipment'!M126,"")</f>
        <v/>
      </c>
      <c r="C626" s="5" t="str">
        <f>IF(B626="","",IF(ISERROR(FIND(B626,VLOOKUP(A626,A627:C$1199,3,FALSE))),CONCATENATE(B626,"; ",IFERROR(VLOOKUP(A626,A627:C$1199,3,FALSE),"")),VLOOKUP(A626,A627:C$1199,3,FALSE)))</f>
        <v/>
      </c>
    </row>
    <row r="627" spans="1:3" x14ac:dyDescent="0.2">
      <c r="A627" s="5" t="e">
        <f ca="1">'Health Products &amp; Equipment'!B127</f>
        <v>#VALUE!</v>
      </c>
      <c r="B627" s="5" t="str">
        <f>IF('Health Products &amp; Equipment'!M127&lt;&gt;"",'Health Products &amp; Equipment'!M127,"")</f>
        <v/>
      </c>
      <c r="C627" s="5" t="str">
        <f>IF(B627="","",IF(ISERROR(FIND(B627,VLOOKUP(A627,A628:C$1199,3,FALSE))),CONCATENATE(B627,"; ",IFERROR(VLOOKUP(A627,A628:C$1199,3,FALSE),"")),VLOOKUP(A627,A628:C$1199,3,FALSE)))</f>
        <v/>
      </c>
    </row>
    <row r="628" spans="1:3" x14ac:dyDescent="0.2">
      <c r="A628" s="5" t="e">
        <f ca="1">'Health Products &amp; Equipment'!B128</f>
        <v>#VALUE!</v>
      </c>
      <c r="B628" s="5" t="str">
        <f>IF('Health Products &amp; Equipment'!M128&lt;&gt;"",'Health Products &amp; Equipment'!M128,"")</f>
        <v/>
      </c>
      <c r="C628" s="5" t="str">
        <f>IF(B628="","",IF(ISERROR(FIND(B628,VLOOKUP(A628,A629:C$1199,3,FALSE))),CONCATENATE(B628,"; ",IFERROR(VLOOKUP(A628,A629:C$1199,3,FALSE),"")),VLOOKUP(A628,A629:C$1199,3,FALSE)))</f>
        <v/>
      </c>
    </row>
    <row r="629" spans="1:3" x14ac:dyDescent="0.2">
      <c r="A629" s="5" t="e">
        <f ca="1">'Health Products &amp; Equipment'!B129</f>
        <v>#VALUE!</v>
      </c>
      <c r="B629" s="5" t="str">
        <f>IF('Health Products &amp; Equipment'!M129&lt;&gt;"",'Health Products &amp; Equipment'!M129,"")</f>
        <v/>
      </c>
      <c r="C629" s="5" t="str">
        <f>IF(B629="","",IF(ISERROR(FIND(B629,VLOOKUP(A629,A630:C$1199,3,FALSE))),CONCATENATE(B629,"; ",IFERROR(VLOOKUP(A629,A630:C$1199,3,FALSE),"")),VLOOKUP(A629,A630:C$1199,3,FALSE)))</f>
        <v/>
      </c>
    </row>
    <row r="630" spans="1:3" x14ac:dyDescent="0.2">
      <c r="A630" s="5" t="e">
        <f ca="1">'Health Products &amp; Equipment'!B130</f>
        <v>#VALUE!</v>
      </c>
      <c r="B630" s="5" t="str">
        <f>IF('Health Products &amp; Equipment'!M130&lt;&gt;"",'Health Products &amp; Equipment'!M130,"")</f>
        <v/>
      </c>
      <c r="C630" s="5" t="str">
        <f>IF(B630="","",IF(ISERROR(FIND(B630,VLOOKUP(A630,A631:C$1199,3,FALSE))),CONCATENATE(B630,"; ",IFERROR(VLOOKUP(A630,A631:C$1199,3,FALSE),"")),VLOOKUP(A630,A631:C$1199,3,FALSE)))</f>
        <v/>
      </c>
    </row>
    <row r="631" spans="1:3" x14ac:dyDescent="0.2">
      <c r="A631" s="5" t="e">
        <f ca="1">'Health Products &amp; Equipment'!B131</f>
        <v>#VALUE!</v>
      </c>
      <c r="B631" s="5" t="str">
        <f>IF('Health Products &amp; Equipment'!M131&lt;&gt;"",'Health Products &amp; Equipment'!M131,"")</f>
        <v/>
      </c>
      <c r="C631" s="5" t="str">
        <f>IF(B631="","",IF(ISERROR(FIND(B631,VLOOKUP(A631,A632:C$1199,3,FALSE))),CONCATENATE(B631,"; ",IFERROR(VLOOKUP(A631,A632:C$1199,3,FALSE),"")),VLOOKUP(A631,A632:C$1199,3,FALSE)))</f>
        <v/>
      </c>
    </row>
    <row r="632" spans="1:3" x14ac:dyDescent="0.2">
      <c r="A632" s="5" t="e">
        <f ca="1">'Health Products &amp; Equipment'!B132</f>
        <v>#VALUE!</v>
      </c>
      <c r="B632" s="5" t="str">
        <f>IF('Health Products &amp; Equipment'!M132&lt;&gt;"",'Health Products &amp; Equipment'!M132,"")</f>
        <v/>
      </c>
      <c r="C632" s="5" t="str">
        <f>IF(B632="","",IF(ISERROR(FIND(B632,VLOOKUP(A632,A633:C$1199,3,FALSE))),CONCATENATE(B632,"; ",IFERROR(VLOOKUP(A632,A633:C$1199,3,FALSE),"")),VLOOKUP(A632,A633:C$1199,3,FALSE)))</f>
        <v/>
      </c>
    </row>
    <row r="633" spans="1:3" x14ac:dyDescent="0.2">
      <c r="A633" s="5" t="e">
        <f ca="1">'Health Products &amp; Equipment'!B133</f>
        <v>#VALUE!</v>
      </c>
      <c r="B633" s="5" t="str">
        <f>IF('Health Products &amp; Equipment'!M133&lt;&gt;"",'Health Products &amp; Equipment'!M133,"")</f>
        <v/>
      </c>
      <c r="C633" s="5" t="str">
        <f>IF(B633="","",IF(ISERROR(FIND(B633,VLOOKUP(A633,A634:C$1199,3,FALSE))),CONCATENATE(B633,"; ",IFERROR(VLOOKUP(A633,A634:C$1199,3,FALSE),"")),VLOOKUP(A633,A634:C$1199,3,FALSE)))</f>
        <v/>
      </c>
    </row>
    <row r="634" spans="1:3" x14ac:dyDescent="0.2">
      <c r="A634" s="5" t="e">
        <f ca="1">'Health Products &amp; Equipment'!B134</f>
        <v>#VALUE!</v>
      </c>
      <c r="B634" s="5" t="str">
        <f>IF('Health Products &amp; Equipment'!M134&lt;&gt;"",'Health Products &amp; Equipment'!M134,"")</f>
        <v/>
      </c>
      <c r="C634" s="5" t="str">
        <f>IF(B634="","",IF(ISERROR(FIND(B634,VLOOKUP(A634,A635:C$1199,3,FALSE))),CONCATENATE(B634,"; ",IFERROR(VLOOKUP(A634,A635:C$1199,3,FALSE),"")),VLOOKUP(A634,A635:C$1199,3,FALSE)))</f>
        <v/>
      </c>
    </row>
    <row r="635" spans="1:3" x14ac:dyDescent="0.2">
      <c r="A635" s="5" t="e">
        <f ca="1">'Health Products &amp; Equipment'!B135</f>
        <v>#VALUE!</v>
      </c>
      <c r="B635" s="5" t="str">
        <f>IF('Health Products &amp; Equipment'!M135&lt;&gt;"",'Health Products &amp; Equipment'!M135,"")</f>
        <v/>
      </c>
      <c r="C635" s="5" t="str">
        <f>IF(B635="","",IF(ISERROR(FIND(B635,VLOOKUP(A635,A636:C$1199,3,FALSE))),CONCATENATE(B635,"; ",IFERROR(VLOOKUP(A635,A636:C$1199,3,FALSE),"")),VLOOKUP(A635,A636:C$1199,3,FALSE)))</f>
        <v/>
      </c>
    </row>
    <row r="636" spans="1:3" x14ac:dyDescent="0.2">
      <c r="A636" s="5" t="e">
        <f ca="1">'Health Products &amp; Equipment'!B136</f>
        <v>#VALUE!</v>
      </c>
      <c r="B636" s="5" t="str">
        <f>IF('Health Products &amp; Equipment'!M136&lt;&gt;"",'Health Products &amp; Equipment'!M136,"")</f>
        <v/>
      </c>
      <c r="C636" s="5" t="str">
        <f>IF(B636="","",IF(ISERROR(FIND(B636,VLOOKUP(A636,A637:C$1199,3,FALSE))),CONCATENATE(B636,"; ",IFERROR(VLOOKUP(A636,A637:C$1199,3,FALSE),"")),VLOOKUP(A636,A637:C$1199,3,FALSE)))</f>
        <v/>
      </c>
    </row>
    <row r="637" spans="1:3" x14ac:dyDescent="0.2">
      <c r="A637" s="5" t="e">
        <f ca="1">'Health Products &amp; Equipment'!B137</f>
        <v>#VALUE!</v>
      </c>
      <c r="B637" s="5" t="str">
        <f>IF('Health Products &amp; Equipment'!M137&lt;&gt;"",'Health Products &amp; Equipment'!M137,"")</f>
        <v/>
      </c>
      <c r="C637" s="5" t="str">
        <f>IF(B637="","",IF(ISERROR(FIND(B637,VLOOKUP(A637,A638:C$1199,3,FALSE))),CONCATENATE(B637,"; ",IFERROR(VLOOKUP(A637,A638:C$1199,3,FALSE),"")),VLOOKUP(A637,A638:C$1199,3,FALSE)))</f>
        <v/>
      </c>
    </row>
    <row r="638" spans="1:3" x14ac:dyDescent="0.2">
      <c r="A638" s="5" t="e">
        <f ca="1">'Health Products &amp; Equipment'!B138</f>
        <v>#VALUE!</v>
      </c>
      <c r="B638" s="5" t="str">
        <f>IF('Health Products &amp; Equipment'!M138&lt;&gt;"",'Health Products &amp; Equipment'!M138,"")</f>
        <v/>
      </c>
      <c r="C638" s="5" t="str">
        <f>IF(B638="","",IF(ISERROR(FIND(B638,VLOOKUP(A638,A639:C$1199,3,FALSE))),CONCATENATE(B638,"; ",IFERROR(VLOOKUP(A638,A639:C$1199,3,FALSE),"")),VLOOKUP(A638,A639:C$1199,3,FALSE)))</f>
        <v/>
      </c>
    </row>
    <row r="639" spans="1:3" x14ac:dyDescent="0.2">
      <c r="A639" s="5" t="e">
        <f ca="1">'Health Products &amp; Equipment'!B139</f>
        <v>#VALUE!</v>
      </c>
      <c r="B639" s="5" t="str">
        <f>IF('Health Products &amp; Equipment'!M139&lt;&gt;"",'Health Products &amp; Equipment'!M139,"")</f>
        <v/>
      </c>
      <c r="C639" s="5" t="str">
        <f>IF(B639="","",IF(ISERROR(FIND(B639,VLOOKUP(A639,A640:C$1199,3,FALSE))),CONCATENATE(B639,"; ",IFERROR(VLOOKUP(A639,A640:C$1199,3,FALSE),"")),VLOOKUP(A639,A640:C$1199,3,FALSE)))</f>
        <v/>
      </c>
    </row>
    <row r="640" spans="1:3" x14ac:dyDescent="0.2">
      <c r="A640" s="5" t="e">
        <f ca="1">'Health Products &amp; Equipment'!B140</f>
        <v>#VALUE!</v>
      </c>
      <c r="B640" s="5" t="str">
        <f>IF('Health Products &amp; Equipment'!M140&lt;&gt;"",'Health Products &amp; Equipment'!M140,"")</f>
        <v/>
      </c>
      <c r="C640" s="5" t="str">
        <f>IF(B640="","",IF(ISERROR(FIND(B640,VLOOKUP(A640,A641:C$1199,3,FALSE))),CONCATENATE(B640,"; ",IFERROR(VLOOKUP(A640,A641:C$1199,3,FALSE),"")),VLOOKUP(A640,A641:C$1199,3,FALSE)))</f>
        <v/>
      </c>
    </row>
    <row r="641" spans="1:3" x14ac:dyDescent="0.2">
      <c r="A641" s="5" t="e">
        <f ca="1">'Health Products &amp; Equipment'!B141</f>
        <v>#VALUE!</v>
      </c>
      <c r="B641" s="5" t="str">
        <f>IF('Health Products &amp; Equipment'!M141&lt;&gt;"",'Health Products &amp; Equipment'!M141,"")</f>
        <v/>
      </c>
      <c r="C641" s="5" t="str">
        <f>IF(B641="","",IF(ISERROR(FIND(B641,VLOOKUP(A641,A642:C$1199,3,FALSE))),CONCATENATE(B641,"; ",IFERROR(VLOOKUP(A641,A642:C$1199,3,FALSE),"")),VLOOKUP(A641,A642:C$1199,3,FALSE)))</f>
        <v/>
      </c>
    </row>
    <row r="642" spans="1:3" x14ac:dyDescent="0.2">
      <c r="A642" s="5" t="e">
        <f ca="1">'Health Products &amp; Equipment'!B142</f>
        <v>#VALUE!</v>
      </c>
      <c r="B642" s="5" t="str">
        <f>IF('Health Products &amp; Equipment'!M142&lt;&gt;"",'Health Products &amp; Equipment'!M142,"")</f>
        <v/>
      </c>
      <c r="C642" s="5" t="str">
        <f>IF(B642="","",IF(ISERROR(FIND(B642,VLOOKUP(A642,A643:C$1199,3,FALSE))),CONCATENATE(B642,"; ",IFERROR(VLOOKUP(A642,A643:C$1199,3,FALSE),"")),VLOOKUP(A642,A643:C$1199,3,FALSE)))</f>
        <v/>
      </c>
    </row>
    <row r="643" spans="1:3" x14ac:dyDescent="0.2">
      <c r="A643" s="5" t="e">
        <f ca="1">'Health Products &amp; Equipment'!B143</f>
        <v>#VALUE!</v>
      </c>
      <c r="B643" s="5" t="str">
        <f>IF('Health Products &amp; Equipment'!M143&lt;&gt;"",'Health Products &amp; Equipment'!M143,"")</f>
        <v/>
      </c>
      <c r="C643" s="5" t="str">
        <f>IF(B643="","",IF(ISERROR(FIND(B643,VLOOKUP(A643,A644:C$1199,3,FALSE))),CONCATENATE(B643,"; ",IFERROR(VLOOKUP(A643,A644:C$1199,3,FALSE),"")),VLOOKUP(A643,A644:C$1199,3,FALSE)))</f>
        <v/>
      </c>
    </row>
    <row r="644" spans="1:3" x14ac:dyDescent="0.2">
      <c r="A644" s="5" t="e">
        <f ca="1">'Health Products &amp; Equipment'!B144</f>
        <v>#VALUE!</v>
      </c>
      <c r="B644" s="5" t="str">
        <f>IF('Health Products &amp; Equipment'!M144&lt;&gt;"",'Health Products &amp; Equipment'!M144,"")</f>
        <v/>
      </c>
      <c r="C644" s="5" t="str">
        <f>IF(B644="","",IF(ISERROR(FIND(B644,VLOOKUP(A644,A645:C$1199,3,FALSE))),CONCATENATE(B644,"; ",IFERROR(VLOOKUP(A644,A645:C$1199,3,FALSE),"")),VLOOKUP(A644,A645:C$1199,3,FALSE)))</f>
        <v/>
      </c>
    </row>
    <row r="645" spans="1:3" x14ac:dyDescent="0.2">
      <c r="A645" s="5" t="e">
        <f ca="1">'Health Products &amp; Equipment'!B145</f>
        <v>#VALUE!</v>
      </c>
      <c r="B645" s="5" t="str">
        <f>IF('Health Products &amp; Equipment'!M145&lt;&gt;"",'Health Products &amp; Equipment'!M145,"")</f>
        <v/>
      </c>
      <c r="C645" s="5" t="str">
        <f>IF(B645="","",IF(ISERROR(FIND(B645,VLOOKUP(A645,A646:C$1199,3,FALSE))),CONCATENATE(B645,"; ",IFERROR(VLOOKUP(A645,A646:C$1199,3,FALSE),"")),VLOOKUP(A645,A646:C$1199,3,FALSE)))</f>
        <v/>
      </c>
    </row>
    <row r="646" spans="1:3" x14ac:dyDescent="0.2">
      <c r="A646" s="5" t="e">
        <f ca="1">'Health Products &amp; Equipment'!B146</f>
        <v>#VALUE!</v>
      </c>
      <c r="B646" s="5" t="str">
        <f>IF('Health Products &amp; Equipment'!M146&lt;&gt;"",'Health Products &amp; Equipment'!M146,"")</f>
        <v/>
      </c>
      <c r="C646" s="5" t="str">
        <f>IF(B646="","",IF(ISERROR(FIND(B646,VLOOKUP(A646,A647:C$1199,3,FALSE))),CONCATENATE(B646,"; ",IFERROR(VLOOKUP(A646,A647:C$1199,3,FALSE),"")),VLOOKUP(A646,A647:C$1199,3,FALSE)))</f>
        <v/>
      </c>
    </row>
    <row r="647" spans="1:3" x14ac:dyDescent="0.2">
      <c r="A647" s="5" t="e">
        <f ca="1">'Health Products &amp; Equipment'!B147</f>
        <v>#VALUE!</v>
      </c>
      <c r="B647" s="5" t="str">
        <f>IF('Health Products &amp; Equipment'!M147&lt;&gt;"",'Health Products &amp; Equipment'!M147,"")</f>
        <v/>
      </c>
      <c r="C647" s="5" t="str">
        <f>IF(B647="","",IF(ISERROR(FIND(B647,VLOOKUP(A647,A648:C$1199,3,FALSE))),CONCATENATE(B647,"; ",IFERROR(VLOOKUP(A647,A648:C$1199,3,FALSE),"")),VLOOKUP(A647,A648:C$1199,3,FALSE)))</f>
        <v/>
      </c>
    </row>
    <row r="648" spans="1:3" x14ac:dyDescent="0.2">
      <c r="A648" s="5" t="e">
        <f ca="1">'Health Products &amp; Equipment'!B148</f>
        <v>#VALUE!</v>
      </c>
      <c r="B648" s="5" t="str">
        <f>IF('Health Products &amp; Equipment'!M148&lt;&gt;"",'Health Products &amp; Equipment'!M148,"")</f>
        <v/>
      </c>
      <c r="C648" s="5" t="str">
        <f>IF(B648="","",IF(ISERROR(FIND(B648,VLOOKUP(A648,A649:C$1199,3,FALSE))),CONCATENATE(B648,"; ",IFERROR(VLOOKUP(A648,A649:C$1199,3,FALSE),"")),VLOOKUP(A648,A649:C$1199,3,FALSE)))</f>
        <v/>
      </c>
    </row>
    <row r="649" spans="1:3" x14ac:dyDescent="0.2">
      <c r="A649" s="5" t="e">
        <f ca="1">'Health Products &amp; Equipment'!B149</f>
        <v>#VALUE!</v>
      </c>
      <c r="B649" s="5" t="str">
        <f>IF('Health Products &amp; Equipment'!M149&lt;&gt;"",'Health Products &amp; Equipment'!M149,"")</f>
        <v/>
      </c>
      <c r="C649" s="5" t="str">
        <f>IF(B649="","",IF(ISERROR(FIND(B649,VLOOKUP(A649,A650:C$1199,3,FALSE))),CONCATENATE(B649,"; ",IFERROR(VLOOKUP(A649,A650:C$1199,3,FALSE),"")),VLOOKUP(A649,A650:C$1199,3,FALSE)))</f>
        <v/>
      </c>
    </row>
    <row r="650" spans="1:3" x14ac:dyDescent="0.2">
      <c r="A650" s="5" t="e">
        <f ca="1">'Health Products &amp; Equipment'!B150</f>
        <v>#VALUE!</v>
      </c>
      <c r="B650" s="5" t="str">
        <f>IF('Health Products &amp; Equipment'!M150&lt;&gt;"",'Health Products &amp; Equipment'!M150,"")</f>
        <v/>
      </c>
      <c r="C650" s="5" t="str">
        <f>IF(B650="","",IF(ISERROR(FIND(B650,VLOOKUP(A650,A651:C$1199,3,FALSE))),CONCATENATE(B650,"; ",IFERROR(VLOOKUP(A650,A651:C$1199,3,FALSE),"")),VLOOKUP(A650,A651:C$1199,3,FALSE)))</f>
        <v/>
      </c>
    </row>
    <row r="651" spans="1:3" x14ac:dyDescent="0.2">
      <c r="A651" s="5" t="e">
        <f ca="1">'Health Products &amp; Equipment'!B151</f>
        <v>#VALUE!</v>
      </c>
      <c r="B651" s="5" t="str">
        <f>IF('Health Products &amp; Equipment'!M151&lt;&gt;"",'Health Products &amp; Equipment'!M151,"")</f>
        <v/>
      </c>
      <c r="C651" s="5" t="str">
        <f>IF(B651="","",IF(ISERROR(FIND(B651,VLOOKUP(A651,A652:C$1199,3,FALSE))),CONCATENATE(B651,"; ",IFERROR(VLOOKUP(A651,A652:C$1199,3,FALSE),"")),VLOOKUP(A651,A652:C$1199,3,FALSE)))</f>
        <v/>
      </c>
    </row>
    <row r="652" spans="1:3" x14ac:dyDescent="0.2">
      <c r="A652" s="5" t="e">
        <f ca="1">'Health Products &amp; Equipment'!B152</f>
        <v>#VALUE!</v>
      </c>
      <c r="B652" s="5" t="str">
        <f>IF('Health Products &amp; Equipment'!M152&lt;&gt;"",'Health Products &amp; Equipment'!M152,"")</f>
        <v/>
      </c>
      <c r="C652" s="5" t="str">
        <f>IF(B652="","",IF(ISERROR(FIND(B652,VLOOKUP(A652,A653:C$1199,3,FALSE))),CONCATENATE(B652,"; ",IFERROR(VLOOKUP(A652,A653:C$1199,3,FALSE),"")),VLOOKUP(A652,A653:C$1199,3,FALSE)))</f>
        <v/>
      </c>
    </row>
    <row r="653" spans="1:3" x14ac:dyDescent="0.2">
      <c r="A653" s="5" t="e">
        <f ca="1">'Health Products &amp; Equipment'!B153</f>
        <v>#VALUE!</v>
      </c>
      <c r="B653" s="5" t="str">
        <f>IF('Health Products &amp; Equipment'!M153&lt;&gt;"",'Health Products &amp; Equipment'!M153,"")</f>
        <v/>
      </c>
      <c r="C653" s="5" t="str">
        <f>IF(B653="","",IF(ISERROR(FIND(B653,VLOOKUP(A653,A654:C$1199,3,FALSE))),CONCATENATE(B653,"; ",IFERROR(VLOOKUP(A653,A654:C$1199,3,FALSE),"")),VLOOKUP(A653,A654:C$1199,3,FALSE)))</f>
        <v/>
      </c>
    </row>
    <row r="654" spans="1:3" x14ac:dyDescent="0.2">
      <c r="A654" s="5" t="e">
        <f ca="1">'Health Products &amp; Equipment'!B154</f>
        <v>#VALUE!</v>
      </c>
      <c r="B654" s="5" t="str">
        <f>IF('Health Products &amp; Equipment'!M154&lt;&gt;"",'Health Products &amp; Equipment'!M154,"")</f>
        <v/>
      </c>
      <c r="C654" s="5" t="str">
        <f>IF(B654="","",IF(ISERROR(FIND(B654,VLOOKUP(A654,A655:C$1199,3,FALSE))),CONCATENATE(B654,"; ",IFERROR(VLOOKUP(A654,A655:C$1199,3,FALSE),"")),VLOOKUP(A654,A655:C$1199,3,FALSE)))</f>
        <v/>
      </c>
    </row>
    <row r="655" spans="1:3" x14ac:dyDescent="0.2">
      <c r="A655" s="5" t="e">
        <f ca="1">'Health Products &amp; Equipment'!B155</f>
        <v>#VALUE!</v>
      </c>
      <c r="B655" s="5" t="str">
        <f>IF('Health Products &amp; Equipment'!M155&lt;&gt;"",'Health Products &amp; Equipment'!M155,"")</f>
        <v/>
      </c>
      <c r="C655" s="5" t="str">
        <f>IF(B655="","",IF(ISERROR(FIND(B655,VLOOKUP(A655,A656:C$1199,3,FALSE))),CONCATENATE(B655,"; ",IFERROR(VLOOKUP(A655,A656:C$1199,3,FALSE),"")),VLOOKUP(A655,A656:C$1199,3,FALSE)))</f>
        <v/>
      </c>
    </row>
    <row r="656" spans="1:3" x14ac:dyDescent="0.2">
      <c r="A656" s="5" t="e">
        <f ca="1">'Health Products &amp; Equipment'!B156</f>
        <v>#VALUE!</v>
      </c>
      <c r="B656" s="5" t="str">
        <f>IF('Health Products &amp; Equipment'!M156&lt;&gt;"",'Health Products &amp; Equipment'!M156,"")</f>
        <v/>
      </c>
      <c r="C656" s="5" t="str">
        <f>IF(B656="","",IF(ISERROR(FIND(B656,VLOOKUP(A656,A657:C$1199,3,FALSE))),CONCATENATE(B656,"; ",IFERROR(VLOOKUP(A656,A657:C$1199,3,FALSE),"")),VLOOKUP(A656,A657:C$1199,3,FALSE)))</f>
        <v/>
      </c>
    </row>
    <row r="657" spans="1:3" x14ac:dyDescent="0.2">
      <c r="A657" s="5" t="e">
        <f ca="1">'Health Products &amp; Equipment'!B157</f>
        <v>#VALUE!</v>
      </c>
      <c r="B657" s="5" t="str">
        <f>IF('Health Products &amp; Equipment'!M157&lt;&gt;"",'Health Products &amp; Equipment'!M157,"")</f>
        <v/>
      </c>
      <c r="C657" s="5" t="str">
        <f>IF(B657="","",IF(ISERROR(FIND(B657,VLOOKUP(A657,A658:C$1199,3,FALSE))),CONCATENATE(B657,"; ",IFERROR(VLOOKUP(A657,A658:C$1199,3,FALSE),"")),VLOOKUP(A657,A658:C$1199,3,FALSE)))</f>
        <v/>
      </c>
    </row>
    <row r="658" spans="1:3" x14ac:dyDescent="0.2">
      <c r="A658" s="5" t="e">
        <f ca="1">'Health Products &amp; Equipment'!B158</f>
        <v>#VALUE!</v>
      </c>
      <c r="B658" s="5" t="str">
        <f>IF('Health Products &amp; Equipment'!M158&lt;&gt;"",'Health Products &amp; Equipment'!M158,"")</f>
        <v/>
      </c>
      <c r="C658" s="5" t="str">
        <f>IF(B658="","",IF(ISERROR(FIND(B658,VLOOKUP(A658,A659:C$1199,3,FALSE))),CONCATENATE(B658,"; ",IFERROR(VLOOKUP(A658,A659:C$1199,3,FALSE),"")),VLOOKUP(A658,A659:C$1199,3,FALSE)))</f>
        <v/>
      </c>
    </row>
    <row r="659" spans="1:3" x14ac:dyDescent="0.2">
      <c r="A659" s="5" t="e">
        <f ca="1">'Health Products &amp; Equipment'!B159</f>
        <v>#VALUE!</v>
      </c>
      <c r="B659" s="5" t="str">
        <f>IF('Health Products &amp; Equipment'!M159&lt;&gt;"",'Health Products &amp; Equipment'!M159,"")</f>
        <v/>
      </c>
      <c r="C659" s="5" t="str">
        <f>IF(B659="","",IF(ISERROR(FIND(B659,VLOOKUP(A659,A660:C$1199,3,FALSE))),CONCATENATE(B659,"; ",IFERROR(VLOOKUP(A659,A660:C$1199,3,FALSE),"")),VLOOKUP(A659,A660:C$1199,3,FALSE)))</f>
        <v/>
      </c>
    </row>
    <row r="660" spans="1:3" x14ac:dyDescent="0.2">
      <c r="A660" s="5" t="e">
        <f ca="1">'Health Products &amp; Equipment'!B160</f>
        <v>#VALUE!</v>
      </c>
      <c r="B660" s="5" t="str">
        <f>IF('Health Products &amp; Equipment'!M160&lt;&gt;"",'Health Products &amp; Equipment'!M160,"")</f>
        <v/>
      </c>
      <c r="C660" s="5" t="str">
        <f>IF(B660="","",IF(ISERROR(FIND(B660,VLOOKUP(A660,A661:C$1199,3,FALSE))),CONCATENATE(B660,"; ",IFERROR(VLOOKUP(A660,A661:C$1199,3,FALSE),"")),VLOOKUP(A660,A661:C$1199,3,FALSE)))</f>
        <v/>
      </c>
    </row>
    <row r="661" spans="1:3" x14ac:dyDescent="0.2">
      <c r="A661" s="5" t="e">
        <f ca="1">'Health Products &amp; Equipment'!B161</f>
        <v>#VALUE!</v>
      </c>
      <c r="B661" s="5" t="str">
        <f>IF('Health Products &amp; Equipment'!M161&lt;&gt;"",'Health Products &amp; Equipment'!M161,"")</f>
        <v/>
      </c>
      <c r="C661" s="5" t="str">
        <f>IF(B661="","",IF(ISERROR(FIND(B661,VLOOKUP(A661,A662:C$1199,3,FALSE))),CONCATENATE(B661,"; ",IFERROR(VLOOKUP(A661,A662:C$1199,3,FALSE),"")),VLOOKUP(A661,A662:C$1199,3,FALSE)))</f>
        <v/>
      </c>
    </row>
    <row r="662" spans="1:3" x14ac:dyDescent="0.2">
      <c r="A662" s="5" t="e">
        <f ca="1">'Health Products &amp; Equipment'!B162</f>
        <v>#VALUE!</v>
      </c>
      <c r="B662" s="5" t="str">
        <f>IF('Health Products &amp; Equipment'!M162&lt;&gt;"",'Health Products &amp; Equipment'!M162,"")</f>
        <v/>
      </c>
      <c r="C662" s="5" t="str">
        <f>IF(B662="","",IF(ISERROR(FIND(B662,VLOOKUP(A662,A663:C$1199,3,FALSE))),CONCATENATE(B662,"; ",IFERROR(VLOOKUP(A662,A663:C$1199,3,FALSE),"")),VLOOKUP(A662,A663:C$1199,3,FALSE)))</f>
        <v/>
      </c>
    </row>
    <row r="663" spans="1:3" x14ac:dyDescent="0.2">
      <c r="A663" s="5" t="e">
        <f ca="1">'Health Products &amp; Equipment'!B163</f>
        <v>#VALUE!</v>
      </c>
      <c r="B663" s="5" t="str">
        <f>IF('Health Products &amp; Equipment'!M163&lt;&gt;"",'Health Products &amp; Equipment'!M163,"")</f>
        <v/>
      </c>
      <c r="C663" s="5" t="str">
        <f>IF(B663="","",IF(ISERROR(FIND(B663,VLOOKUP(A663,A664:C$1199,3,FALSE))),CONCATENATE(B663,"; ",IFERROR(VLOOKUP(A663,A664:C$1199,3,FALSE),"")),VLOOKUP(A663,A664:C$1199,3,FALSE)))</f>
        <v/>
      </c>
    </row>
    <row r="664" spans="1:3" x14ac:dyDescent="0.2">
      <c r="A664" s="5" t="e">
        <f ca="1">'Health Products &amp; Equipment'!B164</f>
        <v>#VALUE!</v>
      </c>
      <c r="B664" s="5" t="str">
        <f>IF('Health Products &amp; Equipment'!M164&lt;&gt;"",'Health Products &amp; Equipment'!M164,"")</f>
        <v/>
      </c>
      <c r="C664" s="5" t="str">
        <f>IF(B664="","",IF(ISERROR(FIND(B664,VLOOKUP(A664,A665:C$1199,3,FALSE))),CONCATENATE(B664,"; ",IFERROR(VLOOKUP(A664,A665:C$1199,3,FALSE),"")),VLOOKUP(A664,A665:C$1199,3,FALSE)))</f>
        <v/>
      </c>
    </row>
    <row r="665" spans="1:3" x14ac:dyDescent="0.2">
      <c r="A665" s="5" t="e">
        <f ca="1">'Health Products &amp; Equipment'!B165</f>
        <v>#VALUE!</v>
      </c>
      <c r="B665" s="5" t="str">
        <f>IF('Health Products &amp; Equipment'!M165&lt;&gt;"",'Health Products &amp; Equipment'!M165,"")</f>
        <v/>
      </c>
      <c r="C665" s="5" t="str">
        <f>IF(B665="","",IF(ISERROR(FIND(B665,VLOOKUP(A665,A666:C$1199,3,FALSE))),CONCATENATE(B665,"; ",IFERROR(VLOOKUP(A665,A666:C$1199,3,FALSE),"")),VLOOKUP(A665,A666:C$1199,3,FALSE)))</f>
        <v/>
      </c>
    </row>
    <row r="666" spans="1:3" x14ac:dyDescent="0.2">
      <c r="A666" s="5" t="e">
        <f ca="1">'Health Products &amp; Equipment'!B166</f>
        <v>#VALUE!</v>
      </c>
      <c r="B666" s="5" t="str">
        <f>IF('Health Products &amp; Equipment'!M166&lt;&gt;"",'Health Products &amp; Equipment'!M166,"")</f>
        <v/>
      </c>
      <c r="C666" s="5" t="str">
        <f>IF(B666="","",IF(ISERROR(FIND(B666,VLOOKUP(A666,A667:C$1199,3,FALSE))),CONCATENATE(B666,"; ",IFERROR(VLOOKUP(A666,A667:C$1199,3,FALSE),"")),VLOOKUP(A666,A667:C$1199,3,FALSE)))</f>
        <v/>
      </c>
    </row>
    <row r="667" spans="1:3" x14ac:dyDescent="0.2">
      <c r="A667" s="5" t="e">
        <f ca="1">'Health Products &amp; Equipment'!B167</f>
        <v>#VALUE!</v>
      </c>
      <c r="B667" s="5" t="str">
        <f>IF('Health Products &amp; Equipment'!M167&lt;&gt;"",'Health Products &amp; Equipment'!M167,"")</f>
        <v/>
      </c>
      <c r="C667" s="5" t="str">
        <f>IF(B667="","",IF(ISERROR(FIND(B667,VLOOKUP(A667,A668:C$1199,3,FALSE))),CONCATENATE(B667,"; ",IFERROR(VLOOKUP(A667,A668:C$1199,3,FALSE),"")),VLOOKUP(A667,A668:C$1199,3,FALSE)))</f>
        <v/>
      </c>
    </row>
    <row r="668" spans="1:3" x14ac:dyDescent="0.2">
      <c r="A668" s="5" t="e">
        <f ca="1">'Health Products &amp; Equipment'!B168</f>
        <v>#VALUE!</v>
      </c>
      <c r="B668" s="5" t="str">
        <f>IF('Health Products &amp; Equipment'!M168&lt;&gt;"",'Health Products &amp; Equipment'!M168,"")</f>
        <v/>
      </c>
      <c r="C668" s="5" t="str">
        <f>IF(B668="","",IF(ISERROR(FIND(B668,VLOOKUP(A668,A669:C$1199,3,FALSE))),CONCATENATE(B668,"; ",IFERROR(VLOOKUP(A668,A669:C$1199,3,FALSE),"")),VLOOKUP(A668,A669:C$1199,3,FALSE)))</f>
        <v/>
      </c>
    </row>
    <row r="669" spans="1:3" x14ac:dyDescent="0.2">
      <c r="A669" s="5" t="e">
        <f ca="1">'Health Products &amp; Equipment'!B169</f>
        <v>#VALUE!</v>
      </c>
      <c r="B669" s="5" t="str">
        <f>IF('Health Products &amp; Equipment'!M169&lt;&gt;"",'Health Products &amp; Equipment'!M169,"")</f>
        <v/>
      </c>
      <c r="C669" s="5" t="str">
        <f>IF(B669="","",IF(ISERROR(FIND(B669,VLOOKUP(A669,A670:C$1199,3,FALSE))),CONCATENATE(B669,"; ",IFERROR(VLOOKUP(A669,A670:C$1199,3,FALSE),"")),VLOOKUP(A669,A670:C$1199,3,FALSE)))</f>
        <v/>
      </c>
    </row>
    <row r="670" spans="1:3" x14ac:dyDescent="0.2">
      <c r="A670" s="5" t="e">
        <f ca="1">'Health Products &amp; Equipment'!B170</f>
        <v>#VALUE!</v>
      </c>
      <c r="B670" s="5" t="str">
        <f>IF('Health Products &amp; Equipment'!M170&lt;&gt;"",'Health Products &amp; Equipment'!M170,"")</f>
        <v/>
      </c>
      <c r="C670" s="5" t="str">
        <f>IF(B670="","",IF(ISERROR(FIND(B670,VLOOKUP(A670,A671:C$1199,3,FALSE))),CONCATENATE(B670,"; ",IFERROR(VLOOKUP(A670,A671:C$1199,3,FALSE),"")),VLOOKUP(A670,A671:C$1199,3,FALSE)))</f>
        <v/>
      </c>
    </row>
    <row r="671" spans="1:3" x14ac:dyDescent="0.2">
      <c r="A671" s="5" t="e">
        <f ca="1">'Health Products &amp; Equipment'!B171</f>
        <v>#VALUE!</v>
      </c>
      <c r="B671" s="5" t="str">
        <f>IF('Health Products &amp; Equipment'!M171&lt;&gt;"",'Health Products &amp; Equipment'!M171,"")</f>
        <v/>
      </c>
      <c r="C671" s="5" t="str">
        <f>IF(B671="","",IF(ISERROR(FIND(B671,VLOOKUP(A671,A672:C$1199,3,FALSE))),CONCATENATE(B671,"; ",IFERROR(VLOOKUP(A671,A672:C$1199,3,FALSE),"")),VLOOKUP(A671,A672:C$1199,3,FALSE)))</f>
        <v/>
      </c>
    </row>
    <row r="672" spans="1:3" x14ac:dyDescent="0.2">
      <c r="A672" s="5" t="e">
        <f ca="1">'Health Products &amp; Equipment'!B172</f>
        <v>#VALUE!</v>
      </c>
      <c r="B672" s="5" t="str">
        <f>IF('Health Products &amp; Equipment'!M172&lt;&gt;"",'Health Products &amp; Equipment'!M172,"")</f>
        <v/>
      </c>
      <c r="C672" s="5" t="str">
        <f>IF(B672="","",IF(ISERROR(FIND(B672,VLOOKUP(A672,A673:C$1199,3,FALSE))),CONCATENATE(B672,"; ",IFERROR(VLOOKUP(A672,A673:C$1199,3,FALSE),"")),VLOOKUP(A672,A673:C$1199,3,FALSE)))</f>
        <v/>
      </c>
    </row>
    <row r="673" spans="1:3" x14ac:dyDescent="0.2">
      <c r="A673" s="5" t="e">
        <f ca="1">'Health Products &amp; Equipment'!B173</f>
        <v>#VALUE!</v>
      </c>
      <c r="B673" s="5" t="str">
        <f>IF('Health Products &amp; Equipment'!M173&lt;&gt;"",'Health Products &amp; Equipment'!M173,"")</f>
        <v/>
      </c>
      <c r="C673" s="5" t="str">
        <f>IF(B673="","",IF(ISERROR(FIND(B673,VLOOKUP(A673,A674:C$1199,3,FALSE))),CONCATENATE(B673,"; ",IFERROR(VLOOKUP(A673,A674:C$1199,3,FALSE),"")),VLOOKUP(A673,A674:C$1199,3,FALSE)))</f>
        <v/>
      </c>
    </row>
    <row r="674" spans="1:3" x14ac:dyDescent="0.2">
      <c r="A674" s="5" t="e">
        <f ca="1">'Health Products &amp; Equipment'!B174</f>
        <v>#VALUE!</v>
      </c>
      <c r="B674" s="5" t="str">
        <f>IF('Health Products &amp; Equipment'!M174&lt;&gt;"",'Health Products &amp; Equipment'!M174,"")</f>
        <v/>
      </c>
      <c r="C674" s="5" t="str">
        <f>IF(B674="","",IF(ISERROR(FIND(B674,VLOOKUP(A674,A675:C$1199,3,FALSE))),CONCATENATE(B674,"; ",IFERROR(VLOOKUP(A674,A675:C$1199,3,FALSE),"")),VLOOKUP(A674,A675:C$1199,3,FALSE)))</f>
        <v/>
      </c>
    </row>
    <row r="675" spans="1:3" x14ac:dyDescent="0.2">
      <c r="A675" s="5" t="e">
        <f ca="1">'Health Products &amp; Equipment'!B175</f>
        <v>#VALUE!</v>
      </c>
      <c r="B675" s="5" t="str">
        <f>IF('Health Products &amp; Equipment'!M175&lt;&gt;"",'Health Products &amp; Equipment'!M175,"")</f>
        <v/>
      </c>
      <c r="C675" s="5" t="str">
        <f>IF(B675="","",IF(ISERROR(FIND(B675,VLOOKUP(A675,A676:C$1199,3,FALSE))),CONCATENATE(B675,"; ",IFERROR(VLOOKUP(A675,A676:C$1199,3,FALSE),"")),VLOOKUP(A675,A676:C$1199,3,FALSE)))</f>
        <v/>
      </c>
    </row>
    <row r="676" spans="1:3" x14ac:dyDescent="0.2">
      <c r="A676" s="5" t="e">
        <f ca="1">'Health Products &amp; Equipment'!B176</f>
        <v>#VALUE!</v>
      </c>
      <c r="B676" s="5" t="str">
        <f>IF('Health Products &amp; Equipment'!M176&lt;&gt;"",'Health Products &amp; Equipment'!M176,"")</f>
        <v/>
      </c>
      <c r="C676" s="5" t="str">
        <f>IF(B676="","",IF(ISERROR(FIND(B676,VLOOKUP(A676,A677:C$1199,3,FALSE))),CONCATENATE(B676,"; ",IFERROR(VLOOKUP(A676,A677:C$1199,3,FALSE),"")),VLOOKUP(A676,A677:C$1199,3,FALSE)))</f>
        <v/>
      </c>
    </row>
    <row r="677" spans="1:3" x14ac:dyDescent="0.2">
      <c r="A677" s="5" t="e">
        <f ca="1">'Health Products &amp; Equipment'!B177</f>
        <v>#VALUE!</v>
      </c>
      <c r="B677" s="5" t="str">
        <f>IF('Health Products &amp; Equipment'!M177&lt;&gt;"",'Health Products &amp; Equipment'!M177,"")</f>
        <v/>
      </c>
      <c r="C677" s="5" t="str">
        <f>IF(B677="","",IF(ISERROR(FIND(B677,VLOOKUP(A677,A678:C$1199,3,FALSE))),CONCATENATE(B677,"; ",IFERROR(VLOOKUP(A677,A678:C$1199,3,FALSE),"")),VLOOKUP(A677,A678:C$1199,3,FALSE)))</f>
        <v/>
      </c>
    </row>
    <row r="678" spans="1:3" x14ac:dyDescent="0.2">
      <c r="A678" s="5" t="e">
        <f ca="1">'Health Products &amp; Equipment'!B178</f>
        <v>#VALUE!</v>
      </c>
      <c r="B678" s="5" t="str">
        <f>IF('Health Products &amp; Equipment'!M178&lt;&gt;"",'Health Products &amp; Equipment'!M178,"")</f>
        <v/>
      </c>
      <c r="C678" s="5" t="str">
        <f>IF(B678="","",IF(ISERROR(FIND(B678,VLOOKUP(A678,A679:C$1199,3,FALSE))),CONCATENATE(B678,"; ",IFERROR(VLOOKUP(A678,A679:C$1199,3,FALSE),"")),VLOOKUP(A678,A679:C$1199,3,FALSE)))</f>
        <v/>
      </c>
    </row>
    <row r="679" spans="1:3" x14ac:dyDescent="0.2">
      <c r="A679" s="5" t="e">
        <f ca="1">'Health Products &amp; Equipment'!B179</f>
        <v>#VALUE!</v>
      </c>
      <c r="B679" s="5" t="str">
        <f>IF('Health Products &amp; Equipment'!M179&lt;&gt;"",'Health Products &amp; Equipment'!M179,"")</f>
        <v/>
      </c>
      <c r="C679" s="5" t="str">
        <f>IF(B679="","",IF(ISERROR(FIND(B679,VLOOKUP(A679,A680:C$1199,3,FALSE))),CONCATENATE(B679,"; ",IFERROR(VLOOKUP(A679,A680:C$1199,3,FALSE),"")),VLOOKUP(A679,A680:C$1199,3,FALSE)))</f>
        <v/>
      </c>
    </row>
    <row r="680" spans="1:3" x14ac:dyDescent="0.2">
      <c r="A680" s="5" t="e">
        <f ca="1">'Health Products &amp; Equipment'!B180</f>
        <v>#VALUE!</v>
      </c>
      <c r="B680" s="5" t="str">
        <f>IF('Health Products &amp; Equipment'!M180&lt;&gt;"",'Health Products &amp; Equipment'!M180,"")</f>
        <v/>
      </c>
      <c r="C680" s="5" t="str">
        <f>IF(B680="","",IF(ISERROR(FIND(B680,VLOOKUP(A680,A681:C$1199,3,FALSE))),CONCATENATE(B680,"; ",IFERROR(VLOOKUP(A680,A681:C$1199,3,FALSE),"")),VLOOKUP(A680,A681:C$1199,3,FALSE)))</f>
        <v/>
      </c>
    </row>
    <row r="681" spans="1:3" x14ac:dyDescent="0.2">
      <c r="A681" s="5" t="e">
        <f ca="1">'Health Products &amp; Equipment'!B181</f>
        <v>#VALUE!</v>
      </c>
      <c r="B681" s="5" t="str">
        <f>IF('Health Products &amp; Equipment'!M181&lt;&gt;"",'Health Products &amp; Equipment'!M181,"")</f>
        <v/>
      </c>
      <c r="C681" s="5" t="str">
        <f>IF(B681="","",IF(ISERROR(FIND(B681,VLOOKUP(A681,A682:C$1199,3,FALSE))),CONCATENATE(B681,"; ",IFERROR(VLOOKUP(A681,A682:C$1199,3,FALSE),"")),VLOOKUP(A681,A682:C$1199,3,FALSE)))</f>
        <v/>
      </c>
    </row>
    <row r="682" spans="1:3" x14ac:dyDescent="0.2">
      <c r="A682" s="5" t="e">
        <f ca="1">'Health Products &amp; Equipment'!B182</f>
        <v>#VALUE!</v>
      </c>
      <c r="B682" s="5" t="str">
        <f>IF('Health Products &amp; Equipment'!M182&lt;&gt;"",'Health Products &amp; Equipment'!M182,"")</f>
        <v/>
      </c>
      <c r="C682" s="5" t="str">
        <f>IF(B682="","",IF(ISERROR(FIND(B682,VLOOKUP(A682,A683:C$1199,3,FALSE))),CONCATENATE(B682,"; ",IFERROR(VLOOKUP(A682,A683:C$1199,3,FALSE),"")),VLOOKUP(A682,A683:C$1199,3,FALSE)))</f>
        <v/>
      </c>
    </row>
    <row r="683" spans="1:3" x14ac:dyDescent="0.2">
      <c r="A683" s="5" t="e">
        <f ca="1">'Health Products &amp; Equipment'!B183</f>
        <v>#VALUE!</v>
      </c>
      <c r="B683" s="5" t="str">
        <f>IF('Health Products &amp; Equipment'!M183&lt;&gt;"",'Health Products &amp; Equipment'!M183,"")</f>
        <v/>
      </c>
      <c r="C683" s="5" t="str">
        <f>IF(B683="","",IF(ISERROR(FIND(B683,VLOOKUP(A683,A684:C$1199,3,FALSE))),CONCATENATE(B683,"; ",IFERROR(VLOOKUP(A683,A684:C$1199,3,FALSE),"")),VLOOKUP(A683,A684:C$1199,3,FALSE)))</f>
        <v/>
      </c>
    </row>
    <row r="684" spans="1:3" x14ac:dyDescent="0.2">
      <c r="A684" s="5" t="e">
        <f ca="1">'Health Products &amp; Equipment'!B184</f>
        <v>#VALUE!</v>
      </c>
      <c r="B684" s="5" t="str">
        <f>IF('Health Products &amp; Equipment'!M184&lt;&gt;"",'Health Products &amp; Equipment'!M184,"")</f>
        <v/>
      </c>
      <c r="C684" s="5" t="str">
        <f>IF(B684="","",IF(ISERROR(FIND(B684,VLOOKUP(A684,A685:C$1199,3,FALSE))),CONCATENATE(B684,"; ",IFERROR(VLOOKUP(A684,A685:C$1199,3,FALSE),"")),VLOOKUP(A684,A685:C$1199,3,FALSE)))</f>
        <v/>
      </c>
    </row>
    <row r="685" spans="1:3" x14ac:dyDescent="0.2">
      <c r="A685" s="5" t="e">
        <f ca="1">'Health Products &amp; Equipment'!B185</f>
        <v>#VALUE!</v>
      </c>
      <c r="B685" s="5" t="str">
        <f>IF('Health Products &amp; Equipment'!M185&lt;&gt;"",'Health Products &amp; Equipment'!M185,"")</f>
        <v/>
      </c>
      <c r="C685" s="5" t="str">
        <f>IF(B685="","",IF(ISERROR(FIND(B685,VLOOKUP(A685,A686:C$1199,3,FALSE))),CONCATENATE(B685,"; ",IFERROR(VLOOKUP(A685,A686:C$1199,3,FALSE),"")),VLOOKUP(A685,A686:C$1199,3,FALSE)))</f>
        <v/>
      </c>
    </row>
    <row r="686" spans="1:3" x14ac:dyDescent="0.2">
      <c r="A686" s="5" t="e">
        <f ca="1">'Health Products &amp; Equipment'!B186</f>
        <v>#VALUE!</v>
      </c>
      <c r="B686" s="5" t="str">
        <f>IF('Health Products &amp; Equipment'!M186&lt;&gt;"",'Health Products &amp; Equipment'!M186,"")</f>
        <v/>
      </c>
      <c r="C686" s="5" t="str">
        <f>IF(B686="","",IF(ISERROR(FIND(B686,VLOOKUP(A686,A687:C$1199,3,FALSE))),CONCATENATE(B686,"; ",IFERROR(VLOOKUP(A686,A687:C$1199,3,FALSE),"")),VLOOKUP(A686,A687:C$1199,3,FALSE)))</f>
        <v/>
      </c>
    </row>
    <row r="687" spans="1:3" x14ac:dyDescent="0.2">
      <c r="A687" s="5" t="e">
        <f ca="1">'Health Products &amp; Equipment'!B187</f>
        <v>#VALUE!</v>
      </c>
      <c r="B687" s="5" t="str">
        <f>IF('Health Products &amp; Equipment'!M187&lt;&gt;"",'Health Products &amp; Equipment'!M187,"")</f>
        <v/>
      </c>
      <c r="C687" s="5" t="str">
        <f>IF(B687="","",IF(ISERROR(FIND(B687,VLOOKUP(A687,A688:C$1199,3,FALSE))),CONCATENATE(B687,"; ",IFERROR(VLOOKUP(A687,A688:C$1199,3,FALSE),"")),VLOOKUP(A687,A688:C$1199,3,FALSE)))</f>
        <v/>
      </c>
    </row>
    <row r="688" spans="1:3" x14ac:dyDescent="0.2">
      <c r="A688" s="5" t="e">
        <f ca="1">'Health Products &amp; Equipment'!B188</f>
        <v>#VALUE!</v>
      </c>
      <c r="B688" s="5" t="str">
        <f>IF('Health Products &amp; Equipment'!M188&lt;&gt;"",'Health Products &amp; Equipment'!M188,"")</f>
        <v/>
      </c>
      <c r="C688" s="5" t="str">
        <f>IF(B688="","",IF(ISERROR(FIND(B688,VLOOKUP(A688,A689:C$1199,3,FALSE))),CONCATENATE(B688,"; ",IFERROR(VLOOKUP(A688,A689:C$1199,3,FALSE),"")),VLOOKUP(A688,A689:C$1199,3,FALSE)))</f>
        <v/>
      </c>
    </row>
    <row r="689" spans="1:3" x14ac:dyDescent="0.2">
      <c r="A689" s="5" t="e">
        <f ca="1">'Health Products &amp; Equipment'!B189</f>
        <v>#VALUE!</v>
      </c>
      <c r="B689" s="5" t="str">
        <f>IF('Health Products &amp; Equipment'!M189&lt;&gt;"",'Health Products &amp; Equipment'!M189,"")</f>
        <v/>
      </c>
      <c r="C689" s="5" t="str">
        <f>IF(B689="","",IF(ISERROR(FIND(B689,VLOOKUP(A689,A690:C$1199,3,FALSE))),CONCATENATE(B689,"; ",IFERROR(VLOOKUP(A689,A690:C$1199,3,FALSE),"")),VLOOKUP(A689,A690:C$1199,3,FALSE)))</f>
        <v/>
      </c>
    </row>
    <row r="690" spans="1:3" x14ac:dyDescent="0.2">
      <c r="A690" s="5" t="e">
        <f ca="1">'Health Products &amp; Equipment'!B190</f>
        <v>#VALUE!</v>
      </c>
      <c r="B690" s="5" t="str">
        <f>IF('Health Products &amp; Equipment'!M190&lt;&gt;"",'Health Products &amp; Equipment'!M190,"")</f>
        <v/>
      </c>
      <c r="C690" s="5" t="str">
        <f>IF(B690="","",IF(ISERROR(FIND(B690,VLOOKUP(A690,A691:C$1199,3,FALSE))),CONCATENATE(B690,"; ",IFERROR(VLOOKUP(A690,A691:C$1199,3,FALSE),"")),VLOOKUP(A690,A691:C$1199,3,FALSE)))</f>
        <v/>
      </c>
    </row>
    <row r="691" spans="1:3" x14ac:dyDescent="0.2">
      <c r="A691" s="5" t="e">
        <f ca="1">'Health Products &amp; Equipment'!B191</f>
        <v>#VALUE!</v>
      </c>
      <c r="B691" s="5" t="str">
        <f>IF('Health Products &amp; Equipment'!M191&lt;&gt;"",'Health Products &amp; Equipment'!M191,"")</f>
        <v/>
      </c>
      <c r="C691" s="5" t="str">
        <f>IF(B691="","",IF(ISERROR(FIND(B691,VLOOKUP(A691,A692:C$1199,3,FALSE))),CONCATENATE(B691,"; ",IFERROR(VLOOKUP(A691,A692:C$1199,3,FALSE),"")),VLOOKUP(A691,A692:C$1199,3,FALSE)))</f>
        <v/>
      </c>
    </row>
    <row r="692" spans="1:3" x14ac:dyDescent="0.2">
      <c r="A692" s="5" t="e">
        <f ca="1">'Health Products &amp; Equipment'!B192</f>
        <v>#VALUE!</v>
      </c>
      <c r="B692" s="5" t="str">
        <f>IF('Health Products &amp; Equipment'!M192&lt;&gt;"",'Health Products &amp; Equipment'!M192,"")</f>
        <v/>
      </c>
      <c r="C692" s="5" t="str">
        <f>IF(B692="","",IF(ISERROR(FIND(B692,VLOOKUP(A692,A693:C$1199,3,FALSE))),CONCATENATE(B692,"; ",IFERROR(VLOOKUP(A692,A693:C$1199,3,FALSE),"")),VLOOKUP(A692,A693:C$1199,3,FALSE)))</f>
        <v/>
      </c>
    </row>
    <row r="693" spans="1:3" x14ac:dyDescent="0.2">
      <c r="A693" s="5" t="e">
        <f ca="1">'Health Products &amp; Equipment'!B193</f>
        <v>#VALUE!</v>
      </c>
      <c r="B693" s="5" t="str">
        <f>IF('Health Products &amp; Equipment'!M193&lt;&gt;"",'Health Products &amp; Equipment'!M193,"")</f>
        <v/>
      </c>
      <c r="C693" s="5" t="str">
        <f>IF(B693="","",IF(ISERROR(FIND(B693,VLOOKUP(A693,A694:C$1199,3,FALSE))),CONCATENATE(B693,"; ",IFERROR(VLOOKUP(A693,A694:C$1199,3,FALSE),"")),VLOOKUP(A693,A694:C$1199,3,FALSE)))</f>
        <v/>
      </c>
    </row>
    <row r="694" spans="1:3" x14ac:dyDescent="0.2">
      <c r="A694" s="5" t="e">
        <f ca="1">'Health Products &amp; Equipment'!B194</f>
        <v>#VALUE!</v>
      </c>
      <c r="B694" s="5" t="str">
        <f>IF('Health Products &amp; Equipment'!M194&lt;&gt;"",'Health Products &amp; Equipment'!M194,"")</f>
        <v/>
      </c>
      <c r="C694" s="5" t="str">
        <f>IF(B694="","",IF(ISERROR(FIND(B694,VLOOKUP(A694,A695:C$1199,3,FALSE))),CONCATENATE(B694,"; ",IFERROR(VLOOKUP(A694,A695:C$1199,3,FALSE),"")),VLOOKUP(A694,A695:C$1199,3,FALSE)))</f>
        <v/>
      </c>
    </row>
    <row r="695" spans="1:3" x14ac:dyDescent="0.2">
      <c r="A695" s="5" t="e">
        <f ca="1">'Health Products &amp; Equipment'!B195</f>
        <v>#VALUE!</v>
      </c>
      <c r="B695" s="5" t="str">
        <f>IF('Health Products &amp; Equipment'!M195&lt;&gt;"",'Health Products &amp; Equipment'!M195,"")</f>
        <v/>
      </c>
      <c r="C695" s="5" t="str">
        <f>IF(B695="","",IF(ISERROR(FIND(B695,VLOOKUP(A695,A696:C$1199,3,FALSE))),CONCATENATE(B695,"; ",IFERROR(VLOOKUP(A695,A696:C$1199,3,FALSE),"")),VLOOKUP(A695,A696:C$1199,3,FALSE)))</f>
        <v/>
      </c>
    </row>
    <row r="696" spans="1:3" x14ac:dyDescent="0.2">
      <c r="A696" s="5" t="e">
        <f ca="1">'Health Products &amp; Equipment'!B196</f>
        <v>#VALUE!</v>
      </c>
      <c r="B696" s="5" t="str">
        <f>IF('Health Products &amp; Equipment'!M196&lt;&gt;"",'Health Products &amp; Equipment'!M196,"")</f>
        <v/>
      </c>
      <c r="C696" s="5" t="str">
        <f>IF(B696="","",IF(ISERROR(FIND(B696,VLOOKUP(A696,A697:C$1199,3,FALSE))),CONCATENATE(B696,"; ",IFERROR(VLOOKUP(A696,A697:C$1199,3,FALSE),"")),VLOOKUP(A696,A697:C$1199,3,FALSE)))</f>
        <v/>
      </c>
    </row>
    <row r="697" spans="1:3" x14ac:dyDescent="0.2">
      <c r="A697" s="5" t="e">
        <f ca="1">'Health Products &amp; Equipment'!B197</f>
        <v>#VALUE!</v>
      </c>
      <c r="B697" s="5" t="str">
        <f>IF('Health Products &amp; Equipment'!M197&lt;&gt;"",'Health Products &amp; Equipment'!M197,"")</f>
        <v/>
      </c>
      <c r="C697" s="5" t="str">
        <f>IF(B697="","",IF(ISERROR(FIND(B697,VLOOKUP(A697,A698:C$1199,3,FALSE))),CONCATENATE(B697,"; ",IFERROR(VLOOKUP(A697,A698:C$1199,3,FALSE),"")),VLOOKUP(A697,A698:C$1199,3,FALSE)))</f>
        <v/>
      </c>
    </row>
    <row r="698" spans="1:3" x14ac:dyDescent="0.2">
      <c r="A698" s="5" t="e">
        <f ca="1">'Health Products &amp; Equipment'!B198</f>
        <v>#VALUE!</v>
      </c>
      <c r="B698" s="5" t="str">
        <f>IF('Health Products &amp; Equipment'!M198&lt;&gt;"",'Health Products &amp; Equipment'!M198,"")</f>
        <v/>
      </c>
      <c r="C698" s="5" t="str">
        <f>IF(B698="","",IF(ISERROR(FIND(B698,VLOOKUP(A698,A699:C$1199,3,FALSE))),CONCATENATE(B698,"; ",IFERROR(VLOOKUP(A698,A699:C$1199,3,FALSE),"")),VLOOKUP(A698,A699:C$1199,3,FALSE)))</f>
        <v/>
      </c>
    </row>
    <row r="699" spans="1:3" x14ac:dyDescent="0.2">
      <c r="A699" s="5" t="e">
        <f ca="1">'Health Products &amp; Equipment'!B199</f>
        <v>#VALUE!</v>
      </c>
      <c r="B699" s="5" t="str">
        <f>IF('Health Products &amp; Equipment'!M199&lt;&gt;"",'Health Products &amp; Equipment'!M199,"")</f>
        <v/>
      </c>
      <c r="C699" s="5" t="str">
        <f>IF(B699="","",IF(ISERROR(FIND(B699,VLOOKUP(A699,A700:C$1199,3,FALSE))),CONCATENATE(B699,"; ",IFERROR(VLOOKUP(A699,A700:C$1199,3,FALSE),"")),VLOOKUP(A699,A700:C$1199,3,FALSE)))</f>
        <v/>
      </c>
    </row>
    <row r="700" spans="1:3" x14ac:dyDescent="0.2">
      <c r="A700" s="5" t="e">
        <f ca="1">'Health Products &amp; Equipment'!B200</f>
        <v>#VALUE!</v>
      </c>
      <c r="B700" s="5" t="str">
        <f>IF('Health Products &amp; Equipment'!M200&lt;&gt;"",'Health Products &amp; Equipment'!M200,"")</f>
        <v/>
      </c>
      <c r="C700" s="5" t="str">
        <f>IF(B700="","",IF(ISERROR(FIND(B700,VLOOKUP(A700,A701:C$1199,3,FALSE))),CONCATENATE(B700,"; ",IFERROR(VLOOKUP(A700,A701:C$1199,3,FALSE),"")),VLOOKUP(A700,A701:C$1199,3,FALSE)))</f>
        <v/>
      </c>
    </row>
    <row r="701" spans="1:3" x14ac:dyDescent="0.2">
      <c r="A701" s="5" t="e">
        <f ca="1">'Health Products &amp; Equipment'!B201</f>
        <v>#VALUE!</v>
      </c>
      <c r="B701" s="5" t="str">
        <f>IF('Health Products &amp; Equipment'!M201&lt;&gt;"",'Health Products &amp; Equipment'!M201,"")</f>
        <v/>
      </c>
      <c r="C701" s="5" t="str">
        <f>IF(B701="","",IF(ISERROR(FIND(B701,VLOOKUP(A701,A1000:C$1199,3,FALSE))),CONCATENATE(B701,"; ",IFERROR(VLOOKUP(A701,A1000:C$1199,3,FALSE),"")),VLOOKUP(A701,A1000:C$1199,3,FALSE)))</f>
        <v/>
      </c>
    </row>
    <row r="702" spans="1:3" x14ac:dyDescent="0.2">
      <c r="A702" s="5" t="e">
        <f ca="1">'Health Products &amp; Equipment'!B202</f>
        <v>#VALUE!</v>
      </c>
      <c r="B702" s="5" t="str">
        <f>IF('Health Products &amp; Equipment'!M202&lt;&gt;"",'Health Products &amp; Equipment'!M202,"")</f>
        <v/>
      </c>
      <c r="C702" s="5" t="str">
        <f>IF(B702="","",IF(ISERROR(FIND(B702,VLOOKUP(A702,A1001:C$1199,3,FALSE))),CONCATENATE(B702,"; ",IFERROR(VLOOKUP(A702,A1001:C$1199,3,FALSE),"")),VLOOKUP(A702,A1001:C$1199,3,FALSE)))</f>
        <v/>
      </c>
    </row>
    <row r="703" spans="1:3" x14ac:dyDescent="0.2">
      <c r="A703" s="5" t="e">
        <f ca="1">'Health Products &amp; Equipment'!B203</f>
        <v>#VALUE!</v>
      </c>
      <c r="B703" s="5" t="str">
        <f>IF('Health Products &amp; Equipment'!M203&lt;&gt;"",'Health Products &amp; Equipment'!M203,"")</f>
        <v/>
      </c>
      <c r="C703" s="5" t="str">
        <f>IF(B703="","",IF(ISERROR(FIND(B703,VLOOKUP(A703,A1002:C$1199,3,FALSE))),CONCATENATE(B703,"; ",IFERROR(VLOOKUP(A703,A1002:C$1199,3,FALSE),"")),VLOOKUP(A703,A1002:C$1199,3,FALSE)))</f>
        <v/>
      </c>
    </row>
    <row r="704" spans="1:3" x14ac:dyDescent="0.2">
      <c r="A704" s="5" t="e">
        <f ca="1">'Health Products &amp; Equipment'!B204</f>
        <v>#VALUE!</v>
      </c>
      <c r="B704" s="5" t="str">
        <f>IF('Health Products &amp; Equipment'!M204&lt;&gt;"",'Health Products &amp; Equipment'!M204,"")</f>
        <v/>
      </c>
      <c r="C704" s="5" t="str">
        <f>IF(B704="","",IF(ISERROR(FIND(B704,VLOOKUP(A704,A1003:C$1199,3,FALSE))),CONCATENATE(B704,"; ",IFERROR(VLOOKUP(A704,A1003:C$1199,3,FALSE),"")),VLOOKUP(A704,A1003:C$1199,3,FALSE)))</f>
        <v/>
      </c>
    </row>
    <row r="705" spans="1:3" x14ac:dyDescent="0.2">
      <c r="A705" s="5" t="e">
        <f ca="1">'Health Products &amp; Equipment'!B205</f>
        <v>#VALUE!</v>
      </c>
      <c r="B705" s="5" t="str">
        <f>IF('Health Products &amp; Equipment'!M205&lt;&gt;"",'Health Products &amp; Equipment'!M205,"")</f>
        <v/>
      </c>
      <c r="C705" s="5" t="str">
        <f>IF(B705="","",IF(ISERROR(FIND(B705,VLOOKUP(A705,A1004:C$1199,3,FALSE))),CONCATENATE(B705,"; ",IFERROR(VLOOKUP(A705,A1004:C$1199,3,FALSE),"")),VLOOKUP(A705,A1004:C$1199,3,FALSE)))</f>
        <v/>
      </c>
    </row>
    <row r="706" spans="1:3" x14ac:dyDescent="0.2">
      <c r="A706" s="5" t="e">
        <f ca="1">'Health Products &amp; Equipment'!B206</f>
        <v>#VALUE!</v>
      </c>
      <c r="B706" s="5" t="str">
        <f>IF('Health Products &amp; Equipment'!M206&lt;&gt;"",'Health Products &amp; Equipment'!M206,"")</f>
        <v/>
      </c>
      <c r="C706" s="5" t="str">
        <f>IF(B706="","",IF(ISERROR(FIND(B706,VLOOKUP(A706,A1005:C$1199,3,FALSE))),CONCATENATE(B706,"; ",IFERROR(VLOOKUP(A706,A1005:C$1199,3,FALSE),"")),VLOOKUP(A706,A1005:C$1199,3,FALSE)))</f>
        <v/>
      </c>
    </row>
    <row r="707" spans="1:3" x14ac:dyDescent="0.2">
      <c r="A707" s="5" t="e">
        <f ca="1">'Health Products &amp; Equipment'!B207</f>
        <v>#VALUE!</v>
      </c>
      <c r="B707" s="5" t="str">
        <f>IF('Health Products &amp; Equipment'!M207&lt;&gt;"",'Health Products &amp; Equipment'!M207,"")</f>
        <v/>
      </c>
      <c r="C707" s="5" t="str">
        <f>IF(B707="","",IF(ISERROR(FIND(B707,VLOOKUP(A707,A1006:C$1199,3,FALSE))),CONCATENATE(B707,"; ",IFERROR(VLOOKUP(A707,A1006:C$1199,3,FALSE),"")),VLOOKUP(A707,A1006:C$1199,3,FALSE)))</f>
        <v/>
      </c>
    </row>
    <row r="708" spans="1:3" x14ac:dyDescent="0.2">
      <c r="A708" s="5" t="e">
        <f ca="1">'Health Products &amp; Equipment'!B208</f>
        <v>#VALUE!</v>
      </c>
      <c r="B708" s="5" t="str">
        <f>IF('Health Products &amp; Equipment'!M208&lt;&gt;"",'Health Products &amp; Equipment'!M208,"")</f>
        <v/>
      </c>
      <c r="C708" s="5" t="str">
        <f>IF(B708="","",IF(ISERROR(FIND(B708,VLOOKUP(A708,A1007:C$1199,3,FALSE))),CONCATENATE(B708,"; ",IFERROR(VLOOKUP(A708,A1007:C$1199,3,FALSE),"")),VLOOKUP(A708,A1007:C$1199,3,FALSE)))</f>
        <v/>
      </c>
    </row>
    <row r="709" spans="1:3" x14ac:dyDescent="0.2">
      <c r="A709" s="5" t="e">
        <f ca="1">'Health Products &amp; Equipment'!B209</f>
        <v>#VALUE!</v>
      </c>
      <c r="B709" s="5" t="str">
        <f>IF('Health Products &amp; Equipment'!M209&lt;&gt;"",'Health Products &amp; Equipment'!M209,"")</f>
        <v/>
      </c>
      <c r="C709" s="5" t="str">
        <f>IF(B709="","",IF(ISERROR(FIND(B709,VLOOKUP(A709,A1008:C$1199,3,FALSE))),CONCATENATE(B709,"; ",IFERROR(VLOOKUP(A709,A1008:C$1199,3,FALSE),"")),VLOOKUP(A709,A1008:C$1199,3,FALSE)))</f>
        <v/>
      </c>
    </row>
    <row r="710" spans="1:3" x14ac:dyDescent="0.2">
      <c r="A710" s="5" t="e">
        <f ca="1">'Health Products &amp; Equipment'!B210</f>
        <v>#VALUE!</v>
      </c>
      <c r="B710" s="5" t="str">
        <f>IF('Health Products &amp; Equipment'!M210&lt;&gt;"",'Health Products &amp; Equipment'!M210,"")</f>
        <v/>
      </c>
      <c r="C710" s="5" t="str">
        <f>IF(B710="","",IF(ISERROR(FIND(B710,VLOOKUP(A710,A1009:C$1199,3,FALSE))),CONCATENATE(B710,"; ",IFERROR(VLOOKUP(A710,A1009:C$1199,3,FALSE),"")),VLOOKUP(A710,A1009:C$1199,3,FALSE)))</f>
        <v/>
      </c>
    </row>
    <row r="711" spans="1:3" x14ac:dyDescent="0.2">
      <c r="A711" s="5" t="e">
        <f ca="1">'Health Products &amp; Equipment'!B211</f>
        <v>#VALUE!</v>
      </c>
      <c r="B711" s="5" t="str">
        <f>IF('Health Products &amp; Equipment'!M211&lt;&gt;"",'Health Products &amp; Equipment'!M211,"")</f>
        <v/>
      </c>
      <c r="C711" s="5" t="str">
        <f>IF(B711="","",IF(ISERROR(FIND(B711,VLOOKUP(A711,A1010:C$1199,3,FALSE))),CONCATENATE(B711,"; ",IFERROR(VLOOKUP(A711,A1010:C$1199,3,FALSE),"")),VLOOKUP(A711,A1010:C$1199,3,FALSE)))</f>
        <v/>
      </c>
    </row>
    <row r="712" spans="1:3" x14ac:dyDescent="0.2">
      <c r="A712" s="5" t="e">
        <f ca="1">'Health Products &amp; Equipment'!B212</f>
        <v>#VALUE!</v>
      </c>
      <c r="B712" s="5" t="str">
        <f>IF('Health Products &amp; Equipment'!M212&lt;&gt;"",'Health Products &amp; Equipment'!M212,"")</f>
        <v/>
      </c>
      <c r="C712" s="5" t="str">
        <f>IF(B712="","",IF(ISERROR(FIND(B712,VLOOKUP(A712,A1011:C$1199,3,FALSE))),CONCATENATE(B712,"; ",IFERROR(VLOOKUP(A712,A1011:C$1199,3,FALSE),"")),VLOOKUP(A712,A1011:C$1199,3,FALSE)))</f>
        <v/>
      </c>
    </row>
    <row r="713" spans="1:3" x14ac:dyDescent="0.2">
      <c r="A713" s="5" t="e">
        <f ca="1">'Health Products &amp; Equipment'!B213</f>
        <v>#VALUE!</v>
      </c>
      <c r="B713" s="5" t="str">
        <f>IF('Health Products &amp; Equipment'!M213&lt;&gt;"",'Health Products &amp; Equipment'!M213,"")</f>
        <v/>
      </c>
      <c r="C713" s="5" t="str">
        <f>IF(B713="","",IF(ISERROR(FIND(B713,VLOOKUP(A713,A1012:C$1199,3,FALSE))),CONCATENATE(B713,"; ",IFERROR(VLOOKUP(A713,A1012:C$1199,3,FALSE),"")),VLOOKUP(A713,A1012:C$1199,3,FALSE)))</f>
        <v/>
      </c>
    </row>
    <row r="714" spans="1:3" x14ac:dyDescent="0.2">
      <c r="A714" s="5" t="e">
        <f ca="1">'Health Products &amp; Equipment'!B214</f>
        <v>#VALUE!</v>
      </c>
      <c r="B714" s="5" t="str">
        <f>IF('Health Products &amp; Equipment'!M214&lt;&gt;"",'Health Products &amp; Equipment'!M214,"")</f>
        <v/>
      </c>
      <c r="C714" s="5" t="str">
        <f>IF(B714="","",IF(ISERROR(FIND(B714,VLOOKUP(A714,A1013:C$1199,3,FALSE))),CONCATENATE(B714,"; ",IFERROR(VLOOKUP(A714,A1013:C$1199,3,FALSE),"")),VLOOKUP(A714,A1013:C$1199,3,FALSE)))</f>
        <v/>
      </c>
    </row>
    <row r="715" spans="1:3" x14ac:dyDescent="0.2">
      <c r="A715" s="5" t="e">
        <f ca="1">'Health Products &amp; Equipment'!B215</f>
        <v>#VALUE!</v>
      </c>
      <c r="B715" s="5" t="str">
        <f>IF('Health Products &amp; Equipment'!M215&lt;&gt;"",'Health Products &amp; Equipment'!M215,"")</f>
        <v/>
      </c>
      <c r="C715" s="5" t="str">
        <f>IF(B715="","",IF(ISERROR(FIND(B715,VLOOKUP(A715,A1014:C$1199,3,FALSE))),CONCATENATE(B715,"; ",IFERROR(VLOOKUP(A715,A1014:C$1199,3,FALSE),"")),VLOOKUP(A715,A1014:C$1199,3,FALSE)))</f>
        <v/>
      </c>
    </row>
    <row r="716" spans="1:3" x14ac:dyDescent="0.2">
      <c r="A716" s="5" t="e">
        <f ca="1">'Health Products &amp; Equipment'!B216</f>
        <v>#VALUE!</v>
      </c>
      <c r="B716" s="5" t="str">
        <f>IF('Health Products &amp; Equipment'!M216&lt;&gt;"",'Health Products &amp; Equipment'!M216,"")</f>
        <v/>
      </c>
      <c r="C716" s="5" t="str">
        <f>IF(B716="","",IF(ISERROR(FIND(B716,VLOOKUP(A716,A1015:C$1199,3,FALSE))),CONCATENATE(B716,"; ",IFERROR(VLOOKUP(A716,A1015:C$1199,3,FALSE),"")),VLOOKUP(A716,A1015:C$1199,3,FALSE)))</f>
        <v/>
      </c>
    </row>
    <row r="717" spans="1:3" x14ac:dyDescent="0.2">
      <c r="A717" s="5" t="e">
        <f ca="1">'Health Products &amp; Equipment'!B217</f>
        <v>#VALUE!</v>
      </c>
      <c r="B717" s="5" t="str">
        <f>IF('Health Products &amp; Equipment'!M217&lt;&gt;"",'Health Products &amp; Equipment'!M217,"")</f>
        <v/>
      </c>
      <c r="C717" s="5" t="str">
        <f>IF(B717="","",IF(ISERROR(FIND(B717,VLOOKUP(A717,A1016:C$1199,3,FALSE))),CONCATENATE(B717,"; ",IFERROR(VLOOKUP(A717,A1016:C$1199,3,FALSE),"")),VLOOKUP(A717,A1016:C$1199,3,FALSE)))</f>
        <v/>
      </c>
    </row>
    <row r="718" spans="1:3" x14ac:dyDescent="0.2">
      <c r="A718" s="5" t="e">
        <f ca="1">'Health Products &amp; Equipment'!B218</f>
        <v>#VALUE!</v>
      </c>
      <c r="B718" s="5" t="str">
        <f>IF('Health Products &amp; Equipment'!M218&lt;&gt;"",'Health Products &amp; Equipment'!M218,"")</f>
        <v/>
      </c>
      <c r="C718" s="5" t="str">
        <f>IF(B718="","",IF(ISERROR(FIND(B718,VLOOKUP(A718,A1017:C$1199,3,FALSE))),CONCATENATE(B718,"; ",IFERROR(VLOOKUP(A718,A1017:C$1199,3,FALSE),"")),VLOOKUP(A718,A1017:C$1199,3,FALSE)))</f>
        <v/>
      </c>
    </row>
    <row r="719" spans="1:3" x14ac:dyDescent="0.2">
      <c r="A719" s="5" t="e">
        <f ca="1">'Health Products &amp; Equipment'!B219</f>
        <v>#VALUE!</v>
      </c>
      <c r="B719" s="5" t="str">
        <f>IF('Health Products &amp; Equipment'!M219&lt;&gt;"",'Health Products &amp; Equipment'!M219,"")</f>
        <v/>
      </c>
      <c r="C719" s="5" t="str">
        <f>IF(B719="","",IF(ISERROR(FIND(B719,VLOOKUP(A719,A1018:C$1199,3,FALSE))),CONCATENATE(B719,"; ",IFERROR(VLOOKUP(A719,A1018:C$1199,3,FALSE),"")),VLOOKUP(A719,A1018:C$1199,3,FALSE)))</f>
        <v/>
      </c>
    </row>
    <row r="720" spans="1:3" x14ac:dyDescent="0.2">
      <c r="A720" s="5" t="e">
        <f ca="1">'Health Products &amp; Equipment'!B220</f>
        <v>#VALUE!</v>
      </c>
      <c r="B720" s="5" t="str">
        <f>IF('Health Products &amp; Equipment'!M220&lt;&gt;"",'Health Products &amp; Equipment'!M220,"")</f>
        <v/>
      </c>
      <c r="C720" s="5" t="str">
        <f>IF(B720="","",IF(ISERROR(FIND(B720,VLOOKUP(A720,A1019:C$1199,3,FALSE))),CONCATENATE(B720,"; ",IFERROR(VLOOKUP(A720,A1019:C$1199,3,FALSE),"")),VLOOKUP(A720,A1019:C$1199,3,FALSE)))</f>
        <v/>
      </c>
    </row>
    <row r="721" spans="1:3" x14ac:dyDescent="0.2">
      <c r="A721" s="5" t="e">
        <f ca="1">'Health Products &amp; Equipment'!B221</f>
        <v>#VALUE!</v>
      </c>
      <c r="B721" s="5" t="str">
        <f>IF('Health Products &amp; Equipment'!M221&lt;&gt;"",'Health Products &amp; Equipment'!M221,"")</f>
        <v/>
      </c>
      <c r="C721" s="5" t="str">
        <f>IF(B721="","",IF(ISERROR(FIND(B721,VLOOKUP(A721,A1020:C$1199,3,FALSE))),CONCATENATE(B721,"; ",IFERROR(VLOOKUP(A721,A1020:C$1199,3,FALSE),"")),VLOOKUP(A721,A1020:C$1199,3,FALSE)))</f>
        <v/>
      </c>
    </row>
    <row r="722" spans="1:3" x14ac:dyDescent="0.2">
      <c r="A722" s="5" t="e">
        <f ca="1">'Health Products &amp; Equipment'!B222</f>
        <v>#VALUE!</v>
      </c>
      <c r="B722" s="5" t="str">
        <f>IF('Health Products &amp; Equipment'!M222&lt;&gt;"",'Health Products &amp; Equipment'!M222,"")</f>
        <v/>
      </c>
      <c r="C722" s="5" t="str">
        <f>IF(B722="","",IF(ISERROR(FIND(B722,VLOOKUP(A722,A1021:C$1199,3,FALSE))),CONCATENATE(B722,"; ",IFERROR(VLOOKUP(A722,A1021:C$1199,3,FALSE),"")),VLOOKUP(A722,A1021:C$1199,3,FALSE)))</f>
        <v/>
      </c>
    </row>
    <row r="723" spans="1:3" x14ac:dyDescent="0.2">
      <c r="A723" s="5" t="e">
        <f ca="1">'Health Products &amp; Equipment'!B223</f>
        <v>#VALUE!</v>
      </c>
      <c r="B723" s="5" t="str">
        <f>IF('Health Products &amp; Equipment'!M223&lt;&gt;"",'Health Products &amp; Equipment'!M223,"")</f>
        <v/>
      </c>
      <c r="C723" s="5" t="str">
        <f>IF(B723="","",IF(ISERROR(FIND(B723,VLOOKUP(A723,A1022:C$1199,3,FALSE))),CONCATENATE(B723,"; ",IFERROR(VLOOKUP(A723,A1022:C$1199,3,FALSE),"")),VLOOKUP(A723,A1022:C$1199,3,FALSE)))</f>
        <v/>
      </c>
    </row>
    <row r="724" spans="1:3" x14ac:dyDescent="0.2">
      <c r="A724" s="5" t="e">
        <f ca="1">'Health Products &amp; Equipment'!B224</f>
        <v>#VALUE!</v>
      </c>
      <c r="B724" s="5" t="str">
        <f>IF('Health Products &amp; Equipment'!M224&lt;&gt;"",'Health Products &amp; Equipment'!M224,"")</f>
        <v/>
      </c>
      <c r="C724" s="5" t="str">
        <f>IF(B724="","",IF(ISERROR(FIND(B724,VLOOKUP(A724,A1023:C$1199,3,FALSE))),CONCATENATE(B724,"; ",IFERROR(VLOOKUP(A724,A1023:C$1199,3,FALSE),"")),VLOOKUP(A724,A1023:C$1199,3,FALSE)))</f>
        <v/>
      </c>
    </row>
    <row r="725" spans="1:3" x14ac:dyDescent="0.2">
      <c r="A725" s="5" t="e">
        <f ca="1">'Health Products &amp; Equipment'!B225</f>
        <v>#VALUE!</v>
      </c>
      <c r="B725" s="5" t="str">
        <f>IF('Health Products &amp; Equipment'!M225&lt;&gt;"",'Health Products &amp; Equipment'!M225,"")</f>
        <v/>
      </c>
      <c r="C725" s="5" t="str">
        <f>IF(B725="","",IF(ISERROR(FIND(B725,VLOOKUP(A725,A1024:C$1199,3,FALSE))),CONCATENATE(B725,"; ",IFERROR(VLOOKUP(A725,A1024:C$1199,3,FALSE),"")),VLOOKUP(A725,A1024:C$1199,3,FALSE)))</f>
        <v/>
      </c>
    </row>
    <row r="726" spans="1:3" x14ac:dyDescent="0.2">
      <c r="A726" s="5" t="e">
        <f ca="1">'Health Products &amp; Equipment'!B226</f>
        <v>#VALUE!</v>
      </c>
      <c r="B726" s="5" t="str">
        <f>IF('Health Products &amp; Equipment'!M226&lt;&gt;"",'Health Products &amp; Equipment'!M226,"")</f>
        <v/>
      </c>
      <c r="C726" s="5" t="str">
        <f>IF(B726="","",IF(ISERROR(FIND(B726,VLOOKUP(A726,A1025:C$1199,3,FALSE))),CONCATENATE(B726,"; ",IFERROR(VLOOKUP(A726,A1025:C$1199,3,FALSE),"")),VLOOKUP(A726,A1025:C$1199,3,FALSE)))</f>
        <v/>
      </c>
    </row>
    <row r="727" spans="1:3" x14ac:dyDescent="0.2">
      <c r="A727" s="5" t="e">
        <f ca="1">'Health Products &amp; Equipment'!B227</f>
        <v>#VALUE!</v>
      </c>
      <c r="B727" s="5" t="str">
        <f>IF('Health Products &amp; Equipment'!M227&lt;&gt;"",'Health Products &amp; Equipment'!M227,"")</f>
        <v/>
      </c>
      <c r="C727" s="5" t="str">
        <f>IF(B727="","",IF(ISERROR(FIND(B727,VLOOKUP(A727,A1026:C$1199,3,FALSE))),CONCATENATE(B727,"; ",IFERROR(VLOOKUP(A727,A1026:C$1199,3,FALSE),"")),VLOOKUP(A727,A1026:C$1199,3,FALSE)))</f>
        <v/>
      </c>
    </row>
    <row r="728" spans="1:3" x14ac:dyDescent="0.2">
      <c r="A728" s="5" t="e">
        <f ca="1">'Health Products &amp; Equipment'!B228</f>
        <v>#VALUE!</v>
      </c>
      <c r="B728" s="5" t="str">
        <f>IF('Health Products &amp; Equipment'!M228&lt;&gt;"",'Health Products &amp; Equipment'!M228,"")</f>
        <v/>
      </c>
      <c r="C728" s="5" t="str">
        <f>IF(B728="","",IF(ISERROR(FIND(B728,VLOOKUP(A728,A1027:C$1199,3,FALSE))),CONCATENATE(B728,"; ",IFERROR(VLOOKUP(A728,A1027:C$1199,3,FALSE),"")),VLOOKUP(A728,A1027:C$1199,3,FALSE)))</f>
        <v/>
      </c>
    </row>
    <row r="729" spans="1:3" x14ac:dyDescent="0.2">
      <c r="A729" s="5" t="e">
        <f ca="1">'Health Products &amp; Equipment'!B229</f>
        <v>#VALUE!</v>
      </c>
      <c r="B729" s="5" t="str">
        <f>IF('Health Products &amp; Equipment'!M229&lt;&gt;"",'Health Products &amp; Equipment'!M229,"")</f>
        <v/>
      </c>
      <c r="C729" s="5" t="str">
        <f>IF(B729="","",IF(ISERROR(FIND(B729,VLOOKUP(A729,A1028:C$1199,3,FALSE))),CONCATENATE(B729,"; ",IFERROR(VLOOKUP(A729,A1028:C$1199,3,FALSE),"")),VLOOKUP(A729,A1028:C$1199,3,FALSE)))</f>
        <v/>
      </c>
    </row>
    <row r="730" spans="1:3" x14ac:dyDescent="0.2">
      <c r="A730" s="5" t="e">
        <f ca="1">'Health Products &amp; Equipment'!B230</f>
        <v>#VALUE!</v>
      </c>
      <c r="B730" s="5" t="str">
        <f>IF('Health Products &amp; Equipment'!M230&lt;&gt;"",'Health Products &amp; Equipment'!M230,"")</f>
        <v/>
      </c>
      <c r="C730" s="5" t="str">
        <f>IF(B730="","",IF(ISERROR(FIND(B730,VLOOKUP(A730,A1029:C$1199,3,FALSE))),CONCATENATE(B730,"; ",IFERROR(VLOOKUP(A730,A1029:C$1199,3,FALSE),"")),VLOOKUP(A730,A1029:C$1199,3,FALSE)))</f>
        <v/>
      </c>
    </row>
    <row r="731" spans="1:3" x14ac:dyDescent="0.2">
      <c r="A731" s="5" t="e">
        <f ca="1">'Health Products &amp; Equipment'!B231</f>
        <v>#VALUE!</v>
      </c>
      <c r="B731" s="5" t="str">
        <f>IF('Health Products &amp; Equipment'!M231&lt;&gt;"",'Health Products &amp; Equipment'!M231,"")</f>
        <v/>
      </c>
      <c r="C731" s="5" t="str">
        <f>IF(B731="","",IF(ISERROR(FIND(B731,VLOOKUP(A731,A1030:C$1199,3,FALSE))),CONCATENATE(B731,"; ",IFERROR(VLOOKUP(A731,A1030:C$1199,3,FALSE),"")),VLOOKUP(A731,A1030:C$1199,3,FALSE)))</f>
        <v/>
      </c>
    </row>
    <row r="732" spans="1:3" x14ac:dyDescent="0.2">
      <c r="A732" s="5" t="e">
        <f ca="1">'Health Products &amp; Equipment'!B232</f>
        <v>#VALUE!</v>
      </c>
      <c r="B732" s="5" t="str">
        <f>IF('Health Products &amp; Equipment'!M232&lt;&gt;"",'Health Products &amp; Equipment'!M232,"")</f>
        <v/>
      </c>
      <c r="C732" s="5" t="str">
        <f>IF(B732="","",IF(ISERROR(FIND(B732,VLOOKUP(A732,A1031:C$1199,3,FALSE))),CONCATENATE(B732,"; ",IFERROR(VLOOKUP(A732,A1031:C$1199,3,FALSE),"")),VLOOKUP(A732,A1031:C$1199,3,FALSE)))</f>
        <v/>
      </c>
    </row>
    <row r="733" spans="1:3" x14ac:dyDescent="0.2">
      <c r="A733" s="5" t="e">
        <f ca="1">'Health Products &amp; Equipment'!B233</f>
        <v>#VALUE!</v>
      </c>
      <c r="B733" s="5" t="str">
        <f>IF('Health Products &amp; Equipment'!M233&lt;&gt;"",'Health Products &amp; Equipment'!M233,"")</f>
        <v/>
      </c>
      <c r="C733" s="5" t="str">
        <f>IF(B733="","",IF(ISERROR(FIND(B733,VLOOKUP(A733,A1032:C$1199,3,FALSE))),CONCATENATE(B733,"; ",IFERROR(VLOOKUP(A733,A1032:C$1199,3,FALSE),"")),VLOOKUP(A733,A1032:C$1199,3,FALSE)))</f>
        <v/>
      </c>
    </row>
    <row r="734" spans="1:3" x14ac:dyDescent="0.2">
      <c r="A734" s="5" t="e">
        <f ca="1">'Health Products &amp; Equipment'!B234</f>
        <v>#VALUE!</v>
      </c>
      <c r="B734" s="5" t="str">
        <f>IF('Health Products &amp; Equipment'!M234&lt;&gt;"",'Health Products &amp; Equipment'!M234,"")</f>
        <v/>
      </c>
      <c r="C734" s="5" t="str">
        <f>IF(B734="","",IF(ISERROR(FIND(B734,VLOOKUP(A734,A1033:C$1199,3,FALSE))),CONCATENATE(B734,"; ",IFERROR(VLOOKUP(A734,A1033:C$1199,3,FALSE),"")),VLOOKUP(A734,A1033:C$1199,3,FALSE)))</f>
        <v/>
      </c>
    </row>
    <row r="735" spans="1:3" x14ac:dyDescent="0.2">
      <c r="A735" s="5" t="e">
        <f ca="1">'Health Products &amp; Equipment'!B235</f>
        <v>#VALUE!</v>
      </c>
      <c r="B735" s="5" t="str">
        <f>IF('Health Products &amp; Equipment'!M235&lt;&gt;"",'Health Products &amp; Equipment'!M235,"")</f>
        <v/>
      </c>
      <c r="C735" s="5" t="str">
        <f>IF(B735="","",IF(ISERROR(FIND(B735,VLOOKUP(A735,A1034:C$1199,3,FALSE))),CONCATENATE(B735,"; ",IFERROR(VLOOKUP(A735,A1034:C$1199,3,FALSE),"")),VLOOKUP(A735,A1034:C$1199,3,FALSE)))</f>
        <v/>
      </c>
    </row>
    <row r="736" spans="1:3" x14ac:dyDescent="0.2">
      <c r="A736" s="5" t="e">
        <f ca="1">'Health Products &amp; Equipment'!B236</f>
        <v>#VALUE!</v>
      </c>
      <c r="B736" s="5" t="str">
        <f>IF('Health Products &amp; Equipment'!M236&lt;&gt;"",'Health Products &amp; Equipment'!M236,"")</f>
        <v/>
      </c>
      <c r="C736" s="5" t="str">
        <f>IF(B736="","",IF(ISERROR(FIND(B736,VLOOKUP(A736,A1035:C$1199,3,FALSE))),CONCATENATE(B736,"; ",IFERROR(VLOOKUP(A736,A1035:C$1199,3,FALSE),"")),VLOOKUP(A736,A1035:C$1199,3,FALSE)))</f>
        <v/>
      </c>
    </row>
    <row r="737" spans="1:3" x14ac:dyDescent="0.2">
      <c r="A737" s="5" t="e">
        <f ca="1">'Health Products &amp; Equipment'!B237</f>
        <v>#VALUE!</v>
      </c>
      <c r="B737" s="5" t="str">
        <f>IF('Health Products &amp; Equipment'!M237&lt;&gt;"",'Health Products &amp; Equipment'!M237,"")</f>
        <v/>
      </c>
      <c r="C737" s="5" t="str">
        <f>IF(B737="","",IF(ISERROR(FIND(B737,VLOOKUP(A737,A1036:C$1199,3,FALSE))),CONCATENATE(B737,"; ",IFERROR(VLOOKUP(A737,A1036:C$1199,3,FALSE),"")),VLOOKUP(A737,A1036:C$1199,3,FALSE)))</f>
        <v/>
      </c>
    </row>
    <row r="738" spans="1:3" x14ac:dyDescent="0.2">
      <c r="A738" s="5" t="e">
        <f ca="1">'Health Products &amp; Equipment'!B238</f>
        <v>#VALUE!</v>
      </c>
      <c r="B738" s="5" t="str">
        <f>IF('Health Products &amp; Equipment'!M238&lt;&gt;"",'Health Products &amp; Equipment'!M238,"")</f>
        <v/>
      </c>
      <c r="C738" s="5" t="str">
        <f>IF(B738="","",IF(ISERROR(FIND(B738,VLOOKUP(A738,A1037:C$1199,3,FALSE))),CONCATENATE(B738,"; ",IFERROR(VLOOKUP(A738,A1037:C$1199,3,FALSE),"")),VLOOKUP(A738,A1037:C$1199,3,FALSE)))</f>
        <v/>
      </c>
    </row>
    <row r="739" spans="1:3" x14ac:dyDescent="0.2">
      <c r="A739" s="5" t="e">
        <f ca="1">'Health Products &amp; Equipment'!B239</f>
        <v>#VALUE!</v>
      </c>
      <c r="B739" s="5" t="str">
        <f>IF('Health Products &amp; Equipment'!M239&lt;&gt;"",'Health Products &amp; Equipment'!M239,"")</f>
        <v/>
      </c>
      <c r="C739" s="5" t="str">
        <f>IF(B739="","",IF(ISERROR(FIND(B739,VLOOKUP(A739,A1038:C$1199,3,FALSE))),CONCATENATE(B739,"; ",IFERROR(VLOOKUP(A739,A1038:C$1199,3,FALSE),"")),VLOOKUP(A739,A1038:C$1199,3,FALSE)))</f>
        <v/>
      </c>
    </row>
    <row r="740" spans="1:3" x14ac:dyDescent="0.2">
      <c r="A740" s="5" t="e">
        <f ca="1">'Health Products &amp; Equipment'!B240</f>
        <v>#VALUE!</v>
      </c>
      <c r="B740" s="5" t="str">
        <f>IF('Health Products &amp; Equipment'!M240&lt;&gt;"",'Health Products &amp; Equipment'!M240,"")</f>
        <v/>
      </c>
      <c r="C740" s="5" t="str">
        <f>IF(B740="","",IF(ISERROR(FIND(B740,VLOOKUP(A740,A1039:C$1199,3,FALSE))),CONCATENATE(B740,"; ",IFERROR(VLOOKUP(A740,A1039:C$1199,3,FALSE),"")),VLOOKUP(A740,A1039:C$1199,3,FALSE)))</f>
        <v/>
      </c>
    </row>
    <row r="741" spans="1:3" x14ac:dyDescent="0.2">
      <c r="A741" s="5" t="e">
        <f ca="1">'Health Products &amp; Equipment'!B241</f>
        <v>#VALUE!</v>
      </c>
      <c r="B741" s="5" t="str">
        <f>IF('Health Products &amp; Equipment'!M241&lt;&gt;"",'Health Products &amp; Equipment'!M241,"")</f>
        <v/>
      </c>
      <c r="C741" s="5" t="str">
        <f>IF(B741="","",IF(ISERROR(FIND(B741,VLOOKUP(A741,A1040:C$1199,3,FALSE))),CONCATENATE(B741,"; ",IFERROR(VLOOKUP(A741,A1040:C$1199,3,FALSE),"")),VLOOKUP(A741,A1040:C$1199,3,FALSE)))</f>
        <v/>
      </c>
    </row>
    <row r="742" spans="1:3" x14ac:dyDescent="0.2">
      <c r="A742" s="5" t="e">
        <f ca="1">'Health Products &amp; Equipment'!B242</f>
        <v>#VALUE!</v>
      </c>
      <c r="B742" s="5" t="str">
        <f>IF('Health Products &amp; Equipment'!M242&lt;&gt;"",'Health Products &amp; Equipment'!M242,"")</f>
        <v/>
      </c>
      <c r="C742" s="5" t="str">
        <f>IF(B742="","",IF(ISERROR(FIND(B742,VLOOKUP(A742,A1041:C$1199,3,FALSE))),CONCATENATE(B742,"; ",IFERROR(VLOOKUP(A742,A1041:C$1199,3,FALSE),"")),VLOOKUP(A742,A1041:C$1199,3,FALSE)))</f>
        <v/>
      </c>
    </row>
    <row r="743" spans="1:3" x14ac:dyDescent="0.2">
      <c r="A743" s="5" t="e">
        <f ca="1">'Health Products &amp; Equipment'!B243</f>
        <v>#VALUE!</v>
      </c>
      <c r="B743" s="5" t="str">
        <f>IF('Health Products &amp; Equipment'!M243&lt;&gt;"",'Health Products &amp; Equipment'!M243,"")</f>
        <v/>
      </c>
      <c r="C743" s="5" t="str">
        <f>IF(B743="","",IF(ISERROR(FIND(B743,VLOOKUP(A743,A1042:C$1199,3,FALSE))),CONCATENATE(B743,"; ",IFERROR(VLOOKUP(A743,A1042:C$1199,3,FALSE),"")),VLOOKUP(A743,A1042:C$1199,3,FALSE)))</f>
        <v/>
      </c>
    </row>
    <row r="744" spans="1:3" x14ac:dyDescent="0.2">
      <c r="A744" s="5" t="e">
        <f ca="1">'Health Products &amp; Equipment'!B244</f>
        <v>#VALUE!</v>
      </c>
      <c r="B744" s="5" t="str">
        <f>IF('Health Products &amp; Equipment'!M244&lt;&gt;"",'Health Products &amp; Equipment'!M244,"")</f>
        <v/>
      </c>
      <c r="C744" s="5" t="str">
        <f>IF(B744="","",IF(ISERROR(FIND(B744,VLOOKUP(A744,A1043:C$1199,3,FALSE))),CONCATENATE(B744,"; ",IFERROR(VLOOKUP(A744,A1043:C$1199,3,FALSE),"")),VLOOKUP(A744,A1043:C$1199,3,FALSE)))</f>
        <v/>
      </c>
    </row>
    <row r="745" spans="1:3" x14ac:dyDescent="0.2">
      <c r="A745" s="5" t="e">
        <f ca="1">'Health Products &amp; Equipment'!B245</f>
        <v>#VALUE!</v>
      </c>
      <c r="B745" s="5" t="str">
        <f>IF('Health Products &amp; Equipment'!M245&lt;&gt;"",'Health Products &amp; Equipment'!M245,"")</f>
        <v/>
      </c>
      <c r="C745" s="5" t="str">
        <f>IF(B745="","",IF(ISERROR(FIND(B745,VLOOKUP(A745,A1044:C$1199,3,FALSE))),CONCATENATE(B745,"; ",IFERROR(VLOOKUP(A745,A1044:C$1199,3,FALSE),"")),VLOOKUP(A745,A1044:C$1199,3,FALSE)))</f>
        <v/>
      </c>
    </row>
    <row r="746" spans="1:3" x14ac:dyDescent="0.2">
      <c r="A746" s="5" t="e">
        <f ca="1">'Health Products &amp; Equipment'!B246</f>
        <v>#VALUE!</v>
      </c>
      <c r="B746" s="5" t="str">
        <f>IF('Health Products &amp; Equipment'!M246&lt;&gt;"",'Health Products &amp; Equipment'!M246,"")</f>
        <v/>
      </c>
      <c r="C746" s="5" t="str">
        <f>IF(B746="","",IF(ISERROR(FIND(B746,VLOOKUP(A746,A1045:C$1199,3,FALSE))),CONCATENATE(B746,"; ",IFERROR(VLOOKUP(A746,A1045:C$1199,3,FALSE),"")),VLOOKUP(A746,A1045:C$1199,3,FALSE)))</f>
        <v/>
      </c>
    </row>
    <row r="747" spans="1:3" x14ac:dyDescent="0.2">
      <c r="A747" s="5" t="e">
        <f ca="1">'Health Products &amp; Equipment'!B247</f>
        <v>#VALUE!</v>
      </c>
      <c r="B747" s="5" t="str">
        <f>IF('Health Products &amp; Equipment'!M247&lt;&gt;"",'Health Products &amp; Equipment'!M247,"")</f>
        <v/>
      </c>
      <c r="C747" s="5" t="str">
        <f>IF(B747="","",IF(ISERROR(FIND(B747,VLOOKUP(A747,A1046:C$1199,3,FALSE))),CONCATENATE(B747,"; ",IFERROR(VLOOKUP(A747,A1046:C$1199,3,FALSE),"")),VLOOKUP(A747,A1046:C$1199,3,FALSE)))</f>
        <v/>
      </c>
    </row>
    <row r="748" spans="1:3" x14ac:dyDescent="0.2">
      <c r="A748" s="5" t="e">
        <f ca="1">'Health Products &amp; Equipment'!B248</f>
        <v>#VALUE!</v>
      </c>
      <c r="B748" s="5" t="str">
        <f>IF('Health Products &amp; Equipment'!M248&lt;&gt;"",'Health Products &amp; Equipment'!M248,"")</f>
        <v/>
      </c>
      <c r="C748" s="5" t="str">
        <f>IF(B748="","",IF(ISERROR(FIND(B748,VLOOKUP(A748,A1047:C$1199,3,FALSE))),CONCATENATE(B748,"; ",IFERROR(VLOOKUP(A748,A1047:C$1199,3,FALSE),"")),VLOOKUP(A748,A1047:C$1199,3,FALSE)))</f>
        <v/>
      </c>
    </row>
    <row r="749" spans="1:3" x14ac:dyDescent="0.2">
      <c r="A749" s="5" t="e">
        <f ca="1">'Health Products &amp; Equipment'!B249</f>
        <v>#VALUE!</v>
      </c>
      <c r="B749" s="5" t="str">
        <f>IF('Health Products &amp; Equipment'!M249&lt;&gt;"",'Health Products &amp; Equipment'!M249,"")</f>
        <v/>
      </c>
      <c r="C749" s="5" t="str">
        <f>IF(B749="","",IF(ISERROR(FIND(B749,VLOOKUP(A749,A1048:C$1199,3,FALSE))),CONCATENATE(B749,"; ",IFERROR(VLOOKUP(A749,A1048:C$1199,3,FALSE),"")),VLOOKUP(A749,A1048:C$1199,3,FALSE)))</f>
        <v/>
      </c>
    </row>
    <row r="750" spans="1:3" x14ac:dyDescent="0.2">
      <c r="A750" s="5" t="e">
        <f ca="1">'Health Products &amp; Equipment'!B250</f>
        <v>#VALUE!</v>
      </c>
      <c r="B750" s="5" t="str">
        <f>IF('Health Products &amp; Equipment'!M250&lt;&gt;"",'Health Products &amp; Equipment'!M250,"")</f>
        <v/>
      </c>
      <c r="C750" s="5" t="str">
        <f>IF(B750="","",IF(ISERROR(FIND(B750,VLOOKUP(A750,A1049:C$1199,3,FALSE))),CONCATENATE(B750,"; ",IFERROR(VLOOKUP(A750,A1049:C$1199,3,FALSE),"")),VLOOKUP(A750,A1049:C$1199,3,FALSE)))</f>
        <v/>
      </c>
    </row>
    <row r="751" spans="1:3" x14ac:dyDescent="0.2">
      <c r="A751" s="5" t="e">
        <f ca="1">'Health Products &amp; Equipment'!B251</f>
        <v>#VALUE!</v>
      </c>
      <c r="B751" s="5" t="str">
        <f>IF('Health Products &amp; Equipment'!M251&lt;&gt;"",'Health Products &amp; Equipment'!M251,"")</f>
        <v/>
      </c>
      <c r="C751" s="5" t="str">
        <f>IF(B751="","",IF(ISERROR(FIND(B751,VLOOKUP(A751,A1050:C$1199,3,FALSE))),CONCATENATE(B751,"; ",IFERROR(VLOOKUP(A751,A1050:C$1199,3,FALSE),"")),VLOOKUP(A751,A1050:C$1199,3,FALSE)))</f>
        <v/>
      </c>
    </row>
    <row r="752" spans="1:3" x14ac:dyDescent="0.2">
      <c r="A752" s="5" t="e">
        <f ca="1">'Health Products &amp; Equipment'!B252</f>
        <v>#VALUE!</v>
      </c>
      <c r="B752" s="5" t="str">
        <f>IF('Health Products &amp; Equipment'!M252&lt;&gt;"",'Health Products &amp; Equipment'!M252,"")</f>
        <v/>
      </c>
      <c r="C752" s="5" t="str">
        <f>IF(B752="","",IF(ISERROR(FIND(B752,VLOOKUP(A752,A1051:C$1199,3,FALSE))),CONCATENATE(B752,"; ",IFERROR(VLOOKUP(A752,A1051:C$1199,3,FALSE),"")),VLOOKUP(A752,A1051:C$1199,3,FALSE)))</f>
        <v/>
      </c>
    </row>
    <row r="753" spans="1:3" x14ac:dyDescent="0.2">
      <c r="A753" s="5" t="e">
        <f ca="1">'Health Products &amp; Equipment'!B253</f>
        <v>#VALUE!</v>
      </c>
      <c r="B753" s="5" t="str">
        <f>IF('Health Products &amp; Equipment'!M253&lt;&gt;"",'Health Products &amp; Equipment'!M253,"")</f>
        <v/>
      </c>
      <c r="C753" s="5" t="str">
        <f>IF(B753="","",IF(ISERROR(FIND(B753,VLOOKUP(A753,A1052:C$1199,3,FALSE))),CONCATENATE(B753,"; ",IFERROR(VLOOKUP(A753,A1052:C$1199,3,FALSE),"")),VLOOKUP(A753,A1052:C$1199,3,FALSE)))</f>
        <v/>
      </c>
    </row>
    <row r="754" spans="1:3" x14ac:dyDescent="0.2">
      <c r="A754" s="5" t="e">
        <f ca="1">'Health Products &amp; Equipment'!B254</f>
        <v>#VALUE!</v>
      </c>
      <c r="B754" s="5" t="str">
        <f>IF('Health Products &amp; Equipment'!M254&lt;&gt;"",'Health Products &amp; Equipment'!M254,"")</f>
        <v/>
      </c>
      <c r="C754" s="5" t="str">
        <f>IF(B754="","",IF(ISERROR(FIND(B754,VLOOKUP(A754,A1053:C$1199,3,FALSE))),CONCATENATE(B754,"; ",IFERROR(VLOOKUP(A754,A1053:C$1199,3,FALSE),"")),VLOOKUP(A754,A1053:C$1199,3,FALSE)))</f>
        <v/>
      </c>
    </row>
    <row r="755" spans="1:3" x14ac:dyDescent="0.2">
      <c r="A755" s="5" t="e">
        <f ca="1">'Health Products &amp; Equipment'!B255</f>
        <v>#VALUE!</v>
      </c>
      <c r="B755" s="5" t="str">
        <f>IF('Health Products &amp; Equipment'!M255&lt;&gt;"",'Health Products &amp; Equipment'!M255,"")</f>
        <v/>
      </c>
      <c r="C755" s="5" t="str">
        <f>IF(B755="","",IF(ISERROR(FIND(B755,VLOOKUP(A755,A1054:C$1199,3,FALSE))),CONCATENATE(B755,"; ",IFERROR(VLOOKUP(A755,A1054:C$1199,3,FALSE),"")),VLOOKUP(A755,A1054:C$1199,3,FALSE)))</f>
        <v/>
      </c>
    </row>
    <row r="756" spans="1:3" x14ac:dyDescent="0.2">
      <c r="A756" s="5" t="e">
        <f ca="1">'Health Products &amp; Equipment'!B256</f>
        <v>#VALUE!</v>
      </c>
      <c r="B756" s="5" t="str">
        <f>IF('Health Products &amp; Equipment'!M256&lt;&gt;"",'Health Products &amp; Equipment'!M256,"")</f>
        <v/>
      </c>
      <c r="C756" s="5" t="str">
        <f>IF(B756="","",IF(ISERROR(FIND(B756,VLOOKUP(A756,A1055:C$1199,3,FALSE))),CONCATENATE(B756,"; ",IFERROR(VLOOKUP(A756,A1055:C$1199,3,FALSE),"")),VLOOKUP(A756,A1055:C$1199,3,FALSE)))</f>
        <v/>
      </c>
    </row>
    <row r="757" spans="1:3" x14ac:dyDescent="0.2">
      <c r="A757" s="5" t="e">
        <f ca="1">'Health Products &amp; Equipment'!B257</f>
        <v>#VALUE!</v>
      </c>
      <c r="B757" s="5" t="str">
        <f>IF('Health Products &amp; Equipment'!M257&lt;&gt;"",'Health Products &amp; Equipment'!M257,"")</f>
        <v/>
      </c>
      <c r="C757" s="5" t="str">
        <f>IF(B757="","",IF(ISERROR(FIND(B757,VLOOKUP(A757,A1056:C$1199,3,FALSE))),CONCATENATE(B757,"; ",IFERROR(VLOOKUP(A757,A1056:C$1199,3,FALSE),"")),VLOOKUP(A757,A1056:C$1199,3,FALSE)))</f>
        <v/>
      </c>
    </row>
    <row r="758" spans="1:3" x14ac:dyDescent="0.2">
      <c r="A758" s="5" t="e">
        <f ca="1">'Health Products &amp; Equipment'!B258</f>
        <v>#VALUE!</v>
      </c>
      <c r="B758" s="5" t="str">
        <f>IF('Health Products &amp; Equipment'!M258&lt;&gt;"",'Health Products &amp; Equipment'!M258,"")</f>
        <v/>
      </c>
      <c r="C758" s="5" t="str">
        <f>IF(B758="","",IF(ISERROR(FIND(B758,VLOOKUP(A758,A1057:C$1199,3,FALSE))),CONCATENATE(B758,"; ",IFERROR(VLOOKUP(A758,A1057:C$1199,3,FALSE),"")),VLOOKUP(A758,A1057:C$1199,3,FALSE)))</f>
        <v/>
      </c>
    </row>
    <row r="759" spans="1:3" x14ac:dyDescent="0.2">
      <c r="A759" s="5" t="e">
        <f ca="1">'Health Products &amp; Equipment'!B259</f>
        <v>#VALUE!</v>
      </c>
      <c r="B759" s="5" t="str">
        <f>IF('Health Products &amp; Equipment'!M259&lt;&gt;"",'Health Products &amp; Equipment'!M259,"")</f>
        <v/>
      </c>
      <c r="C759" s="5" t="str">
        <f>IF(B759="","",IF(ISERROR(FIND(B759,VLOOKUP(A759,A1058:C$1199,3,FALSE))),CONCATENATE(B759,"; ",IFERROR(VLOOKUP(A759,A1058:C$1199,3,FALSE),"")),VLOOKUP(A759,A1058:C$1199,3,FALSE)))</f>
        <v/>
      </c>
    </row>
    <row r="760" spans="1:3" x14ac:dyDescent="0.2">
      <c r="A760" s="5" t="e">
        <f ca="1">'Health Products &amp; Equipment'!B260</f>
        <v>#VALUE!</v>
      </c>
      <c r="B760" s="5" t="str">
        <f>IF('Health Products &amp; Equipment'!M260&lt;&gt;"",'Health Products &amp; Equipment'!M260,"")</f>
        <v/>
      </c>
      <c r="C760" s="5" t="str">
        <f>IF(B760="","",IF(ISERROR(FIND(B760,VLOOKUP(A760,A1059:C$1199,3,FALSE))),CONCATENATE(B760,"; ",IFERROR(VLOOKUP(A760,A1059:C$1199,3,FALSE),"")),VLOOKUP(A760,A1059:C$1199,3,FALSE)))</f>
        <v/>
      </c>
    </row>
    <row r="761" spans="1:3" x14ac:dyDescent="0.2">
      <c r="A761" s="5" t="e">
        <f ca="1">'Health Products &amp; Equipment'!B261</f>
        <v>#VALUE!</v>
      </c>
      <c r="B761" s="5" t="str">
        <f>IF('Health Products &amp; Equipment'!M261&lt;&gt;"",'Health Products &amp; Equipment'!M261,"")</f>
        <v/>
      </c>
      <c r="C761" s="5" t="str">
        <f>IF(B761="","",IF(ISERROR(FIND(B761,VLOOKUP(A761,A1060:C$1199,3,FALSE))),CONCATENATE(B761,"; ",IFERROR(VLOOKUP(A761,A1060:C$1199,3,FALSE),"")),VLOOKUP(A761,A1060:C$1199,3,FALSE)))</f>
        <v/>
      </c>
    </row>
    <row r="762" spans="1:3" x14ac:dyDescent="0.2">
      <c r="A762" s="5" t="e">
        <f ca="1">'Health Products &amp; Equipment'!B262</f>
        <v>#VALUE!</v>
      </c>
      <c r="B762" s="5" t="str">
        <f>IF('Health Products &amp; Equipment'!M262&lt;&gt;"",'Health Products &amp; Equipment'!M262,"")</f>
        <v/>
      </c>
      <c r="C762" s="5" t="str">
        <f>IF(B762="","",IF(ISERROR(FIND(B762,VLOOKUP(A762,A1061:C$1199,3,FALSE))),CONCATENATE(B762,"; ",IFERROR(VLOOKUP(A762,A1061:C$1199,3,FALSE),"")),VLOOKUP(A762,A1061:C$1199,3,FALSE)))</f>
        <v/>
      </c>
    </row>
    <row r="763" spans="1:3" x14ac:dyDescent="0.2">
      <c r="A763" s="5" t="e">
        <f ca="1">'Health Products &amp; Equipment'!B263</f>
        <v>#VALUE!</v>
      </c>
      <c r="B763" s="5" t="str">
        <f>IF('Health Products &amp; Equipment'!M263&lt;&gt;"",'Health Products &amp; Equipment'!M263,"")</f>
        <v/>
      </c>
      <c r="C763" s="5" t="str">
        <f>IF(B763="","",IF(ISERROR(FIND(B763,VLOOKUP(A763,A1062:C$1199,3,FALSE))),CONCATENATE(B763,"; ",IFERROR(VLOOKUP(A763,A1062:C$1199,3,FALSE),"")),VLOOKUP(A763,A1062:C$1199,3,FALSE)))</f>
        <v/>
      </c>
    </row>
    <row r="764" spans="1:3" x14ac:dyDescent="0.2">
      <c r="A764" s="5" t="e">
        <f ca="1">'Health Products &amp; Equipment'!B264</f>
        <v>#VALUE!</v>
      </c>
      <c r="B764" s="5" t="str">
        <f>IF('Health Products &amp; Equipment'!M264&lt;&gt;"",'Health Products &amp; Equipment'!M264,"")</f>
        <v/>
      </c>
      <c r="C764" s="5" t="str">
        <f>IF(B764="","",IF(ISERROR(FIND(B764,VLOOKUP(A764,A1063:C$1199,3,FALSE))),CONCATENATE(B764,"; ",IFERROR(VLOOKUP(A764,A1063:C$1199,3,FALSE),"")),VLOOKUP(A764,A1063:C$1199,3,FALSE)))</f>
        <v/>
      </c>
    </row>
    <row r="765" spans="1:3" x14ac:dyDescent="0.2">
      <c r="A765" s="5" t="e">
        <f ca="1">'Health Products &amp; Equipment'!B265</f>
        <v>#VALUE!</v>
      </c>
      <c r="B765" s="5" t="str">
        <f>IF('Health Products &amp; Equipment'!M265&lt;&gt;"",'Health Products &amp; Equipment'!M265,"")</f>
        <v/>
      </c>
      <c r="C765" s="5" t="str">
        <f>IF(B765="","",IF(ISERROR(FIND(B765,VLOOKUP(A765,A1064:C$1199,3,FALSE))),CONCATENATE(B765,"; ",IFERROR(VLOOKUP(A765,A1064:C$1199,3,FALSE),"")),VLOOKUP(A765,A1064:C$1199,3,FALSE)))</f>
        <v/>
      </c>
    </row>
    <row r="766" spans="1:3" x14ac:dyDescent="0.2">
      <c r="A766" s="5" t="e">
        <f ca="1">'Health Products &amp; Equipment'!B266</f>
        <v>#VALUE!</v>
      </c>
      <c r="B766" s="5" t="str">
        <f>IF('Health Products &amp; Equipment'!M266&lt;&gt;"",'Health Products &amp; Equipment'!M266,"")</f>
        <v/>
      </c>
      <c r="C766" s="5" t="str">
        <f>IF(B766="","",IF(ISERROR(FIND(B766,VLOOKUP(A766,A1065:C$1199,3,FALSE))),CONCATENATE(B766,"; ",IFERROR(VLOOKUP(A766,A1065:C$1199,3,FALSE),"")),VLOOKUP(A766,A1065:C$1199,3,FALSE)))</f>
        <v/>
      </c>
    </row>
    <row r="767" spans="1:3" x14ac:dyDescent="0.2">
      <c r="A767" s="5" t="e">
        <f ca="1">'Health Products &amp; Equipment'!B267</f>
        <v>#VALUE!</v>
      </c>
      <c r="B767" s="5" t="str">
        <f>IF('Health Products &amp; Equipment'!M267&lt;&gt;"",'Health Products &amp; Equipment'!M267,"")</f>
        <v/>
      </c>
      <c r="C767" s="5" t="str">
        <f>IF(B767="","",IF(ISERROR(FIND(B767,VLOOKUP(A767,A1066:C$1199,3,FALSE))),CONCATENATE(B767,"; ",IFERROR(VLOOKUP(A767,A1066:C$1199,3,FALSE),"")),VLOOKUP(A767,A1066:C$1199,3,FALSE)))</f>
        <v/>
      </c>
    </row>
    <row r="768" spans="1:3" x14ac:dyDescent="0.2">
      <c r="A768" s="5" t="e">
        <f ca="1">'Health Products &amp; Equipment'!B268</f>
        <v>#VALUE!</v>
      </c>
      <c r="B768" s="5" t="str">
        <f>IF('Health Products &amp; Equipment'!M268&lt;&gt;"",'Health Products &amp; Equipment'!M268,"")</f>
        <v/>
      </c>
      <c r="C768" s="5" t="str">
        <f>IF(B768="","",IF(ISERROR(FIND(B768,VLOOKUP(A768,A1067:C$1199,3,FALSE))),CONCATENATE(B768,"; ",IFERROR(VLOOKUP(A768,A1067:C$1199,3,FALSE),"")),VLOOKUP(A768,A1067:C$1199,3,FALSE)))</f>
        <v/>
      </c>
    </row>
    <row r="769" spans="1:3" x14ac:dyDescent="0.2">
      <c r="A769" s="5" t="e">
        <f ca="1">'Health Products &amp; Equipment'!B269</f>
        <v>#VALUE!</v>
      </c>
      <c r="B769" s="5" t="str">
        <f>IF('Health Products &amp; Equipment'!M269&lt;&gt;"",'Health Products &amp; Equipment'!M269,"")</f>
        <v/>
      </c>
      <c r="C769" s="5" t="str">
        <f>IF(B769="","",IF(ISERROR(FIND(B769,VLOOKUP(A769,A1068:C$1199,3,FALSE))),CONCATENATE(B769,"; ",IFERROR(VLOOKUP(A769,A1068:C$1199,3,FALSE),"")),VLOOKUP(A769,A1068:C$1199,3,FALSE)))</f>
        <v/>
      </c>
    </row>
    <row r="770" spans="1:3" x14ac:dyDescent="0.2">
      <c r="A770" s="5" t="e">
        <f ca="1">'Health Products &amp; Equipment'!B270</f>
        <v>#VALUE!</v>
      </c>
      <c r="B770" s="5" t="str">
        <f>IF('Health Products &amp; Equipment'!M270&lt;&gt;"",'Health Products &amp; Equipment'!M270,"")</f>
        <v/>
      </c>
      <c r="C770" s="5" t="str">
        <f>IF(B770="","",IF(ISERROR(FIND(B770,VLOOKUP(A770,A1069:C$1199,3,FALSE))),CONCATENATE(B770,"; ",IFERROR(VLOOKUP(A770,A1069:C$1199,3,FALSE),"")),VLOOKUP(A770,A1069:C$1199,3,FALSE)))</f>
        <v/>
      </c>
    </row>
    <row r="771" spans="1:3" x14ac:dyDescent="0.2">
      <c r="A771" s="5" t="e">
        <f ca="1">'Health Products &amp; Equipment'!B271</f>
        <v>#VALUE!</v>
      </c>
      <c r="B771" s="5" t="str">
        <f>IF('Health Products &amp; Equipment'!M271&lt;&gt;"",'Health Products &amp; Equipment'!M271,"")</f>
        <v/>
      </c>
      <c r="C771" s="5" t="str">
        <f>IF(B771="","",IF(ISERROR(FIND(B771,VLOOKUP(A771,A1070:C$1199,3,FALSE))),CONCATENATE(B771,"; ",IFERROR(VLOOKUP(A771,A1070:C$1199,3,FALSE),"")),VLOOKUP(A771,A1070:C$1199,3,FALSE)))</f>
        <v/>
      </c>
    </row>
    <row r="772" spans="1:3" x14ac:dyDescent="0.2">
      <c r="A772" s="5" t="e">
        <f ca="1">'Health Products &amp; Equipment'!B272</f>
        <v>#VALUE!</v>
      </c>
      <c r="B772" s="5" t="str">
        <f>IF('Health Products &amp; Equipment'!M272&lt;&gt;"",'Health Products &amp; Equipment'!M272,"")</f>
        <v/>
      </c>
      <c r="C772" s="5" t="str">
        <f>IF(B772="","",IF(ISERROR(FIND(B772,VLOOKUP(A772,A1071:C$1199,3,FALSE))),CONCATENATE(B772,"; ",IFERROR(VLOOKUP(A772,A1071:C$1199,3,FALSE),"")),VLOOKUP(A772,A1071:C$1199,3,FALSE)))</f>
        <v/>
      </c>
    </row>
    <row r="773" spans="1:3" x14ac:dyDescent="0.2">
      <c r="A773" s="5" t="e">
        <f ca="1">'Health Products &amp; Equipment'!B273</f>
        <v>#VALUE!</v>
      </c>
      <c r="B773" s="5" t="str">
        <f>IF('Health Products &amp; Equipment'!M273&lt;&gt;"",'Health Products &amp; Equipment'!M273,"")</f>
        <v/>
      </c>
      <c r="C773" s="5" t="str">
        <f>IF(B773="","",IF(ISERROR(FIND(B773,VLOOKUP(A773,A1072:C$1199,3,FALSE))),CONCATENATE(B773,"; ",IFERROR(VLOOKUP(A773,A1072:C$1199,3,FALSE),"")),VLOOKUP(A773,A1072:C$1199,3,FALSE)))</f>
        <v/>
      </c>
    </row>
    <row r="774" spans="1:3" x14ac:dyDescent="0.2">
      <c r="A774" s="5" t="e">
        <f ca="1">'Health Products &amp; Equipment'!B274</f>
        <v>#VALUE!</v>
      </c>
      <c r="B774" s="5" t="str">
        <f>IF('Health Products &amp; Equipment'!M274&lt;&gt;"",'Health Products &amp; Equipment'!M274,"")</f>
        <v/>
      </c>
      <c r="C774" s="5" t="str">
        <f>IF(B774="","",IF(ISERROR(FIND(B774,VLOOKUP(A774,A1073:C$1199,3,FALSE))),CONCATENATE(B774,"; ",IFERROR(VLOOKUP(A774,A1073:C$1199,3,FALSE),"")),VLOOKUP(A774,A1073:C$1199,3,FALSE)))</f>
        <v/>
      </c>
    </row>
    <row r="775" spans="1:3" x14ac:dyDescent="0.2">
      <c r="A775" s="5" t="e">
        <f ca="1">'Health Products &amp; Equipment'!B275</f>
        <v>#VALUE!</v>
      </c>
      <c r="B775" s="5" t="str">
        <f>IF('Health Products &amp; Equipment'!M275&lt;&gt;"",'Health Products &amp; Equipment'!M275,"")</f>
        <v/>
      </c>
      <c r="C775" s="5" t="str">
        <f>IF(B775="","",IF(ISERROR(FIND(B775,VLOOKUP(A775,A1074:C$1199,3,FALSE))),CONCATENATE(B775,"; ",IFERROR(VLOOKUP(A775,A1074:C$1199,3,FALSE),"")),VLOOKUP(A775,A1074:C$1199,3,FALSE)))</f>
        <v/>
      </c>
    </row>
    <row r="776" spans="1:3" x14ac:dyDescent="0.2">
      <c r="A776" s="5" t="e">
        <f ca="1">'Health Products &amp; Equipment'!B276</f>
        <v>#VALUE!</v>
      </c>
      <c r="B776" s="5" t="str">
        <f>IF('Health Products &amp; Equipment'!M276&lt;&gt;"",'Health Products &amp; Equipment'!M276,"")</f>
        <v/>
      </c>
      <c r="C776" s="5" t="str">
        <f>IF(B776="","",IF(ISERROR(FIND(B776,VLOOKUP(A776,A1075:C$1199,3,FALSE))),CONCATENATE(B776,"; ",IFERROR(VLOOKUP(A776,A1075:C$1199,3,FALSE),"")),VLOOKUP(A776,A1075:C$1199,3,FALSE)))</f>
        <v/>
      </c>
    </row>
    <row r="777" spans="1:3" x14ac:dyDescent="0.2">
      <c r="A777" s="5" t="e">
        <f ca="1">'Health Products &amp; Equipment'!B277</f>
        <v>#VALUE!</v>
      </c>
      <c r="B777" s="5" t="str">
        <f>IF('Health Products &amp; Equipment'!M277&lt;&gt;"",'Health Products &amp; Equipment'!M277,"")</f>
        <v/>
      </c>
      <c r="C777" s="5" t="str">
        <f>IF(B777="","",IF(ISERROR(FIND(B777,VLOOKUP(A777,A1076:C$1199,3,FALSE))),CONCATENATE(B777,"; ",IFERROR(VLOOKUP(A777,A1076:C$1199,3,FALSE),"")),VLOOKUP(A777,A1076:C$1199,3,FALSE)))</f>
        <v/>
      </c>
    </row>
    <row r="778" spans="1:3" x14ac:dyDescent="0.2">
      <c r="A778" s="5" t="e">
        <f ca="1">'Health Products &amp; Equipment'!B278</f>
        <v>#VALUE!</v>
      </c>
      <c r="B778" s="5" t="str">
        <f>IF('Health Products &amp; Equipment'!M278&lt;&gt;"",'Health Products &amp; Equipment'!M278,"")</f>
        <v/>
      </c>
      <c r="C778" s="5" t="str">
        <f>IF(B778="","",IF(ISERROR(FIND(B778,VLOOKUP(A778,A1077:C$1199,3,FALSE))),CONCATENATE(B778,"; ",IFERROR(VLOOKUP(A778,A1077:C$1199,3,FALSE),"")),VLOOKUP(A778,A1077:C$1199,3,FALSE)))</f>
        <v/>
      </c>
    </row>
    <row r="779" spans="1:3" x14ac:dyDescent="0.2">
      <c r="A779" s="5" t="e">
        <f ca="1">'Health Products &amp; Equipment'!B279</f>
        <v>#VALUE!</v>
      </c>
      <c r="B779" s="5" t="str">
        <f>IF('Health Products &amp; Equipment'!M279&lt;&gt;"",'Health Products &amp; Equipment'!M279,"")</f>
        <v/>
      </c>
      <c r="C779" s="5" t="str">
        <f>IF(B779="","",IF(ISERROR(FIND(B779,VLOOKUP(A779,A1078:C$1199,3,FALSE))),CONCATENATE(B779,"; ",IFERROR(VLOOKUP(A779,A1078:C$1199,3,FALSE),"")),VLOOKUP(A779,A1078:C$1199,3,FALSE)))</f>
        <v/>
      </c>
    </row>
    <row r="780" spans="1:3" x14ac:dyDescent="0.2">
      <c r="A780" s="5" t="e">
        <f ca="1">'Health Products &amp; Equipment'!B280</f>
        <v>#VALUE!</v>
      </c>
      <c r="B780" s="5" t="str">
        <f>IF('Health Products &amp; Equipment'!M280&lt;&gt;"",'Health Products &amp; Equipment'!M280,"")</f>
        <v/>
      </c>
      <c r="C780" s="5" t="str">
        <f>IF(B780="","",IF(ISERROR(FIND(B780,VLOOKUP(A780,A1079:C$1199,3,FALSE))),CONCATENATE(B780,"; ",IFERROR(VLOOKUP(A780,A1079:C$1199,3,FALSE),"")),VLOOKUP(A780,A1079:C$1199,3,FALSE)))</f>
        <v/>
      </c>
    </row>
    <row r="781" spans="1:3" x14ac:dyDescent="0.2">
      <c r="A781" s="5" t="e">
        <f ca="1">'Health Products &amp; Equipment'!B281</f>
        <v>#VALUE!</v>
      </c>
      <c r="B781" s="5" t="str">
        <f>IF('Health Products &amp; Equipment'!M281&lt;&gt;"",'Health Products &amp; Equipment'!M281,"")</f>
        <v/>
      </c>
      <c r="C781" s="5" t="str">
        <f>IF(B781="","",IF(ISERROR(FIND(B781,VLOOKUP(A781,A1080:C$1199,3,FALSE))),CONCATENATE(B781,"; ",IFERROR(VLOOKUP(A781,A1080:C$1199,3,FALSE),"")),VLOOKUP(A781,A1080:C$1199,3,FALSE)))</f>
        <v/>
      </c>
    </row>
    <row r="782" spans="1:3" x14ac:dyDescent="0.2">
      <c r="A782" s="5" t="e">
        <f ca="1">'Health Products &amp; Equipment'!B282</f>
        <v>#VALUE!</v>
      </c>
      <c r="B782" s="5" t="str">
        <f>IF('Health Products &amp; Equipment'!M282&lt;&gt;"",'Health Products &amp; Equipment'!M282,"")</f>
        <v/>
      </c>
      <c r="C782" s="5" t="str">
        <f>IF(B782="","",IF(ISERROR(FIND(B782,VLOOKUP(A782,A1081:C$1199,3,FALSE))),CONCATENATE(B782,"; ",IFERROR(VLOOKUP(A782,A1081:C$1199,3,FALSE),"")),VLOOKUP(A782,A1081:C$1199,3,FALSE)))</f>
        <v/>
      </c>
    </row>
    <row r="783" spans="1:3" x14ac:dyDescent="0.2">
      <c r="A783" s="5" t="e">
        <f ca="1">'Health Products &amp; Equipment'!B283</f>
        <v>#VALUE!</v>
      </c>
      <c r="B783" s="5" t="str">
        <f>IF('Health Products &amp; Equipment'!M283&lt;&gt;"",'Health Products &amp; Equipment'!M283,"")</f>
        <v/>
      </c>
      <c r="C783" s="5" t="str">
        <f>IF(B783="","",IF(ISERROR(FIND(B783,VLOOKUP(A783,A1082:C$1199,3,FALSE))),CONCATENATE(B783,"; ",IFERROR(VLOOKUP(A783,A1082:C$1199,3,FALSE),"")),VLOOKUP(A783,A1082:C$1199,3,FALSE)))</f>
        <v/>
      </c>
    </row>
    <row r="784" spans="1:3" x14ac:dyDescent="0.2">
      <c r="A784" s="5" t="e">
        <f ca="1">'Health Products &amp; Equipment'!B284</f>
        <v>#VALUE!</v>
      </c>
      <c r="B784" s="5" t="str">
        <f>IF('Health Products &amp; Equipment'!M284&lt;&gt;"",'Health Products &amp; Equipment'!M284,"")</f>
        <v/>
      </c>
      <c r="C784" s="5" t="str">
        <f>IF(B784="","",IF(ISERROR(FIND(B784,VLOOKUP(A784,A1083:C$1199,3,FALSE))),CONCATENATE(B784,"; ",IFERROR(VLOOKUP(A784,A1083:C$1199,3,FALSE),"")),VLOOKUP(A784,A1083:C$1199,3,FALSE)))</f>
        <v/>
      </c>
    </row>
    <row r="785" spans="1:3" x14ac:dyDescent="0.2">
      <c r="A785" s="5" t="e">
        <f ca="1">'Health Products &amp; Equipment'!B285</f>
        <v>#VALUE!</v>
      </c>
      <c r="B785" s="5" t="str">
        <f>IF('Health Products &amp; Equipment'!M285&lt;&gt;"",'Health Products &amp; Equipment'!M285,"")</f>
        <v/>
      </c>
      <c r="C785" s="5" t="str">
        <f>IF(B785="","",IF(ISERROR(FIND(B785,VLOOKUP(A785,A1084:C$1199,3,FALSE))),CONCATENATE(B785,"; ",IFERROR(VLOOKUP(A785,A1084:C$1199,3,FALSE),"")),VLOOKUP(A785,A1084:C$1199,3,FALSE)))</f>
        <v/>
      </c>
    </row>
    <row r="786" spans="1:3" x14ac:dyDescent="0.2">
      <c r="A786" s="5" t="e">
        <f ca="1">'Health Products &amp; Equipment'!B286</f>
        <v>#VALUE!</v>
      </c>
      <c r="B786" s="5" t="str">
        <f>IF('Health Products &amp; Equipment'!M286&lt;&gt;"",'Health Products &amp; Equipment'!M286,"")</f>
        <v/>
      </c>
      <c r="C786" s="5" t="str">
        <f>IF(B786="","",IF(ISERROR(FIND(B786,VLOOKUP(A786,A1085:C$1199,3,FALSE))),CONCATENATE(B786,"; ",IFERROR(VLOOKUP(A786,A1085:C$1199,3,FALSE),"")),VLOOKUP(A786,A1085:C$1199,3,FALSE)))</f>
        <v/>
      </c>
    </row>
    <row r="787" spans="1:3" x14ac:dyDescent="0.2">
      <c r="A787" s="5" t="e">
        <f ca="1">'Health Products &amp; Equipment'!B287</f>
        <v>#VALUE!</v>
      </c>
      <c r="B787" s="5" t="str">
        <f>IF('Health Products &amp; Equipment'!M287&lt;&gt;"",'Health Products &amp; Equipment'!M287,"")</f>
        <v/>
      </c>
      <c r="C787" s="5" t="str">
        <f>IF(B787="","",IF(ISERROR(FIND(B787,VLOOKUP(A787,A1086:C$1199,3,FALSE))),CONCATENATE(B787,"; ",IFERROR(VLOOKUP(A787,A1086:C$1199,3,FALSE),"")),VLOOKUP(A787,A1086:C$1199,3,FALSE)))</f>
        <v/>
      </c>
    </row>
    <row r="788" spans="1:3" x14ac:dyDescent="0.2">
      <c r="A788" s="5" t="e">
        <f ca="1">'Health Products &amp; Equipment'!B288</f>
        <v>#VALUE!</v>
      </c>
      <c r="B788" s="5" t="str">
        <f>IF('Health Products &amp; Equipment'!M288&lt;&gt;"",'Health Products &amp; Equipment'!M288,"")</f>
        <v/>
      </c>
      <c r="C788" s="5" t="str">
        <f>IF(B788="","",IF(ISERROR(FIND(B788,VLOOKUP(A788,A1087:C$1199,3,FALSE))),CONCATENATE(B788,"; ",IFERROR(VLOOKUP(A788,A1087:C$1199,3,FALSE),"")),VLOOKUP(A788,A1087:C$1199,3,FALSE)))</f>
        <v/>
      </c>
    </row>
    <row r="789" spans="1:3" x14ac:dyDescent="0.2">
      <c r="A789" s="5" t="e">
        <f ca="1">'Health Products &amp; Equipment'!B289</f>
        <v>#VALUE!</v>
      </c>
      <c r="B789" s="5" t="str">
        <f>IF('Health Products &amp; Equipment'!M289&lt;&gt;"",'Health Products &amp; Equipment'!M289,"")</f>
        <v/>
      </c>
      <c r="C789" s="5" t="str">
        <f>IF(B789="","",IF(ISERROR(FIND(B789,VLOOKUP(A789,A1088:C$1199,3,FALSE))),CONCATENATE(B789,"; ",IFERROR(VLOOKUP(A789,A1088:C$1199,3,FALSE),"")),VLOOKUP(A789,A1088:C$1199,3,FALSE)))</f>
        <v/>
      </c>
    </row>
    <row r="790" spans="1:3" x14ac:dyDescent="0.2">
      <c r="A790" s="5" t="e">
        <f ca="1">'Health Products &amp; Equipment'!B290</f>
        <v>#VALUE!</v>
      </c>
      <c r="B790" s="5" t="str">
        <f>IF('Health Products &amp; Equipment'!M290&lt;&gt;"",'Health Products &amp; Equipment'!M290,"")</f>
        <v/>
      </c>
      <c r="C790" s="5" t="str">
        <f>IF(B790="","",IF(ISERROR(FIND(B790,VLOOKUP(A790,A1089:C$1199,3,FALSE))),CONCATENATE(B790,"; ",IFERROR(VLOOKUP(A790,A1089:C$1199,3,FALSE),"")),VLOOKUP(A790,A1089:C$1199,3,FALSE)))</f>
        <v/>
      </c>
    </row>
    <row r="791" spans="1:3" x14ac:dyDescent="0.2">
      <c r="A791" s="5" t="e">
        <f ca="1">'Health Products &amp; Equipment'!B291</f>
        <v>#VALUE!</v>
      </c>
      <c r="B791" s="5" t="str">
        <f>IF('Health Products &amp; Equipment'!M291&lt;&gt;"",'Health Products &amp; Equipment'!M291,"")</f>
        <v/>
      </c>
      <c r="C791" s="5" t="str">
        <f>IF(B791="","",IF(ISERROR(FIND(B791,VLOOKUP(A791,A1090:C$1199,3,FALSE))),CONCATENATE(B791,"; ",IFERROR(VLOOKUP(A791,A1090:C$1199,3,FALSE),"")),VLOOKUP(A791,A1090:C$1199,3,FALSE)))</f>
        <v/>
      </c>
    </row>
    <row r="792" spans="1:3" x14ac:dyDescent="0.2">
      <c r="A792" s="5" t="e">
        <f ca="1">'Health Products &amp; Equipment'!B292</f>
        <v>#VALUE!</v>
      </c>
      <c r="B792" s="5" t="str">
        <f>IF('Health Products &amp; Equipment'!M292&lt;&gt;"",'Health Products &amp; Equipment'!M292,"")</f>
        <v/>
      </c>
      <c r="C792" s="5" t="str">
        <f>IF(B792="","",IF(ISERROR(FIND(B792,VLOOKUP(A792,A1091:C$1199,3,FALSE))),CONCATENATE(B792,"; ",IFERROR(VLOOKUP(A792,A1091:C$1199,3,FALSE),"")),VLOOKUP(A792,A1091:C$1199,3,FALSE)))</f>
        <v/>
      </c>
    </row>
    <row r="793" spans="1:3" x14ac:dyDescent="0.2">
      <c r="A793" s="5" t="e">
        <f ca="1">'Health Products &amp; Equipment'!B293</f>
        <v>#VALUE!</v>
      </c>
      <c r="B793" s="5" t="str">
        <f>IF('Health Products &amp; Equipment'!M293&lt;&gt;"",'Health Products &amp; Equipment'!M293,"")</f>
        <v/>
      </c>
      <c r="C793" s="5" t="str">
        <f>IF(B793="","",IF(ISERROR(FIND(B793,VLOOKUP(A793,A1092:C$1199,3,FALSE))),CONCATENATE(B793,"; ",IFERROR(VLOOKUP(A793,A1092:C$1199,3,FALSE),"")),VLOOKUP(A793,A1092:C$1199,3,FALSE)))</f>
        <v/>
      </c>
    </row>
    <row r="794" spans="1:3" x14ac:dyDescent="0.2">
      <c r="A794" s="5" t="e">
        <f ca="1">'Health Products &amp; Equipment'!B294</f>
        <v>#VALUE!</v>
      </c>
      <c r="B794" s="5" t="str">
        <f>IF('Health Products &amp; Equipment'!M294&lt;&gt;"",'Health Products &amp; Equipment'!M294,"")</f>
        <v/>
      </c>
      <c r="C794" s="5" t="str">
        <f>IF(B794="","",IF(ISERROR(FIND(B794,VLOOKUP(A794,A1093:C$1199,3,FALSE))),CONCATENATE(B794,"; ",IFERROR(VLOOKUP(A794,A1093:C$1199,3,FALSE),"")),VLOOKUP(A794,A1093:C$1199,3,FALSE)))</f>
        <v/>
      </c>
    </row>
    <row r="795" spans="1:3" x14ac:dyDescent="0.2">
      <c r="A795" s="5" t="e">
        <f ca="1">'Health Products &amp; Equipment'!B295</f>
        <v>#VALUE!</v>
      </c>
      <c r="B795" s="5" t="str">
        <f>IF('Health Products &amp; Equipment'!M295&lt;&gt;"",'Health Products &amp; Equipment'!M295,"")</f>
        <v/>
      </c>
      <c r="C795" s="5" t="str">
        <f>IF(B795="","",IF(ISERROR(FIND(B795,VLOOKUP(A795,A1094:C$1199,3,FALSE))),CONCATENATE(B795,"; ",IFERROR(VLOOKUP(A795,A1094:C$1199,3,FALSE),"")),VLOOKUP(A795,A1094:C$1199,3,FALSE)))</f>
        <v/>
      </c>
    </row>
    <row r="796" spans="1:3" x14ac:dyDescent="0.2">
      <c r="A796" s="5" t="e">
        <f ca="1">'Health Products &amp; Equipment'!B296</f>
        <v>#VALUE!</v>
      </c>
      <c r="B796" s="5" t="str">
        <f>IF('Health Products &amp; Equipment'!M296&lt;&gt;"",'Health Products &amp; Equipment'!M296,"")</f>
        <v/>
      </c>
      <c r="C796" s="5" t="str">
        <f>IF(B796="","",IF(ISERROR(FIND(B796,VLOOKUP(A796,A1095:C$1199,3,FALSE))),CONCATENATE(B796,"; ",IFERROR(VLOOKUP(A796,A1095:C$1199,3,FALSE),"")),VLOOKUP(A796,A1095:C$1199,3,FALSE)))</f>
        <v/>
      </c>
    </row>
    <row r="797" spans="1:3" x14ac:dyDescent="0.2">
      <c r="A797" s="5" t="e">
        <f ca="1">'Health Products &amp; Equipment'!B297</f>
        <v>#VALUE!</v>
      </c>
      <c r="B797" s="5" t="str">
        <f>IF('Health Products &amp; Equipment'!M297&lt;&gt;"",'Health Products &amp; Equipment'!M297,"")</f>
        <v/>
      </c>
      <c r="C797" s="5" t="str">
        <f>IF(B797="","",IF(ISERROR(FIND(B797,VLOOKUP(A797,A1096:C$1199,3,FALSE))),CONCATENATE(B797,"; ",IFERROR(VLOOKUP(A797,A1096:C$1199,3,FALSE),"")),VLOOKUP(A797,A1096:C$1199,3,FALSE)))</f>
        <v/>
      </c>
    </row>
    <row r="798" spans="1:3" x14ac:dyDescent="0.2">
      <c r="A798" s="5" t="e">
        <f ca="1">'Health Products &amp; Equipment'!B298</f>
        <v>#VALUE!</v>
      </c>
      <c r="B798" s="5" t="str">
        <f>IF('Health Products &amp; Equipment'!M298&lt;&gt;"",'Health Products &amp; Equipment'!M298,"")</f>
        <v/>
      </c>
      <c r="C798" s="5" t="str">
        <f>IF(B798="","",IF(ISERROR(FIND(B798,VLOOKUP(A798,A1097:C$1199,3,FALSE))),CONCATENATE(B798,"; ",IFERROR(VLOOKUP(A798,A1097:C$1199,3,FALSE),"")),VLOOKUP(A798,A1097:C$1199,3,FALSE)))</f>
        <v/>
      </c>
    </row>
    <row r="799" spans="1:3" x14ac:dyDescent="0.2">
      <c r="A799" s="5" t="e">
        <f ca="1">'Health Products &amp; Equipment'!B299</f>
        <v>#VALUE!</v>
      </c>
      <c r="B799" s="5" t="str">
        <f>IF('Health Products &amp; Equipment'!M299&lt;&gt;"",'Health Products &amp; Equipment'!M299,"")</f>
        <v/>
      </c>
      <c r="C799" s="5" t="str">
        <f>IF(B799="","",IF(ISERROR(FIND(B799,VLOOKUP(A799,A1098:C$1199,3,FALSE))),CONCATENATE(B799,"; ",IFERROR(VLOOKUP(A799,A1098:C$1199,3,FALSE),"")),VLOOKUP(A799,A1098:C$1199,3,FALSE)))</f>
        <v/>
      </c>
    </row>
    <row r="800" spans="1:3" x14ac:dyDescent="0.2">
      <c r="A800" s="5" t="e">
        <f ca="1">'Health Products &amp; Equipment'!B300</f>
        <v>#VALUE!</v>
      </c>
      <c r="B800" s="5" t="str">
        <f>IF('Health Products &amp; Equipment'!M300&lt;&gt;"",'Health Products &amp; Equipment'!M300,"")</f>
        <v/>
      </c>
      <c r="C800" s="5" t="str">
        <f>IF(B800="","",IF(ISERROR(FIND(B800,VLOOKUP(A800,A1099:C$1199,3,FALSE))),CONCATENATE(B800,"; ",IFERROR(VLOOKUP(A800,A1099:C$1199,3,FALSE),"")),VLOOKUP(A800,A1099:C$1199,3,FALSE)))</f>
        <v/>
      </c>
    </row>
    <row r="801" spans="1:3" x14ac:dyDescent="0.2">
      <c r="A801" s="5" t="e">
        <f ca="1">'Health Products &amp; Equipment'!B301</f>
        <v>#VALUE!</v>
      </c>
      <c r="B801" s="5" t="str">
        <f>IF('Health Products &amp; Equipment'!M301&lt;&gt;"",'Health Products &amp; Equipment'!M301,"")</f>
        <v/>
      </c>
      <c r="C801" s="5" t="str">
        <f>IF(B801="","",IF(ISERROR(FIND(B801,VLOOKUP(A801,A1100:C$1199,3,FALSE))),CONCATENATE(B801,"; ",IFERROR(VLOOKUP(A801,A1100:C$1199,3,FALSE),"")),VLOOKUP(A801,A1100:C$1199,3,FALSE)))</f>
        <v/>
      </c>
    </row>
    <row r="802" spans="1:3" x14ac:dyDescent="0.2">
      <c r="A802" s="5" t="e">
        <f ca="1">'Health Products &amp; Equipment'!B302</f>
        <v>#VALUE!</v>
      </c>
      <c r="B802" s="5" t="str">
        <f>IF('Health Products &amp; Equipment'!M302&lt;&gt;"",'Health Products &amp; Equipment'!M302,"")</f>
        <v/>
      </c>
      <c r="C802" s="5" t="str">
        <f>IF(B802="","",IF(ISERROR(FIND(B802,VLOOKUP(A802,A1101:C$1199,3,FALSE))),CONCATENATE(B802,"; ",IFERROR(VLOOKUP(A802,A1101:C$1199,3,FALSE),"")),VLOOKUP(A802,A1101:C$1199,3,FALSE)))</f>
        <v/>
      </c>
    </row>
    <row r="803" spans="1:3" x14ac:dyDescent="0.2">
      <c r="A803" s="5" t="e">
        <f ca="1">'Health Products &amp; Equipment'!B303</f>
        <v>#VALUE!</v>
      </c>
      <c r="B803" s="5" t="str">
        <f>IF('Health Products &amp; Equipment'!M303&lt;&gt;"",'Health Products &amp; Equipment'!M303,"")</f>
        <v/>
      </c>
      <c r="C803" s="5" t="str">
        <f>IF(B803="","",IF(ISERROR(FIND(B803,VLOOKUP(A803,A1102:C$1199,3,FALSE))),CONCATENATE(B803,"; ",IFERROR(VLOOKUP(A803,A1102:C$1199,3,FALSE),"")),VLOOKUP(A803,A1102:C$1199,3,FALSE)))</f>
        <v/>
      </c>
    </row>
    <row r="804" spans="1:3" x14ac:dyDescent="0.2">
      <c r="A804" s="5" t="e">
        <f ca="1">'Health Products &amp; Equipment'!B304</f>
        <v>#VALUE!</v>
      </c>
      <c r="B804" s="5" t="str">
        <f>IF('Health Products &amp; Equipment'!M304&lt;&gt;"",'Health Products &amp; Equipment'!M304,"")</f>
        <v/>
      </c>
      <c r="C804" s="5" t="str">
        <f>IF(B804="","",IF(ISERROR(FIND(B804,VLOOKUP(A804,A1103:C$1199,3,FALSE))),CONCATENATE(B804,"; ",IFERROR(VLOOKUP(A804,A1103:C$1199,3,FALSE),"")),VLOOKUP(A804,A1103:C$1199,3,FALSE)))</f>
        <v/>
      </c>
    </row>
    <row r="805" spans="1:3" x14ac:dyDescent="0.2">
      <c r="A805" s="5" t="e">
        <f ca="1">'Health Products &amp; Equipment'!B305</f>
        <v>#VALUE!</v>
      </c>
      <c r="B805" s="5" t="str">
        <f>IF('Health Products &amp; Equipment'!M305&lt;&gt;"",'Health Products &amp; Equipment'!M305,"")</f>
        <v/>
      </c>
      <c r="C805" s="5" t="str">
        <f>IF(B805="","",IF(ISERROR(FIND(B805,VLOOKUP(A805,A1104:C$1199,3,FALSE))),CONCATENATE(B805,"; ",IFERROR(VLOOKUP(A805,A1104:C$1199,3,FALSE),"")),VLOOKUP(A805,A1104:C$1199,3,FALSE)))</f>
        <v/>
      </c>
    </row>
    <row r="806" spans="1:3" x14ac:dyDescent="0.2">
      <c r="A806" s="5" t="e">
        <f ca="1">'Health Products &amp; Equipment'!B306</f>
        <v>#VALUE!</v>
      </c>
      <c r="B806" s="5" t="str">
        <f>IF('Health Products &amp; Equipment'!M306&lt;&gt;"",'Health Products &amp; Equipment'!M306,"")</f>
        <v/>
      </c>
      <c r="C806" s="5" t="str">
        <f>IF(B806="","",IF(ISERROR(FIND(B806,VLOOKUP(A806,A1105:C$1199,3,FALSE))),CONCATENATE(B806,"; ",IFERROR(VLOOKUP(A806,A1105:C$1199,3,FALSE),"")),VLOOKUP(A806,A1105:C$1199,3,FALSE)))</f>
        <v/>
      </c>
    </row>
    <row r="807" spans="1:3" x14ac:dyDescent="0.2">
      <c r="A807" s="5" t="e">
        <f ca="1">'Health Products &amp; Equipment'!B307</f>
        <v>#VALUE!</v>
      </c>
      <c r="B807" s="5" t="str">
        <f>IF('Health Products &amp; Equipment'!M307&lt;&gt;"",'Health Products &amp; Equipment'!M307,"")</f>
        <v/>
      </c>
      <c r="C807" s="5" t="str">
        <f>IF(B807="","",IF(ISERROR(FIND(B807,VLOOKUP(A807,A1106:C$1199,3,FALSE))),CONCATENATE(B807,"; ",IFERROR(VLOOKUP(A807,A1106:C$1199,3,FALSE),"")),VLOOKUP(A807,A1106:C$1199,3,FALSE)))</f>
        <v/>
      </c>
    </row>
    <row r="808" spans="1:3" x14ac:dyDescent="0.2">
      <c r="A808" s="5" t="e">
        <f ca="1">'Health Products &amp; Equipment'!B308</f>
        <v>#VALUE!</v>
      </c>
      <c r="B808" s="5" t="str">
        <f>IF('Health Products &amp; Equipment'!M308&lt;&gt;"",'Health Products &amp; Equipment'!M308,"")</f>
        <v/>
      </c>
      <c r="C808" s="5" t="str">
        <f>IF(B808="","",IF(ISERROR(FIND(B808,VLOOKUP(A808,A1107:C$1199,3,FALSE))),CONCATENATE(B808,"; ",IFERROR(VLOOKUP(A808,A1107:C$1199,3,FALSE),"")),VLOOKUP(A808,A1107:C$1199,3,FALSE)))</f>
        <v/>
      </c>
    </row>
    <row r="809" spans="1:3" x14ac:dyDescent="0.2">
      <c r="A809" s="5" t="e">
        <f ca="1">'Health Products &amp; Equipment'!B309</f>
        <v>#VALUE!</v>
      </c>
      <c r="B809" s="5" t="str">
        <f>IF('Health Products &amp; Equipment'!M309&lt;&gt;"",'Health Products &amp; Equipment'!M309,"")</f>
        <v/>
      </c>
      <c r="C809" s="5" t="str">
        <f>IF(B809="","",IF(ISERROR(FIND(B809,VLOOKUP(A809,A1108:C$1199,3,FALSE))),CONCATENATE(B809,"; ",IFERROR(VLOOKUP(A809,A1108:C$1199,3,FALSE),"")),VLOOKUP(A809,A1108:C$1199,3,FALSE)))</f>
        <v/>
      </c>
    </row>
    <row r="810" spans="1:3" x14ac:dyDescent="0.2">
      <c r="A810" s="5" t="e">
        <f ca="1">'Health Products &amp; Equipment'!B310</f>
        <v>#VALUE!</v>
      </c>
      <c r="B810" s="5" t="str">
        <f>IF('Health Products &amp; Equipment'!M310&lt;&gt;"",'Health Products &amp; Equipment'!M310,"")</f>
        <v/>
      </c>
      <c r="C810" s="5" t="str">
        <f>IF(B810="","",IF(ISERROR(FIND(B810,VLOOKUP(A810,A1109:C$1199,3,FALSE))),CONCATENATE(B810,"; ",IFERROR(VLOOKUP(A810,A1109:C$1199,3,FALSE),"")),VLOOKUP(A810,A1109:C$1199,3,FALSE)))</f>
        <v/>
      </c>
    </row>
    <row r="811" spans="1:3" x14ac:dyDescent="0.2">
      <c r="A811" s="5" t="e">
        <f ca="1">'Health Products &amp; Equipment'!B311</f>
        <v>#VALUE!</v>
      </c>
      <c r="B811" s="5" t="str">
        <f>IF('Health Products &amp; Equipment'!M311&lt;&gt;"",'Health Products &amp; Equipment'!M311,"")</f>
        <v/>
      </c>
      <c r="C811" s="5" t="str">
        <f>IF(B811="","",IF(ISERROR(FIND(B811,VLOOKUP(A811,A1110:C$1199,3,FALSE))),CONCATENATE(B811,"; ",IFERROR(VLOOKUP(A811,A1110:C$1199,3,FALSE),"")),VLOOKUP(A811,A1110:C$1199,3,FALSE)))</f>
        <v/>
      </c>
    </row>
    <row r="812" spans="1:3" x14ac:dyDescent="0.2">
      <c r="A812" s="5" t="e">
        <f ca="1">'Health Products &amp; Equipment'!B312</f>
        <v>#VALUE!</v>
      </c>
      <c r="B812" s="5" t="str">
        <f>IF('Health Products &amp; Equipment'!M312&lt;&gt;"",'Health Products &amp; Equipment'!M312,"")</f>
        <v/>
      </c>
      <c r="C812" s="5" t="str">
        <f>IF(B812="","",IF(ISERROR(FIND(B812,VLOOKUP(A812,A1111:C$1199,3,FALSE))),CONCATENATE(B812,"; ",IFERROR(VLOOKUP(A812,A1111:C$1199,3,FALSE),"")),VLOOKUP(A812,A1111:C$1199,3,FALSE)))</f>
        <v/>
      </c>
    </row>
    <row r="813" spans="1:3" x14ac:dyDescent="0.2">
      <c r="A813" s="5" t="e">
        <f ca="1">'Health Products &amp; Equipment'!B313</f>
        <v>#VALUE!</v>
      </c>
      <c r="B813" s="5" t="str">
        <f>IF('Health Products &amp; Equipment'!M313&lt;&gt;"",'Health Products &amp; Equipment'!M313,"")</f>
        <v/>
      </c>
      <c r="C813" s="5" t="str">
        <f>IF(B813="","",IF(ISERROR(FIND(B813,VLOOKUP(A813,A1112:C$1199,3,FALSE))),CONCATENATE(B813,"; ",IFERROR(VLOOKUP(A813,A1112:C$1199,3,FALSE),"")),VLOOKUP(A813,A1112:C$1199,3,FALSE)))</f>
        <v/>
      </c>
    </row>
    <row r="814" spans="1:3" x14ac:dyDescent="0.2">
      <c r="A814" s="5" t="e">
        <f ca="1">'Health Products &amp; Equipment'!B314</f>
        <v>#VALUE!</v>
      </c>
      <c r="B814" s="5" t="str">
        <f>IF('Health Products &amp; Equipment'!M314&lt;&gt;"",'Health Products &amp; Equipment'!M314,"")</f>
        <v/>
      </c>
      <c r="C814" s="5" t="str">
        <f>IF(B814="","",IF(ISERROR(FIND(B814,VLOOKUP(A814,A1113:C$1199,3,FALSE))),CONCATENATE(B814,"; ",IFERROR(VLOOKUP(A814,A1113:C$1199,3,FALSE),"")),VLOOKUP(A814,A1113:C$1199,3,FALSE)))</f>
        <v/>
      </c>
    </row>
    <row r="815" spans="1:3" x14ac:dyDescent="0.2">
      <c r="A815" s="5" t="e">
        <f ca="1">'Health Products &amp; Equipment'!B315</f>
        <v>#VALUE!</v>
      </c>
      <c r="B815" s="5" t="str">
        <f>IF('Health Products &amp; Equipment'!M315&lt;&gt;"",'Health Products &amp; Equipment'!M315,"")</f>
        <v/>
      </c>
      <c r="C815" s="5" t="str">
        <f>IF(B815="","",IF(ISERROR(FIND(B815,VLOOKUP(A815,A1114:C$1199,3,FALSE))),CONCATENATE(B815,"; ",IFERROR(VLOOKUP(A815,A1114:C$1199,3,FALSE),"")),VLOOKUP(A815,A1114:C$1199,3,FALSE)))</f>
        <v/>
      </c>
    </row>
    <row r="816" spans="1:3" x14ac:dyDescent="0.2">
      <c r="A816" s="5" t="e">
        <f ca="1">'Health Products &amp; Equipment'!B316</f>
        <v>#VALUE!</v>
      </c>
      <c r="B816" s="5" t="str">
        <f>IF('Health Products &amp; Equipment'!M316&lt;&gt;"",'Health Products &amp; Equipment'!M316,"")</f>
        <v/>
      </c>
      <c r="C816" s="5" t="str">
        <f>IF(B816="","",IF(ISERROR(FIND(B816,VLOOKUP(A816,A1115:C$1199,3,FALSE))),CONCATENATE(B816,"; ",IFERROR(VLOOKUP(A816,A1115:C$1199,3,FALSE),"")),VLOOKUP(A816,A1115:C$1199,3,FALSE)))</f>
        <v/>
      </c>
    </row>
    <row r="817" spans="1:3" x14ac:dyDescent="0.2">
      <c r="A817" s="5" t="e">
        <f ca="1">'Health Products &amp; Equipment'!B317</f>
        <v>#VALUE!</v>
      </c>
      <c r="B817" s="5" t="str">
        <f>IF('Health Products &amp; Equipment'!M317&lt;&gt;"",'Health Products &amp; Equipment'!M317,"")</f>
        <v/>
      </c>
      <c r="C817" s="5" t="str">
        <f>IF(B817="","",IF(ISERROR(FIND(B817,VLOOKUP(A817,A1116:C$1199,3,FALSE))),CONCATENATE(B817,"; ",IFERROR(VLOOKUP(A817,A1116:C$1199,3,FALSE),"")),VLOOKUP(A817,A1116:C$1199,3,FALSE)))</f>
        <v/>
      </c>
    </row>
    <row r="818" spans="1:3" x14ac:dyDescent="0.2">
      <c r="A818" s="5" t="e">
        <f ca="1">'Health Products &amp; Equipment'!B318</f>
        <v>#VALUE!</v>
      </c>
      <c r="B818" s="5" t="str">
        <f>IF('Health Products &amp; Equipment'!M318&lt;&gt;"",'Health Products &amp; Equipment'!M318,"")</f>
        <v/>
      </c>
      <c r="C818" s="5" t="str">
        <f>IF(B818="","",IF(ISERROR(FIND(B818,VLOOKUP(A818,A1117:C$1199,3,FALSE))),CONCATENATE(B818,"; ",IFERROR(VLOOKUP(A818,A1117:C$1199,3,FALSE),"")),VLOOKUP(A818,A1117:C$1199,3,FALSE)))</f>
        <v/>
      </c>
    </row>
    <row r="819" spans="1:3" x14ac:dyDescent="0.2">
      <c r="A819" s="5" t="e">
        <f ca="1">'Health Products &amp; Equipment'!B319</f>
        <v>#VALUE!</v>
      </c>
      <c r="B819" s="5" t="str">
        <f>IF('Health Products &amp; Equipment'!M319&lt;&gt;"",'Health Products &amp; Equipment'!M319,"")</f>
        <v/>
      </c>
      <c r="C819" s="5" t="str">
        <f>IF(B819="","",IF(ISERROR(FIND(B819,VLOOKUP(A819,A1118:C$1199,3,FALSE))),CONCATENATE(B819,"; ",IFERROR(VLOOKUP(A819,A1118:C$1199,3,FALSE),"")),VLOOKUP(A819,A1118:C$1199,3,FALSE)))</f>
        <v/>
      </c>
    </row>
    <row r="820" spans="1:3" x14ac:dyDescent="0.2">
      <c r="A820" s="5" t="e">
        <f ca="1">'Health Products &amp; Equipment'!B320</f>
        <v>#VALUE!</v>
      </c>
      <c r="B820" s="5" t="str">
        <f>IF('Health Products &amp; Equipment'!M320&lt;&gt;"",'Health Products &amp; Equipment'!M320,"")</f>
        <v/>
      </c>
      <c r="C820" s="5" t="str">
        <f>IF(B820="","",IF(ISERROR(FIND(B820,VLOOKUP(A820,A1119:C$1199,3,FALSE))),CONCATENATE(B820,"; ",IFERROR(VLOOKUP(A820,A1119:C$1199,3,FALSE),"")),VLOOKUP(A820,A1119:C$1199,3,FALSE)))</f>
        <v/>
      </c>
    </row>
    <row r="821" spans="1:3" x14ac:dyDescent="0.2">
      <c r="A821" s="5" t="e">
        <f ca="1">'Health Products &amp; Equipment'!B321</f>
        <v>#VALUE!</v>
      </c>
      <c r="B821" s="5" t="str">
        <f>IF('Health Products &amp; Equipment'!M321&lt;&gt;"",'Health Products &amp; Equipment'!M321,"")</f>
        <v/>
      </c>
      <c r="C821" s="5" t="str">
        <f>IF(B821="","",IF(ISERROR(FIND(B821,VLOOKUP(A821,A1120:C$1199,3,FALSE))),CONCATENATE(B821,"; ",IFERROR(VLOOKUP(A821,A1120:C$1199,3,FALSE),"")),VLOOKUP(A821,A1120:C$1199,3,FALSE)))</f>
        <v/>
      </c>
    </row>
    <row r="822" spans="1:3" x14ac:dyDescent="0.2">
      <c r="A822" s="5" t="e">
        <f ca="1">'Health Products &amp; Equipment'!B322</f>
        <v>#VALUE!</v>
      </c>
      <c r="B822" s="5" t="str">
        <f>IF('Health Products &amp; Equipment'!M322&lt;&gt;"",'Health Products &amp; Equipment'!M322,"")</f>
        <v/>
      </c>
      <c r="C822" s="5" t="str">
        <f>IF(B822="","",IF(ISERROR(FIND(B822,VLOOKUP(A822,A1121:C$1199,3,FALSE))),CONCATENATE(B822,"; ",IFERROR(VLOOKUP(A822,A1121:C$1199,3,FALSE),"")),VLOOKUP(A822,A1121:C$1199,3,FALSE)))</f>
        <v/>
      </c>
    </row>
    <row r="823" spans="1:3" x14ac:dyDescent="0.2">
      <c r="A823" s="5" t="e">
        <f ca="1">'Health Products &amp; Equipment'!B323</f>
        <v>#VALUE!</v>
      </c>
      <c r="B823" s="5" t="str">
        <f>IF('Health Products &amp; Equipment'!M323&lt;&gt;"",'Health Products &amp; Equipment'!M323,"")</f>
        <v/>
      </c>
      <c r="C823" s="5" t="str">
        <f>IF(B823="","",IF(ISERROR(FIND(B823,VLOOKUP(A823,A1122:C$1199,3,FALSE))),CONCATENATE(B823,"; ",IFERROR(VLOOKUP(A823,A1122:C$1199,3,FALSE),"")),VLOOKUP(A823,A1122:C$1199,3,FALSE)))</f>
        <v/>
      </c>
    </row>
    <row r="824" spans="1:3" x14ac:dyDescent="0.2">
      <c r="A824" s="5" t="e">
        <f ca="1">'Health Products &amp; Equipment'!B324</f>
        <v>#VALUE!</v>
      </c>
      <c r="B824" s="5" t="str">
        <f>IF('Health Products &amp; Equipment'!M324&lt;&gt;"",'Health Products &amp; Equipment'!M324,"")</f>
        <v/>
      </c>
      <c r="C824" s="5" t="str">
        <f>IF(B824="","",IF(ISERROR(FIND(B824,VLOOKUP(A824,A1123:C$1199,3,FALSE))),CONCATENATE(B824,"; ",IFERROR(VLOOKUP(A824,A1123:C$1199,3,FALSE),"")),VLOOKUP(A824,A1123:C$1199,3,FALSE)))</f>
        <v/>
      </c>
    </row>
    <row r="825" spans="1:3" x14ac:dyDescent="0.2">
      <c r="A825" s="5" t="e">
        <f ca="1">'Health Products &amp; Equipment'!B325</f>
        <v>#VALUE!</v>
      </c>
      <c r="B825" s="5" t="str">
        <f>IF('Health Products &amp; Equipment'!M325&lt;&gt;"",'Health Products &amp; Equipment'!M325,"")</f>
        <v/>
      </c>
      <c r="C825" s="5" t="str">
        <f>IF(B825="","",IF(ISERROR(FIND(B825,VLOOKUP(A825,A1124:C$1199,3,FALSE))),CONCATENATE(B825,"; ",IFERROR(VLOOKUP(A825,A1124:C$1199,3,FALSE),"")),VLOOKUP(A825,A1124:C$1199,3,FALSE)))</f>
        <v/>
      </c>
    </row>
    <row r="826" spans="1:3" x14ac:dyDescent="0.2">
      <c r="A826" s="5" t="e">
        <f ca="1">'Health Products &amp; Equipment'!B326</f>
        <v>#VALUE!</v>
      </c>
      <c r="B826" s="5" t="str">
        <f>IF('Health Products &amp; Equipment'!M326&lt;&gt;"",'Health Products &amp; Equipment'!M326,"")</f>
        <v/>
      </c>
      <c r="C826" s="5" t="str">
        <f>IF(B826="","",IF(ISERROR(FIND(B826,VLOOKUP(A826,A1125:C$1199,3,FALSE))),CONCATENATE(B826,"; ",IFERROR(VLOOKUP(A826,A1125:C$1199,3,FALSE),"")),VLOOKUP(A826,A1125:C$1199,3,FALSE)))</f>
        <v/>
      </c>
    </row>
    <row r="827" spans="1:3" x14ac:dyDescent="0.2">
      <c r="A827" s="5" t="e">
        <f ca="1">'Health Products &amp; Equipment'!B327</f>
        <v>#VALUE!</v>
      </c>
      <c r="B827" s="5" t="str">
        <f>IF('Health Products &amp; Equipment'!M327&lt;&gt;"",'Health Products &amp; Equipment'!M327,"")</f>
        <v/>
      </c>
      <c r="C827" s="5" t="str">
        <f>IF(B827="","",IF(ISERROR(FIND(B827,VLOOKUP(A827,A1126:C$1199,3,FALSE))),CONCATENATE(B827,"; ",IFERROR(VLOOKUP(A827,A1126:C$1199,3,FALSE),"")),VLOOKUP(A827,A1126:C$1199,3,FALSE)))</f>
        <v/>
      </c>
    </row>
    <row r="828" spans="1:3" x14ac:dyDescent="0.2">
      <c r="A828" s="5" t="e">
        <f ca="1">'Health Products &amp; Equipment'!B328</f>
        <v>#VALUE!</v>
      </c>
      <c r="B828" s="5" t="str">
        <f>IF('Health Products &amp; Equipment'!M328&lt;&gt;"",'Health Products &amp; Equipment'!M328,"")</f>
        <v/>
      </c>
      <c r="C828" s="5" t="str">
        <f>IF(B828="","",IF(ISERROR(FIND(B828,VLOOKUP(A828,A1127:C$1199,3,FALSE))),CONCATENATE(B828,"; ",IFERROR(VLOOKUP(A828,A1127:C$1199,3,FALSE),"")),VLOOKUP(A828,A1127:C$1199,3,FALSE)))</f>
        <v/>
      </c>
    </row>
    <row r="829" spans="1:3" x14ac:dyDescent="0.2">
      <c r="A829" s="5" t="e">
        <f ca="1">'Health Products &amp; Equipment'!B329</f>
        <v>#VALUE!</v>
      </c>
      <c r="B829" s="5" t="str">
        <f>IF('Health Products &amp; Equipment'!M329&lt;&gt;"",'Health Products &amp; Equipment'!M329,"")</f>
        <v/>
      </c>
      <c r="C829" s="5" t="str">
        <f>IF(B829="","",IF(ISERROR(FIND(B829,VLOOKUP(A829,A1128:C$1199,3,FALSE))),CONCATENATE(B829,"; ",IFERROR(VLOOKUP(A829,A1128:C$1199,3,FALSE),"")),VLOOKUP(A829,A1128:C$1199,3,FALSE)))</f>
        <v/>
      </c>
    </row>
    <row r="830" spans="1:3" x14ac:dyDescent="0.2">
      <c r="A830" s="5" t="e">
        <f ca="1">'Health Products &amp; Equipment'!B330</f>
        <v>#VALUE!</v>
      </c>
      <c r="B830" s="5" t="str">
        <f>IF('Health Products &amp; Equipment'!M330&lt;&gt;"",'Health Products &amp; Equipment'!M330,"")</f>
        <v/>
      </c>
      <c r="C830" s="5" t="str">
        <f>IF(B830="","",IF(ISERROR(FIND(B830,VLOOKUP(A830,A1129:C$1199,3,FALSE))),CONCATENATE(B830,"; ",IFERROR(VLOOKUP(A830,A1129:C$1199,3,FALSE),"")),VLOOKUP(A830,A1129:C$1199,3,FALSE)))</f>
        <v/>
      </c>
    </row>
    <row r="831" spans="1:3" x14ac:dyDescent="0.2">
      <c r="A831" s="5" t="e">
        <f ca="1">'Health Products &amp; Equipment'!B331</f>
        <v>#VALUE!</v>
      </c>
      <c r="B831" s="5" t="str">
        <f>IF('Health Products &amp; Equipment'!M331&lt;&gt;"",'Health Products &amp; Equipment'!M331,"")</f>
        <v/>
      </c>
      <c r="C831" s="5" t="str">
        <f>IF(B831="","",IF(ISERROR(FIND(B831,VLOOKUP(A831,A1130:C$1199,3,FALSE))),CONCATENATE(B831,"; ",IFERROR(VLOOKUP(A831,A1130:C$1199,3,FALSE),"")),VLOOKUP(A831,A1130:C$1199,3,FALSE)))</f>
        <v/>
      </c>
    </row>
    <row r="832" spans="1:3" x14ac:dyDescent="0.2">
      <c r="A832" s="5" t="e">
        <f ca="1">'Health Products &amp; Equipment'!B332</f>
        <v>#VALUE!</v>
      </c>
      <c r="B832" s="5" t="str">
        <f>IF('Health Products &amp; Equipment'!M332&lt;&gt;"",'Health Products &amp; Equipment'!M332,"")</f>
        <v/>
      </c>
      <c r="C832" s="5" t="str">
        <f>IF(B832="","",IF(ISERROR(FIND(B832,VLOOKUP(A832,A1131:C$1199,3,FALSE))),CONCATENATE(B832,"; ",IFERROR(VLOOKUP(A832,A1131:C$1199,3,FALSE),"")),VLOOKUP(A832,A1131:C$1199,3,FALSE)))</f>
        <v/>
      </c>
    </row>
    <row r="833" spans="1:3" x14ac:dyDescent="0.2">
      <c r="A833" s="5" t="e">
        <f ca="1">'Health Products &amp; Equipment'!B333</f>
        <v>#VALUE!</v>
      </c>
      <c r="B833" s="5" t="str">
        <f>IF('Health Products &amp; Equipment'!M333&lt;&gt;"",'Health Products &amp; Equipment'!M333,"")</f>
        <v/>
      </c>
      <c r="C833" s="5" t="str">
        <f>IF(B833="","",IF(ISERROR(FIND(B833,VLOOKUP(A833,A1132:C$1199,3,FALSE))),CONCATENATE(B833,"; ",IFERROR(VLOOKUP(A833,A1132:C$1199,3,FALSE),"")),VLOOKUP(A833,A1132:C$1199,3,FALSE)))</f>
        <v/>
      </c>
    </row>
    <row r="834" spans="1:3" x14ac:dyDescent="0.2">
      <c r="A834" s="5" t="e">
        <f ca="1">'Health Products &amp; Equipment'!B334</f>
        <v>#VALUE!</v>
      </c>
      <c r="B834" s="5" t="str">
        <f>IF('Health Products &amp; Equipment'!M334&lt;&gt;"",'Health Products &amp; Equipment'!M334,"")</f>
        <v/>
      </c>
      <c r="C834" s="5" t="str">
        <f>IF(B834="","",IF(ISERROR(FIND(B834,VLOOKUP(A834,A1133:C$1199,3,FALSE))),CONCATENATE(B834,"; ",IFERROR(VLOOKUP(A834,A1133:C$1199,3,FALSE),"")),VLOOKUP(A834,A1133:C$1199,3,FALSE)))</f>
        <v/>
      </c>
    </row>
    <row r="835" spans="1:3" x14ac:dyDescent="0.2">
      <c r="A835" s="5" t="e">
        <f ca="1">'Health Products &amp; Equipment'!B335</f>
        <v>#VALUE!</v>
      </c>
      <c r="B835" s="5" t="str">
        <f>IF('Health Products &amp; Equipment'!M335&lt;&gt;"",'Health Products &amp; Equipment'!M335,"")</f>
        <v/>
      </c>
      <c r="C835" s="5" t="str">
        <f>IF(B835="","",IF(ISERROR(FIND(B835,VLOOKUP(A835,A1134:C$1199,3,FALSE))),CONCATENATE(B835,"; ",IFERROR(VLOOKUP(A835,A1134:C$1199,3,FALSE),"")),VLOOKUP(A835,A1134:C$1199,3,FALSE)))</f>
        <v/>
      </c>
    </row>
    <row r="836" spans="1:3" x14ac:dyDescent="0.2">
      <c r="A836" s="5" t="e">
        <f ca="1">'Health Products &amp; Equipment'!B336</f>
        <v>#VALUE!</v>
      </c>
      <c r="B836" s="5" t="str">
        <f>IF('Health Products &amp; Equipment'!M336&lt;&gt;"",'Health Products &amp; Equipment'!M336,"")</f>
        <v/>
      </c>
      <c r="C836" s="5" t="str">
        <f>IF(B836="","",IF(ISERROR(FIND(B836,VLOOKUP(A836,A1135:C$1199,3,FALSE))),CONCATENATE(B836,"; ",IFERROR(VLOOKUP(A836,A1135:C$1199,3,FALSE),"")),VLOOKUP(A836,A1135:C$1199,3,FALSE)))</f>
        <v/>
      </c>
    </row>
    <row r="837" spans="1:3" x14ac:dyDescent="0.2">
      <c r="A837" s="5" t="e">
        <f ca="1">'Health Products &amp; Equipment'!B337</f>
        <v>#VALUE!</v>
      </c>
      <c r="B837" s="5" t="str">
        <f>IF('Health Products &amp; Equipment'!M337&lt;&gt;"",'Health Products &amp; Equipment'!M337,"")</f>
        <v/>
      </c>
      <c r="C837" s="5" t="str">
        <f>IF(B837="","",IF(ISERROR(FIND(B837,VLOOKUP(A837,A1136:C$1199,3,FALSE))),CONCATENATE(B837,"; ",IFERROR(VLOOKUP(A837,A1136:C$1199,3,FALSE),"")),VLOOKUP(A837,A1136:C$1199,3,FALSE)))</f>
        <v/>
      </c>
    </row>
    <row r="838" spans="1:3" x14ac:dyDescent="0.2">
      <c r="A838" s="5" t="e">
        <f ca="1">'Health Products &amp; Equipment'!B338</f>
        <v>#VALUE!</v>
      </c>
      <c r="B838" s="5" t="str">
        <f>IF('Health Products &amp; Equipment'!M338&lt;&gt;"",'Health Products &amp; Equipment'!M338,"")</f>
        <v/>
      </c>
      <c r="C838" s="5" t="str">
        <f>IF(B838="","",IF(ISERROR(FIND(B838,VLOOKUP(A838,A1137:C$1199,3,FALSE))),CONCATENATE(B838,"; ",IFERROR(VLOOKUP(A838,A1137:C$1199,3,FALSE),"")),VLOOKUP(A838,A1137:C$1199,3,FALSE)))</f>
        <v/>
      </c>
    </row>
    <row r="839" spans="1:3" x14ac:dyDescent="0.2">
      <c r="A839" s="5" t="e">
        <f ca="1">'Health Products &amp; Equipment'!B339</f>
        <v>#VALUE!</v>
      </c>
      <c r="B839" s="5" t="str">
        <f>IF('Health Products &amp; Equipment'!M339&lt;&gt;"",'Health Products &amp; Equipment'!M339,"")</f>
        <v/>
      </c>
      <c r="C839" s="5" t="str">
        <f>IF(B839="","",IF(ISERROR(FIND(B839,VLOOKUP(A839,A1138:C$1199,3,FALSE))),CONCATENATE(B839,"; ",IFERROR(VLOOKUP(A839,A1138:C$1199,3,FALSE),"")),VLOOKUP(A839,A1138:C$1199,3,FALSE)))</f>
        <v/>
      </c>
    </row>
    <row r="840" spans="1:3" x14ac:dyDescent="0.2">
      <c r="A840" s="5" t="e">
        <f ca="1">'Health Products &amp; Equipment'!B340</f>
        <v>#VALUE!</v>
      </c>
      <c r="B840" s="5" t="str">
        <f>IF('Health Products &amp; Equipment'!M340&lt;&gt;"",'Health Products &amp; Equipment'!M340,"")</f>
        <v/>
      </c>
      <c r="C840" s="5" t="str">
        <f>IF(B840="","",IF(ISERROR(FIND(B840,VLOOKUP(A840,A1139:C$1199,3,FALSE))),CONCATENATE(B840,"; ",IFERROR(VLOOKUP(A840,A1139:C$1199,3,FALSE),"")),VLOOKUP(A840,A1139:C$1199,3,FALSE)))</f>
        <v/>
      </c>
    </row>
    <row r="841" spans="1:3" x14ac:dyDescent="0.2">
      <c r="A841" s="5" t="e">
        <f ca="1">'Health Products &amp; Equipment'!B341</f>
        <v>#VALUE!</v>
      </c>
      <c r="B841" s="5" t="str">
        <f>IF('Health Products &amp; Equipment'!M341&lt;&gt;"",'Health Products &amp; Equipment'!M341,"")</f>
        <v/>
      </c>
      <c r="C841" s="5" t="str">
        <f>IF(B841="","",IF(ISERROR(FIND(B841,VLOOKUP(A841,A1140:C$1199,3,FALSE))),CONCATENATE(B841,"; ",IFERROR(VLOOKUP(A841,A1140:C$1199,3,FALSE),"")),VLOOKUP(A841,A1140:C$1199,3,FALSE)))</f>
        <v/>
      </c>
    </row>
    <row r="842" spans="1:3" x14ac:dyDescent="0.2">
      <c r="A842" s="5" t="e">
        <f ca="1">'Health Products &amp; Equipment'!B342</f>
        <v>#VALUE!</v>
      </c>
      <c r="B842" s="5" t="str">
        <f>IF('Health Products &amp; Equipment'!M342&lt;&gt;"",'Health Products &amp; Equipment'!M342,"")</f>
        <v/>
      </c>
      <c r="C842" s="5" t="str">
        <f>IF(B842="","",IF(ISERROR(FIND(B842,VLOOKUP(A842,A1141:C$1199,3,FALSE))),CONCATENATE(B842,"; ",IFERROR(VLOOKUP(A842,A1141:C$1199,3,FALSE),"")),VLOOKUP(A842,A1141:C$1199,3,FALSE)))</f>
        <v/>
      </c>
    </row>
    <row r="843" spans="1:3" x14ac:dyDescent="0.2">
      <c r="A843" s="5" t="e">
        <f ca="1">'Health Products &amp; Equipment'!B343</f>
        <v>#VALUE!</v>
      </c>
      <c r="B843" s="5" t="str">
        <f>IF('Health Products &amp; Equipment'!M343&lt;&gt;"",'Health Products &amp; Equipment'!M343,"")</f>
        <v/>
      </c>
      <c r="C843" s="5" t="str">
        <f>IF(B843="","",IF(ISERROR(FIND(B843,VLOOKUP(A843,A1142:C$1199,3,FALSE))),CONCATENATE(B843,"; ",IFERROR(VLOOKUP(A843,A1142:C$1199,3,FALSE),"")),VLOOKUP(A843,A1142:C$1199,3,FALSE)))</f>
        <v/>
      </c>
    </row>
    <row r="844" spans="1:3" x14ac:dyDescent="0.2">
      <c r="A844" s="5" t="e">
        <f ca="1">'Health Products &amp; Equipment'!B344</f>
        <v>#VALUE!</v>
      </c>
      <c r="B844" s="5" t="str">
        <f>IF('Health Products &amp; Equipment'!M344&lt;&gt;"",'Health Products &amp; Equipment'!M344,"")</f>
        <v/>
      </c>
      <c r="C844" s="5" t="str">
        <f>IF(B844="","",IF(ISERROR(FIND(B844,VLOOKUP(A844,A1143:C$1199,3,FALSE))),CONCATENATE(B844,"; ",IFERROR(VLOOKUP(A844,A1143:C$1199,3,FALSE),"")),VLOOKUP(A844,A1143:C$1199,3,FALSE)))</f>
        <v/>
      </c>
    </row>
    <row r="845" spans="1:3" x14ac:dyDescent="0.2">
      <c r="A845" s="5" t="e">
        <f ca="1">'Health Products &amp; Equipment'!B345</f>
        <v>#VALUE!</v>
      </c>
      <c r="B845" s="5" t="str">
        <f>IF('Health Products &amp; Equipment'!M345&lt;&gt;"",'Health Products &amp; Equipment'!M345,"")</f>
        <v/>
      </c>
      <c r="C845" s="5" t="str">
        <f>IF(B845="","",IF(ISERROR(FIND(B845,VLOOKUP(A845,A1144:C$1199,3,FALSE))),CONCATENATE(B845,"; ",IFERROR(VLOOKUP(A845,A1144:C$1199,3,FALSE),"")),VLOOKUP(A845,A1144:C$1199,3,FALSE)))</f>
        <v/>
      </c>
    </row>
    <row r="846" spans="1:3" x14ac:dyDescent="0.2">
      <c r="A846" s="5" t="e">
        <f ca="1">'Health Products &amp; Equipment'!B346</f>
        <v>#VALUE!</v>
      </c>
      <c r="B846" s="5" t="str">
        <f>IF('Health Products &amp; Equipment'!M346&lt;&gt;"",'Health Products &amp; Equipment'!M346,"")</f>
        <v/>
      </c>
      <c r="C846" s="5" t="str">
        <f>IF(B846="","",IF(ISERROR(FIND(B846,VLOOKUP(A846,A1145:C$1199,3,FALSE))),CONCATENATE(B846,"; ",IFERROR(VLOOKUP(A846,A1145:C$1199,3,FALSE),"")),VLOOKUP(A846,A1145:C$1199,3,FALSE)))</f>
        <v/>
      </c>
    </row>
    <row r="847" spans="1:3" x14ac:dyDescent="0.2">
      <c r="A847" s="5" t="e">
        <f ca="1">'Health Products &amp; Equipment'!B347</f>
        <v>#VALUE!</v>
      </c>
      <c r="B847" s="5" t="str">
        <f>IF('Health Products &amp; Equipment'!M347&lt;&gt;"",'Health Products &amp; Equipment'!M347,"")</f>
        <v/>
      </c>
      <c r="C847" s="5" t="str">
        <f>IF(B847="","",IF(ISERROR(FIND(B847,VLOOKUP(A847,A1146:C$1199,3,FALSE))),CONCATENATE(B847,"; ",IFERROR(VLOOKUP(A847,A1146:C$1199,3,FALSE),"")),VLOOKUP(A847,A1146:C$1199,3,FALSE)))</f>
        <v/>
      </c>
    </row>
    <row r="848" spans="1:3" x14ac:dyDescent="0.2">
      <c r="A848" s="5" t="e">
        <f ca="1">'Health Products &amp; Equipment'!B348</f>
        <v>#VALUE!</v>
      </c>
      <c r="B848" s="5" t="str">
        <f>IF('Health Products &amp; Equipment'!M348&lt;&gt;"",'Health Products &amp; Equipment'!M348,"")</f>
        <v/>
      </c>
      <c r="C848" s="5" t="str">
        <f>IF(B848="","",IF(ISERROR(FIND(B848,VLOOKUP(A848,A1147:C$1199,3,FALSE))),CONCATENATE(B848,"; ",IFERROR(VLOOKUP(A848,A1147:C$1199,3,FALSE),"")),VLOOKUP(A848,A1147:C$1199,3,FALSE)))</f>
        <v/>
      </c>
    </row>
    <row r="849" spans="1:3" x14ac:dyDescent="0.2">
      <c r="A849" s="5" t="e">
        <f ca="1">'Health Products &amp; Equipment'!B349</f>
        <v>#VALUE!</v>
      </c>
      <c r="B849" s="5" t="str">
        <f>IF('Health Products &amp; Equipment'!M349&lt;&gt;"",'Health Products &amp; Equipment'!M349,"")</f>
        <v/>
      </c>
      <c r="C849" s="5" t="str">
        <f>IF(B849="","",IF(ISERROR(FIND(B849,VLOOKUP(A849,A1148:C$1199,3,FALSE))),CONCATENATE(B849,"; ",IFERROR(VLOOKUP(A849,A1148:C$1199,3,FALSE),"")),VLOOKUP(A849,A1148:C$1199,3,FALSE)))</f>
        <v/>
      </c>
    </row>
    <row r="850" spans="1:3" x14ac:dyDescent="0.2">
      <c r="A850" s="5" t="e">
        <f ca="1">'Health Products &amp; Equipment'!B350</f>
        <v>#VALUE!</v>
      </c>
      <c r="B850" s="5" t="str">
        <f>IF('Health Products &amp; Equipment'!M350&lt;&gt;"",'Health Products &amp; Equipment'!M350,"")</f>
        <v/>
      </c>
      <c r="C850" s="5" t="str">
        <f>IF(B850="","",IF(ISERROR(FIND(B850,VLOOKUP(A850,A1149:C$1199,3,FALSE))),CONCATENATE(B850,"; ",IFERROR(VLOOKUP(A850,A1149:C$1199,3,FALSE),"")),VLOOKUP(A850,A1149:C$1199,3,FALSE)))</f>
        <v/>
      </c>
    </row>
    <row r="851" spans="1:3" x14ac:dyDescent="0.2">
      <c r="A851" s="5" t="e">
        <f ca="1">'Health Products &amp; Equipment'!B351</f>
        <v>#VALUE!</v>
      </c>
      <c r="B851" s="5" t="str">
        <f>IF('Health Products &amp; Equipment'!M351&lt;&gt;"",'Health Products &amp; Equipment'!M351,"")</f>
        <v/>
      </c>
      <c r="C851" s="5" t="str">
        <f>IF(B851="","",IF(ISERROR(FIND(B851,VLOOKUP(A851,A1150:C$1199,3,FALSE))),CONCATENATE(B851,"; ",IFERROR(VLOOKUP(A851,A1150:C$1199,3,FALSE),"")),VLOOKUP(A851,A1150:C$1199,3,FALSE)))</f>
        <v/>
      </c>
    </row>
    <row r="852" spans="1:3" x14ac:dyDescent="0.2">
      <c r="A852" s="5" t="e">
        <f ca="1">'Health Products &amp; Equipment'!B352</f>
        <v>#VALUE!</v>
      </c>
      <c r="B852" s="5" t="str">
        <f>IF('Health Products &amp; Equipment'!M352&lt;&gt;"",'Health Products &amp; Equipment'!M352,"")</f>
        <v/>
      </c>
      <c r="C852" s="5" t="str">
        <f>IF(B852="","",IF(ISERROR(FIND(B852,VLOOKUP(A852,A1151:C$1199,3,FALSE))),CONCATENATE(B852,"; ",IFERROR(VLOOKUP(A852,A1151:C$1199,3,FALSE),"")),VLOOKUP(A852,A1151:C$1199,3,FALSE)))</f>
        <v/>
      </c>
    </row>
    <row r="853" spans="1:3" x14ac:dyDescent="0.2">
      <c r="A853" s="5" t="e">
        <f ca="1">'Health Products &amp; Equipment'!B353</f>
        <v>#VALUE!</v>
      </c>
      <c r="B853" s="5" t="str">
        <f>IF('Health Products &amp; Equipment'!M353&lt;&gt;"",'Health Products &amp; Equipment'!M353,"")</f>
        <v/>
      </c>
      <c r="C853" s="5" t="str">
        <f>IF(B853="","",IF(ISERROR(FIND(B853,VLOOKUP(A853,A1152:C$1199,3,FALSE))),CONCATENATE(B853,"; ",IFERROR(VLOOKUP(A853,A1152:C$1199,3,FALSE),"")),VLOOKUP(A853,A1152:C$1199,3,FALSE)))</f>
        <v/>
      </c>
    </row>
    <row r="854" spans="1:3" x14ac:dyDescent="0.2">
      <c r="A854" s="5" t="e">
        <f ca="1">'Health Products &amp; Equipment'!B354</f>
        <v>#VALUE!</v>
      </c>
      <c r="B854" s="5" t="str">
        <f>IF('Health Products &amp; Equipment'!M354&lt;&gt;"",'Health Products &amp; Equipment'!M354,"")</f>
        <v/>
      </c>
      <c r="C854" s="5" t="str">
        <f>IF(B854="","",IF(ISERROR(FIND(B854,VLOOKUP(A854,A1153:C$1199,3,FALSE))),CONCATENATE(B854,"; ",IFERROR(VLOOKUP(A854,A1153:C$1199,3,FALSE),"")),VLOOKUP(A854,A1153:C$1199,3,FALSE)))</f>
        <v/>
      </c>
    </row>
    <row r="855" spans="1:3" x14ac:dyDescent="0.2">
      <c r="A855" s="5" t="e">
        <f ca="1">'Health Products &amp; Equipment'!B355</f>
        <v>#VALUE!</v>
      </c>
      <c r="B855" s="5" t="str">
        <f>IF('Health Products &amp; Equipment'!M355&lt;&gt;"",'Health Products &amp; Equipment'!M355,"")</f>
        <v/>
      </c>
      <c r="C855" s="5" t="str">
        <f>IF(B855="","",IF(ISERROR(FIND(B855,VLOOKUP(A855,A1154:C$1199,3,FALSE))),CONCATENATE(B855,"; ",IFERROR(VLOOKUP(A855,A1154:C$1199,3,FALSE),"")),VLOOKUP(A855,A1154:C$1199,3,FALSE)))</f>
        <v/>
      </c>
    </row>
    <row r="856" spans="1:3" x14ac:dyDescent="0.2">
      <c r="A856" s="5" t="e">
        <f ca="1">'Health Products &amp; Equipment'!B356</f>
        <v>#VALUE!</v>
      </c>
      <c r="B856" s="5" t="str">
        <f>IF('Health Products &amp; Equipment'!M356&lt;&gt;"",'Health Products &amp; Equipment'!M356,"")</f>
        <v/>
      </c>
      <c r="C856" s="5" t="str">
        <f>IF(B856="","",IF(ISERROR(FIND(B856,VLOOKUP(A856,A1155:C$1199,3,FALSE))),CONCATENATE(B856,"; ",IFERROR(VLOOKUP(A856,A1155:C$1199,3,FALSE),"")),VLOOKUP(A856,A1155:C$1199,3,FALSE)))</f>
        <v/>
      </c>
    </row>
    <row r="857" spans="1:3" x14ac:dyDescent="0.2">
      <c r="A857" s="5" t="e">
        <f ca="1">'Health Products &amp; Equipment'!B357</f>
        <v>#VALUE!</v>
      </c>
      <c r="B857" s="5" t="str">
        <f>IF('Health Products &amp; Equipment'!M357&lt;&gt;"",'Health Products &amp; Equipment'!M357,"")</f>
        <v/>
      </c>
      <c r="C857" s="5" t="str">
        <f>IF(B857="","",IF(ISERROR(FIND(B857,VLOOKUP(A857,A1156:C$1199,3,FALSE))),CONCATENATE(B857,"; ",IFERROR(VLOOKUP(A857,A1156:C$1199,3,FALSE),"")),VLOOKUP(A857,A1156:C$1199,3,FALSE)))</f>
        <v/>
      </c>
    </row>
    <row r="858" spans="1:3" x14ac:dyDescent="0.2">
      <c r="A858" s="5" t="e">
        <f ca="1">'Health Products &amp; Equipment'!B358</f>
        <v>#VALUE!</v>
      </c>
      <c r="B858" s="5" t="str">
        <f>IF('Health Products &amp; Equipment'!M358&lt;&gt;"",'Health Products &amp; Equipment'!M358,"")</f>
        <v/>
      </c>
      <c r="C858" s="5" t="str">
        <f>IF(B858="","",IF(ISERROR(FIND(B858,VLOOKUP(A858,A1157:C$1199,3,FALSE))),CONCATENATE(B858,"; ",IFERROR(VLOOKUP(A858,A1157:C$1199,3,FALSE),"")),VLOOKUP(A858,A1157:C$1199,3,FALSE)))</f>
        <v/>
      </c>
    </row>
    <row r="859" spans="1:3" x14ac:dyDescent="0.2">
      <c r="A859" s="5" t="e">
        <f ca="1">'Health Products &amp; Equipment'!B359</f>
        <v>#VALUE!</v>
      </c>
      <c r="B859" s="5" t="str">
        <f>IF('Health Products &amp; Equipment'!M359&lt;&gt;"",'Health Products &amp; Equipment'!M359,"")</f>
        <v/>
      </c>
      <c r="C859" s="5" t="str">
        <f>IF(B859="","",IF(ISERROR(FIND(B859,VLOOKUP(A859,A1158:C$1199,3,FALSE))),CONCATENATE(B859,"; ",IFERROR(VLOOKUP(A859,A1158:C$1199,3,FALSE),"")),VLOOKUP(A859,A1158:C$1199,3,FALSE)))</f>
        <v/>
      </c>
    </row>
    <row r="860" spans="1:3" x14ac:dyDescent="0.2">
      <c r="A860" s="5" t="e">
        <f ca="1">'Health Products &amp; Equipment'!B360</f>
        <v>#VALUE!</v>
      </c>
      <c r="B860" s="5" t="str">
        <f>IF('Health Products &amp; Equipment'!M360&lt;&gt;"",'Health Products &amp; Equipment'!M360,"")</f>
        <v/>
      </c>
      <c r="C860" s="5" t="str">
        <f>IF(B860="","",IF(ISERROR(FIND(B860,VLOOKUP(A860,A1159:C$1199,3,FALSE))),CONCATENATE(B860,"; ",IFERROR(VLOOKUP(A860,A1159:C$1199,3,FALSE),"")),VLOOKUP(A860,A1159:C$1199,3,FALSE)))</f>
        <v/>
      </c>
    </row>
    <row r="861" spans="1:3" x14ac:dyDescent="0.2">
      <c r="A861" s="5" t="e">
        <f ca="1">'Health Products &amp; Equipment'!B361</f>
        <v>#VALUE!</v>
      </c>
      <c r="B861" s="5" t="str">
        <f>IF('Health Products &amp; Equipment'!M361&lt;&gt;"",'Health Products &amp; Equipment'!M361,"")</f>
        <v/>
      </c>
      <c r="C861" s="5" t="str">
        <f>IF(B861="","",IF(ISERROR(FIND(B861,VLOOKUP(A861,A1160:C$1199,3,FALSE))),CONCATENATE(B861,"; ",IFERROR(VLOOKUP(A861,A1160:C$1199,3,FALSE),"")),VLOOKUP(A861,A1160:C$1199,3,FALSE)))</f>
        <v/>
      </c>
    </row>
    <row r="862" spans="1:3" x14ac:dyDescent="0.2">
      <c r="A862" s="5" t="e">
        <f ca="1">'Health Products &amp; Equipment'!B362</f>
        <v>#VALUE!</v>
      </c>
      <c r="B862" s="5" t="str">
        <f>IF('Health Products &amp; Equipment'!M362&lt;&gt;"",'Health Products &amp; Equipment'!M362,"")</f>
        <v/>
      </c>
      <c r="C862" s="5" t="str">
        <f>IF(B862="","",IF(ISERROR(FIND(B862,VLOOKUP(A862,A1161:C$1199,3,FALSE))),CONCATENATE(B862,"; ",IFERROR(VLOOKUP(A862,A1161:C$1199,3,FALSE),"")),VLOOKUP(A862,A1161:C$1199,3,FALSE)))</f>
        <v/>
      </c>
    </row>
    <row r="863" spans="1:3" x14ac:dyDescent="0.2">
      <c r="A863" s="5" t="e">
        <f ca="1">'Health Products &amp; Equipment'!B363</f>
        <v>#VALUE!</v>
      </c>
      <c r="B863" s="5" t="str">
        <f>IF('Health Products &amp; Equipment'!M363&lt;&gt;"",'Health Products &amp; Equipment'!M363,"")</f>
        <v/>
      </c>
      <c r="C863" s="5" t="str">
        <f>IF(B863="","",IF(ISERROR(FIND(B863,VLOOKUP(A863,A1162:C$1199,3,FALSE))),CONCATENATE(B863,"; ",IFERROR(VLOOKUP(A863,A1162:C$1199,3,FALSE),"")),VLOOKUP(A863,A1162:C$1199,3,FALSE)))</f>
        <v/>
      </c>
    </row>
    <row r="864" spans="1:3" x14ac:dyDescent="0.2">
      <c r="A864" s="5" t="e">
        <f ca="1">'Health Products &amp; Equipment'!B364</f>
        <v>#VALUE!</v>
      </c>
      <c r="B864" s="5" t="str">
        <f>IF('Health Products &amp; Equipment'!M364&lt;&gt;"",'Health Products &amp; Equipment'!M364,"")</f>
        <v/>
      </c>
      <c r="C864" s="5" t="str">
        <f>IF(B864="","",IF(ISERROR(FIND(B864,VLOOKUP(A864,A1163:C$1199,3,FALSE))),CONCATENATE(B864,"; ",IFERROR(VLOOKUP(A864,A1163:C$1199,3,FALSE),"")),VLOOKUP(A864,A1163:C$1199,3,FALSE)))</f>
        <v/>
      </c>
    </row>
    <row r="865" spans="1:3" x14ac:dyDescent="0.2">
      <c r="A865" s="5" t="e">
        <f ca="1">'Health Products &amp; Equipment'!B365</f>
        <v>#VALUE!</v>
      </c>
      <c r="B865" s="5" t="str">
        <f>IF('Health Products &amp; Equipment'!M365&lt;&gt;"",'Health Products &amp; Equipment'!M365,"")</f>
        <v/>
      </c>
      <c r="C865" s="5" t="str">
        <f>IF(B865="","",IF(ISERROR(FIND(B865,VLOOKUP(A865,A1164:C$1199,3,FALSE))),CONCATENATE(B865,"; ",IFERROR(VLOOKUP(A865,A1164:C$1199,3,FALSE),"")),VLOOKUP(A865,A1164:C$1199,3,FALSE)))</f>
        <v/>
      </c>
    </row>
    <row r="866" spans="1:3" x14ac:dyDescent="0.2">
      <c r="A866" s="5" t="e">
        <f ca="1">'Health Products &amp; Equipment'!B366</f>
        <v>#VALUE!</v>
      </c>
      <c r="B866" s="5" t="str">
        <f>IF('Health Products &amp; Equipment'!M366&lt;&gt;"",'Health Products &amp; Equipment'!M366,"")</f>
        <v/>
      </c>
      <c r="C866" s="5" t="str">
        <f>IF(B866="","",IF(ISERROR(FIND(B866,VLOOKUP(A866,A1165:C$1199,3,FALSE))),CONCATENATE(B866,"; ",IFERROR(VLOOKUP(A866,A1165:C$1199,3,FALSE),"")),VLOOKUP(A866,A1165:C$1199,3,FALSE)))</f>
        <v/>
      </c>
    </row>
    <row r="867" spans="1:3" x14ac:dyDescent="0.2">
      <c r="A867" s="5" t="e">
        <f ca="1">'Health Products &amp; Equipment'!B367</f>
        <v>#VALUE!</v>
      </c>
      <c r="B867" s="5" t="str">
        <f>IF('Health Products &amp; Equipment'!M367&lt;&gt;"",'Health Products &amp; Equipment'!M367,"")</f>
        <v/>
      </c>
      <c r="C867" s="5" t="str">
        <f>IF(B867="","",IF(ISERROR(FIND(B867,VLOOKUP(A867,A1166:C$1199,3,FALSE))),CONCATENATE(B867,"; ",IFERROR(VLOOKUP(A867,A1166:C$1199,3,FALSE),"")),VLOOKUP(A867,A1166:C$1199,3,FALSE)))</f>
        <v/>
      </c>
    </row>
    <row r="868" spans="1:3" x14ac:dyDescent="0.2">
      <c r="A868" s="5" t="e">
        <f ca="1">'Health Products &amp; Equipment'!B368</f>
        <v>#VALUE!</v>
      </c>
      <c r="B868" s="5" t="str">
        <f>IF('Health Products &amp; Equipment'!M368&lt;&gt;"",'Health Products &amp; Equipment'!M368,"")</f>
        <v/>
      </c>
      <c r="C868" s="5" t="str">
        <f>IF(B868="","",IF(ISERROR(FIND(B868,VLOOKUP(A868,A1167:C$1199,3,FALSE))),CONCATENATE(B868,"; ",IFERROR(VLOOKUP(A868,A1167:C$1199,3,FALSE),"")),VLOOKUP(A868,A1167:C$1199,3,FALSE)))</f>
        <v/>
      </c>
    </row>
    <row r="869" spans="1:3" x14ac:dyDescent="0.2">
      <c r="A869" s="5" t="e">
        <f ca="1">'Health Products &amp; Equipment'!B369</f>
        <v>#VALUE!</v>
      </c>
      <c r="B869" s="5" t="str">
        <f>IF('Health Products &amp; Equipment'!M369&lt;&gt;"",'Health Products &amp; Equipment'!M369,"")</f>
        <v/>
      </c>
      <c r="C869" s="5" t="str">
        <f>IF(B869="","",IF(ISERROR(FIND(B869,VLOOKUP(A869,A1168:C$1199,3,FALSE))),CONCATENATE(B869,"; ",IFERROR(VLOOKUP(A869,A1168:C$1199,3,FALSE),"")),VLOOKUP(A869,A1168:C$1199,3,FALSE)))</f>
        <v/>
      </c>
    </row>
    <row r="870" spans="1:3" x14ac:dyDescent="0.2">
      <c r="A870" s="5" t="e">
        <f ca="1">'Health Products &amp; Equipment'!B370</f>
        <v>#VALUE!</v>
      </c>
      <c r="B870" s="5" t="str">
        <f>IF('Health Products &amp; Equipment'!M370&lt;&gt;"",'Health Products &amp; Equipment'!M370,"")</f>
        <v/>
      </c>
      <c r="C870" s="5" t="str">
        <f>IF(B870="","",IF(ISERROR(FIND(B870,VLOOKUP(A870,A1169:C$1199,3,FALSE))),CONCATENATE(B870,"; ",IFERROR(VLOOKUP(A870,A1169:C$1199,3,FALSE),"")),VLOOKUP(A870,A1169:C$1199,3,FALSE)))</f>
        <v/>
      </c>
    </row>
    <row r="871" spans="1:3" x14ac:dyDescent="0.2">
      <c r="A871" s="5" t="e">
        <f ca="1">'Health Products &amp; Equipment'!B371</f>
        <v>#VALUE!</v>
      </c>
      <c r="B871" s="5" t="str">
        <f>IF('Health Products &amp; Equipment'!M371&lt;&gt;"",'Health Products &amp; Equipment'!M371,"")</f>
        <v/>
      </c>
      <c r="C871" s="5" t="str">
        <f>IF(B871="","",IF(ISERROR(FIND(B871,VLOOKUP(A871,A1170:C$1199,3,FALSE))),CONCATENATE(B871,"; ",IFERROR(VLOOKUP(A871,A1170:C$1199,3,FALSE),"")),VLOOKUP(A871,A1170:C$1199,3,FALSE)))</f>
        <v/>
      </c>
    </row>
    <row r="872" spans="1:3" x14ac:dyDescent="0.2">
      <c r="A872" s="5" t="e">
        <f ca="1">'Health Products &amp; Equipment'!B372</f>
        <v>#VALUE!</v>
      </c>
      <c r="B872" s="5" t="str">
        <f>IF('Health Products &amp; Equipment'!M372&lt;&gt;"",'Health Products &amp; Equipment'!M372,"")</f>
        <v/>
      </c>
      <c r="C872" s="5" t="str">
        <f>IF(B872="","",IF(ISERROR(FIND(B872,VLOOKUP(A872,A1171:C$1199,3,FALSE))),CONCATENATE(B872,"; ",IFERROR(VLOOKUP(A872,A1171:C$1199,3,FALSE),"")),VLOOKUP(A872,A1171:C$1199,3,FALSE)))</f>
        <v/>
      </c>
    </row>
    <row r="873" spans="1:3" x14ac:dyDescent="0.2">
      <c r="A873" s="5" t="e">
        <f ca="1">'Health Products &amp; Equipment'!B373</f>
        <v>#VALUE!</v>
      </c>
      <c r="B873" s="5" t="str">
        <f>IF('Health Products &amp; Equipment'!M373&lt;&gt;"",'Health Products &amp; Equipment'!M373,"")</f>
        <v/>
      </c>
      <c r="C873" s="5" t="str">
        <f>IF(B873="","",IF(ISERROR(FIND(B873,VLOOKUP(A873,A1172:C$1199,3,FALSE))),CONCATENATE(B873,"; ",IFERROR(VLOOKUP(A873,A1172:C$1199,3,FALSE),"")),VLOOKUP(A873,A1172:C$1199,3,FALSE)))</f>
        <v/>
      </c>
    </row>
    <row r="874" spans="1:3" x14ac:dyDescent="0.2">
      <c r="A874" s="5" t="e">
        <f ca="1">'Health Products &amp; Equipment'!B374</f>
        <v>#VALUE!</v>
      </c>
      <c r="B874" s="5" t="str">
        <f>IF('Health Products &amp; Equipment'!M374&lt;&gt;"",'Health Products &amp; Equipment'!M374,"")</f>
        <v/>
      </c>
      <c r="C874" s="5" t="str">
        <f>IF(B874="","",IF(ISERROR(FIND(B874,VLOOKUP(A874,A1173:C$1199,3,FALSE))),CONCATENATE(B874,"; ",IFERROR(VLOOKUP(A874,A1173:C$1199,3,FALSE),"")),VLOOKUP(A874,A1173:C$1199,3,FALSE)))</f>
        <v/>
      </c>
    </row>
    <row r="875" spans="1:3" x14ac:dyDescent="0.2">
      <c r="A875" s="5" t="e">
        <f ca="1">'Health Products &amp; Equipment'!B375</f>
        <v>#VALUE!</v>
      </c>
      <c r="B875" s="5" t="str">
        <f>IF('Health Products &amp; Equipment'!M375&lt;&gt;"",'Health Products &amp; Equipment'!M375,"")</f>
        <v/>
      </c>
      <c r="C875" s="5" t="str">
        <f>IF(B875="","",IF(ISERROR(FIND(B875,VLOOKUP(A875,A1174:C$1199,3,FALSE))),CONCATENATE(B875,"; ",IFERROR(VLOOKUP(A875,A1174:C$1199,3,FALSE),"")),VLOOKUP(A875,A1174:C$1199,3,FALSE)))</f>
        <v/>
      </c>
    </row>
    <row r="876" spans="1:3" x14ac:dyDescent="0.2">
      <c r="A876" s="5" t="e">
        <f ca="1">'Health Products &amp; Equipment'!B376</f>
        <v>#VALUE!</v>
      </c>
      <c r="B876" s="5" t="str">
        <f>IF('Health Products &amp; Equipment'!M376&lt;&gt;"",'Health Products &amp; Equipment'!M376,"")</f>
        <v/>
      </c>
      <c r="C876" s="5" t="str">
        <f>IF(B876="","",IF(ISERROR(FIND(B876,VLOOKUP(A876,A1175:C$1199,3,FALSE))),CONCATENATE(B876,"; ",IFERROR(VLOOKUP(A876,A1175:C$1199,3,FALSE),"")),VLOOKUP(A876,A1175:C$1199,3,FALSE)))</f>
        <v/>
      </c>
    </row>
    <row r="877" spans="1:3" x14ac:dyDescent="0.2">
      <c r="A877" s="5" t="e">
        <f ca="1">'Health Products &amp; Equipment'!B377</f>
        <v>#VALUE!</v>
      </c>
      <c r="B877" s="5" t="str">
        <f>IF('Health Products &amp; Equipment'!M377&lt;&gt;"",'Health Products &amp; Equipment'!M377,"")</f>
        <v/>
      </c>
      <c r="C877" s="5" t="str">
        <f>IF(B877="","",IF(ISERROR(FIND(B877,VLOOKUP(A877,A1176:C$1199,3,FALSE))),CONCATENATE(B877,"; ",IFERROR(VLOOKUP(A877,A1176:C$1199,3,FALSE),"")),VLOOKUP(A877,A1176:C$1199,3,FALSE)))</f>
        <v/>
      </c>
    </row>
    <row r="878" spans="1:3" x14ac:dyDescent="0.2">
      <c r="A878" s="5" t="e">
        <f ca="1">'Health Products &amp; Equipment'!B378</f>
        <v>#VALUE!</v>
      </c>
      <c r="B878" s="5" t="str">
        <f>IF('Health Products &amp; Equipment'!M378&lt;&gt;"",'Health Products &amp; Equipment'!M378,"")</f>
        <v/>
      </c>
      <c r="C878" s="5" t="str">
        <f>IF(B878="","",IF(ISERROR(FIND(B878,VLOOKUP(A878,A1177:C$1199,3,FALSE))),CONCATENATE(B878,"; ",IFERROR(VLOOKUP(A878,A1177:C$1199,3,FALSE),"")),VLOOKUP(A878,A1177:C$1199,3,FALSE)))</f>
        <v/>
      </c>
    </row>
    <row r="879" spans="1:3" x14ac:dyDescent="0.2">
      <c r="A879" s="5" t="e">
        <f ca="1">'Health Products &amp; Equipment'!B379</f>
        <v>#VALUE!</v>
      </c>
      <c r="B879" s="5" t="str">
        <f>IF('Health Products &amp; Equipment'!M379&lt;&gt;"",'Health Products &amp; Equipment'!M379,"")</f>
        <v/>
      </c>
      <c r="C879" s="5" t="str">
        <f>IF(B879="","",IF(ISERROR(FIND(B879,VLOOKUP(A879,A1178:C$1199,3,FALSE))),CONCATENATE(B879,"; ",IFERROR(VLOOKUP(A879,A1178:C$1199,3,FALSE),"")),VLOOKUP(A879,A1178:C$1199,3,FALSE)))</f>
        <v/>
      </c>
    </row>
    <row r="880" spans="1:3" x14ac:dyDescent="0.2">
      <c r="A880" s="5" t="e">
        <f ca="1">'Health Products &amp; Equipment'!B380</f>
        <v>#VALUE!</v>
      </c>
      <c r="B880" s="5" t="str">
        <f>IF('Health Products &amp; Equipment'!M380&lt;&gt;"",'Health Products &amp; Equipment'!M380,"")</f>
        <v/>
      </c>
      <c r="C880" s="5" t="str">
        <f>IF(B880="","",IF(ISERROR(FIND(B880,VLOOKUP(A880,A1179:C$1199,3,FALSE))),CONCATENATE(B880,"; ",IFERROR(VLOOKUP(A880,A1179:C$1199,3,FALSE),"")),VLOOKUP(A880,A1179:C$1199,3,FALSE)))</f>
        <v/>
      </c>
    </row>
    <row r="881" spans="1:3" x14ac:dyDescent="0.2">
      <c r="A881" s="5" t="e">
        <f ca="1">'Health Products &amp; Equipment'!B381</f>
        <v>#VALUE!</v>
      </c>
      <c r="B881" s="5" t="str">
        <f>IF('Health Products &amp; Equipment'!M381&lt;&gt;"",'Health Products &amp; Equipment'!M381,"")</f>
        <v/>
      </c>
      <c r="C881" s="5" t="str">
        <f>IF(B881="","",IF(ISERROR(FIND(B881,VLOOKUP(A881,A1180:C$1199,3,FALSE))),CONCATENATE(B881,"; ",IFERROR(VLOOKUP(A881,A1180:C$1199,3,FALSE),"")),VLOOKUP(A881,A1180:C$1199,3,FALSE)))</f>
        <v/>
      </c>
    </row>
    <row r="882" spans="1:3" x14ac:dyDescent="0.2">
      <c r="A882" s="5" t="e">
        <f ca="1">'Health Products &amp; Equipment'!B382</f>
        <v>#VALUE!</v>
      </c>
      <c r="B882" s="5" t="str">
        <f>IF('Health Products &amp; Equipment'!M382&lt;&gt;"",'Health Products &amp; Equipment'!M382,"")</f>
        <v/>
      </c>
      <c r="C882" s="5" t="str">
        <f>IF(B882="","",IF(ISERROR(FIND(B882,VLOOKUP(A882,A1181:C$1199,3,FALSE))),CONCATENATE(B882,"; ",IFERROR(VLOOKUP(A882,A1181:C$1199,3,FALSE),"")),VLOOKUP(A882,A1181:C$1199,3,FALSE)))</f>
        <v/>
      </c>
    </row>
    <row r="883" spans="1:3" x14ac:dyDescent="0.2">
      <c r="A883" s="5" t="e">
        <f ca="1">'Health Products &amp; Equipment'!B383</f>
        <v>#VALUE!</v>
      </c>
      <c r="B883" s="5" t="str">
        <f>IF('Health Products &amp; Equipment'!M383&lt;&gt;"",'Health Products &amp; Equipment'!M383,"")</f>
        <v/>
      </c>
      <c r="C883" s="5" t="str">
        <f>IF(B883="","",IF(ISERROR(FIND(B883,VLOOKUP(A883,A1182:C$1199,3,FALSE))),CONCATENATE(B883,"; ",IFERROR(VLOOKUP(A883,A1182:C$1199,3,FALSE),"")),VLOOKUP(A883,A1182:C$1199,3,FALSE)))</f>
        <v/>
      </c>
    </row>
    <row r="884" spans="1:3" x14ac:dyDescent="0.2">
      <c r="A884" s="5" t="e">
        <f ca="1">'Health Products &amp; Equipment'!B384</f>
        <v>#VALUE!</v>
      </c>
      <c r="B884" s="5" t="str">
        <f>IF('Health Products &amp; Equipment'!M384&lt;&gt;"",'Health Products &amp; Equipment'!M384,"")</f>
        <v/>
      </c>
      <c r="C884" s="5" t="str">
        <f>IF(B884="","",IF(ISERROR(FIND(B884,VLOOKUP(A884,A1183:C$1199,3,FALSE))),CONCATENATE(B884,"; ",IFERROR(VLOOKUP(A884,A1183:C$1199,3,FALSE),"")),VLOOKUP(A884,A1183:C$1199,3,FALSE)))</f>
        <v/>
      </c>
    </row>
    <row r="885" spans="1:3" x14ac:dyDescent="0.2">
      <c r="A885" s="5" t="e">
        <f ca="1">'Health Products &amp; Equipment'!B385</f>
        <v>#VALUE!</v>
      </c>
      <c r="B885" s="5" t="str">
        <f>IF('Health Products &amp; Equipment'!M385&lt;&gt;"",'Health Products &amp; Equipment'!M385,"")</f>
        <v/>
      </c>
      <c r="C885" s="5" t="str">
        <f>IF(B885="","",IF(ISERROR(FIND(B885,VLOOKUP(A885,A1184:C$1199,3,FALSE))),CONCATENATE(B885,"; ",IFERROR(VLOOKUP(A885,A1184:C$1199,3,FALSE),"")),VLOOKUP(A885,A1184:C$1199,3,FALSE)))</f>
        <v/>
      </c>
    </row>
    <row r="886" spans="1:3" x14ac:dyDescent="0.2">
      <c r="A886" s="5" t="e">
        <f ca="1">'Health Products &amp; Equipment'!B386</f>
        <v>#VALUE!</v>
      </c>
      <c r="B886" s="5" t="str">
        <f>IF('Health Products &amp; Equipment'!M386&lt;&gt;"",'Health Products &amp; Equipment'!M386,"")</f>
        <v/>
      </c>
      <c r="C886" s="5" t="str">
        <f>IF(B886="","",IF(ISERROR(FIND(B886,VLOOKUP(A886,A1185:C$1199,3,FALSE))),CONCATENATE(B886,"; ",IFERROR(VLOOKUP(A886,A1185:C$1199,3,FALSE),"")),VLOOKUP(A886,A1185:C$1199,3,FALSE)))</f>
        <v/>
      </c>
    </row>
    <row r="887" spans="1:3" x14ac:dyDescent="0.2">
      <c r="A887" s="5" t="e">
        <f ca="1">'Health Products &amp; Equipment'!B387</f>
        <v>#VALUE!</v>
      </c>
      <c r="B887" s="5" t="str">
        <f>IF('Health Products &amp; Equipment'!M387&lt;&gt;"",'Health Products &amp; Equipment'!M387,"")</f>
        <v/>
      </c>
      <c r="C887" s="5" t="str">
        <f>IF(B887="","",IF(ISERROR(FIND(B887,VLOOKUP(A887,A1186:C$1199,3,FALSE))),CONCATENATE(B887,"; ",IFERROR(VLOOKUP(A887,A1186:C$1199,3,FALSE),"")),VLOOKUP(A887,A1186:C$1199,3,FALSE)))</f>
        <v/>
      </c>
    </row>
    <row r="888" spans="1:3" x14ac:dyDescent="0.2">
      <c r="A888" s="5" t="e">
        <f ca="1">'Health Products &amp; Equipment'!B388</f>
        <v>#VALUE!</v>
      </c>
      <c r="B888" s="5" t="str">
        <f>IF('Health Products &amp; Equipment'!M388&lt;&gt;"",'Health Products &amp; Equipment'!M388,"")</f>
        <v/>
      </c>
      <c r="C888" s="5" t="str">
        <f>IF(B888="","",IF(ISERROR(FIND(B888,VLOOKUP(A888,A1187:C$1199,3,FALSE))),CONCATENATE(B888,"; ",IFERROR(VLOOKUP(A888,A1187:C$1199,3,FALSE),"")),VLOOKUP(A888,A1187:C$1199,3,FALSE)))</f>
        <v/>
      </c>
    </row>
    <row r="889" spans="1:3" x14ac:dyDescent="0.2">
      <c r="A889" s="5" t="e">
        <f ca="1">'Health Products &amp; Equipment'!B389</f>
        <v>#VALUE!</v>
      </c>
      <c r="B889" s="5" t="str">
        <f>IF('Health Products &amp; Equipment'!M389&lt;&gt;"",'Health Products &amp; Equipment'!M389,"")</f>
        <v/>
      </c>
      <c r="C889" s="5" t="str">
        <f>IF(B889="","",IF(ISERROR(FIND(B889,VLOOKUP(A889,A1188:C$1199,3,FALSE))),CONCATENATE(B889,"; ",IFERROR(VLOOKUP(A889,A1188:C$1199,3,FALSE),"")),VLOOKUP(A889,A1188:C$1199,3,FALSE)))</f>
        <v/>
      </c>
    </row>
    <row r="890" spans="1:3" x14ac:dyDescent="0.2">
      <c r="A890" s="5" t="e">
        <f ca="1">'Health Products &amp; Equipment'!B390</f>
        <v>#VALUE!</v>
      </c>
      <c r="B890" s="5" t="str">
        <f>IF('Health Products &amp; Equipment'!M390&lt;&gt;"",'Health Products &amp; Equipment'!M390,"")</f>
        <v/>
      </c>
      <c r="C890" s="5" t="str">
        <f>IF(B890="","",IF(ISERROR(FIND(B890,VLOOKUP(A890,A1189:C$1199,3,FALSE))),CONCATENATE(B890,"; ",IFERROR(VLOOKUP(A890,A1189:C$1199,3,FALSE),"")),VLOOKUP(A890,A1189:C$1199,3,FALSE)))</f>
        <v/>
      </c>
    </row>
    <row r="891" spans="1:3" x14ac:dyDescent="0.2">
      <c r="A891" s="5" t="e">
        <f ca="1">'Health Products &amp; Equipment'!B391</f>
        <v>#VALUE!</v>
      </c>
      <c r="B891" s="5" t="str">
        <f>IF('Health Products &amp; Equipment'!M391&lt;&gt;"",'Health Products &amp; Equipment'!M391,"")</f>
        <v/>
      </c>
      <c r="C891" s="5" t="str">
        <f>IF(B891="","",IF(ISERROR(FIND(B891,VLOOKUP(A891,A1190:C$1199,3,FALSE))),CONCATENATE(B891,"; ",IFERROR(VLOOKUP(A891,A1190:C$1199,3,FALSE),"")),VLOOKUP(A891,A1190:C$1199,3,FALSE)))</f>
        <v/>
      </c>
    </row>
    <row r="892" spans="1:3" x14ac:dyDescent="0.2">
      <c r="A892" s="5" t="e">
        <f ca="1">'Health Products &amp; Equipment'!B392</f>
        <v>#VALUE!</v>
      </c>
      <c r="B892" s="5" t="str">
        <f>IF('Health Products &amp; Equipment'!M392&lt;&gt;"",'Health Products &amp; Equipment'!M392,"")</f>
        <v/>
      </c>
      <c r="C892" s="5" t="str">
        <f>IF(B892="","",IF(ISERROR(FIND(B892,VLOOKUP(A892,A1191:C$1199,3,FALSE))),CONCATENATE(B892,"; ",IFERROR(VLOOKUP(A892,A1191:C$1199,3,FALSE),"")),VLOOKUP(A892,A1191:C$1199,3,FALSE)))</f>
        <v/>
      </c>
    </row>
    <row r="893" spans="1:3" x14ac:dyDescent="0.2">
      <c r="A893" s="5" t="e">
        <f ca="1">'Health Products &amp; Equipment'!B393</f>
        <v>#VALUE!</v>
      </c>
      <c r="B893" s="5" t="str">
        <f>IF('Health Products &amp; Equipment'!M393&lt;&gt;"",'Health Products &amp; Equipment'!M393,"")</f>
        <v/>
      </c>
      <c r="C893" s="5" t="str">
        <f>IF(B893="","",IF(ISERROR(FIND(B893,VLOOKUP(A893,A1192:C$1199,3,FALSE))),CONCATENATE(B893,"; ",IFERROR(VLOOKUP(A893,A1192:C$1199,3,FALSE),"")),VLOOKUP(A893,A1192:C$1199,3,FALSE)))</f>
        <v/>
      </c>
    </row>
    <row r="894" spans="1:3" x14ac:dyDescent="0.2">
      <c r="A894" s="5" t="e">
        <f ca="1">'Health Products &amp; Equipment'!B394</f>
        <v>#VALUE!</v>
      </c>
      <c r="B894" s="5" t="str">
        <f>IF('Health Products &amp; Equipment'!M394&lt;&gt;"",'Health Products &amp; Equipment'!M394,"")</f>
        <v/>
      </c>
      <c r="C894" s="5" t="str">
        <f>IF(B894="","",IF(ISERROR(FIND(B894,VLOOKUP(A894,A1193:C$1199,3,FALSE))),CONCATENATE(B894,"; ",IFERROR(VLOOKUP(A894,A1193:C$1199,3,FALSE),"")),VLOOKUP(A894,A1193:C$1199,3,FALSE)))</f>
        <v/>
      </c>
    </row>
    <row r="895" spans="1:3" x14ac:dyDescent="0.2">
      <c r="A895" s="5" t="e">
        <f ca="1">'Health Products &amp; Equipment'!B395</f>
        <v>#VALUE!</v>
      </c>
      <c r="B895" s="5" t="str">
        <f>IF('Health Products &amp; Equipment'!M395&lt;&gt;"",'Health Products &amp; Equipment'!M395,"")</f>
        <v/>
      </c>
      <c r="C895" s="5" t="str">
        <f>IF(B895="","",IF(ISERROR(FIND(B895,VLOOKUP(A895,A1194:C$1199,3,FALSE))),CONCATENATE(B895,"; ",IFERROR(VLOOKUP(A895,A1194:C$1199,3,FALSE),"")),VLOOKUP(A895,A1194:C$1199,3,FALSE)))</f>
        <v/>
      </c>
    </row>
    <row r="896" spans="1:3" x14ac:dyDescent="0.2">
      <c r="A896" s="5" t="e">
        <f ca="1">'Health Products &amp; Equipment'!B396</f>
        <v>#VALUE!</v>
      </c>
      <c r="B896" s="5" t="str">
        <f>IF('Health Products &amp; Equipment'!M396&lt;&gt;"",'Health Products &amp; Equipment'!M396,"")</f>
        <v/>
      </c>
      <c r="C896" s="5" t="str">
        <f>IF(B896="","",IF(ISERROR(FIND(B896,VLOOKUP(A896,A1195:C$1199,3,FALSE))),CONCATENATE(B896,"; ",IFERROR(VLOOKUP(A896,A1195:C$1199,3,FALSE),"")),VLOOKUP(A896,A1195:C$1199,3,FALSE)))</f>
        <v/>
      </c>
    </row>
    <row r="897" spans="1:3" x14ac:dyDescent="0.2">
      <c r="A897" s="5" t="e">
        <f ca="1">'Health Products &amp; Equipment'!B397</f>
        <v>#VALUE!</v>
      </c>
      <c r="B897" s="5" t="str">
        <f>IF('Health Products &amp; Equipment'!M397&lt;&gt;"",'Health Products &amp; Equipment'!M397,"")</f>
        <v/>
      </c>
      <c r="C897" s="5" t="str">
        <f>IF(B897="","",IF(ISERROR(FIND(B897,VLOOKUP(A897,A1196:C$1199,3,FALSE))),CONCATENATE(B897,"; ",IFERROR(VLOOKUP(A897,A1196:C$1199,3,FALSE),"")),VLOOKUP(A897,A1196:C$1199,3,FALSE)))</f>
        <v/>
      </c>
    </row>
    <row r="898" spans="1:3" x14ac:dyDescent="0.2">
      <c r="A898" s="5" t="e">
        <f ca="1">'Health Products &amp; Equipment'!B398</f>
        <v>#VALUE!</v>
      </c>
      <c r="B898" s="5" t="str">
        <f>IF('Health Products &amp; Equipment'!M398&lt;&gt;"",'Health Products &amp; Equipment'!M398,"")</f>
        <v/>
      </c>
      <c r="C898" s="5" t="str">
        <f>IF(B898="","",IF(ISERROR(FIND(B898,VLOOKUP(A898,A1197:C$1199,3,FALSE))),CONCATENATE(B898,"; ",IFERROR(VLOOKUP(A898,A1197:C$1199,3,FALSE),"")),VLOOKUP(A898,A1197:C$1199,3,FALSE)))</f>
        <v/>
      </c>
    </row>
    <row r="899" spans="1:3" x14ac:dyDescent="0.2">
      <c r="A899" s="5" t="e">
        <f ca="1">'Health Products &amp; Equipment'!B399</f>
        <v>#VALUE!</v>
      </c>
      <c r="B899" s="5" t="str">
        <f>IF('Health Products &amp; Equipment'!M399&lt;&gt;"",'Health Products &amp; Equipment'!M399,"")</f>
        <v/>
      </c>
      <c r="C899" s="5" t="str">
        <f>IF(B899="","",IF(ISERROR(FIND(B899,VLOOKUP(A899,A1198:C$1199,3,FALSE))),CONCATENATE(B899,"; ",IFERROR(VLOOKUP(A899,A1198:C$1199,3,FALSE),"")),VLOOKUP(A899,A1198:C$1199,3,FALSE)))</f>
        <v/>
      </c>
    </row>
    <row r="900" spans="1:3" x14ac:dyDescent="0.2">
      <c r="A900" s="5" t="e">
        <f ca="1">'Health Products &amp; Equipment'!B400</f>
        <v>#VALUE!</v>
      </c>
      <c r="B900" s="5" t="str">
        <f>IF('Health Products &amp; Equipment'!M400&lt;&gt;"",'Health Products &amp; Equipment'!M400,"")</f>
        <v/>
      </c>
      <c r="C900" s="5" t="str">
        <f>IF(B900="","",IF(ISERROR(FIND(B900,VLOOKUP(A900,A1199:C$1199,3,FALSE))),CONCATENATE(B900,"; ",IFERROR(VLOOKUP(A900,A1199:C$1199,3,FALSE),"")),VLOOKUP(A900,A1199:C$1199,3,FALSE)))</f>
        <v/>
      </c>
    </row>
    <row r="901" spans="1:3" x14ac:dyDescent="0.2">
      <c r="A901" s="5" t="e">
        <f ca="1">'Health Products &amp; Equipment'!B401</f>
        <v>#VALUE!</v>
      </c>
      <c r="B901" s="5" t="str">
        <f>IF('Health Products &amp; Equipment'!M401&lt;&gt;"",'Health Products &amp; Equipment'!M401,"")</f>
        <v/>
      </c>
      <c r="C901" s="5" t="str">
        <f>IF(B901="","",IF(ISERROR(FIND(B901,VLOOKUP(A901,A$1199:C1200,3,FALSE))),CONCATENATE(B901,"; ",IFERROR(VLOOKUP(A901,A$1199:C1200,3,FALSE),"")),VLOOKUP(A901,A$1199:C1200,3,FALSE)))</f>
        <v/>
      </c>
    </row>
    <row r="902" spans="1:3" x14ac:dyDescent="0.2">
      <c r="A902" s="5" t="e">
        <f ca="1">'Health Products &amp; Equipment'!B402</f>
        <v>#VALUE!</v>
      </c>
      <c r="B902" s="5" t="str">
        <f>IF('Health Products &amp; Equipment'!M402&lt;&gt;"",'Health Products &amp; Equipment'!M402,"")</f>
        <v/>
      </c>
      <c r="C902" s="5" t="str">
        <f>IF(B902="","",IF(ISERROR(FIND(B902,VLOOKUP(A902,A$1199:C1201,3,FALSE))),CONCATENATE(B902,"; ",IFERROR(VLOOKUP(A902,A$1199:C1201,3,FALSE),"")),VLOOKUP(A902,A$1199:C1201,3,FALSE)))</f>
        <v/>
      </c>
    </row>
    <row r="903" spans="1:3" x14ac:dyDescent="0.2">
      <c r="A903" s="5" t="e">
        <f ca="1">'Health Products &amp; Equipment'!B403</f>
        <v>#VALUE!</v>
      </c>
      <c r="B903" s="5" t="str">
        <f>IF('Health Products &amp; Equipment'!M403&lt;&gt;"",'Health Products &amp; Equipment'!M403,"")</f>
        <v/>
      </c>
      <c r="C903" s="5" t="str">
        <f>IF(B903="","",IF(ISERROR(FIND(B903,VLOOKUP(A903,A$1199:C1202,3,FALSE))),CONCATENATE(B903,"; ",IFERROR(VLOOKUP(A903,A$1199:C1202,3,FALSE),"")),VLOOKUP(A903,A$1199:C1202,3,FALSE)))</f>
        <v/>
      </c>
    </row>
    <row r="904" spans="1:3" x14ac:dyDescent="0.2">
      <c r="A904" s="5" t="e">
        <f ca="1">'Health Products &amp; Equipment'!B404</f>
        <v>#VALUE!</v>
      </c>
      <c r="B904" s="5" t="str">
        <f>IF('Health Products &amp; Equipment'!M404&lt;&gt;"",'Health Products &amp; Equipment'!M404,"")</f>
        <v/>
      </c>
      <c r="C904" s="5" t="str">
        <f>IF(B904="","",IF(ISERROR(FIND(B904,VLOOKUP(A904,A$1199:C1203,3,FALSE))),CONCATENATE(B904,"; ",IFERROR(VLOOKUP(A904,A$1199:C1203,3,FALSE),"")),VLOOKUP(A904,A$1199:C1203,3,FALSE)))</f>
        <v/>
      </c>
    </row>
    <row r="905" spans="1:3" x14ac:dyDescent="0.2">
      <c r="A905" s="5" t="e">
        <f ca="1">'Health Products &amp; Equipment'!B405</f>
        <v>#VALUE!</v>
      </c>
      <c r="B905" s="5" t="str">
        <f>IF('Health Products &amp; Equipment'!M405&lt;&gt;"",'Health Products &amp; Equipment'!M405,"")</f>
        <v/>
      </c>
      <c r="C905" s="5" t="str">
        <f>IF(B905="","",IF(ISERROR(FIND(B905,VLOOKUP(A905,A$1199:C1204,3,FALSE))),CONCATENATE(B905,"; ",IFERROR(VLOOKUP(A905,A$1199:C1204,3,FALSE),"")),VLOOKUP(A905,A$1199:C1204,3,FALSE)))</f>
        <v/>
      </c>
    </row>
    <row r="906" spans="1:3" x14ac:dyDescent="0.2">
      <c r="A906" s="5" t="e">
        <f ca="1">'Health Products &amp; Equipment'!B406</f>
        <v>#VALUE!</v>
      </c>
      <c r="B906" s="5" t="str">
        <f>IF('Health Products &amp; Equipment'!M406&lt;&gt;"",'Health Products &amp; Equipment'!M406,"")</f>
        <v/>
      </c>
      <c r="C906" s="5" t="str">
        <f>IF(B906="","",IF(ISERROR(FIND(B906,VLOOKUP(A906,A$1199:C1205,3,FALSE))),CONCATENATE(B906,"; ",IFERROR(VLOOKUP(A906,A$1199:C1205,3,FALSE),"")),VLOOKUP(A906,A$1199:C1205,3,FALSE)))</f>
        <v/>
      </c>
    </row>
    <row r="907" spans="1:3" x14ac:dyDescent="0.2">
      <c r="A907" s="5" t="e">
        <f ca="1">'Health Products &amp; Equipment'!B407</f>
        <v>#VALUE!</v>
      </c>
      <c r="B907" s="5" t="str">
        <f>IF('Health Products &amp; Equipment'!M407&lt;&gt;"",'Health Products &amp; Equipment'!M407,"")</f>
        <v/>
      </c>
      <c r="C907" s="5" t="str">
        <f>IF(B907="","",IF(ISERROR(FIND(B907,VLOOKUP(A907,A$1199:C1206,3,FALSE))),CONCATENATE(B907,"; ",IFERROR(VLOOKUP(A907,A$1199:C1206,3,FALSE),"")),VLOOKUP(A907,A$1199:C1206,3,FALSE)))</f>
        <v/>
      </c>
    </row>
    <row r="908" spans="1:3" x14ac:dyDescent="0.2">
      <c r="A908" s="5" t="e">
        <f ca="1">'Health Products &amp; Equipment'!B408</f>
        <v>#VALUE!</v>
      </c>
      <c r="B908" s="5" t="str">
        <f>IF('Health Products &amp; Equipment'!M408&lt;&gt;"",'Health Products &amp; Equipment'!M408,"")</f>
        <v/>
      </c>
      <c r="C908" s="5" t="str">
        <f>IF(B908="","",IF(ISERROR(FIND(B908,VLOOKUP(A908,A$1199:C1207,3,FALSE))),CONCATENATE(B908,"; ",IFERROR(VLOOKUP(A908,A$1199:C1207,3,FALSE),"")),VLOOKUP(A908,A$1199:C1207,3,FALSE)))</f>
        <v/>
      </c>
    </row>
    <row r="909" spans="1:3" x14ac:dyDescent="0.2">
      <c r="A909" s="5" t="e">
        <f ca="1">'Health Products &amp; Equipment'!B409</f>
        <v>#VALUE!</v>
      </c>
      <c r="B909" s="5" t="str">
        <f>IF('Health Products &amp; Equipment'!M409&lt;&gt;"",'Health Products &amp; Equipment'!M409,"")</f>
        <v/>
      </c>
      <c r="C909" s="5" t="str">
        <f>IF(B909="","",IF(ISERROR(FIND(B909,VLOOKUP(A909,A$1199:C1208,3,FALSE))),CONCATENATE(B909,"; ",IFERROR(VLOOKUP(A909,A$1199:C1208,3,FALSE),"")),VLOOKUP(A909,A$1199:C1208,3,FALSE)))</f>
        <v/>
      </c>
    </row>
    <row r="910" spans="1:3" x14ac:dyDescent="0.2">
      <c r="A910" s="5" t="e">
        <f ca="1">'Health Products &amp; Equipment'!B410</f>
        <v>#VALUE!</v>
      </c>
      <c r="B910" s="5" t="str">
        <f>IF('Health Products &amp; Equipment'!M410&lt;&gt;"",'Health Products &amp; Equipment'!M410,"")</f>
        <v/>
      </c>
      <c r="C910" s="5" t="str">
        <f>IF(B910="","",IF(ISERROR(FIND(B910,VLOOKUP(A910,A$1199:C1209,3,FALSE))),CONCATENATE(B910,"; ",IFERROR(VLOOKUP(A910,A$1199:C1209,3,FALSE),"")),VLOOKUP(A910,A$1199:C1209,3,FALSE)))</f>
        <v/>
      </c>
    </row>
    <row r="911" spans="1:3" x14ac:dyDescent="0.2">
      <c r="A911" s="5" t="e">
        <f ca="1">'Health Products &amp; Equipment'!B411</f>
        <v>#VALUE!</v>
      </c>
      <c r="B911" s="5" t="str">
        <f>IF('Health Products &amp; Equipment'!M411&lt;&gt;"",'Health Products &amp; Equipment'!M411,"")</f>
        <v/>
      </c>
      <c r="C911" s="5" t="str">
        <f>IF(B911="","",IF(ISERROR(FIND(B911,VLOOKUP(A911,A$1199:C1210,3,FALSE))),CONCATENATE(B911,"; ",IFERROR(VLOOKUP(A911,A$1199:C1210,3,FALSE),"")),VLOOKUP(A911,A$1199:C1210,3,FALSE)))</f>
        <v/>
      </c>
    </row>
    <row r="912" spans="1:3" x14ac:dyDescent="0.2">
      <c r="A912" s="5" t="e">
        <f ca="1">'Health Products &amp; Equipment'!B412</f>
        <v>#VALUE!</v>
      </c>
      <c r="B912" s="5" t="str">
        <f>IF('Health Products &amp; Equipment'!M412&lt;&gt;"",'Health Products &amp; Equipment'!M412,"")</f>
        <v/>
      </c>
      <c r="C912" s="5" t="str">
        <f>IF(B912="","",IF(ISERROR(FIND(B912,VLOOKUP(A912,A$1199:C1211,3,FALSE))),CONCATENATE(B912,"; ",IFERROR(VLOOKUP(A912,A$1199:C1211,3,FALSE),"")),VLOOKUP(A912,A$1199:C1211,3,FALSE)))</f>
        <v/>
      </c>
    </row>
    <row r="913" spans="1:3" x14ac:dyDescent="0.2">
      <c r="A913" s="5" t="e">
        <f ca="1">'Health Products &amp; Equipment'!B413</f>
        <v>#VALUE!</v>
      </c>
      <c r="B913" s="5" t="str">
        <f>IF('Health Products &amp; Equipment'!M413&lt;&gt;"",'Health Products &amp; Equipment'!M413,"")</f>
        <v/>
      </c>
      <c r="C913" s="5" t="str">
        <f>IF(B913="","",IF(ISERROR(FIND(B913,VLOOKUP(A913,A$1199:C1212,3,FALSE))),CONCATENATE(B913,"; ",IFERROR(VLOOKUP(A913,A$1199:C1212,3,FALSE),"")),VLOOKUP(A913,A$1199:C1212,3,FALSE)))</f>
        <v/>
      </c>
    </row>
    <row r="914" spans="1:3" x14ac:dyDescent="0.2">
      <c r="A914" s="5" t="e">
        <f ca="1">'Health Products &amp; Equipment'!B414</f>
        <v>#VALUE!</v>
      </c>
      <c r="B914" s="5" t="str">
        <f>IF('Health Products &amp; Equipment'!M414&lt;&gt;"",'Health Products &amp; Equipment'!M414,"")</f>
        <v/>
      </c>
      <c r="C914" s="5" t="str">
        <f>IF(B914="","",IF(ISERROR(FIND(B914,VLOOKUP(A914,A$1199:C1213,3,FALSE))),CONCATENATE(B914,"; ",IFERROR(VLOOKUP(A914,A$1199:C1213,3,FALSE),"")),VLOOKUP(A914,A$1199:C1213,3,FALSE)))</f>
        <v/>
      </c>
    </row>
    <row r="915" spans="1:3" x14ac:dyDescent="0.2">
      <c r="A915" s="5" t="e">
        <f ca="1">'Health Products &amp; Equipment'!B415</f>
        <v>#VALUE!</v>
      </c>
      <c r="B915" s="5" t="str">
        <f>IF('Health Products &amp; Equipment'!M415&lt;&gt;"",'Health Products &amp; Equipment'!M415,"")</f>
        <v/>
      </c>
      <c r="C915" s="5" t="str">
        <f>IF(B915="","",IF(ISERROR(FIND(B915,VLOOKUP(A915,A$1199:C1214,3,FALSE))),CONCATENATE(B915,"; ",IFERROR(VLOOKUP(A915,A$1199:C1214,3,FALSE),"")),VLOOKUP(A915,A$1199:C1214,3,FALSE)))</f>
        <v/>
      </c>
    </row>
    <row r="916" spans="1:3" x14ac:dyDescent="0.2">
      <c r="A916" s="5" t="e">
        <f ca="1">'Health Products &amp; Equipment'!B416</f>
        <v>#VALUE!</v>
      </c>
      <c r="B916" s="5" t="str">
        <f>IF('Health Products &amp; Equipment'!M416&lt;&gt;"",'Health Products &amp; Equipment'!M416,"")</f>
        <v/>
      </c>
      <c r="C916" s="5" t="str">
        <f>IF(B916="","",IF(ISERROR(FIND(B916,VLOOKUP(A916,A$1199:C1215,3,FALSE))),CONCATENATE(B916,"; ",IFERROR(VLOOKUP(A916,A$1199:C1215,3,FALSE),"")),VLOOKUP(A916,A$1199:C1215,3,FALSE)))</f>
        <v/>
      </c>
    </row>
    <row r="917" spans="1:3" x14ac:dyDescent="0.2">
      <c r="A917" s="5" t="e">
        <f ca="1">'Health Products &amp; Equipment'!B417</f>
        <v>#VALUE!</v>
      </c>
      <c r="B917" s="5" t="str">
        <f>IF('Health Products &amp; Equipment'!M417&lt;&gt;"",'Health Products &amp; Equipment'!M417,"")</f>
        <v/>
      </c>
      <c r="C917" s="5" t="str">
        <f>IF(B917="","",IF(ISERROR(FIND(B917,VLOOKUP(A917,A$1199:C1216,3,FALSE))),CONCATENATE(B917,"; ",IFERROR(VLOOKUP(A917,A$1199:C1216,3,FALSE),"")),VLOOKUP(A917,A$1199:C1216,3,FALSE)))</f>
        <v/>
      </c>
    </row>
    <row r="918" spans="1:3" x14ac:dyDescent="0.2">
      <c r="A918" s="5" t="e">
        <f ca="1">'Health Products &amp; Equipment'!B418</f>
        <v>#VALUE!</v>
      </c>
      <c r="B918" s="5" t="str">
        <f>IF('Health Products &amp; Equipment'!M418&lt;&gt;"",'Health Products &amp; Equipment'!M418,"")</f>
        <v/>
      </c>
      <c r="C918" s="5" t="str">
        <f>IF(B918="","",IF(ISERROR(FIND(B918,VLOOKUP(A918,A$1199:C1217,3,FALSE))),CONCATENATE(B918,"; ",IFERROR(VLOOKUP(A918,A$1199:C1217,3,FALSE),"")),VLOOKUP(A918,A$1199:C1217,3,FALSE)))</f>
        <v/>
      </c>
    </row>
    <row r="919" spans="1:3" x14ac:dyDescent="0.2">
      <c r="A919" s="5" t="e">
        <f ca="1">'Health Products &amp; Equipment'!B419</f>
        <v>#VALUE!</v>
      </c>
      <c r="B919" s="5" t="str">
        <f>IF('Health Products &amp; Equipment'!M419&lt;&gt;"",'Health Products &amp; Equipment'!M419,"")</f>
        <v/>
      </c>
      <c r="C919" s="5" t="str">
        <f>IF(B919="","",IF(ISERROR(FIND(B919,VLOOKUP(A919,A$1199:C1218,3,FALSE))),CONCATENATE(B919,"; ",IFERROR(VLOOKUP(A919,A$1199:C1218,3,FALSE),"")),VLOOKUP(A919,A$1199:C1218,3,FALSE)))</f>
        <v/>
      </c>
    </row>
    <row r="920" spans="1:3" x14ac:dyDescent="0.2">
      <c r="A920" s="5" t="e">
        <f ca="1">'Health Products &amp; Equipment'!B420</f>
        <v>#VALUE!</v>
      </c>
      <c r="B920" s="5" t="str">
        <f>IF('Health Products &amp; Equipment'!M420&lt;&gt;"",'Health Products &amp; Equipment'!M420,"")</f>
        <v/>
      </c>
      <c r="C920" s="5" t="str">
        <f>IF(B920="","",IF(ISERROR(FIND(B920,VLOOKUP(A920,A$1199:C1219,3,FALSE))),CONCATENATE(B920,"; ",IFERROR(VLOOKUP(A920,A$1199:C1219,3,FALSE),"")),VLOOKUP(A920,A$1199:C1219,3,FALSE)))</f>
        <v/>
      </c>
    </row>
    <row r="921" spans="1:3" x14ac:dyDescent="0.2">
      <c r="A921" s="5" t="e">
        <f ca="1">'Health Products &amp; Equipment'!B421</f>
        <v>#VALUE!</v>
      </c>
      <c r="B921" s="5" t="str">
        <f>IF('Health Products &amp; Equipment'!M421&lt;&gt;"",'Health Products &amp; Equipment'!M421,"")</f>
        <v/>
      </c>
      <c r="C921" s="5" t="str">
        <f>IF(B921="","",IF(ISERROR(FIND(B921,VLOOKUP(A921,A$1199:C1220,3,FALSE))),CONCATENATE(B921,"; ",IFERROR(VLOOKUP(A921,A$1199:C1220,3,FALSE),"")),VLOOKUP(A921,A$1199:C1220,3,FALSE)))</f>
        <v/>
      </c>
    </row>
    <row r="922" spans="1:3" x14ac:dyDescent="0.2">
      <c r="A922" s="5" t="e">
        <f ca="1">'Health Products &amp; Equipment'!B422</f>
        <v>#VALUE!</v>
      </c>
      <c r="B922" s="5" t="str">
        <f>IF('Health Products &amp; Equipment'!M422&lt;&gt;"",'Health Products &amp; Equipment'!M422,"")</f>
        <v/>
      </c>
      <c r="C922" s="5" t="str">
        <f>IF(B922="","",IF(ISERROR(FIND(B922,VLOOKUP(A922,A$1199:C1221,3,FALSE))),CONCATENATE(B922,"; ",IFERROR(VLOOKUP(A922,A$1199:C1221,3,FALSE),"")),VLOOKUP(A922,A$1199:C1221,3,FALSE)))</f>
        <v/>
      </c>
    </row>
    <row r="923" spans="1:3" x14ac:dyDescent="0.2">
      <c r="A923" s="5" t="e">
        <f ca="1">'Health Products &amp; Equipment'!B423</f>
        <v>#VALUE!</v>
      </c>
      <c r="B923" s="5" t="str">
        <f>IF('Health Products &amp; Equipment'!M423&lt;&gt;"",'Health Products &amp; Equipment'!M423,"")</f>
        <v/>
      </c>
      <c r="C923" s="5" t="str">
        <f>IF(B923="","",IF(ISERROR(FIND(B923,VLOOKUP(A923,A$1199:C1222,3,FALSE))),CONCATENATE(B923,"; ",IFERROR(VLOOKUP(A923,A$1199:C1222,3,FALSE),"")),VLOOKUP(A923,A$1199:C1222,3,FALSE)))</f>
        <v/>
      </c>
    </row>
    <row r="924" spans="1:3" x14ac:dyDescent="0.2">
      <c r="A924" s="5" t="e">
        <f ca="1">'Health Products &amp; Equipment'!B424</f>
        <v>#VALUE!</v>
      </c>
      <c r="B924" s="5" t="str">
        <f>IF('Health Products &amp; Equipment'!M424&lt;&gt;"",'Health Products &amp; Equipment'!M424,"")</f>
        <v/>
      </c>
      <c r="C924" s="5" t="str">
        <f>IF(B924="","",IF(ISERROR(FIND(B924,VLOOKUP(A924,A$1199:C1223,3,FALSE))),CONCATENATE(B924,"; ",IFERROR(VLOOKUP(A924,A$1199:C1223,3,FALSE),"")),VLOOKUP(A924,A$1199:C1223,3,FALSE)))</f>
        <v/>
      </c>
    </row>
    <row r="925" spans="1:3" x14ac:dyDescent="0.2">
      <c r="A925" s="5" t="e">
        <f ca="1">'Health Products &amp; Equipment'!B425</f>
        <v>#VALUE!</v>
      </c>
      <c r="B925" s="5" t="str">
        <f>IF('Health Products &amp; Equipment'!M425&lt;&gt;"",'Health Products &amp; Equipment'!M425,"")</f>
        <v/>
      </c>
      <c r="C925" s="5" t="str">
        <f>IF(B925="","",IF(ISERROR(FIND(B925,VLOOKUP(A925,A$1199:C1224,3,FALSE))),CONCATENATE(B925,"; ",IFERROR(VLOOKUP(A925,A$1199:C1224,3,FALSE),"")),VLOOKUP(A925,A$1199:C1224,3,FALSE)))</f>
        <v/>
      </c>
    </row>
    <row r="926" spans="1:3" x14ac:dyDescent="0.2">
      <c r="A926" s="5" t="e">
        <f ca="1">'Health Products &amp; Equipment'!B426</f>
        <v>#VALUE!</v>
      </c>
      <c r="B926" s="5" t="str">
        <f>IF('Health Products &amp; Equipment'!M426&lt;&gt;"",'Health Products &amp; Equipment'!M426,"")</f>
        <v/>
      </c>
      <c r="C926" s="5" t="str">
        <f>IF(B926="","",IF(ISERROR(FIND(B926,VLOOKUP(A926,A$1199:C1225,3,FALSE))),CONCATENATE(B926,"; ",IFERROR(VLOOKUP(A926,A$1199:C1225,3,FALSE),"")),VLOOKUP(A926,A$1199:C1225,3,FALSE)))</f>
        <v/>
      </c>
    </row>
    <row r="927" spans="1:3" x14ac:dyDescent="0.2">
      <c r="A927" s="5" t="e">
        <f ca="1">'Health Products &amp; Equipment'!B427</f>
        <v>#VALUE!</v>
      </c>
      <c r="B927" s="5" t="str">
        <f>IF('Health Products &amp; Equipment'!M427&lt;&gt;"",'Health Products &amp; Equipment'!M427,"")</f>
        <v/>
      </c>
      <c r="C927" s="5" t="str">
        <f>IF(B927="","",IF(ISERROR(FIND(B927,VLOOKUP(A927,A$1199:C1226,3,FALSE))),CONCATENATE(B927,"; ",IFERROR(VLOOKUP(A927,A$1199:C1226,3,FALSE),"")),VLOOKUP(A927,A$1199:C1226,3,FALSE)))</f>
        <v/>
      </c>
    </row>
    <row r="928" spans="1:3" x14ac:dyDescent="0.2">
      <c r="A928" s="5" t="e">
        <f ca="1">'Health Products &amp; Equipment'!B428</f>
        <v>#VALUE!</v>
      </c>
      <c r="B928" s="5" t="str">
        <f>IF('Health Products &amp; Equipment'!M428&lt;&gt;"",'Health Products &amp; Equipment'!M428,"")</f>
        <v/>
      </c>
      <c r="C928" s="5" t="str">
        <f>IF(B928="","",IF(ISERROR(FIND(B928,VLOOKUP(A928,A$1199:C1227,3,FALSE))),CONCATENATE(B928,"; ",IFERROR(VLOOKUP(A928,A$1199:C1227,3,FALSE),"")),VLOOKUP(A928,A$1199:C1227,3,FALSE)))</f>
        <v/>
      </c>
    </row>
    <row r="929" spans="1:3" x14ac:dyDescent="0.2">
      <c r="A929" s="5" t="e">
        <f ca="1">'Health Products &amp; Equipment'!B429</f>
        <v>#VALUE!</v>
      </c>
      <c r="B929" s="5" t="str">
        <f>IF('Health Products &amp; Equipment'!M429&lt;&gt;"",'Health Products &amp; Equipment'!M429,"")</f>
        <v/>
      </c>
      <c r="C929" s="5" t="str">
        <f>IF(B929="","",IF(ISERROR(FIND(B929,VLOOKUP(A929,A$1199:C1228,3,FALSE))),CONCATENATE(B929,"; ",IFERROR(VLOOKUP(A929,A$1199:C1228,3,FALSE),"")),VLOOKUP(A929,A$1199:C1228,3,FALSE)))</f>
        <v/>
      </c>
    </row>
    <row r="930" spans="1:3" x14ac:dyDescent="0.2">
      <c r="A930" s="5" t="e">
        <f ca="1">'Health Products &amp; Equipment'!B430</f>
        <v>#VALUE!</v>
      </c>
      <c r="B930" s="5" t="str">
        <f>IF('Health Products &amp; Equipment'!M430&lt;&gt;"",'Health Products &amp; Equipment'!M430,"")</f>
        <v/>
      </c>
      <c r="C930" s="5" t="str">
        <f>IF(B930="","",IF(ISERROR(FIND(B930,VLOOKUP(A930,A$1199:C1229,3,FALSE))),CONCATENATE(B930,"; ",IFERROR(VLOOKUP(A930,A$1199:C1229,3,FALSE),"")),VLOOKUP(A930,A$1199:C1229,3,FALSE)))</f>
        <v/>
      </c>
    </row>
    <row r="931" spans="1:3" x14ac:dyDescent="0.2">
      <c r="A931" s="5" t="e">
        <f ca="1">'Health Products &amp; Equipment'!B431</f>
        <v>#VALUE!</v>
      </c>
      <c r="B931" s="5" t="str">
        <f>IF('Health Products &amp; Equipment'!M431&lt;&gt;"",'Health Products &amp; Equipment'!M431,"")</f>
        <v/>
      </c>
      <c r="C931" s="5" t="str">
        <f>IF(B931="","",IF(ISERROR(FIND(B931,VLOOKUP(A931,A$1199:C1230,3,FALSE))),CONCATENATE(B931,"; ",IFERROR(VLOOKUP(A931,A$1199:C1230,3,FALSE),"")),VLOOKUP(A931,A$1199:C1230,3,FALSE)))</f>
        <v/>
      </c>
    </row>
    <row r="932" spans="1:3" x14ac:dyDescent="0.2">
      <c r="A932" s="5" t="e">
        <f ca="1">'Health Products &amp; Equipment'!B432</f>
        <v>#VALUE!</v>
      </c>
      <c r="B932" s="5" t="str">
        <f>IF('Health Products &amp; Equipment'!M432&lt;&gt;"",'Health Products &amp; Equipment'!M432,"")</f>
        <v/>
      </c>
      <c r="C932" s="5" t="str">
        <f>IF(B932="","",IF(ISERROR(FIND(B932,VLOOKUP(A932,A$1199:C1231,3,FALSE))),CONCATENATE(B932,"; ",IFERROR(VLOOKUP(A932,A$1199:C1231,3,FALSE),"")),VLOOKUP(A932,A$1199:C1231,3,FALSE)))</f>
        <v/>
      </c>
    </row>
    <row r="933" spans="1:3" x14ac:dyDescent="0.2">
      <c r="A933" s="5" t="e">
        <f ca="1">'Health Products &amp; Equipment'!B433</f>
        <v>#VALUE!</v>
      </c>
      <c r="B933" s="5" t="str">
        <f>IF('Health Products &amp; Equipment'!M433&lt;&gt;"",'Health Products &amp; Equipment'!M433,"")</f>
        <v/>
      </c>
      <c r="C933" s="5" t="str">
        <f>IF(B933="","",IF(ISERROR(FIND(B933,VLOOKUP(A933,A$1199:C1232,3,FALSE))),CONCATENATE(B933,"; ",IFERROR(VLOOKUP(A933,A$1199:C1232,3,FALSE),"")),VLOOKUP(A933,A$1199:C1232,3,FALSE)))</f>
        <v/>
      </c>
    </row>
    <row r="934" spans="1:3" x14ac:dyDescent="0.2">
      <c r="A934" s="5" t="e">
        <f ca="1">'Health Products &amp; Equipment'!B434</f>
        <v>#VALUE!</v>
      </c>
      <c r="B934" s="5" t="str">
        <f>IF('Health Products &amp; Equipment'!M434&lt;&gt;"",'Health Products &amp; Equipment'!M434,"")</f>
        <v/>
      </c>
      <c r="C934" s="5" t="str">
        <f>IF(B934="","",IF(ISERROR(FIND(B934,VLOOKUP(A934,A$1199:C1233,3,FALSE))),CONCATENATE(B934,"; ",IFERROR(VLOOKUP(A934,A$1199:C1233,3,FALSE),"")),VLOOKUP(A934,A$1199:C1233,3,FALSE)))</f>
        <v/>
      </c>
    </row>
    <row r="935" spans="1:3" x14ac:dyDescent="0.2">
      <c r="A935" s="5" t="e">
        <f ca="1">'Health Products &amp; Equipment'!B435</f>
        <v>#VALUE!</v>
      </c>
      <c r="B935" s="5" t="str">
        <f>IF('Health Products &amp; Equipment'!M435&lt;&gt;"",'Health Products &amp; Equipment'!M435,"")</f>
        <v/>
      </c>
      <c r="C935" s="5" t="str">
        <f>IF(B935="","",IF(ISERROR(FIND(B935,VLOOKUP(A935,A$1199:C1234,3,FALSE))),CONCATENATE(B935,"; ",IFERROR(VLOOKUP(A935,A$1199:C1234,3,FALSE),"")),VLOOKUP(A935,A$1199:C1234,3,FALSE)))</f>
        <v/>
      </c>
    </row>
    <row r="936" spans="1:3" x14ac:dyDescent="0.2">
      <c r="A936" s="5" t="e">
        <f ca="1">'Health Products &amp; Equipment'!B436</f>
        <v>#VALUE!</v>
      </c>
      <c r="B936" s="5" t="str">
        <f>IF('Health Products &amp; Equipment'!M436&lt;&gt;"",'Health Products &amp; Equipment'!M436,"")</f>
        <v/>
      </c>
      <c r="C936" s="5" t="str">
        <f>IF(B936="","",IF(ISERROR(FIND(B936,VLOOKUP(A936,A$1199:C1235,3,FALSE))),CONCATENATE(B936,"; ",IFERROR(VLOOKUP(A936,A$1199:C1235,3,FALSE),"")),VLOOKUP(A936,A$1199:C1235,3,FALSE)))</f>
        <v/>
      </c>
    </row>
    <row r="937" spans="1:3" x14ac:dyDescent="0.2">
      <c r="A937" s="5" t="e">
        <f ca="1">'Health Products &amp; Equipment'!B437</f>
        <v>#VALUE!</v>
      </c>
      <c r="B937" s="5" t="str">
        <f>IF('Health Products &amp; Equipment'!M437&lt;&gt;"",'Health Products &amp; Equipment'!M437,"")</f>
        <v/>
      </c>
      <c r="C937" s="5" t="str">
        <f>IF(B937="","",IF(ISERROR(FIND(B937,VLOOKUP(A937,A$1199:C1236,3,FALSE))),CONCATENATE(B937,"; ",IFERROR(VLOOKUP(A937,A$1199:C1236,3,FALSE),"")),VLOOKUP(A937,A$1199:C1236,3,FALSE)))</f>
        <v/>
      </c>
    </row>
    <row r="938" spans="1:3" x14ac:dyDescent="0.2">
      <c r="A938" s="5" t="e">
        <f ca="1">'Health Products &amp; Equipment'!B438</f>
        <v>#VALUE!</v>
      </c>
      <c r="B938" s="5" t="str">
        <f>IF('Health Products &amp; Equipment'!M438&lt;&gt;"",'Health Products &amp; Equipment'!M438,"")</f>
        <v/>
      </c>
      <c r="C938" s="5" t="str">
        <f>IF(B938="","",IF(ISERROR(FIND(B938,VLOOKUP(A938,A$1199:C1237,3,FALSE))),CONCATENATE(B938,"; ",IFERROR(VLOOKUP(A938,A$1199:C1237,3,FALSE),"")),VLOOKUP(A938,A$1199:C1237,3,FALSE)))</f>
        <v/>
      </c>
    </row>
    <row r="939" spans="1:3" x14ac:dyDescent="0.2">
      <c r="A939" s="5" t="e">
        <f ca="1">'Health Products &amp; Equipment'!B439</f>
        <v>#VALUE!</v>
      </c>
      <c r="B939" s="5" t="str">
        <f>IF('Health Products &amp; Equipment'!M439&lt;&gt;"",'Health Products &amp; Equipment'!M439,"")</f>
        <v/>
      </c>
      <c r="C939" s="5" t="str">
        <f>IF(B939="","",IF(ISERROR(FIND(B939,VLOOKUP(A939,A$1199:C1238,3,FALSE))),CONCATENATE(B939,"; ",IFERROR(VLOOKUP(A939,A$1199:C1238,3,FALSE),"")),VLOOKUP(A939,A$1199:C1238,3,FALSE)))</f>
        <v/>
      </c>
    </row>
    <row r="940" spans="1:3" x14ac:dyDescent="0.2">
      <c r="A940" s="5" t="e">
        <f ca="1">'Health Products &amp; Equipment'!B440</f>
        <v>#VALUE!</v>
      </c>
      <c r="B940" s="5" t="str">
        <f>IF('Health Products &amp; Equipment'!M440&lt;&gt;"",'Health Products &amp; Equipment'!M440,"")</f>
        <v/>
      </c>
      <c r="C940" s="5" t="str">
        <f>IF(B940="","",IF(ISERROR(FIND(B940,VLOOKUP(A940,A$1199:C1239,3,FALSE))),CONCATENATE(B940,"; ",IFERROR(VLOOKUP(A940,A$1199:C1239,3,FALSE),"")),VLOOKUP(A940,A$1199:C1239,3,FALSE)))</f>
        <v/>
      </c>
    </row>
    <row r="941" spans="1:3" x14ac:dyDescent="0.2">
      <c r="A941" s="5" t="e">
        <f ca="1">'Health Products &amp; Equipment'!B441</f>
        <v>#VALUE!</v>
      </c>
      <c r="B941" s="5" t="str">
        <f>IF('Health Products &amp; Equipment'!M441&lt;&gt;"",'Health Products &amp; Equipment'!M441,"")</f>
        <v/>
      </c>
      <c r="C941" s="5" t="str">
        <f>IF(B941="","",IF(ISERROR(FIND(B941,VLOOKUP(A941,A$1199:C1240,3,FALSE))),CONCATENATE(B941,"; ",IFERROR(VLOOKUP(A941,A$1199:C1240,3,FALSE),"")),VLOOKUP(A941,A$1199:C1240,3,FALSE)))</f>
        <v/>
      </c>
    </row>
    <row r="942" spans="1:3" x14ac:dyDescent="0.2">
      <c r="A942" s="5" t="e">
        <f ca="1">'Health Products &amp; Equipment'!B442</f>
        <v>#VALUE!</v>
      </c>
      <c r="B942" s="5" t="str">
        <f>IF('Health Products &amp; Equipment'!M442&lt;&gt;"",'Health Products &amp; Equipment'!M442,"")</f>
        <v/>
      </c>
      <c r="C942" s="5" t="str">
        <f>IF(B942="","",IF(ISERROR(FIND(B942,VLOOKUP(A942,A$1199:C1241,3,FALSE))),CONCATENATE(B942,"; ",IFERROR(VLOOKUP(A942,A$1199:C1241,3,FALSE),"")),VLOOKUP(A942,A$1199:C1241,3,FALSE)))</f>
        <v/>
      </c>
    </row>
    <row r="943" spans="1:3" x14ac:dyDescent="0.2">
      <c r="A943" s="5" t="e">
        <f ca="1">'Health Products &amp; Equipment'!B443</f>
        <v>#VALUE!</v>
      </c>
      <c r="B943" s="5" t="str">
        <f>IF('Health Products &amp; Equipment'!M443&lt;&gt;"",'Health Products &amp; Equipment'!M443,"")</f>
        <v/>
      </c>
      <c r="C943" s="5" t="str">
        <f>IF(B943="","",IF(ISERROR(FIND(B943,VLOOKUP(A943,A$1199:C1242,3,FALSE))),CONCATENATE(B943,"; ",IFERROR(VLOOKUP(A943,A$1199:C1242,3,FALSE),"")),VLOOKUP(A943,A$1199:C1242,3,FALSE)))</f>
        <v/>
      </c>
    </row>
    <row r="944" spans="1:3" x14ac:dyDescent="0.2">
      <c r="A944" s="5" t="e">
        <f ca="1">'Health Products &amp; Equipment'!B444</f>
        <v>#VALUE!</v>
      </c>
      <c r="B944" s="5" t="str">
        <f>IF('Health Products &amp; Equipment'!M444&lt;&gt;"",'Health Products &amp; Equipment'!M444,"")</f>
        <v/>
      </c>
      <c r="C944" s="5" t="str">
        <f>IF(B944="","",IF(ISERROR(FIND(B944,VLOOKUP(A944,A$1199:C1243,3,FALSE))),CONCATENATE(B944,"; ",IFERROR(VLOOKUP(A944,A$1199:C1243,3,FALSE),"")),VLOOKUP(A944,A$1199:C1243,3,FALSE)))</f>
        <v/>
      </c>
    </row>
    <row r="945" spans="1:3" x14ac:dyDescent="0.2">
      <c r="A945" s="5" t="e">
        <f ca="1">'Health Products &amp; Equipment'!B445</f>
        <v>#VALUE!</v>
      </c>
      <c r="B945" s="5" t="str">
        <f>IF('Health Products &amp; Equipment'!M445&lt;&gt;"",'Health Products &amp; Equipment'!M445,"")</f>
        <v/>
      </c>
      <c r="C945" s="5" t="str">
        <f>IF(B945="","",IF(ISERROR(FIND(B945,VLOOKUP(A945,A$1199:C1244,3,FALSE))),CONCATENATE(B945,"; ",IFERROR(VLOOKUP(A945,A$1199:C1244,3,FALSE),"")),VLOOKUP(A945,A$1199:C1244,3,FALSE)))</f>
        <v/>
      </c>
    </row>
    <row r="946" spans="1:3" x14ac:dyDescent="0.2">
      <c r="A946" s="5" t="e">
        <f ca="1">'Health Products &amp; Equipment'!B446</f>
        <v>#VALUE!</v>
      </c>
      <c r="B946" s="5" t="str">
        <f>IF('Health Products &amp; Equipment'!M446&lt;&gt;"",'Health Products &amp; Equipment'!M446,"")</f>
        <v/>
      </c>
      <c r="C946" s="5" t="str">
        <f>IF(B946="","",IF(ISERROR(FIND(B946,VLOOKUP(A946,A$1199:C1245,3,FALSE))),CONCATENATE(B946,"; ",IFERROR(VLOOKUP(A946,A$1199:C1245,3,FALSE),"")),VLOOKUP(A946,A$1199:C1245,3,FALSE)))</f>
        <v/>
      </c>
    </row>
    <row r="947" spans="1:3" x14ac:dyDescent="0.2">
      <c r="A947" s="5" t="e">
        <f ca="1">'Health Products &amp; Equipment'!B447</f>
        <v>#VALUE!</v>
      </c>
      <c r="B947" s="5" t="str">
        <f>IF('Health Products &amp; Equipment'!M447&lt;&gt;"",'Health Products &amp; Equipment'!M447,"")</f>
        <v/>
      </c>
      <c r="C947" s="5" t="str">
        <f>IF(B947="","",IF(ISERROR(FIND(B947,VLOOKUP(A947,A$1199:C1246,3,FALSE))),CONCATENATE(B947,"; ",IFERROR(VLOOKUP(A947,A$1199:C1246,3,FALSE),"")),VLOOKUP(A947,A$1199:C1246,3,FALSE)))</f>
        <v/>
      </c>
    </row>
    <row r="948" spans="1:3" x14ac:dyDescent="0.2">
      <c r="A948" s="5" t="e">
        <f ca="1">'Health Products &amp; Equipment'!B448</f>
        <v>#VALUE!</v>
      </c>
      <c r="B948" s="5" t="str">
        <f>IF('Health Products &amp; Equipment'!M448&lt;&gt;"",'Health Products &amp; Equipment'!M448,"")</f>
        <v/>
      </c>
      <c r="C948" s="5" t="str">
        <f>IF(B948="","",IF(ISERROR(FIND(B948,VLOOKUP(A948,A$1199:C1247,3,FALSE))),CONCATENATE(B948,"; ",IFERROR(VLOOKUP(A948,A$1199:C1247,3,FALSE),"")),VLOOKUP(A948,A$1199:C1247,3,FALSE)))</f>
        <v/>
      </c>
    </row>
    <row r="949" spans="1:3" x14ac:dyDescent="0.2">
      <c r="A949" s="5" t="e">
        <f ca="1">'Health Products &amp; Equipment'!B449</f>
        <v>#VALUE!</v>
      </c>
      <c r="B949" s="5" t="str">
        <f>IF('Health Products &amp; Equipment'!M449&lt;&gt;"",'Health Products &amp; Equipment'!M449,"")</f>
        <v/>
      </c>
      <c r="C949" s="5" t="str">
        <f>IF(B949="","",IF(ISERROR(FIND(B949,VLOOKUP(A949,A$1199:C1248,3,FALSE))),CONCATENATE(B949,"; ",IFERROR(VLOOKUP(A949,A$1199:C1248,3,FALSE),"")),VLOOKUP(A949,A$1199:C1248,3,FALSE)))</f>
        <v/>
      </c>
    </row>
    <row r="950" spans="1:3" x14ac:dyDescent="0.2">
      <c r="A950" s="5" t="e">
        <f ca="1">'Health Products &amp; Equipment'!B450</f>
        <v>#VALUE!</v>
      </c>
      <c r="B950" s="5" t="str">
        <f>IF('Health Products &amp; Equipment'!M450&lt;&gt;"",'Health Products &amp; Equipment'!M450,"")</f>
        <v/>
      </c>
      <c r="C950" s="5" t="str">
        <f>IF(B950="","",IF(ISERROR(FIND(B950,VLOOKUP(A950,A$1199:C1249,3,FALSE))),CONCATENATE(B950,"; ",IFERROR(VLOOKUP(A950,A$1199:C1249,3,FALSE),"")),VLOOKUP(A950,A$1199:C1249,3,FALSE)))</f>
        <v/>
      </c>
    </row>
    <row r="951" spans="1:3" x14ac:dyDescent="0.2">
      <c r="A951" s="5" t="e">
        <f ca="1">'Health Products &amp; Equipment'!B451</f>
        <v>#VALUE!</v>
      </c>
      <c r="B951" s="5" t="str">
        <f>IF('Health Products &amp; Equipment'!M451&lt;&gt;"",'Health Products &amp; Equipment'!M451,"")</f>
        <v/>
      </c>
      <c r="C951" s="5" t="str">
        <f>IF(B951="","",IF(ISERROR(FIND(B951,VLOOKUP(A951,A$1199:C1250,3,FALSE))),CONCATENATE(B951,"; ",IFERROR(VLOOKUP(A951,A$1199:C1250,3,FALSE),"")),VLOOKUP(A951,A$1199:C1250,3,FALSE)))</f>
        <v/>
      </c>
    </row>
    <row r="952" spans="1:3" x14ac:dyDescent="0.2">
      <c r="A952" s="5" t="e">
        <f ca="1">'Health Products &amp; Equipment'!B452</f>
        <v>#VALUE!</v>
      </c>
      <c r="B952" s="5" t="str">
        <f>IF('Health Products &amp; Equipment'!M452&lt;&gt;"",'Health Products &amp; Equipment'!M452,"")</f>
        <v/>
      </c>
      <c r="C952" s="5" t="str">
        <f>IF(B952="","",IF(ISERROR(FIND(B952,VLOOKUP(A952,A$1199:C1251,3,FALSE))),CONCATENATE(B952,"; ",IFERROR(VLOOKUP(A952,A$1199:C1251,3,FALSE),"")),VLOOKUP(A952,A$1199:C1251,3,FALSE)))</f>
        <v/>
      </c>
    </row>
    <row r="953" spans="1:3" x14ac:dyDescent="0.2">
      <c r="A953" s="5" t="e">
        <f ca="1">'Health Products &amp; Equipment'!B453</f>
        <v>#VALUE!</v>
      </c>
      <c r="B953" s="5" t="str">
        <f>IF('Health Products &amp; Equipment'!M453&lt;&gt;"",'Health Products &amp; Equipment'!M453,"")</f>
        <v/>
      </c>
      <c r="C953" s="5" t="str">
        <f>IF(B953="","",IF(ISERROR(FIND(B953,VLOOKUP(A953,A$1199:C1252,3,FALSE))),CONCATENATE(B953,"; ",IFERROR(VLOOKUP(A953,A$1199:C1252,3,FALSE),"")),VLOOKUP(A953,A$1199:C1252,3,FALSE)))</f>
        <v/>
      </c>
    </row>
    <row r="954" spans="1:3" x14ac:dyDescent="0.2">
      <c r="A954" s="5" t="e">
        <f ca="1">'Health Products &amp; Equipment'!B454</f>
        <v>#VALUE!</v>
      </c>
      <c r="B954" s="5" t="str">
        <f>IF('Health Products &amp; Equipment'!M454&lt;&gt;"",'Health Products &amp; Equipment'!M454,"")</f>
        <v/>
      </c>
      <c r="C954" s="5" t="str">
        <f>IF(B954="","",IF(ISERROR(FIND(B954,VLOOKUP(A954,A$1199:C1253,3,FALSE))),CONCATENATE(B954,"; ",IFERROR(VLOOKUP(A954,A$1199:C1253,3,FALSE),"")),VLOOKUP(A954,A$1199:C1253,3,FALSE)))</f>
        <v/>
      </c>
    </row>
    <row r="955" spans="1:3" x14ac:dyDescent="0.2">
      <c r="A955" s="5" t="e">
        <f ca="1">'Health Products &amp; Equipment'!B455</f>
        <v>#VALUE!</v>
      </c>
      <c r="B955" s="5" t="str">
        <f>IF('Health Products &amp; Equipment'!M455&lt;&gt;"",'Health Products &amp; Equipment'!M455,"")</f>
        <v/>
      </c>
      <c r="C955" s="5" t="str">
        <f>IF(B955="","",IF(ISERROR(FIND(B955,VLOOKUP(A955,A$1199:C1254,3,FALSE))),CONCATENATE(B955,"; ",IFERROR(VLOOKUP(A955,A$1199:C1254,3,FALSE),"")),VLOOKUP(A955,A$1199:C1254,3,FALSE)))</f>
        <v/>
      </c>
    </row>
    <row r="956" spans="1:3" x14ac:dyDescent="0.2">
      <c r="A956" s="5" t="e">
        <f ca="1">'Health Products &amp; Equipment'!B456</f>
        <v>#VALUE!</v>
      </c>
      <c r="B956" s="5" t="str">
        <f>IF('Health Products &amp; Equipment'!M456&lt;&gt;"",'Health Products &amp; Equipment'!M456,"")</f>
        <v/>
      </c>
      <c r="C956" s="5" t="str">
        <f>IF(B956="","",IF(ISERROR(FIND(B956,VLOOKUP(A956,A$1199:C1255,3,FALSE))),CONCATENATE(B956,"; ",IFERROR(VLOOKUP(A956,A$1199:C1255,3,FALSE),"")),VLOOKUP(A956,A$1199:C1255,3,FALSE)))</f>
        <v/>
      </c>
    </row>
    <row r="957" spans="1:3" x14ac:dyDescent="0.2">
      <c r="A957" s="5" t="e">
        <f ca="1">'Health Products &amp; Equipment'!B457</f>
        <v>#VALUE!</v>
      </c>
      <c r="B957" s="5" t="str">
        <f>IF('Health Products &amp; Equipment'!M457&lt;&gt;"",'Health Products &amp; Equipment'!M457,"")</f>
        <v/>
      </c>
      <c r="C957" s="5" t="str">
        <f>IF(B957="","",IF(ISERROR(FIND(B957,VLOOKUP(A957,A$1199:C1256,3,FALSE))),CONCATENATE(B957,"; ",IFERROR(VLOOKUP(A957,A$1199:C1256,3,FALSE),"")),VLOOKUP(A957,A$1199:C1256,3,FALSE)))</f>
        <v/>
      </c>
    </row>
    <row r="958" spans="1:3" x14ac:dyDescent="0.2">
      <c r="A958" s="5" t="e">
        <f ca="1">'Health Products &amp; Equipment'!B458</f>
        <v>#VALUE!</v>
      </c>
      <c r="B958" s="5" t="str">
        <f>IF('Health Products &amp; Equipment'!M458&lt;&gt;"",'Health Products &amp; Equipment'!M458,"")</f>
        <v/>
      </c>
      <c r="C958" s="5" t="str">
        <f>IF(B958="","",IF(ISERROR(FIND(B958,VLOOKUP(A958,A$1199:C1257,3,FALSE))),CONCATENATE(B958,"; ",IFERROR(VLOOKUP(A958,A$1199:C1257,3,FALSE),"")),VLOOKUP(A958,A$1199:C1257,3,FALSE)))</f>
        <v/>
      </c>
    </row>
    <row r="959" spans="1:3" x14ac:dyDescent="0.2">
      <c r="A959" s="5" t="e">
        <f ca="1">'Health Products &amp; Equipment'!B459</f>
        <v>#VALUE!</v>
      </c>
      <c r="B959" s="5" t="str">
        <f>IF('Health Products &amp; Equipment'!M459&lt;&gt;"",'Health Products &amp; Equipment'!M459,"")</f>
        <v/>
      </c>
      <c r="C959" s="5" t="str">
        <f>IF(B959="","",IF(ISERROR(FIND(B959,VLOOKUP(A959,A$1199:C1258,3,FALSE))),CONCATENATE(B959,"; ",IFERROR(VLOOKUP(A959,A$1199:C1258,3,FALSE),"")),VLOOKUP(A959,A$1199:C1258,3,FALSE)))</f>
        <v/>
      </c>
    </row>
    <row r="960" spans="1:3" x14ac:dyDescent="0.2">
      <c r="A960" s="5" t="e">
        <f ca="1">'Health Products &amp; Equipment'!B460</f>
        <v>#VALUE!</v>
      </c>
      <c r="B960" s="5" t="str">
        <f>IF('Health Products &amp; Equipment'!M460&lt;&gt;"",'Health Products &amp; Equipment'!M460,"")</f>
        <v/>
      </c>
      <c r="C960" s="5" t="str">
        <f>IF(B960="","",IF(ISERROR(FIND(B960,VLOOKUP(A960,A$1199:C1259,3,FALSE))),CONCATENATE(B960,"; ",IFERROR(VLOOKUP(A960,A$1199:C1259,3,FALSE),"")),VLOOKUP(A960,A$1199:C1259,3,FALSE)))</f>
        <v/>
      </c>
    </row>
    <row r="961" spans="1:3" x14ac:dyDescent="0.2">
      <c r="A961" s="5" t="e">
        <f ca="1">'Health Products &amp; Equipment'!B461</f>
        <v>#VALUE!</v>
      </c>
      <c r="B961" s="5" t="str">
        <f>IF('Health Products &amp; Equipment'!M461&lt;&gt;"",'Health Products &amp; Equipment'!M461,"")</f>
        <v/>
      </c>
      <c r="C961" s="5" t="str">
        <f>IF(B961="","",IF(ISERROR(FIND(B961,VLOOKUP(A961,A$1199:C1260,3,FALSE))),CONCATENATE(B961,"; ",IFERROR(VLOOKUP(A961,A$1199:C1260,3,FALSE),"")),VLOOKUP(A961,A$1199:C1260,3,FALSE)))</f>
        <v/>
      </c>
    </row>
    <row r="962" spans="1:3" x14ac:dyDescent="0.2">
      <c r="A962" s="5" t="e">
        <f ca="1">'Health Products &amp; Equipment'!B462</f>
        <v>#VALUE!</v>
      </c>
      <c r="B962" s="5" t="str">
        <f>IF('Health Products &amp; Equipment'!M462&lt;&gt;"",'Health Products &amp; Equipment'!M462,"")</f>
        <v/>
      </c>
      <c r="C962" s="5" t="str">
        <f>IF(B962="","",IF(ISERROR(FIND(B962,VLOOKUP(A962,A$1199:C1261,3,FALSE))),CONCATENATE(B962,"; ",IFERROR(VLOOKUP(A962,A$1199:C1261,3,FALSE),"")),VLOOKUP(A962,A$1199:C1261,3,FALSE)))</f>
        <v/>
      </c>
    </row>
    <row r="963" spans="1:3" x14ac:dyDescent="0.2">
      <c r="A963" s="5" t="e">
        <f ca="1">'Health Products &amp; Equipment'!B463</f>
        <v>#VALUE!</v>
      </c>
      <c r="B963" s="5" t="str">
        <f>IF('Health Products &amp; Equipment'!M463&lt;&gt;"",'Health Products &amp; Equipment'!M463,"")</f>
        <v/>
      </c>
      <c r="C963" s="5" t="str">
        <f>IF(B963="","",IF(ISERROR(FIND(B963,VLOOKUP(A963,A$1199:C1262,3,FALSE))),CONCATENATE(B963,"; ",IFERROR(VLOOKUP(A963,A$1199:C1262,3,FALSE),"")),VLOOKUP(A963,A$1199:C1262,3,FALSE)))</f>
        <v/>
      </c>
    </row>
    <row r="964" spans="1:3" x14ac:dyDescent="0.2">
      <c r="A964" s="5" t="e">
        <f ca="1">'Health Products &amp; Equipment'!B464</f>
        <v>#VALUE!</v>
      </c>
      <c r="B964" s="5" t="str">
        <f>IF('Health Products &amp; Equipment'!M464&lt;&gt;"",'Health Products &amp; Equipment'!M464,"")</f>
        <v/>
      </c>
      <c r="C964" s="5" t="str">
        <f>IF(B964="","",IF(ISERROR(FIND(B964,VLOOKUP(A964,A$1199:C1263,3,FALSE))),CONCATENATE(B964,"; ",IFERROR(VLOOKUP(A964,A$1199:C1263,3,FALSE),"")),VLOOKUP(A964,A$1199:C1263,3,FALSE)))</f>
        <v/>
      </c>
    </row>
    <row r="965" spans="1:3" x14ac:dyDescent="0.2">
      <c r="A965" s="5" t="e">
        <f ca="1">'Health Products &amp; Equipment'!B465</f>
        <v>#VALUE!</v>
      </c>
      <c r="B965" s="5" t="str">
        <f>IF('Health Products &amp; Equipment'!M465&lt;&gt;"",'Health Products &amp; Equipment'!M465,"")</f>
        <v/>
      </c>
      <c r="C965" s="5" t="str">
        <f>IF(B965="","",IF(ISERROR(FIND(B965,VLOOKUP(A965,A$1199:C1264,3,FALSE))),CONCATENATE(B965,"; ",IFERROR(VLOOKUP(A965,A$1199:C1264,3,FALSE),"")),VLOOKUP(A965,A$1199:C1264,3,FALSE)))</f>
        <v/>
      </c>
    </row>
    <row r="966" spans="1:3" x14ac:dyDescent="0.2">
      <c r="A966" s="5" t="e">
        <f ca="1">'Health Products &amp; Equipment'!B466</f>
        <v>#VALUE!</v>
      </c>
      <c r="B966" s="5" t="str">
        <f>IF('Health Products &amp; Equipment'!M466&lt;&gt;"",'Health Products &amp; Equipment'!M466,"")</f>
        <v/>
      </c>
      <c r="C966" s="5" t="str">
        <f>IF(B966="","",IF(ISERROR(FIND(B966,VLOOKUP(A966,A$1199:C1265,3,FALSE))),CONCATENATE(B966,"; ",IFERROR(VLOOKUP(A966,A$1199:C1265,3,FALSE),"")),VLOOKUP(A966,A$1199:C1265,3,FALSE)))</f>
        <v/>
      </c>
    </row>
    <row r="967" spans="1:3" x14ac:dyDescent="0.2">
      <c r="A967" s="5" t="e">
        <f ca="1">'Health Products &amp; Equipment'!B467</f>
        <v>#VALUE!</v>
      </c>
      <c r="B967" s="5" t="str">
        <f>IF('Health Products &amp; Equipment'!M467&lt;&gt;"",'Health Products &amp; Equipment'!M467,"")</f>
        <v/>
      </c>
      <c r="C967" s="5" t="str">
        <f>IF(B967="","",IF(ISERROR(FIND(B967,VLOOKUP(A967,A$1199:C1266,3,FALSE))),CONCATENATE(B967,"; ",IFERROR(VLOOKUP(A967,A$1199:C1266,3,FALSE),"")),VLOOKUP(A967,A$1199:C1266,3,FALSE)))</f>
        <v/>
      </c>
    </row>
    <row r="968" spans="1:3" x14ac:dyDescent="0.2">
      <c r="A968" s="5" t="e">
        <f ca="1">'Health Products &amp; Equipment'!B468</f>
        <v>#VALUE!</v>
      </c>
      <c r="B968" s="5" t="str">
        <f>IF('Health Products &amp; Equipment'!M468&lt;&gt;"",'Health Products &amp; Equipment'!M468,"")</f>
        <v/>
      </c>
      <c r="C968" s="5" t="str">
        <f>IF(B968="","",IF(ISERROR(FIND(B968,VLOOKUP(A968,A$1199:C1267,3,FALSE))),CONCATENATE(B968,"; ",IFERROR(VLOOKUP(A968,A$1199:C1267,3,FALSE),"")),VLOOKUP(A968,A$1199:C1267,3,FALSE)))</f>
        <v/>
      </c>
    </row>
    <row r="969" spans="1:3" x14ac:dyDescent="0.2">
      <c r="A969" s="5" t="e">
        <f ca="1">'Health Products &amp; Equipment'!B469</f>
        <v>#VALUE!</v>
      </c>
      <c r="B969" s="5" t="str">
        <f>IF('Health Products &amp; Equipment'!M469&lt;&gt;"",'Health Products &amp; Equipment'!M469,"")</f>
        <v/>
      </c>
      <c r="C969" s="5" t="str">
        <f>IF(B969="","",IF(ISERROR(FIND(B969,VLOOKUP(A969,A$1199:C1268,3,FALSE))),CONCATENATE(B969,"; ",IFERROR(VLOOKUP(A969,A$1199:C1268,3,FALSE),"")),VLOOKUP(A969,A$1199:C1268,3,FALSE)))</f>
        <v/>
      </c>
    </row>
    <row r="970" spans="1:3" x14ac:dyDescent="0.2">
      <c r="A970" s="5" t="e">
        <f ca="1">'Health Products &amp; Equipment'!B470</f>
        <v>#VALUE!</v>
      </c>
      <c r="B970" s="5" t="str">
        <f>IF('Health Products &amp; Equipment'!M470&lt;&gt;"",'Health Products &amp; Equipment'!M470,"")</f>
        <v/>
      </c>
      <c r="C970" s="5" t="str">
        <f>IF(B970="","",IF(ISERROR(FIND(B970,VLOOKUP(A970,A$1199:C1269,3,FALSE))),CONCATENATE(B970,"; ",IFERROR(VLOOKUP(A970,A$1199:C1269,3,FALSE),"")),VLOOKUP(A970,A$1199:C1269,3,FALSE)))</f>
        <v/>
      </c>
    </row>
    <row r="971" spans="1:3" x14ac:dyDescent="0.2">
      <c r="A971" s="5" t="e">
        <f ca="1">'Health Products &amp; Equipment'!B471</f>
        <v>#VALUE!</v>
      </c>
      <c r="B971" s="5" t="str">
        <f>IF('Health Products &amp; Equipment'!M471&lt;&gt;"",'Health Products &amp; Equipment'!M471,"")</f>
        <v/>
      </c>
      <c r="C971" s="5" t="str">
        <f>IF(B971="","",IF(ISERROR(FIND(B971,VLOOKUP(A971,A$1199:C1270,3,FALSE))),CONCATENATE(B971,"; ",IFERROR(VLOOKUP(A971,A$1199:C1270,3,FALSE),"")),VLOOKUP(A971,A$1199:C1270,3,FALSE)))</f>
        <v/>
      </c>
    </row>
    <row r="972" spans="1:3" x14ac:dyDescent="0.2">
      <c r="A972" s="5" t="e">
        <f ca="1">'Health Products &amp; Equipment'!B472</f>
        <v>#VALUE!</v>
      </c>
      <c r="B972" s="5" t="str">
        <f>IF('Health Products &amp; Equipment'!M472&lt;&gt;"",'Health Products &amp; Equipment'!M472,"")</f>
        <v/>
      </c>
      <c r="C972" s="5" t="str">
        <f>IF(B972="","",IF(ISERROR(FIND(B972,VLOOKUP(A972,A$1199:C1271,3,FALSE))),CONCATENATE(B972,"; ",IFERROR(VLOOKUP(A972,A$1199:C1271,3,FALSE),"")),VLOOKUP(A972,A$1199:C1271,3,FALSE)))</f>
        <v/>
      </c>
    </row>
    <row r="973" spans="1:3" x14ac:dyDescent="0.2">
      <c r="A973" s="5" t="e">
        <f ca="1">'Health Products &amp; Equipment'!B473</f>
        <v>#VALUE!</v>
      </c>
      <c r="B973" s="5" t="str">
        <f>IF('Health Products &amp; Equipment'!M473&lt;&gt;"",'Health Products &amp; Equipment'!M473,"")</f>
        <v/>
      </c>
      <c r="C973" s="5" t="str">
        <f>IF(B973="","",IF(ISERROR(FIND(B973,VLOOKUP(A973,A$1199:C1272,3,FALSE))),CONCATENATE(B973,"; ",IFERROR(VLOOKUP(A973,A$1199:C1272,3,FALSE),"")),VLOOKUP(A973,A$1199:C1272,3,FALSE)))</f>
        <v/>
      </c>
    </row>
    <row r="974" spans="1:3" x14ac:dyDescent="0.2">
      <c r="A974" s="5" t="e">
        <f ca="1">'Health Products &amp; Equipment'!B474</f>
        <v>#VALUE!</v>
      </c>
      <c r="B974" s="5" t="str">
        <f>IF('Health Products &amp; Equipment'!M474&lt;&gt;"",'Health Products &amp; Equipment'!M474,"")</f>
        <v/>
      </c>
      <c r="C974" s="5" t="str">
        <f>IF(B974="","",IF(ISERROR(FIND(B974,VLOOKUP(A974,A$1199:C1273,3,FALSE))),CONCATENATE(B974,"; ",IFERROR(VLOOKUP(A974,A$1199:C1273,3,FALSE),"")),VLOOKUP(A974,A$1199:C1273,3,FALSE)))</f>
        <v/>
      </c>
    </row>
    <row r="975" spans="1:3" x14ac:dyDescent="0.2">
      <c r="A975" s="5" t="e">
        <f ca="1">'Health Products &amp; Equipment'!B475</f>
        <v>#VALUE!</v>
      </c>
      <c r="B975" s="5" t="str">
        <f>IF('Health Products &amp; Equipment'!M475&lt;&gt;"",'Health Products &amp; Equipment'!M475,"")</f>
        <v/>
      </c>
      <c r="C975" s="5" t="str">
        <f>IF(B975="","",IF(ISERROR(FIND(B975,VLOOKUP(A975,A$1199:C1274,3,FALSE))),CONCATENATE(B975,"; ",IFERROR(VLOOKUP(A975,A$1199:C1274,3,FALSE),"")),VLOOKUP(A975,A$1199:C1274,3,FALSE)))</f>
        <v/>
      </c>
    </row>
    <row r="976" spans="1:3" x14ac:dyDescent="0.2">
      <c r="A976" s="5" t="e">
        <f ca="1">'Health Products &amp; Equipment'!B476</f>
        <v>#VALUE!</v>
      </c>
      <c r="B976" s="5" t="str">
        <f>IF('Health Products &amp; Equipment'!M476&lt;&gt;"",'Health Products &amp; Equipment'!M476,"")</f>
        <v/>
      </c>
      <c r="C976" s="5" t="str">
        <f>IF(B976="","",IF(ISERROR(FIND(B976,VLOOKUP(A976,A$1199:C1275,3,FALSE))),CONCATENATE(B976,"; ",IFERROR(VLOOKUP(A976,A$1199:C1275,3,FALSE),"")),VLOOKUP(A976,A$1199:C1275,3,FALSE)))</f>
        <v/>
      </c>
    </row>
    <row r="977" spans="1:3" x14ac:dyDescent="0.2">
      <c r="A977" s="5" t="e">
        <f ca="1">'Health Products &amp; Equipment'!B477</f>
        <v>#VALUE!</v>
      </c>
      <c r="B977" s="5" t="str">
        <f>IF('Health Products &amp; Equipment'!M477&lt;&gt;"",'Health Products &amp; Equipment'!M477,"")</f>
        <v/>
      </c>
      <c r="C977" s="5" t="str">
        <f>IF(B977="","",IF(ISERROR(FIND(B977,VLOOKUP(A977,A$1199:C1276,3,FALSE))),CONCATENATE(B977,"; ",IFERROR(VLOOKUP(A977,A$1199:C1276,3,FALSE),"")),VLOOKUP(A977,A$1199:C1276,3,FALSE)))</f>
        <v/>
      </c>
    </row>
    <row r="978" spans="1:3" x14ac:dyDescent="0.2">
      <c r="A978" s="5" t="e">
        <f ca="1">'Health Products &amp; Equipment'!B478</f>
        <v>#VALUE!</v>
      </c>
      <c r="B978" s="5" t="str">
        <f>IF('Health Products &amp; Equipment'!M478&lt;&gt;"",'Health Products &amp; Equipment'!M478,"")</f>
        <v/>
      </c>
      <c r="C978" s="5" t="str">
        <f>IF(B978="","",IF(ISERROR(FIND(B978,VLOOKUP(A978,A$1199:C1277,3,FALSE))),CONCATENATE(B978,"; ",IFERROR(VLOOKUP(A978,A$1199:C1277,3,FALSE),"")),VLOOKUP(A978,A$1199:C1277,3,FALSE)))</f>
        <v/>
      </c>
    </row>
    <row r="979" spans="1:3" x14ac:dyDescent="0.2">
      <c r="A979" s="5" t="e">
        <f ca="1">'Health Products &amp; Equipment'!B479</f>
        <v>#VALUE!</v>
      </c>
      <c r="B979" s="5" t="str">
        <f>IF('Health Products &amp; Equipment'!M479&lt;&gt;"",'Health Products &amp; Equipment'!M479,"")</f>
        <v/>
      </c>
      <c r="C979" s="5" t="str">
        <f>IF(B979="","",IF(ISERROR(FIND(B979,VLOOKUP(A979,A$1199:C1278,3,FALSE))),CONCATENATE(B979,"; ",IFERROR(VLOOKUP(A979,A$1199:C1278,3,FALSE),"")),VLOOKUP(A979,A$1199:C1278,3,FALSE)))</f>
        <v/>
      </c>
    </row>
    <row r="980" spans="1:3" x14ac:dyDescent="0.2">
      <c r="A980" s="5" t="e">
        <f ca="1">'Health Products &amp; Equipment'!B480</f>
        <v>#VALUE!</v>
      </c>
      <c r="B980" s="5" t="str">
        <f>IF('Health Products &amp; Equipment'!M480&lt;&gt;"",'Health Products &amp; Equipment'!M480,"")</f>
        <v/>
      </c>
      <c r="C980" s="5" t="str">
        <f>IF(B980="","",IF(ISERROR(FIND(B980,VLOOKUP(A980,A$1199:C1279,3,FALSE))),CONCATENATE(B980,"; ",IFERROR(VLOOKUP(A980,A$1199:C1279,3,FALSE),"")),VLOOKUP(A980,A$1199:C1279,3,FALSE)))</f>
        <v/>
      </c>
    </row>
    <row r="981" spans="1:3" x14ac:dyDescent="0.2">
      <c r="A981" s="5" t="e">
        <f ca="1">'Health Products &amp; Equipment'!B481</f>
        <v>#VALUE!</v>
      </c>
      <c r="B981" s="5" t="str">
        <f>IF('Health Products &amp; Equipment'!M481&lt;&gt;"",'Health Products &amp; Equipment'!M481,"")</f>
        <v/>
      </c>
      <c r="C981" s="5" t="str">
        <f>IF(B981="","",IF(ISERROR(FIND(B981,VLOOKUP(A981,A$1199:C1280,3,FALSE))),CONCATENATE(B981,"; ",IFERROR(VLOOKUP(A981,A$1199:C1280,3,FALSE),"")),VLOOKUP(A981,A$1199:C1280,3,FALSE)))</f>
        <v/>
      </c>
    </row>
    <row r="982" spans="1:3" x14ac:dyDescent="0.2">
      <c r="A982" s="5" t="e">
        <f ca="1">'Health Products &amp; Equipment'!B482</f>
        <v>#VALUE!</v>
      </c>
      <c r="B982" s="5" t="str">
        <f>IF('Health Products &amp; Equipment'!M482&lt;&gt;"",'Health Products &amp; Equipment'!M482,"")</f>
        <v/>
      </c>
      <c r="C982" s="5" t="str">
        <f>IF(B982="","",IF(ISERROR(FIND(B982,VLOOKUP(A982,A$1199:C1281,3,FALSE))),CONCATENATE(B982,"; ",IFERROR(VLOOKUP(A982,A$1199:C1281,3,FALSE),"")),VLOOKUP(A982,A$1199:C1281,3,FALSE)))</f>
        <v/>
      </c>
    </row>
    <row r="983" spans="1:3" x14ac:dyDescent="0.2">
      <c r="A983" s="5" t="e">
        <f ca="1">'Health Products &amp; Equipment'!B483</f>
        <v>#VALUE!</v>
      </c>
      <c r="B983" s="5" t="str">
        <f>IF('Health Products &amp; Equipment'!M483&lt;&gt;"",'Health Products &amp; Equipment'!M483,"")</f>
        <v/>
      </c>
      <c r="C983" s="5" t="str">
        <f>IF(B983="","",IF(ISERROR(FIND(B983,VLOOKUP(A983,A$1199:C1282,3,FALSE))),CONCATENATE(B983,"; ",IFERROR(VLOOKUP(A983,A$1199:C1282,3,FALSE),"")),VLOOKUP(A983,A$1199:C1282,3,FALSE)))</f>
        <v/>
      </c>
    </row>
    <row r="984" spans="1:3" x14ac:dyDescent="0.2">
      <c r="A984" s="5" t="e">
        <f ca="1">'Health Products &amp; Equipment'!B484</f>
        <v>#VALUE!</v>
      </c>
      <c r="B984" s="5" t="str">
        <f>IF('Health Products &amp; Equipment'!M484&lt;&gt;"",'Health Products &amp; Equipment'!M484,"")</f>
        <v/>
      </c>
      <c r="C984" s="5" t="str">
        <f>IF(B984="","",IF(ISERROR(FIND(B984,VLOOKUP(A984,A$1199:C1283,3,FALSE))),CONCATENATE(B984,"; ",IFERROR(VLOOKUP(A984,A$1199:C1283,3,FALSE),"")),VLOOKUP(A984,A$1199:C1283,3,FALSE)))</f>
        <v/>
      </c>
    </row>
    <row r="985" spans="1:3" x14ac:dyDescent="0.2">
      <c r="A985" s="5" t="e">
        <f ca="1">'Health Products &amp; Equipment'!B485</f>
        <v>#VALUE!</v>
      </c>
      <c r="B985" s="5" t="str">
        <f>IF('Health Products &amp; Equipment'!M485&lt;&gt;"",'Health Products &amp; Equipment'!M485,"")</f>
        <v/>
      </c>
      <c r="C985" s="5" t="str">
        <f>IF(B985="","",IF(ISERROR(FIND(B985,VLOOKUP(A985,A$1199:C1284,3,FALSE))),CONCATENATE(B985,"; ",IFERROR(VLOOKUP(A985,A$1199:C1284,3,FALSE),"")),VLOOKUP(A985,A$1199:C1284,3,FALSE)))</f>
        <v/>
      </c>
    </row>
    <row r="986" spans="1:3" x14ac:dyDescent="0.2">
      <c r="A986" s="5" t="e">
        <f ca="1">'Health Products &amp; Equipment'!B486</f>
        <v>#VALUE!</v>
      </c>
      <c r="B986" s="5" t="str">
        <f>IF('Health Products &amp; Equipment'!M486&lt;&gt;"",'Health Products &amp; Equipment'!M486,"")</f>
        <v/>
      </c>
      <c r="C986" s="5" t="str">
        <f>IF(B986="","",IF(ISERROR(FIND(B986,VLOOKUP(A986,A$1199:C1285,3,FALSE))),CONCATENATE(B986,"; ",IFERROR(VLOOKUP(A986,A$1199:C1285,3,FALSE),"")),VLOOKUP(A986,A$1199:C1285,3,FALSE)))</f>
        <v/>
      </c>
    </row>
    <row r="987" spans="1:3" x14ac:dyDescent="0.2">
      <c r="A987" s="5" t="e">
        <f ca="1">'Health Products &amp; Equipment'!B487</f>
        <v>#VALUE!</v>
      </c>
      <c r="B987" s="5" t="str">
        <f>IF('Health Products &amp; Equipment'!M487&lt;&gt;"",'Health Products &amp; Equipment'!M487,"")</f>
        <v/>
      </c>
      <c r="C987" s="5" t="str">
        <f>IF(B987="","",IF(ISERROR(FIND(B987,VLOOKUP(A987,A$1199:C1286,3,FALSE))),CONCATENATE(B987,"; ",IFERROR(VLOOKUP(A987,A$1199:C1286,3,FALSE),"")),VLOOKUP(A987,A$1199:C1286,3,FALSE)))</f>
        <v/>
      </c>
    </row>
    <row r="988" spans="1:3" x14ac:dyDescent="0.2">
      <c r="A988" s="5" t="e">
        <f ca="1">'Health Products &amp; Equipment'!B488</f>
        <v>#VALUE!</v>
      </c>
      <c r="B988" s="5" t="str">
        <f>IF('Health Products &amp; Equipment'!M488&lt;&gt;"",'Health Products &amp; Equipment'!M488,"")</f>
        <v/>
      </c>
      <c r="C988" s="5" t="str">
        <f>IF(B988="","",IF(ISERROR(FIND(B988,VLOOKUP(A988,A$1199:C1287,3,FALSE))),CONCATENATE(B988,"; ",IFERROR(VLOOKUP(A988,A$1199:C1287,3,FALSE),"")),VLOOKUP(A988,A$1199:C1287,3,FALSE)))</f>
        <v/>
      </c>
    </row>
    <row r="989" spans="1:3" x14ac:dyDescent="0.2">
      <c r="A989" s="5" t="e">
        <f ca="1">'Health Products &amp; Equipment'!B489</f>
        <v>#VALUE!</v>
      </c>
      <c r="B989" s="5" t="str">
        <f>IF('Health Products &amp; Equipment'!M489&lt;&gt;"",'Health Products &amp; Equipment'!M489,"")</f>
        <v/>
      </c>
      <c r="C989" s="5" t="str">
        <f>IF(B989="","",IF(ISERROR(FIND(B989,VLOOKUP(A989,A$1199:C1288,3,FALSE))),CONCATENATE(B989,"; ",IFERROR(VLOOKUP(A989,A$1199:C1288,3,FALSE),"")),VLOOKUP(A989,A$1199:C1288,3,FALSE)))</f>
        <v/>
      </c>
    </row>
    <row r="990" spans="1:3" x14ac:dyDescent="0.2">
      <c r="A990" s="5" t="e">
        <f ca="1">'Health Products &amp; Equipment'!B490</f>
        <v>#VALUE!</v>
      </c>
      <c r="B990" s="5" t="str">
        <f>IF('Health Products &amp; Equipment'!M490&lt;&gt;"",'Health Products &amp; Equipment'!M490,"")</f>
        <v/>
      </c>
      <c r="C990" s="5" t="str">
        <f>IF(B990="","",IF(ISERROR(FIND(B990,VLOOKUP(A990,A$1199:C1289,3,FALSE))),CONCATENATE(B990,"; ",IFERROR(VLOOKUP(A990,A$1199:C1289,3,FALSE),"")),VLOOKUP(A990,A$1199:C1289,3,FALSE)))</f>
        <v/>
      </c>
    </row>
    <row r="991" spans="1:3" x14ac:dyDescent="0.2">
      <c r="A991" s="5" t="e">
        <f ca="1">'Health Products &amp; Equipment'!B491</f>
        <v>#VALUE!</v>
      </c>
      <c r="B991" s="5" t="str">
        <f>IF('Health Products &amp; Equipment'!M491&lt;&gt;"",'Health Products &amp; Equipment'!M491,"")</f>
        <v/>
      </c>
      <c r="C991" s="5" t="str">
        <f>IF(B991="","",IF(ISERROR(FIND(B991,VLOOKUP(A991,A$1199:C1290,3,FALSE))),CONCATENATE(B991,"; ",IFERROR(VLOOKUP(A991,A$1199:C1290,3,FALSE),"")),VLOOKUP(A991,A$1199:C1290,3,FALSE)))</f>
        <v/>
      </c>
    </row>
    <row r="992" spans="1:3" x14ac:dyDescent="0.2">
      <c r="A992" s="5" t="e">
        <f ca="1">'Health Products &amp; Equipment'!B492</f>
        <v>#VALUE!</v>
      </c>
      <c r="B992" s="5" t="str">
        <f>IF('Health Products &amp; Equipment'!M492&lt;&gt;"",'Health Products &amp; Equipment'!M492,"")</f>
        <v/>
      </c>
      <c r="C992" s="5" t="str">
        <f>IF(B992="","",IF(ISERROR(FIND(B992,VLOOKUP(A992,A$1199:C1291,3,FALSE))),CONCATENATE(B992,"; ",IFERROR(VLOOKUP(A992,A$1199:C1291,3,FALSE),"")),VLOOKUP(A992,A$1199:C1291,3,FALSE)))</f>
        <v/>
      </c>
    </row>
    <row r="993" spans="1:3" x14ac:dyDescent="0.2">
      <c r="A993" s="5" t="e">
        <f ca="1">'Health Products &amp; Equipment'!B493</f>
        <v>#VALUE!</v>
      </c>
      <c r="B993" s="5" t="str">
        <f>IF('Health Products &amp; Equipment'!M493&lt;&gt;"",'Health Products &amp; Equipment'!M493,"")</f>
        <v/>
      </c>
      <c r="C993" s="5" t="str">
        <f>IF(B993="","",IF(ISERROR(FIND(B993,VLOOKUP(A993,A$1199:C1292,3,FALSE))),CONCATENATE(B993,"; ",IFERROR(VLOOKUP(A993,A$1199:C1292,3,FALSE),"")),VLOOKUP(A993,A$1199:C1292,3,FALSE)))</f>
        <v/>
      </c>
    </row>
    <row r="994" spans="1:3" x14ac:dyDescent="0.2">
      <c r="A994" s="5" t="e">
        <f ca="1">'Health Products &amp; Equipment'!B494</f>
        <v>#VALUE!</v>
      </c>
      <c r="B994" s="5" t="str">
        <f>IF('Health Products &amp; Equipment'!M494&lt;&gt;"",'Health Products &amp; Equipment'!M494,"")</f>
        <v/>
      </c>
      <c r="C994" s="5" t="str">
        <f>IF(B994="","",IF(ISERROR(FIND(B994,VLOOKUP(A994,A$1199:C1293,3,FALSE))),CONCATENATE(B994,"; ",IFERROR(VLOOKUP(A994,A$1199:C1293,3,FALSE),"")),VLOOKUP(A994,A$1199:C1293,3,FALSE)))</f>
        <v/>
      </c>
    </row>
    <row r="995" spans="1:3" x14ac:dyDescent="0.2">
      <c r="A995" s="5" t="e">
        <f ca="1">'Health Products &amp; Equipment'!B495</f>
        <v>#VALUE!</v>
      </c>
      <c r="B995" s="5" t="str">
        <f>IF('Health Products &amp; Equipment'!M495&lt;&gt;"",'Health Products &amp; Equipment'!M495,"")</f>
        <v/>
      </c>
      <c r="C995" s="5" t="str">
        <f>IF(B995="","",IF(ISERROR(FIND(B995,VLOOKUP(A995,A$1199:C1294,3,FALSE))),CONCATENATE(B995,"; ",IFERROR(VLOOKUP(A995,A$1199:C1294,3,FALSE),"")),VLOOKUP(A995,A$1199:C1294,3,FALSE)))</f>
        <v/>
      </c>
    </row>
    <row r="996" spans="1:3" x14ac:dyDescent="0.2">
      <c r="A996" s="5" t="e">
        <f ca="1">'Health Products &amp; Equipment'!B496</f>
        <v>#VALUE!</v>
      </c>
      <c r="B996" s="5" t="str">
        <f>IF('Health Products &amp; Equipment'!M496&lt;&gt;"",'Health Products &amp; Equipment'!M496,"")</f>
        <v/>
      </c>
      <c r="C996" s="5" t="str">
        <f>IF(B996="","",IF(ISERROR(FIND(B996,VLOOKUP(A996,A$1199:C1295,3,FALSE))),CONCATENATE(B996,"; ",IFERROR(VLOOKUP(A996,A$1199:C1295,3,FALSE),"")),VLOOKUP(A996,A$1199:C1295,3,FALSE)))</f>
        <v/>
      </c>
    </row>
    <row r="997" spans="1:3" x14ac:dyDescent="0.2">
      <c r="A997" s="5" t="e">
        <f ca="1">'Health Products &amp; Equipment'!B497</f>
        <v>#VALUE!</v>
      </c>
      <c r="B997" s="5" t="str">
        <f>IF('Health Products &amp; Equipment'!M497&lt;&gt;"",'Health Products &amp; Equipment'!M497,"")</f>
        <v/>
      </c>
      <c r="C997" s="5" t="str">
        <f>IF(B997="","",IF(ISERROR(FIND(B997,VLOOKUP(A997,A$1199:C1296,3,FALSE))),CONCATENATE(B997,"; ",IFERROR(VLOOKUP(A997,A$1199:C1296,3,FALSE),"")),VLOOKUP(A997,A$1199:C1296,3,FALSE)))</f>
        <v/>
      </c>
    </row>
    <row r="998" spans="1:3" x14ac:dyDescent="0.2">
      <c r="A998" s="5" t="e">
        <f ca="1">'Health Products &amp; Equipment'!B498</f>
        <v>#VALUE!</v>
      </c>
      <c r="B998" s="5" t="str">
        <f>IF('Health Products &amp; Equipment'!M498&lt;&gt;"",'Health Products &amp; Equipment'!M498,"")</f>
        <v/>
      </c>
      <c r="C998" s="5" t="str">
        <f>IF(B998="","",IF(ISERROR(FIND(B998,VLOOKUP(A998,A$1199:C1297,3,FALSE))),CONCATENATE(B998,"; ",IFERROR(VLOOKUP(A998,A$1199:C1297,3,FALSE),"")),VLOOKUP(A998,A$1199:C1297,3,FALSE)))</f>
        <v/>
      </c>
    </row>
    <row r="999" spans="1:3" x14ac:dyDescent="0.2">
      <c r="A999" s="5" t="e">
        <f ca="1">'Health Products &amp; Equipment'!B499</f>
        <v>#VALUE!</v>
      </c>
      <c r="B999" s="5" t="str">
        <f>IF('Health Products &amp; Equipment'!M499&lt;&gt;"",'Health Products &amp; Equipment'!M499,"")</f>
        <v/>
      </c>
      <c r="C999" s="5" t="str">
        <f>IF(B999="","",IF(ISERROR(FIND(B999,VLOOKUP(A999,A$1199:C1298,3,FALSE))),CONCATENATE(B999,"; ",IFERROR(VLOOKUP(A999,A$1199:C1298,3,FALSE),"")),VLOOKUP(A999,A$1199:C1298,3,FALSE)))</f>
        <v/>
      </c>
    </row>
    <row r="1000" spans="1:3" x14ac:dyDescent="0.2">
      <c r="A1000" s="5" t="str">
        <f ca="1">'Other Pharma &amp; Health Products'!B2</f>
        <v>17-102--4.7---</v>
      </c>
      <c r="B1000" s="5" t="str">
        <f>IF('Other Pharma &amp; Health Products'!M2&lt;&gt;"",'Other Pharma &amp; Health Products'!M2,"")</f>
        <v>Pyridoxin</v>
      </c>
      <c r="C1000" s="5" t="str">
        <f ca="1">IF(B1000="","",IF(ISERROR(FIND(B1000,VLOOKUP(A1000,A1001:C$1199,3,FALSE))),CONCATENATE(B1000,"; ",IFERROR(VLOOKUP(A1000,A1001:C$1199,3,FALSE),"")),VLOOKUP(A1000,A1001:C$1199,3,FALSE)))</f>
        <v xml:space="preserve">Pyridoxin; </v>
      </c>
    </row>
    <row r="1001" spans="1:3" x14ac:dyDescent="0.2">
      <c r="A1001" s="5" t="str">
        <f ca="1">'Other Pharma &amp; Health Products'!B3</f>
        <v>17-101--5.6---</v>
      </c>
      <c r="B1001" s="5" t="str">
        <f>IF('Other Pharma &amp; Health Products'!M3&lt;&gt;"",'Other Pharma &amp; Health Products'!M3,"")</f>
        <v>ANTIBIOTIC</v>
      </c>
      <c r="C1001" s="5" t="str">
        <f ca="1">IF(B1001="","",IF(ISERROR(FIND(B1001,VLOOKUP(A1001,A1002:C$1199,3,FALSE))),CONCATENATE(B1001,"; ",IFERROR(VLOOKUP(A1001,A1002:C$1199,3,FALSE),"")),VLOOKUP(A1001,A1002:C$1199,3,FALSE)))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2" spans="1:3" x14ac:dyDescent="0.2">
      <c r="A1002" s="5" t="str">
        <f ca="1">'Other Pharma &amp; Health Products'!B4</f>
        <v>17-101--5.6---</v>
      </c>
      <c r="B1002" s="5" t="str">
        <f>IF('Other Pharma &amp; Health Products'!M4&lt;&gt;"",'Other Pharma &amp; Health Products'!M4,"")</f>
        <v>ANTIBIOTIC</v>
      </c>
      <c r="C1002" s="5" t="str">
        <f ca="1">IF(B1002="","",IF(ISERROR(FIND(B1002,VLOOKUP(A1002,A1003:C$1199,3,FALSE))),CONCATENATE(B1002,"; ",IFERROR(VLOOKUP(A1002,A1003:C$1199,3,FALSE),"")),VLOOKUP(A1002,A1003:C$1199,3,FALSE)))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3" spans="1:3" x14ac:dyDescent="0.2">
      <c r="A1003" s="5" t="str">
        <f ca="1">'Other Pharma &amp; Health Products'!B5</f>
        <v>17-101--5.6---</v>
      </c>
      <c r="B1003" s="5" t="str">
        <f>IF('Other Pharma &amp; Health Products'!M5&lt;&gt;"",'Other Pharma &amp; Health Products'!M5,"")</f>
        <v>ANTIBIOTIC</v>
      </c>
      <c r="C1003" s="5" t="str">
        <f ca="1">IF(B1003="","",IF(ISERROR(FIND(B1003,VLOOKUP(A1003,A1004:C$1199,3,FALSE))),CONCATENATE(B1003,"; ",IFERROR(VLOOKUP(A1003,A1004:C$1199,3,FALSE),"")),VLOOKUP(A1003,A1004:C$1199,3,FALSE)))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4" spans="1:3" x14ac:dyDescent="0.2">
      <c r="A1004" s="5" t="str">
        <f ca="1">'Other Pharma &amp; Health Products'!B6</f>
        <v>17-101--5.6---</v>
      </c>
      <c r="B1004" s="5" t="str">
        <f>IF('Other Pharma &amp; Health Products'!M6&lt;&gt;"",'Other Pharma &amp; Health Products'!M6,"")</f>
        <v>ANTIBIOTIC</v>
      </c>
      <c r="C1004" s="5" t="str">
        <f ca="1">IF(B1004="","",IF(ISERROR(FIND(B1004,VLOOKUP(A1004,A1005:C$1199,3,FALSE))),CONCATENATE(B1004,"; ",IFERROR(VLOOKUP(A1004,A1005:C$1199,3,FALSE),"")),VLOOKUP(A1004,A1005:C$1199,3,FALSE)))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5" spans="1:3" x14ac:dyDescent="0.2">
      <c r="A1005" s="5" t="str">
        <f ca="1">'Other Pharma &amp; Health Products'!B7</f>
        <v>17-101--5.6---</v>
      </c>
      <c r="B1005" s="5" t="str">
        <f>IF('Other Pharma &amp; Health Products'!M7&lt;&gt;"",'Other Pharma &amp; Health Products'!M7,"")</f>
        <v>ANTIBIOTIC</v>
      </c>
      <c r="C1005" s="5" t="str">
        <f ca="1">IF(B1005="","",IF(ISERROR(FIND(B1005,VLOOKUP(A1005,A1006:C$1199,3,FALSE))),CONCATENATE(B1005,"; ",IFERROR(VLOOKUP(A1005,A1006:C$1199,3,FALSE),"")),VLOOKUP(A1005,A1006:C$1199,3,FALSE)))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6" spans="1:3" x14ac:dyDescent="0.2">
      <c r="A1006" s="5" t="str">
        <f ca="1">'Other Pharma &amp; Health Products'!B8</f>
        <v>17-101--5.6---</v>
      </c>
      <c r="B1006" s="5" t="str">
        <f>IF('Other Pharma &amp; Health Products'!M8&lt;&gt;"",'Other Pharma &amp; Health Products'!M8,"")</f>
        <v>ANTIBIOTIC</v>
      </c>
      <c r="C1006" s="5" t="str">
        <f ca="1">IF(B1006="","",IF(ISERROR(FIND(B1006,VLOOKUP(A1006,A1007:C$1199,3,FALSE))),CONCATENATE(B1006,"; ",IFERROR(VLOOKUP(A1006,A1007:C$1199,3,FALSE),"")),VLOOKUP(A1006,A1007:C$1199,3,FALSE)))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7" spans="1:3" x14ac:dyDescent="0.2">
      <c r="A1007" s="5" t="str">
        <f ca="1">'Other Pharma &amp; Health Products'!B9</f>
        <v>17-101--5.6---</v>
      </c>
      <c r="B1007" s="5" t="str">
        <f>IF('Other Pharma &amp; Health Products'!M9&lt;&gt;"",'Other Pharma &amp; Health Products'!M9,"")</f>
        <v>ANTIBIOTIC</v>
      </c>
      <c r="C1007" s="5" t="str">
        <f ca="1">IF(B1007="","",IF(ISERROR(FIND(B1007,VLOOKUP(A1007,A1008:C$1199,3,FALSE))),CONCATENATE(B1007,"; ",IFERROR(VLOOKUP(A1007,A1008:C$1199,3,FALSE),"")),VLOOKUP(A1007,A1008:C$1199,3,FALSE)))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8" spans="1:3" x14ac:dyDescent="0.2">
      <c r="A1008" s="5" t="str">
        <f ca="1">'Other Pharma &amp; Health Products'!B10</f>
        <v>17-101--5.6---</v>
      </c>
      <c r="B1008" s="5" t="str">
        <f>IF('Other Pharma &amp; Health Products'!M10&lt;&gt;"",'Other Pharma &amp; Health Products'!M10,"")</f>
        <v>ANTIBIOTIC</v>
      </c>
      <c r="C1008" s="5" t="str">
        <f ca="1">IF(B1008="","",IF(ISERROR(FIND(B1008,VLOOKUP(A1008,A1009:C$1199,3,FALSE))),CONCATENATE(B1008,"; ",IFERROR(VLOOKUP(A1008,A1009:C$1199,3,FALSE),"")),VLOOKUP(A1008,A1009:C$1199,3,FALSE)))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09" spans="1:3" x14ac:dyDescent="0.2">
      <c r="A1009" s="5" t="str">
        <f ca="1">'Other Pharma &amp; Health Products'!B11</f>
        <v>17-101--5.6---</v>
      </c>
      <c r="B1009" s="5" t="str">
        <f>IF('Other Pharma &amp; Health Products'!M11&lt;&gt;"",'Other Pharma &amp; Health Products'!M11,"")</f>
        <v>ANTIBIOTIC</v>
      </c>
      <c r="C1009" s="5" t="str">
        <f ca="1">IF(B1009="","",IF(ISERROR(FIND(B1009,VLOOKUP(A1009,A1010:C$1199,3,FALSE))),CONCATENATE(B1009,"; ",IFERROR(VLOOKUP(A1009,A1010:C$1199,3,FALSE),"")),VLOOKUP(A1009,A1010:C$1199,3,FALSE)))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0" spans="1:3" x14ac:dyDescent="0.2">
      <c r="A1010" s="5" t="str">
        <f ca="1">'Other Pharma &amp; Health Products'!B12</f>
        <v>17-101--5.6---</v>
      </c>
      <c r="B1010" s="5" t="str">
        <f>IF('Other Pharma &amp; Health Products'!M12&lt;&gt;"",'Other Pharma &amp; Health Products'!M12,"")</f>
        <v>ANTIBIOTIC</v>
      </c>
      <c r="C1010" s="5" t="str">
        <f ca="1">IF(B1010="","",IF(ISERROR(FIND(B1010,VLOOKUP(A1010,A1011:C$1199,3,FALSE))),CONCATENATE(B1010,"; ",IFERROR(VLOOKUP(A1010,A1011:C$1199,3,FALSE),"")),VLOOKUP(A1010,A1011:C$1199,3,FALSE)))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1" spans="1:3" x14ac:dyDescent="0.2">
      <c r="A1011" s="5" t="str">
        <f ca="1">'Other Pharma &amp; Health Products'!B13</f>
        <v>17-101--5.6---</v>
      </c>
      <c r="B1011" s="5" t="str">
        <f>IF('Other Pharma &amp; Health Products'!M13&lt;&gt;"",'Other Pharma &amp; Health Products'!M13,"")</f>
        <v>ANTIBIOTIC</v>
      </c>
      <c r="C1011" s="5" t="str">
        <f ca="1">IF(B1011="","",IF(ISERROR(FIND(B1011,VLOOKUP(A1011,A1012:C$1199,3,FALSE))),CONCATENATE(B1011,"; ",IFERROR(VLOOKUP(A1011,A1012:C$1199,3,FALSE),"")),VLOOKUP(A1011,A1012:C$1199,3,FALSE)))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2" spans="1:3" x14ac:dyDescent="0.2">
      <c r="A1012" s="5" t="str">
        <f ca="1">'Other Pharma &amp; Health Products'!B14</f>
        <v>17-101--5.6---</v>
      </c>
      <c r="B1012" s="5" t="str">
        <f>IF('Other Pharma &amp; Health Products'!M14&lt;&gt;"",'Other Pharma &amp; Health Products'!M14,"")</f>
        <v>ANTIBIOTIC</v>
      </c>
      <c r="C1012" s="5" t="str">
        <f ca="1">IF(B1012="","",IF(ISERROR(FIND(B1012,VLOOKUP(A1012,A1013:C$1199,3,FALSE))),CONCATENATE(B1012,"; ",IFERROR(VLOOKUP(A1012,A1013:C$1199,3,FALSE),"")),VLOOKUP(A1012,A1013:C$1199,3,FALSE)))</f>
        <v xml:space="preserve">ANTIBIOTIC; 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3" spans="1:3" x14ac:dyDescent="0.2">
      <c r="A1013" s="5" t="str">
        <f ca="1">'Other Pharma &amp; Health Products'!B15</f>
        <v>17-101--5.6---</v>
      </c>
      <c r="B1013" s="5" t="str">
        <f>IF('Other Pharma &amp; Health Products'!M15&lt;&gt;"",'Other Pharma &amp; Health Products'!M15,"")</f>
        <v>Sodium hidroxide  (NaOH)</v>
      </c>
      <c r="C1013" s="5" t="str">
        <f ca="1">IF(B1013="","",IF(ISERROR(FIND(B1013,VLOOKUP(A1013,A1014:C$1199,3,FALSE))),CONCATENATE(B1013,"; ",IFERROR(VLOOKUP(A1013,A1014:C$1199,3,FALSE),"")),VLOOKUP(A1013,A1014:C$1199,3,FALSE)))</f>
        <v xml:space="preserve">Sodium hidroxide  (NaOH); 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4" spans="1:3" x14ac:dyDescent="0.2">
      <c r="A1014" s="5" t="str">
        <f ca="1">'Other Pharma &amp; Health Products'!B16</f>
        <v>17-101--5.6---</v>
      </c>
      <c r="B1014" s="5" t="str">
        <f>IF('Other Pharma &amp; Health Products'!M16&lt;&gt;"",'Other Pharma &amp; Health Products'!M16,"")</f>
        <v>Potassium dihydrogen phosphate (KH2PO4),  1 kg</v>
      </c>
      <c r="C1014" s="5" t="str">
        <f ca="1">IF(B1014="","",IF(ISERROR(FIND(B1014,VLOOKUP(A1014,A1015:C$1199,3,FALSE))),CONCATENATE(B1014,"; ",IFERROR(VLOOKUP(A1014,A1015:C$1199,3,FALSE),"")),VLOOKUP(A1014,A1015:C$1199,3,FALSE)))</f>
        <v xml:space="preserve">Potassium dihydrogen phosphate (KH2PO4),  1 kg; 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5" spans="1:3" x14ac:dyDescent="0.2">
      <c r="A1015" s="5" t="str">
        <f ca="1">'Other Pharma &amp; Health Products'!B17</f>
        <v>17-101--5.6---</v>
      </c>
      <c r="B1015" s="5" t="str">
        <f>IF('Other Pharma &amp; Health Products'!M17&lt;&gt;"",'Other Pharma &amp; Health Products'!M17,"")</f>
        <v>di-Sodium hydrogen phosphate dihydrate (Na2HPO4), 1 kg</v>
      </c>
      <c r="C1015" s="5" t="str">
        <f ca="1">IF(B1015="","",IF(ISERROR(FIND(B1015,VLOOKUP(A1015,A1016:C$1199,3,FALSE))),CONCATENATE(B1015,"; ",IFERROR(VLOOKUP(A1015,A1016:C$1199,3,FALSE),"")),VLOOKUP(A1015,A1016:C$1199,3,FALSE)))</f>
        <v xml:space="preserve">di-Sodium hydrogen phosphate dihydrate (Na2HPO4), 1 kg; 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6" spans="1:3" x14ac:dyDescent="0.2">
      <c r="A1016" s="5" t="str">
        <f ca="1">'Other Pharma &amp; Health Products'!B18</f>
        <v>17-101--5.6---</v>
      </c>
      <c r="B1016" s="5" t="str">
        <f>IF('Other Pharma &amp; Health Products'!M18&lt;&gt;"",'Other Pharma &amp; Health Products'!M18,"")</f>
        <v>N-Acetyl L-Cysteine (NALC) (100g pack)</v>
      </c>
      <c r="C1016" s="5" t="str">
        <f ca="1">IF(B1016="","",IF(ISERROR(FIND(B1016,VLOOKUP(A1016,A1017:C$1199,3,FALSE))),CONCATENATE(B1016,"; ",IFERROR(VLOOKUP(A1016,A1017:C$1199,3,FALSE),"")),VLOOKUP(A1016,A1017:C$1199,3,FALSE)))</f>
        <v xml:space="preserve">N-Acetyl L-Cysteine (NALC) (100g pack); 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7" spans="1:3" x14ac:dyDescent="0.2">
      <c r="A1017" s="5" t="str">
        <f ca="1">'Other Pharma &amp; Health Products'!B19</f>
        <v>17-101--5.6---</v>
      </c>
      <c r="B1017" s="5" t="str">
        <f>IF('Other Pharma &amp; Health Products'!M19&lt;&gt;"",'Other Pharma &amp; Health Products'!M19,"")</f>
        <v>tri-Sodium citrate dihydrate, 1 kg</v>
      </c>
      <c r="C1017" s="5" t="str">
        <f ca="1">IF(B1017="","",IF(ISERROR(FIND(B1017,VLOOKUP(A1017,A1018:C$1199,3,FALSE))),CONCATENATE(B1017,"; ",IFERROR(VLOOKUP(A1017,A1018:C$1199,3,FALSE),"")),VLOOKUP(A1017,A1018:C$1199,3,FALSE)))</f>
        <v xml:space="preserve">tri-Sodium citrate dihydrate, 1 kg; Nutritive media for MBT (Löwenstein-Jensen) Powder, 500 mg; Brain Heart Infusion agar, (500 g); Auramin O  50g; Phenol; Basic Fuchsin 25g; METHYLENE BLUE 25g; Skimmed milk powder; Extra boiled tableted salt 25kg; Special PH indicator; Hydrochloric acid 37% 1l; </v>
      </c>
    </row>
    <row r="1018" spans="1:3" x14ac:dyDescent="0.2">
      <c r="A1018" s="5" t="str">
        <f ca="1">'Other Pharma &amp; Health Products'!B20</f>
        <v>17-101--5.6---</v>
      </c>
      <c r="B1018" s="5" t="str">
        <f>IF('Other Pharma &amp; Health Products'!M20&lt;&gt;"",'Other Pharma &amp; Health Products'!M20,"")</f>
        <v>Nutritive media for MBT (Löwenstein-Jensen) Powder, 500 mg</v>
      </c>
      <c r="C1018" s="5" t="str">
        <f ca="1">IF(B1018="","",IF(ISERROR(FIND(B1018,VLOOKUP(A1018,A1019:C$1199,3,FALSE))),CONCATENATE(B1018,"; ",IFERROR(VLOOKUP(A1018,A1019:C$1199,3,FALSE),"")),VLOOKUP(A1018,A1019:C$1199,3,FALSE)))</f>
        <v xml:space="preserve">Nutritive media for MBT (Löwenstein-Jensen) Powder, 500 mg; Brain Heart Infusion agar, (500 g); Auramin O  50g; Phenol; Basic Fuchsin 25g; METHYLENE BLUE 25g; Skimmed milk powder; Extra boiled tableted salt 25kg; Special PH indicator; Hydrochloric acid 37% 1l; </v>
      </c>
    </row>
    <row r="1019" spans="1:3" x14ac:dyDescent="0.2">
      <c r="A1019" s="5" t="str">
        <f ca="1">'Other Pharma &amp; Health Products'!B21</f>
        <v>17-101--5.6---</v>
      </c>
      <c r="B1019" s="5" t="str">
        <f>IF('Other Pharma &amp; Health Products'!M21&lt;&gt;"",'Other Pharma &amp; Health Products'!M21,"")</f>
        <v>Brain Heart Infusion agar, (500 g)</v>
      </c>
      <c r="C1019" s="5" t="str">
        <f ca="1">IF(B1019="","",IF(ISERROR(FIND(B1019,VLOOKUP(A1019,A1020:C$1199,3,FALSE))),CONCATENATE(B1019,"; ",IFERROR(VLOOKUP(A1019,A1020:C$1199,3,FALSE),"")),VLOOKUP(A1019,A1020:C$1199,3,FALSE)))</f>
        <v xml:space="preserve">Brain Heart Infusion agar, (500 g); Auramin O  50g; Phenol; Basic Fuchsin 25g; METHYLENE BLUE 25g; Skimmed milk powder; Extra boiled tableted salt 25kg; Special PH indicator; Hydrochloric acid 37% 1l; </v>
      </c>
    </row>
    <row r="1020" spans="1:3" x14ac:dyDescent="0.2">
      <c r="A1020" s="5" t="str">
        <f ca="1">'Other Pharma &amp; Health Products'!B22</f>
        <v>17-101--5.6---</v>
      </c>
      <c r="B1020" s="5" t="str">
        <f>IF('Other Pharma &amp; Health Products'!M22&lt;&gt;"",'Other Pharma &amp; Health Products'!M22,"")</f>
        <v>Auramin O  50g</v>
      </c>
      <c r="C1020" s="5" t="str">
        <f ca="1">IF(B1020="","",IF(ISERROR(FIND(B1020,VLOOKUP(A1020,A1021:C$1199,3,FALSE))),CONCATENATE(B1020,"; ",IFERROR(VLOOKUP(A1020,A1021:C$1199,3,FALSE),"")),VLOOKUP(A1020,A1021:C$1199,3,FALSE)))</f>
        <v xml:space="preserve">Auramin O  50g; Phenol; Basic Fuchsin 25g; METHYLENE BLUE 25g; Skimmed milk powder; Extra boiled tableted salt 25kg; Special PH indicator; Hydrochloric acid 37% 1l; </v>
      </c>
    </row>
    <row r="1021" spans="1:3" x14ac:dyDescent="0.2">
      <c r="A1021" s="5" t="str">
        <f ca="1">'Other Pharma &amp; Health Products'!B23</f>
        <v>17-101--5.6---</v>
      </c>
      <c r="B1021" s="5" t="str">
        <f>IF('Other Pharma &amp; Health Products'!M23&lt;&gt;"",'Other Pharma &amp; Health Products'!M23,"")</f>
        <v>Phenol</v>
      </c>
      <c r="C1021" s="5" t="str">
        <f ca="1">IF(B1021="","",IF(ISERROR(FIND(B1021,VLOOKUP(A1021,A1022:C$1199,3,FALSE))),CONCATENATE(B1021,"; ",IFERROR(VLOOKUP(A1021,A1022:C$1199,3,FALSE),"")),VLOOKUP(A1021,A1022:C$1199,3,FALSE)))</f>
        <v xml:space="preserve">Phenol; Basic Fuchsin 25g; METHYLENE BLUE 25g; Skimmed milk powder; Extra boiled tableted salt 25kg; Special PH indicator; Hydrochloric acid 37% 1l; </v>
      </c>
    </row>
    <row r="1022" spans="1:3" x14ac:dyDescent="0.2">
      <c r="A1022" s="5" t="str">
        <f ca="1">'Other Pharma &amp; Health Products'!B24</f>
        <v>17-101--5.6---</v>
      </c>
      <c r="B1022" s="5" t="str">
        <f>IF('Other Pharma &amp; Health Products'!M24&lt;&gt;"",'Other Pharma &amp; Health Products'!M24,"")</f>
        <v>Basic Fuchsin 25g</v>
      </c>
      <c r="C1022" s="5" t="str">
        <f ca="1">IF(B1022="","",IF(ISERROR(FIND(B1022,VLOOKUP(A1022,A1023:C$1199,3,FALSE))),CONCATENATE(B1022,"; ",IFERROR(VLOOKUP(A1022,A1023:C$1199,3,FALSE),"")),VLOOKUP(A1022,A1023:C$1199,3,FALSE)))</f>
        <v xml:space="preserve">Basic Fuchsin 25g; METHYLENE BLUE 25g; Skimmed milk powder; Extra boiled tableted salt 25kg; Special PH indicator; Hydrochloric acid 37% 1l; </v>
      </c>
    </row>
    <row r="1023" spans="1:3" x14ac:dyDescent="0.2">
      <c r="A1023" s="5" t="str">
        <f ca="1">'Other Pharma &amp; Health Products'!B25</f>
        <v>17-101--5.6---</v>
      </c>
      <c r="B1023" s="5" t="str">
        <f>IF('Other Pharma &amp; Health Products'!M25&lt;&gt;"",'Other Pharma &amp; Health Products'!M25,"")</f>
        <v>METHYLENE BLUE 25g</v>
      </c>
      <c r="C1023" s="5" t="str">
        <f ca="1">IF(B1023="","",IF(ISERROR(FIND(B1023,VLOOKUP(A1023,A1024:C$1199,3,FALSE))),CONCATENATE(B1023,"; ",IFERROR(VLOOKUP(A1023,A1024:C$1199,3,FALSE),"")),VLOOKUP(A1023,A1024:C$1199,3,FALSE)))</f>
        <v xml:space="preserve">METHYLENE BLUE 25g; Skimmed milk powder; Extra boiled tableted salt 25kg; Special PH indicator; Hydrochloric acid 37% 1l; </v>
      </c>
    </row>
    <row r="1024" spans="1:3" x14ac:dyDescent="0.2">
      <c r="A1024" s="5" t="str">
        <f ca="1">'Other Pharma &amp; Health Products'!B26</f>
        <v>17-101--5.6---</v>
      </c>
      <c r="B1024" s="5" t="str">
        <f>IF('Other Pharma &amp; Health Products'!M26&lt;&gt;"",'Other Pharma &amp; Health Products'!M26,"")</f>
        <v>Skimmed milk powder</v>
      </c>
      <c r="C1024" s="5" t="str">
        <f ca="1">IF(B1024="","",IF(ISERROR(FIND(B1024,VLOOKUP(A1024,A1025:C$1199,3,FALSE))),CONCATENATE(B1024,"; ",IFERROR(VLOOKUP(A1024,A1025:C$1199,3,FALSE),"")),VLOOKUP(A1024,A1025:C$1199,3,FALSE)))</f>
        <v xml:space="preserve">Skimmed milk powder; Extra boiled tableted salt 25kg; Special PH indicator; Hydrochloric acid 37% 1l; </v>
      </c>
    </row>
    <row r="1025" spans="1:3" x14ac:dyDescent="0.2">
      <c r="A1025" s="5" t="str">
        <f ca="1">'Other Pharma &amp; Health Products'!B27</f>
        <v>17-101--5.6---</v>
      </c>
      <c r="B1025" s="5" t="str">
        <f>IF('Other Pharma &amp; Health Products'!M27&lt;&gt;"",'Other Pharma &amp; Health Products'!M27,"")</f>
        <v>Extra boiled tableted salt 25kg</v>
      </c>
      <c r="C1025" s="5" t="str">
        <f ca="1">IF(B1025="","",IF(ISERROR(FIND(B1025,VLOOKUP(A1025,A1026:C$1199,3,FALSE))),CONCATENATE(B1025,"; ",IFERROR(VLOOKUP(A1025,A1026:C$1199,3,FALSE),"")),VLOOKUP(A1025,A1026:C$1199,3,FALSE)))</f>
        <v xml:space="preserve">Extra boiled tableted salt 25kg; Special PH indicator; Hydrochloric acid 37% 1l; </v>
      </c>
    </row>
    <row r="1026" spans="1:3" x14ac:dyDescent="0.2">
      <c r="A1026" s="5" t="str">
        <f ca="1">'Other Pharma &amp; Health Products'!B28</f>
        <v>17-101--5.6---</v>
      </c>
      <c r="B1026" s="5" t="str">
        <f>IF('Other Pharma &amp; Health Products'!M28&lt;&gt;"",'Other Pharma &amp; Health Products'!M28,"")</f>
        <v>Special PH indicator</v>
      </c>
      <c r="C1026" s="5" t="str">
        <f ca="1">IF(B1026="","",IF(ISERROR(FIND(B1026,VLOOKUP(A1026,A1027:C$1199,3,FALSE))),CONCATENATE(B1026,"; ",IFERROR(VLOOKUP(A1026,A1027:C$1199,3,FALSE),"")),VLOOKUP(A1026,A1027:C$1199,3,FALSE)))</f>
        <v xml:space="preserve">Special PH indicator; Hydrochloric acid 37% 1l; </v>
      </c>
    </row>
    <row r="1027" spans="1:3" x14ac:dyDescent="0.2">
      <c r="A1027" s="5" t="str">
        <f ca="1">'Other Pharma &amp; Health Products'!B29</f>
        <v>17-101--5.6---</v>
      </c>
      <c r="B1027" s="5" t="str">
        <f>IF('Other Pharma &amp; Health Products'!M29&lt;&gt;"",'Other Pharma &amp; Health Products'!M29,"")</f>
        <v>Hydrochloric acid 37% 1l</v>
      </c>
      <c r="C1027" s="5" t="str">
        <f ca="1">IF(B1027="","",IF(ISERROR(FIND(B1027,VLOOKUP(A1027,A1028:C$1199,3,FALSE))),CONCATENATE(B1027,"; ",IFERROR(VLOOKUP(A1027,A1028:C$1199,3,FALSE),"")),VLOOKUP(A1027,A1028:C$1199,3,FALSE)))</f>
        <v xml:space="preserve">Hydrochloric acid 37% 1l; </v>
      </c>
    </row>
    <row r="1028" spans="1:3" x14ac:dyDescent="0.2">
      <c r="A1028" s="5" t="str">
        <f ca="1">'Other Pharma &amp; Health Products'!B30</f>
        <v>17-101--5.8---</v>
      </c>
      <c r="B1028" s="5" t="str">
        <f>IF('Other Pharma &amp; Health Products'!M30&lt;&gt;"",'Other Pharma &amp; Health Products'!M30,"")</f>
        <v>Bag , Waste</v>
      </c>
      <c r="C1028" s="5" t="str">
        <f ca="1">IF(B1028="","",IF(ISERROR(FIND(B1028,VLOOKUP(A1028,A1029:C$1199,3,FALSE))),CONCATENATE(B1028,"; ",IFERROR(VLOOKUP(A1028,A1029:C$1199,3,FALSE),"")),VLOOKUP(A1028,A1029:C$1199,3,FALSE)))</f>
        <v xml:space="preserve">Bag , Waste; Gown ; Disinfectant ; 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29" spans="1:3" x14ac:dyDescent="0.2">
      <c r="A1029" s="5" t="str">
        <f ca="1">'Other Pharma &amp; Health Products'!B31</f>
        <v>17-101--5.8---</v>
      </c>
      <c r="B1029" s="5" t="str">
        <f>IF('Other Pharma &amp; Health Products'!M31&lt;&gt;"",'Other Pharma &amp; Health Products'!M31,"")</f>
        <v>Bag , Waste</v>
      </c>
      <c r="C1029" s="5" t="str">
        <f ca="1">IF(B1029="","",IF(ISERROR(FIND(B1029,VLOOKUP(A1029,A1030:C$1199,3,FALSE))),CONCATENATE(B1029,"; ",IFERROR(VLOOKUP(A1029,A1030:C$1199,3,FALSE),"")),VLOOKUP(A1029,A1030:C$1199,3,FALSE)))</f>
        <v xml:space="preserve">Bag , Waste; Gown ; Disinfectant ; 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0" spans="1:3" x14ac:dyDescent="0.2">
      <c r="A1030" s="5" t="str">
        <f ca="1">'Other Pharma &amp; Health Products'!B32</f>
        <v>17-101--5.8---</v>
      </c>
      <c r="B1030" s="5" t="str">
        <f>IF('Other Pharma &amp; Health Products'!M32&lt;&gt;"",'Other Pharma &amp; Health Products'!M32,"")</f>
        <v xml:space="preserve">Gown </v>
      </c>
      <c r="C1030" s="5" t="str">
        <f ca="1">IF(B1030="","",IF(ISERROR(FIND(B1030,VLOOKUP(A1030,A1031:C$1199,3,FALSE))),CONCATENATE(B1030,"; ",IFERROR(VLOOKUP(A1030,A1031:C$1199,3,FALSE),"")),VLOOKUP(A1030,A1031:C$1199,3,FALSE)))</f>
        <v xml:space="preserve">Gown ; Disinfectant ; 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1" spans="1:3" x14ac:dyDescent="0.2">
      <c r="A1031" s="5" t="str">
        <f ca="1">'Other Pharma &amp; Health Products'!B33</f>
        <v>17-101--5.8---</v>
      </c>
      <c r="B1031" s="5" t="str">
        <f>IF('Other Pharma &amp; Health Products'!M33&lt;&gt;"",'Other Pharma &amp; Health Products'!M33,"")</f>
        <v xml:space="preserve">Gown </v>
      </c>
      <c r="C1031" s="5" t="str">
        <f ca="1">IF(B1031="","",IF(ISERROR(FIND(B1031,VLOOKUP(A1031,A1032:C$1199,3,FALSE))),CONCATENATE(B1031,"; ",IFERROR(VLOOKUP(A1031,A1032:C$1199,3,FALSE),"")),VLOOKUP(A1031,A1032:C$1199,3,FALSE)))</f>
        <v xml:space="preserve">Gown ; Disinfectant ; 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2" spans="1:3" x14ac:dyDescent="0.2">
      <c r="A1032" s="5" t="str">
        <f ca="1">'Other Pharma &amp; Health Products'!B34</f>
        <v>17-101--5.8---</v>
      </c>
      <c r="B1032" s="5" t="str">
        <f>IF('Other Pharma &amp; Health Products'!M34&lt;&gt;"",'Other Pharma &amp; Health Products'!M34,"")</f>
        <v xml:space="preserve">Disinfectant </v>
      </c>
      <c r="C1032" s="5" t="str">
        <f ca="1">IF(B1032="","",IF(ISERROR(FIND(B1032,VLOOKUP(A1032,A1033:C$1199,3,FALSE))),CONCATENATE(B1032,"; ",IFERROR(VLOOKUP(A1032,A1033:C$1199,3,FALSE),"")),VLOOKUP(A1032,A1033:C$1199,3,FALSE)))</f>
        <v xml:space="preserve">Disinfectant ; 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3" spans="1:3" x14ac:dyDescent="0.2">
      <c r="A1033" s="5" t="str">
        <f ca="1">'Other Pharma &amp; Health Products'!B35</f>
        <v>17-101--5.8---</v>
      </c>
      <c r="B1033" s="5" t="str">
        <f>IF('Other Pharma &amp; Health Products'!M35&lt;&gt;"",'Other Pharma &amp; Health Products'!M35,"")</f>
        <v xml:space="preserve">Disinfectant </v>
      </c>
      <c r="C1033" s="5" t="str">
        <f ca="1">IF(B1033="","",IF(ISERROR(FIND(B1033,VLOOKUP(A1033,A1034:C$1199,3,FALSE))),CONCATENATE(B1033,"; ",IFERROR(VLOOKUP(A1033,A1034:C$1199,3,FALSE),"")),VLOOKUP(A1033,A1034:C$1199,3,FALSE)))</f>
        <v xml:space="preserve">Disinfectant ; 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4" spans="1:3" x14ac:dyDescent="0.2">
      <c r="A1034" s="5" t="str">
        <f ca="1">'Other Pharma &amp; Health Products'!B36</f>
        <v>17-101--5.8---</v>
      </c>
      <c r="B1034" s="5" t="str">
        <f>IF('Other Pharma &amp; Health Products'!M36&lt;&gt;"",'Other Pharma &amp; Health Products'!M36,"")</f>
        <v xml:space="preserve">Disinfectant </v>
      </c>
      <c r="C1034" s="5" t="str">
        <f ca="1">IF(B1034="","",IF(ISERROR(FIND(B1034,VLOOKUP(A1034,A1035:C$1199,3,FALSE))),CONCATENATE(B1034,"; ",IFERROR(VLOOKUP(A1034,A1035:C$1199,3,FALSE),"")),VLOOKUP(A1034,A1035:C$1199,3,FALSE)))</f>
        <v xml:space="preserve">Disinfectant ; 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5" spans="1:3" x14ac:dyDescent="0.2">
      <c r="A1035" s="5" t="str">
        <f ca="1">'Other Pharma &amp; Health Products'!B37</f>
        <v>17-101--5.8---</v>
      </c>
      <c r="B1035" s="5" t="str">
        <f>IF('Other Pharma &amp; Health Products'!M37&lt;&gt;"",'Other Pharma &amp; Health Products'!M37,"")</f>
        <v>Filter , Paper</v>
      </c>
      <c r="C1035" s="5" t="str">
        <f ca="1">IF(B1035="","",IF(ISERROR(FIND(B1035,VLOOKUP(A1035,A1036:C$1199,3,FALSE))),CONCATENATE(B1035,"; ",IFERROR(VLOOKUP(A1035,A1036:C$1199,3,FALSE),"")),VLOOKUP(A1035,A1036:C$1199,3,FALSE)))</f>
        <v xml:space="preserve">Filter , Paper; 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6" spans="1:3" x14ac:dyDescent="0.2">
      <c r="A1036" s="5" t="str">
        <f ca="1">'Other Pharma &amp; Health Products'!B38</f>
        <v>17-101--5.8---</v>
      </c>
      <c r="B1036" s="5" t="str">
        <f>IF('Other Pharma &amp; Health Products'!M38&lt;&gt;"",'Other Pharma &amp; Health Products'!M38,"")</f>
        <v>Foil</v>
      </c>
      <c r="C1036" s="5" t="str">
        <f ca="1">IF(B1036="","",IF(ISERROR(FIND(B1036,VLOOKUP(A1036,A1037:C$1199,3,FALSE))),CONCATENATE(B1036,"; ",IFERROR(VLOOKUP(A1036,A1037:C$1199,3,FALSE),"")),VLOOKUP(A1036,A1037:C$1199,3,FALSE)))</f>
        <v xml:space="preserve">Foil; 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7" spans="1:3" x14ac:dyDescent="0.2">
      <c r="A1037" s="5" t="str">
        <f ca="1">'Other Pharma &amp; Health Products'!B39</f>
        <v>17-101--5.8---</v>
      </c>
      <c r="B1037" s="5" t="str">
        <f>IF('Other Pharma &amp; Health Products'!M39&lt;&gt;"",'Other Pharma &amp; Health Products'!M39,"")</f>
        <v>Gloves</v>
      </c>
      <c r="C1037" s="5" t="str">
        <f ca="1">IF(B1037="","",IF(ISERROR(FIND(B1037,VLOOKUP(A1037,A1038:C$1199,3,FALSE))),CONCATENATE(B1037,"; ",IFERROR(VLOOKUP(A1037,A1038:C$1199,3,FALSE),"")),VLOOKUP(A1037,A1038:C$1199,3,FALSE)))</f>
        <v xml:space="preserve">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8" spans="1:3" x14ac:dyDescent="0.2">
      <c r="A1038" s="5" t="str">
        <f ca="1">'Other Pharma &amp; Health Products'!B40</f>
        <v>17-101--5.8---</v>
      </c>
      <c r="B1038" s="5" t="str">
        <f>IF('Other Pharma &amp; Health Products'!M40&lt;&gt;"",'Other Pharma &amp; Health Products'!M40,"")</f>
        <v>Gloves</v>
      </c>
      <c r="C1038" s="5" t="str">
        <f ca="1">IF(B1038="","",IF(ISERROR(FIND(B1038,VLOOKUP(A1038,A1039:C$1199,3,FALSE))),CONCATENATE(B1038,"; ",IFERROR(VLOOKUP(A1038,A1039:C$1199,3,FALSE),"")),VLOOKUP(A1038,A1039:C$1199,3,FALSE)))</f>
        <v xml:space="preserve">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39" spans="1:3" x14ac:dyDescent="0.2">
      <c r="A1039" s="5" t="str">
        <f ca="1">'Other Pharma &amp; Health Products'!B41</f>
        <v>17-101--5.8---</v>
      </c>
      <c r="B1039" s="5" t="str">
        <f>IF('Other Pharma &amp; Health Products'!M41&lt;&gt;"",'Other Pharma &amp; Health Products'!M41,"")</f>
        <v>Gloves</v>
      </c>
      <c r="C1039" s="5" t="str">
        <f ca="1">IF(B1039="","",IF(ISERROR(FIND(B1039,VLOOKUP(A1039,A1040:C$1199,3,FALSE))),CONCATENATE(B1039,"; ",IFERROR(VLOOKUP(A1039,A1040:C$1199,3,FALSE),"")),VLOOKUP(A1039,A1040:C$1199,3,FALSE)))</f>
        <v xml:space="preserve">Gloves; 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0" spans="1:3" x14ac:dyDescent="0.2">
      <c r="A1040" s="5" t="str">
        <f ca="1">'Other Pharma &amp; Health Products'!B42</f>
        <v>17-101--5.8---</v>
      </c>
      <c r="B1040" s="5" t="str">
        <f>IF('Other Pharma &amp; Health Products'!M42&lt;&gt;"",'Other Pharma &amp; Health Products'!M42,"")</f>
        <v>Indicator , Sterilization</v>
      </c>
      <c r="C1040" s="5" t="str">
        <f ca="1">IF(B1040="","",IF(ISERROR(FIND(B1040,VLOOKUP(A1040,A1041:C$1199,3,FALSE))),CONCATENATE(B1040,"; ",IFERROR(VLOOKUP(A1040,A1041:C$1199,3,FALSE),"")),VLOOKUP(A1040,A1041:C$1199,3,FALSE)))</f>
        <v xml:space="preserve">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1" spans="1:3" x14ac:dyDescent="0.2">
      <c r="A1041" s="5" t="str">
        <f ca="1">'Other Pharma &amp; Health Products'!B43</f>
        <v>17-101--5.8---</v>
      </c>
      <c r="B1041" s="5" t="str">
        <f>IF('Other Pharma &amp; Health Products'!M43&lt;&gt;"",'Other Pharma &amp; Health Products'!M43,"")</f>
        <v>Indicator , Sterilization</v>
      </c>
      <c r="C1041" s="5" t="str">
        <f ca="1">IF(B1041="","",IF(ISERROR(FIND(B1041,VLOOKUP(A1041,A1042:C$1199,3,FALSE))),CONCATENATE(B1041,"; ",IFERROR(VLOOKUP(A1041,A1042:C$1199,3,FALSE),"")),VLOOKUP(A1041,A1042:C$1199,3,FALSE)))</f>
        <v xml:space="preserve">Indicator , Sterilization; 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2" spans="1:3" x14ac:dyDescent="0.2">
      <c r="A1042" s="5" t="str">
        <f ca="1">'Other Pharma &amp; Health Products'!B44</f>
        <v>17-101--5.8---</v>
      </c>
      <c r="B1042" s="5" t="str">
        <f>IF('Other Pharma &amp; Health Products'!M44&lt;&gt;"",'Other Pharma &amp; Health Products'!M44,"")</f>
        <v>Jumpsuit</v>
      </c>
      <c r="C1042" s="5" t="str">
        <f ca="1">IF(B1042="","",IF(ISERROR(FIND(B1042,VLOOKUP(A1042,A1043:C$1199,3,FALSE))),CONCATENATE(B1042,"; ",IFERROR(VLOOKUP(A1042,A1043:C$1199,3,FALSE),"")),VLOOKUP(A1042,A1043:C$1199,3,FALSE)))</f>
        <v xml:space="preserve">Jumpsuit; 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3" spans="1:3" x14ac:dyDescent="0.2">
      <c r="A1043" s="5" t="str">
        <f ca="1">'Other Pharma &amp; Health Products'!B45</f>
        <v>17-101--5.8---</v>
      </c>
      <c r="B1043" s="5" t="str">
        <f>IF('Other Pharma &amp; Health Products'!M45&lt;&gt;"",'Other Pharma &amp; Health Products'!M45,"")</f>
        <v>Oil , Immersion</v>
      </c>
      <c r="C1043" s="5" t="str">
        <f ca="1">IF(B1043="","",IF(ISERROR(FIND(B1043,VLOOKUP(A1043,A1044:C$1199,3,FALSE))),CONCATENATE(B1043,"; ",IFERROR(VLOOKUP(A1043,A1044:C$1199,3,FALSE),"")),VLOOKUP(A1043,A1044:C$1199,3,FALSE)))</f>
        <v xml:space="preserve">Oil , Immersion; 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4" spans="1:3" x14ac:dyDescent="0.2">
      <c r="A1044" s="5" t="str">
        <f ca="1">'Other Pharma &amp; Health Products'!B46</f>
        <v>17-101--5.8---</v>
      </c>
      <c r="B1044" s="5" t="str">
        <f>IF('Other Pharma &amp; Health Products'!M46&lt;&gt;"",'Other Pharma &amp; Health Products'!M46,"")</f>
        <v>ParaFilm</v>
      </c>
      <c r="C1044" s="5" t="str">
        <f ca="1">IF(B1044="","",IF(ISERROR(FIND(B1044,VLOOKUP(A1044,A1045:C$1199,3,FALSE))),CONCATENATE(B1044,"; ",IFERROR(VLOOKUP(A1044,A1045:C$1199,3,FALSE),"")),VLOOKUP(A1044,A1045:C$1199,3,FALSE)))</f>
        <v xml:space="preserve">ParaFilm; 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5" spans="1:3" x14ac:dyDescent="0.2">
      <c r="A1045" s="5" t="str">
        <f ca="1">'Other Pharma &amp; Health Products'!B47</f>
        <v>17-101--5.8---</v>
      </c>
      <c r="B1045" s="5" t="str">
        <f>IF('Other Pharma &amp; Health Products'!M47&lt;&gt;"",'Other Pharma &amp; Health Products'!M47,"")</f>
        <v>Pen</v>
      </c>
      <c r="C1045" s="5" t="str">
        <f ca="1">IF(B1045="","",IF(ISERROR(FIND(B1045,VLOOKUP(A1045,A1046:C$1199,3,FALSE))),CONCATENATE(B1045,"; ",IFERROR(VLOOKUP(A1045,A1046:C$1199,3,FALSE),"")),VLOOKUP(A1045,A1046:C$1199,3,FALSE)))</f>
        <v xml:space="preserve">Pen; 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6" spans="1:3" x14ac:dyDescent="0.2">
      <c r="A1046" s="5" t="str">
        <f ca="1">'Other Pharma &amp; Health Products'!B48</f>
        <v>17-101--5.8---</v>
      </c>
      <c r="B1046" s="5" t="str">
        <f>IF('Other Pharma &amp; Health Products'!M48&lt;&gt;"",'Other Pharma &amp; Health Products'!M48,"")</f>
        <v>Pipettes</v>
      </c>
      <c r="C1046" s="5" t="str">
        <f ca="1">IF(B1046="","",IF(ISERROR(FIND(B1046,VLOOKUP(A1046,A1047:C$1199,3,FALSE))),CONCATENATE(B1046,"; ",IFERROR(VLOOKUP(A1046,A1047:C$1199,3,FALSE),"")),VLOOKUP(A1046,A1047:C$1199,3,FALSE)))</f>
        <v xml:space="preserve">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7" spans="1:3" x14ac:dyDescent="0.2">
      <c r="A1047" s="5" t="str">
        <f ca="1">'Other Pharma &amp; Health Products'!B49</f>
        <v>17-101--5.8---</v>
      </c>
      <c r="B1047" s="5" t="str">
        <f>IF('Other Pharma &amp; Health Products'!M49&lt;&gt;"",'Other Pharma &amp; Health Products'!M49,"")</f>
        <v>Autumatic Pipettes</v>
      </c>
      <c r="C1047" s="5" t="str">
        <f ca="1">IF(B1047="","",IF(ISERROR(FIND(B1047,VLOOKUP(A1047,A1048:C$1199,3,FALSE))),CONCATENATE(B1047,"; ",IFERROR(VLOOKUP(A1047,A1048:C$1199,3,FALSE),"")),VLOOKUP(A1047,A1048:C$1199,3,FALSE)))</f>
        <v xml:space="preserve">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8" spans="1:3" x14ac:dyDescent="0.2">
      <c r="A1048" s="5" t="str">
        <f ca="1">'Other Pharma &amp; Health Products'!B50</f>
        <v>17-101--5.8---</v>
      </c>
      <c r="B1048" s="5" t="str">
        <f>IF('Other Pharma &amp; Health Products'!M50&lt;&gt;"",'Other Pharma &amp; Health Products'!M50,"")</f>
        <v>Autumatic Pipettes</v>
      </c>
      <c r="C1048" s="5" t="str">
        <f ca="1">IF(B1048="","",IF(ISERROR(FIND(B1048,VLOOKUP(A1048,A1049:C$1199,3,FALSE))),CONCATENATE(B1048,"; ",IFERROR(VLOOKUP(A1048,A1049:C$1199,3,FALSE),"")),VLOOKUP(A1048,A1049:C$1199,3,FALSE)))</f>
        <v xml:space="preserve">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49" spans="1:3" x14ac:dyDescent="0.2">
      <c r="A1049" s="5" t="str">
        <f ca="1">'Other Pharma &amp; Health Products'!B51</f>
        <v>17-101--5.8---</v>
      </c>
      <c r="B1049" s="5" t="str">
        <f>IF('Other Pharma &amp; Health Products'!M51&lt;&gt;"",'Other Pharma &amp; Health Products'!M51,"")</f>
        <v>Autumatic Pipettes</v>
      </c>
      <c r="C1049" s="5" t="str">
        <f ca="1">IF(B1049="","",IF(ISERROR(FIND(B1049,VLOOKUP(A1049,A1050:C$1199,3,FALSE))),CONCATENATE(B1049,"; ",IFERROR(VLOOKUP(A1049,A1050:C$1199,3,FALSE),"")),VLOOKUP(A1049,A1050:C$1199,3,FALSE)))</f>
        <v xml:space="preserve">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50" spans="1:3" x14ac:dyDescent="0.2">
      <c r="A1050" s="5" t="str">
        <f ca="1">'Other Pharma &amp; Health Products'!B52</f>
        <v>17-101--5.8---</v>
      </c>
      <c r="B1050" s="5" t="str">
        <f>IF('Other Pharma &amp; Health Products'!M52&lt;&gt;"",'Other Pharma &amp; Health Products'!M52,"")</f>
        <v>Autumatic Pipettes</v>
      </c>
      <c r="C1050" s="5" t="str">
        <f ca="1">IF(B1050="","",IF(ISERROR(FIND(B1050,VLOOKUP(A1050,A1051:C$1199,3,FALSE))),CONCATENATE(B1050,"; ",IFERROR(VLOOKUP(A1050,A1051:C$1199,3,FALSE),"")),VLOOKUP(A1050,A1051:C$1199,3,FALSE)))</f>
        <v xml:space="preserve">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51" spans="1:3" x14ac:dyDescent="0.2">
      <c r="A1051" s="5" t="str">
        <f ca="1">'Other Pharma &amp; Health Products'!B53</f>
        <v>17-101--5.8---</v>
      </c>
      <c r="B1051" s="5" t="str">
        <f>IF('Other Pharma &amp; Health Products'!M53&lt;&gt;"",'Other Pharma &amp; Health Products'!M53,"")</f>
        <v>Autumatic Pipettes</v>
      </c>
      <c r="C1051" s="5" t="str">
        <f ca="1">IF(B1051="","",IF(ISERROR(FIND(B1051,VLOOKUP(A1051,A1052:C$1199,3,FALSE))),CONCATENATE(B1051,"; ",IFERROR(VLOOKUP(A1051,A1052:C$1199,3,FALSE),"")),VLOOKUP(A1051,A1052:C$1199,3,FALSE)))</f>
        <v xml:space="preserve">Autumatic Pipettes; 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52" spans="1:3" x14ac:dyDescent="0.2">
      <c r="A1052" s="5" t="str">
        <f ca="1">'Other Pharma &amp; Health Products'!B54</f>
        <v>17-101--5.8---</v>
      </c>
      <c r="B1052" s="5" t="str">
        <f>IF('Other Pharma &amp; Health Products'!M54&lt;&gt;"",'Other Pharma &amp; Health Products'!M54,"")</f>
        <v>Piette rack Eppendorf</v>
      </c>
      <c r="C1052" s="5" t="str">
        <f ca="1">IF(B1052="","",IF(ISERROR(FIND(B1052,VLOOKUP(A1052,A1053:C$1199,3,FALSE))),CONCATENATE(B1052,"; ",IFERROR(VLOOKUP(A1052,A1053:C$1199,3,FALSE),"")),VLOOKUP(A1052,A1053:C$1199,3,FALSE)))</f>
        <v xml:space="preserve">Piette rack Eppendorf; Water bath for distillation; Sticks; Tips , Pipette; Tips; Tubes; Vials; Petri dishes, 20 pcs; Transparent polypropylene bags 100pcs; Absorbing paper; Bottle; Container; FILTER; RESPIRATOR; AST set carrier 5 tubes; AST set carrier 2 tubes; AST set carrier 8 tubes; Magnetic rods; </v>
      </c>
    </row>
    <row r="1053" spans="1:3" x14ac:dyDescent="0.2">
      <c r="A1053" s="5" t="str">
        <f ca="1">'Other Pharma &amp; Health Products'!B55</f>
        <v>17-101--5.8---</v>
      </c>
      <c r="B1053" s="5" t="str">
        <f>IF('Other Pharma &amp; Health Products'!M55&lt;&gt;"",'Other Pharma &amp; Health Products'!M55,"")</f>
        <v>Water bath for distillation</v>
      </c>
      <c r="C1053" s="5" t="str">
        <f ca="1">IF(B1053="","",IF(ISERROR(FIND(B1053,VLOOKUP(A1053,A1054:C$1199,3,FALSE))),CONCATENATE(B1053,"; ",IFERROR(VLOOKUP(A1053,A1054:C$1199,3,FALSE),"")),VLOOKUP(A1053,A1054:C$1199,3,FALSE)))</f>
        <v xml:space="preserve">Water bath for distillation; Sticks; Tips , Pipette; Tips; Tubes; Vials; Petri dishes, 20 pcs; Transparent polypropylene bags 100pcs; Absorbing paper; Bottle; Container; FILTER; RESPIRATOR; AST set carrier 5 tubes; AST set carrier 2 tubes; AST set carrier 8 tubes; Magnetic rods; </v>
      </c>
    </row>
    <row r="1054" spans="1:3" x14ac:dyDescent="0.2">
      <c r="A1054" s="5" t="str">
        <f ca="1">'Other Pharma &amp; Health Products'!B56</f>
        <v>17-101--6.3---</v>
      </c>
      <c r="B1054" s="5" t="str">
        <f>IF('Other Pharma &amp; Health Products'!M56&lt;&gt;"",'Other Pharma &amp; Health Products'!M56,"")</f>
        <v>Slides</v>
      </c>
      <c r="C1054" s="5" t="str">
        <f ca="1">IF(B1054="","",IF(ISERROR(FIND(B1054,VLOOKUP(A1054,A1055:C$1199,3,FALSE))),CONCATENATE(B1054,"; ",IFERROR(VLOOKUP(A1054,A1055:C$1199,3,FALSE),"")),VLOOKUP(A1054,A1055:C$1199,3,FALSE)))</f>
        <v xml:space="preserve">Slides; </v>
      </c>
    </row>
    <row r="1055" spans="1:3" x14ac:dyDescent="0.2">
      <c r="A1055" s="5" t="str">
        <f ca="1">'Other Pharma &amp; Health Products'!B57</f>
        <v>17-101--5.8---</v>
      </c>
      <c r="B1055" s="5" t="str">
        <f>IF('Other Pharma &amp; Health Products'!M57&lt;&gt;"",'Other Pharma &amp; Health Products'!M57,"")</f>
        <v>Sticks</v>
      </c>
      <c r="C1055" s="5" t="str">
        <f ca="1">IF(B1055="","",IF(ISERROR(FIND(B1055,VLOOKUP(A1055,A1056:C$1199,3,FALSE))),CONCATENATE(B1055,"; ",IFERROR(VLOOKUP(A1055,A1056:C$1199,3,FALSE),"")),VLOOKUP(A1055,A1056:C$1199,3,FALSE)))</f>
        <v xml:space="preserve">Sticks; Tips , Pipette; Tips; Tubes; Vials; Petri dishes, 20 pcs; Transparent polypropylene bags 100pcs; Absorbing paper; Bottle; Container; FILTER; RESPIRATOR; AST set carrier 5 tubes; AST set carrier 2 tubes; AST set carrier 8 tubes; Magnetic rods; </v>
      </c>
    </row>
    <row r="1056" spans="1:3" x14ac:dyDescent="0.2">
      <c r="A1056" s="5" t="str">
        <f ca="1">'Other Pharma &amp; Health Products'!B58</f>
        <v>17-101--5.8---</v>
      </c>
      <c r="B1056" s="5" t="str">
        <f>IF('Other Pharma &amp; Health Products'!M58&lt;&gt;"",'Other Pharma &amp; Health Products'!M58,"")</f>
        <v>Sticks</v>
      </c>
      <c r="C1056" s="5" t="str">
        <f ca="1">IF(B1056="","",IF(ISERROR(FIND(B1056,VLOOKUP(A1056,A1057:C$1199,3,FALSE))),CONCATENATE(B1056,"; ",IFERROR(VLOOKUP(A1056,A1057:C$1199,3,FALSE),"")),VLOOKUP(A1056,A1057:C$1199,3,FALSE)))</f>
        <v xml:space="preserve">Sticks; Tips , Pipette; Tips; Tubes; Vials; Petri dishes, 20 pcs; Transparent polypropylene bags 100pcs; Absorbing paper; Bottle; Container; FILTER; RESPIRATOR; AST set carrier 5 tubes; AST set carrier 2 tubes; AST set carrier 8 tubes; Magnetic rods; </v>
      </c>
    </row>
    <row r="1057" spans="1:3" x14ac:dyDescent="0.2">
      <c r="A1057" s="5" t="str">
        <f ca="1">'Other Pharma &amp; Health Products'!B59</f>
        <v>17-101--5.8---</v>
      </c>
      <c r="B1057" s="5" t="str">
        <f>IF('Other Pharma &amp; Health Products'!M59&lt;&gt;"",'Other Pharma &amp; Health Products'!M59,"")</f>
        <v>Tips , Pipette</v>
      </c>
      <c r="C1057" s="5" t="str">
        <f ca="1">IF(B1057="","",IF(ISERROR(FIND(B1057,VLOOKUP(A1057,A1058:C$1199,3,FALSE))),CONCATENATE(B1057,"; ",IFERROR(VLOOKUP(A1057,A1058:C$1199,3,FALSE),"")),VLOOKUP(A1057,A1058:C$1199,3,FALSE)))</f>
        <v xml:space="preserve">Tips , Pipette; Tips; Tubes; Vials; Petri dishes, 20 pcs; Transparent polypropylene bags 100pcs; Absorbing paper; Bottle; Container; FILTER; RESPIRATOR; AST set carrier 5 tubes; AST set carrier 2 tubes; AST set carrier 8 tubes; Magnetic rods; </v>
      </c>
    </row>
    <row r="1058" spans="1:3" x14ac:dyDescent="0.2">
      <c r="A1058" s="5" t="str">
        <f ca="1">'Other Pharma &amp; Health Products'!B60</f>
        <v>17-101--5.8---</v>
      </c>
      <c r="B1058" s="5" t="str">
        <f>IF('Other Pharma &amp; Health Products'!M60&lt;&gt;"",'Other Pharma &amp; Health Products'!M60,"")</f>
        <v>Tips , Pipette</v>
      </c>
      <c r="C1058" s="5" t="str">
        <f ca="1">IF(B1058="","",IF(ISERROR(FIND(B1058,VLOOKUP(A1058,A1059:C$1199,3,FALSE))),CONCATENATE(B1058,"; ",IFERROR(VLOOKUP(A1058,A1059:C$1199,3,FALSE),"")),VLOOKUP(A1058,A1059:C$1199,3,FALSE)))</f>
        <v xml:space="preserve">Tips , Pipette; Tips; Tubes; Vials; Petri dishes, 20 pcs; Transparent polypropylene bags 100pcs; Absorbing paper; Bottle; Container; FILTER; RESPIRATOR; AST set carrier 5 tubes; AST set carrier 2 tubes; AST set carrier 8 tubes; Magnetic rods; </v>
      </c>
    </row>
    <row r="1059" spans="1:3" x14ac:dyDescent="0.2">
      <c r="A1059" s="5" t="str">
        <f ca="1">'Other Pharma &amp; Health Products'!B61</f>
        <v>17-101--5.8---</v>
      </c>
      <c r="B1059" s="5" t="str">
        <f>IF('Other Pharma &amp; Health Products'!M61&lt;&gt;"",'Other Pharma &amp; Health Products'!M61,"")</f>
        <v>Tips , Pipette</v>
      </c>
      <c r="C1059" s="5" t="str">
        <f ca="1">IF(B1059="","",IF(ISERROR(FIND(B1059,VLOOKUP(A1059,A1060:C$1199,3,FALSE))),CONCATENATE(B1059,"; ",IFERROR(VLOOKUP(A1059,A1060:C$1199,3,FALSE),"")),VLOOKUP(A1059,A1060:C$1199,3,FALSE)))</f>
        <v xml:space="preserve">Tips , Pipette; Tips; Tubes; Vials; Petri dishes, 20 pcs; Transparent polypropylene bags 100pcs; Absorbing paper; Bottle; Container; FILTER; RESPIRATOR; AST set carrier 5 tubes; AST set carrier 2 tubes; AST set carrier 8 tubes; Magnetic rods; </v>
      </c>
    </row>
    <row r="1060" spans="1:3" x14ac:dyDescent="0.2">
      <c r="A1060" s="5" t="str">
        <f ca="1">'Other Pharma &amp; Health Products'!B62</f>
        <v>17-101--5.8---</v>
      </c>
      <c r="B1060" s="5" t="str">
        <f>IF('Other Pharma &amp; Health Products'!M62&lt;&gt;"",'Other Pharma &amp; Health Products'!M62,"")</f>
        <v>Tips , Pipette</v>
      </c>
      <c r="C1060" s="5" t="str">
        <f ca="1">IF(B1060="","",IF(ISERROR(FIND(B1060,VLOOKUP(A1060,A1061:C$1199,3,FALSE))),CONCATENATE(B1060,"; ",IFERROR(VLOOKUP(A1060,A1061:C$1199,3,FALSE),"")),VLOOKUP(A1060,A1061:C$1199,3,FALSE)))</f>
        <v xml:space="preserve">Tips , Pipette; Tips; Tubes; Vials; Petri dishes, 20 pcs; Transparent polypropylene bags 100pcs; Absorbing paper; Bottle; Container; FILTER; RESPIRATOR; AST set carrier 5 tubes; AST set carrier 2 tubes; AST set carrier 8 tubes; Magnetic rods; </v>
      </c>
    </row>
    <row r="1061" spans="1:3" x14ac:dyDescent="0.2">
      <c r="A1061" s="5" t="str">
        <f ca="1">'Other Pharma &amp; Health Products'!B63</f>
        <v>17-101--5.8---</v>
      </c>
      <c r="B1061" s="5" t="str">
        <f>IF('Other Pharma &amp; Health Products'!M63&lt;&gt;"",'Other Pharma &amp; Health Products'!M63,"")</f>
        <v>Tips</v>
      </c>
      <c r="C1061" s="5" t="str">
        <f ca="1">IF(B1061="","",IF(ISERROR(FIND(B1061,VLOOKUP(A1061,A1062:C$1199,3,FALSE))),CONCATENATE(B1061,"; ",IFERROR(VLOOKUP(A1061,A1062:C$1199,3,FALSE),"")),VLOOKUP(A1061,A1062:C$1199,3,FALSE)))</f>
        <v xml:space="preserve">Tips; Tubes; Vials; Petri dishes, 20 pcs; Transparent polypropylene bags 100pcs; Absorbing paper; Bottle; Container; FILTER; RESPIRATOR; AST set carrier 5 tubes; AST set carrier 2 tubes; AST set carrier 8 tubes; Magnetic rods; </v>
      </c>
    </row>
    <row r="1062" spans="1:3" x14ac:dyDescent="0.2">
      <c r="A1062" s="5" t="str">
        <f ca="1">'Other Pharma &amp; Health Products'!B64</f>
        <v>17-101--5.8---</v>
      </c>
      <c r="B1062" s="5" t="str">
        <f>IF('Other Pharma &amp; Health Products'!M64&lt;&gt;"",'Other Pharma &amp; Health Products'!M64,"")</f>
        <v>Tubes</v>
      </c>
      <c r="C1062" s="5" t="str">
        <f ca="1">IF(B1062="","",IF(ISERROR(FIND(B1062,VLOOKUP(A1062,A1063:C$1199,3,FALSE))),CONCATENATE(B1062,"; ",IFERROR(VLOOKUP(A1062,A1063:C$1199,3,FALSE),"")),VLOOKUP(A1062,A1063:C$1199,3,FALSE)))</f>
        <v xml:space="preserve">Tubes; Vials; Petri dishes, 20 pcs; Transparent polypropylene bags 100pcs; Absorbing paper; Bottle; Container; FILTER; RESPIRATOR; AST set carrier 5 tubes; AST set carrier 2 tubes; AST set carrier 8 tubes; Magnetic rods; </v>
      </c>
    </row>
    <row r="1063" spans="1:3" x14ac:dyDescent="0.2">
      <c r="A1063" s="5" t="str">
        <f ca="1">'Other Pharma &amp; Health Products'!B65</f>
        <v>17-101--5.8---</v>
      </c>
      <c r="B1063" s="5" t="str">
        <f>IF('Other Pharma &amp; Health Products'!M65&lt;&gt;"",'Other Pharma &amp; Health Products'!M65,"")</f>
        <v>Tubes</v>
      </c>
      <c r="C1063" s="5" t="str">
        <f ca="1">IF(B1063="","",IF(ISERROR(FIND(B1063,VLOOKUP(A1063,A1064:C$1199,3,FALSE))),CONCATENATE(B1063,"; ",IFERROR(VLOOKUP(A1063,A1064:C$1199,3,FALSE),"")),VLOOKUP(A1063,A1064:C$1199,3,FALSE)))</f>
        <v xml:space="preserve">Tubes; Vials; Petri dishes, 20 pcs; Transparent polypropylene bags 100pcs; Absorbing paper; Bottle; Container; FILTER; RESPIRATOR; AST set carrier 5 tubes; AST set carrier 2 tubes; AST set carrier 8 tubes; Magnetic rods; </v>
      </c>
    </row>
    <row r="1064" spans="1:3" x14ac:dyDescent="0.2">
      <c r="A1064" s="5" t="str">
        <f ca="1">'Other Pharma &amp; Health Products'!B66</f>
        <v>17-101--5.8---</v>
      </c>
      <c r="B1064" s="5" t="str">
        <f>IF('Other Pharma &amp; Health Products'!M66&lt;&gt;"",'Other Pharma &amp; Health Products'!M66,"")</f>
        <v>Tubes</v>
      </c>
      <c r="C1064" s="5" t="str">
        <f ca="1">IF(B1064="","",IF(ISERROR(FIND(B1064,VLOOKUP(A1064,A1065:C$1199,3,FALSE))),CONCATENATE(B1064,"; ",IFERROR(VLOOKUP(A1064,A1065:C$1199,3,FALSE),"")),VLOOKUP(A1064,A1065:C$1199,3,FALSE)))</f>
        <v xml:space="preserve">Tubes; Vials; Petri dishes, 20 pcs; Transparent polypropylene bags 100pcs; Absorbing paper; Bottle; Container; FILTER; RESPIRATOR; AST set carrier 5 tubes; AST set carrier 2 tubes; AST set carrier 8 tubes; Magnetic rods; </v>
      </c>
    </row>
    <row r="1065" spans="1:3" x14ac:dyDescent="0.2">
      <c r="A1065" s="5" t="str">
        <f ca="1">'Other Pharma &amp; Health Products'!B67</f>
        <v>17-101--5.8---</v>
      </c>
      <c r="B1065" s="5" t="str">
        <f>IF('Other Pharma &amp; Health Products'!M67&lt;&gt;"",'Other Pharma &amp; Health Products'!M67,"")</f>
        <v>Tubes</v>
      </c>
      <c r="C1065" s="5" t="str">
        <f ca="1">IF(B1065="","",IF(ISERROR(FIND(B1065,VLOOKUP(A1065,A1066:C$1199,3,FALSE))),CONCATENATE(B1065,"; ",IFERROR(VLOOKUP(A1065,A1066:C$1199,3,FALSE),"")),VLOOKUP(A1065,A1066:C$1199,3,FALSE)))</f>
        <v xml:space="preserve">Tubes; Vials; Petri dishes, 20 pcs; Transparent polypropylene bags 100pcs; Absorbing paper; Bottle; Container; FILTER; RESPIRATOR; AST set carrier 5 tubes; AST set carrier 2 tubes; AST set carrier 8 tubes; Magnetic rods; </v>
      </c>
    </row>
    <row r="1066" spans="1:3" x14ac:dyDescent="0.2">
      <c r="A1066" s="5" t="str">
        <f ca="1">'Other Pharma &amp; Health Products'!B68</f>
        <v>17-101--5.8---</v>
      </c>
      <c r="B1066" s="5" t="str">
        <f>IF('Other Pharma &amp; Health Products'!M68&lt;&gt;"",'Other Pharma &amp; Health Products'!M68,"")</f>
        <v>Vials</v>
      </c>
      <c r="C1066" s="5" t="str">
        <f ca="1">IF(B1066="","",IF(ISERROR(FIND(B1066,VLOOKUP(A1066,A1067:C$1199,3,FALSE))),CONCATENATE(B1066,"; ",IFERROR(VLOOKUP(A1066,A1067:C$1199,3,FALSE),"")),VLOOKUP(A1066,A1067:C$1199,3,FALSE)))</f>
        <v xml:space="preserve">Vials; Petri dishes, 20 pcs; Transparent polypropylene bags 100pcs; Absorbing paper; Bottle; Container; FILTER; RESPIRATOR; AST set carrier 5 tubes; AST set carrier 2 tubes; AST set carrier 8 tubes; Magnetic rods; </v>
      </c>
    </row>
    <row r="1067" spans="1:3" x14ac:dyDescent="0.2">
      <c r="A1067" s="5" t="str">
        <f ca="1">'Other Pharma &amp; Health Products'!B69</f>
        <v>17-101--5.8---</v>
      </c>
      <c r="B1067" s="5" t="str">
        <f>IF('Other Pharma &amp; Health Products'!M69&lt;&gt;"",'Other Pharma &amp; Health Products'!M69,"")</f>
        <v>Vials</v>
      </c>
      <c r="C1067" s="5" t="str">
        <f ca="1">IF(B1067="","",IF(ISERROR(FIND(B1067,VLOOKUP(A1067,A1068:C$1199,3,FALSE))),CONCATENATE(B1067,"; ",IFERROR(VLOOKUP(A1067,A1068:C$1199,3,FALSE),"")),VLOOKUP(A1067,A1068:C$1199,3,FALSE)))</f>
        <v xml:space="preserve">Vials; Petri dishes, 20 pcs; Transparent polypropylene bags 100pcs; Absorbing paper; Bottle; Container; FILTER; RESPIRATOR; AST set carrier 5 tubes; AST set carrier 2 tubes; AST set carrier 8 tubes; Magnetic rods; </v>
      </c>
    </row>
    <row r="1068" spans="1:3" x14ac:dyDescent="0.2">
      <c r="A1068" s="5" t="str">
        <f ca="1">'Other Pharma &amp; Health Products'!B70</f>
        <v>17-101--5.8---</v>
      </c>
      <c r="B1068" s="5" t="str">
        <f>IF('Other Pharma &amp; Health Products'!M70&lt;&gt;"",'Other Pharma &amp; Health Products'!M70,"")</f>
        <v>Vials</v>
      </c>
      <c r="C1068" s="5" t="str">
        <f ca="1">IF(B1068="","",IF(ISERROR(FIND(B1068,VLOOKUP(A1068,A1069:C$1199,3,FALSE))),CONCATENATE(B1068,"; ",IFERROR(VLOOKUP(A1068,A1069:C$1199,3,FALSE),"")),VLOOKUP(A1068,A1069:C$1199,3,FALSE)))</f>
        <v xml:space="preserve">Vials; Petri dishes, 20 pcs; Transparent polypropylene bags 100pcs; Absorbing paper; Bottle; Container; FILTER; RESPIRATOR; AST set carrier 5 tubes; AST set carrier 2 tubes; AST set carrier 8 tubes; Magnetic rods; </v>
      </c>
    </row>
    <row r="1069" spans="1:3" x14ac:dyDescent="0.2">
      <c r="A1069" s="5" t="str">
        <f ca="1">'Other Pharma &amp; Health Products'!B71</f>
        <v>17-101--5.8---</v>
      </c>
      <c r="B1069" s="5" t="str">
        <f>IF('Other Pharma &amp; Health Products'!M71&lt;&gt;"",'Other Pharma &amp; Health Products'!M71,"")</f>
        <v>Petri dishes, 20 pcs</v>
      </c>
      <c r="C1069" s="5" t="str">
        <f ca="1">IF(B1069="","",IF(ISERROR(FIND(B1069,VLOOKUP(A1069,A1070:C$1199,3,FALSE))),CONCATENATE(B1069,"; ",IFERROR(VLOOKUP(A1069,A1070:C$1199,3,FALSE),"")),VLOOKUP(A1069,A1070:C$1199,3,FALSE)))</f>
        <v xml:space="preserve">Petri dishes, 20 pcs; Transparent polypropylene bags 100pcs; Absorbing paper; Bottle; Container; FILTER; RESPIRATOR; AST set carrier 5 tubes; AST set carrier 2 tubes; AST set carrier 8 tubes; Magnetic rods; </v>
      </c>
    </row>
    <row r="1070" spans="1:3" x14ac:dyDescent="0.2">
      <c r="A1070" s="5" t="str">
        <f ca="1">'Other Pharma &amp; Health Products'!B72</f>
        <v>17-101--5.8---</v>
      </c>
      <c r="B1070" s="5" t="str">
        <f>IF('Other Pharma &amp; Health Products'!M72&lt;&gt;"",'Other Pharma &amp; Health Products'!M72,"")</f>
        <v>Transparent polypropylene bags 100pcs</v>
      </c>
      <c r="C1070" s="5" t="str">
        <f ca="1">IF(B1070="","",IF(ISERROR(FIND(B1070,VLOOKUP(A1070,A1071:C$1199,3,FALSE))),CONCATENATE(B1070,"; ",IFERROR(VLOOKUP(A1070,A1071:C$1199,3,FALSE),"")),VLOOKUP(A1070,A1071:C$1199,3,FALSE)))</f>
        <v xml:space="preserve">Transparent polypropylene bags 100pcs; Absorbing paper; Bottle; Container; FILTER; RESPIRATOR; AST set carrier 5 tubes; AST set carrier 2 tubes; AST set carrier 8 tubes; Magnetic rods; </v>
      </c>
    </row>
    <row r="1071" spans="1:3" x14ac:dyDescent="0.2">
      <c r="A1071" s="5" t="str">
        <f ca="1">'Other Pharma &amp; Health Products'!B73</f>
        <v>17-101--5.8---</v>
      </c>
      <c r="B1071" s="5" t="str">
        <f>IF('Other Pharma &amp; Health Products'!M73&lt;&gt;"",'Other Pharma &amp; Health Products'!M73,"")</f>
        <v>Absorbing paper</v>
      </c>
      <c r="C1071" s="5" t="str">
        <f ca="1">IF(B1071="","",IF(ISERROR(FIND(B1071,VLOOKUP(A1071,A1072:C$1199,3,FALSE))),CONCATENATE(B1071,"; ",IFERROR(VLOOKUP(A1071,A1072:C$1199,3,FALSE),"")),VLOOKUP(A1071,A1072:C$1199,3,FALSE)))</f>
        <v xml:space="preserve">Absorbing paper; Bottle; Container; FILTER; RESPIRATOR; AST set carrier 5 tubes; AST set carrier 2 tubes; AST set carrier 8 tubes; Magnetic rods; </v>
      </c>
    </row>
    <row r="1072" spans="1:3" x14ac:dyDescent="0.2">
      <c r="A1072" s="5" t="str">
        <f ca="1">'Other Pharma &amp; Health Products'!B74</f>
        <v>17-101--5.8---</v>
      </c>
      <c r="B1072" s="5" t="str">
        <f>IF('Other Pharma &amp; Health Products'!M74&lt;&gt;"",'Other Pharma &amp; Health Products'!M74,"")</f>
        <v>Bottle</v>
      </c>
      <c r="C1072" s="5" t="str">
        <f ca="1">IF(B1072="","",IF(ISERROR(FIND(B1072,VLOOKUP(A1072,A1073:C$1199,3,FALSE))),CONCATENATE(B1072,"; ",IFERROR(VLOOKUP(A1072,A1073:C$1199,3,FALSE),"")),VLOOKUP(A1072,A1073:C$1199,3,FALSE)))</f>
        <v xml:space="preserve">Bottle; Container; FILTER; RESPIRATOR; AST set carrier 5 tubes; AST set carrier 2 tubes; AST set carrier 8 tubes; Magnetic rods; </v>
      </c>
    </row>
    <row r="1073" spans="1:3" x14ac:dyDescent="0.2">
      <c r="A1073" s="5" t="str">
        <f ca="1">'Other Pharma &amp; Health Products'!B75</f>
        <v>17-101--5.8---</v>
      </c>
      <c r="B1073" s="5" t="str">
        <f>IF('Other Pharma &amp; Health Products'!M75&lt;&gt;"",'Other Pharma &amp; Health Products'!M75,"")</f>
        <v>Container</v>
      </c>
      <c r="C1073" s="5" t="str">
        <f ca="1">IF(B1073="","",IF(ISERROR(FIND(B1073,VLOOKUP(A1073,A1074:C$1199,3,FALSE))),CONCATENATE(B1073,"; ",IFERROR(VLOOKUP(A1073,A1074:C$1199,3,FALSE),"")),VLOOKUP(A1073,A1074:C$1199,3,FALSE)))</f>
        <v xml:space="preserve">Container; FILTER; RESPIRATOR; AST set carrier 5 tubes; AST set carrier 2 tubes; AST set carrier 8 tubes; Magnetic rods; </v>
      </c>
    </row>
    <row r="1074" spans="1:3" x14ac:dyDescent="0.2">
      <c r="A1074" s="5" t="str">
        <f ca="1">'Other Pharma &amp; Health Products'!B76</f>
        <v>17-101--5.7---</v>
      </c>
      <c r="B1074" s="5" t="str">
        <f>IF('Other Pharma &amp; Health Products'!M76&lt;&gt;"",'Other Pharma &amp; Health Products'!M76,"")</f>
        <v>Syringe &amp; needle</v>
      </c>
      <c r="C1074" s="5" t="str">
        <f ca="1">IF(B1074="","",IF(ISERROR(FIND(B1074,VLOOKUP(A1074,A1075:C$1199,3,FALSE))),CONCATENATE(B1074,"; ",IFERROR(VLOOKUP(A1074,A1075:C$1199,3,FALSE),"")),VLOOKUP(A1074,A1075:C$1199,3,FALSE)))</f>
        <v xml:space="preserve">Syringe &amp; needle; </v>
      </c>
    </row>
    <row r="1075" spans="1:3" x14ac:dyDescent="0.2">
      <c r="A1075" s="5" t="str">
        <f ca="1">'Other Pharma &amp; Health Products'!B77</f>
        <v>17-101--5.8---</v>
      </c>
      <c r="B1075" s="5" t="str">
        <f>IF('Other Pharma &amp; Health Products'!M77&lt;&gt;"",'Other Pharma &amp; Health Products'!M77,"")</f>
        <v>FILTER</v>
      </c>
      <c r="C1075" s="5" t="str">
        <f ca="1">IF(B1075="","",IF(ISERROR(FIND(B1075,VLOOKUP(A1075,A1076:C$1199,3,FALSE))),CONCATENATE(B1075,"; ",IFERROR(VLOOKUP(A1075,A1076:C$1199,3,FALSE),"")),VLOOKUP(A1075,A1076:C$1199,3,FALSE)))</f>
        <v xml:space="preserve">FILTER; RESPIRATOR; AST set carrier 5 tubes; AST set carrier 2 tubes; AST set carrier 8 tubes; Magnetic rods; </v>
      </c>
    </row>
    <row r="1076" spans="1:3" x14ac:dyDescent="0.2">
      <c r="A1076" s="5" t="str">
        <f ca="1">'Other Pharma &amp; Health Products'!B78</f>
        <v>17-101--5.8---</v>
      </c>
      <c r="B1076" s="5" t="str">
        <f>IF('Other Pharma &amp; Health Products'!M78&lt;&gt;"",'Other Pharma &amp; Health Products'!M78,"")</f>
        <v>RESPIRATOR</v>
      </c>
      <c r="C1076" s="5" t="str">
        <f ca="1">IF(B1076="","",IF(ISERROR(FIND(B1076,VLOOKUP(A1076,A1077:C$1199,3,FALSE))),CONCATENATE(B1076,"; ",IFERROR(VLOOKUP(A1076,A1077:C$1199,3,FALSE),"")),VLOOKUP(A1076,A1077:C$1199,3,FALSE)))</f>
        <v xml:space="preserve">RESPIRATOR; AST set carrier 5 tubes; AST set carrier 2 tubes; AST set carrier 8 tubes; Magnetic rods; </v>
      </c>
    </row>
    <row r="1077" spans="1:3" x14ac:dyDescent="0.2">
      <c r="A1077" s="5" t="str">
        <f ca="1">'Other Pharma &amp; Health Products'!B79</f>
        <v>17-101--5.8---</v>
      </c>
      <c r="B1077" s="5" t="str">
        <f>IF('Other Pharma &amp; Health Products'!M79&lt;&gt;"",'Other Pharma &amp; Health Products'!M79,"")</f>
        <v>AST set carrier 5 tubes</v>
      </c>
      <c r="C1077" s="5" t="str">
        <f ca="1">IF(B1077="","",IF(ISERROR(FIND(B1077,VLOOKUP(A1077,A1078:C$1199,3,FALSE))),CONCATENATE(B1077,"; ",IFERROR(VLOOKUP(A1077,A1078:C$1199,3,FALSE),"")),VLOOKUP(A1077,A1078:C$1199,3,FALSE)))</f>
        <v xml:space="preserve">AST set carrier 5 tubes; AST set carrier 2 tubes; AST set carrier 8 tubes; Magnetic rods; </v>
      </c>
    </row>
    <row r="1078" spans="1:3" x14ac:dyDescent="0.2">
      <c r="A1078" s="5" t="str">
        <f ca="1">'Other Pharma &amp; Health Products'!B80</f>
        <v>17-101--5.8---</v>
      </c>
      <c r="B1078" s="5" t="str">
        <f>IF('Other Pharma &amp; Health Products'!M80&lt;&gt;"",'Other Pharma &amp; Health Products'!M80,"")</f>
        <v>AST set carrier 2 tubes</v>
      </c>
      <c r="C1078" s="5" t="str">
        <f ca="1">IF(B1078="","",IF(ISERROR(FIND(B1078,VLOOKUP(A1078,A1079:C$1199,3,FALSE))),CONCATENATE(B1078,"; ",IFERROR(VLOOKUP(A1078,A1079:C$1199,3,FALSE),"")),VLOOKUP(A1078,A1079:C$1199,3,FALSE)))</f>
        <v xml:space="preserve">AST set carrier 2 tubes; AST set carrier 8 tubes; Magnetic rods; </v>
      </c>
    </row>
    <row r="1079" spans="1:3" x14ac:dyDescent="0.2">
      <c r="A1079" s="5" t="str">
        <f ca="1">'Other Pharma &amp; Health Products'!B81</f>
        <v>17-101--5.8---</v>
      </c>
      <c r="B1079" s="5" t="str">
        <f>IF('Other Pharma &amp; Health Products'!M81&lt;&gt;"",'Other Pharma &amp; Health Products'!M81,"")</f>
        <v>AST set carrier 8 tubes</v>
      </c>
      <c r="C1079" s="5" t="str">
        <f ca="1">IF(B1079="","",IF(ISERROR(FIND(B1079,VLOOKUP(A1079,A1080:C$1199,3,FALSE))),CONCATENATE(B1079,"; ",IFERROR(VLOOKUP(A1079,A1080:C$1199,3,FALSE),"")),VLOOKUP(A1079,A1080:C$1199,3,FALSE)))</f>
        <v xml:space="preserve">AST set carrier 8 tubes; Magnetic rods; </v>
      </c>
    </row>
    <row r="1080" spans="1:3" x14ac:dyDescent="0.2">
      <c r="A1080" s="5" t="str">
        <f ca="1">'Other Pharma &amp; Health Products'!B82</f>
        <v>17-101--5.8---</v>
      </c>
      <c r="B1080" s="5" t="str">
        <f>IF('Other Pharma &amp; Health Products'!M82&lt;&gt;"",'Other Pharma &amp; Health Products'!M82,"")</f>
        <v>Magnetic rods</v>
      </c>
      <c r="C1080" s="5" t="str">
        <f ca="1">IF(B1080="","",IF(ISERROR(FIND(B1080,VLOOKUP(A1080,A1081:C$1199,3,FALSE))),CONCATENATE(B1080,"; ",IFERROR(VLOOKUP(A1080,A1081:C$1199,3,FALSE),"")),VLOOKUP(A1080,A1081:C$1199,3,FALSE)))</f>
        <v xml:space="preserve">Magnetic rods; </v>
      </c>
    </row>
    <row r="1081" spans="1:3" x14ac:dyDescent="0.2">
      <c r="A1081" s="5" t="e">
        <f ca="1">'Other Pharma &amp; Health Products'!B83</f>
        <v>#VALUE!</v>
      </c>
      <c r="B1081" s="5" t="str">
        <f>IF('Other Pharma &amp; Health Products'!M83&lt;&gt;"",'Other Pharma &amp; Health Products'!M83,"")</f>
        <v/>
      </c>
      <c r="C1081" s="5" t="str">
        <f>IF(B1081="","",IF(ISERROR(FIND(B1081,VLOOKUP(A1081,A1082:C$1199,3,FALSE))),CONCATENATE(B1081,"; ",IFERROR(VLOOKUP(A1081,A1082:C$1199,3,FALSE),"")),VLOOKUP(A1081,A1082:C$1199,3,FALSE)))</f>
        <v/>
      </c>
    </row>
    <row r="1082" spans="1:3" x14ac:dyDescent="0.2">
      <c r="A1082" s="5" t="e">
        <f ca="1">'Other Pharma &amp; Health Products'!B84</f>
        <v>#VALUE!</v>
      </c>
      <c r="B1082" s="5" t="str">
        <f>IF('Other Pharma &amp; Health Products'!M84&lt;&gt;"",'Other Pharma &amp; Health Products'!M84,"")</f>
        <v/>
      </c>
      <c r="C1082" s="5" t="str">
        <f>IF(B1082="","",IF(ISERROR(FIND(B1082,VLOOKUP(A1082,A1083:C$1199,3,FALSE))),CONCATENATE(B1082,"; ",IFERROR(VLOOKUP(A1082,A1083:C$1199,3,FALSE),"")),VLOOKUP(A1082,A1083:C$1199,3,FALSE)))</f>
        <v/>
      </c>
    </row>
    <row r="1083" spans="1:3" x14ac:dyDescent="0.2">
      <c r="A1083" s="5" t="e">
        <f ca="1">'Other Pharma &amp; Health Products'!B85</f>
        <v>#VALUE!</v>
      </c>
      <c r="B1083" s="5" t="str">
        <f>IF('Other Pharma &amp; Health Products'!M85&lt;&gt;"",'Other Pharma &amp; Health Products'!M85,"")</f>
        <v/>
      </c>
      <c r="C1083" s="5" t="str">
        <f>IF(B1083="","",IF(ISERROR(FIND(B1083,VLOOKUP(A1083,A1084:C$1199,3,FALSE))),CONCATENATE(B1083,"; ",IFERROR(VLOOKUP(A1083,A1084:C$1199,3,FALSE),"")),VLOOKUP(A1083,A1084:C$1199,3,FALSE)))</f>
        <v/>
      </c>
    </row>
    <row r="1084" spans="1:3" x14ac:dyDescent="0.2">
      <c r="A1084" s="5" t="e">
        <f ca="1">'Other Pharma &amp; Health Products'!B86</f>
        <v>#VALUE!</v>
      </c>
      <c r="B1084" s="5" t="str">
        <f>IF('Other Pharma &amp; Health Products'!M86&lt;&gt;"",'Other Pharma &amp; Health Products'!M86,"")</f>
        <v/>
      </c>
      <c r="C1084" s="5" t="str">
        <f>IF(B1084="","",IF(ISERROR(FIND(B1084,VLOOKUP(A1084,A1085:C$1199,3,FALSE))),CONCATENATE(B1084,"; ",IFERROR(VLOOKUP(A1084,A1085:C$1199,3,FALSE),"")),VLOOKUP(A1084,A1085:C$1199,3,FALSE)))</f>
        <v/>
      </c>
    </row>
    <row r="1085" spans="1:3" x14ac:dyDescent="0.2">
      <c r="A1085" s="5" t="e">
        <f ca="1">'Other Pharma &amp; Health Products'!B87</f>
        <v>#VALUE!</v>
      </c>
      <c r="B1085" s="5" t="str">
        <f>IF('Other Pharma &amp; Health Products'!M87&lt;&gt;"",'Other Pharma &amp; Health Products'!M87,"")</f>
        <v/>
      </c>
      <c r="C1085" s="5" t="str">
        <f>IF(B1085="","",IF(ISERROR(FIND(B1085,VLOOKUP(A1085,A1086:C$1199,3,FALSE))),CONCATENATE(B1085,"; ",IFERROR(VLOOKUP(A1085,A1086:C$1199,3,FALSE),"")),VLOOKUP(A1085,A1086:C$1199,3,FALSE)))</f>
        <v/>
      </c>
    </row>
    <row r="1086" spans="1:3" x14ac:dyDescent="0.2">
      <c r="A1086" s="5" t="e">
        <f ca="1">'Other Pharma &amp; Health Products'!B88</f>
        <v>#VALUE!</v>
      </c>
      <c r="B1086" s="5" t="str">
        <f>IF('Other Pharma &amp; Health Products'!M88&lt;&gt;"",'Other Pharma &amp; Health Products'!M88,"")</f>
        <v/>
      </c>
      <c r="C1086" s="5" t="str">
        <f>IF(B1086="","",IF(ISERROR(FIND(B1086,VLOOKUP(A1086,A1087:C$1199,3,FALSE))),CONCATENATE(B1086,"; ",IFERROR(VLOOKUP(A1086,A1087:C$1199,3,FALSE),"")),VLOOKUP(A1086,A1087:C$1199,3,FALSE)))</f>
        <v/>
      </c>
    </row>
    <row r="1087" spans="1:3" x14ac:dyDescent="0.2">
      <c r="A1087" s="5" t="e">
        <f ca="1">'Other Pharma &amp; Health Products'!B89</f>
        <v>#VALUE!</v>
      </c>
      <c r="B1087" s="5" t="str">
        <f>IF('Other Pharma &amp; Health Products'!M89&lt;&gt;"",'Other Pharma &amp; Health Products'!M89,"")</f>
        <v/>
      </c>
      <c r="C1087" s="5" t="str">
        <f>IF(B1087="","",IF(ISERROR(FIND(B1087,VLOOKUP(A1087,A1088:C$1199,3,FALSE))),CONCATENATE(B1087,"; ",IFERROR(VLOOKUP(A1087,A1088:C$1199,3,FALSE),"")),VLOOKUP(A1087,A1088:C$1199,3,FALSE)))</f>
        <v/>
      </c>
    </row>
    <row r="1088" spans="1:3" x14ac:dyDescent="0.2">
      <c r="A1088" s="5" t="e">
        <f ca="1">'Other Pharma &amp; Health Products'!B90</f>
        <v>#VALUE!</v>
      </c>
      <c r="B1088" s="5" t="str">
        <f>IF('Other Pharma &amp; Health Products'!M90&lt;&gt;"",'Other Pharma &amp; Health Products'!M90,"")</f>
        <v/>
      </c>
      <c r="C1088" s="5" t="str">
        <f>IF(B1088="","",IF(ISERROR(FIND(B1088,VLOOKUP(A1088,A1089:C$1199,3,FALSE))),CONCATENATE(B1088,"; ",IFERROR(VLOOKUP(A1088,A1089:C$1199,3,FALSE),"")),VLOOKUP(A1088,A1089:C$1199,3,FALSE)))</f>
        <v/>
      </c>
    </row>
    <row r="1089" spans="1:3" x14ac:dyDescent="0.2">
      <c r="A1089" s="5" t="e">
        <f ca="1">'Other Pharma &amp; Health Products'!B91</f>
        <v>#VALUE!</v>
      </c>
      <c r="B1089" s="5" t="str">
        <f>IF('Other Pharma &amp; Health Products'!M91&lt;&gt;"",'Other Pharma &amp; Health Products'!M91,"")</f>
        <v/>
      </c>
      <c r="C1089" s="5" t="str">
        <f>IF(B1089="","",IF(ISERROR(FIND(B1089,VLOOKUP(A1089,A1090:C$1199,3,FALSE))),CONCATENATE(B1089,"; ",IFERROR(VLOOKUP(A1089,A1090:C$1199,3,FALSE),"")),VLOOKUP(A1089,A1090:C$1199,3,FALSE)))</f>
        <v/>
      </c>
    </row>
    <row r="1090" spans="1:3" x14ac:dyDescent="0.2">
      <c r="A1090" s="5" t="e">
        <f ca="1">'Other Pharma &amp; Health Products'!B92</f>
        <v>#VALUE!</v>
      </c>
      <c r="B1090" s="5" t="str">
        <f>IF('Other Pharma &amp; Health Products'!M92&lt;&gt;"",'Other Pharma &amp; Health Products'!M92,"")</f>
        <v/>
      </c>
      <c r="C1090" s="5" t="str">
        <f>IF(B1090="","",IF(ISERROR(FIND(B1090,VLOOKUP(A1090,A1091:C$1199,3,FALSE))),CONCATENATE(B1090,"; ",IFERROR(VLOOKUP(A1090,A1091:C$1199,3,FALSE),"")),VLOOKUP(A1090,A1091:C$1199,3,FALSE)))</f>
        <v/>
      </c>
    </row>
    <row r="1091" spans="1:3" x14ac:dyDescent="0.2">
      <c r="A1091" s="5" t="e">
        <f ca="1">'Other Pharma &amp; Health Products'!B93</f>
        <v>#VALUE!</v>
      </c>
      <c r="B1091" s="5" t="str">
        <f>IF('Other Pharma &amp; Health Products'!M93&lt;&gt;"",'Other Pharma &amp; Health Products'!M93,"")</f>
        <v/>
      </c>
      <c r="C1091" s="5" t="str">
        <f>IF(B1091="","",IF(ISERROR(FIND(B1091,VLOOKUP(A1091,A1092:C$1199,3,FALSE))),CONCATENATE(B1091,"; ",IFERROR(VLOOKUP(A1091,A1092:C$1199,3,FALSE),"")),VLOOKUP(A1091,A1092:C$1199,3,FALSE)))</f>
        <v/>
      </c>
    </row>
    <row r="1092" spans="1:3" x14ac:dyDescent="0.2">
      <c r="A1092" s="5" t="e">
        <f ca="1">'Other Pharma &amp; Health Products'!B94</f>
        <v>#VALUE!</v>
      </c>
      <c r="B1092" s="5" t="str">
        <f>IF('Other Pharma &amp; Health Products'!M94&lt;&gt;"",'Other Pharma &amp; Health Products'!M94,"")</f>
        <v/>
      </c>
      <c r="C1092" s="5" t="str">
        <f>IF(B1092="","",IF(ISERROR(FIND(B1092,VLOOKUP(A1092,A1093:C$1199,3,FALSE))),CONCATENATE(B1092,"; ",IFERROR(VLOOKUP(A1092,A1093:C$1199,3,FALSE),"")),VLOOKUP(A1092,A1093:C$1199,3,FALSE)))</f>
        <v/>
      </c>
    </row>
    <row r="1093" spans="1:3" x14ac:dyDescent="0.2">
      <c r="A1093" s="5" t="e">
        <f ca="1">'Other Pharma &amp; Health Products'!B95</f>
        <v>#VALUE!</v>
      </c>
      <c r="B1093" s="5" t="str">
        <f>IF('Other Pharma &amp; Health Products'!M95&lt;&gt;"",'Other Pharma &amp; Health Products'!M95,"")</f>
        <v/>
      </c>
      <c r="C1093" s="5" t="str">
        <f>IF(B1093="","",IF(ISERROR(FIND(B1093,VLOOKUP(A1093,A1094:C$1199,3,FALSE))),CONCATENATE(B1093,"; ",IFERROR(VLOOKUP(A1093,A1094:C$1199,3,FALSE),"")),VLOOKUP(A1093,A1094:C$1199,3,FALSE)))</f>
        <v/>
      </c>
    </row>
    <row r="1094" spans="1:3" x14ac:dyDescent="0.2">
      <c r="A1094" s="5" t="e">
        <f ca="1">'Other Pharma &amp; Health Products'!B96</f>
        <v>#VALUE!</v>
      </c>
      <c r="B1094" s="5" t="str">
        <f>IF('Other Pharma &amp; Health Products'!M96&lt;&gt;"",'Other Pharma &amp; Health Products'!M96,"")</f>
        <v/>
      </c>
      <c r="C1094" s="5" t="str">
        <f>IF(B1094="","",IF(ISERROR(FIND(B1094,VLOOKUP(A1094,A1095:C$1199,3,FALSE))),CONCATENATE(B1094,"; ",IFERROR(VLOOKUP(A1094,A1095:C$1199,3,FALSE),"")),VLOOKUP(A1094,A1095:C$1199,3,FALSE)))</f>
        <v/>
      </c>
    </row>
    <row r="1095" spans="1:3" x14ac:dyDescent="0.2">
      <c r="A1095" s="5" t="e">
        <f ca="1">'Other Pharma &amp; Health Products'!B97</f>
        <v>#VALUE!</v>
      </c>
      <c r="B1095" s="5" t="str">
        <f>IF('Other Pharma &amp; Health Products'!M97&lt;&gt;"",'Other Pharma &amp; Health Products'!M97,"")</f>
        <v/>
      </c>
      <c r="C1095" s="5" t="str">
        <f>IF(B1095="","",IF(ISERROR(FIND(B1095,VLOOKUP(A1095,A1096:C$1199,3,FALSE))),CONCATENATE(B1095,"; ",IFERROR(VLOOKUP(A1095,A1096:C$1199,3,FALSE),"")),VLOOKUP(A1095,A1096:C$1199,3,FALSE)))</f>
        <v/>
      </c>
    </row>
    <row r="1096" spans="1:3" x14ac:dyDescent="0.2">
      <c r="A1096" s="5" t="e">
        <f ca="1">'Other Pharma &amp; Health Products'!B98</f>
        <v>#VALUE!</v>
      </c>
      <c r="B1096" s="5" t="str">
        <f>IF('Other Pharma &amp; Health Products'!M98&lt;&gt;"",'Other Pharma &amp; Health Products'!M98,"")</f>
        <v/>
      </c>
      <c r="C1096" s="5" t="str">
        <f>IF(B1096="","",IF(ISERROR(FIND(B1096,VLOOKUP(A1096,A1097:C$1199,3,FALSE))),CONCATENATE(B1096,"; ",IFERROR(VLOOKUP(A1096,A1097:C$1199,3,FALSE),"")),VLOOKUP(A1096,A1097:C$1199,3,FALSE)))</f>
        <v/>
      </c>
    </row>
    <row r="1097" spans="1:3" x14ac:dyDescent="0.2">
      <c r="A1097" s="5" t="e">
        <f ca="1">'Other Pharma &amp; Health Products'!B99</f>
        <v>#VALUE!</v>
      </c>
      <c r="B1097" s="5" t="str">
        <f>IF('Other Pharma &amp; Health Products'!M99&lt;&gt;"",'Other Pharma &amp; Health Products'!M99,"")</f>
        <v/>
      </c>
      <c r="C1097" s="5" t="str">
        <f>IF(B1097="","",IF(ISERROR(FIND(B1097,VLOOKUP(A1097,A1098:C$1199,3,FALSE))),CONCATENATE(B1097,"; ",IFERROR(VLOOKUP(A1097,A1098:C$1199,3,FALSE),"")),VLOOKUP(A1097,A1098:C$1199,3,FALSE)))</f>
        <v/>
      </c>
    </row>
    <row r="1098" spans="1:3" x14ac:dyDescent="0.2">
      <c r="A1098" s="5" t="e">
        <f ca="1">'Other Pharma &amp; Health Products'!B100</f>
        <v>#VALUE!</v>
      </c>
      <c r="B1098" s="5" t="str">
        <f>IF('Other Pharma &amp; Health Products'!M100&lt;&gt;"",'Other Pharma &amp; Health Products'!M100,"")</f>
        <v/>
      </c>
      <c r="C1098" s="5" t="str">
        <f>IF(B1098="","",IF(ISERROR(FIND(B1098,VLOOKUP(A1098,A1099:C$1199,3,FALSE))),CONCATENATE(B1098,"; ",IFERROR(VLOOKUP(A1098,A1099:C$1199,3,FALSE),"")),VLOOKUP(A1098,A1099:C$1199,3,FALSE)))</f>
        <v/>
      </c>
    </row>
    <row r="1099" spans="1:3" x14ac:dyDescent="0.2">
      <c r="A1099" s="5" t="e">
        <f ca="1">'Other Pharma &amp; Health Products'!B101</f>
        <v>#VALUE!</v>
      </c>
      <c r="B1099" s="5" t="str">
        <f>IF('Other Pharma &amp; Health Products'!M101&lt;&gt;"",'Other Pharma &amp; Health Products'!M101,"")</f>
        <v/>
      </c>
      <c r="C1099" s="5" t="str">
        <f>IF(B1099="","",IF(ISERROR(FIND(B1099,VLOOKUP(A1099,A1100:C$1199,3,FALSE))),CONCATENATE(B1099,"; ",IFERROR(VLOOKUP(A1099,A1100:C$1199,3,FALSE),"")),VLOOKUP(A1099,A1100:C$1199,3,FALSE)))</f>
        <v/>
      </c>
    </row>
    <row r="1100" spans="1:3" x14ac:dyDescent="0.2">
      <c r="A1100" s="5" t="e">
        <f ca="1">'Other Pharma &amp; Health Products'!B102</f>
        <v>#VALUE!</v>
      </c>
      <c r="B1100" s="5" t="str">
        <f>IF('Other Pharma &amp; Health Products'!M102&lt;&gt;"",'Other Pharma &amp; Health Products'!M102,"")</f>
        <v/>
      </c>
      <c r="C1100" s="5" t="str">
        <f>IF(B1100="","",IF(ISERROR(FIND(B1100,VLOOKUP(A1100,A1101:C$1199,3,FALSE))),CONCATENATE(B1100,"; ",IFERROR(VLOOKUP(A1100,A1101:C$1199,3,FALSE),"")),VLOOKUP(A1100,A1101:C$1199,3,FALSE)))</f>
        <v/>
      </c>
    </row>
    <row r="1101" spans="1:3" x14ac:dyDescent="0.2">
      <c r="A1101" s="5" t="e">
        <f ca="1">'Other Pharma &amp; Health Products'!B103</f>
        <v>#VALUE!</v>
      </c>
      <c r="B1101" s="5" t="str">
        <f>IF('Other Pharma &amp; Health Products'!M103&lt;&gt;"",'Other Pharma &amp; Health Products'!M103,"")</f>
        <v/>
      </c>
      <c r="C1101" s="5" t="str">
        <f>IF(B1101="","",IF(ISERROR(FIND(B1101,VLOOKUP(A1101,A1102:C$1199,3,FALSE))),CONCATENATE(B1101,"; ",IFERROR(VLOOKUP(A1101,A1102:C$1199,3,FALSE),"")),VLOOKUP(A1101,A1102:C$1199,3,FALSE)))</f>
        <v/>
      </c>
    </row>
    <row r="1102" spans="1:3" x14ac:dyDescent="0.2">
      <c r="A1102" s="5" t="e">
        <f ca="1">'Other Pharma &amp; Health Products'!B104</f>
        <v>#VALUE!</v>
      </c>
      <c r="B1102" s="5" t="str">
        <f>IF('Other Pharma &amp; Health Products'!M104&lt;&gt;"",'Other Pharma &amp; Health Products'!M104,"")</f>
        <v/>
      </c>
      <c r="C1102" s="5" t="str">
        <f>IF(B1102="","",IF(ISERROR(FIND(B1102,VLOOKUP(A1102,A1103:C$1199,3,FALSE))),CONCATENATE(B1102,"; ",IFERROR(VLOOKUP(A1102,A1103:C$1199,3,FALSE),"")),VLOOKUP(A1102,A1103:C$1199,3,FALSE)))</f>
        <v/>
      </c>
    </row>
    <row r="1103" spans="1:3" x14ac:dyDescent="0.2">
      <c r="A1103" s="5" t="e">
        <f ca="1">'Other Pharma &amp; Health Products'!B105</f>
        <v>#VALUE!</v>
      </c>
      <c r="B1103" s="5" t="str">
        <f>IF('Other Pharma &amp; Health Products'!M105&lt;&gt;"",'Other Pharma &amp; Health Products'!M105,"")</f>
        <v/>
      </c>
      <c r="C1103" s="5" t="str">
        <f>IF(B1103="","",IF(ISERROR(FIND(B1103,VLOOKUP(A1103,A1104:C$1199,3,FALSE))),CONCATENATE(B1103,"; ",IFERROR(VLOOKUP(A1103,A1104:C$1199,3,FALSE),"")),VLOOKUP(A1103,A1104:C$1199,3,FALSE)))</f>
        <v/>
      </c>
    </row>
    <row r="1104" spans="1:3" x14ac:dyDescent="0.2">
      <c r="A1104" s="5" t="e">
        <f ca="1">'Other Pharma &amp; Health Products'!B106</f>
        <v>#VALUE!</v>
      </c>
      <c r="B1104" s="5" t="str">
        <f>IF('Other Pharma &amp; Health Products'!M106&lt;&gt;"",'Other Pharma &amp; Health Products'!M106,"")</f>
        <v/>
      </c>
      <c r="C1104" s="5" t="str">
        <f>IF(B1104="","",IF(ISERROR(FIND(B1104,VLOOKUP(A1104,A1105:C$1199,3,FALSE))),CONCATENATE(B1104,"; ",IFERROR(VLOOKUP(A1104,A1105:C$1199,3,FALSE),"")),VLOOKUP(A1104,A1105:C$1199,3,FALSE)))</f>
        <v/>
      </c>
    </row>
    <row r="1105" spans="1:3" x14ac:dyDescent="0.2">
      <c r="A1105" s="5" t="e">
        <f ca="1">'Other Pharma &amp; Health Products'!B107</f>
        <v>#VALUE!</v>
      </c>
      <c r="B1105" s="5" t="str">
        <f>IF('Other Pharma &amp; Health Products'!M107&lt;&gt;"",'Other Pharma &amp; Health Products'!M107,"")</f>
        <v/>
      </c>
      <c r="C1105" s="5" t="str">
        <f>IF(B1105="","",IF(ISERROR(FIND(B1105,VLOOKUP(A1105,A1106:C$1199,3,FALSE))),CONCATENATE(B1105,"; ",IFERROR(VLOOKUP(A1105,A1106:C$1199,3,FALSE),"")),VLOOKUP(A1105,A1106:C$1199,3,FALSE)))</f>
        <v/>
      </c>
    </row>
    <row r="1106" spans="1:3" x14ac:dyDescent="0.2">
      <c r="A1106" s="5" t="e">
        <f ca="1">'Other Pharma &amp; Health Products'!B108</f>
        <v>#VALUE!</v>
      </c>
      <c r="B1106" s="5" t="str">
        <f>IF('Other Pharma &amp; Health Products'!M108&lt;&gt;"",'Other Pharma &amp; Health Products'!M108,"")</f>
        <v/>
      </c>
      <c r="C1106" s="5" t="str">
        <f>IF(B1106="","",IF(ISERROR(FIND(B1106,VLOOKUP(A1106,A1107:C$1199,3,FALSE))),CONCATENATE(B1106,"; ",IFERROR(VLOOKUP(A1106,A1107:C$1199,3,FALSE),"")),VLOOKUP(A1106,A1107:C$1199,3,FALSE)))</f>
        <v/>
      </c>
    </row>
    <row r="1107" spans="1:3" x14ac:dyDescent="0.2">
      <c r="A1107" s="5" t="e">
        <f ca="1">'Other Pharma &amp; Health Products'!B109</f>
        <v>#VALUE!</v>
      </c>
      <c r="B1107" s="5" t="str">
        <f>IF('Other Pharma &amp; Health Products'!M109&lt;&gt;"",'Other Pharma &amp; Health Products'!M109,"")</f>
        <v/>
      </c>
      <c r="C1107" s="5" t="str">
        <f>IF(B1107="","",IF(ISERROR(FIND(B1107,VLOOKUP(A1107,A1108:C$1199,3,FALSE))),CONCATENATE(B1107,"; ",IFERROR(VLOOKUP(A1107,A1108:C$1199,3,FALSE),"")),VLOOKUP(A1107,A1108:C$1199,3,FALSE)))</f>
        <v/>
      </c>
    </row>
    <row r="1108" spans="1:3" x14ac:dyDescent="0.2">
      <c r="A1108" s="5" t="e">
        <f ca="1">'Other Pharma &amp; Health Products'!B110</f>
        <v>#VALUE!</v>
      </c>
      <c r="B1108" s="5" t="str">
        <f>IF('Other Pharma &amp; Health Products'!M110&lt;&gt;"",'Other Pharma &amp; Health Products'!M110,"")</f>
        <v/>
      </c>
      <c r="C1108" s="5" t="str">
        <f>IF(B1108="","",IF(ISERROR(FIND(B1108,VLOOKUP(A1108,A1109:C$1199,3,FALSE))),CONCATENATE(B1108,"; ",IFERROR(VLOOKUP(A1108,A1109:C$1199,3,FALSE),"")),VLOOKUP(A1108,A1109:C$1199,3,FALSE)))</f>
        <v/>
      </c>
    </row>
    <row r="1109" spans="1:3" x14ac:dyDescent="0.2">
      <c r="A1109" s="5" t="e">
        <f ca="1">'Other Pharma &amp; Health Products'!B111</f>
        <v>#VALUE!</v>
      </c>
      <c r="B1109" s="5" t="str">
        <f>IF('Other Pharma &amp; Health Products'!M111&lt;&gt;"",'Other Pharma &amp; Health Products'!M111,"")</f>
        <v/>
      </c>
      <c r="C1109" s="5" t="str">
        <f>IF(B1109="","",IF(ISERROR(FIND(B1109,VLOOKUP(A1109,A1110:C$1199,3,FALSE))),CONCATENATE(B1109,"; ",IFERROR(VLOOKUP(A1109,A1110:C$1199,3,FALSE),"")),VLOOKUP(A1109,A1110:C$1199,3,FALSE)))</f>
        <v/>
      </c>
    </row>
    <row r="1110" spans="1:3" x14ac:dyDescent="0.2">
      <c r="A1110" s="5" t="e">
        <f ca="1">'Other Pharma &amp; Health Products'!B112</f>
        <v>#VALUE!</v>
      </c>
      <c r="B1110" s="5" t="str">
        <f>IF('Other Pharma &amp; Health Products'!M112&lt;&gt;"",'Other Pharma &amp; Health Products'!M112,"")</f>
        <v/>
      </c>
      <c r="C1110" s="5" t="str">
        <f>IF(B1110="","",IF(ISERROR(FIND(B1110,VLOOKUP(A1110,A1111:C$1199,3,FALSE))),CONCATENATE(B1110,"; ",IFERROR(VLOOKUP(A1110,A1111:C$1199,3,FALSE),"")),VLOOKUP(A1110,A1111:C$1199,3,FALSE)))</f>
        <v/>
      </c>
    </row>
    <row r="1111" spans="1:3" x14ac:dyDescent="0.2">
      <c r="A1111" s="5" t="e">
        <f ca="1">'Other Pharma &amp; Health Products'!B113</f>
        <v>#VALUE!</v>
      </c>
      <c r="B1111" s="5" t="str">
        <f>IF('Other Pharma &amp; Health Products'!M113&lt;&gt;"",'Other Pharma &amp; Health Products'!M113,"")</f>
        <v/>
      </c>
      <c r="C1111" s="5" t="str">
        <f>IF(B1111="","",IF(ISERROR(FIND(B1111,VLOOKUP(A1111,A1112:C$1199,3,FALSE))),CONCATENATE(B1111,"; ",IFERROR(VLOOKUP(A1111,A1112:C$1199,3,FALSE),"")),VLOOKUP(A1111,A1112:C$1199,3,FALSE)))</f>
        <v/>
      </c>
    </row>
    <row r="1112" spans="1:3" x14ac:dyDescent="0.2">
      <c r="A1112" s="5" t="e">
        <f ca="1">'Other Pharma &amp; Health Products'!B114</f>
        <v>#VALUE!</v>
      </c>
      <c r="B1112" s="5" t="str">
        <f>IF('Other Pharma &amp; Health Products'!M114&lt;&gt;"",'Other Pharma &amp; Health Products'!M114,"")</f>
        <v/>
      </c>
      <c r="C1112" s="5" t="str">
        <f>IF(B1112="","",IF(ISERROR(FIND(B1112,VLOOKUP(A1112,A1113:C$1199,3,FALSE))),CONCATENATE(B1112,"; ",IFERROR(VLOOKUP(A1112,A1113:C$1199,3,FALSE),"")),VLOOKUP(A1112,A1113:C$1199,3,FALSE)))</f>
        <v/>
      </c>
    </row>
    <row r="1113" spans="1:3" x14ac:dyDescent="0.2">
      <c r="A1113" s="5" t="e">
        <f ca="1">'Other Pharma &amp; Health Products'!B115</f>
        <v>#VALUE!</v>
      </c>
      <c r="B1113" s="5" t="str">
        <f>IF('Other Pharma &amp; Health Products'!M115&lt;&gt;"",'Other Pharma &amp; Health Products'!M115,"")</f>
        <v/>
      </c>
      <c r="C1113" s="5" t="str">
        <f>IF(B1113="","",IF(ISERROR(FIND(B1113,VLOOKUP(A1113,A1114:C$1199,3,FALSE))),CONCATENATE(B1113,"; ",IFERROR(VLOOKUP(A1113,A1114:C$1199,3,FALSE),"")),VLOOKUP(A1113,A1114:C$1199,3,FALSE)))</f>
        <v/>
      </c>
    </row>
    <row r="1114" spans="1:3" x14ac:dyDescent="0.2">
      <c r="A1114" s="5" t="e">
        <f ca="1">'Other Pharma &amp; Health Products'!B116</f>
        <v>#VALUE!</v>
      </c>
      <c r="B1114" s="5" t="str">
        <f>IF('Other Pharma &amp; Health Products'!M116&lt;&gt;"",'Other Pharma &amp; Health Products'!M116,"")</f>
        <v/>
      </c>
      <c r="C1114" s="5" t="str">
        <f>IF(B1114="","",IF(ISERROR(FIND(B1114,VLOOKUP(A1114,A1115:C$1199,3,FALSE))),CONCATENATE(B1114,"; ",IFERROR(VLOOKUP(A1114,A1115:C$1199,3,FALSE),"")),VLOOKUP(A1114,A1115:C$1199,3,FALSE)))</f>
        <v/>
      </c>
    </row>
    <row r="1115" spans="1:3" x14ac:dyDescent="0.2">
      <c r="A1115" s="5" t="e">
        <f ca="1">'Other Pharma &amp; Health Products'!B117</f>
        <v>#VALUE!</v>
      </c>
      <c r="B1115" s="5" t="str">
        <f>IF('Other Pharma &amp; Health Products'!M117&lt;&gt;"",'Other Pharma &amp; Health Products'!M117,"")</f>
        <v/>
      </c>
      <c r="C1115" s="5" t="str">
        <f>IF(B1115="","",IF(ISERROR(FIND(B1115,VLOOKUP(A1115,A1116:C$1199,3,FALSE))),CONCATENATE(B1115,"; ",IFERROR(VLOOKUP(A1115,A1116:C$1199,3,FALSE),"")),VLOOKUP(A1115,A1116:C$1199,3,FALSE)))</f>
        <v/>
      </c>
    </row>
    <row r="1116" spans="1:3" x14ac:dyDescent="0.2">
      <c r="A1116" s="5" t="e">
        <f ca="1">'Other Pharma &amp; Health Products'!B118</f>
        <v>#VALUE!</v>
      </c>
      <c r="B1116" s="5" t="str">
        <f>IF('Other Pharma &amp; Health Products'!M118&lt;&gt;"",'Other Pharma &amp; Health Products'!M118,"")</f>
        <v/>
      </c>
      <c r="C1116" s="5" t="str">
        <f>IF(B1116="","",IF(ISERROR(FIND(B1116,VLOOKUP(A1116,A1117:C$1199,3,FALSE))),CONCATENATE(B1116,"; ",IFERROR(VLOOKUP(A1116,A1117:C$1199,3,FALSE),"")),VLOOKUP(A1116,A1117:C$1199,3,FALSE)))</f>
        <v/>
      </c>
    </row>
    <row r="1117" spans="1:3" x14ac:dyDescent="0.2">
      <c r="A1117" s="5" t="e">
        <f ca="1">'Other Pharma &amp; Health Products'!B119</f>
        <v>#VALUE!</v>
      </c>
      <c r="B1117" s="5" t="str">
        <f>IF('Other Pharma &amp; Health Products'!M119&lt;&gt;"",'Other Pharma &amp; Health Products'!M119,"")</f>
        <v/>
      </c>
      <c r="C1117" s="5" t="str">
        <f>IF(B1117="","",IF(ISERROR(FIND(B1117,VLOOKUP(A1117,A1118:C$1199,3,FALSE))),CONCATENATE(B1117,"; ",IFERROR(VLOOKUP(A1117,A1118:C$1199,3,FALSE),"")),VLOOKUP(A1117,A1118:C$1199,3,FALSE)))</f>
        <v/>
      </c>
    </row>
    <row r="1118" spans="1:3" x14ac:dyDescent="0.2">
      <c r="A1118" s="5" t="e">
        <f ca="1">'Other Pharma &amp; Health Products'!B120</f>
        <v>#VALUE!</v>
      </c>
      <c r="B1118" s="5" t="str">
        <f>IF('Other Pharma &amp; Health Products'!M120&lt;&gt;"",'Other Pharma &amp; Health Products'!M120,"")</f>
        <v/>
      </c>
      <c r="C1118" s="5" t="str">
        <f>IF(B1118="","",IF(ISERROR(FIND(B1118,VLOOKUP(A1118,A1119:C$1199,3,FALSE))),CONCATENATE(B1118,"; ",IFERROR(VLOOKUP(A1118,A1119:C$1199,3,FALSE),"")),VLOOKUP(A1118,A1119:C$1199,3,FALSE)))</f>
        <v/>
      </c>
    </row>
    <row r="1119" spans="1:3" x14ac:dyDescent="0.2">
      <c r="A1119" s="5" t="e">
        <f ca="1">'Other Pharma &amp; Health Products'!B121</f>
        <v>#VALUE!</v>
      </c>
      <c r="B1119" s="5" t="str">
        <f>IF('Other Pharma &amp; Health Products'!M121&lt;&gt;"",'Other Pharma &amp; Health Products'!M121,"")</f>
        <v/>
      </c>
      <c r="C1119" s="5" t="str">
        <f>IF(B1119="","",IF(ISERROR(FIND(B1119,VLOOKUP(A1119,A1120:C$1199,3,FALSE))),CONCATENATE(B1119,"; ",IFERROR(VLOOKUP(A1119,A1120:C$1199,3,FALSE),"")),VLOOKUP(A1119,A1120:C$1199,3,FALSE)))</f>
        <v/>
      </c>
    </row>
    <row r="1120" spans="1:3" x14ac:dyDescent="0.2">
      <c r="A1120" s="5" t="e">
        <f ca="1">'Other Pharma &amp; Health Products'!B122</f>
        <v>#VALUE!</v>
      </c>
      <c r="B1120" s="5" t="str">
        <f>IF('Other Pharma &amp; Health Products'!M122&lt;&gt;"",'Other Pharma &amp; Health Products'!M122,"")</f>
        <v/>
      </c>
      <c r="C1120" s="5" t="str">
        <f>IF(B1120="","",IF(ISERROR(FIND(B1120,VLOOKUP(A1120,A1121:C$1199,3,FALSE))),CONCATENATE(B1120,"; ",IFERROR(VLOOKUP(A1120,A1121:C$1199,3,FALSE),"")),VLOOKUP(A1120,A1121:C$1199,3,FALSE)))</f>
        <v/>
      </c>
    </row>
    <row r="1121" spans="1:3" x14ac:dyDescent="0.2">
      <c r="A1121" s="5" t="e">
        <f ca="1">'Other Pharma &amp; Health Products'!B123</f>
        <v>#VALUE!</v>
      </c>
      <c r="B1121" s="5" t="str">
        <f>IF('Other Pharma &amp; Health Products'!M123&lt;&gt;"",'Other Pharma &amp; Health Products'!M123,"")</f>
        <v/>
      </c>
      <c r="C1121" s="5" t="str">
        <f>IF(B1121="","",IF(ISERROR(FIND(B1121,VLOOKUP(A1121,A1122:C$1199,3,FALSE))),CONCATENATE(B1121,"; ",IFERROR(VLOOKUP(A1121,A1122:C$1199,3,FALSE),"")),VLOOKUP(A1121,A1122:C$1199,3,FALSE)))</f>
        <v/>
      </c>
    </row>
    <row r="1122" spans="1:3" x14ac:dyDescent="0.2">
      <c r="A1122" s="5" t="e">
        <f ca="1">'Other Pharma &amp; Health Products'!B124</f>
        <v>#VALUE!</v>
      </c>
      <c r="B1122" s="5" t="str">
        <f>IF('Other Pharma &amp; Health Products'!M124&lt;&gt;"",'Other Pharma &amp; Health Products'!M124,"")</f>
        <v/>
      </c>
      <c r="C1122" s="5" t="str">
        <f>IF(B1122="","",IF(ISERROR(FIND(B1122,VLOOKUP(A1122,A1123:C$1199,3,FALSE))),CONCATENATE(B1122,"; ",IFERROR(VLOOKUP(A1122,A1123:C$1199,3,FALSE),"")),VLOOKUP(A1122,A1123:C$1199,3,FALSE)))</f>
        <v/>
      </c>
    </row>
    <row r="1123" spans="1:3" x14ac:dyDescent="0.2">
      <c r="A1123" s="5" t="e">
        <f ca="1">'Other Pharma &amp; Health Products'!B125</f>
        <v>#VALUE!</v>
      </c>
      <c r="B1123" s="5" t="str">
        <f>IF('Other Pharma &amp; Health Products'!M125&lt;&gt;"",'Other Pharma &amp; Health Products'!M125,"")</f>
        <v/>
      </c>
      <c r="C1123" s="5" t="str">
        <f>IF(B1123="","",IF(ISERROR(FIND(B1123,VLOOKUP(A1123,A1124:C$1199,3,FALSE))),CONCATENATE(B1123,"; ",IFERROR(VLOOKUP(A1123,A1124:C$1199,3,FALSE),"")),VLOOKUP(A1123,A1124:C$1199,3,FALSE)))</f>
        <v/>
      </c>
    </row>
    <row r="1124" spans="1:3" x14ac:dyDescent="0.2">
      <c r="A1124" s="5" t="e">
        <f ca="1">'Other Pharma &amp; Health Products'!B126</f>
        <v>#VALUE!</v>
      </c>
      <c r="B1124" s="5" t="str">
        <f>IF('Other Pharma &amp; Health Products'!M126&lt;&gt;"",'Other Pharma &amp; Health Products'!M126,"")</f>
        <v/>
      </c>
      <c r="C1124" s="5" t="str">
        <f>IF(B1124="","",IF(ISERROR(FIND(B1124,VLOOKUP(A1124,A1125:C$1199,3,FALSE))),CONCATENATE(B1124,"; ",IFERROR(VLOOKUP(A1124,A1125:C$1199,3,FALSE),"")),VLOOKUP(A1124,A1125:C$1199,3,FALSE)))</f>
        <v/>
      </c>
    </row>
    <row r="1125" spans="1:3" x14ac:dyDescent="0.2">
      <c r="A1125" s="5" t="e">
        <f ca="1">'Other Pharma &amp; Health Products'!B127</f>
        <v>#VALUE!</v>
      </c>
      <c r="B1125" s="5" t="str">
        <f>IF('Other Pharma &amp; Health Products'!M127&lt;&gt;"",'Other Pharma &amp; Health Products'!M127,"")</f>
        <v/>
      </c>
      <c r="C1125" s="5" t="str">
        <f>IF(B1125="","",IF(ISERROR(FIND(B1125,VLOOKUP(A1125,A1126:C$1199,3,FALSE))),CONCATENATE(B1125,"; ",IFERROR(VLOOKUP(A1125,A1126:C$1199,3,FALSE),"")),VLOOKUP(A1125,A1126:C$1199,3,FALSE)))</f>
        <v/>
      </c>
    </row>
    <row r="1126" spans="1:3" x14ac:dyDescent="0.2">
      <c r="A1126" s="5" t="e">
        <f ca="1">'Other Pharma &amp; Health Products'!B128</f>
        <v>#VALUE!</v>
      </c>
      <c r="B1126" s="5" t="str">
        <f>IF('Other Pharma &amp; Health Products'!M128&lt;&gt;"",'Other Pharma &amp; Health Products'!M128,"")</f>
        <v/>
      </c>
      <c r="C1126" s="5" t="str">
        <f>IF(B1126="","",IF(ISERROR(FIND(B1126,VLOOKUP(A1126,A1127:C$1199,3,FALSE))),CONCATENATE(B1126,"; ",IFERROR(VLOOKUP(A1126,A1127:C$1199,3,FALSE),"")),VLOOKUP(A1126,A1127:C$1199,3,FALSE)))</f>
        <v/>
      </c>
    </row>
    <row r="1127" spans="1:3" x14ac:dyDescent="0.2">
      <c r="A1127" s="5" t="e">
        <f ca="1">'Other Pharma &amp; Health Products'!B129</f>
        <v>#VALUE!</v>
      </c>
      <c r="B1127" s="5" t="str">
        <f>IF('Other Pharma &amp; Health Products'!M129&lt;&gt;"",'Other Pharma &amp; Health Products'!M129,"")</f>
        <v/>
      </c>
      <c r="C1127" s="5" t="str">
        <f>IF(B1127="","",IF(ISERROR(FIND(B1127,VLOOKUP(A1127,A1128:C$1199,3,FALSE))),CONCATENATE(B1127,"; ",IFERROR(VLOOKUP(A1127,A1128:C$1199,3,FALSE),"")),VLOOKUP(A1127,A1128:C$1199,3,FALSE)))</f>
        <v/>
      </c>
    </row>
    <row r="1128" spans="1:3" x14ac:dyDescent="0.2">
      <c r="A1128" s="5" t="e">
        <f ca="1">'Other Pharma &amp; Health Products'!B130</f>
        <v>#VALUE!</v>
      </c>
      <c r="B1128" s="5" t="str">
        <f>IF('Other Pharma &amp; Health Products'!M130&lt;&gt;"",'Other Pharma &amp; Health Products'!M130,"")</f>
        <v/>
      </c>
      <c r="C1128" s="5" t="str">
        <f>IF(B1128="","",IF(ISERROR(FIND(B1128,VLOOKUP(A1128,A1129:C$1199,3,FALSE))),CONCATENATE(B1128,"; ",IFERROR(VLOOKUP(A1128,A1129:C$1199,3,FALSE),"")),VLOOKUP(A1128,A1129:C$1199,3,FALSE)))</f>
        <v/>
      </c>
    </row>
    <row r="1129" spans="1:3" x14ac:dyDescent="0.2">
      <c r="A1129" s="5" t="e">
        <f ca="1">'Other Pharma &amp; Health Products'!B131</f>
        <v>#VALUE!</v>
      </c>
      <c r="B1129" s="5" t="str">
        <f>IF('Other Pharma &amp; Health Products'!M131&lt;&gt;"",'Other Pharma &amp; Health Products'!M131,"")</f>
        <v/>
      </c>
      <c r="C1129" s="5" t="str">
        <f>IF(B1129="","",IF(ISERROR(FIND(B1129,VLOOKUP(A1129,A1130:C$1199,3,FALSE))),CONCATENATE(B1129,"; ",IFERROR(VLOOKUP(A1129,A1130:C$1199,3,FALSE),"")),VLOOKUP(A1129,A1130:C$1199,3,FALSE)))</f>
        <v/>
      </c>
    </row>
    <row r="1130" spans="1:3" x14ac:dyDescent="0.2">
      <c r="A1130" s="5" t="e">
        <f ca="1">'Other Pharma &amp; Health Products'!B132</f>
        <v>#VALUE!</v>
      </c>
      <c r="B1130" s="5" t="str">
        <f>IF('Other Pharma &amp; Health Products'!M132&lt;&gt;"",'Other Pharma &amp; Health Products'!M132,"")</f>
        <v/>
      </c>
      <c r="C1130" s="5" t="str">
        <f>IF(B1130="","",IF(ISERROR(FIND(B1130,VLOOKUP(A1130,A1131:C$1199,3,FALSE))),CONCATENATE(B1130,"; ",IFERROR(VLOOKUP(A1130,A1131:C$1199,3,FALSE),"")),VLOOKUP(A1130,A1131:C$1199,3,FALSE)))</f>
        <v/>
      </c>
    </row>
    <row r="1131" spans="1:3" x14ac:dyDescent="0.2">
      <c r="A1131" s="5" t="e">
        <f ca="1">'Other Pharma &amp; Health Products'!B133</f>
        <v>#VALUE!</v>
      </c>
      <c r="B1131" s="5" t="str">
        <f>IF('Other Pharma &amp; Health Products'!M133&lt;&gt;"",'Other Pharma &amp; Health Products'!M133,"")</f>
        <v/>
      </c>
      <c r="C1131" s="5" t="str">
        <f>IF(B1131="","",IF(ISERROR(FIND(B1131,VLOOKUP(A1131,A1132:C$1199,3,FALSE))),CONCATENATE(B1131,"; ",IFERROR(VLOOKUP(A1131,A1132:C$1199,3,FALSE),"")),VLOOKUP(A1131,A1132:C$1199,3,FALSE)))</f>
        <v/>
      </c>
    </row>
    <row r="1132" spans="1:3" x14ac:dyDescent="0.2">
      <c r="A1132" s="5" t="e">
        <f ca="1">'Other Pharma &amp; Health Products'!B134</f>
        <v>#VALUE!</v>
      </c>
      <c r="B1132" s="5" t="str">
        <f>IF('Other Pharma &amp; Health Products'!M134&lt;&gt;"",'Other Pharma &amp; Health Products'!M134,"")</f>
        <v/>
      </c>
      <c r="C1132" s="5" t="str">
        <f>IF(B1132="","",IF(ISERROR(FIND(B1132,VLOOKUP(A1132,A1133:C$1199,3,FALSE))),CONCATENATE(B1132,"; ",IFERROR(VLOOKUP(A1132,A1133:C$1199,3,FALSE),"")),VLOOKUP(A1132,A1133:C$1199,3,FALSE)))</f>
        <v/>
      </c>
    </row>
    <row r="1133" spans="1:3" x14ac:dyDescent="0.2">
      <c r="A1133" s="5" t="e">
        <f ca="1">'Other Pharma &amp; Health Products'!B135</f>
        <v>#VALUE!</v>
      </c>
      <c r="B1133" s="5" t="str">
        <f>IF('Other Pharma &amp; Health Products'!M135&lt;&gt;"",'Other Pharma &amp; Health Products'!M135,"")</f>
        <v/>
      </c>
      <c r="C1133" s="5" t="str">
        <f>IF(B1133="","",IF(ISERROR(FIND(B1133,VLOOKUP(A1133,A1134:C$1199,3,FALSE))),CONCATENATE(B1133,"; ",IFERROR(VLOOKUP(A1133,A1134:C$1199,3,FALSE),"")),VLOOKUP(A1133,A1134:C$1199,3,FALSE)))</f>
        <v/>
      </c>
    </row>
    <row r="1134" spans="1:3" x14ac:dyDescent="0.2">
      <c r="A1134" s="5" t="e">
        <f ca="1">'Other Pharma &amp; Health Products'!B136</f>
        <v>#VALUE!</v>
      </c>
      <c r="B1134" s="5" t="str">
        <f>IF('Other Pharma &amp; Health Products'!M136&lt;&gt;"",'Other Pharma &amp; Health Products'!M136,"")</f>
        <v/>
      </c>
      <c r="C1134" s="5" t="str">
        <f>IF(B1134="","",IF(ISERROR(FIND(B1134,VLOOKUP(A1134,A1135:C$1199,3,FALSE))),CONCATENATE(B1134,"; ",IFERROR(VLOOKUP(A1134,A1135:C$1199,3,FALSE),"")),VLOOKUP(A1134,A1135:C$1199,3,FALSE)))</f>
        <v/>
      </c>
    </row>
    <row r="1135" spans="1:3" x14ac:dyDescent="0.2">
      <c r="A1135" s="5" t="e">
        <f ca="1">'Other Pharma &amp; Health Products'!B137</f>
        <v>#VALUE!</v>
      </c>
      <c r="B1135" s="5" t="str">
        <f>IF('Other Pharma &amp; Health Products'!M137&lt;&gt;"",'Other Pharma &amp; Health Products'!M137,"")</f>
        <v/>
      </c>
      <c r="C1135" s="5" t="str">
        <f>IF(B1135="","",IF(ISERROR(FIND(B1135,VLOOKUP(A1135,A1136:C$1199,3,FALSE))),CONCATENATE(B1135,"; ",IFERROR(VLOOKUP(A1135,A1136:C$1199,3,FALSE),"")),VLOOKUP(A1135,A1136:C$1199,3,FALSE)))</f>
        <v/>
      </c>
    </row>
    <row r="1136" spans="1:3" x14ac:dyDescent="0.2">
      <c r="A1136" s="5" t="e">
        <f ca="1">'Other Pharma &amp; Health Products'!B138</f>
        <v>#VALUE!</v>
      </c>
      <c r="B1136" s="5" t="str">
        <f>IF('Other Pharma &amp; Health Products'!M138&lt;&gt;"",'Other Pharma &amp; Health Products'!M138,"")</f>
        <v/>
      </c>
      <c r="C1136" s="5" t="str">
        <f>IF(B1136="","",IF(ISERROR(FIND(B1136,VLOOKUP(A1136,A1137:C$1199,3,FALSE))),CONCATENATE(B1136,"; ",IFERROR(VLOOKUP(A1136,A1137:C$1199,3,FALSE),"")),VLOOKUP(A1136,A1137:C$1199,3,FALSE)))</f>
        <v/>
      </c>
    </row>
    <row r="1137" spans="1:3" x14ac:dyDescent="0.2">
      <c r="A1137" s="5" t="e">
        <f ca="1">'Other Pharma &amp; Health Products'!B139</f>
        <v>#VALUE!</v>
      </c>
      <c r="B1137" s="5" t="str">
        <f>IF('Other Pharma &amp; Health Products'!M139&lt;&gt;"",'Other Pharma &amp; Health Products'!M139,"")</f>
        <v/>
      </c>
      <c r="C1137" s="5" t="str">
        <f>IF(B1137="","",IF(ISERROR(FIND(B1137,VLOOKUP(A1137,A1138:C$1199,3,FALSE))),CONCATENATE(B1137,"; ",IFERROR(VLOOKUP(A1137,A1138:C$1199,3,FALSE),"")),VLOOKUP(A1137,A1138:C$1199,3,FALSE)))</f>
        <v/>
      </c>
    </row>
    <row r="1138" spans="1:3" x14ac:dyDescent="0.2">
      <c r="A1138" s="5" t="e">
        <f ca="1">'Other Pharma &amp; Health Products'!B140</f>
        <v>#VALUE!</v>
      </c>
      <c r="B1138" s="5" t="str">
        <f>IF('Other Pharma &amp; Health Products'!M140&lt;&gt;"",'Other Pharma &amp; Health Products'!M140,"")</f>
        <v/>
      </c>
      <c r="C1138" s="5" t="str">
        <f>IF(B1138="","",IF(ISERROR(FIND(B1138,VLOOKUP(A1138,A1139:C$1199,3,FALSE))),CONCATENATE(B1138,"; ",IFERROR(VLOOKUP(A1138,A1139:C$1199,3,FALSE),"")),VLOOKUP(A1138,A1139:C$1199,3,FALSE)))</f>
        <v/>
      </c>
    </row>
    <row r="1139" spans="1:3" x14ac:dyDescent="0.2">
      <c r="A1139" s="5" t="e">
        <f ca="1">'Other Pharma &amp; Health Products'!B141</f>
        <v>#VALUE!</v>
      </c>
      <c r="B1139" s="5" t="str">
        <f>IF('Other Pharma &amp; Health Products'!M141&lt;&gt;"",'Other Pharma &amp; Health Products'!M141,"")</f>
        <v/>
      </c>
      <c r="C1139" s="5" t="str">
        <f>IF(B1139="","",IF(ISERROR(FIND(B1139,VLOOKUP(A1139,A1140:C$1199,3,FALSE))),CONCATENATE(B1139,"; ",IFERROR(VLOOKUP(A1139,A1140:C$1199,3,FALSE),"")),VLOOKUP(A1139,A1140:C$1199,3,FALSE)))</f>
        <v/>
      </c>
    </row>
    <row r="1140" spans="1:3" x14ac:dyDescent="0.2">
      <c r="A1140" s="5" t="e">
        <f ca="1">'Other Pharma &amp; Health Products'!B142</f>
        <v>#VALUE!</v>
      </c>
      <c r="B1140" s="5" t="str">
        <f>IF('Other Pharma &amp; Health Products'!M142&lt;&gt;"",'Other Pharma &amp; Health Products'!M142,"")</f>
        <v/>
      </c>
      <c r="C1140" s="5" t="str">
        <f>IF(B1140="","",IF(ISERROR(FIND(B1140,VLOOKUP(A1140,A1141:C$1199,3,FALSE))),CONCATENATE(B1140,"; ",IFERROR(VLOOKUP(A1140,A1141:C$1199,3,FALSE),"")),VLOOKUP(A1140,A1141:C$1199,3,FALSE)))</f>
        <v/>
      </c>
    </row>
    <row r="1141" spans="1:3" x14ac:dyDescent="0.2">
      <c r="A1141" s="5" t="e">
        <f ca="1">'Other Pharma &amp; Health Products'!B143</f>
        <v>#VALUE!</v>
      </c>
      <c r="B1141" s="5" t="str">
        <f>IF('Other Pharma &amp; Health Products'!M143&lt;&gt;"",'Other Pharma &amp; Health Products'!M143,"")</f>
        <v/>
      </c>
      <c r="C1141" s="5" t="str">
        <f>IF(B1141="","",IF(ISERROR(FIND(B1141,VLOOKUP(A1141,A1142:C$1199,3,FALSE))),CONCATENATE(B1141,"; ",IFERROR(VLOOKUP(A1141,A1142:C$1199,3,FALSE),"")),VLOOKUP(A1141,A1142:C$1199,3,FALSE)))</f>
        <v/>
      </c>
    </row>
    <row r="1142" spans="1:3" x14ac:dyDescent="0.2">
      <c r="A1142" s="5" t="e">
        <f ca="1">'Other Pharma &amp; Health Products'!B144</f>
        <v>#VALUE!</v>
      </c>
      <c r="B1142" s="5" t="str">
        <f>IF('Other Pharma &amp; Health Products'!M144&lt;&gt;"",'Other Pharma &amp; Health Products'!M144,"")</f>
        <v/>
      </c>
      <c r="C1142" s="5" t="str">
        <f>IF(B1142="","",IF(ISERROR(FIND(B1142,VLOOKUP(A1142,A1143:C$1199,3,FALSE))),CONCATENATE(B1142,"; ",IFERROR(VLOOKUP(A1142,A1143:C$1199,3,FALSE),"")),VLOOKUP(A1142,A1143:C$1199,3,FALSE)))</f>
        <v/>
      </c>
    </row>
    <row r="1143" spans="1:3" x14ac:dyDescent="0.2">
      <c r="A1143" s="5" t="e">
        <f ca="1">'Other Pharma &amp; Health Products'!B145</f>
        <v>#VALUE!</v>
      </c>
      <c r="B1143" s="5" t="str">
        <f>IF('Other Pharma &amp; Health Products'!M145&lt;&gt;"",'Other Pharma &amp; Health Products'!M145,"")</f>
        <v/>
      </c>
      <c r="C1143" s="5" t="str">
        <f>IF(B1143="","",IF(ISERROR(FIND(B1143,VLOOKUP(A1143,A1144:C$1199,3,FALSE))),CONCATENATE(B1143,"; ",IFERROR(VLOOKUP(A1143,A1144:C$1199,3,FALSE),"")),VLOOKUP(A1143,A1144:C$1199,3,FALSE)))</f>
        <v/>
      </c>
    </row>
    <row r="1144" spans="1:3" x14ac:dyDescent="0.2">
      <c r="A1144" s="5" t="e">
        <f ca="1">'Other Pharma &amp; Health Products'!B146</f>
        <v>#VALUE!</v>
      </c>
      <c r="B1144" s="5" t="str">
        <f>IF('Other Pharma &amp; Health Products'!M146&lt;&gt;"",'Other Pharma &amp; Health Products'!M146,"")</f>
        <v/>
      </c>
      <c r="C1144" s="5" t="str">
        <f>IF(B1144="","",IF(ISERROR(FIND(B1144,VLOOKUP(A1144,A1145:C$1199,3,FALSE))),CONCATENATE(B1144,"; ",IFERROR(VLOOKUP(A1144,A1145:C$1199,3,FALSE),"")),VLOOKUP(A1144,A1145:C$1199,3,FALSE)))</f>
        <v/>
      </c>
    </row>
    <row r="1145" spans="1:3" x14ac:dyDescent="0.2">
      <c r="A1145" s="5" t="e">
        <f ca="1">'Other Pharma &amp; Health Products'!B147</f>
        <v>#VALUE!</v>
      </c>
      <c r="B1145" s="5" t="str">
        <f>IF('Other Pharma &amp; Health Products'!M147&lt;&gt;"",'Other Pharma &amp; Health Products'!M147,"")</f>
        <v/>
      </c>
      <c r="C1145" s="5" t="str">
        <f>IF(B1145="","",IF(ISERROR(FIND(B1145,VLOOKUP(A1145,A1146:C$1199,3,FALSE))),CONCATENATE(B1145,"; ",IFERROR(VLOOKUP(A1145,A1146:C$1199,3,FALSE),"")),VLOOKUP(A1145,A1146:C$1199,3,FALSE)))</f>
        <v/>
      </c>
    </row>
    <row r="1146" spans="1:3" x14ac:dyDescent="0.2">
      <c r="A1146" s="5" t="e">
        <f ca="1">'Other Pharma &amp; Health Products'!B148</f>
        <v>#VALUE!</v>
      </c>
      <c r="B1146" s="5" t="str">
        <f>IF('Other Pharma &amp; Health Products'!M148&lt;&gt;"",'Other Pharma &amp; Health Products'!M148,"")</f>
        <v/>
      </c>
      <c r="C1146" s="5" t="str">
        <f>IF(B1146="","",IF(ISERROR(FIND(B1146,VLOOKUP(A1146,A1147:C$1199,3,FALSE))),CONCATENATE(B1146,"; ",IFERROR(VLOOKUP(A1146,A1147:C$1199,3,FALSE),"")),VLOOKUP(A1146,A1147:C$1199,3,FALSE)))</f>
        <v/>
      </c>
    </row>
    <row r="1147" spans="1:3" x14ac:dyDescent="0.2">
      <c r="A1147" s="5" t="e">
        <f ca="1">'Other Pharma &amp; Health Products'!B149</f>
        <v>#VALUE!</v>
      </c>
      <c r="B1147" s="5" t="str">
        <f>IF('Other Pharma &amp; Health Products'!M149&lt;&gt;"",'Other Pharma &amp; Health Products'!M149,"")</f>
        <v/>
      </c>
      <c r="C1147" s="5" t="str">
        <f>IF(B1147="","",IF(ISERROR(FIND(B1147,VLOOKUP(A1147,A1148:C$1199,3,FALSE))),CONCATENATE(B1147,"; ",IFERROR(VLOOKUP(A1147,A1148:C$1199,3,FALSE),"")),VLOOKUP(A1147,A1148:C$1199,3,FALSE)))</f>
        <v/>
      </c>
    </row>
    <row r="1148" spans="1:3" x14ac:dyDescent="0.2">
      <c r="A1148" s="5" t="e">
        <f ca="1">'Other Pharma &amp; Health Products'!B150</f>
        <v>#VALUE!</v>
      </c>
      <c r="B1148" s="5" t="str">
        <f>IF('Other Pharma &amp; Health Products'!M150&lt;&gt;"",'Other Pharma &amp; Health Products'!M150,"")</f>
        <v/>
      </c>
      <c r="C1148" s="5" t="str">
        <f>IF(B1148="","",IF(ISERROR(FIND(B1148,VLOOKUP(A1148,A1149:C$1199,3,FALSE))),CONCATENATE(B1148,"; ",IFERROR(VLOOKUP(A1148,A1149:C$1199,3,FALSE),"")),VLOOKUP(A1148,A1149:C$1199,3,FALSE)))</f>
        <v/>
      </c>
    </row>
    <row r="1149" spans="1:3" x14ac:dyDescent="0.2">
      <c r="A1149" s="5" t="e">
        <f ca="1">'Other Pharma &amp; Health Products'!B151</f>
        <v>#VALUE!</v>
      </c>
      <c r="B1149" s="5" t="str">
        <f>IF('Other Pharma &amp; Health Products'!M151&lt;&gt;"",'Other Pharma &amp; Health Products'!M151,"")</f>
        <v/>
      </c>
      <c r="C1149" s="5" t="str">
        <f>IF(B1149="","",IF(ISERROR(FIND(B1149,VLOOKUP(A1149,A1150:C$1199,3,FALSE))),CONCATENATE(B1149,"; ",IFERROR(VLOOKUP(A1149,A1150:C$1199,3,FALSE),"")),VLOOKUP(A1149,A1150:C$1199,3,FALSE)))</f>
        <v/>
      </c>
    </row>
    <row r="1150" spans="1:3" x14ac:dyDescent="0.2">
      <c r="A1150" s="5" t="e">
        <f ca="1">'Other Pharma &amp; Health Products'!B152</f>
        <v>#VALUE!</v>
      </c>
      <c r="B1150" s="5" t="str">
        <f>IF('Other Pharma &amp; Health Products'!M152&lt;&gt;"",'Other Pharma &amp; Health Products'!M152,"")</f>
        <v/>
      </c>
      <c r="C1150" s="5" t="str">
        <f>IF(B1150="","",IF(ISERROR(FIND(B1150,VLOOKUP(A1150,A1151:C$1199,3,FALSE))),CONCATENATE(B1150,"; ",IFERROR(VLOOKUP(A1150,A1151:C$1199,3,FALSE),"")),VLOOKUP(A1150,A1151:C$1199,3,FALSE)))</f>
        <v/>
      </c>
    </row>
    <row r="1151" spans="1:3" x14ac:dyDescent="0.2">
      <c r="A1151" s="5" t="e">
        <f ca="1">'Other Pharma &amp; Health Products'!B153</f>
        <v>#VALUE!</v>
      </c>
      <c r="B1151" s="5" t="str">
        <f>IF('Other Pharma &amp; Health Products'!M153&lt;&gt;"",'Other Pharma &amp; Health Products'!M153,"")</f>
        <v/>
      </c>
      <c r="C1151" s="5" t="str">
        <f>IF(B1151="","",IF(ISERROR(FIND(B1151,VLOOKUP(A1151,A1152:C$1199,3,FALSE))),CONCATENATE(B1151,"; ",IFERROR(VLOOKUP(A1151,A1152:C$1199,3,FALSE),"")),VLOOKUP(A1151,A1152:C$1199,3,FALSE)))</f>
        <v/>
      </c>
    </row>
    <row r="1152" spans="1:3" x14ac:dyDescent="0.2">
      <c r="A1152" s="5" t="e">
        <f ca="1">'Other Pharma &amp; Health Products'!B154</f>
        <v>#VALUE!</v>
      </c>
      <c r="B1152" s="5" t="str">
        <f>IF('Other Pharma &amp; Health Products'!M154&lt;&gt;"",'Other Pharma &amp; Health Products'!M154,"")</f>
        <v/>
      </c>
      <c r="C1152" s="5" t="str">
        <f>IF(B1152="","",IF(ISERROR(FIND(B1152,VLOOKUP(A1152,A1153:C$1199,3,FALSE))),CONCATENATE(B1152,"; ",IFERROR(VLOOKUP(A1152,A1153:C$1199,3,FALSE),"")),VLOOKUP(A1152,A1153:C$1199,3,FALSE)))</f>
        <v/>
      </c>
    </row>
    <row r="1153" spans="1:3" x14ac:dyDescent="0.2">
      <c r="A1153" s="5" t="e">
        <f ca="1">'Other Pharma &amp; Health Products'!B155</f>
        <v>#VALUE!</v>
      </c>
      <c r="B1153" s="5" t="str">
        <f>IF('Other Pharma &amp; Health Products'!M155&lt;&gt;"",'Other Pharma &amp; Health Products'!M155,"")</f>
        <v/>
      </c>
      <c r="C1153" s="5" t="str">
        <f>IF(B1153="","",IF(ISERROR(FIND(B1153,VLOOKUP(A1153,A1154:C$1199,3,FALSE))),CONCATENATE(B1153,"; ",IFERROR(VLOOKUP(A1153,A1154:C$1199,3,FALSE),"")),VLOOKUP(A1153,A1154:C$1199,3,FALSE)))</f>
        <v/>
      </c>
    </row>
    <row r="1154" spans="1:3" x14ac:dyDescent="0.2">
      <c r="A1154" s="5" t="e">
        <f ca="1">'Other Pharma &amp; Health Products'!B156</f>
        <v>#VALUE!</v>
      </c>
      <c r="B1154" s="5" t="str">
        <f>IF('Other Pharma &amp; Health Products'!M156&lt;&gt;"",'Other Pharma &amp; Health Products'!M156,"")</f>
        <v/>
      </c>
      <c r="C1154" s="5" t="str">
        <f>IF(B1154="","",IF(ISERROR(FIND(B1154,VLOOKUP(A1154,A1155:C$1199,3,FALSE))),CONCATENATE(B1154,"; ",IFERROR(VLOOKUP(A1154,A1155:C$1199,3,FALSE),"")),VLOOKUP(A1154,A1155:C$1199,3,FALSE)))</f>
        <v/>
      </c>
    </row>
    <row r="1155" spans="1:3" x14ac:dyDescent="0.2">
      <c r="A1155" s="5" t="e">
        <f ca="1">'Other Pharma &amp; Health Products'!B157</f>
        <v>#VALUE!</v>
      </c>
      <c r="B1155" s="5" t="str">
        <f>IF('Other Pharma &amp; Health Products'!M157&lt;&gt;"",'Other Pharma &amp; Health Products'!M157,"")</f>
        <v/>
      </c>
      <c r="C1155" s="5" t="str">
        <f>IF(B1155="","",IF(ISERROR(FIND(B1155,VLOOKUP(A1155,A1156:C$1199,3,FALSE))),CONCATENATE(B1155,"; ",IFERROR(VLOOKUP(A1155,A1156:C$1199,3,FALSE),"")),VLOOKUP(A1155,A1156:C$1199,3,FALSE)))</f>
        <v/>
      </c>
    </row>
    <row r="1156" spans="1:3" x14ac:dyDescent="0.2">
      <c r="A1156" s="5" t="e">
        <f ca="1">'Other Pharma &amp; Health Products'!B158</f>
        <v>#VALUE!</v>
      </c>
      <c r="B1156" s="5" t="str">
        <f>IF('Other Pharma &amp; Health Products'!M158&lt;&gt;"",'Other Pharma &amp; Health Products'!M158,"")</f>
        <v/>
      </c>
      <c r="C1156" s="5" t="str">
        <f>IF(B1156="","",IF(ISERROR(FIND(B1156,VLOOKUP(A1156,A1157:C$1199,3,FALSE))),CONCATENATE(B1156,"; ",IFERROR(VLOOKUP(A1156,A1157:C$1199,3,FALSE),"")),VLOOKUP(A1156,A1157:C$1199,3,FALSE)))</f>
        <v/>
      </c>
    </row>
    <row r="1157" spans="1:3" x14ac:dyDescent="0.2">
      <c r="A1157" s="5" t="e">
        <f ca="1">'Other Pharma &amp; Health Products'!B159</f>
        <v>#VALUE!</v>
      </c>
      <c r="B1157" s="5" t="str">
        <f>IF('Other Pharma &amp; Health Products'!M159&lt;&gt;"",'Other Pharma &amp; Health Products'!M159,"")</f>
        <v/>
      </c>
      <c r="C1157" s="5" t="str">
        <f>IF(B1157="","",IF(ISERROR(FIND(B1157,VLOOKUP(A1157,A1158:C$1199,3,FALSE))),CONCATENATE(B1157,"; ",IFERROR(VLOOKUP(A1157,A1158:C$1199,3,FALSE),"")),VLOOKUP(A1157,A1158:C$1199,3,FALSE)))</f>
        <v/>
      </c>
    </row>
    <row r="1158" spans="1:3" x14ac:dyDescent="0.2">
      <c r="A1158" s="5" t="e">
        <f ca="1">'Other Pharma &amp; Health Products'!B160</f>
        <v>#VALUE!</v>
      </c>
      <c r="B1158" s="5" t="str">
        <f>IF('Other Pharma &amp; Health Products'!M160&lt;&gt;"",'Other Pharma &amp; Health Products'!M160,"")</f>
        <v/>
      </c>
      <c r="C1158" s="5" t="str">
        <f>IF(B1158="","",IF(ISERROR(FIND(B1158,VLOOKUP(A1158,A1159:C$1199,3,FALSE))),CONCATENATE(B1158,"; ",IFERROR(VLOOKUP(A1158,A1159:C$1199,3,FALSE),"")),VLOOKUP(A1158,A1159:C$1199,3,FALSE)))</f>
        <v/>
      </c>
    </row>
    <row r="1159" spans="1:3" x14ac:dyDescent="0.2">
      <c r="A1159" s="5" t="e">
        <f ca="1">'Other Pharma &amp; Health Products'!B161</f>
        <v>#VALUE!</v>
      </c>
      <c r="B1159" s="5" t="str">
        <f>IF('Other Pharma &amp; Health Products'!M161&lt;&gt;"",'Other Pharma &amp; Health Products'!M161,"")</f>
        <v/>
      </c>
      <c r="C1159" s="5" t="str">
        <f>IF(B1159="","",IF(ISERROR(FIND(B1159,VLOOKUP(A1159,A1160:C$1199,3,FALSE))),CONCATENATE(B1159,"; ",IFERROR(VLOOKUP(A1159,A1160:C$1199,3,FALSE),"")),VLOOKUP(A1159,A1160:C$1199,3,FALSE)))</f>
        <v/>
      </c>
    </row>
    <row r="1160" spans="1:3" x14ac:dyDescent="0.2">
      <c r="A1160" s="5" t="e">
        <f ca="1">'Other Pharma &amp; Health Products'!B162</f>
        <v>#VALUE!</v>
      </c>
      <c r="B1160" s="5" t="str">
        <f>IF('Other Pharma &amp; Health Products'!M162&lt;&gt;"",'Other Pharma &amp; Health Products'!M162,"")</f>
        <v/>
      </c>
      <c r="C1160" s="5" t="str">
        <f>IF(B1160="","",IF(ISERROR(FIND(B1160,VLOOKUP(A1160,A1161:C$1199,3,FALSE))),CONCATENATE(B1160,"; ",IFERROR(VLOOKUP(A1160,A1161:C$1199,3,FALSE),"")),VLOOKUP(A1160,A1161:C$1199,3,FALSE)))</f>
        <v/>
      </c>
    </row>
    <row r="1161" spans="1:3" x14ac:dyDescent="0.2">
      <c r="A1161" s="5" t="e">
        <f ca="1">'Other Pharma &amp; Health Products'!B163</f>
        <v>#VALUE!</v>
      </c>
      <c r="B1161" s="5" t="str">
        <f>IF('Other Pharma &amp; Health Products'!M163&lt;&gt;"",'Other Pharma &amp; Health Products'!M163,"")</f>
        <v/>
      </c>
      <c r="C1161" s="5" t="str">
        <f>IF(B1161="","",IF(ISERROR(FIND(B1161,VLOOKUP(A1161,A1162:C$1199,3,FALSE))),CONCATENATE(B1161,"; ",IFERROR(VLOOKUP(A1161,A1162:C$1199,3,FALSE),"")),VLOOKUP(A1161,A1162:C$1199,3,FALSE)))</f>
        <v/>
      </c>
    </row>
    <row r="1162" spans="1:3" x14ac:dyDescent="0.2">
      <c r="A1162" s="5" t="e">
        <f ca="1">'Other Pharma &amp; Health Products'!B164</f>
        <v>#VALUE!</v>
      </c>
      <c r="B1162" s="5" t="str">
        <f>IF('Other Pharma &amp; Health Products'!M164&lt;&gt;"",'Other Pharma &amp; Health Products'!M164,"")</f>
        <v/>
      </c>
      <c r="C1162" s="5" t="str">
        <f>IF(B1162="","",IF(ISERROR(FIND(B1162,VLOOKUP(A1162,A1163:C$1199,3,FALSE))),CONCATENATE(B1162,"; ",IFERROR(VLOOKUP(A1162,A1163:C$1199,3,FALSE),"")),VLOOKUP(A1162,A1163:C$1199,3,FALSE)))</f>
        <v/>
      </c>
    </row>
    <row r="1163" spans="1:3" x14ac:dyDescent="0.2">
      <c r="A1163" s="5" t="e">
        <f ca="1">'Other Pharma &amp; Health Products'!B165</f>
        <v>#VALUE!</v>
      </c>
      <c r="B1163" s="5" t="str">
        <f>IF('Other Pharma &amp; Health Products'!M165&lt;&gt;"",'Other Pharma &amp; Health Products'!M165,"")</f>
        <v/>
      </c>
      <c r="C1163" s="5" t="str">
        <f>IF(B1163="","",IF(ISERROR(FIND(B1163,VLOOKUP(A1163,A1164:C$1199,3,FALSE))),CONCATENATE(B1163,"; ",IFERROR(VLOOKUP(A1163,A1164:C$1199,3,FALSE),"")),VLOOKUP(A1163,A1164:C$1199,3,FALSE)))</f>
        <v/>
      </c>
    </row>
    <row r="1164" spans="1:3" x14ac:dyDescent="0.2">
      <c r="A1164" s="5" t="e">
        <f ca="1">'Other Pharma &amp; Health Products'!B166</f>
        <v>#VALUE!</v>
      </c>
      <c r="B1164" s="5" t="str">
        <f>IF('Other Pharma &amp; Health Products'!M166&lt;&gt;"",'Other Pharma &amp; Health Products'!M166,"")</f>
        <v/>
      </c>
      <c r="C1164" s="5" t="str">
        <f>IF(B1164="","",IF(ISERROR(FIND(B1164,VLOOKUP(A1164,A1165:C$1199,3,FALSE))),CONCATENATE(B1164,"; ",IFERROR(VLOOKUP(A1164,A1165:C$1199,3,FALSE),"")),VLOOKUP(A1164,A1165:C$1199,3,FALSE)))</f>
        <v/>
      </c>
    </row>
    <row r="1165" spans="1:3" x14ac:dyDescent="0.2">
      <c r="A1165" s="5" t="e">
        <f ca="1">'Other Pharma &amp; Health Products'!B167</f>
        <v>#VALUE!</v>
      </c>
      <c r="B1165" s="5" t="str">
        <f>IF('Other Pharma &amp; Health Products'!M167&lt;&gt;"",'Other Pharma &amp; Health Products'!M167,"")</f>
        <v/>
      </c>
      <c r="C1165" s="5" t="str">
        <f>IF(B1165="","",IF(ISERROR(FIND(B1165,VLOOKUP(A1165,A1166:C$1199,3,FALSE))),CONCATENATE(B1165,"; ",IFERROR(VLOOKUP(A1165,A1166:C$1199,3,FALSE),"")),VLOOKUP(A1165,A1166:C$1199,3,FALSE)))</f>
        <v/>
      </c>
    </row>
    <row r="1166" spans="1:3" x14ac:dyDescent="0.2">
      <c r="A1166" s="5" t="e">
        <f ca="1">'Other Pharma &amp; Health Products'!B168</f>
        <v>#VALUE!</v>
      </c>
      <c r="B1166" s="5" t="str">
        <f>IF('Other Pharma &amp; Health Products'!M168&lt;&gt;"",'Other Pharma &amp; Health Products'!M168,"")</f>
        <v/>
      </c>
      <c r="C1166" s="5" t="str">
        <f>IF(B1166="","",IF(ISERROR(FIND(B1166,VLOOKUP(A1166,A1167:C$1199,3,FALSE))),CONCATENATE(B1166,"; ",IFERROR(VLOOKUP(A1166,A1167:C$1199,3,FALSE),"")),VLOOKUP(A1166,A1167:C$1199,3,FALSE)))</f>
        <v/>
      </c>
    </row>
    <row r="1167" spans="1:3" x14ac:dyDescent="0.2">
      <c r="A1167" s="5" t="e">
        <f ca="1">'Other Pharma &amp; Health Products'!B169</f>
        <v>#VALUE!</v>
      </c>
      <c r="B1167" s="5" t="str">
        <f>IF('Other Pharma &amp; Health Products'!M169&lt;&gt;"",'Other Pharma &amp; Health Products'!M169,"")</f>
        <v/>
      </c>
      <c r="C1167" s="5" t="str">
        <f>IF(B1167="","",IF(ISERROR(FIND(B1167,VLOOKUP(A1167,A1168:C$1199,3,FALSE))),CONCATENATE(B1167,"; ",IFERROR(VLOOKUP(A1167,A1168:C$1199,3,FALSE),"")),VLOOKUP(A1167,A1168:C$1199,3,FALSE)))</f>
        <v/>
      </c>
    </row>
    <row r="1168" spans="1:3" x14ac:dyDescent="0.2">
      <c r="A1168" s="5" t="e">
        <f ca="1">'Other Pharma &amp; Health Products'!B170</f>
        <v>#VALUE!</v>
      </c>
      <c r="B1168" s="5" t="str">
        <f>IF('Other Pharma &amp; Health Products'!M170&lt;&gt;"",'Other Pharma &amp; Health Products'!M170,"")</f>
        <v/>
      </c>
      <c r="C1168" s="5" t="str">
        <f>IF(B1168="","",IF(ISERROR(FIND(B1168,VLOOKUP(A1168,A1169:C$1199,3,FALSE))),CONCATENATE(B1168,"; ",IFERROR(VLOOKUP(A1168,A1169:C$1199,3,FALSE),"")),VLOOKUP(A1168,A1169:C$1199,3,FALSE)))</f>
        <v/>
      </c>
    </row>
    <row r="1169" spans="1:3" x14ac:dyDescent="0.2">
      <c r="A1169" s="5" t="e">
        <f ca="1">'Other Pharma &amp; Health Products'!B171</f>
        <v>#VALUE!</v>
      </c>
      <c r="B1169" s="5" t="str">
        <f>IF('Other Pharma &amp; Health Products'!M171&lt;&gt;"",'Other Pharma &amp; Health Products'!M171,"")</f>
        <v/>
      </c>
      <c r="C1169" s="5" t="str">
        <f>IF(B1169="","",IF(ISERROR(FIND(B1169,VLOOKUP(A1169,A1170:C$1199,3,FALSE))),CONCATENATE(B1169,"; ",IFERROR(VLOOKUP(A1169,A1170:C$1199,3,FALSE),"")),VLOOKUP(A1169,A1170:C$1199,3,FALSE)))</f>
        <v/>
      </c>
    </row>
    <row r="1170" spans="1:3" x14ac:dyDescent="0.2">
      <c r="A1170" s="5" t="e">
        <f ca="1">'Other Pharma &amp; Health Products'!B172</f>
        <v>#VALUE!</v>
      </c>
      <c r="B1170" s="5" t="str">
        <f>IF('Other Pharma &amp; Health Products'!M172&lt;&gt;"",'Other Pharma &amp; Health Products'!M172,"")</f>
        <v/>
      </c>
      <c r="C1170" s="5" t="str">
        <f>IF(B1170="","",IF(ISERROR(FIND(B1170,VLOOKUP(A1170,A1171:C$1199,3,FALSE))),CONCATENATE(B1170,"; ",IFERROR(VLOOKUP(A1170,A1171:C$1199,3,FALSE),"")),VLOOKUP(A1170,A1171:C$1199,3,FALSE)))</f>
        <v/>
      </c>
    </row>
    <row r="1171" spans="1:3" x14ac:dyDescent="0.2">
      <c r="A1171" s="5" t="e">
        <f ca="1">'Other Pharma &amp; Health Products'!B173</f>
        <v>#VALUE!</v>
      </c>
      <c r="B1171" s="5" t="str">
        <f>IF('Other Pharma &amp; Health Products'!M173&lt;&gt;"",'Other Pharma &amp; Health Products'!M173,"")</f>
        <v/>
      </c>
      <c r="C1171" s="5" t="str">
        <f>IF(B1171="","",IF(ISERROR(FIND(B1171,VLOOKUP(A1171,A1172:C$1199,3,FALSE))),CONCATENATE(B1171,"; ",IFERROR(VLOOKUP(A1171,A1172:C$1199,3,FALSE),"")),VLOOKUP(A1171,A1172:C$1199,3,FALSE)))</f>
        <v/>
      </c>
    </row>
    <row r="1172" spans="1:3" x14ac:dyDescent="0.2">
      <c r="A1172" s="5" t="e">
        <f ca="1">'Other Pharma &amp; Health Products'!B174</f>
        <v>#VALUE!</v>
      </c>
      <c r="B1172" s="5" t="str">
        <f>IF('Other Pharma &amp; Health Products'!M174&lt;&gt;"",'Other Pharma &amp; Health Products'!M174,"")</f>
        <v/>
      </c>
      <c r="C1172" s="5" t="str">
        <f>IF(B1172="","",IF(ISERROR(FIND(B1172,VLOOKUP(A1172,A1173:C$1199,3,FALSE))),CONCATENATE(B1172,"; ",IFERROR(VLOOKUP(A1172,A1173:C$1199,3,FALSE),"")),VLOOKUP(A1172,A1173:C$1199,3,FALSE)))</f>
        <v/>
      </c>
    </row>
    <row r="1173" spans="1:3" x14ac:dyDescent="0.2">
      <c r="A1173" s="5" t="e">
        <f ca="1">'Other Pharma &amp; Health Products'!B175</f>
        <v>#VALUE!</v>
      </c>
      <c r="B1173" s="5" t="str">
        <f>IF('Other Pharma &amp; Health Products'!M175&lt;&gt;"",'Other Pharma &amp; Health Products'!M175,"")</f>
        <v/>
      </c>
      <c r="C1173" s="5" t="str">
        <f>IF(B1173="","",IF(ISERROR(FIND(B1173,VLOOKUP(A1173,A1174:C$1199,3,FALSE))),CONCATENATE(B1173,"; ",IFERROR(VLOOKUP(A1173,A1174:C$1199,3,FALSE),"")),VLOOKUP(A1173,A1174:C$1199,3,FALSE)))</f>
        <v/>
      </c>
    </row>
    <row r="1174" spans="1:3" x14ac:dyDescent="0.2">
      <c r="A1174" s="5" t="e">
        <f ca="1">'Other Pharma &amp; Health Products'!B176</f>
        <v>#VALUE!</v>
      </c>
      <c r="B1174" s="5" t="str">
        <f>IF('Other Pharma &amp; Health Products'!M176&lt;&gt;"",'Other Pharma &amp; Health Products'!M176,"")</f>
        <v/>
      </c>
      <c r="C1174" s="5" t="str">
        <f>IF(B1174="","",IF(ISERROR(FIND(B1174,VLOOKUP(A1174,A1175:C$1199,3,FALSE))),CONCATENATE(B1174,"; ",IFERROR(VLOOKUP(A1174,A1175:C$1199,3,FALSE),"")),VLOOKUP(A1174,A1175:C$1199,3,FALSE)))</f>
        <v/>
      </c>
    </row>
    <row r="1175" spans="1:3" x14ac:dyDescent="0.2">
      <c r="A1175" s="5" t="e">
        <f ca="1">'Other Pharma &amp; Health Products'!B177</f>
        <v>#VALUE!</v>
      </c>
      <c r="B1175" s="5" t="str">
        <f>IF('Other Pharma &amp; Health Products'!M177&lt;&gt;"",'Other Pharma &amp; Health Products'!M177,"")</f>
        <v/>
      </c>
      <c r="C1175" s="5" t="str">
        <f>IF(B1175="","",IF(ISERROR(FIND(B1175,VLOOKUP(A1175,A1176:C$1199,3,FALSE))),CONCATENATE(B1175,"; ",IFERROR(VLOOKUP(A1175,A1176:C$1199,3,FALSE),"")),VLOOKUP(A1175,A1176:C$1199,3,FALSE)))</f>
        <v/>
      </c>
    </row>
    <row r="1176" spans="1:3" x14ac:dyDescent="0.2">
      <c r="A1176" s="5" t="e">
        <f ca="1">'Other Pharma &amp; Health Products'!B178</f>
        <v>#VALUE!</v>
      </c>
      <c r="B1176" s="5" t="str">
        <f>IF('Other Pharma &amp; Health Products'!M178&lt;&gt;"",'Other Pharma &amp; Health Products'!M178,"")</f>
        <v/>
      </c>
      <c r="C1176" s="5" t="str">
        <f>IF(B1176="","",IF(ISERROR(FIND(B1176,VLOOKUP(A1176,A1177:C$1199,3,FALSE))),CONCATENATE(B1176,"; ",IFERROR(VLOOKUP(A1176,A1177:C$1199,3,FALSE),"")),VLOOKUP(A1176,A1177:C$1199,3,FALSE)))</f>
        <v/>
      </c>
    </row>
    <row r="1177" spans="1:3" x14ac:dyDescent="0.2">
      <c r="A1177" s="5" t="e">
        <f ca="1">'Other Pharma &amp; Health Products'!B179</f>
        <v>#VALUE!</v>
      </c>
      <c r="B1177" s="5" t="str">
        <f>IF('Other Pharma &amp; Health Products'!M179&lt;&gt;"",'Other Pharma &amp; Health Products'!M179,"")</f>
        <v/>
      </c>
      <c r="C1177" s="5" t="str">
        <f>IF(B1177="","",IF(ISERROR(FIND(B1177,VLOOKUP(A1177,A1178:C$1199,3,FALSE))),CONCATENATE(B1177,"; ",IFERROR(VLOOKUP(A1177,A1178:C$1199,3,FALSE),"")),VLOOKUP(A1177,A1178:C$1199,3,FALSE)))</f>
        <v/>
      </c>
    </row>
    <row r="1178" spans="1:3" x14ac:dyDescent="0.2">
      <c r="A1178" s="5" t="e">
        <f ca="1">'Other Pharma &amp; Health Products'!B180</f>
        <v>#VALUE!</v>
      </c>
      <c r="B1178" s="5" t="str">
        <f>IF('Other Pharma &amp; Health Products'!M180&lt;&gt;"",'Other Pharma &amp; Health Products'!M180,"")</f>
        <v/>
      </c>
      <c r="C1178" s="5" t="str">
        <f>IF(B1178="","",IF(ISERROR(FIND(B1178,VLOOKUP(A1178,A1179:C$1199,3,FALSE))),CONCATENATE(B1178,"; ",IFERROR(VLOOKUP(A1178,A1179:C$1199,3,FALSE),"")),VLOOKUP(A1178,A1179:C$1199,3,FALSE)))</f>
        <v/>
      </c>
    </row>
    <row r="1179" spans="1:3" x14ac:dyDescent="0.2">
      <c r="A1179" s="5" t="e">
        <f ca="1">'Other Pharma &amp; Health Products'!B181</f>
        <v>#VALUE!</v>
      </c>
      <c r="B1179" s="5" t="str">
        <f>IF('Other Pharma &amp; Health Products'!M181&lt;&gt;"",'Other Pharma &amp; Health Products'!M181,"")</f>
        <v/>
      </c>
      <c r="C1179" s="5" t="str">
        <f>IF(B1179="","",IF(ISERROR(FIND(B1179,VLOOKUP(A1179,A1180:C$1199,3,FALSE))),CONCATENATE(B1179,"; ",IFERROR(VLOOKUP(A1179,A1180:C$1199,3,FALSE),"")),VLOOKUP(A1179,A1180:C$1199,3,FALSE)))</f>
        <v/>
      </c>
    </row>
    <row r="1180" spans="1:3" x14ac:dyDescent="0.2">
      <c r="A1180" s="5" t="e">
        <f ca="1">'Other Pharma &amp; Health Products'!B182</f>
        <v>#VALUE!</v>
      </c>
      <c r="B1180" s="5" t="str">
        <f>IF('Other Pharma &amp; Health Products'!M182&lt;&gt;"",'Other Pharma &amp; Health Products'!M182,"")</f>
        <v/>
      </c>
      <c r="C1180" s="5" t="str">
        <f>IF(B1180="","",IF(ISERROR(FIND(B1180,VLOOKUP(A1180,A1181:C$1199,3,FALSE))),CONCATENATE(B1180,"; ",IFERROR(VLOOKUP(A1180,A1181:C$1199,3,FALSE),"")),VLOOKUP(A1180,A1181:C$1199,3,FALSE)))</f>
        <v/>
      </c>
    </row>
    <row r="1181" spans="1:3" x14ac:dyDescent="0.2">
      <c r="A1181" s="5" t="e">
        <f ca="1">'Other Pharma &amp; Health Products'!B183</f>
        <v>#VALUE!</v>
      </c>
      <c r="B1181" s="5" t="str">
        <f>IF('Other Pharma &amp; Health Products'!M183&lt;&gt;"",'Other Pharma &amp; Health Products'!M183,"")</f>
        <v/>
      </c>
      <c r="C1181" s="5" t="str">
        <f>IF(B1181="","",IF(ISERROR(FIND(B1181,VLOOKUP(A1181,A1182:C$1199,3,FALSE))),CONCATENATE(B1181,"; ",IFERROR(VLOOKUP(A1181,A1182:C$1199,3,FALSE),"")),VLOOKUP(A1181,A1182:C$1199,3,FALSE)))</f>
        <v/>
      </c>
    </row>
    <row r="1182" spans="1:3" x14ac:dyDescent="0.2">
      <c r="A1182" s="5" t="e">
        <f ca="1">'Other Pharma &amp; Health Products'!B184</f>
        <v>#VALUE!</v>
      </c>
      <c r="B1182" s="5" t="str">
        <f>IF('Other Pharma &amp; Health Products'!M184&lt;&gt;"",'Other Pharma &amp; Health Products'!M184,"")</f>
        <v/>
      </c>
      <c r="C1182" s="5" t="str">
        <f>IF(B1182="","",IF(ISERROR(FIND(B1182,VLOOKUP(A1182,A1183:C$1199,3,FALSE))),CONCATENATE(B1182,"; ",IFERROR(VLOOKUP(A1182,A1183:C$1199,3,FALSE),"")),VLOOKUP(A1182,A1183:C$1199,3,FALSE)))</f>
        <v/>
      </c>
    </row>
    <row r="1183" spans="1:3" x14ac:dyDescent="0.2">
      <c r="A1183" s="5" t="e">
        <f ca="1">'Other Pharma &amp; Health Products'!B185</f>
        <v>#VALUE!</v>
      </c>
      <c r="B1183" s="5" t="str">
        <f>IF('Other Pharma &amp; Health Products'!M185&lt;&gt;"",'Other Pharma &amp; Health Products'!M185,"")</f>
        <v/>
      </c>
      <c r="C1183" s="5" t="str">
        <f>IF(B1183="","",IF(ISERROR(FIND(B1183,VLOOKUP(A1183,A1184:C$1199,3,FALSE))),CONCATENATE(B1183,"; ",IFERROR(VLOOKUP(A1183,A1184:C$1199,3,FALSE),"")),VLOOKUP(A1183,A1184:C$1199,3,FALSE)))</f>
        <v/>
      </c>
    </row>
    <row r="1184" spans="1:3" x14ac:dyDescent="0.2">
      <c r="A1184" s="5" t="e">
        <f ca="1">'Other Pharma &amp; Health Products'!B186</f>
        <v>#VALUE!</v>
      </c>
      <c r="B1184" s="5" t="str">
        <f>IF('Other Pharma &amp; Health Products'!M186&lt;&gt;"",'Other Pharma &amp; Health Products'!M186,"")</f>
        <v/>
      </c>
      <c r="C1184" s="5" t="str">
        <f>IF(B1184="","",IF(ISERROR(FIND(B1184,VLOOKUP(A1184,A1185:C$1199,3,FALSE))),CONCATENATE(B1184,"; ",IFERROR(VLOOKUP(A1184,A1185:C$1199,3,FALSE),"")),VLOOKUP(A1184,A1185:C$1199,3,FALSE)))</f>
        <v/>
      </c>
    </row>
    <row r="1185" spans="1:3" x14ac:dyDescent="0.2">
      <c r="A1185" s="5" t="e">
        <f ca="1">'Other Pharma &amp; Health Products'!B187</f>
        <v>#VALUE!</v>
      </c>
      <c r="B1185" s="5" t="str">
        <f>IF('Other Pharma &amp; Health Products'!M187&lt;&gt;"",'Other Pharma &amp; Health Products'!M187,"")</f>
        <v/>
      </c>
      <c r="C1185" s="5" t="str">
        <f>IF(B1185="","",IF(ISERROR(FIND(B1185,VLOOKUP(A1185,A1186:C$1199,3,FALSE))),CONCATENATE(B1185,"; ",IFERROR(VLOOKUP(A1185,A1186:C$1199,3,FALSE),"")),VLOOKUP(A1185,A1186:C$1199,3,FALSE)))</f>
        <v/>
      </c>
    </row>
    <row r="1186" spans="1:3" x14ac:dyDescent="0.2">
      <c r="A1186" s="5" t="e">
        <f ca="1">'Other Pharma &amp; Health Products'!B188</f>
        <v>#VALUE!</v>
      </c>
      <c r="B1186" s="5" t="str">
        <f>IF('Other Pharma &amp; Health Products'!M188&lt;&gt;"",'Other Pharma &amp; Health Products'!M188,"")</f>
        <v/>
      </c>
      <c r="C1186" s="5" t="str">
        <f>IF(B1186="","",IF(ISERROR(FIND(B1186,VLOOKUP(A1186,A1187:C$1199,3,FALSE))),CONCATENATE(B1186,"; ",IFERROR(VLOOKUP(A1186,A1187:C$1199,3,FALSE),"")),VLOOKUP(A1186,A1187:C$1199,3,FALSE)))</f>
        <v/>
      </c>
    </row>
    <row r="1187" spans="1:3" x14ac:dyDescent="0.2">
      <c r="A1187" s="5" t="e">
        <f ca="1">'Other Pharma &amp; Health Products'!B189</f>
        <v>#VALUE!</v>
      </c>
      <c r="B1187" s="5" t="str">
        <f>IF('Other Pharma &amp; Health Products'!M189&lt;&gt;"",'Other Pharma &amp; Health Products'!M189,"")</f>
        <v/>
      </c>
      <c r="C1187" s="5" t="str">
        <f>IF(B1187="","",IF(ISERROR(FIND(B1187,VLOOKUP(A1187,A1188:C$1199,3,FALSE))),CONCATENATE(B1187,"; ",IFERROR(VLOOKUP(A1187,A1188:C$1199,3,FALSE),"")),VLOOKUP(A1187,A1188:C$1199,3,FALSE)))</f>
        <v/>
      </c>
    </row>
    <row r="1188" spans="1:3" x14ac:dyDescent="0.2">
      <c r="A1188" s="5" t="e">
        <f ca="1">'Other Pharma &amp; Health Products'!B190</f>
        <v>#VALUE!</v>
      </c>
      <c r="B1188" s="5" t="str">
        <f>IF('Other Pharma &amp; Health Products'!M190&lt;&gt;"",'Other Pharma &amp; Health Products'!M190,"")</f>
        <v/>
      </c>
      <c r="C1188" s="5" t="str">
        <f>IF(B1188="","",IF(ISERROR(FIND(B1188,VLOOKUP(A1188,A1189:C$1199,3,FALSE))),CONCATENATE(B1188,"; ",IFERROR(VLOOKUP(A1188,A1189:C$1199,3,FALSE),"")),VLOOKUP(A1188,A1189:C$1199,3,FALSE)))</f>
        <v/>
      </c>
    </row>
    <row r="1189" spans="1:3" x14ac:dyDescent="0.2">
      <c r="A1189" s="5" t="e">
        <f ca="1">'Other Pharma &amp; Health Products'!B191</f>
        <v>#VALUE!</v>
      </c>
      <c r="B1189" s="5" t="str">
        <f>IF('Other Pharma &amp; Health Products'!M191&lt;&gt;"",'Other Pharma &amp; Health Products'!M191,"")</f>
        <v/>
      </c>
      <c r="C1189" s="5" t="str">
        <f>IF(B1189="","",IF(ISERROR(FIND(B1189,VLOOKUP(A1189,A1190:C$1199,3,FALSE))),CONCATENATE(B1189,"; ",IFERROR(VLOOKUP(A1189,A1190:C$1199,3,FALSE),"")),VLOOKUP(A1189,A1190:C$1199,3,FALSE)))</f>
        <v/>
      </c>
    </row>
    <row r="1190" spans="1:3" x14ac:dyDescent="0.2">
      <c r="A1190" s="5" t="e">
        <f ca="1">'Other Pharma &amp; Health Products'!B192</f>
        <v>#VALUE!</v>
      </c>
      <c r="B1190" s="5" t="str">
        <f>IF('Other Pharma &amp; Health Products'!M192&lt;&gt;"",'Other Pharma &amp; Health Products'!M192,"")</f>
        <v/>
      </c>
      <c r="C1190" s="5" t="str">
        <f>IF(B1190="","",IF(ISERROR(FIND(B1190,VLOOKUP(A1190,A1191:C$1199,3,FALSE))),CONCATENATE(B1190,"; ",IFERROR(VLOOKUP(A1190,A1191:C$1199,3,FALSE),"")),VLOOKUP(A1190,A1191:C$1199,3,FALSE)))</f>
        <v/>
      </c>
    </row>
    <row r="1191" spans="1:3" x14ac:dyDescent="0.2">
      <c r="A1191" s="5" t="e">
        <f ca="1">'Other Pharma &amp; Health Products'!B193</f>
        <v>#VALUE!</v>
      </c>
      <c r="B1191" s="5" t="str">
        <f>IF('Other Pharma &amp; Health Products'!M193&lt;&gt;"",'Other Pharma &amp; Health Products'!M193,"")</f>
        <v/>
      </c>
      <c r="C1191" s="5" t="str">
        <f>IF(B1191="","",IF(ISERROR(FIND(B1191,VLOOKUP(A1191,A1192:C$1199,3,FALSE))),CONCATENATE(B1191,"; ",IFERROR(VLOOKUP(A1191,A1192:C$1199,3,FALSE),"")),VLOOKUP(A1191,A1192:C$1199,3,FALSE)))</f>
        <v/>
      </c>
    </row>
    <row r="1192" spans="1:3" x14ac:dyDescent="0.2">
      <c r="A1192" s="5" t="e">
        <f ca="1">'Other Pharma &amp; Health Products'!B194</f>
        <v>#VALUE!</v>
      </c>
      <c r="B1192" s="5" t="str">
        <f>IF('Other Pharma &amp; Health Products'!M194&lt;&gt;"",'Other Pharma &amp; Health Products'!M194,"")</f>
        <v/>
      </c>
      <c r="C1192" s="5" t="str">
        <f>IF(B1192="","",IF(ISERROR(FIND(B1192,VLOOKUP(A1192,A1193:C$1199,3,FALSE))),CONCATENATE(B1192,"; ",IFERROR(VLOOKUP(A1192,A1193:C$1199,3,FALSE),"")),VLOOKUP(A1192,A1193:C$1199,3,FALSE)))</f>
        <v/>
      </c>
    </row>
    <row r="1193" spans="1:3" x14ac:dyDescent="0.2">
      <c r="A1193" s="5" t="e">
        <f ca="1">'Other Pharma &amp; Health Products'!B195</f>
        <v>#VALUE!</v>
      </c>
      <c r="B1193" s="5" t="str">
        <f>IF('Other Pharma &amp; Health Products'!M195&lt;&gt;"",'Other Pharma &amp; Health Products'!M195,"")</f>
        <v/>
      </c>
      <c r="C1193" s="5" t="str">
        <f>IF(B1193="","",IF(ISERROR(FIND(B1193,VLOOKUP(A1193,A1194:C$1199,3,FALSE))),CONCATENATE(B1193,"; ",IFERROR(VLOOKUP(A1193,A1194:C$1199,3,FALSE),"")),VLOOKUP(A1193,A1194:C$1199,3,FALSE)))</f>
        <v/>
      </c>
    </row>
    <row r="1194" spans="1:3" x14ac:dyDescent="0.2">
      <c r="A1194" s="5" t="e">
        <f ca="1">'Other Pharma &amp; Health Products'!B196</f>
        <v>#VALUE!</v>
      </c>
      <c r="B1194" s="5" t="str">
        <f>IF('Other Pharma &amp; Health Products'!M196&lt;&gt;"",'Other Pharma &amp; Health Products'!M196,"")</f>
        <v/>
      </c>
      <c r="C1194" s="5" t="str">
        <f>IF(B1194="","",IF(ISERROR(FIND(B1194,VLOOKUP(A1194,A1195:C$1199,3,FALSE))),CONCATENATE(B1194,"; ",IFERROR(VLOOKUP(A1194,A1195:C$1199,3,FALSE),"")),VLOOKUP(A1194,A1195:C$1199,3,FALSE)))</f>
        <v/>
      </c>
    </row>
    <row r="1195" spans="1:3" x14ac:dyDescent="0.2">
      <c r="A1195" s="5" t="e">
        <f ca="1">'Other Pharma &amp; Health Products'!B197</f>
        <v>#VALUE!</v>
      </c>
      <c r="B1195" s="5" t="str">
        <f>IF('Other Pharma &amp; Health Products'!M197&lt;&gt;"",'Other Pharma &amp; Health Products'!M197,"")</f>
        <v/>
      </c>
      <c r="C1195" s="5" t="str">
        <f>IF(B1195="","",IF(ISERROR(FIND(B1195,VLOOKUP(A1195,A1196:C$1199,3,FALSE))),CONCATENATE(B1195,"; ",IFERROR(VLOOKUP(A1195,A1196:C$1199,3,FALSE),"")),VLOOKUP(A1195,A1196:C$1199,3,FALSE)))</f>
        <v/>
      </c>
    </row>
    <row r="1196" spans="1:3" x14ac:dyDescent="0.2">
      <c r="A1196" s="5" t="e">
        <f ca="1">'Other Pharma &amp; Health Products'!B198</f>
        <v>#VALUE!</v>
      </c>
      <c r="B1196" s="5" t="str">
        <f>IF('Other Pharma &amp; Health Products'!M198&lt;&gt;"",'Other Pharma &amp; Health Products'!M198,"")</f>
        <v/>
      </c>
      <c r="C1196" s="5" t="str">
        <f>IF(B1196="","",IF(ISERROR(FIND(B1196,VLOOKUP(A1196,A1197:C$1199,3,FALSE))),CONCATENATE(B1196,"; ",IFERROR(VLOOKUP(A1196,A1197:C$1199,3,FALSE),"")),VLOOKUP(A1196,A1197:C$1199,3,FALSE)))</f>
        <v/>
      </c>
    </row>
    <row r="1197" spans="1:3" x14ac:dyDescent="0.2">
      <c r="A1197" s="5" t="e">
        <f ca="1">'Other Pharma &amp; Health Products'!B199</f>
        <v>#VALUE!</v>
      </c>
      <c r="B1197" s="5" t="str">
        <f>IF('Other Pharma &amp; Health Products'!M199&lt;&gt;"",'Other Pharma &amp; Health Products'!M199,"")</f>
        <v/>
      </c>
      <c r="C1197" s="5" t="str">
        <f>IF(B1197="","",IF(ISERROR(FIND(B1197,VLOOKUP(A1197,A1198:C$1199,3,FALSE))),CONCATENATE(B1197,"; ",IFERROR(VLOOKUP(A1197,A1198:C$1199,3,FALSE),"")),VLOOKUP(A1197,A1198:C$1199,3,FALSE)))</f>
        <v/>
      </c>
    </row>
    <row r="1198" spans="1:3" x14ac:dyDescent="0.2">
      <c r="A1198" s="5" t="e">
        <f ca="1">'Other Pharma &amp; Health Products'!B200</f>
        <v>#VALUE!</v>
      </c>
      <c r="B1198" s="5" t="str">
        <f>IF('Other Pharma &amp; Health Products'!M200&lt;&gt;"",'Other Pharma &amp; Health Products'!M200,"")</f>
        <v/>
      </c>
      <c r="C1198" s="5" t="str">
        <f>IF(B1198="","",IF(ISERROR(FIND(B1198,VLOOKUP(A1198,A1199:C$1199,3,FALSE))),CONCATENATE(B1198,"; ",IFERROR(VLOOKUP(A1198,A1199:C$1199,3,FALSE),"")),VLOOKUP(A1198,A1199:C$1199,3,FALSE)))</f>
        <v/>
      </c>
    </row>
    <row r="1199" spans="1:3" x14ac:dyDescent="0.2">
      <c r="A1199" s="5" t="e">
        <f ca="1">'Other Pharma &amp; Health Products'!B201</f>
        <v>#VALUE!</v>
      </c>
      <c r="B1199" s="5" t="str">
        <f>IF('Other Pharma &amp; Health Products'!M201&lt;&gt;"",'Other Pharma &amp; Health Products'!M201,"")</f>
        <v/>
      </c>
      <c r="C1199" s="5" t="str">
        <f>IF(B1199="","",IF(ISERROR(FIND(B1199,VLOOKUP(A1199,A$1199:C1200,3,FALSE))),CONCATENATE(B1199,"; ",IFERROR(VLOOKUP(A1199,A$1199:C1200,3,FALSE),"")),VLOOKUP(A1199,A$1199:C1200,3,FALSE)))</f>
        <v/>
      </c>
    </row>
    <row r="1200" spans="1:3" x14ac:dyDescent="0.2">
      <c r="A1200" s="5" t="e">
        <f ca="1">'Other Pharma &amp; Health Products'!B202</f>
        <v>#VALUE!</v>
      </c>
      <c r="B1200" s="5" t="str">
        <f>IF('Other Pharma &amp; Health Products'!M202&lt;&gt;"",'Other Pharma &amp; Health Products'!M202,"")</f>
        <v/>
      </c>
      <c r="C1200" s="5" t="str">
        <f>IF(B1200="","",IF(ISERROR(FIND(B1200,VLOOKUP(A1200,A$1199:C1201,3,FALSE))),CONCATENATE(B1200,"; ",IFERROR(VLOOKUP(A1200,A$1199:C1201,3,FALSE),"")),VLOOKUP(A1200,A$1199:C1201,3,FALSE)))</f>
        <v/>
      </c>
    </row>
    <row r="1201" spans="1:3" x14ac:dyDescent="0.2">
      <c r="A1201" s="5" t="e">
        <f ca="1">'Other Pharma &amp; Health Products'!B203</f>
        <v>#VALUE!</v>
      </c>
      <c r="B1201" s="5" t="str">
        <f>IF('Other Pharma &amp; Health Products'!M203&lt;&gt;"",'Other Pharma &amp; Health Products'!M203,"")</f>
        <v/>
      </c>
      <c r="C1201" s="5" t="str">
        <f>IF(B1201="","",IF(ISERROR(FIND(B1201,VLOOKUP(A1201,A$1199:C1202,3,FALSE))),CONCATENATE(B1201,"; ",IFERROR(VLOOKUP(A1201,A$1199:C1202,3,FALSE),"")),VLOOKUP(A1201,A$1199:C1202,3,FALSE)))</f>
        <v/>
      </c>
    </row>
    <row r="1202" spans="1:3" x14ac:dyDescent="0.2">
      <c r="A1202" s="5" t="e">
        <f ca="1">'Other Pharma &amp; Health Products'!B204</f>
        <v>#VALUE!</v>
      </c>
      <c r="B1202" s="5" t="str">
        <f>IF('Other Pharma &amp; Health Products'!M204&lt;&gt;"",'Other Pharma &amp; Health Products'!M204,"")</f>
        <v/>
      </c>
      <c r="C1202" s="5" t="str">
        <f>IF(B1202="","",IF(ISERROR(FIND(B1202,VLOOKUP(A1202,A$1199:C1203,3,FALSE))),CONCATENATE(B1202,"; ",IFERROR(VLOOKUP(A1202,A$1199:C1203,3,FALSE),"")),VLOOKUP(A1202,A$1199:C1203,3,FALSE)))</f>
        <v/>
      </c>
    </row>
    <row r="1203" spans="1:3" x14ac:dyDescent="0.2">
      <c r="A1203" s="5" t="e">
        <f ca="1">'Other Pharma &amp; Health Products'!B205</f>
        <v>#VALUE!</v>
      </c>
      <c r="B1203" s="5" t="str">
        <f>IF('Other Pharma &amp; Health Products'!M205&lt;&gt;"",'Other Pharma &amp; Health Products'!M205,"")</f>
        <v/>
      </c>
      <c r="C1203" s="5" t="str">
        <f>IF(B1203="","",IF(ISERROR(FIND(B1203,VLOOKUP(A1203,A$1199:C1204,3,FALSE))),CONCATENATE(B1203,"; ",IFERROR(VLOOKUP(A1203,A$1199:C1204,3,FALSE),"")),VLOOKUP(A1203,A$1199:C1204,3,FALSE)))</f>
        <v/>
      </c>
    </row>
    <row r="1204" spans="1:3" x14ac:dyDescent="0.2">
      <c r="A1204" s="5" t="e">
        <f ca="1">'Other Pharma &amp; Health Products'!B206</f>
        <v>#VALUE!</v>
      </c>
      <c r="B1204" s="5" t="str">
        <f>IF('Other Pharma &amp; Health Products'!M206&lt;&gt;"",'Other Pharma &amp; Health Products'!M206,"")</f>
        <v/>
      </c>
      <c r="C1204" s="5" t="str">
        <f>IF(B1204="","",IF(ISERROR(FIND(B1204,VLOOKUP(A1204,A$1199:C1205,3,FALSE))),CONCATENATE(B1204,"; ",IFERROR(VLOOKUP(A1204,A$1199:C1205,3,FALSE),"")),VLOOKUP(A1204,A$1199:C1205,3,FALSE)))</f>
        <v/>
      </c>
    </row>
    <row r="1205" spans="1:3" x14ac:dyDescent="0.2">
      <c r="A1205" s="5" t="e">
        <f ca="1">'Other Pharma &amp; Health Products'!B207</f>
        <v>#VALUE!</v>
      </c>
      <c r="B1205" s="5" t="str">
        <f>IF('Other Pharma &amp; Health Products'!M207&lt;&gt;"",'Other Pharma &amp; Health Products'!M207,"")</f>
        <v/>
      </c>
      <c r="C1205" s="5" t="str">
        <f>IF(B1205="","",IF(ISERROR(FIND(B1205,VLOOKUP(A1205,A$1199:C1206,3,FALSE))),CONCATENATE(B1205,"; ",IFERROR(VLOOKUP(A1205,A$1199:C1206,3,FALSE),"")),VLOOKUP(A1205,A$1199:C1206,3,FALSE)))</f>
        <v/>
      </c>
    </row>
    <row r="1206" spans="1:3" x14ac:dyDescent="0.2">
      <c r="A1206" s="5" t="e">
        <f ca="1">'Other Pharma &amp; Health Products'!B208</f>
        <v>#VALUE!</v>
      </c>
      <c r="B1206" s="5" t="str">
        <f>IF('Other Pharma &amp; Health Products'!M208&lt;&gt;"",'Other Pharma &amp; Health Products'!M208,"")</f>
        <v/>
      </c>
      <c r="C1206" s="5" t="str">
        <f>IF(B1206="","",IF(ISERROR(FIND(B1206,VLOOKUP(A1206,A$1199:C1207,3,FALSE))),CONCATENATE(B1206,"; ",IFERROR(VLOOKUP(A1206,A$1199:C1207,3,FALSE),"")),VLOOKUP(A1206,A$1199:C1207,3,FALSE)))</f>
        <v/>
      </c>
    </row>
    <row r="1207" spans="1:3" x14ac:dyDescent="0.2">
      <c r="A1207" s="5" t="e">
        <f ca="1">'Other Pharma &amp; Health Products'!B209</f>
        <v>#VALUE!</v>
      </c>
      <c r="B1207" s="5" t="str">
        <f>IF('Other Pharma &amp; Health Products'!M209&lt;&gt;"",'Other Pharma &amp; Health Products'!M209,"")</f>
        <v/>
      </c>
      <c r="C1207" s="5" t="str">
        <f>IF(B1207="","",IF(ISERROR(FIND(B1207,VLOOKUP(A1207,A$1199:C1208,3,FALSE))),CONCATENATE(B1207,"; ",IFERROR(VLOOKUP(A1207,A$1199:C1208,3,FALSE),"")),VLOOKUP(A1207,A$1199:C1208,3,FALSE)))</f>
        <v/>
      </c>
    </row>
    <row r="1208" spans="1:3" x14ac:dyDescent="0.2">
      <c r="A1208" s="5" t="e">
        <f ca="1">'Other Pharma &amp; Health Products'!B210</f>
        <v>#VALUE!</v>
      </c>
      <c r="B1208" s="5" t="str">
        <f>IF('Other Pharma &amp; Health Products'!M210&lt;&gt;"",'Other Pharma &amp; Health Products'!M210,"")</f>
        <v/>
      </c>
      <c r="C1208" s="5" t="str">
        <f>IF(B1208="","",IF(ISERROR(FIND(B1208,VLOOKUP(A1208,A$1199:C1209,3,FALSE))),CONCATENATE(B1208,"; ",IFERROR(VLOOKUP(A1208,A$1199:C1209,3,FALSE),"")),VLOOKUP(A1208,A$1199:C1209,3,FALSE)))</f>
        <v/>
      </c>
    </row>
    <row r="1209" spans="1:3" x14ac:dyDescent="0.2">
      <c r="A1209" s="5" t="e">
        <f ca="1">'Other Pharma &amp; Health Products'!B211</f>
        <v>#VALUE!</v>
      </c>
      <c r="B1209" s="5" t="str">
        <f>IF('Other Pharma &amp; Health Products'!M211&lt;&gt;"",'Other Pharma &amp; Health Products'!M211,"")</f>
        <v/>
      </c>
      <c r="C1209" s="5" t="str">
        <f>IF(B1209="","",IF(ISERROR(FIND(B1209,VLOOKUP(A1209,A$1199:C1210,3,FALSE))),CONCATENATE(B1209,"; ",IFERROR(VLOOKUP(A1209,A$1199:C1210,3,FALSE),"")),VLOOKUP(A1209,A$1199:C1210,3,FALSE)))</f>
        <v/>
      </c>
    </row>
    <row r="1210" spans="1:3" x14ac:dyDescent="0.2">
      <c r="A1210" s="5" t="e">
        <f ca="1">'Other Pharma &amp; Health Products'!B212</f>
        <v>#VALUE!</v>
      </c>
      <c r="B1210" s="5" t="str">
        <f>IF('Other Pharma &amp; Health Products'!M212&lt;&gt;"",'Other Pharma &amp; Health Products'!M212,"")</f>
        <v/>
      </c>
      <c r="C1210" s="5" t="str">
        <f>IF(B1210="","",IF(ISERROR(FIND(B1210,VLOOKUP(A1210,A$1199:C1211,3,FALSE))),CONCATENATE(B1210,"; ",IFERROR(VLOOKUP(A1210,A$1199:C1211,3,FALSE),"")),VLOOKUP(A1210,A$1199:C1211,3,FALSE)))</f>
        <v/>
      </c>
    </row>
    <row r="1211" spans="1:3" x14ac:dyDescent="0.2">
      <c r="A1211" s="5" t="e">
        <f ca="1">'Other Pharma &amp; Health Products'!B213</f>
        <v>#VALUE!</v>
      </c>
      <c r="B1211" s="5" t="str">
        <f>IF('Other Pharma &amp; Health Products'!M213&lt;&gt;"",'Other Pharma &amp; Health Products'!M213,"")</f>
        <v/>
      </c>
      <c r="C1211" s="5" t="str">
        <f>IF(B1211="","",IF(ISERROR(FIND(B1211,VLOOKUP(A1211,A$1199:C1212,3,FALSE))),CONCATENATE(B1211,"; ",IFERROR(VLOOKUP(A1211,A$1199:C1212,3,FALSE),"")),VLOOKUP(A1211,A$1199:C1212,3,FALSE)))</f>
        <v/>
      </c>
    </row>
    <row r="1212" spans="1:3" x14ac:dyDescent="0.2">
      <c r="A1212" s="5" t="e">
        <f ca="1">'Other Pharma &amp; Health Products'!B214</f>
        <v>#VALUE!</v>
      </c>
      <c r="B1212" s="5" t="str">
        <f>IF('Other Pharma &amp; Health Products'!M214&lt;&gt;"",'Other Pharma &amp; Health Products'!M214,"")</f>
        <v/>
      </c>
      <c r="C1212" s="5" t="str">
        <f>IF(B1212="","",IF(ISERROR(FIND(B1212,VLOOKUP(A1212,A$1199:C1213,3,FALSE))),CONCATENATE(B1212,"; ",IFERROR(VLOOKUP(A1212,A$1199:C1213,3,FALSE),"")),VLOOKUP(A1212,A$1199:C1213,3,FALSE)))</f>
        <v/>
      </c>
    </row>
    <row r="1213" spans="1:3" x14ac:dyDescent="0.2">
      <c r="A1213" s="5" t="e">
        <f ca="1">'Other Pharma &amp; Health Products'!B215</f>
        <v>#VALUE!</v>
      </c>
      <c r="B1213" s="5" t="str">
        <f>IF('Other Pharma &amp; Health Products'!M215&lt;&gt;"",'Other Pharma &amp; Health Products'!M215,"")</f>
        <v/>
      </c>
      <c r="C1213" s="5" t="str">
        <f>IF(B1213="","",IF(ISERROR(FIND(B1213,VLOOKUP(A1213,A$1199:C1214,3,FALSE))),CONCATENATE(B1213,"; ",IFERROR(VLOOKUP(A1213,A$1199:C1214,3,FALSE),"")),VLOOKUP(A1213,A$1199:C1214,3,FALSE)))</f>
        <v/>
      </c>
    </row>
    <row r="1214" spans="1:3" x14ac:dyDescent="0.2">
      <c r="A1214" s="5" t="e">
        <f ca="1">'Other Pharma &amp; Health Products'!B216</f>
        <v>#VALUE!</v>
      </c>
      <c r="B1214" s="5" t="str">
        <f>IF('Other Pharma &amp; Health Products'!M216&lt;&gt;"",'Other Pharma &amp; Health Products'!M216,"")</f>
        <v/>
      </c>
      <c r="C1214" s="5" t="str">
        <f>IF(B1214="","",IF(ISERROR(FIND(B1214,VLOOKUP(A1214,A$1199:C1215,3,FALSE))),CONCATENATE(B1214,"; ",IFERROR(VLOOKUP(A1214,A$1199:C1215,3,FALSE),"")),VLOOKUP(A1214,A$1199:C1215,3,FALSE)))</f>
        <v/>
      </c>
    </row>
    <row r="1215" spans="1:3" x14ac:dyDescent="0.2">
      <c r="A1215" s="5" t="e">
        <f ca="1">'Other Pharma &amp; Health Products'!B217</f>
        <v>#VALUE!</v>
      </c>
      <c r="B1215" s="5" t="str">
        <f>IF('Other Pharma &amp; Health Products'!M217&lt;&gt;"",'Other Pharma &amp; Health Products'!M217,"")</f>
        <v/>
      </c>
      <c r="C1215" s="5" t="str">
        <f>IF(B1215="","",IF(ISERROR(FIND(B1215,VLOOKUP(A1215,A$1199:C1216,3,FALSE))),CONCATENATE(B1215,"; ",IFERROR(VLOOKUP(A1215,A$1199:C1216,3,FALSE),"")),VLOOKUP(A1215,A$1199:C1216,3,FALSE)))</f>
        <v/>
      </c>
    </row>
    <row r="1216" spans="1:3" x14ac:dyDescent="0.2">
      <c r="A1216" s="5" t="e">
        <f ca="1">'Other Pharma &amp; Health Products'!B218</f>
        <v>#VALUE!</v>
      </c>
      <c r="B1216" s="5" t="str">
        <f>IF('Other Pharma &amp; Health Products'!M218&lt;&gt;"",'Other Pharma &amp; Health Products'!M218,"")</f>
        <v/>
      </c>
      <c r="C1216" s="5" t="str">
        <f>IF(B1216="","",IF(ISERROR(FIND(B1216,VLOOKUP(A1216,A$1199:C1217,3,FALSE))),CONCATENATE(B1216,"; ",IFERROR(VLOOKUP(A1216,A$1199:C1217,3,FALSE),"")),VLOOKUP(A1216,A$1199:C1217,3,FALSE)))</f>
        <v/>
      </c>
    </row>
    <row r="1217" spans="1:3" x14ac:dyDescent="0.2">
      <c r="A1217" s="5" t="e">
        <f ca="1">'Other Pharma &amp; Health Products'!B219</f>
        <v>#VALUE!</v>
      </c>
      <c r="B1217" s="5" t="str">
        <f>IF('Other Pharma &amp; Health Products'!M219&lt;&gt;"",'Other Pharma &amp; Health Products'!M219,"")</f>
        <v/>
      </c>
      <c r="C1217" s="5" t="str">
        <f>IF(B1217="","",IF(ISERROR(FIND(B1217,VLOOKUP(A1217,A$1199:C1218,3,FALSE))),CONCATENATE(B1217,"; ",IFERROR(VLOOKUP(A1217,A$1199:C1218,3,FALSE),"")),VLOOKUP(A1217,A$1199:C1218,3,FALSE)))</f>
        <v/>
      </c>
    </row>
    <row r="1218" spans="1:3" x14ac:dyDescent="0.2">
      <c r="A1218" s="5" t="e">
        <f ca="1">'Other Pharma &amp; Health Products'!B220</f>
        <v>#VALUE!</v>
      </c>
      <c r="B1218" s="5" t="str">
        <f>IF('Other Pharma &amp; Health Products'!M220&lt;&gt;"",'Other Pharma &amp; Health Products'!M220,"")</f>
        <v/>
      </c>
      <c r="C1218" s="5" t="str">
        <f>IF(B1218="","",IF(ISERROR(FIND(B1218,VLOOKUP(A1218,A$1199:C1219,3,FALSE))),CONCATENATE(B1218,"; ",IFERROR(VLOOKUP(A1218,A$1199:C1219,3,FALSE),"")),VLOOKUP(A1218,A$1199:C1219,3,FALSE)))</f>
        <v/>
      </c>
    </row>
    <row r="1219" spans="1:3" x14ac:dyDescent="0.2">
      <c r="A1219" s="5" t="e">
        <f ca="1">'Other Pharma &amp; Health Products'!B221</f>
        <v>#VALUE!</v>
      </c>
      <c r="B1219" s="5" t="str">
        <f>IF('Other Pharma &amp; Health Products'!M221&lt;&gt;"",'Other Pharma &amp; Health Products'!M221,"")</f>
        <v/>
      </c>
      <c r="C1219" s="5" t="str">
        <f>IF(B1219="","",IF(ISERROR(FIND(B1219,VLOOKUP(A1219,A$1199:C1220,3,FALSE))),CONCATENATE(B1219,"; ",IFERROR(VLOOKUP(A1219,A$1199:C1220,3,FALSE),"")),VLOOKUP(A1219,A$1199:C1220,3,FALSE)))</f>
        <v/>
      </c>
    </row>
    <row r="1220" spans="1:3" x14ac:dyDescent="0.2">
      <c r="A1220" s="5" t="e">
        <f ca="1">'Other Pharma &amp; Health Products'!B222</f>
        <v>#VALUE!</v>
      </c>
      <c r="B1220" s="5" t="str">
        <f>IF('Other Pharma &amp; Health Products'!M222&lt;&gt;"",'Other Pharma &amp; Health Products'!M222,"")</f>
        <v/>
      </c>
      <c r="C1220" s="5" t="str">
        <f>IF(B1220="","",IF(ISERROR(FIND(B1220,VLOOKUP(A1220,A$1199:C1221,3,FALSE))),CONCATENATE(B1220,"; ",IFERROR(VLOOKUP(A1220,A$1199:C1221,3,FALSE),"")),VLOOKUP(A1220,A$1199:C1221,3,FALSE)))</f>
        <v/>
      </c>
    </row>
    <row r="1221" spans="1:3" x14ac:dyDescent="0.2">
      <c r="A1221" s="5" t="e">
        <f ca="1">'Other Pharma &amp; Health Products'!B223</f>
        <v>#VALUE!</v>
      </c>
      <c r="B1221" s="5" t="str">
        <f>IF('Other Pharma &amp; Health Products'!M223&lt;&gt;"",'Other Pharma &amp; Health Products'!M223,"")</f>
        <v/>
      </c>
      <c r="C1221" s="5" t="str">
        <f>IF(B1221="","",IF(ISERROR(FIND(B1221,VLOOKUP(A1221,A$1199:C1222,3,FALSE))),CONCATENATE(B1221,"; ",IFERROR(VLOOKUP(A1221,A$1199:C1222,3,FALSE),"")),VLOOKUP(A1221,A$1199:C1222,3,FALSE)))</f>
        <v/>
      </c>
    </row>
    <row r="1222" spans="1:3" x14ac:dyDescent="0.2">
      <c r="A1222" s="5" t="e">
        <f ca="1">'Other Pharma &amp; Health Products'!B224</f>
        <v>#VALUE!</v>
      </c>
      <c r="B1222" s="5" t="str">
        <f>IF('Other Pharma &amp; Health Products'!M224&lt;&gt;"",'Other Pharma &amp; Health Products'!M224,"")</f>
        <v/>
      </c>
      <c r="C1222" s="5" t="str">
        <f>IF(B1222="","",IF(ISERROR(FIND(B1222,VLOOKUP(A1222,A$1199:C1223,3,FALSE))),CONCATENATE(B1222,"; ",IFERROR(VLOOKUP(A1222,A$1199:C1223,3,FALSE),"")),VLOOKUP(A1222,A$1199:C1223,3,FALSE)))</f>
        <v/>
      </c>
    </row>
    <row r="1223" spans="1:3" x14ac:dyDescent="0.2">
      <c r="A1223" s="5" t="e">
        <f ca="1">'Other Pharma &amp; Health Products'!B225</f>
        <v>#VALUE!</v>
      </c>
      <c r="B1223" s="5" t="str">
        <f>IF('Other Pharma &amp; Health Products'!M225&lt;&gt;"",'Other Pharma &amp; Health Products'!M225,"")</f>
        <v/>
      </c>
      <c r="C1223" s="5" t="str">
        <f>IF(B1223="","",IF(ISERROR(FIND(B1223,VLOOKUP(A1223,A$1199:C1224,3,FALSE))),CONCATENATE(B1223,"; ",IFERROR(VLOOKUP(A1223,A$1199:C1224,3,FALSE),"")),VLOOKUP(A1223,A$1199:C1224,3,FALSE)))</f>
        <v/>
      </c>
    </row>
    <row r="1224" spans="1:3" x14ac:dyDescent="0.2">
      <c r="A1224" s="5" t="e">
        <f ca="1">'Other Pharma &amp; Health Products'!B226</f>
        <v>#VALUE!</v>
      </c>
      <c r="B1224" s="5" t="str">
        <f>IF('Other Pharma &amp; Health Products'!M226&lt;&gt;"",'Other Pharma &amp; Health Products'!M226,"")</f>
        <v/>
      </c>
      <c r="C1224" s="5" t="str">
        <f>IF(B1224="","",IF(ISERROR(FIND(B1224,VLOOKUP(A1224,A$1199:C1225,3,FALSE))),CONCATENATE(B1224,"; ",IFERROR(VLOOKUP(A1224,A$1199:C1225,3,FALSE),"")),VLOOKUP(A1224,A$1199:C1225,3,FALSE)))</f>
        <v/>
      </c>
    </row>
    <row r="1225" spans="1:3" x14ac:dyDescent="0.2">
      <c r="A1225" s="5" t="e">
        <f ca="1">'Other Pharma &amp; Health Products'!B227</f>
        <v>#VALUE!</v>
      </c>
      <c r="B1225" s="5" t="str">
        <f>IF('Other Pharma &amp; Health Products'!M227&lt;&gt;"",'Other Pharma &amp; Health Products'!M227,"")</f>
        <v/>
      </c>
      <c r="C1225" s="5" t="str">
        <f>IF(B1225="","",IF(ISERROR(FIND(B1225,VLOOKUP(A1225,A$1199:C1226,3,FALSE))),CONCATENATE(B1225,"; ",IFERROR(VLOOKUP(A1225,A$1199:C1226,3,FALSE),"")),VLOOKUP(A1225,A$1199:C1226,3,FALSE)))</f>
        <v/>
      </c>
    </row>
    <row r="1226" spans="1:3" x14ac:dyDescent="0.2">
      <c r="A1226" s="5" t="e">
        <f ca="1">'Other Pharma &amp; Health Products'!B228</f>
        <v>#VALUE!</v>
      </c>
      <c r="B1226" s="5" t="str">
        <f>IF('Other Pharma &amp; Health Products'!M228&lt;&gt;"",'Other Pharma &amp; Health Products'!M228,"")</f>
        <v/>
      </c>
      <c r="C1226" s="5" t="str">
        <f>IF(B1226="","",IF(ISERROR(FIND(B1226,VLOOKUP(A1226,A$1199:C1227,3,FALSE))),CONCATENATE(B1226,"; ",IFERROR(VLOOKUP(A1226,A$1199:C1227,3,FALSE),"")),VLOOKUP(A1226,A$1199:C1227,3,FALSE)))</f>
        <v/>
      </c>
    </row>
    <row r="1227" spans="1:3" x14ac:dyDescent="0.2">
      <c r="A1227" s="5" t="e">
        <f ca="1">'Other Pharma &amp; Health Products'!B229</f>
        <v>#VALUE!</v>
      </c>
      <c r="B1227" s="5" t="str">
        <f>IF('Other Pharma &amp; Health Products'!M229&lt;&gt;"",'Other Pharma &amp; Health Products'!M229,"")</f>
        <v/>
      </c>
      <c r="C1227" s="5" t="str">
        <f>IF(B1227="","",IF(ISERROR(FIND(B1227,VLOOKUP(A1227,A$1199:C1228,3,FALSE))),CONCATENATE(B1227,"; ",IFERROR(VLOOKUP(A1227,A$1199:C1228,3,FALSE),"")),VLOOKUP(A1227,A$1199:C1228,3,FALSE)))</f>
        <v/>
      </c>
    </row>
    <row r="1228" spans="1:3" x14ac:dyDescent="0.2">
      <c r="A1228" s="5" t="e">
        <f ca="1">'Other Pharma &amp; Health Products'!B230</f>
        <v>#VALUE!</v>
      </c>
      <c r="B1228" s="5" t="str">
        <f>IF('Other Pharma &amp; Health Products'!M230&lt;&gt;"",'Other Pharma &amp; Health Products'!M230,"")</f>
        <v/>
      </c>
      <c r="C1228" s="5" t="str">
        <f>IF(B1228="","",IF(ISERROR(FIND(B1228,VLOOKUP(A1228,A$1199:C1229,3,FALSE))),CONCATENATE(B1228,"; ",IFERROR(VLOOKUP(A1228,A$1199:C1229,3,FALSE),"")),VLOOKUP(A1228,A$1199:C1229,3,FALSE)))</f>
        <v/>
      </c>
    </row>
    <row r="1229" spans="1:3" x14ac:dyDescent="0.2">
      <c r="A1229" s="5" t="e">
        <f ca="1">'Other Pharma &amp; Health Products'!B231</f>
        <v>#VALUE!</v>
      </c>
      <c r="B1229" s="5" t="str">
        <f>IF('Other Pharma &amp; Health Products'!M231&lt;&gt;"",'Other Pharma &amp; Health Products'!M231,"")</f>
        <v/>
      </c>
      <c r="C1229" s="5" t="str">
        <f>IF(B1229="","",IF(ISERROR(FIND(B1229,VLOOKUP(A1229,A$1199:C1230,3,FALSE))),CONCATENATE(B1229,"; ",IFERROR(VLOOKUP(A1229,A$1199:C1230,3,FALSE),"")),VLOOKUP(A1229,A$1199:C1230,3,FALSE)))</f>
        <v/>
      </c>
    </row>
    <row r="1230" spans="1:3" x14ac:dyDescent="0.2">
      <c r="A1230" s="5" t="e">
        <f ca="1">'Other Pharma &amp; Health Products'!B232</f>
        <v>#VALUE!</v>
      </c>
      <c r="B1230" s="5" t="str">
        <f>IF('Other Pharma &amp; Health Products'!M232&lt;&gt;"",'Other Pharma &amp; Health Products'!M232,"")</f>
        <v/>
      </c>
      <c r="C1230" s="5" t="str">
        <f>IF(B1230="","",IF(ISERROR(FIND(B1230,VLOOKUP(A1230,A$1199:C1231,3,FALSE))),CONCATENATE(B1230,"; ",IFERROR(VLOOKUP(A1230,A$1199:C1231,3,FALSE),"")),VLOOKUP(A1230,A$1199:C1231,3,FALSE)))</f>
        <v/>
      </c>
    </row>
    <row r="1231" spans="1:3" x14ac:dyDescent="0.2">
      <c r="A1231" s="5" t="e">
        <f ca="1">'Other Pharma &amp; Health Products'!B233</f>
        <v>#VALUE!</v>
      </c>
      <c r="B1231" s="5" t="str">
        <f>IF('Other Pharma &amp; Health Products'!M233&lt;&gt;"",'Other Pharma &amp; Health Products'!M233,"")</f>
        <v/>
      </c>
      <c r="C1231" s="5" t="str">
        <f>IF(B1231="","",IF(ISERROR(FIND(B1231,VLOOKUP(A1231,A$1199:C1232,3,FALSE))),CONCATENATE(B1231,"; ",IFERROR(VLOOKUP(A1231,A$1199:C1232,3,FALSE),"")),VLOOKUP(A1231,A$1199:C1232,3,FALSE)))</f>
        <v/>
      </c>
    </row>
    <row r="1232" spans="1:3" x14ac:dyDescent="0.2">
      <c r="A1232" s="5" t="e">
        <f ca="1">'Other Pharma &amp; Health Products'!B234</f>
        <v>#VALUE!</v>
      </c>
      <c r="B1232" s="5" t="str">
        <f>IF('Other Pharma &amp; Health Products'!M234&lt;&gt;"",'Other Pharma &amp; Health Products'!M234,"")</f>
        <v/>
      </c>
      <c r="C1232" s="5" t="str">
        <f>IF(B1232="","",IF(ISERROR(FIND(B1232,VLOOKUP(A1232,A$1199:C1233,3,FALSE))),CONCATENATE(B1232,"; ",IFERROR(VLOOKUP(A1232,A$1199:C1233,3,FALSE),"")),VLOOKUP(A1232,A$1199:C1233,3,FALSE)))</f>
        <v/>
      </c>
    </row>
    <row r="1233" spans="1:3" x14ac:dyDescent="0.2">
      <c r="A1233" s="5" t="e">
        <f ca="1">'Other Pharma &amp; Health Products'!B235</f>
        <v>#VALUE!</v>
      </c>
      <c r="B1233" s="5" t="str">
        <f>IF('Other Pharma &amp; Health Products'!M235&lt;&gt;"",'Other Pharma &amp; Health Products'!M235,"")</f>
        <v/>
      </c>
      <c r="C1233" s="5" t="str">
        <f>IF(B1233="","",IF(ISERROR(FIND(B1233,VLOOKUP(A1233,A$1199:C1234,3,FALSE))),CONCATENATE(B1233,"; ",IFERROR(VLOOKUP(A1233,A$1199:C1234,3,FALSE),"")),VLOOKUP(A1233,A$1199:C1234,3,FALSE)))</f>
        <v/>
      </c>
    </row>
    <row r="1234" spans="1:3" x14ac:dyDescent="0.2">
      <c r="A1234" s="5" t="e">
        <f ca="1">'Other Pharma &amp; Health Products'!B236</f>
        <v>#VALUE!</v>
      </c>
      <c r="B1234" s="5" t="str">
        <f>IF('Other Pharma &amp; Health Products'!M236&lt;&gt;"",'Other Pharma &amp; Health Products'!M236,"")</f>
        <v/>
      </c>
      <c r="C1234" s="5" t="str">
        <f>IF(B1234="","",IF(ISERROR(FIND(B1234,VLOOKUP(A1234,A$1199:C1235,3,FALSE))),CONCATENATE(B1234,"; ",IFERROR(VLOOKUP(A1234,A$1199:C1235,3,FALSE),"")),VLOOKUP(A1234,A$1199:C1235,3,FALSE)))</f>
        <v/>
      </c>
    </row>
    <row r="1235" spans="1:3" x14ac:dyDescent="0.2">
      <c r="A1235" s="5" t="e">
        <f ca="1">'Other Pharma &amp; Health Products'!B237</f>
        <v>#VALUE!</v>
      </c>
      <c r="B1235" s="5" t="str">
        <f>IF('Other Pharma &amp; Health Products'!M237&lt;&gt;"",'Other Pharma &amp; Health Products'!M237,"")</f>
        <v/>
      </c>
      <c r="C1235" s="5" t="str">
        <f>IF(B1235="","",IF(ISERROR(FIND(B1235,VLOOKUP(A1235,A$1199:C1236,3,FALSE))),CONCATENATE(B1235,"; ",IFERROR(VLOOKUP(A1235,A$1199:C1236,3,FALSE),"")),VLOOKUP(A1235,A$1199:C1236,3,FALSE)))</f>
        <v/>
      </c>
    </row>
    <row r="1236" spans="1:3" x14ac:dyDescent="0.2">
      <c r="A1236" s="5" t="e">
        <f ca="1">'Other Pharma &amp; Health Products'!B238</f>
        <v>#VALUE!</v>
      </c>
      <c r="B1236" s="5" t="str">
        <f>IF('Other Pharma &amp; Health Products'!M238&lt;&gt;"",'Other Pharma &amp; Health Products'!M238,"")</f>
        <v/>
      </c>
      <c r="C1236" s="5" t="str">
        <f>IF(B1236="","",IF(ISERROR(FIND(B1236,VLOOKUP(A1236,A$1199:C1237,3,FALSE))),CONCATENATE(B1236,"; ",IFERROR(VLOOKUP(A1236,A$1199:C1237,3,FALSE),"")),VLOOKUP(A1236,A$1199:C1237,3,FALSE)))</f>
        <v/>
      </c>
    </row>
    <row r="1237" spans="1:3" x14ac:dyDescent="0.2">
      <c r="A1237" s="5" t="e">
        <f ca="1">'Other Pharma &amp; Health Products'!B239</f>
        <v>#VALUE!</v>
      </c>
      <c r="B1237" s="5" t="str">
        <f>IF('Other Pharma &amp; Health Products'!M239&lt;&gt;"",'Other Pharma &amp; Health Products'!M239,"")</f>
        <v/>
      </c>
      <c r="C1237" s="5" t="str">
        <f>IF(B1237="","",IF(ISERROR(FIND(B1237,VLOOKUP(A1237,A$1199:C1238,3,FALSE))),CONCATENATE(B1237,"; ",IFERROR(VLOOKUP(A1237,A$1199:C1238,3,FALSE),"")),VLOOKUP(A1237,A$1199:C1238,3,FALSE)))</f>
        <v/>
      </c>
    </row>
    <row r="1238" spans="1:3" x14ac:dyDescent="0.2">
      <c r="A1238" s="5" t="e">
        <f ca="1">'Other Pharma &amp; Health Products'!B240</f>
        <v>#VALUE!</v>
      </c>
      <c r="B1238" s="5" t="str">
        <f>IF('Other Pharma &amp; Health Products'!M240&lt;&gt;"",'Other Pharma &amp; Health Products'!M240,"")</f>
        <v/>
      </c>
      <c r="C1238" s="5" t="str">
        <f>IF(B1238="","",IF(ISERROR(FIND(B1238,VLOOKUP(A1238,A$1199:C1239,3,FALSE))),CONCATENATE(B1238,"; ",IFERROR(VLOOKUP(A1238,A$1199:C1239,3,FALSE),"")),VLOOKUP(A1238,A$1199:C1239,3,FALSE)))</f>
        <v/>
      </c>
    </row>
    <row r="1239" spans="1:3" x14ac:dyDescent="0.2">
      <c r="A1239" s="5" t="e">
        <f ca="1">'Other Pharma &amp; Health Products'!B241</f>
        <v>#VALUE!</v>
      </c>
      <c r="B1239" s="5" t="str">
        <f>IF('Other Pharma &amp; Health Products'!M241&lt;&gt;"",'Other Pharma &amp; Health Products'!M241,"")</f>
        <v/>
      </c>
      <c r="C1239" s="5" t="str">
        <f>IF(B1239="","",IF(ISERROR(FIND(B1239,VLOOKUP(A1239,A$1199:C1240,3,FALSE))),CONCATENATE(B1239,"; ",IFERROR(VLOOKUP(A1239,A$1199:C1240,3,FALSE),"")),VLOOKUP(A1239,A$1199:C1240,3,FALSE)))</f>
        <v/>
      </c>
    </row>
    <row r="1240" spans="1:3" x14ac:dyDescent="0.2">
      <c r="A1240" s="5" t="e">
        <f ca="1">'Other Pharma &amp; Health Products'!B242</f>
        <v>#VALUE!</v>
      </c>
      <c r="B1240" s="5" t="str">
        <f>IF('Other Pharma &amp; Health Products'!M242&lt;&gt;"",'Other Pharma &amp; Health Products'!M242,"")</f>
        <v/>
      </c>
      <c r="C1240" s="5" t="str">
        <f>IF(B1240="","",IF(ISERROR(FIND(B1240,VLOOKUP(A1240,A$1199:C1241,3,FALSE))),CONCATENATE(B1240,"; ",IFERROR(VLOOKUP(A1240,A$1199:C1241,3,FALSE),"")),VLOOKUP(A1240,A$1199:C1241,3,FALSE)))</f>
        <v/>
      </c>
    </row>
    <row r="1241" spans="1:3" x14ac:dyDescent="0.2">
      <c r="A1241" s="5" t="e">
        <f ca="1">'Other Pharma &amp; Health Products'!B243</f>
        <v>#VALUE!</v>
      </c>
      <c r="B1241" s="5" t="str">
        <f>IF('Other Pharma &amp; Health Products'!M243&lt;&gt;"",'Other Pharma &amp; Health Products'!M243,"")</f>
        <v/>
      </c>
      <c r="C1241" s="5" t="str">
        <f>IF(B1241="","",IF(ISERROR(FIND(B1241,VLOOKUP(A1241,A$1199:C1242,3,FALSE))),CONCATENATE(B1241,"; ",IFERROR(VLOOKUP(A1241,A$1199:C1242,3,FALSE),"")),VLOOKUP(A1241,A$1199:C1242,3,FALSE)))</f>
        <v/>
      </c>
    </row>
    <row r="1242" spans="1:3" x14ac:dyDescent="0.2">
      <c r="A1242" s="5" t="e">
        <f ca="1">'Other Pharma &amp; Health Products'!B244</f>
        <v>#VALUE!</v>
      </c>
      <c r="B1242" s="5" t="str">
        <f>IF('Other Pharma &amp; Health Products'!M244&lt;&gt;"",'Other Pharma &amp; Health Products'!M244,"")</f>
        <v/>
      </c>
      <c r="C1242" s="5" t="str">
        <f>IF(B1242="","",IF(ISERROR(FIND(B1242,VLOOKUP(A1242,A$1199:C1243,3,FALSE))),CONCATENATE(B1242,"; ",IFERROR(VLOOKUP(A1242,A$1199:C1243,3,FALSE),"")),VLOOKUP(A1242,A$1199:C1243,3,FALSE)))</f>
        <v/>
      </c>
    </row>
    <row r="1243" spans="1:3" x14ac:dyDescent="0.2">
      <c r="A1243" s="5" t="e">
        <f ca="1">'Other Pharma &amp; Health Products'!B245</f>
        <v>#VALUE!</v>
      </c>
      <c r="B1243" s="5" t="str">
        <f>IF('Other Pharma &amp; Health Products'!M245&lt;&gt;"",'Other Pharma &amp; Health Products'!M245,"")</f>
        <v/>
      </c>
      <c r="C1243" s="5" t="str">
        <f>IF(B1243="","",IF(ISERROR(FIND(B1243,VLOOKUP(A1243,A$1199:C1244,3,FALSE))),CONCATENATE(B1243,"; ",IFERROR(VLOOKUP(A1243,A$1199:C1244,3,FALSE),"")),VLOOKUP(A1243,A$1199:C1244,3,FALSE)))</f>
        <v/>
      </c>
    </row>
    <row r="1244" spans="1:3" x14ac:dyDescent="0.2">
      <c r="A1244" s="5" t="e">
        <f ca="1">'Other Pharma &amp; Health Products'!B246</f>
        <v>#VALUE!</v>
      </c>
      <c r="B1244" s="5" t="str">
        <f>IF('Other Pharma &amp; Health Products'!M246&lt;&gt;"",'Other Pharma &amp; Health Products'!M246,"")</f>
        <v/>
      </c>
      <c r="C1244" s="5" t="str">
        <f>IF(B1244="","",IF(ISERROR(FIND(B1244,VLOOKUP(A1244,A$1199:C1245,3,FALSE))),CONCATENATE(B1244,"; ",IFERROR(VLOOKUP(A1244,A$1199:C1245,3,FALSE),"")),VLOOKUP(A1244,A$1199:C1245,3,FALSE)))</f>
        <v/>
      </c>
    </row>
    <row r="1245" spans="1:3" x14ac:dyDescent="0.2">
      <c r="A1245" s="5" t="e">
        <f ca="1">'Other Pharma &amp; Health Products'!B247</f>
        <v>#VALUE!</v>
      </c>
      <c r="B1245" s="5" t="str">
        <f>IF('Other Pharma &amp; Health Products'!M247&lt;&gt;"",'Other Pharma &amp; Health Products'!M247,"")</f>
        <v/>
      </c>
      <c r="C1245" s="5" t="str">
        <f>IF(B1245="","",IF(ISERROR(FIND(B1245,VLOOKUP(A1245,A$1199:C1246,3,FALSE))),CONCATENATE(B1245,"; ",IFERROR(VLOOKUP(A1245,A$1199:C1246,3,FALSE),"")),VLOOKUP(A1245,A$1199:C1246,3,FALSE)))</f>
        <v/>
      </c>
    </row>
    <row r="1246" spans="1:3" x14ac:dyDescent="0.2">
      <c r="A1246" s="5" t="e">
        <f ca="1">'Other Pharma &amp; Health Products'!B248</f>
        <v>#VALUE!</v>
      </c>
      <c r="B1246" s="5" t="str">
        <f>IF('Other Pharma &amp; Health Products'!M248&lt;&gt;"",'Other Pharma &amp; Health Products'!M248,"")</f>
        <v/>
      </c>
      <c r="C1246" s="5" t="str">
        <f>IF(B1246="","",IF(ISERROR(FIND(B1246,VLOOKUP(A1246,A$1199:C1247,3,FALSE))),CONCATENATE(B1246,"; ",IFERROR(VLOOKUP(A1246,A$1199:C1247,3,FALSE),"")),VLOOKUP(A1246,A$1199:C1247,3,FALSE)))</f>
        <v/>
      </c>
    </row>
    <row r="1247" spans="1:3" x14ac:dyDescent="0.2">
      <c r="A1247" s="5" t="e">
        <f ca="1">'Other Pharma &amp; Health Products'!B249</f>
        <v>#VALUE!</v>
      </c>
      <c r="B1247" s="5" t="str">
        <f>IF('Other Pharma &amp; Health Products'!M249&lt;&gt;"",'Other Pharma &amp; Health Products'!M249,"")</f>
        <v/>
      </c>
      <c r="C1247" s="5" t="str">
        <f>IF(B1247="","",IF(ISERROR(FIND(B1247,VLOOKUP(A1247,A$1199:C1248,3,FALSE))),CONCATENATE(B1247,"; ",IFERROR(VLOOKUP(A1247,A$1199:C1248,3,FALSE),"")),VLOOKUP(A1247,A$1199:C1248,3,FALSE)))</f>
        <v/>
      </c>
    </row>
    <row r="1248" spans="1:3" x14ac:dyDescent="0.2">
      <c r="A1248" s="5" t="e">
        <f ca="1">'Other Pharma &amp; Health Products'!B250</f>
        <v>#VALUE!</v>
      </c>
      <c r="B1248" s="5" t="str">
        <f>IF('Other Pharma &amp; Health Products'!M250&lt;&gt;"",'Other Pharma &amp; Health Products'!M250,"")</f>
        <v/>
      </c>
      <c r="C1248" s="5" t="str">
        <f>IF(B1248="","",IF(ISERROR(FIND(B1248,VLOOKUP(A1248,A$1199:C1249,3,FALSE))),CONCATENATE(B1248,"; ",IFERROR(VLOOKUP(A1248,A$1199:C1249,3,FALSE),"")),VLOOKUP(A1248,A$1199:C1249,3,FALSE)))</f>
        <v/>
      </c>
    </row>
    <row r="1249" spans="1:3" x14ac:dyDescent="0.2">
      <c r="A1249" s="5" t="e">
        <f ca="1">'Other Pharma &amp; Health Products'!B251</f>
        <v>#VALUE!</v>
      </c>
      <c r="B1249" s="5" t="str">
        <f>IF('Other Pharma &amp; Health Products'!M251&lt;&gt;"",'Other Pharma &amp; Health Products'!M251,"")</f>
        <v/>
      </c>
      <c r="C1249" s="5" t="str">
        <f>IF(B1249="","",IF(ISERROR(FIND(B1249,VLOOKUP(A1249,A$1199:C1250,3,FALSE))),CONCATENATE(B1249,"; ",IFERROR(VLOOKUP(A1249,A$1199:C1250,3,FALSE),"")),VLOOKUP(A1249,A$1199:C1250,3,FALSE)))</f>
        <v/>
      </c>
    </row>
    <row r="1250" spans="1:3" x14ac:dyDescent="0.2">
      <c r="A1250" s="5" t="e">
        <f ca="1">'Other Pharma &amp; Health Products'!B252</f>
        <v>#VALUE!</v>
      </c>
      <c r="B1250" s="5" t="str">
        <f>IF('Other Pharma &amp; Health Products'!M252&lt;&gt;"",'Other Pharma &amp; Health Products'!M252,"")</f>
        <v/>
      </c>
      <c r="C1250" s="5" t="str">
        <f>IF(B1250="","",IF(ISERROR(FIND(B1250,VLOOKUP(A1250,A$1199:C1251,3,FALSE))),CONCATENATE(B1250,"; ",IFERROR(VLOOKUP(A1250,A$1199:C1251,3,FALSE),"")),VLOOKUP(A1250,A$1199:C1251,3,FALSE)))</f>
        <v/>
      </c>
    </row>
    <row r="1251" spans="1:3" x14ac:dyDescent="0.2">
      <c r="A1251" s="5" t="e">
        <f ca="1">'Other Pharma &amp; Health Products'!B253</f>
        <v>#VALUE!</v>
      </c>
      <c r="B1251" s="5" t="str">
        <f>IF('Other Pharma &amp; Health Products'!M253&lt;&gt;"",'Other Pharma &amp; Health Products'!M253,"")</f>
        <v/>
      </c>
      <c r="C1251" s="5" t="str">
        <f>IF(B1251="","",IF(ISERROR(FIND(B1251,VLOOKUP(A1251,A$1199:C1252,3,FALSE))),CONCATENATE(B1251,"; ",IFERROR(VLOOKUP(A1251,A$1199:C1252,3,FALSE),"")),VLOOKUP(A1251,A$1199:C1252,3,FALSE)))</f>
        <v/>
      </c>
    </row>
    <row r="1252" spans="1:3" x14ac:dyDescent="0.2">
      <c r="A1252" s="5" t="e">
        <f ca="1">'Other Pharma &amp; Health Products'!B254</f>
        <v>#VALUE!</v>
      </c>
      <c r="B1252" s="5" t="str">
        <f>IF('Other Pharma &amp; Health Products'!M254&lt;&gt;"",'Other Pharma &amp; Health Products'!M254,"")</f>
        <v/>
      </c>
      <c r="C1252" s="5" t="str">
        <f>IF(B1252="","",IF(ISERROR(FIND(B1252,VLOOKUP(A1252,A$1199:C1253,3,FALSE))),CONCATENATE(B1252,"; ",IFERROR(VLOOKUP(A1252,A$1199:C1253,3,FALSE),"")),VLOOKUP(A1252,A$1199:C1253,3,FALSE)))</f>
        <v/>
      </c>
    </row>
    <row r="1253" spans="1:3" x14ac:dyDescent="0.2">
      <c r="A1253" s="5" t="e">
        <f ca="1">'Other Pharma &amp; Health Products'!B255</f>
        <v>#VALUE!</v>
      </c>
      <c r="B1253" s="5" t="str">
        <f>IF('Other Pharma &amp; Health Products'!M255&lt;&gt;"",'Other Pharma &amp; Health Products'!M255,"")</f>
        <v/>
      </c>
      <c r="C1253" s="5" t="str">
        <f>IF(B1253="","",IF(ISERROR(FIND(B1253,VLOOKUP(A1253,A$1199:C1254,3,FALSE))),CONCATENATE(B1253,"; ",IFERROR(VLOOKUP(A1253,A$1199:C1254,3,FALSE),"")),VLOOKUP(A1253,A$1199:C1254,3,FALSE)))</f>
        <v/>
      </c>
    </row>
    <row r="1254" spans="1:3" x14ac:dyDescent="0.2">
      <c r="A1254" s="5" t="e">
        <f ca="1">'Other Pharma &amp; Health Products'!B256</f>
        <v>#VALUE!</v>
      </c>
      <c r="B1254" s="5" t="str">
        <f>IF('Other Pharma &amp; Health Products'!M256&lt;&gt;"",'Other Pharma &amp; Health Products'!M256,"")</f>
        <v/>
      </c>
      <c r="C1254" s="5" t="str">
        <f>IF(B1254="","",IF(ISERROR(FIND(B1254,VLOOKUP(A1254,A$1199:C1255,3,FALSE))),CONCATENATE(B1254,"; ",IFERROR(VLOOKUP(A1254,A$1199:C1255,3,FALSE),"")),VLOOKUP(A1254,A$1199:C1255,3,FALSE)))</f>
        <v/>
      </c>
    </row>
    <row r="1255" spans="1:3" x14ac:dyDescent="0.2">
      <c r="A1255" s="5" t="e">
        <f ca="1">'Other Pharma &amp; Health Products'!B257</f>
        <v>#VALUE!</v>
      </c>
      <c r="B1255" s="5" t="str">
        <f>IF('Other Pharma &amp; Health Products'!M257&lt;&gt;"",'Other Pharma &amp; Health Products'!M257,"")</f>
        <v/>
      </c>
      <c r="C1255" s="5" t="str">
        <f>IF(B1255="","",IF(ISERROR(FIND(B1255,VLOOKUP(A1255,A$1199:C1256,3,FALSE))),CONCATENATE(B1255,"; ",IFERROR(VLOOKUP(A1255,A$1199:C1256,3,FALSE),"")),VLOOKUP(A1255,A$1199:C1256,3,FALSE)))</f>
        <v/>
      </c>
    </row>
    <row r="1256" spans="1:3" x14ac:dyDescent="0.2">
      <c r="A1256" s="5" t="e">
        <f ca="1">'Other Pharma &amp; Health Products'!B258</f>
        <v>#VALUE!</v>
      </c>
      <c r="B1256" s="5" t="str">
        <f>IF('Other Pharma &amp; Health Products'!M258&lt;&gt;"",'Other Pharma &amp; Health Products'!M258,"")</f>
        <v/>
      </c>
      <c r="C1256" s="5" t="str">
        <f>IF(B1256="","",IF(ISERROR(FIND(B1256,VLOOKUP(A1256,A$1199:C1257,3,FALSE))),CONCATENATE(B1256,"; ",IFERROR(VLOOKUP(A1256,A$1199:C1257,3,FALSE),"")),VLOOKUP(A1256,A$1199:C1257,3,FALSE)))</f>
        <v/>
      </c>
    </row>
    <row r="1257" spans="1:3" x14ac:dyDescent="0.2">
      <c r="A1257" s="5" t="e">
        <f ca="1">'Other Pharma &amp; Health Products'!B259</f>
        <v>#VALUE!</v>
      </c>
      <c r="B1257" s="5" t="str">
        <f>IF('Other Pharma &amp; Health Products'!M259&lt;&gt;"",'Other Pharma &amp; Health Products'!M259,"")</f>
        <v/>
      </c>
      <c r="C1257" s="5" t="str">
        <f>IF(B1257="","",IF(ISERROR(FIND(B1257,VLOOKUP(A1257,A$1199:C1258,3,FALSE))),CONCATENATE(B1257,"; ",IFERROR(VLOOKUP(A1257,A$1199:C1258,3,FALSE),"")),VLOOKUP(A1257,A$1199:C1258,3,FALSE)))</f>
        <v/>
      </c>
    </row>
    <row r="1258" spans="1:3" x14ac:dyDescent="0.2">
      <c r="A1258" s="5" t="e">
        <f ca="1">'Other Pharma &amp; Health Products'!B260</f>
        <v>#VALUE!</v>
      </c>
      <c r="B1258" s="5" t="str">
        <f>IF('Other Pharma &amp; Health Products'!M260&lt;&gt;"",'Other Pharma &amp; Health Products'!M260,"")</f>
        <v/>
      </c>
      <c r="C1258" s="5" t="str">
        <f>IF(B1258="","",IF(ISERROR(FIND(B1258,VLOOKUP(A1258,A$1199:C1259,3,FALSE))),CONCATENATE(B1258,"; ",IFERROR(VLOOKUP(A1258,A$1199:C1259,3,FALSE),"")),VLOOKUP(A1258,A$1199:C1259,3,FALSE)))</f>
        <v/>
      </c>
    </row>
    <row r="1259" spans="1:3" x14ac:dyDescent="0.2">
      <c r="A1259" s="5" t="e">
        <f ca="1">'Other Pharma &amp; Health Products'!B261</f>
        <v>#VALUE!</v>
      </c>
      <c r="B1259" s="5" t="str">
        <f>IF('Other Pharma &amp; Health Products'!M261&lt;&gt;"",'Other Pharma &amp; Health Products'!M261,"")</f>
        <v/>
      </c>
      <c r="C1259" s="5" t="str">
        <f>IF(B1259="","",IF(ISERROR(FIND(B1259,VLOOKUP(A1259,A$1199:C1260,3,FALSE))),CONCATENATE(B1259,"; ",IFERROR(VLOOKUP(A1259,A$1199:C1260,3,FALSE),"")),VLOOKUP(A1259,A$1199:C1260,3,FALSE)))</f>
        <v/>
      </c>
    </row>
    <row r="1260" spans="1:3" x14ac:dyDescent="0.2">
      <c r="A1260" s="5" t="e">
        <f ca="1">'Other Pharma &amp; Health Products'!B262</f>
        <v>#VALUE!</v>
      </c>
      <c r="B1260" s="5" t="str">
        <f>IF('Other Pharma &amp; Health Products'!M262&lt;&gt;"",'Other Pharma &amp; Health Products'!M262,"")</f>
        <v/>
      </c>
      <c r="C1260" s="5" t="str">
        <f>IF(B1260="","",IF(ISERROR(FIND(B1260,VLOOKUP(A1260,A$1199:C1261,3,FALSE))),CONCATENATE(B1260,"; ",IFERROR(VLOOKUP(A1260,A$1199:C1261,3,FALSE),"")),VLOOKUP(A1260,A$1199:C1261,3,FALSE)))</f>
        <v/>
      </c>
    </row>
    <row r="1261" spans="1:3" x14ac:dyDescent="0.2">
      <c r="A1261" s="5" t="e">
        <f ca="1">'Other Pharma &amp; Health Products'!B263</f>
        <v>#VALUE!</v>
      </c>
      <c r="B1261" s="5" t="str">
        <f>IF('Other Pharma &amp; Health Products'!M263&lt;&gt;"",'Other Pharma &amp; Health Products'!M263,"")</f>
        <v/>
      </c>
      <c r="C1261" s="5" t="str">
        <f>IF(B1261="","",IF(ISERROR(FIND(B1261,VLOOKUP(A1261,A$1199:C1262,3,FALSE))),CONCATENATE(B1261,"; ",IFERROR(VLOOKUP(A1261,A$1199:C1262,3,FALSE),"")),VLOOKUP(A1261,A$1199:C1262,3,FALSE)))</f>
        <v/>
      </c>
    </row>
    <row r="1262" spans="1:3" x14ac:dyDescent="0.2">
      <c r="A1262" s="5" t="e">
        <f ca="1">'Other Pharma &amp; Health Products'!B264</f>
        <v>#VALUE!</v>
      </c>
      <c r="B1262" s="5" t="str">
        <f>IF('Other Pharma &amp; Health Products'!M264&lt;&gt;"",'Other Pharma &amp; Health Products'!M264,"")</f>
        <v/>
      </c>
      <c r="C1262" s="5" t="str">
        <f>IF(B1262="","",IF(ISERROR(FIND(B1262,VLOOKUP(A1262,A$1199:C1263,3,FALSE))),CONCATENATE(B1262,"; ",IFERROR(VLOOKUP(A1262,A$1199:C1263,3,FALSE),"")),VLOOKUP(A1262,A$1199:C1263,3,FALSE)))</f>
        <v/>
      </c>
    </row>
    <row r="1263" spans="1:3" x14ac:dyDescent="0.2">
      <c r="A1263" s="5" t="e">
        <f ca="1">'Other Pharma &amp; Health Products'!B265</f>
        <v>#VALUE!</v>
      </c>
      <c r="B1263" s="5" t="str">
        <f>IF('Other Pharma &amp; Health Products'!M265&lt;&gt;"",'Other Pharma &amp; Health Products'!M265,"")</f>
        <v/>
      </c>
      <c r="C1263" s="5" t="str">
        <f>IF(B1263="","",IF(ISERROR(FIND(B1263,VLOOKUP(A1263,A$1199:C1264,3,FALSE))),CONCATENATE(B1263,"; ",IFERROR(VLOOKUP(A1263,A$1199:C1264,3,FALSE),"")),VLOOKUP(A1263,A$1199:C1264,3,FALSE)))</f>
        <v/>
      </c>
    </row>
    <row r="1264" spans="1:3" x14ac:dyDescent="0.2">
      <c r="A1264" s="5" t="e">
        <f ca="1">'Other Pharma &amp; Health Products'!B266</f>
        <v>#VALUE!</v>
      </c>
      <c r="B1264" s="5" t="str">
        <f>IF('Other Pharma &amp; Health Products'!M266&lt;&gt;"",'Other Pharma &amp; Health Products'!M266,"")</f>
        <v/>
      </c>
      <c r="C1264" s="5" t="str">
        <f>IF(B1264="","",IF(ISERROR(FIND(B1264,VLOOKUP(A1264,A$1199:C1265,3,FALSE))),CONCATENATE(B1264,"; ",IFERROR(VLOOKUP(A1264,A$1199:C1265,3,FALSE),"")),VLOOKUP(A1264,A$1199:C1265,3,FALSE)))</f>
        <v/>
      </c>
    </row>
    <row r="1265" spans="1:3" x14ac:dyDescent="0.2">
      <c r="A1265" s="5" t="e">
        <f ca="1">'Other Pharma &amp; Health Products'!B267</f>
        <v>#VALUE!</v>
      </c>
      <c r="B1265" s="5" t="str">
        <f>IF('Other Pharma &amp; Health Products'!M267&lt;&gt;"",'Other Pharma &amp; Health Products'!M267,"")</f>
        <v/>
      </c>
      <c r="C1265" s="5" t="str">
        <f>IF(B1265="","",IF(ISERROR(FIND(B1265,VLOOKUP(A1265,A$1199:C1266,3,FALSE))),CONCATENATE(B1265,"; ",IFERROR(VLOOKUP(A1265,A$1199:C1266,3,FALSE),"")),VLOOKUP(A1265,A$1199:C1266,3,FALSE)))</f>
        <v/>
      </c>
    </row>
    <row r="1266" spans="1:3" x14ac:dyDescent="0.2">
      <c r="A1266" s="5" t="e">
        <f ca="1">'Other Pharma &amp; Health Products'!B268</f>
        <v>#VALUE!</v>
      </c>
      <c r="B1266" s="5" t="str">
        <f>IF('Other Pharma &amp; Health Products'!M268&lt;&gt;"",'Other Pharma &amp; Health Products'!M268,"")</f>
        <v/>
      </c>
      <c r="C1266" s="5" t="str">
        <f>IF(B1266="","",IF(ISERROR(FIND(B1266,VLOOKUP(A1266,A$1199:C1267,3,FALSE))),CONCATENATE(B1266,"; ",IFERROR(VLOOKUP(A1266,A$1199:C1267,3,FALSE),"")),VLOOKUP(A1266,A$1199:C1267,3,FALSE)))</f>
        <v/>
      </c>
    </row>
    <row r="1267" spans="1:3" x14ac:dyDescent="0.2">
      <c r="A1267" s="5" t="e">
        <f ca="1">'Other Pharma &amp; Health Products'!B269</f>
        <v>#VALUE!</v>
      </c>
      <c r="B1267" s="5" t="str">
        <f>IF('Other Pharma &amp; Health Products'!M269&lt;&gt;"",'Other Pharma &amp; Health Products'!M269,"")</f>
        <v/>
      </c>
      <c r="C1267" s="5" t="str">
        <f>IF(B1267="","",IF(ISERROR(FIND(B1267,VLOOKUP(A1267,A$1199:C1268,3,FALSE))),CONCATENATE(B1267,"; ",IFERROR(VLOOKUP(A1267,A$1199:C1268,3,FALSE),"")),VLOOKUP(A1267,A$1199:C1268,3,FALSE)))</f>
        <v/>
      </c>
    </row>
    <row r="1268" spans="1:3" x14ac:dyDescent="0.2">
      <c r="A1268" s="5" t="e">
        <f ca="1">'Other Pharma &amp; Health Products'!B270</f>
        <v>#VALUE!</v>
      </c>
      <c r="B1268" s="5" t="str">
        <f>IF('Other Pharma &amp; Health Products'!M270&lt;&gt;"",'Other Pharma &amp; Health Products'!M270,"")</f>
        <v/>
      </c>
      <c r="C1268" s="5" t="str">
        <f>IF(B1268="","",IF(ISERROR(FIND(B1268,VLOOKUP(A1268,A$1199:C1269,3,FALSE))),CONCATENATE(B1268,"; ",IFERROR(VLOOKUP(A1268,A$1199:C1269,3,FALSE),"")),VLOOKUP(A1268,A$1199:C1269,3,FALSE)))</f>
        <v/>
      </c>
    </row>
    <row r="1269" spans="1:3" x14ac:dyDescent="0.2">
      <c r="A1269" s="5" t="e">
        <f ca="1">'Other Pharma &amp; Health Products'!B271</f>
        <v>#VALUE!</v>
      </c>
      <c r="B1269" s="5" t="str">
        <f>IF('Other Pharma &amp; Health Products'!M271&lt;&gt;"",'Other Pharma &amp; Health Products'!M271,"")</f>
        <v/>
      </c>
      <c r="C1269" s="5" t="str">
        <f>IF(B1269="","",IF(ISERROR(FIND(B1269,VLOOKUP(A1269,A$1199:C1270,3,FALSE))),CONCATENATE(B1269,"; ",IFERROR(VLOOKUP(A1269,A$1199:C1270,3,FALSE),"")),VLOOKUP(A1269,A$1199:C1270,3,FALSE)))</f>
        <v/>
      </c>
    </row>
    <row r="1270" spans="1:3" x14ac:dyDescent="0.2">
      <c r="A1270" s="5" t="e">
        <f ca="1">'Other Pharma &amp; Health Products'!B272</f>
        <v>#VALUE!</v>
      </c>
      <c r="B1270" s="5" t="str">
        <f>IF('Other Pharma &amp; Health Products'!M272&lt;&gt;"",'Other Pharma &amp; Health Products'!M272,"")</f>
        <v/>
      </c>
      <c r="C1270" s="5" t="str">
        <f>IF(B1270="","",IF(ISERROR(FIND(B1270,VLOOKUP(A1270,A$1199:C1271,3,FALSE))),CONCATENATE(B1270,"; ",IFERROR(VLOOKUP(A1270,A$1199:C1271,3,FALSE),"")),VLOOKUP(A1270,A$1199:C1271,3,FALSE)))</f>
        <v/>
      </c>
    </row>
    <row r="1271" spans="1:3" x14ac:dyDescent="0.2">
      <c r="A1271" s="5" t="e">
        <f ca="1">'Other Pharma &amp; Health Products'!B273</f>
        <v>#VALUE!</v>
      </c>
      <c r="B1271" s="5" t="str">
        <f>IF('Other Pharma &amp; Health Products'!M273&lt;&gt;"",'Other Pharma &amp; Health Products'!M273,"")</f>
        <v/>
      </c>
      <c r="C1271" s="5" t="str">
        <f>IF(B1271="","",IF(ISERROR(FIND(B1271,VLOOKUP(A1271,A$1199:C1272,3,FALSE))),CONCATENATE(B1271,"; ",IFERROR(VLOOKUP(A1271,A$1199:C1272,3,FALSE),"")),VLOOKUP(A1271,A$1199:C1272,3,FALSE)))</f>
        <v/>
      </c>
    </row>
    <row r="1272" spans="1:3" x14ac:dyDescent="0.2">
      <c r="A1272" s="5" t="e">
        <f ca="1">'Other Pharma &amp; Health Products'!B274</f>
        <v>#VALUE!</v>
      </c>
      <c r="B1272" s="5" t="str">
        <f>IF('Other Pharma &amp; Health Products'!M274&lt;&gt;"",'Other Pharma &amp; Health Products'!M274,"")</f>
        <v/>
      </c>
      <c r="C1272" s="5" t="str">
        <f>IF(B1272="","",IF(ISERROR(FIND(B1272,VLOOKUP(A1272,A$1199:C1273,3,FALSE))),CONCATENATE(B1272,"; ",IFERROR(VLOOKUP(A1272,A$1199:C1273,3,FALSE),"")),VLOOKUP(A1272,A$1199:C1273,3,FALSE)))</f>
        <v/>
      </c>
    </row>
    <row r="1273" spans="1:3" x14ac:dyDescent="0.2">
      <c r="A1273" s="5" t="e">
        <f ca="1">'Other Pharma &amp; Health Products'!B275</f>
        <v>#VALUE!</v>
      </c>
      <c r="B1273" s="5" t="str">
        <f>IF('Other Pharma &amp; Health Products'!M275&lt;&gt;"",'Other Pharma &amp; Health Products'!M275,"")</f>
        <v/>
      </c>
      <c r="C1273" s="5" t="str">
        <f>IF(B1273="","",IF(ISERROR(FIND(B1273,VLOOKUP(A1273,A$1199:C1274,3,FALSE))),CONCATENATE(B1273,"; ",IFERROR(VLOOKUP(A1273,A$1199:C1274,3,FALSE),"")),VLOOKUP(A1273,A$1199:C1274,3,FALSE)))</f>
        <v/>
      </c>
    </row>
    <row r="1274" spans="1:3" x14ac:dyDescent="0.2">
      <c r="A1274" s="5" t="e">
        <f ca="1">'Other Pharma &amp; Health Products'!B276</f>
        <v>#VALUE!</v>
      </c>
      <c r="B1274" s="5" t="str">
        <f>IF('Other Pharma &amp; Health Products'!M276&lt;&gt;"",'Other Pharma &amp; Health Products'!M276,"")</f>
        <v/>
      </c>
      <c r="C1274" s="5" t="str">
        <f>IF(B1274="","",IF(ISERROR(FIND(B1274,VLOOKUP(A1274,A$1199:C1275,3,FALSE))),CONCATENATE(B1274,"; ",IFERROR(VLOOKUP(A1274,A$1199:C1275,3,FALSE),"")),VLOOKUP(A1274,A$1199:C1275,3,FALSE)))</f>
        <v/>
      </c>
    </row>
    <row r="1275" spans="1:3" x14ac:dyDescent="0.2">
      <c r="A1275" s="5" t="e">
        <f ca="1">'Other Pharma &amp; Health Products'!B277</f>
        <v>#VALUE!</v>
      </c>
      <c r="B1275" s="5" t="str">
        <f>IF('Other Pharma &amp; Health Products'!M277&lt;&gt;"",'Other Pharma &amp; Health Products'!M277,"")</f>
        <v/>
      </c>
      <c r="C1275" s="5" t="str">
        <f>IF(B1275="","",IF(ISERROR(FIND(B1275,VLOOKUP(A1275,A$1199:C1276,3,FALSE))),CONCATENATE(B1275,"; ",IFERROR(VLOOKUP(A1275,A$1199:C1276,3,FALSE),"")),VLOOKUP(A1275,A$1199:C1276,3,FALSE)))</f>
        <v/>
      </c>
    </row>
    <row r="1276" spans="1:3" x14ac:dyDescent="0.2">
      <c r="A1276" s="5" t="e">
        <f ca="1">'Other Pharma &amp; Health Products'!B278</f>
        <v>#VALUE!</v>
      </c>
      <c r="B1276" s="5" t="str">
        <f>IF('Other Pharma &amp; Health Products'!M278&lt;&gt;"",'Other Pharma &amp; Health Products'!M278,"")</f>
        <v/>
      </c>
      <c r="C1276" s="5" t="str">
        <f>IF(B1276="","",IF(ISERROR(FIND(B1276,VLOOKUP(A1276,A$1199:C1277,3,FALSE))),CONCATENATE(B1276,"; ",IFERROR(VLOOKUP(A1276,A$1199:C1277,3,FALSE),"")),VLOOKUP(A1276,A$1199:C1277,3,FALSE)))</f>
        <v/>
      </c>
    </row>
    <row r="1277" spans="1:3" x14ac:dyDescent="0.2">
      <c r="A1277" s="5" t="e">
        <f ca="1">'Other Pharma &amp; Health Products'!B279</f>
        <v>#VALUE!</v>
      </c>
      <c r="B1277" s="5" t="str">
        <f>IF('Other Pharma &amp; Health Products'!M279&lt;&gt;"",'Other Pharma &amp; Health Products'!M279,"")</f>
        <v/>
      </c>
      <c r="C1277" s="5" t="str">
        <f>IF(B1277="","",IF(ISERROR(FIND(B1277,VLOOKUP(A1277,A$1199:C1278,3,FALSE))),CONCATENATE(B1277,"; ",IFERROR(VLOOKUP(A1277,A$1199:C1278,3,FALSE),"")),VLOOKUP(A1277,A$1199:C1278,3,FALSE)))</f>
        <v/>
      </c>
    </row>
    <row r="1278" spans="1:3" x14ac:dyDescent="0.2">
      <c r="A1278" s="5" t="e">
        <f ca="1">'Other Pharma &amp; Health Products'!B280</f>
        <v>#VALUE!</v>
      </c>
      <c r="B1278" s="5" t="str">
        <f>IF('Other Pharma &amp; Health Products'!M280&lt;&gt;"",'Other Pharma &amp; Health Products'!M280,"")</f>
        <v/>
      </c>
      <c r="C1278" s="5" t="str">
        <f>IF(B1278="","",IF(ISERROR(FIND(B1278,VLOOKUP(A1278,A$1199:C1279,3,FALSE))),CONCATENATE(B1278,"; ",IFERROR(VLOOKUP(A1278,A$1199:C1279,3,FALSE),"")),VLOOKUP(A1278,A$1199:C1279,3,FALSE)))</f>
        <v/>
      </c>
    </row>
    <row r="1279" spans="1:3" x14ac:dyDescent="0.2">
      <c r="A1279" s="5" t="e">
        <f ca="1">'Other Pharma &amp; Health Products'!B281</f>
        <v>#VALUE!</v>
      </c>
      <c r="B1279" s="5" t="str">
        <f>IF('Other Pharma &amp; Health Products'!M281&lt;&gt;"",'Other Pharma &amp; Health Products'!M281,"")</f>
        <v/>
      </c>
      <c r="C1279" s="5" t="str">
        <f>IF(B1279="","",IF(ISERROR(FIND(B1279,VLOOKUP(A1279,A$1199:C1280,3,FALSE))),CONCATENATE(B1279,"; ",IFERROR(VLOOKUP(A1279,A$1199:C1280,3,FALSE),"")),VLOOKUP(A1279,A$1199:C1280,3,FALSE)))</f>
        <v/>
      </c>
    </row>
    <row r="1280" spans="1:3" x14ac:dyDescent="0.2">
      <c r="A1280" s="5" t="e">
        <f ca="1">'Other Pharma &amp; Health Products'!B282</f>
        <v>#VALUE!</v>
      </c>
      <c r="B1280" s="5" t="str">
        <f>IF('Other Pharma &amp; Health Products'!M282&lt;&gt;"",'Other Pharma &amp; Health Products'!M282,"")</f>
        <v/>
      </c>
      <c r="C1280" s="5" t="str">
        <f>IF(B1280="","",IF(ISERROR(FIND(B1280,VLOOKUP(A1280,A$1199:C1281,3,FALSE))),CONCATENATE(B1280,"; ",IFERROR(VLOOKUP(A1280,A$1199:C1281,3,FALSE),"")),VLOOKUP(A1280,A$1199:C1281,3,FALSE)))</f>
        <v/>
      </c>
    </row>
    <row r="1281" spans="1:3" x14ac:dyDescent="0.2">
      <c r="A1281" s="5" t="e">
        <f ca="1">'Other Pharma &amp; Health Products'!B283</f>
        <v>#VALUE!</v>
      </c>
      <c r="B1281" s="5" t="str">
        <f>IF('Other Pharma &amp; Health Products'!M283&lt;&gt;"",'Other Pharma &amp; Health Products'!M283,"")</f>
        <v/>
      </c>
      <c r="C1281" s="5" t="str">
        <f>IF(B1281="","",IF(ISERROR(FIND(B1281,VLOOKUP(A1281,A$1199:C1282,3,FALSE))),CONCATENATE(B1281,"; ",IFERROR(VLOOKUP(A1281,A$1199:C1282,3,FALSE),"")),VLOOKUP(A1281,A$1199:C1282,3,FALSE)))</f>
        <v/>
      </c>
    </row>
    <row r="1282" spans="1:3" x14ac:dyDescent="0.2">
      <c r="A1282" s="5" t="e">
        <f ca="1">'Other Pharma &amp; Health Products'!B284</f>
        <v>#VALUE!</v>
      </c>
      <c r="B1282" s="5" t="str">
        <f>IF('Other Pharma &amp; Health Products'!M284&lt;&gt;"",'Other Pharma &amp; Health Products'!M284,"")</f>
        <v/>
      </c>
      <c r="C1282" s="5" t="str">
        <f>IF(B1282="","",IF(ISERROR(FIND(B1282,VLOOKUP(A1282,A$1199:C1283,3,FALSE))),CONCATENATE(B1282,"; ",IFERROR(VLOOKUP(A1282,A$1199:C1283,3,FALSE),"")),VLOOKUP(A1282,A$1199:C1283,3,FALSE)))</f>
        <v/>
      </c>
    </row>
    <row r="1283" spans="1:3" x14ac:dyDescent="0.2">
      <c r="A1283" s="5" t="e">
        <f ca="1">'Other Pharma &amp; Health Products'!B285</f>
        <v>#VALUE!</v>
      </c>
      <c r="B1283" s="5" t="str">
        <f>IF('Other Pharma &amp; Health Products'!M285&lt;&gt;"",'Other Pharma &amp; Health Products'!M285,"")</f>
        <v/>
      </c>
      <c r="C1283" s="5" t="str">
        <f>IF(B1283="","",IF(ISERROR(FIND(B1283,VLOOKUP(A1283,A$1199:C1284,3,FALSE))),CONCATENATE(B1283,"; ",IFERROR(VLOOKUP(A1283,A$1199:C1284,3,FALSE),"")),VLOOKUP(A1283,A$1199:C1284,3,FALSE)))</f>
        <v/>
      </c>
    </row>
    <row r="1284" spans="1:3" x14ac:dyDescent="0.2">
      <c r="A1284" s="5" t="e">
        <f ca="1">'Other Pharma &amp; Health Products'!B286</f>
        <v>#VALUE!</v>
      </c>
      <c r="B1284" s="5" t="str">
        <f>IF('Other Pharma &amp; Health Products'!M286&lt;&gt;"",'Other Pharma &amp; Health Products'!M286,"")</f>
        <v/>
      </c>
      <c r="C1284" s="5" t="str">
        <f>IF(B1284="","",IF(ISERROR(FIND(B1284,VLOOKUP(A1284,A$1199:C1285,3,FALSE))),CONCATENATE(B1284,"; ",IFERROR(VLOOKUP(A1284,A$1199:C1285,3,FALSE),"")),VLOOKUP(A1284,A$1199:C1285,3,FALSE)))</f>
        <v/>
      </c>
    </row>
    <row r="1285" spans="1:3" x14ac:dyDescent="0.2">
      <c r="A1285" s="5" t="e">
        <f ca="1">'Other Pharma &amp; Health Products'!B287</f>
        <v>#VALUE!</v>
      </c>
      <c r="B1285" s="5" t="str">
        <f>IF('Other Pharma &amp; Health Products'!M287&lt;&gt;"",'Other Pharma &amp; Health Products'!M287,"")</f>
        <v/>
      </c>
      <c r="C1285" s="5" t="str">
        <f>IF(B1285="","",IF(ISERROR(FIND(B1285,VLOOKUP(A1285,A$1199:C1286,3,FALSE))),CONCATENATE(B1285,"; ",IFERROR(VLOOKUP(A1285,A$1199:C1286,3,FALSE),"")),VLOOKUP(A1285,A$1199:C1286,3,FALSE)))</f>
        <v/>
      </c>
    </row>
    <row r="1286" spans="1:3" x14ac:dyDescent="0.2">
      <c r="A1286" s="5" t="e">
        <f ca="1">'Other Pharma &amp; Health Products'!B288</f>
        <v>#VALUE!</v>
      </c>
      <c r="B1286" s="5" t="str">
        <f>IF('Other Pharma &amp; Health Products'!M288&lt;&gt;"",'Other Pharma &amp; Health Products'!M288,"")</f>
        <v/>
      </c>
      <c r="C1286" s="5" t="str">
        <f>IF(B1286="","",IF(ISERROR(FIND(B1286,VLOOKUP(A1286,A$1199:C1287,3,FALSE))),CONCATENATE(B1286,"; ",IFERROR(VLOOKUP(A1286,A$1199:C1287,3,FALSE),"")),VLOOKUP(A1286,A$1199:C1287,3,FALSE)))</f>
        <v/>
      </c>
    </row>
    <row r="1287" spans="1:3" x14ac:dyDescent="0.2">
      <c r="A1287" s="5" t="e">
        <f ca="1">'Other Pharma &amp; Health Products'!B289</f>
        <v>#VALUE!</v>
      </c>
      <c r="B1287" s="5" t="str">
        <f>IF('Other Pharma &amp; Health Products'!M289&lt;&gt;"",'Other Pharma &amp; Health Products'!M289,"")</f>
        <v/>
      </c>
      <c r="C1287" s="5" t="str">
        <f>IF(B1287="","",IF(ISERROR(FIND(B1287,VLOOKUP(A1287,A$1199:C1288,3,FALSE))),CONCATENATE(B1287,"; ",IFERROR(VLOOKUP(A1287,A$1199:C1288,3,FALSE),"")),VLOOKUP(A1287,A$1199:C1288,3,FALSE)))</f>
        <v/>
      </c>
    </row>
    <row r="1288" spans="1:3" x14ac:dyDescent="0.2">
      <c r="A1288" s="5" t="e">
        <f ca="1">'Other Pharma &amp; Health Products'!B290</f>
        <v>#VALUE!</v>
      </c>
      <c r="B1288" s="5" t="str">
        <f>IF('Other Pharma &amp; Health Products'!M290&lt;&gt;"",'Other Pharma &amp; Health Products'!M290,"")</f>
        <v/>
      </c>
      <c r="C1288" s="5" t="str">
        <f>IF(B1288="","",IF(ISERROR(FIND(B1288,VLOOKUP(A1288,A$1199:C1289,3,FALSE))),CONCATENATE(B1288,"; ",IFERROR(VLOOKUP(A1288,A$1199:C1289,3,FALSE),"")),VLOOKUP(A1288,A$1199:C1289,3,FALSE)))</f>
        <v/>
      </c>
    </row>
    <row r="1289" spans="1:3" x14ac:dyDescent="0.2">
      <c r="A1289" s="5" t="e">
        <f ca="1">'Other Pharma &amp; Health Products'!B291</f>
        <v>#VALUE!</v>
      </c>
      <c r="B1289" s="5" t="str">
        <f>IF('Other Pharma &amp; Health Products'!M291&lt;&gt;"",'Other Pharma &amp; Health Products'!M291,"")</f>
        <v/>
      </c>
      <c r="C1289" s="5" t="str">
        <f>IF(B1289="","",IF(ISERROR(FIND(B1289,VLOOKUP(A1289,A$1199:C1290,3,FALSE))),CONCATENATE(B1289,"; ",IFERROR(VLOOKUP(A1289,A$1199:C1290,3,FALSE),"")),VLOOKUP(A1289,A$1199:C1290,3,FALSE)))</f>
        <v/>
      </c>
    </row>
    <row r="1290" spans="1:3" x14ac:dyDescent="0.2">
      <c r="A1290" s="5" t="e">
        <f ca="1">'Other Pharma &amp; Health Products'!B292</f>
        <v>#VALUE!</v>
      </c>
      <c r="B1290" s="5" t="str">
        <f>IF('Other Pharma &amp; Health Products'!M292&lt;&gt;"",'Other Pharma &amp; Health Products'!M292,"")</f>
        <v/>
      </c>
      <c r="C1290" s="5" t="str">
        <f>IF(B1290="","",IF(ISERROR(FIND(B1290,VLOOKUP(A1290,A$1199:C1291,3,FALSE))),CONCATENATE(B1290,"; ",IFERROR(VLOOKUP(A1290,A$1199:C1291,3,FALSE),"")),VLOOKUP(A1290,A$1199:C1291,3,FALSE)))</f>
        <v/>
      </c>
    </row>
    <row r="1291" spans="1:3" x14ac:dyDescent="0.2">
      <c r="A1291" s="5" t="e">
        <f ca="1">'Other Pharma &amp; Health Products'!B293</f>
        <v>#VALUE!</v>
      </c>
      <c r="B1291" s="5" t="str">
        <f>IF('Other Pharma &amp; Health Products'!M293&lt;&gt;"",'Other Pharma &amp; Health Products'!M293,"")</f>
        <v/>
      </c>
      <c r="C1291" s="5" t="str">
        <f>IF(B1291="","",IF(ISERROR(FIND(B1291,VLOOKUP(A1291,A$1199:C1292,3,FALSE))),CONCATENATE(B1291,"; ",IFERROR(VLOOKUP(A1291,A$1199:C1292,3,FALSE),"")),VLOOKUP(A1291,A$1199:C1292,3,FALSE)))</f>
        <v/>
      </c>
    </row>
    <row r="1292" spans="1:3" x14ac:dyDescent="0.2">
      <c r="A1292" s="5" t="e">
        <f ca="1">'Other Pharma &amp; Health Products'!B294</f>
        <v>#VALUE!</v>
      </c>
      <c r="B1292" s="5" t="str">
        <f>IF('Other Pharma &amp; Health Products'!M294&lt;&gt;"",'Other Pharma &amp; Health Products'!M294,"")</f>
        <v/>
      </c>
      <c r="C1292" s="5" t="str">
        <f>IF(B1292="","",IF(ISERROR(FIND(B1292,VLOOKUP(A1292,A$1199:C1293,3,FALSE))),CONCATENATE(B1292,"; ",IFERROR(VLOOKUP(A1292,A$1199:C1293,3,FALSE),"")),VLOOKUP(A1292,A$1199:C1293,3,FALSE)))</f>
        <v/>
      </c>
    </row>
    <row r="1293" spans="1:3" x14ac:dyDescent="0.2">
      <c r="A1293" s="5" t="e">
        <f ca="1">'Other Pharma &amp; Health Products'!B295</f>
        <v>#VALUE!</v>
      </c>
      <c r="B1293" s="5" t="str">
        <f>IF('Other Pharma &amp; Health Products'!M295&lt;&gt;"",'Other Pharma &amp; Health Products'!M295,"")</f>
        <v/>
      </c>
      <c r="C1293" s="5" t="str">
        <f>IF(B1293="","",IF(ISERROR(FIND(B1293,VLOOKUP(A1293,A$1199:C1294,3,FALSE))),CONCATENATE(B1293,"; ",IFERROR(VLOOKUP(A1293,A$1199:C1294,3,FALSE),"")),VLOOKUP(A1293,A$1199:C1294,3,FALSE)))</f>
        <v/>
      </c>
    </row>
    <row r="1294" spans="1:3" x14ac:dyDescent="0.2">
      <c r="A1294" s="5" t="e">
        <f ca="1">'Other Pharma &amp; Health Products'!B296</f>
        <v>#VALUE!</v>
      </c>
      <c r="B1294" s="5" t="str">
        <f>IF('Other Pharma &amp; Health Products'!M296&lt;&gt;"",'Other Pharma &amp; Health Products'!M296,"")</f>
        <v/>
      </c>
      <c r="C1294" s="5" t="str">
        <f>IF(B1294="","",IF(ISERROR(FIND(B1294,VLOOKUP(A1294,A$1199:C1295,3,FALSE))),CONCATENATE(B1294,"; ",IFERROR(VLOOKUP(A1294,A$1199:C1295,3,FALSE),"")),VLOOKUP(A1294,A$1199:C1295,3,FALSE)))</f>
        <v/>
      </c>
    </row>
    <row r="1295" spans="1:3" x14ac:dyDescent="0.2">
      <c r="A1295" s="5" t="e">
        <f ca="1">'Other Pharma &amp; Health Products'!B297</f>
        <v>#VALUE!</v>
      </c>
      <c r="B1295" s="5" t="str">
        <f>IF('Other Pharma &amp; Health Products'!M297&lt;&gt;"",'Other Pharma &amp; Health Products'!M297,"")</f>
        <v/>
      </c>
      <c r="C1295" s="5" t="str">
        <f>IF(B1295="","",IF(ISERROR(FIND(B1295,VLOOKUP(A1295,A$1199:C1296,3,FALSE))),CONCATENATE(B1295,"; ",IFERROR(VLOOKUP(A1295,A$1199:C1296,3,FALSE),"")),VLOOKUP(A1295,A$1199:C1296,3,FALSE)))</f>
        <v/>
      </c>
    </row>
    <row r="1296" spans="1:3" x14ac:dyDescent="0.2">
      <c r="A1296" s="5" t="e">
        <f ca="1">'Other Pharma &amp; Health Products'!B298</f>
        <v>#VALUE!</v>
      </c>
      <c r="B1296" s="5" t="str">
        <f>IF('Other Pharma &amp; Health Products'!M298&lt;&gt;"",'Other Pharma &amp; Health Products'!M298,"")</f>
        <v/>
      </c>
      <c r="C1296" s="5" t="str">
        <f>IF(B1296="","",IF(ISERROR(FIND(B1296,VLOOKUP(A1296,A$1199:C1297,3,FALSE))),CONCATENATE(B1296,"; ",IFERROR(VLOOKUP(A1296,A$1199:C1297,3,FALSE),"")),VLOOKUP(A1296,A$1199:C1297,3,FALSE)))</f>
        <v/>
      </c>
    </row>
    <row r="1297" spans="1:3" x14ac:dyDescent="0.2">
      <c r="A1297" s="5" t="e">
        <f ca="1">'Other Pharma &amp; Health Products'!B299</f>
        <v>#VALUE!</v>
      </c>
      <c r="B1297" s="5" t="str">
        <f>IF('Other Pharma &amp; Health Products'!M299&lt;&gt;"",'Other Pharma &amp; Health Products'!M299,"")</f>
        <v/>
      </c>
      <c r="C1297" s="5" t="str">
        <f>IF(B1297="","",IF(ISERROR(FIND(B1297,VLOOKUP(A1297,A$1199:C1298,3,FALSE))),CONCATENATE(B1297,"; ",IFERROR(VLOOKUP(A1297,A$1199:C1298,3,FALSE),"")),VLOOKUP(A1297,A$1199:C1298,3,FALSE)))</f>
        <v/>
      </c>
    </row>
    <row r="1298" spans="1:3" x14ac:dyDescent="0.2">
      <c r="A1298" s="5" t="e">
        <f ca="1">'Other Pharma &amp; Health Products'!B300</f>
        <v>#VALUE!</v>
      </c>
      <c r="B1298" s="5" t="str">
        <f>IF('Other Pharma &amp; Health Products'!M300&lt;&gt;"",'Other Pharma &amp; Health Products'!M300,"")</f>
        <v/>
      </c>
      <c r="C1298" s="5" t="str">
        <f>IF(B1298="","",IF(ISERROR(FIND(B1298,VLOOKUP(A1298,A$1199:C1299,3,FALSE))),CONCATENATE(B1298,"; ",IFERROR(VLOOKUP(A1298,A$1199:C1299,3,FALSE),"")),VLOOKUP(A1298,A$1199:C1299,3,FALSE)))</f>
        <v/>
      </c>
    </row>
    <row r="1299" spans="1:3" x14ac:dyDescent="0.2">
      <c r="A1299" s="5" t="e">
        <f ca="1">'Other Pharma &amp; Health Products'!B301</f>
        <v>#VALUE!</v>
      </c>
      <c r="B1299" s="5" t="str">
        <f>IF('Other Pharma &amp; Health Products'!M301&lt;&gt;"",'Other Pharma &amp; Health Products'!M301,"")</f>
        <v/>
      </c>
      <c r="C1299" s="5" t="str">
        <f>IF(B1299="","",IF(ISERROR(FIND(B1299,VLOOKUP(A1299,A$1199:C1300,3,FALSE))),CONCATENATE(B1299,"; ",IFERROR(VLOOKUP(A1299,A$1199:C1300,3,FALSE),"")),VLOOKUP(A1299,A$1199:C1300,3,FALSE)))</f>
        <v/>
      </c>
    </row>
    <row r="1300" spans="1:3" x14ac:dyDescent="0.2">
      <c r="A1300" s="5" t="e">
        <f ca="1">'Other Pharma &amp; Health Products'!B302</f>
        <v>#VALUE!</v>
      </c>
      <c r="B1300" s="5" t="str">
        <f>IF('Other Pharma &amp; Health Products'!M302&lt;&gt;"",'Other Pharma &amp; Health Products'!M302,"")</f>
        <v/>
      </c>
      <c r="C1300" s="5" t="str">
        <f>IF(B1300="","",IF(ISERROR(FIND(B1300,VLOOKUP(A1300,A$1199:C1301,3,FALSE))),CONCATENATE(B1300,"; ",IFERROR(VLOOKUP(A1300,A$1199:C1301,3,FALSE),"")),VLOOKUP(A1300,A$1199:C1301,3,FALSE)))</f>
        <v/>
      </c>
    </row>
    <row r="1301" spans="1:3" x14ac:dyDescent="0.2">
      <c r="A1301" s="5" t="e">
        <f ca="1">'Other Pharma &amp; Health Products'!B303</f>
        <v>#VALUE!</v>
      </c>
      <c r="B1301" s="5" t="str">
        <f>IF('Other Pharma &amp; Health Products'!M303&lt;&gt;"",'Other Pharma &amp; Health Products'!M303,"")</f>
        <v/>
      </c>
      <c r="C1301" s="5" t="str">
        <f>IF(B1301="","",IF(ISERROR(FIND(B1301,VLOOKUP(A1301,A$1199:C1302,3,FALSE))),CONCATENATE(B1301,"; ",IFERROR(VLOOKUP(A1301,A$1199:C1302,3,FALSE),"")),VLOOKUP(A1301,A$1199:C1302,3,FALSE)))</f>
        <v/>
      </c>
    </row>
    <row r="1302" spans="1:3" x14ac:dyDescent="0.2">
      <c r="A1302" s="5" t="e">
        <f ca="1">'Other Pharma &amp; Health Products'!B304</f>
        <v>#VALUE!</v>
      </c>
      <c r="B1302" s="5" t="str">
        <f>IF('Other Pharma &amp; Health Products'!M304&lt;&gt;"",'Other Pharma &amp; Health Products'!M304,"")</f>
        <v/>
      </c>
      <c r="C1302" s="5" t="str">
        <f>IF(B1302="","",IF(ISERROR(FIND(B1302,VLOOKUP(A1302,A$1199:C1303,3,FALSE))),CONCATENATE(B1302,"; ",IFERROR(VLOOKUP(A1302,A$1199:C1303,3,FALSE),"")),VLOOKUP(A1302,A$1199:C1303,3,FALSE)))</f>
        <v/>
      </c>
    </row>
    <row r="1303" spans="1:3" x14ac:dyDescent="0.2">
      <c r="A1303" s="5" t="e">
        <f ca="1">'Other Pharma &amp; Health Products'!B305</f>
        <v>#VALUE!</v>
      </c>
      <c r="B1303" s="5" t="str">
        <f>IF('Other Pharma &amp; Health Products'!M305&lt;&gt;"",'Other Pharma &amp; Health Products'!M305,"")</f>
        <v/>
      </c>
      <c r="C1303" s="5" t="str">
        <f>IF(B1303="","",IF(ISERROR(FIND(B1303,VLOOKUP(A1303,A$1199:C1304,3,FALSE))),CONCATENATE(B1303,"; ",IFERROR(VLOOKUP(A1303,A$1199:C1304,3,FALSE),"")),VLOOKUP(A1303,A$1199:C1304,3,FALSE)))</f>
        <v/>
      </c>
    </row>
    <row r="1304" spans="1:3" x14ac:dyDescent="0.2">
      <c r="A1304" s="5" t="e">
        <f ca="1">'Other Pharma &amp; Health Products'!B306</f>
        <v>#VALUE!</v>
      </c>
      <c r="B1304" s="5" t="str">
        <f>IF('Other Pharma &amp; Health Products'!M306&lt;&gt;"",'Other Pharma &amp; Health Products'!M306,"")</f>
        <v/>
      </c>
      <c r="C1304" s="5" t="str">
        <f>IF(B1304="","",IF(ISERROR(FIND(B1304,VLOOKUP(A1304,A$1199:C1305,3,FALSE))),CONCATENATE(B1304,"; ",IFERROR(VLOOKUP(A1304,A$1199:C1305,3,FALSE),"")),VLOOKUP(A1304,A$1199:C1305,3,FALSE)))</f>
        <v/>
      </c>
    </row>
    <row r="1305" spans="1:3" x14ac:dyDescent="0.2">
      <c r="A1305" s="5" t="e">
        <f ca="1">'Other Pharma &amp; Health Products'!B307</f>
        <v>#VALUE!</v>
      </c>
      <c r="B1305" s="5" t="str">
        <f>IF('Other Pharma &amp; Health Products'!M307&lt;&gt;"",'Other Pharma &amp; Health Products'!M307,"")</f>
        <v/>
      </c>
      <c r="C1305" s="5" t="str">
        <f>IF(B1305="","",IF(ISERROR(FIND(B1305,VLOOKUP(A1305,A$1199:C1306,3,FALSE))),CONCATENATE(B1305,"; ",IFERROR(VLOOKUP(A1305,A$1199:C1306,3,FALSE),"")),VLOOKUP(A1305,A$1199:C1306,3,FALSE)))</f>
        <v/>
      </c>
    </row>
    <row r="1306" spans="1:3" x14ac:dyDescent="0.2">
      <c r="A1306" s="5" t="e">
        <f ca="1">'Other Pharma &amp; Health Products'!B308</f>
        <v>#VALUE!</v>
      </c>
      <c r="B1306" s="5" t="str">
        <f>IF('Other Pharma &amp; Health Products'!M308&lt;&gt;"",'Other Pharma &amp; Health Products'!M308,"")</f>
        <v/>
      </c>
      <c r="C1306" s="5" t="str">
        <f>IF(B1306="","",IF(ISERROR(FIND(B1306,VLOOKUP(A1306,A$1199:C1307,3,FALSE))),CONCATENATE(B1306,"; ",IFERROR(VLOOKUP(A1306,A$1199:C1307,3,FALSE),"")),VLOOKUP(A1306,A$1199:C1307,3,FALSE)))</f>
        <v/>
      </c>
    </row>
    <row r="1307" spans="1:3" x14ac:dyDescent="0.2">
      <c r="A1307" s="5" t="e">
        <f ca="1">'Other Pharma &amp; Health Products'!B309</f>
        <v>#VALUE!</v>
      </c>
      <c r="B1307" s="5" t="str">
        <f>IF('Other Pharma &amp; Health Products'!M309&lt;&gt;"",'Other Pharma &amp; Health Products'!M309,"")</f>
        <v/>
      </c>
      <c r="C1307" s="5" t="str">
        <f>IF(B1307="","",IF(ISERROR(FIND(B1307,VLOOKUP(A1307,A$1199:C1308,3,FALSE))),CONCATENATE(B1307,"; ",IFERROR(VLOOKUP(A1307,A$1199:C1308,3,FALSE),"")),VLOOKUP(A1307,A$1199:C1308,3,FALSE)))</f>
        <v/>
      </c>
    </row>
    <row r="1308" spans="1:3" x14ac:dyDescent="0.2">
      <c r="A1308" s="5" t="e">
        <f ca="1">'Other Pharma &amp; Health Products'!B310</f>
        <v>#VALUE!</v>
      </c>
      <c r="B1308" s="5" t="str">
        <f>IF('Other Pharma &amp; Health Products'!M310&lt;&gt;"",'Other Pharma &amp; Health Products'!M310,"")</f>
        <v/>
      </c>
      <c r="C1308" s="5" t="str">
        <f>IF(B1308="","",IF(ISERROR(FIND(B1308,VLOOKUP(A1308,A$1199:C1309,3,FALSE))),CONCATENATE(B1308,"; ",IFERROR(VLOOKUP(A1308,A$1199:C1309,3,FALSE),"")),VLOOKUP(A1308,A$1199:C1309,3,FALSE)))</f>
        <v/>
      </c>
    </row>
    <row r="1309" spans="1:3" x14ac:dyDescent="0.2">
      <c r="A1309" s="5" t="e">
        <f ca="1">'Other Pharma &amp; Health Products'!B311</f>
        <v>#VALUE!</v>
      </c>
      <c r="B1309" s="5" t="str">
        <f>IF('Other Pharma &amp; Health Products'!M311&lt;&gt;"",'Other Pharma &amp; Health Products'!M311,"")</f>
        <v/>
      </c>
      <c r="C1309" s="5" t="str">
        <f>IF(B1309="","",IF(ISERROR(FIND(B1309,VLOOKUP(A1309,A$1199:C1310,3,FALSE))),CONCATENATE(B1309,"; ",IFERROR(VLOOKUP(A1309,A$1199:C1310,3,FALSE),"")),VLOOKUP(A1309,A$1199:C1310,3,FALSE)))</f>
        <v/>
      </c>
    </row>
    <row r="1310" spans="1:3" x14ac:dyDescent="0.2">
      <c r="A1310" s="5" t="e">
        <f ca="1">'Other Pharma &amp; Health Products'!B312</f>
        <v>#VALUE!</v>
      </c>
      <c r="B1310" s="5" t="str">
        <f>IF('Other Pharma &amp; Health Products'!M312&lt;&gt;"",'Other Pharma &amp; Health Products'!M312,"")</f>
        <v/>
      </c>
      <c r="C1310" s="5" t="str">
        <f>IF(B1310="","",IF(ISERROR(FIND(B1310,VLOOKUP(A1310,A$1199:C1311,3,FALSE))),CONCATENATE(B1310,"; ",IFERROR(VLOOKUP(A1310,A$1199:C1311,3,FALSE),"")),VLOOKUP(A1310,A$1199:C1311,3,FALSE)))</f>
        <v/>
      </c>
    </row>
    <row r="1311" spans="1:3" x14ac:dyDescent="0.2">
      <c r="A1311" s="5" t="e">
        <f ca="1">'Other Pharma &amp; Health Products'!B313</f>
        <v>#VALUE!</v>
      </c>
      <c r="B1311" s="5" t="str">
        <f>IF('Other Pharma &amp; Health Products'!M313&lt;&gt;"",'Other Pharma &amp; Health Products'!M313,"")</f>
        <v/>
      </c>
      <c r="C1311" s="5" t="str">
        <f>IF(B1311="","",IF(ISERROR(FIND(B1311,VLOOKUP(A1311,A$1199:C1312,3,FALSE))),CONCATENATE(B1311,"; ",IFERROR(VLOOKUP(A1311,A$1199:C1312,3,FALSE),"")),VLOOKUP(A1311,A$1199:C1312,3,FALSE)))</f>
        <v/>
      </c>
    </row>
    <row r="1312" spans="1:3" x14ac:dyDescent="0.2">
      <c r="A1312" s="5" t="e">
        <f ca="1">'Other Pharma &amp; Health Products'!B314</f>
        <v>#VALUE!</v>
      </c>
      <c r="B1312" s="5" t="str">
        <f>IF('Other Pharma &amp; Health Products'!M314&lt;&gt;"",'Other Pharma &amp; Health Products'!M314,"")</f>
        <v/>
      </c>
      <c r="C1312" s="5" t="str">
        <f>IF(B1312="","",IF(ISERROR(FIND(B1312,VLOOKUP(A1312,A$1199:C1313,3,FALSE))),CONCATENATE(B1312,"; ",IFERROR(VLOOKUP(A1312,A$1199:C1313,3,FALSE),"")),VLOOKUP(A1312,A$1199:C1313,3,FALSE)))</f>
        <v/>
      </c>
    </row>
    <row r="1313" spans="1:3" x14ac:dyDescent="0.2">
      <c r="A1313" s="5" t="e">
        <f ca="1">'Other Pharma &amp; Health Products'!B315</f>
        <v>#VALUE!</v>
      </c>
      <c r="B1313" s="5" t="str">
        <f>IF('Other Pharma &amp; Health Products'!M315&lt;&gt;"",'Other Pharma &amp; Health Products'!M315,"")</f>
        <v/>
      </c>
      <c r="C1313" s="5" t="str">
        <f>IF(B1313="","",IF(ISERROR(FIND(B1313,VLOOKUP(A1313,A$1199:C1314,3,FALSE))),CONCATENATE(B1313,"; ",IFERROR(VLOOKUP(A1313,A$1199:C1314,3,FALSE),"")),VLOOKUP(A1313,A$1199:C1314,3,FALSE)))</f>
        <v/>
      </c>
    </row>
    <row r="1314" spans="1:3" x14ac:dyDescent="0.2">
      <c r="A1314" s="5" t="e">
        <f ca="1">'Other Pharma &amp; Health Products'!B316</f>
        <v>#VALUE!</v>
      </c>
      <c r="B1314" s="5" t="str">
        <f>IF('Other Pharma &amp; Health Products'!M316&lt;&gt;"",'Other Pharma &amp; Health Products'!M316,"")</f>
        <v/>
      </c>
      <c r="C1314" s="5" t="str">
        <f>IF(B1314="","",IF(ISERROR(FIND(B1314,VLOOKUP(A1314,A$1199:C1315,3,FALSE))),CONCATENATE(B1314,"; ",IFERROR(VLOOKUP(A1314,A$1199:C1315,3,FALSE),"")),VLOOKUP(A1314,A$1199:C1315,3,FALSE)))</f>
        <v/>
      </c>
    </row>
    <row r="1315" spans="1:3" x14ac:dyDescent="0.2">
      <c r="A1315" s="5" t="e">
        <f ca="1">'Other Pharma &amp; Health Products'!B317</f>
        <v>#VALUE!</v>
      </c>
      <c r="B1315" s="5" t="str">
        <f>IF('Other Pharma &amp; Health Products'!M317&lt;&gt;"",'Other Pharma &amp; Health Products'!M317,"")</f>
        <v/>
      </c>
      <c r="C1315" s="5" t="str">
        <f>IF(B1315="","",IF(ISERROR(FIND(B1315,VLOOKUP(A1315,A$1199:C1316,3,FALSE))),CONCATENATE(B1315,"; ",IFERROR(VLOOKUP(A1315,A$1199:C1316,3,FALSE),"")),VLOOKUP(A1315,A$1199:C1316,3,FALSE)))</f>
        <v/>
      </c>
    </row>
    <row r="1316" spans="1:3" x14ac:dyDescent="0.2">
      <c r="A1316" s="5" t="e">
        <f ca="1">'Other Pharma &amp; Health Products'!B318</f>
        <v>#VALUE!</v>
      </c>
      <c r="B1316" s="5" t="str">
        <f>IF('Other Pharma &amp; Health Products'!M318&lt;&gt;"",'Other Pharma &amp; Health Products'!M318,"")</f>
        <v/>
      </c>
      <c r="C1316" s="5" t="str">
        <f>IF(B1316="","",IF(ISERROR(FIND(B1316,VLOOKUP(A1316,A$1199:C1317,3,FALSE))),CONCATENATE(B1316,"; ",IFERROR(VLOOKUP(A1316,A$1199:C1317,3,FALSE),"")),VLOOKUP(A1316,A$1199:C1317,3,FALSE)))</f>
        <v/>
      </c>
    </row>
    <row r="1317" spans="1:3" x14ac:dyDescent="0.2">
      <c r="A1317" s="5" t="e">
        <f ca="1">'Other Pharma &amp; Health Products'!B319</f>
        <v>#VALUE!</v>
      </c>
      <c r="B1317" s="5" t="str">
        <f>IF('Other Pharma &amp; Health Products'!M319&lt;&gt;"",'Other Pharma &amp; Health Products'!M319,"")</f>
        <v/>
      </c>
      <c r="C1317" s="5" t="str">
        <f>IF(B1317="","",IF(ISERROR(FIND(B1317,VLOOKUP(A1317,A$1199:C1318,3,FALSE))),CONCATENATE(B1317,"; ",IFERROR(VLOOKUP(A1317,A$1199:C1318,3,FALSE),"")),VLOOKUP(A1317,A$1199:C1318,3,FALSE)))</f>
        <v/>
      </c>
    </row>
    <row r="1318" spans="1:3" x14ac:dyDescent="0.2">
      <c r="A1318" s="5" t="e">
        <f ca="1">'Other Pharma &amp; Health Products'!B320</f>
        <v>#VALUE!</v>
      </c>
      <c r="B1318" s="5" t="str">
        <f>IF('Other Pharma &amp; Health Products'!M320&lt;&gt;"",'Other Pharma &amp; Health Products'!M320,"")</f>
        <v/>
      </c>
      <c r="C1318" s="5" t="str">
        <f>IF(B1318="","",IF(ISERROR(FIND(B1318,VLOOKUP(A1318,A$1199:C1319,3,FALSE))),CONCATENATE(B1318,"; ",IFERROR(VLOOKUP(A1318,A$1199:C1319,3,FALSE),"")),VLOOKUP(A1318,A$1199:C1319,3,FALSE)))</f>
        <v/>
      </c>
    </row>
    <row r="1319" spans="1:3" x14ac:dyDescent="0.2">
      <c r="A1319" s="5" t="e">
        <f ca="1">'Other Pharma &amp; Health Products'!B321</f>
        <v>#VALUE!</v>
      </c>
      <c r="B1319" s="5" t="str">
        <f>IF('Other Pharma &amp; Health Products'!M321&lt;&gt;"",'Other Pharma &amp; Health Products'!M321,"")</f>
        <v/>
      </c>
      <c r="C1319" s="5" t="str">
        <f>IF(B1319="","",IF(ISERROR(FIND(B1319,VLOOKUP(A1319,A$1199:C1320,3,FALSE))),CONCATENATE(B1319,"; ",IFERROR(VLOOKUP(A1319,A$1199:C1320,3,FALSE),"")),VLOOKUP(A1319,A$1199:C1320,3,FALSE)))</f>
        <v/>
      </c>
    </row>
    <row r="1320" spans="1:3" x14ac:dyDescent="0.2">
      <c r="A1320" s="5" t="e">
        <f ca="1">'Other Pharma &amp; Health Products'!B322</f>
        <v>#VALUE!</v>
      </c>
      <c r="B1320" s="5" t="str">
        <f>IF('Other Pharma &amp; Health Products'!M322&lt;&gt;"",'Other Pharma &amp; Health Products'!M322,"")</f>
        <v/>
      </c>
      <c r="C1320" s="5" t="str">
        <f>IF(B1320="","",IF(ISERROR(FIND(B1320,VLOOKUP(A1320,A$1199:C1321,3,FALSE))),CONCATENATE(B1320,"; ",IFERROR(VLOOKUP(A1320,A$1199:C1321,3,FALSE),"")),VLOOKUP(A1320,A$1199:C1321,3,FALSE)))</f>
        <v/>
      </c>
    </row>
    <row r="1321" spans="1:3" x14ac:dyDescent="0.2">
      <c r="A1321" s="5" t="e">
        <f ca="1">'Other Pharma &amp; Health Products'!B323</f>
        <v>#VALUE!</v>
      </c>
      <c r="B1321" s="5" t="str">
        <f>IF('Other Pharma &amp; Health Products'!M323&lt;&gt;"",'Other Pharma &amp; Health Products'!M323,"")</f>
        <v/>
      </c>
      <c r="C1321" s="5" t="str">
        <f>IF(B1321="","",IF(ISERROR(FIND(B1321,VLOOKUP(A1321,A$1199:C1322,3,FALSE))),CONCATENATE(B1321,"; ",IFERROR(VLOOKUP(A1321,A$1199:C1322,3,FALSE),"")),VLOOKUP(A1321,A$1199:C1322,3,FALSE)))</f>
        <v/>
      </c>
    </row>
    <row r="1322" spans="1:3" x14ac:dyDescent="0.2">
      <c r="A1322" s="5" t="e">
        <f ca="1">'Other Pharma &amp; Health Products'!B324</f>
        <v>#VALUE!</v>
      </c>
      <c r="B1322" s="5" t="str">
        <f>IF('Other Pharma &amp; Health Products'!M324&lt;&gt;"",'Other Pharma &amp; Health Products'!M324,"")</f>
        <v/>
      </c>
      <c r="C1322" s="5" t="str">
        <f>IF(B1322="","",IF(ISERROR(FIND(B1322,VLOOKUP(A1322,A$1199:C1323,3,FALSE))),CONCATENATE(B1322,"; ",IFERROR(VLOOKUP(A1322,A$1199:C1323,3,FALSE),"")),VLOOKUP(A1322,A$1199:C1323,3,FALSE)))</f>
        <v/>
      </c>
    </row>
    <row r="1323" spans="1:3" x14ac:dyDescent="0.2">
      <c r="A1323" s="5" t="e">
        <f ca="1">'Other Pharma &amp; Health Products'!B325</f>
        <v>#VALUE!</v>
      </c>
      <c r="B1323" s="5" t="str">
        <f>IF('Other Pharma &amp; Health Products'!M325&lt;&gt;"",'Other Pharma &amp; Health Products'!M325,"")</f>
        <v/>
      </c>
      <c r="C1323" s="5" t="str">
        <f>IF(B1323="","",IF(ISERROR(FIND(B1323,VLOOKUP(A1323,A$1199:C1324,3,FALSE))),CONCATENATE(B1323,"; ",IFERROR(VLOOKUP(A1323,A$1199:C1324,3,FALSE),"")),VLOOKUP(A1323,A$1199:C1324,3,FALSE)))</f>
        <v/>
      </c>
    </row>
    <row r="1324" spans="1:3" x14ac:dyDescent="0.2">
      <c r="A1324" s="5" t="e">
        <f ca="1">'Other Pharma &amp; Health Products'!B326</f>
        <v>#VALUE!</v>
      </c>
      <c r="B1324" s="5" t="str">
        <f>IF('Other Pharma &amp; Health Products'!M326&lt;&gt;"",'Other Pharma &amp; Health Products'!M326,"")</f>
        <v/>
      </c>
      <c r="C1324" s="5" t="str">
        <f>IF(B1324="","",IF(ISERROR(FIND(B1324,VLOOKUP(A1324,A$1199:C1325,3,FALSE))),CONCATENATE(B1324,"; ",IFERROR(VLOOKUP(A1324,A$1199:C1325,3,FALSE),"")),VLOOKUP(A1324,A$1199:C1325,3,FALSE)))</f>
        <v/>
      </c>
    </row>
    <row r="1325" spans="1:3" x14ac:dyDescent="0.2">
      <c r="A1325" s="5" t="e">
        <f ca="1">'Other Pharma &amp; Health Products'!B327</f>
        <v>#VALUE!</v>
      </c>
      <c r="B1325" s="5" t="str">
        <f>IF('Other Pharma &amp; Health Products'!M327&lt;&gt;"",'Other Pharma &amp; Health Products'!M327,"")</f>
        <v/>
      </c>
      <c r="C1325" s="5" t="str">
        <f>IF(B1325="","",IF(ISERROR(FIND(B1325,VLOOKUP(A1325,A$1199:C1326,3,FALSE))),CONCATENATE(B1325,"; ",IFERROR(VLOOKUP(A1325,A$1199:C1326,3,FALSE),"")),VLOOKUP(A1325,A$1199:C1326,3,FALSE)))</f>
        <v/>
      </c>
    </row>
    <row r="1326" spans="1:3" x14ac:dyDescent="0.2">
      <c r="A1326" s="5" t="e">
        <f ca="1">'Other Pharma &amp; Health Products'!B328</f>
        <v>#VALUE!</v>
      </c>
      <c r="B1326" s="5" t="str">
        <f>IF('Other Pharma &amp; Health Products'!M328&lt;&gt;"",'Other Pharma &amp; Health Products'!M328,"")</f>
        <v/>
      </c>
      <c r="C1326" s="5" t="str">
        <f>IF(B1326="","",IF(ISERROR(FIND(B1326,VLOOKUP(A1326,A$1199:C1327,3,FALSE))),CONCATENATE(B1326,"; ",IFERROR(VLOOKUP(A1326,A$1199:C1327,3,FALSE),"")),VLOOKUP(A1326,A$1199:C1327,3,FALSE)))</f>
        <v/>
      </c>
    </row>
    <row r="1327" spans="1:3" x14ac:dyDescent="0.2">
      <c r="A1327" s="5" t="e">
        <f ca="1">'Other Pharma &amp; Health Products'!B329</f>
        <v>#VALUE!</v>
      </c>
      <c r="B1327" s="5" t="str">
        <f>IF('Other Pharma &amp; Health Products'!M329&lt;&gt;"",'Other Pharma &amp; Health Products'!M329,"")</f>
        <v/>
      </c>
      <c r="C1327" s="5" t="str">
        <f>IF(B1327="","",IF(ISERROR(FIND(B1327,VLOOKUP(A1327,A$1199:C1328,3,FALSE))),CONCATENATE(B1327,"; ",IFERROR(VLOOKUP(A1327,A$1199:C1328,3,FALSE),"")),VLOOKUP(A1327,A$1199:C1328,3,FALSE)))</f>
        <v/>
      </c>
    </row>
    <row r="1328" spans="1:3" x14ac:dyDescent="0.2">
      <c r="A1328" s="5" t="e">
        <f ca="1">'Other Pharma &amp; Health Products'!B330</f>
        <v>#VALUE!</v>
      </c>
      <c r="B1328" s="5" t="str">
        <f>IF('Other Pharma &amp; Health Products'!M330&lt;&gt;"",'Other Pharma &amp; Health Products'!M330,"")</f>
        <v/>
      </c>
      <c r="C1328" s="5" t="str">
        <f>IF(B1328="","",IF(ISERROR(FIND(B1328,VLOOKUP(A1328,A$1199:C1329,3,FALSE))),CONCATENATE(B1328,"; ",IFERROR(VLOOKUP(A1328,A$1199:C1329,3,FALSE),"")),VLOOKUP(A1328,A$1199:C1329,3,FALSE)))</f>
        <v/>
      </c>
    </row>
    <row r="1329" spans="1:3" x14ac:dyDescent="0.2">
      <c r="A1329" s="5" t="e">
        <f ca="1">'Other Pharma &amp; Health Products'!B331</f>
        <v>#VALUE!</v>
      </c>
      <c r="B1329" s="5" t="str">
        <f>IF('Other Pharma &amp; Health Products'!M331&lt;&gt;"",'Other Pharma &amp; Health Products'!M331,"")</f>
        <v/>
      </c>
      <c r="C1329" s="5" t="str">
        <f>IF(B1329="","",IF(ISERROR(FIND(B1329,VLOOKUP(A1329,A$1199:C1330,3,FALSE))),CONCATENATE(B1329,"; ",IFERROR(VLOOKUP(A1329,A$1199:C1330,3,FALSE),"")),VLOOKUP(A1329,A$1199:C1330,3,FALSE)))</f>
        <v/>
      </c>
    </row>
    <row r="1330" spans="1:3" x14ac:dyDescent="0.2">
      <c r="A1330" s="5" t="e">
        <f ca="1">'Other Pharma &amp; Health Products'!B332</f>
        <v>#VALUE!</v>
      </c>
      <c r="B1330" s="5" t="str">
        <f>IF('Other Pharma &amp; Health Products'!M332&lt;&gt;"",'Other Pharma &amp; Health Products'!M332,"")</f>
        <v/>
      </c>
      <c r="C1330" s="5" t="str">
        <f>IF(B1330="","",IF(ISERROR(FIND(B1330,VLOOKUP(A1330,A$1199:C1331,3,FALSE))),CONCATENATE(B1330,"; ",IFERROR(VLOOKUP(A1330,A$1199:C1331,3,FALSE),"")),VLOOKUP(A1330,A$1199:C1331,3,FALSE)))</f>
        <v/>
      </c>
    </row>
    <row r="1331" spans="1:3" x14ac:dyDescent="0.2">
      <c r="A1331" s="5" t="e">
        <f ca="1">'Other Pharma &amp; Health Products'!B333</f>
        <v>#VALUE!</v>
      </c>
      <c r="B1331" s="5" t="str">
        <f>IF('Other Pharma &amp; Health Products'!M333&lt;&gt;"",'Other Pharma &amp; Health Products'!M333,"")</f>
        <v/>
      </c>
      <c r="C1331" s="5" t="str">
        <f>IF(B1331="","",IF(ISERROR(FIND(B1331,VLOOKUP(A1331,A$1199:C1332,3,FALSE))),CONCATENATE(B1331,"; ",IFERROR(VLOOKUP(A1331,A$1199:C1332,3,FALSE),"")),VLOOKUP(A1331,A$1199:C1332,3,FALSE)))</f>
        <v/>
      </c>
    </row>
    <row r="1332" spans="1:3" x14ac:dyDescent="0.2">
      <c r="A1332" s="5" t="e">
        <f ca="1">'Other Pharma &amp; Health Products'!B334</f>
        <v>#VALUE!</v>
      </c>
      <c r="B1332" s="5" t="str">
        <f>IF('Other Pharma &amp; Health Products'!M334&lt;&gt;"",'Other Pharma &amp; Health Products'!M334,"")</f>
        <v/>
      </c>
      <c r="C1332" s="5" t="str">
        <f>IF(B1332="","",IF(ISERROR(FIND(B1332,VLOOKUP(A1332,A$1199:C1333,3,FALSE))),CONCATENATE(B1332,"; ",IFERROR(VLOOKUP(A1332,A$1199:C1333,3,FALSE),"")),VLOOKUP(A1332,A$1199:C1333,3,FALSE)))</f>
        <v/>
      </c>
    </row>
    <row r="1333" spans="1:3" x14ac:dyDescent="0.2">
      <c r="A1333" s="5" t="e">
        <f ca="1">'Other Pharma &amp; Health Products'!B335</f>
        <v>#VALUE!</v>
      </c>
      <c r="B1333" s="5" t="str">
        <f>IF('Other Pharma &amp; Health Products'!M335&lt;&gt;"",'Other Pharma &amp; Health Products'!M335,"")</f>
        <v/>
      </c>
      <c r="C1333" s="5" t="str">
        <f>IF(B1333="","",IF(ISERROR(FIND(B1333,VLOOKUP(A1333,A$1199:C1334,3,FALSE))),CONCATENATE(B1333,"; ",IFERROR(VLOOKUP(A1333,A$1199:C1334,3,FALSE),"")),VLOOKUP(A1333,A$1199:C1334,3,FALSE)))</f>
        <v/>
      </c>
    </row>
    <row r="1334" spans="1:3" x14ac:dyDescent="0.2">
      <c r="A1334" s="5" t="e">
        <f ca="1">'Other Pharma &amp; Health Products'!B336</f>
        <v>#VALUE!</v>
      </c>
      <c r="B1334" s="5" t="str">
        <f>IF('Other Pharma &amp; Health Products'!M336&lt;&gt;"",'Other Pharma &amp; Health Products'!M336,"")</f>
        <v/>
      </c>
      <c r="C1334" s="5" t="str">
        <f>IF(B1334="","",IF(ISERROR(FIND(B1334,VLOOKUP(A1334,A$1199:C1335,3,FALSE))),CONCATENATE(B1334,"; ",IFERROR(VLOOKUP(A1334,A$1199:C1335,3,FALSE),"")),VLOOKUP(A1334,A$1199:C1335,3,FALSE)))</f>
        <v/>
      </c>
    </row>
    <row r="1335" spans="1:3" x14ac:dyDescent="0.2">
      <c r="A1335" s="5" t="e">
        <f ca="1">'Other Pharma &amp; Health Products'!B337</f>
        <v>#VALUE!</v>
      </c>
      <c r="B1335" s="5" t="str">
        <f>IF('Other Pharma &amp; Health Products'!M337&lt;&gt;"",'Other Pharma &amp; Health Products'!M337,"")</f>
        <v/>
      </c>
      <c r="C1335" s="5" t="str">
        <f>IF(B1335="","",IF(ISERROR(FIND(B1335,VLOOKUP(A1335,A$1199:C1336,3,FALSE))),CONCATENATE(B1335,"; ",IFERROR(VLOOKUP(A1335,A$1199:C1336,3,FALSE),"")),VLOOKUP(A1335,A$1199:C1336,3,FALSE)))</f>
        <v/>
      </c>
    </row>
    <row r="1336" spans="1:3" x14ac:dyDescent="0.2">
      <c r="A1336" s="5" t="e">
        <f ca="1">'Other Pharma &amp; Health Products'!B338</f>
        <v>#VALUE!</v>
      </c>
      <c r="B1336" s="5" t="str">
        <f>IF('Other Pharma &amp; Health Products'!M338&lt;&gt;"",'Other Pharma &amp; Health Products'!M338,"")</f>
        <v/>
      </c>
      <c r="C1336" s="5" t="str">
        <f>IF(B1336="","",IF(ISERROR(FIND(B1336,VLOOKUP(A1336,A$1199:C1337,3,FALSE))),CONCATENATE(B1336,"; ",IFERROR(VLOOKUP(A1336,A$1199:C1337,3,FALSE),"")),VLOOKUP(A1336,A$1199:C1337,3,FALSE)))</f>
        <v/>
      </c>
    </row>
    <row r="1337" spans="1:3" x14ac:dyDescent="0.2">
      <c r="A1337" s="5" t="e">
        <f ca="1">'Other Pharma &amp; Health Products'!B339</f>
        <v>#VALUE!</v>
      </c>
      <c r="B1337" s="5" t="str">
        <f>IF('Other Pharma &amp; Health Products'!M339&lt;&gt;"",'Other Pharma &amp; Health Products'!M339,"")</f>
        <v/>
      </c>
      <c r="C1337" s="5" t="str">
        <f>IF(B1337="","",IF(ISERROR(FIND(B1337,VLOOKUP(A1337,A$1199:C1338,3,FALSE))),CONCATENATE(B1337,"; ",IFERROR(VLOOKUP(A1337,A$1199:C1338,3,FALSE),"")),VLOOKUP(A1337,A$1199:C1338,3,FALSE)))</f>
        <v/>
      </c>
    </row>
    <row r="1338" spans="1:3" x14ac:dyDescent="0.2">
      <c r="A1338" s="5" t="e">
        <f ca="1">'Other Pharma &amp; Health Products'!B340</f>
        <v>#VALUE!</v>
      </c>
      <c r="B1338" s="5" t="str">
        <f>IF('Other Pharma &amp; Health Products'!M340&lt;&gt;"",'Other Pharma &amp; Health Products'!M340,"")</f>
        <v/>
      </c>
      <c r="C1338" s="5" t="str">
        <f>IF(B1338="","",IF(ISERROR(FIND(B1338,VLOOKUP(A1338,A$1199:C1339,3,FALSE))),CONCATENATE(B1338,"; ",IFERROR(VLOOKUP(A1338,A$1199:C1339,3,FALSE),"")),VLOOKUP(A1338,A$1199:C1339,3,FALSE)))</f>
        <v/>
      </c>
    </row>
    <row r="1339" spans="1:3" x14ac:dyDescent="0.2">
      <c r="A1339" s="5" t="e">
        <f ca="1">'Other Pharma &amp; Health Products'!B341</f>
        <v>#VALUE!</v>
      </c>
      <c r="B1339" s="5" t="str">
        <f>IF('Other Pharma &amp; Health Products'!M341&lt;&gt;"",'Other Pharma &amp; Health Products'!M341,"")</f>
        <v/>
      </c>
      <c r="C1339" s="5" t="str">
        <f>IF(B1339="","",IF(ISERROR(FIND(B1339,VLOOKUP(A1339,A$1199:C1340,3,FALSE))),CONCATENATE(B1339,"; ",IFERROR(VLOOKUP(A1339,A$1199:C1340,3,FALSE),"")),VLOOKUP(A1339,A$1199:C1340,3,FALSE)))</f>
        <v/>
      </c>
    </row>
    <row r="1340" spans="1:3" x14ac:dyDescent="0.2">
      <c r="A1340" s="5" t="e">
        <f ca="1">'Other Pharma &amp; Health Products'!B342</f>
        <v>#VALUE!</v>
      </c>
      <c r="B1340" s="5" t="str">
        <f>IF('Other Pharma &amp; Health Products'!M342&lt;&gt;"",'Other Pharma &amp; Health Products'!M342,"")</f>
        <v/>
      </c>
      <c r="C1340" s="5" t="str">
        <f>IF(B1340="","",IF(ISERROR(FIND(B1340,VLOOKUP(A1340,A$1199:C1341,3,FALSE))),CONCATENATE(B1340,"; ",IFERROR(VLOOKUP(A1340,A$1199:C1341,3,FALSE),"")),VLOOKUP(A1340,A$1199:C1341,3,FALSE)))</f>
        <v/>
      </c>
    </row>
    <row r="1341" spans="1:3" x14ac:dyDescent="0.2">
      <c r="A1341" s="5" t="e">
        <f ca="1">'Other Pharma &amp; Health Products'!B343</f>
        <v>#VALUE!</v>
      </c>
      <c r="B1341" s="5" t="str">
        <f>IF('Other Pharma &amp; Health Products'!M343&lt;&gt;"",'Other Pharma &amp; Health Products'!M343,"")</f>
        <v/>
      </c>
      <c r="C1341" s="5" t="str">
        <f>IF(B1341="","",IF(ISERROR(FIND(B1341,VLOOKUP(A1341,A$1199:C1342,3,FALSE))),CONCATENATE(B1341,"; ",IFERROR(VLOOKUP(A1341,A$1199:C1342,3,FALSE),"")),VLOOKUP(A1341,A$1199:C1342,3,FALSE)))</f>
        <v/>
      </c>
    </row>
    <row r="1342" spans="1:3" x14ac:dyDescent="0.2">
      <c r="A1342" s="5" t="e">
        <f ca="1">'Other Pharma &amp; Health Products'!B344</f>
        <v>#VALUE!</v>
      </c>
      <c r="B1342" s="5" t="str">
        <f>IF('Other Pharma &amp; Health Products'!M344&lt;&gt;"",'Other Pharma &amp; Health Products'!M344,"")</f>
        <v/>
      </c>
      <c r="C1342" s="5" t="str">
        <f>IF(B1342="","",IF(ISERROR(FIND(B1342,VLOOKUP(A1342,A$1199:C1343,3,FALSE))),CONCATENATE(B1342,"; ",IFERROR(VLOOKUP(A1342,A$1199:C1343,3,FALSE),"")),VLOOKUP(A1342,A$1199:C1343,3,FALSE)))</f>
        <v/>
      </c>
    </row>
    <row r="1343" spans="1:3" x14ac:dyDescent="0.2">
      <c r="A1343" s="5" t="e">
        <f ca="1">'Other Pharma &amp; Health Products'!B345</f>
        <v>#VALUE!</v>
      </c>
      <c r="B1343" s="5" t="str">
        <f>IF('Other Pharma &amp; Health Products'!M345&lt;&gt;"",'Other Pharma &amp; Health Products'!M345,"")</f>
        <v/>
      </c>
      <c r="C1343" s="5" t="str">
        <f>IF(B1343="","",IF(ISERROR(FIND(B1343,VLOOKUP(A1343,A$1199:C1344,3,FALSE))),CONCATENATE(B1343,"; ",IFERROR(VLOOKUP(A1343,A$1199:C1344,3,FALSE),"")),VLOOKUP(A1343,A$1199:C1344,3,FALSE)))</f>
        <v/>
      </c>
    </row>
    <row r="1344" spans="1:3" x14ac:dyDescent="0.2">
      <c r="A1344" s="5" t="e">
        <f ca="1">'Other Pharma &amp; Health Products'!B346</f>
        <v>#VALUE!</v>
      </c>
      <c r="B1344" s="5" t="str">
        <f>IF('Other Pharma &amp; Health Products'!M346&lt;&gt;"",'Other Pharma &amp; Health Products'!M346,"")</f>
        <v/>
      </c>
      <c r="C1344" s="5" t="str">
        <f>IF(B1344="","",IF(ISERROR(FIND(B1344,VLOOKUP(A1344,A$1199:C1345,3,FALSE))),CONCATENATE(B1344,"; ",IFERROR(VLOOKUP(A1344,A$1199:C1345,3,FALSE),"")),VLOOKUP(A1344,A$1199:C1345,3,FALSE)))</f>
        <v/>
      </c>
    </row>
    <row r="1345" spans="1:3" x14ac:dyDescent="0.2">
      <c r="A1345" s="5" t="e">
        <f ca="1">'Other Pharma &amp; Health Products'!B347</f>
        <v>#VALUE!</v>
      </c>
      <c r="B1345" s="5" t="str">
        <f>IF('Other Pharma &amp; Health Products'!M347&lt;&gt;"",'Other Pharma &amp; Health Products'!M347,"")</f>
        <v/>
      </c>
      <c r="C1345" s="5" t="str">
        <f>IF(B1345="","",IF(ISERROR(FIND(B1345,VLOOKUP(A1345,A$1199:C1346,3,FALSE))),CONCATENATE(B1345,"; ",IFERROR(VLOOKUP(A1345,A$1199:C1346,3,FALSE),"")),VLOOKUP(A1345,A$1199:C1346,3,FALSE)))</f>
        <v/>
      </c>
    </row>
    <row r="1346" spans="1:3" x14ac:dyDescent="0.2">
      <c r="A1346" s="5" t="e">
        <f ca="1">'Other Pharma &amp; Health Products'!B348</f>
        <v>#VALUE!</v>
      </c>
      <c r="B1346" s="5" t="str">
        <f>IF('Other Pharma &amp; Health Products'!M348&lt;&gt;"",'Other Pharma &amp; Health Products'!M348,"")</f>
        <v/>
      </c>
      <c r="C1346" s="5" t="str">
        <f>IF(B1346="","",IF(ISERROR(FIND(B1346,VLOOKUP(A1346,A$1199:C1347,3,FALSE))),CONCATENATE(B1346,"; ",IFERROR(VLOOKUP(A1346,A$1199:C1347,3,FALSE),"")),VLOOKUP(A1346,A$1199:C1347,3,FALSE)))</f>
        <v/>
      </c>
    </row>
    <row r="1347" spans="1:3" x14ac:dyDescent="0.2">
      <c r="A1347" s="5" t="e">
        <f ca="1">'Other Pharma &amp; Health Products'!B349</f>
        <v>#VALUE!</v>
      </c>
      <c r="B1347" s="5" t="str">
        <f>IF('Other Pharma &amp; Health Products'!M349&lt;&gt;"",'Other Pharma &amp; Health Products'!M349,"")</f>
        <v/>
      </c>
      <c r="C1347" s="5" t="str">
        <f>IF(B1347="","",IF(ISERROR(FIND(B1347,VLOOKUP(A1347,A$1199:C1348,3,FALSE))),CONCATENATE(B1347,"; ",IFERROR(VLOOKUP(A1347,A$1199:C1348,3,FALSE),"")),VLOOKUP(A1347,A$1199:C1348,3,FALSE)))</f>
        <v/>
      </c>
    </row>
    <row r="1348" spans="1:3" x14ac:dyDescent="0.2">
      <c r="A1348" s="5" t="e">
        <f ca="1">'Other Pharma &amp; Health Products'!B350</f>
        <v>#VALUE!</v>
      </c>
      <c r="B1348" s="5" t="str">
        <f>IF('Other Pharma &amp; Health Products'!M350&lt;&gt;"",'Other Pharma &amp; Health Products'!M350,"")</f>
        <v/>
      </c>
      <c r="C1348" s="5" t="str">
        <f>IF(B1348="","",IF(ISERROR(FIND(B1348,VLOOKUP(A1348,A$1199:C1349,3,FALSE))),CONCATENATE(B1348,"; ",IFERROR(VLOOKUP(A1348,A$1199:C1349,3,FALSE),"")),VLOOKUP(A1348,A$1199:C1349,3,FALSE)))</f>
        <v/>
      </c>
    </row>
    <row r="1349" spans="1:3" x14ac:dyDescent="0.2">
      <c r="A1349" s="5" t="e">
        <f ca="1">'Other Pharma &amp; Health Products'!B351</f>
        <v>#VALUE!</v>
      </c>
      <c r="B1349" s="5" t="str">
        <f>IF('Other Pharma &amp; Health Products'!M351&lt;&gt;"",'Other Pharma &amp; Health Products'!M351,"")</f>
        <v/>
      </c>
      <c r="C1349" s="5" t="str">
        <f>IF(B1349="","",IF(ISERROR(FIND(B1349,VLOOKUP(A1349,A$1199:C1350,3,FALSE))),CONCATENATE(B1349,"; ",IFERROR(VLOOKUP(A1349,A$1199:C1350,3,FALSE),"")),VLOOKUP(A1349,A$1199:C1350,3,FALSE)))</f>
        <v/>
      </c>
    </row>
    <row r="1350" spans="1:3" x14ac:dyDescent="0.2">
      <c r="A1350" s="5" t="e">
        <f ca="1">'Other Pharma &amp; Health Products'!B352</f>
        <v>#VALUE!</v>
      </c>
      <c r="B1350" s="5" t="str">
        <f>IF('Other Pharma &amp; Health Products'!M352&lt;&gt;"",'Other Pharma &amp; Health Products'!M352,"")</f>
        <v/>
      </c>
      <c r="C1350" s="5" t="str">
        <f>IF(B1350="","",IF(ISERROR(FIND(B1350,VLOOKUP(A1350,A$1199:C1351,3,FALSE))),CONCATENATE(B1350,"; ",IFERROR(VLOOKUP(A1350,A$1199:C1351,3,FALSE),"")),VLOOKUP(A1350,A$1199:C1351,3,FALSE)))</f>
        <v/>
      </c>
    </row>
    <row r="1351" spans="1:3" x14ac:dyDescent="0.2">
      <c r="A1351" s="5" t="e">
        <f ca="1">'Other Pharma &amp; Health Products'!B353</f>
        <v>#VALUE!</v>
      </c>
      <c r="B1351" s="5" t="str">
        <f>IF('Other Pharma &amp; Health Products'!M353&lt;&gt;"",'Other Pharma &amp; Health Products'!M353,"")</f>
        <v/>
      </c>
      <c r="C1351" s="5" t="str">
        <f>IF(B1351="","",IF(ISERROR(FIND(B1351,VLOOKUP(A1351,A$1199:C1352,3,FALSE))),CONCATENATE(B1351,"; ",IFERROR(VLOOKUP(A1351,A$1199:C1352,3,FALSE),"")),VLOOKUP(A1351,A$1199:C1352,3,FALSE)))</f>
        <v/>
      </c>
    </row>
    <row r="1352" spans="1:3" x14ac:dyDescent="0.2">
      <c r="A1352" s="5" t="e">
        <f ca="1">'Other Pharma &amp; Health Products'!B354</f>
        <v>#VALUE!</v>
      </c>
      <c r="B1352" s="5" t="str">
        <f>IF('Other Pharma &amp; Health Products'!M354&lt;&gt;"",'Other Pharma &amp; Health Products'!M354,"")</f>
        <v/>
      </c>
      <c r="C1352" s="5" t="str">
        <f>IF(B1352="","",IF(ISERROR(FIND(B1352,VLOOKUP(A1352,A$1199:C1353,3,FALSE))),CONCATENATE(B1352,"; ",IFERROR(VLOOKUP(A1352,A$1199:C1353,3,FALSE),"")),VLOOKUP(A1352,A$1199:C1353,3,FALSE)))</f>
        <v/>
      </c>
    </row>
    <row r="1353" spans="1:3" x14ac:dyDescent="0.2">
      <c r="A1353" s="5" t="e">
        <f ca="1">'Other Pharma &amp; Health Products'!B355</f>
        <v>#VALUE!</v>
      </c>
      <c r="B1353" s="5" t="str">
        <f>IF('Other Pharma &amp; Health Products'!M355&lt;&gt;"",'Other Pharma &amp; Health Products'!M355,"")</f>
        <v/>
      </c>
      <c r="C1353" s="5" t="str">
        <f>IF(B1353="","",IF(ISERROR(FIND(B1353,VLOOKUP(A1353,A$1199:C1354,3,FALSE))),CONCATENATE(B1353,"; ",IFERROR(VLOOKUP(A1353,A$1199:C1354,3,FALSE),"")),VLOOKUP(A1353,A$1199:C1354,3,FALSE)))</f>
        <v/>
      </c>
    </row>
    <row r="1354" spans="1:3" x14ac:dyDescent="0.2">
      <c r="A1354" s="5" t="e">
        <f ca="1">'Other Pharma &amp; Health Products'!B356</f>
        <v>#VALUE!</v>
      </c>
      <c r="B1354" s="5" t="str">
        <f>IF('Other Pharma &amp; Health Products'!M356&lt;&gt;"",'Other Pharma &amp; Health Products'!M356,"")</f>
        <v/>
      </c>
      <c r="C1354" s="5" t="str">
        <f>IF(B1354="","",IF(ISERROR(FIND(B1354,VLOOKUP(A1354,A$1199:C1355,3,FALSE))),CONCATENATE(B1354,"; ",IFERROR(VLOOKUP(A1354,A$1199:C1355,3,FALSE),"")),VLOOKUP(A1354,A$1199:C1355,3,FALSE)))</f>
        <v/>
      </c>
    </row>
    <row r="1355" spans="1:3" x14ac:dyDescent="0.2">
      <c r="A1355" s="5" t="e">
        <f ca="1">'Other Pharma &amp; Health Products'!B357</f>
        <v>#VALUE!</v>
      </c>
      <c r="B1355" s="5" t="str">
        <f>IF('Other Pharma &amp; Health Products'!M357&lt;&gt;"",'Other Pharma &amp; Health Products'!M357,"")</f>
        <v/>
      </c>
      <c r="C1355" s="5" t="str">
        <f>IF(B1355="","",IF(ISERROR(FIND(B1355,VLOOKUP(A1355,A$1199:C1356,3,FALSE))),CONCATENATE(B1355,"; ",IFERROR(VLOOKUP(A1355,A$1199:C1356,3,FALSE),"")),VLOOKUP(A1355,A$1199:C1356,3,FALSE)))</f>
        <v/>
      </c>
    </row>
    <row r="1356" spans="1:3" x14ac:dyDescent="0.2">
      <c r="A1356" s="5" t="e">
        <f ca="1">'Other Pharma &amp; Health Products'!B358</f>
        <v>#VALUE!</v>
      </c>
      <c r="B1356" s="5" t="str">
        <f>IF('Other Pharma &amp; Health Products'!M358&lt;&gt;"",'Other Pharma &amp; Health Products'!M358,"")</f>
        <v/>
      </c>
      <c r="C1356" s="5" t="str">
        <f>IF(B1356="","",IF(ISERROR(FIND(B1356,VLOOKUP(A1356,A$1199:C1357,3,FALSE))),CONCATENATE(B1356,"; ",IFERROR(VLOOKUP(A1356,A$1199:C1357,3,FALSE),"")),VLOOKUP(A1356,A$1199:C1357,3,FALSE)))</f>
        <v/>
      </c>
    </row>
    <row r="1357" spans="1:3" x14ac:dyDescent="0.2">
      <c r="A1357" s="5" t="e">
        <f ca="1">'Other Pharma &amp; Health Products'!B359</f>
        <v>#VALUE!</v>
      </c>
      <c r="B1357" s="5" t="str">
        <f>IF('Other Pharma &amp; Health Products'!M359&lt;&gt;"",'Other Pharma &amp; Health Products'!M359,"")</f>
        <v/>
      </c>
      <c r="C1357" s="5" t="str">
        <f>IF(B1357="","",IF(ISERROR(FIND(B1357,VLOOKUP(A1357,A$1199:C1358,3,FALSE))),CONCATENATE(B1357,"; ",IFERROR(VLOOKUP(A1357,A$1199:C1358,3,FALSE),"")),VLOOKUP(A1357,A$1199:C1358,3,FALSE)))</f>
        <v/>
      </c>
    </row>
    <row r="1358" spans="1:3" x14ac:dyDescent="0.2">
      <c r="A1358" s="5" t="e">
        <f ca="1">'Other Pharma &amp; Health Products'!B360</f>
        <v>#VALUE!</v>
      </c>
      <c r="B1358" s="5" t="str">
        <f>IF('Other Pharma &amp; Health Products'!M360&lt;&gt;"",'Other Pharma &amp; Health Products'!M360,"")</f>
        <v/>
      </c>
      <c r="C1358" s="5" t="str">
        <f>IF(B1358="","",IF(ISERROR(FIND(B1358,VLOOKUP(A1358,A$1199:C1359,3,FALSE))),CONCATENATE(B1358,"; ",IFERROR(VLOOKUP(A1358,A$1199:C1359,3,FALSE),"")),VLOOKUP(A1358,A$1199:C1359,3,FALSE)))</f>
        <v/>
      </c>
    </row>
    <row r="1359" spans="1:3" x14ac:dyDescent="0.2">
      <c r="A1359" s="5" t="e">
        <f ca="1">'Other Pharma &amp; Health Products'!B361</f>
        <v>#VALUE!</v>
      </c>
      <c r="B1359" s="5" t="str">
        <f>IF('Other Pharma &amp; Health Products'!M361&lt;&gt;"",'Other Pharma &amp; Health Products'!M361,"")</f>
        <v/>
      </c>
      <c r="C1359" s="5" t="str">
        <f>IF(B1359="","",IF(ISERROR(FIND(B1359,VLOOKUP(A1359,A$1199:C1360,3,FALSE))),CONCATENATE(B1359,"; ",IFERROR(VLOOKUP(A1359,A$1199:C1360,3,FALSE),"")),VLOOKUP(A1359,A$1199:C1360,3,FALSE)))</f>
        <v/>
      </c>
    </row>
    <row r="1360" spans="1:3" x14ac:dyDescent="0.2">
      <c r="A1360" s="5" t="e">
        <f ca="1">'Other Pharma &amp; Health Products'!B362</f>
        <v>#VALUE!</v>
      </c>
      <c r="B1360" s="5" t="str">
        <f>IF('Other Pharma &amp; Health Products'!M362&lt;&gt;"",'Other Pharma &amp; Health Products'!M362,"")</f>
        <v/>
      </c>
      <c r="C1360" s="5" t="str">
        <f>IF(B1360="","",IF(ISERROR(FIND(B1360,VLOOKUP(A1360,A$1199:C1361,3,FALSE))),CONCATENATE(B1360,"; ",IFERROR(VLOOKUP(A1360,A$1199:C1361,3,FALSE),"")),VLOOKUP(A1360,A$1199:C1361,3,FALSE)))</f>
        <v/>
      </c>
    </row>
    <row r="1361" spans="1:3" x14ac:dyDescent="0.2">
      <c r="A1361" s="5" t="e">
        <f ca="1">'Other Pharma &amp; Health Products'!B363</f>
        <v>#VALUE!</v>
      </c>
      <c r="B1361" s="5" t="str">
        <f>IF('Other Pharma &amp; Health Products'!M363&lt;&gt;"",'Other Pharma &amp; Health Products'!M363,"")</f>
        <v/>
      </c>
      <c r="C1361" s="5" t="str">
        <f>IF(B1361="","",IF(ISERROR(FIND(B1361,VLOOKUP(A1361,A$1199:C1362,3,FALSE))),CONCATENATE(B1361,"; ",IFERROR(VLOOKUP(A1361,A$1199:C1362,3,FALSE),"")),VLOOKUP(A1361,A$1199:C1362,3,FALSE)))</f>
        <v/>
      </c>
    </row>
    <row r="1362" spans="1:3" x14ac:dyDescent="0.2">
      <c r="A1362" s="5" t="e">
        <f ca="1">'Other Pharma &amp; Health Products'!B364</f>
        <v>#VALUE!</v>
      </c>
      <c r="B1362" s="5" t="str">
        <f>IF('Other Pharma &amp; Health Products'!M364&lt;&gt;"",'Other Pharma &amp; Health Products'!M364,"")</f>
        <v/>
      </c>
      <c r="C1362" s="5" t="str">
        <f>IF(B1362="","",IF(ISERROR(FIND(B1362,VLOOKUP(A1362,A$1199:C1363,3,FALSE))),CONCATENATE(B1362,"; ",IFERROR(VLOOKUP(A1362,A$1199:C1363,3,FALSE),"")),VLOOKUP(A1362,A$1199:C1363,3,FALSE)))</f>
        <v/>
      </c>
    </row>
    <row r="1363" spans="1:3" x14ac:dyDescent="0.2">
      <c r="A1363" s="5" t="e">
        <f ca="1">'Other Pharma &amp; Health Products'!B365</f>
        <v>#VALUE!</v>
      </c>
      <c r="B1363" s="5" t="str">
        <f>IF('Other Pharma &amp; Health Products'!M365&lt;&gt;"",'Other Pharma &amp; Health Products'!M365,"")</f>
        <v/>
      </c>
      <c r="C1363" s="5" t="str">
        <f>IF(B1363="","",IF(ISERROR(FIND(B1363,VLOOKUP(A1363,A$1199:C1364,3,FALSE))),CONCATENATE(B1363,"; ",IFERROR(VLOOKUP(A1363,A$1199:C1364,3,FALSE),"")),VLOOKUP(A1363,A$1199:C1364,3,FALSE)))</f>
        <v/>
      </c>
    </row>
    <row r="1364" spans="1:3" x14ac:dyDescent="0.2">
      <c r="A1364" s="5" t="e">
        <f ca="1">'Other Pharma &amp; Health Products'!B366</f>
        <v>#VALUE!</v>
      </c>
      <c r="B1364" s="5" t="str">
        <f>IF('Other Pharma &amp; Health Products'!M366&lt;&gt;"",'Other Pharma &amp; Health Products'!M366,"")</f>
        <v/>
      </c>
      <c r="C1364" s="5" t="str">
        <f>IF(B1364="","",IF(ISERROR(FIND(B1364,VLOOKUP(A1364,A$1199:C1365,3,FALSE))),CONCATENATE(B1364,"; ",IFERROR(VLOOKUP(A1364,A$1199:C1365,3,FALSE),"")),VLOOKUP(A1364,A$1199:C1365,3,FALSE)))</f>
        <v/>
      </c>
    </row>
    <row r="1365" spans="1:3" x14ac:dyDescent="0.2">
      <c r="A1365" s="5" t="e">
        <f ca="1">'Other Pharma &amp; Health Products'!B367</f>
        <v>#VALUE!</v>
      </c>
      <c r="B1365" s="5" t="str">
        <f>IF('Other Pharma &amp; Health Products'!M367&lt;&gt;"",'Other Pharma &amp; Health Products'!M367,"")</f>
        <v/>
      </c>
      <c r="C1365" s="5" t="str">
        <f>IF(B1365="","",IF(ISERROR(FIND(B1365,VLOOKUP(A1365,A$1199:C1366,3,FALSE))),CONCATENATE(B1365,"; ",IFERROR(VLOOKUP(A1365,A$1199:C1366,3,FALSE),"")),VLOOKUP(A1365,A$1199:C1366,3,FALSE)))</f>
        <v/>
      </c>
    </row>
    <row r="1366" spans="1:3" x14ac:dyDescent="0.2">
      <c r="A1366" s="5" t="e">
        <f ca="1">'Other Pharma &amp; Health Products'!B368</f>
        <v>#VALUE!</v>
      </c>
      <c r="B1366" s="5" t="str">
        <f>IF('Other Pharma &amp; Health Products'!M368&lt;&gt;"",'Other Pharma &amp; Health Products'!M368,"")</f>
        <v/>
      </c>
      <c r="C1366" s="5" t="str">
        <f>IF(B1366="","",IF(ISERROR(FIND(B1366,VLOOKUP(A1366,A$1199:C1367,3,FALSE))),CONCATENATE(B1366,"; ",IFERROR(VLOOKUP(A1366,A$1199:C1367,3,FALSE),"")),VLOOKUP(A1366,A$1199:C1367,3,FALSE)))</f>
        <v/>
      </c>
    </row>
    <row r="1367" spans="1:3" x14ac:dyDescent="0.2">
      <c r="A1367" s="5" t="e">
        <f ca="1">'Other Pharma &amp; Health Products'!B369</f>
        <v>#VALUE!</v>
      </c>
      <c r="B1367" s="5" t="str">
        <f>IF('Other Pharma &amp; Health Products'!M369&lt;&gt;"",'Other Pharma &amp; Health Products'!M369,"")</f>
        <v/>
      </c>
      <c r="C1367" s="5" t="str">
        <f>IF(B1367="","",IF(ISERROR(FIND(B1367,VLOOKUP(A1367,A$1199:C1368,3,FALSE))),CONCATENATE(B1367,"; ",IFERROR(VLOOKUP(A1367,A$1199:C1368,3,FALSE),"")),VLOOKUP(A1367,A$1199:C1368,3,FALSE)))</f>
        <v/>
      </c>
    </row>
    <row r="1368" spans="1:3" x14ac:dyDescent="0.2">
      <c r="A1368" s="5" t="e">
        <f ca="1">'Other Pharma &amp; Health Products'!B370</f>
        <v>#VALUE!</v>
      </c>
      <c r="B1368" s="5" t="str">
        <f>IF('Other Pharma &amp; Health Products'!M370&lt;&gt;"",'Other Pharma &amp; Health Products'!M370,"")</f>
        <v/>
      </c>
      <c r="C1368" s="5" t="str">
        <f>IF(B1368="","",IF(ISERROR(FIND(B1368,VLOOKUP(A1368,A$1199:C1369,3,FALSE))),CONCATENATE(B1368,"; ",IFERROR(VLOOKUP(A1368,A$1199:C1369,3,FALSE),"")),VLOOKUP(A1368,A$1199:C1369,3,FALSE)))</f>
        <v/>
      </c>
    </row>
    <row r="1369" spans="1:3" x14ac:dyDescent="0.2">
      <c r="A1369" s="5" t="e">
        <f ca="1">'Other Pharma &amp; Health Products'!B371</f>
        <v>#VALUE!</v>
      </c>
      <c r="B1369" s="5" t="str">
        <f>IF('Other Pharma &amp; Health Products'!M371&lt;&gt;"",'Other Pharma &amp; Health Products'!M371,"")</f>
        <v/>
      </c>
      <c r="C1369" s="5" t="str">
        <f>IF(B1369="","",IF(ISERROR(FIND(B1369,VLOOKUP(A1369,A$1199:C1370,3,FALSE))),CONCATENATE(B1369,"; ",IFERROR(VLOOKUP(A1369,A$1199:C1370,3,FALSE),"")),VLOOKUP(A1369,A$1199:C1370,3,FALSE)))</f>
        <v/>
      </c>
    </row>
    <row r="1370" spans="1:3" x14ac:dyDescent="0.2">
      <c r="A1370" s="5" t="e">
        <f ca="1">'Other Pharma &amp; Health Products'!B372</f>
        <v>#VALUE!</v>
      </c>
      <c r="B1370" s="5" t="str">
        <f>IF('Other Pharma &amp; Health Products'!M372&lt;&gt;"",'Other Pharma &amp; Health Products'!M372,"")</f>
        <v/>
      </c>
      <c r="C1370" s="5" t="str">
        <f>IF(B1370="","",IF(ISERROR(FIND(B1370,VLOOKUP(A1370,A$1199:C1371,3,FALSE))),CONCATENATE(B1370,"; ",IFERROR(VLOOKUP(A1370,A$1199:C1371,3,FALSE),"")),VLOOKUP(A1370,A$1199:C1371,3,FALSE)))</f>
        <v/>
      </c>
    </row>
    <row r="1371" spans="1:3" x14ac:dyDescent="0.2">
      <c r="A1371" s="5" t="e">
        <f ca="1">'Other Pharma &amp; Health Products'!B373</f>
        <v>#VALUE!</v>
      </c>
      <c r="B1371" s="5" t="str">
        <f>IF('Other Pharma &amp; Health Products'!M373&lt;&gt;"",'Other Pharma &amp; Health Products'!M373,"")</f>
        <v/>
      </c>
      <c r="C1371" s="5" t="str">
        <f>IF(B1371="","",IF(ISERROR(FIND(B1371,VLOOKUP(A1371,A$1199:C1372,3,FALSE))),CONCATENATE(B1371,"; ",IFERROR(VLOOKUP(A1371,A$1199:C1372,3,FALSE),"")),VLOOKUP(A1371,A$1199:C1372,3,FALSE)))</f>
        <v/>
      </c>
    </row>
    <row r="1372" spans="1:3" x14ac:dyDescent="0.2">
      <c r="A1372" s="5" t="e">
        <f ca="1">'Other Pharma &amp; Health Products'!B374</f>
        <v>#VALUE!</v>
      </c>
      <c r="B1372" s="5" t="str">
        <f>IF('Other Pharma &amp; Health Products'!M374&lt;&gt;"",'Other Pharma &amp; Health Products'!M374,"")</f>
        <v/>
      </c>
      <c r="C1372" s="5" t="str">
        <f>IF(B1372="","",IF(ISERROR(FIND(B1372,VLOOKUP(A1372,A$1199:C1373,3,FALSE))),CONCATENATE(B1372,"; ",IFERROR(VLOOKUP(A1372,A$1199:C1373,3,FALSE),"")),VLOOKUP(A1372,A$1199:C1373,3,FALSE)))</f>
        <v/>
      </c>
    </row>
    <row r="1373" spans="1:3" x14ac:dyDescent="0.2">
      <c r="A1373" s="5" t="e">
        <f ca="1">'Other Pharma &amp; Health Products'!B375</f>
        <v>#VALUE!</v>
      </c>
      <c r="B1373" s="5" t="str">
        <f>IF('Other Pharma &amp; Health Products'!M375&lt;&gt;"",'Other Pharma &amp; Health Products'!M375,"")</f>
        <v/>
      </c>
      <c r="C1373" s="5" t="str">
        <f>IF(B1373="","",IF(ISERROR(FIND(B1373,VLOOKUP(A1373,A$1199:C1374,3,FALSE))),CONCATENATE(B1373,"; ",IFERROR(VLOOKUP(A1373,A$1199:C1374,3,FALSE),"")),VLOOKUP(A1373,A$1199:C1374,3,FALSE)))</f>
        <v/>
      </c>
    </row>
    <row r="1374" spans="1:3" x14ac:dyDescent="0.2">
      <c r="A1374" s="5" t="e">
        <f ca="1">'Other Pharma &amp; Health Products'!B376</f>
        <v>#VALUE!</v>
      </c>
      <c r="B1374" s="5" t="str">
        <f>IF('Other Pharma &amp; Health Products'!M376&lt;&gt;"",'Other Pharma &amp; Health Products'!M376,"")</f>
        <v/>
      </c>
      <c r="C1374" s="5" t="str">
        <f>IF(B1374="","",IF(ISERROR(FIND(B1374,VLOOKUP(A1374,A$1199:C1375,3,FALSE))),CONCATENATE(B1374,"; ",IFERROR(VLOOKUP(A1374,A$1199:C1375,3,FALSE),"")),VLOOKUP(A1374,A$1199:C1375,3,FALSE)))</f>
        <v/>
      </c>
    </row>
    <row r="1375" spans="1:3" x14ac:dyDescent="0.2">
      <c r="A1375" s="5" t="e">
        <f ca="1">'Other Pharma &amp; Health Products'!B377</f>
        <v>#VALUE!</v>
      </c>
      <c r="B1375" s="5" t="str">
        <f>IF('Other Pharma &amp; Health Products'!M377&lt;&gt;"",'Other Pharma &amp; Health Products'!M377,"")</f>
        <v/>
      </c>
      <c r="C1375" s="5" t="str">
        <f>IF(B1375="","",IF(ISERROR(FIND(B1375,VLOOKUP(A1375,A$1199:C1376,3,FALSE))),CONCATENATE(B1375,"; ",IFERROR(VLOOKUP(A1375,A$1199:C1376,3,FALSE),"")),VLOOKUP(A1375,A$1199:C1376,3,FALSE)))</f>
        <v/>
      </c>
    </row>
    <row r="1376" spans="1:3" x14ac:dyDescent="0.2">
      <c r="A1376" s="5" t="e">
        <f ca="1">'Other Pharma &amp; Health Products'!B378</f>
        <v>#VALUE!</v>
      </c>
      <c r="B1376" s="5" t="str">
        <f>IF('Other Pharma &amp; Health Products'!M378&lt;&gt;"",'Other Pharma &amp; Health Products'!M378,"")</f>
        <v/>
      </c>
      <c r="C1376" s="5" t="str">
        <f>IF(B1376="","",IF(ISERROR(FIND(B1376,VLOOKUP(A1376,A$1199:C1377,3,FALSE))),CONCATENATE(B1376,"; ",IFERROR(VLOOKUP(A1376,A$1199:C1377,3,FALSE),"")),VLOOKUP(A1376,A$1199:C1377,3,FALSE)))</f>
        <v/>
      </c>
    </row>
    <row r="1377" spans="1:3" x14ac:dyDescent="0.2">
      <c r="A1377" s="5" t="e">
        <f ca="1">'Other Pharma &amp; Health Products'!B379</f>
        <v>#VALUE!</v>
      </c>
      <c r="B1377" s="5" t="str">
        <f>IF('Other Pharma &amp; Health Products'!M379&lt;&gt;"",'Other Pharma &amp; Health Products'!M379,"")</f>
        <v/>
      </c>
      <c r="C1377" s="5" t="str">
        <f>IF(B1377="","",IF(ISERROR(FIND(B1377,VLOOKUP(A1377,A$1199:C1378,3,FALSE))),CONCATENATE(B1377,"; ",IFERROR(VLOOKUP(A1377,A$1199:C1378,3,FALSE),"")),VLOOKUP(A1377,A$1199:C1378,3,FALSE)))</f>
        <v/>
      </c>
    </row>
    <row r="1378" spans="1:3" x14ac:dyDescent="0.2">
      <c r="A1378" s="5" t="e">
        <f ca="1">'Other Pharma &amp; Health Products'!B380</f>
        <v>#VALUE!</v>
      </c>
      <c r="B1378" s="5" t="str">
        <f>IF('Other Pharma &amp; Health Products'!M380&lt;&gt;"",'Other Pharma &amp; Health Products'!M380,"")</f>
        <v/>
      </c>
      <c r="C1378" s="5" t="str">
        <f>IF(B1378="","",IF(ISERROR(FIND(B1378,VLOOKUP(A1378,A$1199:C1379,3,FALSE))),CONCATENATE(B1378,"; ",IFERROR(VLOOKUP(A1378,A$1199:C1379,3,FALSE),"")),VLOOKUP(A1378,A$1199:C1379,3,FALSE)))</f>
        <v/>
      </c>
    </row>
    <row r="1379" spans="1:3" x14ac:dyDescent="0.2">
      <c r="A1379" s="5" t="e">
        <f ca="1">'Other Pharma &amp; Health Products'!B381</f>
        <v>#VALUE!</v>
      </c>
      <c r="B1379" s="5" t="str">
        <f>IF('Other Pharma &amp; Health Products'!M381&lt;&gt;"",'Other Pharma &amp; Health Products'!M381,"")</f>
        <v/>
      </c>
      <c r="C1379" s="5" t="str">
        <f>IF(B1379="","",IF(ISERROR(FIND(B1379,VLOOKUP(A1379,A$1199:C1380,3,FALSE))),CONCATENATE(B1379,"; ",IFERROR(VLOOKUP(A1379,A$1199:C1380,3,FALSE),"")),VLOOKUP(A1379,A$1199:C1380,3,FALSE)))</f>
        <v/>
      </c>
    </row>
    <row r="1380" spans="1:3" x14ac:dyDescent="0.2">
      <c r="A1380" s="5" t="e">
        <f ca="1">'Other Pharma &amp; Health Products'!B382</f>
        <v>#VALUE!</v>
      </c>
      <c r="B1380" s="5" t="str">
        <f>IF('Other Pharma &amp; Health Products'!M382&lt;&gt;"",'Other Pharma &amp; Health Products'!M382,"")</f>
        <v/>
      </c>
      <c r="C1380" s="5" t="str">
        <f>IF(B1380="","",IF(ISERROR(FIND(B1380,VLOOKUP(A1380,A$1199:C1381,3,FALSE))),CONCATENATE(B1380,"; ",IFERROR(VLOOKUP(A1380,A$1199:C1381,3,FALSE),"")),VLOOKUP(A1380,A$1199:C1381,3,FALSE)))</f>
        <v/>
      </c>
    </row>
    <row r="1381" spans="1:3" x14ac:dyDescent="0.2">
      <c r="A1381" s="5" t="e">
        <f ca="1">'Other Pharma &amp; Health Products'!B383</f>
        <v>#VALUE!</v>
      </c>
      <c r="B1381" s="5" t="str">
        <f>IF('Other Pharma &amp; Health Products'!M383&lt;&gt;"",'Other Pharma &amp; Health Products'!M383,"")</f>
        <v/>
      </c>
      <c r="C1381" s="5" t="str">
        <f>IF(B1381="","",IF(ISERROR(FIND(B1381,VLOOKUP(A1381,A$1199:C1382,3,FALSE))),CONCATENATE(B1381,"; ",IFERROR(VLOOKUP(A1381,A$1199:C1382,3,FALSE),"")),VLOOKUP(A1381,A$1199:C1382,3,FALSE)))</f>
        <v/>
      </c>
    </row>
    <row r="1382" spans="1:3" x14ac:dyDescent="0.2">
      <c r="A1382" s="5" t="e">
        <f ca="1">'Other Pharma &amp; Health Products'!B384</f>
        <v>#VALUE!</v>
      </c>
      <c r="B1382" s="5" t="str">
        <f>IF('Other Pharma &amp; Health Products'!M384&lt;&gt;"",'Other Pharma &amp; Health Products'!M384,"")</f>
        <v/>
      </c>
      <c r="C1382" s="5" t="str">
        <f>IF(B1382="","",IF(ISERROR(FIND(B1382,VLOOKUP(A1382,A$1199:C1383,3,FALSE))),CONCATENATE(B1382,"; ",IFERROR(VLOOKUP(A1382,A$1199:C1383,3,FALSE),"")),VLOOKUP(A1382,A$1199:C1383,3,FALSE)))</f>
        <v/>
      </c>
    </row>
    <row r="1383" spans="1:3" x14ac:dyDescent="0.2">
      <c r="A1383" s="5" t="e">
        <f ca="1">'Other Pharma &amp; Health Products'!B385</f>
        <v>#VALUE!</v>
      </c>
      <c r="B1383" s="5" t="str">
        <f>IF('Other Pharma &amp; Health Products'!M385&lt;&gt;"",'Other Pharma &amp; Health Products'!M385,"")</f>
        <v/>
      </c>
      <c r="C1383" s="5" t="str">
        <f>IF(B1383="","",IF(ISERROR(FIND(B1383,VLOOKUP(A1383,A$1199:C1384,3,FALSE))),CONCATENATE(B1383,"; ",IFERROR(VLOOKUP(A1383,A$1199:C1384,3,FALSE),"")),VLOOKUP(A1383,A$1199:C1384,3,FALSE)))</f>
        <v/>
      </c>
    </row>
    <row r="1384" spans="1:3" x14ac:dyDescent="0.2">
      <c r="A1384" s="5" t="e">
        <f ca="1">'Other Pharma &amp; Health Products'!B386</f>
        <v>#VALUE!</v>
      </c>
      <c r="B1384" s="5" t="str">
        <f>IF('Other Pharma &amp; Health Products'!M386&lt;&gt;"",'Other Pharma &amp; Health Products'!M386,"")</f>
        <v/>
      </c>
      <c r="C1384" s="5" t="str">
        <f>IF(B1384="","",IF(ISERROR(FIND(B1384,VLOOKUP(A1384,A$1199:C1385,3,FALSE))),CONCATENATE(B1384,"; ",IFERROR(VLOOKUP(A1384,A$1199:C1385,3,FALSE),"")),VLOOKUP(A1384,A$1199:C1385,3,FALSE)))</f>
        <v/>
      </c>
    </row>
    <row r="1385" spans="1:3" x14ac:dyDescent="0.2">
      <c r="A1385" s="5" t="e">
        <f ca="1">'Other Pharma &amp; Health Products'!B387</f>
        <v>#VALUE!</v>
      </c>
      <c r="B1385" s="5" t="str">
        <f>IF('Other Pharma &amp; Health Products'!M387&lt;&gt;"",'Other Pharma &amp; Health Products'!M387,"")</f>
        <v/>
      </c>
      <c r="C1385" s="5" t="str">
        <f>IF(B1385="","",IF(ISERROR(FIND(B1385,VLOOKUP(A1385,A$1199:C1386,3,FALSE))),CONCATENATE(B1385,"; ",IFERROR(VLOOKUP(A1385,A$1199:C1386,3,FALSE),"")),VLOOKUP(A1385,A$1199:C1386,3,FALSE)))</f>
        <v/>
      </c>
    </row>
    <row r="1386" spans="1:3" x14ac:dyDescent="0.2">
      <c r="A1386" s="5" t="e">
        <f ca="1">'Other Pharma &amp; Health Products'!B388</f>
        <v>#VALUE!</v>
      </c>
      <c r="B1386" s="5" t="str">
        <f>IF('Other Pharma &amp; Health Products'!M388&lt;&gt;"",'Other Pharma &amp; Health Products'!M388,"")</f>
        <v/>
      </c>
      <c r="C1386" s="5" t="str">
        <f>IF(B1386="","",IF(ISERROR(FIND(B1386,VLOOKUP(A1386,A$1199:C1387,3,FALSE))),CONCATENATE(B1386,"; ",IFERROR(VLOOKUP(A1386,A$1199:C1387,3,FALSE),"")),VLOOKUP(A1386,A$1199:C1387,3,FALSE)))</f>
        <v/>
      </c>
    </row>
    <row r="1387" spans="1:3" x14ac:dyDescent="0.2">
      <c r="A1387" s="5" t="e">
        <f ca="1">'Other Pharma &amp; Health Products'!B389</f>
        <v>#VALUE!</v>
      </c>
      <c r="B1387" s="5" t="str">
        <f>IF('Other Pharma &amp; Health Products'!M389&lt;&gt;"",'Other Pharma &amp; Health Products'!M389,"")</f>
        <v/>
      </c>
      <c r="C1387" s="5" t="str">
        <f>IF(B1387="","",IF(ISERROR(FIND(B1387,VLOOKUP(A1387,A$1199:C1388,3,FALSE))),CONCATENATE(B1387,"; ",IFERROR(VLOOKUP(A1387,A$1199:C1388,3,FALSE),"")),VLOOKUP(A1387,A$1199:C1388,3,FALSE)))</f>
        <v/>
      </c>
    </row>
    <row r="1388" spans="1:3" x14ac:dyDescent="0.2">
      <c r="A1388" s="5" t="e">
        <f ca="1">'Other Pharma &amp; Health Products'!B390</f>
        <v>#VALUE!</v>
      </c>
      <c r="B1388" s="5" t="str">
        <f>IF('Other Pharma &amp; Health Products'!M390&lt;&gt;"",'Other Pharma &amp; Health Products'!M390,"")</f>
        <v/>
      </c>
      <c r="C1388" s="5" t="str">
        <f>IF(B1388="","",IF(ISERROR(FIND(B1388,VLOOKUP(A1388,A$1199:C1389,3,FALSE))),CONCATENATE(B1388,"; ",IFERROR(VLOOKUP(A1388,A$1199:C1389,3,FALSE),"")),VLOOKUP(A1388,A$1199:C1389,3,FALSE)))</f>
        <v/>
      </c>
    </row>
    <row r="1389" spans="1:3" x14ac:dyDescent="0.2">
      <c r="A1389" s="5" t="e">
        <f ca="1">'Other Pharma &amp; Health Products'!B391</f>
        <v>#VALUE!</v>
      </c>
      <c r="B1389" s="5" t="str">
        <f>IF('Other Pharma &amp; Health Products'!M391&lt;&gt;"",'Other Pharma &amp; Health Products'!M391,"")</f>
        <v/>
      </c>
      <c r="C1389" s="5" t="str">
        <f>IF(B1389="","",IF(ISERROR(FIND(B1389,VLOOKUP(A1389,A$1199:C1390,3,FALSE))),CONCATENATE(B1389,"; ",IFERROR(VLOOKUP(A1389,A$1199:C1390,3,FALSE),"")),VLOOKUP(A1389,A$1199:C1390,3,FALSE)))</f>
        <v/>
      </c>
    </row>
    <row r="1390" spans="1:3" x14ac:dyDescent="0.2">
      <c r="A1390" s="5" t="e">
        <f ca="1">'Other Pharma &amp; Health Products'!B392</f>
        <v>#VALUE!</v>
      </c>
      <c r="B1390" s="5" t="str">
        <f>IF('Other Pharma &amp; Health Products'!M392&lt;&gt;"",'Other Pharma &amp; Health Products'!M392,"")</f>
        <v/>
      </c>
      <c r="C1390" s="5" t="str">
        <f>IF(B1390="","",IF(ISERROR(FIND(B1390,VLOOKUP(A1390,A$1199:C1391,3,FALSE))),CONCATENATE(B1390,"; ",IFERROR(VLOOKUP(A1390,A$1199:C1391,3,FALSE),"")),VLOOKUP(A1390,A$1199:C1391,3,FALSE)))</f>
        <v/>
      </c>
    </row>
    <row r="1391" spans="1:3" x14ac:dyDescent="0.2">
      <c r="A1391" s="5" t="e">
        <f ca="1">'Other Pharma &amp; Health Products'!B393</f>
        <v>#VALUE!</v>
      </c>
      <c r="B1391" s="5" t="str">
        <f>IF('Other Pharma &amp; Health Products'!M393&lt;&gt;"",'Other Pharma &amp; Health Products'!M393,"")</f>
        <v/>
      </c>
      <c r="C1391" s="5" t="str">
        <f>IF(B1391="","",IF(ISERROR(FIND(B1391,VLOOKUP(A1391,A$1199:C1392,3,FALSE))),CONCATENATE(B1391,"; ",IFERROR(VLOOKUP(A1391,A$1199:C1392,3,FALSE),"")),VLOOKUP(A1391,A$1199:C1392,3,FALSE)))</f>
        <v/>
      </c>
    </row>
    <row r="1392" spans="1:3" x14ac:dyDescent="0.2">
      <c r="A1392" s="5" t="e">
        <f ca="1">'Other Pharma &amp; Health Products'!B394</f>
        <v>#VALUE!</v>
      </c>
      <c r="B1392" s="5" t="str">
        <f>IF('Other Pharma &amp; Health Products'!M394&lt;&gt;"",'Other Pharma &amp; Health Products'!M394,"")</f>
        <v/>
      </c>
      <c r="C1392" s="5" t="str">
        <f>IF(B1392="","",IF(ISERROR(FIND(B1392,VLOOKUP(A1392,A$1199:C1393,3,FALSE))),CONCATENATE(B1392,"; ",IFERROR(VLOOKUP(A1392,A$1199:C1393,3,FALSE),"")),VLOOKUP(A1392,A$1199:C1393,3,FALSE)))</f>
        <v/>
      </c>
    </row>
    <row r="1393" spans="1:3" x14ac:dyDescent="0.2">
      <c r="A1393" s="5" t="e">
        <f ca="1">'Other Pharma &amp; Health Products'!B395</f>
        <v>#VALUE!</v>
      </c>
      <c r="B1393" s="5" t="str">
        <f>IF('Other Pharma &amp; Health Products'!M395&lt;&gt;"",'Other Pharma &amp; Health Products'!M395,"")</f>
        <v/>
      </c>
      <c r="C1393" s="5" t="str">
        <f>IF(B1393="","",IF(ISERROR(FIND(B1393,VLOOKUP(A1393,A$1199:C1394,3,FALSE))),CONCATENATE(B1393,"; ",IFERROR(VLOOKUP(A1393,A$1199:C1394,3,FALSE),"")),VLOOKUP(A1393,A$1199:C1394,3,FALSE)))</f>
        <v/>
      </c>
    </row>
    <row r="1394" spans="1:3" x14ac:dyDescent="0.2">
      <c r="A1394" s="5" t="e">
        <f ca="1">'Other Pharma &amp; Health Products'!B396</f>
        <v>#VALUE!</v>
      </c>
      <c r="B1394" s="5" t="str">
        <f>IF('Other Pharma &amp; Health Products'!M396&lt;&gt;"",'Other Pharma &amp; Health Products'!M396,"")</f>
        <v/>
      </c>
      <c r="C1394" s="5" t="str">
        <f>IF(B1394="","",IF(ISERROR(FIND(B1394,VLOOKUP(A1394,A$1199:C1395,3,FALSE))),CONCATENATE(B1394,"; ",IFERROR(VLOOKUP(A1394,A$1199:C1395,3,FALSE),"")),VLOOKUP(A1394,A$1199:C1395,3,FALSE)))</f>
        <v/>
      </c>
    </row>
    <row r="1395" spans="1:3" x14ac:dyDescent="0.2">
      <c r="A1395" s="5" t="e">
        <f ca="1">'Other Pharma &amp; Health Products'!B397</f>
        <v>#VALUE!</v>
      </c>
      <c r="B1395" s="5" t="str">
        <f>IF('Other Pharma &amp; Health Products'!M397&lt;&gt;"",'Other Pharma &amp; Health Products'!M397,"")</f>
        <v/>
      </c>
      <c r="C1395" s="5" t="str">
        <f>IF(B1395="","",IF(ISERROR(FIND(B1395,VLOOKUP(A1395,A$1199:C1396,3,FALSE))),CONCATENATE(B1395,"; ",IFERROR(VLOOKUP(A1395,A$1199:C1396,3,FALSE),"")),VLOOKUP(A1395,A$1199:C1396,3,FALSE)))</f>
        <v/>
      </c>
    </row>
    <row r="1396" spans="1:3" x14ac:dyDescent="0.2">
      <c r="A1396" s="5" t="e">
        <f ca="1">'Other Pharma &amp; Health Products'!B398</f>
        <v>#VALUE!</v>
      </c>
      <c r="B1396" s="5" t="str">
        <f>IF('Other Pharma &amp; Health Products'!M398&lt;&gt;"",'Other Pharma &amp; Health Products'!M398,"")</f>
        <v/>
      </c>
      <c r="C1396" s="5" t="str">
        <f>IF(B1396="","",IF(ISERROR(FIND(B1396,VLOOKUP(A1396,A$1199:C1397,3,FALSE))),CONCATENATE(B1396,"; ",IFERROR(VLOOKUP(A1396,A$1199:C1397,3,FALSE),"")),VLOOKUP(A1396,A$1199:C1397,3,FALSE)))</f>
        <v/>
      </c>
    </row>
    <row r="1397" spans="1:3" x14ac:dyDescent="0.2">
      <c r="A1397" s="5" t="e">
        <f ca="1">'Other Pharma &amp; Health Products'!B399</f>
        <v>#VALUE!</v>
      </c>
      <c r="B1397" s="5" t="str">
        <f>IF('Other Pharma &amp; Health Products'!M399&lt;&gt;"",'Other Pharma &amp; Health Products'!M399,"")</f>
        <v/>
      </c>
      <c r="C1397" s="5" t="str">
        <f>IF(B1397="","",IF(ISERROR(FIND(B1397,VLOOKUP(A1397,A$1199:C1398,3,FALSE))),CONCATENATE(B1397,"; ",IFERROR(VLOOKUP(A1397,A$1199:C1398,3,FALSE),"")),VLOOKUP(A1397,A$1199:C1398,3,FALSE)))</f>
        <v/>
      </c>
    </row>
    <row r="1398" spans="1:3" x14ac:dyDescent="0.2">
      <c r="A1398" s="5" t="e">
        <f ca="1">'Other Pharma &amp; Health Products'!B400</f>
        <v>#VALUE!</v>
      </c>
      <c r="B1398" s="5" t="str">
        <f>IF('Other Pharma &amp; Health Products'!M400&lt;&gt;"",'Other Pharma &amp; Health Products'!M400,"")</f>
        <v/>
      </c>
      <c r="C1398" s="5" t="str">
        <f>IF(B1398="","",IF(ISERROR(FIND(B1398,VLOOKUP(A1398,A$1199:C1399,3,FALSE))),CONCATENATE(B1398,"; ",IFERROR(VLOOKUP(A1398,A$1199:C1399,3,FALSE),"")),VLOOKUP(A1398,A$1199:C1399,3,FALSE)))</f>
        <v/>
      </c>
    </row>
    <row r="1399" spans="1:3" x14ac:dyDescent="0.2">
      <c r="A1399" s="5" t="e">
        <f ca="1">'Other Pharma &amp; Health Products'!B401</f>
        <v>#VALUE!</v>
      </c>
      <c r="B1399" s="5" t="str">
        <f>IF('Other Pharma &amp; Health Products'!M401&lt;&gt;"",'Other Pharma &amp; Health Products'!M401,"")</f>
        <v/>
      </c>
      <c r="C1399" s="5" t="str">
        <f>IF(B1399="","",IF(ISERROR(FIND(B1399,VLOOKUP(A1399,A$1199:C1400,3,FALSE))),CONCATENATE(B1399,"; ",IFERROR(VLOOKUP(A1399,A$1199:C1400,3,FALSE),"")),VLOOKUP(A1399,A$1199:C1400,3,FALSE)))</f>
        <v/>
      </c>
    </row>
    <row r="1400" spans="1:3" x14ac:dyDescent="0.2">
      <c r="A1400" s="5" t="e">
        <f ca="1">'Other Pharma &amp; Health Products'!B402</f>
        <v>#VALUE!</v>
      </c>
      <c r="B1400" s="5" t="str">
        <f>IF('Other Pharma &amp; Health Products'!M402&lt;&gt;"",'Other Pharma &amp; Health Products'!M402,"")</f>
        <v/>
      </c>
      <c r="C1400" s="5" t="str">
        <f>IF(B1400="","",IF(ISERROR(FIND(B1400,VLOOKUP(A1400,A$1199:C1401,3,FALSE))),CONCATENATE(B1400,"; ",IFERROR(VLOOKUP(A1400,A$1199:C1401,3,FALSE),"")),VLOOKUP(A1400,A$1199:C1401,3,FALSE)))</f>
        <v/>
      </c>
    </row>
    <row r="1401" spans="1:3" x14ac:dyDescent="0.2">
      <c r="A1401" s="5" t="e">
        <f ca="1">'Other Pharma &amp; Health Products'!B403</f>
        <v>#VALUE!</v>
      </c>
      <c r="B1401" s="5" t="str">
        <f>IF('Other Pharma &amp; Health Products'!M403&lt;&gt;"",'Other Pharma &amp; Health Products'!M403,"")</f>
        <v/>
      </c>
      <c r="C1401" s="5" t="str">
        <f>IF(B1401="","",IF(ISERROR(FIND(B1401,VLOOKUP(A1401,A$1199:C1402,3,FALSE))),CONCATENATE(B1401,"; ",IFERROR(VLOOKUP(A1401,A$1199:C1402,3,FALSE),"")),VLOOKUP(A1401,A$1199:C1402,3,FALSE)))</f>
        <v/>
      </c>
    </row>
    <row r="1402" spans="1:3" x14ac:dyDescent="0.2">
      <c r="A1402" s="5" t="e">
        <f ca="1">'Other Pharma &amp; Health Products'!B404</f>
        <v>#VALUE!</v>
      </c>
      <c r="B1402" s="5" t="str">
        <f>IF('Other Pharma &amp; Health Products'!M404&lt;&gt;"",'Other Pharma &amp; Health Products'!M404,"")</f>
        <v/>
      </c>
      <c r="C1402" s="5" t="str">
        <f>IF(B1402="","",IF(ISERROR(FIND(B1402,VLOOKUP(A1402,A$1199:C1403,3,FALSE))),CONCATENATE(B1402,"; ",IFERROR(VLOOKUP(A1402,A$1199:C1403,3,FALSE),"")),VLOOKUP(A1402,A$1199:C1403,3,FALSE)))</f>
        <v/>
      </c>
    </row>
    <row r="1403" spans="1:3" x14ac:dyDescent="0.2">
      <c r="A1403" s="5" t="e">
        <f ca="1">'Other Pharma &amp; Health Products'!B405</f>
        <v>#VALUE!</v>
      </c>
      <c r="B1403" s="5" t="str">
        <f>IF('Other Pharma &amp; Health Products'!M405&lt;&gt;"",'Other Pharma &amp; Health Products'!M405,"")</f>
        <v/>
      </c>
      <c r="C1403" s="5" t="str">
        <f>IF(B1403="","",IF(ISERROR(FIND(B1403,VLOOKUP(A1403,A$1199:C1404,3,FALSE))),CONCATENATE(B1403,"; ",IFERROR(VLOOKUP(A1403,A$1199:C1404,3,FALSE),"")),VLOOKUP(A1403,A$1199:C1404,3,FALSE)))</f>
        <v/>
      </c>
    </row>
    <row r="1404" spans="1:3" x14ac:dyDescent="0.2">
      <c r="A1404" s="5" t="e">
        <f ca="1">'Other Pharma &amp; Health Products'!B406</f>
        <v>#VALUE!</v>
      </c>
      <c r="B1404" s="5" t="str">
        <f>IF('Other Pharma &amp; Health Products'!M406&lt;&gt;"",'Other Pharma &amp; Health Products'!M406,"")</f>
        <v/>
      </c>
      <c r="C1404" s="5" t="str">
        <f>IF(B1404="","",IF(ISERROR(FIND(B1404,VLOOKUP(A1404,A$1199:C1405,3,FALSE))),CONCATENATE(B1404,"; ",IFERROR(VLOOKUP(A1404,A$1199:C1405,3,FALSE),"")),VLOOKUP(A1404,A$1199:C1405,3,FALSE)))</f>
        <v/>
      </c>
    </row>
    <row r="1405" spans="1:3" x14ac:dyDescent="0.2">
      <c r="A1405" s="5" t="e">
        <f ca="1">'Other Pharma &amp; Health Products'!B407</f>
        <v>#VALUE!</v>
      </c>
      <c r="B1405" s="5" t="str">
        <f>IF('Other Pharma &amp; Health Products'!M407&lt;&gt;"",'Other Pharma &amp; Health Products'!M407,"")</f>
        <v/>
      </c>
      <c r="C1405" s="5" t="str">
        <f>IF(B1405="","",IF(ISERROR(FIND(B1405,VLOOKUP(A1405,A$1199:C1406,3,FALSE))),CONCATENATE(B1405,"; ",IFERROR(VLOOKUP(A1405,A$1199:C1406,3,FALSE),"")),VLOOKUP(A1405,A$1199:C1406,3,FALSE)))</f>
        <v/>
      </c>
    </row>
    <row r="1406" spans="1:3" x14ac:dyDescent="0.2">
      <c r="A1406" s="5" t="e">
        <f ca="1">'Other Pharma &amp; Health Products'!B408</f>
        <v>#VALUE!</v>
      </c>
      <c r="B1406" s="5" t="str">
        <f>IF('Other Pharma &amp; Health Products'!M408&lt;&gt;"",'Other Pharma &amp; Health Products'!M408,"")</f>
        <v/>
      </c>
      <c r="C1406" s="5" t="str">
        <f>IF(B1406="","",IF(ISERROR(FIND(B1406,VLOOKUP(A1406,A$1199:C1407,3,FALSE))),CONCATENATE(B1406,"; ",IFERROR(VLOOKUP(A1406,A$1199:C1407,3,FALSE),"")),VLOOKUP(A1406,A$1199:C1407,3,FALSE)))</f>
        <v/>
      </c>
    </row>
    <row r="1407" spans="1:3" x14ac:dyDescent="0.2">
      <c r="A1407" s="5" t="e">
        <f ca="1">'Other Pharma &amp; Health Products'!B409</f>
        <v>#VALUE!</v>
      </c>
      <c r="B1407" s="5" t="str">
        <f>IF('Other Pharma &amp; Health Products'!M409&lt;&gt;"",'Other Pharma &amp; Health Products'!M409,"")</f>
        <v/>
      </c>
      <c r="C1407" s="5" t="str">
        <f>IF(B1407="","",IF(ISERROR(FIND(B1407,VLOOKUP(A1407,A$1199:C1408,3,FALSE))),CONCATENATE(B1407,"; ",IFERROR(VLOOKUP(A1407,A$1199:C1408,3,FALSE),"")),VLOOKUP(A1407,A$1199:C1408,3,FALSE)))</f>
        <v/>
      </c>
    </row>
    <row r="1408" spans="1:3" x14ac:dyDescent="0.2">
      <c r="A1408" s="5" t="e">
        <f ca="1">'Other Pharma &amp; Health Products'!B410</f>
        <v>#VALUE!</v>
      </c>
      <c r="B1408" s="5" t="str">
        <f>IF('Other Pharma &amp; Health Products'!M410&lt;&gt;"",'Other Pharma &amp; Health Products'!M410,"")</f>
        <v/>
      </c>
      <c r="C1408" s="5" t="str">
        <f>IF(B1408="","",IF(ISERROR(FIND(B1408,VLOOKUP(A1408,A$1199:C1409,3,FALSE))),CONCATENATE(B1408,"; ",IFERROR(VLOOKUP(A1408,A$1199:C1409,3,FALSE),"")),VLOOKUP(A1408,A$1199:C1409,3,FALSE)))</f>
        <v/>
      </c>
    </row>
    <row r="1409" spans="1:3" x14ac:dyDescent="0.2">
      <c r="A1409" s="5" t="e">
        <f ca="1">'Other Pharma &amp; Health Products'!B411</f>
        <v>#VALUE!</v>
      </c>
      <c r="B1409" s="5" t="str">
        <f>IF('Other Pharma &amp; Health Products'!M411&lt;&gt;"",'Other Pharma &amp; Health Products'!M411,"")</f>
        <v/>
      </c>
      <c r="C1409" s="5" t="str">
        <f>IF(B1409="","",IF(ISERROR(FIND(B1409,VLOOKUP(A1409,A$1199:C1410,3,FALSE))),CONCATENATE(B1409,"; ",IFERROR(VLOOKUP(A1409,A$1199:C1410,3,FALSE),"")),VLOOKUP(A1409,A$1199:C1410,3,FALSE)))</f>
        <v/>
      </c>
    </row>
    <row r="1410" spans="1:3" x14ac:dyDescent="0.2">
      <c r="A1410" s="5" t="e">
        <f ca="1">'Other Pharma &amp; Health Products'!B412</f>
        <v>#VALUE!</v>
      </c>
      <c r="B1410" s="5" t="str">
        <f>IF('Other Pharma &amp; Health Products'!M412&lt;&gt;"",'Other Pharma &amp; Health Products'!M412,"")</f>
        <v/>
      </c>
      <c r="C1410" s="5" t="str">
        <f>IF(B1410="","",IF(ISERROR(FIND(B1410,VLOOKUP(A1410,A$1199:C1411,3,FALSE))),CONCATENATE(B1410,"; ",IFERROR(VLOOKUP(A1410,A$1199:C1411,3,FALSE),"")),VLOOKUP(A1410,A$1199:C1411,3,FALSE)))</f>
        <v/>
      </c>
    </row>
    <row r="1411" spans="1:3" x14ac:dyDescent="0.2">
      <c r="A1411" s="5" t="e">
        <f ca="1">'Other Pharma &amp; Health Products'!B413</f>
        <v>#VALUE!</v>
      </c>
      <c r="B1411" s="5" t="str">
        <f>IF('Other Pharma &amp; Health Products'!M413&lt;&gt;"",'Other Pharma &amp; Health Products'!M413,"")</f>
        <v/>
      </c>
      <c r="C1411" s="5" t="str">
        <f>IF(B1411="","",IF(ISERROR(FIND(B1411,VLOOKUP(A1411,A$1199:C1412,3,FALSE))),CONCATENATE(B1411,"; ",IFERROR(VLOOKUP(A1411,A$1199:C1412,3,FALSE),"")),VLOOKUP(A1411,A$1199:C1412,3,FALSE)))</f>
        <v/>
      </c>
    </row>
    <row r="1412" spans="1:3" x14ac:dyDescent="0.2">
      <c r="A1412" s="5" t="e">
        <f ca="1">'Other Pharma &amp; Health Products'!B414</f>
        <v>#VALUE!</v>
      </c>
      <c r="B1412" s="5" t="str">
        <f>IF('Other Pharma &amp; Health Products'!M414&lt;&gt;"",'Other Pharma &amp; Health Products'!M414,"")</f>
        <v/>
      </c>
      <c r="C1412" s="5" t="str">
        <f>IF(B1412="","",IF(ISERROR(FIND(B1412,VLOOKUP(A1412,A$1199:C1413,3,FALSE))),CONCATENATE(B1412,"; ",IFERROR(VLOOKUP(A1412,A$1199:C1413,3,FALSE),"")),VLOOKUP(A1412,A$1199:C1413,3,FALSE)))</f>
        <v/>
      </c>
    </row>
    <row r="1413" spans="1:3" x14ac:dyDescent="0.2">
      <c r="A1413" s="5" t="e">
        <f ca="1">'Other Pharma &amp; Health Products'!B415</f>
        <v>#VALUE!</v>
      </c>
      <c r="B1413" s="5" t="str">
        <f>IF('Other Pharma &amp; Health Products'!M415&lt;&gt;"",'Other Pharma &amp; Health Products'!M415,"")</f>
        <v/>
      </c>
      <c r="C1413" s="5" t="str">
        <f>IF(B1413="","",IF(ISERROR(FIND(B1413,VLOOKUP(A1413,A$1199:C1414,3,FALSE))),CONCATENATE(B1413,"; ",IFERROR(VLOOKUP(A1413,A$1199:C1414,3,FALSE),"")),VLOOKUP(A1413,A$1199:C1414,3,FALSE)))</f>
        <v/>
      </c>
    </row>
    <row r="1414" spans="1:3" x14ac:dyDescent="0.2">
      <c r="A1414" s="5" t="e">
        <f ca="1">'Other Pharma &amp; Health Products'!B416</f>
        <v>#VALUE!</v>
      </c>
      <c r="B1414" s="5" t="str">
        <f>IF('Other Pharma &amp; Health Products'!M416&lt;&gt;"",'Other Pharma &amp; Health Products'!M416,"")</f>
        <v/>
      </c>
      <c r="C1414" s="5" t="str">
        <f>IF(B1414="","",IF(ISERROR(FIND(B1414,VLOOKUP(A1414,A$1199:C1415,3,FALSE))),CONCATENATE(B1414,"; ",IFERROR(VLOOKUP(A1414,A$1199:C1415,3,FALSE),"")),VLOOKUP(A1414,A$1199:C1415,3,FALSE)))</f>
        <v/>
      </c>
    </row>
    <row r="1415" spans="1:3" x14ac:dyDescent="0.2">
      <c r="A1415" s="5" t="e">
        <f ca="1">'Other Pharma &amp; Health Products'!B417</f>
        <v>#VALUE!</v>
      </c>
      <c r="B1415" s="5" t="str">
        <f>IF('Other Pharma &amp; Health Products'!M417&lt;&gt;"",'Other Pharma &amp; Health Products'!M417,"")</f>
        <v/>
      </c>
      <c r="C1415" s="5" t="str">
        <f>IF(B1415="","",IF(ISERROR(FIND(B1415,VLOOKUP(A1415,A$1199:C1416,3,FALSE))),CONCATENATE(B1415,"; ",IFERROR(VLOOKUP(A1415,A$1199:C1416,3,FALSE),"")),VLOOKUP(A1415,A$1199:C1416,3,FALSE)))</f>
        <v/>
      </c>
    </row>
    <row r="1416" spans="1:3" x14ac:dyDescent="0.2">
      <c r="A1416" s="5" t="e">
        <f ca="1">'Other Pharma &amp; Health Products'!B418</f>
        <v>#VALUE!</v>
      </c>
      <c r="B1416" s="5" t="str">
        <f>IF('Other Pharma &amp; Health Products'!M418&lt;&gt;"",'Other Pharma &amp; Health Products'!M418,"")</f>
        <v/>
      </c>
      <c r="C1416" s="5" t="str">
        <f>IF(B1416="","",IF(ISERROR(FIND(B1416,VLOOKUP(A1416,A$1199:C1417,3,FALSE))),CONCATENATE(B1416,"; ",IFERROR(VLOOKUP(A1416,A$1199:C1417,3,FALSE),"")),VLOOKUP(A1416,A$1199:C1417,3,FALSE)))</f>
        <v/>
      </c>
    </row>
    <row r="1417" spans="1:3" x14ac:dyDescent="0.2">
      <c r="A1417" s="5" t="e">
        <f ca="1">'Other Pharma &amp; Health Products'!B419</f>
        <v>#VALUE!</v>
      </c>
      <c r="B1417" s="5" t="str">
        <f>IF('Other Pharma &amp; Health Products'!M419&lt;&gt;"",'Other Pharma &amp; Health Products'!M419,"")</f>
        <v/>
      </c>
      <c r="C1417" s="5" t="str">
        <f>IF(B1417="","",IF(ISERROR(FIND(B1417,VLOOKUP(A1417,A$1199:C1418,3,FALSE))),CONCATENATE(B1417,"; ",IFERROR(VLOOKUP(A1417,A$1199:C1418,3,FALSE),"")),VLOOKUP(A1417,A$1199:C1418,3,FALSE)))</f>
        <v/>
      </c>
    </row>
    <row r="1418" spans="1:3" x14ac:dyDescent="0.2">
      <c r="A1418" s="5" t="e">
        <f ca="1">'Other Pharma &amp; Health Products'!B420</f>
        <v>#VALUE!</v>
      </c>
      <c r="B1418" s="5" t="str">
        <f>IF('Other Pharma &amp; Health Products'!M420&lt;&gt;"",'Other Pharma &amp; Health Products'!M420,"")</f>
        <v/>
      </c>
      <c r="C1418" s="5" t="str">
        <f>IF(B1418="","",IF(ISERROR(FIND(B1418,VLOOKUP(A1418,A$1199:C1419,3,FALSE))),CONCATENATE(B1418,"; ",IFERROR(VLOOKUP(A1418,A$1199:C1419,3,FALSE),"")),VLOOKUP(A1418,A$1199:C1419,3,FALSE)))</f>
        <v/>
      </c>
    </row>
    <row r="1419" spans="1:3" x14ac:dyDescent="0.2">
      <c r="A1419" s="5" t="e">
        <f ca="1">'Other Pharma &amp; Health Products'!B421</f>
        <v>#VALUE!</v>
      </c>
      <c r="B1419" s="5" t="str">
        <f>IF('Other Pharma &amp; Health Products'!M421&lt;&gt;"",'Other Pharma &amp; Health Products'!M421,"")</f>
        <v/>
      </c>
      <c r="C1419" s="5" t="str">
        <f>IF(B1419="","",IF(ISERROR(FIND(B1419,VLOOKUP(A1419,A$1199:C1420,3,FALSE))),CONCATENATE(B1419,"; ",IFERROR(VLOOKUP(A1419,A$1199:C1420,3,FALSE),"")),VLOOKUP(A1419,A$1199:C1420,3,FALSE)))</f>
        <v/>
      </c>
    </row>
    <row r="1420" spans="1:3" x14ac:dyDescent="0.2">
      <c r="A1420" s="5" t="e">
        <f ca="1">'Other Pharma &amp; Health Products'!B422</f>
        <v>#VALUE!</v>
      </c>
      <c r="B1420" s="5" t="str">
        <f>IF('Other Pharma &amp; Health Products'!M422&lt;&gt;"",'Other Pharma &amp; Health Products'!M422,"")</f>
        <v/>
      </c>
      <c r="C1420" s="5" t="str">
        <f>IF(B1420="","",IF(ISERROR(FIND(B1420,VLOOKUP(A1420,A$1199:C1421,3,FALSE))),CONCATENATE(B1420,"; ",IFERROR(VLOOKUP(A1420,A$1199:C1421,3,FALSE),"")),VLOOKUP(A1420,A$1199:C1421,3,FALSE)))</f>
        <v/>
      </c>
    </row>
    <row r="1421" spans="1:3" x14ac:dyDescent="0.2">
      <c r="A1421" s="5" t="e">
        <f ca="1">'Other Pharma &amp; Health Products'!B423</f>
        <v>#VALUE!</v>
      </c>
      <c r="B1421" s="5" t="str">
        <f>IF('Other Pharma &amp; Health Products'!M423&lt;&gt;"",'Other Pharma &amp; Health Products'!M423,"")</f>
        <v/>
      </c>
      <c r="C1421" s="5" t="str">
        <f>IF(B1421="","",IF(ISERROR(FIND(B1421,VLOOKUP(A1421,A$1199:C1422,3,FALSE))),CONCATENATE(B1421,"; ",IFERROR(VLOOKUP(A1421,A$1199:C1422,3,FALSE),"")),VLOOKUP(A1421,A$1199:C1422,3,FALSE)))</f>
        <v/>
      </c>
    </row>
    <row r="1422" spans="1:3" x14ac:dyDescent="0.2">
      <c r="A1422" s="5" t="e">
        <f ca="1">'Other Pharma &amp; Health Products'!B424</f>
        <v>#VALUE!</v>
      </c>
      <c r="B1422" s="5" t="str">
        <f>IF('Other Pharma &amp; Health Products'!M424&lt;&gt;"",'Other Pharma &amp; Health Products'!M424,"")</f>
        <v/>
      </c>
      <c r="C1422" s="5" t="str">
        <f>IF(B1422="","",IF(ISERROR(FIND(B1422,VLOOKUP(A1422,A$1199:C1423,3,FALSE))),CONCATENATE(B1422,"; ",IFERROR(VLOOKUP(A1422,A$1199:C1423,3,FALSE),"")),VLOOKUP(A1422,A$1199:C1423,3,FALSE)))</f>
        <v/>
      </c>
    </row>
    <row r="1423" spans="1:3" x14ac:dyDescent="0.2">
      <c r="A1423" s="5" t="e">
        <f ca="1">'Other Pharma &amp; Health Products'!B425</f>
        <v>#VALUE!</v>
      </c>
      <c r="B1423" s="5" t="str">
        <f>IF('Other Pharma &amp; Health Products'!M425&lt;&gt;"",'Other Pharma &amp; Health Products'!M425,"")</f>
        <v/>
      </c>
      <c r="C1423" s="5" t="str">
        <f>IF(B1423="","",IF(ISERROR(FIND(B1423,VLOOKUP(A1423,A$1199:C1424,3,FALSE))),CONCATENATE(B1423,"; ",IFERROR(VLOOKUP(A1423,A$1199:C1424,3,FALSE),"")),VLOOKUP(A1423,A$1199:C1424,3,FALSE)))</f>
        <v/>
      </c>
    </row>
    <row r="1424" spans="1:3" x14ac:dyDescent="0.2">
      <c r="A1424" s="5" t="e">
        <f ca="1">'Other Pharma &amp; Health Products'!B426</f>
        <v>#VALUE!</v>
      </c>
      <c r="B1424" s="5" t="str">
        <f>IF('Other Pharma &amp; Health Products'!M426&lt;&gt;"",'Other Pharma &amp; Health Products'!M426,"")</f>
        <v/>
      </c>
      <c r="C1424" s="5" t="str">
        <f>IF(B1424="","",IF(ISERROR(FIND(B1424,VLOOKUP(A1424,A$1199:C1425,3,FALSE))),CONCATENATE(B1424,"; ",IFERROR(VLOOKUP(A1424,A$1199:C1425,3,FALSE),"")),VLOOKUP(A1424,A$1199:C1425,3,FALSE)))</f>
        <v/>
      </c>
    </row>
    <row r="1425" spans="1:3" x14ac:dyDescent="0.2">
      <c r="A1425" s="5" t="e">
        <f ca="1">'Other Pharma &amp; Health Products'!B427</f>
        <v>#VALUE!</v>
      </c>
      <c r="B1425" s="5" t="str">
        <f>IF('Other Pharma &amp; Health Products'!M427&lt;&gt;"",'Other Pharma &amp; Health Products'!M427,"")</f>
        <v/>
      </c>
      <c r="C1425" s="5" t="str">
        <f>IF(B1425="","",IF(ISERROR(FIND(B1425,VLOOKUP(A1425,A$1199:C1426,3,FALSE))),CONCATENATE(B1425,"; ",IFERROR(VLOOKUP(A1425,A$1199:C1426,3,FALSE),"")),VLOOKUP(A1425,A$1199:C1426,3,FALSE)))</f>
        <v/>
      </c>
    </row>
    <row r="1426" spans="1:3" x14ac:dyDescent="0.2">
      <c r="A1426" s="5" t="e">
        <f ca="1">'Other Pharma &amp; Health Products'!B428</f>
        <v>#VALUE!</v>
      </c>
      <c r="B1426" s="5" t="str">
        <f>IF('Other Pharma &amp; Health Products'!M428&lt;&gt;"",'Other Pharma &amp; Health Products'!M428,"")</f>
        <v/>
      </c>
      <c r="C1426" s="5" t="str">
        <f>IF(B1426="","",IF(ISERROR(FIND(B1426,VLOOKUP(A1426,A$1199:C1427,3,FALSE))),CONCATENATE(B1426,"; ",IFERROR(VLOOKUP(A1426,A$1199:C1427,3,FALSE),"")),VLOOKUP(A1426,A$1199:C1427,3,FALSE)))</f>
        <v/>
      </c>
    </row>
    <row r="1427" spans="1:3" x14ac:dyDescent="0.2">
      <c r="A1427" s="5" t="e">
        <f ca="1">'Other Pharma &amp; Health Products'!B429</f>
        <v>#VALUE!</v>
      </c>
      <c r="B1427" s="5" t="str">
        <f>IF('Other Pharma &amp; Health Products'!M429&lt;&gt;"",'Other Pharma &amp; Health Products'!M429,"")</f>
        <v/>
      </c>
      <c r="C1427" s="5" t="str">
        <f>IF(B1427="","",IF(ISERROR(FIND(B1427,VLOOKUP(A1427,A$1199:C1428,3,FALSE))),CONCATENATE(B1427,"; ",IFERROR(VLOOKUP(A1427,A$1199:C1428,3,FALSE),"")),VLOOKUP(A1427,A$1199:C1428,3,FALSE)))</f>
        <v/>
      </c>
    </row>
    <row r="1428" spans="1:3" x14ac:dyDescent="0.2">
      <c r="A1428" s="5" t="e">
        <f ca="1">'Other Pharma &amp; Health Products'!B430</f>
        <v>#VALUE!</v>
      </c>
      <c r="B1428" s="5" t="str">
        <f>IF('Other Pharma &amp; Health Products'!M430&lt;&gt;"",'Other Pharma &amp; Health Products'!M430,"")</f>
        <v/>
      </c>
      <c r="C1428" s="5" t="str">
        <f>IF(B1428="","",IF(ISERROR(FIND(B1428,VLOOKUP(A1428,A$1199:C1429,3,FALSE))),CONCATENATE(B1428,"; ",IFERROR(VLOOKUP(A1428,A$1199:C1429,3,FALSE),"")),VLOOKUP(A1428,A$1199:C1429,3,FALSE)))</f>
        <v/>
      </c>
    </row>
    <row r="1429" spans="1:3" x14ac:dyDescent="0.2">
      <c r="A1429" s="5" t="e">
        <f ca="1">'Other Pharma &amp; Health Products'!B431</f>
        <v>#VALUE!</v>
      </c>
      <c r="B1429" s="5" t="str">
        <f>IF('Other Pharma &amp; Health Products'!M431&lt;&gt;"",'Other Pharma &amp; Health Products'!M431,"")</f>
        <v/>
      </c>
      <c r="C1429" s="5" t="str">
        <f>IF(B1429="","",IF(ISERROR(FIND(B1429,VLOOKUP(A1429,A$1199:C1430,3,FALSE))),CONCATENATE(B1429,"; ",IFERROR(VLOOKUP(A1429,A$1199:C1430,3,FALSE),"")),VLOOKUP(A1429,A$1199:C1430,3,FALSE)))</f>
        <v/>
      </c>
    </row>
    <row r="1430" spans="1:3" x14ac:dyDescent="0.2">
      <c r="A1430" s="5" t="e">
        <f ca="1">'Other Pharma &amp; Health Products'!B432</f>
        <v>#VALUE!</v>
      </c>
      <c r="B1430" s="5" t="str">
        <f>IF('Other Pharma &amp; Health Products'!M432&lt;&gt;"",'Other Pharma &amp; Health Products'!M432,"")</f>
        <v/>
      </c>
      <c r="C1430" s="5" t="str">
        <f>IF(B1430="","",IF(ISERROR(FIND(B1430,VLOOKUP(A1430,A$1199:C1431,3,FALSE))),CONCATENATE(B1430,"; ",IFERROR(VLOOKUP(A1430,A$1199:C1431,3,FALSE),"")),VLOOKUP(A1430,A$1199:C1431,3,FALSE)))</f>
        <v/>
      </c>
    </row>
    <row r="1431" spans="1:3" x14ac:dyDescent="0.2">
      <c r="A1431" s="5" t="e">
        <f ca="1">'Other Pharma &amp; Health Products'!B433</f>
        <v>#VALUE!</v>
      </c>
      <c r="B1431" s="5" t="str">
        <f>IF('Other Pharma &amp; Health Products'!M433&lt;&gt;"",'Other Pharma &amp; Health Products'!M433,"")</f>
        <v/>
      </c>
      <c r="C1431" s="5" t="str">
        <f>IF(B1431="","",IF(ISERROR(FIND(B1431,VLOOKUP(A1431,A$1199:C1432,3,FALSE))),CONCATENATE(B1431,"; ",IFERROR(VLOOKUP(A1431,A$1199:C1432,3,FALSE),"")),VLOOKUP(A1431,A$1199:C1432,3,FALSE)))</f>
        <v/>
      </c>
    </row>
    <row r="1432" spans="1:3" x14ac:dyDescent="0.2">
      <c r="A1432" s="5" t="e">
        <f ca="1">'Other Pharma &amp; Health Products'!B434</f>
        <v>#VALUE!</v>
      </c>
      <c r="B1432" s="5" t="str">
        <f>IF('Other Pharma &amp; Health Products'!M434&lt;&gt;"",'Other Pharma &amp; Health Products'!M434,"")</f>
        <v/>
      </c>
      <c r="C1432" s="5" t="str">
        <f>IF(B1432="","",IF(ISERROR(FIND(B1432,VLOOKUP(A1432,A$1199:C1433,3,FALSE))),CONCATENATE(B1432,"; ",IFERROR(VLOOKUP(A1432,A$1199:C1433,3,FALSE),"")),VLOOKUP(A1432,A$1199:C1433,3,FALSE)))</f>
        <v/>
      </c>
    </row>
    <row r="1433" spans="1:3" x14ac:dyDescent="0.2">
      <c r="A1433" s="5" t="e">
        <f ca="1">'Other Pharma &amp; Health Products'!B435</f>
        <v>#VALUE!</v>
      </c>
      <c r="B1433" s="5" t="str">
        <f>IF('Other Pharma &amp; Health Products'!M435&lt;&gt;"",'Other Pharma &amp; Health Products'!M435,"")</f>
        <v/>
      </c>
      <c r="C1433" s="5" t="str">
        <f>IF(B1433="","",IF(ISERROR(FIND(B1433,VLOOKUP(A1433,A$1199:C1434,3,FALSE))),CONCATENATE(B1433,"; ",IFERROR(VLOOKUP(A1433,A$1199:C1434,3,FALSE),"")),VLOOKUP(A1433,A$1199:C1434,3,FALSE)))</f>
        <v/>
      </c>
    </row>
    <row r="1434" spans="1:3" x14ac:dyDescent="0.2">
      <c r="A1434" s="5" t="e">
        <f ca="1">'Other Pharma &amp; Health Products'!B436</f>
        <v>#VALUE!</v>
      </c>
      <c r="B1434" s="5" t="str">
        <f>IF('Other Pharma &amp; Health Products'!M436&lt;&gt;"",'Other Pharma &amp; Health Products'!M436,"")</f>
        <v/>
      </c>
      <c r="C1434" s="5" t="str">
        <f>IF(B1434="","",IF(ISERROR(FIND(B1434,VLOOKUP(A1434,A$1199:C1435,3,FALSE))),CONCATENATE(B1434,"; ",IFERROR(VLOOKUP(A1434,A$1199:C1435,3,FALSE),"")),VLOOKUP(A1434,A$1199:C1435,3,FALSE)))</f>
        <v/>
      </c>
    </row>
    <row r="1435" spans="1:3" x14ac:dyDescent="0.2">
      <c r="A1435" s="5" t="e">
        <f ca="1">'Other Pharma &amp; Health Products'!B437</f>
        <v>#VALUE!</v>
      </c>
      <c r="B1435" s="5" t="str">
        <f>IF('Other Pharma &amp; Health Products'!M437&lt;&gt;"",'Other Pharma &amp; Health Products'!M437,"")</f>
        <v/>
      </c>
      <c r="C1435" s="5" t="str">
        <f>IF(B1435="","",IF(ISERROR(FIND(B1435,VLOOKUP(A1435,A$1199:C1436,3,FALSE))),CONCATENATE(B1435,"; ",IFERROR(VLOOKUP(A1435,A$1199:C1436,3,FALSE),"")),VLOOKUP(A1435,A$1199:C1436,3,FALSE)))</f>
        <v/>
      </c>
    </row>
    <row r="1436" spans="1:3" x14ac:dyDescent="0.2">
      <c r="A1436" s="5" t="e">
        <f ca="1">'Other Pharma &amp; Health Products'!B438</f>
        <v>#VALUE!</v>
      </c>
      <c r="B1436" s="5" t="str">
        <f>IF('Other Pharma &amp; Health Products'!M438&lt;&gt;"",'Other Pharma &amp; Health Products'!M438,"")</f>
        <v/>
      </c>
      <c r="C1436" s="5" t="str">
        <f>IF(B1436="","",IF(ISERROR(FIND(B1436,VLOOKUP(A1436,A$1199:C1437,3,FALSE))),CONCATENATE(B1436,"; ",IFERROR(VLOOKUP(A1436,A$1199:C1437,3,FALSE),"")),VLOOKUP(A1436,A$1199:C1437,3,FALSE)))</f>
        <v/>
      </c>
    </row>
    <row r="1437" spans="1:3" x14ac:dyDescent="0.2">
      <c r="A1437" s="5" t="e">
        <f ca="1">'Other Pharma &amp; Health Products'!B439</f>
        <v>#VALUE!</v>
      </c>
      <c r="B1437" s="5" t="str">
        <f>IF('Other Pharma &amp; Health Products'!M439&lt;&gt;"",'Other Pharma &amp; Health Products'!M439,"")</f>
        <v/>
      </c>
      <c r="C1437" s="5" t="str">
        <f>IF(B1437="","",IF(ISERROR(FIND(B1437,VLOOKUP(A1437,A$1199:C1438,3,FALSE))),CONCATENATE(B1437,"; ",IFERROR(VLOOKUP(A1437,A$1199:C1438,3,FALSE),"")),VLOOKUP(A1437,A$1199:C1438,3,FALSE)))</f>
        <v/>
      </c>
    </row>
    <row r="1438" spans="1:3" x14ac:dyDescent="0.2">
      <c r="A1438" s="5" t="e">
        <f ca="1">'Other Pharma &amp; Health Products'!B440</f>
        <v>#VALUE!</v>
      </c>
      <c r="B1438" s="5" t="str">
        <f>IF('Other Pharma &amp; Health Products'!M440&lt;&gt;"",'Other Pharma &amp; Health Products'!M440,"")</f>
        <v/>
      </c>
      <c r="C1438" s="5" t="str">
        <f>IF(B1438="","",IF(ISERROR(FIND(B1438,VLOOKUP(A1438,A$1199:C1439,3,FALSE))),CONCATENATE(B1438,"; ",IFERROR(VLOOKUP(A1438,A$1199:C1439,3,FALSE),"")),VLOOKUP(A1438,A$1199:C1439,3,FALSE)))</f>
        <v/>
      </c>
    </row>
    <row r="1439" spans="1:3" x14ac:dyDescent="0.2">
      <c r="A1439" s="5" t="e">
        <f ca="1">'Other Pharma &amp; Health Products'!B441</f>
        <v>#VALUE!</v>
      </c>
      <c r="B1439" s="5" t="str">
        <f>IF('Other Pharma &amp; Health Products'!M441&lt;&gt;"",'Other Pharma &amp; Health Products'!M441,"")</f>
        <v/>
      </c>
      <c r="C1439" s="5" t="str">
        <f>IF(B1439="","",IF(ISERROR(FIND(B1439,VLOOKUP(A1439,A$1199:C1440,3,FALSE))),CONCATENATE(B1439,"; ",IFERROR(VLOOKUP(A1439,A$1199:C1440,3,FALSE),"")),VLOOKUP(A1439,A$1199:C1440,3,FALSE)))</f>
        <v/>
      </c>
    </row>
    <row r="1440" spans="1:3" x14ac:dyDescent="0.2">
      <c r="A1440" s="5" t="e">
        <f ca="1">'Other Pharma &amp; Health Products'!B442</f>
        <v>#VALUE!</v>
      </c>
      <c r="B1440" s="5" t="str">
        <f>IF('Other Pharma &amp; Health Products'!M442&lt;&gt;"",'Other Pharma &amp; Health Products'!M442,"")</f>
        <v/>
      </c>
      <c r="C1440" s="5" t="str">
        <f>IF(B1440="","",IF(ISERROR(FIND(B1440,VLOOKUP(A1440,A$1199:C1441,3,FALSE))),CONCATENATE(B1440,"; ",IFERROR(VLOOKUP(A1440,A$1199:C1441,3,FALSE),"")),VLOOKUP(A1440,A$1199:C1441,3,FALSE)))</f>
        <v/>
      </c>
    </row>
    <row r="1441" spans="1:3" x14ac:dyDescent="0.2">
      <c r="A1441" s="5" t="e">
        <f ca="1">'Other Pharma &amp; Health Products'!B443</f>
        <v>#VALUE!</v>
      </c>
      <c r="B1441" s="5" t="str">
        <f>IF('Other Pharma &amp; Health Products'!M443&lt;&gt;"",'Other Pharma &amp; Health Products'!M443,"")</f>
        <v/>
      </c>
      <c r="C1441" s="5" t="str">
        <f>IF(B1441="","",IF(ISERROR(FIND(B1441,VLOOKUP(A1441,A$1199:C1442,3,FALSE))),CONCATENATE(B1441,"; ",IFERROR(VLOOKUP(A1441,A$1199:C1442,3,FALSE),"")),VLOOKUP(A1441,A$1199:C1442,3,FALSE)))</f>
        <v/>
      </c>
    </row>
    <row r="1442" spans="1:3" x14ac:dyDescent="0.2">
      <c r="A1442" s="5" t="e">
        <f ca="1">'Other Pharma &amp; Health Products'!B444</f>
        <v>#VALUE!</v>
      </c>
      <c r="B1442" s="5" t="str">
        <f>IF('Other Pharma &amp; Health Products'!M444&lt;&gt;"",'Other Pharma &amp; Health Products'!M444,"")</f>
        <v/>
      </c>
      <c r="C1442" s="5" t="str">
        <f>IF(B1442="","",IF(ISERROR(FIND(B1442,VLOOKUP(A1442,A$1199:C1443,3,FALSE))),CONCATENATE(B1442,"; ",IFERROR(VLOOKUP(A1442,A$1199:C1443,3,FALSE),"")),VLOOKUP(A1442,A$1199:C1443,3,FALSE)))</f>
        <v/>
      </c>
    </row>
    <row r="1443" spans="1:3" x14ac:dyDescent="0.2">
      <c r="A1443" s="5" t="e">
        <f ca="1">'Other Pharma &amp; Health Products'!B445</f>
        <v>#VALUE!</v>
      </c>
      <c r="B1443" s="5" t="str">
        <f>IF('Other Pharma &amp; Health Products'!M445&lt;&gt;"",'Other Pharma &amp; Health Products'!M445,"")</f>
        <v/>
      </c>
      <c r="C1443" s="5" t="str">
        <f>IF(B1443="","",IF(ISERROR(FIND(B1443,VLOOKUP(A1443,A$1199:C1444,3,FALSE))),CONCATENATE(B1443,"; ",IFERROR(VLOOKUP(A1443,A$1199:C1444,3,FALSE),"")),VLOOKUP(A1443,A$1199:C1444,3,FALSE)))</f>
        <v/>
      </c>
    </row>
    <row r="1444" spans="1:3" x14ac:dyDescent="0.2">
      <c r="A1444" s="5" t="e">
        <f ca="1">'Other Pharma &amp; Health Products'!B446</f>
        <v>#VALUE!</v>
      </c>
      <c r="B1444" s="5" t="str">
        <f>IF('Other Pharma &amp; Health Products'!M446&lt;&gt;"",'Other Pharma &amp; Health Products'!M446,"")</f>
        <v/>
      </c>
      <c r="C1444" s="5" t="str">
        <f>IF(B1444="","",IF(ISERROR(FIND(B1444,VLOOKUP(A1444,A$1199:C1445,3,FALSE))),CONCATENATE(B1444,"; ",IFERROR(VLOOKUP(A1444,A$1199:C1445,3,FALSE),"")),VLOOKUP(A1444,A$1199:C1445,3,FALSE)))</f>
        <v/>
      </c>
    </row>
    <row r="1445" spans="1:3" x14ac:dyDescent="0.2">
      <c r="A1445" s="5" t="e">
        <f ca="1">'Other Pharma &amp; Health Products'!B447</f>
        <v>#VALUE!</v>
      </c>
      <c r="B1445" s="5" t="str">
        <f>IF('Other Pharma &amp; Health Products'!M447&lt;&gt;"",'Other Pharma &amp; Health Products'!M447,"")</f>
        <v/>
      </c>
      <c r="C1445" s="5" t="str">
        <f>IF(B1445="","",IF(ISERROR(FIND(B1445,VLOOKUP(A1445,A$1199:C1446,3,FALSE))),CONCATENATE(B1445,"; ",IFERROR(VLOOKUP(A1445,A$1199:C1446,3,FALSE),"")),VLOOKUP(A1445,A$1199:C1446,3,FALSE)))</f>
        <v/>
      </c>
    </row>
    <row r="1446" spans="1:3" x14ac:dyDescent="0.2">
      <c r="A1446" s="5" t="e">
        <f ca="1">'Other Pharma &amp; Health Products'!B448</f>
        <v>#VALUE!</v>
      </c>
      <c r="B1446" s="5" t="str">
        <f>IF('Other Pharma &amp; Health Products'!M448&lt;&gt;"",'Other Pharma &amp; Health Products'!M448,"")</f>
        <v/>
      </c>
      <c r="C1446" s="5" t="str">
        <f>IF(B1446="","",IF(ISERROR(FIND(B1446,VLOOKUP(A1446,A$1199:C1447,3,FALSE))),CONCATENATE(B1446,"; ",IFERROR(VLOOKUP(A1446,A$1199:C1447,3,FALSE),"")),VLOOKUP(A1446,A$1199:C1447,3,FALSE)))</f>
        <v/>
      </c>
    </row>
    <row r="1447" spans="1:3" x14ac:dyDescent="0.2">
      <c r="A1447" s="5" t="e">
        <f ca="1">'Other Pharma &amp; Health Products'!B449</f>
        <v>#VALUE!</v>
      </c>
      <c r="B1447" s="5" t="str">
        <f>IF('Other Pharma &amp; Health Products'!M449&lt;&gt;"",'Other Pharma &amp; Health Products'!M449,"")</f>
        <v/>
      </c>
      <c r="C1447" s="5" t="str">
        <f>IF(B1447="","",IF(ISERROR(FIND(B1447,VLOOKUP(A1447,A$1199:C1448,3,FALSE))),CONCATENATE(B1447,"; ",IFERROR(VLOOKUP(A1447,A$1199:C1448,3,FALSE),"")),VLOOKUP(A1447,A$1199:C1448,3,FALSE)))</f>
        <v/>
      </c>
    </row>
    <row r="1448" spans="1:3" x14ac:dyDescent="0.2">
      <c r="A1448" s="5" t="e">
        <f ca="1">'Other Pharma &amp; Health Products'!B450</f>
        <v>#VALUE!</v>
      </c>
      <c r="B1448" s="5" t="str">
        <f>IF('Other Pharma &amp; Health Products'!M450&lt;&gt;"",'Other Pharma &amp; Health Products'!M450,"")</f>
        <v/>
      </c>
      <c r="C1448" s="5" t="str">
        <f>IF(B1448="","",IF(ISERROR(FIND(B1448,VLOOKUP(A1448,A$1199:C1449,3,FALSE))),CONCATENATE(B1448,"; ",IFERROR(VLOOKUP(A1448,A$1199:C1449,3,FALSE),"")),VLOOKUP(A1448,A$1199:C1449,3,FALSE)))</f>
        <v/>
      </c>
    </row>
    <row r="1449" spans="1:3" x14ac:dyDescent="0.2">
      <c r="A1449" s="5" t="e">
        <f ca="1">'Other Pharma &amp; Health Products'!B451</f>
        <v>#VALUE!</v>
      </c>
      <c r="B1449" s="5" t="str">
        <f>IF('Other Pharma &amp; Health Products'!M451&lt;&gt;"",'Other Pharma &amp; Health Products'!M451,"")</f>
        <v/>
      </c>
      <c r="C1449" s="5" t="str">
        <f>IF(B1449="","",IF(ISERROR(FIND(B1449,VLOOKUP(A1449,A$1199:C1450,3,FALSE))),CONCATENATE(B1449,"; ",IFERROR(VLOOKUP(A1449,A$1199:C1450,3,FALSE),"")),VLOOKUP(A1449,A$1199:C1450,3,FALSE)))</f>
        <v/>
      </c>
    </row>
    <row r="1450" spans="1:3" x14ac:dyDescent="0.2">
      <c r="A1450" s="5" t="e">
        <f ca="1">'Other Pharma &amp; Health Products'!B452</f>
        <v>#VALUE!</v>
      </c>
      <c r="B1450" s="5" t="str">
        <f>IF('Other Pharma &amp; Health Products'!M452&lt;&gt;"",'Other Pharma &amp; Health Products'!M452,"")</f>
        <v/>
      </c>
      <c r="C1450" s="5" t="str">
        <f>IF(B1450="","",IF(ISERROR(FIND(B1450,VLOOKUP(A1450,A$1199:C1451,3,FALSE))),CONCATENATE(B1450,"; ",IFERROR(VLOOKUP(A1450,A$1199:C1451,3,FALSE),"")),VLOOKUP(A1450,A$1199:C1451,3,FALSE)))</f>
        <v/>
      </c>
    </row>
    <row r="1451" spans="1:3" x14ac:dyDescent="0.2">
      <c r="A1451" s="5" t="e">
        <f ca="1">'Other Pharma &amp; Health Products'!B453</f>
        <v>#VALUE!</v>
      </c>
      <c r="B1451" s="5" t="str">
        <f>IF('Other Pharma &amp; Health Products'!M453&lt;&gt;"",'Other Pharma &amp; Health Products'!M453,"")</f>
        <v/>
      </c>
      <c r="C1451" s="5" t="str">
        <f>IF(B1451="","",IF(ISERROR(FIND(B1451,VLOOKUP(A1451,A$1199:C1452,3,FALSE))),CONCATENATE(B1451,"; ",IFERROR(VLOOKUP(A1451,A$1199:C1452,3,FALSE),"")),VLOOKUP(A1451,A$1199:C1452,3,FALSE)))</f>
        <v/>
      </c>
    </row>
    <row r="1452" spans="1:3" x14ac:dyDescent="0.2">
      <c r="A1452" s="5" t="e">
        <f ca="1">'Other Pharma &amp; Health Products'!B454</f>
        <v>#VALUE!</v>
      </c>
      <c r="B1452" s="5" t="str">
        <f>IF('Other Pharma &amp; Health Products'!M454&lt;&gt;"",'Other Pharma &amp; Health Products'!M454,"")</f>
        <v/>
      </c>
      <c r="C1452" s="5" t="str">
        <f>IF(B1452="","",IF(ISERROR(FIND(B1452,VLOOKUP(A1452,A$1199:C1453,3,FALSE))),CONCATENATE(B1452,"; ",IFERROR(VLOOKUP(A1452,A$1199:C1453,3,FALSE),"")),VLOOKUP(A1452,A$1199:C1453,3,FALSE)))</f>
        <v/>
      </c>
    </row>
    <row r="1453" spans="1:3" x14ac:dyDescent="0.2">
      <c r="A1453" s="5" t="e">
        <f ca="1">'Other Pharma &amp; Health Products'!B455</f>
        <v>#VALUE!</v>
      </c>
      <c r="B1453" s="5" t="str">
        <f>IF('Other Pharma &amp; Health Products'!M455&lt;&gt;"",'Other Pharma &amp; Health Products'!M455,"")</f>
        <v/>
      </c>
      <c r="C1453" s="5" t="str">
        <f>IF(B1453="","",IF(ISERROR(FIND(B1453,VLOOKUP(A1453,A$1199:C1454,3,FALSE))),CONCATENATE(B1453,"; ",IFERROR(VLOOKUP(A1453,A$1199:C1454,3,FALSE),"")),VLOOKUP(A1453,A$1199:C1454,3,FALSE)))</f>
        <v/>
      </c>
    </row>
    <row r="1454" spans="1:3" x14ac:dyDescent="0.2">
      <c r="A1454" s="5" t="e">
        <f ca="1">'Other Pharma &amp; Health Products'!B456</f>
        <v>#VALUE!</v>
      </c>
      <c r="B1454" s="5" t="str">
        <f>IF('Other Pharma &amp; Health Products'!M456&lt;&gt;"",'Other Pharma &amp; Health Products'!M456,"")</f>
        <v/>
      </c>
      <c r="C1454" s="5" t="str">
        <f>IF(B1454="","",IF(ISERROR(FIND(B1454,VLOOKUP(A1454,A$1199:C1455,3,FALSE))),CONCATENATE(B1454,"; ",IFERROR(VLOOKUP(A1454,A$1199:C1455,3,FALSE),"")),VLOOKUP(A1454,A$1199:C1455,3,FALSE)))</f>
        <v/>
      </c>
    </row>
    <row r="1455" spans="1:3" x14ac:dyDescent="0.2">
      <c r="A1455" s="5" t="e">
        <f ca="1">'Other Pharma &amp; Health Products'!B457</f>
        <v>#VALUE!</v>
      </c>
      <c r="B1455" s="5" t="str">
        <f>IF('Other Pharma &amp; Health Products'!M457&lt;&gt;"",'Other Pharma &amp; Health Products'!M457,"")</f>
        <v/>
      </c>
      <c r="C1455" s="5" t="str">
        <f>IF(B1455="","",IF(ISERROR(FIND(B1455,VLOOKUP(A1455,A$1199:C1456,3,FALSE))),CONCATENATE(B1455,"; ",IFERROR(VLOOKUP(A1455,A$1199:C1456,3,FALSE),"")),VLOOKUP(A1455,A$1199:C1456,3,FALSE)))</f>
        <v/>
      </c>
    </row>
    <row r="1456" spans="1:3" x14ac:dyDescent="0.2">
      <c r="A1456" s="5" t="e">
        <f ca="1">'Other Pharma &amp; Health Products'!B458</f>
        <v>#VALUE!</v>
      </c>
      <c r="B1456" s="5" t="str">
        <f>IF('Other Pharma &amp; Health Products'!M458&lt;&gt;"",'Other Pharma &amp; Health Products'!M458,"")</f>
        <v/>
      </c>
      <c r="C1456" s="5" t="str">
        <f>IF(B1456="","",IF(ISERROR(FIND(B1456,VLOOKUP(A1456,A$1199:C1457,3,FALSE))),CONCATENATE(B1456,"; ",IFERROR(VLOOKUP(A1456,A$1199:C1457,3,FALSE),"")),VLOOKUP(A1456,A$1199:C1457,3,FALSE)))</f>
        <v/>
      </c>
    </row>
    <row r="1457" spans="1:3" x14ac:dyDescent="0.2">
      <c r="A1457" s="5" t="e">
        <f ca="1">'Other Pharma &amp; Health Products'!B459</f>
        <v>#VALUE!</v>
      </c>
      <c r="B1457" s="5" t="str">
        <f>IF('Other Pharma &amp; Health Products'!M459&lt;&gt;"",'Other Pharma &amp; Health Products'!M459,"")</f>
        <v/>
      </c>
      <c r="C1457" s="5" t="str">
        <f>IF(B1457="","",IF(ISERROR(FIND(B1457,VLOOKUP(A1457,A$1199:C1458,3,FALSE))),CONCATENATE(B1457,"; ",IFERROR(VLOOKUP(A1457,A$1199:C1458,3,FALSE),"")),VLOOKUP(A1457,A$1199:C1458,3,FALSE)))</f>
        <v/>
      </c>
    </row>
    <row r="1458" spans="1:3" x14ac:dyDescent="0.2">
      <c r="A1458" s="5" t="e">
        <f ca="1">'Other Pharma &amp; Health Products'!B460</f>
        <v>#VALUE!</v>
      </c>
      <c r="B1458" s="5" t="str">
        <f>IF('Other Pharma &amp; Health Products'!M460&lt;&gt;"",'Other Pharma &amp; Health Products'!M460,"")</f>
        <v/>
      </c>
      <c r="C1458" s="5" t="str">
        <f>IF(B1458="","",IF(ISERROR(FIND(B1458,VLOOKUP(A1458,A$1199:C1459,3,FALSE))),CONCATENATE(B1458,"; ",IFERROR(VLOOKUP(A1458,A$1199:C1459,3,FALSE),"")),VLOOKUP(A1458,A$1199:C1459,3,FALSE)))</f>
        <v/>
      </c>
    </row>
    <row r="1459" spans="1:3" x14ac:dyDescent="0.2">
      <c r="A1459" s="5" t="e">
        <f ca="1">'Other Pharma &amp; Health Products'!B461</f>
        <v>#VALUE!</v>
      </c>
      <c r="B1459" s="5" t="str">
        <f>IF('Other Pharma &amp; Health Products'!M461&lt;&gt;"",'Other Pharma &amp; Health Products'!M461,"")</f>
        <v/>
      </c>
      <c r="C1459" s="5" t="str">
        <f>IF(B1459="","",IF(ISERROR(FIND(B1459,VLOOKUP(A1459,A$1199:C1460,3,FALSE))),CONCATENATE(B1459,"; ",IFERROR(VLOOKUP(A1459,A$1199:C1460,3,FALSE),"")),VLOOKUP(A1459,A$1199:C1460,3,FALSE)))</f>
        <v/>
      </c>
    </row>
    <row r="1460" spans="1:3" x14ac:dyDescent="0.2">
      <c r="A1460" s="5" t="e">
        <f ca="1">'Other Pharma &amp; Health Products'!B462</f>
        <v>#VALUE!</v>
      </c>
      <c r="B1460" s="5" t="str">
        <f>IF('Other Pharma &amp; Health Products'!M462&lt;&gt;"",'Other Pharma &amp; Health Products'!M462,"")</f>
        <v/>
      </c>
      <c r="C1460" s="5" t="str">
        <f>IF(B1460="","",IF(ISERROR(FIND(B1460,VLOOKUP(A1460,A$1199:C1461,3,FALSE))),CONCATENATE(B1460,"; ",IFERROR(VLOOKUP(A1460,A$1199:C1461,3,FALSE),"")),VLOOKUP(A1460,A$1199:C1461,3,FALSE)))</f>
        <v/>
      </c>
    </row>
    <row r="1461" spans="1:3" x14ac:dyDescent="0.2">
      <c r="A1461" s="5" t="e">
        <f ca="1">'Other Pharma &amp; Health Products'!B463</f>
        <v>#VALUE!</v>
      </c>
      <c r="B1461" s="5" t="str">
        <f>IF('Other Pharma &amp; Health Products'!M463&lt;&gt;"",'Other Pharma &amp; Health Products'!M463,"")</f>
        <v/>
      </c>
      <c r="C1461" s="5" t="str">
        <f>IF(B1461="","",IF(ISERROR(FIND(B1461,VLOOKUP(A1461,A$1199:C1462,3,FALSE))),CONCATENATE(B1461,"; ",IFERROR(VLOOKUP(A1461,A$1199:C1462,3,FALSE),"")),VLOOKUP(A1461,A$1199:C1462,3,FALSE)))</f>
        <v/>
      </c>
    </row>
    <row r="1462" spans="1:3" x14ac:dyDescent="0.2">
      <c r="A1462" s="5" t="e">
        <f ca="1">'Other Pharma &amp; Health Products'!B464</f>
        <v>#VALUE!</v>
      </c>
      <c r="B1462" s="5" t="str">
        <f>IF('Other Pharma &amp; Health Products'!M464&lt;&gt;"",'Other Pharma &amp; Health Products'!M464,"")</f>
        <v/>
      </c>
      <c r="C1462" s="5" t="str">
        <f>IF(B1462="","",IF(ISERROR(FIND(B1462,VLOOKUP(A1462,A$1199:C1463,3,FALSE))),CONCATENATE(B1462,"; ",IFERROR(VLOOKUP(A1462,A$1199:C1463,3,FALSE),"")),VLOOKUP(A1462,A$1199:C1463,3,FALSE)))</f>
        <v/>
      </c>
    </row>
    <row r="1463" spans="1:3" x14ac:dyDescent="0.2">
      <c r="A1463" s="5" t="e">
        <f ca="1">'Other Pharma &amp; Health Products'!B465</f>
        <v>#VALUE!</v>
      </c>
      <c r="B1463" s="5" t="str">
        <f>IF('Other Pharma &amp; Health Products'!M465&lt;&gt;"",'Other Pharma &amp; Health Products'!M465,"")</f>
        <v/>
      </c>
      <c r="C1463" s="5" t="str">
        <f>IF(B1463="","",IF(ISERROR(FIND(B1463,VLOOKUP(A1463,A$1199:C1464,3,FALSE))),CONCATENATE(B1463,"; ",IFERROR(VLOOKUP(A1463,A$1199:C1464,3,FALSE),"")),VLOOKUP(A1463,A$1199:C1464,3,FALSE)))</f>
        <v/>
      </c>
    </row>
    <row r="1464" spans="1:3" x14ac:dyDescent="0.2">
      <c r="A1464" s="5" t="e">
        <f ca="1">'Other Pharma &amp; Health Products'!B466</f>
        <v>#VALUE!</v>
      </c>
      <c r="B1464" s="5" t="str">
        <f>IF('Other Pharma &amp; Health Products'!M466&lt;&gt;"",'Other Pharma &amp; Health Products'!M466,"")</f>
        <v/>
      </c>
      <c r="C1464" s="5" t="str">
        <f>IF(B1464="","",IF(ISERROR(FIND(B1464,VLOOKUP(A1464,A$1199:C1465,3,FALSE))),CONCATENATE(B1464,"; ",IFERROR(VLOOKUP(A1464,A$1199:C1465,3,FALSE),"")),VLOOKUP(A1464,A$1199:C1465,3,FALSE)))</f>
        <v/>
      </c>
    </row>
    <row r="1465" spans="1:3" x14ac:dyDescent="0.2">
      <c r="A1465" s="5" t="e">
        <f ca="1">'Other Pharma &amp; Health Products'!B467</f>
        <v>#VALUE!</v>
      </c>
      <c r="B1465" s="5" t="str">
        <f>IF('Other Pharma &amp; Health Products'!M467&lt;&gt;"",'Other Pharma &amp; Health Products'!M467,"")</f>
        <v/>
      </c>
      <c r="C1465" s="5" t="str">
        <f>IF(B1465="","",IF(ISERROR(FIND(B1465,VLOOKUP(A1465,A$1199:C1466,3,FALSE))),CONCATENATE(B1465,"; ",IFERROR(VLOOKUP(A1465,A$1199:C1466,3,FALSE),"")),VLOOKUP(A1465,A$1199:C1466,3,FALSE)))</f>
        <v/>
      </c>
    </row>
    <row r="1466" spans="1:3" x14ac:dyDescent="0.2">
      <c r="A1466" s="5" t="e">
        <f ca="1">'Other Pharma &amp; Health Products'!B468</f>
        <v>#VALUE!</v>
      </c>
      <c r="B1466" s="5" t="str">
        <f>IF('Other Pharma &amp; Health Products'!M468&lt;&gt;"",'Other Pharma &amp; Health Products'!M468,"")</f>
        <v/>
      </c>
      <c r="C1466" s="5" t="str">
        <f>IF(B1466="","",IF(ISERROR(FIND(B1466,VLOOKUP(A1466,A$1199:C1467,3,FALSE))),CONCATENATE(B1466,"; ",IFERROR(VLOOKUP(A1466,A$1199:C1467,3,FALSE),"")),VLOOKUP(A1466,A$1199:C1467,3,FALSE)))</f>
        <v/>
      </c>
    </row>
    <row r="1467" spans="1:3" x14ac:dyDescent="0.2">
      <c r="A1467" s="5" t="e">
        <f ca="1">'Other Pharma &amp; Health Products'!B469</f>
        <v>#VALUE!</v>
      </c>
      <c r="B1467" s="5" t="str">
        <f>IF('Other Pharma &amp; Health Products'!M469&lt;&gt;"",'Other Pharma &amp; Health Products'!M469,"")</f>
        <v/>
      </c>
      <c r="C1467" s="5" t="str">
        <f>IF(B1467="","",IF(ISERROR(FIND(B1467,VLOOKUP(A1467,A$1199:C1468,3,FALSE))),CONCATENATE(B1467,"; ",IFERROR(VLOOKUP(A1467,A$1199:C1468,3,FALSE),"")),VLOOKUP(A1467,A$1199:C1468,3,FALSE)))</f>
        <v/>
      </c>
    </row>
    <row r="1468" spans="1:3" x14ac:dyDescent="0.2">
      <c r="A1468" s="5" t="e">
        <f ca="1">'Other Pharma &amp; Health Products'!B470</f>
        <v>#VALUE!</v>
      </c>
      <c r="B1468" s="5" t="str">
        <f>IF('Other Pharma &amp; Health Products'!M470&lt;&gt;"",'Other Pharma &amp; Health Products'!M470,"")</f>
        <v/>
      </c>
      <c r="C1468" s="5" t="str">
        <f>IF(B1468="","",IF(ISERROR(FIND(B1468,VLOOKUP(A1468,A$1199:C1469,3,FALSE))),CONCATENATE(B1468,"; ",IFERROR(VLOOKUP(A1468,A$1199:C1469,3,FALSE),"")),VLOOKUP(A1468,A$1199:C1469,3,FALSE)))</f>
        <v/>
      </c>
    </row>
    <row r="1469" spans="1:3" x14ac:dyDescent="0.2">
      <c r="A1469" s="5" t="e">
        <f ca="1">'Other Pharma &amp; Health Products'!B471</f>
        <v>#VALUE!</v>
      </c>
      <c r="B1469" s="5" t="str">
        <f>IF('Other Pharma &amp; Health Products'!M471&lt;&gt;"",'Other Pharma &amp; Health Products'!M471,"")</f>
        <v/>
      </c>
      <c r="C1469" s="5" t="str">
        <f>IF(B1469="","",IF(ISERROR(FIND(B1469,VLOOKUP(A1469,A$1199:C1470,3,FALSE))),CONCATENATE(B1469,"; ",IFERROR(VLOOKUP(A1469,A$1199:C1470,3,FALSE),"")),VLOOKUP(A1469,A$1199:C1470,3,FALSE)))</f>
        <v/>
      </c>
    </row>
    <row r="1470" spans="1:3" x14ac:dyDescent="0.2">
      <c r="A1470" s="5" t="e">
        <f ca="1">'Other Pharma &amp; Health Products'!B472</f>
        <v>#VALUE!</v>
      </c>
      <c r="B1470" s="5" t="str">
        <f>IF('Other Pharma &amp; Health Products'!M472&lt;&gt;"",'Other Pharma &amp; Health Products'!M472,"")</f>
        <v/>
      </c>
      <c r="C1470" s="5" t="str">
        <f>IF(B1470="","",IF(ISERROR(FIND(B1470,VLOOKUP(A1470,A$1199:C1471,3,FALSE))),CONCATENATE(B1470,"; ",IFERROR(VLOOKUP(A1470,A$1199:C1471,3,FALSE),"")),VLOOKUP(A1470,A$1199:C1471,3,FALSE)))</f>
        <v/>
      </c>
    </row>
    <row r="1471" spans="1:3" x14ac:dyDescent="0.2">
      <c r="A1471" s="5" t="e">
        <f ca="1">'Other Pharma &amp; Health Products'!B473</f>
        <v>#VALUE!</v>
      </c>
      <c r="B1471" s="5" t="str">
        <f>IF('Other Pharma &amp; Health Products'!M473&lt;&gt;"",'Other Pharma &amp; Health Products'!M473,"")</f>
        <v/>
      </c>
      <c r="C1471" s="5" t="str">
        <f>IF(B1471="","",IF(ISERROR(FIND(B1471,VLOOKUP(A1471,A$1199:C1472,3,FALSE))),CONCATENATE(B1471,"; ",IFERROR(VLOOKUP(A1471,A$1199:C1472,3,FALSE),"")),VLOOKUP(A1471,A$1199:C1472,3,FALSE)))</f>
        <v/>
      </c>
    </row>
    <row r="1472" spans="1:3" x14ac:dyDescent="0.2">
      <c r="A1472" s="5" t="e">
        <f ca="1">'Other Pharma &amp; Health Products'!B474</f>
        <v>#VALUE!</v>
      </c>
      <c r="B1472" s="5" t="str">
        <f>IF('Other Pharma &amp; Health Products'!M474&lt;&gt;"",'Other Pharma &amp; Health Products'!M474,"")</f>
        <v/>
      </c>
      <c r="C1472" s="5" t="str">
        <f>IF(B1472="","",IF(ISERROR(FIND(B1472,VLOOKUP(A1472,A$1199:C1473,3,FALSE))),CONCATENATE(B1472,"; ",IFERROR(VLOOKUP(A1472,A$1199:C1473,3,FALSE),"")),VLOOKUP(A1472,A$1199:C1473,3,FALSE)))</f>
        <v/>
      </c>
    </row>
    <row r="1473" spans="1:3" x14ac:dyDescent="0.2">
      <c r="A1473" s="5" t="e">
        <f ca="1">'Other Pharma &amp; Health Products'!B475</f>
        <v>#VALUE!</v>
      </c>
      <c r="B1473" s="5" t="str">
        <f>IF('Other Pharma &amp; Health Products'!M475&lt;&gt;"",'Other Pharma &amp; Health Products'!M475,"")</f>
        <v/>
      </c>
      <c r="C1473" s="5" t="str">
        <f>IF(B1473="","",IF(ISERROR(FIND(B1473,VLOOKUP(A1473,A$1199:C1474,3,FALSE))),CONCATENATE(B1473,"; ",IFERROR(VLOOKUP(A1473,A$1199:C1474,3,FALSE),"")),VLOOKUP(A1473,A$1199:C1474,3,FALSE)))</f>
        <v/>
      </c>
    </row>
    <row r="1474" spans="1:3" x14ac:dyDescent="0.2">
      <c r="A1474" s="5" t="e">
        <f ca="1">'Other Pharma &amp; Health Products'!B476</f>
        <v>#VALUE!</v>
      </c>
      <c r="B1474" s="5" t="str">
        <f>IF('Other Pharma &amp; Health Products'!M476&lt;&gt;"",'Other Pharma &amp; Health Products'!M476,"")</f>
        <v/>
      </c>
      <c r="C1474" s="5" t="str">
        <f>IF(B1474="","",IF(ISERROR(FIND(B1474,VLOOKUP(A1474,A$1199:C1475,3,FALSE))),CONCATENATE(B1474,"; ",IFERROR(VLOOKUP(A1474,A$1199:C1475,3,FALSE),"")),VLOOKUP(A1474,A$1199:C1475,3,FALSE)))</f>
        <v/>
      </c>
    </row>
    <row r="1475" spans="1:3" x14ac:dyDescent="0.2">
      <c r="A1475" s="5" t="e">
        <f ca="1">'Other Pharma &amp; Health Products'!B477</f>
        <v>#VALUE!</v>
      </c>
      <c r="B1475" s="5" t="str">
        <f>IF('Other Pharma &amp; Health Products'!M477&lt;&gt;"",'Other Pharma &amp; Health Products'!M477,"")</f>
        <v/>
      </c>
      <c r="C1475" s="5" t="str">
        <f>IF(B1475="","",IF(ISERROR(FIND(B1475,VLOOKUP(A1475,A$1199:C1476,3,FALSE))),CONCATENATE(B1475,"; ",IFERROR(VLOOKUP(A1475,A$1199:C1476,3,FALSE),"")),VLOOKUP(A1475,A$1199:C1476,3,FALSE)))</f>
        <v/>
      </c>
    </row>
    <row r="1476" spans="1:3" x14ac:dyDescent="0.2">
      <c r="A1476" s="5" t="e">
        <f ca="1">'Other Pharma &amp; Health Products'!B478</f>
        <v>#VALUE!</v>
      </c>
      <c r="B1476" s="5" t="str">
        <f>IF('Other Pharma &amp; Health Products'!M478&lt;&gt;"",'Other Pharma &amp; Health Products'!M478,"")</f>
        <v/>
      </c>
      <c r="C1476" s="5" t="str">
        <f>IF(B1476="","",IF(ISERROR(FIND(B1476,VLOOKUP(A1476,A$1199:C1477,3,FALSE))),CONCATENATE(B1476,"; ",IFERROR(VLOOKUP(A1476,A$1199:C1477,3,FALSE),"")),VLOOKUP(A1476,A$1199:C1477,3,FALSE)))</f>
        <v/>
      </c>
    </row>
    <row r="1477" spans="1:3" x14ac:dyDescent="0.2">
      <c r="A1477" s="5" t="e">
        <f ca="1">'Other Pharma &amp; Health Products'!B479</f>
        <v>#VALUE!</v>
      </c>
      <c r="B1477" s="5" t="str">
        <f>IF('Other Pharma &amp; Health Products'!M479&lt;&gt;"",'Other Pharma &amp; Health Products'!M479,"")</f>
        <v/>
      </c>
      <c r="C1477" s="5" t="str">
        <f>IF(B1477="","",IF(ISERROR(FIND(B1477,VLOOKUP(A1477,A$1199:C1478,3,FALSE))),CONCATENATE(B1477,"; ",IFERROR(VLOOKUP(A1477,A$1199:C1478,3,FALSE),"")),VLOOKUP(A1477,A$1199:C1478,3,FALSE)))</f>
        <v/>
      </c>
    </row>
    <row r="1478" spans="1:3" x14ac:dyDescent="0.2">
      <c r="A1478" s="5" t="e">
        <f ca="1">'Other Pharma &amp; Health Products'!B480</f>
        <v>#VALUE!</v>
      </c>
      <c r="B1478" s="5" t="str">
        <f>IF('Other Pharma &amp; Health Products'!M480&lt;&gt;"",'Other Pharma &amp; Health Products'!M480,"")</f>
        <v/>
      </c>
      <c r="C1478" s="5" t="str">
        <f>IF(B1478="","",IF(ISERROR(FIND(B1478,VLOOKUP(A1478,A$1199:C1479,3,FALSE))),CONCATENATE(B1478,"; ",IFERROR(VLOOKUP(A1478,A$1199:C1479,3,FALSE),"")),VLOOKUP(A1478,A$1199:C1479,3,FALSE)))</f>
        <v/>
      </c>
    </row>
    <row r="1479" spans="1:3" x14ac:dyDescent="0.2">
      <c r="A1479" s="5" t="e">
        <f ca="1">'Other Pharma &amp; Health Products'!B481</f>
        <v>#VALUE!</v>
      </c>
      <c r="B1479" s="5" t="str">
        <f>IF('Other Pharma &amp; Health Products'!M481&lt;&gt;"",'Other Pharma &amp; Health Products'!M481,"")</f>
        <v/>
      </c>
      <c r="C1479" s="5" t="str">
        <f>IF(B1479="","",IF(ISERROR(FIND(B1479,VLOOKUP(A1479,A$1199:C1480,3,FALSE))),CONCATENATE(B1479,"; ",IFERROR(VLOOKUP(A1479,A$1199:C1480,3,FALSE),"")),VLOOKUP(A1479,A$1199:C1480,3,FALSE)))</f>
        <v/>
      </c>
    </row>
    <row r="1480" spans="1:3" x14ac:dyDescent="0.2">
      <c r="A1480" s="5" t="e">
        <f ca="1">'Other Pharma &amp; Health Products'!B482</f>
        <v>#VALUE!</v>
      </c>
      <c r="B1480" s="5" t="str">
        <f>IF('Other Pharma &amp; Health Products'!M482&lt;&gt;"",'Other Pharma &amp; Health Products'!M482,"")</f>
        <v/>
      </c>
      <c r="C1480" s="5" t="str">
        <f>IF(B1480="","",IF(ISERROR(FIND(B1480,VLOOKUP(A1480,A$1199:C1481,3,FALSE))),CONCATENATE(B1480,"; ",IFERROR(VLOOKUP(A1480,A$1199:C1481,3,FALSE),"")),VLOOKUP(A1480,A$1199:C1481,3,FALSE)))</f>
        <v/>
      </c>
    </row>
    <row r="1481" spans="1:3" x14ac:dyDescent="0.2">
      <c r="A1481" s="5" t="e">
        <f ca="1">'Other Pharma &amp; Health Products'!B483</f>
        <v>#VALUE!</v>
      </c>
      <c r="B1481" s="5" t="str">
        <f>IF('Other Pharma &amp; Health Products'!M483&lt;&gt;"",'Other Pharma &amp; Health Products'!M483,"")</f>
        <v/>
      </c>
      <c r="C1481" s="5" t="str">
        <f>IF(B1481="","",IF(ISERROR(FIND(B1481,VLOOKUP(A1481,A$1199:C1482,3,FALSE))),CONCATENATE(B1481,"; ",IFERROR(VLOOKUP(A1481,A$1199:C1482,3,FALSE),"")),VLOOKUP(A1481,A$1199:C1482,3,FALSE)))</f>
        <v/>
      </c>
    </row>
    <row r="1482" spans="1:3" x14ac:dyDescent="0.2">
      <c r="A1482" s="5" t="e">
        <f ca="1">'Other Pharma &amp; Health Products'!B484</f>
        <v>#VALUE!</v>
      </c>
      <c r="B1482" s="5" t="str">
        <f>IF('Other Pharma &amp; Health Products'!M484&lt;&gt;"",'Other Pharma &amp; Health Products'!M484,"")</f>
        <v/>
      </c>
      <c r="C1482" s="5" t="str">
        <f>IF(B1482="","",IF(ISERROR(FIND(B1482,VLOOKUP(A1482,A$1199:C1483,3,FALSE))),CONCATENATE(B1482,"; ",IFERROR(VLOOKUP(A1482,A$1199:C1483,3,FALSE),"")),VLOOKUP(A1482,A$1199:C1483,3,FALSE)))</f>
        <v/>
      </c>
    </row>
    <row r="1483" spans="1:3" x14ac:dyDescent="0.2">
      <c r="A1483" s="5" t="e">
        <f ca="1">'Other Pharma &amp; Health Products'!B485</f>
        <v>#VALUE!</v>
      </c>
      <c r="B1483" s="5" t="str">
        <f>IF('Other Pharma &amp; Health Products'!M485&lt;&gt;"",'Other Pharma &amp; Health Products'!M485,"")</f>
        <v/>
      </c>
      <c r="C1483" s="5" t="str">
        <f>IF(B1483="","",IF(ISERROR(FIND(B1483,VLOOKUP(A1483,A$1199:C1484,3,FALSE))),CONCATENATE(B1483,"; ",IFERROR(VLOOKUP(A1483,A$1199:C1484,3,FALSE),"")),VLOOKUP(A1483,A$1199:C1484,3,FALSE)))</f>
        <v/>
      </c>
    </row>
    <row r="1484" spans="1:3" x14ac:dyDescent="0.2">
      <c r="A1484" s="5" t="e">
        <f ca="1">'Other Pharma &amp; Health Products'!B486</f>
        <v>#VALUE!</v>
      </c>
      <c r="B1484" s="5" t="str">
        <f>IF('Other Pharma &amp; Health Products'!M486&lt;&gt;"",'Other Pharma &amp; Health Products'!M486,"")</f>
        <v/>
      </c>
      <c r="C1484" s="5" t="str">
        <f>IF(B1484="","",IF(ISERROR(FIND(B1484,VLOOKUP(A1484,A$1199:C1485,3,FALSE))),CONCATENATE(B1484,"; ",IFERROR(VLOOKUP(A1484,A$1199:C1485,3,FALSE),"")),VLOOKUP(A1484,A$1199:C1485,3,FALSE)))</f>
        <v/>
      </c>
    </row>
    <row r="1485" spans="1:3" x14ac:dyDescent="0.2">
      <c r="A1485" s="5" t="e">
        <f ca="1">'Other Pharma &amp; Health Products'!B487</f>
        <v>#VALUE!</v>
      </c>
      <c r="B1485" s="5" t="str">
        <f>IF('Other Pharma &amp; Health Products'!M487&lt;&gt;"",'Other Pharma &amp; Health Products'!M487,"")</f>
        <v/>
      </c>
      <c r="C1485" s="5" t="str">
        <f>IF(B1485="","",IF(ISERROR(FIND(B1485,VLOOKUP(A1485,A$1199:C1486,3,FALSE))),CONCATENATE(B1485,"; ",IFERROR(VLOOKUP(A1485,A$1199:C1486,3,FALSE),"")),VLOOKUP(A1485,A$1199:C1486,3,FALSE)))</f>
        <v/>
      </c>
    </row>
    <row r="1486" spans="1:3" x14ac:dyDescent="0.2">
      <c r="A1486" s="5" t="e">
        <f ca="1">'Other Pharma &amp; Health Products'!B488</f>
        <v>#VALUE!</v>
      </c>
      <c r="B1486" s="5" t="str">
        <f>IF('Other Pharma &amp; Health Products'!M488&lt;&gt;"",'Other Pharma &amp; Health Products'!M488,"")</f>
        <v/>
      </c>
      <c r="C1486" s="5" t="str">
        <f>IF(B1486="","",IF(ISERROR(FIND(B1486,VLOOKUP(A1486,A$1199:C1487,3,FALSE))),CONCATENATE(B1486,"; ",IFERROR(VLOOKUP(A1486,A$1199:C1487,3,FALSE),"")),VLOOKUP(A1486,A$1199:C1487,3,FALSE)))</f>
        <v/>
      </c>
    </row>
    <row r="1487" spans="1:3" x14ac:dyDescent="0.2">
      <c r="A1487" s="5" t="e">
        <f ca="1">'Other Pharma &amp; Health Products'!B489</f>
        <v>#VALUE!</v>
      </c>
      <c r="B1487" s="5" t="str">
        <f>IF('Other Pharma &amp; Health Products'!M489&lt;&gt;"",'Other Pharma &amp; Health Products'!M489,"")</f>
        <v/>
      </c>
      <c r="C1487" s="5" t="str">
        <f>IF(B1487="","",IF(ISERROR(FIND(B1487,VLOOKUP(A1487,A$1199:C1488,3,FALSE))),CONCATENATE(B1487,"; ",IFERROR(VLOOKUP(A1487,A$1199:C1488,3,FALSE),"")),VLOOKUP(A1487,A$1199:C1488,3,FALSE)))</f>
        <v/>
      </c>
    </row>
    <row r="1488" spans="1:3" x14ac:dyDescent="0.2">
      <c r="A1488" s="5" t="e">
        <f ca="1">'Other Pharma &amp; Health Products'!B490</f>
        <v>#VALUE!</v>
      </c>
      <c r="B1488" s="5" t="str">
        <f>IF('Other Pharma &amp; Health Products'!M490&lt;&gt;"",'Other Pharma &amp; Health Products'!M490,"")</f>
        <v/>
      </c>
      <c r="C1488" s="5" t="str">
        <f>IF(B1488="","",IF(ISERROR(FIND(B1488,VLOOKUP(A1488,A$1199:C1489,3,FALSE))),CONCATENATE(B1488,"; ",IFERROR(VLOOKUP(A1488,A$1199:C1489,3,FALSE),"")),VLOOKUP(A1488,A$1199:C1489,3,FALSE)))</f>
        <v/>
      </c>
    </row>
    <row r="1489" spans="1:3" x14ac:dyDescent="0.2">
      <c r="A1489" s="5" t="e">
        <f ca="1">'Other Pharma &amp; Health Products'!B491</f>
        <v>#VALUE!</v>
      </c>
      <c r="B1489" s="5" t="str">
        <f>IF('Other Pharma &amp; Health Products'!M491&lt;&gt;"",'Other Pharma &amp; Health Products'!M491,"")</f>
        <v/>
      </c>
      <c r="C1489" s="5" t="str">
        <f>IF(B1489="","",IF(ISERROR(FIND(B1489,VLOOKUP(A1489,A$1199:C1490,3,FALSE))),CONCATENATE(B1489,"; ",IFERROR(VLOOKUP(A1489,A$1199:C1490,3,FALSE),"")),VLOOKUP(A1489,A$1199:C1490,3,FALSE)))</f>
        <v/>
      </c>
    </row>
    <row r="1490" spans="1:3" x14ac:dyDescent="0.2">
      <c r="A1490" s="5" t="e">
        <f ca="1">'Other Pharma &amp; Health Products'!B492</f>
        <v>#VALUE!</v>
      </c>
      <c r="B1490" s="5" t="str">
        <f>IF('Other Pharma &amp; Health Products'!M492&lt;&gt;"",'Other Pharma &amp; Health Products'!M492,"")</f>
        <v/>
      </c>
      <c r="C1490" s="5" t="str">
        <f>IF(B1490="","",IF(ISERROR(FIND(B1490,VLOOKUP(A1490,A$1199:C1491,3,FALSE))),CONCATENATE(B1490,"; ",IFERROR(VLOOKUP(A1490,A$1199:C1491,3,FALSE),"")),VLOOKUP(A1490,A$1199:C1491,3,FALSE)))</f>
        <v/>
      </c>
    </row>
    <row r="1491" spans="1:3" x14ac:dyDescent="0.2">
      <c r="A1491" s="5" t="e">
        <f ca="1">'Other Pharma &amp; Health Products'!B493</f>
        <v>#VALUE!</v>
      </c>
      <c r="B1491" s="5" t="str">
        <f>IF('Other Pharma &amp; Health Products'!M493&lt;&gt;"",'Other Pharma &amp; Health Products'!M493,"")</f>
        <v/>
      </c>
      <c r="C1491" s="5" t="str">
        <f>IF(B1491="","",IF(ISERROR(FIND(B1491,VLOOKUP(A1491,A$1199:C1492,3,FALSE))),CONCATENATE(B1491,"; ",IFERROR(VLOOKUP(A1491,A$1199:C1492,3,FALSE),"")),VLOOKUP(A1491,A$1199:C1492,3,FALSE)))</f>
        <v/>
      </c>
    </row>
    <row r="1492" spans="1:3" x14ac:dyDescent="0.2">
      <c r="A1492" s="5" t="e">
        <f ca="1">'Other Pharma &amp; Health Products'!B494</f>
        <v>#VALUE!</v>
      </c>
      <c r="B1492" s="5" t="str">
        <f>IF('Other Pharma &amp; Health Products'!M494&lt;&gt;"",'Other Pharma &amp; Health Products'!M494,"")</f>
        <v/>
      </c>
      <c r="C1492" s="5" t="str">
        <f>IF(B1492="","",IF(ISERROR(FIND(B1492,VLOOKUP(A1492,A$1199:C1493,3,FALSE))),CONCATENATE(B1492,"; ",IFERROR(VLOOKUP(A1492,A$1199:C1493,3,FALSE),"")),VLOOKUP(A1492,A$1199:C1493,3,FALSE)))</f>
        <v/>
      </c>
    </row>
    <row r="1493" spans="1:3" x14ac:dyDescent="0.2">
      <c r="A1493" s="5" t="e">
        <f ca="1">'Other Pharma &amp; Health Products'!B495</f>
        <v>#VALUE!</v>
      </c>
      <c r="B1493" s="5" t="str">
        <f>IF('Other Pharma &amp; Health Products'!M495&lt;&gt;"",'Other Pharma &amp; Health Products'!M495,"")</f>
        <v/>
      </c>
      <c r="C1493" s="5" t="str">
        <f>IF(B1493="","",IF(ISERROR(FIND(B1493,VLOOKUP(A1493,A$1199:C1494,3,FALSE))),CONCATENATE(B1493,"; ",IFERROR(VLOOKUP(A1493,A$1199:C1494,3,FALSE),"")),VLOOKUP(A1493,A$1199:C1494,3,FALSE)))</f>
        <v/>
      </c>
    </row>
    <row r="1494" spans="1:3" x14ac:dyDescent="0.2">
      <c r="A1494" s="5" t="e">
        <f ca="1">'Other Pharma &amp; Health Products'!B496</f>
        <v>#VALUE!</v>
      </c>
      <c r="B1494" s="5" t="str">
        <f>IF('Other Pharma &amp; Health Products'!M496&lt;&gt;"",'Other Pharma &amp; Health Products'!M496,"")</f>
        <v/>
      </c>
      <c r="C1494" s="5" t="str">
        <f>IF(B1494="","",IF(ISERROR(FIND(B1494,VLOOKUP(A1494,A$1199:C1495,3,FALSE))),CONCATENATE(B1494,"; ",IFERROR(VLOOKUP(A1494,A$1199:C1495,3,FALSE),"")),VLOOKUP(A1494,A$1199:C1495,3,FALSE)))</f>
        <v/>
      </c>
    </row>
    <row r="1495" spans="1:3" x14ac:dyDescent="0.2">
      <c r="A1495" s="5" t="e">
        <f ca="1">'Other Pharma &amp; Health Products'!B497</f>
        <v>#VALUE!</v>
      </c>
      <c r="B1495" s="5" t="str">
        <f>IF('Other Pharma &amp; Health Products'!M497&lt;&gt;"",'Other Pharma &amp; Health Products'!M497,"")</f>
        <v/>
      </c>
      <c r="C1495" s="5" t="str">
        <f>IF(B1495="","",IF(ISERROR(FIND(B1495,VLOOKUP(A1495,A$1199:C1496,3,FALSE))),CONCATENATE(B1495,"; ",IFERROR(VLOOKUP(A1495,A$1199:C1496,3,FALSE),"")),VLOOKUP(A1495,A$1199:C1496,3,FALSE)))</f>
        <v/>
      </c>
    </row>
    <row r="1496" spans="1:3" x14ac:dyDescent="0.2">
      <c r="A1496" s="5" t="e">
        <f ca="1">'Other Pharma &amp; Health Products'!B498</f>
        <v>#VALUE!</v>
      </c>
      <c r="B1496" s="5" t="str">
        <f>IF('Other Pharma &amp; Health Products'!M498&lt;&gt;"",'Other Pharma &amp; Health Products'!M498,"")</f>
        <v/>
      </c>
      <c r="C1496" s="5" t="str">
        <f>IF(B1496="","",IF(ISERROR(FIND(B1496,VLOOKUP(A1496,A$1199:C1497,3,FALSE))),CONCATENATE(B1496,"; ",IFERROR(VLOOKUP(A1496,A$1199:C1497,3,FALSE),"")),VLOOKUP(A1496,A$1199:C1497,3,FALSE)))</f>
        <v/>
      </c>
    </row>
    <row r="1497" spans="1:3" x14ac:dyDescent="0.2">
      <c r="A1497" s="5" t="e">
        <f ca="1">'Other Pharma &amp; Health Products'!B499</f>
        <v>#VALUE!</v>
      </c>
      <c r="B1497" s="5" t="str">
        <f>IF('Other Pharma &amp; Health Products'!M499&lt;&gt;"",'Other Pharma &amp; Health Products'!M499,"")</f>
        <v/>
      </c>
      <c r="C1497" s="5" t="str">
        <f>IF(B1497="","",IF(ISERROR(FIND(B1497,VLOOKUP(A1497,A$1199:C1498,3,FALSE))),CONCATENATE(B1497,"; ",IFERROR(VLOOKUP(A1497,A$1199:C1498,3,FALSE),"")),VLOOKUP(A1497,A$1199:C1498,3,FALSE)))</f>
        <v/>
      </c>
    </row>
    <row r="1498" spans="1:3" x14ac:dyDescent="0.2">
      <c r="A1498" s="5" t="e">
        <f ca="1">'Other Pharma &amp; Health Products'!B500</f>
        <v>#VALUE!</v>
      </c>
      <c r="B1498" s="5" t="str">
        <f>IF('Other Pharma &amp; Health Products'!M500&lt;&gt;"",'Other Pharma &amp; Health Products'!M500,"")</f>
        <v/>
      </c>
      <c r="C1498" s="5" t="str">
        <f>IF(B1498="","",IF(ISERROR(FIND(B1498,VLOOKUP(A1498,A$1199:C1499,3,FALSE))),CONCATENATE(B1498,"; ",IFERROR(VLOOKUP(A1498,A$1199:C1499,3,FALSE),"")),VLOOKUP(A1498,A$1199:C1499,3,FALSE)))</f>
        <v/>
      </c>
    </row>
    <row r="1499" spans="1:3" x14ac:dyDescent="0.2">
      <c r="A1499" s="5" t="e">
        <f ca="1">'Other Pharma &amp; Health Products'!B501</f>
        <v>#VALUE!</v>
      </c>
      <c r="B1499" s="5" t="str">
        <f>IF('Other Pharma &amp; Health Products'!M501&lt;&gt;"",'Other Pharma &amp; Health Products'!M501,"")</f>
        <v/>
      </c>
      <c r="C1499" s="5" t="str">
        <f>IF(B1499="","",IF(ISERROR(FIND(B1499,VLOOKUP(A1499,A$1199:C1500,3,FALSE))),CONCATENATE(B1499,"; ",IFERROR(VLOOKUP(A1499,A$1199:C1500,3,FALSE),"")),VLOOKUP(A1499,A$1199:C1500,3,FALSE)))</f>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C451"/>
  <sheetViews>
    <sheetView workbookViewId="0">
      <pane ySplit="1" topLeftCell="A181" activePane="bottomLeft" state="frozen"/>
      <selection pane="bottomLeft" activeCell="A271" sqref="A270:XFD271"/>
    </sheetView>
  </sheetViews>
  <sheetFormatPr baseColWidth="10" defaultColWidth="9" defaultRowHeight="12" x14ac:dyDescent="0.15"/>
  <cols>
    <col min="1" max="1" width="35.83203125" style="48" bestFit="1" customWidth="1"/>
    <col min="2" max="2" width="69" style="48" bestFit="1" customWidth="1"/>
    <col min="3" max="3" width="8.1640625" style="48" bestFit="1" customWidth="1"/>
    <col min="4" max="16384" width="9" style="48"/>
  </cols>
  <sheetData>
    <row r="1" spans="1:3" s="58" customFormat="1" x14ac:dyDescent="0.15">
      <c r="A1" s="58" t="s">
        <v>121</v>
      </c>
      <c r="B1" s="58" t="s">
        <v>122</v>
      </c>
      <c r="C1" s="58" t="s">
        <v>123</v>
      </c>
    </row>
    <row r="2" spans="1:3" x14ac:dyDescent="0.15">
      <c r="A2" s="48" t="s">
        <v>128</v>
      </c>
      <c r="B2" s="48" t="s">
        <v>129</v>
      </c>
      <c r="C2" s="48" t="s">
        <v>130</v>
      </c>
    </row>
    <row r="3" spans="1:3" x14ac:dyDescent="0.15">
      <c r="A3" s="48" t="s">
        <v>128</v>
      </c>
      <c r="B3" s="48" t="s">
        <v>133</v>
      </c>
      <c r="C3" s="48" t="s">
        <v>134</v>
      </c>
    </row>
    <row r="4" spans="1:3" x14ac:dyDescent="0.15">
      <c r="A4" s="48" t="s">
        <v>128</v>
      </c>
      <c r="B4" s="48" t="s">
        <v>135</v>
      </c>
      <c r="C4" s="48" t="s">
        <v>136</v>
      </c>
    </row>
    <row r="5" spans="1:3" x14ac:dyDescent="0.15">
      <c r="A5" s="48" t="s">
        <v>128</v>
      </c>
      <c r="B5" s="48" t="s">
        <v>140</v>
      </c>
      <c r="C5" s="48" t="s">
        <v>141</v>
      </c>
    </row>
    <row r="6" spans="1:3" x14ac:dyDescent="0.15">
      <c r="A6" s="48" t="s">
        <v>128</v>
      </c>
      <c r="B6" s="48" t="s">
        <v>146</v>
      </c>
      <c r="C6" s="48" t="s">
        <v>147</v>
      </c>
    </row>
    <row r="7" spans="1:3" x14ac:dyDescent="0.15">
      <c r="A7" s="48" t="s">
        <v>137</v>
      </c>
      <c r="B7" s="48" t="s">
        <v>148</v>
      </c>
      <c r="C7" s="48" t="s">
        <v>147</v>
      </c>
    </row>
    <row r="8" spans="1:3" x14ac:dyDescent="0.15">
      <c r="A8" s="48" t="s">
        <v>142</v>
      </c>
      <c r="B8" s="48" t="s">
        <v>152</v>
      </c>
      <c r="C8" s="48" t="s">
        <v>147</v>
      </c>
    </row>
    <row r="9" spans="1:3" x14ac:dyDescent="0.15">
      <c r="A9" s="48" t="s">
        <v>153</v>
      </c>
      <c r="B9" s="48" t="s">
        <v>155</v>
      </c>
      <c r="C9" s="48" t="s">
        <v>147</v>
      </c>
    </row>
    <row r="10" spans="1:3" x14ac:dyDescent="0.15">
      <c r="A10" s="48" t="s">
        <v>153</v>
      </c>
      <c r="B10" s="48" t="s">
        <v>158</v>
      </c>
      <c r="C10" s="48" t="s">
        <v>159</v>
      </c>
    </row>
    <row r="11" spans="1:3" x14ac:dyDescent="0.15">
      <c r="A11" s="48" t="s">
        <v>164</v>
      </c>
      <c r="B11" s="48" t="s">
        <v>165</v>
      </c>
      <c r="C11" s="48" t="s">
        <v>166</v>
      </c>
    </row>
    <row r="12" spans="1:3" x14ac:dyDescent="0.15">
      <c r="A12" s="48" t="s">
        <v>164</v>
      </c>
      <c r="B12" s="48" t="s">
        <v>169</v>
      </c>
      <c r="C12" s="48" t="s">
        <v>159</v>
      </c>
    </row>
    <row r="13" spans="1:3" x14ac:dyDescent="0.15">
      <c r="A13" s="48" t="s">
        <v>170</v>
      </c>
      <c r="B13" s="48" t="s">
        <v>173</v>
      </c>
      <c r="C13" s="48" t="s">
        <v>174</v>
      </c>
    </row>
    <row r="14" spans="1:3" x14ac:dyDescent="0.15">
      <c r="A14" s="48" t="s">
        <v>170</v>
      </c>
      <c r="B14" s="48" t="s">
        <v>177</v>
      </c>
      <c r="C14" s="48" t="s">
        <v>178</v>
      </c>
    </row>
    <row r="15" spans="1:3" x14ac:dyDescent="0.15">
      <c r="A15" s="48" t="s">
        <v>170</v>
      </c>
      <c r="B15" s="48" t="s">
        <v>182</v>
      </c>
      <c r="C15" s="48" t="s">
        <v>183</v>
      </c>
    </row>
    <row r="16" spans="1:3" x14ac:dyDescent="0.15">
      <c r="A16" s="48" t="s">
        <v>187</v>
      </c>
      <c r="B16" s="48" t="s">
        <v>188</v>
      </c>
      <c r="C16" s="48" t="s">
        <v>147</v>
      </c>
    </row>
    <row r="17" spans="1:3" x14ac:dyDescent="0.15">
      <c r="A17" s="48" t="s">
        <v>187</v>
      </c>
      <c r="B17" s="48" t="s">
        <v>192</v>
      </c>
      <c r="C17" s="48" t="s">
        <v>2461</v>
      </c>
    </row>
    <row r="18" spans="1:3" x14ac:dyDescent="0.15">
      <c r="A18" s="48" t="s">
        <v>195</v>
      </c>
      <c r="B18" s="48" t="s">
        <v>196</v>
      </c>
      <c r="C18" s="48" t="s">
        <v>130</v>
      </c>
    </row>
    <row r="19" spans="1:3" x14ac:dyDescent="0.15">
      <c r="A19" s="48" t="s">
        <v>195</v>
      </c>
      <c r="B19" s="48" t="s">
        <v>201</v>
      </c>
      <c r="C19" s="48" t="s">
        <v>202</v>
      </c>
    </row>
    <row r="20" spans="1:3" x14ac:dyDescent="0.15">
      <c r="A20" s="48" t="s">
        <v>195</v>
      </c>
      <c r="B20" s="48" t="s">
        <v>204</v>
      </c>
      <c r="C20" s="48" t="s">
        <v>205</v>
      </c>
    </row>
    <row r="21" spans="1:3" x14ac:dyDescent="0.15">
      <c r="A21" s="48" t="s">
        <v>195</v>
      </c>
      <c r="B21" s="48" t="s">
        <v>209</v>
      </c>
      <c r="C21" s="48" t="s">
        <v>147</v>
      </c>
    </row>
    <row r="22" spans="1:3" x14ac:dyDescent="0.15">
      <c r="A22" s="48" t="s">
        <v>195</v>
      </c>
      <c r="B22" s="48" t="s">
        <v>214</v>
      </c>
      <c r="C22" s="48" t="s">
        <v>215</v>
      </c>
    </row>
    <row r="23" spans="1:3" x14ac:dyDescent="0.15">
      <c r="A23" s="48" t="s">
        <v>210</v>
      </c>
      <c r="B23" s="48" t="s">
        <v>220</v>
      </c>
      <c r="C23" s="48" t="s">
        <v>159</v>
      </c>
    </row>
    <row r="24" spans="1:3" x14ac:dyDescent="0.15">
      <c r="A24" s="48" t="s">
        <v>221</v>
      </c>
      <c r="B24" s="48" t="s">
        <v>224</v>
      </c>
      <c r="C24" s="48" t="s">
        <v>225</v>
      </c>
    </row>
    <row r="25" spans="1:3" x14ac:dyDescent="0.15">
      <c r="A25" s="48" t="s">
        <v>221</v>
      </c>
      <c r="B25" s="48" t="s">
        <v>229</v>
      </c>
      <c r="C25" s="48" t="s">
        <v>159</v>
      </c>
    </row>
    <row r="26" spans="1:3" x14ac:dyDescent="0.15">
      <c r="A26" s="48" t="s">
        <v>226</v>
      </c>
      <c r="B26" s="48" t="s">
        <v>230</v>
      </c>
      <c r="C26" s="48" t="s">
        <v>231</v>
      </c>
    </row>
    <row r="27" spans="1:3" x14ac:dyDescent="0.15">
      <c r="A27" s="48" t="s">
        <v>226</v>
      </c>
      <c r="B27" s="48" t="s">
        <v>235</v>
      </c>
      <c r="C27" s="48" t="s">
        <v>236</v>
      </c>
    </row>
    <row r="28" spans="1:3" x14ac:dyDescent="0.15">
      <c r="A28" s="48" t="s">
        <v>226</v>
      </c>
      <c r="B28" s="48" t="s">
        <v>241</v>
      </c>
      <c r="C28" s="48" t="s">
        <v>242</v>
      </c>
    </row>
    <row r="29" spans="1:3" x14ac:dyDescent="0.15">
      <c r="A29" s="48" t="s">
        <v>226</v>
      </c>
      <c r="B29" s="48" t="s">
        <v>247</v>
      </c>
      <c r="C29" s="48" t="s">
        <v>248</v>
      </c>
    </row>
    <row r="30" spans="1:3" x14ac:dyDescent="0.15">
      <c r="A30" s="48" t="s">
        <v>226</v>
      </c>
      <c r="B30" s="48" t="s">
        <v>251</v>
      </c>
      <c r="C30" s="48" t="s">
        <v>252</v>
      </c>
    </row>
    <row r="31" spans="1:3" x14ac:dyDescent="0.15">
      <c r="A31" s="48" t="s">
        <v>226</v>
      </c>
      <c r="B31" s="48" t="s">
        <v>257</v>
      </c>
      <c r="C31" s="48" t="s">
        <v>258</v>
      </c>
    </row>
    <row r="32" spans="1:3" x14ac:dyDescent="0.15">
      <c r="A32" s="48" t="s">
        <v>226</v>
      </c>
      <c r="B32" s="48" t="s">
        <v>259</v>
      </c>
      <c r="C32" s="48" t="s">
        <v>159</v>
      </c>
    </row>
    <row r="33" spans="1:3" x14ac:dyDescent="0.15">
      <c r="A33" s="48" t="s">
        <v>232</v>
      </c>
      <c r="B33" s="48" t="s">
        <v>262</v>
      </c>
      <c r="C33" s="48" t="s">
        <v>147</v>
      </c>
    </row>
    <row r="34" spans="1:3" x14ac:dyDescent="0.15">
      <c r="A34" s="48" t="s">
        <v>237</v>
      </c>
      <c r="B34" s="48" t="s">
        <v>266</v>
      </c>
      <c r="C34" s="48" t="s">
        <v>267</v>
      </c>
    </row>
    <row r="35" spans="1:3" x14ac:dyDescent="0.15">
      <c r="A35" s="48" t="s">
        <v>237</v>
      </c>
      <c r="B35" s="48" t="s">
        <v>270</v>
      </c>
      <c r="C35" s="48" t="s">
        <v>271</v>
      </c>
    </row>
    <row r="36" spans="1:3" x14ac:dyDescent="0.15">
      <c r="A36" s="48" t="s">
        <v>237</v>
      </c>
      <c r="B36" s="48" t="s">
        <v>274</v>
      </c>
      <c r="C36" s="48" t="s">
        <v>275</v>
      </c>
    </row>
    <row r="37" spans="1:3" x14ac:dyDescent="0.15">
      <c r="A37" s="48" t="s">
        <v>237</v>
      </c>
      <c r="B37" s="48" t="s">
        <v>280</v>
      </c>
      <c r="C37" s="48" t="s">
        <v>159</v>
      </c>
    </row>
    <row r="38" spans="1:3" x14ac:dyDescent="0.15">
      <c r="A38" s="48" t="s">
        <v>243</v>
      </c>
      <c r="B38" s="48" t="s">
        <v>285</v>
      </c>
      <c r="C38" s="48" t="s">
        <v>159</v>
      </c>
    </row>
    <row r="39" spans="1:3" x14ac:dyDescent="0.15">
      <c r="A39" s="48" t="s">
        <v>249</v>
      </c>
      <c r="B39" s="48" t="s">
        <v>289</v>
      </c>
      <c r="C39" s="48" t="s">
        <v>205</v>
      </c>
    </row>
    <row r="40" spans="1:3" x14ac:dyDescent="0.15">
      <c r="A40" s="48" t="s">
        <v>253</v>
      </c>
      <c r="B40" s="48" t="s">
        <v>294</v>
      </c>
      <c r="C40" s="48" t="s">
        <v>295</v>
      </c>
    </row>
    <row r="41" spans="1:3" x14ac:dyDescent="0.15">
      <c r="A41" s="48" t="s">
        <v>253</v>
      </c>
      <c r="B41" s="48" t="s">
        <v>300</v>
      </c>
      <c r="C41" s="48" t="s">
        <v>301</v>
      </c>
    </row>
    <row r="42" spans="1:3" x14ac:dyDescent="0.15">
      <c r="A42" s="48" t="s">
        <v>253</v>
      </c>
      <c r="B42" s="48" t="s">
        <v>306</v>
      </c>
      <c r="C42" s="48" t="s">
        <v>307</v>
      </c>
    </row>
    <row r="43" spans="1:3" x14ac:dyDescent="0.15">
      <c r="A43" s="48" t="s">
        <v>253</v>
      </c>
      <c r="B43" s="48" t="s">
        <v>311</v>
      </c>
      <c r="C43" s="48" t="s">
        <v>312</v>
      </c>
    </row>
    <row r="44" spans="1:3" x14ac:dyDescent="0.15">
      <c r="A44" s="48" t="s">
        <v>263</v>
      </c>
      <c r="B44" s="48" t="s">
        <v>316</v>
      </c>
      <c r="C44" s="48" t="s">
        <v>147</v>
      </c>
    </row>
    <row r="45" spans="1:3" x14ac:dyDescent="0.15">
      <c r="A45" s="48" t="s">
        <v>268</v>
      </c>
      <c r="B45" s="48" t="s">
        <v>320</v>
      </c>
      <c r="C45" s="48" t="s">
        <v>321</v>
      </c>
    </row>
    <row r="46" spans="1:3" x14ac:dyDescent="0.15">
      <c r="A46" s="48" t="s">
        <v>268</v>
      </c>
      <c r="B46" s="48" t="s">
        <v>325</v>
      </c>
      <c r="C46" s="48" t="s">
        <v>326</v>
      </c>
    </row>
    <row r="47" spans="1:3" x14ac:dyDescent="0.15">
      <c r="A47" s="48" t="s">
        <v>268</v>
      </c>
      <c r="B47" s="48" t="s">
        <v>331</v>
      </c>
      <c r="C47" s="48" t="s">
        <v>332</v>
      </c>
    </row>
    <row r="48" spans="1:3" x14ac:dyDescent="0.15">
      <c r="A48" s="48" t="s">
        <v>268</v>
      </c>
      <c r="B48" s="48" t="s">
        <v>335</v>
      </c>
      <c r="C48" s="48" t="s">
        <v>336</v>
      </c>
    </row>
    <row r="49" spans="1:3" x14ac:dyDescent="0.15">
      <c r="A49" s="48" t="s">
        <v>268</v>
      </c>
      <c r="B49" s="48" t="s">
        <v>341</v>
      </c>
      <c r="C49" s="48" t="s">
        <v>342</v>
      </c>
    </row>
    <row r="50" spans="1:3" x14ac:dyDescent="0.15">
      <c r="A50" s="48" t="s">
        <v>268</v>
      </c>
      <c r="B50" s="48" t="s">
        <v>343</v>
      </c>
      <c r="C50" s="48" t="s">
        <v>159</v>
      </c>
    </row>
    <row r="51" spans="1:3" x14ac:dyDescent="0.15">
      <c r="A51" s="48" t="s">
        <v>272</v>
      </c>
      <c r="B51" s="48" t="s">
        <v>346</v>
      </c>
      <c r="C51" s="48" t="s">
        <v>347</v>
      </c>
    </row>
    <row r="52" spans="1:3" x14ac:dyDescent="0.15">
      <c r="A52" s="48" t="s">
        <v>272</v>
      </c>
      <c r="B52" s="48" t="s">
        <v>351</v>
      </c>
      <c r="C52" s="48" t="s">
        <v>258</v>
      </c>
    </row>
    <row r="53" spans="1:3" x14ac:dyDescent="0.15">
      <c r="A53" s="48" t="s">
        <v>272</v>
      </c>
      <c r="B53" s="48" t="s">
        <v>356</v>
      </c>
      <c r="C53" s="48" t="s">
        <v>357</v>
      </c>
    </row>
    <row r="54" spans="1:3" x14ac:dyDescent="0.15">
      <c r="A54" s="48" t="s">
        <v>272</v>
      </c>
      <c r="B54" s="48" t="s">
        <v>360</v>
      </c>
      <c r="C54" s="48" t="s">
        <v>361</v>
      </c>
    </row>
    <row r="55" spans="1:3" x14ac:dyDescent="0.15">
      <c r="A55" s="48" t="s">
        <v>272</v>
      </c>
      <c r="B55" s="48" t="s">
        <v>366</v>
      </c>
      <c r="C55" s="48" t="s">
        <v>367</v>
      </c>
    </row>
    <row r="56" spans="1:3" x14ac:dyDescent="0.15">
      <c r="A56" s="48" t="s">
        <v>276</v>
      </c>
      <c r="B56" s="48" t="s">
        <v>372</v>
      </c>
      <c r="C56" s="48" t="s">
        <v>147</v>
      </c>
    </row>
    <row r="57" spans="1:3" x14ac:dyDescent="0.15">
      <c r="A57" s="48" t="s">
        <v>276</v>
      </c>
      <c r="B57" s="48" t="s">
        <v>377</v>
      </c>
      <c r="C57" s="48" t="s">
        <v>378</v>
      </c>
    </row>
    <row r="58" spans="1:3" x14ac:dyDescent="0.15">
      <c r="A58" s="48" t="s">
        <v>276</v>
      </c>
      <c r="B58" s="48" t="s">
        <v>381</v>
      </c>
      <c r="C58" s="48" t="s">
        <v>382</v>
      </c>
    </row>
    <row r="59" spans="1:3" x14ac:dyDescent="0.15">
      <c r="A59" s="48" t="s">
        <v>276</v>
      </c>
      <c r="B59" s="48" t="s">
        <v>386</v>
      </c>
      <c r="C59" s="48" t="s">
        <v>387</v>
      </c>
    </row>
    <row r="60" spans="1:3" x14ac:dyDescent="0.15">
      <c r="A60" s="48" t="s">
        <v>276</v>
      </c>
      <c r="B60" s="48" t="s">
        <v>392</v>
      </c>
      <c r="C60" s="48" t="s">
        <v>393</v>
      </c>
    </row>
    <row r="61" spans="1:3" x14ac:dyDescent="0.15">
      <c r="A61" s="48" t="s">
        <v>281</v>
      </c>
      <c r="B61" s="48" t="s">
        <v>397</v>
      </c>
      <c r="C61" s="48" t="s">
        <v>398</v>
      </c>
    </row>
    <row r="62" spans="1:3" x14ac:dyDescent="0.15">
      <c r="A62" s="48" t="s">
        <v>281</v>
      </c>
      <c r="B62" s="48" t="s">
        <v>403</v>
      </c>
      <c r="C62" s="48" t="s">
        <v>404</v>
      </c>
    </row>
    <row r="63" spans="1:3" x14ac:dyDescent="0.15">
      <c r="A63" s="48" t="s">
        <v>281</v>
      </c>
      <c r="B63" s="48" t="s">
        <v>407</v>
      </c>
      <c r="C63" s="48" t="s">
        <v>147</v>
      </c>
    </row>
    <row r="64" spans="1:3" x14ac:dyDescent="0.15">
      <c r="A64" s="48" t="s">
        <v>281</v>
      </c>
      <c r="B64" s="48" t="s">
        <v>412</v>
      </c>
      <c r="C64" s="48" t="s">
        <v>258</v>
      </c>
    </row>
    <row r="65" spans="1:3" x14ac:dyDescent="0.15">
      <c r="A65" s="48" t="s">
        <v>281</v>
      </c>
      <c r="B65" s="48" t="s">
        <v>416</v>
      </c>
      <c r="C65" s="48" t="s">
        <v>417</v>
      </c>
    </row>
    <row r="66" spans="1:3" x14ac:dyDescent="0.15">
      <c r="A66" s="48" t="s">
        <v>281</v>
      </c>
      <c r="B66" s="48" t="s">
        <v>421</v>
      </c>
      <c r="C66" s="48" t="s">
        <v>357</v>
      </c>
    </row>
    <row r="67" spans="1:3" x14ac:dyDescent="0.15">
      <c r="A67" s="48" t="s">
        <v>281</v>
      </c>
      <c r="B67" s="48" t="s">
        <v>426</v>
      </c>
      <c r="C67" s="48" t="s">
        <v>427</v>
      </c>
    </row>
    <row r="68" spans="1:3" x14ac:dyDescent="0.15">
      <c r="A68" s="48" t="s">
        <v>281</v>
      </c>
      <c r="B68" s="48" t="s">
        <v>428</v>
      </c>
      <c r="C68" s="48" t="s">
        <v>248</v>
      </c>
    </row>
    <row r="69" spans="1:3" x14ac:dyDescent="0.15">
      <c r="A69" s="48" t="s">
        <v>290</v>
      </c>
      <c r="B69" s="48" t="s">
        <v>429</v>
      </c>
      <c r="C69" s="48" t="s">
        <v>430</v>
      </c>
    </row>
    <row r="70" spans="1:3" x14ac:dyDescent="0.15">
      <c r="A70" s="48" t="s">
        <v>290</v>
      </c>
      <c r="B70" s="48" t="s">
        <v>435</v>
      </c>
      <c r="C70" s="48" t="s">
        <v>436</v>
      </c>
    </row>
    <row r="71" spans="1:3" x14ac:dyDescent="0.15">
      <c r="A71" s="48" t="s">
        <v>302</v>
      </c>
      <c r="B71" s="48" t="s">
        <v>440</v>
      </c>
      <c r="C71" s="48" t="s">
        <v>258</v>
      </c>
    </row>
    <row r="72" spans="1:3" x14ac:dyDescent="0.15">
      <c r="A72" s="48" t="s">
        <v>302</v>
      </c>
      <c r="B72" s="48" t="s">
        <v>445</v>
      </c>
      <c r="C72" s="48" t="s">
        <v>446</v>
      </c>
    </row>
    <row r="73" spans="1:3" x14ac:dyDescent="0.15">
      <c r="A73" s="48" t="s">
        <v>302</v>
      </c>
      <c r="B73" s="48" t="s">
        <v>450</v>
      </c>
      <c r="C73" s="48" t="s">
        <v>147</v>
      </c>
    </row>
    <row r="74" spans="1:3" x14ac:dyDescent="0.15">
      <c r="A74" s="48" t="s">
        <v>302</v>
      </c>
      <c r="B74" s="48" t="s">
        <v>451</v>
      </c>
      <c r="C74" s="48" t="s">
        <v>159</v>
      </c>
    </row>
    <row r="75" spans="1:3" x14ac:dyDescent="0.15">
      <c r="A75" s="48" t="s">
        <v>308</v>
      </c>
      <c r="B75" s="48" t="s">
        <v>456</v>
      </c>
      <c r="C75" s="48" t="s">
        <v>457</v>
      </c>
    </row>
    <row r="76" spans="1:3" x14ac:dyDescent="0.15">
      <c r="A76" s="48" t="s">
        <v>308</v>
      </c>
      <c r="B76" s="48" t="s">
        <v>461</v>
      </c>
      <c r="C76" s="48" t="s">
        <v>462</v>
      </c>
    </row>
    <row r="77" spans="1:3" x14ac:dyDescent="0.15">
      <c r="A77" s="48" t="s">
        <v>308</v>
      </c>
      <c r="B77" s="48" t="s">
        <v>466</v>
      </c>
      <c r="C77" s="48" t="s">
        <v>467</v>
      </c>
    </row>
    <row r="78" spans="1:3" x14ac:dyDescent="0.15">
      <c r="A78" s="48" t="s">
        <v>308</v>
      </c>
      <c r="B78" s="48" t="s">
        <v>471</v>
      </c>
      <c r="C78" s="48" t="s">
        <v>472</v>
      </c>
    </row>
    <row r="79" spans="1:3" x14ac:dyDescent="0.15">
      <c r="A79" s="48" t="s">
        <v>308</v>
      </c>
      <c r="B79" s="48" t="s">
        <v>477</v>
      </c>
      <c r="C79" s="48" t="s">
        <v>159</v>
      </c>
    </row>
    <row r="80" spans="1:3" x14ac:dyDescent="0.15">
      <c r="A80" s="48" t="s">
        <v>313</v>
      </c>
      <c r="B80" s="48" t="s">
        <v>480</v>
      </c>
      <c r="C80" s="48" t="s">
        <v>481</v>
      </c>
    </row>
    <row r="81" spans="1:3" x14ac:dyDescent="0.15">
      <c r="A81" s="48" t="s">
        <v>317</v>
      </c>
      <c r="B81" s="48" t="s">
        <v>484</v>
      </c>
      <c r="C81" s="48" t="s">
        <v>485</v>
      </c>
    </row>
    <row r="82" spans="1:3" x14ac:dyDescent="0.15">
      <c r="A82" s="48" t="s">
        <v>322</v>
      </c>
      <c r="B82" s="48" t="s">
        <v>490</v>
      </c>
      <c r="C82" s="48" t="s">
        <v>491</v>
      </c>
    </row>
    <row r="83" spans="1:3" x14ac:dyDescent="0.15">
      <c r="A83" s="48" t="s">
        <v>322</v>
      </c>
      <c r="B83" s="48" t="s">
        <v>492</v>
      </c>
      <c r="C83" s="48" t="s">
        <v>493</v>
      </c>
    </row>
    <row r="84" spans="1:3" x14ac:dyDescent="0.15">
      <c r="A84" s="48" t="s">
        <v>322</v>
      </c>
      <c r="B84" s="48" t="s">
        <v>498</v>
      </c>
      <c r="C84" s="48" t="s">
        <v>499</v>
      </c>
    </row>
    <row r="85" spans="1:3" x14ac:dyDescent="0.15">
      <c r="A85" s="48" t="s">
        <v>322</v>
      </c>
      <c r="B85" s="48" t="s">
        <v>500</v>
      </c>
      <c r="C85" s="48" t="s">
        <v>501</v>
      </c>
    </row>
    <row r="86" spans="1:3" x14ac:dyDescent="0.15">
      <c r="A86" s="48" t="s">
        <v>327</v>
      </c>
      <c r="B86" s="48" t="s">
        <v>502</v>
      </c>
      <c r="C86" s="48" t="s">
        <v>503</v>
      </c>
    </row>
    <row r="87" spans="1:3" x14ac:dyDescent="0.15">
      <c r="A87" s="48" t="s">
        <v>327</v>
      </c>
      <c r="B87" s="48" t="s">
        <v>506</v>
      </c>
      <c r="C87" s="48" t="s">
        <v>147</v>
      </c>
    </row>
    <row r="88" spans="1:3" x14ac:dyDescent="0.15">
      <c r="A88" s="48" t="s">
        <v>333</v>
      </c>
      <c r="B88" s="48" t="s">
        <v>507</v>
      </c>
      <c r="C88" s="48" t="s">
        <v>258</v>
      </c>
    </row>
    <row r="89" spans="1:3" x14ac:dyDescent="0.15">
      <c r="A89" s="48" t="s">
        <v>333</v>
      </c>
      <c r="B89" s="48" t="s">
        <v>511</v>
      </c>
      <c r="C89" s="48" t="s">
        <v>512</v>
      </c>
    </row>
    <row r="90" spans="1:3" x14ac:dyDescent="0.15">
      <c r="A90" s="48" t="s">
        <v>333</v>
      </c>
      <c r="B90" s="48" t="s">
        <v>516</v>
      </c>
      <c r="C90" s="48" t="s">
        <v>517</v>
      </c>
    </row>
    <row r="91" spans="1:3" x14ac:dyDescent="0.15">
      <c r="A91" s="48" t="s">
        <v>333</v>
      </c>
      <c r="B91" s="48" t="s">
        <v>522</v>
      </c>
      <c r="C91" s="48" t="s">
        <v>147</v>
      </c>
    </row>
    <row r="92" spans="1:3" x14ac:dyDescent="0.15">
      <c r="A92" s="48" t="s">
        <v>337</v>
      </c>
      <c r="B92" s="48" t="s">
        <v>527</v>
      </c>
      <c r="C92" s="48" t="s">
        <v>347</v>
      </c>
    </row>
    <row r="93" spans="1:3" x14ac:dyDescent="0.15">
      <c r="A93" s="48" t="s">
        <v>337</v>
      </c>
      <c r="B93" s="48" t="s">
        <v>528</v>
      </c>
      <c r="C93" s="48" t="s">
        <v>529</v>
      </c>
    </row>
    <row r="94" spans="1:3" x14ac:dyDescent="0.15">
      <c r="A94" s="48" t="s">
        <v>337</v>
      </c>
      <c r="B94" s="48" t="s">
        <v>532</v>
      </c>
      <c r="C94" s="48" t="s">
        <v>533</v>
      </c>
    </row>
    <row r="95" spans="1:3" x14ac:dyDescent="0.15">
      <c r="A95" s="48" t="s">
        <v>337</v>
      </c>
      <c r="B95" s="48" t="s">
        <v>537</v>
      </c>
      <c r="C95" s="48" t="s">
        <v>147</v>
      </c>
    </row>
    <row r="96" spans="1:3" x14ac:dyDescent="0.15">
      <c r="A96" s="48" t="s">
        <v>337</v>
      </c>
      <c r="B96" s="48" t="s">
        <v>542</v>
      </c>
      <c r="C96" s="48" t="s">
        <v>543</v>
      </c>
    </row>
    <row r="97" spans="1:3" x14ac:dyDescent="0.15">
      <c r="A97" s="48" t="s">
        <v>337</v>
      </c>
      <c r="B97" s="48" t="s">
        <v>548</v>
      </c>
      <c r="C97" s="48" t="s">
        <v>543</v>
      </c>
    </row>
    <row r="98" spans="1:3" x14ac:dyDescent="0.15">
      <c r="A98" s="48" t="s">
        <v>337</v>
      </c>
      <c r="B98" s="48" t="s">
        <v>552</v>
      </c>
      <c r="C98" s="48" t="s">
        <v>159</v>
      </c>
    </row>
    <row r="99" spans="1:3" x14ac:dyDescent="0.15">
      <c r="A99" s="48" t="s">
        <v>344</v>
      </c>
      <c r="B99" s="48" t="s">
        <v>556</v>
      </c>
      <c r="C99" s="48" t="s">
        <v>557</v>
      </c>
    </row>
    <row r="100" spans="1:3" x14ac:dyDescent="0.15">
      <c r="A100" s="48" t="s">
        <v>344</v>
      </c>
      <c r="B100" s="48" t="s">
        <v>562</v>
      </c>
      <c r="C100" s="48" t="s">
        <v>563</v>
      </c>
    </row>
    <row r="101" spans="1:3" x14ac:dyDescent="0.15">
      <c r="A101" s="48" t="s">
        <v>348</v>
      </c>
      <c r="B101" s="48" t="s">
        <v>567</v>
      </c>
      <c r="C101" s="48" t="s">
        <v>568</v>
      </c>
    </row>
    <row r="102" spans="1:3" x14ac:dyDescent="0.15">
      <c r="A102" s="48" t="s">
        <v>348</v>
      </c>
      <c r="B102" s="48" t="s">
        <v>573</v>
      </c>
      <c r="C102" s="48" t="s">
        <v>404</v>
      </c>
    </row>
    <row r="103" spans="1:3" x14ac:dyDescent="0.15">
      <c r="A103" s="48" t="s">
        <v>348</v>
      </c>
      <c r="B103" s="48" t="s">
        <v>574</v>
      </c>
      <c r="C103" s="48" t="s">
        <v>347</v>
      </c>
    </row>
    <row r="104" spans="1:3" x14ac:dyDescent="0.15">
      <c r="A104" s="48" t="s">
        <v>348</v>
      </c>
      <c r="B104" s="48" t="s">
        <v>578</v>
      </c>
      <c r="C104" s="48" t="s">
        <v>417</v>
      </c>
    </row>
    <row r="105" spans="1:3" x14ac:dyDescent="0.15">
      <c r="A105" s="48" t="s">
        <v>348</v>
      </c>
      <c r="B105" s="48" t="s">
        <v>583</v>
      </c>
      <c r="C105" s="48" t="s">
        <v>584</v>
      </c>
    </row>
    <row r="106" spans="1:3" x14ac:dyDescent="0.15">
      <c r="A106" s="48" t="s">
        <v>348</v>
      </c>
      <c r="B106" s="48" t="s">
        <v>588</v>
      </c>
      <c r="C106" s="48" t="s">
        <v>357</v>
      </c>
    </row>
    <row r="107" spans="1:3" x14ac:dyDescent="0.15">
      <c r="A107" s="48" t="s">
        <v>348</v>
      </c>
      <c r="B107" s="48" t="s">
        <v>593</v>
      </c>
      <c r="C107" s="48" t="s">
        <v>159</v>
      </c>
    </row>
    <row r="108" spans="1:3" x14ac:dyDescent="0.15">
      <c r="A108" s="48" t="s">
        <v>352</v>
      </c>
      <c r="B108" s="48" t="s">
        <v>594</v>
      </c>
      <c r="C108" s="48" t="s">
        <v>147</v>
      </c>
    </row>
    <row r="109" spans="1:3" x14ac:dyDescent="0.15">
      <c r="A109" s="48" t="s">
        <v>358</v>
      </c>
      <c r="B109" s="48" t="s">
        <v>599</v>
      </c>
      <c r="C109" s="48" t="s">
        <v>159</v>
      </c>
    </row>
    <row r="110" spans="1:3" x14ac:dyDescent="0.15">
      <c r="A110" s="48" t="s">
        <v>379</v>
      </c>
      <c r="B110" s="48" t="s">
        <v>445</v>
      </c>
      <c r="C110" s="48" t="s">
        <v>446</v>
      </c>
    </row>
    <row r="111" spans="1:3" x14ac:dyDescent="0.15">
      <c r="A111" s="48" t="s">
        <v>379</v>
      </c>
      <c r="B111" s="48" t="s">
        <v>606</v>
      </c>
      <c r="C111" s="48" t="s">
        <v>607</v>
      </c>
    </row>
    <row r="112" spans="1:3" x14ac:dyDescent="0.15">
      <c r="A112" s="48" t="s">
        <v>379</v>
      </c>
      <c r="B112" s="48" t="s">
        <v>610</v>
      </c>
      <c r="C112" s="48" t="s">
        <v>159</v>
      </c>
    </row>
    <row r="113" spans="1:3" x14ac:dyDescent="0.15">
      <c r="A113" s="48" t="s">
        <v>388</v>
      </c>
      <c r="B113" s="48" t="s">
        <v>615</v>
      </c>
      <c r="C113" s="48" t="s">
        <v>616</v>
      </c>
    </row>
    <row r="114" spans="1:3" x14ac:dyDescent="0.15">
      <c r="A114" s="48" t="s">
        <v>388</v>
      </c>
      <c r="B114" s="48" t="s">
        <v>621</v>
      </c>
      <c r="C114" s="48" t="s">
        <v>622</v>
      </c>
    </row>
    <row r="115" spans="1:3" x14ac:dyDescent="0.15">
      <c r="A115" s="48" t="s">
        <v>388</v>
      </c>
      <c r="B115" s="48" t="s">
        <v>625</v>
      </c>
      <c r="C115" s="48" t="s">
        <v>626</v>
      </c>
    </row>
    <row r="116" spans="1:3" x14ac:dyDescent="0.15">
      <c r="A116" s="48" t="s">
        <v>388</v>
      </c>
      <c r="B116" s="48" t="s">
        <v>630</v>
      </c>
      <c r="C116" s="48" t="s">
        <v>631</v>
      </c>
    </row>
    <row r="117" spans="1:3" x14ac:dyDescent="0.15">
      <c r="A117" s="48" t="s">
        <v>388</v>
      </c>
      <c r="B117" s="48" t="s">
        <v>636</v>
      </c>
      <c r="C117" s="48" t="s">
        <v>637</v>
      </c>
    </row>
    <row r="118" spans="1:3" x14ac:dyDescent="0.15">
      <c r="A118" s="48" t="s">
        <v>394</v>
      </c>
      <c r="B118" s="48" t="s">
        <v>642</v>
      </c>
      <c r="C118" s="48" t="s">
        <v>404</v>
      </c>
    </row>
    <row r="119" spans="1:3" x14ac:dyDescent="0.15">
      <c r="A119" s="48" t="s">
        <v>394</v>
      </c>
      <c r="B119" s="48" t="s">
        <v>647</v>
      </c>
      <c r="C119" s="48" t="s">
        <v>648</v>
      </c>
    </row>
    <row r="120" spans="1:3" x14ac:dyDescent="0.15">
      <c r="A120" s="48" t="s">
        <v>394</v>
      </c>
      <c r="B120" s="48" t="s">
        <v>653</v>
      </c>
      <c r="C120" s="12" t="s">
        <v>2462</v>
      </c>
    </row>
    <row r="121" spans="1:3" x14ac:dyDescent="0.15">
      <c r="A121" s="48" t="s">
        <v>394</v>
      </c>
      <c r="B121" s="48" t="s">
        <v>657</v>
      </c>
      <c r="C121" s="12" t="s">
        <v>147</v>
      </c>
    </row>
    <row r="122" spans="1:3" x14ac:dyDescent="0.15">
      <c r="A122" s="48" t="s">
        <v>399</v>
      </c>
      <c r="B122" s="48" t="s">
        <v>661</v>
      </c>
      <c r="C122" s="48" t="s">
        <v>662</v>
      </c>
    </row>
    <row r="123" spans="1:3" x14ac:dyDescent="0.15">
      <c r="A123" s="48" t="s">
        <v>399</v>
      </c>
      <c r="B123" s="48" t="s">
        <v>667</v>
      </c>
      <c r="C123" s="48" t="s">
        <v>668</v>
      </c>
    </row>
    <row r="124" spans="1:3" x14ac:dyDescent="0.15">
      <c r="A124" s="48" t="s">
        <v>405</v>
      </c>
      <c r="B124" s="48" t="s">
        <v>671</v>
      </c>
      <c r="C124" s="48" t="s">
        <v>672</v>
      </c>
    </row>
    <row r="125" spans="1:3" x14ac:dyDescent="0.15">
      <c r="A125" s="48" t="s">
        <v>405</v>
      </c>
      <c r="B125" s="48" t="s">
        <v>677</v>
      </c>
      <c r="C125" s="48" t="s">
        <v>248</v>
      </c>
    </row>
    <row r="126" spans="1:3" x14ac:dyDescent="0.15">
      <c r="A126" s="48" t="s">
        <v>405</v>
      </c>
      <c r="B126" s="48" t="s">
        <v>678</v>
      </c>
      <c r="C126" s="48" t="s">
        <v>159</v>
      </c>
    </row>
    <row r="127" spans="1:3" x14ac:dyDescent="0.15">
      <c r="A127" s="48" t="s">
        <v>408</v>
      </c>
      <c r="B127" s="48" t="s">
        <v>682</v>
      </c>
      <c r="C127" s="48" t="s">
        <v>683</v>
      </c>
    </row>
    <row r="128" spans="1:3" x14ac:dyDescent="0.15">
      <c r="A128" s="48" t="s">
        <v>408</v>
      </c>
      <c r="B128" s="48" t="s">
        <v>686</v>
      </c>
      <c r="C128" s="48" t="s">
        <v>159</v>
      </c>
    </row>
    <row r="129" spans="1:3" x14ac:dyDescent="0.15">
      <c r="A129" s="48" t="s">
        <v>413</v>
      </c>
      <c r="B129" s="48" t="s">
        <v>691</v>
      </c>
      <c r="C129" s="48" t="s">
        <v>692</v>
      </c>
    </row>
    <row r="130" spans="1:3" x14ac:dyDescent="0.15">
      <c r="A130" s="48" t="s">
        <v>418</v>
      </c>
      <c r="B130" s="48" t="s">
        <v>695</v>
      </c>
      <c r="C130" s="48" t="s">
        <v>147</v>
      </c>
    </row>
    <row r="131" spans="1:3" x14ac:dyDescent="0.15">
      <c r="A131" s="48" t="s">
        <v>422</v>
      </c>
      <c r="B131" s="48" t="s">
        <v>698</v>
      </c>
      <c r="C131" s="48" t="s">
        <v>699</v>
      </c>
    </row>
    <row r="132" spans="1:3" x14ac:dyDescent="0.15">
      <c r="A132" s="48" t="s">
        <v>422</v>
      </c>
      <c r="B132" s="48" t="s">
        <v>704</v>
      </c>
      <c r="C132" s="48" t="s">
        <v>705</v>
      </c>
    </row>
    <row r="133" spans="1:3" x14ac:dyDescent="0.15">
      <c r="A133" s="48" t="s">
        <v>422</v>
      </c>
      <c r="B133" s="48" t="s">
        <v>709</v>
      </c>
      <c r="C133" s="48" t="s">
        <v>147</v>
      </c>
    </row>
    <row r="134" spans="1:3" x14ac:dyDescent="0.15">
      <c r="A134" s="48" t="s">
        <v>422</v>
      </c>
      <c r="B134" s="48" t="s">
        <v>713</v>
      </c>
      <c r="C134" s="48" t="s">
        <v>714</v>
      </c>
    </row>
    <row r="135" spans="1:3" x14ac:dyDescent="0.15">
      <c r="A135" s="48" t="s">
        <v>437</v>
      </c>
      <c r="B135" s="48" t="s">
        <v>718</v>
      </c>
      <c r="C135" s="48" t="s">
        <v>147</v>
      </c>
    </row>
    <row r="136" spans="1:3" x14ac:dyDescent="0.15">
      <c r="A136" s="48" t="s">
        <v>458</v>
      </c>
      <c r="B136" s="48" t="s">
        <v>719</v>
      </c>
      <c r="C136" s="48" t="s">
        <v>147</v>
      </c>
    </row>
    <row r="137" spans="1:3" x14ac:dyDescent="0.15">
      <c r="A137" s="48" t="s">
        <v>458</v>
      </c>
      <c r="B137" s="48" t="s">
        <v>720</v>
      </c>
      <c r="C137" s="48" t="s">
        <v>159</v>
      </c>
    </row>
    <row r="138" spans="1:3" x14ac:dyDescent="0.15">
      <c r="A138" s="48" t="s">
        <v>463</v>
      </c>
      <c r="B138" s="48" t="s">
        <v>724</v>
      </c>
      <c r="C138" s="48" t="s">
        <v>725</v>
      </c>
    </row>
    <row r="139" spans="1:3" x14ac:dyDescent="0.15">
      <c r="A139" s="48" t="s">
        <v>463</v>
      </c>
      <c r="B139" s="48" t="s">
        <v>730</v>
      </c>
      <c r="C139" s="48" t="s">
        <v>236</v>
      </c>
    </row>
    <row r="140" spans="1:3" x14ac:dyDescent="0.15">
      <c r="A140" s="48" t="s">
        <v>463</v>
      </c>
      <c r="B140" s="48" t="s">
        <v>731</v>
      </c>
      <c r="C140" s="48" t="s">
        <v>732</v>
      </c>
    </row>
    <row r="141" spans="1:3" x14ac:dyDescent="0.15">
      <c r="A141" s="48" t="s">
        <v>463</v>
      </c>
      <c r="B141" s="48" t="s">
        <v>737</v>
      </c>
      <c r="C141" s="48" t="s">
        <v>738</v>
      </c>
    </row>
    <row r="142" spans="1:3" x14ac:dyDescent="0.15">
      <c r="A142" s="48" t="s">
        <v>463</v>
      </c>
      <c r="B142" s="48" t="s">
        <v>743</v>
      </c>
      <c r="C142" s="48" t="s">
        <v>744</v>
      </c>
    </row>
    <row r="143" spans="1:3" x14ac:dyDescent="0.15">
      <c r="A143" s="48" t="s">
        <v>463</v>
      </c>
      <c r="B143" s="48" t="s">
        <v>749</v>
      </c>
      <c r="C143" s="48" t="s">
        <v>750</v>
      </c>
    </row>
    <row r="144" spans="1:3" x14ac:dyDescent="0.15">
      <c r="A144" s="48" t="s">
        <v>468</v>
      </c>
      <c r="B144" s="48" t="s">
        <v>754</v>
      </c>
      <c r="C144" s="48" t="s">
        <v>755</v>
      </c>
    </row>
    <row r="145" spans="1:3" x14ac:dyDescent="0.15">
      <c r="A145" s="48" t="s">
        <v>468</v>
      </c>
      <c r="B145" s="48" t="s">
        <v>759</v>
      </c>
      <c r="C145" s="48" t="s">
        <v>760</v>
      </c>
    </row>
    <row r="146" spans="1:3" x14ac:dyDescent="0.15">
      <c r="A146" s="48" t="s">
        <v>478</v>
      </c>
      <c r="B146" s="48" t="s">
        <v>764</v>
      </c>
      <c r="C146" s="48" t="s">
        <v>765</v>
      </c>
    </row>
    <row r="147" spans="1:3" x14ac:dyDescent="0.15">
      <c r="A147" s="48" t="s">
        <v>478</v>
      </c>
      <c r="B147" s="48" t="s">
        <v>768</v>
      </c>
      <c r="C147" s="48" t="s">
        <v>769</v>
      </c>
    </row>
    <row r="148" spans="1:3" x14ac:dyDescent="0.15">
      <c r="A148" s="48" t="s">
        <v>478</v>
      </c>
      <c r="B148" s="48" t="s">
        <v>774</v>
      </c>
      <c r="C148" s="48" t="s">
        <v>775</v>
      </c>
    </row>
    <row r="149" spans="1:3" x14ac:dyDescent="0.15">
      <c r="A149" s="48" t="s">
        <v>478</v>
      </c>
      <c r="B149" s="48" t="s">
        <v>778</v>
      </c>
      <c r="C149" s="48" t="s">
        <v>174</v>
      </c>
    </row>
    <row r="150" spans="1:3" x14ac:dyDescent="0.15">
      <c r="A150" s="48" t="s">
        <v>478</v>
      </c>
      <c r="B150" s="48" t="s">
        <v>779</v>
      </c>
      <c r="C150" s="48" t="s">
        <v>780</v>
      </c>
    </row>
    <row r="151" spans="1:3" x14ac:dyDescent="0.15">
      <c r="A151" s="48" t="s">
        <v>504</v>
      </c>
      <c r="B151" s="48" t="s">
        <v>781</v>
      </c>
      <c r="C151" s="48" t="s">
        <v>782</v>
      </c>
    </row>
    <row r="152" spans="1:3" x14ac:dyDescent="0.15">
      <c r="A152" s="48" t="s">
        <v>504</v>
      </c>
      <c r="B152" s="48" t="s">
        <v>783</v>
      </c>
      <c r="C152" s="48" t="s">
        <v>784</v>
      </c>
    </row>
    <row r="153" spans="1:3" x14ac:dyDescent="0.15">
      <c r="A153" s="48" t="s">
        <v>504</v>
      </c>
      <c r="B153" s="48" t="s">
        <v>785</v>
      </c>
      <c r="C153" s="48" t="s">
        <v>147</v>
      </c>
    </row>
    <row r="154" spans="1:3" x14ac:dyDescent="0.15">
      <c r="A154" s="48" t="s">
        <v>508</v>
      </c>
      <c r="B154" s="48" t="s">
        <v>786</v>
      </c>
      <c r="C154" s="48" t="s">
        <v>236</v>
      </c>
    </row>
    <row r="155" spans="1:3" x14ac:dyDescent="0.15">
      <c r="A155" s="48" t="s">
        <v>508</v>
      </c>
      <c r="B155" s="48" t="s">
        <v>461</v>
      </c>
      <c r="C155" s="48" t="s">
        <v>462</v>
      </c>
    </row>
    <row r="156" spans="1:3" x14ac:dyDescent="0.15">
      <c r="A156" s="48" t="s">
        <v>508</v>
      </c>
      <c r="B156" s="48" t="s">
        <v>787</v>
      </c>
      <c r="C156" s="48" t="s">
        <v>788</v>
      </c>
    </row>
    <row r="157" spans="1:3" x14ac:dyDescent="0.15">
      <c r="A157" s="48" t="s">
        <v>508</v>
      </c>
      <c r="B157" s="48" t="s">
        <v>320</v>
      </c>
      <c r="C157" s="48" t="s">
        <v>321</v>
      </c>
    </row>
    <row r="158" spans="1:3" x14ac:dyDescent="0.15">
      <c r="A158" s="48" t="s">
        <v>508</v>
      </c>
      <c r="B158" s="48" t="s">
        <v>789</v>
      </c>
      <c r="C158" s="48" t="s">
        <v>417</v>
      </c>
    </row>
    <row r="159" spans="1:3" x14ac:dyDescent="0.15">
      <c r="A159" s="48" t="s">
        <v>508</v>
      </c>
      <c r="B159" s="48" t="s">
        <v>790</v>
      </c>
      <c r="C159" s="48" t="s">
        <v>258</v>
      </c>
    </row>
    <row r="160" spans="1:3" x14ac:dyDescent="0.15">
      <c r="A160" s="48" t="s">
        <v>513</v>
      </c>
      <c r="B160" s="48" t="s">
        <v>791</v>
      </c>
      <c r="C160" s="48" t="s">
        <v>792</v>
      </c>
    </row>
    <row r="161" spans="1:3" x14ac:dyDescent="0.15">
      <c r="A161" s="48" t="s">
        <v>513</v>
      </c>
      <c r="B161" s="48" t="s">
        <v>793</v>
      </c>
      <c r="C161" s="48" t="s">
        <v>794</v>
      </c>
    </row>
    <row r="162" spans="1:3" x14ac:dyDescent="0.15">
      <c r="A162" s="48" t="s">
        <v>513</v>
      </c>
      <c r="B162" s="48" t="s">
        <v>795</v>
      </c>
      <c r="C162" s="48" t="s">
        <v>159</v>
      </c>
    </row>
    <row r="163" spans="1:3" x14ac:dyDescent="0.15">
      <c r="A163" s="48" t="s">
        <v>518</v>
      </c>
      <c r="B163" s="48" t="s">
        <v>796</v>
      </c>
      <c r="C163" s="48" t="s">
        <v>147</v>
      </c>
    </row>
    <row r="164" spans="1:3" x14ac:dyDescent="0.15">
      <c r="A164" s="48" t="s">
        <v>523</v>
      </c>
      <c r="B164" s="48" t="s">
        <v>797</v>
      </c>
      <c r="C164" s="48" t="s">
        <v>798</v>
      </c>
    </row>
    <row r="165" spans="1:3" x14ac:dyDescent="0.15">
      <c r="A165" s="48" t="s">
        <v>523</v>
      </c>
      <c r="B165" s="48" t="s">
        <v>799</v>
      </c>
      <c r="C165" s="48" t="s">
        <v>543</v>
      </c>
    </row>
    <row r="166" spans="1:3" x14ac:dyDescent="0.15">
      <c r="A166" s="48" t="s">
        <v>523</v>
      </c>
      <c r="B166" s="48" t="s">
        <v>800</v>
      </c>
      <c r="C166" s="48" t="s">
        <v>159</v>
      </c>
    </row>
    <row r="167" spans="1:3" x14ac:dyDescent="0.15">
      <c r="A167" s="48" t="s">
        <v>530</v>
      </c>
      <c r="B167" s="48" t="s">
        <v>803</v>
      </c>
      <c r="C167" s="48" t="s">
        <v>491</v>
      </c>
    </row>
    <row r="168" spans="1:3" x14ac:dyDescent="0.15">
      <c r="A168" s="48" t="s">
        <v>530</v>
      </c>
      <c r="B168" s="48" t="s">
        <v>807</v>
      </c>
      <c r="C168" s="48" t="s">
        <v>147</v>
      </c>
    </row>
    <row r="169" spans="1:3" x14ac:dyDescent="0.15">
      <c r="A169" s="48" t="s">
        <v>530</v>
      </c>
      <c r="B169" s="48" t="s">
        <v>810</v>
      </c>
      <c r="C169" s="48" t="s">
        <v>159</v>
      </c>
    </row>
    <row r="170" spans="1:3" x14ac:dyDescent="0.15">
      <c r="A170" s="48" t="s">
        <v>549</v>
      </c>
      <c r="B170" s="48" t="s">
        <v>814</v>
      </c>
      <c r="C170" s="48" t="s">
        <v>347</v>
      </c>
    </row>
    <row r="171" spans="1:3" x14ac:dyDescent="0.15">
      <c r="A171" s="48" t="s">
        <v>549</v>
      </c>
      <c r="B171" s="48" t="s">
        <v>819</v>
      </c>
      <c r="C171" s="48" t="s">
        <v>820</v>
      </c>
    </row>
    <row r="172" spans="1:3" x14ac:dyDescent="0.15">
      <c r="A172" s="48" t="s">
        <v>549</v>
      </c>
      <c r="B172" s="48" t="s">
        <v>825</v>
      </c>
      <c r="C172" s="48" t="s">
        <v>826</v>
      </c>
    </row>
    <row r="173" spans="1:3" x14ac:dyDescent="0.15">
      <c r="A173" s="48" t="s">
        <v>549</v>
      </c>
      <c r="B173" s="48" t="s">
        <v>831</v>
      </c>
      <c r="C173" s="48" t="s">
        <v>832</v>
      </c>
    </row>
    <row r="174" spans="1:3" x14ac:dyDescent="0.15">
      <c r="A174" s="48" t="s">
        <v>549</v>
      </c>
      <c r="B174" s="48" t="s">
        <v>837</v>
      </c>
      <c r="C174" s="48" t="s">
        <v>838</v>
      </c>
    </row>
    <row r="175" spans="1:3" x14ac:dyDescent="0.15">
      <c r="A175" s="48" t="s">
        <v>549</v>
      </c>
      <c r="B175" s="48" t="s">
        <v>841</v>
      </c>
      <c r="C175" s="48" t="s">
        <v>842</v>
      </c>
    </row>
    <row r="176" spans="1:3" x14ac:dyDescent="0.15">
      <c r="A176" s="48" t="s">
        <v>549</v>
      </c>
      <c r="B176" s="48" t="s">
        <v>846</v>
      </c>
      <c r="C176" s="48" t="s">
        <v>847</v>
      </c>
    </row>
    <row r="177" spans="1:3" x14ac:dyDescent="0.15">
      <c r="A177" s="48" t="s">
        <v>549</v>
      </c>
      <c r="B177" s="48" t="s">
        <v>850</v>
      </c>
      <c r="C177" s="48" t="s">
        <v>851</v>
      </c>
    </row>
    <row r="178" spans="1:3" x14ac:dyDescent="0.15">
      <c r="A178" s="48" t="s">
        <v>549</v>
      </c>
      <c r="B178" s="48" t="s">
        <v>852</v>
      </c>
      <c r="C178" s="48" t="s">
        <v>853</v>
      </c>
    </row>
    <row r="179" spans="1:3" x14ac:dyDescent="0.15">
      <c r="A179" s="48" t="s">
        <v>549</v>
      </c>
      <c r="B179" s="48" t="s">
        <v>854</v>
      </c>
      <c r="C179" s="48" t="s">
        <v>855</v>
      </c>
    </row>
    <row r="180" spans="1:3" x14ac:dyDescent="0.15">
      <c r="A180" s="48" t="s">
        <v>553</v>
      </c>
      <c r="B180" s="48" t="s">
        <v>856</v>
      </c>
      <c r="C180" s="48" t="s">
        <v>857</v>
      </c>
    </row>
    <row r="181" spans="1:3" x14ac:dyDescent="0.15">
      <c r="A181" s="48" t="s">
        <v>553</v>
      </c>
      <c r="B181" s="48" t="s">
        <v>858</v>
      </c>
      <c r="C181" s="48" t="s">
        <v>859</v>
      </c>
    </row>
    <row r="182" spans="1:3" x14ac:dyDescent="0.15">
      <c r="A182" s="48" t="s">
        <v>553</v>
      </c>
      <c r="B182" s="48" t="s">
        <v>864</v>
      </c>
      <c r="C182" s="48" t="s">
        <v>865</v>
      </c>
    </row>
    <row r="183" spans="1:3" x14ac:dyDescent="0.15">
      <c r="A183" s="48" t="s">
        <v>553</v>
      </c>
      <c r="B183" s="48" t="s">
        <v>869</v>
      </c>
      <c r="C183" s="12" t="s">
        <v>2463</v>
      </c>
    </row>
    <row r="184" spans="1:3" x14ac:dyDescent="0.15">
      <c r="A184" s="48" t="s">
        <v>553</v>
      </c>
      <c r="B184" s="48" t="s">
        <v>873</v>
      </c>
      <c r="C184" s="12" t="s">
        <v>147</v>
      </c>
    </row>
    <row r="185" spans="1:3" x14ac:dyDescent="0.15">
      <c r="A185" s="48" t="s">
        <v>553</v>
      </c>
      <c r="B185" s="48" t="s">
        <v>876</v>
      </c>
      <c r="C185" s="48" t="s">
        <v>174</v>
      </c>
    </row>
    <row r="186" spans="1:3" x14ac:dyDescent="0.15">
      <c r="A186" s="48" t="s">
        <v>553</v>
      </c>
      <c r="B186" s="48" t="s">
        <v>880</v>
      </c>
      <c r="C186" s="48" t="s">
        <v>881</v>
      </c>
    </row>
    <row r="187" spans="1:3" x14ac:dyDescent="0.15">
      <c r="A187" s="48" t="s">
        <v>553</v>
      </c>
      <c r="B187" s="48" t="s">
        <v>885</v>
      </c>
      <c r="C187" s="48" t="s">
        <v>886</v>
      </c>
    </row>
    <row r="188" spans="1:3" x14ac:dyDescent="0.15">
      <c r="A188" s="48" t="s">
        <v>553</v>
      </c>
      <c r="B188" s="48" t="s">
        <v>891</v>
      </c>
      <c r="C188" s="48" t="s">
        <v>892</v>
      </c>
    </row>
    <row r="189" spans="1:3" x14ac:dyDescent="0.15">
      <c r="A189" s="48" t="s">
        <v>558</v>
      </c>
      <c r="B189" s="48" t="s">
        <v>895</v>
      </c>
      <c r="C189" s="48" t="s">
        <v>159</v>
      </c>
    </row>
    <row r="190" spans="1:3" x14ac:dyDescent="0.15">
      <c r="A190" s="48" t="s">
        <v>564</v>
      </c>
      <c r="B190" s="48" t="s">
        <v>900</v>
      </c>
      <c r="C190" s="48" t="s">
        <v>159</v>
      </c>
    </row>
    <row r="191" spans="1:3" x14ac:dyDescent="0.15">
      <c r="A191" s="48" t="s">
        <v>585</v>
      </c>
      <c r="B191" s="48" t="s">
        <v>904</v>
      </c>
      <c r="C191" s="48" t="s">
        <v>147</v>
      </c>
    </row>
    <row r="192" spans="1:3" x14ac:dyDescent="0.15">
      <c r="A192" s="48" t="s">
        <v>595</v>
      </c>
      <c r="B192" s="48" t="s">
        <v>905</v>
      </c>
      <c r="C192" s="48" t="s">
        <v>462</v>
      </c>
    </row>
    <row r="193" spans="1:3" x14ac:dyDescent="0.15">
      <c r="A193" s="48" t="s">
        <v>595</v>
      </c>
      <c r="B193" s="48" t="s">
        <v>910</v>
      </c>
      <c r="C193" s="48" t="s">
        <v>147</v>
      </c>
    </row>
    <row r="194" spans="1:3" x14ac:dyDescent="0.15">
      <c r="A194" s="48" t="s">
        <v>600</v>
      </c>
      <c r="B194" s="48" t="s">
        <v>913</v>
      </c>
      <c r="C194" s="48" t="s">
        <v>914</v>
      </c>
    </row>
    <row r="195" spans="1:3" x14ac:dyDescent="0.15">
      <c r="A195" s="48" t="s">
        <v>600</v>
      </c>
      <c r="B195" s="48" t="s">
        <v>917</v>
      </c>
      <c r="C195" s="48" t="s">
        <v>918</v>
      </c>
    </row>
    <row r="196" spans="1:3" x14ac:dyDescent="0.15">
      <c r="A196" s="48" t="s">
        <v>603</v>
      </c>
      <c r="B196" s="48" t="s">
        <v>922</v>
      </c>
      <c r="C196" s="48" t="s">
        <v>923</v>
      </c>
    </row>
    <row r="197" spans="1:3" x14ac:dyDescent="0.15">
      <c r="A197" s="48" t="s">
        <v>603</v>
      </c>
      <c r="B197" s="48" t="s">
        <v>924</v>
      </c>
      <c r="C197" s="48" t="s">
        <v>404</v>
      </c>
    </row>
    <row r="198" spans="1:3" x14ac:dyDescent="0.15">
      <c r="A198" s="48" t="s">
        <v>603</v>
      </c>
      <c r="B198" s="48" t="s">
        <v>929</v>
      </c>
      <c r="C198" s="48" t="s">
        <v>930</v>
      </c>
    </row>
    <row r="199" spans="1:3" x14ac:dyDescent="0.15">
      <c r="A199" s="48" t="s">
        <v>603</v>
      </c>
      <c r="B199" s="48" t="s">
        <v>935</v>
      </c>
      <c r="C199" s="48" t="s">
        <v>936</v>
      </c>
    </row>
    <row r="200" spans="1:3" x14ac:dyDescent="0.15">
      <c r="A200" s="48" t="s">
        <v>603</v>
      </c>
      <c r="B200" s="48" t="s">
        <v>940</v>
      </c>
      <c r="C200" s="48" t="s">
        <v>205</v>
      </c>
    </row>
    <row r="201" spans="1:3" x14ac:dyDescent="0.15">
      <c r="A201" s="48" t="s">
        <v>603</v>
      </c>
      <c r="B201" s="48" t="s">
        <v>945</v>
      </c>
      <c r="C201" s="48" t="s">
        <v>946</v>
      </c>
    </row>
    <row r="202" spans="1:3" x14ac:dyDescent="0.15">
      <c r="A202" s="48" t="s">
        <v>611</v>
      </c>
      <c r="B202" s="48" t="s">
        <v>951</v>
      </c>
      <c r="C202" s="48" t="s">
        <v>952</v>
      </c>
    </row>
    <row r="203" spans="1:3" x14ac:dyDescent="0.15">
      <c r="A203" s="48" t="s">
        <v>623</v>
      </c>
      <c r="B203" s="48" t="s">
        <v>957</v>
      </c>
      <c r="C203" s="48" t="s">
        <v>958</v>
      </c>
    </row>
    <row r="204" spans="1:3" x14ac:dyDescent="0.15">
      <c r="A204" s="48" t="s">
        <v>623</v>
      </c>
      <c r="B204" s="48" t="s">
        <v>959</v>
      </c>
      <c r="C204" s="48" t="s">
        <v>147</v>
      </c>
    </row>
    <row r="205" spans="1:3" x14ac:dyDescent="0.15">
      <c r="A205" s="48" t="s">
        <v>632</v>
      </c>
      <c r="B205" s="48" t="s">
        <v>964</v>
      </c>
      <c r="C205" s="48" t="s">
        <v>886</v>
      </c>
    </row>
    <row r="206" spans="1:3" x14ac:dyDescent="0.15">
      <c r="A206" s="48" t="s">
        <v>632</v>
      </c>
      <c r="B206" s="48" t="s">
        <v>967</v>
      </c>
      <c r="C206" s="48" t="s">
        <v>968</v>
      </c>
    </row>
    <row r="207" spans="1:3" x14ac:dyDescent="0.15">
      <c r="A207" s="48" t="s">
        <v>632</v>
      </c>
      <c r="B207" s="48" t="s">
        <v>971</v>
      </c>
      <c r="C207" s="48" t="s">
        <v>972</v>
      </c>
    </row>
    <row r="208" spans="1:3" x14ac:dyDescent="0.15">
      <c r="A208" s="48" t="s">
        <v>632</v>
      </c>
      <c r="B208" s="48" t="s">
        <v>977</v>
      </c>
      <c r="C208" s="48" t="s">
        <v>978</v>
      </c>
    </row>
    <row r="209" spans="1:3" x14ac:dyDescent="0.15">
      <c r="A209" s="48" t="s">
        <v>632</v>
      </c>
      <c r="B209" s="48" t="s">
        <v>983</v>
      </c>
      <c r="C209" s="48" t="s">
        <v>159</v>
      </c>
    </row>
    <row r="210" spans="1:3" x14ac:dyDescent="0.15">
      <c r="A210" s="48" t="s">
        <v>638</v>
      </c>
      <c r="B210" s="48" t="s">
        <v>987</v>
      </c>
      <c r="C210" s="48" t="s">
        <v>174</v>
      </c>
    </row>
    <row r="211" spans="1:3" x14ac:dyDescent="0.15">
      <c r="A211" s="48" t="s">
        <v>654</v>
      </c>
      <c r="B211" s="48" t="s">
        <v>461</v>
      </c>
      <c r="C211" s="48" t="s">
        <v>462</v>
      </c>
    </row>
    <row r="212" spans="1:3" x14ac:dyDescent="0.15">
      <c r="A212" s="48" t="s">
        <v>654</v>
      </c>
      <c r="B212" s="48" t="s">
        <v>993</v>
      </c>
      <c r="C212" s="48" t="s">
        <v>994</v>
      </c>
    </row>
    <row r="213" spans="1:3" x14ac:dyDescent="0.15">
      <c r="A213" s="48" t="s">
        <v>654</v>
      </c>
      <c r="B213" s="48" t="s">
        <v>998</v>
      </c>
      <c r="C213" s="48" t="s">
        <v>205</v>
      </c>
    </row>
    <row r="214" spans="1:3" x14ac:dyDescent="0.15">
      <c r="A214" s="48" t="s">
        <v>658</v>
      </c>
      <c r="B214" s="48" t="s">
        <v>1003</v>
      </c>
      <c r="C214" s="48" t="s">
        <v>174</v>
      </c>
    </row>
    <row r="215" spans="1:3" x14ac:dyDescent="0.15">
      <c r="A215" s="48" t="s">
        <v>658</v>
      </c>
      <c r="B215" s="48" t="s">
        <v>1008</v>
      </c>
      <c r="C215" s="48" t="s">
        <v>1009</v>
      </c>
    </row>
    <row r="216" spans="1:3" x14ac:dyDescent="0.15">
      <c r="A216" s="48" t="s">
        <v>658</v>
      </c>
      <c r="B216" s="48" t="s">
        <v>1014</v>
      </c>
      <c r="C216" s="48" t="s">
        <v>159</v>
      </c>
    </row>
    <row r="217" spans="1:3" x14ac:dyDescent="0.15">
      <c r="A217" s="48" t="s">
        <v>2322</v>
      </c>
      <c r="B217" s="48" t="s">
        <v>2322</v>
      </c>
      <c r="C217" s="48" t="s">
        <v>1019</v>
      </c>
    </row>
    <row r="218" spans="1:3" x14ac:dyDescent="0.15">
      <c r="A218" s="48" t="s">
        <v>687</v>
      </c>
      <c r="B218" s="48" t="s">
        <v>1023</v>
      </c>
      <c r="C218" s="48" t="s">
        <v>147</v>
      </c>
    </row>
    <row r="219" spans="1:3" x14ac:dyDescent="0.15">
      <c r="A219" s="48" t="s">
        <v>693</v>
      </c>
      <c r="B219" s="48" t="s">
        <v>1028</v>
      </c>
      <c r="C219" s="48" t="s">
        <v>1029</v>
      </c>
    </row>
    <row r="220" spans="1:3" x14ac:dyDescent="0.15">
      <c r="A220" s="48" t="s">
        <v>693</v>
      </c>
      <c r="B220" s="48" t="s">
        <v>1034</v>
      </c>
      <c r="C220" s="48" t="s">
        <v>236</v>
      </c>
    </row>
    <row r="221" spans="1:3" x14ac:dyDescent="0.15">
      <c r="A221" s="48" t="s">
        <v>693</v>
      </c>
      <c r="B221" s="48" t="s">
        <v>1039</v>
      </c>
      <c r="C221" s="48" t="s">
        <v>1040</v>
      </c>
    </row>
    <row r="222" spans="1:3" x14ac:dyDescent="0.15">
      <c r="A222" s="48" t="s">
        <v>693</v>
      </c>
      <c r="B222" s="48" t="s">
        <v>1043</v>
      </c>
      <c r="C222" s="48" t="s">
        <v>1044</v>
      </c>
    </row>
    <row r="223" spans="1:3" x14ac:dyDescent="0.15">
      <c r="A223" s="48" t="s">
        <v>693</v>
      </c>
      <c r="B223" s="48" t="s">
        <v>1049</v>
      </c>
      <c r="C223" s="48" t="s">
        <v>1050</v>
      </c>
    </row>
    <row r="224" spans="1:3" x14ac:dyDescent="0.15">
      <c r="A224" s="48" t="s">
        <v>693</v>
      </c>
      <c r="B224" s="48" t="s">
        <v>1053</v>
      </c>
      <c r="C224" s="48" t="s">
        <v>543</v>
      </c>
    </row>
    <row r="225" spans="1:3" x14ac:dyDescent="0.15">
      <c r="A225" s="48" t="s">
        <v>693</v>
      </c>
      <c r="B225" s="48" t="s">
        <v>548</v>
      </c>
      <c r="C225" s="48" t="s">
        <v>543</v>
      </c>
    </row>
    <row r="226" spans="1:3" x14ac:dyDescent="0.15">
      <c r="A226" s="48" t="s">
        <v>693</v>
      </c>
      <c r="B226" s="48" t="s">
        <v>1057</v>
      </c>
      <c r="C226" s="48" t="s">
        <v>1058</v>
      </c>
    </row>
    <row r="227" spans="1:3" x14ac:dyDescent="0.15">
      <c r="A227" s="48" t="s">
        <v>693</v>
      </c>
      <c r="B227" s="48" t="s">
        <v>1063</v>
      </c>
      <c r="C227" s="48" t="s">
        <v>1064</v>
      </c>
    </row>
    <row r="228" spans="1:3" x14ac:dyDescent="0.15">
      <c r="A228" s="48" t="s">
        <v>696</v>
      </c>
      <c r="B228" s="48" t="s">
        <v>1069</v>
      </c>
      <c r="C228" s="48" t="s">
        <v>147</v>
      </c>
    </row>
    <row r="229" spans="1:3" x14ac:dyDescent="0.15">
      <c r="A229" s="48" t="s">
        <v>696</v>
      </c>
      <c r="B229" s="48" t="s">
        <v>1074</v>
      </c>
      <c r="C229" s="48" t="s">
        <v>886</v>
      </c>
    </row>
    <row r="230" spans="1:3" x14ac:dyDescent="0.15">
      <c r="A230" s="48" t="s">
        <v>700</v>
      </c>
      <c r="B230" s="48" t="s">
        <v>1077</v>
      </c>
      <c r="C230" s="48" t="s">
        <v>1078</v>
      </c>
    </row>
    <row r="231" spans="1:3" x14ac:dyDescent="0.15">
      <c r="A231" s="48" t="s">
        <v>706</v>
      </c>
      <c r="B231" s="48" t="s">
        <v>1083</v>
      </c>
      <c r="C231" s="48" t="s">
        <v>159</v>
      </c>
    </row>
    <row r="232" spans="1:3" x14ac:dyDescent="0.15">
      <c r="A232" s="48" t="s">
        <v>710</v>
      </c>
      <c r="B232" s="48" t="s">
        <v>1088</v>
      </c>
      <c r="C232" s="48" t="s">
        <v>236</v>
      </c>
    </row>
    <row r="233" spans="1:3" x14ac:dyDescent="0.15">
      <c r="A233" s="48" t="s">
        <v>710</v>
      </c>
      <c r="B233" s="48" t="s">
        <v>1093</v>
      </c>
      <c r="C233" s="48" t="s">
        <v>1094</v>
      </c>
    </row>
    <row r="234" spans="1:3" x14ac:dyDescent="0.15">
      <c r="A234" s="48" t="s">
        <v>710</v>
      </c>
      <c r="B234" s="48" t="s">
        <v>1099</v>
      </c>
      <c r="C234" s="48" t="s">
        <v>147</v>
      </c>
    </row>
    <row r="235" spans="1:3" x14ac:dyDescent="0.15">
      <c r="A235" s="48" t="s">
        <v>710</v>
      </c>
      <c r="B235" s="48" t="s">
        <v>1102</v>
      </c>
      <c r="C235" s="48" t="s">
        <v>1103</v>
      </c>
    </row>
    <row r="236" spans="1:3" x14ac:dyDescent="0.15">
      <c r="A236" s="48" t="s">
        <v>710</v>
      </c>
      <c r="B236" s="48" t="s">
        <v>1104</v>
      </c>
      <c r="C236" s="48" t="s">
        <v>248</v>
      </c>
    </row>
    <row r="237" spans="1:3" x14ac:dyDescent="0.15">
      <c r="A237" s="48" t="s">
        <v>710</v>
      </c>
      <c r="B237" s="48" t="s">
        <v>548</v>
      </c>
      <c r="C237" s="48" t="s">
        <v>543</v>
      </c>
    </row>
    <row r="238" spans="1:3" x14ac:dyDescent="0.15">
      <c r="A238" s="48" t="s">
        <v>710</v>
      </c>
      <c r="B238" s="48" t="s">
        <v>1111</v>
      </c>
      <c r="C238" s="48" t="s">
        <v>159</v>
      </c>
    </row>
    <row r="239" spans="1:3" x14ac:dyDescent="0.15">
      <c r="A239" s="48" t="s">
        <v>721</v>
      </c>
      <c r="B239" s="48" t="s">
        <v>1116</v>
      </c>
      <c r="C239" s="48" t="s">
        <v>258</v>
      </c>
    </row>
    <row r="240" spans="1:3" x14ac:dyDescent="0.15">
      <c r="A240" s="48" t="s">
        <v>721</v>
      </c>
      <c r="B240" s="48" t="s">
        <v>1121</v>
      </c>
      <c r="C240" s="48" t="s">
        <v>159</v>
      </c>
    </row>
    <row r="241" spans="1:3" x14ac:dyDescent="0.15">
      <c r="A241" s="48" t="s">
        <v>726</v>
      </c>
      <c r="B241" s="48" t="s">
        <v>1126</v>
      </c>
      <c r="C241" s="48" t="s">
        <v>1127</v>
      </c>
    </row>
    <row r="242" spans="1:3" x14ac:dyDescent="0.15">
      <c r="A242" s="48" t="s">
        <v>726</v>
      </c>
      <c r="B242" s="48" t="s">
        <v>1128</v>
      </c>
      <c r="C242" s="48" t="s">
        <v>738</v>
      </c>
    </row>
    <row r="243" spans="1:3" x14ac:dyDescent="0.15">
      <c r="A243" s="48" t="s">
        <v>726</v>
      </c>
      <c r="B243" s="48" t="s">
        <v>1131</v>
      </c>
      <c r="C243" s="48" t="s">
        <v>1132</v>
      </c>
    </row>
    <row r="244" spans="1:3" x14ac:dyDescent="0.15">
      <c r="A244" s="48" t="s">
        <v>733</v>
      </c>
      <c r="B244" s="48" t="s">
        <v>1136</v>
      </c>
      <c r="C244" s="48" t="s">
        <v>1137</v>
      </c>
    </row>
    <row r="245" spans="1:3" x14ac:dyDescent="0.15">
      <c r="A245" s="48" t="s">
        <v>745</v>
      </c>
      <c r="B245" s="48" t="s">
        <v>1141</v>
      </c>
      <c r="C245" s="48" t="s">
        <v>1142</v>
      </c>
    </row>
    <row r="246" spans="1:3" x14ac:dyDescent="0.15">
      <c r="A246" s="48" t="s">
        <v>745</v>
      </c>
      <c r="B246" s="48" t="s">
        <v>1147</v>
      </c>
      <c r="C246" s="48" t="s">
        <v>1148</v>
      </c>
    </row>
    <row r="247" spans="1:3" x14ac:dyDescent="0.15">
      <c r="A247" s="48" t="s">
        <v>756</v>
      </c>
      <c r="B247" s="48" t="s">
        <v>1153</v>
      </c>
      <c r="C247" s="48" t="s">
        <v>147</v>
      </c>
    </row>
    <row r="248" spans="1:3" x14ac:dyDescent="0.15">
      <c r="A248" s="48" t="s">
        <v>761</v>
      </c>
      <c r="B248" s="48" t="s">
        <v>1158</v>
      </c>
      <c r="C248" s="48" t="s">
        <v>159</v>
      </c>
    </row>
    <row r="249" spans="1:3" x14ac:dyDescent="0.15">
      <c r="A249" s="48" t="s">
        <v>770</v>
      </c>
      <c r="B249" s="48" t="s">
        <v>1159</v>
      </c>
      <c r="C249" s="48" t="s">
        <v>147</v>
      </c>
    </row>
    <row r="250" spans="1:3" x14ac:dyDescent="0.15">
      <c r="A250" s="48" t="s">
        <v>776</v>
      </c>
      <c r="B250" s="48" t="s">
        <v>1162</v>
      </c>
      <c r="C250" s="48" t="s">
        <v>1163</v>
      </c>
    </row>
    <row r="251" spans="1:3" x14ac:dyDescent="0.15">
      <c r="A251" s="48" t="s">
        <v>776</v>
      </c>
      <c r="B251" s="48" t="s">
        <v>1168</v>
      </c>
      <c r="C251" s="48" t="s">
        <v>147</v>
      </c>
    </row>
    <row r="252" spans="1:3" x14ac:dyDescent="0.15">
      <c r="A252" s="48" t="s">
        <v>776</v>
      </c>
      <c r="B252" s="48" t="s">
        <v>1171</v>
      </c>
      <c r="C252" s="48" t="s">
        <v>1172</v>
      </c>
    </row>
    <row r="253" spans="1:3" x14ac:dyDescent="0.15">
      <c r="A253" s="48" t="s">
        <v>776</v>
      </c>
      <c r="B253" s="48" t="s">
        <v>1175</v>
      </c>
      <c r="C253" s="48" t="s">
        <v>183</v>
      </c>
    </row>
    <row r="254" spans="1:3" ht="16" x14ac:dyDescent="0.2">
      <c r="A254" s="3" t="s">
        <v>3085</v>
      </c>
      <c r="B254" s="3" t="s">
        <v>563</v>
      </c>
      <c r="C254" s="3" t="s">
        <v>563</v>
      </c>
    </row>
    <row r="255" spans="1:3" ht="16" x14ac:dyDescent="0.2">
      <c r="A255" s="3" t="s">
        <v>3086</v>
      </c>
      <c r="B255" s="3" t="s">
        <v>3108</v>
      </c>
      <c r="C255" s="3" t="s">
        <v>3108</v>
      </c>
    </row>
    <row r="256" spans="1:3" ht="16" x14ac:dyDescent="0.2">
      <c r="A256" s="3" t="s">
        <v>3087</v>
      </c>
      <c r="B256" s="3" t="s">
        <v>3109</v>
      </c>
      <c r="C256" s="3" t="s">
        <v>3109</v>
      </c>
    </row>
    <row r="257" spans="1:3" ht="16" x14ac:dyDescent="0.2">
      <c r="A257" s="3" t="s">
        <v>3088</v>
      </c>
      <c r="B257" s="3" t="s">
        <v>3110</v>
      </c>
      <c r="C257" s="3" t="s">
        <v>3111</v>
      </c>
    </row>
    <row r="258" spans="1:3" ht="16" x14ac:dyDescent="0.2">
      <c r="A258" s="3" t="s">
        <v>3089</v>
      </c>
      <c r="B258" s="3" t="s">
        <v>3112</v>
      </c>
      <c r="C258" s="3" t="s">
        <v>3113</v>
      </c>
    </row>
    <row r="259" spans="1:3" ht="16" x14ac:dyDescent="0.2">
      <c r="A259" s="3" t="s">
        <v>3090</v>
      </c>
      <c r="B259" s="3" t="s">
        <v>3114</v>
      </c>
      <c r="C259" s="3" t="s">
        <v>3115</v>
      </c>
    </row>
    <row r="260" spans="1:3" ht="16" x14ac:dyDescent="0.2">
      <c r="A260" s="3" t="s">
        <v>3091</v>
      </c>
      <c r="B260" s="3" t="s">
        <v>3116</v>
      </c>
      <c r="C260" s="3" t="s">
        <v>1182</v>
      </c>
    </row>
    <row r="261" spans="1:3" ht="16" x14ac:dyDescent="0.2">
      <c r="A261" s="3" t="s">
        <v>3092</v>
      </c>
      <c r="B261" s="3" t="s">
        <v>3117</v>
      </c>
      <c r="C261" s="3" t="s">
        <v>3117</v>
      </c>
    </row>
    <row r="262" spans="1:3" ht="16" x14ac:dyDescent="0.2">
      <c r="A262" s="3" t="s">
        <v>3093</v>
      </c>
      <c r="B262" s="3" t="s">
        <v>3118</v>
      </c>
      <c r="C262" s="3" t="s">
        <v>3119</v>
      </c>
    </row>
    <row r="263" spans="1:3" ht="16" x14ac:dyDescent="0.2">
      <c r="A263" s="3" t="s">
        <v>3094</v>
      </c>
      <c r="B263" s="3" t="s">
        <v>3120</v>
      </c>
      <c r="C263" s="3" t="s">
        <v>1203</v>
      </c>
    </row>
    <row r="264" spans="1:3" ht="16" x14ac:dyDescent="0.2">
      <c r="A264" s="3" t="s">
        <v>3095</v>
      </c>
      <c r="B264" s="3" t="s">
        <v>3121</v>
      </c>
      <c r="C264" s="3" t="s">
        <v>3122</v>
      </c>
    </row>
    <row r="265" spans="1:3" ht="16" x14ac:dyDescent="0.2">
      <c r="A265" s="3" t="s">
        <v>3096</v>
      </c>
      <c r="B265" s="3" t="s">
        <v>3123</v>
      </c>
      <c r="C265" s="3" t="s">
        <v>1142</v>
      </c>
    </row>
    <row r="266" spans="1:3" ht="16" x14ac:dyDescent="0.2">
      <c r="A266" s="3" t="s">
        <v>3097</v>
      </c>
      <c r="B266" s="3" t="s">
        <v>3124</v>
      </c>
      <c r="C266" s="3" t="s">
        <v>3124</v>
      </c>
    </row>
    <row r="267" spans="1:3" ht="16" x14ac:dyDescent="0.2">
      <c r="A267" s="3" t="s">
        <v>3098</v>
      </c>
      <c r="B267" s="3" t="s">
        <v>3125</v>
      </c>
      <c r="C267" s="3" t="s">
        <v>3126</v>
      </c>
    </row>
    <row r="268" spans="1:3" ht="16" x14ac:dyDescent="0.2">
      <c r="A268" s="3" t="s">
        <v>3099</v>
      </c>
      <c r="B268" s="3" t="s">
        <v>3127</v>
      </c>
      <c r="C268" s="3" t="s">
        <v>3127</v>
      </c>
    </row>
    <row r="269" spans="1:3" ht="16" x14ac:dyDescent="0.2">
      <c r="A269" s="3" t="s">
        <v>3100</v>
      </c>
      <c r="B269" s="3" t="s">
        <v>3128</v>
      </c>
      <c r="C269" s="3" t="s">
        <v>3129</v>
      </c>
    </row>
    <row r="270" spans="1:3" x14ac:dyDescent="0.15">
      <c r="A270" s="48" t="s">
        <v>2323</v>
      </c>
      <c r="B270" s="48" t="s">
        <v>731</v>
      </c>
      <c r="C270" s="48" t="s">
        <v>732</v>
      </c>
    </row>
    <row r="271" spans="1:3" x14ac:dyDescent="0.15">
      <c r="A271" s="48" t="s">
        <v>2324</v>
      </c>
      <c r="B271" s="48" t="s">
        <v>2341</v>
      </c>
      <c r="C271" s="48" t="s">
        <v>1182</v>
      </c>
    </row>
    <row r="272" spans="1:3" x14ac:dyDescent="0.15">
      <c r="A272" s="48" t="s">
        <v>2325</v>
      </c>
      <c r="B272" s="48" t="s">
        <v>2342</v>
      </c>
      <c r="C272" s="48" t="s">
        <v>1183</v>
      </c>
    </row>
    <row r="273" spans="1:3" x14ac:dyDescent="0.15">
      <c r="A273" s="48" t="s">
        <v>2326</v>
      </c>
      <c r="B273" s="48" t="s">
        <v>2343</v>
      </c>
      <c r="C273" s="48" t="s">
        <v>1187</v>
      </c>
    </row>
    <row r="274" spans="1:3" x14ac:dyDescent="0.15">
      <c r="A274" s="48" t="s">
        <v>2327</v>
      </c>
      <c r="B274" s="48" t="s">
        <v>2344</v>
      </c>
      <c r="C274" s="48" t="s">
        <v>1191</v>
      </c>
    </row>
    <row r="275" spans="1:3" x14ac:dyDescent="0.15">
      <c r="A275" s="48" t="s">
        <v>2328</v>
      </c>
      <c r="B275" s="48" t="s">
        <v>1194</v>
      </c>
      <c r="C275" s="48" t="s">
        <v>1195</v>
      </c>
    </row>
    <row r="276" spans="1:3" x14ac:dyDescent="0.15">
      <c r="A276" s="48" t="s">
        <v>2329</v>
      </c>
      <c r="B276" s="48" t="s">
        <v>2345</v>
      </c>
      <c r="C276" s="48" t="s">
        <v>1199</v>
      </c>
    </row>
    <row r="277" spans="1:3" x14ac:dyDescent="0.15">
      <c r="A277" s="48" t="s">
        <v>2330</v>
      </c>
      <c r="B277" s="48" t="s">
        <v>2346</v>
      </c>
      <c r="C277" s="48" t="s">
        <v>1200</v>
      </c>
    </row>
    <row r="278" spans="1:3" x14ac:dyDescent="0.15">
      <c r="A278" s="48" t="s">
        <v>2331</v>
      </c>
      <c r="B278" s="48" t="s">
        <v>2347</v>
      </c>
      <c r="C278" s="48" t="s">
        <v>1201</v>
      </c>
    </row>
    <row r="279" spans="1:3" x14ac:dyDescent="0.15">
      <c r="A279" s="48" t="s">
        <v>2332</v>
      </c>
      <c r="B279" s="48" t="s">
        <v>2348</v>
      </c>
      <c r="C279" s="48" t="s">
        <v>1202</v>
      </c>
    </row>
    <row r="280" spans="1:3" x14ac:dyDescent="0.15">
      <c r="A280" s="48" t="s">
        <v>2333</v>
      </c>
      <c r="B280" s="48" t="s">
        <v>2349</v>
      </c>
      <c r="C280" s="48" t="s">
        <v>501</v>
      </c>
    </row>
    <row r="281" spans="1:3" x14ac:dyDescent="0.15">
      <c r="A281" s="48" t="s">
        <v>2334</v>
      </c>
      <c r="B281" s="48" t="s">
        <v>2350</v>
      </c>
      <c r="C281" s="48" t="s">
        <v>1203</v>
      </c>
    </row>
    <row r="282" spans="1:3" x14ac:dyDescent="0.15">
      <c r="A282" s="48" t="s">
        <v>2335</v>
      </c>
      <c r="B282" s="48" t="s">
        <v>783</v>
      </c>
      <c r="C282" s="48" t="s">
        <v>784</v>
      </c>
    </row>
    <row r="283" spans="1:3" x14ac:dyDescent="0.15">
      <c r="A283" s="48" t="s">
        <v>2336</v>
      </c>
      <c r="B283" s="48" t="s">
        <v>392</v>
      </c>
      <c r="C283" s="48" t="s">
        <v>393</v>
      </c>
    </row>
    <row r="284" spans="1:3" x14ac:dyDescent="0.15">
      <c r="A284" s="48" t="s">
        <v>2338</v>
      </c>
      <c r="B284" s="48" t="s">
        <v>2351</v>
      </c>
      <c r="C284" s="48" t="s">
        <v>1204</v>
      </c>
    </row>
    <row r="285" spans="1:3" x14ac:dyDescent="0.15">
      <c r="A285" s="48" t="s">
        <v>2339</v>
      </c>
      <c r="B285" s="48" t="s">
        <v>1205</v>
      </c>
      <c r="C285" s="48" t="s">
        <v>543</v>
      </c>
    </row>
    <row r="286" spans="1:3" x14ac:dyDescent="0.15">
      <c r="A286" s="48" t="s">
        <v>2339</v>
      </c>
      <c r="B286" s="48" t="s">
        <v>2352</v>
      </c>
      <c r="C286" s="48" t="s">
        <v>462</v>
      </c>
    </row>
    <row r="287" spans="1:3" x14ac:dyDescent="0.15">
      <c r="A287" s="48" t="s">
        <v>2340</v>
      </c>
      <c r="B287" s="48" t="s">
        <v>1206</v>
      </c>
      <c r="C287" s="48" t="s">
        <v>1207</v>
      </c>
    </row>
    <row r="288" spans="1:3" x14ac:dyDescent="0.15">
      <c r="A288" s="48" t="s">
        <v>801</v>
      </c>
      <c r="B288" s="48" t="s">
        <v>1208</v>
      </c>
      <c r="C288" s="48" t="s">
        <v>215</v>
      </c>
    </row>
    <row r="289" spans="1:3" x14ac:dyDescent="0.15">
      <c r="A289" s="48" t="s">
        <v>801</v>
      </c>
      <c r="B289" s="48" t="s">
        <v>1209</v>
      </c>
      <c r="C289" s="48" t="s">
        <v>159</v>
      </c>
    </row>
    <row r="290" spans="1:3" x14ac:dyDescent="0.15">
      <c r="A290" s="48" t="s">
        <v>801</v>
      </c>
      <c r="B290" s="48" t="s">
        <v>392</v>
      </c>
      <c r="C290" s="48" t="s">
        <v>393</v>
      </c>
    </row>
    <row r="291" spans="1:3" x14ac:dyDescent="0.15">
      <c r="A291" s="48" t="s">
        <v>801</v>
      </c>
      <c r="B291" s="48" t="s">
        <v>1210</v>
      </c>
      <c r="C291" s="48" t="s">
        <v>393</v>
      </c>
    </row>
    <row r="292" spans="1:3" x14ac:dyDescent="0.15">
      <c r="A292" s="48" t="s">
        <v>804</v>
      </c>
      <c r="B292" s="48" t="s">
        <v>1211</v>
      </c>
      <c r="C292" s="48" t="s">
        <v>1212</v>
      </c>
    </row>
    <row r="293" spans="1:3" x14ac:dyDescent="0.15">
      <c r="A293" s="48" t="s">
        <v>804</v>
      </c>
      <c r="B293" s="48" t="s">
        <v>1213</v>
      </c>
      <c r="C293" s="48" t="s">
        <v>1214</v>
      </c>
    </row>
    <row r="294" spans="1:3" x14ac:dyDescent="0.15">
      <c r="A294" s="48" t="s">
        <v>811</v>
      </c>
      <c r="B294" s="48" t="s">
        <v>461</v>
      </c>
      <c r="C294" s="48" t="s">
        <v>462</v>
      </c>
    </row>
    <row r="295" spans="1:3" x14ac:dyDescent="0.15">
      <c r="A295" s="48" t="s">
        <v>811</v>
      </c>
      <c r="B295" s="48" t="s">
        <v>1215</v>
      </c>
      <c r="C295" s="48" t="s">
        <v>1216</v>
      </c>
    </row>
    <row r="296" spans="1:3" x14ac:dyDescent="0.15">
      <c r="A296" s="48" t="s">
        <v>811</v>
      </c>
      <c r="B296" s="48" t="s">
        <v>1217</v>
      </c>
      <c r="C296" s="48" t="s">
        <v>147</v>
      </c>
    </row>
    <row r="297" spans="1:3" x14ac:dyDescent="0.15">
      <c r="A297" s="48" t="s">
        <v>811</v>
      </c>
      <c r="B297" s="48" t="s">
        <v>1205</v>
      </c>
      <c r="C297" s="48" t="s">
        <v>543</v>
      </c>
    </row>
    <row r="298" spans="1:3" x14ac:dyDescent="0.15">
      <c r="A298" s="48" t="s">
        <v>811</v>
      </c>
      <c r="B298" s="48" t="s">
        <v>1218</v>
      </c>
      <c r="C298" s="48" t="s">
        <v>1219</v>
      </c>
    </row>
    <row r="299" spans="1:3" x14ac:dyDescent="0.15">
      <c r="A299" s="48" t="s">
        <v>811</v>
      </c>
      <c r="B299" s="48" t="s">
        <v>1220</v>
      </c>
      <c r="C299" s="48" t="s">
        <v>159</v>
      </c>
    </row>
    <row r="300" spans="1:3" x14ac:dyDescent="0.15">
      <c r="A300" s="48" t="s">
        <v>839</v>
      </c>
      <c r="B300" s="48" t="s">
        <v>1221</v>
      </c>
      <c r="C300" s="48" t="s">
        <v>1222</v>
      </c>
    </row>
    <row r="301" spans="1:3" x14ac:dyDescent="0.15">
      <c r="A301" s="48" t="s">
        <v>839</v>
      </c>
      <c r="B301" s="48" t="s">
        <v>1223</v>
      </c>
      <c r="C301" s="48" t="s">
        <v>1224</v>
      </c>
    </row>
    <row r="302" spans="1:3" x14ac:dyDescent="0.15">
      <c r="A302" s="48" t="s">
        <v>843</v>
      </c>
      <c r="B302" s="48" t="s">
        <v>1225</v>
      </c>
      <c r="C302" s="48" t="s">
        <v>236</v>
      </c>
    </row>
    <row r="303" spans="1:3" x14ac:dyDescent="0.15">
      <c r="A303" s="48" t="s">
        <v>843</v>
      </c>
      <c r="B303" s="48" t="s">
        <v>1226</v>
      </c>
      <c r="C303" s="48" t="s">
        <v>1227</v>
      </c>
    </row>
    <row r="304" spans="1:3" x14ac:dyDescent="0.15">
      <c r="A304" s="48" t="s">
        <v>843</v>
      </c>
      <c r="B304" s="48" t="s">
        <v>445</v>
      </c>
      <c r="C304" s="48" t="s">
        <v>446</v>
      </c>
    </row>
    <row r="305" spans="1:3" x14ac:dyDescent="0.15">
      <c r="A305" s="48" t="s">
        <v>843</v>
      </c>
      <c r="B305" s="48" t="s">
        <v>1228</v>
      </c>
      <c r="C305" s="48" t="s">
        <v>446</v>
      </c>
    </row>
    <row r="306" spans="1:3" x14ac:dyDescent="0.15">
      <c r="A306" s="48" t="s">
        <v>843</v>
      </c>
      <c r="B306" s="48" t="s">
        <v>1229</v>
      </c>
      <c r="C306" s="48" t="s">
        <v>1230</v>
      </c>
    </row>
    <row r="307" spans="1:3" x14ac:dyDescent="0.15">
      <c r="A307" s="48" t="s">
        <v>843</v>
      </c>
      <c r="B307" s="48" t="s">
        <v>1231</v>
      </c>
      <c r="C307" s="48" t="s">
        <v>159</v>
      </c>
    </row>
    <row r="308" spans="1:3" x14ac:dyDescent="0.15">
      <c r="A308" s="48" t="s">
        <v>848</v>
      </c>
      <c r="B308" s="48" t="s">
        <v>1232</v>
      </c>
      <c r="C308" s="48" t="s">
        <v>1233</v>
      </c>
    </row>
    <row r="309" spans="1:3" x14ac:dyDescent="0.15">
      <c r="A309" s="48" t="s">
        <v>848</v>
      </c>
      <c r="B309" s="48" t="s">
        <v>1234</v>
      </c>
      <c r="C309" s="48" t="s">
        <v>1235</v>
      </c>
    </row>
    <row r="310" spans="1:3" x14ac:dyDescent="0.15">
      <c r="A310" s="48" t="s">
        <v>848</v>
      </c>
      <c r="B310" s="48" t="s">
        <v>1236</v>
      </c>
      <c r="C310" s="48" t="s">
        <v>1237</v>
      </c>
    </row>
    <row r="311" spans="1:3" x14ac:dyDescent="0.15">
      <c r="A311" s="48" t="s">
        <v>848</v>
      </c>
      <c r="B311" s="48" t="s">
        <v>1238</v>
      </c>
      <c r="C311" s="48" t="s">
        <v>1239</v>
      </c>
    </row>
    <row r="312" spans="1:3" x14ac:dyDescent="0.15">
      <c r="A312" s="48" t="s">
        <v>848</v>
      </c>
      <c r="B312" s="48" t="s">
        <v>2355</v>
      </c>
      <c r="C312" s="48" t="s">
        <v>1240</v>
      </c>
    </row>
    <row r="313" spans="1:3" x14ac:dyDescent="0.15">
      <c r="A313" s="48" t="s">
        <v>848</v>
      </c>
      <c r="B313" s="48" t="s">
        <v>1241</v>
      </c>
      <c r="C313" s="48" t="s">
        <v>1240</v>
      </c>
    </row>
    <row r="314" spans="1:3" x14ac:dyDescent="0.15">
      <c r="A314" s="48" t="s">
        <v>848</v>
      </c>
      <c r="B314" s="48" t="s">
        <v>1242</v>
      </c>
      <c r="C314" s="48" t="s">
        <v>750</v>
      </c>
    </row>
    <row r="315" spans="1:3" x14ac:dyDescent="0.15">
      <c r="A315" s="48" t="s">
        <v>848</v>
      </c>
      <c r="B315" s="48" t="s">
        <v>1243</v>
      </c>
      <c r="C315" s="48" t="s">
        <v>1244</v>
      </c>
    </row>
    <row r="316" spans="1:3" x14ac:dyDescent="0.15">
      <c r="A316" s="48" t="s">
        <v>848</v>
      </c>
      <c r="B316" s="48" t="s">
        <v>1245</v>
      </c>
      <c r="C316" s="48" t="s">
        <v>1246</v>
      </c>
    </row>
    <row r="317" spans="1:3" x14ac:dyDescent="0.15">
      <c r="A317" s="48" t="s">
        <v>848</v>
      </c>
      <c r="B317" s="48" t="s">
        <v>1247</v>
      </c>
      <c r="C317" s="48" t="s">
        <v>1248</v>
      </c>
    </row>
    <row r="318" spans="1:3" x14ac:dyDescent="0.15">
      <c r="A318" s="48" t="s">
        <v>870</v>
      </c>
      <c r="B318" s="48" t="s">
        <v>1249</v>
      </c>
      <c r="C318" s="48" t="s">
        <v>1250</v>
      </c>
    </row>
    <row r="319" spans="1:3" x14ac:dyDescent="0.15">
      <c r="A319" s="48" t="s">
        <v>870</v>
      </c>
      <c r="B319" s="48" t="s">
        <v>1251</v>
      </c>
      <c r="C319" s="48" t="s">
        <v>1252</v>
      </c>
    </row>
    <row r="320" spans="1:3" x14ac:dyDescent="0.15">
      <c r="A320" s="48" t="s">
        <v>870</v>
      </c>
      <c r="B320" s="48" t="s">
        <v>1253</v>
      </c>
      <c r="C320" s="48" t="s">
        <v>1254</v>
      </c>
    </row>
    <row r="321" spans="1:3" x14ac:dyDescent="0.15">
      <c r="A321" s="48" t="s">
        <v>870</v>
      </c>
      <c r="B321" s="48" t="s">
        <v>1255</v>
      </c>
      <c r="C321" s="48" t="s">
        <v>1256</v>
      </c>
    </row>
    <row r="322" spans="1:3" x14ac:dyDescent="0.15">
      <c r="A322" s="48" t="s">
        <v>870</v>
      </c>
      <c r="B322" s="48" t="s">
        <v>1257</v>
      </c>
      <c r="C322" s="48" t="s">
        <v>1258</v>
      </c>
    </row>
    <row r="323" spans="1:3" x14ac:dyDescent="0.15">
      <c r="A323" s="48" t="s">
        <v>870</v>
      </c>
      <c r="B323" s="48" t="s">
        <v>1259</v>
      </c>
      <c r="C323" s="48" t="s">
        <v>1260</v>
      </c>
    </row>
    <row r="324" spans="1:3" x14ac:dyDescent="0.15">
      <c r="A324" s="48" t="s">
        <v>870</v>
      </c>
      <c r="B324" s="48" t="s">
        <v>1261</v>
      </c>
      <c r="C324" s="48" t="s">
        <v>1262</v>
      </c>
    </row>
    <row r="325" spans="1:3" x14ac:dyDescent="0.15">
      <c r="A325" s="48" t="s">
        <v>877</v>
      </c>
      <c r="B325" s="48" t="s">
        <v>1263</v>
      </c>
      <c r="C325" s="48" t="s">
        <v>159</v>
      </c>
    </row>
    <row r="326" spans="1:3" x14ac:dyDescent="0.15">
      <c r="A326" s="48" t="s">
        <v>882</v>
      </c>
      <c r="B326" s="48" t="s">
        <v>1194</v>
      </c>
      <c r="C326" s="48" t="s">
        <v>1195</v>
      </c>
    </row>
    <row r="327" spans="1:3" x14ac:dyDescent="0.15">
      <c r="A327" s="48" t="s">
        <v>882</v>
      </c>
      <c r="B327" s="48" t="s">
        <v>1264</v>
      </c>
      <c r="C327" s="48" t="s">
        <v>159</v>
      </c>
    </row>
    <row r="328" spans="1:3" x14ac:dyDescent="0.15">
      <c r="A328" s="48" t="s">
        <v>887</v>
      </c>
      <c r="B328" s="48" t="s">
        <v>461</v>
      </c>
      <c r="C328" s="48" t="s">
        <v>462</v>
      </c>
    </row>
    <row r="329" spans="1:3" x14ac:dyDescent="0.15">
      <c r="A329" s="48" t="s">
        <v>887</v>
      </c>
      <c r="B329" s="48" t="s">
        <v>1265</v>
      </c>
      <c r="C329" s="48" t="s">
        <v>1266</v>
      </c>
    </row>
    <row r="330" spans="1:3" x14ac:dyDescent="0.15">
      <c r="A330" s="48" t="s">
        <v>887</v>
      </c>
      <c r="B330" s="48" t="s">
        <v>1267</v>
      </c>
      <c r="C330" s="48" t="s">
        <v>1268</v>
      </c>
    </row>
    <row r="331" spans="1:3" x14ac:dyDescent="0.15">
      <c r="A331" s="48" t="s">
        <v>887</v>
      </c>
      <c r="B331" s="48" t="s">
        <v>1269</v>
      </c>
      <c r="C331" s="48" t="s">
        <v>543</v>
      </c>
    </row>
    <row r="332" spans="1:3" x14ac:dyDescent="0.15">
      <c r="A332" s="48" t="s">
        <v>887</v>
      </c>
      <c r="B332" s="48" t="s">
        <v>1270</v>
      </c>
      <c r="C332" s="48" t="s">
        <v>1271</v>
      </c>
    </row>
    <row r="333" spans="1:3" x14ac:dyDescent="0.15">
      <c r="A333" s="48" t="s">
        <v>887</v>
      </c>
      <c r="B333" s="48" t="s">
        <v>1272</v>
      </c>
      <c r="C333" s="48" t="s">
        <v>183</v>
      </c>
    </row>
    <row r="334" spans="1:3" x14ac:dyDescent="0.15">
      <c r="A334" s="48" t="s">
        <v>893</v>
      </c>
      <c r="B334" s="48" t="s">
        <v>1273</v>
      </c>
      <c r="C334" s="48" t="s">
        <v>1274</v>
      </c>
    </row>
    <row r="335" spans="1:3" x14ac:dyDescent="0.15">
      <c r="A335" s="48" t="s">
        <v>893</v>
      </c>
      <c r="B335" s="48" t="s">
        <v>2353</v>
      </c>
      <c r="C335" s="48" t="s">
        <v>2354</v>
      </c>
    </row>
    <row r="336" spans="1:3" x14ac:dyDescent="0.15">
      <c r="A336" s="48" t="s">
        <v>896</v>
      </c>
      <c r="B336" s="48" t="s">
        <v>1275</v>
      </c>
      <c r="C336" s="48" t="s">
        <v>404</v>
      </c>
    </row>
    <row r="337" spans="1:3" x14ac:dyDescent="0.15">
      <c r="A337" s="48" t="s">
        <v>896</v>
      </c>
      <c r="B337" s="48" t="s">
        <v>1276</v>
      </c>
      <c r="C337" s="48" t="s">
        <v>1277</v>
      </c>
    </row>
    <row r="338" spans="1:3" x14ac:dyDescent="0.15">
      <c r="A338" s="48" t="s">
        <v>896</v>
      </c>
      <c r="B338" s="48" t="s">
        <v>1278</v>
      </c>
      <c r="C338" s="48" t="s">
        <v>1279</v>
      </c>
    </row>
    <row r="339" spans="1:3" x14ac:dyDescent="0.15">
      <c r="A339" s="48" t="s">
        <v>896</v>
      </c>
      <c r="B339" s="48" t="s">
        <v>1280</v>
      </c>
      <c r="C339" s="48" t="s">
        <v>1281</v>
      </c>
    </row>
    <row r="340" spans="1:3" x14ac:dyDescent="0.15">
      <c r="A340" s="48" t="s">
        <v>901</v>
      </c>
      <c r="B340" s="48" t="s">
        <v>1282</v>
      </c>
      <c r="C340" s="48" t="s">
        <v>1266</v>
      </c>
    </row>
    <row r="341" spans="1:3" x14ac:dyDescent="0.15">
      <c r="A341" s="48" t="s">
        <v>901</v>
      </c>
      <c r="B341" s="48" t="s">
        <v>1283</v>
      </c>
      <c r="C341" s="48" t="s">
        <v>1284</v>
      </c>
    </row>
    <row r="342" spans="1:3" x14ac:dyDescent="0.15">
      <c r="A342" s="48" t="s">
        <v>901</v>
      </c>
      <c r="B342" s="48" t="s">
        <v>1285</v>
      </c>
      <c r="C342" s="48" t="s">
        <v>1286</v>
      </c>
    </row>
    <row r="343" spans="1:3" x14ac:dyDescent="0.15">
      <c r="A343" s="48" t="s">
        <v>901</v>
      </c>
      <c r="B343" s="48" t="s">
        <v>1287</v>
      </c>
      <c r="C343" s="48" t="s">
        <v>1288</v>
      </c>
    </row>
    <row r="344" spans="1:3" x14ac:dyDescent="0.15">
      <c r="A344" s="48" t="s">
        <v>925</v>
      </c>
      <c r="B344" s="48" t="s">
        <v>1289</v>
      </c>
      <c r="C344" s="48" t="s">
        <v>147</v>
      </c>
    </row>
    <row r="345" spans="1:3" x14ac:dyDescent="0.15">
      <c r="A345" s="48" t="s">
        <v>925</v>
      </c>
      <c r="B345" s="48" t="s">
        <v>1290</v>
      </c>
      <c r="C345" s="48" t="s">
        <v>1291</v>
      </c>
    </row>
    <row r="346" spans="1:3" x14ac:dyDescent="0.15">
      <c r="A346" s="48" t="s">
        <v>931</v>
      </c>
      <c r="B346" s="48" t="s">
        <v>1292</v>
      </c>
      <c r="C346" s="48" t="s">
        <v>1293</v>
      </c>
    </row>
    <row r="347" spans="1:3" x14ac:dyDescent="0.15">
      <c r="A347" s="48" t="s">
        <v>931</v>
      </c>
      <c r="B347" s="48" t="s">
        <v>1294</v>
      </c>
      <c r="C347" s="48" t="s">
        <v>1295</v>
      </c>
    </row>
    <row r="348" spans="1:3" x14ac:dyDescent="0.15">
      <c r="A348" s="48" t="s">
        <v>931</v>
      </c>
      <c r="B348" s="48" t="s">
        <v>1296</v>
      </c>
      <c r="C348" s="48" t="s">
        <v>1297</v>
      </c>
    </row>
    <row r="349" spans="1:3" x14ac:dyDescent="0.15">
      <c r="A349" s="48" t="s">
        <v>931</v>
      </c>
      <c r="B349" s="48" t="s">
        <v>1298</v>
      </c>
      <c r="C349" s="48" t="s">
        <v>1299</v>
      </c>
    </row>
    <row r="350" spans="1:3" x14ac:dyDescent="0.15">
      <c r="A350" s="48" t="s">
        <v>937</v>
      </c>
      <c r="B350" s="48" t="s">
        <v>1300</v>
      </c>
      <c r="C350" s="48" t="s">
        <v>258</v>
      </c>
    </row>
    <row r="351" spans="1:3" x14ac:dyDescent="0.15">
      <c r="A351" s="48" t="s">
        <v>937</v>
      </c>
      <c r="B351" s="48" t="s">
        <v>1301</v>
      </c>
      <c r="C351" s="48" t="s">
        <v>462</v>
      </c>
    </row>
    <row r="352" spans="1:3" x14ac:dyDescent="0.15">
      <c r="A352" s="48" t="s">
        <v>973</v>
      </c>
      <c r="B352" s="48" t="s">
        <v>1302</v>
      </c>
      <c r="C352" s="48" t="s">
        <v>159</v>
      </c>
    </row>
    <row r="353" spans="1:3" x14ac:dyDescent="0.15">
      <c r="A353" s="48" t="s">
        <v>984</v>
      </c>
      <c r="B353" s="48" t="s">
        <v>1303</v>
      </c>
      <c r="C353" s="48" t="s">
        <v>568</v>
      </c>
    </row>
    <row r="354" spans="1:3" x14ac:dyDescent="0.15">
      <c r="A354" s="48" t="s">
        <v>984</v>
      </c>
      <c r="B354" s="48" t="s">
        <v>1304</v>
      </c>
      <c r="C354" s="48" t="s">
        <v>258</v>
      </c>
    </row>
    <row r="355" spans="1:3" x14ac:dyDescent="0.15">
      <c r="A355" s="48" t="s">
        <v>984</v>
      </c>
      <c r="B355" s="48" t="s">
        <v>1305</v>
      </c>
      <c r="C355" s="48" t="s">
        <v>1306</v>
      </c>
    </row>
    <row r="356" spans="1:3" x14ac:dyDescent="0.15">
      <c r="A356" s="48" t="s">
        <v>984</v>
      </c>
      <c r="B356" s="48" t="s">
        <v>1307</v>
      </c>
      <c r="C356" s="48" t="s">
        <v>1308</v>
      </c>
    </row>
    <row r="357" spans="1:3" x14ac:dyDescent="0.15">
      <c r="A357" s="48" t="s">
        <v>984</v>
      </c>
      <c r="B357" s="48" t="s">
        <v>1309</v>
      </c>
      <c r="C357" s="48" t="s">
        <v>1310</v>
      </c>
    </row>
    <row r="358" spans="1:3" x14ac:dyDescent="0.15">
      <c r="A358" s="48" t="s">
        <v>984</v>
      </c>
      <c r="B358" s="48" t="s">
        <v>1311</v>
      </c>
      <c r="C358" s="48" t="s">
        <v>332</v>
      </c>
    </row>
    <row r="359" spans="1:3" x14ac:dyDescent="0.15">
      <c r="A359" s="48" t="s">
        <v>984</v>
      </c>
      <c r="B359" s="48" t="s">
        <v>1312</v>
      </c>
      <c r="C359" s="48" t="s">
        <v>1313</v>
      </c>
    </row>
    <row r="360" spans="1:3" x14ac:dyDescent="0.15">
      <c r="A360" s="48" t="s">
        <v>988</v>
      </c>
      <c r="B360" s="48" t="s">
        <v>1314</v>
      </c>
      <c r="C360" s="48" t="s">
        <v>1315</v>
      </c>
    </row>
    <row r="361" spans="1:3" x14ac:dyDescent="0.15">
      <c r="A361" s="48" t="s">
        <v>988</v>
      </c>
      <c r="B361" s="48" t="s">
        <v>1316</v>
      </c>
      <c r="C361" s="48" t="s">
        <v>147</v>
      </c>
    </row>
    <row r="362" spans="1:3" x14ac:dyDescent="0.15">
      <c r="A362" s="48" t="s">
        <v>988</v>
      </c>
      <c r="B362" s="48" t="s">
        <v>1317</v>
      </c>
      <c r="C362" s="48" t="s">
        <v>1318</v>
      </c>
    </row>
    <row r="363" spans="1:3" x14ac:dyDescent="0.15">
      <c r="A363" s="48" t="s">
        <v>988</v>
      </c>
      <c r="B363" s="48" t="s">
        <v>1319</v>
      </c>
      <c r="C363" s="48" t="s">
        <v>1320</v>
      </c>
    </row>
    <row r="364" spans="1:3" x14ac:dyDescent="0.15">
      <c r="A364" s="48" t="s">
        <v>995</v>
      </c>
      <c r="B364" s="48" t="s">
        <v>1321</v>
      </c>
      <c r="C364" s="48" t="s">
        <v>236</v>
      </c>
    </row>
    <row r="365" spans="1:3" x14ac:dyDescent="0.15">
      <c r="A365" s="48" t="s">
        <v>995</v>
      </c>
      <c r="B365" s="48" t="s">
        <v>1322</v>
      </c>
      <c r="C365" s="48" t="s">
        <v>147</v>
      </c>
    </row>
    <row r="366" spans="1:3" x14ac:dyDescent="0.15">
      <c r="A366" s="48" t="s">
        <v>995</v>
      </c>
      <c r="B366" s="48" t="s">
        <v>1323</v>
      </c>
      <c r="C366" s="48" t="s">
        <v>738</v>
      </c>
    </row>
    <row r="367" spans="1:3" x14ac:dyDescent="0.15">
      <c r="A367" s="48" t="s">
        <v>995</v>
      </c>
      <c r="B367" s="48" t="s">
        <v>1324</v>
      </c>
      <c r="C367" s="48" t="s">
        <v>1325</v>
      </c>
    </row>
    <row r="368" spans="1:3" x14ac:dyDescent="0.15">
      <c r="A368" s="48" t="s">
        <v>1015</v>
      </c>
      <c r="B368" s="48" t="s">
        <v>1206</v>
      </c>
      <c r="C368" s="48" t="s">
        <v>1207</v>
      </c>
    </row>
    <row r="369" spans="1:3" x14ac:dyDescent="0.15">
      <c r="A369" s="48" t="s">
        <v>1020</v>
      </c>
      <c r="B369" s="48" t="s">
        <v>1326</v>
      </c>
      <c r="C369" s="48" t="s">
        <v>952</v>
      </c>
    </row>
    <row r="370" spans="1:3" x14ac:dyDescent="0.15">
      <c r="A370" s="48" t="s">
        <v>1020</v>
      </c>
      <c r="B370" s="48" t="s">
        <v>1327</v>
      </c>
      <c r="C370" s="48" t="s">
        <v>183</v>
      </c>
    </row>
    <row r="371" spans="1:3" x14ac:dyDescent="0.15">
      <c r="A371" s="48" t="s">
        <v>1024</v>
      </c>
      <c r="B371" s="48" t="s">
        <v>1328</v>
      </c>
      <c r="C371" s="48" t="s">
        <v>147</v>
      </c>
    </row>
    <row r="372" spans="1:3" x14ac:dyDescent="0.15">
      <c r="A372" s="48" t="s">
        <v>1024</v>
      </c>
      <c r="B372" s="48" t="s">
        <v>1329</v>
      </c>
      <c r="C372" s="48" t="s">
        <v>1330</v>
      </c>
    </row>
    <row r="373" spans="1:3" x14ac:dyDescent="0.15">
      <c r="A373" s="48" t="s">
        <v>1024</v>
      </c>
      <c r="B373" s="48" t="s">
        <v>1331</v>
      </c>
      <c r="C373" s="48" t="s">
        <v>205</v>
      </c>
    </row>
    <row r="374" spans="1:3" x14ac:dyDescent="0.15">
      <c r="A374" s="48" t="s">
        <v>1024</v>
      </c>
      <c r="B374" s="48" t="s">
        <v>1332</v>
      </c>
      <c r="C374" s="48" t="s">
        <v>1333</v>
      </c>
    </row>
    <row r="375" spans="1:3" x14ac:dyDescent="0.15">
      <c r="A375" s="48" t="s">
        <v>1024</v>
      </c>
      <c r="B375" s="48" t="s">
        <v>1334</v>
      </c>
      <c r="C375" s="48" t="s">
        <v>1335</v>
      </c>
    </row>
    <row r="376" spans="1:3" x14ac:dyDescent="0.15">
      <c r="A376" s="48" t="s">
        <v>1024</v>
      </c>
      <c r="B376" s="48" t="s">
        <v>1336</v>
      </c>
      <c r="C376" s="48" t="s">
        <v>1337</v>
      </c>
    </row>
    <row r="377" spans="1:3" x14ac:dyDescent="0.15">
      <c r="A377" s="48" t="s">
        <v>1030</v>
      </c>
      <c r="B377" s="48" t="s">
        <v>1338</v>
      </c>
      <c r="C377" s="48" t="s">
        <v>543</v>
      </c>
    </row>
    <row r="378" spans="1:3" x14ac:dyDescent="0.15">
      <c r="A378" s="48" t="s">
        <v>1030</v>
      </c>
      <c r="B378" s="48" t="s">
        <v>548</v>
      </c>
      <c r="C378" s="48" t="s">
        <v>543</v>
      </c>
    </row>
    <row r="379" spans="1:3" x14ac:dyDescent="0.15">
      <c r="A379" s="48" t="s">
        <v>1030</v>
      </c>
      <c r="B379" s="48" t="s">
        <v>1339</v>
      </c>
      <c r="C379" s="48" t="s">
        <v>159</v>
      </c>
    </row>
    <row r="380" spans="1:3" x14ac:dyDescent="0.15">
      <c r="A380" s="48" t="s">
        <v>1030</v>
      </c>
      <c r="B380" s="48" t="s">
        <v>1340</v>
      </c>
      <c r="C380" s="48" t="s">
        <v>159</v>
      </c>
    </row>
    <row r="381" spans="1:3" x14ac:dyDescent="0.15">
      <c r="A381" s="48" t="s">
        <v>1041</v>
      </c>
      <c r="B381" s="48" t="s">
        <v>1341</v>
      </c>
      <c r="C381" s="48" t="s">
        <v>1342</v>
      </c>
    </row>
    <row r="382" spans="1:3" x14ac:dyDescent="0.15">
      <c r="A382" s="48" t="s">
        <v>1041</v>
      </c>
      <c r="B382" s="48" t="s">
        <v>1343</v>
      </c>
      <c r="C382" s="48" t="s">
        <v>147</v>
      </c>
    </row>
    <row r="383" spans="1:3" x14ac:dyDescent="0.15">
      <c r="A383" s="48" t="s">
        <v>1041</v>
      </c>
      <c r="B383" s="48" t="s">
        <v>1344</v>
      </c>
      <c r="C383" s="48" t="s">
        <v>1216</v>
      </c>
    </row>
    <row r="384" spans="1:3" x14ac:dyDescent="0.15">
      <c r="A384" s="48" t="s">
        <v>1041</v>
      </c>
      <c r="B384" s="48" t="s">
        <v>1345</v>
      </c>
      <c r="C384" s="48" t="s">
        <v>1346</v>
      </c>
    </row>
    <row r="385" spans="1:3" x14ac:dyDescent="0.15">
      <c r="A385" s="48" t="s">
        <v>1045</v>
      </c>
      <c r="B385" s="48" t="s">
        <v>461</v>
      </c>
      <c r="C385" s="48" t="s">
        <v>462</v>
      </c>
    </row>
    <row r="386" spans="1:3" x14ac:dyDescent="0.15">
      <c r="A386" s="48" t="s">
        <v>1045</v>
      </c>
      <c r="B386" s="48" t="s">
        <v>1338</v>
      </c>
      <c r="C386" s="48" t="s">
        <v>543</v>
      </c>
    </row>
    <row r="387" spans="1:3" x14ac:dyDescent="0.15">
      <c r="A387" s="48" t="s">
        <v>1045</v>
      </c>
      <c r="B387" s="48" t="s">
        <v>1340</v>
      </c>
      <c r="C387" s="48" t="s">
        <v>159</v>
      </c>
    </row>
    <row r="388" spans="1:3" x14ac:dyDescent="0.15">
      <c r="A388" s="48" t="s">
        <v>1045</v>
      </c>
      <c r="B388" s="48" t="s">
        <v>1347</v>
      </c>
      <c r="C388" s="48" t="s">
        <v>159</v>
      </c>
    </row>
    <row r="389" spans="1:3" x14ac:dyDescent="0.15">
      <c r="A389" s="48" t="s">
        <v>1051</v>
      </c>
      <c r="B389" s="48" t="s">
        <v>1348</v>
      </c>
      <c r="C389" s="48" t="s">
        <v>1349</v>
      </c>
    </row>
    <row r="390" spans="1:3" x14ac:dyDescent="0.15">
      <c r="A390" s="48" t="s">
        <v>1051</v>
      </c>
      <c r="B390" s="48" t="s">
        <v>1350</v>
      </c>
      <c r="C390" s="48" t="s">
        <v>147</v>
      </c>
    </row>
    <row r="391" spans="1:3" x14ac:dyDescent="0.15">
      <c r="A391" s="48" t="s">
        <v>1054</v>
      </c>
      <c r="B391" s="48" t="s">
        <v>1351</v>
      </c>
      <c r="C391" s="48" t="s">
        <v>1352</v>
      </c>
    </row>
    <row r="392" spans="1:3" x14ac:dyDescent="0.15">
      <c r="A392" s="48" t="s">
        <v>1065</v>
      </c>
      <c r="B392" s="48" t="s">
        <v>1353</v>
      </c>
      <c r="C392" s="48" t="s">
        <v>1354</v>
      </c>
    </row>
    <row r="393" spans="1:3" x14ac:dyDescent="0.15">
      <c r="A393" s="48" t="s">
        <v>1070</v>
      </c>
      <c r="B393" s="48" t="s">
        <v>1355</v>
      </c>
      <c r="C393" s="48" t="s">
        <v>159</v>
      </c>
    </row>
    <row r="394" spans="1:3" x14ac:dyDescent="0.15">
      <c r="A394" s="48" t="s">
        <v>1079</v>
      </c>
      <c r="B394" s="48" t="s">
        <v>1356</v>
      </c>
      <c r="C394" s="48" t="s">
        <v>972</v>
      </c>
    </row>
    <row r="395" spans="1:3" x14ac:dyDescent="0.15">
      <c r="A395" s="48" t="s">
        <v>1079</v>
      </c>
      <c r="B395" s="48" t="s">
        <v>1357</v>
      </c>
      <c r="C395" s="48" t="s">
        <v>159</v>
      </c>
    </row>
    <row r="396" spans="1:3" x14ac:dyDescent="0.15">
      <c r="A396" s="48" t="s">
        <v>1084</v>
      </c>
      <c r="B396" s="48" t="s">
        <v>922</v>
      </c>
      <c r="C396" s="48" t="s">
        <v>923</v>
      </c>
    </row>
    <row r="397" spans="1:3" x14ac:dyDescent="0.15">
      <c r="A397" s="48" t="s">
        <v>1084</v>
      </c>
      <c r="B397" s="48" t="s">
        <v>1358</v>
      </c>
      <c r="C397" s="48" t="s">
        <v>462</v>
      </c>
    </row>
    <row r="398" spans="1:3" x14ac:dyDescent="0.15">
      <c r="A398" s="48" t="s">
        <v>1084</v>
      </c>
      <c r="B398" s="48" t="s">
        <v>1359</v>
      </c>
      <c r="C398" s="48" t="s">
        <v>1360</v>
      </c>
    </row>
    <row r="399" spans="1:3" x14ac:dyDescent="0.15">
      <c r="A399" s="48" t="s">
        <v>1084</v>
      </c>
      <c r="B399" s="48" t="s">
        <v>1361</v>
      </c>
      <c r="C399" s="48" t="s">
        <v>147</v>
      </c>
    </row>
    <row r="400" spans="1:3" x14ac:dyDescent="0.15">
      <c r="A400" s="48" t="s">
        <v>1084</v>
      </c>
      <c r="B400" s="48" t="s">
        <v>1362</v>
      </c>
      <c r="C400" s="48" t="s">
        <v>1050</v>
      </c>
    </row>
    <row r="401" spans="1:3" x14ac:dyDescent="0.15">
      <c r="A401" s="48" t="s">
        <v>1084</v>
      </c>
      <c r="B401" s="48" t="s">
        <v>1363</v>
      </c>
      <c r="C401" s="48" t="s">
        <v>543</v>
      </c>
    </row>
    <row r="402" spans="1:3" x14ac:dyDescent="0.15">
      <c r="A402" s="48" t="s">
        <v>1089</v>
      </c>
      <c r="B402" s="48" t="s">
        <v>1364</v>
      </c>
      <c r="C402" s="48" t="s">
        <v>1365</v>
      </c>
    </row>
    <row r="403" spans="1:3" x14ac:dyDescent="0.15">
      <c r="A403" s="48" t="s">
        <v>1089</v>
      </c>
      <c r="B403" s="48" t="s">
        <v>1366</v>
      </c>
      <c r="C403" s="48" t="s">
        <v>147</v>
      </c>
    </row>
    <row r="404" spans="1:3" x14ac:dyDescent="0.15">
      <c r="A404" s="48" t="s">
        <v>1089</v>
      </c>
      <c r="B404" s="48" t="s">
        <v>548</v>
      </c>
      <c r="C404" s="48" t="s">
        <v>543</v>
      </c>
    </row>
    <row r="405" spans="1:3" x14ac:dyDescent="0.15">
      <c r="A405" s="48" t="s">
        <v>1089</v>
      </c>
      <c r="B405" s="48" t="s">
        <v>1367</v>
      </c>
      <c r="C405" s="48" t="s">
        <v>1368</v>
      </c>
    </row>
    <row r="406" spans="1:3" x14ac:dyDescent="0.15">
      <c r="A406" s="48" t="s">
        <v>1089</v>
      </c>
      <c r="B406" s="48" t="s">
        <v>1369</v>
      </c>
      <c r="C406" s="48" t="s">
        <v>183</v>
      </c>
    </row>
    <row r="407" spans="1:3" x14ac:dyDescent="0.15">
      <c r="A407" s="48" t="s">
        <v>1095</v>
      </c>
      <c r="B407" s="48" t="s">
        <v>1370</v>
      </c>
      <c r="C407" s="48" t="s">
        <v>174</v>
      </c>
    </row>
    <row r="408" spans="1:3" x14ac:dyDescent="0.15">
      <c r="A408" s="48" t="s">
        <v>1100</v>
      </c>
      <c r="B408" s="48" t="s">
        <v>1371</v>
      </c>
      <c r="C408" s="48" t="s">
        <v>147</v>
      </c>
    </row>
    <row r="409" spans="1:3" x14ac:dyDescent="0.15">
      <c r="A409" s="48" t="s">
        <v>1100</v>
      </c>
      <c r="B409" s="48" t="s">
        <v>426</v>
      </c>
      <c r="C409" s="48" t="s">
        <v>427</v>
      </c>
    </row>
    <row r="410" spans="1:3" x14ac:dyDescent="0.15">
      <c r="A410" s="48" t="s">
        <v>1100</v>
      </c>
      <c r="B410" s="48" t="s">
        <v>1372</v>
      </c>
      <c r="C410" s="48" t="s">
        <v>248</v>
      </c>
    </row>
    <row r="411" spans="1:3" x14ac:dyDescent="0.15">
      <c r="A411" s="48" t="s">
        <v>1100</v>
      </c>
      <c r="B411" s="48" t="s">
        <v>1373</v>
      </c>
      <c r="C411" s="48" t="s">
        <v>543</v>
      </c>
    </row>
    <row r="412" spans="1:3" x14ac:dyDescent="0.15">
      <c r="A412" s="48" t="s">
        <v>1100</v>
      </c>
      <c r="B412" s="48" t="s">
        <v>1374</v>
      </c>
      <c r="C412" s="48" t="s">
        <v>159</v>
      </c>
    </row>
    <row r="413" spans="1:3" x14ac:dyDescent="0.15">
      <c r="A413" s="48" t="s">
        <v>1112</v>
      </c>
      <c r="B413" s="48" t="s">
        <v>1375</v>
      </c>
      <c r="C413" s="48" t="s">
        <v>1376</v>
      </c>
    </row>
    <row r="414" spans="1:3" x14ac:dyDescent="0.15">
      <c r="A414" s="48" t="s">
        <v>1112</v>
      </c>
      <c r="B414" s="48" t="s">
        <v>1377</v>
      </c>
      <c r="C414" s="48" t="s">
        <v>1378</v>
      </c>
    </row>
    <row r="415" spans="1:3" x14ac:dyDescent="0.15">
      <c r="A415" s="48" t="s">
        <v>1112</v>
      </c>
      <c r="B415" s="48" t="s">
        <v>1379</v>
      </c>
      <c r="C415" s="48" t="s">
        <v>1380</v>
      </c>
    </row>
    <row r="416" spans="1:3" x14ac:dyDescent="0.15">
      <c r="A416" s="48" t="s">
        <v>1117</v>
      </c>
      <c r="B416" s="48" t="s">
        <v>1381</v>
      </c>
      <c r="C416" s="48" t="s">
        <v>147</v>
      </c>
    </row>
    <row r="417" spans="1:3" x14ac:dyDescent="0.15">
      <c r="A417" s="48" t="s">
        <v>1122</v>
      </c>
      <c r="B417" s="48" t="s">
        <v>1382</v>
      </c>
      <c r="C417" s="48" t="s">
        <v>159</v>
      </c>
    </row>
    <row r="418" spans="1:3" x14ac:dyDescent="0.15">
      <c r="A418" s="48" t="s">
        <v>1133</v>
      </c>
      <c r="B418" s="48" t="s">
        <v>1383</v>
      </c>
      <c r="C418" s="48" t="s">
        <v>1384</v>
      </c>
    </row>
    <row r="419" spans="1:3" x14ac:dyDescent="0.15">
      <c r="A419" s="48" t="s">
        <v>1133</v>
      </c>
      <c r="B419" s="48" t="s">
        <v>1385</v>
      </c>
      <c r="C419" s="48" t="s">
        <v>1386</v>
      </c>
    </row>
    <row r="420" spans="1:3" x14ac:dyDescent="0.15">
      <c r="A420" s="48" t="s">
        <v>1138</v>
      </c>
      <c r="B420" s="48" t="s">
        <v>1387</v>
      </c>
      <c r="C420" s="48" t="s">
        <v>1388</v>
      </c>
    </row>
    <row r="421" spans="1:3" x14ac:dyDescent="0.15">
      <c r="A421" s="48" t="s">
        <v>1138</v>
      </c>
      <c r="B421" s="48" t="s">
        <v>1389</v>
      </c>
      <c r="C421" s="48" t="s">
        <v>1390</v>
      </c>
    </row>
    <row r="422" spans="1:3" x14ac:dyDescent="0.15">
      <c r="A422" s="48" t="s">
        <v>1138</v>
      </c>
      <c r="B422" s="48" t="s">
        <v>1391</v>
      </c>
      <c r="C422" s="48" t="s">
        <v>1392</v>
      </c>
    </row>
    <row r="423" spans="1:3" x14ac:dyDescent="0.15">
      <c r="A423" s="48" t="s">
        <v>1138</v>
      </c>
      <c r="B423" s="48" t="s">
        <v>1393</v>
      </c>
      <c r="C423" s="48" t="s">
        <v>147</v>
      </c>
    </row>
    <row r="424" spans="1:3" x14ac:dyDescent="0.15">
      <c r="A424" s="48" t="s">
        <v>1138</v>
      </c>
      <c r="B424" s="48" t="s">
        <v>1394</v>
      </c>
      <c r="C424" s="48" t="s">
        <v>1395</v>
      </c>
    </row>
    <row r="425" spans="1:3" x14ac:dyDescent="0.15">
      <c r="A425" s="48" t="s">
        <v>1138</v>
      </c>
      <c r="B425" s="48" t="s">
        <v>1396</v>
      </c>
      <c r="C425" s="48" t="s">
        <v>159</v>
      </c>
    </row>
    <row r="426" spans="1:3" x14ac:dyDescent="0.15">
      <c r="A426" s="48" t="s">
        <v>1160</v>
      </c>
      <c r="B426" s="48" t="s">
        <v>1397</v>
      </c>
      <c r="C426" s="48" t="s">
        <v>1398</v>
      </c>
    </row>
    <row r="427" spans="1:3" x14ac:dyDescent="0.15">
      <c r="A427" s="48" t="s">
        <v>1160</v>
      </c>
      <c r="B427" s="48" t="s">
        <v>1399</v>
      </c>
      <c r="C427" s="48" t="s">
        <v>1400</v>
      </c>
    </row>
    <row r="428" spans="1:3" x14ac:dyDescent="0.15">
      <c r="A428" s="48" t="s">
        <v>1164</v>
      </c>
      <c r="B428" s="48" t="s">
        <v>1401</v>
      </c>
      <c r="C428" s="48" t="s">
        <v>886</v>
      </c>
    </row>
    <row r="429" spans="1:3" x14ac:dyDescent="0.15">
      <c r="A429" s="48" t="s">
        <v>1164</v>
      </c>
      <c r="B429" s="48" t="s">
        <v>1402</v>
      </c>
      <c r="C429" s="48" t="s">
        <v>1403</v>
      </c>
    </row>
    <row r="430" spans="1:3" x14ac:dyDescent="0.15">
      <c r="A430" s="48" t="s">
        <v>1164</v>
      </c>
      <c r="B430" s="48" t="s">
        <v>1404</v>
      </c>
      <c r="C430" s="48" t="s">
        <v>1405</v>
      </c>
    </row>
    <row r="431" spans="1:3" x14ac:dyDescent="0.15">
      <c r="A431" s="48" t="s">
        <v>1164</v>
      </c>
      <c r="B431" s="48" t="s">
        <v>1406</v>
      </c>
      <c r="C431" s="48" t="s">
        <v>159</v>
      </c>
    </row>
    <row r="432" spans="1:3" x14ac:dyDescent="0.15">
      <c r="A432" s="48" t="s">
        <v>1176</v>
      </c>
      <c r="B432" s="48" t="s">
        <v>1407</v>
      </c>
      <c r="C432" s="48" t="s">
        <v>462</v>
      </c>
    </row>
    <row r="433" spans="1:3" x14ac:dyDescent="0.15">
      <c r="A433" s="48" t="s">
        <v>1176</v>
      </c>
      <c r="B433" s="48" t="s">
        <v>1408</v>
      </c>
      <c r="C433" s="48" t="s">
        <v>1409</v>
      </c>
    </row>
    <row r="434" spans="1:3" x14ac:dyDescent="0.15">
      <c r="A434" s="48" t="s">
        <v>1176</v>
      </c>
      <c r="B434" s="48" t="s">
        <v>1410</v>
      </c>
      <c r="C434" s="48" t="s">
        <v>147</v>
      </c>
    </row>
    <row r="435" spans="1:3" x14ac:dyDescent="0.15">
      <c r="A435" s="48" t="s">
        <v>1176</v>
      </c>
      <c r="B435" s="48" t="s">
        <v>1411</v>
      </c>
      <c r="C435" s="48" t="s">
        <v>1412</v>
      </c>
    </row>
    <row r="436" spans="1:3" x14ac:dyDescent="0.15">
      <c r="A436" s="48" t="s">
        <v>1184</v>
      </c>
      <c r="B436" s="48" t="s">
        <v>1413</v>
      </c>
      <c r="C436" s="48" t="s">
        <v>1414</v>
      </c>
    </row>
    <row r="437" spans="1:3" x14ac:dyDescent="0.15">
      <c r="A437" s="48" t="s">
        <v>1184</v>
      </c>
      <c r="B437" s="48" t="s">
        <v>1415</v>
      </c>
      <c r="C437" s="48" t="s">
        <v>159</v>
      </c>
    </row>
    <row r="438" spans="1:3" x14ac:dyDescent="0.15">
      <c r="A438" s="48" t="s">
        <v>1184</v>
      </c>
      <c r="B438" s="48" t="s">
        <v>1416</v>
      </c>
      <c r="C438" s="48" t="s">
        <v>662</v>
      </c>
    </row>
    <row r="439" spans="1:3" x14ac:dyDescent="0.15">
      <c r="A439" s="48" t="s">
        <v>1184</v>
      </c>
      <c r="B439" s="48" t="s">
        <v>1417</v>
      </c>
      <c r="C439" s="48" t="s">
        <v>147</v>
      </c>
    </row>
    <row r="440" spans="1:3" x14ac:dyDescent="0.15">
      <c r="A440" s="48" t="s">
        <v>1184</v>
      </c>
      <c r="B440" s="48" t="s">
        <v>1418</v>
      </c>
      <c r="C440" s="48" t="s">
        <v>668</v>
      </c>
    </row>
    <row r="441" spans="1:3" x14ac:dyDescent="0.15">
      <c r="A441" s="48" t="s">
        <v>1188</v>
      </c>
      <c r="B441" s="48" t="s">
        <v>1419</v>
      </c>
      <c r="C441" s="48" t="s">
        <v>1420</v>
      </c>
    </row>
    <row r="442" spans="1:3" x14ac:dyDescent="0.15">
      <c r="A442" s="48" t="s">
        <v>1188</v>
      </c>
      <c r="B442" s="48" t="s">
        <v>1421</v>
      </c>
      <c r="C442" s="48" t="s">
        <v>205</v>
      </c>
    </row>
    <row r="443" spans="1:3" x14ac:dyDescent="0.15">
      <c r="A443" s="48" t="s">
        <v>1188</v>
      </c>
      <c r="B443" s="48" t="s">
        <v>1422</v>
      </c>
      <c r="C443" s="48" t="s">
        <v>147</v>
      </c>
    </row>
    <row r="444" spans="1:3" x14ac:dyDescent="0.15">
      <c r="A444" s="48" t="s">
        <v>1188</v>
      </c>
      <c r="B444" s="48" t="s">
        <v>1423</v>
      </c>
      <c r="C444" s="48" t="s">
        <v>159</v>
      </c>
    </row>
    <row r="445" spans="1:3" x14ac:dyDescent="0.15">
      <c r="A445" s="48" t="s">
        <v>1188</v>
      </c>
      <c r="B445" s="48" t="s">
        <v>1424</v>
      </c>
      <c r="C445" s="48" t="s">
        <v>1425</v>
      </c>
    </row>
    <row r="446" spans="1:3" x14ac:dyDescent="0.15">
      <c r="A446" s="48" t="s">
        <v>1192</v>
      </c>
      <c r="B446" s="48" t="s">
        <v>1426</v>
      </c>
      <c r="C446" s="48" t="s">
        <v>1427</v>
      </c>
    </row>
    <row r="447" spans="1:3" x14ac:dyDescent="0.15">
      <c r="A447" s="48" t="s">
        <v>1192</v>
      </c>
      <c r="B447" s="48" t="s">
        <v>1428</v>
      </c>
      <c r="C447" s="48" t="s">
        <v>1429</v>
      </c>
    </row>
    <row r="448" spans="1:3" x14ac:dyDescent="0.15">
      <c r="A448" s="48" t="s">
        <v>1196</v>
      </c>
      <c r="B448" s="48" t="s">
        <v>1430</v>
      </c>
      <c r="C448" s="48" t="s">
        <v>147</v>
      </c>
    </row>
    <row r="449" spans="1:3" x14ac:dyDescent="0.15">
      <c r="A449" s="48" t="s">
        <v>1196</v>
      </c>
      <c r="B449" s="48" t="s">
        <v>1431</v>
      </c>
      <c r="C449" s="48" t="s">
        <v>886</v>
      </c>
    </row>
    <row r="450" spans="1:3" x14ac:dyDescent="0.15">
      <c r="A450" s="48" t="s">
        <v>1196</v>
      </c>
      <c r="B450" s="48" t="s">
        <v>1432</v>
      </c>
      <c r="C450" s="48" t="s">
        <v>159</v>
      </c>
    </row>
    <row r="451" spans="1:3" x14ac:dyDescent="0.15">
      <c r="A451" s="48" t="s">
        <v>1196</v>
      </c>
      <c r="B451" s="48" t="s">
        <v>1433</v>
      </c>
      <c r="C451" s="48" t="s">
        <v>1434</v>
      </c>
    </row>
  </sheetData>
  <autoFilter ref="A1:E451"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K830"/>
  <sheetViews>
    <sheetView workbookViewId="0">
      <selection activeCell="K6" sqref="K6"/>
    </sheetView>
  </sheetViews>
  <sheetFormatPr baseColWidth="10" defaultColWidth="9" defaultRowHeight="14" x14ac:dyDescent="0.2"/>
  <cols>
    <col min="1" max="1" width="6.83203125" style="5" customWidth="1"/>
    <col min="2" max="2" width="12.83203125" style="5" customWidth="1"/>
    <col min="3" max="3" width="11.1640625" style="5" bestFit="1" customWidth="1"/>
    <col min="4" max="4" width="13.33203125" style="5" customWidth="1"/>
    <col min="5" max="5" width="5.83203125" style="5" bestFit="1" customWidth="1"/>
    <col min="6" max="6" width="18.5" style="5" customWidth="1"/>
    <col min="7" max="7" width="9.6640625" style="5" bestFit="1" customWidth="1"/>
    <col min="8" max="8" width="10.5" style="5" bestFit="1" customWidth="1"/>
    <col min="9" max="9" width="6.1640625" style="5" bestFit="1" customWidth="1"/>
    <col min="10" max="10" width="19" style="5" customWidth="1"/>
    <col min="11" max="11" width="9.83203125" style="5" bestFit="1" customWidth="1"/>
    <col min="12" max="16384" width="9" style="5"/>
  </cols>
  <sheetData>
    <row r="1" spans="1:11" x14ac:dyDescent="0.2">
      <c r="A1" s="107" t="s">
        <v>2540</v>
      </c>
      <c r="B1" s="107"/>
    </row>
    <row r="2" spans="1:11" s="104" customFormat="1" x14ac:dyDescent="0.2">
      <c r="A2" s="164" t="s">
        <v>2471</v>
      </c>
      <c r="B2" s="164">
        <f ca="1">COUNT(A4:A260)</f>
        <v>25</v>
      </c>
      <c r="C2" s="104" t="s">
        <v>2541</v>
      </c>
      <c r="D2" s="104">
        <f ca="1">COUNT(C4:C260)</f>
        <v>8</v>
      </c>
      <c r="E2" s="165" t="s">
        <v>2542</v>
      </c>
      <c r="F2" s="165">
        <f ca="1">COUNT(E4:E360)</f>
        <v>81</v>
      </c>
      <c r="G2" s="104" t="s">
        <v>2473</v>
      </c>
      <c r="H2" s="104">
        <f ca="1">COUNT(G4:G360)</f>
        <v>1</v>
      </c>
      <c r="I2" s="166" t="s">
        <v>2460</v>
      </c>
      <c r="J2" s="166" t="s">
        <v>2539</v>
      </c>
      <c r="K2" s="166" t="s">
        <v>2538</v>
      </c>
    </row>
    <row r="3" spans="1:11" x14ac:dyDescent="0.2">
      <c r="A3" s="124">
        <v>0</v>
      </c>
      <c r="B3" s="124"/>
      <c r="C3" s="5">
        <v>0</v>
      </c>
      <c r="E3" s="5">
        <v>0</v>
      </c>
      <c r="G3" s="5">
        <v>0</v>
      </c>
    </row>
    <row r="4" spans="1:11" x14ac:dyDescent="0.2">
      <c r="A4" s="125">
        <f ca="1">IFERROR(A3+MATCH(1,OFFSET(Pharmaceuticals!$BT$1,A3,0,500,1),0),"")</f>
        <v>4</v>
      </c>
      <c r="B4" s="125" t="str">
        <f ca="1">IFERROR(INDIRECT(ADDRESS(A4,3,1,1,"Pharmaceuticals")),"")</f>
        <v>4.2--52---162</v>
      </c>
      <c r="C4" s="125">
        <f ca="1">IFERROR(C3+MATCH(1,OFFSET('Health Products &amp; Equipment'!$CC$1,C3,0,500,1),0),"")</f>
        <v>2</v>
      </c>
      <c r="D4" s="125" t="str">
        <f ca="1">IFERROR(INDIRECT(ADDRESS(C4,3,1,1,"Health Products &amp; Equipment")),"")</f>
        <v>6.6--137---474</v>
      </c>
      <c r="E4" s="125">
        <f ca="1">IFERROR(E3+MATCH(1,OFFSET('Other Pharma &amp; Health Products'!$CC$1,E3,0,500,1),0),"")</f>
        <v>2</v>
      </c>
      <c r="F4" s="125" t="str">
        <f ca="1">IFERROR(INDIRECT(ADDRESS(E4,3,1,1,"Other Pharma &amp; Health Products")),"")</f>
        <v>4.7--1002---10002</v>
      </c>
      <c r="G4" s="125">
        <f ca="1">IFERROR(G3+MATCH(1,OFFSET('PSM Costs'!$CC$1,G3,0,500,1),0),"")</f>
        <v>2</v>
      </c>
      <c r="H4" s="125" t="str">
        <f ca="1">IFERROR(INDIRECT(ADDRESS(G4,3,1,1,"PSM Costs")),"")</f>
        <v>7.7--0---0</v>
      </c>
      <c r="I4" s="167">
        <f ca="1">IF(K4&lt;&gt;"",RANK(K4,K:K,1),"")</f>
        <v>15</v>
      </c>
      <c r="J4" s="5" t="str">
        <f ca="1">IF(ROW()&lt;4+B$2,B4,IF(ROW()&lt;4+B$2+D$2,INDIRECT(ADDRESS(ROW()-B$2,4)),IF(ROW()&lt;4+B$2+D$2+F$2,INDIRECT(ADDRESS(ROW()-B$2-D$2,6)),IF(ROW()&lt;4+B$2+D$2+F$2+H$2,INDIRECT(ADDRESS(ROW()-B$2-D$2-F$2,8)),""))))</f>
        <v>4.2--52---162</v>
      </c>
      <c r="K4" s="167">
        <f ca="1">IF(J4="","",IFERROR(LEFT(J4,FIND("--",J4)-1)*10000000,LEFT(SUBSTITUTE(J4,".",","),FIND("--",J4)-1)*10000000)+MID(J4,FIND("--",J4)+2,FIND("---",J4)-FIND("--",J4)-2)*1000+RIGHT(J4,LEN(J4)-FIND("---",J4)-2))</f>
        <v>438650052162</v>
      </c>
    </row>
    <row r="5" spans="1:11" x14ac:dyDescent="0.2">
      <c r="A5" s="125">
        <f ca="1">IFERROR(A4+MATCH(1,OFFSET(Pharmaceuticals!$BT$1,A4,0,500,1),0),"")</f>
        <v>5</v>
      </c>
      <c r="B5" s="125" t="str">
        <f t="shared" ref="B5:B68" ca="1" si="0">IFERROR(INDIRECT(ADDRESS(A5,3,1,1,"Pharmaceuticals")),"")</f>
        <v>4.2--57---173</v>
      </c>
      <c r="C5" s="125">
        <f ca="1">IFERROR(C4+MATCH(1,OFFSET('Health Products &amp; Equipment'!$CC$1,C4,0,500,1),0),"")</f>
        <v>4</v>
      </c>
      <c r="D5" s="125" t="str">
        <f t="shared" ref="D5:D68" ca="1" si="1">IFERROR(INDIRECT(ADDRESS(C5,3,1,1,"Health Products &amp; Equipment")),"")</f>
        <v>6.6--136---473</v>
      </c>
      <c r="E5" s="125">
        <f ca="1">IFERROR(E4+MATCH(1,OFFSET('Other Pharma &amp; Health Products'!$CC$1,E4,0,500,1),0),"")</f>
        <v>3</v>
      </c>
      <c r="F5" s="125" t="str">
        <f t="shared" ref="F5:F68" ca="1" si="2">IFERROR(INDIRECT(ADDRESS(E5,3,1,1,"Other Pharma &amp; Health Products")),"")</f>
        <v>5.6--1003---10003</v>
      </c>
      <c r="G5" s="125" t="str">
        <f ca="1">IFERROR(G4+MATCH(1,OFFSET('PSM Costs'!$CC$1,G4,0,500,1),0),"")</f>
        <v/>
      </c>
      <c r="H5" s="125" t="str">
        <f t="shared" ref="H5:H68" ca="1" si="3">IFERROR(INDIRECT(ADDRESS(G5,3,1,1,"PSM Costs")),"")</f>
        <v/>
      </c>
      <c r="I5" s="167">
        <f t="shared" ref="I5:I67" ca="1" si="4">IF(K5&lt;&gt;"",RANK(K5,K:K,1),"")</f>
        <v>19</v>
      </c>
      <c r="J5" s="5" t="str">
        <f t="shared" ref="J5:J68" ca="1" si="5">IF(ROW()&lt;4+B$2,B5,IF(ROW()&lt;4+B$2+D$2,INDIRECT(ADDRESS(ROW()-B$2,4)),IF(ROW()&lt;4+B$2+D$2+F$2,INDIRECT(ADDRESS(ROW()-B$2-D$2,6)),IF(ROW()&lt;4+B$2+D$2+F$2+H$2,INDIRECT(ADDRESS(ROW()-B$2-D$2-F$2,8)),""))))</f>
        <v>4.2--57---173</v>
      </c>
      <c r="K5" s="167">
        <f t="shared" ref="K5:K68" ca="1" si="6">IF(J5="","",IFERROR(LEFT(J5,FIND("--",J5)-1)*10000000,LEFT(SUBSTITUTE(J5,".",","),FIND("--",J5)-1)*10000000)+MID(J5,FIND("--",J5)+2,FIND("---",J5)-FIND("--",J5)-2)*1000+RIGHT(J5,LEN(J5)-FIND("---",J5)-2))</f>
        <v>438650057173</v>
      </c>
    </row>
    <row r="6" spans="1:11" x14ac:dyDescent="0.2">
      <c r="A6" s="125">
        <f ca="1">IFERROR(A5+MATCH(1,OFFSET(Pharmaceuticals!$BT$1,A5,0,500,1),0),"")</f>
        <v>6</v>
      </c>
      <c r="B6" s="125" t="str">
        <f t="shared" ca="1" si="0"/>
        <v>4.2--58---176</v>
      </c>
      <c r="C6" s="125">
        <f ca="1">IFERROR(C5+MATCH(1,OFFSET('Health Products &amp; Equipment'!$CC$1,C5,0,500,1),0),"")</f>
        <v>10</v>
      </c>
      <c r="D6" s="125" t="str">
        <f t="shared" ca="1" si="1"/>
        <v>5.4--95---381</v>
      </c>
      <c r="E6" s="125">
        <f ca="1">IFERROR(E5+MATCH(1,OFFSET('Other Pharma &amp; Health Products'!$CC$1,E5,0,500,1),0),"")</f>
        <v>4</v>
      </c>
      <c r="F6" s="125" t="str">
        <f t="shared" ca="1" si="2"/>
        <v>5.6--1004---10004</v>
      </c>
      <c r="G6" s="125" t="str">
        <f ca="1">IFERROR(G5+MATCH(1,OFFSET('PSM Costs'!$CC$1,G5,0,500,1),0),"")</f>
        <v/>
      </c>
      <c r="H6" s="125" t="str">
        <f t="shared" ca="1" si="3"/>
        <v/>
      </c>
      <c r="I6" s="167">
        <f t="shared" ca="1" si="4"/>
        <v>20</v>
      </c>
      <c r="J6" s="5" t="str">
        <f t="shared" ca="1" si="5"/>
        <v>4.2--58---176</v>
      </c>
      <c r="K6" s="167">
        <f t="shared" ca="1" si="6"/>
        <v>438650058176</v>
      </c>
    </row>
    <row r="7" spans="1:11" x14ac:dyDescent="0.2">
      <c r="A7" s="125">
        <f ca="1">IFERROR(A6+MATCH(1,OFFSET(Pharmaceuticals!$BT$1,A6,0,500,1),0),"")</f>
        <v>7</v>
      </c>
      <c r="B7" s="125" t="str">
        <f t="shared" ca="1" si="0"/>
        <v>4.2--53---1074</v>
      </c>
      <c r="C7" s="125">
        <f ca="1">IFERROR(C6+MATCH(1,OFFSET('Health Products &amp; Equipment'!$CC$1,C6,0,500,1),0),"")</f>
        <v>11</v>
      </c>
      <c r="D7" s="125" t="str">
        <f t="shared" ca="1" si="1"/>
        <v>6.4--116---453</v>
      </c>
      <c r="E7" s="125">
        <f ca="1">IFERROR(E6+MATCH(1,OFFSET('Other Pharma &amp; Health Products'!$CC$1,E6,0,500,1),0),"")</f>
        <v>5</v>
      </c>
      <c r="F7" s="125" t="str">
        <f t="shared" ca="1" si="2"/>
        <v>5.6--1005---10005</v>
      </c>
      <c r="G7" s="125" t="str">
        <f ca="1">IFERROR(G6+MATCH(1,OFFSET('PSM Costs'!$CC$1,G6,0,500,1),0),"")</f>
        <v/>
      </c>
      <c r="H7" s="125" t="str">
        <f t="shared" ca="1" si="3"/>
        <v/>
      </c>
      <c r="I7" s="167">
        <f t="shared" ca="1" si="4"/>
        <v>16</v>
      </c>
      <c r="J7" s="5" t="str">
        <f t="shared" ca="1" si="5"/>
        <v>4.2--53---1074</v>
      </c>
      <c r="K7" s="167">
        <f t="shared" ca="1" si="6"/>
        <v>438650054074</v>
      </c>
    </row>
    <row r="8" spans="1:11" x14ac:dyDescent="0.2">
      <c r="A8" s="125">
        <f ca="1">IFERROR(A7+MATCH(1,OFFSET(Pharmaceuticals!$BT$1,A7,0,500,1),0),"")</f>
        <v>8</v>
      </c>
      <c r="B8" s="125" t="str">
        <f t="shared" ca="1" si="0"/>
        <v>4.2--55---167</v>
      </c>
      <c r="C8" s="125">
        <f ca="1">IFERROR(C7+MATCH(1,OFFSET('Health Products &amp; Equipment'!$CC$1,C7,0,500,1),0),"")</f>
        <v>17</v>
      </c>
      <c r="D8" s="125" t="str">
        <f t="shared" ca="1" si="1"/>
        <v>5.4--101---393</v>
      </c>
      <c r="E8" s="125">
        <f ca="1">IFERROR(E7+MATCH(1,OFFSET('Other Pharma &amp; Health Products'!$CC$1,E7,0,500,1),0),"")</f>
        <v>6</v>
      </c>
      <c r="F8" s="125" t="str">
        <f t="shared" ca="1" si="2"/>
        <v>5.6--1006---10006</v>
      </c>
      <c r="G8" s="125" t="str">
        <f ca="1">IFERROR(G7+MATCH(1,OFFSET('PSM Costs'!$CC$1,G7,0,500,1),0),"")</f>
        <v/>
      </c>
      <c r="H8" s="125" t="str">
        <f t="shared" ca="1" si="3"/>
        <v/>
      </c>
      <c r="I8" s="167">
        <f t="shared" ca="1" si="4"/>
        <v>17</v>
      </c>
      <c r="J8" s="5" t="str">
        <f t="shared" ca="1" si="5"/>
        <v>4.2--55---167</v>
      </c>
      <c r="K8" s="167">
        <f t="shared" ca="1" si="6"/>
        <v>438650055167</v>
      </c>
    </row>
    <row r="9" spans="1:11" x14ac:dyDescent="0.2">
      <c r="A9" s="125">
        <f ca="1">IFERROR(A8+MATCH(1,OFFSET(Pharmaceuticals!$BT$1,A8,0,500,1),0),"")</f>
        <v>9</v>
      </c>
      <c r="B9" s="125" t="str">
        <f t="shared" ca="1" si="0"/>
        <v>4.2--62---185</v>
      </c>
      <c r="C9" s="125">
        <f ca="1">IFERROR(C8+MATCH(1,OFFSET('Health Products &amp; Equipment'!$CC$1,C8,0,500,1),0),"")</f>
        <v>18</v>
      </c>
      <c r="D9" s="125" t="str">
        <f t="shared" ca="1" si="1"/>
        <v>6.5--117---454</v>
      </c>
      <c r="E9" s="125">
        <f ca="1">IFERROR(E8+MATCH(1,OFFSET('Other Pharma &amp; Health Products'!$CC$1,E8,0,500,1),0),"")</f>
        <v>7</v>
      </c>
      <c r="F9" s="125" t="str">
        <f t="shared" ca="1" si="2"/>
        <v>5.6--1007---10007</v>
      </c>
      <c r="G9" s="125" t="str">
        <f ca="1">IFERROR(G8+MATCH(1,OFFSET('PSM Costs'!$CC$1,G8,0,500,1),0),"")</f>
        <v/>
      </c>
      <c r="H9" s="125" t="str">
        <f t="shared" ca="1" si="3"/>
        <v/>
      </c>
      <c r="I9" s="167">
        <f t="shared" ca="1" si="4"/>
        <v>24</v>
      </c>
      <c r="J9" s="5" t="str">
        <f t="shared" ca="1" si="5"/>
        <v>4.2--62---185</v>
      </c>
      <c r="K9" s="167">
        <f t="shared" ca="1" si="6"/>
        <v>438650062185</v>
      </c>
    </row>
    <row r="10" spans="1:11" x14ac:dyDescent="0.2">
      <c r="A10" s="125">
        <f ca="1">IFERROR(A9+MATCH(1,OFFSET(Pharmaceuticals!$BT$1,A9,0,500,1),0),"")</f>
        <v>10</v>
      </c>
      <c r="B10" s="125" t="str">
        <f t="shared" ca="1" si="0"/>
        <v>4.2--60---180</v>
      </c>
      <c r="C10" s="125">
        <f ca="1">IFERROR(C9+MATCH(1,OFFSET('Health Products &amp; Equipment'!$CC$1,C9,0,500,1),0),"")</f>
        <v>19</v>
      </c>
      <c r="D10" s="125" t="str">
        <f t="shared" ca="1" si="1"/>
        <v>6.4--114---448</v>
      </c>
      <c r="E10" s="125">
        <f ca="1">IFERROR(E9+MATCH(1,OFFSET('Other Pharma &amp; Health Products'!$CC$1,E9,0,500,1),0),"")</f>
        <v>8</v>
      </c>
      <c r="F10" s="125" t="str">
        <f t="shared" ca="1" si="2"/>
        <v>5.6--1008---10008</v>
      </c>
      <c r="G10" s="125" t="str">
        <f ca="1">IFERROR(G9+MATCH(1,OFFSET('PSM Costs'!$CC$1,G9,0,500,1),0),"")</f>
        <v/>
      </c>
      <c r="H10" s="125" t="str">
        <f t="shared" ca="1" si="3"/>
        <v/>
      </c>
      <c r="I10" s="167">
        <f t="shared" ca="1" si="4"/>
        <v>22</v>
      </c>
      <c r="J10" s="5" t="str">
        <f t="shared" ca="1" si="5"/>
        <v>4.2--60---180</v>
      </c>
      <c r="K10" s="167">
        <f t="shared" ca="1" si="6"/>
        <v>438650060180</v>
      </c>
    </row>
    <row r="11" spans="1:11" x14ac:dyDescent="0.2">
      <c r="A11" s="125">
        <f ca="1">IFERROR(A10+MATCH(1,OFFSET(Pharmaceuticals!$BT$1,A10,0,500,1),0),"")</f>
        <v>11</v>
      </c>
      <c r="B11" s="125" t="str">
        <f t="shared" ca="1" si="0"/>
        <v>4.2--51---160</v>
      </c>
      <c r="C11" s="125">
        <f ca="1">IFERROR(C10+MATCH(1,OFFSET('Health Products &amp; Equipment'!$CC$1,C10,0,500,1),0),"")</f>
        <v>22</v>
      </c>
      <c r="D11" s="125" t="str">
        <f t="shared" ca="1" si="1"/>
        <v>6.6--133---470</v>
      </c>
      <c r="E11" s="125">
        <f ca="1">IFERROR(E10+MATCH(1,OFFSET('Other Pharma &amp; Health Products'!$CC$1,E10,0,500,1),0),"")</f>
        <v>9</v>
      </c>
      <c r="F11" s="125" t="str">
        <f t="shared" ca="1" si="2"/>
        <v>5.6--1009---10009</v>
      </c>
      <c r="G11" s="125" t="str">
        <f ca="1">IFERROR(G10+MATCH(1,OFFSET('PSM Costs'!$CC$1,G10,0,500,1),0),"")</f>
        <v/>
      </c>
      <c r="H11" s="125" t="str">
        <f t="shared" ca="1" si="3"/>
        <v/>
      </c>
      <c r="I11" s="167">
        <f t="shared" ca="1" si="4"/>
        <v>13</v>
      </c>
      <c r="J11" s="5" t="str">
        <f t="shared" ca="1" si="5"/>
        <v>4.2--51---160</v>
      </c>
      <c r="K11" s="167">
        <f t="shared" ca="1" si="6"/>
        <v>438650051160</v>
      </c>
    </row>
    <row r="12" spans="1:11" x14ac:dyDescent="0.2">
      <c r="A12" s="125">
        <f ca="1">IFERROR(A11+MATCH(1,OFFSET(Pharmaceuticals!$BT$1,A11,0,500,1),0),"")</f>
        <v>12</v>
      </c>
      <c r="B12" s="125" t="str">
        <f t="shared" ca="1" si="0"/>
        <v>4.2--49---156</v>
      </c>
      <c r="C12" s="125" t="str">
        <f ca="1">IFERROR(C11+MATCH(1,OFFSET('Health Products &amp; Equipment'!$CC$1,C11,0,500,1),0),"")</f>
        <v/>
      </c>
      <c r="D12" s="125" t="str">
        <f t="shared" ca="1" si="1"/>
        <v/>
      </c>
      <c r="E12" s="125">
        <f ca="1">IFERROR(E11+MATCH(1,OFFSET('Other Pharma &amp; Health Products'!$CC$1,E11,0,500,1),0),"")</f>
        <v>10</v>
      </c>
      <c r="F12" s="125" t="str">
        <f t="shared" ca="1" si="2"/>
        <v>5.6--1010---10010</v>
      </c>
      <c r="G12" s="125" t="str">
        <f ca="1">IFERROR(G11+MATCH(1,OFFSET('PSM Costs'!$CC$1,G11,0,500,1),0),"")</f>
        <v/>
      </c>
      <c r="H12" s="125" t="str">
        <f t="shared" ca="1" si="3"/>
        <v/>
      </c>
      <c r="I12" s="167">
        <f t="shared" ca="1" si="4"/>
        <v>12</v>
      </c>
      <c r="J12" s="5" t="str">
        <f t="shared" ca="1" si="5"/>
        <v>4.2--49---156</v>
      </c>
      <c r="K12" s="167">
        <f t="shared" ca="1" si="6"/>
        <v>438650049156</v>
      </c>
    </row>
    <row r="13" spans="1:11" x14ac:dyDescent="0.2">
      <c r="A13" s="125">
        <f ca="1">IFERROR(A12+MATCH(1,OFFSET(Pharmaceuticals!$BT$1,A12,0,500,1),0),"")</f>
        <v>13</v>
      </c>
      <c r="B13" s="125" t="str">
        <f t="shared" ca="1" si="0"/>
        <v>4.2--48---155</v>
      </c>
      <c r="C13" s="125" t="str">
        <f ca="1">IFERROR(C12+MATCH(1,OFFSET('Health Products &amp; Equipment'!$CC$1,C12,0,500,1),0),"")</f>
        <v/>
      </c>
      <c r="D13" s="125" t="str">
        <f t="shared" ca="1" si="1"/>
        <v/>
      </c>
      <c r="E13" s="125">
        <f ca="1">IFERROR(E12+MATCH(1,OFFSET('Other Pharma &amp; Health Products'!$CC$1,E12,0,500,1),0),"")</f>
        <v>11</v>
      </c>
      <c r="F13" s="125" t="str">
        <f t="shared" ca="1" si="2"/>
        <v>5.6--1011---10011</v>
      </c>
      <c r="G13" s="125" t="str">
        <f ca="1">IFERROR(G12+MATCH(1,OFFSET('PSM Costs'!$CC$1,G12,0,500,1),0),"")</f>
        <v/>
      </c>
      <c r="H13" s="125" t="str">
        <f t="shared" ca="1" si="3"/>
        <v/>
      </c>
      <c r="I13" s="167">
        <f t="shared" ca="1" si="4"/>
        <v>11</v>
      </c>
      <c r="J13" s="5" t="str">
        <f t="shared" ca="1" si="5"/>
        <v>4.2--48---155</v>
      </c>
      <c r="K13" s="167">
        <f t="shared" ca="1" si="6"/>
        <v>438650048155</v>
      </c>
    </row>
    <row r="14" spans="1:11" x14ac:dyDescent="0.2">
      <c r="A14" s="125">
        <f ca="1">IFERROR(A13+MATCH(1,OFFSET(Pharmaceuticals!$BT$1,A13,0,500,1),0),"")</f>
        <v>14</v>
      </c>
      <c r="B14" s="125" t="str">
        <f t="shared" ca="1" si="0"/>
        <v>4.2--43---129</v>
      </c>
      <c r="C14" s="125" t="str">
        <f ca="1">IFERROR(C13+MATCH(1,OFFSET('Health Products &amp; Equipment'!$CC$1,C13,0,500,1),0),"")</f>
        <v/>
      </c>
      <c r="D14" s="125" t="str">
        <f t="shared" ca="1" si="1"/>
        <v/>
      </c>
      <c r="E14" s="125">
        <f ca="1">IFERROR(E13+MATCH(1,OFFSET('Other Pharma &amp; Health Products'!$CC$1,E13,0,500,1),0),"")</f>
        <v>12</v>
      </c>
      <c r="F14" s="125" t="str">
        <f t="shared" ca="1" si="2"/>
        <v>5.6--1012---10012</v>
      </c>
      <c r="G14" s="125" t="str">
        <f ca="1">IFERROR(G13+MATCH(1,OFFSET('PSM Costs'!$CC$1,G13,0,500,1),0),"")</f>
        <v/>
      </c>
      <c r="H14" s="125" t="str">
        <f t="shared" ca="1" si="3"/>
        <v/>
      </c>
      <c r="I14" s="167">
        <f t="shared" ca="1" si="4"/>
        <v>8</v>
      </c>
      <c r="J14" s="5" t="str">
        <f t="shared" ca="1" si="5"/>
        <v>4.2--43---129</v>
      </c>
      <c r="K14" s="167">
        <f t="shared" ca="1" si="6"/>
        <v>438650043129</v>
      </c>
    </row>
    <row r="15" spans="1:11" x14ac:dyDescent="0.2">
      <c r="A15" s="125">
        <f ca="1">IFERROR(A14+MATCH(1,OFFSET(Pharmaceuticals!$BT$1,A14,0,500,1),0),"")</f>
        <v>15</v>
      </c>
      <c r="B15" s="125" t="str">
        <f t="shared" ca="1" si="0"/>
        <v>4.2--44---132</v>
      </c>
      <c r="C15" s="125" t="str">
        <f ca="1">IFERROR(C14+MATCH(1,OFFSET('Health Products &amp; Equipment'!$CC$1,C14,0,500,1),0),"")</f>
        <v/>
      </c>
      <c r="D15" s="125" t="str">
        <f t="shared" ca="1" si="1"/>
        <v/>
      </c>
      <c r="E15" s="125">
        <f ca="1">IFERROR(E14+MATCH(1,OFFSET('Other Pharma &amp; Health Products'!$CC$1,E14,0,500,1),0),"")</f>
        <v>13</v>
      </c>
      <c r="F15" s="125" t="str">
        <f t="shared" ca="1" si="2"/>
        <v>5.6--1013---10013</v>
      </c>
      <c r="G15" s="125" t="str">
        <f ca="1">IFERROR(G14+MATCH(1,OFFSET('PSM Costs'!$CC$1,G14,0,500,1),0),"")</f>
        <v/>
      </c>
      <c r="H15" s="125" t="str">
        <f t="shared" ca="1" si="3"/>
        <v/>
      </c>
      <c r="I15" s="167">
        <f t="shared" ca="1" si="4"/>
        <v>10</v>
      </c>
      <c r="J15" s="5" t="str">
        <f t="shared" ca="1" si="5"/>
        <v>4.2--44---132</v>
      </c>
      <c r="K15" s="167">
        <f t="shared" ca="1" si="6"/>
        <v>438650044132</v>
      </c>
    </row>
    <row r="16" spans="1:11" x14ac:dyDescent="0.2">
      <c r="A16" s="125">
        <f ca="1">IFERROR(A15+MATCH(1,OFFSET(Pharmaceuticals!$BT$1,A15,0,500,1),0),"")</f>
        <v>16</v>
      </c>
      <c r="B16" s="125" t="str">
        <f t="shared" ca="1" si="0"/>
        <v>4.2--33---104</v>
      </c>
      <c r="C16" s="125" t="str">
        <f ca="1">IFERROR(C15+MATCH(1,OFFSET('Health Products &amp; Equipment'!$CC$1,C15,0,500,1),0),"")</f>
        <v/>
      </c>
      <c r="D16" s="125" t="str">
        <f t="shared" ca="1" si="1"/>
        <v/>
      </c>
      <c r="E16" s="125">
        <f ca="1">IFERROR(E15+MATCH(1,OFFSET('Other Pharma &amp; Health Products'!$CC$1,E15,0,500,1),0),"")</f>
        <v>14</v>
      </c>
      <c r="F16" s="125" t="str">
        <f t="shared" ca="1" si="2"/>
        <v>5.6--1014---10014</v>
      </c>
      <c r="G16" s="125" t="str">
        <f ca="1">IFERROR(G15+MATCH(1,OFFSET('PSM Costs'!$CC$1,G15,0,500,1),0),"")</f>
        <v/>
      </c>
      <c r="H16" s="125" t="str">
        <f t="shared" ca="1" si="3"/>
        <v/>
      </c>
      <c r="I16" s="167">
        <f t="shared" ca="1" si="4"/>
        <v>3</v>
      </c>
      <c r="J16" s="5" t="str">
        <f t="shared" ca="1" si="5"/>
        <v>4.2--33---104</v>
      </c>
      <c r="K16" s="167">
        <f t="shared" ca="1" si="6"/>
        <v>438650033104</v>
      </c>
    </row>
    <row r="17" spans="1:11" x14ac:dyDescent="0.2">
      <c r="A17" s="125">
        <f ca="1">IFERROR(A16+MATCH(1,OFFSET(Pharmaceuticals!$BT$1,A16,0,500,1),0),"")</f>
        <v>17</v>
      </c>
      <c r="B17" s="125" t="str">
        <f t="shared" ca="1" si="0"/>
        <v>4.2--61---181</v>
      </c>
      <c r="C17" s="125" t="str">
        <f ca="1">IFERROR(C16+MATCH(1,OFFSET('Health Products &amp; Equipment'!$CC$1,C16,0,500,1),0),"")</f>
        <v/>
      </c>
      <c r="D17" s="125" t="str">
        <f t="shared" ca="1" si="1"/>
        <v/>
      </c>
      <c r="E17" s="125">
        <f ca="1">IFERROR(E16+MATCH(1,OFFSET('Other Pharma &amp; Health Products'!$CC$1,E16,0,500,1),0),"")</f>
        <v>15</v>
      </c>
      <c r="F17" s="125" t="str">
        <f t="shared" ca="1" si="2"/>
        <v>5.6--1015---10015</v>
      </c>
      <c r="G17" s="125" t="str">
        <f ca="1">IFERROR(G16+MATCH(1,OFFSET('PSM Costs'!$CC$1,G16,0,500,1),0),"")</f>
        <v/>
      </c>
      <c r="H17" s="125" t="str">
        <f t="shared" ca="1" si="3"/>
        <v/>
      </c>
      <c r="I17" s="167">
        <f t="shared" ca="1" si="4"/>
        <v>23</v>
      </c>
      <c r="J17" s="5" t="str">
        <f t="shared" ca="1" si="5"/>
        <v>4.2--61---181</v>
      </c>
      <c r="K17" s="167">
        <f t="shared" ca="1" si="6"/>
        <v>438650061181</v>
      </c>
    </row>
    <row r="18" spans="1:11" x14ac:dyDescent="0.2">
      <c r="A18" s="125">
        <f ca="1">IFERROR(A17+MATCH(1,OFFSET(Pharmaceuticals!$BT$1,A17,0,500,1),0),"")</f>
        <v>18</v>
      </c>
      <c r="B18" s="125" t="str">
        <f t="shared" ca="1" si="0"/>
        <v>4.2--63---186</v>
      </c>
      <c r="C18" s="125" t="str">
        <f ca="1">IFERROR(C17+MATCH(1,OFFSET('Health Products &amp; Equipment'!$CC$1,C17,0,500,1),0),"")</f>
        <v/>
      </c>
      <c r="D18" s="125" t="str">
        <f t="shared" ca="1" si="1"/>
        <v/>
      </c>
      <c r="E18" s="125">
        <f ca="1">IFERROR(E17+MATCH(1,OFFSET('Other Pharma &amp; Health Products'!$CC$1,E17,0,500,1),0),"")</f>
        <v>16</v>
      </c>
      <c r="F18" s="125" t="str">
        <f t="shared" ca="1" si="2"/>
        <v>5.6--1016---10016</v>
      </c>
      <c r="G18" s="125" t="str">
        <f ca="1">IFERROR(G17+MATCH(1,OFFSET('PSM Costs'!$CC$1,G17,0,500,1),0),"")</f>
        <v/>
      </c>
      <c r="H18" s="125" t="str">
        <f t="shared" ca="1" si="3"/>
        <v/>
      </c>
      <c r="I18" s="167">
        <f t="shared" ca="1" si="4"/>
        <v>25</v>
      </c>
      <c r="J18" s="5" t="str">
        <f t="shared" ca="1" si="5"/>
        <v>4.2--63---186</v>
      </c>
      <c r="K18" s="167">
        <f t="shared" ca="1" si="6"/>
        <v>438650063186</v>
      </c>
    </row>
    <row r="19" spans="1:11" x14ac:dyDescent="0.2">
      <c r="A19" s="125">
        <f ca="1">IFERROR(A18+MATCH(1,OFFSET(Pharmaceuticals!$BT$1,A18,0,500,1),0),"")</f>
        <v>19</v>
      </c>
      <c r="B19" s="125" t="str">
        <f t="shared" ca="1" si="0"/>
        <v>4.2--43---126</v>
      </c>
      <c r="C19" s="125" t="str">
        <f ca="1">IFERROR(C18+MATCH(1,OFFSET('Health Products &amp; Equipment'!$CC$1,C18,0,500,1),0),"")</f>
        <v/>
      </c>
      <c r="D19" s="125" t="str">
        <f t="shared" ca="1" si="1"/>
        <v/>
      </c>
      <c r="E19" s="125">
        <f ca="1">IFERROR(E18+MATCH(1,OFFSET('Other Pharma &amp; Health Products'!$CC$1,E18,0,500,1),0),"")</f>
        <v>17</v>
      </c>
      <c r="F19" s="125" t="str">
        <f t="shared" ca="1" si="2"/>
        <v>5.6--1017---10017</v>
      </c>
      <c r="G19" s="125" t="str">
        <f ca="1">IFERROR(G18+MATCH(1,OFFSET('PSM Costs'!$CC$1,G18,0,500,1),0),"")</f>
        <v/>
      </c>
      <c r="H19" s="125" t="str">
        <f t="shared" ca="1" si="3"/>
        <v/>
      </c>
      <c r="I19" s="167">
        <f t="shared" ca="1" si="4"/>
        <v>6</v>
      </c>
      <c r="J19" s="5" t="str">
        <f t="shared" ca="1" si="5"/>
        <v>4.2--43---126</v>
      </c>
      <c r="K19" s="167">
        <f t="shared" ca="1" si="6"/>
        <v>438650043126</v>
      </c>
    </row>
    <row r="20" spans="1:11" x14ac:dyDescent="0.2">
      <c r="A20" s="125">
        <f ca="1">IFERROR(A19+MATCH(1,OFFSET(Pharmaceuticals!$BT$1,A19,0,500,1),0),"")</f>
        <v>20</v>
      </c>
      <c r="B20" s="125" t="str">
        <f t="shared" ca="1" si="0"/>
        <v>4.2--33---101</v>
      </c>
      <c r="C20" s="125" t="str">
        <f ca="1">IFERROR(C19+MATCH(1,OFFSET('Health Products &amp; Equipment'!$CC$1,C19,0,500,1),0),"")</f>
        <v/>
      </c>
      <c r="D20" s="125" t="str">
        <f t="shared" ca="1" si="1"/>
        <v/>
      </c>
      <c r="E20" s="125">
        <f ca="1">IFERROR(E19+MATCH(1,OFFSET('Other Pharma &amp; Health Products'!$CC$1,E19,0,500,1),0),"")</f>
        <v>18</v>
      </c>
      <c r="F20" s="125" t="str">
        <f t="shared" ca="1" si="2"/>
        <v>5.6--1018---10018</v>
      </c>
      <c r="G20" s="125" t="str">
        <f ca="1">IFERROR(G19+MATCH(1,OFFSET('PSM Costs'!$CC$1,G19,0,500,1),0),"")</f>
        <v/>
      </c>
      <c r="H20" s="125" t="str">
        <f t="shared" ca="1" si="3"/>
        <v/>
      </c>
      <c r="I20" s="167">
        <f t="shared" ca="1" si="4"/>
        <v>1</v>
      </c>
      <c r="J20" s="5" t="str">
        <f t="shared" ca="1" si="5"/>
        <v>4.2--33---101</v>
      </c>
      <c r="K20" s="167">
        <f t="shared" ca="1" si="6"/>
        <v>438650033101</v>
      </c>
    </row>
    <row r="21" spans="1:11" x14ac:dyDescent="0.2">
      <c r="A21" s="125">
        <f ca="1">IFERROR(A20+MATCH(1,OFFSET(Pharmaceuticals!$BT$1,A20,0,500,1),0),"")</f>
        <v>21</v>
      </c>
      <c r="B21" s="125" t="str">
        <f t="shared" ca="1" si="0"/>
        <v>4.2--33---103</v>
      </c>
      <c r="C21" s="125" t="str">
        <f ca="1">IFERROR(C20+MATCH(1,OFFSET('Health Products &amp; Equipment'!$CC$1,C20,0,500,1),0),"")</f>
        <v/>
      </c>
      <c r="D21" s="125" t="str">
        <f t="shared" ca="1" si="1"/>
        <v/>
      </c>
      <c r="E21" s="125">
        <f ca="1">IFERROR(E20+MATCH(1,OFFSET('Other Pharma &amp; Health Products'!$CC$1,E20,0,500,1),0),"")</f>
        <v>19</v>
      </c>
      <c r="F21" s="125" t="str">
        <f t="shared" ca="1" si="2"/>
        <v>5.6--1019---10019</v>
      </c>
      <c r="G21" s="125" t="str">
        <f ca="1">IFERROR(G20+MATCH(1,OFFSET('PSM Costs'!$CC$1,G20,0,500,1),0),"")</f>
        <v/>
      </c>
      <c r="H21" s="125" t="str">
        <f t="shared" ca="1" si="3"/>
        <v/>
      </c>
      <c r="I21" s="167">
        <f t="shared" ca="1" si="4"/>
        <v>2</v>
      </c>
      <c r="J21" s="5" t="str">
        <f t="shared" ca="1" si="5"/>
        <v>4.2--33---103</v>
      </c>
      <c r="K21" s="167">
        <f t="shared" ca="1" si="6"/>
        <v>438650033103</v>
      </c>
    </row>
    <row r="22" spans="1:11" x14ac:dyDescent="0.2">
      <c r="A22" s="125">
        <f ca="1">IFERROR(A21+MATCH(1,OFFSET(Pharmaceuticals!$BT$1,A21,0,500,1),0),"")</f>
        <v>22</v>
      </c>
      <c r="B22" s="125" t="str">
        <f t="shared" ca="1" si="0"/>
        <v>4.2--38---115</v>
      </c>
      <c r="C22" s="125" t="str">
        <f ca="1">IFERROR(C21+MATCH(1,OFFSET('Health Products &amp; Equipment'!$CC$1,C21,0,500,1),0),"")</f>
        <v/>
      </c>
      <c r="D22" s="125" t="str">
        <f t="shared" ca="1" si="1"/>
        <v/>
      </c>
      <c r="E22" s="125">
        <f ca="1">IFERROR(E21+MATCH(1,OFFSET('Other Pharma &amp; Health Products'!$CC$1,E21,0,500,1),0),"")</f>
        <v>20</v>
      </c>
      <c r="F22" s="125" t="str">
        <f t="shared" ca="1" si="2"/>
        <v>5.6--1020---10020</v>
      </c>
      <c r="G22" s="125" t="str">
        <f ca="1">IFERROR(G21+MATCH(1,OFFSET('PSM Costs'!$CC$1,G21,0,500,1),0),"")</f>
        <v/>
      </c>
      <c r="H22" s="125" t="str">
        <f t="shared" ca="1" si="3"/>
        <v/>
      </c>
      <c r="I22" s="167">
        <f t="shared" ca="1" si="4"/>
        <v>5</v>
      </c>
      <c r="J22" s="5" t="str">
        <f t="shared" ca="1" si="5"/>
        <v>4.2--38---115</v>
      </c>
      <c r="K22" s="167">
        <f t="shared" ca="1" si="6"/>
        <v>438650038115</v>
      </c>
    </row>
    <row r="23" spans="1:11" x14ac:dyDescent="0.2">
      <c r="A23" s="125">
        <f ca="1">IFERROR(A22+MATCH(1,OFFSET(Pharmaceuticals!$BT$1,A22,0,500,1),0),"")</f>
        <v>23</v>
      </c>
      <c r="B23" s="125" t="str">
        <f t="shared" ca="1" si="0"/>
        <v>4.2--37---112</v>
      </c>
      <c r="C23" s="125" t="str">
        <f ca="1">IFERROR(C22+MATCH(1,OFFSET('Health Products &amp; Equipment'!$CC$1,C22,0,500,1),0),"")</f>
        <v/>
      </c>
      <c r="D23" s="125" t="str">
        <f t="shared" ca="1" si="1"/>
        <v/>
      </c>
      <c r="E23" s="125">
        <f ca="1">IFERROR(E22+MATCH(1,OFFSET('Other Pharma &amp; Health Products'!$CC$1,E22,0,500,1),0),"")</f>
        <v>21</v>
      </c>
      <c r="F23" s="125" t="str">
        <f t="shared" ca="1" si="2"/>
        <v>5.6--1021---10021</v>
      </c>
      <c r="G23" s="125" t="str">
        <f ca="1">IFERROR(G22+MATCH(1,OFFSET('PSM Costs'!$CC$1,G22,0,500,1),0),"")</f>
        <v/>
      </c>
      <c r="H23" s="125" t="str">
        <f t="shared" ca="1" si="3"/>
        <v/>
      </c>
      <c r="I23" s="167">
        <f t="shared" ca="1" si="4"/>
        <v>4</v>
      </c>
      <c r="J23" s="5" t="str">
        <f t="shared" ca="1" si="5"/>
        <v>4.2--37---112</v>
      </c>
      <c r="K23" s="167">
        <f t="shared" ca="1" si="6"/>
        <v>438650037112</v>
      </c>
    </row>
    <row r="24" spans="1:11" x14ac:dyDescent="0.2">
      <c r="A24" s="125">
        <f ca="1">IFERROR(A23+MATCH(1,OFFSET(Pharmaceuticals!$BT$1,A23,0,500,1),0),"")</f>
        <v>24</v>
      </c>
      <c r="B24" s="125" t="str">
        <f t="shared" ca="1" si="0"/>
        <v>4.2--51---161</v>
      </c>
      <c r="C24" s="125" t="str">
        <f ca="1">IFERROR(C23+MATCH(1,OFFSET('Health Products &amp; Equipment'!$CC$1,C23,0,500,1),0),"")</f>
        <v/>
      </c>
      <c r="D24" s="125" t="str">
        <f t="shared" ca="1" si="1"/>
        <v/>
      </c>
      <c r="E24" s="125">
        <f ca="1">IFERROR(E23+MATCH(1,OFFSET('Other Pharma &amp; Health Products'!$CC$1,E23,0,500,1),0),"")</f>
        <v>22</v>
      </c>
      <c r="F24" s="125" t="str">
        <f t="shared" ca="1" si="2"/>
        <v>5.6--1022---10022</v>
      </c>
      <c r="G24" s="125" t="str">
        <f ca="1">IFERROR(G23+MATCH(1,OFFSET('PSM Costs'!$CC$1,G23,0,500,1),0),"")</f>
        <v/>
      </c>
      <c r="H24" s="125" t="str">
        <f t="shared" ca="1" si="3"/>
        <v/>
      </c>
      <c r="I24" s="167">
        <f t="shared" ca="1" si="4"/>
        <v>14</v>
      </c>
      <c r="J24" s="5" t="str">
        <f t="shared" ca="1" si="5"/>
        <v>4.2--51---161</v>
      </c>
      <c r="K24" s="167">
        <f t="shared" ca="1" si="6"/>
        <v>438650051161</v>
      </c>
    </row>
    <row r="25" spans="1:11" x14ac:dyDescent="0.2">
      <c r="A25" s="125">
        <f ca="1">IFERROR(A24+MATCH(1,OFFSET(Pharmaceuticals!$BT$1,A24,0,500,1),0),"")</f>
        <v>26</v>
      </c>
      <c r="B25" s="125" t="str">
        <f t="shared" ca="1" si="0"/>
        <v>4.2--43---127</v>
      </c>
      <c r="C25" s="125" t="str">
        <f ca="1">IFERROR(C24+MATCH(1,OFFSET('Health Products &amp; Equipment'!$CC$1,C24,0,500,1),0),"")</f>
        <v/>
      </c>
      <c r="D25" s="125" t="str">
        <f t="shared" ca="1" si="1"/>
        <v/>
      </c>
      <c r="E25" s="125">
        <f ca="1">IFERROR(E24+MATCH(1,OFFSET('Other Pharma &amp; Health Products'!$CC$1,E24,0,500,1),0),"")</f>
        <v>23</v>
      </c>
      <c r="F25" s="125" t="str">
        <f t="shared" ca="1" si="2"/>
        <v>5.6--1023---10023</v>
      </c>
      <c r="G25" s="125" t="str">
        <f ca="1">IFERROR(G24+MATCH(1,OFFSET('PSM Costs'!$CC$1,G24,0,500,1),0),"")</f>
        <v/>
      </c>
      <c r="H25" s="125" t="str">
        <f t="shared" ca="1" si="3"/>
        <v/>
      </c>
      <c r="I25" s="167">
        <f t="shared" ca="1" si="4"/>
        <v>7</v>
      </c>
      <c r="J25" s="5" t="str">
        <f t="shared" ca="1" si="5"/>
        <v>4.2--43---127</v>
      </c>
      <c r="K25" s="167">
        <f t="shared" ca="1" si="6"/>
        <v>438650043127</v>
      </c>
    </row>
    <row r="26" spans="1:11" x14ac:dyDescent="0.2">
      <c r="A26" s="125">
        <f ca="1">IFERROR(A25+MATCH(1,OFFSET(Pharmaceuticals!$BT$1,A25,0,500,1),0),"")</f>
        <v>27</v>
      </c>
      <c r="B26" s="125" t="str">
        <f t="shared" ca="1" si="0"/>
        <v>4.2--57---172</v>
      </c>
      <c r="C26" s="125" t="str">
        <f ca="1">IFERROR(C25+MATCH(1,OFFSET('Health Products &amp; Equipment'!$CC$1,C25,0,500,1),0),"")</f>
        <v/>
      </c>
      <c r="D26" s="125" t="str">
        <f t="shared" ca="1" si="1"/>
        <v/>
      </c>
      <c r="E26" s="125">
        <f ca="1">IFERROR(E25+MATCH(1,OFFSET('Other Pharma &amp; Health Products'!$CC$1,E25,0,500,1),0),"")</f>
        <v>24</v>
      </c>
      <c r="F26" s="125" t="str">
        <f t="shared" ca="1" si="2"/>
        <v>5.6--1024---10024</v>
      </c>
      <c r="G26" s="125" t="str">
        <f ca="1">IFERROR(G25+MATCH(1,OFFSET('PSM Costs'!$CC$1,G25,0,500,1),0),"")</f>
        <v/>
      </c>
      <c r="H26" s="125" t="str">
        <f t="shared" ca="1" si="3"/>
        <v/>
      </c>
      <c r="I26" s="167">
        <f t="shared" ca="1" si="4"/>
        <v>18</v>
      </c>
      <c r="J26" s="5" t="str">
        <f t="shared" ca="1" si="5"/>
        <v>4.2--57---172</v>
      </c>
      <c r="K26" s="167">
        <f t="shared" ca="1" si="6"/>
        <v>438650057172</v>
      </c>
    </row>
    <row r="27" spans="1:11" x14ac:dyDescent="0.2">
      <c r="A27" s="125">
        <f ca="1">IFERROR(A26+MATCH(1,OFFSET(Pharmaceuticals!$BT$1,A26,0,500,1),0),"")</f>
        <v>28</v>
      </c>
      <c r="B27" s="125" t="str">
        <f t="shared" ca="1" si="0"/>
        <v>4.2--60---179</v>
      </c>
      <c r="C27" s="125" t="str">
        <f ca="1">IFERROR(C26+MATCH(1,OFFSET('Health Products &amp; Equipment'!$CC$1,C26,0,500,1),0),"")</f>
        <v/>
      </c>
      <c r="D27" s="125" t="str">
        <f t="shared" ca="1" si="1"/>
        <v/>
      </c>
      <c r="E27" s="125">
        <f ca="1">IFERROR(E26+MATCH(1,OFFSET('Other Pharma &amp; Health Products'!$CC$1,E26,0,500,1),0),"")</f>
        <v>25</v>
      </c>
      <c r="F27" s="125" t="str">
        <f t="shared" ca="1" si="2"/>
        <v>5.6--1025---10025</v>
      </c>
      <c r="G27" s="125" t="str">
        <f ca="1">IFERROR(G26+MATCH(1,OFFSET('PSM Costs'!$CC$1,G26,0,500,1),0),"")</f>
        <v/>
      </c>
      <c r="H27" s="125" t="str">
        <f t="shared" ca="1" si="3"/>
        <v/>
      </c>
      <c r="I27" s="167">
        <f t="shared" ca="1" si="4"/>
        <v>21</v>
      </c>
      <c r="J27" s="5" t="str">
        <f t="shared" ca="1" si="5"/>
        <v>4.2--60---179</v>
      </c>
      <c r="K27" s="167">
        <f t="shared" ca="1" si="6"/>
        <v>438650060179</v>
      </c>
    </row>
    <row r="28" spans="1:11" x14ac:dyDescent="0.2">
      <c r="A28" s="125">
        <f ca="1">IFERROR(A27+MATCH(1,OFFSET(Pharmaceuticals!$BT$1,A27,0,500,1),0),"")</f>
        <v>29</v>
      </c>
      <c r="B28" s="125" t="str">
        <f t="shared" ca="1" si="0"/>
        <v>4.2--44---130</v>
      </c>
      <c r="C28" s="125" t="str">
        <f ca="1">IFERROR(C27+MATCH(1,OFFSET('Health Products &amp; Equipment'!$CC$1,C27,0,500,1),0),"")</f>
        <v/>
      </c>
      <c r="D28" s="125" t="str">
        <f t="shared" ca="1" si="1"/>
        <v/>
      </c>
      <c r="E28" s="125">
        <f ca="1">IFERROR(E27+MATCH(1,OFFSET('Other Pharma &amp; Health Products'!$CC$1,E27,0,500,1),0),"")</f>
        <v>26</v>
      </c>
      <c r="F28" s="125" t="str">
        <f t="shared" ca="1" si="2"/>
        <v>5.6--1026---10026</v>
      </c>
      <c r="G28" s="125" t="str">
        <f ca="1">IFERROR(G27+MATCH(1,OFFSET('PSM Costs'!$CC$1,G27,0,500,1),0),"")</f>
        <v/>
      </c>
      <c r="H28" s="125" t="str">
        <f t="shared" ca="1" si="3"/>
        <v/>
      </c>
      <c r="I28" s="167">
        <f t="shared" ca="1" si="4"/>
        <v>9</v>
      </c>
      <c r="J28" s="5" t="str">
        <f t="shared" ca="1" si="5"/>
        <v>4.2--44---130</v>
      </c>
      <c r="K28" s="167">
        <f t="shared" ca="1" si="6"/>
        <v>438650044130</v>
      </c>
    </row>
    <row r="29" spans="1:11" x14ac:dyDescent="0.2">
      <c r="A29" s="125" t="str">
        <f ca="1">IFERROR(A28+MATCH(1,OFFSET(Pharmaceuticals!$BT$1,A28,0,500,1),0),"")</f>
        <v/>
      </c>
      <c r="B29" s="125" t="str">
        <f t="shared" ca="1" si="0"/>
        <v/>
      </c>
      <c r="C29" s="125" t="str">
        <f ca="1">IFERROR(C28+MATCH(1,OFFSET('Health Products &amp; Equipment'!$CC$1,C28,0,500,1),0),"")</f>
        <v/>
      </c>
      <c r="D29" s="125" t="str">
        <f t="shared" ca="1" si="1"/>
        <v/>
      </c>
      <c r="E29" s="125">
        <f ca="1">IFERROR(E28+MATCH(1,OFFSET('Other Pharma &amp; Health Products'!$CC$1,E28,0,500,1),0),"")</f>
        <v>27</v>
      </c>
      <c r="F29" s="125" t="str">
        <f t="shared" ca="1" si="2"/>
        <v>5.6--1027---10027</v>
      </c>
      <c r="G29" s="125" t="str">
        <f ca="1">IFERROR(G28+MATCH(1,OFFSET('PSM Costs'!$CC$1,G28,0,500,1),0),"")</f>
        <v/>
      </c>
      <c r="H29" s="125" t="str">
        <f t="shared" ca="1" si="3"/>
        <v/>
      </c>
      <c r="I29" s="167">
        <f t="shared" ca="1" si="4"/>
        <v>61</v>
      </c>
      <c r="J29" s="5" t="str">
        <f t="shared" ca="1" si="5"/>
        <v>6.6--137---474</v>
      </c>
      <c r="K29" s="167">
        <f t="shared" ca="1" si="6"/>
        <v>439880137474</v>
      </c>
    </row>
    <row r="30" spans="1:11" x14ac:dyDescent="0.2">
      <c r="A30" s="125" t="str">
        <f ca="1">IFERROR(A29+MATCH(1,OFFSET(Pharmaceuticals!$BT$1,A29,0,500,1),0),"")</f>
        <v/>
      </c>
      <c r="B30" s="125" t="str">
        <f t="shared" ca="1" si="0"/>
        <v/>
      </c>
      <c r="C30" s="125" t="str">
        <f ca="1">IFERROR(C29+MATCH(1,OFFSET('Health Products &amp; Equipment'!$CC$1,C29,0,500,1),0),"")</f>
        <v/>
      </c>
      <c r="D30" s="125" t="str">
        <f t="shared" ca="1" si="1"/>
        <v/>
      </c>
      <c r="E30" s="125">
        <f ca="1">IFERROR(E29+MATCH(1,OFFSET('Other Pharma &amp; Health Products'!$CC$1,E29,0,500,1),0),"")</f>
        <v>28</v>
      </c>
      <c r="F30" s="125" t="str">
        <f t="shared" ca="1" si="2"/>
        <v>5.6--1028---10028</v>
      </c>
      <c r="G30" s="125" t="str">
        <f ca="1">IFERROR(G29+MATCH(1,OFFSET('PSM Costs'!$CC$1,G29,0,500,1),0),"")</f>
        <v/>
      </c>
      <c r="H30" s="125" t="str">
        <f t="shared" ca="1" si="3"/>
        <v/>
      </c>
      <c r="I30" s="167">
        <f t="shared" ca="1" si="4"/>
        <v>60</v>
      </c>
      <c r="J30" s="5" t="str">
        <f t="shared" ca="1" si="5"/>
        <v>6.6--136---473</v>
      </c>
      <c r="K30" s="167">
        <f t="shared" ca="1" si="6"/>
        <v>439880136473</v>
      </c>
    </row>
    <row r="31" spans="1:11" x14ac:dyDescent="0.2">
      <c r="A31" s="125" t="str">
        <f ca="1">IFERROR(A30+MATCH(1,OFFSET(Pharmaceuticals!$BT$1,A30,0,500,1),0),"")</f>
        <v/>
      </c>
      <c r="B31" s="125" t="str">
        <f t="shared" ca="1" si="0"/>
        <v/>
      </c>
      <c r="C31" s="125" t="str">
        <f ca="1">IFERROR(C30+MATCH(1,OFFSET('Health Products &amp; Equipment'!$CC$1,C30,0,500,1),0),"")</f>
        <v/>
      </c>
      <c r="D31" s="125" t="str">
        <f t="shared" ca="1" si="1"/>
        <v/>
      </c>
      <c r="E31" s="125">
        <f ca="1">IFERROR(E30+MATCH(1,OFFSET('Other Pharma &amp; Health Products'!$CC$1,E30,0,500,1),0),"")</f>
        <v>29</v>
      </c>
      <c r="F31" s="125" t="str">
        <f t="shared" ca="1" si="2"/>
        <v>5.6--1029---10029</v>
      </c>
      <c r="G31" s="125" t="str">
        <f ca="1">IFERROR(G30+MATCH(1,OFFSET('PSM Costs'!$CC$1,G30,0,500,1),0),"")</f>
        <v/>
      </c>
      <c r="H31" s="125" t="str">
        <f t="shared" ca="1" si="3"/>
        <v/>
      </c>
      <c r="I31" s="167">
        <f t="shared" ca="1" si="4"/>
        <v>27</v>
      </c>
      <c r="J31" s="5" t="str">
        <f t="shared" ca="1" si="5"/>
        <v>5.4--95---381</v>
      </c>
      <c r="K31" s="167">
        <f t="shared" ca="1" si="6"/>
        <v>439260095381</v>
      </c>
    </row>
    <row r="32" spans="1:11" x14ac:dyDescent="0.2">
      <c r="A32" s="125" t="str">
        <f ca="1">IFERROR(A31+MATCH(1,OFFSET(Pharmaceuticals!$BT$1,A31,0,500,1),0),"")</f>
        <v/>
      </c>
      <c r="B32" s="125" t="str">
        <f t="shared" ca="1" si="0"/>
        <v/>
      </c>
      <c r="C32" s="125" t="str">
        <f ca="1">IFERROR(C31+MATCH(1,OFFSET('Health Products &amp; Equipment'!$CC$1,C31,0,500,1),0),"")</f>
        <v/>
      </c>
      <c r="D32" s="125" t="str">
        <f t="shared" ca="1" si="1"/>
        <v/>
      </c>
      <c r="E32" s="125">
        <f ca="1">IFERROR(E31+MATCH(1,OFFSET('Other Pharma &amp; Health Products'!$CC$1,E31,0,500,1),0),"")</f>
        <v>30</v>
      </c>
      <c r="F32" s="125" t="str">
        <f t="shared" ca="1" si="2"/>
        <v>5.8--1030---10030</v>
      </c>
      <c r="G32" s="125" t="str">
        <f ca="1">IFERROR(G31+MATCH(1,OFFSET('PSM Costs'!$CC$1,G31,0,500,1),0),"")</f>
        <v/>
      </c>
      <c r="H32" s="125" t="str">
        <f t="shared" ca="1" si="3"/>
        <v/>
      </c>
      <c r="I32" s="167">
        <f t="shared" ca="1" si="4"/>
        <v>30</v>
      </c>
      <c r="J32" s="5" t="str">
        <f t="shared" ca="1" si="5"/>
        <v>6.4--116---453</v>
      </c>
      <c r="K32" s="167">
        <f t="shared" ca="1" si="6"/>
        <v>439270116453</v>
      </c>
    </row>
    <row r="33" spans="1:11" x14ac:dyDescent="0.2">
      <c r="A33" s="125" t="str">
        <f ca="1">IFERROR(A32+MATCH(1,OFFSET(Pharmaceuticals!$BT$1,A32,0,500,1),0),"")</f>
        <v/>
      </c>
      <c r="B33" s="125" t="str">
        <f t="shared" ca="1" si="0"/>
        <v/>
      </c>
      <c r="C33" s="125" t="str">
        <f ca="1">IFERROR(C32+MATCH(1,OFFSET('Health Products &amp; Equipment'!$CC$1,C32,0,500,1),0),"")</f>
        <v/>
      </c>
      <c r="D33" s="125" t="str">
        <f t="shared" ca="1" si="1"/>
        <v/>
      </c>
      <c r="E33" s="125">
        <f ca="1">IFERROR(E32+MATCH(1,OFFSET('Other Pharma &amp; Health Products'!$CC$1,E32,0,500,1),0),"")</f>
        <v>31</v>
      </c>
      <c r="F33" s="125" t="str">
        <f t="shared" ca="1" si="2"/>
        <v>5.8--1031---10031</v>
      </c>
      <c r="G33" s="125" t="str">
        <f ca="1">IFERROR(G32+MATCH(1,OFFSET('PSM Costs'!$CC$1,G32,0,500,1),0),"")</f>
        <v/>
      </c>
      <c r="H33" s="125" t="str">
        <f t="shared" ca="1" si="3"/>
        <v/>
      </c>
      <c r="I33" s="167">
        <f t="shared" ca="1" si="4"/>
        <v>28</v>
      </c>
      <c r="J33" s="5" t="str">
        <f t="shared" ca="1" si="5"/>
        <v>5.4--101---393</v>
      </c>
      <c r="K33" s="167">
        <f t="shared" ca="1" si="6"/>
        <v>439260101393</v>
      </c>
    </row>
    <row r="34" spans="1:11" x14ac:dyDescent="0.2">
      <c r="A34" s="125" t="str">
        <f ca="1">IFERROR(A33+MATCH(1,OFFSET(Pharmaceuticals!$BT$1,A33,0,500,1),0),"")</f>
        <v/>
      </c>
      <c r="B34" s="125" t="str">
        <f t="shared" ca="1" si="0"/>
        <v/>
      </c>
      <c r="C34" s="125" t="str">
        <f ca="1">IFERROR(C33+MATCH(1,OFFSET('Health Products &amp; Equipment'!$CC$1,C33,0,500,1),0),"")</f>
        <v/>
      </c>
      <c r="D34" s="125" t="str">
        <f t="shared" ca="1" si="1"/>
        <v/>
      </c>
      <c r="E34" s="125">
        <f ca="1">IFERROR(E33+MATCH(1,OFFSET('Other Pharma &amp; Health Products'!$CC$1,E33,0,500,1),0),"")</f>
        <v>32</v>
      </c>
      <c r="F34" s="125" t="str">
        <f t="shared" ca="1" si="2"/>
        <v>5.8--1032---10032</v>
      </c>
      <c r="G34" s="125" t="str">
        <f ca="1">IFERROR(G33+MATCH(1,OFFSET('PSM Costs'!$CC$1,G33,0,500,1),0),"")</f>
        <v/>
      </c>
      <c r="H34" s="125" t="str">
        <f t="shared" ca="1" si="3"/>
        <v/>
      </c>
      <c r="I34" s="167">
        <f t="shared" ca="1" si="4"/>
        <v>31</v>
      </c>
      <c r="J34" s="5" t="str">
        <f t="shared" ca="1" si="5"/>
        <v>6.5--117---454</v>
      </c>
      <c r="K34" s="167">
        <f t="shared" ca="1" si="6"/>
        <v>439570117454</v>
      </c>
    </row>
    <row r="35" spans="1:11" x14ac:dyDescent="0.2">
      <c r="A35" s="125" t="str">
        <f ca="1">IFERROR(A34+MATCH(1,OFFSET(Pharmaceuticals!$BT$1,A34,0,500,1),0),"")</f>
        <v/>
      </c>
      <c r="B35" s="125" t="str">
        <f t="shared" ca="1" si="0"/>
        <v/>
      </c>
      <c r="C35" s="125" t="str">
        <f ca="1">IFERROR(C34+MATCH(1,OFFSET('Health Products &amp; Equipment'!$CC$1,C34,0,500,1),0),"")</f>
        <v/>
      </c>
      <c r="D35" s="125" t="str">
        <f t="shared" ca="1" si="1"/>
        <v/>
      </c>
      <c r="E35" s="125">
        <f ca="1">IFERROR(E34+MATCH(1,OFFSET('Other Pharma &amp; Health Products'!$CC$1,E34,0,500,1),0),"")</f>
        <v>33</v>
      </c>
      <c r="F35" s="125" t="str">
        <f t="shared" ca="1" si="2"/>
        <v>5.8--1033---10033</v>
      </c>
      <c r="G35" s="125" t="str">
        <f ca="1">IFERROR(G34+MATCH(1,OFFSET('PSM Costs'!$CC$1,G34,0,500,1),0),"")</f>
        <v/>
      </c>
      <c r="H35" s="125" t="str">
        <f t="shared" ca="1" si="3"/>
        <v/>
      </c>
      <c r="I35" s="167">
        <f t="shared" ca="1" si="4"/>
        <v>29</v>
      </c>
      <c r="J35" s="5" t="str">
        <f t="shared" ca="1" si="5"/>
        <v>6.4--114---448</v>
      </c>
      <c r="K35" s="167">
        <f t="shared" ca="1" si="6"/>
        <v>439270114448</v>
      </c>
    </row>
    <row r="36" spans="1:11" x14ac:dyDescent="0.2">
      <c r="A36" s="125" t="str">
        <f ca="1">IFERROR(A35+MATCH(1,OFFSET(Pharmaceuticals!$BT$1,A35,0,500,1),0),"")</f>
        <v/>
      </c>
      <c r="B36" s="125" t="str">
        <f t="shared" ca="1" si="0"/>
        <v/>
      </c>
      <c r="C36" s="125" t="str">
        <f ca="1">IFERROR(C35+MATCH(1,OFFSET('Health Products &amp; Equipment'!$CC$1,C35,0,500,1),0),"")</f>
        <v/>
      </c>
      <c r="D36" s="125" t="str">
        <f t="shared" ca="1" si="1"/>
        <v/>
      </c>
      <c r="E36" s="125">
        <f ca="1">IFERROR(E35+MATCH(1,OFFSET('Other Pharma &amp; Health Products'!$CC$1,E35,0,500,1),0),"")</f>
        <v>34</v>
      </c>
      <c r="F36" s="125" t="str">
        <f t="shared" ca="1" si="2"/>
        <v>5.8--1034---10034</v>
      </c>
      <c r="G36" s="125" t="str">
        <f ca="1">IFERROR(G35+MATCH(1,OFFSET('PSM Costs'!$CC$1,G35,0,500,1),0),"")</f>
        <v/>
      </c>
      <c r="H36" s="125" t="str">
        <f t="shared" ca="1" si="3"/>
        <v/>
      </c>
      <c r="I36" s="167">
        <f t="shared" ca="1" si="4"/>
        <v>59</v>
      </c>
      <c r="J36" s="5" t="str">
        <f t="shared" ca="1" si="5"/>
        <v>6.6--133---470</v>
      </c>
      <c r="K36" s="167">
        <f t="shared" ca="1" si="6"/>
        <v>439880133470</v>
      </c>
    </row>
    <row r="37" spans="1:11" x14ac:dyDescent="0.2">
      <c r="A37" s="125" t="str">
        <f ca="1">IFERROR(A36+MATCH(1,OFFSET(Pharmaceuticals!$BT$1,A36,0,500,1),0),"")</f>
        <v/>
      </c>
      <c r="B37" s="125" t="str">
        <f t="shared" ca="1" si="0"/>
        <v/>
      </c>
      <c r="C37" s="125" t="str">
        <f ca="1">IFERROR(C36+MATCH(1,OFFSET('Health Products &amp; Equipment'!$CC$1,C36,0,500,1),0),"")</f>
        <v/>
      </c>
      <c r="D37" s="125" t="str">
        <f t="shared" ca="1" si="1"/>
        <v/>
      </c>
      <c r="E37" s="125">
        <f ca="1">IFERROR(E36+MATCH(1,OFFSET('Other Pharma &amp; Health Products'!$CC$1,E36,0,500,1),0),"")</f>
        <v>35</v>
      </c>
      <c r="F37" s="125" t="str">
        <f t="shared" ca="1" si="2"/>
        <v>5.8--1035---10035</v>
      </c>
      <c r="G37" s="125" t="str">
        <f ca="1">IFERROR(G36+MATCH(1,OFFSET('PSM Costs'!$CC$1,G36,0,500,1),0),"")</f>
        <v/>
      </c>
      <c r="H37" s="125" t="str">
        <f t="shared" ca="1" si="3"/>
        <v/>
      </c>
      <c r="I37" s="167">
        <f t="shared" ca="1" si="4"/>
        <v>62</v>
      </c>
      <c r="J37" s="5" t="str">
        <f t="shared" ca="1" si="5"/>
        <v>4.7--1002---10002</v>
      </c>
      <c r="K37" s="167">
        <f t="shared" ca="1" si="6"/>
        <v>440161012002</v>
      </c>
    </row>
    <row r="38" spans="1:11" x14ac:dyDescent="0.2">
      <c r="A38" s="125" t="str">
        <f ca="1">IFERROR(A37+MATCH(1,OFFSET(Pharmaceuticals!$BT$1,A37,0,500,1),0),"")</f>
        <v/>
      </c>
      <c r="B38" s="125" t="str">
        <f t="shared" ca="1" si="0"/>
        <v/>
      </c>
      <c r="C38" s="125" t="str">
        <f ca="1">IFERROR(C37+MATCH(1,OFFSET('Health Products &amp; Equipment'!$CC$1,C37,0,500,1),0),"")</f>
        <v/>
      </c>
      <c r="D38" s="125" t="str">
        <f t="shared" ca="1" si="1"/>
        <v/>
      </c>
      <c r="E38" s="125">
        <f ca="1">IFERROR(E37+MATCH(1,OFFSET('Other Pharma &amp; Health Products'!$CC$1,E37,0,500,1),0),"")</f>
        <v>36</v>
      </c>
      <c r="F38" s="125" t="str">
        <f t="shared" ca="1" si="2"/>
        <v>5.8--1036---10036</v>
      </c>
      <c r="G38" s="125" t="str">
        <f ca="1">IFERROR(G37+MATCH(1,OFFSET('PSM Costs'!$CC$1,G37,0,500,1),0),"")</f>
        <v/>
      </c>
      <c r="H38" s="125" t="str">
        <f t="shared" ca="1" si="3"/>
        <v/>
      </c>
      <c r="I38" s="167">
        <f t="shared" ca="1" si="4"/>
        <v>32</v>
      </c>
      <c r="J38" s="5" t="str">
        <f t="shared" ca="1" si="5"/>
        <v>5.6--1003---10003</v>
      </c>
      <c r="K38" s="167">
        <f t="shared" ca="1" si="6"/>
        <v>439871013003</v>
      </c>
    </row>
    <row r="39" spans="1:11" x14ac:dyDescent="0.2">
      <c r="A39" s="125" t="str">
        <f ca="1">IFERROR(A38+MATCH(1,OFFSET(Pharmaceuticals!$BT$1,A38,0,500,1),0),"")</f>
        <v/>
      </c>
      <c r="B39" s="125" t="str">
        <f t="shared" ca="1" si="0"/>
        <v/>
      </c>
      <c r="C39" s="125" t="str">
        <f ca="1">IFERROR(C38+MATCH(1,OFFSET('Health Products &amp; Equipment'!$CC$1,C38,0,500,1),0),"")</f>
        <v/>
      </c>
      <c r="D39" s="125" t="str">
        <f t="shared" ca="1" si="1"/>
        <v/>
      </c>
      <c r="E39" s="125">
        <f ca="1">IFERROR(E38+MATCH(1,OFFSET('Other Pharma &amp; Health Products'!$CC$1,E38,0,500,1),0),"")</f>
        <v>37</v>
      </c>
      <c r="F39" s="125" t="str">
        <f t="shared" ca="1" si="2"/>
        <v>5.8--1037---10037</v>
      </c>
      <c r="G39" s="125" t="str">
        <f ca="1">IFERROR(G38+MATCH(1,OFFSET('PSM Costs'!$CC$1,G38,0,500,1),0),"")</f>
        <v/>
      </c>
      <c r="H39" s="125" t="str">
        <f t="shared" ca="1" si="3"/>
        <v/>
      </c>
      <c r="I39" s="167">
        <f t="shared" ca="1" si="4"/>
        <v>33</v>
      </c>
      <c r="J39" s="5" t="str">
        <f t="shared" ca="1" si="5"/>
        <v>5.6--1004---10004</v>
      </c>
      <c r="K39" s="167">
        <f t="shared" ca="1" si="6"/>
        <v>439871014004</v>
      </c>
    </row>
    <row r="40" spans="1:11" x14ac:dyDescent="0.2">
      <c r="A40" s="125" t="str">
        <f ca="1">IFERROR(A39+MATCH(1,OFFSET(Pharmaceuticals!$BT$1,A39,0,500,1),0),"")</f>
        <v/>
      </c>
      <c r="B40" s="125" t="str">
        <f t="shared" ca="1" si="0"/>
        <v/>
      </c>
      <c r="C40" s="125" t="str">
        <f ca="1">IFERROR(C39+MATCH(1,OFFSET('Health Products &amp; Equipment'!$CC$1,C39,0,500,1),0),"")</f>
        <v/>
      </c>
      <c r="D40" s="125" t="str">
        <f t="shared" ca="1" si="1"/>
        <v/>
      </c>
      <c r="E40" s="125">
        <f ca="1">IFERROR(E39+MATCH(1,OFFSET('Other Pharma &amp; Health Products'!$CC$1,E39,0,500,1),0),"")</f>
        <v>38</v>
      </c>
      <c r="F40" s="125" t="str">
        <f t="shared" ca="1" si="2"/>
        <v>5.8--1038---10038</v>
      </c>
      <c r="G40" s="125" t="str">
        <f ca="1">IFERROR(G39+MATCH(1,OFFSET('PSM Costs'!$CC$1,G39,0,500,1),0),"")</f>
        <v/>
      </c>
      <c r="H40" s="125" t="str">
        <f t="shared" ca="1" si="3"/>
        <v/>
      </c>
      <c r="I40" s="167">
        <f t="shared" ca="1" si="4"/>
        <v>34</v>
      </c>
      <c r="J40" s="5" t="str">
        <f t="shared" ca="1" si="5"/>
        <v>5.6--1005---10005</v>
      </c>
      <c r="K40" s="167">
        <f t="shared" ca="1" si="6"/>
        <v>439871015005</v>
      </c>
    </row>
    <row r="41" spans="1:11" x14ac:dyDescent="0.2">
      <c r="A41" s="125" t="str">
        <f ca="1">IFERROR(A40+MATCH(1,OFFSET(Pharmaceuticals!$BT$1,A40,0,500,1),0),"")</f>
        <v/>
      </c>
      <c r="B41" s="125" t="str">
        <f t="shared" ca="1" si="0"/>
        <v/>
      </c>
      <c r="C41" s="125" t="str">
        <f ca="1">IFERROR(C40+MATCH(1,OFFSET('Health Products &amp; Equipment'!$CC$1,C40,0,500,1),0),"")</f>
        <v/>
      </c>
      <c r="D41" s="125" t="str">
        <f t="shared" ca="1" si="1"/>
        <v/>
      </c>
      <c r="E41" s="125">
        <f ca="1">IFERROR(E40+MATCH(1,OFFSET('Other Pharma &amp; Health Products'!$CC$1,E40,0,500,1),0),"")</f>
        <v>39</v>
      </c>
      <c r="F41" s="125" t="str">
        <f t="shared" ca="1" si="2"/>
        <v>5.8--1039---10039</v>
      </c>
      <c r="G41" s="125" t="str">
        <f ca="1">IFERROR(G40+MATCH(1,OFFSET('PSM Costs'!$CC$1,G40,0,500,1),0),"")</f>
        <v/>
      </c>
      <c r="H41" s="125" t="str">
        <f t="shared" ca="1" si="3"/>
        <v/>
      </c>
      <c r="I41" s="167">
        <f t="shared" ca="1" si="4"/>
        <v>35</v>
      </c>
      <c r="J41" s="5" t="str">
        <f t="shared" ca="1" si="5"/>
        <v>5.6--1006---10006</v>
      </c>
      <c r="K41" s="167">
        <f t="shared" ca="1" si="6"/>
        <v>439871016006</v>
      </c>
    </row>
    <row r="42" spans="1:11" x14ac:dyDescent="0.2">
      <c r="A42" s="125" t="str">
        <f ca="1">IFERROR(A41+MATCH(1,OFFSET(Pharmaceuticals!$BT$1,A41,0,500,1),0),"")</f>
        <v/>
      </c>
      <c r="B42" s="125" t="str">
        <f t="shared" ca="1" si="0"/>
        <v/>
      </c>
      <c r="C42" s="125" t="str">
        <f ca="1">IFERROR(C41+MATCH(1,OFFSET('Health Products &amp; Equipment'!$CC$1,C41,0,500,1),0),"")</f>
        <v/>
      </c>
      <c r="D42" s="125" t="str">
        <f t="shared" ca="1" si="1"/>
        <v/>
      </c>
      <c r="E42" s="125">
        <f ca="1">IFERROR(E41+MATCH(1,OFFSET('Other Pharma &amp; Health Products'!$CC$1,E41,0,500,1),0),"")</f>
        <v>40</v>
      </c>
      <c r="F42" s="125" t="str">
        <f t="shared" ca="1" si="2"/>
        <v>5.8--1040---10040</v>
      </c>
      <c r="G42" s="125" t="str">
        <f ca="1">IFERROR(G41+MATCH(1,OFFSET('PSM Costs'!$CC$1,G41,0,500,1),0),"")</f>
        <v/>
      </c>
      <c r="H42" s="125" t="str">
        <f t="shared" ca="1" si="3"/>
        <v/>
      </c>
      <c r="I42" s="167">
        <f t="shared" ca="1" si="4"/>
        <v>36</v>
      </c>
      <c r="J42" s="5" t="str">
        <f t="shared" ca="1" si="5"/>
        <v>5.6--1007---10007</v>
      </c>
      <c r="K42" s="167">
        <f t="shared" ca="1" si="6"/>
        <v>439871017007</v>
      </c>
    </row>
    <row r="43" spans="1:11" x14ac:dyDescent="0.2">
      <c r="A43" s="125" t="str">
        <f ca="1">IFERROR(A42+MATCH(1,OFFSET(Pharmaceuticals!$BT$1,A42,0,500,1),0),"")</f>
        <v/>
      </c>
      <c r="B43" s="125" t="str">
        <f t="shared" ca="1" si="0"/>
        <v/>
      </c>
      <c r="C43" s="125" t="str">
        <f ca="1">IFERROR(C42+MATCH(1,OFFSET('Health Products &amp; Equipment'!$CC$1,C42,0,500,1),0),"")</f>
        <v/>
      </c>
      <c r="D43" s="125" t="str">
        <f t="shared" ca="1" si="1"/>
        <v/>
      </c>
      <c r="E43" s="125">
        <f ca="1">IFERROR(E42+MATCH(1,OFFSET('Other Pharma &amp; Health Products'!$CC$1,E42,0,500,1),0),"")</f>
        <v>41</v>
      </c>
      <c r="F43" s="125" t="str">
        <f t="shared" ca="1" si="2"/>
        <v>5.8--1041---10041</v>
      </c>
      <c r="G43" s="125" t="str">
        <f ca="1">IFERROR(G42+MATCH(1,OFFSET('PSM Costs'!$CC$1,G42,0,500,1),0),"")</f>
        <v/>
      </c>
      <c r="H43" s="125" t="str">
        <f t="shared" ca="1" si="3"/>
        <v/>
      </c>
      <c r="I43" s="167">
        <f t="shared" ca="1" si="4"/>
        <v>37</v>
      </c>
      <c r="J43" s="5" t="str">
        <f t="shared" ca="1" si="5"/>
        <v>5.6--1008---10008</v>
      </c>
      <c r="K43" s="167">
        <f t="shared" ca="1" si="6"/>
        <v>439871018008</v>
      </c>
    </row>
    <row r="44" spans="1:11" x14ac:dyDescent="0.2">
      <c r="A44" s="125" t="str">
        <f ca="1">IFERROR(A43+MATCH(1,OFFSET(Pharmaceuticals!$BT$1,A43,0,500,1),0),"")</f>
        <v/>
      </c>
      <c r="B44" s="125" t="str">
        <f t="shared" ca="1" si="0"/>
        <v/>
      </c>
      <c r="C44" s="125" t="str">
        <f ca="1">IFERROR(C43+MATCH(1,OFFSET('Health Products &amp; Equipment'!$CC$1,C43,0,500,1),0),"")</f>
        <v/>
      </c>
      <c r="D44" s="125" t="str">
        <f t="shared" ca="1" si="1"/>
        <v/>
      </c>
      <c r="E44" s="125">
        <f ca="1">IFERROR(E43+MATCH(1,OFFSET('Other Pharma &amp; Health Products'!$CC$1,E43,0,500,1),0),"")</f>
        <v>42</v>
      </c>
      <c r="F44" s="125" t="str">
        <f t="shared" ca="1" si="2"/>
        <v>5.8--1042---10042</v>
      </c>
      <c r="G44" s="125" t="str">
        <f ca="1">IFERROR(G43+MATCH(1,OFFSET('PSM Costs'!$CC$1,G43,0,500,1),0),"")</f>
        <v/>
      </c>
      <c r="H44" s="125" t="str">
        <f t="shared" ca="1" si="3"/>
        <v/>
      </c>
      <c r="I44" s="167">
        <f t="shared" ca="1" si="4"/>
        <v>38</v>
      </c>
      <c r="J44" s="5" t="str">
        <f t="shared" ca="1" si="5"/>
        <v>5.6--1009---10009</v>
      </c>
      <c r="K44" s="167">
        <f t="shared" ca="1" si="6"/>
        <v>439871019009</v>
      </c>
    </row>
    <row r="45" spans="1:11" x14ac:dyDescent="0.2">
      <c r="A45" s="125" t="str">
        <f ca="1">IFERROR(A44+MATCH(1,OFFSET(Pharmaceuticals!$BT$1,A44,0,500,1),0),"")</f>
        <v/>
      </c>
      <c r="B45" s="125" t="str">
        <f t="shared" ca="1" si="0"/>
        <v/>
      </c>
      <c r="C45" s="125" t="str">
        <f ca="1">IFERROR(C44+MATCH(1,OFFSET('Health Products &amp; Equipment'!$CC$1,C44,0,500,1),0),"")</f>
        <v/>
      </c>
      <c r="D45" s="125" t="str">
        <f t="shared" ca="1" si="1"/>
        <v/>
      </c>
      <c r="E45" s="125">
        <f ca="1">IFERROR(E44+MATCH(1,OFFSET('Other Pharma &amp; Health Products'!$CC$1,E44,0,500,1),0),"")</f>
        <v>43</v>
      </c>
      <c r="F45" s="125" t="str">
        <f t="shared" ca="1" si="2"/>
        <v>5.8--1043---10043</v>
      </c>
      <c r="G45" s="125" t="str">
        <f ca="1">IFERROR(G44+MATCH(1,OFFSET('PSM Costs'!$CC$1,G44,0,500,1),0),"")</f>
        <v/>
      </c>
      <c r="H45" s="125" t="str">
        <f t="shared" ca="1" si="3"/>
        <v/>
      </c>
      <c r="I45" s="167">
        <f t="shared" ca="1" si="4"/>
        <v>39</v>
      </c>
      <c r="J45" s="5" t="str">
        <f t="shared" ca="1" si="5"/>
        <v>5.6--1010---10010</v>
      </c>
      <c r="K45" s="167">
        <f t="shared" ca="1" si="6"/>
        <v>439871020010</v>
      </c>
    </row>
    <row r="46" spans="1:11" x14ac:dyDescent="0.2">
      <c r="A46" s="125" t="str">
        <f ca="1">IFERROR(A45+MATCH(1,OFFSET(Pharmaceuticals!$BT$1,A45,0,500,1),0),"")</f>
        <v/>
      </c>
      <c r="B46" s="125" t="str">
        <f t="shared" ca="1" si="0"/>
        <v/>
      </c>
      <c r="C46" s="125" t="str">
        <f ca="1">IFERROR(C45+MATCH(1,OFFSET('Health Products &amp; Equipment'!$CC$1,C45,0,500,1),0),"")</f>
        <v/>
      </c>
      <c r="D46" s="125" t="str">
        <f t="shared" ca="1" si="1"/>
        <v/>
      </c>
      <c r="E46" s="125">
        <f ca="1">IFERROR(E45+MATCH(1,OFFSET('Other Pharma &amp; Health Products'!$CC$1,E45,0,500,1),0),"")</f>
        <v>44</v>
      </c>
      <c r="F46" s="125" t="str">
        <f t="shared" ca="1" si="2"/>
        <v>5.8--1044---10044</v>
      </c>
      <c r="G46" s="125" t="str">
        <f ca="1">IFERROR(G45+MATCH(1,OFFSET('PSM Costs'!$CC$1,G45,0,500,1),0),"")</f>
        <v/>
      </c>
      <c r="H46" s="125" t="str">
        <f t="shared" ca="1" si="3"/>
        <v/>
      </c>
      <c r="I46" s="167">
        <f t="shared" ca="1" si="4"/>
        <v>40</v>
      </c>
      <c r="J46" s="5" t="str">
        <f t="shared" ca="1" si="5"/>
        <v>5.6--1011---10011</v>
      </c>
      <c r="K46" s="167">
        <f t="shared" ca="1" si="6"/>
        <v>439871021011</v>
      </c>
    </row>
    <row r="47" spans="1:11" x14ac:dyDescent="0.2">
      <c r="A47" s="125" t="str">
        <f ca="1">IFERROR(A46+MATCH(1,OFFSET(Pharmaceuticals!$BT$1,A46,0,500,1),0),"")</f>
        <v/>
      </c>
      <c r="B47" s="125" t="str">
        <f t="shared" ca="1" si="0"/>
        <v/>
      </c>
      <c r="C47" s="125" t="str">
        <f ca="1">IFERROR(C46+MATCH(1,OFFSET('Health Products &amp; Equipment'!$CC$1,C46,0,500,1),0),"")</f>
        <v/>
      </c>
      <c r="D47" s="125" t="str">
        <f t="shared" ca="1" si="1"/>
        <v/>
      </c>
      <c r="E47" s="125">
        <f ca="1">IFERROR(E46+MATCH(1,OFFSET('Other Pharma &amp; Health Products'!$CC$1,E46,0,500,1),0),"")</f>
        <v>45</v>
      </c>
      <c r="F47" s="125" t="str">
        <f t="shared" ca="1" si="2"/>
        <v>5.8--1045---10045</v>
      </c>
      <c r="G47" s="125" t="str">
        <f ca="1">IFERROR(G46+MATCH(1,OFFSET('PSM Costs'!$CC$1,G46,0,500,1),0),"")</f>
        <v/>
      </c>
      <c r="H47" s="125" t="str">
        <f t="shared" ca="1" si="3"/>
        <v/>
      </c>
      <c r="I47" s="167">
        <f t="shared" ca="1" si="4"/>
        <v>41</v>
      </c>
      <c r="J47" s="5" t="str">
        <f t="shared" ca="1" si="5"/>
        <v>5.6--1012---10012</v>
      </c>
      <c r="K47" s="167">
        <f t="shared" ca="1" si="6"/>
        <v>439871022012</v>
      </c>
    </row>
    <row r="48" spans="1:11" x14ac:dyDescent="0.2">
      <c r="A48" s="125" t="str">
        <f ca="1">IFERROR(A47+MATCH(1,OFFSET(Pharmaceuticals!$BT$1,A47,0,500,1),0),"")</f>
        <v/>
      </c>
      <c r="B48" s="125" t="str">
        <f t="shared" ca="1" si="0"/>
        <v/>
      </c>
      <c r="C48" s="125" t="str">
        <f ca="1">IFERROR(C47+MATCH(1,OFFSET('Health Products &amp; Equipment'!$CC$1,C47,0,500,1),0),"")</f>
        <v/>
      </c>
      <c r="D48" s="125" t="str">
        <f t="shared" ca="1" si="1"/>
        <v/>
      </c>
      <c r="E48" s="125">
        <f ca="1">IFERROR(E47+MATCH(1,OFFSET('Other Pharma &amp; Health Products'!$CC$1,E47,0,500,1),0),"")</f>
        <v>46</v>
      </c>
      <c r="F48" s="125" t="str">
        <f t="shared" ca="1" si="2"/>
        <v>5.8--1046---10046</v>
      </c>
      <c r="G48" s="125" t="str">
        <f ca="1">IFERROR(G47+MATCH(1,OFFSET('PSM Costs'!$CC$1,G47,0,500,1),0),"")</f>
        <v/>
      </c>
      <c r="H48" s="125" t="str">
        <f t="shared" ca="1" si="3"/>
        <v/>
      </c>
      <c r="I48" s="167">
        <f t="shared" ca="1" si="4"/>
        <v>42</v>
      </c>
      <c r="J48" s="5" t="str">
        <f t="shared" ca="1" si="5"/>
        <v>5.6--1013---10013</v>
      </c>
      <c r="K48" s="167">
        <f t="shared" ca="1" si="6"/>
        <v>439871023013</v>
      </c>
    </row>
    <row r="49" spans="1:11" x14ac:dyDescent="0.2">
      <c r="A49" s="125" t="str">
        <f ca="1">IFERROR(A48+MATCH(1,OFFSET(Pharmaceuticals!$BT$1,A48,0,500,1),0),"")</f>
        <v/>
      </c>
      <c r="B49" s="125" t="str">
        <f t="shared" ca="1" si="0"/>
        <v/>
      </c>
      <c r="C49" s="125" t="str">
        <f ca="1">IFERROR(C48+MATCH(1,OFFSET('Health Products &amp; Equipment'!$CC$1,C48,0,500,1),0),"")</f>
        <v/>
      </c>
      <c r="D49" s="125" t="str">
        <f t="shared" ca="1" si="1"/>
        <v/>
      </c>
      <c r="E49" s="125">
        <f ca="1">IFERROR(E48+MATCH(1,OFFSET('Other Pharma &amp; Health Products'!$CC$1,E48,0,500,1),0),"")</f>
        <v>47</v>
      </c>
      <c r="F49" s="125" t="str">
        <f t="shared" ca="1" si="2"/>
        <v>5.8--1047---10047</v>
      </c>
      <c r="G49" s="125" t="str">
        <f ca="1">IFERROR(G48+MATCH(1,OFFSET('PSM Costs'!$CC$1,G48,0,500,1),0),"")</f>
        <v/>
      </c>
      <c r="H49" s="125" t="str">
        <f t="shared" ca="1" si="3"/>
        <v/>
      </c>
      <c r="I49" s="167">
        <f t="shared" ca="1" si="4"/>
        <v>43</v>
      </c>
      <c r="J49" s="5" t="str">
        <f t="shared" ca="1" si="5"/>
        <v>5.6--1014---10014</v>
      </c>
      <c r="K49" s="167">
        <f t="shared" ca="1" si="6"/>
        <v>439871024014</v>
      </c>
    </row>
    <row r="50" spans="1:11" x14ac:dyDescent="0.2">
      <c r="A50" s="125" t="str">
        <f ca="1">IFERROR(A49+MATCH(1,OFFSET(Pharmaceuticals!$BT$1,A49,0,500,1),0),"")</f>
        <v/>
      </c>
      <c r="B50" s="125" t="str">
        <f t="shared" ca="1" si="0"/>
        <v/>
      </c>
      <c r="C50" s="125" t="str">
        <f ca="1">IFERROR(C49+MATCH(1,OFFSET('Health Products &amp; Equipment'!$CC$1,C49,0,500,1),0),"")</f>
        <v/>
      </c>
      <c r="D50" s="125" t="str">
        <f t="shared" ca="1" si="1"/>
        <v/>
      </c>
      <c r="E50" s="125">
        <f ca="1">IFERROR(E49+MATCH(1,OFFSET('Other Pharma &amp; Health Products'!$CC$1,E49,0,500,1),0),"")</f>
        <v>48</v>
      </c>
      <c r="F50" s="125" t="str">
        <f t="shared" ca="1" si="2"/>
        <v>5.8--1048---10048</v>
      </c>
      <c r="G50" s="125" t="str">
        <f ca="1">IFERROR(G49+MATCH(1,OFFSET('PSM Costs'!$CC$1,G49,0,500,1),0),"")</f>
        <v/>
      </c>
      <c r="H50" s="125" t="str">
        <f t="shared" ca="1" si="3"/>
        <v/>
      </c>
      <c r="I50" s="167">
        <f t="shared" ca="1" si="4"/>
        <v>44</v>
      </c>
      <c r="J50" s="5" t="str">
        <f t="shared" ca="1" si="5"/>
        <v>5.6--1015---10015</v>
      </c>
      <c r="K50" s="167">
        <f t="shared" ca="1" si="6"/>
        <v>439871025015</v>
      </c>
    </row>
    <row r="51" spans="1:11" x14ac:dyDescent="0.2">
      <c r="A51" s="125" t="str">
        <f ca="1">IFERROR(A50+MATCH(1,OFFSET(Pharmaceuticals!$BT$1,A50,0,500,1),0),"")</f>
        <v/>
      </c>
      <c r="B51" s="125" t="str">
        <f t="shared" ca="1" si="0"/>
        <v/>
      </c>
      <c r="C51" s="125" t="str">
        <f ca="1">IFERROR(C50+MATCH(1,OFFSET('Health Products &amp; Equipment'!$CC$1,C50,0,500,1),0),"")</f>
        <v/>
      </c>
      <c r="D51" s="125" t="str">
        <f t="shared" ca="1" si="1"/>
        <v/>
      </c>
      <c r="E51" s="125">
        <f ca="1">IFERROR(E50+MATCH(1,OFFSET('Other Pharma &amp; Health Products'!$CC$1,E50,0,500,1),0),"")</f>
        <v>49</v>
      </c>
      <c r="F51" s="125" t="str">
        <f t="shared" ca="1" si="2"/>
        <v>5.8--1049---10049</v>
      </c>
      <c r="G51" s="125" t="str">
        <f ca="1">IFERROR(G50+MATCH(1,OFFSET('PSM Costs'!$CC$1,G50,0,500,1),0),"")</f>
        <v/>
      </c>
      <c r="H51" s="125" t="str">
        <f t="shared" ca="1" si="3"/>
        <v/>
      </c>
      <c r="I51" s="167">
        <f t="shared" ca="1" si="4"/>
        <v>45</v>
      </c>
      <c r="J51" s="5" t="str">
        <f t="shared" ca="1" si="5"/>
        <v>5.6--1016---10016</v>
      </c>
      <c r="K51" s="167">
        <f t="shared" ca="1" si="6"/>
        <v>439871026016</v>
      </c>
    </row>
    <row r="52" spans="1:11" x14ac:dyDescent="0.2">
      <c r="A52" s="125" t="str">
        <f ca="1">IFERROR(A51+MATCH(1,OFFSET(Pharmaceuticals!$BT$1,A51,0,500,1),0),"")</f>
        <v/>
      </c>
      <c r="B52" s="125" t="str">
        <f t="shared" ca="1" si="0"/>
        <v/>
      </c>
      <c r="C52" s="125" t="str">
        <f ca="1">IFERROR(C51+MATCH(1,OFFSET('Health Products &amp; Equipment'!$CC$1,C51,0,500,1),0),"")</f>
        <v/>
      </c>
      <c r="D52" s="125" t="str">
        <f t="shared" ca="1" si="1"/>
        <v/>
      </c>
      <c r="E52" s="125">
        <f ca="1">IFERROR(E51+MATCH(1,OFFSET('Other Pharma &amp; Health Products'!$CC$1,E51,0,500,1),0),"")</f>
        <v>50</v>
      </c>
      <c r="F52" s="125" t="str">
        <f t="shared" ca="1" si="2"/>
        <v>5.8--1050---10050</v>
      </c>
      <c r="G52" s="125" t="str">
        <f ca="1">IFERROR(G51+MATCH(1,OFFSET('PSM Costs'!$CC$1,G51,0,500,1),0),"")</f>
        <v/>
      </c>
      <c r="H52" s="125" t="str">
        <f t="shared" ca="1" si="3"/>
        <v/>
      </c>
      <c r="I52" s="167">
        <f t="shared" ca="1" si="4"/>
        <v>46</v>
      </c>
      <c r="J52" s="5" t="str">
        <f t="shared" ca="1" si="5"/>
        <v>5.6--1017---10017</v>
      </c>
      <c r="K52" s="167">
        <f t="shared" ca="1" si="6"/>
        <v>439871027017</v>
      </c>
    </row>
    <row r="53" spans="1:11" x14ac:dyDescent="0.2">
      <c r="A53" s="125" t="str">
        <f ca="1">IFERROR(A52+MATCH(1,OFFSET(Pharmaceuticals!$BT$1,A52,0,500,1),0),"")</f>
        <v/>
      </c>
      <c r="B53" s="125" t="str">
        <f t="shared" ca="1" si="0"/>
        <v/>
      </c>
      <c r="C53" s="125" t="str">
        <f ca="1">IFERROR(C52+MATCH(1,OFFSET('Health Products &amp; Equipment'!$CC$1,C52,0,500,1),0),"")</f>
        <v/>
      </c>
      <c r="D53" s="125" t="str">
        <f t="shared" ca="1" si="1"/>
        <v/>
      </c>
      <c r="E53" s="125">
        <f ca="1">IFERROR(E52+MATCH(1,OFFSET('Other Pharma &amp; Health Products'!$CC$1,E52,0,500,1),0),"")</f>
        <v>51</v>
      </c>
      <c r="F53" s="125" t="str">
        <f t="shared" ca="1" si="2"/>
        <v>5.8--1051---10051</v>
      </c>
      <c r="G53" s="125" t="str">
        <f ca="1">IFERROR(G52+MATCH(1,OFFSET('PSM Costs'!$CC$1,G52,0,500,1),0),"")</f>
        <v/>
      </c>
      <c r="H53" s="125" t="str">
        <f t="shared" ca="1" si="3"/>
        <v/>
      </c>
      <c r="I53" s="167">
        <f t="shared" ca="1" si="4"/>
        <v>47</v>
      </c>
      <c r="J53" s="5" t="str">
        <f t="shared" ca="1" si="5"/>
        <v>5.6--1018---10018</v>
      </c>
      <c r="K53" s="167">
        <f t="shared" ca="1" si="6"/>
        <v>439871028018</v>
      </c>
    </row>
    <row r="54" spans="1:11" x14ac:dyDescent="0.2">
      <c r="A54" s="125" t="str">
        <f ca="1">IFERROR(A53+MATCH(1,OFFSET(Pharmaceuticals!$BT$1,A53,0,500,1),0),"")</f>
        <v/>
      </c>
      <c r="B54" s="125" t="str">
        <f t="shared" ca="1" si="0"/>
        <v/>
      </c>
      <c r="C54" s="125" t="str">
        <f ca="1">IFERROR(C53+MATCH(1,OFFSET('Health Products &amp; Equipment'!$CC$1,C53,0,500,1),0),"")</f>
        <v/>
      </c>
      <c r="D54" s="125" t="str">
        <f t="shared" ca="1" si="1"/>
        <v/>
      </c>
      <c r="E54" s="125">
        <f ca="1">IFERROR(E53+MATCH(1,OFFSET('Other Pharma &amp; Health Products'!$CC$1,E53,0,500,1),0),"")</f>
        <v>52</v>
      </c>
      <c r="F54" s="125" t="str">
        <f t="shared" ca="1" si="2"/>
        <v>5.8--1052---10052</v>
      </c>
      <c r="G54" s="125" t="str">
        <f ca="1">IFERROR(G53+MATCH(1,OFFSET('PSM Costs'!$CC$1,G53,0,500,1),0),"")</f>
        <v/>
      </c>
      <c r="H54" s="125" t="str">
        <f t="shared" ca="1" si="3"/>
        <v/>
      </c>
      <c r="I54" s="167">
        <f t="shared" ca="1" si="4"/>
        <v>48</v>
      </c>
      <c r="J54" s="5" t="str">
        <f t="shared" ca="1" si="5"/>
        <v>5.6--1019---10019</v>
      </c>
      <c r="K54" s="167">
        <f t="shared" ca="1" si="6"/>
        <v>439871029019</v>
      </c>
    </row>
    <row r="55" spans="1:11" x14ac:dyDescent="0.2">
      <c r="A55" s="125" t="str">
        <f ca="1">IFERROR(A54+MATCH(1,OFFSET(Pharmaceuticals!$BT$1,A54,0,500,1),0),"")</f>
        <v/>
      </c>
      <c r="B55" s="125" t="str">
        <f t="shared" ca="1" si="0"/>
        <v/>
      </c>
      <c r="C55" s="125" t="str">
        <f ca="1">IFERROR(C54+MATCH(1,OFFSET('Health Products &amp; Equipment'!$CC$1,C54,0,500,1),0),"")</f>
        <v/>
      </c>
      <c r="D55" s="125" t="str">
        <f t="shared" ca="1" si="1"/>
        <v/>
      </c>
      <c r="E55" s="125">
        <f ca="1">IFERROR(E54+MATCH(1,OFFSET('Other Pharma &amp; Health Products'!$CC$1,E54,0,500,1),0),"")</f>
        <v>53</v>
      </c>
      <c r="F55" s="125" t="str">
        <f t="shared" ca="1" si="2"/>
        <v>5.8--1053---10053</v>
      </c>
      <c r="G55" s="125" t="str">
        <f ca="1">IFERROR(G54+MATCH(1,OFFSET('PSM Costs'!$CC$1,G54,0,500,1),0),"")</f>
        <v/>
      </c>
      <c r="H55" s="125" t="str">
        <f t="shared" ca="1" si="3"/>
        <v/>
      </c>
      <c r="I55" s="167">
        <f t="shared" ca="1" si="4"/>
        <v>49</v>
      </c>
      <c r="J55" s="5" t="str">
        <f t="shared" ca="1" si="5"/>
        <v>5.6--1020---10020</v>
      </c>
      <c r="K55" s="167">
        <f t="shared" ca="1" si="6"/>
        <v>439871030020</v>
      </c>
    </row>
    <row r="56" spans="1:11" x14ac:dyDescent="0.2">
      <c r="A56" s="125" t="str">
        <f ca="1">IFERROR(A55+MATCH(1,OFFSET(Pharmaceuticals!$BT$1,A55,0,500,1),0),"")</f>
        <v/>
      </c>
      <c r="B56" s="125" t="str">
        <f t="shared" ca="1" si="0"/>
        <v/>
      </c>
      <c r="C56" s="125" t="str">
        <f ca="1">IFERROR(C55+MATCH(1,OFFSET('Health Products &amp; Equipment'!$CC$1,C55,0,500,1),0),"")</f>
        <v/>
      </c>
      <c r="D56" s="125" t="str">
        <f t="shared" ca="1" si="1"/>
        <v/>
      </c>
      <c r="E56" s="125">
        <f ca="1">IFERROR(E55+MATCH(1,OFFSET('Other Pharma &amp; Health Products'!$CC$1,E55,0,500,1),0),"")</f>
        <v>54</v>
      </c>
      <c r="F56" s="125" t="str">
        <f t="shared" ca="1" si="2"/>
        <v>5.8--1054---10054</v>
      </c>
      <c r="G56" s="125" t="str">
        <f ca="1">IFERROR(G55+MATCH(1,OFFSET('PSM Costs'!$CC$1,G55,0,500,1),0),"")</f>
        <v/>
      </c>
      <c r="H56" s="125" t="str">
        <f t="shared" ca="1" si="3"/>
        <v/>
      </c>
      <c r="I56" s="167">
        <f t="shared" ca="1" si="4"/>
        <v>50</v>
      </c>
      <c r="J56" s="5" t="str">
        <f t="shared" ca="1" si="5"/>
        <v>5.6--1021---10021</v>
      </c>
      <c r="K56" s="167">
        <f t="shared" ca="1" si="6"/>
        <v>439871031021</v>
      </c>
    </row>
    <row r="57" spans="1:11" x14ac:dyDescent="0.2">
      <c r="A57" s="125" t="str">
        <f ca="1">IFERROR(A56+MATCH(1,OFFSET(Pharmaceuticals!$BT$1,A56,0,500,1),0),"")</f>
        <v/>
      </c>
      <c r="B57" s="125" t="str">
        <f t="shared" ca="1" si="0"/>
        <v/>
      </c>
      <c r="C57" s="125" t="str">
        <f ca="1">IFERROR(C56+MATCH(1,OFFSET('Health Products &amp; Equipment'!$CC$1,C56,0,500,1),0),"")</f>
        <v/>
      </c>
      <c r="D57" s="125" t="str">
        <f t="shared" ca="1" si="1"/>
        <v/>
      </c>
      <c r="E57" s="125">
        <f ca="1">IFERROR(E56+MATCH(1,OFFSET('Other Pharma &amp; Health Products'!$CC$1,E56,0,500,1),0),"")</f>
        <v>55</v>
      </c>
      <c r="F57" s="125" t="str">
        <f t="shared" ca="1" si="2"/>
        <v>5.8--1055---10055</v>
      </c>
      <c r="G57" s="125" t="str">
        <f ca="1">IFERROR(G56+MATCH(1,OFFSET('PSM Costs'!$CC$1,G56,0,500,1),0),"")</f>
        <v/>
      </c>
      <c r="H57" s="125" t="str">
        <f t="shared" ca="1" si="3"/>
        <v/>
      </c>
      <c r="I57" s="167">
        <f t="shared" ca="1" si="4"/>
        <v>51</v>
      </c>
      <c r="J57" s="5" t="str">
        <f t="shared" ca="1" si="5"/>
        <v>5.6--1022---10022</v>
      </c>
      <c r="K57" s="167">
        <f t="shared" ca="1" si="6"/>
        <v>439871032022</v>
      </c>
    </row>
    <row r="58" spans="1:11" x14ac:dyDescent="0.2">
      <c r="A58" s="125" t="str">
        <f ca="1">IFERROR(A57+MATCH(1,OFFSET(Pharmaceuticals!$BT$1,A57,0,500,1),0),"")</f>
        <v/>
      </c>
      <c r="B58" s="125" t="str">
        <f t="shared" ca="1" si="0"/>
        <v/>
      </c>
      <c r="C58" s="125" t="str">
        <f ca="1">IFERROR(C57+MATCH(1,OFFSET('Health Products &amp; Equipment'!$CC$1,C57,0,500,1),0),"")</f>
        <v/>
      </c>
      <c r="D58" s="125" t="str">
        <f t="shared" ca="1" si="1"/>
        <v/>
      </c>
      <c r="E58" s="125">
        <f ca="1">IFERROR(E57+MATCH(1,OFFSET('Other Pharma &amp; Health Products'!$CC$1,E57,0,500,1),0),"")</f>
        <v>56</v>
      </c>
      <c r="F58" s="125" t="str">
        <f t="shared" ca="1" si="2"/>
        <v>6.3--1056---10056</v>
      </c>
      <c r="G58" s="125" t="str">
        <f ca="1">IFERROR(G57+MATCH(1,OFFSET('PSM Costs'!$CC$1,G57,0,500,1),0),"")</f>
        <v/>
      </c>
      <c r="H58" s="125" t="str">
        <f t="shared" ca="1" si="3"/>
        <v/>
      </c>
      <c r="I58" s="167">
        <f t="shared" ca="1" si="4"/>
        <v>52</v>
      </c>
      <c r="J58" s="5" t="str">
        <f t="shared" ca="1" si="5"/>
        <v>5.6--1023---10023</v>
      </c>
      <c r="K58" s="167">
        <f t="shared" ca="1" si="6"/>
        <v>439871033023</v>
      </c>
    </row>
    <row r="59" spans="1:11" x14ac:dyDescent="0.2">
      <c r="A59" s="125" t="str">
        <f ca="1">IFERROR(A58+MATCH(1,OFFSET(Pharmaceuticals!$BT$1,A58,0,500,1),0),"")</f>
        <v/>
      </c>
      <c r="B59" s="125" t="str">
        <f t="shared" ca="1" si="0"/>
        <v/>
      </c>
      <c r="C59" s="125" t="str">
        <f ca="1">IFERROR(C58+MATCH(1,OFFSET('Health Products &amp; Equipment'!$CC$1,C58,0,500,1),0),"")</f>
        <v/>
      </c>
      <c r="D59" s="125" t="str">
        <f t="shared" ca="1" si="1"/>
        <v/>
      </c>
      <c r="E59" s="125">
        <f ca="1">IFERROR(E58+MATCH(1,OFFSET('Other Pharma &amp; Health Products'!$CC$1,E58,0,500,1),0),"")</f>
        <v>57</v>
      </c>
      <c r="F59" s="125" t="str">
        <f t="shared" ca="1" si="2"/>
        <v>5.8--1057---10057</v>
      </c>
      <c r="G59" s="125" t="str">
        <f ca="1">IFERROR(G58+MATCH(1,OFFSET('PSM Costs'!$CC$1,G58,0,500,1),0),"")</f>
        <v/>
      </c>
      <c r="H59" s="125" t="str">
        <f t="shared" ca="1" si="3"/>
        <v/>
      </c>
      <c r="I59" s="167">
        <f t="shared" ca="1" si="4"/>
        <v>53</v>
      </c>
      <c r="J59" s="5" t="str">
        <f t="shared" ca="1" si="5"/>
        <v>5.6--1024---10024</v>
      </c>
      <c r="K59" s="167">
        <f t="shared" ca="1" si="6"/>
        <v>439871034024</v>
      </c>
    </row>
    <row r="60" spans="1:11" x14ac:dyDescent="0.2">
      <c r="A60" s="125" t="str">
        <f ca="1">IFERROR(A59+MATCH(1,OFFSET(Pharmaceuticals!$BT$1,A59,0,500,1),0),"")</f>
        <v/>
      </c>
      <c r="B60" s="125" t="str">
        <f t="shared" ca="1" si="0"/>
        <v/>
      </c>
      <c r="C60" s="125" t="str">
        <f ca="1">IFERROR(C59+MATCH(1,OFFSET('Health Products &amp; Equipment'!$CC$1,C59,0,500,1),0),"")</f>
        <v/>
      </c>
      <c r="D60" s="125" t="str">
        <f t="shared" ca="1" si="1"/>
        <v/>
      </c>
      <c r="E60" s="125">
        <f ca="1">IFERROR(E59+MATCH(1,OFFSET('Other Pharma &amp; Health Products'!$CC$1,E59,0,500,1),0),"")</f>
        <v>58</v>
      </c>
      <c r="F60" s="125" t="str">
        <f t="shared" ca="1" si="2"/>
        <v>5.8--1058---10058</v>
      </c>
      <c r="G60" s="125" t="str">
        <f ca="1">IFERROR(G59+MATCH(1,OFFSET('PSM Costs'!$CC$1,G59,0,500,1),0),"")</f>
        <v/>
      </c>
      <c r="H60" s="125" t="str">
        <f t="shared" ca="1" si="3"/>
        <v/>
      </c>
      <c r="I60" s="167">
        <f t="shared" ca="1" si="4"/>
        <v>54</v>
      </c>
      <c r="J60" s="5" t="str">
        <f t="shared" ca="1" si="5"/>
        <v>5.6--1025---10025</v>
      </c>
      <c r="K60" s="167">
        <f t="shared" ca="1" si="6"/>
        <v>439871035025</v>
      </c>
    </row>
    <row r="61" spans="1:11" x14ac:dyDescent="0.2">
      <c r="A61" s="125" t="str">
        <f ca="1">IFERROR(A60+MATCH(1,OFFSET(Pharmaceuticals!$BT$1,A60,0,500,1),0),"")</f>
        <v/>
      </c>
      <c r="B61" s="125" t="str">
        <f t="shared" ca="1" si="0"/>
        <v/>
      </c>
      <c r="C61" s="125" t="str">
        <f ca="1">IFERROR(C60+MATCH(1,OFFSET('Health Products &amp; Equipment'!$CC$1,C60,0,500,1),0),"")</f>
        <v/>
      </c>
      <c r="D61" s="125" t="str">
        <f t="shared" ca="1" si="1"/>
        <v/>
      </c>
      <c r="E61" s="125">
        <f ca="1">IFERROR(E60+MATCH(1,OFFSET('Other Pharma &amp; Health Products'!$CC$1,E60,0,500,1),0),"")</f>
        <v>59</v>
      </c>
      <c r="F61" s="125" t="str">
        <f t="shared" ca="1" si="2"/>
        <v>5.8--1059---10059</v>
      </c>
      <c r="G61" s="125" t="str">
        <f ca="1">IFERROR(G60+MATCH(1,OFFSET('PSM Costs'!$CC$1,G60,0,500,1),0),"")</f>
        <v/>
      </c>
      <c r="H61" s="125" t="str">
        <f t="shared" ca="1" si="3"/>
        <v/>
      </c>
      <c r="I61" s="167">
        <f t="shared" ca="1" si="4"/>
        <v>55</v>
      </c>
      <c r="J61" s="5" t="str">
        <f t="shared" ca="1" si="5"/>
        <v>5.6--1026---10026</v>
      </c>
      <c r="K61" s="167">
        <f t="shared" ca="1" si="6"/>
        <v>439871036026</v>
      </c>
    </row>
    <row r="62" spans="1:11" x14ac:dyDescent="0.2">
      <c r="A62" s="125" t="str">
        <f ca="1">IFERROR(A61+MATCH(1,OFFSET(Pharmaceuticals!$BT$1,A61,0,500,1),0),"")</f>
        <v/>
      </c>
      <c r="B62" s="125" t="str">
        <f t="shared" ca="1" si="0"/>
        <v/>
      </c>
      <c r="C62" s="125" t="str">
        <f ca="1">IFERROR(C61+MATCH(1,OFFSET('Health Products &amp; Equipment'!$CC$1,C61,0,500,1),0),"")</f>
        <v/>
      </c>
      <c r="D62" s="125" t="str">
        <f t="shared" ca="1" si="1"/>
        <v/>
      </c>
      <c r="E62" s="125">
        <f ca="1">IFERROR(E61+MATCH(1,OFFSET('Other Pharma &amp; Health Products'!$CC$1,E61,0,500,1),0),"")</f>
        <v>60</v>
      </c>
      <c r="F62" s="125" t="str">
        <f t="shared" ca="1" si="2"/>
        <v>5.8--1060---10060</v>
      </c>
      <c r="G62" s="125" t="str">
        <f ca="1">IFERROR(G61+MATCH(1,OFFSET('PSM Costs'!$CC$1,G61,0,500,1),0),"")</f>
        <v/>
      </c>
      <c r="H62" s="125" t="str">
        <f t="shared" ca="1" si="3"/>
        <v/>
      </c>
      <c r="I62" s="167">
        <f t="shared" ca="1" si="4"/>
        <v>56</v>
      </c>
      <c r="J62" s="5" t="str">
        <f t="shared" ca="1" si="5"/>
        <v>5.6--1027---10027</v>
      </c>
      <c r="K62" s="167">
        <f t="shared" ca="1" si="6"/>
        <v>439871037027</v>
      </c>
    </row>
    <row r="63" spans="1:11" x14ac:dyDescent="0.2">
      <c r="A63" s="125" t="str">
        <f ca="1">IFERROR(A62+MATCH(1,OFFSET(Pharmaceuticals!$BT$1,A62,0,500,1),0),"")</f>
        <v/>
      </c>
      <c r="B63" s="125" t="str">
        <f t="shared" ca="1" si="0"/>
        <v/>
      </c>
      <c r="C63" s="125" t="str">
        <f ca="1">IFERROR(C62+MATCH(1,OFFSET('Health Products &amp; Equipment'!$CC$1,C62,0,500,1),0),"")</f>
        <v/>
      </c>
      <c r="D63" s="125" t="str">
        <f t="shared" ca="1" si="1"/>
        <v/>
      </c>
      <c r="E63" s="125">
        <f ca="1">IFERROR(E62+MATCH(1,OFFSET('Other Pharma &amp; Health Products'!$CC$1,E62,0,500,1),0),"")</f>
        <v>61</v>
      </c>
      <c r="F63" s="125" t="str">
        <f t="shared" ca="1" si="2"/>
        <v>5.8--1061---10061</v>
      </c>
      <c r="G63" s="125" t="str">
        <f ca="1">IFERROR(G62+MATCH(1,OFFSET('PSM Costs'!$CC$1,G62,0,500,1),0),"")</f>
        <v/>
      </c>
      <c r="H63" s="125" t="str">
        <f t="shared" ca="1" si="3"/>
        <v/>
      </c>
      <c r="I63" s="167">
        <f t="shared" ca="1" si="4"/>
        <v>57</v>
      </c>
      <c r="J63" s="5" t="str">
        <f t="shared" ca="1" si="5"/>
        <v>5.6--1028---10028</v>
      </c>
      <c r="K63" s="167">
        <f t="shared" ca="1" si="6"/>
        <v>439871038028</v>
      </c>
    </row>
    <row r="64" spans="1:11" x14ac:dyDescent="0.2">
      <c r="A64" s="125" t="str">
        <f ca="1">IFERROR(A63+MATCH(1,OFFSET(Pharmaceuticals!$BT$1,A63,0,500,1),0),"")</f>
        <v/>
      </c>
      <c r="B64" s="125" t="str">
        <f t="shared" ca="1" si="0"/>
        <v/>
      </c>
      <c r="C64" s="125" t="str">
        <f ca="1">IFERROR(C63+MATCH(1,OFFSET('Health Products &amp; Equipment'!$CC$1,C63,0,500,1),0),"")</f>
        <v/>
      </c>
      <c r="D64" s="125" t="str">
        <f t="shared" ca="1" si="1"/>
        <v/>
      </c>
      <c r="E64" s="125">
        <f ca="1">IFERROR(E63+MATCH(1,OFFSET('Other Pharma &amp; Health Products'!$CC$1,E63,0,500,1),0),"")</f>
        <v>62</v>
      </c>
      <c r="F64" s="125" t="str">
        <f t="shared" ca="1" si="2"/>
        <v>5.8--1062---10062</v>
      </c>
      <c r="G64" s="125" t="str">
        <f ca="1">IFERROR(G63+MATCH(1,OFFSET('PSM Costs'!$CC$1,G63,0,500,1),0),"")</f>
        <v/>
      </c>
      <c r="H64" s="125" t="str">
        <f t="shared" ca="1" si="3"/>
        <v/>
      </c>
      <c r="I64" s="167">
        <f t="shared" ca="1" si="4"/>
        <v>58</v>
      </c>
      <c r="J64" s="5" t="str">
        <f t="shared" ca="1" si="5"/>
        <v>5.6--1029---10029</v>
      </c>
      <c r="K64" s="167">
        <f t="shared" ca="1" si="6"/>
        <v>439871039029</v>
      </c>
    </row>
    <row r="65" spans="1:11" x14ac:dyDescent="0.2">
      <c r="A65" s="125" t="str">
        <f ca="1">IFERROR(A64+MATCH(1,OFFSET(Pharmaceuticals!$BT$1,A64,0,500,1),0),"")</f>
        <v/>
      </c>
      <c r="B65" s="125" t="str">
        <f t="shared" ca="1" si="0"/>
        <v/>
      </c>
      <c r="C65" s="125" t="str">
        <f ca="1">IFERROR(C64+MATCH(1,OFFSET('Health Products &amp; Equipment'!$CC$1,C64,0,500,1),0),"")</f>
        <v/>
      </c>
      <c r="D65" s="125" t="str">
        <f t="shared" ca="1" si="1"/>
        <v/>
      </c>
      <c r="E65" s="125">
        <f ca="1">IFERROR(E64+MATCH(1,OFFSET('Other Pharma &amp; Health Products'!$CC$1,E64,0,500,1),0),"")</f>
        <v>63</v>
      </c>
      <c r="F65" s="125" t="str">
        <f t="shared" ca="1" si="2"/>
        <v>5.8--1063---10063</v>
      </c>
      <c r="G65" s="125" t="str">
        <f ca="1">IFERROR(G64+MATCH(1,OFFSET('PSM Costs'!$CC$1,G64,0,500,1),0),"")</f>
        <v/>
      </c>
      <c r="H65" s="125" t="str">
        <f t="shared" ca="1" si="3"/>
        <v/>
      </c>
      <c r="I65" s="167">
        <f t="shared" ca="1" si="4"/>
        <v>65</v>
      </c>
      <c r="J65" s="5" t="str">
        <f t="shared" ca="1" si="5"/>
        <v>5.8--1030---10030</v>
      </c>
      <c r="K65" s="167">
        <f t="shared" ca="1" si="6"/>
        <v>440481040030</v>
      </c>
    </row>
    <row r="66" spans="1:11" x14ac:dyDescent="0.2">
      <c r="A66" s="125" t="str">
        <f ca="1">IFERROR(A65+MATCH(1,OFFSET(Pharmaceuticals!$BT$1,A65,0,500,1),0),"")</f>
        <v/>
      </c>
      <c r="B66" s="125" t="str">
        <f t="shared" ca="1" si="0"/>
        <v/>
      </c>
      <c r="C66" s="125" t="str">
        <f ca="1">IFERROR(C65+MATCH(1,OFFSET('Health Products &amp; Equipment'!$CC$1,C65,0,500,1),0),"")</f>
        <v/>
      </c>
      <c r="D66" s="125" t="str">
        <f t="shared" ca="1" si="1"/>
        <v/>
      </c>
      <c r="E66" s="125">
        <f ca="1">IFERROR(E65+MATCH(1,OFFSET('Other Pharma &amp; Health Products'!$CC$1,E65,0,500,1),0),"")</f>
        <v>64</v>
      </c>
      <c r="F66" s="125" t="str">
        <f t="shared" ca="1" si="2"/>
        <v>5.8--1064---10064</v>
      </c>
      <c r="G66" s="125" t="str">
        <f ca="1">IFERROR(G65+MATCH(1,OFFSET('PSM Costs'!$CC$1,G65,0,500,1),0),"")</f>
        <v/>
      </c>
      <c r="H66" s="125" t="str">
        <f t="shared" ca="1" si="3"/>
        <v/>
      </c>
      <c r="I66" s="167">
        <f t="shared" ca="1" si="4"/>
        <v>66</v>
      </c>
      <c r="J66" s="5" t="str">
        <f t="shared" ca="1" si="5"/>
        <v>5.8--1031---10031</v>
      </c>
      <c r="K66" s="167">
        <f t="shared" ca="1" si="6"/>
        <v>440481041031</v>
      </c>
    </row>
    <row r="67" spans="1:11" x14ac:dyDescent="0.2">
      <c r="A67" s="125" t="str">
        <f ca="1">IFERROR(A66+MATCH(1,OFFSET(Pharmaceuticals!$BT$1,A66,0,500,1),0),"")</f>
        <v/>
      </c>
      <c r="B67" s="125" t="str">
        <f t="shared" ca="1" si="0"/>
        <v/>
      </c>
      <c r="C67" s="125" t="str">
        <f ca="1">IFERROR(C66+MATCH(1,OFFSET('Health Products &amp; Equipment'!$CC$1,C66,0,500,1),0),"")</f>
        <v/>
      </c>
      <c r="D67" s="125" t="str">
        <f t="shared" ca="1" si="1"/>
        <v/>
      </c>
      <c r="E67" s="125">
        <f ca="1">IFERROR(E66+MATCH(1,OFFSET('Other Pharma &amp; Health Products'!$CC$1,E66,0,500,1),0),"")</f>
        <v>65</v>
      </c>
      <c r="F67" s="125" t="str">
        <f t="shared" ca="1" si="2"/>
        <v>5.8--1065---10065</v>
      </c>
      <c r="G67" s="125" t="str">
        <f ca="1">IFERROR(G66+MATCH(1,OFFSET('PSM Costs'!$CC$1,G66,0,500,1),0),"")</f>
        <v/>
      </c>
      <c r="H67" s="125" t="str">
        <f t="shared" ca="1" si="3"/>
        <v/>
      </c>
      <c r="I67" s="167">
        <f t="shared" ca="1" si="4"/>
        <v>67</v>
      </c>
      <c r="J67" s="5" t="str">
        <f t="shared" ca="1" si="5"/>
        <v>5.8--1032---10032</v>
      </c>
      <c r="K67" s="167">
        <f t="shared" ca="1" si="6"/>
        <v>440481042032</v>
      </c>
    </row>
    <row r="68" spans="1:11" x14ac:dyDescent="0.2">
      <c r="A68" s="125" t="str">
        <f ca="1">IFERROR(A67+MATCH(1,OFFSET(Pharmaceuticals!$BT$1,A67,0,500,1),0),"")</f>
        <v/>
      </c>
      <c r="B68" s="125" t="str">
        <f t="shared" ca="1" si="0"/>
        <v/>
      </c>
      <c r="C68" s="125" t="str">
        <f ca="1">IFERROR(C67+MATCH(1,OFFSET('Health Products &amp; Equipment'!$CC$1,C67,0,500,1),0),"")</f>
        <v/>
      </c>
      <c r="D68" s="125" t="str">
        <f t="shared" ca="1" si="1"/>
        <v/>
      </c>
      <c r="E68" s="125">
        <f ca="1">IFERROR(E67+MATCH(1,OFFSET('Other Pharma &amp; Health Products'!$CC$1,E67,0,500,1),0),"")</f>
        <v>66</v>
      </c>
      <c r="F68" s="125" t="str">
        <f t="shared" ca="1" si="2"/>
        <v>5.8--1066---10066</v>
      </c>
      <c r="G68" s="125" t="str">
        <f ca="1">IFERROR(G67+MATCH(1,OFFSET('PSM Costs'!$CC$1,G67,0,500,1),0),"")</f>
        <v/>
      </c>
      <c r="H68" s="125" t="str">
        <f t="shared" ca="1" si="3"/>
        <v/>
      </c>
      <c r="I68" s="167">
        <f t="shared" ref="I68:I103" ca="1" si="7">IF(K68&lt;&gt;"",RANK(K68,K:K,1),"")</f>
        <v>68</v>
      </c>
      <c r="J68" s="5" t="str">
        <f t="shared" ca="1" si="5"/>
        <v>5.8--1033---10033</v>
      </c>
      <c r="K68" s="167">
        <f t="shared" ca="1" si="6"/>
        <v>440481043033</v>
      </c>
    </row>
    <row r="69" spans="1:11" x14ac:dyDescent="0.2">
      <c r="A69" s="125" t="str">
        <f ca="1">IFERROR(A68+MATCH(1,OFFSET(Pharmaceuticals!$BT$1,A68,0,500,1),0),"")</f>
        <v/>
      </c>
      <c r="B69" s="125" t="str">
        <f t="shared" ref="B69:B103" ca="1" si="8">IFERROR(INDIRECT(ADDRESS(A69,3,1,1,"Pharmaceuticals")),"")</f>
        <v/>
      </c>
      <c r="C69" s="125" t="str">
        <f ca="1">IFERROR(C68+MATCH(1,OFFSET('Health Products &amp; Equipment'!$CC$1,C68,0,500,1),0),"")</f>
        <v/>
      </c>
      <c r="D69" s="125" t="str">
        <f t="shared" ref="D69:D103" ca="1" si="9">IFERROR(INDIRECT(ADDRESS(C69,3,1,1,"Health Products &amp; Equipment")),"")</f>
        <v/>
      </c>
      <c r="E69" s="125">
        <f ca="1">IFERROR(E68+MATCH(1,OFFSET('Other Pharma &amp; Health Products'!$CC$1,E68,0,500,1),0),"")</f>
        <v>67</v>
      </c>
      <c r="F69" s="125" t="str">
        <f t="shared" ref="F69:F103" ca="1" si="10">IFERROR(INDIRECT(ADDRESS(E69,3,1,1,"Other Pharma &amp; Health Products")),"")</f>
        <v>5.8--1067---10067</v>
      </c>
      <c r="G69" s="125" t="str">
        <f ca="1">IFERROR(G68+MATCH(1,OFFSET('PSM Costs'!$CC$1,G68,0,500,1),0),"")</f>
        <v/>
      </c>
      <c r="H69" s="125" t="str">
        <f t="shared" ref="H69:H103" ca="1" si="11">IFERROR(INDIRECT(ADDRESS(G69,3,1,1,"PSM Costs")),"")</f>
        <v/>
      </c>
      <c r="I69" s="167">
        <f t="shared" ca="1" si="7"/>
        <v>69</v>
      </c>
      <c r="J69" s="5" t="str">
        <f t="shared" ref="J69:J103" ca="1" si="12">IF(ROW()&lt;4+B$2,B69,IF(ROW()&lt;4+B$2+D$2,INDIRECT(ADDRESS(ROW()-B$2,4)),IF(ROW()&lt;4+B$2+D$2+F$2,INDIRECT(ADDRESS(ROW()-B$2-D$2,6)),IF(ROW()&lt;4+B$2+D$2+F$2+H$2,INDIRECT(ADDRESS(ROW()-B$2-D$2-F$2,8)),""))))</f>
        <v>5.8--1034---10034</v>
      </c>
      <c r="K69" s="167">
        <f t="shared" ref="K69:K132" ca="1" si="13">IF(J69="","",IFERROR(LEFT(J69,FIND("--",J69)-1)*10000000,LEFT(SUBSTITUTE(J69,".",","),FIND("--",J69)-1)*10000000)+MID(J69,FIND("--",J69)+2,FIND("---",J69)-FIND("--",J69)-2)*1000+RIGHT(J69,LEN(J69)-FIND("---",J69)-2))</f>
        <v>440481044034</v>
      </c>
    </row>
    <row r="70" spans="1:11" x14ac:dyDescent="0.2">
      <c r="A70" s="125" t="str">
        <f ca="1">IFERROR(A69+MATCH(1,OFFSET(Pharmaceuticals!$BT$1,A69,0,500,1),0),"")</f>
        <v/>
      </c>
      <c r="B70" s="125" t="str">
        <f t="shared" ca="1" si="8"/>
        <v/>
      </c>
      <c r="C70" s="125" t="str">
        <f ca="1">IFERROR(C69+MATCH(1,OFFSET('Health Products &amp; Equipment'!$CC$1,C69,0,500,1),0),"")</f>
        <v/>
      </c>
      <c r="D70" s="125" t="str">
        <f t="shared" ca="1" si="9"/>
        <v/>
      </c>
      <c r="E70" s="125">
        <f ca="1">IFERROR(E69+MATCH(1,OFFSET('Other Pharma &amp; Health Products'!$CC$1,E69,0,500,1),0),"")</f>
        <v>68</v>
      </c>
      <c r="F70" s="125" t="str">
        <f t="shared" ca="1" si="10"/>
        <v>5.8--1068---10068</v>
      </c>
      <c r="G70" s="125" t="str">
        <f ca="1">IFERROR(G69+MATCH(1,OFFSET('PSM Costs'!$CC$1,G69,0,500,1),0),"")</f>
        <v/>
      </c>
      <c r="H70" s="125" t="str">
        <f t="shared" ca="1" si="11"/>
        <v/>
      </c>
      <c r="I70" s="167">
        <f t="shared" ca="1" si="7"/>
        <v>70</v>
      </c>
      <c r="J70" s="5" t="str">
        <f t="shared" ca="1" si="12"/>
        <v>5.8--1035---10035</v>
      </c>
      <c r="K70" s="167">
        <f t="shared" ca="1" si="13"/>
        <v>440481045035</v>
      </c>
    </row>
    <row r="71" spans="1:11" x14ac:dyDescent="0.2">
      <c r="A71" s="125" t="str">
        <f ca="1">IFERROR(A70+MATCH(1,OFFSET(Pharmaceuticals!$BT$1,A70,0,500,1),0),"")</f>
        <v/>
      </c>
      <c r="B71" s="125" t="str">
        <f t="shared" ca="1" si="8"/>
        <v/>
      </c>
      <c r="C71" s="125" t="str">
        <f ca="1">IFERROR(C70+MATCH(1,OFFSET('Health Products &amp; Equipment'!$CC$1,C70,0,500,1),0),"")</f>
        <v/>
      </c>
      <c r="D71" s="125" t="str">
        <f t="shared" ca="1" si="9"/>
        <v/>
      </c>
      <c r="E71" s="125">
        <f ca="1">IFERROR(E70+MATCH(1,OFFSET('Other Pharma &amp; Health Products'!$CC$1,E70,0,500,1),0),"")</f>
        <v>69</v>
      </c>
      <c r="F71" s="125" t="str">
        <f t="shared" ca="1" si="10"/>
        <v>5.8--1069---10069</v>
      </c>
      <c r="G71" s="125" t="str">
        <f ca="1">IFERROR(G70+MATCH(1,OFFSET('PSM Costs'!$CC$1,G70,0,500,1),0),"")</f>
        <v/>
      </c>
      <c r="H71" s="125" t="str">
        <f t="shared" ca="1" si="11"/>
        <v/>
      </c>
      <c r="I71" s="167">
        <f t="shared" ca="1" si="7"/>
        <v>71</v>
      </c>
      <c r="J71" s="5" t="str">
        <f t="shared" ca="1" si="12"/>
        <v>5.8--1036---10036</v>
      </c>
      <c r="K71" s="167">
        <f t="shared" ca="1" si="13"/>
        <v>440481046036</v>
      </c>
    </row>
    <row r="72" spans="1:11" x14ac:dyDescent="0.2">
      <c r="A72" s="125" t="str">
        <f ca="1">IFERROR(A71+MATCH(1,OFFSET(Pharmaceuticals!$BT$1,A71,0,500,1),0),"")</f>
        <v/>
      </c>
      <c r="B72" s="125" t="str">
        <f t="shared" ca="1" si="8"/>
        <v/>
      </c>
      <c r="C72" s="125" t="str">
        <f ca="1">IFERROR(C71+MATCH(1,OFFSET('Health Products &amp; Equipment'!$CC$1,C71,0,500,1),0),"")</f>
        <v/>
      </c>
      <c r="D72" s="125" t="str">
        <f t="shared" ca="1" si="9"/>
        <v/>
      </c>
      <c r="E72" s="125">
        <f ca="1">IFERROR(E71+MATCH(1,OFFSET('Other Pharma &amp; Health Products'!$CC$1,E71,0,500,1),0),"")</f>
        <v>70</v>
      </c>
      <c r="F72" s="125" t="str">
        <f t="shared" ca="1" si="10"/>
        <v>5.8--1070---10070</v>
      </c>
      <c r="G72" s="125" t="str">
        <f ca="1">IFERROR(G71+MATCH(1,OFFSET('PSM Costs'!$CC$1,G71,0,500,1),0),"")</f>
        <v/>
      </c>
      <c r="H72" s="125" t="str">
        <f t="shared" ca="1" si="11"/>
        <v/>
      </c>
      <c r="I72" s="167">
        <f t="shared" ca="1" si="7"/>
        <v>72</v>
      </c>
      <c r="J72" s="5" t="str">
        <f t="shared" ca="1" si="12"/>
        <v>5.8--1037---10037</v>
      </c>
      <c r="K72" s="167">
        <f t="shared" ca="1" si="13"/>
        <v>440481047037</v>
      </c>
    </row>
    <row r="73" spans="1:11" x14ac:dyDescent="0.2">
      <c r="A73" s="125" t="str">
        <f ca="1">IFERROR(A72+MATCH(1,OFFSET(Pharmaceuticals!$BT$1,A72,0,500,1),0),"")</f>
        <v/>
      </c>
      <c r="B73" s="125" t="str">
        <f t="shared" ca="1" si="8"/>
        <v/>
      </c>
      <c r="C73" s="125" t="str">
        <f ca="1">IFERROR(C72+MATCH(1,OFFSET('Health Products &amp; Equipment'!$CC$1,C72,0,500,1),0),"")</f>
        <v/>
      </c>
      <c r="D73" s="125" t="str">
        <f t="shared" ca="1" si="9"/>
        <v/>
      </c>
      <c r="E73" s="125">
        <f ca="1">IFERROR(E72+MATCH(1,OFFSET('Other Pharma &amp; Health Products'!$CC$1,E72,0,500,1),0),"")</f>
        <v>71</v>
      </c>
      <c r="F73" s="125" t="str">
        <f t="shared" ca="1" si="10"/>
        <v>5.8--1071---10071</v>
      </c>
      <c r="G73" s="125" t="str">
        <f ca="1">IFERROR(G72+MATCH(1,OFFSET('PSM Costs'!$CC$1,G72,0,500,1),0),"")</f>
        <v/>
      </c>
      <c r="H73" s="125" t="str">
        <f t="shared" ca="1" si="11"/>
        <v/>
      </c>
      <c r="I73" s="167">
        <f t="shared" ca="1" si="7"/>
        <v>73</v>
      </c>
      <c r="J73" s="5" t="str">
        <f t="shared" ca="1" si="12"/>
        <v>5.8--1038---10038</v>
      </c>
      <c r="K73" s="167">
        <f t="shared" ca="1" si="13"/>
        <v>440481048038</v>
      </c>
    </row>
    <row r="74" spans="1:11" x14ac:dyDescent="0.2">
      <c r="A74" s="125" t="str">
        <f ca="1">IFERROR(A73+MATCH(1,OFFSET(Pharmaceuticals!$BT$1,A73,0,500,1),0),"")</f>
        <v/>
      </c>
      <c r="B74" s="125" t="str">
        <f t="shared" ca="1" si="8"/>
        <v/>
      </c>
      <c r="C74" s="125" t="str">
        <f ca="1">IFERROR(C73+MATCH(1,OFFSET('Health Products &amp; Equipment'!$CC$1,C73,0,500,1),0),"")</f>
        <v/>
      </c>
      <c r="D74" s="125" t="str">
        <f t="shared" ca="1" si="9"/>
        <v/>
      </c>
      <c r="E74" s="125">
        <f ca="1">IFERROR(E73+MATCH(1,OFFSET('Other Pharma &amp; Health Products'!$CC$1,E73,0,500,1),0),"")</f>
        <v>72</v>
      </c>
      <c r="F74" s="125" t="str">
        <f t="shared" ca="1" si="10"/>
        <v>5.8--1072---10072</v>
      </c>
      <c r="G74" s="125" t="str">
        <f ca="1">IFERROR(G73+MATCH(1,OFFSET('PSM Costs'!$CC$1,G73,0,500,1),0),"")</f>
        <v/>
      </c>
      <c r="H74" s="125" t="str">
        <f t="shared" ca="1" si="11"/>
        <v/>
      </c>
      <c r="I74" s="167">
        <f t="shared" ca="1" si="7"/>
        <v>74</v>
      </c>
      <c r="J74" s="5" t="str">
        <f t="shared" ca="1" si="12"/>
        <v>5.8--1039---10039</v>
      </c>
      <c r="K74" s="167">
        <f t="shared" ca="1" si="13"/>
        <v>440481049039</v>
      </c>
    </row>
    <row r="75" spans="1:11" x14ac:dyDescent="0.2">
      <c r="A75" s="125" t="str">
        <f ca="1">IFERROR(A74+MATCH(1,OFFSET(Pharmaceuticals!$BT$1,A74,0,500,1),0),"")</f>
        <v/>
      </c>
      <c r="B75" s="125" t="str">
        <f t="shared" ca="1" si="8"/>
        <v/>
      </c>
      <c r="C75" s="125" t="str">
        <f ca="1">IFERROR(C74+MATCH(1,OFFSET('Health Products &amp; Equipment'!$CC$1,C74,0,500,1),0),"")</f>
        <v/>
      </c>
      <c r="D75" s="125" t="str">
        <f t="shared" ca="1" si="9"/>
        <v/>
      </c>
      <c r="E75" s="125">
        <f ca="1">IFERROR(E74+MATCH(1,OFFSET('Other Pharma &amp; Health Products'!$CC$1,E74,0,500,1),0),"")</f>
        <v>73</v>
      </c>
      <c r="F75" s="125" t="str">
        <f t="shared" ca="1" si="10"/>
        <v>5.8--1073---10073</v>
      </c>
      <c r="G75" s="125" t="str">
        <f ca="1">IFERROR(G74+MATCH(1,OFFSET('PSM Costs'!$CC$1,G74,0,500,1),0),"")</f>
        <v/>
      </c>
      <c r="H75" s="125" t="str">
        <f t="shared" ca="1" si="11"/>
        <v/>
      </c>
      <c r="I75" s="167">
        <f t="shared" ca="1" si="7"/>
        <v>75</v>
      </c>
      <c r="J75" s="5" t="str">
        <f t="shared" ca="1" si="12"/>
        <v>5.8--1040---10040</v>
      </c>
      <c r="K75" s="167">
        <f t="shared" ca="1" si="13"/>
        <v>440481050040</v>
      </c>
    </row>
    <row r="76" spans="1:11" x14ac:dyDescent="0.2">
      <c r="A76" s="125" t="str">
        <f ca="1">IFERROR(A75+MATCH(1,OFFSET(Pharmaceuticals!$BT$1,A75,0,500,1),0),"")</f>
        <v/>
      </c>
      <c r="B76" s="125" t="str">
        <f t="shared" ca="1" si="8"/>
        <v/>
      </c>
      <c r="C76" s="125" t="str">
        <f ca="1">IFERROR(C75+MATCH(1,OFFSET('Health Products &amp; Equipment'!$CC$1,C75,0,500,1),0),"")</f>
        <v/>
      </c>
      <c r="D76" s="125" t="str">
        <f t="shared" ca="1" si="9"/>
        <v/>
      </c>
      <c r="E76" s="125">
        <f ca="1">IFERROR(E75+MATCH(1,OFFSET('Other Pharma &amp; Health Products'!$CC$1,E75,0,500,1),0),"")</f>
        <v>74</v>
      </c>
      <c r="F76" s="125" t="str">
        <f t="shared" ca="1" si="10"/>
        <v>5.8--1074---10074</v>
      </c>
      <c r="G76" s="125" t="str">
        <f ca="1">IFERROR(G75+MATCH(1,OFFSET('PSM Costs'!$CC$1,G75,0,500,1),0),"")</f>
        <v/>
      </c>
      <c r="H76" s="125" t="str">
        <f t="shared" ca="1" si="11"/>
        <v/>
      </c>
      <c r="I76" s="167">
        <f t="shared" ca="1" si="7"/>
        <v>76</v>
      </c>
      <c r="J76" s="5" t="str">
        <f t="shared" ca="1" si="12"/>
        <v>5.8--1041---10041</v>
      </c>
      <c r="K76" s="167">
        <f t="shared" ca="1" si="13"/>
        <v>440481051041</v>
      </c>
    </row>
    <row r="77" spans="1:11" x14ac:dyDescent="0.2">
      <c r="A77" s="125" t="str">
        <f ca="1">IFERROR(A76+MATCH(1,OFFSET(Pharmaceuticals!$BT$1,A76,0,500,1),0),"")</f>
        <v/>
      </c>
      <c r="B77" s="125" t="str">
        <f t="shared" ca="1" si="8"/>
        <v/>
      </c>
      <c r="C77" s="125" t="str">
        <f ca="1">IFERROR(C76+MATCH(1,OFFSET('Health Products &amp; Equipment'!$CC$1,C76,0,500,1),0),"")</f>
        <v/>
      </c>
      <c r="D77" s="125" t="str">
        <f t="shared" ca="1" si="9"/>
        <v/>
      </c>
      <c r="E77" s="125">
        <f ca="1">IFERROR(E76+MATCH(1,OFFSET('Other Pharma &amp; Health Products'!$CC$1,E76,0,500,1),0),"")</f>
        <v>75</v>
      </c>
      <c r="F77" s="125" t="str">
        <f t="shared" ca="1" si="10"/>
        <v>5.8--1075---10075</v>
      </c>
      <c r="G77" s="125" t="str">
        <f ca="1">IFERROR(G76+MATCH(1,OFFSET('PSM Costs'!$CC$1,G76,0,500,1),0),"")</f>
        <v/>
      </c>
      <c r="H77" s="125" t="str">
        <f t="shared" ca="1" si="11"/>
        <v/>
      </c>
      <c r="I77" s="167">
        <f t="shared" ca="1" si="7"/>
        <v>77</v>
      </c>
      <c r="J77" s="5" t="str">
        <f t="shared" ca="1" si="12"/>
        <v>5.8--1042---10042</v>
      </c>
      <c r="K77" s="167">
        <f t="shared" ca="1" si="13"/>
        <v>440481052042</v>
      </c>
    </row>
    <row r="78" spans="1:11" x14ac:dyDescent="0.2">
      <c r="A78" s="125" t="str">
        <f ca="1">IFERROR(A77+MATCH(1,OFFSET(Pharmaceuticals!$BT$1,A77,0,500,1),0),"")</f>
        <v/>
      </c>
      <c r="B78" s="125" t="str">
        <f t="shared" ca="1" si="8"/>
        <v/>
      </c>
      <c r="C78" s="125" t="str">
        <f ca="1">IFERROR(C77+MATCH(1,OFFSET('Health Products &amp; Equipment'!$CC$1,C77,0,500,1),0),"")</f>
        <v/>
      </c>
      <c r="D78" s="125" t="str">
        <f t="shared" ca="1" si="9"/>
        <v/>
      </c>
      <c r="E78" s="125">
        <f ca="1">IFERROR(E77+MATCH(1,OFFSET('Other Pharma &amp; Health Products'!$CC$1,E77,0,500,1),0),"")</f>
        <v>76</v>
      </c>
      <c r="F78" s="125" t="str">
        <f t="shared" ca="1" si="10"/>
        <v>5.7--1076---10076</v>
      </c>
      <c r="G78" s="125" t="str">
        <f ca="1">IFERROR(G77+MATCH(1,OFFSET('PSM Costs'!$CC$1,G77,0,500,1),0),"")</f>
        <v/>
      </c>
      <c r="H78" s="125" t="str">
        <f t="shared" ca="1" si="11"/>
        <v/>
      </c>
      <c r="I78" s="167">
        <f t="shared" ca="1" si="7"/>
        <v>78</v>
      </c>
      <c r="J78" s="5" t="str">
        <f t="shared" ca="1" si="12"/>
        <v>5.8--1043---10043</v>
      </c>
      <c r="K78" s="167">
        <f t="shared" ca="1" si="13"/>
        <v>440481053043</v>
      </c>
    </row>
    <row r="79" spans="1:11" x14ac:dyDescent="0.2">
      <c r="A79" s="125" t="str">
        <f ca="1">IFERROR(A78+MATCH(1,OFFSET(Pharmaceuticals!$BT$1,A78,0,500,1),0),"")</f>
        <v/>
      </c>
      <c r="B79" s="125" t="str">
        <f t="shared" ca="1" si="8"/>
        <v/>
      </c>
      <c r="C79" s="125" t="str">
        <f ca="1">IFERROR(C78+MATCH(1,OFFSET('Health Products &amp; Equipment'!$CC$1,C78,0,500,1),0),"")</f>
        <v/>
      </c>
      <c r="D79" s="125" t="str">
        <f t="shared" ca="1" si="9"/>
        <v/>
      </c>
      <c r="E79" s="125">
        <f ca="1">IFERROR(E78+MATCH(1,OFFSET('Other Pharma &amp; Health Products'!$CC$1,E78,0,500,1),0),"")</f>
        <v>77</v>
      </c>
      <c r="F79" s="125" t="str">
        <f t="shared" ca="1" si="10"/>
        <v>5.8--1077---10077</v>
      </c>
      <c r="G79" s="125" t="str">
        <f ca="1">IFERROR(G78+MATCH(1,OFFSET('PSM Costs'!$CC$1,G78,0,500,1),0),"")</f>
        <v/>
      </c>
      <c r="H79" s="125" t="str">
        <f t="shared" ca="1" si="11"/>
        <v/>
      </c>
      <c r="I79" s="167">
        <f t="shared" ca="1" si="7"/>
        <v>79</v>
      </c>
      <c r="J79" s="5" t="str">
        <f t="shared" ca="1" si="12"/>
        <v>5.8--1044---10044</v>
      </c>
      <c r="K79" s="167">
        <f t="shared" ca="1" si="13"/>
        <v>440481054044</v>
      </c>
    </row>
    <row r="80" spans="1:11" x14ac:dyDescent="0.2">
      <c r="A80" s="125" t="str">
        <f ca="1">IFERROR(A79+MATCH(1,OFFSET(Pharmaceuticals!$BT$1,A79,0,500,1),0),"")</f>
        <v/>
      </c>
      <c r="B80" s="125" t="str">
        <f t="shared" ca="1" si="8"/>
        <v/>
      </c>
      <c r="C80" s="125" t="str">
        <f ca="1">IFERROR(C79+MATCH(1,OFFSET('Health Products &amp; Equipment'!$CC$1,C79,0,500,1),0),"")</f>
        <v/>
      </c>
      <c r="D80" s="125" t="str">
        <f t="shared" ca="1" si="9"/>
        <v/>
      </c>
      <c r="E80" s="125">
        <f ca="1">IFERROR(E79+MATCH(1,OFFSET('Other Pharma &amp; Health Products'!$CC$1,E79,0,500,1),0),"")</f>
        <v>78</v>
      </c>
      <c r="F80" s="125" t="str">
        <f t="shared" ca="1" si="10"/>
        <v>5.8--1078---10078</v>
      </c>
      <c r="G80" s="125" t="str">
        <f ca="1">IFERROR(G79+MATCH(1,OFFSET('PSM Costs'!$CC$1,G79,0,500,1),0),"")</f>
        <v/>
      </c>
      <c r="H80" s="125" t="str">
        <f t="shared" ca="1" si="11"/>
        <v/>
      </c>
      <c r="I80" s="167">
        <f t="shared" ca="1" si="7"/>
        <v>80</v>
      </c>
      <c r="J80" s="5" t="str">
        <f t="shared" ca="1" si="12"/>
        <v>5.8--1045---10045</v>
      </c>
      <c r="K80" s="167">
        <f t="shared" ca="1" si="13"/>
        <v>440481055045</v>
      </c>
    </row>
    <row r="81" spans="1:11" x14ac:dyDescent="0.2">
      <c r="A81" s="125" t="str">
        <f ca="1">IFERROR(A80+MATCH(1,OFFSET(Pharmaceuticals!$BT$1,A80,0,500,1),0),"")</f>
        <v/>
      </c>
      <c r="B81" s="125" t="str">
        <f t="shared" ca="1" si="8"/>
        <v/>
      </c>
      <c r="C81" s="125" t="str">
        <f ca="1">IFERROR(C80+MATCH(1,OFFSET('Health Products &amp; Equipment'!$CC$1,C80,0,500,1),0),"")</f>
        <v/>
      </c>
      <c r="D81" s="125" t="str">
        <f t="shared" ca="1" si="9"/>
        <v/>
      </c>
      <c r="E81" s="125">
        <f ca="1">IFERROR(E80+MATCH(1,OFFSET('Other Pharma &amp; Health Products'!$CC$1,E80,0,500,1),0),"")</f>
        <v>79</v>
      </c>
      <c r="F81" s="125" t="str">
        <f t="shared" ca="1" si="10"/>
        <v>5.8--1079---10079</v>
      </c>
      <c r="G81" s="125" t="str">
        <f ca="1">IFERROR(G80+MATCH(1,OFFSET('PSM Costs'!$CC$1,G80,0,500,1),0),"")</f>
        <v/>
      </c>
      <c r="H81" s="125" t="str">
        <f t="shared" ca="1" si="11"/>
        <v/>
      </c>
      <c r="I81" s="167">
        <f t="shared" ca="1" si="7"/>
        <v>81</v>
      </c>
      <c r="J81" s="5" t="str">
        <f t="shared" ca="1" si="12"/>
        <v>5.8--1046---10046</v>
      </c>
      <c r="K81" s="167">
        <f t="shared" ca="1" si="13"/>
        <v>440481056046</v>
      </c>
    </row>
    <row r="82" spans="1:11" x14ac:dyDescent="0.2">
      <c r="A82" s="125" t="str">
        <f ca="1">IFERROR(A81+MATCH(1,OFFSET(Pharmaceuticals!$BT$1,A81,0,500,1),0),"")</f>
        <v/>
      </c>
      <c r="B82" s="125" t="str">
        <f t="shared" ca="1" si="8"/>
        <v/>
      </c>
      <c r="C82" s="125" t="str">
        <f ca="1">IFERROR(C81+MATCH(1,OFFSET('Health Products &amp; Equipment'!$CC$1,C81,0,500,1),0),"")</f>
        <v/>
      </c>
      <c r="D82" s="125" t="str">
        <f t="shared" ca="1" si="9"/>
        <v/>
      </c>
      <c r="E82" s="125">
        <f ca="1">IFERROR(E81+MATCH(1,OFFSET('Other Pharma &amp; Health Products'!$CC$1,E81,0,500,1),0),"")</f>
        <v>80</v>
      </c>
      <c r="F82" s="125" t="str">
        <f t="shared" ca="1" si="10"/>
        <v>5.8--1080---10080</v>
      </c>
      <c r="G82" s="125" t="str">
        <f ca="1">IFERROR(G81+MATCH(1,OFFSET('PSM Costs'!$CC$1,G81,0,500,1),0),"")</f>
        <v/>
      </c>
      <c r="H82" s="125" t="str">
        <f t="shared" ca="1" si="11"/>
        <v/>
      </c>
      <c r="I82" s="167">
        <f t="shared" ca="1" si="7"/>
        <v>82</v>
      </c>
      <c r="J82" s="5" t="str">
        <f t="shared" ca="1" si="12"/>
        <v>5.8--1047---10047</v>
      </c>
      <c r="K82" s="167">
        <f t="shared" ca="1" si="13"/>
        <v>440481057047</v>
      </c>
    </row>
    <row r="83" spans="1:11" x14ac:dyDescent="0.2">
      <c r="A83" s="125" t="str">
        <f ca="1">IFERROR(A82+MATCH(1,OFFSET(Pharmaceuticals!$BT$1,A82,0,500,1),0),"")</f>
        <v/>
      </c>
      <c r="B83" s="125" t="str">
        <f t="shared" ca="1" si="8"/>
        <v/>
      </c>
      <c r="C83" s="125" t="str">
        <f ca="1">IFERROR(C82+MATCH(1,OFFSET('Health Products &amp; Equipment'!$CC$1,C82,0,500,1),0),"")</f>
        <v/>
      </c>
      <c r="D83" s="125" t="str">
        <f t="shared" ca="1" si="9"/>
        <v/>
      </c>
      <c r="E83" s="125">
        <f ca="1">IFERROR(E82+MATCH(1,OFFSET('Other Pharma &amp; Health Products'!$CC$1,E82,0,500,1),0),"")</f>
        <v>81</v>
      </c>
      <c r="F83" s="125" t="str">
        <f t="shared" ca="1" si="10"/>
        <v>5.8--1081---10081</v>
      </c>
      <c r="G83" s="125" t="str">
        <f ca="1">IFERROR(G82+MATCH(1,OFFSET('PSM Costs'!$CC$1,G82,0,500,1),0),"")</f>
        <v/>
      </c>
      <c r="H83" s="125" t="str">
        <f t="shared" ca="1" si="11"/>
        <v/>
      </c>
      <c r="I83" s="167">
        <f t="shared" ca="1" si="7"/>
        <v>83</v>
      </c>
      <c r="J83" s="5" t="str">
        <f t="shared" ca="1" si="12"/>
        <v>5.8--1048---10048</v>
      </c>
      <c r="K83" s="167">
        <f t="shared" ca="1" si="13"/>
        <v>440481058048</v>
      </c>
    </row>
    <row r="84" spans="1:11" x14ac:dyDescent="0.2">
      <c r="A84" s="125" t="str">
        <f ca="1">IFERROR(A83+MATCH(1,OFFSET(Pharmaceuticals!$BT$1,A83,0,500,1),0),"")</f>
        <v/>
      </c>
      <c r="B84" s="125" t="str">
        <f t="shared" ca="1" si="8"/>
        <v/>
      </c>
      <c r="C84" s="125" t="str">
        <f ca="1">IFERROR(C83+MATCH(1,OFFSET('Health Products &amp; Equipment'!$CC$1,C83,0,500,1),0),"")</f>
        <v/>
      </c>
      <c r="D84" s="125" t="str">
        <f t="shared" ca="1" si="9"/>
        <v/>
      </c>
      <c r="E84" s="125">
        <f ca="1">IFERROR(E83+MATCH(1,OFFSET('Other Pharma &amp; Health Products'!$CC$1,E83,0,500,1),0),"")</f>
        <v>82</v>
      </c>
      <c r="F84" s="125" t="str">
        <f t="shared" ca="1" si="10"/>
        <v>5.8--1082---10082</v>
      </c>
      <c r="G84" s="125" t="str">
        <f ca="1">IFERROR(G83+MATCH(1,OFFSET('PSM Costs'!$CC$1,G83,0,500,1),0),"")</f>
        <v/>
      </c>
      <c r="H84" s="125" t="str">
        <f t="shared" ca="1" si="11"/>
        <v/>
      </c>
      <c r="I84" s="167">
        <f t="shared" ca="1" si="7"/>
        <v>84</v>
      </c>
      <c r="J84" s="5" t="str">
        <f t="shared" ca="1" si="12"/>
        <v>5.8--1049---10049</v>
      </c>
      <c r="K84" s="167">
        <f t="shared" ca="1" si="13"/>
        <v>440481059049</v>
      </c>
    </row>
    <row r="85" spans="1:11" x14ac:dyDescent="0.2">
      <c r="A85" s="125" t="str">
        <f ca="1">IFERROR(A84+MATCH(1,OFFSET(Pharmaceuticals!$BT$1,A84,0,500,1),0),"")</f>
        <v/>
      </c>
      <c r="B85" s="125" t="str">
        <f t="shared" ca="1" si="8"/>
        <v/>
      </c>
      <c r="C85" s="125" t="str">
        <f ca="1">IFERROR(C84+MATCH(1,OFFSET('Health Products &amp; Equipment'!$CC$1,C84,0,500,1),0),"")</f>
        <v/>
      </c>
      <c r="D85" s="125" t="str">
        <f t="shared" ca="1" si="9"/>
        <v/>
      </c>
      <c r="E85" s="125" t="str">
        <f ca="1">IFERROR(E84+MATCH(1,OFFSET('Other Pharma &amp; Health Products'!$CC$1,E84,0,500,1),0),"")</f>
        <v/>
      </c>
      <c r="F85" s="125" t="str">
        <f t="shared" ca="1" si="10"/>
        <v/>
      </c>
      <c r="G85" s="125" t="str">
        <f ca="1">IFERROR(G84+MATCH(1,OFFSET('PSM Costs'!$CC$1,G84,0,500,1),0),"")</f>
        <v/>
      </c>
      <c r="H85" s="125" t="str">
        <f t="shared" ca="1" si="11"/>
        <v/>
      </c>
      <c r="I85" s="167">
        <f t="shared" ca="1" si="7"/>
        <v>85</v>
      </c>
      <c r="J85" s="5" t="str">
        <f t="shared" ca="1" si="12"/>
        <v>5.8--1050---10050</v>
      </c>
      <c r="K85" s="167">
        <f t="shared" ca="1" si="13"/>
        <v>440481060050</v>
      </c>
    </row>
    <row r="86" spans="1:11" x14ac:dyDescent="0.2">
      <c r="A86" s="125" t="str">
        <f ca="1">IFERROR(A85+MATCH(1,OFFSET(Pharmaceuticals!$BT$1,A85,0,500,1),0),"")</f>
        <v/>
      </c>
      <c r="B86" s="125" t="str">
        <f t="shared" ca="1" si="8"/>
        <v/>
      </c>
      <c r="C86" s="125" t="str">
        <f ca="1">IFERROR(C85+MATCH(1,OFFSET('Health Products &amp; Equipment'!$CC$1,C85,0,500,1),0),"")</f>
        <v/>
      </c>
      <c r="D86" s="125" t="str">
        <f t="shared" ca="1" si="9"/>
        <v/>
      </c>
      <c r="E86" s="125" t="str">
        <f ca="1">IFERROR(E85+MATCH(1,OFFSET('Other Pharma &amp; Health Products'!$CC$1,E85,0,500,1),0),"")</f>
        <v/>
      </c>
      <c r="F86" s="125" t="str">
        <f t="shared" ca="1" si="10"/>
        <v/>
      </c>
      <c r="G86" s="125" t="str">
        <f ca="1">IFERROR(G85+MATCH(1,OFFSET('PSM Costs'!$CC$1,G85,0,500,1),0),"")</f>
        <v/>
      </c>
      <c r="H86" s="125" t="str">
        <f t="shared" ca="1" si="11"/>
        <v/>
      </c>
      <c r="I86" s="167">
        <f t="shared" ca="1" si="7"/>
        <v>86</v>
      </c>
      <c r="J86" s="5" t="str">
        <f t="shared" ca="1" si="12"/>
        <v>5.8--1051---10051</v>
      </c>
      <c r="K86" s="167">
        <f t="shared" ca="1" si="13"/>
        <v>440481061051</v>
      </c>
    </row>
    <row r="87" spans="1:11" x14ac:dyDescent="0.2">
      <c r="A87" s="125" t="str">
        <f ca="1">IFERROR(A86+MATCH(1,OFFSET(Pharmaceuticals!$BT$1,A86,0,500,1),0),"")</f>
        <v/>
      </c>
      <c r="B87" s="125" t="str">
        <f t="shared" ca="1" si="8"/>
        <v/>
      </c>
      <c r="C87" s="125" t="str">
        <f ca="1">IFERROR(C86+MATCH(1,OFFSET('Health Products &amp; Equipment'!$CC$1,C86,0,500,1),0),"")</f>
        <v/>
      </c>
      <c r="D87" s="125" t="str">
        <f t="shared" ca="1" si="9"/>
        <v/>
      </c>
      <c r="E87" s="125" t="str">
        <f ca="1">IFERROR(E86+MATCH(1,OFFSET('Other Pharma &amp; Health Products'!$CC$1,E86,0,500,1),0),"")</f>
        <v/>
      </c>
      <c r="F87" s="125" t="str">
        <f t="shared" ca="1" si="10"/>
        <v/>
      </c>
      <c r="G87" s="125" t="str">
        <f ca="1">IFERROR(G86+MATCH(1,OFFSET('PSM Costs'!$CC$1,G86,0,500,1),0),"")</f>
        <v/>
      </c>
      <c r="H87" s="125" t="str">
        <f t="shared" ca="1" si="11"/>
        <v/>
      </c>
      <c r="I87" s="167">
        <f t="shared" ca="1" si="7"/>
        <v>87</v>
      </c>
      <c r="J87" s="5" t="str">
        <f t="shared" ca="1" si="12"/>
        <v>5.8--1052---10052</v>
      </c>
      <c r="K87" s="167">
        <f t="shared" ca="1" si="13"/>
        <v>440481062052</v>
      </c>
    </row>
    <row r="88" spans="1:11" x14ac:dyDescent="0.2">
      <c r="A88" s="125" t="str">
        <f ca="1">IFERROR(A87+MATCH(1,OFFSET(Pharmaceuticals!$BT$1,A87,0,500,1),0),"")</f>
        <v/>
      </c>
      <c r="B88" s="125" t="str">
        <f t="shared" ca="1" si="8"/>
        <v/>
      </c>
      <c r="C88" s="125" t="str">
        <f ca="1">IFERROR(C87+MATCH(1,OFFSET('Health Products &amp; Equipment'!$CC$1,C87,0,500,1),0),"")</f>
        <v/>
      </c>
      <c r="D88" s="125" t="str">
        <f t="shared" ca="1" si="9"/>
        <v/>
      </c>
      <c r="E88" s="125" t="str">
        <f ca="1">IFERROR(E87+MATCH(1,OFFSET('Other Pharma &amp; Health Products'!$CC$1,E87,0,500,1),0),"")</f>
        <v/>
      </c>
      <c r="F88" s="125" t="str">
        <f t="shared" ca="1" si="10"/>
        <v/>
      </c>
      <c r="G88" s="125" t="str">
        <f ca="1">IFERROR(G87+MATCH(1,OFFSET('PSM Costs'!$CC$1,G87,0,500,1),0),"")</f>
        <v/>
      </c>
      <c r="H88" s="125" t="str">
        <f t="shared" ca="1" si="11"/>
        <v/>
      </c>
      <c r="I88" s="167">
        <f t="shared" ca="1" si="7"/>
        <v>88</v>
      </c>
      <c r="J88" s="5" t="str">
        <f t="shared" ca="1" si="12"/>
        <v>5.8--1053---10053</v>
      </c>
      <c r="K88" s="167">
        <f t="shared" ca="1" si="13"/>
        <v>440481063053</v>
      </c>
    </row>
    <row r="89" spans="1:11" x14ac:dyDescent="0.2">
      <c r="A89" s="125" t="str">
        <f ca="1">IFERROR(A88+MATCH(1,OFFSET(Pharmaceuticals!$BT$1,A88,0,500,1),0),"")</f>
        <v/>
      </c>
      <c r="B89" s="125" t="str">
        <f t="shared" ca="1" si="8"/>
        <v/>
      </c>
      <c r="C89" s="125" t="str">
        <f ca="1">IFERROR(C88+MATCH(1,OFFSET('Health Products &amp; Equipment'!$CC$1,C88,0,500,1),0),"")</f>
        <v/>
      </c>
      <c r="D89" s="125" t="str">
        <f t="shared" ca="1" si="9"/>
        <v/>
      </c>
      <c r="E89" s="125" t="str">
        <f ca="1">IFERROR(E88+MATCH(1,OFFSET('Other Pharma &amp; Health Products'!$CC$1,E88,0,500,1),0),"")</f>
        <v/>
      </c>
      <c r="F89" s="125" t="str">
        <f t="shared" ca="1" si="10"/>
        <v/>
      </c>
      <c r="G89" s="125" t="str">
        <f ca="1">IFERROR(G88+MATCH(1,OFFSET('PSM Costs'!$CC$1,G88,0,500,1),0),"")</f>
        <v/>
      </c>
      <c r="H89" s="125" t="str">
        <f t="shared" ca="1" si="11"/>
        <v/>
      </c>
      <c r="I89" s="167">
        <f t="shared" ca="1" si="7"/>
        <v>89</v>
      </c>
      <c r="J89" s="5" t="str">
        <f t="shared" ca="1" si="12"/>
        <v>5.8--1054---10054</v>
      </c>
      <c r="K89" s="167">
        <f t="shared" ca="1" si="13"/>
        <v>440481064054</v>
      </c>
    </row>
    <row r="90" spans="1:11" x14ac:dyDescent="0.2">
      <c r="A90" s="125" t="str">
        <f ca="1">IFERROR(A89+MATCH(1,OFFSET(Pharmaceuticals!$BT$1,A89,0,500,1),0),"")</f>
        <v/>
      </c>
      <c r="B90" s="125" t="str">
        <f t="shared" ca="1" si="8"/>
        <v/>
      </c>
      <c r="C90" s="125" t="str">
        <f ca="1">IFERROR(C89+MATCH(1,OFFSET('Health Products &amp; Equipment'!$CC$1,C89,0,500,1),0),"")</f>
        <v/>
      </c>
      <c r="D90" s="125" t="str">
        <f t="shared" ca="1" si="9"/>
        <v/>
      </c>
      <c r="E90" s="125" t="str">
        <f ca="1">IFERROR(E89+MATCH(1,OFFSET('Other Pharma &amp; Health Products'!$CC$1,E89,0,500,1),0),"")</f>
        <v/>
      </c>
      <c r="F90" s="125" t="str">
        <f t="shared" ca="1" si="10"/>
        <v/>
      </c>
      <c r="G90" s="125" t="str">
        <f ca="1">IFERROR(G89+MATCH(1,OFFSET('PSM Costs'!$CC$1,G89,0,500,1),0),"")</f>
        <v/>
      </c>
      <c r="H90" s="125" t="str">
        <f t="shared" ca="1" si="11"/>
        <v/>
      </c>
      <c r="I90" s="167">
        <f t="shared" ca="1" si="7"/>
        <v>90</v>
      </c>
      <c r="J90" s="5" t="str">
        <f t="shared" ca="1" si="12"/>
        <v>5.8--1055---10055</v>
      </c>
      <c r="K90" s="167">
        <f t="shared" ca="1" si="13"/>
        <v>440481065055</v>
      </c>
    </row>
    <row r="91" spans="1:11" x14ac:dyDescent="0.2">
      <c r="A91" s="125" t="str">
        <f ca="1">IFERROR(A90+MATCH(1,OFFSET(Pharmaceuticals!$BT$1,A90,0,500,1),0),"")</f>
        <v/>
      </c>
      <c r="B91" s="125" t="str">
        <f t="shared" ca="1" si="8"/>
        <v/>
      </c>
      <c r="C91" s="125" t="str">
        <f ca="1">IFERROR(C90+MATCH(1,OFFSET('Health Products &amp; Equipment'!$CC$1,C90,0,500,1),0),"")</f>
        <v/>
      </c>
      <c r="D91" s="125" t="str">
        <f t="shared" ca="1" si="9"/>
        <v/>
      </c>
      <c r="E91" s="125" t="str">
        <f ca="1">IFERROR(E90+MATCH(1,OFFSET('Other Pharma &amp; Health Products'!$CC$1,E90,0,500,1),0),"")</f>
        <v/>
      </c>
      <c r="F91" s="125" t="str">
        <f t="shared" ca="1" si="10"/>
        <v/>
      </c>
      <c r="G91" s="125" t="str">
        <f ca="1">IFERROR(G90+MATCH(1,OFFSET('PSM Costs'!$CC$1,G90,0,500,1),0),"")</f>
        <v/>
      </c>
      <c r="H91" s="125" t="str">
        <f t="shared" ca="1" si="11"/>
        <v/>
      </c>
      <c r="I91" s="167">
        <f t="shared" ca="1" si="7"/>
        <v>26</v>
      </c>
      <c r="J91" s="5" t="str">
        <f t="shared" ca="1" si="12"/>
        <v>6.3--1056---10056</v>
      </c>
      <c r="K91" s="167">
        <f t="shared" ca="1" si="13"/>
        <v>438961066056</v>
      </c>
    </row>
    <row r="92" spans="1:11" x14ac:dyDescent="0.2">
      <c r="A92" s="125" t="str">
        <f ca="1">IFERROR(A91+MATCH(1,OFFSET(Pharmaceuticals!$BT$1,A91,0,500,1),0),"")</f>
        <v/>
      </c>
      <c r="B92" s="125" t="str">
        <f t="shared" ca="1" si="8"/>
        <v/>
      </c>
      <c r="C92" s="125" t="str">
        <f ca="1">IFERROR(C91+MATCH(1,OFFSET('Health Products &amp; Equipment'!$CC$1,C91,0,500,1),0),"")</f>
        <v/>
      </c>
      <c r="D92" s="125" t="str">
        <f t="shared" ca="1" si="9"/>
        <v/>
      </c>
      <c r="E92" s="125" t="str">
        <f ca="1">IFERROR(E91+MATCH(1,OFFSET('Other Pharma &amp; Health Products'!$CC$1,E91,0,500,1),0),"")</f>
        <v/>
      </c>
      <c r="F92" s="125" t="str">
        <f t="shared" ca="1" si="10"/>
        <v/>
      </c>
      <c r="G92" s="125" t="str">
        <f ca="1">IFERROR(G91+MATCH(1,OFFSET('PSM Costs'!$CC$1,G91,0,500,1),0),"")</f>
        <v/>
      </c>
      <c r="H92" s="125" t="str">
        <f t="shared" ca="1" si="11"/>
        <v/>
      </c>
      <c r="I92" s="167">
        <f t="shared" ca="1" si="7"/>
        <v>91</v>
      </c>
      <c r="J92" s="5" t="str">
        <f t="shared" ca="1" si="12"/>
        <v>5.8--1057---10057</v>
      </c>
      <c r="K92" s="167">
        <f t="shared" ca="1" si="13"/>
        <v>440481067057</v>
      </c>
    </row>
    <row r="93" spans="1:11" x14ac:dyDescent="0.2">
      <c r="A93" s="125" t="str">
        <f ca="1">IFERROR(A92+MATCH(1,OFFSET(Pharmaceuticals!$BT$1,A92,0,500,1),0),"")</f>
        <v/>
      </c>
      <c r="B93" s="125" t="str">
        <f t="shared" ca="1" si="8"/>
        <v/>
      </c>
      <c r="C93" s="125" t="str">
        <f ca="1">IFERROR(C92+MATCH(1,OFFSET('Health Products &amp; Equipment'!$CC$1,C92,0,500,1),0),"")</f>
        <v/>
      </c>
      <c r="D93" s="125" t="str">
        <f t="shared" ca="1" si="9"/>
        <v/>
      </c>
      <c r="E93" s="125" t="str">
        <f ca="1">IFERROR(E92+MATCH(1,OFFSET('Other Pharma &amp; Health Products'!$CC$1,E92,0,500,1),0),"")</f>
        <v/>
      </c>
      <c r="F93" s="125" t="str">
        <f t="shared" ca="1" si="10"/>
        <v/>
      </c>
      <c r="G93" s="125" t="str">
        <f ca="1">IFERROR(G92+MATCH(1,OFFSET('PSM Costs'!$CC$1,G92,0,500,1),0),"")</f>
        <v/>
      </c>
      <c r="H93" s="125" t="str">
        <f t="shared" ca="1" si="11"/>
        <v/>
      </c>
      <c r="I93" s="167">
        <f t="shared" ca="1" si="7"/>
        <v>92</v>
      </c>
      <c r="J93" s="5" t="str">
        <f t="shared" ca="1" si="12"/>
        <v>5.8--1058---10058</v>
      </c>
      <c r="K93" s="167">
        <f t="shared" ca="1" si="13"/>
        <v>440481068058</v>
      </c>
    </row>
    <row r="94" spans="1:11" x14ac:dyDescent="0.2">
      <c r="A94" s="125" t="str">
        <f ca="1">IFERROR(A93+MATCH(1,OFFSET(Pharmaceuticals!$BT$1,A93,0,500,1),0),"")</f>
        <v/>
      </c>
      <c r="B94" s="125" t="str">
        <f t="shared" ca="1" si="8"/>
        <v/>
      </c>
      <c r="C94" s="125" t="str">
        <f ca="1">IFERROR(C93+MATCH(1,OFFSET('Health Products &amp; Equipment'!$CC$1,C93,0,500,1),0),"")</f>
        <v/>
      </c>
      <c r="D94" s="125" t="str">
        <f t="shared" ca="1" si="9"/>
        <v/>
      </c>
      <c r="E94" s="125" t="str">
        <f ca="1">IFERROR(E93+MATCH(1,OFFSET('Other Pharma &amp; Health Products'!$CC$1,E93,0,500,1),0),"")</f>
        <v/>
      </c>
      <c r="F94" s="125" t="str">
        <f t="shared" ca="1" si="10"/>
        <v/>
      </c>
      <c r="G94" s="125" t="str">
        <f ca="1">IFERROR(G93+MATCH(1,OFFSET('PSM Costs'!$CC$1,G93,0,500,1),0),"")</f>
        <v/>
      </c>
      <c r="H94" s="125" t="str">
        <f t="shared" ca="1" si="11"/>
        <v/>
      </c>
      <c r="I94" s="167">
        <f t="shared" ca="1" si="7"/>
        <v>93</v>
      </c>
      <c r="J94" s="5" t="str">
        <f t="shared" ca="1" si="12"/>
        <v>5.8--1059---10059</v>
      </c>
      <c r="K94" s="167">
        <f t="shared" ca="1" si="13"/>
        <v>440481069059</v>
      </c>
    </row>
    <row r="95" spans="1:11" x14ac:dyDescent="0.2">
      <c r="A95" s="125" t="str">
        <f ca="1">IFERROR(A94+MATCH(1,OFFSET(Pharmaceuticals!$BT$1,A94,0,500,1),0),"")</f>
        <v/>
      </c>
      <c r="B95" s="125" t="str">
        <f t="shared" ca="1" si="8"/>
        <v/>
      </c>
      <c r="C95" s="125" t="str">
        <f ca="1">IFERROR(C94+MATCH(1,OFFSET('Health Products &amp; Equipment'!$CC$1,C94,0,500,1),0),"")</f>
        <v/>
      </c>
      <c r="D95" s="125" t="str">
        <f t="shared" ca="1" si="9"/>
        <v/>
      </c>
      <c r="E95" s="125" t="str">
        <f ca="1">IFERROR(E94+MATCH(1,OFFSET('Other Pharma &amp; Health Products'!$CC$1,E94,0,500,1),0),"")</f>
        <v/>
      </c>
      <c r="F95" s="125" t="str">
        <f t="shared" ca="1" si="10"/>
        <v/>
      </c>
      <c r="G95" s="125" t="str">
        <f ca="1">IFERROR(G94+MATCH(1,OFFSET('PSM Costs'!$CC$1,G94,0,500,1),0),"")</f>
        <v/>
      </c>
      <c r="H95" s="125" t="str">
        <f t="shared" ca="1" si="11"/>
        <v/>
      </c>
      <c r="I95" s="167">
        <f t="shared" ca="1" si="7"/>
        <v>94</v>
      </c>
      <c r="J95" s="5" t="str">
        <f t="shared" ca="1" si="12"/>
        <v>5.8--1060---10060</v>
      </c>
      <c r="K95" s="167">
        <f t="shared" ca="1" si="13"/>
        <v>440481070060</v>
      </c>
    </row>
    <row r="96" spans="1:11" x14ac:dyDescent="0.2">
      <c r="A96" s="125" t="str">
        <f ca="1">IFERROR(A95+MATCH(1,OFFSET(Pharmaceuticals!$BT$1,A95,0,500,1),0),"")</f>
        <v/>
      </c>
      <c r="B96" s="125" t="str">
        <f t="shared" ca="1" si="8"/>
        <v/>
      </c>
      <c r="C96" s="125" t="str">
        <f ca="1">IFERROR(C95+MATCH(1,OFFSET('Health Products &amp; Equipment'!$CC$1,C95,0,500,1),0),"")</f>
        <v/>
      </c>
      <c r="D96" s="125" t="str">
        <f t="shared" ca="1" si="9"/>
        <v/>
      </c>
      <c r="E96" s="125" t="str">
        <f ca="1">IFERROR(E95+MATCH(1,OFFSET('Other Pharma &amp; Health Products'!$CC$1,E95,0,500,1),0),"")</f>
        <v/>
      </c>
      <c r="F96" s="125" t="str">
        <f t="shared" ca="1" si="10"/>
        <v/>
      </c>
      <c r="G96" s="125" t="str">
        <f ca="1">IFERROR(G95+MATCH(1,OFFSET('PSM Costs'!$CC$1,G95,0,500,1),0),"")</f>
        <v/>
      </c>
      <c r="H96" s="125" t="str">
        <f t="shared" ca="1" si="11"/>
        <v/>
      </c>
      <c r="I96" s="167">
        <f t="shared" ca="1" si="7"/>
        <v>95</v>
      </c>
      <c r="J96" s="5" t="str">
        <f t="shared" ca="1" si="12"/>
        <v>5.8--1061---10061</v>
      </c>
      <c r="K96" s="167">
        <f t="shared" ca="1" si="13"/>
        <v>440481071061</v>
      </c>
    </row>
    <row r="97" spans="1:11" x14ac:dyDescent="0.2">
      <c r="A97" s="125" t="str">
        <f ca="1">IFERROR(A96+MATCH(1,OFFSET(Pharmaceuticals!$BT$1,A96,0,500,1),0),"")</f>
        <v/>
      </c>
      <c r="B97" s="125" t="str">
        <f t="shared" ca="1" si="8"/>
        <v/>
      </c>
      <c r="C97" s="125" t="str">
        <f ca="1">IFERROR(C96+MATCH(1,OFFSET('Health Products &amp; Equipment'!$CC$1,C96,0,500,1),0),"")</f>
        <v/>
      </c>
      <c r="D97" s="125" t="str">
        <f t="shared" ca="1" si="9"/>
        <v/>
      </c>
      <c r="E97" s="125" t="str">
        <f ca="1">IFERROR(E96+MATCH(1,OFFSET('Other Pharma &amp; Health Products'!$CC$1,E96,0,500,1),0),"")</f>
        <v/>
      </c>
      <c r="F97" s="125" t="str">
        <f t="shared" ca="1" si="10"/>
        <v/>
      </c>
      <c r="G97" s="125" t="str">
        <f ca="1">IFERROR(G96+MATCH(1,OFFSET('PSM Costs'!$CC$1,G96,0,500,1),0),"")</f>
        <v/>
      </c>
      <c r="H97" s="125" t="str">
        <f t="shared" ca="1" si="11"/>
        <v/>
      </c>
      <c r="I97" s="167">
        <f t="shared" ca="1" si="7"/>
        <v>96</v>
      </c>
      <c r="J97" s="5" t="str">
        <f t="shared" ca="1" si="12"/>
        <v>5.8--1062---10062</v>
      </c>
      <c r="K97" s="167">
        <f t="shared" ca="1" si="13"/>
        <v>440481072062</v>
      </c>
    </row>
    <row r="98" spans="1:11" x14ac:dyDescent="0.2">
      <c r="A98" s="125" t="str">
        <f ca="1">IFERROR(A97+MATCH(1,OFFSET(Pharmaceuticals!$BT$1,A97,0,500,1),0),"")</f>
        <v/>
      </c>
      <c r="B98" s="125" t="str">
        <f t="shared" ca="1" si="8"/>
        <v/>
      </c>
      <c r="C98" s="125" t="str">
        <f ca="1">IFERROR(C97+MATCH(1,OFFSET('Health Products &amp; Equipment'!$CC$1,C97,0,500,1),0),"")</f>
        <v/>
      </c>
      <c r="D98" s="125" t="str">
        <f t="shared" ca="1" si="9"/>
        <v/>
      </c>
      <c r="E98" s="125" t="str">
        <f ca="1">IFERROR(E97+MATCH(1,OFFSET('Other Pharma &amp; Health Products'!$CC$1,E97,0,500,1),0),"")</f>
        <v/>
      </c>
      <c r="F98" s="125" t="str">
        <f t="shared" ca="1" si="10"/>
        <v/>
      </c>
      <c r="G98" s="125" t="str">
        <f ca="1">IFERROR(G97+MATCH(1,OFFSET('PSM Costs'!$CC$1,G97,0,500,1),0),"")</f>
        <v/>
      </c>
      <c r="H98" s="125" t="str">
        <f t="shared" ca="1" si="11"/>
        <v/>
      </c>
      <c r="I98" s="167">
        <f t="shared" ca="1" si="7"/>
        <v>97</v>
      </c>
      <c r="J98" s="5" t="str">
        <f t="shared" ca="1" si="12"/>
        <v>5.8--1063---10063</v>
      </c>
      <c r="K98" s="167">
        <f t="shared" ca="1" si="13"/>
        <v>440481073063</v>
      </c>
    </row>
    <row r="99" spans="1:11" x14ac:dyDescent="0.2">
      <c r="A99" s="125" t="str">
        <f ca="1">IFERROR(A98+MATCH(1,OFFSET(Pharmaceuticals!$BT$1,A98,0,500,1),0),"")</f>
        <v/>
      </c>
      <c r="B99" s="125" t="str">
        <f t="shared" ca="1" si="8"/>
        <v/>
      </c>
      <c r="C99" s="125" t="str">
        <f ca="1">IFERROR(C98+MATCH(1,OFFSET('Health Products &amp; Equipment'!$CC$1,C98,0,500,1),0),"")</f>
        <v/>
      </c>
      <c r="D99" s="125" t="str">
        <f t="shared" ca="1" si="9"/>
        <v/>
      </c>
      <c r="E99" s="125" t="str">
        <f ca="1">IFERROR(E98+MATCH(1,OFFSET('Other Pharma &amp; Health Products'!$CC$1,E98,0,500,1),0),"")</f>
        <v/>
      </c>
      <c r="F99" s="125" t="str">
        <f t="shared" ca="1" si="10"/>
        <v/>
      </c>
      <c r="G99" s="125" t="str">
        <f ca="1">IFERROR(G98+MATCH(1,OFFSET('PSM Costs'!$CC$1,G98,0,500,1),0),"")</f>
        <v/>
      </c>
      <c r="H99" s="125" t="str">
        <f t="shared" ca="1" si="11"/>
        <v/>
      </c>
      <c r="I99" s="167">
        <f t="shared" ca="1" si="7"/>
        <v>98</v>
      </c>
      <c r="J99" s="5" t="str">
        <f t="shared" ca="1" si="12"/>
        <v>5.8--1064---10064</v>
      </c>
      <c r="K99" s="167">
        <f t="shared" ca="1" si="13"/>
        <v>440481074064</v>
      </c>
    </row>
    <row r="100" spans="1:11" x14ac:dyDescent="0.2">
      <c r="A100" s="125" t="str">
        <f ca="1">IFERROR(A99+MATCH(1,OFFSET(Pharmaceuticals!$BT$1,A99,0,500,1),0),"")</f>
        <v/>
      </c>
      <c r="B100" s="125" t="str">
        <f t="shared" ca="1" si="8"/>
        <v/>
      </c>
      <c r="C100" s="125" t="str">
        <f ca="1">IFERROR(C99+MATCH(1,OFFSET('Health Products &amp; Equipment'!$CC$1,C99,0,500,1),0),"")</f>
        <v/>
      </c>
      <c r="D100" s="125" t="str">
        <f t="shared" ca="1" si="9"/>
        <v/>
      </c>
      <c r="E100" s="125" t="str">
        <f ca="1">IFERROR(E99+MATCH(1,OFFSET('Other Pharma &amp; Health Products'!$CC$1,E99,0,500,1),0),"")</f>
        <v/>
      </c>
      <c r="F100" s="125" t="str">
        <f t="shared" ca="1" si="10"/>
        <v/>
      </c>
      <c r="G100" s="125" t="str">
        <f ca="1">IFERROR(G99+MATCH(1,OFFSET('PSM Costs'!$CC$1,G99,0,500,1),0),"")</f>
        <v/>
      </c>
      <c r="H100" s="125" t="str">
        <f t="shared" ca="1" si="11"/>
        <v/>
      </c>
      <c r="I100" s="167">
        <f t="shared" ca="1" si="7"/>
        <v>99</v>
      </c>
      <c r="J100" s="5" t="str">
        <f t="shared" ca="1" si="12"/>
        <v>5.8--1065---10065</v>
      </c>
      <c r="K100" s="167">
        <f t="shared" ca="1" si="13"/>
        <v>440481075065</v>
      </c>
    </row>
    <row r="101" spans="1:11" x14ac:dyDescent="0.2">
      <c r="A101" s="125" t="str">
        <f ca="1">IFERROR(A100+MATCH(1,OFFSET(Pharmaceuticals!$BT$1,A100,0,500,1),0),"")</f>
        <v/>
      </c>
      <c r="B101" s="125" t="str">
        <f t="shared" ca="1" si="8"/>
        <v/>
      </c>
      <c r="C101" s="125" t="str">
        <f ca="1">IFERROR(C100+MATCH(1,OFFSET('Health Products &amp; Equipment'!$CC$1,C100,0,500,1),0),"")</f>
        <v/>
      </c>
      <c r="D101" s="125" t="str">
        <f t="shared" ca="1" si="9"/>
        <v/>
      </c>
      <c r="E101" s="125" t="str">
        <f ca="1">IFERROR(E100+MATCH(1,OFFSET('Other Pharma &amp; Health Products'!$CC$1,E100,0,500,1),0),"")</f>
        <v/>
      </c>
      <c r="F101" s="125" t="str">
        <f t="shared" ca="1" si="10"/>
        <v/>
      </c>
      <c r="G101" s="125" t="str">
        <f ca="1">IFERROR(G100+MATCH(1,OFFSET('PSM Costs'!$CC$1,G100,0,500,1),0),"")</f>
        <v/>
      </c>
      <c r="H101" s="125" t="str">
        <f t="shared" ca="1" si="11"/>
        <v/>
      </c>
      <c r="I101" s="167">
        <f t="shared" ca="1" si="7"/>
        <v>100</v>
      </c>
      <c r="J101" s="5" t="str">
        <f t="shared" ca="1" si="12"/>
        <v>5.8--1066---10066</v>
      </c>
      <c r="K101" s="167">
        <f t="shared" ca="1" si="13"/>
        <v>440481076066</v>
      </c>
    </row>
    <row r="102" spans="1:11" x14ac:dyDescent="0.2">
      <c r="A102" s="125" t="str">
        <f ca="1">IFERROR(A101+MATCH(1,OFFSET(Pharmaceuticals!$BT$1,A101,0,500,1),0),"")</f>
        <v/>
      </c>
      <c r="B102" s="125" t="str">
        <f t="shared" ca="1" si="8"/>
        <v/>
      </c>
      <c r="C102" s="125" t="str">
        <f ca="1">IFERROR(C101+MATCH(1,OFFSET('Health Products &amp; Equipment'!$CC$1,C101,0,500,1),0),"")</f>
        <v/>
      </c>
      <c r="D102" s="125" t="str">
        <f t="shared" ca="1" si="9"/>
        <v/>
      </c>
      <c r="E102" s="125" t="str">
        <f ca="1">IFERROR(E101+MATCH(1,OFFSET('Other Pharma &amp; Health Products'!$CC$1,E101,0,500,1),0),"")</f>
        <v/>
      </c>
      <c r="F102" s="125" t="str">
        <f t="shared" ca="1" si="10"/>
        <v/>
      </c>
      <c r="G102" s="125" t="str">
        <f ca="1">IFERROR(G101+MATCH(1,OFFSET('PSM Costs'!$CC$1,G101,0,500,1),0),"")</f>
        <v/>
      </c>
      <c r="H102" s="125" t="str">
        <f t="shared" ca="1" si="11"/>
        <v/>
      </c>
      <c r="I102" s="167">
        <f t="shared" ca="1" si="7"/>
        <v>101</v>
      </c>
      <c r="J102" s="5" t="str">
        <f t="shared" ca="1" si="12"/>
        <v>5.8--1067---10067</v>
      </c>
      <c r="K102" s="167">
        <f t="shared" ca="1" si="13"/>
        <v>440481077067</v>
      </c>
    </row>
    <row r="103" spans="1:11" x14ac:dyDescent="0.2">
      <c r="A103" s="125" t="str">
        <f ca="1">IFERROR(A102+MATCH(1,OFFSET(Pharmaceuticals!$BT$1,A102,0,500,1),0),"")</f>
        <v/>
      </c>
      <c r="B103" s="125" t="str">
        <f t="shared" ca="1" si="8"/>
        <v/>
      </c>
      <c r="C103" s="125" t="str">
        <f ca="1">IFERROR(C102+MATCH(1,OFFSET('Health Products &amp; Equipment'!$CC$1,C102,0,500,1),0),"")</f>
        <v/>
      </c>
      <c r="D103" s="125" t="str">
        <f t="shared" ca="1" si="9"/>
        <v/>
      </c>
      <c r="E103" s="125" t="str">
        <f ca="1">IFERROR(E102+MATCH(1,OFFSET('Other Pharma &amp; Health Products'!$CC$1,E102,0,500,1),0),"")</f>
        <v/>
      </c>
      <c r="F103" s="125" t="str">
        <f t="shared" ca="1" si="10"/>
        <v/>
      </c>
      <c r="G103" s="125" t="str">
        <f ca="1">IFERROR(G102+MATCH(1,OFFSET('PSM Costs'!$CC$1,G102,0,500,1),0),"")</f>
        <v/>
      </c>
      <c r="H103" s="125" t="str">
        <f t="shared" ca="1" si="11"/>
        <v/>
      </c>
      <c r="I103" s="167">
        <f t="shared" ca="1" si="7"/>
        <v>102</v>
      </c>
      <c r="J103" s="5" t="str">
        <f t="shared" ca="1" si="12"/>
        <v>5.8--1068---10068</v>
      </c>
      <c r="K103" s="167">
        <f t="shared" ca="1" si="13"/>
        <v>440481078068</v>
      </c>
    </row>
    <row r="104" spans="1:11" x14ac:dyDescent="0.2">
      <c r="A104" s="125" t="str">
        <f ca="1">IFERROR(A103+MATCH(1,OFFSET(Pharmaceuticals!$BT$1,A103,0,500,1),0),"")</f>
        <v/>
      </c>
      <c r="B104" s="125" t="str">
        <f t="shared" ref="B104:B167" ca="1" si="14">IFERROR(INDIRECT(ADDRESS(A104,3,1,1,"Pharmaceuticals")),"")</f>
        <v/>
      </c>
      <c r="C104" s="125" t="str">
        <f ca="1">IFERROR(C103+MATCH(1,OFFSET('Health Products &amp; Equipment'!$CC$1,C103,0,500,1),0),"")</f>
        <v/>
      </c>
      <c r="D104" s="125" t="str">
        <f t="shared" ref="D104:D167" ca="1" si="15">IFERROR(INDIRECT(ADDRESS(C104,3,1,1,"Health Products &amp; Equipment")),"")</f>
        <v/>
      </c>
      <c r="E104" s="125" t="str">
        <f ca="1">IFERROR(E103+MATCH(1,OFFSET('Other Pharma &amp; Health Products'!$CC$1,E103,0,500,1),0),"")</f>
        <v/>
      </c>
      <c r="F104" s="125" t="str">
        <f t="shared" ref="F104:F167" ca="1" si="16">IFERROR(INDIRECT(ADDRESS(E104,3,1,1,"Other Pharma &amp; Health Products")),"")</f>
        <v/>
      </c>
      <c r="G104" s="125" t="str">
        <f ca="1">IFERROR(G103+MATCH(1,OFFSET('PSM Costs'!$CC$1,G103,0,500,1),0),"")</f>
        <v/>
      </c>
      <c r="H104" s="125" t="str">
        <f t="shared" ref="H104:H167" ca="1" si="17">IFERROR(INDIRECT(ADDRESS(G104,3,1,1,"PSM Costs")),"")</f>
        <v/>
      </c>
      <c r="I104" s="167">
        <f t="shared" ref="I104:I167" ca="1" si="18">IF(K104&lt;&gt;"",RANK(K104,K:K,1),"")</f>
        <v>103</v>
      </c>
      <c r="J104" s="5" t="str">
        <f t="shared" ref="J104:J167" ca="1" si="19">IF(ROW()&lt;4+B$2,B104,IF(ROW()&lt;4+B$2+D$2,INDIRECT(ADDRESS(ROW()-B$2,4)),IF(ROW()&lt;4+B$2+D$2+F$2,INDIRECT(ADDRESS(ROW()-B$2-D$2,6)),IF(ROW()&lt;4+B$2+D$2+F$2+H$2,INDIRECT(ADDRESS(ROW()-B$2-D$2-F$2,8)),""))))</f>
        <v>5.8--1069---10069</v>
      </c>
      <c r="K104" s="167">
        <f t="shared" ca="1" si="13"/>
        <v>440481079069</v>
      </c>
    </row>
    <row r="105" spans="1:11" x14ac:dyDescent="0.2">
      <c r="A105" s="125" t="str">
        <f ca="1">IFERROR(A104+MATCH(1,OFFSET(Pharmaceuticals!$BT$1,A104,0,500,1),0),"")</f>
        <v/>
      </c>
      <c r="B105" s="125" t="str">
        <f t="shared" ca="1" si="14"/>
        <v/>
      </c>
      <c r="C105" s="125" t="str">
        <f ca="1">IFERROR(C104+MATCH(1,OFFSET('Health Products &amp; Equipment'!$CC$1,C104,0,500,1),0),"")</f>
        <v/>
      </c>
      <c r="D105" s="125" t="str">
        <f t="shared" ca="1" si="15"/>
        <v/>
      </c>
      <c r="E105" s="125" t="str">
        <f ca="1">IFERROR(E104+MATCH(1,OFFSET('Other Pharma &amp; Health Products'!$CC$1,E104,0,500,1),0),"")</f>
        <v/>
      </c>
      <c r="F105" s="125" t="str">
        <f t="shared" ca="1" si="16"/>
        <v/>
      </c>
      <c r="G105" s="125" t="str">
        <f ca="1">IFERROR(G104+MATCH(1,OFFSET('PSM Costs'!$CC$1,G104,0,500,1),0),"")</f>
        <v/>
      </c>
      <c r="H105" s="125" t="str">
        <f t="shared" ca="1" si="17"/>
        <v/>
      </c>
      <c r="I105" s="167">
        <f t="shared" ca="1" si="18"/>
        <v>104</v>
      </c>
      <c r="J105" s="5" t="str">
        <f t="shared" ca="1" si="19"/>
        <v>5.8--1070---10070</v>
      </c>
      <c r="K105" s="167">
        <f t="shared" ca="1" si="13"/>
        <v>440481080070</v>
      </c>
    </row>
    <row r="106" spans="1:11" x14ac:dyDescent="0.2">
      <c r="A106" s="125" t="str">
        <f ca="1">IFERROR(A105+MATCH(1,OFFSET(Pharmaceuticals!$BT$1,A105,0,500,1),0),"")</f>
        <v/>
      </c>
      <c r="B106" s="125" t="str">
        <f t="shared" ca="1" si="14"/>
        <v/>
      </c>
      <c r="C106" s="125" t="str">
        <f ca="1">IFERROR(C105+MATCH(1,OFFSET('Health Products &amp; Equipment'!$CC$1,C105,0,500,1),0),"")</f>
        <v/>
      </c>
      <c r="D106" s="125" t="str">
        <f t="shared" ca="1" si="15"/>
        <v/>
      </c>
      <c r="E106" s="125" t="str">
        <f ca="1">IFERROR(E105+MATCH(1,OFFSET('Other Pharma &amp; Health Products'!$CC$1,E105,0,500,1),0),"")</f>
        <v/>
      </c>
      <c r="F106" s="125" t="str">
        <f t="shared" ca="1" si="16"/>
        <v/>
      </c>
      <c r="G106" s="125" t="str">
        <f ca="1">IFERROR(G105+MATCH(1,OFFSET('PSM Costs'!$CC$1,G105,0,500,1),0),"")</f>
        <v/>
      </c>
      <c r="H106" s="125" t="str">
        <f t="shared" ca="1" si="17"/>
        <v/>
      </c>
      <c r="I106" s="167">
        <f t="shared" ca="1" si="18"/>
        <v>105</v>
      </c>
      <c r="J106" s="5" t="str">
        <f t="shared" ca="1" si="19"/>
        <v>5.8--1071---10071</v>
      </c>
      <c r="K106" s="167">
        <f t="shared" ca="1" si="13"/>
        <v>440481081071</v>
      </c>
    </row>
    <row r="107" spans="1:11" x14ac:dyDescent="0.2">
      <c r="A107" s="125" t="str">
        <f ca="1">IFERROR(A106+MATCH(1,OFFSET(Pharmaceuticals!$BT$1,A106,0,500,1),0),"")</f>
        <v/>
      </c>
      <c r="B107" s="125" t="str">
        <f t="shared" ca="1" si="14"/>
        <v/>
      </c>
      <c r="C107" s="125" t="str">
        <f ca="1">IFERROR(C106+MATCH(1,OFFSET('Health Products &amp; Equipment'!$CC$1,C106,0,500,1),0),"")</f>
        <v/>
      </c>
      <c r="D107" s="125" t="str">
        <f t="shared" ca="1" si="15"/>
        <v/>
      </c>
      <c r="E107" s="125" t="str">
        <f ca="1">IFERROR(E106+MATCH(1,OFFSET('Other Pharma &amp; Health Products'!$CC$1,E106,0,500,1),0),"")</f>
        <v/>
      </c>
      <c r="F107" s="125" t="str">
        <f t="shared" ca="1" si="16"/>
        <v/>
      </c>
      <c r="G107" s="125" t="str">
        <f ca="1">IFERROR(G106+MATCH(1,OFFSET('PSM Costs'!$CC$1,G106,0,500,1),0),"")</f>
        <v/>
      </c>
      <c r="H107" s="125" t="str">
        <f t="shared" ca="1" si="17"/>
        <v/>
      </c>
      <c r="I107" s="167">
        <f t="shared" ca="1" si="18"/>
        <v>106</v>
      </c>
      <c r="J107" s="5" t="str">
        <f t="shared" ca="1" si="19"/>
        <v>5.8--1072---10072</v>
      </c>
      <c r="K107" s="167">
        <f t="shared" ca="1" si="13"/>
        <v>440481082072</v>
      </c>
    </row>
    <row r="108" spans="1:11" x14ac:dyDescent="0.2">
      <c r="A108" s="125" t="str">
        <f ca="1">IFERROR(A107+MATCH(1,OFFSET(Pharmaceuticals!$BT$1,A107,0,500,1),0),"")</f>
        <v/>
      </c>
      <c r="B108" s="125" t="str">
        <f t="shared" ca="1" si="14"/>
        <v/>
      </c>
      <c r="C108" s="125" t="str">
        <f ca="1">IFERROR(C107+MATCH(1,OFFSET('Health Products &amp; Equipment'!$CC$1,C107,0,500,1),0),"")</f>
        <v/>
      </c>
      <c r="D108" s="125" t="str">
        <f t="shared" ca="1" si="15"/>
        <v/>
      </c>
      <c r="E108" s="125" t="str">
        <f ca="1">IFERROR(E107+MATCH(1,OFFSET('Other Pharma &amp; Health Products'!$CC$1,E107,0,500,1),0),"")</f>
        <v/>
      </c>
      <c r="F108" s="125" t="str">
        <f t="shared" ca="1" si="16"/>
        <v/>
      </c>
      <c r="G108" s="125" t="str">
        <f ca="1">IFERROR(G107+MATCH(1,OFFSET('PSM Costs'!$CC$1,G107,0,500,1),0),"")</f>
        <v/>
      </c>
      <c r="H108" s="125" t="str">
        <f t="shared" ca="1" si="17"/>
        <v/>
      </c>
      <c r="I108" s="167">
        <f t="shared" ca="1" si="18"/>
        <v>107</v>
      </c>
      <c r="J108" s="5" t="str">
        <f t="shared" ca="1" si="19"/>
        <v>5.8--1073---10073</v>
      </c>
      <c r="K108" s="167">
        <f t="shared" ca="1" si="13"/>
        <v>440481083073</v>
      </c>
    </row>
    <row r="109" spans="1:11" x14ac:dyDescent="0.2">
      <c r="A109" s="125" t="str">
        <f ca="1">IFERROR(A108+MATCH(1,OFFSET(Pharmaceuticals!$BT$1,A108,0,500,1),0),"")</f>
        <v/>
      </c>
      <c r="B109" s="125" t="str">
        <f t="shared" ca="1" si="14"/>
        <v/>
      </c>
      <c r="C109" s="125" t="str">
        <f ca="1">IFERROR(C108+MATCH(1,OFFSET('Health Products &amp; Equipment'!$CC$1,C108,0,500,1),0),"")</f>
        <v/>
      </c>
      <c r="D109" s="125" t="str">
        <f t="shared" ca="1" si="15"/>
        <v/>
      </c>
      <c r="E109" s="125" t="str">
        <f ca="1">IFERROR(E108+MATCH(1,OFFSET('Other Pharma &amp; Health Products'!$CC$1,E108,0,500,1),0),"")</f>
        <v/>
      </c>
      <c r="F109" s="125" t="str">
        <f t="shared" ca="1" si="16"/>
        <v/>
      </c>
      <c r="G109" s="125" t="str">
        <f ca="1">IFERROR(G108+MATCH(1,OFFSET('PSM Costs'!$CC$1,G108,0,500,1),0),"")</f>
        <v/>
      </c>
      <c r="H109" s="125" t="str">
        <f t="shared" ca="1" si="17"/>
        <v/>
      </c>
      <c r="I109" s="167">
        <f t="shared" ca="1" si="18"/>
        <v>108</v>
      </c>
      <c r="J109" s="5" t="str">
        <f t="shared" ca="1" si="19"/>
        <v>5.8--1074---10074</v>
      </c>
      <c r="K109" s="167">
        <f t="shared" ca="1" si="13"/>
        <v>440481084074</v>
      </c>
    </row>
    <row r="110" spans="1:11" x14ac:dyDescent="0.2">
      <c r="A110" s="125" t="str">
        <f ca="1">IFERROR(A109+MATCH(1,OFFSET(Pharmaceuticals!$BT$1,A109,0,500,1),0),"")</f>
        <v/>
      </c>
      <c r="B110" s="125" t="str">
        <f t="shared" ca="1" si="14"/>
        <v/>
      </c>
      <c r="C110" s="125" t="str">
        <f ca="1">IFERROR(C109+MATCH(1,OFFSET('Health Products &amp; Equipment'!$CC$1,C109,0,500,1),0),"")</f>
        <v/>
      </c>
      <c r="D110" s="125" t="str">
        <f t="shared" ca="1" si="15"/>
        <v/>
      </c>
      <c r="E110" s="125" t="str">
        <f ca="1">IFERROR(E109+MATCH(1,OFFSET('Other Pharma &amp; Health Products'!$CC$1,E109,0,500,1),0),"")</f>
        <v/>
      </c>
      <c r="F110" s="125" t="str">
        <f t="shared" ca="1" si="16"/>
        <v/>
      </c>
      <c r="G110" s="125" t="str">
        <f ca="1">IFERROR(G109+MATCH(1,OFFSET('PSM Costs'!$CC$1,G109,0,500,1),0),"")</f>
        <v/>
      </c>
      <c r="H110" s="125" t="str">
        <f t="shared" ca="1" si="17"/>
        <v/>
      </c>
      <c r="I110" s="167">
        <f t="shared" ca="1" si="18"/>
        <v>109</v>
      </c>
      <c r="J110" s="5" t="str">
        <f t="shared" ca="1" si="19"/>
        <v>5.8--1075---10075</v>
      </c>
      <c r="K110" s="167">
        <f t="shared" ca="1" si="13"/>
        <v>440481085075</v>
      </c>
    </row>
    <row r="111" spans="1:11" x14ac:dyDescent="0.2">
      <c r="A111" s="125" t="str">
        <f ca="1">IFERROR(A110+MATCH(1,OFFSET(Pharmaceuticals!$BT$1,A110,0,500,1),0),"")</f>
        <v/>
      </c>
      <c r="B111" s="125" t="str">
        <f t="shared" ca="1" si="14"/>
        <v/>
      </c>
      <c r="C111" s="125" t="str">
        <f ca="1">IFERROR(C110+MATCH(1,OFFSET('Health Products &amp; Equipment'!$CC$1,C110,0,500,1),0),"")</f>
        <v/>
      </c>
      <c r="D111" s="125" t="str">
        <f t="shared" ca="1" si="15"/>
        <v/>
      </c>
      <c r="E111" s="125" t="str">
        <f ca="1">IFERROR(E110+MATCH(1,OFFSET('Other Pharma &amp; Health Products'!$CC$1,E110,0,500,1),0),"")</f>
        <v/>
      </c>
      <c r="F111" s="125" t="str">
        <f t="shared" ca="1" si="16"/>
        <v/>
      </c>
      <c r="G111" s="125" t="str">
        <f ca="1">IFERROR(G110+MATCH(1,OFFSET('PSM Costs'!$CC$1,G110,0,500,1),0),"")</f>
        <v/>
      </c>
      <c r="H111" s="125" t="str">
        <f t="shared" ca="1" si="17"/>
        <v/>
      </c>
      <c r="I111" s="167">
        <f t="shared" ca="1" si="18"/>
        <v>63</v>
      </c>
      <c r="J111" s="5" t="str">
        <f t="shared" ca="1" si="19"/>
        <v>5.7--1076---10076</v>
      </c>
      <c r="K111" s="167">
        <f t="shared" ca="1" si="13"/>
        <v>440171086076</v>
      </c>
    </row>
    <row r="112" spans="1:11" x14ac:dyDescent="0.2">
      <c r="A112" s="125" t="str">
        <f ca="1">IFERROR(A111+MATCH(1,OFFSET(Pharmaceuticals!$BT$1,A111,0,500,1),0),"")</f>
        <v/>
      </c>
      <c r="B112" s="125" t="str">
        <f t="shared" ca="1" si="14"/>
        <v/>
      </c>
      <c r="C112" s="125" t="str">
        <f ca="1">IFERROR(C111+MATCH(1,OFFSET('Health Products &amp; Equipment'!$CC$1,C111,0,500,1),0),"")</f>
        <v/>
      </c>
      <c r="D112" s="125" t="str">
        <f t="shared" ca="1" si="15"/>
        <v/>
      </c>
      <c r="E112" s="125" t="str">
        <f ca="1">IFERROR(E111+MATCH(1,OFFSET('Other Pharma &amp; Health Products'!$CC$1,E111,0,500,1),0),"")</f>
        <v/>
      </c>
      <c r="F112" s="125" t="str">
        <f t="shared" ca="1" si="16"/>
        <v/>
      </c>
      <c r="G112" s="125" t="str">
        <f ca="1">IFERROR(G111+MATCH(1,OFFSET('PSM Costs'!$CC$1,G111,0,500,1),0),"")</f>
        <v/>
      </c>
      <c r="H112" s="125" t="str">
        <f t="shared" ca="1" si="17"/>
        <v/>
      </c>
      <c r="I112" s="167">
        <f t="shared" ca="1" si="18"/>
        <v>110</v>
      </c>
      <c r="J112" s="5" t="str">
        <f t="shared" ca="1" si="19"/>
        <v>5.8--1077---10077</v>
      </c>
      <c r="K112" s="167">
        <f t="shared" ca="1" si="13"/>
        <v>440481087077</v>
      </c>
    </row>
    <row r="113" spans="1:11" x14ac:dyDescent="0.2">
      <c r="A113" s="125" t="str">
        <f ca="1">IFERROR(A112+MATCH(1,OFFSET(Pharmaceuticals!$BT$1,A112,0,500,1),0),"")</f>
        <v/>
      </c>
      <c r="B113" s="125" t="str">
        <f t="shared" ca="1" si="14"/>
        <v/>
      </c>
      <c r="C113" s="125" t="str">
        <f ca="1">IFERROR(C112+MATCH(1,OFFSET('Health Products &amp; Equipment'!$CC$1,C112,0,500,1),0),"")</f>
        <v/>
      </c>
      <c r="D113" s="125" t="str">
        <f t="shared" ca="1" si="15"/>
        <v/>
      </c>
      <c r="E113" s="125" t="str">
        <f ca="1">IFERROR(E112+MATCH(1,OFFSET('Other Pharma &amp; Health Products'!$CC$1,E112,0,500,1),0),"")</f>
        <v/>
      </c>
      <c r="F113" s="125" t="str">
        <f t="shared" ca="1" si="16"/>
        <v/>
      </c>
      <c r="G113" s="125" t="str">
        <f ca="1">IFERROR(G112+MATCH(1,OFFSET('PSM Costs'!$CC$1,G112,0,500,1),0),"")</f>
        <v/>
      </c>
      <c r="H113" s="125" t="str">
        <f t="shared" ca="1" si="17"/>
        <v/>
      </c>
      <c r="I113" s="167">
        <f t="shared" ca="1" si="18"/>
        <v>111</v>
      </c>
      <c r="J113" s="5" t="str">
        <f t="shared" ca="1" si="19"/>
        <v>5.8--1078---10078</v>
      </c>
      <c r="K113" s="167">
        <f t="shared" ca="1" si="13"/>
        <v>440481088078</v>
      </c>
    </row>
    <row r="114" spans="1:11" x14ac:dyDescent="0.2">
      <c r="A114" s="125" t="str">
        <f ca="1">IFERROR(A113+MATCH(1,OFFSET(Pharmaceuticals!$BT$1,A113,0,500,1),0),"")</f>
        <v/>
      </c>
      <c r="B114" s="125" t="str">
        <f t="shared" ca="1" si="14"/>
        <v/>
      </c>
      <c r="C114" s="125" t="str">
        <f ca="1">IFERROR(C113+MATCH(1,OFFSET('Health Products &amp; Equipment'!$CC$1,C113,0,500,1),0),"")</f>
        <v/>
      </c>
      <c r="D114" s="125" t="str">
        <f t="shared" ca="1" si="15"/>
        <v/>
      </c>
      <c r="E114" s="125" t="str">
        <f ca="1">IFERROR(E113+MATCH(1,OFFSET('Other Pharma &amp; Health Products'!$CC$1,E113,0,500,1),0),"")</f>
        <v/>
      </c>
      <c r="F114" s="125" t="str">
        <f t="shared" ca="1" si="16"/>
        <v/>
      </c>
      <c r="G114" s="125" t="str">
        <f ca="1">IFERROR(G113+MATCH(1,OFFSET('PSM Costs'!$CC$1,G113,0,500,1),0),"")</f>
        <v/>
      </c>
      <c r="H114" s="125" t="str">
        <f t="shared" ca="1" si="17"/>
        <v/>
      </c>
      <c r="I114" s="167">
        <f t="shared" ca="1" si="18"/>
        <v>112</v>
      </c>
      <c r="J114" s="5" t="str">
        <f t="shared" ca="1" si="19"/>
        <v>5.8--1079---10079</v>
      </c>
      <c r="K114" s="167">
        <f t="shared" ca="1" si="13"/>
        <v>440481089079</v>
      </c>
    </row>
    <row r="115" spans="1:11" x14ac:dyDescent="0.2">
      <c r="A115" s="125" t="str">
        <f ca="1">IFERROR(A114+MATCH(1,OFFSET(Pharmaceuticals!$BT$1,A114,0,500,1),0),"")</f>
        <v/>
      </c>
      <c r="B115" s="125" t="str">
        <f t="shared" ca="1" si="14"/>
        <v/>
      </c>
      <c r="C115" s="125" t="str">
        <f ca="1">IFERROR(C114+MATCH(1,OFFSET('Health Products &amp; Equipment'!$CC$1,C114,0,500,1),0),"")</f>
        <v/>
      </c>
      <c r="D115" s="125" t="str">
        <f t="shared" ca="1" si="15"/>
        <v/>
      </c>
      <c r="E115" s="125" t="str">
        <f ca="1">IFERROR(E114+MATCH(1,OFFSET('Other Pharma &amp; Health Products'!$CC$1,E114,0,500,1),0),"")</f>
        <v/>
      </c>
      <c r="F115" s="125" t="str">
        <f t="shared" ca="1" si="16"/>
        <v/>
      </c>
      <c r="G115" s="125" t="str">
        <f ca="1">IFERROR(G114+MATCH(1,OFFSET('PSM Costs'!$CC$1,G114,0,500,1),0),"")</f>
        <v/>
      </c>
      <c r="H115" s="125" t="str">
        <f t="shared" ca="1" si="17"/>
        <v/>
      </c>
      <c r="I115" s="167">
        <f t="shared" ca="1" si="18"/>
        <v>113</v>
      </c>
      <c r="J115" s="5" t="str">
        <f t="shared" ca="1" si="19"/>
        <v>5.8--1080---10080</v>
      </c>
      <c r="K115" s="167">
        <f t="shared" ca="1" si="13"/>
        <v>440481090080</v>
      </c>
    </row>
    <row r="116" spans="1:11" x14ac:dyDescent="0.2">
      <c r="A116" s="125" t="str">
        <f ca="1">IFERROR(A115+MATCH(1,OFFSET(Pharmaceuticals!$BT$1,A115,0,500,1),0),"")</f>
        <v/>
      </c>
      <c r="B116" s="125" t="str">
        <f t="shared" ca="1" si="14"/>
        <v/>
      </c>
      <c r="C116" s="125" t="str">
        <f ca="1">IFERROR(C115+MATCH(1,OFFSET('Health Products &amp; Equipment'!$CC$1,C115,0,500,1),0),"")</f>
        <v/>
      </c>
      <c r="D116" s="125" t="str">
        <f t="shared" ca="1" si="15"/>
        <v/>
      </c>
      <c r="E116" s="125" t="str">
        <f ca="1">IFERROR(E115+MATCH(1,OFFSET('Other Pharma &amp; Health Products'!$CC$1,E115,0,500,1),0),"")</f>
        <v/>
      </c>
      <c r="F116" s="125" t="str">
        <f t="shared" ca="1" si="16"/>
        <v/>
      </c>
      <c r="G116" s="125" t="str">
        <f ca="1">IFERROR(G115+MATCH(1,OFFSET('PSM Costs'!$CC$1,G115,0,500,1),0),"")</f>
        <v/>
      </c>
      <c r="H116" s="125" t="str">
        <f t="shared" ca="1" si="17"/>
        <v/>
      </c>
      <c r="I116" s="167">
        <f t="shared" ca="1" si="18"/>
        <v>114</v>
      </c>
      <c r="J116" s="5" t="str">
        <f t="shared" ca="1" si="19"/>
        <v>5.8--1081---10081</v>
      </c>
      <c r="K116" s="167">
        <f t="shared" ca="1" si="13"/>
        <v>440481091081</v>
      </c>
    </row>
    <row r="117" spans="1:11" x14ac:dyDescent="0.2">
      <c r="A117" s="125" t="str">
        <f ca="1">IFERROR(A116+MATCH(1,OFFSET(Pharmaceuticals!$BT$1,A116,0,500,1),0),"")</f>
        <v/>
      </c>
      <c r="B117" s="125" t="str">
        <f t="shared" ca="1" si="14"/>
        <v/>
      </c>
      <c r="C117" s="125" t="str">
        <f ca="1">IFERROR(C116+MATCH(1,OFFSET('Health Products &amp; Equipment'!$CC$1,C116,0,500,1),0),"")</f>
        <v/>
      </c>
      <c r="D117" s="125" t="str">
        <f t="shared" ca="1" si="15"/>
        <v/>
      </c>
      <c r="E117" s="125" t="str">
        <f ca="1">IFERROR(E116+MATCH(1,OFFSET('Other Pharma &amp; Health Products'!$CC$1,E116,0,500,1),0),"")</f>
        <v/>
      </c>
      <c r="F117" s="125" t="str">
        <f t="shared" ca="1" si="16"/>
        <v/>
      </c>
      <c r="G117" s="125" t="str">
        <f ca="1">IFERROR(G116+MATCH(1,OFFSET('PSM Costs'!$CC$1,G116,0,500,1),0),"")</f>
        <v/>
      </c>
      <c r="H117" s="125" t="str">
        <f t="shared" ca="1" si="17"/>
        <v/>
      </c>
      <c r="I117" s="167">
        <f t="shared" ca="1" si="18"/>
        <v>115</v>
      </c>
      <c r="J117" s="5" t="str">
        <f t="shared" ca="1" si="19"/>
        <v>5.8--1082---10082</v>
      </c>
      <c r="K117" s="167">
        <f t="shared" ca="1" si="13"/>
        <v>440481092082</v>
      </c>
    </row>
    <row r="118" spans="1:11" x14ac:dyDescent="0.2">
      <c r="A118" s="125" t="str">
        <f ca="1">IFERROR(A117+MATCH(1,OFFSET(Pharmaceuticals!$BT$1,A117,0,500,1),0),"")</f>
        <v/>
      </c>
      <c r="B118" s="125" t="str">
        <f t="shared" ca="1" si="14"/>
        <v/>
      </c>
      <c r="C118" s="125" t="str">
        <f ca="1">IFERROR(C117+MATCH(1,OFFSET('Health Products &amp; Equipment'!$CC$1,C117,0,500,1),0),"")</f>
        <v/>
      </c>
      <c r="D118" s="125" t="str">
        <f t="shared" ca="1" si="15"/>
        <v/>
      </c>
      <c r="E118" s="125" t="str">
        <f ca="1">IFERROR(E117+MATCH(1,OFFSET('Other Pharma &amp; Health Products'!$CC$1,E117,0,500,1),0),"")</f>
        <v/>
      </c>
      <c r="F118" s="125" t="str">
        <f t="shared" ca="1" si="16"/>
        <v/>
      </c>
      <c r="G118" s="125" t="str">
        <f ca="1">IFERROR(G117+MATCH(1,OFFSET('PSM Costs'!$CC$1,G117,0,500,1),0),"")</f>
        <v/>
      </c>
      <c r="H118" s="125" t="str">
        <f t="shared" ca="1" si="17"/>
        <v/>
      </c>
      <c r="I118" s="167">
        <f t="shared" ca="1" si="18"/>
        <v>64</v>
      </c>
      <c r="J118" s="5" t="str">
        <f t="shared" ca="1" si="19"/>
        <v>7.7--0---0</v>
      </c>
      <c r="K118" s="167">
        <f t="shared" ca="1" si="13"/>
        <v>440190000000</v>
      </c>
    </row>
    <row r="119" spans="1:11" x14ac:dyDescent="0.2">
      <c r="A119" s="125" t="str">
        <f ca="1">IFERROR(A118+MATCH(1,OFFSET(Pharmaceuticals!$BT$1,A118,0,500,1),0),"")</f>
        <v/>
      </c>
      <c r="B119" s="125" t="str">
        <f t="shared" ca="1" si="14"/>
        <v/>
      </c>
      <c r="C119" s="125" t="str">
        <f ca="1">IFERROR(C118+MATCH(1,OFFSET('Health Products &amp; Equipment'!$CC$1,C118,0,500,1),0),"")</f>
        <v/>
      </c>
      <c r="D119" s="125" t="str">
        <f t="shared" ca="1" si="15"/>
        <v/>
      </c>
      <c r="E119" s="125" t="str">
        <f ca="1">IFERROR(E118+MATCH(1,OFFSET('Other Pharma &amp; Health Products'!$CC$1,E118,0,500,1),0),"")</f>
        <v/>
      </c>
      <c r="F119" s="125" t="str">
        <f t="shared" ca="1" si="16"/>
        <v/>
      </c>
      <c r="G119" s="125" t="str">
        <f ca="1">IFERROR(G118+MATCH(1,OFFSET('PSM Costs'!$CC$1,G118,0,500,1),0),"")</f>
        <v/>
      </c>
      <c r="H119" s="125" t="str">
        <f t="shared" ca="1" si="17"/>
        <v/>
      </c>
      <c r="I119" s="167" t="str">
        <f t="shared" ca="1" si="18"/>
        <v/>
      </c>
      <c r="J119" s="5" t="str">
        <f t="shared" ca="1" si="19"/>
        <v/>
      </c>
      <c r="K119" s="167" t="str">
        <f t="shared" ca="1" si="13"/>
        <v/>
      </c>
    </row>
    <row r="120" spans="1:11" x14ac:dyDescent="0.2">
      <c r="A120" s="125" t="str">
        <f ca="1">IFERROR(A119+MATCH(1,OFFSET(Pharmaceuticals!$BT$1,A119,0,500,1),0),"")</f>
        <v/>
      </c>
      <c r="B120" s="125" t="str">
        <f t="shared" ca="1" si="14"/>
        <v/>
      </c>
      <c r="C120" s="125" t="str">
        <f ca="1">IFERROR(C119+MATCH(1,OFFSET('Health Products &amp; Equipment'!$CC$1,C119,0,500,1),0),"")</f>
        <v/>
      </c>
      <c r="D120" s="125" t="str">
        <f t="shared" ca="1" si="15"/>
        <v/>
      </c>
      <c r="E120" s="125" t="str">
        <f ca="1">IFERROR(E119+MATCH(1,OFFSET('Other Pharma &amp; Health Products'!$CC$1,E119,0,500,1),0),"")</f>
        <v/>
      </c>
      <c r="F120" s="125" t="str">
        <f t="shared" ca="1" si="16"/>
        <v/>
      </c>
      <c r="G120" s="125" t="str">
        <f ca="1">IFERROR(G119+MATCH(1,OFFSET('PSM Costs'!$CC$1,G119,0,500,1),0),"")</f>
        <v/>
      </c>
      <c r="H120" s="125" t="str">
        <f t="shared" ca="1" si="17"/>
        <v/>
      </c>
      <c r="I120" s="167" t="str">
        <f t="shared" ca="1" si="18"/>
        <v/>
      </c>
      <c r="J120" s="5" t="str">
        <f t="shared" ca="1" si="19"/>
        <v/>
      </c>
      <c r="K120" s="167" t="str">
        <f t="shared" ca="1" si="13"/>
        <v/>
      </c>
    </row>
    <row r="121" spans="1:11" x14ac:dyDescent="0.2">
      <c r="A121" s="125" t="str">
        <f ca="1">IFERROR(A120+MATCH(1,OFFSET(Pharmaceuticals!$BT$1,A120,0,500,1),0),"")</f>
        <v/>
      </c>
      <c r="B121" s="125" t="str">
        <f t="shared" ca="1" si="14"/>
        <v/>
      </c>
      <c r="C121" s="125" t="str">
        <f ca="1">IFERROR(C120+MATCH(1,OFFSET('Health Products &amp; Equipment'!$CC$1,C120,0,500,1),0),"")</f>
        <v/>
      </c>
      <c r="D121" s="125" t="str">
        <f t="shared" ca="1" si="15"/>
        <v/>
      </c>
      <c r="E121" s="125" t="str">
        <f ca="1">IFERROR(E120+MATCH(1,OFFSET('Other Pharma &amp; Health Products'!$CC$1,E120,0,500,1),0),"")</f>
        <v/>
      </c>
      <c r="F121" s="125" t="str">
        <f t="shared" ca="1" si="16"/>
        <v/>
      </c>
      <c r="G121" s="125" t="str">
        <f ca="1">IFERROR(G120+MATCH(1,OFFSET('PSM Costs'!$CC$1,G120,0,500,1),0),"")</f>
        <v/>
      </c>
      <c r="H121" s="125" t="str">
        <f t="shared" ca="1" si="17"/>
        <v/>
      </c>
      <c r="I121" s="167" t="str">
        <f t="shared" ca="1" si="18"/>
        <v/>
      </c>
      <c r="J121" s="5" t="str">
        <f t="shared" ca="1" si="19"/>
        <v/>
      </c>
      <c r="K121" s="167" t="str">
        <f t="shared" ca="1" si="13"/>
        <v/>
      </c>
    </row>
    <row r="122" spans="1:11" x14ac:dyDescent="0.2">
      <c r="A122" s="125" t="str">
        <f ca="1">IFERROR(A121+MATCH(1,OFFSET(Pharmaceuticals!$BT$1,A121,0,500,1),0),"")</f>
        <v/>
      </c>
      <c r="B122" s="125" t="str">
        <f t="shared" ca="1" si="14"/>
        <v/>
      </c>
      <c r="C122" s="125" t="str">
        <f ca="1">IFERROR(C121+MATCH(1,OFFSET('Health Products &amp; Equipment'!$CC$1,C121,0,500,1),0),"")</f>
        <v/>
      </c>
      <c r="D122" s="125" t="str">
        <f t="shared" ca="1" si="15"/>
        <v/>
      </c>
      <c r="E122" s="125" t="str">
        <f ca="1">IFERROR(E121+MATCH(1,OFFSET('Other Pharma &amp; Health Products'!$CC$1,E121,0,500,1),0),"")</f>
        <v/>
      </c>
      <c r="F122" s="125" t="str">
        <f t="shared" ca="1" si="16"/>
        <v/>
      </c>
      <c r="G122" s="125" t="str">
        <f ca="1">IFERROR(G121+MATCH(1,OFFSET('PSM Costs'!$CC$1,G121,0,500,1),0),"")</f>
        <v/>
      </c>
      <c r="H122" s="125" t="str">
        <f t="shared" ca="1" si="17"/>
        <v/>
      </c>
      <c r="I122" s="167" t="str">
        <f t="shared" ca="1" si="18"/>
        <v/>
      </c>
      <c r="J122" s="5" t="str">
        <f t="shared" ca="1" si="19"/>
        <v/>
      </c>
      <c r="K122" s="167" t="str">
        <f t="shared" ca="1" si="13"/>
        <v/>
      </c>
    </row>
    <row r="123" spans="1:11" x14ac:dyDescent="0.2">
      <c r="A123" s="125" t="str">
        <f ca="1">IFERROR(A122+MATCH(1,OFFSET(Pharmaceuticals!$BT$1,A122,0,500,1),0),"")</f>
        <v/>
      </c>
      <c r="B123" s="125" t="str">
        <f t="shared" ca="1" si="14"/>
        <v/>
      </c>
      <c r="C123" s="125" t="str">
        <f ca="1">IFERROR(C122+MATCH(1,OFFSET('Health Products &amp; Equipment'!$CC$1,C122,0,500,1),0),"")</f>
        <v/>
      </c>
      <c r="D123" s="125" t="str">
        <f t="shared" ca="1" si="15"/>
        <v/>
      </c>
      <c r="E123" s="125" t="str">
        <f ca="1">IFERROR(E122+MATCH(1,OFFSET('Other Pharma &amp; Health Products'!$CC$1,E122,0,500,1),0),"")</f>
        <v/>
      </c>
      <c r="F123" s="125" t="str">
        <f t="shared" ca="1" si="16"/>
        <v/>
      </c>
      <c r="G123" s="125" t="str">
        <f ca="1">IFERROR(G122+MATCH(1,OFFSET('PSM Costs'!$CC$1,G122,0,500,1),0),"")</f>
        <v/>
      </c>
      <c r="H123" s="125" t="str">
        <f t="shared" ca="1" si="17"/>
        <v/>
      </c>
      <c r="I123" s="167" t="str">
        <f t="shared" ca="1" si="18"/>
        <v/>
      </c>
      <c r="J123" s="5" t="str">
        <f t="shared" ca="1" si="19"/>
        <v/>
      </c>
      <c r="K123" s="167" t="str">
        <f t="shared" ca="1" si="13"/>
        <v/>
      </c>
    </row>
    <row r="124" spans="1:11" x14ac:dyDescent="0.2">
      <c r="A124" s="125" t="str">
        <f ca="1">IFERROR(A123+MATCH(1,OFFSET(Pharmaceuticals!$BT$1,A123,0,500,1),0),"")</f>
        <v/>
      </c>
      <c r="B124" s="125" t="str">
        <f t="shared" ca="1" si="14"/>
        <v/>
      </c>
      <c r="C124" s="125" t="str">
        <f ca="1">IFERROR(C123+MATCH(1,OFFSET('Health Products &amp; Equipment'!$CC$1,C123,0,500,1),0),"")</f>
        <v/>
      </c>
      <c r="D124" s="125" t="str">
        <f t="shared" ca="1" si="15"/>
        <v/>
      </c>
      <c r="E124" s="125" t="str">
        <f ca="1">IFERROR(E123+MATCH(1,OFFSET('Other Pharma &amp; Health Products'!$CC$1,E123,0,500,1),0),"")</f>
        <v/>
      </c>
      <c r="F124" s="125" t="str">
        <f t="shared" ca="1" si="16"/>
        <v/>
      </c>
      <c r="G124" s="125" t="str">
        <f ca="1">IFERROR(G123+MATCH(1,OFFSET('PSM Costs'!$CC$1,G123,0,500,1),0),"")</f>
        <v/>
      </c>
      <c r="H124" s="125" t="str">
        <f t="shared" ca="1" si="17"/>
        <v/>
      </c>
      <c r="I124" s="167" t="str">
        <f t="shared" ca="1" si="18"/>
        <v/>
      </c>
      <c r="J124" s="5" t="str">
        <f t="shared" ca="1" si="19"/>
        <v/>
      </c>
      <c r="K124" s="167" t="str">
        <f t="shared" ca="1" si="13"/>
        <v/>
      </c>
    </row>
    <row r="125" spans="1:11" x14ac:dyDescent="0.2">
      <c r="A125" s="125" t="str">
        <f ca="1">IFERROR(A124+MATCH(1,OFFSET(Pharmaceuticals!$BT$1,A124,0,500,1),0),"")</f>
        <v/>
      </c>
      <c r="B125" s="125" t="str">
        <f t="shared" ca="1" si="14"/>
        <v/>
      </c>
      <c r="C125" s="125" t="str">
        <f ca="1">IFERROR(C124+MATCH(1,OFFSET('Health Products &amp; Equipment'!$CC$1,C124,0,500,1),0),"")</f>
        <v/>
      </c>
      <c r="D125" s="125" t="str">
        <f t="shared" ca="1" si="15"/>
        <v/>
      </c>
      <c r="E125" s="125" t="str">
        <f ca="1">IFERROR(E124+MATCH(1,OFFSET('Other Pharma &amp; Health Products'!$CC$1,E124,0,500,1),0),"")</f>
        <v/>
      </c>
      <c r="F125" s="125" t="str">
        <f t="shared" ca="1" si="16"/>
        <v/>
      </c>
      <c r="G125" s="125" t="str">
        <f ca="1">IFERROR(G124+MATCH(1,OFFSET('PSM Costs'!$CC$1,G124,0,500,1),0),"")</f>
        <v/>
      </c>
      <c r="H125" s="125" t="str">
        <f t="shared" ca="1" si="17"/>
        <v/>
      </c>
      <c r="I125" s="167" t="str">
        <f t="shared" ca="1" si="18"/>
        <v/>
      </c>
      <c r="J125" s="5" t="str">
        <f t="shared" ca="1" si="19"/>
        <v/>
      </c>
      <c r="K125" s="167" t="str">
        <f t="shared" ca="1" si="13"/>
        <v/>
      </c>
    </row>
    <row r="126" spans="1:11" x14ac:dyDescent="0.2">
      <c r="A126" s="125" t="str">
        <f ca="1">IFERROR(A125+MATCH(1,OFFSET(Pharmaceuticals!$BT$1,A125,0,500,1),0),"")</f>
        <v/>
      </c>
      <c r="B126" s="125" t="str">
        <f t="shared" ca="1" si="14"/>
        <v/>
      </c>
      <c r="C126" s="125" t="str">
        <f ca="1">IFERROR(C125+MATCH(1,OFFSET('Health Products &amp; Equipment'!$CC$1,C125,0,500,1),0),"")</f>
        <v/>
      </c>
      <c r="D126" s="125" t="str">
        <f t="shared" ca="1" si="15"/>
        <v/>
      </c>
      <c r="E126" s="125" t="str">
        <f ca="1">IFERROR(E125+MATCH(1,OFFSET('Other Pharma &amp; Health Products'!$CC$1,E125,0,500,1),0),"")</f>
        <v/>
      </c>
      <c r="F126" s="125" t="str">
        <f t="shared" ca="1" si="16"/>
        <v/>
      </c>
      <c r="G126" s="125" t="str">
        <f ca="1">IFERROR(G125+MATCH(1,OFFSET('PSM Costs'!$CC$1,G125,0,500,1),0),"")</f>
        <v/>
      </c>
      <c r="H126" s="125" t="str">
        <f t="shared" ca="1" si="17"/>
        <v/>
      </c>
      <c r="I126" s="167" t="str">
        <f t="shared" ca="1" si="18"/>
        <v/>
      </c>
      <c r="J126" s="5" t="str">
        <f t="shared" ca="1" si="19"/>
        <v/>
      </c>
      <c r="K126" s="167" t="str">
        <f t="shared" ca="1" si="13"/>
        <v/>
      </c>
    </row>
    <row r="127" spans="1:11" x14ac:dyDescent="0.2">
      <c r="A127" s="125" t="str">
        <f ca="1">IFERROR(A126+MATCH(1,OFFSET(Pharmaceuticals!$BT$1,A126,0,500,1),0),"")</f>
        <v/>
      </c>
      <c r="B127" s="125" t="str">
        <f t="shared" ca="1" si="14"/>
        <v/>
      </c>
      <c r="C127" s="125" t="str">
        <f ca="1">IFERROR(C126+MATCH(1,OFFSET('Health Products &amp; Equipment'!$CC$1,C126,0,500,1),0),"")</f>
        <v/>
      </c>
      <c r="D127" s="125" t="str">
        <f t="shared" ca="1" si="15"/>
        <v/>
      </c>
      <c r="E127" s="125" t="str">
        <f ca="1">IFERROR(E126+MATCH(1,OFFSET('Other Pharma &amp; Health Products'!$CC$1,E126,0,500,1),0),"")</f>
        <v/>
      </c>
      <c r="F127" s="125" t="str">
        <f t="shared" ca="1" si="16"/>
        <v/>
      </c>
      <c r="G127" s="125" t="str">
        <f ca="1">IFERROR(G126+MATCH(1,OFFSET('PSM Costs'!$CC$1,G126,0,500,1),0),"")</f>
        <v/>
      </c>
      <c r="H127" s="125" t="str">
        <f t="shared" ca="1" si="17"/>
        <v/>
      </c>
      <c r="I127" s="167" t="str">
        <f t="shared" ca="1" si="18"/>
        <v/>
      </c>
      <c r="J127" s="5" t="str">
        <f t="shared" ca="1" si="19"/>
        <v/>
      </c>
      <c r="K127" s="167" t="str">
        <f t="shared" ca="1" si="13"/>
        <v/>
      </c>
    </row>
    <row r="128" spans="1:11" x14ac:dyDescent="0.2">
      <c r="A128" s="125" t="str">
        <f ca="1">IFERROR(A127+MATCH(1,OFFSET(Pharmaceuticals!$BT$1,A127,0,500,1),0),"")</f>
        <v/>
      </c>
      <c r="B128" s="125" t="str">
        <f t="shared" ca="1" si="14"/>
        <v/>
      </c>
      <c r="C128" s="125" t="str">
        <f ca="1">IFERROR(C127+MATCH(1,OFFSET('Health Products &amp; Equipment'!$CC$1,C127,0,500,1),0),"")</f>
        <v/>
      </c>
      <c r="D128" s="125" t="str">
        <f t="shared" ca="1" si="15"/>
        <v/>
      </c>
      <c r="E128" s="125" t="str">
        <f ca="1">IFERROR(E127+MATCH(1,OFFSET('Other Pharma &amp; Health Products'!$CC$1,E127,0,500,1),0),"")</f>
        <v/>
      </c>
      <c r="F128" s="125" t="str">
        <f t="shared" ca="1" si="16"/>
        <v/>
      </c>
      <c r="G128" s="125" t="str">
        <f ca="1">IFERROR(G127+MATCH(1,OFFSET('PSM Costs'!$CC$1,G127,0,500,1),0),"")</f>
        <v/>
      </c>
      <c r="H128" s="125" t="str">
        <f t="shared" ca="1" si="17"/>
        <v/>
      </c>
      <c r="I128" s="167" t="str">
        <f t="shared" ca="1" si="18"/>
        <v/>
      </c>
      <c r="J128" s="5" t="str">
        <f t="shared" ca="1" si="19"/>
        <v/>
      </c>
      <c r="K128" s="167" t="str">
        <f t="shared" ca="1" si="13"/>
        <v/>
      </c>
    </row>
    <row r="129" spans="1:11" x14ac:dyDescent="0.2">
      <c r="A129" s="125" t="str">
        <f ca="1">IFERROR(A128+MATCH(1,OFFSET(Pharmaceuticals!$BT$1,A128,0,500,1),0),"")</f>
        <v/>
      </c>
      <c r="B129" s="125" t="str">
        <f t="shared" ca="1" si="14"/>
        <v/>
      </c>
      <c r="C129" s="125" t="str">
        <f ca="1">IFERROR(C128+MATCH(1,OFFSET('Health Products &amp; Equipment'!$CC$1,C128,0,500,1),0),"")</f>
        <v/>
      </c>
      <c r="D129" s="125" t="str">
        <f t="shared" ca="1" si="15"/>
        <v/>
      </c>
      <c r="E129" s="125" t="str">
        <f ca="1">IFERROR(E128+MATCH(1,OFFSET('Other Pharma &amp; Health Products'!$CC$1,E128,0,500,1),0),"")</f>
        <v/>
      </c>
      <c r="F129" s="125" t="str">
        <f t="shared" ca="1" si="16"/>
        <v/>
      </c>
      <c r="G129" s="125" t="str">
        <f ca="1">IFERROR(G128+MATCH(1,OFFSET('PSM Costs'!$CC$1,G128,0,500,1),0),"")</f>
        <v/>
      </c>
      <c r="H129" s="125" t="str">
        <f t="shared" ca="1" si="17"/>
        <v/>
      </c>
      <c r="I129" s="167" t="str">
        <f t="shared" ca="1" si="18"/>
        <v/>
      </c>
      <c r="J129" s="5" t="str">
        <f t="shared" ca="1" si="19"/>
        <v/>
      </c>
      <c r="K129" s="167" t="str">
        <f t="shared" ca="1" si="13"/>
        <v/>
      </c>
    </row>
    <row r="130" spans="1:11" x14ac:dyDescent="0.2">
      <c r="A130" s="125" t="str">
        <f ca="1">IFERROR(A129+MATCH(1,OFFSET(Pharmaceuticals!$BT$1,A129,0,500,1),0),"")</f>
        <v/>
      </c>
      <c r="B130" s="125" t="str">
        <f t="shared" ca="1" si="14"/>
        <v/>
      </c>
      <c r="C130" s="125" t="str">
        <f ca="1">IFERROR(C129+MATCH(1,OFFSET('Health Products &amp; Equipment'!$CC$1,C129,0,500,1),0),"")</f>
        <v/>
      </c>
      <c r="D130" s="125" t="str">
        <f t="shared" ca="1" si="15"/>
        <v/>
      </c>
      <c r="E130" s="125" t="str">
        <f ca="1">IFERROR(E129+MATCH(1,OFFSET('Other Pharma &amp; Health Products'!$CC$1,E129,0,500,1),0),"")</f>
        <v/>
      </c>
      <c r="F130" s="125" t="str">
        <f t="shared" ca="1" si="16"/>
        <v/>
      </c>
      <c r="G130" s="125" t="str">
        <f ca="1">IFERROR(G129+MATCH(1,OFFSET('PSM Costs'!$CC$1,G129,0,500,1),0),"")</f>
        <v/>
      </c>
      <c r="H130" s="125" t="str">
        <f t="shared" ca="1" si="17"/>
        <v/>
      </c>
      <c r="I130" s="167" t="str">
        <f t="shared" ca="1" si="18"/>
        <v/>
      </c>
      <c r="J130" s="5" t="str">
        <f t="shared" ca="1" si="19"/>
        <v/>
      </c>
      <c r="K130" s="167" t="str">
        <f t="shared" ca="1" si="13"/>
        <v/>
      </c>
    </row>
    <row r="131" spans="1:11" x14ac:dyDescent="0.2">
      <c r="A131" s="125" t="str">
        <f ca="1">IFERROR(A130+MATCH(1,OFFSET(Pharmaceuticals!$BT$1,A130,0,500,1),0),"")</f>
        <v/>
      </c>
      <c r="B131" s="125" t="str">
        <f t="shared" ca="1" si="14"/>
        <v/>
      </c>
      <c r="C131" s="125" t="str">
        <f ca="1">IFERROR(C130+MATCH(1,OFFSET('Health Products &amp; Equipment'!$CC$1,C130,0,500,1),0),"")</f>
        <v/>
      </c>
      <c r="D131" s="125" t="str">
        <f t="shared" ca="1" si="15"/>
        <v/>
      </c>
      <c r="E131" s="125" t="str">
        <f ca="1">IFERROR(E130+MATCH(1,OFFSET('Other Pharma &amp; Health Products'!$CC$1,E130,0,500,1),0),"")</f>
        <v/>
      </c>
      <c r="F131" s="125" t="str">
        <f t="shared" ca="1" si="16"/>
        <v/>
      </c>
      <c r="G131" s="125" t="str">
        <f ca="1">IFERROR(G130+MATCH(1,OFFSET('PSM Costs'!$CC$1,G130,0,500,1),0),"")</f>
        <v/>
      </c>
      <c r="H131" s="125" t="str">
        <f t="shared" ca="1" si="17"/>
        <v/>
      </c>
      <c r="I131" s="167" t="str">
        <f t="shared" ca="1" si="18"/>
        <v/>
      </c>
      <c r="J131" s="5" t="str">
        <f t="shared" ca="1" si="19"/>
        <v/>
      </c>
      <c r="K131" s="167" t="str">
        <f t="shared" ca="1" si="13"/>
        <v/>
      </c>
    </row>
    <row r="132" spans="1:11" x14ac:dyDescent="0.2">
      <c r="A132" s="125" t="str">
        <f ca="1">IFERROR(A131+MATCH(1,OFFSET(Pharmaceuticals!$BT$1,A131,0,500,1),0),"")</f>
        <v/>
      </c>
      <c r="B132" s="125" t="str">
        <f t="shared" ca="1" si="14"/>
        <v/>
      </c>
      <c r="C132" s="125" t="str">
        <f ca="1">IFERROR(C131+MATCH(1,OFFSET('Health Products &amp; Equipment'!$CC$1,C131,0,500,1),0),"")</f>
        <v/>
      </c>
      <c r="D132" s="125" t="str">
        <f t="shared" ca="1" si="15"/>
        <v/>
      </c>
      <c r="E132" s="125" t="str">
        <f ca="1">IFERROR(E131+MATCH(1,OFFSET('Other Pharma &amp; Health Products'!$CC$1,E131,0,500,1),0),"")</f>
        <v/>
      </c>
      <c r="F132" s="125" t="str">
        <f t="shared" ca="1" si="16"/>
        <v/>
      </c>
      <c r="G132" s="125" t="str">
        <f ca="1">IFERROR(G131+MATCH(1,OFFSET('PSM Costs'!$CC$1,G131,0,500,1),0),"")</f>
        <v/>
      </c>
      <c r="H132" s="125" t="str">
        <f t="shared" ca="1" si="17"/>
        <v/>
      </c>
      <c r="I132" s="167" t="str">
        <f t="shared" ca="1" si="18"/>
        <v/>
      </c>
      <c r="J132" s="5" t="str">
        <f t="shared" ca="1" si="19"/>
        <v/>
      </c>
      <c r="K132" s="167" t="str">
        <f t="shared" ca="1" si="13"/>
        <v/>
      </c>
    </row>
    <row r="133" spans="1:11" x14ac:dyDescent="0.2">
      <c r="A133" s="125" t="str">
        <f ca="1">IFERROR(A132+MATCH(1,OFFSET(Pharmaceuticals!$BT$1,A132,0,500,1),0),"")</f>
        <v/>
      </c>
      <c r="B133" s="125" t="str">
        <f t="shared" ca="1" si="14"/>
        <v/>
      </c>
      <c r="C133" s="125" t="str">
        <f ca="1">IFERROR(C132+MATCH(1,OFFSET('Health Products &amp; Equipment'!$CC$1,C132,0,500,1),0),"")</f>
        <v/>
      </c>
      <c r="D133" s="125" t="str">
        <f t="shared" ca="1" si="15"/>
        <v/>
      </c>
      <c r="E133" s="125" t="str">
        <f ca="1">IFERROR(E132+MATCH(1,OFFSET('Other Pharma &amp; Health Products'!$CC$1,E132,0,500,1),0),"")</f>
        <v/>
      </c>
      <c r="F133" s="125" t="str">
        <f t="shared" ca="1" si="16"/>
        <v/>
      </c>
      <c r="G133" s="125" t="str">
        <f ca="1">IFERROR(G132+MATCH(1,OFFSET('PSM Costs'!$CC$1,G132,0,500,1),0),"")</f>
        <v/>
      </c>
      <c r="H133" s="125" t="str">
        <f t="shared" ca="1" si="17"/>
        <v/>
      </c>
      <c r="I133" s="167" t="str">
        <f t="shared" ca="1" si="18"/>
        <v/>
      </c>
      <c r="J133" s="5" t="str">
        <f t="shared" ca="1" si="19"/>
        <v/>
      </c>
      <c r="K133" s="167" t="str">
        <f t="shared" ref="K133:K196" ca="1" si="20">IF(J133="","",IFERROR(LEFT(J133,FIND("--",J133)-1)*10000000,LEFT(SUBSTITUTE(J133,".",","),FIND("--",J133)-1)*10000000)+MID(J133,FIND("--",J133)+2,FIND("---",J133)-FIND("--",J133)-2)*1000+RIGHT(J133,LEN(J133)-FIND("---",J133)-2))</f>
        <v/>
      </c>
    </row>
    <row r="134" spans="1:11" x14ac:dyDescent="0.2">
      <c r="A134" s="125" t="str">
        <f ca="1">IFERROR(A133+MATCH(1,OFFSET(Pharmaceuticals!$BT$1,A133,0,500,1),0),"")</f>
        <v/>
      </c>
      <c r="B134" s="125" t="str">
        <f t="shared" ca="1" si="14"/>
        <v/>
      </c>
      <c r="C134" s="125" t="str">
        <f ca="1">IFERROR(C133+MATCH(1,OFFSET('Health Products &amp; Equipment'!$CC$1,C133,0,500,1),0),"")</f>
        <v/>
      </c>
      <c r="D134" s="125" t="str">
        <f t="shared" ca="1" si="15"/>
        <v/>
      </c>
      <c r="E134" s="125" t="str">
        <f ca="1">IFERROR(E133+MATCH(1,OFFSET('Other Pharma &amp; Health Products'!$CC$1,E133,0,500,1),0),"")</f>
        <v/>
      </c>
      <c r="F134" s="125" t="str">
        <f t="shared" ca="1" si="16"/>
        <v/>
      </c>
      <c r="G134" s="125" t="str">
        <f ca="1">IFERROR(G133+MATCH(1,OFFSET('PSM Costs'!$CC$1,G133,0,500,1),0),"")</f>
        <v/>
      </c>
      <c r="H134" s="125" t="str">
        <f t="shared" ca="1" si="17"/>
        <v/>
      </c>
      <c r="I134" s="167" t="str">
        <f t="shared" ca="1" si="18"/>
        <v/>
      </c>
      <c r="J134" s="5" t="str">
        <f t="shared" ca="1" si="19"/>
        <v/>
      </c>
      <c r="K134" s="167" t="str">
        <f t="shared" ca="1" si="20"/>
        <v/>
      </c>
    </row>
    <row r="135" spans="1:11" x14ac:dyDescent="0.2">
      <c r="A135" s="125" t="str">
        <f ca="1">IFERROR(A134+MATCH(1,OFFSET(Pharmaceuticals!$BT$1,A134,0,500,1),0),"")</f>
        <v/>
      </c>
      <c r="B135" s="125" t="str">
        <f t="shared" ca="1" si="14"/>
        <v/>
      </c>
      <c r="C135" s="125" t="str">
        <f ca="1">IFERROR(C134+MATCH(1,OFFSET('Health Products &amp; Equipment'!$CC$1,C134,0,500,1),0),"")</f>
        <v/>
      </c>
      <c r="D135" s="125" t="str">
        <f t="shared" ca="1" si="15"/>
        <v/>
      </c>
      <c r="E135" s="125" t="str">
        <f ca="1">IFERROR(E134+MATCH(1,OFFSET('Other Pharma &amp; Health Products'!$CC$1,E134,0,500,1),0),"")</f>
        <v/>
      </c>
      <c r="F135" s="125" t="str">
        <f t="shared" ca="1" si="16"/>
        <v/>
      </c>
      <c r="G135" s="125" t="str">
        <f ca="1">IFERROR(G134+MATCH(1,OFFSET('PSM Costs'!$CC$1,G134,0,500,1),0),"")</f>
        <v/>
      </c>
      <c r="H135" s="125" t="str">
        <f t="shared" ca="1" si="17"/>
        <v/>
      </c>
      <c r="I135" s="167" t="str">
        <f t="shared" ca="1" si="18"/>
        <v/>
      </c>
      <c r="J135" s="5" t="str">
        <f t="shared" ca="1" si="19"/>
        <v/>
      </c>
      <c r="K135" s="167" t="str">
        <f t="shared" ca="1" si="20"/>
        <v/>
      </c>
    </row>
    <row r="136" spans="1:11" x14ac:dyDescent="0.2">
      <c r="A136" s="125" t="str">
        <f ca="1">IFERROR(A135+MATCH(1,OFFSET(Pharmaceuticals!$BT$1,A135,0,500,1),0),"")</f>
        <v/>
      </c>
      <c r="B136" s="125" t="str">
        <f t="shared" ca="1" si="14"/>
        <v/>
      </c>
      <c r="C136" s="125" t="str">
        <f ca="1">IFERROR(C135+MATCH(1,OFFSET('Health Products &amp; Equipment'!$CC$1,C135,0,500,1),0),"")</f>
        <v/>
      </c>
      <c r="D136" s="125" t="str">
        <f t="shared" ca="1" si="15"/>
        <v/>
      </c>
      <c r="E136" s="125" t="str">
        <f ca="1">IFERROR(E135+MATCH(1,OFFSET('Other Pharma &amp; Health Products'!$CC$1,E135,0,500,1),0),"")</f>
        <v/>
      </c>
      <c r="F136" s="125" t="str">
        <f t="shared" ca="1" si="16"/>
        <v/>
      </c>
      <c r="G136" s="125" t="str">
        <f ca="1">IFERROR(G135+MATCH(1,OFFSET('PSM Costs'!$CC$1,G135,0,500,1),0),"")</f>
        <v/>
      </c>
      <c r="H136" s="125" t="str">
        <f t="shared" ca="1" si="17"/>
        <v/>
      </c>
      <c r="I136" s="167" t="str">
        <f t="shared" ca="1" si="18"/>
        <v/>
      </c>
      <c r="J136" s="5" t="str">
        <f t="shared" ca="1" si="19"/>
        <v/>
      </c>
      <c r="K136" s="167" t="str">
        <f t="shared" ca="1" si="20"/>
        <v/>
      </c>
    </row>
    <row r="137" spans="1:11" x14ac:dyDescent="0.2">
      <c r="A137" s="125" t="str">
        <f ca="1">IFERROR(A136+MATCH(1,OFFSET(Pharmaceuticals!$BT$1,A136,0,500,1),0),"")</f>
        <v/>
      </c>
      <c r="B137" s="125" t="str">
        <f t="shared" ca="1" si="14"/>
        <v/>
      </c>
      <c r="C137" s="125" t="str">
        <f ca="1">IFERROR(C136+MATCH(1,OFFSET('Health Products &amp; Equipment'!$CC$1,C136,0,500,1),0),"")</f>
        <v/>
      </c>
      <c r="D137" s="125" t="str">
        <f t="shared" ca="1" si="15"/>
        <v/>
      </c>
      <c r="E137" s="125" t="str">
        <f ca="1">IFERROR(E136+MATCH(1,OFFSET('Other Pharma &amp; Health Products'!$CC$1,E136,0,500,1),0),"")</f>
        <v/>
      </c>
      <c r="F137" s="125" t="str">
        <f t="shared" ca="1" si="16"/>
        <v/>
      </c>
      <c r="G137" s="125" t="str">
        <f ca="1">IFERROR(G136+MATCH(1,OFFSET('PSM Costs'!$CC$1,G136,0,500,1),0),"")</f>
        <v/>
      </c>
      <c r="H137" s="125" t="str">
        <f t="shared" ca="1" si="17"/>
        <v/>
      </c>
      <c r="I137" s="167" t="str">
        <f t="shared" ca="1" si="18"/>
        <v/>
      </c>
      <c r="J137" s="5" t="str">
        <f t="shared" ca="1" si="19"/>
        <v/>
      </c>
      <c r="K137" s="167" t="str">
        <f t="shared" ca="1" si="20"/>
        <v/>
      </c>
    </row>
    <row r="138" spans="1:11" x14ac:dyDescent="0.2">
      <c r="A138" s="125" t="str">
        <f ca="1">IFERROR(A137+MATCH(1,OFFSET(Pharmaceuticals!$BT$1,A137,0,500,1),0),"")</f>
        <v/>
      </c>
      <c r="B138" s="125" t="str">
        <f t="shared" ca="1" si="14"/>
        <v/>
      </c>
      <c r="C138" s="125" t="str">
        <f ca="1">IFERROR(C137+MATCH(1,OFFSET('Health Products &amp; Equipment'!$CC$1,C137,0,500,1),0),"")</f>
        <v/>
      </c>
      <c r="D138" s="125" t="str">
        <f t="shared" ca="1" si="15"/>
        <v/>
      </c>
      <c r="E138" s="125" t="str">
        <f ca="1">IFERROR(E137+MATCH(1,OFFSET('Other Pharma &amp; Health Products'!$CC$1,E137,0,500,1),0),"")</f>
        <v/>
      </c>
      <c r="F138" s="125" t="str">
        <f t="shared" ca="1" si="16"/>
        <v/>
      </c>
      <c r="G138" s="125" t="str">
        <f ca="1">IFERROR(G137+MATCH(1,OFFSET('PSM Costs'!$CC$1,G137,0,500,1),0),"")</f>
        <v/>
      </c>
      <c r="H138" s="125" t="str">
        <f t="shared" ca="1" si="17"/>
        <v/>
      </c>
      <c r="I138" s="167" t="str">
        <f t="shared" ca="1" si="18"/>
        <v/>
      </c>
      <c r="J138" s="5" t="str">
        <f t="shared" ca="1" si="19"/>
        <v/>
      </c>
      <c r="K138" s="167" t="str">
        <f t="shared" ca="1" si="20"/>
        <v/>
      </c>
    </row>
    <row r="139" spans="1:11" x14ac:dyDescent="0.2">
      <c r="A139" s="125" t="str">
        <f ca="1">IFERROR(A138+MATCH(1,OFFSET(Pharmaceuticals!$BT$1,A138,0,500,1),0),"")</f>
        <v/>
      </c>
      <c r="B139" s="125" t="str">
        <f t="shared" ca="1" si="14"/>
        <v/>
      </c>
      <c r="C139" s="125" t="str">
        <f ca="1">IFERROR(C138+MATCH(1,OFFSET('Health Products &amp; Equipment'!$CC$1,C138,0,500,1),0),"")</f>
        <v/>
      </c>
      <c r="D139" s="125" t="str">
        <f t="shared" ca="1" si="15"/>
        <v/>
      </c>
      <c r="E139" s="125" t="str">
        <f ca="1">IFERROR(E138+MATCH(1,OFFSET('Other Pharma &amp; Health Products'!$CC$1,E138,0,500,1),0),"")</f>
        <v/>
      </c>
      <c r="F139" s="125" t="str">
        <f t="shared" ca="1" si="16"/>
        <v/>
      </c>
      <c r="G139" s="125" t="str">
        <f ca="1">IFERROR(G138+MATCH(1,OFFSET('PSM Costs'!$CC$1,G138,0,500,1),0),"")</f>
        <v/>
      </c>
      <c r="H139" s="125" t="str">
        <f t="shared" ca="1" si="17"/>
        <v/>
      </c>
      <c r="I139" s="167" t="str">
        <f t="shared" ca="1" si="18"/>
        <v/>
      </c>
      <c r="J139" s="5" t="str">
        <f t="shared" ca="1" si="19"/>
        <v/>
      </c>
      <c r="K139" s="167" t="str">
        <f t="shared" ca="1" si="20"/>
        <v/>
      </c>
    </row>
    <row r="140" spans="1:11" x14ac:dyDescent="0.2">
      <c r="A140" s="125" t="str">
        <f ca="1">IFERROR(A139+MATCH(1,OFFSET(Pharmaceuticals!$BT$1,A139,0,500,1),0),"")</f>
        <v/>
      </c>
      <c r="B140" s="125" t="str">
        <f t="shared" ca="1" si="14"/>
        <v/>
      </c>
      <c r="C140" s="125" t="str">
        <f ca="1">IFERROR(C139+MATCH(1,OFFSET('Health Products &amp; Equipment'!$CC$1,C139,0,500,1),0),"")</f>
        <v/>
      </c>
      <c r="D140" s="125" t="str">
        <f t="shared" ca="1" si="15"/>
        <v/>
      </c>
      <c r="E140" s="125" t="str">
        <f ca="1">IFERROR(E139+MATCH(1,OFFSET('Other Pharma &amp; Health Products'!$CC$1,E139,0,500,1),0),"")</f>
        <v/>
      </c>
      <c r="F140" s="125" t="str">
        <f t="shared" ca="1" si="16"/>
        <v/>
      </c>
      <c r="G140" s="125" t="str">
        <f ca="1">IFERROR(G139+MATCH(1,OFFSET('PSM Costs'!$CC$1,G139,0,500,1),0),"")</f>
        <v/>
      </c>
      <c r="H140" s="125" t="str">
        <f t="shared" ca="1" si="17"/>
        <v/>
      </c>
      <c r="I140" s="167" t="str">
        <f t="shared" ca="1" si="18"/>
        <v/>
      </c>
      <c r="J140" s="5" t="str">
        <f t="shared" ca="1" si="19"/>
        <v/>
      </c>
      <c r="K140" s="167" t="str">
        <f t="shared" ca="1" si="20"/>
        <v/>
      </c>
    </row>
    <row r="141" spans="1:11" x14ac:dyDescent="0.2">
      <c r="A141" s="125" t="str">
        <f ca="1">IFERROR(A140+MATCH(1,OFFSET(Pharmaceuticals!$BT$1,A140,0,500,1),0),"")</f>
        <v/>
      </c>
      <c r="B141" s="125" t="str">
        <f t="shared" ca="1" si="14"/>
        <v/>
      </c>
      <c r="C141" s="125" t="str">
        <f ca="1">IFERROR(C140+MATCH(1,OFFSET('Health Products &amp; Equipment'!$CC$1,C140,0,500,1),0),"")</f>
        <v/>
      </c>
      <c r="D141" s="125" t="str">
        <f t="shared" ca="1" si="15"/>
        <v/>
      </c>
      <c r="E141" s="125" t="str">
        <f ca="1">IFERROR(E140+MATCH(1,OFFSET('Other Pharma &amp; Health Products'!$CC$1,E140,0,500,1),0),"")</f>
        <v/>
      </c>
      <c r="F141" s="125" t="str">
        <f t="shared" ca="1" si="16"/>
        <v/>
      </c>
      <c r="G141" s="125" t="str">
        <f ca="1">IFERROR(G140+MATCH(1,OFFSET('PSM Costs'!$CC$1,G140,0,500,1),0),"")</f>
        <v/>
      </c>
      <c r="H141" s="125" t="str">
        <f t="shared" ca="1" si="17"/>
        <v/>
      </c>
      <c r="I141" s="167" t="str">
        <f t="shared" ca="1" si="18"/>
        <v/>
      </c>
      <c r="J141" s="5" t="str">
        <f t="shared" ca="1" si="19"/>
        <v/>
      </c>
      <c r="K141" s="167" t="str">
        <f t="shared" ca="1" si="20"/>
        <v/>
      </c>
    </row>
    <row r="142" spans="1:11" x14ac:dyDescent="0.2">
      <c r="A142" s="125" t="str">
        <f ca="1">IFERROR(A141+MATCH(1,OFFSET(Pharmaceuticals!$BT$1,A141,0,500,1),0),"")</f>
        <v/>
      </c>
      <c r="B142" s="125" t="str">
        <f t="shared" ca="1" si="14"/>
        <v/>
      </c>
      <c r="C142" s="125" t="str">
        <f ca="1">IFERROR(C141+MATCH(1,OFFSET('Health Products &amp; Equipment'!$CC$1,C141,0,500,1),0),"")</f>
        <v/>
      </c>
      <c r="D142" s="125" t="str">
        <f t="shared" ca="1" si="15"/>
        <v/>
      </c>
      <c r="E142" s="125" t="str">
        <f ca="1">IFERROR(E141+MATCH(1,OFFSET('Other Pharma &amp; Health Products'!$CC$1,E141,0,500,1),0),"")</f>
        <v/>
      </c>
      <c r="F142" s="125" t="str">
        <f t="shared" ca="1" si="16"/>
        <v/>
      </c>
      <c r="G142" s="125" t="str">
        <f ca="1">IFERROR(G141+MATCH(1,OFFSET('PSM Costs'!$CC$1,G141,0,500,1),0),"")</f>
        <v/>
      </c>
      <c r="H142" s="125" t="str">
        <f t="shared" ca="1" si="17"/>
        <v/>
      </c>
      <c r="I142" s="167" t="str">
        <f t="shared" ca="1" si="18"/>
        <v/>
      </c>
      <c r="J142" s="5" t="str">
        <f t="shared" ca="1" si="19"/>
        <v/>
      </c>
      <c r="K142" s="167" t="str">
        <f t="shared" ca="1" si="20"/>
        <v/>
      </c>
    </row>
    <row r="143" spans="1:11" x14ac:dyDescent="0.2">
      <c r="A143" s="125" t="str">
        <f ca="1">IFERROR(A142+MATCH(1,OFFSET(Pharmaceuticals!$BT$1,A142,0,500,1),0),"")</f>
        <v/>
      </c>
      <c r="B143" s="125" t="str">
        <f t="shared" ca="1" si="14"/>
        <v/>
      </c>
      <c r="C143" s="125" t="str">
        <f ca="1">IFERROR(C142+MATCH(1,OFFSET('Health Products &amp; Equipment'!$CC$1,C142,0,500,1),0),"")</f>
        <v/>
      </c>
      <c r="D143" s="125" t="str">
        <f t="shared" ca="1" si="15"/>
        <v/>
      </c>
      <c r="E143" s="125" t="str">
        <f ca="1">IFERROR(E142+MATCH(1,OFFSET('Other Pharma &amp; Health Products'!$CC$1,E142,0,500,1),0),"")</f>
        <v/>
      </c>
      <c r="F143" s="125" t="str">
        <f t="shared" ca="1" si="16"/>
        <v/>
      </c>
      <c r="G143" s="125" t="str">
        <f ca="1">IFERROR(G142+MATCH(1,OFFSET('PSM Costs'!$CC$1,G142,0,500,1),0),"")</f>
        <v/>
      </c>
      <c r="H143" s="125" t="str">
        <f t="shared" ca="1" si="17"/>
        <v/>
      </c>
      <c r="I143" s="167" t="str">
        <f t="shared" ca="1" si="18"/>
        <v/>
      </c>
      <c r="J143" s="5" t="str">
        <f t="shared" ca="1" si="19"/>
        <v/>
      </c>
      <c r="K143" s="167" t="str">
        <f t="shared" ca="1" si="20"/>
        <v/>
      </c>
    </row>
    <row r="144" spans="1:11" x14ac:dyDescent="0.2">
      <c r="A144" s="125" t="str">
        <f ca="1">IFERROR(A143+MATCH(1,OFFSET(Pharmaceuticals!$BT$1,A143,0,500,1),0),"")</f>
        <v/>
      </c>
      <c r="B144" s="125" t="str">
        <f t="shared" ca="1" si="14"/>
        <v/>
      </c>
      <c r="C144" s="125" t="str">
        <f ca="1">IFERROR(C143+MATCH(1,OFFSET('Health Products &amp; Equipment'!$CC$1,C143,0,500,1),0),"")</f>
        <v/>
      </c>
      <c r="D144" s="125" t="str">
        <f t="shared" ca="1" si="15"/>
        <v/>
      </c>
      <c r="E144" s="125" t="str">
        <f ca="1">IFERROR(E143+MATCH(1,OFFSET('Other Pharma &amp; Health Products'!$CC$1,E143,0,500,1),0),"")</f>
        <v/>
      </c>
      <c r="F144" s="125" t="str">
        <f t="shared" ca="1" si="16"/>
        <v/>
      </c>
      <c r="G144" s="125" t="str">
        <f ca="1">IFERROR(G143+MATCH(1,OFFSET('PSM Costs'!$CC$1,G143,0,500,1),0),"")</f>
        <v/>
      </c>
      <c r="H144" s="125" t="str">
        <f t="shared" ca="1" si="17"/>
        <v/>
      </c>
      <c r="I144" s="167" t="str">
        <f t="shared" ca="1" si="18"/>
        <v/>
      </c>
      <c r="J144" s="5" t="str">
        <f t="shared" ca="1" si="19"/>
        <v/>
      </c>
      <c r="K144" s="167" t="str">
        <f t="shared" ca="1" si="20"/>
        <v/>
      </c>
    </row>
    <row r="145" spans="1:11" x14ac:dyDescent="0.2">
      <c r="A145" s="125" t="str">
        <f ca="1">IFERROR(A144+MATCH(1,OFFSET(Pharmaceuticals!$BT$1,A144,0,500,1),0),"")</f>
        <v/>
      </c>
      <c r="B145" s="125" t="str">
        <f t="shared" ca="1" si="14"/>
        <v/>
      </c>
      <c r="C145" s="125" t="str">
        <f ca="1">IFERROR(C144+MATCH(1,OFFSET('Health Products &amp; Equipment'!$CC$1,C144,0,500,1),0),"")</f>
        <v/>
      </c>
      <c r="D145" s="125" t="str">
        <f t="shared" ca="1" si="15"/>
        <v/>
      </c>
      <c r="E145" s="125" t="str">
        <f ca="1">IFERROR(E144+MATCH(1,OFFSET('Other Pharma &amp; Health Products'!$CC$1,E144,0,500,1),0),"")</f>
        <v/>
      </c>
      <c r="F145" s="125" t="str">
        <f t="shared" ca="1" si="16"/>
        <v/>
      </c>
      <c r="G145" s="125" t="str">
        <f ca="1">IFERROR(G144+MATCH(1,OFFSET('PSM Costs'!$CC$1,G144,0,500,1),0),"")</f>
        <v/>
      </c>
      <c r="H145" s="125" t="str">
        <f t="shared" ca="1" si="17"/>
        <v/>
      </c>
      <c r="I145" s="167" t="str">
        <f t="shared" ca="1" si="18"/>
        <v/>
      </c>
      <c r="J145" s="5" t="str">
        <f t="shared" ca="1" si="19"/>
        <v/>
      </c>
      <c r="K145" s="167" t="str">
        <f t="shared" ca="1" si="20"/>
        <v/>
      </c>
    </row>
    <row r="146" spans="1:11" x14ac:dyDescent="0.2">
      <c r="A146" s="125" t="str">
        <f ca="1">IFERROR(A145+MATCH(1,OFFSET(Pharmaceuticals!$BT$1,A145,0,500,1),0),"")</f>
        <v/>
      </c>
      <c r="B146" s="125" t="str">
        <f t="shared" ca="1" si="14"/>
        <v/>
      </c>
      <c r="C146" s="125" t="str">
        <f ca="1">IFERROR(C145+MATCH(1,OFFSET('Health Products &amp; Equipment'!$CC$1,C145,0,500,1),0),"")</f>
        <v/>
      </c>
      <c r="D146" s="125" t="str">
        <f t="shared" ca="1" si="15"/>
        <v/>
      </c>
      <c r="E146" s="125" t="str">
        <f ca="1">IFERROR(E145+MATCH(1,OFFSET('Other Pharma &amp; Health Products'!$CC$1,E145,0,500,1),0),"")</f>
        <v/>
      </c>
      <c r="F146" s="125" t="str">
        <f t="shared" ca="1" si="16"/>
        <v/>
      </c>
      <c r="G146" s="125" t="str">
        <f ca="1">IFERROR(G145+MATCH(1,OFFSET('PSM Costs'!$CC$1,G145,0,500,1),0),"")</f>
        <v/>
      </c>
      <c r="H146" s="125" t="str">
        <f t="shared" ca="1" si="17"/>
        <v/>
      </c>
      <c r="I146" s="167" t="str">
        <f t="shared" ca="1" si="18"/>
        <v/>
      </c>
      <c r="J146" s="5" t="str">
        <f t="shared" ca="1" si="19"/>
        <v/>
      </c>
      <c r="K146" s="167" t="str">
        <f t="shared" ca="1" si="20"/>
        <v/>
      </c>
    </row>
    <row r="147" spans="1:11" x14ac:dyDescent="0.2">
      <c r="A147" s="125" t="str">
        <f ca="1">IFERROR(A146+MATCH(1,OFFSET(Pharmaceuticals!$BT$1,A146,0,500,1),0),"")</f>
        <v/>
      </c>
      <c r="B147" s="125" t="str">
        <f t="shared" ca="1" si="14"/>
        <v/>
      </c>
      <c r="C147" s="125" t="str">
        <f ca="1">IFERROR(C146+MATCH(1,OFFSET('Health Products &amp; Equipment'!$CC$1,C146,0,500,1),0),"")</f>
        <v/>
      </c>
      <c r="D147" s="125" t="str">
        <f t="shared" ca="1" si="15"/>
        <v/>
      </c>
      <c r="E147" s="125" t="str">
        <f ca="1">IFERROR(E146+MATCH(1,OFFSET('Other Pharma &amp; Health Products'!$CC$1,E146,0,500,1),0),"")</f>
        <v/>
      </c>
      <c r="F147" s="125" t="str">
        <f t="shared" ca="1" si="16"/>
        <v/>
      </c>
      <c r="G147" s="125" t="str">
        <f ca="1">IFERROR(G146+MATCH(1,OFFSET('PSM Costs'!$CC$1,G146,0,500,1),0),"")</f>
        <v/>
      </c>
      <c r="H147" s="125" t="str">
        <f t="shared" ca="1" si="17"/>
        <v/>
      </c>
      <c r="I147" s="167" t="str">
        <f t="shared" ca="1" si="18"/>
        <v/>
      </c>
      <c r="J147" s="5" t="str">
        <f t="shared" ca="1" si="19"/>
        <v/>
      </c>
      <c r="K147" s="167" t="str">
        <f t="shared" ca="1" si="20"/>
        <v/>
      </c>
    </row>
    <row r="148" spans="1:11" x14ac:dyDescent="0.2">
      <c r="A148" s="125" t="str">
        <f ca="1">IFERROR(A147+MATCH(1,OFFSET(Pharmaceuticals!$BT$1,A147,0,500,1),0),"")</f>
        <v/>
      </c>
      <c r="B148" s="125" t="str">
        <f t="shared" ca="1" si="14"/>
        <v/>
      </c>
      <c r="C148" s="125" t="str">
        <f ca="1">IFERROR(C147+MATCH(1,OFFSET('Health Products &amp; Equipment'!$CC$1,C147,0,500,1),0),"")</f>
        <v/>
      </c>
      <c r="D148" s="125" t="str">
        <f t="shared" ca="1" si="15"/>
        <v/>
      </c>
      <c r="E148" s="125" t="str">
        <f ca="1">IFERROR(E147+MATCH(1,OFFSET('Other Pharma &amp; Health Products'!$CC$1,E147,0,500,1),0),"")</f>
        <v/>
      </c>
      <c r="F148" s="125" t="str">
        <f t="shared" ca="1" si="16"/>
        <v/>
      </c>
      <c r="G148" s="125" t="str">
        <f ca="1">IFERROR(G147+MATCH(1,OFFSET('PSM Costs'!$CC$1,G147,0,500,1),0),"")</f>
        <v/>
      </c>
      <c r="H148" s="125" t="str">
        <f t="shared" ca="1" si="17"/>
        <v/>
      </c>
      <c r="I148" s="167" t="str">
        <f t="shared" ca="1" si="18"/>
        <v/>
      </c>
      <c r="J148" s="5" t="str">
        <f t="shared" ca="1" si="19"/>
        <v/>
      </c>
      <c r="K148" s="167" t="str">
        <f t="shared" ca="1" si="20"/>
        <v/>
      </c>
    </row>
    <row r="149" spans="1:11" x14ac:dyDescent="0.2">
      <c r="A149" s="125" t="str">
        <f ca="1">IFERROR(A148+MATCH(1,OFFSET(Pharmaceuticals!$BT$1,A148,0,500,1),0),"")</f>
        <v/>
      </c>
      <c r="B149" s="125" t="str">
        <f t="shared" ca="1" si="14"/>
        <v/>
      </c>
      <c r="C149" s="125" t="str">
        <f ca="1">IFERROR(C148+MATCH(1,OFFSET('Health Products &amp; Equipment'!$CC$1,C148,0,500,1),0),"")</f>
        <v/>
      </c>
      <c r="D149" s="125" t="str">
        <f t="shared" ca="1" si="15"/>
        <v/>
      </c>
      <c r="E149" s="125" t="str">
        <f ca="1">IFERROR(E148+MATCH(1,OFFSET('Other Pharma &amp; Health Products'!$CC$1,E148,0,500,1),0),"")</f>
        <v/>
      </c>
      <c r="F149" s="125" t="str">
        <f t="shared" ca="1" si="16"/>
        <v/>
      </c>
      <c r="G149" s="125" t="str">
        <f ca="1">IFERROR(G148+MATCH(1,OFFSET('PSM Costs'!$CC$1,G148,0,500,1),0),"")</f>
        <v/>
      </c>
      <c r="H149" s="125" t="str">
        <f t="shared" ca="1" si="17"/>
        <v/>
      </c>
      <c r="I149" s="167" t="str">
        <f t="shared" ca="1" si="18"/>
        <v/>
      </c>
      <c r="J149" s="5" t="str">
        <f t="shared" ca="1" si="19"/>
        <v/>
      </c>
      <c r="K149" s="167" t="str">
        <f t="shared" ca="1" si="20"/>
        <v/>
      </c>
    </row>
    <row r="150" spans="1:11" x14ac:dyDescent="0.2">
      <c r="A150" s="125" t="str">
        <f ca="1">IFERROR(A149+MATCH(1,OFFSET(Pharmaceuticals!$BT$1,A149,0,500,1),0),"")</f>
        <v/>
      </c>
      <c r="B150" s="125" t="str">
        <f t="shared" ca="1" si="14"/>
        <v/>
      </c>
      <c r="C150" s="125" t="str">
        <f ca="1">IFERROR(C149+MATCH(1,OFFSET('Health Products &amp; Equipment'!$CC$1,C149,0,500,1),0),"")</f>
        <v/>
      </c>
      <c r="D150" s="125" t="str">
        <f t="shared" ca="1" si="15"/>
        <v/>
      </c>
      <c r="E150" s="125" t="str">
        <f ca="1">IFERROR(E149+MATCH(1,OFFSET('Other Pharma &amp; Health Products'!$CC$1,E149,0,500,1),0),"")</f>
        <v/>
      </c>
      <c r="F150" s="125" t="str">
        <f t="shared" ca="1" si="16"/>
        <v/>
      </c>
      <c r="G150" s="125" t="str">
        <f ca="1">IFERROR(G149+MATCH(1,OFFSET('PSM Costs'!$CC$1,G149,0,500,1),0),"")</f>
        <v/>
      </c>
      <c r="H150" s="125" t="str">
        <f t="shared" ca="1" si="17"/>
        <v/>
      </c>
      <c r="I150" s="167" t="str">
        <f t="shared" ca="1" si="18"/>
        <v/>
      </c>
      <c r="J150" s="5" t="str">
        <f t="shared" ca="1" si="19"/>
        <v/>
      </c>
      <c r="K150" s="167" t="str">
        <f t="shared" ca="1" si="20"/>
        <v/>
      </c>
    </row>
    <row r="151" spans="1:11" x14ac:dyDescent="0.2">
      <c r="A151" s="125" t="str">
        <f ca="1">IFERROR(A150+MATCH(1,OFFSET(Pharmaceuticals!$BT$1,A150,0,500,1),0),"")</f>
        <v/>
      </c>
      <c r="B151" s="125" t="str">
        <f t="shared" ca="1" si="14"/>
        <v/>
      </c>
      <c r="C151" s="125" t="str">
        <f ca="1">IFERROR(C150+MATCH(1,OFFSET('Health Products &amp; Equipment'!$CC$1,C150,0,500,1),0),"")</f>
        <v/>
      </c>
      <c r="D151" s="125" t="str">
        <f t="shared" ca="1" si="15"/>
        <v/>
      </c>
      <c r="E151" s="125" t="str">
        <f ca="1">IFERROR(E150+MATCH(1,OFFSET('Other Pharma &amp; Health Products'!$CC$1,E150,0,500,1),0),"")</f>
        <v/>
      </c>
      <c r="F151" s="125" t="str">
        <f t="shared" ca="1" si="16"/>
        <v/>
      </c>
      <c r="G151" s="125" t="str">
        <f ca="1">IFERROR(G150+MATCH(1,OFFSET('PSM Costs'!$CC$1,G150,0,500,1),0),"")</f>
        <v/>
      </c>
      <c r="H151" s="125" t="str">
        <f t="shared" ca="1" si="17"/>
        <v/>
      </c>
      <c r="I151" s="167" t="str">
        <f t="shared" ca="1" si="18"/>
        <v/>
      </c>
      <c r="J151" s="5" t="str">
        <f t="shared" ca="1" si="19"/>
        <v/>
      </c>
      <c r="K151" s="167" t="str">
        <f t="shared" ca="1" si="20"/>
        <v/>
      </c>
    </row>
    <row r="152" spans="1:11" x14ac:dyDescent="0.2">
      <c r="A152" s="125" t="str">
        <f ca="1">IFERROR(A151+MATCH(1,OFFSET(Pharmaceuticals!$BT$1,A151,0,500,1),0),"")</f>
        <v/>
      </c>
      <c r="B152" s="125" t="str">
        <f t="shared" ca="1" si="14"/>
        <v/>
      </c>
      <c r="C152" s="125" t="str">
        <f ca="1">IFERROR(C151+MATCH(1,OFFSET('Health Products &amp; Equipment'!$CC$1,C151,0,500,1),0),"")</f>
        <v/>
      </c>
      <c r="D152" s="125" t="str">
        <f t="shared" ca="1" si="15"/>
        <v/>
      </c>
      <c r="E152" s="125" t="str">
        <f ca="1">IFERROR(E151+MATCH(1,OFFSET('Other Pharma &amp; Health Products'!$CC$1,E151,0,500,1),0),"")</f>
        <v/>
      </c>
      <c r="F152" s="125" t="str">
        <f t="shared" ca="1" si="16"/>
        <v/>
      </c>
      <c r="G152" s="125" t="str">
        <f ca="1">IFERROR(G151+MATCH(1,OFFSET('PSM Costs'!$CC$1,G151,0,500,1),0),"")</f>
        <v/>
      </c>
      <c r="H152" s="125" t="str">
        <f t="shared" ca="1" si="17"/>
        <v/>
      </c>
      <c r="I152" s="167" t="str">
        <f t="shared" ca="1" si="18"/>
        <v/>
      </c>
      <c r="J152" s="5" t="str">
        <f t="shared" ca="1" si="19"/>
        <v/>
      </c>
      <c r="K152" s="167" t="str">
        <f t="shared" ca="1" si="20"/>
        <v/>
      </c>
    </row>
    <row r="153" spans="1:11" x14ac:dyDescent="0.2">
      <c r="A153" s="125" t="str">
        <f ca="1">IFERROR(A152+MATCH(1,OFFSET(Pharmaceuticals!$BT$1,A152,0,500,1),0),"")</f>
        <v/>
      </c>
      <c r="B153" s="125" t="str">
        <f t="shared" ca="1" si="14"/>
        <v/>
      </c>
      <c r="C153" s="125" t="str">
        <f ca="1">IFERROR(C152+MATCH(1,OFFSET('Health Products &amp; Equipment'!$CC$1,C152,0,500,1),0),"")</f>
        <v/>
      </c>
      <c r="D153" s="125" t="str">
        <f t="shared" ca="1" si="15"/>
        <v/>
      </c>
      <c r="E153" s="125" t="str">
        <f ca="1">IFERROR(E152+MATCH(1,OFFSET('Other Pharma &amp; Health Products'!$CC$1,E152,0,500,1),0),"")</f>
        <v/>
      </c>
      <c r="F153" s="125" t="str">
        <f t="shared" ca="1" si="16"/>
        <v/>
      </c>
      <c r="G153" s="125" t="str">
        <f ca="1">IFERROR(G152+MATCH(1,OFFSET('PSM Costs'!$CC$1,G152,0,500,1),0),"")</f>
        <v/>
      </c>
      <c r="H153" s="125" t="str">
        <f t="shared" ca="1" si="17"/>
        <v/>
      </c>
      <c r="I153" s="167" t="str">
        <f t="shared" ca="1" si="18"/>
        <v/>
      </c>
      <c r="J153" s="5" t="str">
        <f t="shared" ca="1" si="19"/>
        <v/>
      </c>
      <c r="K153" s="167" t="str">
        <f t="shared" ca="1" si="20"/>
        <v/>
      </c>
    </row>
    <row r="154" spans="1:11" x14ac:dyDescent="0.2">
      <c r="A154" s="125" t="str">
        <f ca="1">IFERROR(A153+MATCH(1,OFFSET(Pharmaceuticals!$BT$1,A153,0,500,1),0),"")</f>
        <v/>
      </c>
      <c r="B154" s="125" t="str">
        <f t="shared" ca="1" si="14"/>
        <v/>
      </c>
      <c r="C154" s="125" t="str">
        <f ca="1">IFERROR(C153+MATCH(1,OFFSET('Health Products &amp; Equipment'!$CC$1,C153,0,500,1),0),"")</f>
        <v/>
      </c>
      <c r="D154" s="125" t="str">
        <f t="shared" ca="1" si="15"/>
        <v/>
      </c>
      <c r="E154" s="125" t="str">
        <f ca="1">IFERROR(E153+MATCH(1,OFFSET('Other Pharma &amp; Health Products'!$CC$1,E153,0,500,1),0),"")</f>
        <v/>
      </c>
      <c r="F154" s="125" t="str">
        <f t="shared" ca="1" si="16"/>
        <v/>
      </c>
      <c r="G154" s="125" t="str">
        <f ca="1">IFERROR(G153+MATCH(1,OFFSET('PSM Costs'!$CC$1,G153,0,500,1),0),"")</f>
        <v/>
      </c>
      <c r="H154" s="125" t="str">
        <f t="shared" ca="1" si="17"/>
        <v/>
      </c>
      <c r="I154" s="167" t="str">
        <f t="shared" ca="1" si="18"/>
        <v/>
      </c>
      <c r="J154" s="5" t="str">
        <f t="shared" ca="1" si="19"/>
        <v/>
      </c>
      <c r="K154" s="167" t="str">
        <f t="shared" ca="1" si="20"/>
        <v/>
      </c>
    </row>
    <row r="155" spans="1:11" x14ac:dyDescent="0.2">
      <c r="A155" s="125" t="str">
        <f ca="1">IFERROR(A154+MATCH(1,OFFSET(Pharmaceuticals!$BT$1,A154,0,500,1),0),"")</f>
        <v/>
      </c>
      <c r="B155" s="125" t="str">
        <f t="shared" ca="1" si="14"/>
        <v/>
      </c>
      <c r="C155" s="125" t="str">
        <f ca="1">IFERROR(C154+MATCH(1,OFFSET('Health Products &amp; Equipment'!$CC$1,C154,0,500,1),0),"")</f>
        <v/>
      </c>
      <c r="D155" s="125" t="str">
        <f t="shared" ca="1" si="15"/>
        <v/>
      </c>
      <c r="E155" s="125" t="str">
        <f ca="1">IFERROR(E154+MATCH(1,OFFSET('Other Pharma &amp; Health Products'!$CC$1,E154,0,500,1),0),"")</f>
        <v/>
      </c>
      <c r="F155" s="125" t="str">
        <f t="shared" ca="1" si="16"/>
        <v/>
      </c>
      <c r="G155" s="125" t="str">
        <f ca="1">IFERROR(G154+MATCH(1,OFFSET('PSM Costs'!$CC$1,G154,0,500,1),0),"")</f>
        <v/>
      </c>
      <c r="H155" s="125" t="str">
        <f t="shared" ca="1" si="17"/>
        <v/>
      </c>
      <c r="I155" s="167" t="str">
        <f t="shared" ca="1" si="18"/>
        <v/>
      </c>
      <c r="J155" s="5" t="str">
        <f t="shared" ca="1" si="19"/>
        <v/>
      </c>
      <c r="K155" s="167" t="str">
        <f t="shared" ca="1" si="20"/>
        <v/>
      </c>
    </row>
    <row r="156" spans="1:11" x14ac:dyDescent="0.2">
      <c r="A156" s="125" t="str">
        <f ca="1">IFERROR(A155+MATCH(1,OFFSET(Pharmaceuticals!$BT$1,A155,0,500,1),0),"")</f>
        <v/>
      </c>
      <c r="B156" s="125" t="str">
        <f t="shared" ca="1" si="14"/>
        <v/>
      </c>
      <c r="C156" s="125" t="str">
        <f ca="1">IFERROR(C155+MATCH(1,OFFSET('Health Products &amp; Equipment'!$CC$1,C155,0,500,1),0),"")</f>
        <v/>
      </c>
      <c r="D156" s="125" t="str">
        <f t="shared" ca="1" si="15"/>
        <v/>
      </c>
      <c r="E156" s="125" t="str">
        <f ca="1">IFERROR(E155+MATCH(1,OFFSET('Other Pharma &amp; Health Products'!$CC$1,E155,0,500,1),0),"")</f>
        <v/>
      </c>
      <c r="F156" s="125" t="str">
        <f t="shared" ca="1" si="16"/>
        <v/>
      </c>
      <c r="G156" s="125" t="str">
        <f ca="1">IFERROR(G155+MATCH(1,OFFSET('PSM Costs'!$CC$1,G155,0,500,1),0),"")</f>
        <v/>
      </c>
      <c r="H156" s="125" t="str">
        <f t="shared" ca="1" si="17"/>
        <v/>
      </c>
      <c r="I156" s="167" t="str">
        <f t="shared" ca="1" si="18"/>
        <v/>
      </c>
      <c r="J156" s="5" t="str">
        <f t="shared" ca="1" si="19"/>
        <v/>
      </c>
      <c r="K156" s="167" t="str">
        <f t="shared" ca="1" si="20"/>
        <v/>
      </c>
    </row>
    <row r="157" spans="1:11" x14ac:dyDescent="0.2">
      <c r="A157" s="125" t="str">
        <f ca="1">IFERROR(A156+MATCH(1,OFFSET(Pharmaceuticals!$BT$1,A156,0,500,1),0),"")</f>
        <v/>
      </c>
      <c r="B157" s="125" t="str">
        <f t="shared" ca="1" si="14"/>
        <v/>
      </c>
      <c r="C157" s="125" t="str">
        <f ca="1">IFERROR(C156+MATCH(1,OFFSET('Health Products &amp; Equipment'!$CC$1,C156,0,500,1),0),"")</f>
        <v/>
      </c>
      <c r="D157" s="125" t="str">
        <f t="shared" ca="1" si="15"/>
        <v/>
      </c>
      <c r="E157" s="125" t="str">
        <f ca="1">IFERROR(E156+MATCH(1,OFFSET('Other Pharma &amp; Health Products'!$CC$1,E156,0,500,1),0),"")</f>
        <v/>
      </c>
      <c r="F157" s="125" t="str">
        <f t="shared" ca="1" si="16"/>
        <v/>
      </c>
      <c r="G157" s="125" t="str">
        <f ca="1">IFERROR(G156+MATCH(1,OFFSET('PSM Costs'!$CC$1,G156,0,500,1),0),"")</f>
        <v/>
      </c>
      <c r="H157" s="125" t="str">
        <f t="shared" ca="1" si="17"/>
        <v/>
      </c>
      <c r="I157" s="167" t="str">
        <f t="shared" ca="1" si="18"/>
        <v/>
      </c>
      <c r="J157" s="5" t="str">
        <f t="shared" ca="1" si="19"/>
        <v/>
      </c>
      <c r="K157" s="167" t="str">
        <f t="shared" ca="1" si="20"/>
        <v/>
      </c>
    </row>
    <row r="158" spans="1:11" x14ac:dyDescent="0.2">
      <c r="A158" s="125" t="str">
        <f ca="1">IFERROR(A157+MATCH(1,OFFSET(Pharmaceuticals!$BT$1,A157,0,500,1),0),"")</f>
        <v/>
      </c>
      <c r="B158" s="125" t="str">
        <f t="shared" ca="1" si="14"/>
        <v/>
      </c>
      <c r="C158" s="125" t="str">
        <f ca="1">IFERROR(C157+MATCH(1,OFFSET('Health Products &amp; Equipment'!$CC$1,C157,0,500,1),0),"")</f>
        <v/>
      </c>
      <c r="D158" s="125" t="str">
        <f t="shared" ca="1" si="15"/>
        <v/>
      </c>
      <c r="E158" s="125" t="str">
        <f ca="1">IFERROR(E157+MATCH(1,OFFSET('Other Pharma &amp; Health Products'!$CC$1,E157,0,500,1),0),"")</f>
        <v/>
      </c>
      <c r="F158" s="125" t="str">
        <f t="shared" ca="1" si="16"/>
        <v/>
      </c>
      <c r="G158" s="125" t="str">
        <f ca="1">IFERROR(G157+MATCH(1,OFFSET('PSM Costs'!$CC$1,G157,0,500,1),0),"")</f>
        <v/>
      </c>
      <c r="H158" s="125" t="str">
        <f t="shared" ca="1" si="17"/>
        <v/>
      </c>
      <c r="I158" s="167" t="str">
        <f t="shared" ca="1" si="18"/>
        <v/>
      </c>
      <c r="J158" s="5" t="str">
        <f t="shared" ca="1" si="19"/>
        <v/>
      </c>
      <c r="K158" s="167" t="str">
        <f t="shared" ca="1" si="20"/>
        <v/>
      </c>
    </row>
    <row r="159" spans="1:11" x14ac:dyDescent="0.2">
      <c r="A159" s="125" t="str">
        <f ca="1">IFERROR(A158+MATCH(1,OFFSET(Pharmaceuticals!$BT$1,A158,0,500,1),0),"")</f>
        <v/>
      </c>
      <c r="B159" s="125" t="str">
        <f t="shared" ca="1" si="14"/>
        <v/>
      </c>
      <c r="C159" s="125" t="str">
        <f ca="1">IFERROR(C158+MATCH(1,OFFSET('Health Products &amp; Equipment'!$CC$1,C158,0,500,1),0),"")</f>
        <v/>
      </c>
      <c r="D159" s="125" t="str">
        <f t="shared" ca="1" si="15"/>
        <v/>
      </c>
      <c r="E159" s="125" t="str">
        <f ca="1">IFERROR(E158+MATCH(1,OFFSET('Other Pharma &amp; Health Products'!$CC$1,E158,0,500,1),0),"")</f>
        <v/>
      </c>
      <c r="F159" s="125" t="str">
        <f t="shared" ca="1" si="16"/>
        <v/>
      </c>
      <c r="G159" s="125" t="str">
        <f ca="1">IFERROR(G158+MATCH(1,OFFSET('PSM Costs'!$CC$1,G158,0,500,1),0),"")</f>
        <v/>
      </c>
      <c r="H159" s="125" t="str">
        <f t="shared" ca="1" si="17"/>
        <v/>
      </c>
      <c r="I159" s="167" t="str">
        <f t="shared" ca="1" si="18"/>
        <v/>
      </c>
      <c r="J159" s="5" t="str">
        <f t="shared" ca="1" si="19"/>
        <v/>
      </c>
      <c r="K159" s="167" t="str">
        <f t="shared" ca="1" si="20"/>
        <v/>
      </c>
    </row>
    <row r="160" spans="1:11" x14ac:dyDescent="0.2">
      <c r="A160" s="125" t="str">
        <f ca="1">IFERROR(A159+MATCH(1,OFFSET(Pharmaceuticals!$BT$1,A159,0,500,1),0),"")</f>
        <v/>
      </c>
      <c r="B160" s="125" t="str">
        <f t="shared" ca="1" si="14"/>
        <v/>
      </c>
      <c r="C160" s="125" t="str">
        <f ca="1">IFERROR(C159+MATCH(1,OFFSET('Health Products &amp; Equipment'!$CC$1,C159,0,500,1),0),"")</f>
        <v/>
      </c>
      <c r="D160" s="125" t="str">
        <f t="shared" ca="1" si="15"/>
        <v/>
      </c>
      <c r="E160" s="125" t="str">
        <f ca="1">IFERROR(E159+MATCH(1,OFFSET('Other Pharma &amp; Health Products'!$CC$1,E159,0,500,1),0),"")</f>
        <v/>
      </c>
      <c r="F160" s="125" t="str">
        <f t="shared" ca="1" si="16"/>
        <v/>
      </c>
      <c r="G160" s="125" t="str">
        <f ca="1">IFERROR(G159+MATCH(1,OFFSET('PSM Costs'!$CC$1,G159,0,500,1),0),"")</f>
        <v/>
      </c>
      <c r="H160" s="125" t="str">
        <f t="shared" ca="1" si="17"/>
        <v/>
      </c>
      <c r="I160" s="167" t="str">
        <f t="shared" ca="1" si="18"/>
        <v/>
      </c>
      <c r="J160" s="5" t="str">
        <f t="shared" ca="1" si="19"/>
        <v/>
      </c>
      <c r="K160" s="167" t="str">
        <f t="shared" ca="1" si="20"/>
        <v/>
      </c>
    </row>
    <row r="161" spans="1:11" x14ac:dyDescent="0.2">
      <c r="A161" s="125" t="str">
        <f ca="1">IFERROR(A160+MATCH(1,OFFSET(Pharmaceuticals!$BT$1,A160,0,500,1),0),"")</f>
        <v/>
      </c>
      <c r="B161" s="125" t="str">
        <f t="shared" ca="1" si="14"/>
        <v/>
      </c>
      <c r="C161" s="125" t="str">
        <f ca="1">IFERROR(C160+MATCH(1,OFFSET('Health Products &amp; Equipment'!$CC$1,C160,0,500,1),0),"")</f>
        <v/>
      </c>
      <c r="D161" s="125" t="str">
        <f t="shared" ca="1" si="15"/>
        <v/>
      </c>
      <c r="E161" s="125" t="str">
        <f ca="1">IFERROR(E160+MATCH(1,OFFSET('Other Pharma &amp; Health Products'!$CC$1,E160,0,500,1),0),"")</f>
        <v/>
      </c>
      <c r="F161" s="125" t="str">
        <f t="shared" ca="1" si="16"/>
        <v/>
      </c>
      <c r="G161" s="125" t="str">
        <f ca="1">IFERROR(G160+MATCH(1,OFFSET('PSM Costs'!$CC$1,G160,0,500,1),0),"")</f>
        <v/>
      </c>
      <c r="H161" s="125" t="str">
        <f t="shared" ca="1" si="17"/>
        <v/>
      </c>
      <c r="I161" s="167" t="str">
        <f t="shared" ca="1" si="18"/>
        <v/>
      </c>
      <c r="J161" s="5" t="str">
        <f t="shared" ca="1" si="19"/>
        <v/>
      </c>
      <c r="K161" s="167" t="str">
        <f t="shared" ca="1" si="20"/>
        <v/>
      </c>
    </row>
    <row r="162" spans="1:11" x14ac:dyDescent="0.2">
      <c r="A162" s="125" t="str">
        <f ca="1">IFERROR(A161+MATCH(1,OFFSET(Pharmaceuticals!$BT$1,A161,0,500,1),0),"")</f>
        <v/>
      </c>
      <c r="B162" s="125" t="str">
        <f t="shared" ca="1" si="14"/>
        <v/>
      </c>
      <c r="C162" s="125" t="str">
        <f ca="1">IFERROR(C161+MATCH(1,OFFSET('Health Products &amp; Equipment'!$CC$1,C161,0,500,1),0),"")</f>
        <v/>
      </c>
      <c r="D162" s="125" t="str">
        <f t="shared" ca="1" si="15"/>
        <v/>
      </c>
      <c r="E162" s="125" t="str">
        <f ca="1">IFERROR(E161+MATCH(1,OFFSET('Other Pharma &amp; Health Products'!$CC$1,E161,0,500,1),0),"")</f>
        <v/>
      </c>
      <c r="F162" s="125" t="str">
        <f t="shared" ca="1" si="16"/>
        <v/>
      </c>
      <c r="G162" s="125" t="str">
        <f ca="1">IFERROR(G161+MATCH(1,OFFSET('PSM Costs'!$CC$1,G161,0,500,1),0),"")</f>
        <v/>
      </c>
      <c r="H162" s="125" t="str">
        <f t="shared" ca="1" si="17"/>
        <v/>
      </c>
      <c r="I162" s="167" t="str">
        <f t="shared" ca="1" si="18"/>
        <v/>
      </c>
      <c r="J162" s="5" t="str">
        <f t="shared" ca="1" si="19"/>
        <v/>
      </c>
      <c r="K162" s="167" t="str">
        <f t="shared" ca="1" si="20"/>
        <v/>
      </c>
    </row>
    <row r="163" spans="1:11" x14ac:dyDescent="0.2">
      <c r="A163" s="125" t="str">
        <f ca="1">IFERROR(A162+MATCH(1,OFFSET(Pharmaceuticals!$BT$1,A162,0,500,1),0),"")</f>
        <v/>
      </c>
      <c r="B163" s="125" t="str">
        <f t="shared" ca="1" si="14"/>
        <v/>
      </c>
      <c r="C163" s="125" t="str">
        <f ca="1">IFERROR(C162+MATCH(1,OFFSET('Health Products &amp; Equipment'!$CC$1,C162,0,500,1),0),"")</f>
        <v/>
      </c>
      <c r="D163" s="125" t="str">
        <f t="shared" ca="1" si="15"/>
        <v/>
      </c>
      <c r="E163" s="125" t="str">
        <f ca="1">IFERROR(E162+MATCH(1,OFFSET('Other Pharma &amp; Health Products'!$CC$1,E162,0,500,1),0),"")</f>
        <v/>
      </c>
      <c r="F163" s="125" t="str">
        <f t="shared" ca="1" si="16"/>
        <v/>
      </c>
      <c r="G163" s="125" t="str">
        <f ca="1">IFERROR(G162+MATCH(1,OFFSET('PSM Costs'!$CC$1,G162,0,500,1),0),"")</f>
        <v/>
      </c>
      <c r="H163" s="125" t="str">
        <f t="shared" ca="1" si="17"/>
        <v/>
      </c>
      <c r="I163" s="167" t="str">
        <f t="shared" ca="1" si="18"/>
        <v/>
      </c>
      <c r="J163" s="5" t="str">
        <f t="shared" ca="1" si="19"/>
        <v/>
      </c>
      <c r="K163" s="167" t="str">
        <f t="shared" ca="1" si="20"/>
        <v/>
      </c>
    </row>
    <row r="164" spans="1:11" x14ac:dyDescent="0.2">
      <c r="A164" s="125" t="str">
        <f ca="1">IFERROR(A163+MATCH(1,OFFSET(Pharmaceuticals!$BT$1,A163,0,500,1),0),"")</f>
        <v/>
      </c>
      <c r="B164" s="125" t="str">
        <f t="shared" ca="1" si="14"/>
        <v/>
      </c>
      <c r="C164" s="125" t="str">
        <f ca="1">IFERROR(C163+MATCH(1,OFFSET('Health Products &amp; Equipment'!$CC$1,C163,0,500,1),0),"")</f>
        <v/>
      </c>
      <c r="D164" s="125" t="str">
        <f t="shared" ca="1" si="15"/>
        <v/>
      </c>
      <c r="E164" s="125" t="str">
        <f ca="1">IFERROR(E163+MATCH(1,OFFSET('Other Pharma &amp; Health Products'!$CC$1,E163,0,500,1),0),"")</f>
        <v/>
      </c>
      <c r="F164" s="125" t="str">
        <f t="shared" ca="1" si="16"/>
        <v/>
      </c>
      <c r="G164" s="125" t="str">
        <f ca="1">IFERROR(G163+MATCH(1,OFFSET('PSM Costs'!$CC$1,G163,0,500,1),0),"")</f>
        <v/>
      </c>
      <c r="H164" s="125" t="str">
        <f t="shared" ca="1" si="17"/>
        <v/>
      </c>
      <c r="I164" s="167" t="str">
        <f t="shared" ca="1" si="18"/>
        <v/>
      </c>
      <c r="J164" s="5" t="str">
        <f t="shared" ca="1" si="19"/>
        <v/>
      </c>
      <c r="K164" s="167" t="str">
        <f t="shared" ca="1" si="20"/>
        <v/>
      </c>
    </row>
    <row r="165" spans="1:11" x14ac:dyDescent="0.2">
      <c r="A165" s="125" t="str">
        <f ca="1">IFERROR(A164+MATCH(1,OFFSET(Pharmaceuticals!$BT$1,A164,0,500,1),0),"")</f>
        <v/>
      </c>
      <c r="B165" s="125" t="str">
        <f t="shared" ca="1" si="14"/>
        <v/>
      </c>
      <c r="C165" s="125" t="str">
        <f ca="1">IFERROR(C164+MATCH(1,OFFSET('Health Products &amp; Equipment'!$CC$1,C164,0,500,1),0),"")</f>
        <v/>
      </c>
      <c r="D165" s="125" t="str">
        <f t="shared" ca="1" si="15"/>
        <v/>
      </c>
      <c r="E165" s="125" t="str">
        <f ca="1">IFERROR(E164+MATCH(1,OFFSET('Other Pharma &amp; Health Products'!$CC$1,E164,0,500,1),0),"")</f>
        <v/>
      </c>
      <c r="F165" s="125" t="str">
        <f t="shared" ca="1" si="16"/>
        <v/>
      </c>
      <c r="G165" s="125" t="str">
        <f ca="1">IFERROR(G164+MATCH(1,OFFSET('PSM Costs'!$CC$1,G164,0,500,1),0),"")</f>
        <v/>
      </c>
      <c r="H165" s="125" t="str">
        <f t="shared" ca="1" si="17"/>
        <v/>
      </c>
      <c r="I165" s="167" t="str">
        <f t="shared" ca="1" si="18"/>
        <v/>
      </c>
      <c r="J165" s="5" t="str">
        <f t="shared" ca="1" si="19"/>
        <v/>
      </c>
      <c r="K165" s="167" t="str">
        <f t="shared" ca="1" si="20"/>
        <v/>
      </c>
    </row>
    <row r="166" spans="1:11" x14ac:dyDescent="0.2">
      <c r="A166" s="125" t="str">
        <f ca="1">IFERROR(A165+MATCH(1,OFFSET(Pharmaceuticals!$BT$1,A165,0,500,1),0),"")</f>
        <v/>
      </c>
      <c r="B166" s="125" t="str">
        <f t="shared" ca="1" si="14"/>
        <v/>
      </c>
      <c r="C166" s="125" t="str">
        <f ca="1">IFERROR(C165+MATCH(1,OFFSET('Health Products &amp; Equipment'!$CC$1,C165,0,500,1),0),"")</f>
        <v/>
      </c>
      <c r="D166" s="125" t="str">
        <f t="shared" ca="1" si="15"/>
        <v/>
      </c>
      <c r="E166" s="125" t="str">
        <f ca="1">IFERROR(E165+MATCH(1,OFFSET('Other Pharma &amp; Health Products'!$CC$1,E165,0,500,1),0),"")</f>
        <v/>
      </c>
      <c r="F166" s="125" t="str">
        <f t="shared" ca="1" si="16"/>
        <v/>
      </c>
      <c r="G166" s="125" t="str">
        <f ca="1">IFERROR(G165+MATCH(1,OFFSET('PSM Costs'!$CC$1,G165,0,500,1),0),"")</f>
        <v/>
      </c>
      <c r="H166" s="125" t="str">
        <f t="shared" ca="1" si="17"/>
        <v/>
      </c>
      <c r="I166" s="167" t="str">
        <f t="shared" ca="1" si="18"/>
        <v/>
      </c>
      <c r="J166" s="5" t="str">
        <f t="shared" ca="1" si="19"/>
        <v/>
      </c>
      <c r="K166" s="167" t="str">
        <f t="shared" ca="1" si="20"/>
        <v/>
      </c>
    </row>
    <row r="167" spans="1:11" x14ac:dyDescent="0.2">
      <c r="A167" s="125" t="str">
        <f ca="1">IFERROR(A166+MATCH(1,OFFSET(Pharmaceuticals!$BT$1,A166,0,500,1),0),"")</f>
        <v/>
      </c>
      <c r="B167" s="125" t="str">
        <f t="shared" ca="1" si="14"/>
        <v/>
      </c>
      <c r="C167" s="125" t="str">
        <f ca="1">IFERROR(C166+MATCH(1,OFFSET('Health Products &amp; Equipment'!$CC$1,C166,0,500,1),0),"")</f>
        <v/>
      </c>
      <c r="D167" s="125" t="str">
        <f t="shared" ca="1" si="15"/>
        <v/>
      </c>
      <c r="E167" s="125" t="str">
        <f ca="1">IFERROR(E166+MATCH(1,OFFSET('Other Pharma &amp; Health Products'!$CC$1,E166,0,500,1),0),"")</f>
        <v/>
      </c>
      <c r="F167" s="125" t="str">
        <f t="shared" ca="1" si="16"/>
        <v/>
      </c>
      <c r="G167" s="125" t="str">
        <f ca="1">IFERROR(G166+MATCH(1,OFFSET('PSM Costs'!$CC$1,G166,0,500,1),0),"")</f>
        <v/>
      </c>
      <c r="H167" s="125" t="str">
        <f t="shared" ca="1" si="17"/>
        <v/>
      </c>
      <c r="I167" s="167" t="str">
        <f t="shared" ca="1" si="18"/>
        <v/>
      </c>
      <c r="J167" s="5" t="str">
        <f t="shared" ca="1" si="19"/>
        <v/>
      </c>
      <c r="K167" s="167" t="str">
        <f t="shared" ca="1" si="20"/>
        <v/>
      </c>
    </row>
    <row r="168" spans="1:11" x14ac:dyDescent="0.2">
      <c r="A168" s="125" t="str">
        <f ca="1">IFERROR(A167+MATCH(1,OFFSET(Pharmaceuticals!$BT$1,A167,0,500,1),0),"")</f>
        <v/>
      </c>
      <c r="B168" s="125" t="str">
        <f t="shared" ref="B168:B231" ca="1" si="21">IFERROR(INDIRECT(ADDRESS(A168,3,1,1,"Pharmaceuticals")),"")</f>
        <v/>
      </c>
      <c r="C168" s="125" t="str">
        <f ca="1">IFERROR(C167+MATCH(1,OFFSET('Health Products &amp; Equipment'!$CC$1,C167,0,500,1),0),"")</f>
        <v/>
      </c>
      <c r="D168" s="125" t="str">
        <f t="shared" ref="D168:D231" ca="1" si="22">IFERROR(INDIRECT(ADDRESS(C168,3,1,1,"Health Products &amp; Equipment")),"")</f>
        <v/>
      </c>
      <c r="E168" s="125" t="str">
        <f ca="1">IFERROR(E167+MATCH(1,OFFSET('Other Pharma &amp; Health Products'!$CC$1,E167,0,500,1),0),"")</f>
        <v/>
      </c>
      <c r="F168" s="125" t="str">
        <f t="shared" ref="F168:F231" ca="1" si="23">IFERROR(INDIRECT(ADDRESS(E168,3,1,1,"Other Pharma &amp; Health Products")),"")</f>
        <v/>
      </c>
      <c r="G168" s="125" t="str">
        <f ca="1">IFERROR(G167+MATCH(1,OFFSET('PSM Costs'!$CC$1,G167,0,500,1),0),"")</f>
        <v/>
      </c>
      <c r="H168" s="125" t="str">
        <f t="shared" ref="H168:H231" ca="1" si="24">IFERROR(INDIRECT(ADDRESS(G168,3,1,1,"PSM Costs")),"")</f>
        <v/>
      </c>
      <c r="I168" s="167" t="str">
        <f t="shared" ref="I168:I231" ca="1" si="25">IF(K168&lt;&gt;"",RANK(K168,K:K,1),"")</f>
        <v/>
      </c>
      <c r="J168" s="5" t="str">
        <f t="shared" ref="J168:J231" ca="1" si="26">IF(ROW()&lt;4+B$2,B168,IF(ROW()&lt;4+B$2+D$2,INDIRECT(ADDRESS(ROW()-B$2,4)),IF(ROW()&lt;4+B$2+D$2+F$2,INDIRECT(ADDRESS(ROW()-B$2-D$2,6)),IF(ROW()&lt;4+B$2+D$2+F$2+H$2,INDIRECT(ADDRESS(ROW()-B$2-D$2-F$2,8)),""))))</f>
        <v/>
      </c>
      <c r="K168" s="167" t="str">
        <f t="shared" ca="1" si="20"/>
        <v/>
      </c>
    </row>
    <row r="169" spans="1:11" x14ac:dyDescent="0.2">
      <c r="A169" s="125" t="str">
        <f ca="1">IFERROR(A168+MATCH(1,OFFSET(Pharmaceuticals!$BT$1,A168,0,500,1),0),"")</f>
        <v/>
      </c>
      <c r="B169" s="125" t="str">
        <f t="shared" ca="1" si="21"/>
        <v/>
      </c>
      <c r="C169" s="125" t="str">
        <f ca="1">IFERROR(C168+MATCH(1,OFFSET('Health Products &amp; Equipment'!$CC$1,C168,0,500,1),0),"")</f>
        <v/>
      </c>
      <c r="D169" s="125" t="str">
        <f t="shared" ca="1" si="22"/>
        <v/>
      </c>
      <c r="E169" s="125" t="str">
        <f ca="1">IFERROR(E168+MATCH(1,OFFSET('Other Pharma &amp; Health Products'!$CC$1,E168,0,500,1),0),"")</f>
        <v/>
      </c>
      <c r="F169" s="125" t="str">
        <f t="shared" ca="1" si="23"/>
        <v/>
      </c>
      <c r="G169" s="125" t="str">
        <f ca="1">IFERROR(G168+MATCH(1,OFFSET('PSM Costs'!$CC$1,G168,0,500,1),0),"")</f>
        <v/>
      </c>
      <c r="H169" s="125" t="str">
        <f t="shared" ca="1" si="24"/>
        <v/>
      </c>
      <c r="I169" s="167" t="str">
        <f t="shared" ca="1" si="25"/>
        <v/>
      </c>
      <c r="J169" s="5" t="str">
        <f t="shared" ca="1" si="26"/>
        <v/>
      </c>
      <c r="K169" s="167" t="str">
        <f t="shared" ca="1" si="20"/>
        <v/>
      </c>
    </row>
    <row r="170" spans="1:11" x14ac:dyDescent="0.2">
      <c r="A170" s="125" t="str">
        <f ca="1">IFERROR(A169+MATCH(1,OFFSET(Pharmaceuticals!$BT$1,A169,0,500,1),0),"")</f>
        <v/>
      </c>
      <c r="B170" s="125" t="str">
        <f t="shared" ca="1" si="21"/>
        <v/>
      </c>
      <c r="C170" s="125" t="str">
        <f ca="1">IFERROR(C169+MATCH(1,OFFSET('Health Products &amp; Equipment'!$CC$1,C169,0,500,1),0),"")</f>
        <v/>
      </c>
      <c r="D170" s="125" t="str">
        <f t="shared" ca="1" si="22"/>
        <v/>
      </c>
      <c r="E170" s="125" t="str">
        <f ca="1">IFERROR(E169+MATCH(1,OFFSET('Other Pharma &amp; Health Products'!$CC$1,E169,0,500,1),0),"")</f>
        <v/>
      </c>
      <c r="F170" s="125" t="str">
        <f t="shared" ca="1" si="23"/>
        <v/>
      </c>
      <c r="G170" s="125" t="str">
        <f ca="1">IFERROR(G169+MATCH(1,OFFSET('PSM Costs'!$CC$1,G169,0,500,1),0),"")</f>
        <v/>
      </c>
      <c r="H170" s="125" t="str">
        <f t="shared" ca="1" si="24"/>
        <v/>
      </c>
      <c r="I170" s="167" t="str">
        <f t="shared" ca="1" si="25"/>
        <v/>
      </c>
      <c r="J170" s="5" t="str">
        <f t="shared" ca="1" si="26"/>
        <v/>
      </c>
      <c r="K170" s="167" t="str">
        <f t="shared" ca="1" si="20"/>
        <v/>
      </c>
    </row>
    <row r="171" spans="1:11" x14ac:dyDescent="0.2">
      <c r="A171" s="125" t="str">
        <f ca="1">IFERROR(A170+MATCH(1,OFFSET(Pharmaceuticals!$BT$1,A170,0,500,1),0),"")</f>
        <v/>
      </c>
      <c r="B171" s="125" t="str">
        <f t="shared" ca="1" si="21"/>
        <v/>
      </c>
      <c r="C171" s="125" t="str">
        <f ca="1">IFERROR(C170+MATCH(1,OFFSET('Health Products &amp; Equipment'!$CC$1,C170,0,500,1),0),"")</f>
        <v/>
      </c>
      <c r="D171" s="125" t="str">
        <f t="shared" ca="1" si="22"/>
        <v/>
      </c>
      <c r="E171" s="125" t="str">
        <f ca="1">IFERROR(E170+MATCH(1,OFFSET('Other Pharma &amp; Health Products'!$CC$1,E170,0,500,1),0),"")</f>
        <v/>
      </c>
      <c r="F171" s="125" t="str">
        <f t="shared" ca="1" si="23"/>
        <v/>
      </c>
      <c r="G171" s="125" t="str">
        <f ca="1">IFERROR(G170+MATCH(1,OFFSET('PSM Costs'!$CC$1,G170,0,500,1),0),"")</f>
        <v/>
      </c>
      <c r="H171" s="125" t="str">
        <f t="shared" ca="1" si="24"/>
        <v/>
      </c>
      <c r="I171" s="167" t="str">
        <f t="shared" ca="1" si="25"/>
        <v/>
      </c>
      <c r="J171" s="5" t="str">
        <f t="shared" ca="1" si="26"/>
        <v/>
      </c>
      <c r="K171" s="167" t="str">
        <f t="shared" ca="1" si="20"/>
        <v/>
      </c>
    </row>
    <row r="172" spans="1:11" x14ac:dyDescent="0.2">
      <c r="A172" s="125" t="str">
        <f ca="1">IFERROR(A171+MATCH(1,OFFSET(Pharmaceuticals!$BT$1,A171,0,500,1),0),"")</f>
        <v/>
      </c>
      <c r="B172" s="125" t="str">
        <f t="shared" ca="1" si="21"/>
        <v/>
      </c>
      <c r="C172" s="125" t="str">
        <f ca="1">IFERROR(C171+MATCH(1,OFFSET('Health Products &amp; Equipment'!$CC$1,C171,0,500,1),0),"")</f>
        <v/>
      </c>
      <c r="D172" s="125" t="str">
        <f t="shared" ca="1" si="22"/>
        <v/>
      </c>
      <c r="E172" s="125" t="str">
        <f ca="1">IFERROR(E171+MATCH(1,OFFSET('Other Pharma &amp; Health Products'!$CC$1,E171,0,500,1),0),"")</f>
        <v/>
      </c>
      <c r="F172" s="125" t="str">
        <f t="shared" ca="1" si="23"/>
        <v/>
      </c>
      <c r="G172" s="125" t="str">
        <f ca="1">IFERROR(G171+MATCH(1,OFFSET('PSM Costs'!$CC$1,G171,0,500,1),0),"")</f>
        <v/>
      </c>
      <c r="H172" s="125" t="str">
        <f t="shared" ca="1" si="24"/>
        <v/>
      </c>
      <c r="I172" s="167" t="str">
        <f t="shared" ca="1" si="25"/>
        <v/>
      </c>
      <c r="J172" s="5" t="str">
        <f t="shared" ca="1" si="26"/>
        <v/>
      </c>
      <c r="K172" s="167" t="str">
        <f t="shared" ca="1" si="20"/>
        <v/>
      </c>
    </row>
    <row r="173" spans="1:11" x14ac:dyDescent="0.2">
      <c r="A173" s="125" t="str">
        <f ca="1">IFERROR(A172+MATCH(1,OFFSET(Pharmaceuticals!$BT$1,A172,0,500,1),0),"")</f>
        <v/>
      </c>
      <c r="B173" s="125" t="str">
        <f t="shared" ca="1" si="21"/>
        <v/>
      </c>
      <c r="C173" s="125" t="str">
        <f ca="1">IFERROR(C172+MATCH(1,OFFSET('Health Products &amp; Equipment'!$CC$1,C172,0,500,1),0),"")</f>
        <v/>
      </c>
      <c r="D173" s="125" t="str">
        <f t="shared" ca="1" si="22"/>
        <v/>
      </c>
      <c r="E173" s="125" t="str">
        <f ca="1">IFERROR(E172+MATCH(1,OFFSET('Other Pharma &amp; Health Products'!$CC$1,E172,0,500,1),0),"")</f>
        <v/>
      </c>
      <c r="F173" s="125" t="str">
        <f t="shared" ca="1" si="23"/>
        <v/>
      </c>
      <c r="G173" s="125" t="str">
        <f ca="1">IFERROR(G172+MATCH(1,OFFSET('PSM Costs'!$CC$1,G172,0,500,1),0),"")</f>
        <v/>
      </c>
      <c r="H173" s="125" t="str">
        <f t="shared" ca="1" si="24"/>
        <v/>
      </c>
      <c r="I173" s="167" t="str">
        <f t="shared" ca="1" si="25"/>
        <v/>
      </c>
      <c r="J173" s="5" t="str">
        <f t="shared" ca="1" si="26"/>
        <v/>
      </c>
      <c r="K173" s="167" t="str">
        <f t="shared" ca="1" si="20"/>
        <v/>
      </c>
    </row>
    <row r="174" spans="1:11" x14ac:dyDescent="0.2">
      <c r="A174" s="125" t="str">
        <f ca="1">IFERROR(A173+MATCH(1,OFFSET(Pharmaceuticals!$BT$1,A173,0,500,1),0),"")</f>
        <v/>
      </c>
      <c r="B174" s="125" t="str">
        <f t="shared" ca="1" si="21"/>
        <v/>
      </c>
      <c r="C174" s="125" t="str">
        <f ca="1">IFERROR(C173+MATCH(1,OFFSET('Health Products &amp; Equipment'!$CC$1,C173,0,500,1),0),"")</f>
        <v/>
      </c>
      <c r="D174" s="125" t="str">
        <f t="shared" ca="1" si="22"/>
        <v/>
      </c>
      <c r="E174" s="125" t="str">
        <f ca="1">IFERROR(E173+MATCH(1,OFFSET('Other Pharma &amp; Health Products'!$CC$1,E173,0,500,1),0),"")</f>
        <v/>
      </c>
      <c r="F174" s="125" t="str">
        <f t="shared" ca="1" si="23"/>
        <v/>
      </c>
      <c r="G174" s="125" t="str">
        <f ca="1">IFERROR(G173+MATCH(1,OFFSET('PSM Costs'!$CC$1,G173,0,500,1),0),"")</f>
        <v/>
      </c>
      <c r="H174" s="125" t="str">
        <f t="shared" ca="1" si="24"/>
        <v/>
      </c>
      <c r="I174" s="167" t="str">
        <f t="shared" ca="1" si="25"/>
        <v/>
      </c>
      <c r="J174" s="5" t="str">
        <f t="shared" ca="1" si="26"/>
        <v/>
      </c>
      <c r="K174" s="167" t="str">
        <f t="shared" ca="1" si="20"/>
        <v/>
      </c>
    </row>
    <row r="175" spans="1:11" x14ac:dyDescent="0.2">
      <c r="A175" s="125" t="str">
        <f ca="1">IFERROR(A174+MATCH(1,OFFSET(Pharmaceuticals!$BT$1,A174,0,500,1),0),"")</f>
        <v/>
      </c>
      <c r="B175" s="125" t="str">
        <f t="shared" ca="1" si="21"/>
        <v/>
      </c>
      <c r="C175" s="125" t="str">
        <f ca="1">IFERROR(C174+MATCH(1,OFFSET('Health Products &amp; Equipment'!$CC$1,C174,0,500,1),0),"")</f>
        <v/>
      </c>
      <c r="D175" s="125" t="str">
        <f t="shared" ca="1" si="22"/>
        <v/>
      </c>
      <c r="E175" s="125" t="str">
        <f ca="1">IFERROR(E174+MATCH(1,OFFSET('Other Pharma &amp; Health Products'!$CC$1,E174,0,500,1),0),"")</f>
        <v/>
      </c>
      <c r="F175" s="125" t="str">
        <f t="shared" ca="1" si="23"/>
        <v/>
      </c>
      <c r="G175" s="125" t="str">
        <f ca="1">IFERROR(G174+MATCH(1,OFFSET('PSM Costs'!$CC$1,G174,0,500,1),0),"")</f>
        <v/>
      </c>
      <c r="H175" s="125" t="str">
        <f t="shared" ca="1" si="24"/>
        <v/>
      </c>
      <c r="I175" s="167" t="str">
        <f t="shared" ca="1" si="25"/>
        <v/>
      </c>
      <c r="J175" s="5" t="str">
        <f t="shared" ca="1" si="26"/>
        <v/>
      </c>
      <c r="K175" s="167" t="str">
        <f t="shared" ca="1" si="20"/>
        <v/>
      </c>
    </row>
    <row r="176" spans="1:11" x14ac:dyDescent="0.2">
      <c r="A176" s="125" t="str">
        <f ca="1">IFERROR(A175+MATCH(1,OFFSET(Pharmaceuticals!$BT$1,A175,0,500,1),0),"")</f>
        <v/>
      </c>
      <c r="B176" s="125" t="str">
        <f t="shared" ca="1" si="21"/>
        <v/>
      </c>
      <c r="C176" s="125" t="str">
        <f ca="1">IFERROR(C175+MATCH(1,OFFSET('Health Products &amp; Equipment'!$CC$1,C175,0,500,1),0),"")</f>
        <v/>
      </c>
      <c r="D176" s="125" t="str">
        <f t="shared" ca="1" si="22"/>
        <v/>
      </c>
      <c r="E176" s="125" t="str">
        <f ca="1">IFERROR(E175+MATCH(1,OFFSET('Other Pharma &amp; Health Products'!$CC$1,E175,0,500,1),0),"")</f>
        <v/>
      </c>
      <c r="F176" s="125" t="str">
        <f t="shared" ca="1" si="23"/>
        <v/>
      </c>
      <c r="G176" s="125" t="str">
        <f ca="1">IFERROR(G175+MATCH(1,OFFSET('PSM Costs'!$CC$1,G175,0,500,1),0),"")</f>
        <v/>
      </c>
      <c r="H176" s="125" t="str">
        <f t="shared" ca="1" si="24"/>
        <v/>
      </c>
      <c r="I176" s="167" t="str">
        <f t="shared" ca="1" si="25"/>
        <v/>
      </c>
      <c r="J176" s="5" t="str">
        <f t="shared" ca="1" si="26"/>
        <v/>
      </c>
      <c r="K176" s="167" t="str">
        <f t="shared" ca="1" si="20"/>
        <v/>
      </c>
    </row>
    <row r="177" spans="1:11" x14ac:dyDescent="0.2">
      <c r="A177" s="125" t="str">
        <f ca="1">IFERROR(A176+MATCH(1,OFFSET(Pharmaceuticals!$BT$1,A176,0,500,1),0),"")</f>
        <v/>
      </c>
      <c r="B177" s="125" t="str">
        <f t="shared" ca="1" si="21"/>
        <v/>
      </c>
      <c r="C177" s="125" t="str">
        <f ca="1">IFERROR(C176+MATCH(1,OFFSET('Health Products &amp; Equipment'!$CC$1,C176,0,500,1),0),"")</f>
        <v/>
      </c>
      <c r="D177" s="125" t="str">
        <f t="shared" ca="1" si="22"/>
        <v/>
      </c>
      <c r="E177" s="125" t="str">
        <f ca="1">IFERROR(E176+MATCH(1,OFFSET('Other Pharma &amp; Health Products'!$CC$1,E176,0,500,1),0),"")</f>
        <v/>
      </c>
      <c r="F177" s="125" t="str">
        <f t="shared" ca="1" si="23"/>
        <v/>
      </c>
      <c r="G177" s="125" t="str">
        <f ca="1">IFERROR(G176+MATCH(1,OFFSET('PSM Costs'!$CC$1,G176,0,500,1),0),"")</f>
        <v/>
      </c>
      <c r="H177" s="125" t="str">
        <f t="shared" ca="1" si="24"/>
        <v/>
      </c>
      <c r="I177" s="167" t="str">
        <f t="shared" ca="1" si="25"/>
        <v/>
      </c>
      <c r="J177" s="5" t="str">
        <f t="shared" ca="1" si="26"/>
        <v/>
      </c>
      <c r="K177" s="167" t="str">
        <f t="shared" ca="1" si="20"/>
        <v/>
      </c>
    </row>
    <row r="178" spans="1:11" x14ac:dyDescent="0.2">
      <c r="A178" s="125" t="str">
        <f ca="1">IFERROR(A177+MATCH(1,OFFSET(Pharmaceuticals!$BT$1,A177,0,500,1),0),"")</f>
        <v/>
      </c>
      <c r="B178" s="125" t="str">
        <f t="shared" ca="1" si="21"/>
        <v/>
      </c>
      <c r="C178" s="125" t="str">
        <f ca="1">IFERROR(C177+MATCH(1,OFFSET('Health Products &amp; Equipment'!$CC$1,C177,0,500,1),0),"")</f>
        <v/>
      </c>
      <c r="D178" s="125" t="str">
        <f t="shared" ca="1" si="22"/>
        <v/>
      </c>
      <c r="E178" s="125" t="str">
        <f ca="1">IFERROR(E177+MATCH(1,OFFSET('Other Pharma &amp; Health Products'!$CC$1,E177,0,500,1),0),"")</f>
        <v/>
      </c>
      <c r="F178" s="125" t="str">
        <f t="shared" ca="1" si="23"/>
        <v/>
      </c>
      <c r="G178" s="125" t="str">
        <f ca="1">IFERROR(G177+MATCH(1,OFFSET('PSM Costs'!$CC$1,G177,0,500,1),0),"")</f>
        <v/>
      </c>
      <c r="H178" s="125" t="str">
        <f t="shared" ca="1" si="24"/>
        <v/>
      </c>
      <c r="I178" s="167" t="str">
        <f t="shared" ca="1" si="25"/>
        <v/>
      </c>
      <c r="J178" s="5" t="str">
        <f t="shared" ca="1" si="26"/>
        <v/>
      </c>
      <c r="K178" s="167" t="str">
        <f t="shared" ca="1" si="20"/>
        <v/>
      </c>
    </row>
    <row r="179" spans="1:11" x14ac:dyDescent="0.2">
      <c r="A179" s="125" t="str">
        <f ca="1">IFERROR(A178+MATCH(1,OFFSET(Pharmaceuticals!$BT$1,A178,0,500,1),0),"")</f>
        <v/>
      </c>
      <c r="B179" s="125" t="str">
        <f t="shared" ca="1" si="21"/>
        <v/>
      </c>
      <c r="C179" s="125" t="str">
        <f ca="1">IFERROR(C178+MATCH(1,OFFSET('Health Products &amp; Equipment'!$CC$1,C178,0,500,1),0),"")</f>
        <v/>
      </c>
      <c r="D179" s="125" t="str">
        <f t="shared" ca="1" si="22"/>
        <v/>
      </c>
      <c r="E179" s="125" t="str">
        <f ca="1">IFERROR(E178+MATCH(1,OFFSET('Other Pharma &amp; Health Products'!$CC$1,E178,0,500,1),0),"")</f>
        <v/>
      </c>
      <c r="F179" s="125" t="str">
        <f t="shared" ca="1" si="23"/>
        <v/>
      </c>
      <c r="G179" s="125" t="str">
        <f ca="1">IFERROR(G178+MATCH(1,OFFSET('PSM Costs'!$CC$1,G178,0,500,1),0),"")</f>
        <v/>
      </c>
      <c r="H179" s="125" t="str">
        <f t="shared" ca="1" si="24"/>
        <v/>
      </c>
      <c r="I179" s="167" t="str">
        <f t="shared" ca="1" si="25"/>
        <v/>
      </c>
      <c r="J179" s="5" t="str">
        <f t="shared" ca="1" si="26"/>
        <v/>
      </c>
      <c r="K179" s="167" t="str">
        <f t="shared" ca="1" si="20"/>
        <v/>
      </c>
    </row>
    <row r="180" spans="1:11" x14ac:dyDescent="0.2">
      <c r="A180" s="125" t="str">
        <f ca="1">IFERROR(A179+MATCH(1,OFFSET(Pharmaceuticals!$BT$1,A179,0,500,1),0),"")</f>
        <v/>
      </c>
      <c r="B180" s="125" t="str">
        <f t="shared" ca="1" si="21"/>
        <v/>
      </c>
      <c r="C180" s="125" t="str">
        <f ca="1">IFERROR(C179+MATCH(1,OFFSET('Health Products &amp; Equipment'!$CC$1,C179,0,500,1),0),"")</f>
        <v/>
      </c>
      <c r="D180" s="125" t="str">
        <f t="shared" ca="1" si="22"/>
        <v/>
      </c>
      <c r="E180" s="125" t="str">
        <f ca="1">IFERROR(E179+MATCH(1,OFFSET('Other Pharma &amp; Health Products'!$CC$1,E179,0,500,1),0),"")</f>
        <v/>
      </c>
      <c r="F180" s="125" t="str">
        <f t="shared" ca="1" si="23"/>
        <v/>
      </c>
      <c r="G180" s="125" t="str">
        <f ca="1">IFERROR(G179+MATCH(1,OFFSET('PSM Costs'!$CC$1,G179,0,500,1),0),"")</f>
        <v/>
      </c>
      <c r="H180" s="125" t="str">
        <f t="shared" ca="1" si="24"/>
        <v/>
      </c>
      <c r="I180" s="167" t="str">
        <f t="shared" ca="1" si="25"/>
        <v/>
      </c>
      <c r="J180" s="5" t="str">
        <f t="shared" ca="1" si="26"/>
        <v/>
      </c>
      <c r="K180" s="167" t="str">
        <f t="shared" ca="1" si="20"/>
        <v/>
      </c>
    </row>
    <row r="181" spans="1:11" x14ac:dyDescent="0.2">
      <c r="A181" s="125" t="str">
        <f ca="1">IFERROR(A180+MATCH(1,OFFSET(Pharmaceuticals!$BT$1,A180,0,500,1),0),"")</f>
        <v/>
      </c>
      <c r="B181" s="125" t="str">
        <f t="shared" ca="1" si="21"/>
        <v/>
      </c>
      <c r="C181" s="125" t="str">
        <f ca="1">IFERROR(C180+MATCH(1,OFFSET('Health Products &amp; Equipment'!$CC$1,C180,0,500,1),0),"")</f>
        <v/>
      </c>
      <c r="D181" s="125" t="str">
        <f t="shared" ca="1" si="22"/>
        <v/>
      </c>
      <c r="E181" s="125" t="str">
        <f ca="1">IFERROR(E180+MATCH(1,OFFSET('Other Pharma &amp; Health Products'!$CC$1,E180,0,500,1),0),"")</f>
        <v/>
      </c>
      <c r="F181" s="125" t="str">
        <f t="shared" ca="1" si="23"/>
        <v/>
      </c>
      <c r="G181" s="125" t="str">
        <f ca="1">IFERROR(G180+MATCH(1,OFFSET('PSM Costs'!$CC$1,G180,0,500,1),0),"")</f>
        <v/>
      </c>
      <c r="H181" s="125" t="str">
        <f t="shared" ca="1" si="24"/>
        <v/>
      </c>
      <c r="I181" s="167" t="str">
        <f t="shared" ca="1" si="25"/>
        <v/>
      </c>
      <c r="J181" s="5" t="str">
        <f t="shared" ca="1" si="26"/>
        <v/>
      </c>
      <c r="K181" s="167" t="str">
        <f t="shared" ca="1" si="20"/>
        <v/>
      </c>
    </row>
    <row r="182" spans="1:11" x14ac:dyDescent="0.2">
      <c r="A182" s="125" t="str">
        <f ca="1">IFERROR(A181+MATCH(1,OFFSET(Pharmaceuticals!$BT$1,A181,0,500,1),0),"")</f>
        <v/>
      </c>
      <c r="B182" s="125" t="str">
        <f t="shared" ca="1" si="21"/>
        <v/>
      </c>
      <c r="C182" s="125" t="str">
        <f ca="1">IFERROR(C181+MATCH(1,OFFSET('Health Products &amp; Equipment'!$CC$1,C181,0,500,1),0),"")</f>
        <v/>
      </c>
      <c r="D182" s="125" t="str">
        <f t="shared" ca="1" si="22"/>
        <v/>
      </c>
      <c r="E182" s="125" t="str">
        <f ca="1">IFERROR(E181+MATCH(1,OFFSET('Other Pharma &amp; Health Products'!$CC$1,E181,0,500,1),0),"")</f>
        <v/>
      </c>
      <c r="F182" s="125" t="str">
        <f t="shared" ca="1" si="23"/>
        <v/>
      </c>
      <c r="G182" s="125" t="str">
        <f ca="1">IFERROR(G181+MATCH(1,OFFSET('PSM Costs'!$CC$1,G181,0,500,1),0),"")</f>
        <v/>
      </c>
      <c r="H182" s="125" t="str">
        <f t="shared" ca="1" si="24"/>
        <v/>
      </c>
      <c r="I182" s="167" t="str">
        <f t="shared" ca="1" si="25"/>
        <v/>
      </c>
      <c r="J182" s="5" t="str">
        <f t="shared" ca="1" si="26"/>
        <v/>
      </c>
      <c r="K182" s="167" t="str">
        <f t="shared" ca="1" si="20"/>
        <v/>
      </c>
    </row>
    <row r="183" spans="1:11" x14ac:dyDescent="0.2">
      <c r="A183" s="125" t="str">
        <f ca="1">IFERROR(A182+MATCH(1,OFFSET(Pharmaceuticals!$BT$1,A182,0,500,1),0),"")</f>
        <v/>
      </c>
      <c r="B183" s="125" t="str">
        <f t="shared" ca="1" si="21"/>
        <v/>
      </c>
      <c r="C183" s="125" t="str">
        <f ca="1">IFERROR(C182+MATCH(1,OFFSET('Health Products &amp; Equipment'!$CC$1,C182,0,500,1),0),"")</f>
        <v/>
      </c>
      <c r="D183" s="125" t="str">
        <f t="shared" ca="1" si="22"/>
        <v/>
      </c>
      <c r="E183" s="125" t="str">
        <f ca="1">IFERROR(E182+MATCH(1,OFFSET('Other Pharma &amp; Health Products'!$CC$1,E182,0,500,1),0),"")</f>
        <v/>
      </c>
      <c r="F183" s="125" t="str">
        <f t="shared" ca="1" si="23"/>
        <v/>
      </c>
      <c r="G183" s="125" t="str">
        <f ca="1">IFERROR(G182+MATCH(1,OFFSET('PSM Costs'!$CC$1,G182,0,500,1),0),"")</f>
        <v/>
      </c>
      <c r="H183" s="125" t="str">
        <f t="shared" ca="1" si="24"/>
        <v/>
      </c>
      <c r="I183" s="167" t="str">
        <f t="shared" ca="1" si="25"/>
        <v/>
      </c>
      <c r="J183" s="5" t="str">
        <f t="shared" ca="1" si="26"/>
        <v/>
      </c>
      <c r="K183" s="167" t="str">
        <f t="shared" ca="1" si="20"/>
        <v/>
      </c>
    </row>
    <row r="184" spans="1:11" x14ac:dyDescent="0.2">
      <c r="A184" s="125" t="str">
        <f ca="1">IFERROR(A183+MATCH(1,OFFSET(Pharmaceuticals!$BT$1,A183,0,500,1),0),"")</f>
        <v/>
      </c>
      <c r="B184" s="125" t="str">
        <f t="shared" ca="1" si="21"/>
        <v/>
      </c>
      <c r="C184" s="125" t="str">
        <f ca="1">IFERROR(C183+MATCH(1,OFFSET('Health Products &amp; Equipment'!$CC$1,C183,0,500,1),0),"")</f>
        <v/>
      </c>
      <c r="D184" s="125" t="str">
        <f t="shared" ca="1" si="22"/>
        <v/>
      </c>
      <c r="E184" s="125" t="str">
        <f ca="1">IFERROR(E183+MATCH(1,OFFSET('Other Pharma &amp; Health Products'!$CC$1,E183,0,500,1),0),"")</f>
        <v/>
      </c>
      <c r="F184" s="125" t="str">
        <f t="shared" ca="1" si="23"/>
        <v/>
      </c>
      <c r="G184" s="125" t="str">
        <f ca="1">IFERROR(G183+MATCH(1,OFFSET('PSM Costs'!$CC$1,G183,0,500,1),0),"")</f>
        <v/>
      </c>
      <c r="H184" s="125" t="str">
        <f t="shared" ca="1" si="24"/>
        <v/>
      </c>
      <c r="I184" s="167" t="str">
        <f t="shared" ca="1" si="25"/>
        <v/>
      </c>
      <c r="J184" s="5" t="str">
        <f t="shared" ca="1" si="26"/>
        <v/>
      </c>
      <c r="K184" s="167" t="str">
        <f t="shared" ca="1" si="20"/>
        <v/>
      </c>
    </row>
    <row r="185" spans="1:11" x14ac:dyDescent="0.2">
      <c r="A185" s="125" t="str">
        <f ca="1">IFERROR(A184+MATCH(1,OFFSET(Pharmaceuticals!$BT$1,A184,0,500,1),0),"")</f>
        <v/>
      </c>
      <c r="B185" s="125" t="str">
        <f t="shared" ca="1" si="21"/>
        <v/>
      </c>
      <c r="C185" s="125" t="str">
        <f ca="1">IFERROR(C184+MATCH(1,OFFSET('Health Products &amp; Equipment'!$CC$1,C184,0,500,1),0),"")</f>
        <v/>
      </c>
      <c r="D185" s="125" t="str">
        <f t="shared" ca="1" si="22"/>
        <v/>
      </c>
      <c r="E185" s="125" t="str">
        <f ca="1">IFERROR(E184+MATCH(1,OFFSET('Other Pharma &amp; Health Products'!$CC$1,E184,0,500,1),0),"")</f>
        <v/>
      </c>
      <c r="F185" s="125" t="str">
        <f t="shared" ca="1" si="23"/>
        <v/>
      </c>
      <c r="G185" s="125" t="str">
        <f ca="1">IFERROR(G184+MATCH(1,OFFSET('PSM Costs'!$CC$1,G184,0,500,1),0),"")</f>
        <v/>
      </c>
      <c r="H185" s="125" t="str">
        <f t="shared" ca="1" si="24"/>
        <v/>
      </c>
      <c r="I185" s="167" t="str">
        <f t="shared" ca="1" si="25"/>
        <v/>
      </c>
      <c r="J185" s="5" t="str">
        <f t="shared" ca="1" si="26"/>
        <v/>
      </c>
      <c r="K185" s="167" t="str">
        <f t="shared" ca="1" si="20"/>
        <v/>
      </c>
    </row>
    <row r="186" spans="1:11" x14ac:dyDescent="0.2">
      <c r="A186" s="125" t="str">
        <f ca="1">IFERROR(A185+MATCH(1,OFFSET(Pharmaceuticals!$BT$1,A185,0,500,1),0),"")</f>
        <v/>
      </c>
      <c r="B186" s="125" t="str">
        <f t="shared" ca="1" si="21"/>
        <v/>
      </c>
      <c r="C186" s="125" t="str">
        <f ca="1">IFERROR(C185+MATCH(1,OFFSET('Health Products &amp; Equipment'!$CC$1,C185,0,500,1),0),"")</f>
        <v/>
      </c>
      <c r="D186" s="125" t="str">
        <f t="shared" ca="1" si="22"/>
        <v/>
      </c>
      <c r="E186" s="125" t="str">
        <f ca="1">IFERROR(E185+MATCH(1,OFFSET('Other Pharma &amp; Health Products'!$CC$1,E185,0,500,1),0),"")</f>
        <v/>
      </c>
      <c r="F186" s="125" t="str">
        <f t="shared" ca="1" si="23"/>
        <v/>
      </c>
      <c r="G186" s="125" t="str">
        <f ca="1">IFERROR(G185+MATCH(1,OFFSET('PSM Costs'!$CC$1,G185,0,500,1),0),"")</f>
        <v/>
      </c>
      <c r="H186" s="125" t="str">
        <f t="shared" ca="1" si="24"/>
        <v/>
      </c>
      <c r="I186" s="167" t="str">
        <f t="shared" ca="1" si="25"/>
        <v/>
      </c>
      <c r="J186" s="5" t="str">
        <f t="shared" ca="1" si="26"/>
        <v/>
      </c>
      <c r="K186" s="167" t="str">
        <f t="shared" ca="1" si="20"/>
        <v/>
      </c>
    </row>
    <row r="187" spans="1:11" x14ac:dyDescent="0.2">
      <c r="A187" s="125" t="str">
        <f ca="1">IFERROR(A186+MATCH(1,OFFSET(Pharmaceuticals!$BT$1,A186,0,500,1),0),"")</f>
        <v/>
      </c>
      <c r="B187" s="125" t="str">
        <f t="shared" ca="1" si="21"/>
        <v/>
      </c>
      <c r="C187" s="125" t="str">
        <f ca="1">IFERROR(C186+MATCH(1,OFFSET('Health Products &amp; Equipment'!$CC$1,C186,0,500,1),0),"")</f>
        <v/>
      </c>
      <c r="D187" s="125" t="str">
        <f t="shared" ca="1" si="22"/>
        <v/>
      </c>
      <c r="E187" s="125" t="str">
        <f ca="1">IFERROR(E186+MATCH(1,OFFSET('Other Pharma &amp; Health Products'!$CC$1,E186,0,500,1),0),"")</f>
        <v/>
      </c>
      <c r="F187" s="125" t="str">
        <f t="shared" ca="1" si="23"/>
        <v/>
      </c>
      <c r="G187" s="125" t="str">
        <f ca="1">IFERROR(G186+MATCH(1,OFFSET('PSM Costs'!$CC$1,G186,0,500,1),0),"")</f>
        <v/>
      </c>
      <c r="H187" s="125" t="str">
        <f t="shared" ca="1" si="24"/>
        <v/>
      </c>
      <c r="I187" s="167" t="str">
        <f t="shared" ca="1" si="25"/>
        <v/>
      </c>
      <c r="J187" s="5" t="str">
        <f t="shared" ca="1" si="26"/>
        <v/>
      </c>
      <c r="K187" s="167" t="str">
        <f t="shared" ca="1" si="20"/>
        <v/>
      </c>
    </row>
    <row r="188" spans="1:11" x14ac:dyDescent="0.2">
      <c r="A188" s="125" t="str">
        <f ca="1">IFERROR(A187+MATCH(1,OFFSET(Pharmaceuticals!$BT$1,A187,0,500,1),0),"")</f>
        <v/>
      </c>
      <c r="B188" s="125" t="str">
        <f t="shared" ca="1" si="21"/>
        <v/>
      </c>
      <c r="C188" s="125" t="str">
        <f ca="1">IFERROR(C187+MATCH(1,OFFSET('Health Products &amp; Equipment'!$CC$1,C187,0,500,1),0),"")</f>
        <v/>
      </c>
      <c r="D188" s="125" t="str">
        <f t="shared" ca="1" si="22"/>
        <v/>
      </c>
      <c r="E188" s="125" t="str">
        <f ca="1">IFERROR(E187+MATCH(1,OFFSET('Other Pharma &amp; Health Products'!$CC$1,E187,0,500,1),0),"")</f>
        <v/>
      </c>
      <c r="F188" s="125" t="str">
        <f t="shared" ca="1" si="23"/>
        <v/>
      </c>
      <c r="G188" s="125" t="str">
        <f ca="1">IFERROR(G187+MATCH(1,OFFSET('PSM Costs'!$CC$1,G187,0,500,1),0),"")</f>
        <v/>
      </c>
      <c r="H188" s="125" t="str">
        <f t="shared" ca="1" si="24"/>
        <v/>
      </c>
      <c r="I188" s="167" t="str">
        <f t="shared" ca="1" si="25"/>
        <v/>
      </c>
      <c r="J188" s="5" t="str">
        <f t="shared" ca="1" si="26"/>
        <v/>
      </c>
      <c r="K188" s="167" t="str">
        <f t="shared" ca="1" si="20"/>
        <v/>
      </c>
    </row>
    <row r="189" spans="1:11" x14ac:dyDescent="0.2">
      <c r="A189" s="125" t="str">
        <f ca="1">IFERROR(A188+MATCH(1,OFFSET(Pharmaceuticals!$BT$1,A188,0,500,1),0),"")</f>
        <v/>
      </c>
      <c r="B189" s="125" t="str">
        <f t="shared" ca="1" si="21"/>
        <v/>
      </c>
      <c r="C189" s="125" t="str">
        <f ca="1">IFERROR(C188+MATCH(1,OFFSET('Health Products &amp; Equipment'!$CC$1,C188,0,500,1),0),"")</f>
        <v/>
      </c>
      <c r="D189" s="125" t="str">
        <f t="shared" ca="1" si="22"/>
        <v/>
      </c>
      <c r="E189" s="125" t="str">
        <f ca="1">IFERROR(E188+MATCH(1,OFFSET('Other Pharma &amp; Health Products'!$CC$1,E188,0,500,1),0),"")</f>
        <v/>
      </c>
      <c r="F189" s="125" t="str">
        <f t="shared" ca="1" si="23"/>
        <v/>
      </c>
      <c r="G189" s="125" t="str">
        <f ca="1">IFERROR(G188+MATCH(1,OFFSET('PSM Costs'!$CC$1,G188,0,500,1),0),"")</f>
        <v/>
      </c>
      <c r="H189" s="125" t="str">
        <f t="shared" ca="1" si="24"/>
        <v/>
      </c>
      <c r="I189" s="167" t="str">
        <f t="shared" ca="1" si="25"/>
        <v/>
      </c>
      <c r="J189" s="5" t="str">
        <f t="shared" ca="1" si="26"/>
        <v/>
      </c>
      <c r="K189" s="167" t="str">
        <f t="shared" ca="1" si="20"/>
        <v/>
      </c>
    </row>
    <row r="190" spans="1:11" x14ac:dyDescent="0.2">
      <c r="A190" s="125" t="str">
        <f ca="1">IFERROR(A189+MATCH(1,OFFSET(Pharmaceuticals!$BT$1,A189,0,500,1),0),"")</f>
        <v/>
      </c>
      <c r="B190" s="125" t="str">
        <f t="shared" ca="1" si="21"/>
        <v/>
      </c>
      <c r="C190" s="125" t="str">
        <f ca="1">IFERROR(C189+MATCH(1,OFFSET('Health Products &amp; Equipment'!$CC$1,C189,0,500,1),0),"")</f>
        <v/>
      </c>
      <c r="D190" s="125" t="str">
        <f t="shared" ca="1" si="22"/>
        <v/>
      </c>
      <c r="E190" s="125" t="str">
        <f ca="1">IFERROR(E189+MATCH(1,OFFSET('Other Pharma &amp; Health Products'!$CC$1,E189,0,500,1),0),"")</f>
        <v/>
      </c>
      <c r="F190" s="125" t="str">
        <f t="shared" ca="1" si="23"/>
        <v/>
      </c>
      <c r="G190" s="125" t="str">
        <f ca="1">IFERROR(G189+MATCH(1,OFFSET('PSM Costs'!$CC$1,G189,0,500,1),0),"")</f>
        <v/>
      </c>
      <c r="H190" s="125" t="str">
        <f t="shared" ca="1" si="24"/>
        <v/>
      </c>
      <c r="I190" s="167" t="str">
        <f t="shared" ca="1" si="25"/>
        <v/>
      </c>
      <c r="J190" s="5" t="str">
        <f t="shared" ca="1" si="26"/>
        <v/>
      </c>
      <c r="K190" s="167" t="str">
        <f t="shared" ca="1" si="20"/>
        <v/>
      </c>
    </row>
    <row r="191" spans="1:11" x14ac:dyDescent="0.2">
      <c r="A191" s="125" t="str">
        <f ca="1">IFERROR(A190+MATCH(1,OFFSET(Pharmaceuticals!$BT$1,A190,0,500,1),0),"")</f>
        <v/>
      </c>
      <c r="B191" s="125" t="str">
        <f t="shared" ca="1" si="21"/>
        <v/>
      </c>
      <c r="C191" s="125" t="str">
        <f ca="1">IFERROR(C190+MATCH(1,OFFSET('Health Products &amp; Equipment'!$CC$1,C190,0,500,1),0),"")</f>
        <v/>
      </c>
      <c r="D191" s="125" t="str">
        <f t="shared" ca="1" si="22"/>
        <v/>
      </c>
      <c r="E191" s="125" t="str">
        <f ca="1">IFERROR(E190+MATCH(1,OFFSET('Other Pharma &amp; Health Products'!$CC$1,E190,0,500,1),0),"")</f>
        <v/>
      </c>
      <c r="F191" s="125" t="str">
        <f t="shared" ca="1" si="23"/>
        <v/>
      </c>
      <c r="G191" s="125" t="str">
        <f ca="1">IFERROR(G190+MATCH(1,OFFSET('PSM Costs'!$CC$1,G190,0,500,1),0),"")</f>
        <v/>
      </c>
      <c r="H191" s="125" t="str">
        <f t="shared" ca="1" si="24"/>
        <v/>
      </c>
      <c r="I191" s="167" t="str">
        <f t="shared" ca="1" si="25"/>
        <v/>
      </c>
      <c r="J191" s="5" t="str">
        <f t="shared" ca="1" si="26"/>
        <v/>
      </c>
      <c r="K191" s="167" t="str">
        <f t="shared" ca="1" si="20"/>
        <v/>
      </c>
    </row>
    <row r="192" spans="1:11" x14ac:dyDescent="0.2">
      <c r="A192" s="125" t="str">
        <f ca="1">IFERROR(A191+MATCH(1,OFFSET(Pharmaceuticals!$BT$1,A191,0,500,1),0),"")</f>
        <v/>
      </c>
      <c r="B192" s="125" t="str">
        <f t="shared" ca="1" si="21"/>
        <v/>
      </c>
      <c r="C192" s="125" t="str">
        <f ca="1">IFERROR(C191+MATCH(1,OFFSET('Health Products &amp; Equipment'!$CC$1,C191,0,500,1),0),"")</f>
        <v/>
      </c>
      <c r="D192" s="125" t="str">
        <f t="shared" ca="1" si="22"/>
        <v/>
      </c>
      <c r="E192" s="125" t="str">
        <f ca="1">IFERROR(E191+MATCH(1,OFFSET('Other Pharma &amp; Health Products'!$CC$1,E191,0,500,1),0),"")</f>
        <v/>
      </c>
      <c r="F192" s="125" t="str">
        <f t="shared" ca="1" si="23"/>
        <v/>
      </c>
      <c r="G192" s="125" t="str">
        <f ca="1">IFERROR(G191+MATCH(1,OFFSET('PSM Costs'!$CC$1,G191,0,500,1),0),"")</f>
        <v/>
      </c>
      <c r="H192" s="125" t="str">
        <f t="shared" ca="1" si="24"/>
        <v/>
      </c>
      <c r="I192" s="167" t="str">
        <f t="shared" ca="1" si="25"/>
        <v/>
      </c>
      <c r="J192" s="5" t="str">
        <f t="shared" ca="1" si="26"/>
        <v/>
      </c>
      <c r="K192" s="167" t="str">
        <f t="shared" ca="1" si="20"/>
        <v/>
      </c>
    </row>
    <row r="193" spans="1:11" x14ac:dyDescent="0.2">
      <c r="A193" s="125" t="str">
        <f ca="1">IFERROR(A192+MATCH(1,OFFSET(Pharmaceuticals!$BT$1,A192,0,500,1),0),"")</f>
        <v/>
      </c>
      <c r="B193" s="125" t="str">
        <f t="shared" ca="1" si="21"/>
        <v/>
      </c>
      <c r="C193" s="125" t="str">
        <f ca="1">IFERROR(C192+MATCH(1,OFFSET('Health Products &amp; Equipment'!$CC$1,C192,0,500,1),0),"")</f>
        <v/>
      </c>
      <c r="D193" s="125" t="str">
        <f t="shared" ca="1" si="22"/>
        <v/>
      </c>
      <c r="E193" s="125" t="str">
        <f ca="1">IFERROR(E192+MATCH(1,OFFSET('Other Pharma &amp; Health Products'!$CC$1,E192,0,500,1),0),"")</f>
        <v/>
      </c>
      <c r="F193" s="125" t="str">
        <f t="shared" ca="1" si="23"/>
        <v/>
      </c>
      <c r="G193" s="125" t="str">
        <f ca="1">IFERROR(G192+MATCH(1,OFFSET('PSM Costs'!$CC$1,G192,0,500,1),0),"")</f>
        <v/>
      </c>
      <c r="H193" s="125" t="str">
        <f t="shared" ca="1" si="24"/>
        <v/>
      </c>
      <c r="I193" s="167" t="str">
        <f t="shared" ca="1" si="25"/>
        <v/>
      </c>
      <c r="J193" s="5" t="str">
        <f t="shared" ca="1" si="26"/>
        <v/>
      </c>
      <c r="K193" s="167" t="str">
        <f t="shared" ca="1" si="20"/>
        <v/>
      </c>
    </row>
    <row r="194" spans="1:11" x14ac:dyDescent="0.2">
      <c r="A194" s="125" t="str">
        <f ca="1">IFERROR(A193+MATCH(1,OFFSET(Pharmaceuticals!$BT$1,A193,0,500,1),0),"")</f>
        <v/>
      </c>
      <c r="B194" s="125" t="str">
        <f t="shared" ca="1" si="21"/>
        <v/>
      </c>
      <c r="C194" s="125" t="str">
        <f ca="1">IFERROR(C193+MATCH(1,OFFSET('Health Products &amp; Equipment'!$CC$1,C193,0,500,1),0),"")</f>
        <v/>
      </c>
      <c r="D194" s="125" t="str">
        <f t="shared" ca="1" si="22"/>
        <v/>
      </c>
      <c r="E194" s="125" t="str">
        <f ca="1">IFERROR(E193+MATCH(1,OFFSET('Other Pharma &amp; Health Products'!$CC$1,E193,0,500,1),0),"")</f>
        <v/>
      </c>
      <c r="F194" s="125" t="str">
        <f t="shared" ca="1" si="23"/>
        <v/>
      </c>
      <c r="G194" s="125" t="str">
        <f ca="1">IFERROR(G193+MATCH(1,OFFSET('PSM Costs'!$CC$1,G193,0,500,1),0),"")</f>
        <v/>
      </c>
      <c r="H194" s="125" t="str">
        <f t="shared" ca="1" si="24"/>
        <v/>
      </c>
      <c r="I194" s="167" t="str">
        <f t="shared" ca="1" si="25"/>
        <v/>
      </c>
      <c r="J194" s="5" t="str">
        <f t="shared" ca="1" si="26"/>
        <v/>
      </c>
      <c r="K194" s="167" t="str">
        <f t="shared" ca="1" si="20"/>
        <v/>
      </c>
    </row>
    <row r="195" spans="1:11" x14ac:dyDescent="0.2">
      <c r="A195" s="125" t="str">
        <f ca="1">IFERROR(A194+MATCH(1,OFFSET(Pharmaceuticals!$BT$1,A194,0,500,1),0),"")</f>
        <v/>
      </c>
      <c r="B195" s="125" t="str">
        <f t="shared" ca="1" si="21"/>
        <v/>
      </c>
      <c r="C195" s="125" t="str">
        <f ca="1">IFERROR(C194+MATCH(1,OFFSET('Health Products &amp; Equipment'!$CC$1,C194,0,500,1),0),"")</f>
        <v/>
      </c>
      <c r="D195" s="125" t="str">
        <f t="shared" ca="1" si="22"/>
        <v/>
      </c>
      <c r="E195" s="125" t="str">
        <f ca="1">IFERROR(E194+MATCH(1,OFFSET('Other Pharma &amp; Health Products'!$CC$1,E194,0,500,1),0),"")</f>
        <v/>
      </c>
      <c r="F195" s="125" t="str">
        <f t="shared" ca="1" si="23"/>
        <v/>
      </c>
      <c r="G195" s="125" t="str">
        <f ca="1">IFERROR(G194+MATCH(1,OFFSET('PSM Costs'!$CC$1,G194,0,500,1),0),"")</f>
        <v/>
      </c>
      <c r="H195" s="125" t="str">
        <f t="shared" ca="1" si="24"/>
        <v/>
      </c>
      <c r="I195" s="167" t="str">
        <f t="shared" ca="1" si="25"/>
        <v/>
      </c>
      <c r="J195" s="5" t="str">
        <f t="shared" ca="1" si="26"/>
        <v/>
      </c>
      <c r="K195" s="167" t="str">
        <f t="shared" ca="1" si="20"/>
        <v/>
      </c>
    </row>
    <row r="196" spans="1:11" x14ac:dyDescent="0.2">
      <c r="A196" s="125" t="str">
        <f ca="1">IFERROR(A195+MATCH(1,OFFSET(Pharmaceuticals!$BT$1,A195,0,500,1),0),"")</f>
        <v/>
      </c>
      <c r="B196" s="125" t="str">
        <f t="shared" ca="1" si="21"/>
        <v/>
      </c>
      <c r="C196" s="125" t="str">
        <f ca="1">IFERROR(C195+MATCH(1,OFFSET('Health Products &amp; Equipment'!$CC$1,C195,0,500,1),0),"")</f>
        <v/>
      </c>
      <c r="D196" s="125" t="str">
        <f t="shared" ca="1" si="22"/>
        <v/>
      </c>
      <c r="E196" s="125" t="str">
        <f ca="1">IFERROR(E195+MATCH(1,OFFSET('Other Pharma &amp; Health Products'!$CC$1,E195,0,500,1),0),"")</f>
        <v/>
      </c>
      <c r="F196" s="125" t="str">
        <f t="shared" ca="1" si="23"/>
        <v/>
      </c>
      <c r="G196" s="125" t="str">
        <f ca="1">IFERROR(G195+MATCH(1,OFFSET('PSM Costs'!$CC$1,G195,0,500,1),0),"")</f>
        <v/>
      </c>
      <c r="H196" s="125" t="str">
        <f t="shared" ca="1" si="24"/>
        <v/>
      </c>
      <c r="I196" s="167" t="str">
        <f t="shared" ca="1" si="25"/>
        <v/>
      </c>
      <c r="J196" s="5" t="str">
        <f t="shared" ca="1" si="26"/>
        <v/>
      </c>
      <c r="K196" s="167" t="str">
        <f t="shared" ca="1" si="20"/>
        <v/>
      </c>
    </row>
    <row r="197" spans="1:11" x14ac:dyDescent="0.2">
      <c r="A197" s="125" t="str">
        <f ca="1">IFERROR(A196+MATCH(1,OFFSET(Pharmaceuticals!$BT$1,A196,0,500,1),0),"")</f>
        <v/>
      </c>
      <c r="B197" s="125" t="str">
        <f t="shared" ca="1" si="21"/>
        <v/>
      </c>
      <c r="C197" s="125" t="str">
        <f ca="1">IFERROR(C196+MATCH(1,OFFSET('Health Products &amp; Equipment'!$CC$1,C196,0,500,1),0),"")</f>
        <v/>
      </c>
      <c r="D197" s="125" t="str">
        <f t="shared" ca="1" si="22"/>
        <v/>
      </c>
      <c r="E197" s="125" t="str">
        <f ca="1">IFERROR(E196+MATCH(1,OFFSET('Other Pharma &amp; Health Products'!$CC$1,E196,0,500,1),0),"")</f>
        <v/>
      </c>
      <c r="F197" s="125" t="str">
        <f t="shared" ca="1" si="23"/>
        <v/>
      </c>
      <c r="G197" s="125" t="str">
        <f ca="1">IFERROR(G196+MATCH(1,OFFSET('PSM Costs'!$CC$1,G196,0,500,1),0),"")</f>
        <v/>
      </c>
      <c r="H197" s="125" t="str">
        <f t="shared" ca="1" si="24"/>
        <v/>
      </c>
      <c r="I197" s="167" t="str">
        <f t="shared" ca="1" si="25"/>
        <v/>
      </c>
      <c r="J197" s="5" t="str">
        <f t="shared" ca="1" si="26"/>
        <v/>
      </c>
      <c r="K197" s="167" t="str">
        <f t="shared" ref="K197:K260" ca="1" si="27">IF(J197="","",IFERROR(LEFT(J197,FIND("--",J197)-1)*10000000,LEFT(SUBSTITUTE(J197,".",","),FIND("--",J197)-1)*10000000)+MID(J197,FIND("--",J197)+2,FIND("---",J197)-FIND("--",J197)-2)*1000+RIGHT(J197,LEN(J197)-FIND("---",J197)-2))</f>
        <v/>
      </c>
    </row>
    <row r="198" spans="1:11" x14ac:dyDescent="0.2">
      <c r="A198" s="125" t="str">
        <f ca="1">IFERROR(A197+MATCH(1,OFFSET(Pharmaceuticals!$BT$1,A197,0,500,1),0),"")</f>
        <v/>
      </c>
      <c r="B198" s="125" t="str">
        <f t="shared" ca="1" si="21"/>
        <v/>
      </c>
      <c r="C198" s="125" t="str">
        <f ca="1">IFERROR(C197+MATCH(1,OFFSET('Health Products &amp; Equipment'!$CC$1,C197,0,500,1),0),"")</f>
        <v/>
      </c>
      <c r="D198" s="125" t="str">
        <f t="shared" ca="1" si="22"/>
        <v/>
      </c>
      <c r="E198" s="125" t="str">
        <f ca="1">IFERROR(E197+MATCH(1,OFFSET('Other Pharma &amp; Health Products'!$CC$1,E197,0,500,1),0),"")</f>
        <v/>
      </c>
      <c r="F198" s="125" t="str">
        <f t="shared" ca="1" si="23"/>
        <v/>
      </c>
      <c r="G198" s="125" t="str">
        <f ca="1">IFERROR(G197+MATCH(1,OFFSET('PSM Costs'!$CC$1,G197,0,500,1),0),"")</f>
        <v/>
      </c>
      <c r="H198" s="125" t="str">
        <f t="shared" ca="1" si="24"/>
        <v/>
      </c>
      <c r="I198" s="167" t="str">
        <f t="shared" ca="1" si="25"/>
        <v/>
      </c>
      <c r="J198" s="5" t="str">
        <f t="shared" ca="1" si="26"/>
        <v/>
      </c>
      <c r="K198" s="167" t="str">
        <f t="shared" ca="1" si="27"/>
        <v/>
      </c>
    </row>
    <row r="199" spans="1:11" x14ac:dyDescent="0.2">
      <c r="A199" s="125" t="str">
        <f ca="1">IFERROR(A198+MATCH(1,OFFSET(Pharmaceuticals!$BT$1,A198,0,500,1),0),"")</f>
        <v/>
      </c>
      <c r="B199" s="125" t="str">
        <f t="shared" ca="1" si="21"/>
        <v/>
      </c>
      <c r="C199" s="125" t="str">
        <f ca="1">IFERROR(C198+MATCH(1,OFFSET('Health Products &amp; Equipment'!$CC$1,C198,0,500,1),0),"")</f>
        <v/>
      </c>
      <c r="D199" s="125" t="str">
        <f t="shared" ca="1" si="22"/>
        <v/>
      </c>
      <c r="E199" s="125" t="str">
        <f ca="1">IFERROR(E198+MATCH(1,OFFSET('Other Pharma &amp; Health Products'!$CC$1,E198,0,500,1),0),"")</f>
        <v/>
      </c>
      <c r="F199" s="125" t="str">
        <f t="shared" ca="1" si="23"/>
        <v/>
      </c>
      <c r="G199" s="125" t="str">
        <f ca="1">IFERROR(G198+MATCH(1,OFFSET('PSM Costs'!$CC$1,G198,0,500,1),0),"")</f>
        <v/>
      </c>
      <c r="H199" s="125" t="str">
        <f t="shared" ca="1" si="24"/>
        <v/>
      </c>
      <c r="I199" s="167" t="str">
        <f t="shared" ca="1" si="25"/>
        <v/>
      </c>
      <c r="J199" s="5" t="str">
        <f t="shared" ca="1" si="26"/>
        <v/>
      </c>
      <c r="K199" s="167" t="str">
        <f t="shared" ca="1" si="27"/>
        <v/>
      </c>
    </row>
    <row r="200" spans="1:11" x14ac:dyDescent="0.2">
      <c r="A200" s="125" t="str">
        <f ca="1">IFERROR(A199+MATCH(1,OFFSET(Pharmaceuticals!$BT$1,A199,0,500,1),0),"")</f>
        <v/>
      </c>
      <c r="B200" s="125" t="str">
        <f t="shared" ca="1" si="21"/>
        <v/>
      </c>
      <c r="C200" s="125" t="str">
        <f ca="1">IFERROR(C199+MATCH(1,OFFSET('Health Products &amp; Equipment'!$CC$1,C199,0,500,1),0),"")</f>
        <v/>
      </c>
      <c r="D200" s="125" t="str">
        <f t="shared" ca="1" si="22"/>
        <v/>
      </c>
      <c r="E200" s="125" t="str">
        <f ca="1">IFERROR(E199+MATCH(1,OFFSET('Other Pharma &amp; Health Products'!$CC$1,E199,0,500,1),0),"")</f>
        <v/>
      </c>
      <c r="F200" s="125" t="str">
        <f t="shared" ca="1" si="23"/>
        <v/>
      </c>
      <c r="G200" s="125" t="str">
        <f ca="1">IFERROR(G199+MATCH(1,OFFSET('PSM Costs'!$CC$1,G199,0,500,1),0),"")</f>
        <v/>
      </c>
      <c r="H200" s="125" t="str">
        <f t="shared" ca="1" si="24"/>
        <v/>
      </c>
      <c r="I200" s="167" t="str">
        <f t="shared" ca="1" si="25"/>
        <v/>
      </c>
      <c r="J200" s="5" t="str">
        <f t="shared" ca="1" si="26"/>
        <v/>
      </c>
      <c r="K200" s="167" t="str">
        <f t="shared" ca="1" si="27"/>
        <v/>
      </c>
    </row>
    <row r="201" spans="1:11" x14ac:dyDescent="0.2">
      <c r="A201" s="125" t="str">
        <f ca="1">IFERROR(A200+MATCH(1,OFFSET(Pharmaceuticals!$BT$1,A200,0,500,1),0),"")</f>
        <v/>
      </c>
      <c r="B201" s="125" t="str">
        <f t="shared" ca="1" si="21"/>
        <v/>
      </c>
      <c r="C201" s="125" t="str">
        <f ca="1">IFERROR(C200+MATCH(1,OFFSET('Health Products &amp; Equipment'!$CC$1,C200,0,500,1),0),"")</f>
        <v/>
      </c>
      <c r="D201" s="125" t="str">
        <f t="shared" ca="1" si="22"/>
        <v/>
      </c>
      <c r="E201" s="125" t="str">
        <f ca="1">IFERROR(E200+MATCH(1,OFFSET('Other Pharma &amp; Health Products'!$CC$1,E200,0,500,1),0),"")</f>
        <v/>
      </c>
      <c r="F201" s="125" t="str">
        <f t="shared" ca="1" si="23"/>
        <v/>
      </c>
      <c r="G201" s="125" t="str">
        <f ca="1">IFERROR(G200+MATCH(1,OFFSET('PSM Costs'!$CC$1,G200,0,500,1),0),"")</f>
        <v/>
      </c>
      <c r="H201" s="125" t="str">
        <f t="shared" ca="1" si="24"/>
        <v/>
      </c>
      <c r="I201" s="167" t="str">
        <f t="shared" ca="1" si="25"/>
        <v/>
      </c>
      <c r="J201" s="5" t="str">
        <f t="shared" ca="1" si="26"/>
        <v/>
      </c>
      <c r="K201" s="167" t="str">
        <f t="shared" ca="1" si="27"/>
        <v/>
      </c>
    </row>
    <row r="202" spans="1:11" x14ac:dyDescent="0.2">
      <c r="A202" s="125" t="str">
        <f ca="1">IFERROR(A201+MATCH(1,OFFSET(Pharmaceuticals!$BT$1,A201,0,500,1),0),"")</f>
        <v/>
      </c>
      <c r="B202" s="125" t="str">
        <f t="shared" ca="1" si="21"/>
        <v/>
      </c>
      <c r="C202" s="125" t="str">
        <f ca="1">IFERROR(C201+MATCH(1,OFFSET('Health Products &amp; Equipment'!$CC$1,C201,0,500,1),0),"")</f>
        <v/>
      </c>
      <c r="D202" s="125" t="str">
        <f t="shared" ca="1" si="22"/>
        <v/>
      </c>
      <c r="E202" s="125" t="str">
        <f ca="1">IFERROR(E201+MATCH(1,OFFSET('Other Pharma &amp; Health Products'!$CC$1,E201,0,500,1),0),"")</f>
        <v/>
      </c>
      <c r="F202" s="125" t="str">
        <f t="shared" ca="1" si="23"/>
        <v/>
      </c>
      <c r="G202" s="125" t="str">
        <f ca="1">IFERROR(G201+MATCH(1,OFFSET('PSM Costs'!$CC$1,G201,0,500,1),0),"")</f>
        <v/>
      </c>
      <c r="H202" s="125" t="str">
        <f t="shared" ca="1" si="24"/>
        <v/>
      </c>
      <c r="I202" s="167" t="str">
        <f t="shared" ca="1" si="25"/>
        <v/>
      </c>
      <c r="J202" s="5" t="str">
        <f t="shared" ca="1" si="26"/>
        <v/>
      </c>
      <c r="K202" s="167" t="str">
        <f t="shared" ca="1" si="27"/>
        <v/>
      </c>
    </row>
    <row r="203" spans="1:11" x14ac:dyDescent="0.2">
      <c r="A203" s="125" t="str">
        <f ca="1">IFERROR(A202+MATCH(1,OFFSET(Pharmaceuticals!$BT$1,A202,0,500,1),0),"")</f>
        <v/>
      </c>
      <c r="B203" s="125" t="str">
        <f t="shared" ca="1" si="21"/>
        <v/>
      </c>
      <c r="C203" s="125" t="str">
        <f ca="1">IFERROR(C202+MATCH(1,OFFSET('Health Products &amp; Equipment'!$CC$1,C202,0,500,1),0),"")</f>
        <v/>
      </c>
      <c r="D203" s="125" t="str">
        <f t="shared" ca="1" si="22"/>
        <v/>
      </c>
      <c r="E203" s="125" t="str">
        <f ca="1">IFERROR(E202+MATCH(1,OFFSET('Other Pharma &amp; Health Products'!$CC$1,E202,0,500,1),0),"")</f>
        <v/>
      </c>
      <c r="F203" s="125" t="str">
        <f t="shared" ca="1" si="23"/>
        <v/>
      </c>
      <c r="G203" s="125" t="str">
        <f ca="1">IFERROR(G202+MATCH(1,OFFSET('PSM Costs'!$CC$1,G202,0,500,1),0),"")</f>
        <v/>
      </c>
      <c r="H203" s="125" t="str">
        <f t="shared" ca="1" si="24"/>
        <v/>
      </c>
      <c r="I203" s="167" t="str">
        <f t="shared" ca="1" si="25"/>
        <v/>
      </c>
      <c r="J203" s="5" t="str">
        <f t="shared" ca="1" si="26"/>
        <v/>
      </c>
      <c r="K203" s="167" t="str">
        <f t="shared" ca="1" si="27"/>
        <v/>
      </c>
    </row>
    <row r="204" spans="1:11" x14ac:dyDescent="0.2">
      <c r="A204" s="125" t="str">
        <f ca="1">IFERROR(A203+MATCH(1,OFFSET(Pharmaceuticals!$BT$1,A203,0,500,1),0),"")</f>
        <v/>
      </c>
      <c r="B204" s="125" t="str">
        <f t="shared" ca="1" si="21"/>
        <v/>
      </c>
      <c r="C204" s="125" t="str">
        <f ca="1">IFERROR(C203+MATCH(1,OFFSET('Health Products &amp; Equipment'!$CC$1,C203,0,500,1),0),"")</f>
        <v/>
      </c>
      <c r="D204" s="125" t="str">
        <f t="shared" ca="1" si="22"/>
        <v/>
      </c>
      <c r="E204" s="125" t="str">
        <f ca="1">IFERROR(E203+MATCH(1,OFFSET('Other Pharma &amp; Health Products'!$CC$1,E203,0,500,1),0),"")</f>
        <v/>
      </c>
      <c r="F204" s="125" t="str">
        <f t="shared" ca="1" si="23"/>
        <v/>
      </c>
      <c r="G204" s="125" t="str">
        <f ca="1">IFERROR(G203+MATCH(1,OFFSET('PSM Costs'!$CC$1,G203,0,500,1),0),"")</f>
        <v/>
      </c>
      <c r="H204" s="125" t="str">
        <f t="shared" ca="1" si="24"/>
        <v/>
      </c>
      <c r="I204" s="167" t="str">
        <f t="shared" ca="1" si="25"/>
        <v/>
      </c>
      <c r="J204" s="5" t="str">
        <f t="shared" ca="1" si="26"/>
        <v/>
      </c>
      <c r="K204" s="167" t="str">
        <f t="shared" ca="1" si="27"/>
        <v/>
      </c>
    </row>
    <row r="205" spans="1:11" x14ac:dyDescent="0.2">
      <c r="A205" s="125" t="str">
        <f ca="1">IFERROR(A204+MATCH(1,OFFSET(Pharmaceuticals!$BT$1,A204,0,500,1),0),"")</f>
        <v/>
      </c>
      <c r="B205" s="125" t="str">
        <f t="shared" ca="1" si="21"/>
        <v/>
      </c>
      <c r="C205" s="125" t="str">
        <f ca="1">IFERROR(C204+MATCH(1,OFFSET('Health Products &amp; Equipment'!$CC$1,C204,0,500,1),0),"")</f>
        <v/>
      </c>
      <c r="D205" s="125" t="str">
        <f t="shared" ca="1" si="22"/>
        <v/>
      </c>
      <c r="E205" s="125" t="str">
        <f ca="1">IFERROR(E204+MATCH(1,OFFSET('Other Pharma &amp; Health Products'!$CC$1,E204,0,500,1),0),"")</f>
        <v/>
      </c>
      <c r="F205" s="125" t="str">
        <f t="shared" ca="1" si="23"/>
        <v/>
      </c>
      <c r="G205" s="125" t="str">
        <f ca="1">IFERROR(G204+MATCH(1,OFFSET('PSM Costs'!$CC$1,G204,0,500,1),0),"")</f>
        <v/>
      </c>
      <c r="H205" s="125" t="str">
        <f t="shared" ca="1" si="24"/>
        <v/>
      </c>
      <c r="I205" s="167" t="str">
        <f t="shared" ca="1" si="25"/>
        <v/>
      </c>
      <c r="J205" s="5" t="str">
        <f t="shared" ca="1" si="26"/>
        <v/>
      </c>
      <c r="K205" s="167" t="str">
        <f t="shared" ca="1" si="27"/>
        <v/>
      </c>
    </row>
    <row r="206" spans="1:11" x14ac:dyDescent="0.2">
      <c r="A206" s="125" t="str">
        <f ca="1">IFERROR(A205+MATCH(1,OFFSET(Pharmaceuticals!$BT$1,A205,0,500,1),0),"")</f>
        <v/>
      </c>
      <c r="B206" s="125" t="str">
        <f t="shared" ca="1" si="21"/>
        <v/>
      </c>
      <c r="C206" s="125" t="str">
        <f ca="1">IFERROR(C205+MATCH(1,OFFSET('Health Products &amp; Equipment'!$CC$1,C205,0,500,1),0),"")</f>
        <v/>
      </c>
      <c r="D206" s="125" t="str">
        <f t="shared" ca="1" si="22"/>
        <v/>
      </c>
      <c r="E206" s="125" t="str">
        <f ca="1">IFERROR(E205+MATCH(1,OFFSET('Other Pharma &amp; Health Products'!$CC$1,E205,0,500,1),0),"")</f>
        <v/>
      </c>
      <c r="F206" s="125" t="str">
        <f t="shared" ca="1" si="23"/>
        <v/>
      </c>
      <c r="G206" s="125" t="str">
        <f ca="1">IFERROR(G205+MATCH(1,OFFSET('PSM Costs'!$CC$1,G205,0,500,1),0),"")</f>
        <v/>
      </c>
      <c r="H206" s="125" t="str">
        <f t="shared" ca="1" si="24"/>
        <v/>
      </c>
      <c r="I206" s="167" t="str">
        <f t="shared" ca="1" si="25"/>
        <v/>
      </c>
      <c r="J206" s="5" t="str">
        <f t="shared" ca="1" si="26"/>
        <v/>
      </c>
      <c r="K206" s="167" t="str">
        <f t="shared" ca="1" si="27"/>
        <v/>
      </c>
    </row>
    <row r="207" spans="1:11" x14ac:dyDescent="0.2">
      <c r="A207" s="125" t="str">
        <f ca="1">IFERROR(A206+MATCH(1,OFFSET(Pharmaceuticals!$BT$1,A206,0,500,1),0),"")</f>
        <v/>
      </c>
      <c r="B207" s="125" t="str">
        <f t="shared" ca="1" si="21"/>
        <v/>
      </c>
      <c r="C207" s="125" t="str">
        <f ca="1">IFERROR(C206+MATCH(1,OFFSET('Health Products &amp; Equipment'!$CC$1,C206,0,500,1),0),"")</f>
        <v/>
      </c>
      <c r="D207" s="125" t="str">
        <f t="shared" ca="1" si="22"/>
        <v/>
      </c>
      <c r="E207" s="125" t="str">
        <f ca="1">IFERROR(E206+MATCH(1,OFFSET('Other Pharma &amp; Health Products'!$CC$1,E206,0,500,1),0),"")</f>
        <v/>
      </c>
      <c r="F207" s="125" t="str">
        <f t="shared" ca="1" si="23"/>
        <v/>
      </c>
      <c r="G207" s="125" t="str">
        <f ca="1">IFERROR(G206+MATCH(1,OFFSET('PSM Costs'!$CC$1,G206,0,500,1),0),"")</f>
        <v/>
      </c>
      <c r="H207" s="125" t="str">
        <f t="shared" ca="1" si="24"/>
        <v/>
      </c>
      <c r="I207" s="167" t="str">
        <f t="shared" ca="1" si="25"/>
        <v/>
      </c>
      <c r="J207" s="5" t="str">
        <f t="shared" ca="1" si="26"/>
        <v/>
      </c>
      <c r="K207" s="167" t="str">
        <f t="shared" ca="1" si="27"/>
        <v/>
      </c>
    </row>
    <row r="208" spans="1:11" x14ac:dyDescent="0.2">
      <c r="A208" s="125" t="str">
        <f ca="1">IFERROR(A207+MATCH(1,OFFSET(Pharmaceuticals!$BT$1,A207,0,500,1),0),"")</f>
        <v/>
      </c>
      <c r="B208" s="125" t="str">
        <f t="shared" ca="1" si="21"/>
        <v/>
      </c>
      <c r="C208" s="125" t="str">
        <f ca="1">IFERROR(C207+MATCH(1,OFFSET('Health Products &amp; Equipment'!$CC$1,C207,0,500,1),0),"")</f>
        <v/>
      </c>
      <c r="D208" s="125" t="str">
        <f t="shared" ca="1" si="22"/>
        <v/>
      </c>
      <c r="E208" s="125" t="str">
        <f ca="1">IFERROR(E207+MATCH(1,OFFSET('Other Pharma &amp; Health Products'!$CC$1,E207,0,500,1),0),"")</f>
        <v/>
      </c>
      <c r="F208" s="125" t="str">
        <f t="shared" ca="1" si="23"/>
        <v/>
      </c>
      <c r="G208" s="125" t="str">
        <f ca="1">IFERROR(G207+MATCH(1,OFFSET('PSM Costs'!$CC$1,G207,0,500,1),0),"")</f>
        <v/>
      </c>
      <c r="H208" s="125" t="str">
        <f t="shared" ca="1" si="24"/>
        <v/>
      </c>
      <c r="I208" s="167" t="str">
        <f t="shared" ca="1" si="25"/>
        <v/>
      </c>
      <c r="J208" s="5" t="str">
        <f t="shared" ca="1" si="26"/>
        <v/>
      </c>
      <c r="K208" s="167" t="str">
        <f t="shared" ca="1" si="27"/>
        <v/>
      </c>
    </row>
    <row r="209" spans="1:11" x14ac:dyDescent="0.2">
      <c r="A209" s="125" t="str">
        <f ca="1">IFERROR(A208+MATCH(1,OFFSET(Pharmaceuticals!$BT$1,A208,0,500,1),0),"")</f>
        <v/>
      </c>
      <c r="B209" s="125" t="str">
        <f t="shared" ca="1" si="21"/>
        <v/>
      </c>
      <c r="C209" s="125" t="str">
        <f ca="1">IFERROR(C208+MATCH(1,OFFSET('Health Products &amp; Equipment'!$CC$1,C208,0,500,1),0),"")</f>
        <v/>
      </c>
      <c r="D209" s="125" t="str">
        <f t="shared" ca="1" si="22"/>
        <v/>
      </c>
      <c r="E209" s="125" t="str">
        <f ca="1">IFERROR(E208+MATCH(1,OFFSET('Other Pharma &amp; Health Products'!$CC$1,E208,0,500,1),0),"")</f>
        <v/>
      </c>
      <c r="F209" s="125" t="str">
        <f t="shared" ca="1" si="23"/>
        <v/>
      </c>
      <c r="G209" s="125" t="str">
        <f ca="1">IFERROR(G208+MATCH(1,OFFSET('PSM Costs'!$CC$1,G208,0,500,1),0),"")</f>
        <v/>
      </c>
      <c r="H209" s="125" t="str">
        <f t="shared" ca="1" si="24"/>
        <v/>
      </c>
      <c r="I209" s="167" t="str">
        <f t="shared" ca="1" si="25"/>
        <v/>
      </c>
      <c r="J209" s="5" t="str">
        <f t="shared" ca="1" si="26"/>
        <v/>
      </c>
      <c r="K209" s="167" t="str">
        <f t="shared" ca="1" si="27"/>
        <v/>
      </c>
    </row>
    <row r="210" spans="1:11" x14ac:dyDescent="0.2">
      <c r="A210" s="125" t="str">
        <f ca="1">IFERROR(A209+MATCH(1,OFFSET(Pharmaceuticals!$BT$1,A209,0,500,1),0),"")</f>
        <v/>
      </c>
      <c r="B210" s="125" t="str">
        <f t="shared" ca="1" si="21"/>
        <v/>
      </c>
      <c r="C210" s="125" t="str">
        <f ca="1">IFERROR(C209+MATCH(1,OFFSET('Health Products &amp; Equipment'!$CC$1,C209,0,500,1),0),"")</f>
        <v/>
      </c>
      <c r="D210" s="125" t="str">
        <f t="shared" ca="1" si="22"/>
        <v/>
      </c>
      <c r="E210" s="125" t="str">
        <f ca="1">IFERROR(E209+MATCH(1,OFFSET('Other Pharma &amp; Health Products'!$CC$1,E209,0,500,1),0),"")</f>
        <v/>
      </c>
      <c r="F210" s="125" t="str">
        <f t="shared" ca="1" si="23"/>
        <v/>
      </c>
      <c r="G210" s="125" t="str">
        <f ca="1">IFERROR(G209+MATCH(1,OFFSET('PSM Costs'!$CC$1,G209,0,500,1),0),"")</f>
        <v/>
      </c>
      <c r="H210" s="125" t="str">
        <f t="shared" ca="1" si="24"/>
        <v/>
      </c>
      <c r="I210" s="167" t="str">
        <f t="shared" ca="1" si="25"/>
        <v/>
      </c>
      <c r="J210" s="5" t="str">
        <f t="shared" ca="1" si="26"/>
        <v/>
      </c>
      <c r="K210" s="167" t="str">
        <f t="shared" ca="1" si="27"/>
        <v/>
      </c>
    </row>
    <row r="211" spans="1:11" x14ac:dyDescent="0.2">
      <c r="A211" s="125" t="str">
        <f ca="1">IFERROR(A210+MATCH(1,OFFSET(Pharmaceuticals!$BT$1,A210,0,500,1),0),"")</f>
        <v/>
      </c>
      <c r="B211" s="125" t="str">
        <f t="shared" ca="1" si="21"/>
        <v/>
      </c>
      <c r="C211" s="125" t="str">
        <f ca="1">IFERROR(C210+MATCH(1,OFFSET('Health Products &amp; Equipment'!$CC$1,C210,0,500,1),0),"")</f>
        <v/>
      </c>
      <c r="D211" s="125" t="str">
        <f t="shared" ca="1" si="22"/>
        <v/>
      </c>
      <c r="E211" s="125" t="str">
        <f ca="1">IFERROR(E210+MATCH(1,OFFSET('Other Pharma &amp; Health Products'!$CC$1,E210,0,500,1),0),"")</f>
        <v/>
      </c>
      <c r="F211" s="125" t="str">
        <f t="shared" ca="1" si="23"/>
        <v/>
      </c>
      <c r="G211" s="125" t="str">
        <f ca="1">IFERROR(G210+MATCH(1,OFFSET('PSM Costs'!$CC$1,G210,0,500,1),0),"")</f>
        <v/>
      </c>
      <c r="H211" s="125" t="str">
        <f t="shared" ca="1" si="24"/>
        <v/>
      </c>
      <c r="I211" s="167" t="str">
        <f t="shared" ca="1" si="25"/>
        <v/>
      </c>
      <c r="J211" s="5" t="str">
        <f t="shared" ca="1" si="26"/>
        <v/>
      </c>
      <c r="K211" s="167" t="str">
        <f t="shared" ca="1" si="27"/>
        <v/>
      </c>
    </row>
    <row r="212" spans="1:11" x14ac:dyDescent="0.2">
      <c r="A212" s="125" t="str">
        <f ca="1">IFERROR(A211+MATCH(1,OFFSET(Pharmaceuticals!$BT$1,A211,0,500,1),0),"")</f>
        <v/>
      </c>
      <c r="B212" s="125" t="str">
        <f t="shared" ca="1" si="21"/>
        <v/>
      </c>
      <c r="C212" s="125" t="str">
        <f ca="1">IFERROR(C211+MATCH(1,OFFSET('Health Products &amp; Equipment'!$CC$1,C211,0,500,1),0),"")</f>
        <v/>
      </c>
      <c r="D212" s="125" t="str">
        <f t="shared" ca="1" si="22"/>
        <v/>
      </c>
      <c r="E212" s="125" t="str">
        <f ca="1">IFERROR(E211+MATCH(1,OFFSET('Other Pharma &amp; Health Products'!$CC$1,E211,0,500,1),0),"")</f>
        <v/>
      </c>
      <c r="F212" s="125" t="str">
        <f t="shared" ca="1" si="23"/>
        <v/>
      </c>
      <c r="G212" s="125" t="str">
        <f ca="1">IFERROR(G211+MATCH(1,OFFSET('PSM Costs'!$CC$1,G211,0,500,1),0),"")</f>
        <v/>
      </c>
      <c r="H212" s="125" t="str">
        <f t="shared" ca="1" si="24"/>
        <v/>
      </c>
      <c r="I212" s="167" t="str">
        <f t="shared" ca="1" si="25"/>
        <v/>
      </c>
      <c r="J212" s="5" t="str">
        <f t="shared" ca="1" si="26"/>
        <v/>
      </c>
      <c r="K212" s="167" t="str">
        <f t="shared" ca="1" si="27"/>
        <v/>
      </c>
    </row>
    <row r="213" spans="1:11" x14ac:dyDescent="0.2">
      <c r="A213" s="125" t="str">
        <f ca="1">IFERROR(A212+MATCH(1,OFFSET(Pharmaceuticals!$BT$1,A212,0,500,1),0),"")</f>
        <v/>
      </c>
      <c r="B213" s="125" t="str">
        <f t="shared" ca="1" si="21"/>
        <v/>
      </c>
      <c r="C213" s="125" t="str">
        <f ca="1">IFERROR(C212+MATCH(1,OFFSET('Health Products &amp; Equipment'!$CC$1,C212,0,500,1),0),"")</f>
        <v/>
      </c>
      <c r="D213" s="125" t="str">
        <f t="shared" ca="1" si="22"/>
        <v/>
      </c>
      <c r="E213" s="125" t="str">
        <f ca="1">IFERROR(E212+MATCH(1,OFFSET('Other Pharma &amp; Health Products'!$CC$1,E212,0,500,1),0),"")</f>
        <v/>
      </c>
      <c r="F213" s="125" t="str">
        <f t="shared" ca="1" si="23"/>
        <v/>
      </c>
      <c r="G213" s="125" t="str">
        <f ca="1">IFERROR(G212+MATCH(1,OFFSET('PSM Costs'!$CC$1,G212,0,500,1),0),"")</f>
        <v/>
      </c>
      <c r="H213" s="125" t="str">
        <f t="shared" ca="1" si="24"/>
        <v/>
      </c>
      <c r="I213" s="167" t="str">
        <f t="shared" ca="1" si="25"/>
        <v/>
      </c>
      <c r="J213" s="5" t="str">
        <f t="shared" ca="1" si="26"/>
        <v/>
      </c>
      <c r="K213" s="167" t="str">
        <f t="shared" ca="1" si="27"/>
        <v/>
      </c>
    </row>
    <row r="214" spans="1:11" x14ac:dyDescent="0.2">
      <c r="A214" s="125" t="str">
        <f ca="1">IFERROR(A213+MATCH(1,OFFSET(Pharmaceuticals!$BT$1,A213,0,500,1),0),"")</f>
        <v/>
      </c>
      <c r="B214" s="125" t="str">
        <f t="shared" ca="1" si="21"/>
        <v/>
      </c>
      <c r="C214" s="125" t="str">
        <f ca="1">IFERROR(C213+MATCH(1,OFFSET('Health Products &amp; Equipment'!$CC$1,C213,0,500,1),0),"")</f>
        <v/>
      </c>
      <c r="D214" s="125" t="str">
        <f t="shared" ca="1" si="22"/>
        <v/>
      </c>
      <c r="E214" s="125" t="str">
        <f ca="1">IFERROR(E213+MATCH(1,OFFSET('Other Pharma &amp; Health Products'!$CC$1,E213,0,500,1),0),"")</f>
        <v/>
      </c>
      <c r="F214" s="125" t="str">
        <f t="shared" ca="1" si="23"/>
        <v/>
      </c>
      <c r="G214" s="125" t="str">
        <f ca="1">IFERROR(G213+MATCH(1,OFFSET('PSM Costs'!$CC$1,G213,0,500,1),0),"")</f>
        <v/>
      </c>
      <c r="H214" s="125" t="str">
        <f t="shared" ca="1" si="24"/>
        <v/>
      </c>
      <c r="I214" s="167" t="str">
        <f t="shared" ca="1" si="25"/>
        <v/>
      </c>
      <c r="J214" s="5" t="str">
        <f t="shared" ca="1" si="26"/>
        <v/>
      </c>
      <c r="K214" s="167" t="str">
        <f t="shared" ca="1" si="27"/>
        <v/>
      </c>
    </row>
    <row r="215" spans="1:11" x14ac:dyDescent="0.2">
      <c r="A215" s="125" t="str">
        <f ca="1">IFERROR(A214+MATCH(1,OFFSET(Pharmaceuticals!$BT$1,A214,0,500,1),0),"")</f>
        <v/>
      </c>
      <c r="B215" s="125" t="str">
        <f t="shared" ca="1" si="21"/>
        <v/>
      </c>
      <c r="C215" s="125" t="str">
        <f ca="1">IFERROR(C214+MATCH(1,OFFSET('Health Products &amp; Equipment'!$CC$1,C214,0,500,1),0),"")</f>
        <v/>
      </c>
      <c r="D215" s="125" t="str">
        <f t="shared" ca="1" si="22"/>
        <v/>
      </c>
      <c r="E215" s="125" t="str">
        <f ca="1">IFERROR(E214+MATCH(1,OFFSET('Other Pharma &amp; Health Products'!$CC$1,E214,0,500,1),0),"")</f>
        <v/>
      </c>
      <c r="F215" s="125" t="str">
        <f t="shared" ca="1" si="23"/>
        <v/>
      </c>
      <c r="G215" s="125" t="str">
        <f ca="1">IFERROR(G214+MATCH(1,OFFSET('PSM Costs'!$CC$1,G214,0,500,1),0),"")</f>
        <v/>
      </c>
      <c r="H215" s="125" t="str">
        <f t="shared" ca="1" si="24"/>
        <v/>
      </c>
      <c r="I215" s="167" t="str">
        <f t="shared" ca="1" si="25"/>
        <v/>
      </c>
      <c r="J215" s="5" t="str">
        <f t="shared" ca="1" si="26"/>
        <v/>
      </c>
      <c r="K215" s="167" t="str">
        <f t="shared" ca="1" si="27"/>
        <v/>
      </c>
    </row>
    <row r="216" spans="1:11" x14ac:dyDescent="0.2">
      <c r="A216" s="125" t="str">
        <f ca="1">IFERROR(A215+MATCH(1,OFFSET(Pharmaceuticals!$BT$1,A215,0,500,1),0),"")</f>
        <v/>
      </c>
      <c r="B216" s="125" t="str">
        <f t="shared" ca="1" si="21"/>
        <v/>
      </c>
      <c r="C216" s="125" t="str">
        <f ca="1">IFERROR(C215+MATCH(1,OFFSET('Health Products &amp; Equipment'!$CC$1,C215,0,500,1),0),"")</f>
        <v/>
      </c>
      <c r="D216" s="125" t="str">
        <f t="shared" ca="1" si="22"/>
        <v/>
      </c>
      <c r="E216" s="125" t="str">
        <f ca="1">IFERROR(E215+MATCH(1,OFFSET('Other Pharma &amp; Health Products'!$CC$1,E215,0,500,1),0),"")</f>
        <v/>
      </c>
      <c r="F216" s="125" t="str">
        <f t="shared" ca="1" si="23"/>
        <v/>
      </c>
      <c r="G216" s="125" t="str">
        <f ca="1">IFERROR(G215+MATCH(1,OFFSET('PSM Costs'!$CC$1,G215,0,500,1),0),"")</f>
        <v/>
      </c>
      <c r="H216" s="125" t="str">
        <f t="shared" ca="1" si="24"/>
        <v/>
      </c>
      <c r="I216" s="167" t="str">
        <f t="shared" ca="1" si="25"/>
        <v/>
      </c>
      <c r="J216" s="5" t="str">
        <f t="shared" ca="1" si="26"/>
        <v/>
      </c>
      <c r="K216" s="167" t="str">
        <f t="shared" ca="1" si="27"/>
        <v/>
      </c>
    </row>
    <row r="217" spans="1:11" x14ac:dyDescent="0.2">
      <c r="A217" s="125" t="str">
        <f ca="1">IFERROR(A216+MATCH(1,OFFSET(Pharmaceuticals!$BT$1,A216,0,500,1),0),"")</f>
        <v/>
      </c>
      <c r="B217" s="125" t="str">
        <f t="shared" ca="1" si="21"/>
        <v/>
      </c>
      <c r="C217" s="125" t="str">
        <f ca="1">IFERROR(C216+MATCH(1,OFFSET('Health Products &amp; Equipment'!$CC$1,C216,0,500,1),0),"")</f>
        <v/>
      </c>
      <c r="D217" s="125" t="str">
        <f t="shared" ca="1" si="22"/>
        <v/>
      </c>
      <c r="E217" s="125" t="str">
        <f ca="1">IFERROR(E216+MATCH(1,OFFSET('Other Pharma &amp; Health Products'!$CC$1,E216,0,500,1),0),"")</f>
        <v/>
      </c>
      <c r="F217" s="125" t="str">
        <f t="shared" ca="1" si="23"/>
        <v/>
      </c>
      <c r="G217" s="125" t="str">
        <f ca="1">IFERROR(G216+MATCH(1,OFFSET('PSM Costs'!$CC$1,G216,0,500,1),0),"")</f>
        <v/>
      </c>
      <c r="H217" s="125" t="str">
        <f t="shared" ca="1" si="24"/>
        <v/>
      </c>
      <c r="I217" s="167" t="str">
        <f t="shared" ca="1" si="25"/>
        <v/>
      </c>
      <c r="J217" s="5" t="str">
        <f t="shared" ca="1" si="26"/>
        <v/>
      </c>
      <c r="K217" s="167" t="str">
        <f t="shared" ca="1" si="27"/>
        <v/>
      </c>
    </row>
    <row r="218" spans="1:11" x14ac:dyDescent="0.2">
      <c r="A218" s="125" t="str">
        <f ca="1">IFERROR(A217+MATCH(1,OFFSET(Pharmaceuticals!$BT$1,A217,0,500,1),0),"")</f>
        <v/>
      </c>
      <c r="B218" s="125" t="str">
        <f t="shared" ca="1" si="21"/>
        <v/>
      </c>
      <c r="C218" s="125" t="str">
        <f ca="1">IFERROR(C217+MATCH(1,OFFSET('Health Products &amp; Equipment'!$CC$1,C217,0,500,1),0),"")</f>
        <v/>
      </c>
      <c r="D218" s="125" t="str">
        <f t="shared" ca="1" si="22"/>
        <v/>
      </c>
      <c r="E218" s="125" t="str">
        <f ca="1">IFERROR(E217+MATCH(1,OFFSET('Other Pharma &amp; Health Products'!$CC$1,E217,0,500,1),0),"")</f>
        <v/>
      </c>
      <c r="F218" s="125" t="str">
        <f t="shared" ca="1" si="23"/>
        <v/>
      </c>
      <c r="G218" s="125" t="str">
        <f ca="1">IFERROR(G217+MATCH(1,OFFSET('PSM Costs'!$CC$1,G217,0,500,1),0),"")</f>
        <v/>
      </c>
      <c r="H218" s="125" t="str">
        <f t="shared" ca="1" si="24"/>
        <v/>
      </c>
      <c r="I218" s="167" t="str">
        <f t="shared" ca="1" si="25"/>
        <v/>
      </c>
      <c r="J218" s="5" t="str">
        <f t="shared" ca="1" si="26"/>
        <v/>
      </c>
      <c r="K218" s="167" t="str">
        <f t="shared" ca="1" si="27"/>
        <v/>
      </c>
    </row>
    <row r="219" spans="1:11" x14ac:dyDescent="0.2">
      <c r="A219" s="125" t="str">
        <f ca="1">IFERROR(A218+MATCH(1,OFFSET(Pharmaceuticals!$BT$1,A218,0,500,1),0),"")</f>
        <v/>
      </c>
      <c r="B219" s="125" t="str">
        <f t="shared" ca="1" si="21"/>
        <v/>
      </c>
      <c r="C219" s="125" t="str">
        <f ca="1">IFERROR(C218+MATCH(1,OFFSET('Health Products &amp; Equipment'!$CC$1,C218,0,500,1),0),"")</f>
        <v/>
      </c>
      <c r="D219" s="125" t="str">
        <f t="shared" ca="1" si="22"/>
        <v/>
      </c>
      <c r="E219" s="125" t="str">
        <f ca="1">IFERROR(E218+MATCH(1,OFFSET('Other Pharma &amp; Health Products'!$CC$1,E218,0,500,1),0),"")</f>
        <v/>
      </c>
      <c r="F219" s="125" t="str">
        <f t="shared" ca="1" si="23"/>
        <v/>
      </c>
      <c r="G219" s="125" t="str">
        <f ca="1">IFERROR(G218+MATCH(1,OFFSET('PSM Costs'!$CC$1,G218,0,500,1),0),"")</f>
        <v/>
      </c>
      <c r="H219" s="125" t="str">
        <f t="shared" ca="1" si="24"/>
        <v/>
      </c>
      <c r="I219" s="167" t="str">
        <f t="shared" ca="1" si="25"/>
        <v/>
      </c>
      <c r="J219" s="5" t="str">
        <f t="shared" ca="1" si="26"/>
        <v/>
      </c>
      <c r="K219" s="167" t="str">
        <f t="shared" ca="1" si="27"/>
        <v/>
      </c>
    </row>
    <row r="220" spans="1:11" x14ac:dyDescent="0.2">
      <c r="A220" s="125" t="str">
        <f ca="1">IFERROR(A219+MATCH(1,OFFSET(Pharmaceuticals!$BT$1,A219,0,500,1),0),"")</f>
        <v/>
      </c>
      <c r="B220" s="125" t="str">
        <f t="shared" ca="1" si="21"/>
        <v/>
      </c>
      <c r="C220" s="125" t="str">
        <f ca="1">IFERROR(C219+MATCH(1,OFFSET('Health Products &amp; Equipment'!$CC$1,C219,0,500,1),0),"")</f>
        <v/>
      </c>
      <c r="D220" s="125" t="str">
        <f t="shared" ca="1" si="22"/>
        <v/>
      </c>
      <c r="E220" s="125" t="str">
        <f ca="1">IFERROR(E219+MATCH(1,OFFSET('Other Pharma &amp; Health Products'!$CC$1,E219,0,500,1),0),"")</f>
        <v/>
      </c>
      <c r="F220" s="125" t="str">
        <f t="shared" ca="1" si="23"/>
        <v/>
      </c>
      <c r="G220" s="125" t="str">
        <f ca="1">IFERROR(G219+MATCH(1,OFFSET('PSM Costs'!$CC$1,G219,0,500,1),0),"")</f>
        <v/>
      </c>
      <c r="H220" s="125" t="str">
        <f t="shared" ca="1" si="24"/>
        <v/>
      </c>
      <c r="I220" s="167" t="str">
        <f t="shared" ca="1" si="25"/>
        <v/>
      </c>
      <c r="J220" s="5" t="str">
        <f t="shared" ca="1" si="26"/>
        <v/>
      </c>
      <c r="K220" s="167" t="str">
        <f t="shared" ca="1" si="27"/>
        <v/>
      </c>
    </row>
    <row r="221" spans="1:11" x14ac:dyDescent="0.2">
      <c r="A221" s="125" t="str">
        <f ca="1">IFERROR(A220+MATCH(1,OFFSET(Pharmaceuticals!$BT$1,A220,0,500,1),0),"")</f>
        <v/>
      </c>
      <c r="B221" s="125" t="str">
        <f t="shared" ca="1" si="21"/>
        <v/>
      </c>
      <c r="C221" s="125" t="str">
        <f ca="1">IFERROR(C220+MATCH(1,OFFSET('Health Products &amp; Equipment'!$CC$1,C220,0,500,1),0),"")</f>
        <v/>
      </c>
      <c r="D221" s="125" t="str">
        <f t="shared" ca="1" si="22"/>
        <v/>
      </c>
      <c r="E221" s="125" t="str">
        <f ca="1">IFERROR(E220+MATCH(1,OFFSET('Other Pharma &amp; Health Products'!$CC$1,E220,0,500,1),0),"")</f>
        <v/>
      </c>
      <c r="F221" s="125" t="str">
        <f t="shared" ca="1" si="23"/>
        <v/>
      </c>
      <c r="G221" s="125" t="str">
        <f ca="1">IFERROR(G220+MATCH(1,OFFSET('PSM Costs'!$CC$1,G220,0,500,1),0),"")</f>
        <v/>
      </c>
      <c r="H221" s="125" t="str">
        <f t="shared" ca="1" si="24"/>
        <v/>
      </c>
      <c r="I221" s="167" t="str">
        <f t="shared" ca="1" si="25"/>
        <v/>
      </c>
      <c r="J221" s="5" t="str">
        <f t="shared" ca="1" si="26"/>
        <v/>
      </c>
      <c r="K221" s="167" t="str">
        <f t="shared" ca="1" si="27"/>
        <v/>
      </c>
    </row>
    <row r="222" spans="1:11" x14ac:dyDescent="0.2">
      <c r="A222" s="125" t="str">
        <f ca="1">IFERROR(A221+MATCH(1,OFFSET(Pharmaceuticals!$BT$1,A221,0,500,1),0),"")</f>
        <v/>
      </c>
      <c r="B222" s="125" t="str">
        <f t="shared" ca="1" si="21"/>
        <v/>
      </c>
      <c r="C222" s="125" t="str">
        <f ca="1">IFERROR(C221+MATCH(1,OFFSET('Health Products &amp; Equipment'!$CC$1,C221,0,500,1),0),"")</f>
        <v/>
      </c>
      <c r="D222" s="125" t="str">
        <f t="shared" ca="1" si="22"/>
        <v/>
      </c>
      <c r="E222" s="125" t="str">
        <f ca="1">IFERROR(E221+MATCH(1,OFFSET('Other Pharma &amp; Health Products'!$CC$1,E221,0,500,1),0),"")</f>
        <v/>
      </c>
      <c r="F222" s="125" t="str">
        <f t="shared" ca="1" si="23"/>
        <v/>
      </c>
      <c r="G222" s="125" t="str">
        <f ca="1">IFERROR(G221+MATCH(1,OFFSET('PSM Costs'!$CC$1,G221,0,500,1),0),"")</f>
        <v/>
      </c>
      <c r="H222" s="125" t="str">
        <f t="shared" ca="1" si="24"/>
        <v/>
      </c>
      <c r="I222" s="167" t="str">
        <f t="shared" ca="1" si="25"/>
        <v/>
      </c>
      <c r="J222" s="5" t="str">
        <f t="shared" ca="1" si="26"/>
        <v/>
      </c>
      <c r="K222" s="167" t="str">
        <f t="shared" ca="1" si="27"/>
        <v/>
      </c>
    </row>
    <row r="223" spans="1:11" x14ac:dyDescent="0.2">
      <c r="A223" s="125" t="str">
        <f ca="1">IFERROR(A222+MATCH(1,OFFSET(Pharmaceuticals!$BT$1,A222,0,500,1),0),"")</f>
        <v/>
      </c>
      <c r="B223" s="125" t="str">
        <f t="shared" ca="1" si="21"/>
        <v/>
      </c>
      <c r="C223" s="125" t="str">
        <f ca="1">IFERROR(C222+MATCH(1,OFFSET('Health Products &amp; Equipment'!$CC$1,C222,0,500,1),0),"")</f>
        <v/>
      </c>
      <c r="D223" s="125" t="str">
        <f t="shared" ca="1" si="22"/>
        <v/>
      </c>
      <c r="E223" s="125" t="str">
        <f ca="1">IFERROR(E222+MATCH(1,OFFSET('Other Pharma &amp; Health Products'!$CC$1,E222,0,500,1),0),"")</f>
        <v/>
      </c>
      <c r="F223" s="125" t="str">
        <f t="shared" ca="1" si="23"/>
        <v/>
      </c>
      <c r="G223" s="125" t="str">
        <f ca="1">IFERROR(G222+MATCH(1,OFFSET('PSM Costs'!$CC$1,G222,0,500,1),0),"")</f>
        <v/>
      </c>
      <c r="H223" s="125" t="str">
        <f t="shared" ca="1" si="24"/>
        <v/>
      </c>
      <c r="I223" s="167" t="str">
        <f t="shared" ca="1" si="25"/>
        <v/>
      </c>
      <c r="J223" s="5" t="str">
        <f t="shared" ca="1" si="26"/>
        <v/>
      </c>
      <c r="K223" s="167" t="str">
        <f t="shared" ca="1" si="27"/>
        <v/>
      </c>
    </row>
    <row r="224" spans="1:11" x14ac:dyDescent="0.2">
      <c r="A224" s="125" t="str">
        <f ca="1">IFERROR(A223+MATCH(1,OFFSET(Pharmaceuticals!$BT$1,A223,0,500,1),0),"")</f>
        <v/>
      </c>
      <c r="B224" s="125" t="str">
        <f t="shared" ca="1" si="21"/>
        <v/>
      </c>
      <c r="C224" s="125" t="str">
        <f ca="1">IFERROR(C223+MATCH(1,OFFSET('Health Products &amp; Equipment'!$CC$1,C223,0,500,1),0),"")</f>
        <v/>
      </c>
      <c r="D224" s="125" t="str">
        <f t="shared" ca="1" si="22"/>
        <v/>
      </c>
      <c r="E224" s="125" t="str">
        <f ca="1">IFERROR(E223+MATCH(1,OFFSET('Other Pharma &amp; Health Products'!$CC$1,E223,0,500,1),0),"")</f>
        <v/>
      </c>
      <c r="F224" s="125" t="str">
        <f t="shared" ca="1" si="23"/>
        <v/>
      </c>
      <c r="G224" s="125" t="str">
        <f ca="1">IFERROR(G223+MATCH(1,OFFSET('PSM Costs'!$CC$1,G223,0,500,1),0),"")</f>
        <v/>
      </c>
      <c r="H224" s="125" t="str">
        <f t="shared" ca="1" si="24"/>
        <v/>
      </c>
      <c r="I224" s="167" t="str">
        <f t="shared" ca="1" si="25"/>
        <v/>
      </c>
      <c r="J224" s="5" t="str">
        <f t="shared" ca="1" si="26"/>
        <v/>
      </c>
      <c r="K224" s="167" t="str">
        <f t="shared" ca="1" si="27"/>
        <v/>
      </c>
    </row>
    <row r="225" spans="1:11" x14ac:dyDescent="0.2">
      <c r="A225" s="125" t="str">
        <f ca="1">IFERROR(A224+MATCH(1,OFFSET(Pharmaceuticals!$BT$1,A224,0,500,1),0),"")</f>
        <v/>
      </c>
      <c r="B225" s="125" t="str">
        <f t="shared" ca="1" si="21"/>
        <v/>
      </c>
      <c r="C225" s="125" t="str">
        <f ca="1">IFERROR(C224+MATCH(1,OFFSET('Health Products &amp; Equipment'!$CC$1,C224,0,500,1),0),"")</f>
        <v/>
      </c>
      <c r="D225" s="125" t="str">
        <f t="shared" ca="1" si="22"/>
        <v/>
      </c>
      <c r="E225" s="125" t="str">
        <f ca="1">IFERROR(E224+MATCH(1,OFFSET('Other Pharma &amp; Health Products'!$CC$1,E224,0,500,1),0),"")</f>
        <v/>
      </c>
      <c r="F225" s="125" t="str">
        <f t="shared" ca="1" si="23"/>
        <v/>
      </c>
      <c r="G225" s="125" t="str">
        <f ca="1">IFERROR(G224+MATCH(1,OFFSET('PSM Costs'!$CC$1,G224,0,500,1),0),"")</f>
        <v/>
      </c>
      <c r="H225" s="125" t="str">
        <f t="shared" ca="1" si="24"/>
        <v/>
      </c>
      <c r="I225" s="167" t="str">
        <f t="shared" ca="1" si="25"/>
        <v/>
      </c>
      <c r="J225" s="5" t="str">
        <f t="shared" ca="1" si="26"/>
        <v/>
      </c>
      <c r="K225" s="167" t="str">
        <f t="shared" ca="1" si="27"/>
        <v/>
      </c>
    </row>
    <row r="226" spans="1:11" x14ac:dyDescent="0.2">
      <c r="A226" s="125" t="str">
        <f ca="1">IFERROR(A225+MATCH(1,OFFSET(Pharmaceuticals!$BT$1,A225,0,500,1),0),"")</f>
        <v/>
      </c>
      <c r="B226" s="125" t="str">
        <f t="shared" ca="1" si="21"/>
        <v/>
      </c>
      <c r="C226" s="125" t="str">
        <f ca="1">IFERROR(C225+MATCH(1,OFFSET('Health Products &amp; Equipment'!$CC$1,C225,0,500,1),0),"")</f>
        <v/>
      </c>
      <c r="D226" s="125" t="str">
        <f t="shared" ca="1" si="22"/>
        <v/>
      </c>
      <c r="E226" s="125" t="str">
        <f ca="1">IFERROR(E225+MATCH(1,OFFSET('Other Pharma &amp; Health Products'!$CC$1,E225,0,500,1),0),"")</f>
        <v/>
      </c>
      <c r="F226" s="125" t="str">
        <f t="shared" ca="1" si="23"/>
        <v/>
      </c>
      <c r="G226" s="125" t="str">
        <f ca="1">IFERROR(G225+MATCH(1,OFFSET('PSM Costs'!$CC$1,G225,0,500,1),0),"")</f>
        <v/>
      </c>
      <c r="H226" s="125" t="str">
        <f t="shared" ca="1" si="24"/>
        <v/>
      </c>
      <c r="I226" s="167" t="str">
        <f t="shared" ca="1" si="25"/>
        <v/>
      </c>
      <c r="J226" s="5" t="str">
        <f t="shared" ca="1" si="26"/>
        <v/>
      </c>
      <c r="K226" s="167" t="str">
        <f t="shared" ca="1" si="27"/>
        <v/>
      </c>
    </row>
    <row r="227" spans="1:11" x14ac:dyDescent="0.2">
      <c r="A227" s="125" t="str">
        <f ca="1">IFERROR(A226+MATCH(1,OFFSET(Pharmaceuticals!$BT$1,A226,0,500,1),0),"")</f>
        <v/>
      </c>
      <c r="B227" s="125" t="str">
        <f t="shared" ca="1" si="21"/>
        <v/>
      </c>
      <c r="C227" s="125" t="str">
        <f ca="1">IFERROR(C226+MATCH(1,OFFSET('Health Products &amp; Equipment'!$CC$1,C226,0,500,1),0),"")</f>
        <v/>
      </c>
      <c r="D227" s="125" t="str">
        <f t="shared" ca="1" si="22"/>
        <v/>
      </c>
      <c r="E227" s="125" t="str">
        <f ca="1">IFERROR(E226+MATCH(1,OFFSET('Other Pharma &amp; Health Products'!$CC$1,E226,0,500,1),0),"")</f>
        <v/>
      </c>
      <c r="F227" s="125" t="str">
        <f t="shared" ca="1" si="23"/>
        <v/>
      </c>
      <c r="G227" s="125" t="str">
        <f ca="1">IFERROR(G226+MATCH(1,OFFSET('PSM Costs'!$CC$1,G226,0,500,1),0),"")</f>
        <v/>
      </c>
      <c r="H227" s="125" t="str">
        <f t="shared" ca="1" si="24"/>
        <v/>
      </c>
      <c r="I227" s="167" t="str">
        <f t="shared" ca="1" si="25"/>
        <v/>
      </c>
      <c r="J227" s="5" t="str">
        <f t="shared" ca="1" si="26"/>
        <v/>
      </c>
      <c r="K227" s="167" t="str">
        <f t="shared" ca="1" si="27"/>
        <v/>
      </c>
    </row>
    <row r="228" spans="1:11" x14ac:dyDescent="0.2">
      <c r="A228" s="125" t="str">
        <f ca="1">IFERROR(A227+MATCH(1,OFFSET(Pharmaceuticals!$BT$1,A227,0,500,1),0),"")</f>
        <v/>
      </c>
      <c r="B228" s="125" t="str">
        <f t="shared" ca="1" si="21"/>
        <v/>
      </c>
      <c r="C228" s="125" t="str">
        <f ca="1">IFERROR(C227+MATCH(1,OFFSET('Health Products &amp; Equipment'!$CC$1,C227,0,500,1),0),"")</f>
        <v/>
      </c>
      <c r="D228" s="125" t="str">
        <f t="shared" ca="1" si="22"/>
        <v/>
      </c>
      <c r="E228" s="125" t="str">
        <f ca="1">IFERROR(E227+MATCH(1,OFFSET('Other Pharma &amp; Health Products'!$CC$1,E227,0,500,1),0),"")</f>
        <v/>
      </c>
      <c r="F228" s="125" t="str">
        <f t="shared" ca="1" si="23"/>
        <v/>
      </c>
      <c r="G228" s="125" t="str">
        <f ca="1">IFERROR(G227+MATCH(1,OFFSET('PSM Costs'!$CC$1,G227,0,500,1),0),"")</f>
        <v/>
      </c>
      <c r="H228" s="125" t="str">
        <f t="shared" ca="1" si="24"/>
        <v/>
      </c>
      <c r="I228" s="167" t="str">
        <f t="shared" ca="1" si="25"/>
        <v/>
      </c>
      <c r="J228" s="5" t="str">
        <f t="shared" ca="1" si="26"/>
        <v/>
      </c>
      <c r="K228" s="167" t="str">
        <f t="shared" ca="1" si="27"/>
        <v/>
      </c>
    </row>
    <row r="229" spans="1:11" x14ac:dyDescent="0.2">
      <c r="A229" s="125" t="str">
        <f ca="1">IFERROR(A228+MATCH(1,OFFSET(Pharmaceuticals!$BT$1,A228,0,500,1),0),"")</f>
        <v/>
      </c>
      <c r="B229" s="125" t="str">
        <f t="shared" ca="1" si="21"/>
        <v/>
      </c>
      <c r="C229" s="125" t="str">
        <f ca="1">IFERROR(C228+MATCH(1,OFFSET('Health Products &amp; Equipment'!$CC$1,C228,0,500,1),0),"")</f>
        <v/>
      </c>
      <c r="D229" s="125" t="str">
        <f t="shared" ca="1" si="22"/>
        <v/>
      </c>
      <c r="E229" s="125" t="str">
        <f ca="1">IFERROR(E228+MATCH(1,OFFSET('Other Pharma &amp; Health Products'!$CC$1,E228,0,500,1),0),"")</f>
        <v/>
      </c>
      <c r="F229" s="125" t="str">
        <f t="shared" ca="1" si="23"/>
        <v/>
      </c>
      <c r="G229" s="125" t="str">
        <f ca="1">IFERROR(G228+MATCH(1,OFFSET('PSM Costs'!$CC$1,G228,0,500,1),0),"")</f>
        <v/>
      </c>
      <c r="H229" s="125" t="str">
        <f t="shared" ca="1" si="24"/>
        <v/>
      </c>
      <c r="I229" s="167" t="str">
        <f t="shared" ca="1" si="25"/>
        <v/>
      </c>
      <c r="J229" s="5" t="str">
        <f t="shared" ca="1" si="26"/>
        <v/>
      </c>
      <c r="K229" s="167" t="str">
        <f t="shared" ca="1" si="27"/>
        <v/>
      </c>
    </row>
    <row r="230" spans="1:11" x14ac:dyDescent="0.2">
      <c r="A230" s="125" t="str">
        <f ca="1">IFERROR(A229+MATCH(1,OFFSET(Pharmaceuticals!$BT$1,A229,0,500,1),0),"")</f>
        <v/>
      </c>
      <c r="B230" s="125" t="str">
        <f t="shared" ca="1" si="21"/>
        <v/>
      </c>
      <c r="C230" s="125" t="str">
        <f ca="1">IFERROR(C229+MATCH(1,OFFSET('Health Products &amp; Equipment'!$CC$1,C229,0,500,1),0),"")</f>
        <v/>
      </c>
      <c r="D230" s="125" t="str">
        <f t="shared" ca="1" si="22"/>
        <v/>
      </c>
      <c r="E230" s="125" t="str">
        <f ca="1">IFERROR(E229+MATCH(1,OFFSET('Other Pharma &amp; Health Products'!$CC$1,E229,0,500,1),0),"")</f>
        <v/>
      </c>
      <c r="F230" s="125" t="str">
        <f t="shared" ca="1" si="23"/>
        <v/>
      </c>
      <c r="G230" s="125" t="str">
        <f ca="1">IFERROR(G229+MATCH(1,OFFSET('PSM Costs'!$CC$1,G229,0,500,1),0),"")</f>
        <v/>
      </c>
      <c r="H230" s="125" t="str">
        <f t="shared" ca="1" si="24"/>
        <v/>
      </c>
      <c r="I230" s="167" t="str">
        <f t="shared" ca="1" si="25"/>
        <v/>
      </c>
      <c r="J230" s="5" t="str">
        <f t="shared" ca="1" si="26"/>
        <v/>
      </c>
      <c r="K230" s="167" t="str">
        <f t="shared" ca="1" si="27"/>
        <v/>
      </c>
    </row>
    <row r="231" spans="1:11" x14ac:dyDescent="0.2">
      <c r="A231" s="125" t="str">
        <f ca="1">IFERROR(A230+MATCH(1,OFFSET(Pharmaceuticals!$BT$1,A230,0,500,1),0),"")</f>
        <v/>
      </c>
      <c r="B231" s="125" t="str">
        <f t="shared" ca="1" si="21"/>
        <v/>
      </c>
      <c r="C231" s="125" t="str">
        <f ca="1">IFERROR(C230+MATCH(1,OFFSET('Health Products &amp; Equipment'!$CC$1,C230,0,500,1),0),"")</f>
        <v/>
      </c>
      <c r="D231" s="125" t="str">
        <f t="shared" ca="1" si="22"/>
        <v/>
      </c>
      <c r="E231" s="125" t="str">
        <f ca="1">IFERROR(E230+MATCH(1,OFFSET('Other Pharma &amp; Health Products'!$CC$1,E230,0,500,1),0),"")</f>
        <v/>
      </c>
      <c r="F231" s="125" t="str">
        <f t="shared" ca="1" si="23"/>
        <v/>
      </c>
      <c r="G231" s="125" t="str">
        <f ca="1">IFERROR(G230+MATCH(1,OFFSET('PSM Costs'!$CC$1,G230,0,500,1),0),"")</f>
        <v/>
      </c>
      <c r="H231" s="125" t="str">
        <f t="shared" ca="1" si="24"/>
        <v/>
      </c>
      <c r="I231" s="167" t="str">
        <f t="shared" ca="1" si="25"/>
        <v/>
      </c>
      <c r="J231" s="5" t="str">
        <f t="shared" ca="1" si="26"/>
        <v/>
      </c>
      <c r="K231" s="167" t="str">
        <f t="shared" ca="1" si="27"/>
        <v/>
      </c>
    </row>
    <row r="232" spans="1:11" x14ac:dyDescent="0.2">
      <c r="A232" s="125" t="str">
        <f ca="1">IFERROR(A231+MATCH(1,OFFSET(Pharmaceuticals!$BT$1,A231,0,500,1),0),"")</f>
        <v/>
      </c>
      <c r="B232" s="125" t="str">
        <f t="shared" ref="B232:B250" ca="1" si="28">IFERROR(INDIRECT(ADDRESS(A232,3,1,1,"Pharmaceuticals")),"")</f>
        <v/>
      </c>
      <c r="C232" s="125" t="str">
        <f ca="1">IFERROR(C231+MATCH(1,OFFSET('Health Products &amp; Equipment'!$CC$1,C231,0,500,1),0),"")</f>
        <v/>
      </c>
      <c r="D232" s="125" t="str">
        <f t="shared" ref="D232:D250" ca="1" si="29">IFERROR(INDIRECT(ADDRESS(C232,3,1,1,"Health Products &amp; Equipment")),"")</f>
        <v/>
      </c>
      <c r="E232" s="125" t="str">
        <f ca="1">IFERROR(E231+MATCH(1,OFFSET('Other Pharma &amp; Health Products'!$CC$1,E231,0,500,1),0),"")</f>
        <v/>
      </c>
      <c r="F232" s="125" t="str">
        <f t="shared" ref="F232:F295" ca="1" si="30">IFERROR(INDIRECT(ADDRESS(E232,3,1,1,"Other Pharma &amp; Health Products")),"")</f>
        <v/>
      </c>
      <c r="G232" s="125" t="str">
        <f ca="1">IFERROR(G231+MATCH(1,OFFSET('PSM Costs'!$CC$1,G231,0,500,1),0),"")</f>
        <v/>
      </c>
      <c r="H232" s="125" t="str">
        <f t="shared" ref="H232:H295" ca="1" si="31">IFERROR(INDIRECT(ADDRESS(G232,3,1,1,"PSM Costs")),"")</f>
        <v/>
      </c>
      <c r="I232" s="167" t="str">
        <f t="shared" ref="I232:I295" ca="1" si="32">IF(K232&lt;&gt;"",RANK(K232,K:K,1),"")</f>
        <v/>
      </c>
      <c r="J232" s="5" t="str">
        <f t="shared" ref="J232:J295" ca="1" si="33">IF(ROW()&lt;4+B$2,B232,IF(ROW()&lt;4+B$2+D$2,INDIRECT(ADDRESS(ROW()-B$2,4)),IF(ROW()&lt;4+B$2+D$2+F$2,INDIRECT(ADDRESS(ROW()-B$2-D$2,6)),IF(ROW()&lt;4+B$2+D$2+F$2+H$2,INDIRECT(ADDRESS(ROW()-B$2-D$2-F$2,8)),""))))</f>
        <v/>
      </c>
      <c r="K232" s="167" t="str">
        <f t="shared" ca="1" si="27"/>
        <v/>
      </c>
    </row>
    <row r="233" spans="1:11" x14ac:dyDescent="0.2">
      <c r="A233" s="125" t="str">
        <f ca="1">IFERROR(A232+MATCH(1,OFFSET(Pharmaceuticals!$BT$1,A232,0,500,1),0),"")</f>
        <v/>
      </c>
      <c r="B233" s="125" t="str">
        <f t="shared" ca="1" si="28"/>
        <v/>
      </c>
      <c r="C233" s="125" t="str">
        <f ca="1">IFERROR(C232+MATCH(1,OFFSET('Health Products &amp; Equipment'!$CC$1,C232,0,500,1),0),"")</f>
        <v/>
      </c>
      <c r="D233" s="125" t="str">
        <f t="shared" ca="1" si="29"/>
        <v/>
      </c>
      <c r="E233" s="125" t="str">
        <f ca="1">IFERROR(E232+MATCH(1,OFFSET('Other Pharma &amp; Health Products'!$CC$1,E232,0,500,1),0),"")</f>
        <v/>
      </c>
      <c r="F233" s="125" t="str">
        <f t="shared" ca="1" si="30"/>
        <v/>
      </c>
      <c r="G233" s="125" t="str">
        <f ca="1">IFERROR(G232+MATCH(1,OFFSET('PSM Costs'!$CC$1,G232,0,500,1),0),"")</f>
        <v/>
      </c>
      <c r="H233" s="125" t="str">
        <f t="shared" ca="1" si="31"/>
        <v/>
      </c>
      <c r="I233" s="167" t="str">
        <f t="shared" ca="1" si="32"/>
        <v/>
      </c>
      <c r="J233" s="5" t="str">
        <f t="shared" ca="1" si="33"/>
        <v/>
      </c>
      <c r="K233" s="167" t="str">
        <f t="shared" ca="1" si="27"/>
        <v/>
      </c>
    </row>
    <row r="234" spans="1:11" x14ac:dyDescent="0.2">
      <c r="A234" s="125" t="str">
        <f ca="1">IFERROR(A233+MATCH(1,OFFSET(Pharmaceuticals!$BT$1,A233,0,500,1),0),"")</f>
        <v/>
      </c>
      <c r="B234" s="125" t="str">
        <f t="shared" ca="1" si="28"/>
        <v/>
      </c>
      <c r="C234" s="125" t="str">
        <f ca="1">IFERROR(C233+MATCH(1,OFFSET('Health Products &amp; Equipment'!$CC$1,C233,0,500,1),0),"")</f>
        <v/>
      </c>
      <c r="D234" s="125" t="str">
        <f t="shared" ca="1" si="29"/>
        <v/>
      </c>
      <c r="E234" s="125" t="str">
        <f ca="1">IFERROR(E233+MATCH(1,OFFSET('Other Pharma &amp; Health Products'!$CC$1,E233,0,500,1),0),"")</f>
        <v/>
      </c>
      <c r="F234" s="125" t="str">
        <f t="shared" ca="1" si="30"/>
        <v/>
      </c>
      <c r="G234" s="125" t="str">
        <f ca="1">IFERROR(G233+MATCH(1,OFFSET('PSM Costs'!$CC$1,G233,0,500,1),0),"")</f>
        <v/>
      </c>
      <c r="H234" s="125" t="str">
        <f t="shared" ca="1" si="31"/>
        <v/>
      </c>
      <c r="I234" s="167" t="str">
        <f t="shared" ca="1" si="32"/>
        <v/>
      </c>
      <c r="J234" s="5" t="str">
        <f t="shared" ca="1" si="33"/>
        <v/>
      </c>
      <c r="K234" s="167" t="str">
        <f t="shared" ca="1" si="27"/>
        <v/>
      </c>
    </row>
    <row r="235" spans="1:11" x14ac:dyDescent="0.2">
      <c r="A235" s="125" t="str">
        <f ca="1">IFERROR(A234+MATCH(1,OFFSET(Pharmaceuticals!$BT$1,A234,0,500,1),0),"")</f>
        <v/>
      </c>
      <c r="B235" s="125" t="str">
        <f t="shared" ca="1" si="28"/>
        <v/>
      </c>
      <c r="C235" s="125" t="str">
        <f ca="1">IFERROR(C234+MATCH(1,OFFSET('Health Products &amp; Equipment'!$CC$1,C234,0,500,1),0),"")</f>
        <v/>
      </c>
      <c r="D235" s="125" t="str">
        <f t="shared" ca="1" si="29"/>
        <v/>
      </c>
      <c r="E235" s="125" t="str">
        <f ca="1">IFERROR(E234+MATCH(1,OFFSET('Other Pharma &amp; Health Products'!$CC$1,E234,0,500,1),0),"")</f>
        <v/>
      </c>
      <c r="F235" s="125" t="str">
        <f t="shared" ca="1" si="30"/>
        <v/>
      </c>
      <c r="G235" s="125" t="str">
        <f ca="1">IFERROR(G234+MATCH(1,OFFSET('PSM Costs'!$CC$1,G234,0,500,1),0),"")</f>
        <v/>
      </c>
      <c r="H235" s="125" t="str">
        <f t="shared" ca="1" si="31"/>
        <v/>
      </c>
      <c r="I235" s="167" t="str">
        <f t="shared" ca="1" si="32"/>
        <v/>
      </c>
      <c r="J235" s="5" t="str">
        <f t="shared" ca="1" si="33"/>
        <v/>
      </c>
      <c r="K235" s="167" t="str">
        <f t="shared" ca="1" si="27"/>
        <v/>
      </c>
    </row>
    <row r="236" spans="1:11" x14ac:dyDescent="0.2">
      <c r="A236" s="125" t="str">
        <f ca="1">IFERROR(A235+MATCH(1,OFFSET(Pharmaceuticals!$BT$1,A235,0,500,1),0),"")</f>
        <v/>
      </c>
      <c r="B236" s="125" t="str">
        <f t="shared" ca="1" si="28"/>
        <v/>
      </c>
      <c r="C236" s="125" t="str">
        <f ca="1">IFERROR(C235+MATCH(1,OFFSET('Health Products &amp; Equipment'!$CC$1,C235,0,500,1),0),"")</f>
        <v/>
      </c>
      <c r="D236" s="125" t="str">
        <f t="shared" ca="1" si="29"/>
        <v/>
      </c>
      <c r="E236" s="125" t="str">
        <f ca="1">IFERROR(E235+MATCH(1,OFFSET('Other Pharma &amp; Health Products'!$CC$1,E235,0,500,1),0),"")</f>
        <v/>
      </c>
      <c r="F236" s="125" t="str">
        <f t="shared" ca="1" si="30"/>
        <v/>
      </c>
      <c r="G236" s="125" t="str">
        <f ca="1">IFERROR(G235+MATCH(1,OFFSET('PSM Costs'!$CC$1,G235,0,500,1),0),"")</f>
        <v/>
      </c>
      <c r="H236" s="125" t="str">
        <f t="shared" ca="1" si="31"/>
        <v/>
      </c>
      <c r="I236" s="167" t="str">
        <f t="shared" ca="1" si="32"/>
        <v/>
      </c>
      <c r="J236" s="5" t="str">
        <f t="shared" ca="1" si="33"/>
        <v/>
      </c>
      <c r="K236" s="167" t="str">
        <f t="shared" ca="1" si="27"/>
        <v/>
      </c>
    </row>
    <row r="237" spans="1:11" x14ac:dyDescent="0.2">
      <c r="A237" s="125" t="str">
        <f ca="1">IFERROR(A236+MATCH(1,OFFSET(Pharmaceuticals!$BT$1,A236,0,500,1),0),"")</f>
        <v/>
      </c>
      <c r="B237" s="125" t="str">
        <f t="shared" ca="1" si="28"/>
        <v/>
      </c>
      <c r="C237" s="125" t="str">
        <f ca="1">IFERROR(C236+MATCH(1,OFFSET('Health Products &amp; Equipment'!$CC$1,C236,0,500,1),0),"")</f>
        <v/>
      </c>
      <c r="D237" s="125" t="str">
        <f t="shared" ca="1" si="29"/>
        <v/>
      </c>
      <c r="E237" s="125" t="str">
        <f ca="1">IFERROR(E236+MATCH(1,OFFSET('Other Pharma &amp; Health Products'!$CC$1,E236,0,500,1),0),"")</f>
        <v/>
      </c>
      <c r="F237" s="125" t="str">
        <f t="shared" ca="1" si="30"/>
        <v/>
      </c>
      <c r="G237" s="125" t="str">
        <f ca="1">IFERROR(G236+MATCH(1,OFFSET('PSM Costs'!$CC$1,G236,0,500,1),0),"")</f>
        <v/>
      </c>
      <c r="H237" s="125" t="str">
        <f t="shared" ca="1" si="31"/>
        <v/>
      </c>
      <c r="I237" s="167" t="str">
        <f t="shared" ca="1" si="32"/>
        <v/>
      </c>
      <c r="J237" s="5" t="str">
        <f t="shared" ca="1" si="33"/>
        <v/>
      </c>
      <c r="K237" s="167" t="str">
        <f t="shared" ca="1" si="27"/>
        <v/>
      </c>
    </row>
    <row r="238" spans="1:11" x14ac:dyDescent="0.2">
      <c r="A238" s="125" t="str">
        <f ca="1">IFERROR(A237+MATCH(1,OFFSET(Pharmaceuticals!$BT$1,A237,0,500,1),0),"")</f>
        <v/>
      </c>
      <c r="B238" s="125" t="str">
        <f t="shared" ca="1" si="28"/>
        <v/>
      </c>
      <c r="C238" s="125" t="str">
        <f ca="1">IFERROR(C237+MATCH(1,OFFSET('Health Products &amp; Equipment'!$CC$1,C237,0,500,1),0),"")</f>
        <v/>
      </c>
      <c r="D238" s="125" t="str">
        <f t="shared" ca="1" si="29"/>
        <v/>
      </c>
      <c r="E238" s="125" t="str">
        <f ca="1">IFERROR(E237+MATCH(1,OFFSET('Other Pharma &amp; Health Products'!$CC$1,E237,0,500,1),0),"")</f>
        <v/>
      </c>
      <c r="F238" s="125" t="str">
        <f t="shared" ca="1" si="30"/>
        <v/>
      </c>
      <c r="G238" s="125" t="str">
        <f ca="1">IFERROR(G237+MATCH(1,OFFSET('PSM Costs'!$CC$1,G237,0,500,1),0),"")</f>
        <v/>
      </c>
      <c r="H238" s="125" t="str">
        <f t="shared" ca="1" si="31"/>
        <v/>
      </c>
      <c r="I238" s="167" t="str">
        <f t="shared" ca="1" si="32"/>
        <v/>
      </c>
      <c r="J238" s="5" t="str">
        <f t="shared" ca="1" si="33"/>
        <v/>
      </c>
      <c r="K238" s="167" t="str">
        <f t="shared" ca="1" si="27"/>
        <v/>
      </c>
    </row>
    <row r="239" spans="1:11" x14ac:dyDescent="0.2">
      <c r="A239" s="125" t="str">
        <f ca="1">IFERROR(A238+MATCH(1,OFFSET(Pharmaceuticals!$BT$1,A238,0,500,1),0),"")</f>
        <v/>
      </c>
      <c r="B239" s="125" t="str">
        <f t="shared" ca="1" si="28"/>
        <v/>
      </c>
      <c r="C239" s="125" t="str">
        <f ca="1">IFERROR(C238+MATCH(1,OFFSET('Health Products &amp; Equipment'!$CC$1,C238,0,500,1),0),"")</f>
        <v/>
      </c>
      <c r="D239" s="125" t="str">
        <f t="shared" ca="1" si="29"/>
        <v/>
      </c>
      <c r="E239" s="125" t="str">
        <f ca="1">IFERROR(E238+MATCH(1,OFFSET('Other Pharma &amp; Health Products'!$CC$1,E238,0,500,1),0),"")</f>
        <v/>
      </c>
      <c r="F239" s="125" t="str">
        <f t="shared" ca="1" si="30"/>
        <v/>
      </c>
      <c r="G239" s="125" t="str">
        <f ca="1">IFERROR(G238+MATCH(1,OFFSET('PSM Costs'!$CC$1,G238,0,500,1),0),"")</f>
        <v/>
      </c>
      <c r="H239" s="125" t="str">
        <f t="shared" ca="1" si="31"/>
        <v/>
      </c>
      <c r="I239" s="167" t="str">
        <f t="shared" ca="1" si="32"/>
        <v/>
      </c>
      <c r="J239" s="5" t="str">
        <f t="shared" ca="1" si="33"/>
        <v/>
      </c>
      <c r="K239" s="167" t="str">
        <f t="shared" ca="1" si="27"/>
        <v/>
      </c>
    </row>
    <row r="240" spans="1:11" x14ac:dyDescent="0.2">
      <c r="A240" s="125" t="str">
        <f ca="1">IFERROR(A239+MATCH(1,OFFSET(Pharmaceuticals!$BT$1,A239,0,500,1),0),"")</f>
        <v/>
      </c>
      <c r="B240" s="125" t="str">
        <f t="shared" ca="1" si="28"/>
        <v/>
      </c>
      <c r="C240" s="125" t="str">
        <f ca="1">IFERROR(C239+MATCH(1,OFFSET('Health Products &amp; Equipment'!$CC$1,C239,0,500,1),0),"")</f>
        <v/>
      </c>
      <c r="D240" s="125" t="str">
        <f t="shared" ca="1" si="29"/>
        <v/>
      </c>
      <c r="E240" s="125" t="str">
        <f ca="1">IFERROR(E239+MATCH(1,OFFSET('Other Pharma &amp; Health Products'!$CC$1,E239,0,500,1),0),"")</f>
        <v/>
      </c>
      <c r="F240" s="125" t="str">
        <f t="shared" ca="1" si="30"/>
        <v/>
      </c>
      <c r="G240" s="125" t="str">
        <f ca="1">IFERROR(G239+MATCH(1,OFFSET('PSM Costs'!$CC$1,G239,0,500,1),0),"")</f>
        <v/>
      </c>
      <c r="H240" s="125" t="str">
        <f t="shared" ca="1" si="31"/>
        <v/>
      </c>
      <c r="I240" s="167" t="str">
        <f t="shared" ca="1" si="32"/>
        <v/>
      </c>
      <c r="J240" s="5" t="str">
        <f t="shared" ca="1" si="33"/>
        <v/>
      </c>
      <c r="K240" s="167" t="str">
        <f t="shared" ca="1" si="27"/>
        <v/>
      </c>
    </row>
    <row r="241" spans="1:11" x14ac:dyDescent="0.2">
      <c r="A241" s="125" t="str">
        <f ca="1">IFERROR(A240+MATCH(1,OFFSET(Pharmaceuticals!$BT$1,A240,0,500,1),0),"")</f>
        <v/>
      </c>
      <c r="B241" s="125" t="str">
        <f t="shared" ca="1" si="28"/>
        <v/>
      </c>
      <c r="C241" s="125" t="str">
        <f ca="1">IFERROR(C240+MATCH(1,OFFSET('Health Products &amp; Equipment'!$CC$1,C240,0,500,1),0),"")</f>
        <v/>
      </c>
      <c r="D241" s="125" t="str">
        <f t="shared" ca="1" si="29"/>
        <v/>
      </c>
      <c r="E241" s="125" t="str">
        <f ca="1">IFERROR(E240+MATCH(1,OFFSET('Other Pharma &amp; Health Products'!$CC$1,E240,0,500,1),0),"")</f>
        <v/>
      </c>
      <c r="F241" s="125" t="str">
        <f t="shared" ca="1" si="30"/>
        <v/>
      </c>
      <c r="G241" s="125" t="str">
        <f ca="1">IFERROR(G240+MATCH(1,OFFSET('PSM Costs'!$CC$1,G240,0,500,1),0),"")</f>
        <v/>
      </c>
      <c r="H241" s="125" t="str">
        <f t="shared" ca="1" si="31"/>
        <v/>
      </c>
      <c r="I241" s="167" t="str">
        <f t="shared" ca="1" si="32"/>
        <v/>
      </c>
      <c r="J241" s="5" t="str">
        <f t="shared" ca="1" si="33"/>
        <v/>
      </c>
      <c r="K241" s="167" t="str">
        <f t="shared" ca="1" si="27"/>
        <v/>
      </c>
    </row>
    <row r="242" spans="1:11" x14ac:dyDescent="0.2">
      <c r="A242" s="125" t="str">
        <f ca="1">IFERROR(A241+MATCH(1,OFFSET(Pharmaceuticals!$BT$1,A241,0,500,1),0),"")</f>
        <v/>
      </c>
      <c r="B242" s="125" t="str">
        <f t="shared" ca="1" si="28"/>
        <v/>
      </c>
      <c r="C242" s="125" t="str">
        <f ca="1">IFERROR(C241+MATCH(1,OFFSET('Health Products &amp; Equipment'!$CC$1,C241,0,500,1),0),"")</f>
        <v/>
      </c>
      <c r="D242" s="125" t="str">
        <f t="shared" ca="1" si="29"/>
        <v/>
      </c>
      <c r="E242" s="125" t="str">
        <f ca="1">IFERROR(E241+MATCH(1,OFFSET('Other Pharma &amp; Health Products'!$CC$1,E241,0,500,1),0),"")</f>
        <v/>
      </c>
      <c r="F242" s="125" t="str">
        <f t="shared" ca="1" si="30"/>
        <v/>
      </c>
      <c r="G242" s="125" t="str">
        <f ca="1">IFERROR(G241+MATCH(1,OFFSET('PSM Costs'!$CC$1,G241,0,500,1),0),"")</f>
        <v/>
      </c>
      <c r="H242" s="125" t="str">
        <f t="shared" ca="1" si="31"/>
        <v/>
      </c>
      <c r="I242" s="167" t="str">
        <f t="shared" ca="1" si="32"/>
        <v/>
      </c>
      <c r="J242" s="5" t="str">
        <f t="shared" ca="1" si="33"/>
        <v/>
      </c>
      <c r="K242" s="167" t="str">
        <f t="shared" ca="1" si="27"/>
        <v/>
      </c>
    </row>
    <row r="243" spans="1:11" x14ac:dyDescent="0.2">
      <c r="A243" s="125" t="str">
        <f ca="1">IFERROR(A242+MATCH(1,OFFSET(Pharmaceuticals!$BT$1,A242,0,500,1),0),"")</f>
        <v/>
      </c>
      <c r="B243" s="125" t="str">
        <f t="shared" ca="1" si="28"/>
        <v/>
      </c>
      <c r="C243" s="125" t="str">
        <f ca="1">IFERROR(C242+MATCH(1,OFFSET('Health Products &amp; Equipment'!$CC$1,C242,0,500,1),0),"")</f>
        <v/>
      </c>
      <c r="D243" s="125" t="str">
        <f t="shared" ca="1" si="29"/>
        <v/>
      </c>
      <c r="E243" s="125" t="str">
        <f ca="1">IFERROR(E242+MATCH(1,OFFSET('Other Pharma &amp; Health Products'!$CC$1,E242,0,500,1),0),"")</f>
        <v/>
      </c>
      <c r="F243" s="125" t="str">
        <f t="shared" ca="1" si="30"/>
        <v/>
      </c>
      <c r="G243" s="125" t="str">
        <f ca="1">IFERROR(G242+MATCH(1,OFFSET('PSM Costs'!$CC$1,G242,0,500,1),0),"")</f>
        <v/>
      </c>
      <c r="H243" s="125" t="str">
        <f t="shared" ca="1" si="31"/>
        <v/>
      </c>
      <c r="I243" s="167" t="str">
        <f t="shared" ca="1" si="32"/>
        <v/>
      </c>
      <c r="J243" s="5" t="str">
        <f t="shared" ca="1" si="33"/>
        <v/>
      </c>
      <c r="K243" s="167" t="str">
        <f t="shared" ca="1" si="27"/>
        <v/>
      </c>
    </row>
    <row r="244" spans="1:11" x14ac:dyDescent="0.2">
      <c r="A244" s="125" t="str">
        <f ca="1">IFERROR(A243+MATCH(1,OFFSET(Pharmaceuticals!$BT$1,A243,0,500,1),0),"")</f>
        <v/>
      </c>
      <c r="B244" s="125" t="str">
        <f t="shared" ca="1" si="28"/>
        <v/>
      </c>
      <c r="C244" s="125" t="str">
        <f ca="1">IFERROR(C243+MATCH(1,OFFSET('Health Products &amp; Equipment'!$CC$1,C243,0,500,1),0),"")</f>
        <v/>
      </c>
      <c r="D244" s="125" t="str">
        <f t="shared" ca="1" si="29"/>
        <v/>
      </c>
      <c r="E244" s="125" t="str">
        <f ca="1">IFERROR(E243+MATCH(1,OFFSET('Other Pharma &amp; Health Products'!$CC$1,E243,0,500,1),0),"")</f>
        <v/>
      </c>
      <c r="F244" s="125" t="str">
        <f t="shared" ca="1" si="30"/>
        <v/>
      </c>
      <c r="G244" s="125" t="str">
        <f ca="1">IFERROR(G243+MATCH(1,OFFSET('PSM Costs'!$CC$1,G243,0,500,1),0),"")</f>
        <v/>
      </c>
      <c r="H244" s="125" t="str">
        <f t="shared" ca="1" si="31"/>
        <v/>
      </c>
      <c r="I244" s="167" t="str">
        <f t="shared" ca="1" si="32"/>
        <v/>
      </c>
      <c r="J244" s="5" t="str">
        <f t="shared" ca="1" si="33"/>
        <v/>
      </c>
      <c r="K244" s="167" t="str">
        <f t="shared" ca="1" si="27"/>
        <v/>
      </c>
    </row>
    <row r="245" spans="1:11" x14ac:dyDescent="0.2">
      <c r="A245" s="125" t="str">
        <f ca="1">IFERROR(A244+MATCH(1,OFFSET(Pharmaceuticals!$BT$1,A244,0,500,1),0),"")</f>
        <v/>
      </c>
      <c r="B245" s="125" t="str">
        <f t="shared" ca="1" si="28"/>
        <v/>
      </c>
      <c r="C245" s="125" t="str">
        <f ca="1">IFERROR(C244+MATCH(1,OFFSET('Health Products &amp; Equipment'!$CC$1,C244,0,500,1),0),"")</f>
        <v/>
      </c>
      <c r="D245" s="125" t="str">
        <f t="shared" ca="1" si="29"/>
        <v/>
      </c>
      <c r="E245" s="125" t="str">
        <f ca="1">IFERROR(E244+MATCH(1,OFFSET('Other Pharma &amp; Health Products'!$CC$1,E244,0,500,1),0),"")</f>
        <v/>
      </c>
      <c r="F245" s="125" t="str">
        <f t="shared" ca="1" si="30"/>
        <v/>
      </c>
      <c r="G245" s="125" t="str">
        <f ca="1">IFERROR(G244+MATCH(1,OFFSET('PSM Costs'!$CC$1,G244,0,500,1),0),"")</f>
        <v/>
      </c>
      <c r="H245" s="125" t="str">
        <f t="shared" ca="1" si="31"/>
        <v/>
      </c>
      <c r="I245" s="167" t="str">
        <f t="shared" ca="1" si="32"/>
        <v/>
      </c>
      <c r="J245" s="5" t="str">
        <f t="shared" ca="1" si="33"/>
        <v/>
      </c>
      <c r="K245" s="167" t="str">
        <f t="shared" ca="1" si="27"/>
        <v/>
      </c>
    </row>
    <row r="246" spans="1:11" x14ac:dyDescent="0.2">
      <c r="A246" s="125" t="str">
        <f ca="1">IFERROR(A245+MATCH(1,OFFSET(Pharmaceuticals!$BT$1,A245,0,500,1),0),"")</f>
        <v/>
      </c>
      <c r="B246" s="125" t="str">
        <f t="shared" ca="1" si="28"/>
        <v/>
      </c>
      <c r="C246" s="125" t="str">
        <f ca="1">IFERROR(C245+MATCH(1,OFFSET('Health Products &amp; Equipment'!$CC$1,C245,0,500,1),0),"")</f>
        <v/>
      </c>
      <c r="D246" s="125" t="str">
        <f t="shared" ca="1" si="29"/>
        <v/>
      </c>
      <c r="E246" s="125" t="str">
        <f ca="1">IFERROR(E245+MATCH(1,OFFSET('Other Pharma &amp; Health Products'!$CC$1,E245,0,500,1),0),"")</f>
        <v/>
      </c>
      <c r="F246" s="125" t="str">
        <f t="shared" ca="1" si="30"/>
        <v/>
      </c>
      <c r="G246" s="125" t="str">
        <f ca="1">IFERROR(G245+MATCH(1,OFFSET('PSM Costs'!$CC$1,G245,0,500,1),0),"")</f>
        <v/>
      </c>
      <c r="H246" s="125" t="str">
        <f t="shared" ca="1" si="31"/>
        <v/>
      </c>
      <c r="I246" s="167" t="str">
        <f t="shared" ca="1" si="32"/>
        <v/>
      </c>
      <c r="J246" s="5" t="str">
        <f t="shared" ca="1" si="33"/>
        <v/>
      </c>
      <c r="K246" s="167" t="str">
        <f t="shared" ca="1" si="27"/>
        <v/>
      </c>
    </row>
    <row r="247" spans="1:11" x14ac:dyDescent="0.2">
      <c r="A247" s="125" t="str">
        <f ca="1">IFERROR(A246+MATCH(1,OFFSET(Pharmaceuticals!$BT$1,A246,0,500,1),0),"")</f>
        <v/>
      </c>
      <c r="B247" s="125" t="str">
        <f t="shared" ca="1" si="28"/>
        <v/>
      </c>
      <c r="C247" s="125" t="str">
        <f ca="1">IFERROR(C246+MATCH(1,OFFSET('Health Products &amp; Equipment'!$CC$1,C246,0,500,1),0),"")</f>
        <v/>
      </c>
      <c r="D247" s="125" t="str">
        <f t="shared" ca="1" si="29"/>
        <v/>
      </c>
      <c r="E247" s="125" t="str">
        <f ca="1">IFERROR(E246+MATCH(1,OFFSET('Other Pharma &amp; Health Products'!$CC$1,E246,0,500,1),0),"")</f>
        <v/>
      </c>
      <c r="F247" s="125" t="str">
        <f t="shared" ca="1" si="30"/>
        <v/>
      </c>
      <c r="G247" s="125" t="str">
        <f ca="1">IFERROR(G246+MATCH(1,OFFSET('PSM Costs'!$CC$1,G246,0,500,1),0),"")</f>
        <v/>
      </c>
      <c r="H247" s="125" t="str">
        <f t="shared" ca="1" si="31"/>
        <v/>
      </c>
      <c r="I247" s="167" t="str">
        <f t="shared" ca="1" si="32"/>
        <v/>
      </c>
      <c r="J247" s="5" t="str">
        <f t="shared" ca="1" si="33"/>
        <v/>
      </c>
      <c r="K247" s="167" t="str">
        <f t="shared" ca="1" si="27"/>
        <v/>
      </c>
    </row>
    <row r="248" spans="1:11" x14ac:dyDescent="0.2">
      <c r="A248" s="125" t="str">
        <f ca="1">IFERROR(A247+MATCH(1,OFFSET(Pharmaceuticals!$BT$1,A247,0,500,1),0),"")</f>
        <v/>
      </c>
      <c r="B248" s="125" t="str">
        <f t="shared" ca="1" si="28"/>
        <v/>
      </c>
      <c r="C248" s="125" t="str">
        <f ca="1">IFERROR(C247+MATCH(1,OFFSET('Health Products &amp; Equipment'!$CC$1,C247,0,500,1),0),"")</f>
        <v/>
      </c>
      <c r="D248" s="125" t="str">
        <f t="shared" ca="1" si="29"/>
        <v/>
      </c>
      <c r="E248" s="125" t="str">
        <f ca="1">IFERROR(E247+MATCH(1,OFFSET('Other Pharma &amp; Health Products'!$CC$1,E247,0,500,1),0),"")</f>
        <v/>
      </c>
      <c r="F248" s="125" t="str">
        <f t="shared" ca="1" si="30"/>
        <v/>
      </c>
      <c r="G248" s="125" t="str">
        <f ca="1">IFERROR(G247+MATCH(1,OFFSET('PSM Costs'!$CC$1,G247,0,500,1),0),"")</f>
        <v/>
      </c>
      <c r="H248" s="125" t="str">
        <f t="shared" ca="1" si="31"/>
        <v/>
      </c>
      <c r="I248" s="167" t="str">
        <f t="shared" ca="1" si="32"/>
        <v/>
      </c>
      <c r="J248" s="5" t="str">
        <f t="shared" ca="1" si="33"/>
        <v/>
      </c>
      <c r="K248" s="167" t="str">
        <f t="shared" ca="1" si="27"/>
        <v/>
      </c>
    </row>
    <row r="249" spans="1:11" x14ac:dyDescent="0.2">
      <c r="A249" s="125" t="str">
        <f ca="1">IFERROR(A248+MATCH(1,OFFSET(Pharmaceuticals!$BT$1,A248,0,500,1),0),"")</f>
        <v/>
      </c>
      <c r="B249" s="125" t="str">
        <f t="shared" ca="1" si="28"/>
        <v/>
      </c>
      <c r="C249" s="125" t="str">
        <f ca="1">IFERROR(C248+MATCH(1,OFFSET('Health Products &amp; Equipment'!$CC$1,C248,0,500,1),0),"")</f>
        <v/>
      </c>
      <c r="D249" s="125" t="str">
        <f t="shared" ca="1" si="29"/>
        <v/>
      </c>
      <c r="E249" s="125" t="str">
        <f ca="1">IFERROR(E248+MATCH(1,OFFSET('Other Pharma &amp; Health Products'!$CC$1,E248,0,500,1),0),"")</f>
        <v/>
      </c>
      <c r="F249" s="125" t="str">
        <f t="shared" ca="1" si="30"/>
        <v/>
      </c>
      <c r="G249" s="125" t="str">
        <f ca="1">IFERROR(G248+MATCH(1,OFFSET('PSM Costs'!$CC$1,G248,0,500,1),0),"")</f>
        <v/>
      </c>
      <c r="H249" s="125" t="str">
        <f t="shared" ca="1" si="31"/>
        <v/>
      </c>
      <c r="I249" s="167" t="str">
        <f t="shared" ca="1" si="32"/>
        <v/>
      </c>
      <c r="J249" s="5" t="str">
        <f t="shared" ca="1" si="33"/>
        <v/>
      </c>
      <c r="K249" s="167" t="str">
        <f t="shared" ca="1" si="27"/>
        <v/>
      </c>
    </row>
    <row r="250" spans="1:11" x14ac:dyDescent="0.2">
      <c r="A250" s="125" t="str">
        <f ca="1">IFERROR(A249+MATCH(1,OFFSET(Pharmaceuticals!$BT$1,A249,0,500,1),0),"")</f>
        <v/>
      </c>
      <c r="B250" s="125" t="str">
        <f t="shared" ca="1" si="28"/>
        <v/>
      </c>
      <c r="C250" s="125" t="str">
        <f ca="1">IFERROR(C249+MATCH(1,OFFSET('Health Products &amp; Equipment'!$CC$1,C249,0,500,1),0),"")</f>
        <v/>
      </c>
      <c r="D250" s="125" t="str">
        <f t="shared" ca="1" si="29"/>
        <v/>
      </c>
      <c r="E250" s="125" t="str">
        <f ca="1">IFERROR(E249+MATCH(1,OFFSET('Other Pharma &amp; Health Products'!$CC$1,E249,0,500,1),0),"")</f>
        <v/>
      </c>
      <c r="F250" s="125" t="str">
        <f t="shared" ca="1" si="30"/>
        <v/>
      </c>
      <c r="G250" s="125" t="str">
        <f ca="1">IFERROR(G249+MATCH(1,OFFSET('PSM Costs'!$CC$1,G249,0,500,1),0),"")</f>
        <v/>
      </c>
      <c r="H250" s="125" t="str">
        <f t="shared" ca="1" si="31"/>
        <v/>
      </c>
      <c r="I250" s="167" t="str">
        <f t="shared" ca="1" si="32"/>
        <v/>
      </c>
      <c r="J250" s="5" t="str">
        <f t="shared" ca="1" si="33"/>
        <v/>
      </c>
      <c r="K250" s="167" t="str">
        <f t="shared" ca="1" si="27"/>
        <v/>
      </c>
    </row>
    <row r="251" spans="1:11" x14ac:dyDescent="0.2">
      <c r="E251" s="125" t="str">
        <f ca="1">IFERROR(E250+MATCH(1,OFFSET('Other Pharma &amp; Health Products'!$CC$1,E250,0,500,1),0),"")</f>
        <v/>
      </c>
      <c r="F251" s="125" t="str">
        <f t="shared" ca="1" si="30"/>
        <v/>
      </c>
      <c r="G251" s="125" t="str">
        <f ca="1">IFERROR(G250+MATCH(1,OFFSET('PSM Costs'!$CC$1,G250,0,500,1),0),"")</f>
        <v/>
      </c>
      <c r="H251" s="125" t="str">
        <f t="shared" ca="1" si="31"/>
        <v/>
      </c>
      <c r="I251" s="167" t="str">
        <f t="shared" ca="1" si="32"/>
        <v/>
      </c>
      <c r="J251" s="5" t="str">
        <f t="shared" ca="1" si="33"/>
        <v/>
      </c>
      <c r="K251" s="167" t="str">
        <f t="shared" ca="1" si="27"/>
        <v/>
      </c>
    </row>
    <row r="252" spans="1:11" x14ac:dyDescent="0.2">
      <c r="E252" s="125" t="str">
        <f ca="1">IFERROR(E251+MATCH(1,OFFSET('Other Pharma &amp; Health Products'!$CC$1,E251,0,500,1),0),"")</f>
        <v/>
      </c>
      <c r="F252" s="125" t="str">
        <f t="shared" ca="1" si="30"/>
        <v/>
      </c>
      <c r="G252" s="125" t="str">
        <f ca="1">IFERROR(G251+MATCH(1,OFFSET('PSM Costs'!$CC$1,G251,0,500,1),0),"")</f>
        <v/>
      </c>
      <c r="H252" s="125" t="str">
        <f t="shared" ca="1" si="31"/>
        <v/>
      </c>
      <c r="I252" s="167" t="str">
        <f t="shared" ca="1" si="32"/>
        <v/>
      </c>
      <c r="J252" s="5" t="str">
        <f t="shared" ca="1" si="33"/>
        <v/>
      </c>
      <c r="K252" s="167" t="str">
        <f t="shared" ca="1" si="27"/>
        <v/>
      </c>
    </row>
    <row r="253" spans="1:11" x14ac:dyDescent="0.2">
      <c r="E253" s="125" t="str">
        <f ca="1">IFERROR(E252+MATCH(1,OFFSET('Other Pharma &amp; Health Products'!$CC$1,E252,0,500,1),0),"")</f>
        <v/>
      </c>
      <c r="F253" s="125" t="str">
        <f t="shared" ca="1" si="30"/>
        <v/>
      </c>
      <c r="G253" s="125" t="str">
        <f ca="1">IFERROR(G252+MATCH(1,OFFSET('PSM Costs'!$CC$1,G252,0,500,1),0),"")</f>
        <v/>
      </c>
      <c r="H253" s="125" t="str">
        <f t="shared" ca="1" si="31"/>
        <v/>
      </c>
      <c r="I253" s="167" t="str">
        <f t="shared" ca="1" si="32"/>
        <v/>
      </c>
      <c r="J253" s="5" t="str">
        <f t="shared" ca="1" si="33"/>
        <v/>
      </c>
      <c r="K253" s="167" t="str">
        <f t="shared" ca="1" si="27"/>
        <v/>
      </c>
    </row>
    <row r="254" spans="1:11" x14ac:dyDescent="0.2">
      <c r="E254" s="125" t="str">
        <f ca="1">IFERROR(E253+MATCH(1,OFFSET('Other Pharma &amp; Health Products'!$CC$1,E253,0,500,1),0),"")</f>
        <v/>
      </c>
      <c r="F254" s="125" t="str">
        <f t="shared" ca="1" si="30"/>
        <v/>
      </c>
      <c r="G254" s="125" t="str">
        <f ca="1">IFERROR(G253+MATCH(1,OFFSET('PSM Costs'!$CC$1,G253,0,500,1),0),"")</f>
        <v/>
      </c>
      <c r="H254" s="125" t="str">
        <f t="shared" ca="1" si="31"/>
        <v/>
      </c>
      <c r="I254" s="167" t="str">
        <f t="shared" ca="1" si="32"/>
        <v/>
      </c>
      <c r="J254" s="5" t="str">
        <f t="shared" ca="1" si="33"/>
        <v/>
      </c>
      <c r="K254" s="167" t="str">
        <f t="shared" ca="1" si="27"/>
        <v/>
      </c>
    </row>
    <row r="255" spans="1:11" x14ac:dyDescent="0.2">
      <c r="E255" s="125" t="str">
        <f ca="1">IFERROR(E254+MATCH(1,OFFSET('Other Pharma &amp; Health Products'!$CC$1,E254,0,500,1),0),"")</f>
        <v/>
      </c>
      <c r="F255" s="125" t="str">
        <f t="shared" ca="1" si="30"/>
        <v/>
      </c>
      <c r="G255" s="125" t="str">
        <f ca="1">IFERROR(G254+MATCH(1,OFFSET('PSM Costs'!$CC$1,G254,0,500,1),0),"")</f>
        <v/>
      </c>
      <c r="H255" s="125" t="str">
        <f t="shared" ca="1" si="31"/>
        <v/>
      </c>
      <c r="I255" s="167" t="str">
        <f t="shared" ca="1" si="32"/>
        <v/>
      </c>
      <c r="J255" s="5" t="str">
        <f t="shared" ca="1" si="33"/>
        <v/>
      </c>
      <c r="K255" s="167" t="str">
        <f t="shared" ca="1" si="27"/>
        <v/>
      </c>
    </row>
    <row r="256" spans="1:11" x14ac:dyDescent="0.2">
      <c r="E256" s="125" t="str">
        <f ca="1">IFERROR(E255+MATCH(1,OFFSET('Other Pharma &amp; Health Products'!$CC$1,E255,0,500,1),0),"")</f>
        <v/>
      </c>
      <c r="F256" s="125" t="str">
        <f t="shared" ca="1" si="30"/>
        <v/>
      </c>
      <c r="G256" s="125" t="str">
        <f ca="1">IFERROR(G255+MATCH(1,OFFSET('PSM Costs'!$CC$1,G255,0,500,1),0),"")</f>
        <v/>
      </c>
      <c r="H256" s="125" t="str">
        <f t="shared" ca="1" si="31"/>
        <v/>
      </c>
      <c r="I256" s="167" t="str">
        <f t="shared" ca="1" si="32"/>
        <v/>
      </c>
      <c r="J256" s="5" t="str">
        <f t="shared" ca="1" si="33"/>
        <v/>
      </c>
      <c r="K256" s="167" t="str">
        <f t="shared" ca="1" si="27"/>
        <v/>
      </c>
    </row>
    <row r="257" spans="5:11" x14ac:dyDescent="0.2">
      <c r="E257" s="125" t="str">
        <f ca="1">IFERROR(E256+MATCH(1,OFFSET('Other Pharma &amp; Health Products'!$CC$1,E256,0,500,1),0),"")</f>
        <v/>
      </c>
      <c r="F257" s="125" t="str">
        <f t="shared" ca="1" si="30"/>
        <v/>
      </c>
      <c r="G257" s="125" t="str">
        <f ca="1">IFERROR(G256+MATCH(1,OFFSET('PSM Costs'!$CC$1,G256,0,500,1),0),"")</f>
        <v/>
      </c>
      <c r="H257" s="125" t="str">
        <f t="shared" ca="1" si="31"/>
        <v/>
      </c>
      <c r="I257" s="167" t="str">
        <f t="shared" ca="1" si="32"/>
        <v/>
      </c>
      <c r="J257" s="5" t="str">
        <f t="shared" ca="1" si="33"/>
        <v/>
      </c>
      <c r="K257" s="167" t="str">
        <f t="shared" ca="1" si="27"/>
        <v/>
      </c>
    </row>
    <row r="258" spans="5:11" x14ac:dyDescent="0.2">
      <c r="E258" s="125" t="str">
        <f ca="1">IFERROR(E257+MATCH(1,OFFSET('Other Pharma &amp; Health Products'!$CC$1,E257,0,500,1),0),"")</f>
        <v/>
      </c>
      <c r="F258" s="125" t="str">
        <f t="shared" ca="1" si="30"/>
        <v/>
      </c>
      <c r="G258" s="125" t="str">
        <f ca="1">IFERROR(G257+MATCH(1,OFFSET('PSM Costs'!$CC$1,G257,0,500,1),0),"")</f>
        <v/>
      </c>
      <c r="H258" s="125" t="str">
        <f t="shared" ca="1" si="31"/>
        <v/>
      </c>
      <c r="I258" s="167" t="str">
        <f t="shared" ca="1" si="32"/>
        <v/>
      </c>
      <c r="J258" s="5" t="str">
        <f t="shared" ca="1" si="33"/>
        <v/>
      </c>
      <c r="K258" s="167" t="str">
        <f t="shared" ca="1" si="27"/>
        <v/>
      </c>
    </row>
    <row r="259" spans="5:11" x14ac:dyDescent="0.2">
      <c r="E259" s="125" t="str">
        <f ca="1">IFERROR(E258+MATCH(1,OFFSET('Other Pharma &amp; Health Products'!$CC$1,E258,0,500,1),0),"")</f>
        <v/>
      </c>
      <c r="F259" s="125" t="str">
        <f t="shared" ca="1" si="30"/>
        <v/>
      </c>
      <c r="G259" s="125" t="str">
        <f ca="1">IFERROR(G258+MATCH(1,OFFSET('PSM Costs'!$CC$1,G258,0,500,1),0),"")</f>
        <v/>
      </c>
      <c r="H259" s="125" t="str">
        <f t="shared" ca="1" si="31"/>
        <v/>
      </c>
      <c r="I259" s="167" t="str">
        <f t="shared" ca="1" si="32"/>
        <v/>
      </c>
      <c r="J259" s="5" t="str">
        <f t="shared" ca="1" si="33"/>
        <v/>
      </c>
      <c r="K259" s="167" t="str">
        <f t="shared" ca="1" si="27"/>
        <v/>
      </c>
    </row>
    <row r="260" spans="5:11" x14ac:dyDescent="0.2">
      <c r="E260" s="125" t="str">
        <f ca="1">IFERROR(E259+MATCH(1,OFFSET('Other Pharma &amp; Health Products'!$CC$1,E259,0,500,1),0),"")</f>
        <v/>
      </c>
      <c r="F260" s="125" t="str">
        <f t="shared" ca="1" si="30"/>
        <v/>
      </c>
      <c r="G260" s="125" t="str">
        <f ca="1">IFERROR(G259+MATCH(1,OFFSET('PSM Costs'!$CC$1,G259,0,500,1),0),"")</f>
        <v/>
      </c>
      <c r="H260" s="125" t="str">
        <f t="shared" ca="1" si="31"/>
        <v/>
      </c>
      <c r="I260" s="167" t="str">
        <f t="shared" ca="1" si="32"/>
        <v/>
      </c>
      <c r="J260" s="5" t="str">
        <f t="shared" ca="1" si="33"/>
        <v/>
      </c>
      <c r="K260" s="167" t="str">
        <f t="shared" ca="1" si="27"/>
        <v/>
      </c>
    </row>
    <row r="261" spans="5:11" x14ac:dyDescent="0.2">
      <c r="E261" s="125" t="str">
        <f ca="1">IFERROR(E260+MATCH(1,OFFSET('Other Pharma &amp; Health Products'!$CC$1,E260,0,500,1),0),"")</f>
        <v/>
      </c>
      <c r="F261" s="125" t="str">
        <f t="shared" ca="1" si="30"/>
        <v/>
      </c>
      <c r="G261" s="125" t="str">
        <f ca="1">IFERROR(G260+MATCH(1,OFFSET('PSM Costs'!$CC$1,G260,0,500,1),0),"")</f>
        <v/>
      </c>
      <c r="H261" s="125" t="str">
        <f t="shared" ca="1" si="31"/>
        <v/>
      </c>
      <c r="I261" s="167" t="str">
        <f t="shared" ca="1" si="32"/>
        <v/>
      </c>
      <c r="J261" s="5" t="str">
        <f t="shared" ca="1" si="33"/>
        <v/>
      </c>
      <c r="K261" s="167" t="str">
        <f t="shared" ref="K261:K324" ca="1" si="34">IF(J261="","",IFERROR(LEFT(J261,FIND("--",J261)-1)*10000000,LEFT(SUBSTITUTE(J261,".",","),FIND("--",J261)-1)*10000000)+MID(J261,FIND("--",J261)+2,FIND("---",J261)-FIND("--",J261)-2)*1000+RIGHT(J261,LEN(J261)-FIND("---",J261)-2))</f>
        <v/>
      </c>
    </row>
    <row r="262" spans="5:11" x14ac:dyDescent="0.2">
      <c r="E262" s="125" t="str">
        <f ca="1">IFERROR(E261+MATCH(1,OFFSET('Other Pharma &amp; Health Products'!$CC$1,E261,0,500,1),0),"")</f>
        <v/>
      </c>
      <c r="F262" s="125" t="str">
        <f t="shared" ca="1" si="30"/>
        <v/>
      </c>
      <c r="G262" s="125" t="str">
        <f ca="1">IFERROR(G261+MATCH(1,OFFSET('PSM Costs'!$CC$1,G261,0,500,1),0),"")</f>
        <v/>
      </c>
      <c r="H262" s="125" t="str">
        <f t="shared" ca="1" si="31"/>
        <v/>
      </c>
      <c r="I262" s="167" t="str">
        <f t="shared" ca="1" si="32"/>
        <v/>
      </c>
      <c r="J262" s="5" t="str">
        <f t="shared" ca="1" si="33"/>
        <v/>
      </c>
      <c r="K262" s="167" t="str">
        <f t="shared" ca="1" si="34"/>
        <v/>
      </c>
    </row>
    <row r="263" spans="5:11" x14ac:dyDescent="0.2">
      <c r="E263" s="125" t="str">
        <f ca="1">IFERROR(E262+MATCH(1,OFFSET('Other Pharma &amp; Health Products'!$CC$1,E262,0,500,1),0),"")</f>
        <v/>
      </c>
      <c r="F263" s="125" t="str">
        <f t="shared" ca="1" si="30"/>
        <v/>
      </c>
      <c r="G263" s="125" t="str">
        <f ca="1">IFERROR(G262+MATCH(1,OFFSET('PSM Costs'!$CC$1,G262,0,500,1),0),"")</f>
        <v/>
      </c>
      <c r="H263" s="125" t="str">
        <f t="shared" ca="1" si="31"/>
        <v/>
      </c>
      <c r="I263" s="167" t="str">
        <f t="shared" ca="1" si="32"/>
        <v/>
      </c>
      <c r="J263" s="5" t="str">
        <f t="shared" ca="1" si="33"/>
        <v/>
      </c>
      <c r="K263" s="167" t="str">
        <f t="shared" ca="1" si="34"/>
        <v/>
      </c>
    </row>
    <row r="264" spans="5:11" x14ac:dyDescent="0.2">
      <c r="E264" s="125" t="str">
        <f ca="1">IFERROR(E263+MATCH(1,OFFSET('Other Pharma &amp; Health Products'!$CC$1,E263,0,500,1),0),"")</f>
        <v/>
      </c>
      <c r="F264" s="125" t="str">
        <f t="shared" ca="1" si="30"/>
        <v/>
      </c>
      <c r="G264" s="125" t="str">
        <f ca="1">IFERROR(G263+MATCH(1,OFFSET('PSM Costs'!$CC$1,G263,0,500,1),0),"")</f>
        <v/>
      </c>
      <c r="H264" s="125" t="str">
        <f t="shared" ca="1" si="31"/>
        <v/>
      </c>
      <c r="I264" s="167" t="str">
        <f t="shared" ca="1" si="32"/>
        <v/>
      </c>
      <c r="J264" s="5" t="str">
        <f t="shared" ca="1" si="33"/>
        <v/>
      </c>
      <c r="K264" s="167" t="str">
        <f t="shared" ca="1" si="34"/>
        <v/>
      </c>
    </row>
    <row r="265" spans="5:11" x14ac:dyDescent="0.2">
      <c r="E265" s="125" t="str">
        <f ca="1">IFERROR(E264+MATCH(1,OFFSET('Other Pharma &amp; Health Products'!$CC$1,E264,0,500,1),0),"")</f>
        <v/>
      </c>
      <c r="F265" s="125" t="str">
        <f t="shared" ca="1" si="30"/>
        <v/>
      </c>
      <c r="G265" s="125" t="str">
        <f ca="1">IFERROR(G264+MATCH(1,OFFSET('PSM Costs'!$CC$1,G264,0,500,1),0),"")</f>
        <v/>
      </c>
      <c r="H265" s="125" t="str">
        <f t="shared" ca="1" si="31"/>
        <v/>
      </c>
      <c r="I265" s="167" t="str">
        <f t="shared" ca="1" si="32"/>
        <v/>
      </c>
      <c r="J265" s="5" t="str">
        <f t="shared" ca="1" si="33"/>
        <v/>
      </c>
      <c r="K265" s="167" t="str">
        <f t="shared" ca="1" si="34"/>
        <v/>
      </c>
    </row>
    <row r="266" spans="5:11" x14ac:dyDescent="0.2">
      <c r="E266" s="125" t="str">
        <f ca="1">IFERROR(E265+MATCH(1,OFFSET('Other Pharma &amp; Health Products'!$CC$1,E265,0,500,1),0),"")</f>
        <v/>
      </c>
      <c r="F266" s="125" t="str">
        <f t="shared" ca="1" si="30"/>
        <v/>
      </c>
      <c r="G266" s="125" t="str">
        <f ca="1">IFERROR(G265+MATCH(1,OFFSET('PSM Costs'!$CC$1,G265,0,500,1),0),"")</f>
        <v/>
      </c>
      <c r="H266" s="125" t="str">
        <f t="shared" ca="1" si="31"/>
        <v/>
      </c>
      <c r="I266" s="167" t="str">
        <f t="shared" ca="1" si="32"/>
        <v/>
      </c>
      <c r="J266" s="5" t="str">
        <f t="shared" ca="1" si="33"/>
        <v/>
      </c>
      <c r="K266" s="167" t="str">
        <f t="shared" ca="1" si="34"/>
        <v/>
      </c>
    </row>
    <row r="267" spans="5:11" x14ac:dyDescent="0.2">
      <c r="E267" s="125" t="str">
        <f ca="1">IFERROR(E266+MATCH(1,OFFSET('Other Pharma &amp; Health Products'!$CC$1,E266,0,500,1),0),"")</f>
        <v/>
      </c>
      <c r="F267" s="125" t="str">
        <f t="shared" ca="1" si="30"/>
        <v/>
      </c>
      <c r="G267" s="125" t="str">
        <f ca="1">IFERROR(G266+MATCH(1,OFFSET('PSM Costs'!$CC$1,G266,0,500,1),0),"")</f>
        <v/>
      </c>
      <c r="H267" s="125" t="str">
        <f t="shared" ca="1" si="31"/>
        <v/>
      </c>
      <c r="I267" s="167" t="str">
        <f t="shared" ca="1" si="32"/>
        <v/>
      </c>
      <c r="J267" s="5" t="str">
        <f t="shared" ca="1" si="33"/>
        <v/>
      </c>
      <c r="K267" s="167" t="str">
        <f t="shared" ca="1" si="34"/>
        <v/>
      </c>
    </row>
    <row r="268" spans="5:11" x14ac:dyDescent="0.2">
      <c r="E268" s="125" t="str">
        <f ca="1">IFERROR(E267+MATCH(1,OFFSET('Other Pharma &amp; Health Products'!$CC$1,E267,0,500,1),0),"")</f>
        <v/>
      </c>
      <c r="F268" s="125" t="str">
        <f t="shared" ca="1" si="30"/>
        <v/>
      </c>
      <c r="G268" s="125" t="str">
        <f ca="1">IFERROR(G267+MATCH(1,OFFSET('PSM Costs'!$CC$1,G267,0,500,1),0),"")</f>
        <v/>
      </c>
      <c r="H268" s="125" t="str">
        <f t="shared" ca="1" si="31"/>
        <v/>
      </c>
      <c r="I268" s="167" t="str">
        <f t="shared" ca="1" si="32"/>
        <v/>
      </c>
      <c r="J268" s="5" t="str">
        <f t="shared" ca="1" si="33"/>
        <v/>
      </c>
      <c r="K268" s="167" t="str">
        <f t="shared" ca="1" si="34"/>
        <v/>
      </c>
    </row>
    <row r="269" spans="5:11" x14ac:dyDescent="0.2">
      <c r="E269" s="125" t="str">
        <f ca="1">IFERROR(E268+MATCH(1,OFFSET('Other Pharma &amp; Health Products'!$CC$1,E268,0,500,1),0),"")</f>
        <v/>
      </c>
      <c r="F269" s="125" t="str">
        <f t="shared" ca="1" si="30"/>
        <v/>
      </c>
      <c r="G269" s="125" t="str">
        <f ca="1">IFERROR(G268+MATCH(1,OFFSET('PSM Costs'!$CC$1,G268,0,500,1),0),"")</f>
        <v/>
      </c>
      <c r="H269" s="125" t="str">
        <f t="shared" ca="1" si="31"/>
        <v/>
      </c>
      <c r="I269" s="167" t="str">
        <f t="shared" ca="1" si="32"/>
        <v/>
      </c>
      <c r="J269" s="5" t="str">
        <f t="shared" ca="1" si="33"/>
        <v/>
      </c>
      <c r="K269" s="167" t="str">
        <f t="shared" ca="1" si="34"/>
        <v/>
      </c>
    </row>
    <row r="270" spans="5:11" x14ac:dyDescent="0.2">
      <c r="E270" s="125" t="str">
        <f ca="1">IFERROR(E269+MATCH(1,OFFSET('Other Pharma &amp; Health Products'!$CC$1,E269,0,500,1),0),"")</f>
        <v/>
      </c>
      <c r="F270" s="125" t="str">
        <f t="shared" ca="1" si="30"/>
        <v/>
      </c>
      <c r="G270" s="125" t="str">
        <f ca="1">IFERROR(G269+MATCH(1,OFFSET('PSM Costs'!$CC$1,G269,0,500,1),0),"")</f>
        <v/>
      </c>
      <c r="H270" s="125" t="str">
        <f t="shared" ca="1" si="31"/>
        <v/>
      </c>
      <c r="I270" s="167" t="str">
        <f t="shared" ca="1" si="32"/>
        <v/>
      </c>
      <c r="J270" s="5" t="str">
        <f t="shared" ca="1" si="33"/>
        <v/>
      </c>
      <c r="K270" s="167" t="str">
        <f t="shared" ca="1" si="34"/>
        <v/>
      </c>
    </row>
    <row r="271" spans="5:11" x14ac:dyDescent="0.2">
      <c r="E271" s="125" t="str">
        <f ca="1">IFERROR(E270+MATCH(1,OFFSET('Other Pharma &amp; Health Products'!$CC$1,E270,0,500,1),0),"")</f>
        <v/>
      </c>
      <c r="F271" s="125" t="str">
        <f t="shared" ca="1" si="30"/>
        <v/>
      </c>
      <c r="G271" s="125" t="str">
        <f ca="1">IFERROR(G270+MATCH(1,OFFSET('PSM Costs'!$CC$1,G270,0,500,1),0),"")</f>
        <v/>
      </c>
      <c r="H271" s="125" t="str">
        <f t="shared" ca="1" si="31"/>
        <v/>
      </c>
      <c r="I271" s="167" t="str">
        <f t="shared" ca="1" si="32"/>
        <v/>
      </c>
      <c r="J271" s="5" t="str">
        <f t="shared" ca="1" si="33"/>
        <v/>
      </c>
      <c r="K271" s="167" t="str">
        <f t="shared" ca="1" si="34"/>
        <v/>
      </c>
    </row>
    <row r="272" spans="5:11" x14ac:dyDescent="0.2">
      <c r="E272" s="125" t="str">
        <f ca="1">IFERROR(E271+MATCH(1,OFFSET('Other Pharma &amp; Health Products'!$CC$1,E271,0,500,1),0),"")</f>
        <v/>
      </c>
      <c r="F272" s="125" t="str">
        <f t="shared" ca="1" si="30"/>
        <v/>
      </c>
      <c r="G272" s="125" t="str">
        <f ca="1">IFERROR(G271+MATCH(1,OFFSET('PSM Costs'!$CC$1,G271,0,500,1),0),"")</f>
        <v/>
      </c>
      <c r="H272" s="125" t="str">
        <f t="shared" ca="1" si="31"/>
        <v/>
      </c>
      <c r="I272" s="167" t="str">
        <f t="shared" ca="1" si="32"/>
        <v/>
      </c>
      <c r="J272" s="5" t="str">
        <f t="shared" ca="1" si="33"/>
        <v/>
      </c>
      <c r="K272" s="167" t="str">
        <f t="shared" ca="1" si="34"/>
        <v/>
      </c>
    </row>
    <row r="273" spans="5:11" x14ac:dyDescent="0.2">
      <c r="E273" s="125" t="str">
        <f ca="1">IFERROR(E272+MATCH(1,OFFSET('Other Pharma &amp; Health Products'!$CC$1,E272,0,500,1),0),"")</f>
        <v/>
      </c>
      <c r="F273" s="125" t="str">
        <f t="shared" ca="1" si="30"/>
        <v/>
      </c>
      <c r="G273" s="125" t="str">
        <f ca="1">IFERROR(G272+MATCH(1,OFFSET('PSM Costs'!$CC$1,G272,0,500,1),0),"")</f>
        <v/>
      </c>
      <c r="H273" s="125" t="str">
        <f t="shared" ca="1" si="31"/>
        <v/>
      </c>
      <c r="I273" s="167" t="str">
        <f t="shared" ca="1" si="32"/>
        <v/>
      </c>
      <c r="J273" s="5" t="str">
        <f t="shared" ca="1" si="33"/>
        <v/>
      </c>
      <c r="K273" s="167" t="str">
        <f t="shared" ca="1" si="34"/>
        <v/>
      </c>
    </row>
    <row r="274" spans="5:11" x14ac:dyDescent="0.2">
      <c r="E274" s="125" t="str">
        <f ca="1">IFERROR(E273+MATCH(1,OFFSET('Other Pharma &amp; Health Products'!$CC$1,E273,0,500,1),0),"")</f>
        <v/>
      </c>
      <c r="F274" s="125" t="str">
        <f t="shared" ca="1" si="30"/>
        <v/>
      </c>
      <c r="G274" s="125" t="str">
        <f ca="1">IFERROR(G273+MATCH(1,OFFSET('PSM Costs'!$CC$1,G273,0,500,1),0),"")</f>
        <v/>
      </c>
      <c r="H274" s="125" t="str">
        <f t="shared" ca="1" si="31"/>
        <v/>
      </c>
      <c r="I274" s="167" t="str">
        <f t="shared" ca="1" si="32"/>
        <v/>
      </c>
      <c r="J274" s="5" t="str">
        <f t="shared" ca="1" si="33"/>
        <v/>
      </c>
      <c r="K274" s="167" t="str">
        <f t="shared" ca="1" si="34"/>
        <v/>
      </c>
    </row>
    <row r="275" spans="5:11" x14ac:dyDescent="0.2">
      <c r="E275" s="125" t="str">
        <f ca="1">IFERROR(E274+MATCH(1,OFFSET('Other Pharma &amp; Health Products'!$CC$1,E274,0,500,1),0),"")</f>
        <v/>
      </c>
      <c r="F275" s="125" t="str">
        <f t="shared" ca="1" si="30"/>
        <v/>
      </c>
      <c r="G275" s="125" t="str">
        <f ca="1">IFERROR(G274+MATCH(1,OFFSET('PSM Costs'!$CC$1,G274,0,500,1),0),"")</f>
        <v/>
      </c>
      <c r="H275" s="125" t="str">
        <f t="shared" ca="1" si="31"/>
        <v/>
      </c>
      <c r="I275" s="167" t="str">
        <f t="shared" ca="1" si="32"/>
        <v/>
      </c>
      <c r="J275" s="5" t="str">
        <f t="shared" ca="1" si="33"/>
        <v/>
      </c>
      <c r="K275" s="167" t="str">
        <f t="shared" ca="1" si="34"/>
        <v/>
      </c>
    </row>
    <row r="276" spans="5:11" x14ac:dyDescent="0.2">
      <c r="E276" s="125" t="str">
        <f ca="1">IFERROR(E275+MATCH(1,OFFSET('Other Pharma &amp; Health Products'!$CC$1,E275,0,500,1),0),"")</f>
        <v/>
      </c>
      <c r="F276" s="125" t="str">
        <f t="shared" ca="1" si="30"/>
        <v/>
      </c>
      <c r="G276" s="125" t="str">
        <f ca="1">IFERROR(G275+MATCH(1,OFFSET('PSM Costs'!$CC$1,G275,0,500,1),0),"")</f>
        <v/>
      </c>
      <c r="H276" s="125" t="str">
        <f t="shared" ca="1" si="31"/>
        <v/>
      </c>
      <c r="I276" s="167" t="str">
        <f t="shared" ca="1" si="32"/>
        <v/>
      </c>
      <c r="J276" s="5" t="str">
        <f t="shared" ca="1" si="33"/>
        <v/>
      </c>
      <c r="K276" s="167" t="str">
        <f t="shared" ca="1" si="34"/>
        <v/>
      </c>
    </row>
    <row r="277" spans="5:11" x14ac:dyDescent="0.2">
      <c r="E277" s="125" t="str">
        <f ca="1">IFERROR(E276+MATCH(1,OFFSET('Other Pharma &amp; Health Products'!$CC$1,E276,0,500,1),0),"")</f>
        <v/>
      </c>
      <c r="F277" s="125" t="str">
        <f t="shared" ca="1" si="30"/>
        <v/>
      </c>
      <c r="G277" s="125" t="str">
        <f ca="1">IFERROR(G276+MATCH(1,OFFSET('PSM Costs'!$CC$1,G276,0,500,1),0),"")</f>
        <v/>
      </c>
      <c r="H277" s="125" t="str">
        <f t="shared" ca="1" si="31"/>
        <v/>
      </c>
      <c r="I277" s="167" t="str">
        <f t="shared" ca="1" si="32"/>
        <v/>
      </c>
      <c r="J277" s="5" t="str">
        <f t="shared" ca="1" si="33"/>
        <v/>
      </c>
      <c r="K277" s="167" t="str">
        <f t="shared" ca="1" si="34"/>
        <v/>
      </c>
    </row>
    <row r="278" spans="5:11" x14ac:dyDescent="0.2">
      <c r="E278" s="125" t="str">
        <f ca="1">IFERROR(E277+MATCH(1,OFFSET('Other Pharma &amp; Health Products'!$CC$1,E277,0,500,1),0),"")</f>
        <v/>
      </c>
      <c r="F278" s="125" t="str">
        <f t="shared" ca="1" si="30"/>
        <v/>
      </c>
      <c r="G278" s="125" t="str">
        <f ca="1">IFERROR(G277+MATCH(1,OFFSET('PSM Costs'!$CC$1,G277,0,500,1),0),"")</f>
        <v/>
      </c>
      <c r="H278" s="125" t="str">
        <f t="shared" ca="1" si="31"/>
        <v/>
      </c>
      <c r="I278" s="167" t="str">
        <f t="shared" ca="1" si="32"/>
        <v/>
      </c>
      <c r="J278" s="5" t="str">
        <f t="shared" ca="1" si="33"/>
        <v/>
      </c>
      <c r="K278" s="167" t="str">
        <f t="shared" ca="1" si="34"/>
        <v/>
      </c>
    </row>
    <row r="279" spans="5:11" x14ac:dyDescent="0.2">
      <c r="E279" s="125" t="str">
        <f ca="1">IFERROR(E278+MATCH(1,OFFSET('Other Pharma &amp; Health Products'!$CC$1,E278,0,500,1),0),"")</f>
        <v/>
      </c>
      <c r="F279" s="125" t="str">
        <f t="shared" ca="1" si="30"/>
        <v/>
      </c>
      <c r="G279" s="125" t="str">
        <f ca="1">IFERROR(G278+MATCH(1,OFFSET('PSM Costs'!$CC$1,G278,0,500,1),0),"")</f>
        <v/>
      </c>
      <c r="H279" s="125" t="str">
        <f t="shared" ca="1" si="31"/>
        <v/>
      </c>
      <c r="I279" s="167" t="str">
        <f t="shared" ca="1" si="32"/>
        <v/>
      </c>
      <c r="J279" s="5" t="str">
        <f t="shared" ca="1" si="33"/>
        <v/>
      </c>
      <c r="K279" s="167" t="str">
        <f t="shared" ca="1" si="34"/>
        <v/>
      </c>
    </row>
    <row r="280" spans="5:11" x14ac:dyDescent="0.2">
      <c r="E280" s="125" t="str">
        <f ca="1">IFERROR(E279+MATCH(1,OFFSET('Other Pharma &amp; Health Products'!$CC$1,E279,0,500,1),0),"")</f>
        <v/>
      </c>
      <c r="F280" s="125" t="str">
        <f t="shared" ca="1" si="30"/>
        <v/>
      </c>
      <c r="G280" s="125" t="str">
        <f ca="1">IFERROR(G279+MATCH(1,OFFSET('PSM Costs'!$CC$1,G279,0,500,1),0),"")</f>
        <v/>
      </c>
      <c r="H280" s="125" t="str">
        <f t="shared" ca="1" si="31"/>
        <v/>
      </c>
      <c r="I280" s="167" t="str">
        <f t="shared" ca="1" si="32"/>
        <v/>
      </c>
      <c r="J280" s="5" t="str">
        <f t="shared" ca="1" si="33"/>
        <v/>
      </c>
      <c r="K280" s="167" t="str">
        <f t="shared" ca="1" si="34"/>
        <v/>
      </c>
    </row>
    <row r="281" spans="5:11" x14ac:dyDescent="0.2">
      <c r="E281" s="125" t="str">
        <f ca="1">IFERROR(E280+MATCH(1,OFFSET('Other Pharma &amp; Health Products'!$CC$1,E280,0,500,1),0),"")</f>
        <v/>
      </c>
      <c r="F281" s="125" t="str">
        <f t="shared" ca="1" si="30"/>
        <v/>
      </c>
      <c r="G281" s="125" t="str">
        <f ca="1">IFERROR(G280+MATCH(1,OFFSET('PSM Costs'!$CC$1,G280,0,500,1),0),"")</f>
        <v/>
      </c>
      <c r="H281" s="125" t="str">
        <f t="shared" ca="1" si="31"/>
        <v/>
      </c>
      <c r="I281" s="167" t="str">
        <f t="shared" ca="1" si="32"/>
        <v/>
      </c>
      <c r="J281" s="5" t="str">
        <f t="shared" ca="1" si="33"/>
        <v/>
      </c>
      <c r="K281" s="167" t="str">
        <f t="shared" ca="1" si="34"/>
        <v/>
      </c>
    </row>
    <row r="282" spans="5:11" x14ac:dyDescent="0.2">
      <c r="E282" s="125" t="str">
        <f ca="1">IFERROR(E281+MATCH(1,OFFSET('Other Pharma &amp; Health Products'!$CC$1,E281,0,500,1),0),"")</f>
        <v/>
      </c>
      <c r="F282" s="125" t="str">
        <f t="shared" ca="1" si="30"/>
        <v/>
      </c>
      <c r="G282" s="125" t="str">
        <f ca="1">IFERROR(G281+MATCH(1,OFFSET('PSM Costs'!$CC$1,G281,0,500,1),0),"")</f>
        <v/>
      </c>
      <c r="H282" s="125" t="str">
        <f t="shared" ca="1" si="31"/>
        <v/>
      </c>
      <c r="I282" s="167" t="str">
        <f t="shared" ca="1" si="32"/>
        <v/>
      </c>
      <c r="J282" s="5" t="str">
        <f t="shared" ca="1" si="33"/>
        <v/>
      </c>
      <c r="K282" s="167" t="str">
        <f t="shared" ca="1" si="34"/>
        <v/>
      </c>
    </row>
    <row r="283" spans="5:11" x14ac:dyDescent="0.2">
      <c r="E283" s="125" t="str">
        <f ca="1">IFERROR(E282+MATCH(1,OFFSET('Other Pharma &amp; Health Products'!$CC$1,E282,0,500,1),0),"")</f>
        <v/>
      </c>
      <c r="F283" s="125" t="str">
        <f t="shared" ca="1" si="30"/>
        <v/>
      </c>
      <c r="G283" s="125" t="str">
        <f ca="1">IFERROR(G282+MATCH(1,OFFSET('PSM Costs'!$CC$1,G282,0,500,1),0),"")</f>
        <v/>
      </c>
      <c r="H283" s="125" t="str">
        <f t="shared" ca="1" si="31"/>
        <v/>
      </c>
      <c r="I283" s="167" t="str">
        <f t="shared" ca="1" si="32"/>
        <v/>
      </c>
      <c r="J283" s="5" t="str">
        <f t="shared" ca="1" si="33"/>
        <v/>
      </c>
      <c r="K283" s="167" t="str">
        <f t="shared" ca="1" si="34"/>
        <v/>
      </c>
    </row>
    <row r="284" spans="5:11" x14ac:dyDescent="0.2">
      <c r="E284" s="125" t="str">
        <f ca="1">IFERROR(E283+MATCH(1,OFFSET('Other Pharma &amp; Health Products'!$CC$1,E283,0,500,1),0),"")</f>
        <v/>
      </c>
      <c r="F284" s="125" t="str">
        <f t="shared" ca="1" si="30"/>
        <v/>
      </c>
      <c r="G284" s="125" t="str">
        <f ca="1">IFERROR(G283+MATCH(1,OFFSET('PSM Costs'!$CC$1,G283,0,500,1),0),"")</f>
        <v/>
      </c>
      <c r="H284" s="125" t="str">
        <f t="shared" ca="1" si="31"/>
        <v/>
      </c>
      <c r="I284" s="167" t="str">
        <f t="shared" ca="1" si="32"/>
        <v/>
      </c>
      <c r="J284" s="5" t="str">
        <f t="shared" ca="1" si="33"/>
        <v/>
      </c>
      <c r="K284" s="167" t="str">
        <f t="shared" ca="1" si="34"/>
        <v/>
      </c>
    </row>
    <row r="285" spans="5:11" x14ac:dyDescent="0.2">
      <c r="E285" s="125" t="str">
        <f ca="1">IFERROR(E284+MATCH(1,OFFSET('Other Pharma &amp; Health Products'!$CC$1,E284,0,500,1),0),"")</f>
        <v/>
      </c>
      <c r="F285" s="125" t="str">
        <f t="shared" ca="1" si="30"/>
        <v/>
      </c>
      <c r="G285" s="125" t="str">
        <f ca="1">IFERROR(G284+MATCH(1,OFFSET('PSM Costs'!$CC$1,G284,0,500,1),0),"")</f>
        <v/>
      </c>
      <c r="H285" s="125" t="str">
        <f t="shared" ca="1" si="31"/>
        <v/>
      </c>
      <c r="I285" s="167" t="str">
        <f t="shared" ca="1" si="32"/>
        <v/>
      </c>
      <c r="J285" s="5" t="str">
        <f t="shared" ca="1" si="33"/>
        <v/>
      </c>
      <c r="K285" s="167" t="str">
        <f t="shared" ca="1" si="34"/>
        <v/>
      </c>
    </row>
    <row r="286" spans="5:11" x14ac:dyDescent="0.2">
      <c r="E286" s="125" t="str">
        <f ca="1">IFERROR(E285+MATCH(1,OFFSET('Other Pharma &amp; Health Products'!$CC$1,E285,0,500,1),0),"")</f>
        <v/>
      </c>
      <c r="F286" s="125" t="str">
        <f t="shared" ca="1" si="30"/>
        <v/>
      </c>
      <c r="G286" s="125" t="str">
        <f ca="1">IFERROR(G285+MATCH(1,OFFSET('PSM Costs'!$CC$1,G285,0,500,1),0),"")</f>
        <v/>
      </c>
      <c r="H286" s="125" t="str">
        <f t="shared" ca="1" si="31"/>
        <v/>
      </c>
      <c r="I286" s="167" t="str">
        <f t="shared" ca="1" si="32"/>
        <v/>
      </c>
      <c r="J286" s="5" t="str">
        <f t="shared" ca="1" si="33"/>
        <v/>
      </c>
      <c r="K286" s="167" t="str">
        <f t="shared" ca="1" si="34"/>
        <v/>
      </c>
    </row>
    <row r="287" spans="5:11" x14ac:dyDescent="0.2">
      <c r="E287" s="125" t="str">
        <f ca="1">IFERROR(E286+MATCH(1,OFFSET('Other Pharma &amp; Health Products'!$CC$1,E286,0,500,1),0),"")</f>
        <v/>
      </c>
      <c r="F287" s="125" t="str">
        <f t="shared" ca="1" si="30"/>
        <v/>
      </c>
      <c r="G287" s="125" t="str">
        <f ca="1">IFERROR(G286+MATCH(1,OFFSET('PSM Costs'!$CC$1,G286,0,500,1),0),"")</f>
        <v/>
      </c>
      <c r="H287" s="125" t="str">
        <f t="shared" ca="1" si="31"/>
        <v/>
      </c>
      <c r="I287" s="167" t="str">
        <f t="shared" ca="1" si="32"/>
        <v/>
      </c>
      <c r="J287" s="5" t="str">
        <f t="shared" ca="1" si="33"/>
        <v/>
      </c>
      <c r="K287" s="167" t="str">
        <f t="shared" ca="1" si="34"/>
        <v/>
      </c>
    </row>
    <row r="288" spans="5:11" x14ac:dyDescent="0.2">
      <c r="E288" s="125" t="str">
        <f ca="1">IFERROR(E287+MATCH(1,OFFSET('Other Pharma &amp; Health Products'!$CC$1,E287,0,500,1),0),"")</f>
        <v/>
      </c>
      <c r="F288" s="125" t="str">
        <f t="shared" ca="1" si="30"/>
        <v/>
      </c>
      <c r="G288" s="125" t="str">
        <f ca="1">IFERROR(G287+MATCH(1,OFFSET('PSM Costs'!$CC$1,G287,0,500,1),0),"")</f>
        <v/>
      </c>
      <c r="H288" s="125" t="str">
        <f t="shared" ca="1" si="31"/>
        <v/>
      </c>
      <c r="I288" s="167" t="str">
        <f t="shared" ca="1" si="32"/>
        <v/>
      </c>
      <c r="J288" s="5" t="str">
        <f t="shared" ca="1" si="33"/>
        <v/>
      </c>
      <c r="K288" s="167" t="str">
        <f t="shared" ca="1" si="34"/>
        <v/>
      </c>
    </row>
    <row r="289" spans="5:11" x14ac:dyDescent="0.2">
      <c r="E289" s="125" t="str">
        <f ca="1">IFERROR(E288+MATCH(1,OFFSET('Other Pharma &amp; Health Products'!$CC$1,E288,0,500,1),0),"")</f>
        <v/>
      </c>
      <c r="F289" s="125" t="str">
        <f t="shared" ca="1" si="30"/>
        <v/>
      </c>
      <c r="G289" s="125" t="str">
        <f ca="1">IFERROR(G288+MATCH(1,OFFSET('PSM Costs'!$CC$1,G288,0,500,1),0),"")</f>
        <v/>
      </c>
      <c r="H289" s="125" t="str">
        <f t="shared" ca="1" si="31"/>
        <v/>
      </c>
      <c r="I289" s="167" t="str">
        <f t="shared" ca="1" si="32"/>
        <v/>
      </c>
      <c r="J289" s="5" t="str">
        <f t="shared" ca="1" si="33"/>
        <v/>
      </c>
      <c r="K289" s="167" t="str">
        <f t="shared" ca="1" si="34"/>
        <v/>
      </c>
    </row>
    <row r="290" spans="5:11" x14ac:dyDescent="0.2">
      <c r="E290" s="125" t="str">
        <f ca="1">IFERROR(E289+MATCH(1,OFFSET('Other Pharma &amp; Health Products'!$CC$1,E289,0,500,1),0),"")</f>
        <v/>
      </c>
      <c r="F290" s="125" t="str">
        <f t="shared" ca="1" si="30"/>
        <v/>
      </c>
      <c r="G290" s="125" t="str">
        <f ca="1">IFERROR(G289+MATCH(1,OFFSET('PSM Costs'!$CC$1,G289,0,500,1),0),"")</f>
        <v/>
      </c>
      <c r="H290" s="125" t="str">
        <f t="shared" ca="1" si="31"/>
        <v/>
      </c>
      <c r="I290" s="167" t="str">
        <f t="shared" ca="1" si="32"/>
        <v/>
      </c>
      <c r="J290" s="5" t="str">
        <f t="shared" ca="1" si="33"/>
        <v/>
      </c>
      <c r="K290" s="167" t="str">
        <f t="shared" ca="1" si="34"/>
        <v/>
      </c>
    </row>
    <row r="291" spans="5:11" x14ac:dyDescent="0.2">
      <c r="E291" s="125" t="str">
        <f ca="1">IFERROR(E290+MATCH(1,OFFSET('Other Pharma &amp; Health Products'!$CC$1,E290,0,500,1),0),"")</f>
        <v/>
      </c>
      <c r="F291" s="125" t="str">
        <f t="shared" ca="1" si="30"/>
        <v/>
      </c>
      <c r="G291" s="125" t="str">
        <f ca="1">IFERROR(G290+MATCH(1,OFFSET('PSM Costs'!$CC$1,G290,0,500,1),0),"")</f>
        <v/>
      </c>
      <c r="H291" s="125" t="str">
        <f t="shared" ca="1" si="31"/>
        <v/>
      </c>
      <c r="I291" s="167" t="str">
        <f t="shared" ca="1" si="32"/>
        <v/>
      </c>
      <c r="J291" s="5" t="str">
        <f t="shared" ca="1" si="33"/>
        <v/>
      </c>
      <c r="K291" s="167" t="str">
        <f t="shared" ca="1" si="34"/>
        <v/>
      </c>
    </row>
    <row r="292" spans="5:11" x14ac:dyDescent="0.2">
      <c r="E292" s="125" t="str">
        <f ca="1">IFERROR(E291+MATCH(1,OFFSET('Other Pharma &amp; Health Products'!$CC$1,E291,0,500,1),0),"")</f>
        <v/>
      </c>
      <c r="F292" s="125" t="str">
        <f t="shared" ca="1" si="30"/>
        <v/>
      </c>
      <c r="G292" s="125" t="str">
        <f ca="1">IFERROR(G291+MATCH(1,OFFSET('PSM Costs'!$CC$1,G291,0,500,1),0),"")</f>
        <v/>
      </c>
      <c r="H292" s="125" t="str">
        <f t="shared" ca="1" si="31"/>
        <v/>
      </c>
      <c r="I292" s="167" t="str">
        <f t="shared" ca="1" si="32"/>
        <v/>
      </c>
      <c r="J292" s="5" t="str">
        <f t="shared" ca="1" si="33"/>
        <v/>
      </c>
      <c r="K292" s="167" t="str">
        <f t="shared" ca="1" si="34"/>
        <v/>
      </c>
    </row>
    <row r="293" spans="5:11" x14ac:dyDescent="0.2">
      <c r="E293" s="125" t="str">
        <f ca="1">IFERROR(E292+MATCH(1,OFFSET('Other Pharma &amp; Health Products'!$CC$1,E292,0,500,1),0),"")</f>
        <v/>
      </c>
      <c r="F293" s="125" t="str">
        <f t="shared" ca="1" si="30"/>
        <v/>
      </c>
      <c r="G293" s="125" t="str">
        <f ca="1">IFERROR(G292+MATCH(1,OFFSET('PSM Costs'!$CC$1,G292,0,500,1),0),"")</f>
        <v/>
      </c>
      <c r="H293" s="125" t="str">
        <f t="shared" ca="1" si="31"/>
        <v/>
      </c>
      <c r="I293" s="167" t="str">
        <f t="shared" ca="1" si="32"/>
        <v/>
      </c>
      <c r="J293" s="5" t="str">
        <f t="shared" ca="1" si="33"/>
        <v/>
      </c>
      <c r="K293" s="167" t="str">
        <f t="shared" ca="1" si="34"/>
        <v/>
      </c>
    </row>
    <row r="294" spans="5:11" x14ac:dyDescent="0.2">
      <c r="E294" s="125" t="str">
        <f ca="1">IFERROR(E293+MATCH(1,OFFSET('Other Pharma &amp; Health Products'!$CC$1,E293,0,500,1),0),"")</f>
        <v/>
      </c>
      <c r="F294" s="125" t="str">
        <f t="shared" ca="1" si="30"/>
        <v/>
      </c>
      <c r="G294" s="125" t="str">
        <f ca="1">IFERROR(G293+MATCH(1,OFFSET('PSM Costs'!$CC$1,G293,0,500,1),0),"")</f>
        <v/>
      </c>
      <c r="H294" s="125" t="str">
        <f t="shared" ca="1" si="31"/>
        <v/>
      </c>
      <c r="I294" s="167" t="str">
        <f t="shared" ca="1" si="32"/>
        <v/>
      </c>
      <c r="J294" s="5" t="str">
        <f t="shared" ca="1" si="33"/>
        <v/>
      </c>
      <c r="K294" s="167" t="str">
        <f t="shared" ca="1" si="34"/>
        <v/>
      </c>
    </row>
    <row r="295" spans="5:11" x14ac:dyDescent="0.2">
      <c r="E295" s="125" t="str">
        <f ca="1">IFERROR(E294+MATCH(1,OFFSET('Other Pharma &amp; Health Products'!$CC$1,E294,0,500,1),0),"")</f>
        <v/>
      </c>
      <c r="F295" s="125" t="str">
        <f t="shared" ca="1" si="30"/>
        <v/>
      </c>
      <c r="G295" s="125" t="str">
        <f ca="1">IFERROR(G294+MATCH(1,OFFSET('PSM Costs'!$CC$1,G294,0,500,1),0),"")</f>
        <v/>
      </c>
      <c r="H295" s="125" t="str">
        <f t="shared" ca="1" si="31"/>
        <v/>
      </c>
      <c r="I295" s="167" t="str">
        <f t="shared" ca="1" si="32"/>
        <v/>
      </c>
      <c r="J295" s="5" t="str">
        <f t="shared" ca="1" si="33"/>
        <v/>
      </c>
      <c r="K295" s="167" t="str">
        <f t="shared" ca="1" si="34"/>
        <v/>
      </c>
    </row>
    <row r="296" spans="5:11" x14ac:dyDescent="0.2">
      <c r="E296" s="125" t="str">
        <f ca="1">IFERROR(E295+MATCH(1,OFFSET('Other Pharma &amp; Health Products'!$CC$1,E295,0,500,1),0),"")</f>
        <v/>
      </c>
      <c r="F296" s="125" t="str">
        <f t="shared" ref="F296:F306" ca="1" si="35">IFERROR(INDIRECT(ADDRESS(E296,3,1,1,"Other Pharma &amp; Health Products")),"")</f>
        <v/>
      </c>
      <c r="G296" s="125" t="str">
        <f ca="1">IFERROR(G295+MATCH(1,OFFSET('PSM Costs'!$CC$1,G295,0,500,1),0),"")</f>
        <v/>
      </c>
      <c r="H296" s="125" t="str">
        <f t="shared" ref="H296:H307" ca="1" si="36">IFERROR(INDIRECT(ADDRESS(G296,3,1,1,"PSM Costs")),"")</f>
        <v/>
      </c>
      <c r="I296" s="167" t="str">
        <f t="shared" ref="I296:I359" ca="1" si="37">IF(K296&lt;&gt;"",RANK(K296,K:K,1),"")</f>
        <v/>
      </c>
      <c r="J296" s="5" t="str">
        <f t="shared" ref="J296:J359" ca="1" si="38">IF(ROW()&lt;4+B$2,B296,IF(ROW()&lt;4+B$2+D$2,INDIRECT(ADDRESS(ROW()-B$2,4)),IF(ROW()&lt;4+B$2+D$2+F$2,INDIRECT(ADDRESS(ROW()-B$2-D$2,6)),IF(ROW()&lt;4+B$2+D$2+F$2+H$2,INDIRECT(ADDRESS(ROW()-B$2-D$2-F$2,8)),""))))</f>
        <v/>
      </c>
      <c r="K296" s="167" t="str">
        <f t="shared" ca="1" si="34"/>
        <v/>
      </c>
    </row>
    <row r="297" spans="5:11" x14ac:dyDescent="0.2">
      <c r="E297" s="125" t="str">
        <f ca="1">IFERROR(E296+MATCH(1,OFFSET('Other Pharma &amp; Health Products'!$CC$1,E296,0,500,1),0),"")</f>
        <v/>
      </c>
      <c r="F297" s="125" t="str">
        <f t="shared" ca="1" si="35"/>
        <v/>
      </c>
      <c r="G297" s="125" t="str">
        <f ca="1">IFERROR(G296+MATCH(1,OFFSET('PSM Costs'!$CC$1,G296,0,500,1),0),"")</f>
        <v/>
      </c>
      <c r="H297" s="125" t="str">
        <f t="shared" ca="1" si="36"/>
        <v/>
      </c>
      <c r="I297" s="167" t="str">
        <f t="shared" ca="1" si="37"/>
        <v/>
      </c>
      <c r="J297" s="5" t="str">
        <f t="shared" ca="1" si="38"/>
        <v/>
      </c>
      <c r="K297" s="167" t="str">
        <f t="shared" ca="1" si="34"/>
        <v/>
      </c>
    </row>
    <row r="298" spans="5:11" x14ac:dyDescent="0.2">
      <c r="E298" s="125" t="str">
        <f ca="1">IFERROR(E297+MATCH(1,OFFSET('Other Pharma &amp; Health Products'!$CC$1,E297,0,500,1),0),"")</f>
        <v/>
      </c>
      <c r="F298" s="125" t="str">
        <f t="shared" ca="1" si="35"/>
        <v/>
      </c>
      <c r="G298" s="125" t="str">
        <f ca="1">IFERROR(G297+MATCH(1,OFFSET('PSM Costs'!$CC$1,G297,0,500,1),0),"")</f>
        <v/>
      </c>
      <c r="H298" s="125" t="str">
        <f t="shared" ca="1" si="36"/>
        <v/>
      </c>
      <c r="I298" s="167" t="str">
        <f t="shared" ca="1" si="37"/>
        <v/>
      </c>
      <c r="J298" s="5" t="str">
        <f t="shared" ca="1" si="38"/>
        <v/>
      </c>
      <c r="K298" s="167" t="str">
        <f t="shared" ca="1" si="34"/>
        <v/>
      </c>
    </row>
    <row r="299" spans="5:11" x14ac:dyDescent="0.2">
      <c r="E299" s="125" t="str">
        <f ca="1">IFERROR(E298+MATCH(1,OFFSET('Other Pharma &amp; Health Products'!$CC$1,E298,0,500,1),0),"")</f>
        <v/>
      </c>
      <c r="F299" s="125" t="str">
        <f t="shared" ca="1" si="35"/>
        <v/>
      </c>
      <c r="G299" s="125" t="str">
        <f ca="1">IFERROR(G298+MATCH(1,OFFSET('PSM Costs'!$CC$1,G298,0,500,1),0),"")</f>
        <v/>
      </c>
      <c r="H299" s="125" t="str">
        <f t="shared" ca="1" si="36"/>
        <v/>
      </c>
      <c r="I299" s="167" t="str">
        <f t="shared" ca="1" si="37"/>
        <v/>
      </c>
      <c r="J299" s="5" t="str">
        <f t="shared" ca="1" si="38"/>
        <v/>
      </c>
      <c r="K299" s="167" t="str">
        <f t="shared" ca="1" si="34"/>
        <v/>
      </c>
    </row>
    <row r="300" spans="5:11" x14ac:dyDescent="0.2">
      <c r="E300" s="125" t="str">
        <f ca="1">IFERROR(E299+MATCH(1,OFFSET('Other Pharma &amp; Health Products'!$CC$1,E299,0,500,1),0),"")</f>
        <v/>
      </c>
      <c r="F300" s="125" t="str">
        <f t="shared" ca="1" si="35"/>
        <v/>
      </c>
      <c r="G300" s="125" t="str">
        <f ca="1">IFERROR(G299+MATCH(1,OFFSET('PSM Costs'!$CC$1,G299,0,500,1),0),"")</f>
        <v/>
      </c>
      <c r="H300" s="125" t="str">
        <f t="shared" ca="1" si="36"/>
        <v/>
      </c>
      <c r="I300" s="167" t="str">
        <f t="shared" ca="1" si="37"/>
        <v/>
      </c>
      <c r="J300" s="5" t="str">
        <f t="shared" ca="1" si="38"/>
        <v/>
      </c>
      <c r="K300" s="167" t="str">
        <f t="shared" ca="1" si="34"/>
        <v/>
      </c>
    </row>
    <row r="301" spans="5:11" x14ac:dyDescent="0.2">
      <c r="E301" s="125" t="str">
        <f ca="1">IFERROR(E300+MATCH(1,OFFSET('Other Pharma &amp; Health Products'!$CC$1,E300,0,500,1),0),"")</f>
        <v/>
      </c>
      <c r="F301" s="125" t="str">
        <f t="shared" ca="1" si="35"/>
        <v/>
      </c>
      <c r="G301" s="125" t="str">
        <f ca="1">IFERROR(G300+MATCH(1,OFFSET('PSM Costs'!$CC$1,G300,0,500,1),0),"")</f>
        <v/>
      </c>
      <c r="H301" s="125" t="str">
        <f t="shared" ca="1" si="36"/>
        <v/>
      </c>
      <c r="I301" s="167" t="str">
        <f t="shared" ca="1" si="37"/>
        <v/>
      </c>
      <c r="J301" s="5" t="str">
        <f t="shared" ca="1" si="38"/>
        <v/>
      </c>
      <c r="K301" s="167" t="str">
        <f t="shared" ca="1" si="34"/>
        <v/>
      </c>
    </row>
    <row r="302" spans="5:11" x14ac:dyDescent="0.2">
      <c r="E302" s="125" t="str">
        <f ca="1">IFERROR(E301+MATCH(1,OFFSET('Other Pharma &amp; Health Products'!$CC$1,E301,0,500,1),0),"")</f>
        <v/>
      </c>
      <c r="F302" s="125" t="str">
        <f t="shared" ca="1" si="35"/>
        <v/>
      </c>
      <c r="G302" s="125" t="str">
        <f ca="1">IFERROR(G301+MATCH(1,OFFSET('PSM Costs'!$CC$1,G301,0,500,1),0),"")</f>
        <v/>
      </c>
      <c r="H302" s="125" t="str">
        <f t="shared" ca="1" si="36"/>
        <v/>
      </c>
      <c r="I302" s="167" t="str">
        <f t="shared" ca="1" si="37"/>
        <v/>
      </c>
      <c r="J302" s="5" t="str">
        <f t="shared" ca="1" si="38"/>
        <v/>
      </c>
      <c r="K302" s="167" t="str">
        <f t="shared" ca="1" si="34"/>
        <v/>
      </c>
    </row>
    <row r="303" spans="5:11" x14ac:dyDescent="0.2">
      <c r="E303" s="125" t="str">
        <f ca="1">IFERROR(E302+MATCH(1,OFFSET('Other Pharma &amp; Health Products'!$CC$1,E302,0,500,1),0),"")</f>
        <v/>
      </c>
      <c r="F303" s="125" t="str">
        <f t="shared" ca="1" si="35"/>
        <v/>
      </c>
      <c r="G303" s="125" t="str">
        <f ca="1">IFERROR(G302+MATCH(1,OFFSET('PSM Costs'!$CC$1,G302,0,500,1),0),"")</f>
        <v/>
      </c>
      <c r="H303" s="125" t="str">
        <f t="shared" ca="1" si="36"/>
        <v/>
      </c>
      <c r="I303" s="167" t="str">
        <f t="shared" ca="1" si="37"/>
        <v/>
      </c>
      <c r="J303" s="5" t="str">
        <f t="shared" ca="1" si="38"/>
        <v/>
      </c>
      <c r="K303" s="167" t="str">
        <f t="shared" ca="1" si="34"/>
        <v/>
      </c>
    </row>
    <row r="304" spans="5:11" x14ac:dyDescent="0.2">
      <c r="E304" s="125" t="str">
        <f ca="1">IFERROR(E303+MATCH(1,OFFSET('Other Pharma &amp; Health Products'!$CC$1,E303,0,500,1),0),"")</f>
        <v/>
      </c>
      <c r="F304" s="125" t="str">
        <f t="shared" ca="1" si="35"/>
        <v/>
      </c>
      <c r="G304" s="125" t="str">
        <f ca="1">IFERROR(G303+MATCH(1,OFFSET('PSM Costs'!$CC$1,G303,0,500,1),0),"")</f>
        <v/>
      </c>
      <c r="H304" s="125" t="str">
        <f t="shared" ca="1" si="36"/>
        <v/>
      </c>
      <c r="I304" s="167" t="str">
        <f t="shared" ca="1" si="37"/>
        <v/>
      </c>
      <c r="J304" s="5" t="str">
        <f t="shared" ca="1" si="38"/>
        <v/>
      </c>
      <c r="K304" s="167" t="str">
        <f t="shared" ca="1" si="34"/>
        <v/>
      </c>
    </row>
    <row r="305" spans="5:11" x14ac:dyDescent="0.2">
      <c r="E305" s="125" t="str">
        <f ca="1">IFERROR(E304+MATCH(1,OFFSET('Other Pharma &amp; Health Products'!$CC$1,E304,0,500,1),0),"")</f>
        <v/>
      </c>
      <c r="F305" s="125" t="str">
        <f t="shared" ca="1" si="35"/>
        <v/>
      </c>
      <c r="G305" s="125" t="str">
        <f ca="1">IFERROR(G304+MATCH(1,OFFSET('PSM Costs'!$CC$1,G304,0,500,1),0),"")</f>
        <v/>
      </c>
      <c r="H305" s="125" t="str">
        <f t="shared" ca="1" si="36"/>
        <v/>
      </c>
      <c r="I305" s="167" t="str">
        <f t="shared" ca="1" si="37"/>
        <v/>
      </c>
      <c r="J305" s="5" t="str">
        <f t="shared" ca="1" si="38"/>
        <v/>
      </c>
      <c r="K305" s="167" t="str">
        <f t="shared" ca="1" si="34"/>
        <v/>
      </c>
    </row>
    <row r="306" spans="5:11" x14ac:dyDescent="0.2">
      <c r="E306" s="125" t="str">
        <f ca="1">IFERROR(E305+MATCH(1,OFFSET('Other Pharma &amp; Health Products'!$CC$1,E305,0,500,1),0),"")</f>
        <v/>
      </c>
      <c r="F306" s="125" t="str">
        <f t="shared" ca="1" si="35"/>
        <v/>
      </c>
      <c r="G306" s="125" t="str">
        <f ca="1">IFERROR(G305+MATCH(1,OFFSET('PSM Costs'!$CC$1,G305,0,500,1),0),"")</f>
        <v/>
      </c>
      <c r="H306" s="125" t="str">
        <f t="shared" ca="1" si="36"/>
        <v/>
      </c>
      <c r="I306" s="167" t="str">
        <f t="shared" ca="1" si="37"/>
        <v/>
      </c>
      <c r="J306" s="5" t="str">
        <f t="shared" ca="1" si="38"/>
        <v/>
      </c>
      <c r="K306" s="167" t="str">
        <f t="shared" ca="1" si="34"/>
        <v/>
      </c>
    </row>
    <row r="307" spans="5:11" x14ac:dyDescent="0.2">
      <c r="G307" s="125" t="str">
        <f ca="1">IFERROR(G306+MATCH(1,OFFSET('PSM Costs'!$CC$1,G306,0,500,1),0),"")</f>
        <v/>
      </c>
      <c r="H307" s="125" t="str">
        <f t="shared" ca="1" si="36"/>
        <v/>
      </c>
      <c r="I307" s="167" t="str">
        <f t="shared" ca="1" si="37"/>
        <v/>
      </c>
      <c r="J307" s="5" t="str">
        <f t="shared" ca="1" si="38"/>
        <v/>
      </c>
      <c r="K307" s="167" t="str">
        <f t="shared" ca="1" si="34"/>
        <v/>
      </c>
    </row>
    <row r="308" spans="5:11" x14ac:dyDescent="0.2">
      <c r="I308" s="167" t="str">
        <f t="shared" ca="1" si="37"/>
        <v/>
      </c>
      <c r="J308" s="5" t="str">
        <f t="shared" ca="1" si="38"/>
        <v/>
      </c>
      <c r="K308" s="167" t="str">
        <f t="shared" ca="1" si="34"/>
        <v/>
      </c>
    </row>
    <row r="309" spans="5:11" x14ac:dyDescent="0.2">
      <c r="I309" s="167" t="str">
        <f t="shared" ca="1" si="37"/>
        <v/>
      </c>
      <c r="J309" s="5" t="str">
        <f t="shared" ca="1" si="38"/>
        <v/>
      </c>
      <c r="K309" s="167" t="str">
        <f t="shared" ca="1" si="34"/>
        <v/>
      </c>
    </row>
    <row r="310" spans="5:11" x14ac:dyDescent="0.2">
      <c r="I310" s="167" t="str">
        <f t="shared" ca="1" si="37"/>
        <v/>
      </c>
      <c r="J310" s="5" t="str">
        <f t="shared" ca="1" si="38"/>
        <v/>
      </c>
      <c r="K310" s="167" t="str">
        <f t="shared" ca="1" si="34"/>
        <v/>
      </c>
    </row>
    <row r="311" spans="5:11" x14ac:dyDescent="0.2">
      <c r="I311" s="167" t="str">
        <f t="shared" ca="1" si="37"/>
        <v/>
      </c>
      <c r="J311" s="5" t="str">
        <f t="shared" ca="1" si="38"/>
        <v/>
      </c>
      <c r="K311" s="167" t="str">
        <f t="shared" ca="1" si="34"/>
        <v/>
      </c>
    </row>
    <row r="312" spans="5:11" x14ac:dyDescent="0.2">
      <c r="I312" s="167" t="str">
        <f t="shared" ca="1" si="37"/>
        <v/>
      </c>
      <c r="J312" s="5" t="str">
        <f t="shared" ca="1" si="38"/>
        <v/>
      </c>
      <c r="K312" s="167" t="str">
        <f t="shared" ca="1" si="34"/>
        <v/>
      </c>
    </row>
    <row r="313" spans="5:11" x14ac:dyDescent="0.2">
      <c r="I313" s="167" t="str">
        <f t="shared" ca="1" si="37"/>
        <v/>
      </c>
      <c r="J313" s="5" t="str">
        <f t="shared" ca="1" si="38"/>
        <v/>
      </c>
      <c r="K313" s="167" t="str">
        <f t="shared" ca="1" si="34"/>
        <v/>
      </c>
    </row>
    <row r="314" spans="5:11" x14ac:dyDescent="0.2">
      <c r="I314" s="167" t="str">
        <f t="shared" ca="1" si="37"/>
        <v/>
      </c>
      <c r="J314" s="5" t="str">
        <f t="shared" ca="1" si="38"/>
        <v/>
      </c>
      <c r="K314" s="167" t="str">
        <f t="shared" ca="1" si="34"/>
        <v/>
      </c>
    </row>
    <row r="315" spans="5:11" x14ac:dyDescent="0.2">
      <c r="I315" s="167" t="str">
        <f t="shared" ca="1" si="37"/>
        <v/>
      </c>
      <c r="J315" s="5" t="str">
        <f t="shared" ca="1" si="38"/>
        <v/>
      </c>
      <c r="K315" s="167" t="str">
        <f t="shared" ca="1" si="34"/>
        <v/>
      </c>
    </row>
    <row r="316" spans="5:11" x14ac:dyDescent="0.2">
      <c r="I316" s="167" t="str">
        <f t="shared" ca="1" si="37"/>
        <v/>
      </c>
      <c r="J316" s="5" t="str">
        <f t="shared" ca="1" si="38"/>
        <v/>
      </c>
      <c r="K316" s="167" t="str">
        <f t="shared" ca="1" si="34"/>
        <v/>
      </c>
    </row>
    <row r="317" spans="5:11" x14ac:dyDescent="0.2">
      <c r="I317" s="167" t="str">
        <f t="shared" ca="1" si="37"/>
        <v/>
      </c>
      <c r="J317" s="5" t="str">
        <f t="shared" ca="1" si="38"/>
        <v/>
      </c>
      <c r="K317" s="167" t="str">
        <f t="shared" ca="1" si="34"/>
        <v/>
      </c>
    </row>
    <row r="318" spans="5:11" x14ac:dyDescent="0.2">
      <c r="I318" s="167" t="str">
        <f t="shared" ca="1" si="37"/>
        <v/>
      </c>
      <c r="J318" s="5" t="str">
        <f t="shared" ca="1" si="38"/>
        <v/>
      </c>
      <c r="K318" s="167" t="str">
        <f t="shared" ca="1" si="34"/>
        <v/>
      </c>
    </row>
    <row r="319" spans="5:11" x14ac:dyDescent="0.2">
      <c r="I319" s="167" t="str">
        <f t="shared" ca="1" si="37"/>
        <v/>
      </c>
      <c r="J319" s="5" t="str">
        <f t="shared" ca="1" si="38"/>
        <v/>
      </c>
      <c r="K319" s="167" t="str">
        <f t="shared" ca="1" si="34"/>
        <v/>
      </c>
    </row>
    <row r="320" spans="5:11" x14ac:dyDescent="0.2">
      <c r="I320" s="167" t="str">
        <f t="shared" ca="1" si="37"/>
        <v/>
      </c>
      <c r="J320" s="5" t="str">
        <f t="shared" ca="1" si="38"/>
        <v/>
      </c>
      <c r="K320" s="167" t="str">
        <f t="shared" ca="1" si="34"/>
        <v/>
      </c>
    </row>
    <row r="321" spans="9:11" x14ac:dyDescent="0.2">
      <c r="I321" s="167" t="str">
        <f t="shared" ca="1" si="37"/>
        <v/>
      </c>
      <c r="J321" s="5" t="str">
        <f t="shared" ca="1" si="38"/>
        <v/>
      </c>
      <c r="K321" s="167" t="str">
        <f t="shared" ca="1" si="34"/>
        <v/>
      </c>
    </row>
    <row r="322" spans="9:11" x14ac:dyDescent="0.2">
      <c r="I322" s="167" t="str">
        <f t="shared" ca="1" si="37"/>
        <v/>
      </c>
      <c r="J322" s="5" t="str">
        <f t="shared" ca="1" si="38"/>
        <v/>
      </c>
      <c r="K322" s="167" t="str">
        <f t="shared" ca="1" si="34"/>
        <v/>
      </c>
    </row>
    <row r="323" spans="9:11" x14ac:dyDescent="0.2">
      <c r="I323" s="167" t="str">
        <f t="shared" ca="1" si="37"/>
        <v/>
      </c>
      <c r="J323" s="5" t="str">
        <f t="shared" ca="1" si="38"/>
        <v/>
      </c>
      <c r="K323" s="167" t="str">
        <f t="shared" ca="1" si="34"/>
        <v/>
      </c>
    </row>
    <row r="324" spans="9:11" x14ac:dyDescent="0.2">
      <c r="I324" s="167" t="str">
        <f t="shared" ca="1" si="37"/>
        <v/>
      </c>
      <c r="J324" s="5" t="str">
        <f t="shared" ca="1" si="38"/>
        <v/>
      </c>
      <c r="K324" s="167" t="str">
        <f t="shared" ca="1" si="34"/>
        <v/>
      </c>
    </row>
    <row r="325" spans="9:11" x14ac:dyDescent="0.2">
      <c r="I325" s="167" t="str">
        <f t="shared" ca="1" si="37"/>
        <v/>
      </c>
      <c r="J325" s="5" t="str">
        <f t="shared" ca="1" si="38"/>
        <v/>
      </c>
      <c r="K325" s="167" t="str">
        <f t="shared" ref="K325:K388" ca="1" si="39">IF(J325="","",IFERROR(LEFT(J325,FIND("--",J325)-1)*10000000,LEFT(SUBSTITUTE(J325,".",","),FIND("--",J325)-1)*10000000)+MID(J325,FIND("--",J325)+2,FIND("---",J325)-FIND("--",J325)-2)*1000+RIGHT(J325,LEN(J325)-FIND("---",J325)-2))</f>
        <v/>
      </c>
    </row>
    <row r="326" spans="9:11" x14ac:dyDescent="0.2">
      <c r="I326" s="167" t="str">
        <f t="shared" ca="1" si="37"/>
        <v/>
      </c>
      <c r="J326" s="5" t="str">
        <f t="shared" ca="1" si="38"/>
        <v/>
      </c>
      <c r="K326" s="167" t="str">
        <f t="shared" ca="1" si="39"/>
        <v/>
      </c>
    </row>
    <row r="327" spans="9:11" x14ac:dyDescent="0.2">
      <c r="I327" s="167" t="str">
        <f t="shared" ca="1" si="37"/>
        <v/>
      </c>
      <c r="J327" s="5" t="str">
        <f t="shared" ca="1" si="38"/>
        <v/>
      </c>
      <c r="K327" s="167" t="str">
        <f t="shared" ca="1" si="39"/>
        <v/>
      </c>
    </row>
    <row r="328" spans="9:11" x14ac:dyDescent="0.2">
      <c r="I328" s="167" t="str">
        <f t="shared" ca="1" si="37"/>
        <v/>
      </c>
      <c r="J328" s="5" t="str">
        <f t="shared" ca="1" si="38"/>
        <v/>
      </c>
      <c r="K328" s="167" t="str">
        <f t="shared" ca="1" si="39"/>
        <v/>
      </c>
    </row>
    <row r="329" spans="9:11" x14ac:dyDescent="0.2">
      <c r="I329" s="167" t="str">
        <f t="shared" ca="1" si="37"/>
        <v/>
      </c>
      <c r="J329" s="5" t="str">
        <f t="shared" ca="1" si="38"/>
        <v/>
      </c>
      <c r="K329" s="167" t="str">
        <f t="shared" ca="1" si="39"/>
        <v/>
      </c>
    </row>
    <row r="330" spans="9:11" x14ac:dyDescent="0.2">
      <c r="I330" s="167" t="str">
        <f t="shared" ca="1" si="37"/>
        <v/>
      </c>
      <c r="J330" s="5" t="str">
        <f t="shared" ca="1" si="38"/>
        <v/>
      </c>
      <c r="K330" s="167" t="str">
        <f t="shared" ca="1" si="39"/>
        <v/>
      </c>
    </row>
    <row r="331" spans="9:11" x14ac:dyDescent="0.2">
      <c r="I331" s="167" t="str">
        <f t="shared" ca="1" si="37"/>
        <v/>
      </c>
      <c r="J331" s="5" t="str">
        <f t="shared" ca="1" si="38"/>
        <v/>
      </c>
      <c r="K331" s="167" t="str">
        <f t="shared" ca="1" si="39"/>
        <v/>
      </c>
    </row>
    <row r="332" spans="9:11" x14ac:dyDescent="0.2">
      <c r="I332" s="167" t="str">
        <f t="shared" ca="1" si="37"/>
        <v/>
      </c>
      <c r="J332" s="5" t="str">
        <f t="shared" ca="1" si="38"/>
        <v/>
      </c>
      <c r="K332" s="167" t="str">
        <f t="shared" ca="1" si="39"/>
        <v/>
      </c>
    </row>
    <row r="333" spans="9:11" x14ac:dyDescent="0.2">
      <c r="I333" s="167" t="str">
        <f t="shared" ca="1" si="37"/>
        <v/>
      </c>
      <c r="J333" s="5" t="str">
        <f t="shared" ca="1" si="38"/>
        <v/>
      </c>
      <c r="K333" s="167" t="str">
        <f t="shared" ca="1" si="39"/>
        <v/>
      </c>
    </row>
    <row r="334" spans="9:11" x14ac:dyDescent="0.2">
      <c r="I334" s="167" t="str">
        <f t="shared" ca="1" si="37"/>
        <v/>
      </c>
      <c r="J334" s="5" t="str">
        <f t="shared" ca="1" si="38"/>
        <v/>
      </c>
      <c r="K334" s="167" t="str">
        <f t="shared" ca="1" si="39"/>
        <v/>
      </c>
    </row>
    <row r="335" spans="9:11" x14ac:dyDescent="0.2">
      <c r="I335" s="167" t="str">
        <f t="shared" ca="1" si="37"/>
        <v/>
      </c>
      <c r="J335" s="5" t="str">
        <f t="shared" ca="1" si="38"/>
        <v/>
      </c>
      <c r="K335" s="167" t="str">
        <f t="shared" ca="1" si="39"/>
        <v/>
      </c>
    </row>
    <row r="336" spans="9:11" x14ac:dyDescent="0.2">
      <c r="I336" s="167" t="str">
        <f t="shared" ca="1" si="37"/>
        <v/>
      </c>
      <c r="J336" s="5" t="str">
        <f t="shared" ca="1" si="38"/>
        <v/>
      </c>
      <c r="K336" s="167" t="str">
        <f t="shared" ca="1" si="39"/>
        <v/>
      </c>
    </row>
    <row r="337" spans="9:11" x14ac:dyDescent="0.2">
      <c r="I337" s="167" t="str">
        <f t="shared" ca="1" si="37"/>
        <v/>
      </c>
      <c r="J337" s="5" t="str">
        <f t="shared" ca="1" si="38"/>
        <v/>
      </c>
      <c r="K337" s="167" t="str">
        <f t="shared" ca="1" si="39"/>
        <v/>
      </c>
    </row>
    <row r="338" spans="9:11" x14ac:dyDescent="0.2">
      <c r="I338" s="167" t="str">
        <f t="shared" ca="1" si="37"/>
        <v/>
      </c>
      <c r="J338" s="5" t="str">
        <f t="shared" ca="1" si="38"/>
        <v/>
      </c>
      <c r="K338" s="167" t="str">
        <f t="shared" ca="1" si="39"/>
        <v/>
      </c>
    </row>
    <row r="339" spans="9:11" x14ac:dyDescent="0.2">
      <c r="I339" s="167" t="str">
        <f t="shared" ca="1" si="37"/>
        <v/>
      </c>
      <c r="J339" s="5" t="str">
        <f t="shared" ca="1" si="38"/>
        <v/>
      </c>
      <c r="K339" s="167" t="str">
        <f t="shared" ca="1" si="39"/>
        <v/>
      </c>
    </row>
    <row r="340" spans="9:11" x14ac:dyDescent="0.2">
      <c r="I340" s="167" t="str">
        <f t="shared" ca="1" si="37"/>
        <v/>
      </c>
      <c r="J340" s="5" t="str">
        <f t="shared" ca="1" si="38"/>
        <v/>
      </c>
      <c r="K340" s="167" t="str">
        <f t="shared" ca="1" si="39"/>
        <v/>
      </c>
    </row>
    <row r="341" spans="9:11" x14ac:dyDescent="0.2">
      <c r="I341" s="167" t="str">
        <f t="shared" ca="1" si="37"/>
        <v/>
      </c>
      <c r="J341" s="5" t="str">
        <f t="shared" ca="1" si="38"/>
        <v/>
      </c>
      <c r="K341" s="167" t="str">
        <f t="shared" ca="1" si="39"/>
        <v/>
      </c>
    </row>
    <row r="342" spans="9:11" x14ac:dyDescent="0.2">
      <c r="I342" s="167" t="str">
        <f t="shared" ca="1" si="37"/>
        <v/>
      </c>
      <c r="J342" s="5" t="str">
        <f t="shared" ca="1" si="38"/>
        <v/>
      </c>
      <c r="K342" s="167" t="str">
        <f t="shared" ca="1" si="39"/>
        <v/>
      </c>
    </row>
    <row r="343" spans="9:11" x14ac:dyDescent="0.2">
      <c r="I343" s="167" t="str">
        <f t="shared" ca="1" si="37"/>
        <v/>
      </c>
      <c r="J343" s="5" t="str">
        <f t="shared" ca="1" si="38"/>
        <v/>
      </c>
      <c r="K343" s="167" t="str">
        <f t="shared" ca="1" si="39"/>
        <v/>
      </c>
    </row>
    <row r="344" spans="9:11" x14ac:dyDescent="0.2">
      <c r="I344" s="167" t="str">
        <f t="shared" ca="1" si="37"/>
        <v/>
      </c>
      <c r="J344" s="5" t="str">
        <f t="shared" ca="1" si="38"/>
        <v/>
      </c>
      <c r="K344" s="167" t="str">
        <f t="shared" ca="1" si="39"/>
        <v/>
      </c>
    </row>
    <row r="345" spans="9:11" x14ac:dyDescent="0.2">
      <c r="I345" s="167" t="str">
        <f t="shared" ca="1" si="37"/>
        <v/>
      </c>
      <c r="J345" s="5" t="str">
        <f t="shared" ca="1" si="38"/>
        <v/>
      </c>
      <c r="K345" s="167" t="str">
        <f t="shared" ca="1" si="39"/>
        <v/>
      </c>
    </row>
    <row r="346" spans="9:11" x14ac:dyDescent="0.2">
      <c r="I346" s="167" t="str">
        <f t="shared" ca="1" si="37"/>
        <v/>
      </c>
      <c r="J346" s="5" t="str">
        <f t="shared" ca="1" si="38"/>
        <v/>
      </c>
      <c r="K346" s="167" t="str">
        <f t="shared" ca="1" si="39"/>
        <v/>
      </c>
    </row>
    <row r="347" spans="9:11" x14ac:dyDescent="0.2">
      <c r="I347" s="167" t="str">
        <f t="shared" ca="1" si="37"/>
        <v/>
      </c>
      <c r="J347" s="5" t="str">
        <f t="shared" ca="1" si="38"/>
        <v/>
      </c>
      <c r="K347" s="167" t="str">
        <f t="shared" ca="1" si="39"/>
        <v/>
      </c>
    </row>
    <row r="348" spans="9:11" x14ac:dyDescent="0.2">
      <c r="I348" s="167" t="str">
        <f t="shared" ca="1" si="37"/>
        <v/>
      </c>
      <c r="J348" s="5" t="str">
        <f t="shared" ca="1" si="38"/>
        <v/>
      </c>
      <c r="K348" s="167" t="str">
        <f t="shared" ca="1" si="39"/>
        <v/>
      </c>
    </row>
    <row r="349" spans="9:11" x14ac:dyDescent="0.2">
      <c r="I349" s="167" t="str">
        <f t="shared" ca="1" si="37"/>
        <v/>
      </c>
      <c r="J349" s="5" t="str">
        <f t="shared" ca="1" si="38"/>
        <v/>
      </c>
      <c r="K349" s="167" t="str">
        <f t="shared" ca="1" si="39"/>
        <v/>
      </c>
    </row>
    <row r="350" spans="9:11" x14ac:dyDescent="0.2">
      <c r="I350" s="167" t="str">
        <f t="shared" ca="1" si="37"/>
        <v/>
      </c>
      <c r="J350" s="5" t="str">
        <f t="shared" ca="1" si="38"/>
        <v/>
      </c>
      <c r="K350" s="167" t="str">
        <f t="shared" ca="1" si="39"/>
        <v/>
      </c>
    </row>
    <row r="351" spans="9:11" x14ac:dyDescent="0.2">
      <c r="I351" s="167" t="str">
        <f t="shared" ca="1" si="37"/>
        <v/>
      </c>
      <c r="J351" s="5" t="str">
        <f t="shared" ca="1" si="38"/>
        <v/>
      </c>
      <c r="K351" s="167" t="str">
        <f t="shared" ca="1" si="39"/>
        <v/>
      </c>
    </row>
    <row r="352" spans="9:11" x14ac:dyDescent="0.2">
      <c r="I352" s="167" t="str">
        <f t="shared" ca="1" si="37"/>
        <v/>
      </c>
      <c r="J352" s="5" t="str">
        <f t="shared" ca="1" si="38"/>
        <v/>
      </c>
      <c r="K352" s="167" t="str">
        <f t="shared" ca="1" si="39"/>
        <v/>
      </c>
    </row>
    <row r="353" spans="9:11" x14ac:dyDescent="0.2">
      <c r="I353" s="167" t="str">
        <f t="shared" ca="1" si="37"/>
        <v/>
      </c>
      <c r="J353" s="5" t="str">
        <f t="shared" ca="1" si="38"/>
        <v/>
      </c>
      <c r="K353" s="167" t="str">
        <f t="shared" ca="1" si="39"/>
        <v/>
      </c>
    </row>
    <row r="354" spans="9:11" x14ac:dyDescent="0.2">
      <c r="I354" s="167" t="str">
        <f t="shared" ca="1" si="37"/>
        <v/>
      </c>
      <c r="J354" s="5" t="str">
        <f t="shared" ca="1" si="38"/>
        <v/>
      </c>
      <c r="K354" s="167" t="str">
        <f t="shared" ca="1" si="39"/>
        <v/>
      </c>
    </row>
    <row r="355" spans="9:11" x14ac:dyDescent="0.2">
      <c r="I355" s="167" t="str">
        <f t="shared" ca="1" si="37"/>
        <v/>
      </c>
      <c r="J355" s="5" t="str">
        <f t="shared" ca="1" si="38"/>
        <v/>
      </c>
      <c r="K355" s="167" t="str">
        <f t="shared" ca="1" si="39"/>
        <v/>
      </c>
    </row>
    <row r="356" spans="9:11" x14ac:dyDescent="0.2">
      <c r="I356" s="167" t="str">
        <f t="shared" ca="1" si="37"/>
        <v/>
      </c>
      <c r="J356" s="5" t="str">
        <f t="shared" ca="1" si="38"/>
        <v/>
      </c>
      <c r="K356" s="167" t="str">
        <f t="shared" ca="1" si="39"/>
        <v/>
      </c>
    </row>
    <row r="357" spans="9:11" x14ac:dyDescent="0.2">
      <c r="I357" s="167" t="str">
        <f t="shared" ca="1" si="37"/>
        <v/>
      </c>
      <c r="J357" s="5" t="str">
        <f t="shared" ca="1" si="38"/>
        <v/>
      </c>
      <c r="K357" s="167" t="str">
        <f t="shared" ca="1" si="39"/>
        <v/>
      </c>
    </row>
    <row r="358" spans="9:11" x14ac:dyDescent="0.2">
      <c r="I358" s="167" t="str">
        <f t="shared" ca="1" si="37"/>
        <v/>
      </c>
      <c r="J358" s="5" t="str">
        <f t="shared" ca="1" si="38"/>
        <v/>
      </c>
      <c r="K358" s="167" t="str">
        <f t="shared" ca="1" si="39"/>
        <v/>
      </c>
    </row>
    <row r="359" spans="9:11" x14ac:dyDescent="0.2">
      <c r="I359" s="167" t="str">
        <f t="shared" ca="1" si="37"/>
        <v/>
      </c>
      <c r="J359" s="5" t="str">
        <f t="shared" ca="1" si="38"/>
        <v/>
      </c>
      <c r="K359" s="167" t="str">
        <f t="shared" ca="1" si="39"/>
        <v/>
      </c>
    </row>
    <row r="360" spans="9:11" x14ac:dyDescent="0.2">
      <c r="I360" s="167" t="str">
        <f t="shared" ref="I360:I423" ca="1" si="40">IF(K360&lt;&gt;"",RANK(K360,K:K,1),"")</f>
        <v/>
      </c>
      <c r="J360" s="5" t="str">
        <f t="shared" ref="J360:J423" ca="1" si="41">IF(ROW()&lt;4+B$2,B360,IF(ROW()&lt;4+B$2+D$2,INDIRECT(ADDRESS(ROW()-B$2,4)),IF(ROW()&lt;4+B$2+D$2+F$2,INDIRECT(ADDRESS(ROW()-B$2-D$2,6)),IF(ROW()&lt;4+B$2+D$2+F$2+H$2,INDIRECT(ADDRESS(ROW()-B$2-D$2-F$2,8)),""))))</f>
        <v/>
      </c>
      <c r="K360" s="167" t="str">
        <f t="shared" ca="1" si="39"/>
        <v/>
      </c>
    </row>
    <row r="361" spans="9:11" x14ac:dyDescent="0.2">
      <c r="I361" s="167" t="str">
        <f t="shared" ca="1" si="40"/>
        <v/>
      </c>
      <c r="J361" s="5" t="str">
        <f t="shared" ca="1" si="41"/>
        <v/>
      </c>
      <c r="K361" s="167" t="str">
        <f t="shared" ca="1" si="39"/>
        <v/>
      </c>
    </row>
    <row r="362" spans="9:11" x14ac:dyDescent="0.2">
      <c r="I362" s="167" t="str">
        <f t="shared" ca="1" si="40"/>
        <v/>
      </c>
      <c r="J362" s="5" t="str">
        <f t="shared" ca="1" si="41"/>
        <v/>
      </c>
      <c r="K362" s="167" t="str">
        <f t="shared" ca="1" si="39"/>
        <v/>
      </c>
    </row>
    <row r="363" spans="9:11" x14ac:dyDescent="0.2">
      <c r="I363" s="167" t="str">
        <f t="shared" ca="1" si="40"/>
        <v/>
      </c>
      <c r="J363" s="5" t="str">
        <f t="shared" ca="1" si="41"/>
        <v/>
      </c>
      <c r="K363" s="167" t="str">
        <f t="shared" ca="1" si="39"/>
        <v/>
      </c>
    </row>
    <row r="364" spans="9:11" x14ac:dyDescent="0.2">
      <c r="I364" s="167" t="str">
        <f t="shared" ca="1" si="40"/>
        <v/>
      </c>
      <c r="J364" s="5" t="str">
        <f t="shared" ca="1" si="41"/>
        <v/>
      </c>
      <c r="K364" s="167" t="str">
        <f t="shared" ca="1" si="39"/>
        <v/>
      </c>
    </row>
    <row r="365" spans="9:11" x14ac:dyDescent="0.2">
      <c r="I365" s="167" t="str">
        <f t="shared" ca="1" si="40"/>
        <v/>
      </c>
      <c r="J365" s="5" t="str">
        <f t="shared" ca="1" si="41"/>
        <v/>
      </c>
      <c r="K365" s="167" t="str">
        <f t="shared" ca="1" si="39"/>
        <v/>
      </c>
    </row>
    <row r="366" spans="9:11" x14ac:dyDescent="0.2">
      <c r="I366" s="167" t="str">
        <f t="shared" ca="1" si="40"/>
        <v/>
      </c>
      <c r="J366" s="5" t="str">
        <f t="shared" ca="1" si="41"/>
        <v/>
      </c>
      <c r="K366" s="167" t="str">
        <f t="shared" ca="1" si="39"/>
        <v/>
      </c>
    </row>
    <row r="367" spans="9:11" x14ac:dyDescent="0.2">
      <c r="I367" s="167" t="str">
        <f t="shared" ca="1" si="40"/>
        <v/>
      </c>
      <c r="J367" s="5" t="str">
        <f t="shared" ca="1" si="41"/>
        <v/>
      </c>
      <c r="K367" s="167" t="str">
        <f t="shared" ca="1" si="39"/>
        <v/>
      </c>
    </row>
    <row r="368" spans="9:11" x14ac:dyDescent="0.2">
      <c r="I368" s="167" t="str">
        <f t="shared" ca="1" si="40"/>
        <v/>
      </c>
      <c r="J368" s="5" t="str">
        <f t="shared" ca="1" si="41"/>
        <v/>
      </c>
      <c r="K368" s="167" t="str">
        <f t="shared" ca="1" si="39"/>
        <v/>
      </c>
    </row>
    <row r="369" spans="9:11" x14ac:dyDescent="0.2">
      <c r="I369" s="167" t="str">
        <f t="shared" ca="1" si="40"/>
        <v/>
      </c>
      <c r="J369" s="5" t="str">
        <f t="shared" ca="1" si="41"/>
        <v/>
      </c>
      <c r="K369" s="167" t="str">
        <f t="shared" ca="1" si="39"/>
        <v/>
      </c>
    </row>
    <row r="370" spans="9:11" x14ac:dyDescent="0.2">
      <c r="I370" s="167" t="str">
        <f t="shared" ca="1" si="40"/>
        <v/>
      </c>
      <c r="J370" s="5" t="str">
        <f t="shared" ca="1" si="41"/>
        <v/>
      </c>
      <c r="K370" s="167" t="str">
        <f t="shared" ca="1" si="39"/>
        <v/>
      </c>
    </row>
    <row r="371" spans="9:11" x14ac:dyDescent="0.2">
      <c r="I371" s="167" t="str">
        <f t="shared" ca="1" si="40"/>
        <v/>
      </c>
      <c r="J371" s="5" t="str">
        <f t="shared" ca="1" si="41"/>
        <v/>
      </c>
      <c r="K371" s="167" t="str">
        <f t="shared" ca="1" si="39"/>
        <v/>
      </c>
    </row>
    <row r="372" spans="9:11" x14ac:dyDescent="0.2">
      <c r="I372" s="167" t="str">
        <f t="shared" ca="1" si="40"/>
        <v/>
      </c>
      <c r="J372" s="5" t="str">
        <f t="shared" ca="1" si="41"/>
        <v/>
      </c>
      <c r="K372" s="167" t="str">
        <f t="shared" ca="1" si="39"/>
        <v/>
      </c>
    </row>
    <row r="373" spans="9:11" x14ac:dyDescent="0.2">
      <c r="I373" s="167" t="str">
        <f t="shared" ca="1" si="40"/>
        <v/>
      </c>
      <c r="J373" s="5" t="str">
        <f t="shared" ca="1" si="41"/>
        <v/>
      </c>
      <c r="K373" s="167" t="str">
        <f t="shared" ca="1" si="39"/>
        <v/>
      </c>
    </row>
    <row r="374" spans="9:11" x14ac:dyDescent="0.2">
      <c r="I374" s="167" t="str">
        <f t="shared" ca="1" si="40"/>
        <v/>
      </c>
      <c r="J374" s="5" t="str">
        <f t="shared" ca="1" si="41"/>
        <v/>
      </c>
      <c r="K374" s="167" t="str">
        <f t="shared" ca="1" si="39"/>
        <v/>
      </c>
    </row>
    <row r="375" spans="9:11" x14ac:dyDescent="0.2">
      <c r="I375" s="167" t="str">
        <f t="shared" ca="1" si="40"/>
        <v/>
      </c>
      <c r="J375" s="5" t="str">
        <f t="shared" ca="1" si="41"/>
        <v/>
      </c>
      <c r="K375" s="167" t="str">
        <f t="shared" ca="1" si="39"/>
        <v/>
      </c>
    </row>
    <row r="376" spans="9:11" x14ac:dyDescent="0.2">
      <c r="I376" s="167" t="str">
        <f t="shared" ca="1" si="40"/>
        <v/>
      </c>
      <c r="J376" s="5" t="str">
        <f t="shared" ca="1" si="41"/>
        <v/>
      </c>
      <c r="K376" s="167" t="str">
        <f t="shared" ca="1" si="39"/>
        <v/>
      </c>
    </row>
    <row r="377" spans="9:11" x14ac:dyDescent="0.2">
      <c r="I377" s="167" t="str">
        <f t="shared" ca="1" si="40"/>
        <v/>
      </c>
      <c r="J377" s="5" t="str">
        <f t="shared" ca="1" si="41"/>
        <v/>
      </c>
      <c r="K377" s="167" t="str">
        <f t="shared" ca="1" si="39"/>
        <v/>
      </c>
    </row>
    <row r="378" spans="9:11" x14ac:dyDescent="0.2">
      <c r="I378" s="167" t="str">
        <f t="shared" ca="1" si="40"/>
        <v/>
      </c>
      <c r="J378" s="5" t="str">
        <f t="shared" ca="1" si="41"/>
        <v/>
      </c>
      <c r="K378" s="167" t="str">
        <f t="shared" ca="1" si="39"/>
        <v/>
      </c>
    </row>
    <row r="379" spans="9:11" x14ac:dyDescent="0.2">
      <c r="I379" s="167" t="str">
        <f t="shared" ca="1" si="40"/>
        <v/>
      </c>
      <c r="J379" s="5" t="str">
        <f t="shared" ca="1" si="41"/>
        <v/>
      </c>
      <c r="K379" s="167" t="str">
        <f t="shared" ca="1" si="39"/>
        <v/>
      </c>
    </row>
    <row r="380" spans="9:11" x14ac:dyDescent="0.2">
      <c r="I380" s="167" t="str">
        <f t="shared" ca="1" si="40"/>
        <v/>
      </c>
      <c r="J380" s="5" t="str">
        <f t="shared" ca="1" si="41"/>
        <v/>
      </c>
      <c r="K380" s="167" t="str">
        <f t="shared" ca="1" si="39"/>
        <v/>
      </c>
    </row>
    <row r="381" spans="9:11" x14ac:dyDescent="0.2">
      <c r="I381" s="167" t="str">
        <f t="shared" ca="1" si="40"/>
        <v/>
      </c>
      <c r="J381" s="5" t="str">
        <f t="shared" ca="1" si="41"/>
        <v/>
      </c>
      <c r="K381" s="167" t="str">
        <f t="shared" ca="1" si="39"/>
        <v/>
      </c>
    </row>
    <row r="382" spans="9:11" x14ac:dyDescent="0.2">
      <c r="I382" s="167" t="str">
        <f t="shared" ca="1" si="40"/>
        <v/>
      </c>
      <c r="J382" s="5" t="str">
        <f t="shared" ca="1" si="41"/>
        <v/>
      </c>
      <c r="K382" s="167" t="str">
        <f t="shared" ca="1" si="39"/>
        <v/>
      </c>
    </row>
    <row r="383" spans="9:11" x14ac:dyDescent="0.2">
      <c r="I383" s="167" t="str">
        <f t="shared" ca="1" si="40"/>
        <v/>
      </c>
      <c r="J383" s="5" t="str">
        <f t="shared" ca="1" si="41"/>
        <v/>
      </c>
      <c r="K383" s="167" t="str">
        <f t="shared" ca="1" si="39"/>
        <v/>
      </c>
    </row>
    <row r="384" spans="9:11" x14ac:dyDescent="0.2">
      <c r="I384" s="167" t="str">
        <f t="shared" ca="1" si="40"/>
        <v/>
      </c>
      <c r="J384" s="5" t="str">
        <f t="shared" ca="1" si="41"/>
        <v/>
      </c>
      <c r="K384" s="167" t="str">
        <f t="shared" ca="1" si="39"/>
        <v/>
      </c>
    </row>
    <row r="385" spans="9:11" x14ac:dyDescent="0.2">
      <c r="I385" s="167" t="str">
        <f t="shared" ca="1" si="40"/>
        <v/>
      </c>
      <c r="J385" s="5" t="str">
        <f t="shared" ca="1" si="41"/>
        <v/>
      </c>
      <c r="K385" s="167" t="str">
        <f t="shared" ca="1" si="39"/>
        <v/>
      </c>
    </row>
    <row r="386" spans="9:11" x14ac:dyDescent="0.2">
      <c r="I386" s="167" t="str">
        <f t="shared" ca="1" si="40"/>
        <v/>
      </c>
      <c r="J386" s="5" t="str">
        <f t="shared" ca="1" si="41"/>
        <v/>
      </c>
      <c r="K386" s="167" t="str">
        <f t="shared" ca="1" si="39"/>
        <v/>
      </c>
    </row>
    <row r="387" spans="9:11" x14ac:dyDescent="0.2">
      <c r="I387" s="167" t="str">
        <f t="shared" ca="1" si="40"/>
        <v/>
      </c>
      <c r="J387" s="5" t="str">
        <f t="shared" ca="1" si="41"/>
        <v/>
      </c>
      <c r="K387" s="167" t="str">
        <f t="shared" ca="1" si="39"/>
        <v/>
      </c>
    </row>
    <row r="388" spans="9:11" x14ac:dyDescent="0.2">
      <c r="I388" s="167" t="str">
        <f t="shared" ca="1" si="40"/>
        <v/>
      </c>
      <c r="J388" s="5" t="str">
        <f t="shared" ca="1" si="41"/>
        <v/>
      </c>
      <c r="K388" s="167" t="str">
        <f t="shared" ca="1" si="39"/>
        <v/>
      </c>
    </row>
    <row r="389" spans="9:11" x14ac:dyDescent="0.2">
      <c r="I389" s="167" t="str">
        <f t="shared" ca="1" si="40"/>
        <v/>
      </c>
      <c r="J389" s="5" t="str">
        <f t="shared" ca="1" si="41"/>
        <v/>
      </c>
      <c r="K389" s="167" t="str">
        <f t="shared" ref="K389:K452" ca="1" si="42">IF(J389="","",IFERROR(LEFT(J389,FIND("--",J389)-1)*10000000,LEFT(SUBSTITUTE(J389,".",","),FIND("--",J389)-1)*10000000)+MID(J389,FIND("--",J389)+2,FIND("---",J389)-FIND("--",J389)-2)*1000+RIGHT(J389,LEN(J389)-FIND("---",J389)-2))</f>
        <v/>
      </c>
    </row>
    <row r="390" spans="9:11" x14ac:dyDescent="0.2">
      <c r="I390" s="167" t="str">
        <f t="shared" ca="1" si="40"/>
        <v/>
      </c>
      <c r="J390" s="5" t="str">
        <f t="shared" ca="1" si="41"/>
        <v/>
      </c>
      <c r="K390" s="167" t="str">
        <f t="shared" ca="1" si="42"/>
        <v/>
      </c>
    </row>
    <row r="391" spans="9:11" x14ac:dyDescent="0.2">
      <c r="I391" s="167" t="str">
        <f t="shared" ca="1" si="40"/>
        <v/>
      </c>
      <c r="J391" s="5" t="str">
        <f t="shared" ca="1" si="41"/>
        <v/>
      </c>
      <c r="K391" s="167" t="str">
        <f t="shared" ca="1" si="42"/>
        <v/>
      </c>
    </row>
    <row r="392" spans="9:11" x14ac:dyDescent="0.2">
      <c r="I392" s="167" t="str">
        <f t="shared" ca="1" si="40"/>
        <v/>
      </c>
      <c r="J392" s="5" t="str">
        <f t="shared" ca="1" si="41"/>
        <v/>
      </c>
      <c r="K392" s="167" t="str">
        <f t="shared" ca="1" si="42"/>
        <v/>
      </c>
    </row>
    <row r="393" spans="9:11" x14ac:dyDescent="0.2">
      <c r="I393" s="167" t="str">
        <f t="shared" ca="1" si="40"/>
        <v/>
      </c>
      <c r="J393" s="5" t="str">
        <f t="shared" ca="1" si="41"/>
        <v/>
      </c>
      <c r="K393" s="167" t="str">
        <f t="shared" ca="1" si="42"/>
        <v/>
      </c>
    </row>
    <row r="394" spans="9:11" x14ac:dyDescent="0.2">
      <c r="I394" s="167" t="str">
        <f t="shared" ca="1" si="40"/>
        <v/>
      </c>
      <c r="J394" s="5" t="str">
        <f t="shared" ca="1" si="41"/>
        <v/>
      </c>
      <c r="K394" s="167" t="str">
        <f t="shared" ca="1" si="42"/>
        <v/>
      </c>
    </row>
    <row r="395" spans="9:11" x14ac:dyDescent="0.2">
      <c r="I395" s="167" t="str">
        <f t="shared" ca="1" si="40"/>
        <v/>
      </c>
      <c r="J395" s="5" t="str">
        <f t="shared" ca="1" si="41"/>
        <v/>
      </c>
      <c r="K395" s="167" t="str">
        <f t="shared" ca="1" si="42"/>
        <v/>
      </c>
    </row>
    <row r="396" spans="9:11" x14ac:dyDescent="0.2">
      <c r="I396" s="167" t="str">
        <f t="shared" ca="1" si="40"/>
        <v/>
      </c>
      <c r="J396" s="5" t="str">
        <f t="shared" ca="1" si="41"/>
        <v/>
      </c>
      <c r="K396" s="167" t="str">
        <f t="shared" ca="1" si="42"/>
        <v/>
      </c>
    </row>
    <row r="397" spans="9:11" x14ac:dyDescent="0.2">
      <c r="I397" s="167" t="str">
        <f t="shared" ca="1" si="40"/>
        <v/>
      </c>
      <c r="J397" s="5" t="str">
        <f t="shared" ca="1" si="41"/>
        <v/>
      </c>
      <c r="K397" s="167" t="str">
        <f t="shared" ca="1" si="42"/>
        <v/>
      </c>
    </row>
    <row r="398" spans="9:11" x14ac:dyDescent="0.2">
      <c r="I398" s="167" t="str">
        <f t="shared" ca="1" si="40"/>
        <v/>
      </c>
      <c r="J398" s="5" t="str">
        <f t="shared" ca="1" si="41"/>
        <v/>
      </c>
      <c r="K398" s="167" t="str">
        <f t="shared" ca="1" si="42"/>
        <v/>
      </c>
    </row>
    <row r="399" spans="9:11" x14ac:dyDescent="0.2">
      <c r="I399" s="167" t="str">
        <f t="shared" ca="1" si="40"/>
        <v/>
      </c>
      <c r="J399" s="5" t="str">
        <f t="shared" ca="1" si="41"/>
        <v/>
      </c>
      <c r="K399" s="167" t="str">
        <f t="shared" ca="1" si="42"/>
        <v/>
      </c>
    </row>
    <row r="400" spans="9:11" x14ac:dyDescent="0.2">
      <c r="I400" s="167" t="str">
        <f t="shared" ca="1" si="40"/>
        <v/>
      </c>
      <c r="J400" s="5" t="str">
        <f t="shared" ca="1" si="41"/>
        <v/>
      </c>
      <c r="K400" s="167" t="str">
        <f t="shared" ca="1" si="42"/>
        <v/>
      </c>
    </row>
    <row r="401" spans="9:11" x14ac:dyDescent="0.2">
      <c r="I401" s="167" t="str">
        <f t="shared" ca="1" si="40"/>
        <v/>
      </c>
      <c r="J401" s="5" t="str">
        <f t="shared" ca="1" si="41"/>
        <v/>
      </c>
      <c r="K401" s="167" t="str">
        <f t="shared" ca="1" si="42"/>
        <v/>
      </c>
    </row>
    <row r="402" spans="9:11" x14ac:dyDescent="0.2">
      <c r="I402" s="167" t="str">
        <f t="shared" ca="1" si="40"/>
        <v/>
      </c>
      <c r="J402" s="5" t="str">
        <f t="shared" ca="1" si="41"/>
        <v/>
      </c>
      <c r="K402" s="167" t="str">
        <f t="shared" ca="1" si="42"/>
        <v/>
      </c>
    </row>
    <row r="403" spans="9:11" x14ac:dyDescent="0.2">
      <c r="I403" s="167" t="str">
        <f t="shared" ca="1" si="40"/>
        <v/>
      </c>
      <c r="J403" s="5" t="str">
        <f t="shared" ca="1" si="41"/>
        <v/>
      </c>
      <c r="K403" s="167" t="str">
        <f t="shared" ca="1" si="42"/>
        <v/>
      </c>
    </row>
    <row r="404" spans="9:11" x14ac:dyDescent="0.2">
      <c r="I404" s="167" t="str">
        <f t="shared" ca="1" si="40"/>
        <v/>
      </c>
      <c r="J404" s="5" t="str">
        <f t="shared" ca="1" si="41"/>
        <v/>
      </c>
      <c r="K404" s="167" t="str">
        <f t="shared" ca="1" si="42"/>
        <v/>
      </c>
    </row>
    <row r="405" spans="9:11" x14ac:dyDescent="0.2">
      <c r="I405" s="167" t="str">
        <f t="shared" ca="1" si="40"/>
        <v/>
      </c>
      <c r="J405" s="5" t="str">
        <f t="shared" ca="1" si="41"/>
        <v/>
      </c>
      <c r="K405" s="167" t="str">
        <f t="shared" ca="1" si="42"/>
        <v/>
      </c>
    </row>
    <row r="406" spans="9:11" x14ac:dyDescent="0.2">
      <c r="I406" s="167" t="str">
        <f t="shared" ca="1" si="40"/>
        <v/>
      </c>
      <c r="J406" s="5" t="str">
        <f t="shared" ca="1" si="41"/>
        <v/>
      </c>
      <c r="K406" s="167" t="str">
        <f t="shared" ca="1" si="42"/>
        <v/>
      </c>
    </row>
    <row r="407" spans="9:11" x14ac:dyDescent="0.2">
      <c r="I407" s="167" t="str">
        <f t="shared" ca="1" si="40"/>
        <v/>
      </c>
      <c r="J407" s="5" t="str">
        <f t="shared" ca="1" si="41"/>
        <v/>
      </c>
      <c r="K407" s="167" t="str">
        <f t="shared" ca="1" si="42"/>
        <v/>
      </c>
    </row>
    <row r="408" spans="9:11" x14ac:dyDescent="0.2">
      <c r="I408" s="167" t="str">
        <f t="shared" ca="1" si="40"/>
        <v/>
      </c>
      <c r="J408" s="5" t="str">
        <f t="shared" ca="1" si="41"/>
        <v/>
      </c>
      <c r="K408" s="167" t="str">
        <f t="shared" ca="1" si="42"/>
        <v/>
      </c>
    </row>
    <row r="409" spans="9:11" x14ac:dyDescent="0.2">
      <c r="I409" s="167" t="str">
        <f t="shared" ca="1" si="40"/>
        <v/>
      </c>
      <c r="J409" s="5" t="str">
        <f t="shared" ca="1" si="41"/>
        <v/>
      </c>
      <c r="K409" s="167" t="str">
        <f t="shared" ca="1" si="42"/>
        <v/>
      </c>
    </row>
    <row r="410" spans="9:11" x14ac:dyDescent="0.2">
      <c r="I410" s="167" t="str">
        <f t="shared" ca="1" si="40"/>
        <v/>
      </c>
      <c r="J410" s="5" t="str">
        <f t="shared" ca="1" si="41"/>
        <v/>
      </c>
      <c r="K410" s="167" t="str">
        <f t="shared" ca="1" si="42"/>
        <v/>
      </c>
    </row>
    <row r="411" spans="9:11" x14ac:dyDescent="0.2">
      <c r="I411" s="167" t="str">
        <f t="shared" ca="1" si="40"/>
        <v/>
      </c>
      <c r="J411" s="5" t="str">
        <f t="shared" ca="1" si="41"/>
        <v/>
      </c>
      <c r="K411" s="167" t="str">
        <f t="shared" ca="1" si="42"/>
        <v/>
      </c>
    </row>
    <row r="412" spans="9:11" x14ac:dyDescent="0.2">
      <c r="I412" s="167" t="str">
        <f t="shared" ca="1" si="40"/>
        <v/>
      </c>
      <c r="J412" s="5" t="str">
        <f t="shared" ca="1" si="41"/>
        <v/>
      </c>
      <c r="K412" s="167" t="str">
        <f t="shared" ca="1" si="42"/>
        <v/>
      </c>
    </row>
    <row r="413" spans="9:11" x14ac:dyDescent="0.2">
      <c r="I413" s="167" t="str">
        <f t="shared" ca="1" si="40"/>
        <v/>
      </c>
      <c r="J413" s="5" t="str">
        <f t="shared" ca="1" si="41"/>
        <v/>
      </c>
      <c r="K413" s="167" t="str">
        <f t="shared" ca="1" si="42"/>
        <v/>
      </c>
    </row>
    <row r="414" spans="9:11" x14ac:dyDescent="0.2">
      <c r="I414" s="167" t="str">
        <f t="shared" ca="1" si="40"/>
        <v/>
      </c>
      <c r="J414" s="5" t="str">
        <f t="shared" ca="1" si="41"/>
        <v/>
      </c>
      <c r="K414" s="167" t="str">
        <f t="shared" ca="1" si="42"/>
        <v/>
      </c>
    </row>
    <row r="415" spans="9:11" x14ac:dyDescent="0.2">
      <c r="I415" s="167" t="str">
        <f t="shared" ca="1" si="40"/>
        <v/>
      </c>
      <c r="J415" s="5" t="str">
        <f t="shared" ca="1" si="41"/>
        <v/>
      </c>
      <c r="K415" s="167" t="str">
        <f t="shared" ca="1" si="42"/>
        <v/>
      </c>
    </row>
    <row r="416" spans="9:11" x14ac:dyDescent="0.2">
      <c r="I416" s="167" t="str">
        <f t="shared" ca="1" si="40"/>
        <v/>
      </c>
      <c r="J416" s="5" t="str">
        <f t="shared" ca="1" si="41"/>
        <v/>
      </c>
      <c r="K416" s="167" t="str">
        <f t="shared" ca="1" si="42"/>
        <v/>
      </c>
    </row>
    <row r="417" spans="9:11" x14ac:dyDescent="0.2">
      <c r="I417" s="167" t="str">
        <f t="shared" ca="1" si="40"/>
        <v/>
      </c>
      <c r="J417" s="5" t="str">
        <f t="shared" ca="1" si="41"/>
        <v/>
      </c>
      <c r="K417" s="167" t="str">
        <f t="shared" ca="1" si="42"/>
        <v/>
      </c>
    </row>
    <row r="418" spans="9:11" x14ac:dyDescent="0.2">
      <c r="I418" s="167" t="str">
        <f t="shared" ca="1" si="40"/>
        <v/>
      </c>
      <c r="J418" s="5" t="str">
        <f t="shared" ca="1" si="41"/>
        <v/>
      </c>
      <c r="K418" s="167" t="str">
        <f t="shared" ca="1" si="42"/>
        <v/>
      </c>
    </row>
    <row r="419" spans="9:11" x14ac:dyDescent="0.2">
      <c r="I419" s="167" t="str">
        <f t="shared" ca="1" si="40"/>
        <v/>
      </c>
      <c r="J419" s="5" t="str">
        <f t="shared" ca="1" si="41"/>
        <v/>
      </c>
      <c r="K419" s="167" t="str">
        <f t="shared" ca="1" si="42"/>
        <v/>
      </c>
    </row>
    <row r="420" spans="9:11" x14ac:dyDescent="0.2">
      <c r="I420" s="167" t="str">
        <f t="shared" ca="1" si="40"/>
        <v/>
      </c>
      <c r="J420" s="5" t="str">
        <f t="shared" ca="1" si="41"/>
        <v/>
      </c>
      <c r="K420" s="167" t="str">
        <f t="shared" ca="1" si="42"/>
        <v/>
      </c>
    </row>
    <row r="421" spans="9:11" x14ac:dyDescent="0.2">
      <c r="I421" s="167" t="str">
        <f t="shared" ca="1" si="40"/>
        <v/>
      </c>
      <c r="J421" s="5" t="str">
        <f t="shared" ca="1" si="41"/>
        <v/>
      </c>
      <c r="K421" s="167" t="str">
        <f t="shared" ca="1" si="42"/>
        <v/>
      </c>
    </row>
    <row r="422" spans="9:11" x14ac:dyDescent="0.2">
      <c r="I422" s="167" t="str">
        <f t="shared" ca="1" si="40"/>
        <v/>
      </c>
      <c r="J422" s="5" t="str">
        <f t="shared" ca="1" si="41"/>
        <v/>
      </c>
      <c r="K422" s="167" t="str">
        <f t="shared" ca="1" si="42"/>
        <v/>
      </c>
    </row>
    <row r="423" spans="9:11" x14ac:dyDescent="0.2">
      <c r="I423" s="167" t="str">
        <f t="shared" ca="1" si="40"/>
        <v/>
      </c>
      <c r="J423" s="5" t="str">
        <f t="shared" ca="1" si="41"/>
        <v/>
      </c>
      <c r="K423" s="167" t="str">
        <f t="shared" ca="1" si="42"/>
        <v/>
      </c>
    </row>
    <row r="424" spans="9:11" x14ac:dyDescent="0.2">
      <c r="I424" s="167" t="str">
        <f t="shared" ref="I424:I487" ca="1" si="43">IF(K424&lt;&gt;"",RANK(K424,K:K,1),"")</f>
        <v/>
      </c>
      <c r="J424" s="5" t="str">
        <f t="shared" ref="J424:J487" ca="1" si="44">IF(ROW()&lt;4+B$2,B424,IF(ROW()&lt;4+B$2+D$2,INDIRECT(ADDRESS(ROW()-B$2,4)),IF(ROW()&lt;4+B$2+D$2+F$2,INDIRECT(ADDRESS(ROW()-B$2-D$2,6)),IF(ROW()&lt;4+B$2+D$2+F$2+H$2,INDIRECT(ADDRESS(ROW()-B$2-D$2-F$2,8)),""))))</f>
        <v/>
      </c>
      <c r="K424" s="167" t="str">
        <f t="shared" ca="1" si="42"/>
        <v/>
      </c>
    </row>
    <row r="425" spans="9:11" x14ac:dyDescent="0.2">
      <c r="I425" s="167" t="str">
        <f t="shared" ca="1" si="43"/>
        <v/>
      </c>
      <c r="J425" s="5" t="str">
        <f t="shared" ca="1" si="44"/>
        <v/>
      </c>
      <c r="K425" s="167" t="str">
        <f t="shared" ca="1" si="42"/>
        <v/>
      </c>
    </row>
    <row r="426" spans="9:11" x14ac:dyDescent="0.2">
      <c r="I426" s="167" t="str">
        <f t="shared" ca="1" si="43"/>
        <v/>
      </c>
      <c r="J426" s="5" t="str">
        <f t="shared" ca="1" si="44"/>
        <v/>
      </c>
      <c r="K426" s="167" t="str">
        <f t="shared" ca="1" si="42"/>
        <v/>
      </c>
    </row>
    <row r="427" spans="9:11" x14ac:dyDescent="0.2">
      <c r="I427" s="167" t="str">
        <f t="shared" ca="1" si="43"/>
        <v/>
      </c>
      <c r="J427" s="5" t="str">
        <f t="shared" ca="1" si="44"/>
        <v/>
      </c>
      <c r="K427" s="167" t="str">
        <f t="shared" ca="1" si="42"/>
        <v/>
      </c>
    </row>
    <row r="428" spans="9:11" x14ac:dyDescent="0.2">
      <c r="I428" s="167" t="str">
        <f t="shared" ca="1" si="43"/>
        <v/>
      </c>
      <c r="J428" s="5" t="str">
        <f t="shared" ca="1" si="44"/>
        <v/>
      </c>
      <c r="K428" s="167" t="str">
        <f t="shared" ca="1" si="42"/>
        <v/>
      </c>
    </row>
    <row r="429" spans="9:11" x14ac:dyDescent="0.2">
      <c r="I429" s="167" t="str">
        <f t="shared" ca="1" si="43"/>
        <v/>
      </c>
      <c r="J429" s="5" t="str">
        <f t="shared" ca="1" si="44"/>
        <v/>
      </c>
      <c r="K429" s="167" t="str">
        <f t="shared" ca="1" si="42"/>
        <v/>
      </c>
    </row>
    <row r="430" spans="9:11" x14ac:dyDescent="0.2">
      <c r="I430" s="167" t="str">
        <f t="shared" ca="1" si="43"/>
        <v/>
      </c>
      <c r="J430" s="5" t="str">
        <f t="shared" ca="1" si="44"/>
        <v/>
      </c>
      <c r="K430" s="167" t="str">
        <f t="shared" ca="1" si="42"/>
        <v/>
      </c>
    </row>
    <row r="431" spans="9:11" x14ac:dyDescent="0.2">
      <c r="I431" s="167" t="str">
        <f t="shared" ca="1" si="43"/>
        <v/>
      </c>
      <c r="J431" s="5" t="str">
        <f t="shared" ca="1" si="44"/>
        <v/>
      </c>
      <c r="K431" s="167" t="str">
        <f t="shared" ca="1" si="42"/>
        <v/>
      </c>
    </row>
    <row r="432" spans="9:11" x14ac:dyDescent="0.2">
      <c r="I432" s="167" t="str">
        <f t="shared" ca="1" si="43"/>
        <v/>
      </c>
      <c r="J432" s="5" t="str">
        <f t="shared" ca="1" si="44"/>
        <v/>
      </c>
      <c r="K432" s="167" t="str">
        <f t="shared" ca="1" si="42"/>
        <v/>
      </c>
    </row>
    <row r="433" spans="9:11" x14ac:dyDescent="0.2">
      <c r="I433" s="167" t="str">
        <f t="shared" ca="1" si="43"/>
        <v/>
      </c>
      <c r="J433" s="5" t="str">
        <f t="shared" ca="1" si="44"/>
        <v/>
      </c>
      <c r="K433" s="167" t="str">
        <f t="shared" ca="1" si="42"/>
        <v/>
      </c>
    </row>
    <row r="434" spans="9:11" x14ac:dyDescent="0.2">
      <c r="I434" s="167" t="str">
        <f t="shared" ca="1" si="43"/>
        <v/>
      </c>
      <c r="J434" s="5" t="str">
        <f t="shared" ca="1" si="44"/>
        <v/>
      </c>
      <c r="K434" s="167" t="str">
        <f t="shared" ca="1" si="42"/>
        <v/>
      </c>
    </row>
    <row r="435" spans="9:11" x14ac:dyDescent="0.2">
      <c r="I435" s="167" t="str">
        <f t="shared" ca="1" si="43"/>
        <v/>
      </c>
      <c r="J435" s="5" t="str">
        <f t="shared" ca="1" si="44"/>
        <v/>
      </c>
      <c r="K435" s="167" t="str">
        <f t="shared" ca="1" si="42"/>
        <v/>
      </c>
    </row>
    <row r="436" spans="9:11" x14ac:dyDescent="0.2">
      <c r="I436" s="167" t="str">
        <f t="shared" ca="1" si="43"/>
        <v/>
      </c>
      <c r="J436" s="5" t="str">
        <f t="shared" ca="1" si="44"/>
        <v/>
      </c>
      <c r="K436" s="167" t="str">
        <f t="shared" ca="1" si="42"/>
        <v/>
      </c>
    </row>
    <row r="437" spans="9:11" x14ac:dyDescent="0.2">
      <c r="I437" s="167" t="str">
        <f t="shared" ca="1" si="43"/>
        <v/>
      </c>
      <c r="J437" s="5" t="str">
        <f t="shared" ca="1" si="44"/>
        <v/>
      </c>
      <c r="K437" s="167" t="str">
        <f t="shared" ca="1" si="42"/>
        <v/>
      </c>
    </row>
    <row r="438" spans="9:11" x14ac:dyDescent="0.2">
      <c r="I438" s="167" t="str">
        <f t="shared" ca="1" si="43"/>
        <v/>
      </c>
      <c r="J438" s="5" t="str">
        <f t="shared" ca="1" si="44"/>
        <v/>
      </c>
      <c r="K438" s="167" t="str">
        <f t="shared" ca="1" si="42"/>
        <v/>
      </c>
    </row>
    <row r="439" spans="9:11" x14ac:dyDescent="0.2">
      <c r="I439" s="167" t="str">
        <f t="shared" ca="1" si="43"/>
        <v/>
      </c>
      <c r="J439" s="5" t="str">
        <f t="shared" ca="1" si="44"/>
        <v/>
      </c>
      <c r="K439" s="167" t="str">
        <f t="shared" ca="1" si="42"/>
        <v/>
      </c>
    </row>
    <row r="440" spans="9:11" x14ac:dyDescent="0.2">
      <c r="I440" s="167" t="str">
        <f t="shared" ca="1" si="43"/>
        <v/>
      </c>
      <c r="J440" s="5" t="str">
        <f t="shared" ca="1" si="44"/>
        <v/>
      </c>
      <c r="K440" s="167" t="str">
        <f t="shared" ca="1" si="42"/>
        <v/>
      </c>
    </row>
    <row r="441" spans="9:11" x14ac:dyDescent="0.2">
      <c r="I441" s="167" t="str">
        <f t="shared" ca="1" si="43"/>
        <v/>
      </c>
      <c r="J441" s="5" t="str">
        <f t="shared" ca="1" si="44"/>
        <v/>
      </c>
      <c r="K441" s="167" t="str">
        <f t="shared" ca="1" si="42"/>
        <v/>
      </c>
    </row>
    <row r="442" spans="9:11" x14ac:dyDescent="0.2">
      <c r="I442" s="167" t="str">
        <f t="shared" ca="1" si="43"/>
        <v/>
      </c>
      <c r="J442" s="5" t="str">
        <f t="shared" ca="1" si="44"/>
        <v/>
      </c>
      <c r="K442" s="167" t="str">
        <f t="shared" ca="1" si="42"/>
        <v/>
      </c>
    </row>
    <row r="443" spans="9:11" x14ac:dyDescent="0.2">
      <c r="I443" s="167" t="str">
        <f t="shared" ca="1" si="43"/>
        <v/>
      </c>
      <c r="J443" s="5" t="str">
        <f t="shared" ca="1" si="44"/>
        <v/>
      </c>
      <c r="K443" s="167" t="str">
        <f t="shared" ca="1" si="42"/>
        <v/>
      </c>
    </row>
    <row r="444" spans="9:11" x14ac:dyDescent="0.2">
      <c r="I444" s="167" t="str">
        <f t="shared" ca="1" si="43"/>
        <v/>
      </c>
      <c r="J444" s="5" t="str">
        <f t="shared" ca="1" si="44"/>
        <v/>
      </c>
      <c r="K444" s="167" t="str">
        <f t="shared" ca="1" si="42"/>
        <v/>
      </c>
    </row>
    <row r="445" spans="9:11" x14ac:dyDescent="0.2">
      <c r="I445" s="167" t="str">
        <f t="shared" ca="1" si="43"/>
        <v/>
      </c>
      <c r="J445" s="5" t="str">
        <f t="shared" ca="1" si="44"/>
        <v/>
      </c>
      <c r="K445" s="167" t="str">
        <f t="shared" ca="1" si="42"/>
        <v/>
      </c>
    </row>
    <row r="446" spans="9:11" x14ac:dyDescent="0.2">
      <c r="I446" s="167" t="str">
        <f t="shared" ca="1" si="43"/>
        <v/>
      </c>
      <c r="J446" s="5" t="str">
        <f t="shared" ca="1" si="44"/>
        <v/>
      </c>
      <c r="K446" s="167" t="str">
        <f t="shared" ca="1" si="42"/>
        <v/>
      </c>
    </row>
    <row r="447" spans="9:11" x14ac:dyDescent="0.2">
      <c r="I447" s="167" t="str">
        <f t="shared" ca="1" si="43"/>
        <v/>
      </c>
      <c r="J447" s="5" t="str">
        <f t="shared" ca="1" si="44"/>
        <v/>
      </c>
      <c r="K447" s="167" t="str">
        <f t="shared" ca="1" si="42"/>
        <v/>
      </c>
    </row>
    <row r="448" spans="9:11" x14ac:dyDescent="0.2">
      <c r="I448" s="167" t="str">
        <f t="shared" ca="1" si="43"/>
        <v/>
      </c>
      <c r="J448" s="5" t="str">
        <f t="shared" ca="1" si="44"/>
        <v/>
      </c>
      <c r="K448" s="167" t="str">
        <f t="shared" ca="1" si="42"/>
        <v/>
      </c>
    </row>
    <row r="449" spans="9:11" x14ac:dyDescent="0.2">
      <c r="I449" s="167" t="str">
        <f t="shared" ca="1" si="43"/>
        <v/>
      </c>
      <c r="J449" s="5" t="str">
        <f t="shared" ca="1" si="44"/>
        <v/>
      </c>
      <c r="K449" s="167" t="str">
        <f t="shared" ca="1" si="42"/>
        <v/>
      </c>
    </row>
    <row r="450" spans="9:11" x14ac:dyDescent="0.2">
      <c r="I450" s="167" t="str">
        <f t="shared" ca="1" si="43"/>
        <v/>
      </c>
      <c r="J450" s="5" t="str">
        <f t="shared" ca="1" si="44"/>
        <v/>
      </c>
      <c r="K450" s="167" t="str">
        <f t="shared" ca="1" si="42"/>
        <v/>
      </c>
    </row>
    <row r="451" spans="9:11" x14ac:dyDescent="0.2">
      <c r="I451" s="167" t="str">
        <f t="shared" ca="1" si="43"/>
        <v/>
      </c>
      <c r="J451" s="5" t="str">
        <f t="shared" ca="1" si="44"/>
        <v/>
      </c>
      <c r="K451" s="167" t="str">
        <f t="shared" ca="1" si="42"/>
        <v/>
      </c>
    </row>
    <row r="452" spans="9:11" x14ac:dyDescent="0.2">
      <c r="I452" s="167" t="str">
        <f t="shared" ca="1" si="43"/>
        <v/>
      </c>
      <c r="J452" s="5" t="str">
        <f t="shared" ca="1" si="44"/>
        <v/>
      </c>
      <c r="K452" s="167" t="str">
        <f t="shared" ca="1" si="42"/>
        <v/>
      </c>
    </row>
    <row r="453" spans="9:11" x14ac:dyDescent="0.2">
      <c r="I453" s="167" t="str">
        <f t="shared" ca="1" si="43"/>
        <v/>
      </c>
      <c r="J453" s="5" t="str">
        <f t="shared" ca="1" si="44"/>
        <v/>
      </c>
      <c r="K453" s="167" t="str">
        <f t="shared" ref="K453:K516" ca="1" si="45">IF(J453="","",IFERROR(LEFT(J453,FIND("--",J453)-1)*10000000,LEFT(SUBSTITUTE(J453,".",","),FIND("--",J453)-1)*10000000)+MID(J453,FIND("--",J453)+2,FIND("---",J453)-FIND("--",J453)-2)*1000+RIGHT(J453,LEN(J453)-FIND("---",J453)-2))</f>
        <v/>
      </c>
    </row>
    <row r="454" spans="9:11" x14ac:dyDescent="0.2">
      <c r="I454" s="167" t="str">
        <f t="shared" ca="1" si="43"/>
        <v/>
      </c>
      <c r="J454" s="5" t="str">
        <f t="shared" ca="1" si="44"/>
        <v/>
      </c>
      <c r="K454" s="167" t="str">
        <f t="shared" ca="1" si="45"/>
        <v/>
      </c>
    </row>
    <row r="455" spans="9:11" x14ac:dyDescent="0.2">
      <c r="I455" s="167" t="str">
        <f t="shared" ca="1" si="43"/>
        <v/>
      </c>
      <c r="J455" s="5" t="str">
        <f t="shared" ca="1" si="44"/>
        <v/>
      </c>
      <c r="K455" s="167" t="str">
        <f t="shared" ca="1" si="45"/>
        <v/>
      </c>
    </row>
    <row r="456" spans="9:11" x14ac:dyDescent="0.2">
      <c r="I456" s="167" t="str">
        <f t="shared" ca="1" si="43"/>
        <v/>
      </c>
      <c r="J456" s="5" t="str">
        <f t="shared" ca="1" si="44"/>
        <v/>
      </c>
      <c r="K456" s="167" t="str">
        <f t="shared" ca="1" si="45"/>
        <v/>
      </c>
    </row>
    <row r="457" spans="9:11" x14ac:dyDescent="0.2">
      <c r="I457" s="167" t="str">
        <f t="shared" ca="1" si="43"/>
        <v/>
      </c>
      <c r="J457" s="5" t="str">
        <f t="shared" ca="1" si="44"/>
        <v/>
      </c>
      <c r="K457" s="167" t="str">
        <f t="shared" ca="1" si="45"/>
        <v/>
      </c>
    </row>
    <row r="458" spans="9:11" x14ac:dyDescent="0.2">
      <c r="I458" s="167" t="str">
        <f t="shared" ca="1" si="43"/>
        <v/>
      </c>
      <c r="J458" s="5" t="str">
        <f t="shared" ca="1" si="44"/>
        <v/>
      </c>
      <c r="K458" s="167" t="str">
        <f t="shared" ca="1" si="45"/>
        <v/>
      </c>
    </row>
    <row r="459" spans="9:11" x14ac:dyDescent="0.2">
      <c r="I459" s="167" t="str">
        <f t="shared" ca="1" si="43"/>
        <v/>
      </c>
      <c r="J459" s="5" t="str">
        <f t="shared" ca="1" si="44"/>
        <v/>
      </c>
      <c r="K459" s="167" t="str">
        <f t="shared" ca="1" si="45"/>
        <v/>
      </c>
    </row>
    <row r="460" spans="9:11" x14ac:dyDescent="0.2">
      <c r="I460" s="167" t="str">
        <f t="shared" ca="1" si="43"/>
        <v/>
      </c>
      <c r="J460" s="5" t="str">
        <f t="shared" ca="1" si="44"/>
        <v/>
      </c>
      <c r="K460" s="167" t="str">
        <f t="shared" ca="1" si="45"/>
        <v/>
      </c>
    </row>
    <row r="461" spans="9:11" x14ac:dyDescent="0.2">
      <c r="I461" s="167" t="str">
        <f t="shared" ca="1" si="43"/>
        <v/>
      </c>
      <c r="J461" s="5" t="str">
        <f t="shared" ca="1" si="44"/>
        <v/>
      </c>
      <c r="K461" s="167" t="str">
        <f t="shared" ca="1" si="45"/>
        <v/>
      </c>
    </row>
    <row r="462" spans="9:11" x14ac:dyDescent="0.2">
      <c r="I462" s="167" t="str">
        <f t="shared" ca="1" si="43"/>
        <v/>
      </c>
      <c r="J462" s="5" t="str">
        <f t="shared" ca="1" si="44"/>
        <v/>
      </c>
      <c r="K462" s="167" t="str">
        <f t="shared" ca="1" si="45"/>
        <v/>
      </c>
    </row>
    <row r="463" spans="9:11" x14ac:dyDescent="0.2">
      <c r="I463" s="167" t="str">
        <f t="shared" ca="1" si="43"/>
        <v/>
      </c>
      <c r="J463" s="5" t="str">
        <f t="shared" ca="1" si="44"/>
        <v/>
      </c>
      <c r="K463" s="167" t="str">
        <f t="shared" ca="1" si="45"/>
        <v/>
      </c>
    </row>
    <row r="464" spans="9:11" x14ac:dyDescent="0.2">
      <c r="I464" s="167" t="str">
        <f t="shared" ca="1" si="43"/>
        <v/>
      </c>
      <c r="J464" s="5" t="str">
        <f t="shared" ca="1" si="44"/>
        <v/>
      </c>
      <c r="K464" s="167" t="str">
        <f t="shared" ca="1" si="45"/>
        <v/>
      </c>
    </row>
    <row r="465" spans="9:11" x14ac:dyDescent="0.2">
      <c r="I465" s="167" t="str">
        <f t="shared" ca="1" si="43"/>
        <v/>
      </c>
      <c r="J465" s="5" t="str">
        <f t="shared" ca="1" si="44"/>
        <v/>
      </c>
      <c r="K465" s="167" t="str">
        <f t="shared" ca="1" si="45"/>
        <v/>
      </c>
    </row>
    <row r="466" spans="9:11" x14ac:dyDescent="0.2">
      <c r="I466" s="167" t="str">
        <f t="shared" ca="1" si="43"/>
        <v/>
      </c>
      <c r="J466" s="5" t="str">
        <f t="shared" ca="1" si="44"/>
        <v/>
      </c>
      <c r="K466" s="167" t="str">
        <f t="shared" ca="1" si="45"/>
        <v/>
      </c>
    </row>
    <row r="467" spans="9:11" x14ac:dyDescent="0.2">
      <c r="I467" s="167" t="str">
        <f t="shared" ca="1" si="43"/>
        <v/>
      </c>
      <c r="J467" s="5" t="str">
        <f t="shared" ca="1" si="44"/>
        <v/>
      </c>
      <c r="K467" s="167" t="str">
        <f t="shared" ca="1" si="45"/>
        <v/>
      </c>
    </row>
    <row r="468" spans="9:11" x14ac:dyDescent="0.2">
      <c r="I468" s="167" t="str">
        <f t="shared" ca="1" si="43"/>
        <v/>
      </c>
      <c r="J468" s="5" t="str">
        <f t="shared" ca="1" si="44"/>
        <v/>
      </c>
      <c r="K468" s="167" t="str">
        <f t="shared" ca="1" si="45"/>
        <v/>
      </c>
    </row>
    <row r="469" spans="9:11" x14ac:dyDescent="0.2">
      <c r="I469" s="167" t="str">
        <f t="shared" ca="1" si="43"/>
        <v/>
      </c>
      <c r="J469" s="5" t="str">
        <f t="shared" ca="1" si="44"/>
        <v/>
      </c>
      <c r="K469" s="167" t="str">
        <f t="shared" ca="1" si="45"/>
        <v/>
      </c>
    </row>
    <row r="470" spans="9:11" x14ac:dyDescent="0.2">
      <c r="I470" s="167" t="str">
        <f t="shared" ca="1" si="43"/>
        <v/>
      </c>
      <c r="J470" s="5" t="str">
        <f t="shared" ca="1" si="44"/>
        <v/>
      </c>
      <c r="K470" s="167" t="str">
        <f t="shared" ca="1" si="45"/>
        <v/>
      </c>
    </row>
    <row r="471" spans="9:11" x14ac:dyDescent="0.2">
      <c r="I471" s="167" t="str">
        <f t="shared" ca="1" si="43"/>
        <v/>
      </c>
      <c r="J471" s="5" t="str">
        <f t="shared" ca="1" si="44"/>
        <v/>
      </c>
      <c r="K471" s="167" t="str">
        <f t="shared" ca="1" si="45"/>
        <v/>
      </c>
    </row>
    <row r="472" spans="9:11" x14ac:dyDescent="0.2">
      <c r="I472" s="167" t="str">
        <f t="shared" ca="1" si="43"/>
        <v/>
      </c>
      <c r="J472" s="5" t="str">
        <f t="shared" ca="1" si="44"/>
        <v/>
      </c>
      <c r="K472" s="167" t="str">
        <f t="shared" ca="1" si="45"/>
        <v/>
      </c>
    </row>
    <row r="473" spans="9:11" x14ac:dyDescent="0.2">
      <c r="I473" s="167" t="str">
        <f t="shared" ca="1" si="43"/>
        <v/>
      </c>
      <c r="J473" s="5" t="str">
        <f t="shared" ca="1" si="44"/>
        <v/>
      </c>
      <c r="K473" s="167" t="str">
        <f t="shared" ca="1" si="45"/>
        <v/>
      </c>
    </row>
    <row r="474" spans="9:11" x14ac:dyDescent="0.2">
      <c r="I474" s="167" t="str">
        <f t="shared" ca="1" si="43"/>
        <v/>
      </c>
      <c r="J474" s="5" t="str">
        <f t="shared" ca="1" si="44"/>
        <v/>
      </c>
      <c r="K474" s="167" t="str">
        <f t="shared" ca="1" si="45"/>
        <v/>
      </c>
    </row>
    <row r="475" spans="9:11" x14ac:dyDescent="0.2">
      <c r="I475" s="167" t="str">
        <f t="shared" ca="1" si="43"/>
        <v/>
      </c>
      <c r="J475" s="5" t="str">
        <f t="shared" ca="1" si="44"/>
        <v/>
      </c>
      <c r="K475" s="167" t="str">
        <f t="shared" ca="1" si="45"/>
        <v/>
      </c>
    </row>
    <row r="476" spans="9:11" x14ac:dyDescent="0.2">
      <c r="I476" s="167" t="str">
        <f t="shared" ca="1" si="43"/>
        <v/>
      </c>
      <c r="J476" s="5" t="str">
        <f t="shared" ca="1" si="44"/>
        <v/>
      </c>
      <c r="K476" s="167" t="str">
        <f t="shared" ca="1" si="45"/>
        <v/>
      </c>
    </row>
    <row r="477" spans="9:11" x14ac:dyDescent="0.2">
      <c r="I477" s="167" t="str">
        <f t="shared" ca="1" si="43"/>
        <v/>
      </c>
      <c r="J477" s="5" t="str">
        <f t="shared" ca="1" si="44"/>
        <v/>
      </c>
      <c r="K477" s="167" t="str">
        <f t="shared" ca="1" si="45"/>
        <v/>
      </c>
    </row>
    <row r="478" spans="9:11" x14ac:dyDescent="0.2">
      <c r="I478" s="167" t="str">
        <f t="shared" ca="1" si="43"/>
        <v/>
      </c>
      <c r="J478" s="5" t="str">
        <f t="shared" ca="1" si="44"/>
        <v/>
      </c>
      <c r="K478" s="167" t="str">
        <f t="shared" ca="1" si="45"/>
        <v/>
      </c>
    </row>
    <row r="479" spans="9:11" x14ac:dyDescent="0.2">
      <c r="I479" s="167" t="str">
        <f t="shared" ca="1" si="43"/>
        <v/>
      </c>
      <c r="J479" s="5" t="str">
        <f t="shared" ca="1" si="44"/>
        <v/>
      </c>
      <c r="K479" s="167" t="str">
        <f t="shared" ca="1" si="45"/>
        <v/>
      </c>
    </row>
    <row r="480" spans="9:11" x14ac:dyDescent="0.2">
      <c r="I480" s="167" t="str">
        <f t="shared" ca="1" si="43"/>
        <v/>
      </c>
      <c r="J480" s="5" t="str">
        <f t="shared" ca="1" si="44"/>
        <v/>
      </c>
      <c r="K480" s="167" t="str">
        <f t="shared" ca="1" si="45"/>
        <v/>
      </c>
    </row>
    <row r="481" spans="9:11" x14ac:dyDescent="0.2">
      <c r="I481" s="167" t="str">
        <f t="shared" ca="1" si="43"/>
        <v/>
      </c>
      <c r="J481" s="5" t="str">
        <f t="shared" ca="1" si="44"/>
        <v/>
      </c>
      <c r="K481" s="167" t="str">
        <f t="shared" ca="1" si="45"/>
        <v/>
      </c>
    </row>
    <row r="482" spans="9:11" x14ac:dyDescent="0.2">
      <c r="I482" s="167" t="str">
        <f t="shared" ca="1" si="43"/>
        <v/>
      </c>
      <c r="J482" s="5" t="str">
        <f t="shared" ca="1" si="44"/>
        <v/>
      </c>
      <c r="K482" s="167" t="str">
        <f t="shared" ca="1" si="45"/>
        <v/>
      </c>
    </row>
    <row r="483" spans="9:11" x14ac:dyDescent="0.2">
      <c r="I483" s="167" t="str">
        <f t="shared" ca="1" si="43"/>
        <v/>
      </c>
      <c r="J483" s="5" t="str">
        <f t="shared" ca="1" si="44"/>
        <v/>
      </c>
      <c r="K483" s="167" t="str">
        <f t="shared" ca="1" si="45"/>
        <v/>
      </c>
    </row>
    <row r="484" spans="9:11" x14ac:dyDescent="0.2">
      <c r="I484" s="167" t="str">
        <f t="shared" ca="1" si="43"/>
        <v/>
      </c>
      <c r="J484" s="5" t="str">
        <f t="shared" ca="1" si="44"/>
        <v/>
      </c>
      <c r="K484" s="167" t="str">
        <f t="shared" ca="1" si="45"/>
        <v/>
      </c>
    </row>
    <row r="485" spans="9:11" x14ac:dyDescent="0.2">
      <c r="I485" s="167" t="str">
        <f t="shared" ca="1" si="43"/>
        <v/>
      </c>
      <c r="J485" s="5" t="str">
        <f t="shared" ca="1" si="44"/>
        <v/>
      </c>
      <c r="K485" s="167" t="str">
        <f t="shared" ca="1" si="45"/>
        <v/>
      </c>
    </row>
    <row r="486" spans="9:11" x14ac:dyDescent="0.2">
      <c r="I486" s="167" t="str">
        <f t="shared" ca="1" si="43"/>
        <v/>
      </c>
      <c r="J486" s="5" t="str">
        <f t="shared" ca="1" si="44"/>
        <v/>
      </c>
      <c r="K486" s="167" t="str">
        <f t="shared" ca="1" si="45"/>
        <v/>
      </c>
    </row>
    <row r="487" spans="9:11" x14ac:dyDescent="0.2">
      <c r="I487" s="167" t="str">
        <f t="shared" ca="1" si="43"/>
        <v/>
      </c>
      <c r="J487" s="5" t="str">
        <f t="shared" ca="1" si="44"/>
        <v/>
      </c>
      <c r="K487" s="167" t="str">
        <f t="shared" ca="1" si="45"/>
        <v/>
      </c>
    </row>
    <row r="488" spans="9:11" x14ac:dyDescent="0.2">
      <c r="I488" s="167" t="str">
        <f t="shared" ref="I488:I551" ca="1" si="46">IF(K488&lt;&gt;"",RANK(K488,K:K,1),"")</f>
        <v/>
      </c>
      <c r="J488" s="5" t="str">
        <f t="shared" ref="J488:J553" ca="1" si="47">IF(ROW()&lt;4+B$2,B488,IF(ROW()&lt;4+B$2+D$2,INDIRECT(ADDRESS(ROW()-B$2,4)),IF(ROW()&lt;4+B$2+D$2+F$2,INDIRECT(ADDRESS(ROW()-B$2-D$2,6)),IF(ROW()&lt;4+B$2+D$2+F$2+H$2,INDIRECT(ADDRESS(ROW()-B$2-D$2-F$2,8)),""))))</f>
        <v/>
      </c>
      <c r="K488" s="167" t="str">
        <f t="shared" ca="1" si="45"/>
        <v/>
      </c>
    </row>
    <row r="489" spans="9:11" x14ac:dyDescent="0.2">
      <c r="I489" s="167" t="str">
        <f t="shared" ca="1" si="46"/>
        <v/>
      </c>
      <c r="J489" s="5" t="str">
        <f t="shared" ca="1" si="47"/>
        <v/>
      </c>
      <c r="K489" s="167" t="str">
        <f t="shared" ca="1" si="45"/>
        <v/>
      </c>
    </row>
    <row r="490" spans="9:11" x14ac:dyDescent="0.2">
      <c r="I490" s="167" t="str">
        <f t="shared" ca="1" si="46"/>
        <v/>
      </c>
      <c r="J490" s="5" t="str">
        <f t="shared" ca="1" si="47"/>
        <v/>
      </c>
      <c r="K490" s="167" t="str">
        <f t="shared" ca="1" si="45"/>
        <v/>
      </c>
    </row>
    <row r="491" spans="9:11" x14ac:dyDescent="0.2">
      <c r="I491" s="167" t="str">
        <f t="shared" ca="1" si="46"/>
        <v/>
      </c>
      <c r="J491" s="5" t="str">
        <f t="shared" ca="1" si="47"/>
        <v/>
      </c>
      <c r="K491" s="167" t="str">
        <f t="shared" ca="1" si="45"/>
        <v/>
      </c>
    </row>
    <row r="492" spans="9:11" x14ac:dyDescent="0.2">
      <c r="I492" s="167" t="str">
        <f t="shared" ca="1" si="46"/>
        <v/>
      </c>
      <c r="J492" s="5" t="str">
        <f t="shared" ca="1" si="47"/>
        <v/>
      </c>
      <c r="K492" s="167" t="str">
        <f t="shared" ca="1" si="45"/>
        <v/>
      </c>
    </row>
    <row r="493" spans="9:11" x14ac:dyDescent="0.2">
      <c r="I493" s="167" t="str">
        <f t="shared" ca="1" si="46"/>
        <v/>
      </c>
      <c r="J493" s="5" t="str">
        <f t="shared" ca="1" si="47"/>
        <v/>
      </c>
      <c r="K493" s="167" t="str">
        <f t="shared" ca="1" si="45"/>
        <v/>
      </c>
    </row>
    <row r="494" spans="9:11" x14ac:dyDescent="0.2">
      <c r="I494" s="167" t="str">
        <f t="shared" ca="1" si="46"/>
        <v/>
      </c>
      <c r="J494" s="5" t="str">
        <f t="shared" ca="1" si="47"/>
        <v/>
      </c>
      <c r="K494" s="167" t="str">
        <f t="shared" ca="1" si="45"/>
        <v/>
      </c>
    </row>
    <row r="495" spans="9:11" x14ac:dyDescent="0.2">
      <c r="I495" s="167" t="str">
        <f t="shared" ca="1" si="46"/>
        <v/>
      </c>
      <c r="J495" s="5" t="str">
        <f t="shared" ca="1" si="47"/>
        <v/>
      </c>
      <c r="K495" s="167" t="str">
        <f t="shared" ca="1" si="45"/>
        <v/>
      </c>
    </row>
    <row r="496" spans="9:11" x14ac:dyDescent="0.2">
      <c r="I496" s="167" t="str">
        <f t="shared" ca="1" si="46"/>
        <v/>
      </c>
      <c r="J496" s="5" t="str">
        <f t="shared" ca="1" si="47"/>
        <v/>
      </c>
      <c r="K496" s="167" t="str">
        <f t="shared" ca="1" si="45"/>
        <v/>
      </c>
    </row>
    <row r="497" spans="9:11" x14ac:dyDescent="0.2">
      <c r="I497" s="167" t="str">
        <f t="shared" ca="1" si="46"/>
        <v/>
      </c>
      <c r="J497" s="5" t="str">
        <f t="shared" ca="1" si="47"/>
        <v/>
      </c>
      <c r="K497" s="167" t="str">
        <f t="shared" ca="1" si="45"/>
        <v/>
      </c>
    </row>
    <row r="498" spans="9:11" x14ac:dyDescent="0.2">
      <c r="I498" s="167" t="str">
        <f t="shared" ca="1" si="46"/>
        <v/>
      </c>
      <c r="J498" s="5" t="str">
        <f t="shared" ca="1" si="47"/>
        <v/>
      </c>
      <c r="K498" s="167" t="str">
        <f t="shared" ca="1" si="45"/>
        <v/>
      </c>
    </row>
    <row r="499" spans="9:11" x14ac:dyDescent="0.2">
      <c r="I499" s="167" t="str">
        <f t="shared" ca="1" si="46"/>
        <v/>
      </c>
      <c r="J499" s="5" t="str">
        <f t="shared" ca="1" si="47"/>
        <v/>
      </c>
      <c r="K499" s="167" t="str">
        <f t="shared" ca="1" si="45"/>
        <v/>
      </c>
    </row>
    <row r="500" spans="9:11" x14ac:dyDescent="0.2">
      <c r="I500" s="167" t="str">
        <f t="shared" ca="1" si="46"/>
        <v/>
      </c>
      <c r="J500" s="5" t="str">
        <f t="shared" ca="1" si="47"/>
        <v/>
      </c>
      <c r="K500" s="167" t="str">
        <f t="shared" ca="1" si="45"/>
        <v/>
      </c>
    </row>
    <row r="501" spans="9:11" x14ac:dyDescent="0.2">
      <c r="I501" s="167" t="str">
        <f t="shared" ca="1" si="46"/>
        <v/>
      </c>
      <c r="J501" s="5" t="str">
        <f t="shared" ca="1" si="47"/>
        <v/>
      </c>
      <c r="K501" s="167" t="str">
        <f t="shared" ca="1" si="45"/>
        <v/>
      </c>
    </row>
    <row r="502" spans="9:11" x14ac:dyDescent="0.2">
      <c r="I502" s="167" t="str">
        <f t="shared" ca="1" si="46"/>
        <v/>
      </c>
      <c r="J502" s="5" t="str">
        <f t="shared" ca="1" si="47"/>
        <v/>
      </c>
      <c r="K502" s="167" t="str">
        <f t="shared" ca="1" si="45"/>
        <v/>
      </c>
    </row>
    <row r="503" spans="9:11" x14ac:dyDescent="0.2">
      <c r="I503" s="167" t="str">
        <f t="shared" ca="1" si="46"/>
        <v/>
      </c>
      <c r="J503" s="5" t="str">
        <f t="shared" ca="1" si="47"/>
        <v/>
      </c>
      <c r="K503" s="167" t="str">
        <f t="shared" ca="1" si="45"/>
        <v/>
      </c>
    </row>
    <row r="504" spans="9:11" x14ac:dyDescent="0.2">
      <c r="I504" s="167" t="str">
        <f t="shared" ca="1" si="46"/>
        <v/>
      </c>
      <c r="J504" s="5" t="str">
        <f t="shared" ca="1" si="47"/>
        <v/>
      </c>
      <c r="K504" s="167" t="str">
        <f t="shared" ca="1" si="45"/>
        <v/>
      </c>
    </row>
    <row r="505" spans="9:11" x14ac:dyDescent="0.2">
      <c r="I505" s="167" t="str">
        <f t="shared" ca="1" si="46"/>
        <v/>
      </c>
      <c r="J505" s="5" t="str">
        <f t="shared" ca="1" si="47"/>
        <v/>
      </c>
      <c r="K505" s="167" t="str">
        <f t="shared" ca="1" si="45"/>
        <v/>
      </c>
    </row>
    <row r="506" spans="9:11" x14ac:dyDescent="0.2">
      <c r="I506" s="167" t="str">
        <f t="shared" ca="1" si="46"/>
        <v/>
      </c>
      <c r="J506" s="5" t="str">
        <f t="shared" ca="1" si="47"/>
        <v/>
      </c>
      <c r="K506" s="167" t="str">
        <f t="shared" ca="1" si="45"/>
        <v/>
      </c>
    </row>
    <row r="507" spans="9:11" x14ac:dyDescent="0.2">
      <c r="I507" s="167" t="str">
        <f t="shared" ca="1" si="46"/>
        <v/>
      </c>
      <c r="J507" s="5" t="str">
        <f t="shared" ca="1" si="47"/>
        <v/>
      </c>
      <c r="K507" s="167" t="str">
        <f t="shared" ca="1" si="45"/>
        <v/>
      </c>
    </row>
    <row r="508" spans="9:11" x14ac:dyDescent="0.2">
      <c r="I508" s="167" t="str">
        <f t="shared" ca="1" si="46"/>
        <v/>
      </c>
      <c r="J508" s="5" t="str">
        <f t="shared" ca="1" si="47"/>
        <v/>
      </c>
      <c r="K508" s="167" t="str">
        <f t="shared" ca="1" si="45"/>
        <v/>
      </c>
    </row>
    <row r="509" spans="9:11" x14ac:dyDescent="0.2">
      <c r="I509" s="167" t="str">
        <f t="shared" ca="1" si="46"/>
        <v/>
      </c>
      <c r="J509" s="5" t="str">
        <f t="shared" ca="1" si="47"/>
        <v/>
      </c>
      <c r="K509" s="167" t="str">
        <f t="shared" ca="1" si="45"/>
        <v/>
      </c>
    </row>
    <row r="510" spans="9:11" x14ac:dyDescent="0.2">
      <c r="I510" s="167" t="str">
        <f t="shared" ca="1" si="46"/>
        <v/>
      </c>
      <c r="J510" s="5" t="str">
        <f t="shared" ca="1" si="47"/>
        <v/>
      </c>
      <c r="K510" s="167" t="str">
        <f t="shared" ca="1" si="45"/>
        <v/>
      </c>
    </row>
    <row r="511" spans="9:11" x14ac:dyDescent="0.2">
      <c r="I511" s="167" t="str">
        <f t="shared" ca="1" si="46"/>
        <v/>
      </c>
      <c r="J511" s="5" t="str">
        <f t="shared" ca="1" si="47"/>
        <v/>
      </c>
      <c r="K511" s="167" t="str">
        <f t="shared" ca="1" si="45"/>
        <v/>
      </c>
    </row>
    <row r="512" spans="9:11" x14ac:dyDescent="0.2">
      <c r="I512" s="167" t="str">
        <f t="shared" ca="1" si="46"/>
        <v/>
      </c>
      <c r="J512" s="5" t="str">
        <f t="shared" ca="1" si="47"/>
        <v/>
      </c>
      <c r="K512" s="167" t="str">
        <f t="shared" ca="1" si="45"/>
        <v/>
      </c>
    </row>
    <row r="513" spans="9:11" x14ac:dyDescent="0.2">
      <c r="I513" s="167" t="str">
        <f t="shared" ca="1" si="46"/>
        <v/>
      </c>
      <c r="J513" s="5" t="str">
        <f t="shared" ca="1" si="47"/>
        <v/>
      </c>
      <c r="K513" s="167" t="str">
        <f t="shared" ca="1" si="45"/>
        <v/>
      </c>
    </row>
    <row r="514" spans="9:11" x14ac:dyDescent="0.2">
      <c r="I514" s="167" t="str">
        <f t="shared" ca="1" si="46"/>
        <v/>
      </c>
      <c r="J514" s="5" t="str">
        <f t="shared" ca="1" si="47"/>
        <v/>
      </c>
      <c r="K514" s="167" t="str">
        <f t="shared" ca="1" si="45"/>
        <v/>
      </c>
    </row>
    <row r="515" spans="9:11" x14ac:dyDescent="0.2">
      <c r="I515" s="167" t="str">
        <f t="shared" ca="1" si="46"/>
        <v/>
      </c>
      <c r="J515" s="5" t="str">
        <f t="shared" ca="1" si="47"/>
        <v/>
      </c>
      <c r="K515" s="167" t="str">
        <f t="shared" ca="1" si="45"/>
        <v/>
      </c>
    </row>
    <row r="516" spans="9:11" x14ac:dyDescent="0.2">
      <c r="I516" s="167" t="str">
        <f t="shared" ca="1" si="46"/>
        <v/>
      </c>
      <c r="J516" s="5" t="str">
        <f t="shared" ca="1" si="47"/>
        <v/>
      </c>
      <c r="K516" s="167" t="str">
        <f t="shared" ca="1" si="45"/>
        <v/>
      </c>
    </row>
    <row r="517" spans="9:11" x14ac:dyDescent="0.2">
      <c r="I517" s="167" t="str">
        <f t="shared" ca="1" si="46"/>
        <v/>
      </c>
      <c r="J517" s="5" t="str">
        <f t="shared" ca="1" si="47"/>
        <v/>
      </c>
      <c r="K517" s="167" t="str">
        <f t="shared" ref="K517:K580" ca="1" si="48">IF(J517="","",IFERROR(LEFT(J517,FIND("--",J517)-1)*10000000,LEFT(SUBSTITUTE(J517,".",","),FIND("--",J517)-1)*10000000)+MID(J517,FIND("--",J517)+2,FIND("---",J517)-FIND("--",J517)-2)*1000+RIGHT(J517,LEN(J517)-FIND("---",J517)-2))</f>
        <v/>
      </c>
    </row>
    <row r="518" spans="9:11" x14ac:dyDescent="0.2">
      <c r="I518" s="167" t="str">
        <f t="shared" ca="1" si="46"/>
        <v/>
      </c>
      <c r="J518" s="5" t="str">
        <f t="shared" ca="1" si="47"/>
        <v/>
      </c>
      <c r="K518" s="167" t="str">
        <f t="shared" ca="1" si="48"/>
        <v/>
      </c>
    </row>
    <row r="519" spans="9:11" x14ac:dyDescent="0.2">
      <c r="I519" s="167" t="str">
        <f t="shared" ca="1" si="46"/>
        <v/>
      </c>
      <c r="J519" s="5" t="str">
        <f t="shared" ca="1" si="47"/>
        <v/>
      </c>
      <c r="K519" s="167" t="str">
        <f t="shared" ca="1" si="48"/>
        <v/>
      </c>
    </row>
    <row r="520" spans="9:11" x14ac:dyDescent="0.2">
      <c r="I520" s="167" t="str">
        <f t="shared" ca="1" si="46"/>
        <v/>
      </c>
      <c r="J520" s="5" t="str">
        <f t="shared" ca="1" si="47"/>
        <v/>
      </c>
      <c r="K520" s="167" t="str">
        <f t="shared" ca="1" si="48"/>
        <v/>
      </c>
    </row>
    <row r="521" spans="9:11" x14ac:dyDescent="0.2">
      <c r="I521" s="167" t="str">
        <f t="shared" ca="1" si="46"/>
        <v/>
      </c>
      <c r="J521" s="5" t="str">
        <f t="shared" ca="1" si="47"/>
        <v/>
      </c>
      <c r="K521" s="167" t="str">
        <f t="shared" ca="1" si="48"/>
        <v/>
      </c>
    </row>
    <row r="522" spans="9:11" x14ac:dyDescent="0.2">
      <c r="I522" s="167" t="str">
        <f t="shared" ca="1" si="46"/>
        <v/>
      </c>
      <c r="J522" s="5" t="str">
        <f t="shared" ca="1" si="47"/>
        <v/>
      </c>
      <c r="K522" s="167" t="str">
        <f t="shared" ca="1" si="48"/>
        <v/>
      </c>
    </row>
    <row r="523" spans="9:11" x14ac:dyDescent="0.2">
      <c r="I523" s="167" t="str">
        <f t="shared" ca="1" si="46"/>
        <v/>
      </c>
      <c r="J523" s="5" t="str">
        <f t="shared" ca="1" si="47"/>
        <v/>
      </c>
      <c r="K523" s="167" t="str">
        <f t="shared" ca="1" si="48"/>
        <v/>
      </c>
    </row>
    <row r="524" spans="9:11" x14ac:dyDescent="0.2">
      <c r="I524" s="167" t="str">
        <f t="shared" ca="1" si="46"/>
        <v/>
      </c>
      <c r="J524" s="5" t="str">
        <f t="shared" ca="1" si="47"/>
        <v/>
      </c>
      <c r="K524" s="167" t="str">
        <f t="shared" ca="1" si="48"/>
        <v/>
      </c>
    </row>
    <row r="525" spans="9:11" x14ac:dyDescent="0.2">
      <c r="I525" s="167" t="str">
        <f t="shared" ca="1" si="46"/>
        <v/>
      </c>
      <c r="J525" s="5" t="str">
        <f t="shared" ca="1" si="47"/>
        <v/>
      </c>
      <c r="K525" s="167" t="str">
        <f t="shared" ca="1" si="48"/>
        <v/>
      </c>
    </row>
    <row r="526" spans="9:11" x14ac:dyDescent="0.2">
      <c r="I526" s="167" t="str">
        <f t="shared" ca="1" si="46"/>
        <v/>
      </c>
      <c r="J526" s="5" t="str">
        <f t="shared" ca="1" si="47"/>
        <v/>
      </c>
      <c r="K526" s="167" t="str">
        <f t="shared" ca="1" si="48"/>
        <v/>
      </c>
    </row>
    <row r="527" spans="9:11" x14ac:dyDescent="0.2">
      <c r="I527" s="167" t="str">
        <f t="shared" ca="1" si="46"/>
        <v/>
      </c>
      <c r="J527" s="5" t="str">
        <f t="shared" ca="1" si="47"/>
        <v/>
      </c>
      <c r="K527" s="167" t="str">
        <f t="shared" ca="1" si="48"/>
        <v/>
      </c>
    </row>
    <row r="528" spans="9:11" x14ac:dyDescent="0.2">
      <c r="I528" s="167" t="str">
        <f t="shared" ca="1" si="46"/>
        <v/>
      </c>
      <c r="J528" s="5" t="str">
        <f t="shared" ca="1" si="47"/>
        <v/>
      </c>
      <c r="K528" s="167" t="str">
        <f t="shared" ca="1" si="48"/>
        <v/>
      </c>
    </row>
    <row r="529" spans="9:11" x14ac:dyDescent="0.2">
      <c r="I529" s="167" t="str">
        <f t="shared" ca="1" si="46"/>
        <v/>
      </c>
      <c r="J529" s="5" t="str">
        <f t="shared" ca="1" si="47"/>
        <v/>
      </c>
      <c r="K529" s="167" t="str">
        <f t="shared" ca="1" si="48"/>
        <v/>
      </c>
    </row>
    <row r="530" spans="9:11" x14ac:dyDescent="0.2">
      <c r="I530" s="167" t="str">
        <f t="shared" ca="1" si="46"/>
        <v/>
      </c>
      <c r="J530" s="5" t="str">
        <f t="shared" ca="1" si="47"/>
        <v/>
      </c>
      <c r="K530" s="167" t="str">
        <f t="shared" ca="1" si="48"/>
        <v/>
      </c>
    </row>
    <row r="531" spans="9:11" x14ac:dyDescent="0.2">
      <c r="I531" s="167" t="str">
        <f t="shared" ca="1" si="46"/>
        <v/>
      </c>
      <c r="J531" s="5" t="str">
        <f t="shared" ca="1" si="47"/>
        <v/>
      </c>
      <c r="K531" s="167" t="str">
        <f t="shared" ca="1" si="48"/>
        <v/>
      </c>
    </row>
    <row r="532" spans="9:11" x14ac:dyDescent="0.2">
      <c r="I532" s="167" t="str">
        <f t="shared" ca="1" si="46"/>
        <v/>
      </c>
      <c r="J532" s="5" t="str">
        <f t="shared" ca="1" si="47"/>
        <v/>
      </c>
      <c r="K532" s="167" t="str">
        <f t="shared" ca="1" si="48"/>
        <v/>
      </c>
    </row>
    <row r="533" spans="9:11" x14ac:dyDescent="0.2">
      <c r="I533" s="167" t="str">
        <f t="shared" ca="1" si="46"/>
        <v/>
      </c>
      <c r="J533" s="5" t="str">
        <f t="shared" ca="1" si="47"/>
        <v/>
      </c>
      <c r="K533" s="167" t="str">
        <f t="shared" ca="1" si="48"/>
        <v/>
      </c>
    </row>
    <row r="534" spans="9:11" x14ac:dyDescent="0.2">
      <c r="I534" s="167" t="str">
        <f t="shared" ca="1" si="46"/>
        <v/>
      </c>
      <c r="J534" s="5" t="str">
        <f t="shared" ca="1" si="47"/>
        <v/>
      </c>
      <c r="K534" s="167" t="str">
        <f t="shared" ca="1" si="48"/>
        <v/>
      </c>
    </row>
    <row r="535" spans="9:11" x14ac:dyDescent="0.2">
      <c r="I535" s="167" t="str">
        <f t="shared" ca="1" si="46"/>
        <v/>
      </c>
      <c r="J535" s="5" t="str">
        <f t="shared" ca="1" si="47"/>
        <v/>
      </c>
      <c r="K535" s="167" t="str">
        <f t="shared" ca="1" si="48"/>
        <v/>
      </c>
    </row>
    <row r="536" spans="9:11" x14ac:dyDescent="0.2">
      <c r="I536" s="167" t="str">
        <f t="shared" ca="1" si="46"/>
        <v/>
      </c>
      <c r="J536" s="5" t="str">
        <f t="shared" ca="1" si="47"/>
        <v/>
      </c>
      <c r="K536" s="167" t="str">
        <f t="shared" ca="1" si="48"/>
        <v/>
      </c>
    </row>
    <row r="537" spans="9:11" x14ac:dyDescent="0.2">
      <c r="I537" s="167" t="str">
        <f t="shared" ca="1" si="46"/>
        <v/>
      </c>
      <c r="J537" s="5" t="str">
        <f t="shared" ca="1" si="47"/>
        <v/>
      </c>
      <c r="K537" s="167" t="str">
        <f t="shared" ca="1" si="48"/>
        <v/>
      </c>
    </row>
    <row r="538" spans="9:11" x14ac:dyDescent="0.2">
      <c r="I538" s="167" t="str">
        <f t="shared" ca="1" si="46"/>
        <v/>
      </c>
      <c r="J538" s="5" t="str">
        <f t="shared" ca="1" si="47"/>
        <v/>
      </c>
      <c r="K538" s="167" t="str">
        <f t="shared" ca="1" si="48"/>
        <v/>
      </c>
    </row>
    <row r="539" spans="9:11" x14ac:dyDescent="0.2">
      <c r="I539" s="167" t="str">
        <f t="shared" ca="1" si="46"/>
        <v/>
      </c>
      <c r="J539" s="5" t="str">
        <f t="shared" ca="1" si="47"/>
        <v/>
      </c>
      <c r="K539" s="167" t="str">
        <f t="shared" ca="1" si="48"/>
        <v/>
      </c>
    </row>
    <row r="540" spans="9:11" x14ac:dyDescent="0.2">
      <c r="I540" s="167" t="str">
        <f t="shared" ca="1" si="46"/>
        <v/>
      </c>
      <c r="J540" s="5" t="str">
        <f t="shared" ca="1" si="47"/>
        <v/>
      </c>
      <c r="K540" s="167" t="str">
        <f t="shared" ca="1" si="48"/>
        <v/>
      </c>
    </row>
    <row r="541" spans="9:11" x14ac:dyDescent="0.2">
      <c r="I541" s="167" t="str">
        <f t="shared" ca="1" si="46"/>
        <v/>
      </c>
      <c r="J541" s="5" t="str">
        <f t="shared" ca="1" si="47"/>
        <v/>
      </c>
      <c r="K541" s="167" t="str">
        <f t="shared" ca="1" si="48"/>
        <v/>
      </c>
    </row>
    <row r="542" spans="9:11" x14ac:dyDescent="0.2">
      <c r="I542" s="167" t="str">
        <f t="shared" ca="1" si="46"/>
        <v/>
      </c>
      <c r="J542" s="5" t="str">
        <f t="shared" ca="1" si="47"/>
        <v/>
      </c>
      <c r="K542" s="167" t="str">
        <f t="shared" ca="1" si="48"/>
        <v/>
      </c>
    </row>
    <row r="543" spans="9:11" x14ac:dyDescent="0.2">
      <c r="I543" s="167" t="str">
        <f t="shared" ca="1" si="46"/>
        <v/>
      </c>
      <c r="J543" s="5" t="str">
        <f t="shared" ca="1" si="47"/>
        <v/>
      </c>
      <c r="K543" s="167" t="str">
        <f t="shared" ca="1" si="48"/>
        <v/>
      </c>
    </row>
    <row r="544" spans="9:11" x14ac:dyDescent="0.2">
      <c r="I544" s="167" t="str">
        <f t="shared" ca="1" si="46"/>
        <v/>
      </c>
      <c r="J544" s="5" t="str">
        <f t="shared" ca="1" si="47"/>
        <v/>
      </c>
      <c r="K544" s="167" t="str">
        <f t="shared" ca="1" si="48"/>
        <v/>
      </c>
    </row>
    <row r="545" spans="9:11" x14ac:dyDescent="0.2">
      <c r="I545" s="167" t="str">
        <f t="shared" ca="1" si="46"/>
        <v/>
      </c>
      <c r="J545" s="5" t="str">
        <f t="shared" ca="1" si="47"/>
        <v/>
      </c>
      <c r="K545" s="167" t="str">
        <f t="shared" ca="1" si="48"/>
        <v/>
      </c>
    </row>
    <row r="546" spans="9:11" x14ac:dyDescent="0.2">
      <c r="I546" s="167" t="str">
        <f t="shared" ca="1" si="46"/>
        <v/>
      </c>
      <c r="J546" s="5" t="str">
        <f t="shared" ca="1" si="47"/>
        <v/>
      </c>
      <c r="K546" s="167" t="str">
        <f t="shared" ca="1" si="48"/>
        <v/>
      </c>
    </row>
    <row r="547" spans="9:11" x14ac:dyDescent="0.2">
      <c r="I547" s="167" t="str">
        <f t="shared" ca="1" si="46"/>
        <v/>
      </c>
      <c r="J547" s="5" t="str">
        <f t="shared" ca="1" si="47"/>
        <v/>
      </c>
      <c r="K547" s="167" t="str">
        <f t="shared" ca="1" si="48"/>
        <v/>
      </c>
    </row>
    <row r="548" spans="9:11" x14ac:dyDescent="0.2">
      <c r="I548" s="167" t="str">
        <f t="shared" ca="1" si="46"/>
        <v/>
      </c>
      <c r="J548" s="5" t="str">
        <f t="shared" ca="1" si="47"/>
        <v/>
      </c>
      <c r="K548" s="167" t="str">
        <f t="shared" ca="1" si="48"/>
        <v/>
      </c>
    </row>
    <row r="549" spans="9:11" x14ac:dyDescent="0.2">
      <c r="I549" s="167" t="str">
        <f t="shared" ca="1" si="46"/>
        <v/>
      </c>
      <c r="J549" s="5" t="str">
        <f t="shared" ca="1" si="47"/>
        <v/>
      </c>
      <c r="K549" s="167" t="str">
        <f t="shared" ca="1" si="48"/>
        <v/>
      </c>
    </row>
    <row r="550" spans="9:11" x14ac:dyDescent="0.2">
      <c r="I550" s="167" t="str">
        <f t="shared" ca="1" si="46"/>
        <v/>
      </c>
      <c r="J550" s="5" t="str">
        <f t="shared" ca="1" si="47"/>
        <v/>
      </c>
      <c r="K550" s="167" t="str">
        <f t="shared" ca="1" si="48"/>
        <v/>
      </c>
    </row>
    <row r="551" spans="9:11" x14ac:dyDescent="0.2">
      <c r="I551" s="167" t="str">
        <f t="shared" ca="1" si="46"/>
        <v/>
      </c>
      <c r="J551" s="5" t="str">
        <f t="shared" ca="1" si="47"/>
        <v/>
      </c>
      <c r="K551" s="167" t="str">
        <f t="shared" ca="1" si="48"/>
        <v/>
      </c>
    </row>
    <row r="552" spans="9:11" x14ac:dyDescent="0.2">
      <c r="I552" s="167" t="str">
        <f t="shared" ref="I552:I553" ca="1" si="49">IF(K552&lt;&gt;"",RANK(K552,K:K,1),"")</f>
        <v/>
      </c>
      <c r="J552" s="5" t="str">
        <f t="shared" ca="1" si="47"/>
        <v/>
      </c>
      <c r="K552" s="167" t="str">
        <f t="shared" ca="1" si="48"/>
        <v/>
      </c>
    </row>
    <row r="553" spans="9:11" x14ac:dyDescent="0.2">
      <c r="I553" s="167" t="str">
        <f t="shared" ca="1" si="49"/>
        <v/>
      </c>
      <c r="J553" s="5" t="str">
        <f t="shared" ca="1" si="47"/>
        <v/>
      </c>
      <c r="K553" s="167" t="str">
        <f t="shared" ca="1" si="48"/>
        <v/>
      </c>
    </row>
    <row r="554" spans="9:11" x14ac:dyDescent="0.2">
      <c r="K554" s="167" t="str">
        <f t="shared" si="48"/>
        <v/>
      </c>
    </row>
    <row r="555" spans="9:11" x14ac:dyDescent="0.2">
      <c r="K555" s="167" t="str">
        <f t="shared" si="48"/>
        <v/>
      </c>
    </row>
    <row r="556" spans="9:11" x14ac:dyDescent="0.2">
      <c r="K556" s="167" t="str">
        <f t="shared" si="48"/>
        <v/>
      </c>
    </row>
    <row r="557" spans="9:11" x14ac:dyDescent="0.2">
      <c r="K557" s="167" t="str">
        <f t="shared" si="48"/>
        <v/>
      </c>
    </row>
    <row r="558" spans="9:11" x14ac:dyDescent="0.2">
      <c r="K558" s="167" t="str">
        <f t="shared" si="48"/>
        <v/>
      </c>
    </row>
    <row r="559" spans="9:11" x14ac:dyDescent="0.2">
      <c r="K559" s="167" t="str">
        <f t="shared" si="48"/>
        <v/>
      </c>
    </row>
    <row r="560" spans="9:11" x14ac:dyDescent="0.2">
      <c r="K560" s="167" t="str">
        <f t="shared" si="48"/>
        <v/>
      </c>
    </row>
    <row r="561" spans="11:11" x14ac:dyDescent="0.2">
      <c r="K561" s="167" t="str">
        <f t="shared" si="48"/>
        <v/>
      </c>
    </row>
    <row r="562" spans="11:11" x14ac:dyDescent="0.2">
      <c r="K562" s="167" t="str">
        <f t="shared" si="48"/>
        <v/>
      </c>
    </row>
    <row r="563" spans="11:11" x14ac:dyDescent="0.2">
      <c r="K563" s="167" t="str">
        <f t="shared" si="48"/>
        <v/>
      </c>
    </row>
    <row r="564" spans="11:11" x14ac:dyDescent="0.2">
      <c r="K564" s="167" t="str">
        <f t="shared" si="48"/>
        <v/>
      </c>
    </row>
    <row r="565" spans="11:11" x14ac:dyDescent="0.2">
      <c r="K565" s="167" t="str">
        <f t="shared" si="48"/>
        <v/>
      </c>
    </row>
    <row r="566" spans="11:11" x14ac:dyDescent="0.2">
      <c r="K566" s="167" t="str">
        <f t="shared" si="48"/>
        <v/>
      </c>
    </row>
    <row r="567" spans="11:11" x14ac:dyDescent="0.2">
      <c r="K567" s="167" t="str">
        <f t="shared" si="48"/>
        <v/>
      </c>
    </row>
    <row r="568" spans="11:11" x14ac:dyDescent="0.2">
      <c r="K568" s="167" t="str">
        <f t="shared" si="48"/>
        <v/>
      </c>
    </row>
    <row r="569" spans="11:11" x14ac:dyDescent="0.2">
      <c r="K569" s="167" t="str">
        <f t="shared" si="48"/>
        <v/>
      </c>
    </row>
    <row r="570" spans="11:11" x14ac:dyDescent="0.2">
      <c r="K570" s="167" t="str">
        <f t="shared" si="48"/>
        <v/>
      </c>
    </row>
    <row r="571" spans="11:11" x14ac:dyDescent="0.2">
      <c r="K571" s="167" t="str">
        <f t="shared" si="48"/>
        <v/>
      </c>
    </row>
    <row r="572" spans="11:11" x14ac:dyDescent="0.2">
      <c r="K572" s="167" t="str">
        <f t="shared" si="48"/>
        <v/>
      </c>
    </row>
    <row r="573" spans="11:11" x14ac:dyDescent="0.2">
      <c r="K573" s="167" t="str">
        <f t="shared" si="48"/>
        <v/>
      </c>
    </row>
    <row r="574" spans="11:11" x14ac:dyDescent="0.2">
      <c r="K574" s="167" t="str">
        <f t="shared" si="48"/>
        <v/>
      </c>
    </row>
    <row r="575" spans="11:11" x14ac:dyDescent="0.2">
      <c r="K575" s="167" t="str">
        <f t="shared" si="48"/>
        <v/>
      </c>
    </row>
    <row r="576" spans="11:11" x14ac:dyDescent="0.2">
      <c r="K576" s="167" t="str">
        <f t="shared" si="48"/>
        <v/>
      </c>
    </row>
    <row r="577" spans="11:11" x14ac:dyDescent="0.2">
      <c r="K577" s="167" t="str">
        <f t="shared" si="48"/>
        <v/>
      </c>
    </row>
    <row r="578" spans="11:11" x14ac:dyDescent="0.2">
      <c r="K578" s="167" t="str">
        <f t="shared" si="48"/>
        <v/>
      </c>
    </row>
    <row r="579" spans="11:11" x14ac:dyDescent="0.2">
      <c r="K579" s="167" t="str">
        <f t="shared" si="48"/>
        <v/>
      </c>
    </row>
    <row r="580" spans="11:11" x14ac:dyDescent="0.2">
      <c r="K580" s="167" t="str">
        <f t="shared" si="48"/>
        <v/>
      </c>
    </row>
    <row r="581" spans="11:11" x14ac:dyDescent="0.2">
      <c r="K581" s="167" t="str">
        <f t="shared" ref="K581:K644" si="50">IF(J581="","",IFERROR(LEFT(J581,FIND("--",J581)-1)*10000000,LEFT(SUBSTITUTE(J581,".",","),FIND("--",J581)-1)*10000000)+MID(J581,FIND("--",J581)+2,FIND("---",J581)-FIND("--",J581)-2)*1000+RIGHT(J581,LEN(J581)-FIND("---",J581)-2))</f>
        <v/>
      </c>
    </row>
    <row r="582" spans="11:11" x14ac:dyDescent="0.2">
      <c r="K582" s="167" t="str">
        <f t="shared" si="50"/>
        <v/>
      </c>
    </row>
    <row r="583" spans="11:11" x14ac:dyDescent="0.2">
      <c r="K583" s="167" t="str">
        <f t="shared" si="50"/>
        <v/>
      </c>
    </row>
    <row r="584" spans="11:11" x14ac:dyDescent="0.2">
      <c r="K584" s="167" t="str">
        <f t="shared" si="50"/>
        <v/>
      </c>
    </row>
    <row r="585" spans="11:11" x14ac:dyDescent="0.2">
      <c r="K585" s="167" t="str">
        <f t="shared" si="50"/>
        <v/>
      </c>
    </row>
    <row r="586" spans="11:11" x14ac:dyDescent="0.2">
      <c r="K586" s="167" t="str">
        <f t="shared" si="50"/>
        <v/>
      </c>
    </row>
    <row r="587" spans="11:11" x14ac:dyDescent="0.2">
      <c r="K587" s="167" t="str">
        <f t="shared" si="50"/>
        <v/>
      </c>
    </row>
    <row r="588" spans="11:11" x14ac:dyDescent="0.2">
      <c r="K588" s="167" t="str">
        <f t="shared" si="50"/>
        <v/>
      </c>
    </row>
    <row r="589" spans="11:11" x14ac:dyDescent="0.2">
      <c r="K589" s="167" t="str">
        <f t="shared" si="50"/>
        <v/>
      </c>
    </row>
    <row r="590" spans="11:11" x14ac:dyDescent="0.2">
      <c r="K590" s="167" t="str">
        <f t="shared" si="50"/>
        <v/>
      </c>
    </row>
    <row r="591" spans="11:11" x14ac:dyDescent="0.2">
      <c r="K591" s="167" t="str">
        <f t="shared" si="50"/>
        <v/>
      </c>
    </row>
    <row r="592" spans="11:11" x14ac:dyDescent="0.2">
      <c r="K592" s="167" t="str">
        <f t="shared" si="50"/>
        <v/>
      </c>
    </row>
    <row r="593" spans="11:11" x14ac:dyDescent="0.2">
      <c r="K593" s="167" t="str">
        <f t="shared" si="50"/>
        <v/>
      </c>
    </row>
    <row r="594" spans="11:11" x14ac:dyDescent="0.2">
      <c r="K594" s="167" t="str">
        <f t="shared" si="50"/>
        <v/>
      </c>
    </row>
    <row r="595" spans="11:11" x14ac:dyDescent="0.2">
      <c r="K595" s="167" t="str">
        <f t="shared" si="50"/>
        <v/>
      </c>
    </row>
    <row r="596" spans="11:11" x14ac:dyDescent="0.2">
      <c r="K596" s="167" t="str">
        <f t="shared" si="50"/>
        <v/>
      </c>
    </row>
    <row r="597" spans="11:11" x14ac:dyDescent="0.2">
      <c r="K597" s="167" t="str">
        <f t="shared" si="50"/>
        <v/>
      </c>
    </row>
    <row r="598" spans="11:11" x14ac:dyDescent="0.2">
      <c r="K598" s="167" t="str">
        <f t="shared" si="50"/>
        <v/>
      </c>
    </row>
    <row r="599" spans="11:11" x14ac:dyDescent="0.2">
      <c r="K599" s="167" t="str">
        <f t="shared" si="50"/>
        <v/>
      </c>
    </row>
    <row r="600" spans="11:11" x14ac:dyDescent="0.2">
      <c r="K600" s="167" t="str">
        <f t="shared" si="50"/>
        <v/>
      </c>
    </row>
    <row r="601" spans="11:11" x14ac:dyDescent="0.2">
      <c r="K601" s="167" t="str">
        <f t="shared" si="50"/>
        <v/>
      </c>
    </row>
    <row r="602" spans="11:11" x14ac:dyDescent="0.2">
      <c r="K602" s="167" t="str">
        <f t="shared" si="50"/>
        <v/>
      </c>
    </row>
    <row r="603" spans="11:11" x14ac:dyDescent="0.2">
      <c r="K603" s="167" t="str">
        <f t="shared" si="50"/>
        <v/>
      </c>
    </row>
    <row r="604" spans="11:11" x14ac:dyDescent="0.2">
      <c r="K604" s="167" t="str">
        <f t="shared" si="50"/>
        <v/>
      </c>
    </row>
    <row r="605" spans="11:11" x14ac:dyDescent="0.2">
      <c r="K605" s="167" t="str">
        <f t="shared" si="50"/>
        <v/>
      </c>
    </row>
    <row r="606" spans="11:11" x14ac:dyDescent="0.2">
      <c r="K606" s="167" t="str">
        <f t="shared" si="50"/>
        <v/>
      </c>
    </row>
    <row r="607" spans="11:11" x14ac:dyDescent="0.2">
      <c r="K607" s="167" t="str">
        <f t="shared" si="50"/>
        <v/>
      </c>
    </row>
    <row r="608" spans="11:11" x14ac:dyDescent="0.2">
      <c r="K608" s="167" t="str">
        <f t="shared" si="50"/>
        <v/>
      </c>
    </row>
    <row r="609" spans="11:11" x14ac:dyDescent="0.2">
      <c r="K609" s="167" t="str">
        <f t="shared" si="50"/>
        <v/>
      </c>
    </row>
    <row r="610" spans="11:11" x14ac:dyDescent="0.2">
      <c r="K610" s="167" t="str">
        <f t="shared" si="50"/>
        <v/>
      </c>
    </row>
    <row r="611" spans="11:11" x14ac:dyDescent="0.2">
      <c r="K611" s="167" t="str">
        <f t="shared" si="50"/>
        <v/>
      </c>
    </row>
    <row r="612" spans="11:11" x14ac:dyDescent="0.2">
      <c r="K612" s="167" t="str">
        <f t="shared" si="50"/>
        <v/>
      </c>
    </row>
    <row r="613" spans="11:11" x14ac:dyDescent="0.2">
      <c r="K613" s="167" t="str">
        <f t="shared" si="50"/>
        <v/>
      </c>
    </row>
    <row r="614" spans="11:11" x14ac:dyDescent="0.2">
      <c r="K614" s="167" t="str">
        <f t="shared" si="50"/>
        <v/>
      </c>
    </row>
    <row r="615" spans="11:11" x14ac:dyDescent="0.2">
      <c r="K615" s="167" t="str">
        <f t="shared" si="50"/>
        <v/>
      </c>
    </row>
    <row r="616" spans="11:11" x14ac:dyDescent="0.2">
      <c r="K616" s="167" t="str">
        <f t="shared" si="50"/>
        <v/>
      </c>
    </row>
    <row r="617" spans="11:11" x14ac:dyDescent="0.2">
      <c r="K617" s="167" t="str">
        <f t="shared" si="50"/>
        <v/>
      </c>
    </row>
    <row r="618" spans="11:11" x14ac:dyDescent="0.2">
      <c r="K618" s="167" t="str">
        <f t="shared" si="50"/>
        <v/>
      </c>
    </row>
    <row r="619" spans="11:11" x14ac:dyDescent="0.2">
      <c r="K619" s="167" t="str">
        <f t="shared" si="50"/>
        <v/>
      </c>
    </row>
    <row r="620" spans="11:11" x14ac:dyDescent="0.2">
      <c r="K620" s="167" t="str">
        <f t="shared" si="50"/>
        <v/>
      </c>
    </row>
    <row r="621" spans="11:11" x14ac:dyDescent="0.2">
      <c r="K621" s="167" t="str">
        <f t="shared" si="50"/>
        <v/>
      </c>
    </row>
    <row r="622" spans="11:11" x14ac:dyDescent="0.2">
      <c r="K622" s="167" t="str">
        <f t="shared" si="50"/>
        <v/>
      </c>
    </row>
    <row r="623" spans="11:11" x14ac:dyDescent="0.2">
      <c r="K623" s="167" t="str">
        <f t="shared" si="50"/>
        <v/>
      </c>
    </row>
    <row r="624" spans="11:11" x14ac:dyDescent="0.2">
      <c r="K624" s="167" t="str">
        <f t="shared" si="50"/>
        <v/>
      </c>
    </row>
    <row r="625" spans="11:11" x14ac:dyDescent="0.2">
      <c r="K625" s="167" t="str">
        <f t="shared" si="50"/>
        <v/>
      </c>
    </row>
    <row r="626" spans="11:11" x14ac:dyDescent="0.2">
      <c r="K626" s="167" t="str">
        <f t="shared" si="50"/>
        <v/>
      </c>
    </row>
    <row r="627" spans="11:11" x14ac:dyDescent="0.2">
      <c r="K627" s="167" t="str">
        <f t="shared" si="50"/>
        <v/>
      </c>
    </row>
    <row r="628" spans="11:11" x14ac:dyDescent="0.2">
      <c r="K628" s="167" t="str">
        <f t="shared" si="50"/>
        <v/>
      </c>
    </row>
    <row r="629" spans="11:11" x14ac:dyDescent="0.2">
      <c r="K629" s="167" t="str">
        <f t="shared" si="50"/>
        <v/>
      </c>
    </row>
    <row r="630" spans="11:11" x14ac:dyDescent="0.2">
      <c r="K630" s="167" t="str">
        <f t="shared" si="50"/>
        <v/>
      </c>
    </row>
    <row r="631" spans="11:11" x14ac:dyDescent="0.2">
      <c r="K631" s="167" t="str">
        <f t="shared" si="50"/>
        <v/>
      </c>
    </row>
    <row r="632" spans="11:11" x14ac:dyDescent="0.2">
      <c r="K632" s="167" t="str">
        <f t="shared" si="50"/>
        <v/>
      </c>
    </row>
    <row r="633" spans="11:11" x14ac:dyDescent="0.2">
      <c r="K633" s="167" t="str">
        <f t="shared" si="50"/>
        <v/>
      </c>
    </row>
    <row r="634" spans="11:11" x14ac:dyDescent="0.2">
      <c r="K634" s="167" t="str">
        <f t="shared" si="50"/>
        <v/>
      </c>
    </row>
    <row r="635" spans="11:11" x14ac:dyDescent="0.2">
      <c r="K635" s="167" t="str">
        <f t="shared" si="50"/>
        <v/>
      </c>
    </row>
    <row r="636" spans="11:11" x14ac:dyDescent="0.2">
      <c r="K636" s="167" t="str">
        <f t="shared" si="50"/>
        <v/>
      </c>
    </row>
    <row r="637" spans="11:11" x14ac:dyDescent="0.2">
      <c r="K637" s="167" t="str">
        <f t="shared" si="50"/>
        <v/>
      </c>
    </row>
    <row r="638" spans="11:11" x14ac:dyDescent="0.2">
      <c r="K638" s="167" t="str">
        <f t="shared" si="50"/>
        <v/>
      </c>
    </row>
    <row r="639" spans="11:11" x14ac:dyDescent="0.2">
      <c r="K639" s="167" t="str">
        <f t="shared" si="50"/>
        <v/>
      </c>
    </row>
    <row r="640" spans="11:11" x14ac:dyDescent="0.2">
      <c r="K640" s="167" t="str">
        <f t="shared" si="50"/>
        <v/>
      </c>
    </row>
    <row r="641" spans="11:11" x14ac:dyDescent="0.2">
      <c r="K641" s="167" t="str">
        <f t="shared" si="50"/>
        <v/>
      </c>
    </row>
    <row r="642" spans="11:11" x14ac:dyDescent="0.2">
      <c r="K642" s="167" t="str">
        <f t="shared" si="50"/>
        <v/>
      </c>
    </row>
    <row r="643" spans="11:11" x14ac:dyDescent="0.2">
      <c r="K643" s="167" t="str">
        <f t="shared" si="50"/>
        <v/>
      </c>
    </row>
    <row r="644" spans="11:11" x14ac:dyDescent="0.2">
      <c r="K644" s="167" t="str">
        <f t="shared" si="50"/>
        <v/>
      </c>
    </row>
    <row r="645" spans="11:11" x14ac:dyDescent="0.2">
      <c r="K645" s="167" t="str">
        <f t="shared" ref="K645:K708" si="51">IF(J645="","",IFERROR(LEFT(J645,FIND("--",J645)-1)*10000000,LEFT(SUBSTITUTE(J645,".",","),FIND("--",J645)-1)*10000000)+MID(J645,FIND("--",J645)+2,FIND("---",J645)-FIND("--",J645)-2)*1000+RIGHT(J645,LEN(J645)-FIND("---",J645)-2))</f>
        <v/>
      </c>
    </row>
    <row r="646" spans="11:11" x14ac:dyDescent="0.2">
      <c r="K646" s="167" t="str">
        <f t="shared" si="51"/>
        <v/>
      </c>
    </row>
    <row r="647" spans="11:11" x14ac:dyDescent="0.2">
      <c r="K647" s="167" t="str">
        <f t="shared" si="51"/>
        <v/>
      </c>
    </row>
    <row r="648" spans="11:11" x14ac:dyDescent="0.2">
      <c r="K648" s="167" t="str">
        <f t="shared" si="51"/>
        <v/>
      </c>
    </row>
    <row r="649" spans="11:11" x14ac:dyDescent="0.2">
      <c r="K649" s="167" t="str">
        <f t="shared" si="51"/>
        <v/>
      </c>
    </row>
    <row r="650" spans="11:11" x14ac:dyDescent="0.2">
      <c r="K650" s="167" t="str">
        <f t="shared" si="51"/>
        <v/>
      </c>
    </row>
    <row r="651" spans="11:11" x14ac:dyDescent="0.2">
      <c r="K651" s="167" t="str">
        <f t="shared" si="51"/>
        <v/>
      </c>
    </row>
    <row r="652" spans="11:11" x14ac:dyDescent="0.2">
      <c r="K652" s="167" t="str">
        <f t="shared" si="51"/>
        <v/>
      </c>
    </row>
    <row r="653" spans="11:11" x14ac:dyDescent="0.2">
      <c r="K653" s="167" t="str">
        <f t="shared" si="51"/>
        <v/>
      </c>
    </row>
    <row r="654" spans="11:11" x14ac:dyDescent="0.2">
      <c r="K654" s="167" t="str">
        <f t="shared" si="51"/>
        <v/>
      </c>
    </row>
    <row r="655" spans="11:11" x14ac:dyDescent="0.2">
      <c r="K655" s="167" t="str">
        <f t="shared" si="51"/>
        <v/>
      </c>
    </row>
    <row r="656" spans="11:11" x14ac:dyDescent="0.2">
      <c r="K656" s="167" t="str">
        <f t="shared" si="51"/>
        <v/>
      </c>
    </row>
    <row r="657" spans="11:11" x14ac:dyDescent="0.2">
      <c r="K657" s="167" t="str">
        <f t="shared" si="51"/>
        <v/>
      </c>
    </row>
    <row r="658" spans="11:11" x14ac:dyDescent="0.2">
      <c r="K658" s="167" t="str">
        <f t="shared" si="51"/>
        <v/>
      </c>
    </row>
    <row r="659" spans="11:11" x14ac:dyDescent="0.2">
      <c r="K659" s="167" t="str">
        <f t="shared" si="51"/>
        <v/>
      </c>
    </row>
    <row r="660" spans="11:11" x14ac:dyDescent="0.2">
      <c r="K660" s="167" t="str">
        <f t="shared" si="51"/>
        <v/>
      </c>
    </row>
    <row r="661" spans="11:11" x14ac:dyDescent="0.2">
      <c r="K661" s="167" t="str">
        <f t="shared" si="51"/>
        <v/>
      </c>
    </row>
    <row r="662" spans="11:11" x14ac:dyDescent="0.2">
      <c r="K662" s="167" t="str">
        <f t="shared" si="51"/>
        <v/>
      </c>
    </row>
    <row r="663" spans="11:11" x14ac:dyDescent="0.2">
      <c r="K663" s="167" t="str">
        <f t="shared" si="51"/>
        <v/>
      </c>
    </row>
    <row r="664" spans="11:11" x14ac:dyDescent="0.2">
      <c r="K664" s="167" t="str">
        <f t="shared" si="51"/>
        <v/>
      </c>
    </row>
    <row r="665" spans="11:11" x14ac:dyDescent="0.2">
      <c r="K665" s="167" t="str">
        <f t="shared" si="51"/>
        <v/>
      </c>
    </row>
    <row r="666" spans="11:11" x14ac:dyDescent="0.2">
      <c r="K666" s="167" t="str">
        <f t="shared" si="51"/>
        <v/>
      </c>
    </row>
    <row r="667" spans="11:11" x14ac:dyDescent="0.2">
      <c r="K667" s="167" t="str">
        <f t="shared" si="51"/>
        <v/>
      </c>
    </row>
    <row r="668" spans="11:11" x14ac:dyDescent="0.2">
      <c r="K668" s="167" t="str">
        <f t="shared" si="51"/>
        <v/>
      </c>
    </row>
    <row r="669" spans="11:11" x14ac:dyDescent="0.2">
      <c r="K669" s="167" t="str">
        <f t="shared" si="51"/>
        <v/>
      </c>
    </row>
    <row r="670" spans="11:11" x14ac:dyDescent="0.2">
      <c r="K670" s="167" t="str">
        <f t="shared" si="51"/>
        <v/>
      </c>
    </row>
    <row r="671" spans="11:11" x14ac:dyDescent="0.2">
      <c r="K671" s="167" t="str">
        <f t="shared" si="51"/>
        <v/>
      </c>
    </row>
    <row r="672" spans="11:11" x14ac:dyDescent="0.2">
      <c r="K672" s="167" t="str">
        <f t="shared" si="51"/>
        <v/>
      </c>
    </row>
    <row r="673" spans="11:11" x14ac:dyDescent="0.2">
      <c r="K673" s="167" t="str">
        <f t="shared" si="51"/>
        <v/>
      </c>
    </row>
    <row r="674" spans="11:11" x14ac:dyDescent="0.2">
      <c r="K674" s="167" t="str">
        <f t="shared" si="51"/>
        <v/>
      </c>
    </row>
    <row r="675" spans="11:11" x14ac:dyDescent="0.2">
      <c r="K675" s="167" t="str">
        <f t="shared" si="51"/>
        <v/>
      </c>
    </row>
    <row r="676" spans="11:11" x14ac:dyDescent="0.2">
      <c r="K676" s="167" t="str">
        <f t="shared" si="51"/>
        <v/>
      </c>
    </row>
    <row r="677" spans="11:11" x14ac:dyDescent="0.2">
      <c r="K677" s="167" t="str">
        <f t="shared" si="51"/>
        <v/>
      </c>
    </row>
    <row r="678" spans="11:11" x14ac:dyDescent="0.2">
      <c r="K678" s="167" t="str">
        <f t="shared" si="51"/>
        <v/>
      </c>
    </row>
    <row r="679" spans="11:11" x14ac:dyDescent="0.2">
      <c r="K679" s="167" t="str">
        <f t="shared" si="51"/>
        <v/>
      </c>
    </row>
    <row r="680" spans="11:11" x14ac:dyDescent="0.2">
      <c r="K680" s="167" t="str">
        <f t="shared" si="51"/>
        <v/>
      </c>
    </row>
    <row r="681" spans="11:11" x14ac:dyDescent="0.2">
      <c r="K681" s="167" t="str">
        <f t="shared" si="51"/>
        <v/>
      </c>
    </row>
    <row r="682" spans="11:11" x14ac:dyDescent="0.2">
      <c r="K682" s="167" t="str">
        <f t="shared" si="51"/>
        <v/>
      </c>
    </row>
    <row r="683" spans="11:11" x14ac:dyDescent="0.2">
      <c r="K683" s="167" t="str">
        <f t="shared" si="51"/>
        <v/>
      </c>
    </row>
    <row r="684" spans="11:11" x14ac:dyDescent="0.2">
      <c r="K684" s="167" t="str">
        <f t="shared" si="51"/>
        <v/>
      </c>
    </row>
    <row r="685" spans="11:11" x14ac:dyDescent="0.2">
      <c r="K685" s="167" t="str">
        <f t="shared" si="51"/>
        <v/>
      </c>
    </row>
    <row r="686" spans="11:11" x14ac:dyDescent="0.2">
      <c r="K686" s="167" t="str">
        <f t="shared" si="51"/>
        <v/>
      </c>
    </row>
    <row r="687" spans="11:11" x14ac:dyDescent="0.2">
      <c r="K687" s="167" t="str">
        <f t="shared" si="51"/>
        <v/>
      </c>
    </row>
    <row r="688" spans="11:11" x14ac:dyDescent="0.2">
      <c r="K688" s="167" t="str">
        <f t="shared" si="51"/>
        <v/>
      </c>
    </row>
    <row r="689" spans="11:11" x14ac:dyDescent="0.2">
      <c r="K689" s="167" t="str">
        <f t="shared" si="51"/>
        <v/>
      </c>
    </row>
    <row r="690" spans="11:11" x14ac:dyDescent="0.2">
      <c r="K690" s="167" t="str">
        <f t="shared" si="51"/>
        <v/>
      </c>
    </row>
    <row r="691" spans="11:11" x14ac:dyDescent="0.2">
      <c r="K691" s="167" t="str">
        <f t="shared" si="51"/>
        <v/>
      </c>
    </row>
    <row r="692" spans="11:11" x14ac:dyDescent="0.2">
      <c r="K692" s="167" t="str">
        <f t="shared" si="51"/>
        <v/>
      </c>
    </row>
    <row r="693" spans="11:11" x14ac:dyDescent="0.2">
      <c r="K693" s="167" t="str">
        <f t="shared" si="51"/>
        <v/>
      </c>
    </row>
    <row r="694" spans="11:11" x14ac:dyDescent="0.2">
      <c r="K694" s="167" t="str">
        <f t="shared" si="51"/>
        <v/>
      </c>
    </row>
    <row r="695" spans="11:11" x14ac:dyDescent="0.2">
      <c r="K695" s="167" t="str">
        <f t="shared" si="51"/>
        <v/>
      </c>
    </row>
    <row r="696" spans="11:11" x14ac:dyDescent="0.2">
      <c r="K696" s="167" t="str">
        <f t="shared" si="51"/>
        <v/>
      </c>
    </row>
    <row r="697" spans="11:11" x14ac:dyDescent="0.2">
      <c r="K697" s="167" t="str">
        <f t="shared" si="51"/>
        <v/>
      </c>
    </row>
    <row r="698" spans="11:11" x14ac:dyDescent="0.2">
      <c r="K698" s="167" t="str">
        <f t="shared" si="51"/>
        <v/>
      </c>
    </row>
    <row r="699" spans="11:11" x14ac:dyDescent="0.2">
      <c r="K699" s="167" t="str">
        <f t="shared" si="51"/>
        <v/>
      </c>
    </row>
    <row r="700" spans="11:11" x14ac:dyDescent="0.2">
      <c r="K700" s="167" t="str">
        <f t="shared" si="51"/>
        <v/>
      </c>
    </row>
    <row r="701" spans="11:11" x14ac:dyDescent="0.2">
      <c r="K701" s="167" t="str">
        <f t="shared" si="51"/>
        <v/>
      </c>
    </row>
    <row r="702" spans="11:11" x14ac:dyDescent="0.2">
      <c r="K702" s="167" t="str">
        <f t="shared" si="51"/>
        <v/>
      </c>
    </row>
    <row r="703" spans="11:11" x14ac:dyDescent="0.2">
      <c r="K703" s="167" t="str">
        <f t="shared" si="51"/>
        <v/>
      </c>
    </row>
    <row r="704" spans="11:11" x14ac:dyDescent="0.2">
      <c r="K704" s="167" t="str">
        <f t="shared" si="51"/>
        <v/>
      </c>
    </row>
    <row r="705" spans="11:11" x14ac:dyDescent="0.2">
      <c r="K705" s="167" t="str">
        <f t="shared" si="51"/>
        <v/>
      </c>
    </row>
    <row r="706" spans="11:11" x14ac:dyDescent="0.2">
      <c r="K706" s="167" t="str">
        <f t="shared" si="51"/>
        <v/>
      </c>
    </row>
    <row r="707" spans="11:11" x14ac:dyDescent="0.2">
      <c r="K707" s="167" t="str">
        <f t="shared" si="51"/>
        <v/>
      </c>
    </row>
    <row r="708" spans="11:11" x14ac:dyDescent="0.2">
      <c r="K708" s="167" t="str">
        <f t="shared" si="51"/>
        <v/>
      </c>
    </row>
    <row r="709" spans="11:11" x14ac:dyDescent="0.2">
      <c r="K709" s="167" t="str">
        <f t="shared" ref="K709:K772" si="52">IF(J709="","",IFERROR(LEFT(J709,FIND("--",J709)-1)*10000000,LEFT(SUBSTITUTE(J709,".",","),FIND("--",J709)-1)*10000000)+MID(J709,FIND("--",J709)+2,FIND("---",J709)-FIND("--",J709)-2)*1000+RIGHT(J709,LEN(J709)-FIND("---",J709)-2))</f>
        <v/>
      </c>
    </row>
    <row r="710" spans="11:11" x14ac:dyDescent="0.2">
      <c r="K710" s="167" t="str">
        <f t="shared" si="52"/>
        <v/>
      </c>
    </row>
    <row r="711" spans="11:11" x14ac:dyDescent="0.2">
      <c r="K711" s="167" t="str">
        <f t="shared" si="52"/>
        <v/>
      </c>
    </row>
    <row r="712" spans="11:11" x14ac:dyDescent="0.2">
      <c r="K712" s="167" t="str">
        <f t="shared" si="52"/>
        <v/>
      </c>
    </row>
    <row r="713" spans="11:11" x14ac:dyDescent="0.2">
      <c r="K713" s="167" t="str">
        <f t="shared" si="52"/>
        <v/>
      </c>
    </row>
    <row r="714" spans="11:11" x14ac:dyDescent="0.2">
      <c r="K714" s="167" t="str">
        <f t="shared" si="52"/>
        <v/>
      </c>
    </row>
    <row r="715" spans="11:11" x14ac:dyDescent="0.2">
      <c r="K715" s="167" t="str">
        <f t="shared" si="52"/>
        <v/>
      </c>
    </row>
    <row r="716" spans="11:11" x14ac:dyDescent="0.2">
      <c r="K716" s="167" t="str">
        <f t="shared" si="52"/>
        <v/>
      </c>
    </row>
    <row r="717" spans="11:11" x14ac:dyDescent="0.2">
      <c r="K717" s="167" t="str">
        <f t="shared" si="52"/>
        <v/>
      </c>
    </row>
    <row r="718" spans="11:11" x14ac:dyDescent="0.2">
      <c r="K718" s="167" t="str">
        <f t="shared" si="52"/>
        <v/>
      </c>
    </row>
    <row r="719" spans="11:11" x14ac:dyDescent="0.2">
      <c r="K719" s="167" t="str">
        <f t="shared" si="52"/>
        <v/>
      </c>
    </row>
    <row r="720" spans="11:11" x14ac:dyDescent="0.2">
      <c r="K720" s="167" t="str">
        <f t="shared" si="52"/>
        <v/>
      </c>
    </row>
    <row r="721" spans="11:11" x14ac:dyDescent="0.2">
      <c r="K721" s="167" t="str">
        <f t="shared" si="52"/>
        <v/>
      </c>
    </row>
    <row r="722" spans="11:11" x14ac:dyDescent="0.2">
      <c r="K722" s="167" t="str">
        <f t="shared" si="52"/>
        <v/>
      </c>
    </row>
    <row r="723" spans="11:11" x14ac:dyDescent="0.2">
      <c r="K723" s="167" t="str">
        <f t="shared" si="52"/>
        <v/>
      </c>
    </row>
    <row r="724" spans="11:11" x14ac:dyDescent="0.2">
      <c r="K724" s="167" t="str">
        <f t="shared" si="52"/>
        <v/>
      </c>
    </row>
    <row r="725" spans="11:11" x14ac:dyDescent="0.2">
      <c r="K725" s="167" t="str">
        <f t="shared" si="52"/>
        <v/>
      </c>
    </row>
    <row r="726" spans="11:11" x14ac:dyDescent="0.2">
      <c r="K726" s="167" t="str">
        <f t="shared" si="52"/>
        <v/>
      </c>
    </row>
    <row r="727" spans="11:11" x14ac:dyDescent="0.2">
      <c r="K727" s="167" t="str">
        <f t="shared" si="52"/>
        <v/>
      </c>
    </row>
    <row r="728" spans="11:11" x14ac:dyDescent="0.2">
      <c r="K728" s="167" t="str">
        <f t="shared" si="52"/>
        <v/>
      </c>
    </row>
    <row r="729" spans="11:11" x14ac:dyDescent="0.2">
      <c r="K729" s="167" t="str">
        <f t="shared" si="52"/>
        <v/>
      </c>
    </row>
    <row r="730" spans="11:11" x14ac:dyDescent="0.2">
      <c r="K730" s="167" t="str">
        <f t="shared" si="52"/>
        <v/>
      </c>
    </row>
    <row r="731" spans="11:11" x14ac:dyDescent="0.2">
      <c r="K731" s="167" t="str">
        <f t="shared" si="52"/>
        <v/>
      </c>
    </row>
    <row r="732" spans="11:11" x14ac:dyDescent="0.2">
      <c r="K732" s="167" t="str">
        <f t="shared" si="52"/>
        <v/>
      </c>
    </row>
    <row r="733" spans="11:11" x14ac:dyDescent="0.2">
      <c r="K733" s="167" t="str">
        <f t="shared" si="52"/>
        <v/>
      </c>
    </row>
    <row r="734" spans="11:11" x14ac:dyDescent="0.2">
      <c r="K734" s="167" t="str">
        <f t="shared" si="52"/>
        <v/>
      </c>
    </row>
    <row r="735" spans="11:11" x14ac:dyDescent="0.2">
      <c r="K735" s="167" t="str">
        <f t="shared" si="52"/>
        <v/>
      </c>
    </row>
    <row r="736" spans="11:11" x14ac:dyDescent="0.2">
      <c r="K736" s="167" t="str">
        <f t="shared" si="52"/>
        <v/>
      </c>
    </row>
    <row r="737" spans="11:11" x14ac:dyDescent="0.2">
      <c r="K737" s="167" t="str">
        <f t="shared" si="52"/>
        <v/>
      </c>
    </row>
    <row r="738" spans="11:11" x14ac:dyDescent="0.2">
      <c r="K738" s="167" t="str">
        <f t="shared" si="52"/>
        <v/>
      </c>
    </row>
    <row r="739" spans="11:11" x14ac:dyDescent="0.2">
      <c r="K739" s="167" t="str">
        <f t="shared" si="52"/>
        <v/>
      </c>
    </row>
    <row r="740" spans="11:11" x14ac:dyDescent="0.2">
      <c r="K740" s="167" t="str">
        <f t="shared" si="52"/>
        <v/>
      </c>
    </row>
    <row r="741" spans="11:11" x14ac:dyDescent="0.2">
      <c r="K741" s="167" t="str">
        <f t="shared" si="52"/>
        <v/>
      </c>
    </row>
    <row r="742" spans="11:11" x14ac:dyDescent="0.2">
      <c r="K742" s="167" t="str">
        <f t="shared" si="52"/>
        <v/>
      </c>
    </row>
    <row r="743" spans="11:11" x14ac:dyDescent="0.2">
      <c r="K743" s="167" t="str">
        <f t="shared" si="52"/>
        <v/>
      </c>
    </row>
    <row r="744" spans="11:11" x14ac:dyDescent="0.2">
      <c r="K744" s="167" t="str">
        <f t="shared" si="52"/>
        <v/>
      </c>
    </row>
    <row r="745" spans="11:11" x14ac:dyDescent="0.2">
      <c r="K745" s="167" t="str">
        <f t="shared" si="52"/>
        <v/>
      </c>
    </row>
    <row r="746" spans="11:11" x14ac:dyDescent="0.2">
      <c r="K746" s="167" t="str">
        <f t="shared" si="52"/>
        <v/>
      </c>
    </row>
    <row r="747" spans="11:11" x14ac:dyDescent="0.2">
      <c r="K747" s="167" t="str">
        <f t="shared" si="52"/>
        <v/>
      </c>
    </row>
    <row r="748" spans="11:11" x14ac:dyDescent="0.2">
      <c r="K748" s="167" t="str">
        <f t="shared" si="52"/>
        <v/>
      </c>
    </row>
    <row r="749" spans="11:11" x14ac:dyDescent="0.2">
      <c r="K749" s="167" t="str">
        <f t="shared" si="52"/>
        <v/>
      </c>
    </row>
    <row r="750" spans="11:11" x14ac:dyDescent="0.2">
      <c r="K750" s="167" t="str">
        <f t="shared" si="52"/>
        <v/>
      </c>
    </row>
    <row r="751" spans="11:11" x14ac:dyDescent="0.2">
      <c r="K751" s="167" t="str">
        <f t="shared" si="52"/>
        <v/>
      </c>
    </row>
    <row r="752" spans="11:11" x14ac:dyDescent="0.2">
      <c r="K752" s="167" t="str">
        <f t="shared" si="52"/>
        <v/>
      </c>
    </row>
    <row r="753" spans="11:11" x14ac:dyDescent="0.2">
      <c r="K753" s="167" t="str">
        <f t="shared" si="52"/>
        <v/>
      </c>
    </row>
    <row r="754" spans="11:11" x14ac:dyDescent="0.2">
      <c r="K754" s="167" t="str">
        <f t="shared" si="52"/>
        <v/>
      </c>
    </row>
    <row r="755" spans="11:11" x14ac:dyDescent="0.2">
      <c r="K755" s="167" t="str">
        <f t="shared" si="52"/>
        <v/>
      </c>
    </row>
    <row r="756" spans="11:11" x14ac:dyDescent="0.2">
      <c r="K756" s="167" t="str">
        <f t="shared" si="52"/>
        <v/>
      </c>
    </row>
    <row r="757" spans="11:11" x14ac:dyDescent="0.2">
      <c r="K757" s="167" t="str">
        <f t="shared" si="52"/>
        <v/>
      </c>
    </row>
    <row r="758" spans="11:11" x14ac:dyDescent="0.2">
      <c r="K758" s="167" t="str">
        <f t="shared" si="52"/>
        <v/>
      </c>
    </row>
    <row r="759" spans="11:11" x14ac:dyDescent="0.2">
      <c r="K759" s="167" t="str">
        <f t="shared" si="52"/>
        <v/>
      </c>
    </row>
    <row r="760" spans="11:11" x14ac:dyDescent="0.2">
      <c r="K760" s="167" t="str">
        <f t="shared" si="52"/>
        <v/>
      </c>
    </row>
    <row r="761" spans="11:11" x14ac:dyDescent="0.2">
      <c r="K761" s="167" t="str">
        <f t="shared" si="52"/>
        <v/>
      </c>
    </row>
    <row r="762" spans="11:11" x14ac:dyDescent="0.2">
      <c r="K762" s="167" t="str">
        <f t="shared" si="52"/>
        <v/>
      </c>
    </row>
    <row r="763" spans="11:11" x14ac:dyDescent="0.2">
      <c r="K763" s="167" t="str">
        <f t="shared" si="52"/>
        <v/>
      </c>
    </row>
    <row r="764" spans="11:11" x14ac:dyDescent="0.2">
      <c r="K764" s="167" t="str">
        <f t="shared" si="52"/>
        <v/>
      </c>
    </row>
    <row r="765" spans="11:11" x14ac:dyDescent="0.2">
      <c r="K765" s="167" t="str">
        <f t="shared" si="52"/>
        <v/>
      </c>
    </row>
    <row r="766" spans="11:11" x14ac:dyDescent="0.2">
      <c r="K766" s="167" t="str">
        <f t="shared" si="52"/>
        <v/>
      </c>
    </row>
    <row r="767" spans="11:11" x14ac:dyDescent="0.2">
      <c r="K767" s="167" t="str">
        <f t="shared" si="52"/>
        <v/>
      </c>
    </row>
    <row r="768" spans="11:11" x14ac:dyDescent="0.2">
      <c r="K768" s="167" t="str">
        <f t="shared" si="52"/>
        <v/>
      </c>
    </row>
    <row r="769" spans="11:11" x14ac:dyDescent="0.2">
      <c r="K769" s="167" t="str">
        <f t="shared" si="52"/>
        <v/>
      </c>
    </row>
    <row r="770" spans="11:11" x14ac:dyDescent="0.2">
      <c r="K770" s="167" t="str">
        <f t="shared" si="52"/>
        <v/>
      </c>
    </row>
    <row r="771" spans="11:11" x14ac:dyDescent="0.2">
      <c r="K771" s="167" t="str">
        <f t="shared" si="52"/>
        <v/>
      </c>
    </row>
    <row r="772" spans="11:11" x14ac:dyDescent="0.2">
      <c r="K772" s="167" t="str">
        <f t="shared" si="52"/>
        <v/>
      </c>
    </row>
    <row r="773" spans="11:11" x14ac:dyDescent="0.2">
      <c r="K773" s="167" t="str">
        <f t="shared" ref="K773:K830" si="53">IF(J773="","",IFERROR(LEFT(J773,FIND("--",J773)-1)*10000000,LEFT(SUBSTITUTE(J773,".",","),FIND("--",J773)-1)*10000000)+MID(J773,FIND("--",J773)+2,FIND("---",J773)-FIND("--",J773)-2)*1000+RIGHT(J773,LEN(J773)-FIND("---",J773)-2))</f>
        <v/>
      </c>
    </row>
    <row r="774" spans="11:11" x14ac:dyDescent="0.2">
      <c r="K774" s="167" t="str">
        <f t="shared" si="53"/>
        <v/>
      </c>
    </row>
    <row r="775" spans="11:11" x14ac:dyDescent="0.2">
      <c r="K775" s="167" t="str">
        <f t="shared" si="53"/>
        <v/>
      </c>
    </row>
    <row r="776" spans="11:11" x14ac:dyDescent="0.2">
      <c r="K776" s="167" t="str">
        <f t="shared" si="53"/>
        <v/>
      </c>
    </row>
    <row r="777" spans="11:11" x14ac:dyDescent="0.2">
      <c r="K777" s="167" t="str">
        <f t="shared" si="53"/>
        <v/>
      </c>
    </row>
    <row r="778" spans="11:11" x14ac:dyDescent="0.2">
      <c r="K778" s="167" t="str">
        <f t="shared" si="53"/>
        <v/>
      </c>
    </row>
    <row r="779" spans="11:11" x14ac:dyDescent="0.2">
      <c r="K779" s="167" t="str">
        <f t="shared" si="53"/>
        <v/>
      </c>
    </row>
    <row r="780" spans="11:11" x14ac:dyDescent="0.2">
      <c r="K780" s="167" t="str">
        <f t="shared" si="53"/>
        <v/>
      </c>
    </row>
    <row r="781" spans="11:11" x14ac:dyDescent="0.2">
      <c r="K781" s="167" t="str">
        <f t="shared" si="53"/>
        <v/>
      </c>
    </row>
    <row r="782" spans="11:11" x14ac:dyDescent="0.2">
      <c r="K782" s="167" t="str">
        <f t="shared" si="53"/>
        <v/>
      </c>
    </row>
    <row r="783" spans="11:11" x14ac:dyDescent="0.2">
      <c r="K783" s="167" t="str">
        <f t="shared" si="53"/>
        <v/>
      </c>
    </row>
    <row r="784" spans="11:11" x14ac:dyDescent="0.2">
      <c r="K784" s="167" t="str">
        <f t="shared" si="53"/>
        <v/>
      </c>
    </row>
    <row r="785" spans="11:11" x14ac:dyDescent="0.2">
      <c r="K785" s="167" t="str">
        <f t="shared" si="53"/>
        <v/>
      </c>
    </row>
    <row r="786" spans="11:11" x14ac:dyDescent="0.2">
      <c r="K786" s="167" t="str">
        <f t="shared" si="53"/>
        <v/>
      </c>
    </row>
    <row r="787" spans="11:11" x14ac:dyDescent="0.2">
      <c r="K787" s="167" t="str">
        <f t="shared" si="53"/>
        <v/>
      </c>
    </row>
    <row r="788" spans="11:11" x14ac:dyDescent="0.2">
      <c r="K788" s="167" t="str">
        <f t="shared" si="53"/>
        <v/>
      </c>
    </row>
    <row r="789" spans="11:11" x14ac:dyDescent="0.2">
      <c r="K789" s="167" t="str">
        <f t="shared" si="53"/>
        <v/>
      </c>
    </row>
    <row r="790" spans="11:11" x14ac:dyDescent="0.2">
      <c r="K790" s="167" t="str">
        <f t="shared" si="53"/>
        <v/>
      </c>
    </row>
    <row r="791" spans="11:11" x14ac:dyDescent="0.2">
      <c r="K791" s="167" t="str">
        <f t="shared" si="53"/>
        <v/>
      </c>
    </row>
    <row r="792" spans="11:11" x14ac:dyDescent="0.2">
      <c r="K792" s="167" t="str">
        <f t="shared" si="53"/>
        <v/>
      </c>
    </row>
    <row r="793" spans="11:11" x14ac:dyDescent="0.2">
      <c r="K793" s="167" t="str">
        <f t="shared" si="53"/>
        <v/>
      </c>
    </row>
    <row r="794" spans="11:11" x14ac:dyDescent="0.2">
      <c r="K794" s="167" t="str">
        <f t="shared" si="53"/>
        <v/>
      </c>
    </row>
    <row r="795" spans="11:11" x14ac:dyDescent="0.2">
      <c r="K795" s="167" t="str">
        <f t="shared" si="53"/>
        <v/>
      </c>
    </row>
    <row r="796" spans="11:11" x14ac:dyDescent="0.2">
      <c r="K796" s="167" t="str">
        <f t="shared" si="53"/>
        <v/>
      </c>
    </row>
    <row r="797" spans="11:11" x14ac:dyDescent="0.2">
      <c r="K797" s="167" t="str">
        <f t="shared" si="53"/>
        <v/>
      </c>
    </row>
    <row r="798" spans="11:11" x14ac:dyDescent="0.2">
      <c r="K798" s="167" t="str">
        <f t="shared" si="53"/>
        <v/>
      </c>
    </row>
    <row r="799" spans="11:11" x14ac:dyDescent="0.2">
      <c r="K799" s="167" t="str">
        <f t="shared" si="53"/>
        <v/>
      </c>
    </row>
    <row r="800" spans="11:11" x14ac:dyDescent="0.2">
      <c r="K800" s="167" t="str">
        <f t="shared" si="53"/>
        <v/>
      </c>
    </row>
    <row r="801" spans="11:11" x14ac:dyDescent="0.2">
      <c r="K801" s="167" t="str">
        <f t="shared" si="53"/>
        <v/>
      </c>
    </row>
    <row r="802" spans="11:11" x14ac:dyDescent="0.2">
      <c r="K802" s="167" t="str">
        <f t="shared" si="53"/>
        <v/>
      </c>
    </row>
    <row r="803" spans="11:11" x14ac:dyDescent="0.2">
      <c r="K803" s="167" t="str">
        <f t="shared" si="53"/>
        <v/>
      </c>
    </row>
    <row r="804" spans="11:11" x14ac:dyDescent="0.2">
      <c r="K804" s="167" t="str">
        <f t="shared" si="53"/>
        <v/>
      </c>
    </row>
    <row r="805" spans="11:11" x14ac:dyDescent="0.2">
      <c r="K805" s="167" t="str">
        <f t="shared" si="53"/>
        <v/>
      </c>
    </row>
    <row r="806" spans="11:11" x14ac:dyDescent="0.2">
      <c r="K806" s="167" t="str">
        <f t="shared" si="53"/>
        <v/>
      </c>
    </row>
    <row r="807" spans="11:11" x14ac:dyDescent="0.2">
      <c r="K807" s="167" t="str">
        <f t="shared" si="53"/>
        <v/>
      </c>
    </row>
    <row r="808" spans="11:11" x14ac:dyDescent="0.2">
      <c r="K808" s="167" t="str">
        <f t="shared" si="53"/>
        <v/>
      </c>
    </row>
    <row r="809" spans="11:11" x14ac:dyDescent="0.2">
      <c r="K809" s="167" t="str">
        <f t="shared" si="53"/>
        <v/>
      </c>
    </row>
    <row r="810" spans="11:11" x14ac:dyDescent="0.2">
      <c r="K810" s="167" t="str">
        <f t="shared" si="53"/>
        <v/>
      </c>
    </row>
    <row r="811" spans="11:11" x14ac:dyDescent="0.2">
      <c r="K811" s="167" t="str">
        <f t="shared" si="53"/>
        <v/>
      </c>
    </row>
    <row r="812" spans="11:11" x14ac:dyDescent="0.2">
      <c r="K812" s="167" t="str">
        <f t="shared" si="53"/>
        <v/>
      </c>
    </row>
    <row r="813" spans="11:11" x14ac:dyDescent="0.2">
      <c r="K813" s="167" t="str">
        <f t="shared" si="53"/>
        <v/>
      </c>
    </row>
    <row r="814" spans="11:11" x14ac:dyDescent="0.2">
      <c r="K814" s="167" t="str">
        <f t="shared" si="53"/>
        <v/>
      </c>
    </row>
    <row r="815" spans="11:11" x14ac:dyDescent="0.2">
      <c r="K815" s="167" t="str">
        <f t="shared" si="53"/>
        <v/>
      </c>
    </row>
    <row r="816" spans="11:11" x14ac:dyDescent="0.2">
      <c r="K816" s="167" t="str">
        <f t="shared" si="53"/>
        <v/>
      </c>
    </row>
    <row r="817" spans="11:11" x14ac:dyDescent="0.2">
      <c r="K817" s="167" t="str">
        <f t="shared" si="53"/>
        <v/>
      </c>
    </row>
    <row r="818" spans="11:11" x14ac:dyDescent="0.2">
      <c r="K818" s="167" t="str">
        <f t="shared" si="53"/>
        <v/>
      </c>
    </row>
    <row r="819" spans="11:11" x14ac:dyDescent="0.2">
      <c r="K819" s="167" t="str">
        <f t="shared" si="53"/>
        <v/>
      </c>
    </row>
    <row r="820" spans="11:11" x14ac:dyDescent="0.2">
      <c r="K820" s="167" t="str">
        <f t="shared" si="53"/>
        <v/>
      </c>
    </row>
    <row r="821" spans="11:11" x14ac:dyDescent="0.2">
      <c r="K821" s="167" t="str">
        <f t="shared" si="53"/>
        <v/>
      </c>
    </row>
    <row r="822" spans="11:11" x14ac:dyDescent="0.2">
      <c r="K822" s="167" t="str">
        <f t="shared" si="53"/>
        <v/>
      </c>
    </row>
    <row r="823" spans="11:11" x14ac:dyDescent="0.2">
      <c r="K823" s="167" t="str">
        <f t="shared" si="53"/>
        <v/>
      </c>
    </row>
    <row r="824" spans="11:11" x14ac:dyDescent="0.2">
      <c r="K824" s="167" t="str">
        <f t="shared" si="53"/>
        <v/>
      </c>
    </row>
    <row r="825" spans="11:11" x14ac:dyDescent="0.2">
      <c r="K825" s="167" t="str">
        <f t="shared" si="53"/>
        <v/>
      </c>
    </row>
    <row r="826" spans="11:11" x14ac:dyDescent="0.2">
      <c r="K826" s="167" t="str">
        <f t="shared" si="53"/>
        <v/>
      </c>
    </row>
    <row r="827" spans="11:11" x14ac:dyDescent="0.2">
      <c r="K827" s="167" t="str">
        <f t="shared" si="53"/>
        <v/>
      </c>
    </row>
    <row r="828" spans="11:11" x14ac:dyDescent="0.2">
      <c r="K828" s="167" t="str">
        <f t="shared" si="53"/>
        <v/>
      </c>
    </row>
    <row r="829" spans="11:11" x14ac:dyDescent="0.2">
      <c r="K829" s="167" t="str">
        <f t="shared" si="53"/>
        <v/>
      </c>
    </row>
    <row r="830" spans="11:11" x14ac:dyDescent="0.2">
      <c r="K830" s="167" t="str">
        <f t="shared" si="53"/>
        <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30"/>
  <sheetViews>
    <sheetView workbookViewId="0">
      <selection activeCell="E10" sqref="E10"/>
    </sheetView>
  </sheetViews>
  <sheetFormatPr baseColWidth="10" defaultColWidth="9" defaultRowHeight="14" x14ac:dyDescent="0.2"/>
  <cols>
    <col min="1" max="1" width="13.83203125" style="5" bestFit="1" customWidth="1"/>
    <col min="2" max="2" width="23.83203125" style="5" bestFit="1" customWidth="1"/>
    <col min="3" max="3" width="22.33203125" style="5" customWidth="1"/>
    <col min="4" max="4" width="28.6640625" style="5" bestFit="1" customWidth="1"/>
    <col min="5" max="5" width="18.83203125" style="5" customWidth="1"/>
    <col min="6" max="6" width="40.1640625" style="5" bestFit="1" customWidth="1"/>
    <col min="7" max="7" width="9" style="5"/>
    <col min="8" max="8" width="40.5" style="5" bestFit="1" customWidth="1"/>
    <col min="9" max="16384" width="9" style="5"/>
  </cols>
  <sheetData>
    <row r="1" spans="1:8" s="104" customFormat="1" x14ac:dyDescent="0.2">
      <c r="A1" s="104" t="s">
        <v>2471</v>
      </c>
      <c r="B1" s="104">
        <f ca="1">COUNT(A:A)</f>
        <v>4</v>
      </c>
      <c r="C1" s="104" t="s">
        <v>2472</v>
      </c>
      <c r="D1" s="104">
        <f ca="1">COUNT(C:C)</f>
        <v>11</v>
      </c>
      <c r="E1" s="104" t="s">
        <v>2542</v>
      </c>
      <c r="F1" s="104">
        <f ca="1">COUNT(E:E)</f>
        <v>8</v>
      </c>
      <c r="G1" s="104" t="s">
        <v>2473</v>
      </c>
      <c r="H1" s="104">
        <f ca="1">COUNT(G:G)</f>
        <v>7</v>
      </c>
    </row>
    <row r="2" spans="1:8" s="104" customFormat="1" x14ac:dyDescent="0.2">
      <c r="A2" s="104" t="s">
        <v>2478</v>
      </c>
      <c r="B2" s="104" t="s">
        <v>58</v>
      </c>
      <c r="C2" s="104" t="s">
        <v>2478</v>
      </c>
      <c r="D2" s="104" t="s">
        <v>58</v>
      </c>
      <c r="E2" s="104" t="s">
        <v>2478</v>
      </c>
      <c r="F2" s="104" t="s">
        <v>58</v>
      </c>
      <c r="G2" s="104" t="s">
        <v>2478</v>
      </c>
      <c r="H2" s="104" t="s">
        <v>58</v>
      </c>
    </row>
    <row r="3" spans="1:8" x14ac:dyDescent="0.2">
      <c r="A3" s="5">
        <f ca="1">MATCH(CONCATENATE("*",CmpAcroSelected,"*",A$1,"*"),CatCostInp!$C2:$C92,0)+1</f>
        <v>19</v>
      </c>
      <c r="B3" s="5" t="str">
        <f ca="1">IFERROR(INDIRECT(ADDRESS(A3,5,1,1,"CatCostInp")),"")</f>
        <v>4.1 Antiretroviral medicines</v>
      </c>
      <c r="C3" s="5">
        <f ca="1">MATCH(CONCATENATE("*",CmpAcroSelected,"*",C$1,"*"),CatCostInp!$C2:$C92,0)+1</f>
        <v>27</v>
      </c>
      <c r="D3" s="5" t="str">
        <f t="shared" ref="D3:D24" ca="1" si="0">IFERROR(INDIRECT(ADDRESS(C3,5,1,1,"CatCostInp")),"")</f>
        <v>5.1 Insecticide-treated Nets (LLINs/ITNs)</v>
      </c>
      <c r="E3" s="5">
        <f ca="1">MATCH(CONCATENATE("*",CmpAcroSelected,"*",E$1,"*"),CatCostInp!$C2:$C92,0)+1</f>
        <v>23</v>
      </c>
      <c r="F3" s="5" t="str">
        <f ca="1">IFERROR(INDIRECT(ADDRESS(E3,5,1,1,"CatCostInp")),"")</f>
        <v>4.5 Opportunistic infections and STI medicines</v>
      </c>
      <c r="G3" s="5">
        <f ca="1">MATCH(CONCATENATE("*",CmpAcroSelected,"*",G$1,"*"),CatCostInp!$C2:$C92,0)+1</f>
        <v>43</v>
      </c>
      <c r="H3" s="5" t="str">
        <f ca="1">IFERROR(INDIRECT(ADDRESS(G3,5,1,1,"CatCostInp")),"")</f>
        <v>7.1 Procurement agent and handling fees</v>
      </c>
    </row>
    <row r="4" spans="1:8" x14ac:dyDescent="0.2">
      <c r="A4" s="5">
        <f ca="1">IFERROR(A3+MATCH(CONCATENATE("*",CmpAcroSelected,"*",A$1,"*"),OFFSET(CatCostInp!$C$1,A3,0,100,1),0),"")</f>
        <v>20</v>
      </c>
      <c r="B4" s="5" t="str">
        <f t="shared" ref="B4:B30" ca="1" si="1">IFERROR(INDIRECT(ADDRESS(A4,5,1,1,"CatCostInp")),"")</f>
        <v>4.2 Anti-tuberculosis medicines</v>
      </c>
      <c r="C4" s="5">
        <f ca="1">IFERROR(C3+MATCH(CONCATENATE("*",CmpAcroSelected,"*",C$1,"*"),OFFSET(CatCostInp!$C$1,C3,0,100,1),0),"")</f>
        <v>28</v>
      </c>
      <c r="D4" s="5" t="str">
        <f t="shared" ref="D4:D5" ca="1" si="2">IFERROR(INDIRECT(ADDRESS(C4,5,1,1,"CatCostInp")),"")</f>
        <v>5.2 Condoms - Male</v>
      </c>
      <c r="E4" s="5">
        <f ca="1">IFERROR(E3+MATCH(CONCATENATE("*",CmpAcroSelected,"*",E$1,"*"),OFFSET(CatCostInp!$C$1,E3,0,100,1),0),"")</f>
        <v>24</v>
      </c>
      <c r="F4" s="5" t="str">
        <f t="shared" ref="F4:F30" ca="1" si="3">IFERROR(INDIRECT(ADDRESS(E4,5,1,1,"CatCostInp")),"")</f>
        <v>4.6 Private Sector subsidies for ACTs (co-payment to 4.3)</v>
      </c>
      <c r="G4" s="5">
        <f ca="1">IFERROR(G3+MATCH(CONCATENATE("*",CmpAcroSelected,"*",G$1,"*"),OFFSET(CatCostInp!$C$1,G3,0,100,1),0),"")</f>
        <v>44</v>
      </c>
      <c r="H4" s="5" t="str">
        <f t="shared" ref="H4:H30" ca="1" si="4">IFERROR(INDIRECT(ADDRESS(G4,5,1,1,"CatCostInp")),"")</f>
        <v>7.2 Freight and insurance costs (Health products)</v>
      </c>
    </row>
    <row r="5" spans="1:8" x14ac:dyDescent="0.2">
      <c r="A5" s="5">
        <f ca="1">IFERROR(A4+MATCH(CONCATENATE("*",CmpAcroSelected,"*",A$1,"*"),OFFSET(CatCostInp!$C$1,A4,0,100,1),0),"")</f>
        <v>21</v>
      </c>
      <c r="B5" s="5" t="str">
        <f t="shared" ca="1" si="1"/>
        <v>4.3 Antimalarial medicines</v>
      </c>
      <c r="C5" s="5">
        <f ca="1">IFERROR(C4+MATCH(CONCATENATE("*",CmpAcroSelected,"*",C$1,"*"),OFFSET(CatCostInp!$C$1,C4,0,100,1),0),"")</f>
        <v>29</v>
      </c>
      <c r="D5" s="5" t="str">
        <f t="shared" ca="1" si="2"/>
        <v>5.3 Condoms - Female</v>
      </c>
      <c r="E5" s="5">
        <f ca="1">IFERROR(E4+MATCH(CONCATENATE("*",CmpAcroSelected,"*",E$1,"*"),OFFSET(CatCostInp!$C$1,E4,0,100,1),0),"")</f>
        <v>25</v>
      </c>
      <c r="F5" s="5" t="str">
        <f t="shared" ca="1" si="3"/>
        <v>4.7 Other medicines</v>
      </c>
      <c r="G5" s="5">
        <f ca="1">IFERROR(G4+MATCH(CONCATENATE("*",CmpAcroSelected,"*",G$1,"*"),OFFSET(CatCostInp!$C$1,G4,0,100,1),0),"")</f>
        <v>45</v>
      </c>
      <c r="H5" s="5" t="str">
        <f t="shared" ca="1" si="4"/>
        <v>7.3 Warehouse and Storage Costs</v>
      </c>
    </row>
    <row r="6" spans="1:8" x14ac:dyDescent="0.2">
      <c r="A6" s="5">
        <f ca="1">IFERROR(A5+MATCH(CONCATENATE("*",CmpAcroSelected,"*",A$1,"*"),OFFSET(CatCostInp!$C$1,A5,0,100,1),0),"")</f>
        <v>22</v>
      </c>
      <c r="B6" s="5" t="str">
        <f t="shared" ca="1" si="1"/>
        <v>4.4 Opioid substitutes medicines</v>
      </c>
      <c r="C6" s="5">
        <f ca="1">IFERROR(C5+MATCH(CONCATENATE("*",CmpAcroSelected,"*",C$1,"*"),OFFSET(CatCostInp!$C$1,C5,0,100,1),0),"")</f>
        <v>30</v>
      </c>
      <c r="D6" s="5" t="str">
        <f t="shared" ca="1" si="0"/>
        <v>5.4 Rapid Diagnostic Test</v>
      </c>
      <c r="E6" s="5">
        <f ca="1">IFERROR(E5+MATCH(CONCATENATE("*",CmpAcroSelected,"*",E$1,"*"),OFFSET(CatCostInp!$C$1,E5,0,100,1),0),"")</f>
        <v>32</v>
      </c>
      <c r="F6" s="5" t="str">
        <f t="shared" ca="1" si="3"/>
        <v>5.6 Laboratory reagents</v>
      </c>
      <c r="G6" s="5">
        <f ca="1">IFERROR(G5+MATCH(CONCATENATE("*",CmpAcroSelected,"*",G$1,"*"),OFFSET(CatCostInp!$C$1,G5,0,100,1),0),"")</f>
        <v>46</v>
      </c>
      <c r="H6" s="5" t="str">
        <f t="shared" ca="1" si="4"/>
        <v>7.4 In-country distribution costs</v>
      </c>
    </row>
    <row r="7" spans="1:8" x14ac:dyDescent="0.2">
      <c r="A7" s="5" t="str">
        <f ca="1">IFERROR(A6+MATCH(CONCATENATE("*",CmpAcroSelected,"*",A$1,"*"),OFFSET(CatCostInp!$C$1,A6,0,100,1),0),"")</f>
        <v/>
      </c>
      <c r="B7" s="5" t="str">
        <f t="shared" ca="1" si="1"/>
        <v/>
      </c>
      <c r="C7" s="5">
        <f ca="1">IFERROR(C6+MATCH(CONCATENATE("*",CmpAcroSelected,"*",C$1,"*"),OFFSET(CatCostInp!$C$1,C6,0,100,1),0),"")</f>
        <v>31</v>
      </c>
      <c r="D7" s="5" t="str">
        <f t="shared" ca="1" si="0"/>
        <v>5.5 Insecticides</v>
      </c>
      <c r="E7" s="5">
        <f ca="1">IFERROR(E6+MATCH(CONCATENATE("*",CmpAcroSelected,"*",E$1,"*"),OFFSET(CatCostInp!$C$1,E6,0,100,1),0),"")</f>
        <v>33</v>
      </c>
      <c r="F7" s="5" t="str">
        <f t="shared" ca="1" si="3"/>
        <v>5.7 Syringes and needles</v>
      </c>
      <c r="G7" s="5">
        <f ca="1">IFERROR(G6+MATCH(CONCATENATE("*",CmpAcroSelected,"*",G$1,"*"),OFFSET(CatCostInp!$C$1,G6,0,100,1),0),"")</f>
        <v>47</v>
      </c>
      <c r="H7" s="5" t="str">
        <f t="shared" ca="1" si="4"/>
        <v>7.5 Quality assurance and quality control costs (QA/QC)</v>
      </c>
    </row>
    <row r="8" spans="1:8" x14ac:dyDescent="0.2">
      <c r="A8" s="5" t="str">
        <f ca="1">IFERROR(A7+MATCH(CONCATENATE("*",CmpAcroSelected,"*",A$1,"*"),OFFSET(CatCostInp!$C$1,A7,0,100,1),0),"")</f>
        <v/>
      </c>
      <c r="B8" s="5" t="str">
        <f t="shared" ca="1" si="1"/>
        <v/>
      </c>
      <c r="C8" s="5">
        <f ca="1">IFERROR(C7+MATCH(CONCATENATE("*",CmpAcroSelected,"*",C$1,"*"),OFFSET(CatCostInp!$C$1,C7,0,100,1),0),"")</f>
        <v>36</v>
      </c>
      <c r="D8" s="5" t="str">
        <f t="shared" ca="1" si="0"/>
        <v>6.1 CD4 analyser/accessories</v>
      </c>
      <c r="E8" s="5">
        <f ca="1">IFERROR(E7+MATCH(CONCATENATE("*",CmpAcroSelected,"*",E$1,"*"),OFFSET(CatCostInp!$C$1,E7,0,100,1),0),"")</f>
        <v>34</v>
      </c>
      <c r="F8" s="5" t="str">
        <f t="shared" ca="1" si="3"/>
        <v>5.8 Other consumables</v>
      </c>
      <c r="G8" s="5">
        <f ca="1">IFERROR(G7+MATCH(CONCATENATE("*",CmpAcroSelected,"*",G$1,"*"),OFFSET(CatCostInp!$C$1,G7,0,100,1),0),"")</f>
        <v>48</v>
      </c>
      <c r="H8" s="5" t="str">
        <f t="shared" ca="1" si="4"/>
        <v>7.6 PSM Customs Clearance</v>
      </c>
    </row>
    <row r="9" spans="1:8" x14ac:dyDescent="0.2">
      <c r="A9" s="5" t="str">
        <f ca="1">IFERROR(A8+MATCH(CONCATENATE("*",CmpAcroSelected,"*",A$1,"*"),OFFSET(CatCostInp!$C$1,A8,0,100,1),0),"")</f>
        <v/>
      </c>
      <c r="B9" s="5" t="str">
        <f t="shared" ca="1" si="1"/>
        <v/>
      </c>
      <c r="C9" s="5">
        <f ca="1">IFERROR(C8+MATCH(CONCATENATE("*",CmpAcroSelected,"*",C$1,"*"),OFFSET(CatCostInp!$C$1,C8,0,100,1),0),"")</f>
        <v>37</v>
      </c>
      <c r="D9" s="5" t="str">
        <f t="shared" ca="1" si="0"/>
        <v>6.2 HIV Viral Load analyser/accessories</v>
      </c>
      <c r="E9" s="5">
        <f ca="1">IFERROR(E8+MATCH(CONCATENATE("*",CmpAcroSelected,"*",E$1,"*"),OFFSET(CatCostInp!$C$1,E8,0,100,1),0),"")</f>
        <v>76</v>
      </c>
      <c r="F9" s="5" t="str">
        <f t="shared" ca="1" si="3"/>
        <v>6.3 Microscopes</v>
      </c>
      <c r="G9" s="5">
        <f ca="1">IFERROR(G8+MATCH(CONCATENATE("*",CmpAcroSelected,"*",G$1,"*"),OFFSET(CatCostInp!$C$1,G8,0,100,1),0),"")</f>
        <v>49</v>
      </c>
      <c r="H9" s="5" t="str">
        <f t="shared" ca="1" si="4"/>
        <v>7.7 Other PSM costs</v>
      </c>
    </row>
    <row r="10" spans="1:8" x14ac:dyDescent="0.2">
      <c r="A10" s="5" t="str">
        <f ca="1">IFERROR(A9+MATCH(CONCATENATE("*",CmpAcroSelected,"*",A$1,"*"),OFFSET(CatCostInp!$C$1,A9,0,100,1),0),"")</f>
        <v/>
      </c>
      <c r="B10" s="5" t="str">
        <f t="shared" ca="1" si="1"/>
        <v/>
      </c>
      <c r="C10" s="5">
        <f ca="1">IFERROR(C9+MATCH(CONCATENATE("*",CmpAcroSelected,"*",C$1,"*"),OFFSET(CatCostInp!$C$1,C9,0,100,1),0),"")</f>
        <v>38</v>
      </c>
      <c r="D10" s="5" t="str">
        <f t="shared" ca="1" si="0"/>
        <v>6.3 Microscopes</v>
      </c>
      <c r="E10" s="5">
        <f ca="1">IFERROR(E9+MATCH(CONCATENATE("*",CmpAcroSelected,"*",E$1,"*"),OFFSET(CatCostInp!$C$1,E9,0,100,1),0),"")</f>
        <v>77</v>
      </c>
      <c r="F10" s="5" t="str">
        <f t="shared" ca="1" si="3"/>
        <v>6.6 Other health equipment</v>
      </c>
      <c r="G10" s="5" t="str">
        <f ca="1">IFERROR(G9+MATCH(CONCATENATE("*",CmpAcroSelected,"*",G$1,"*"),OFFSET(CatCostInp!$C$1,G9,0,100,1),0),"")</f>
        <v/>
      </c>
      <c r="H10" s="5" t="str">
        <f t="shared" ca="1" si="4"/>
        <v/>
      </c>
    </row>
    <row r="11" spans="1:8" x14ac:dyDescent="0.2">
      <c r="A11" s="5" t="str">
        <f ca="1">IFERROR(A10+MATCH(CONCATENATE("*",CmpAcroSelected,"*",A$1,"*"),OFFSET(CatCostInp!$C$1,A10,0,100,1),0),"")</f>
        <v/>
      </c>
      <c r="B11" s="5" t="str">
        <f t="shared" ca="1" si="1"/>
        <v/>
      </c>
      <c r="C11" s="5">
        <f ca="1">IFERROR(C10+MATCH(CONCATENATE("*",CmpAcroSelected,"*",C$1,"*"),OFFSET(CatCostInp!$C$1,C10,0,100,1),0),"")</f>
        <v>39</v>
      </c>
      <c r="D11" s="5" t="str">
        <f t="shared" ca="1" si="0"/>
        <v>6.4 TB Molecular Test equipment</v>
      </c>
      <c r="E11" s="5" t="str">
        <f ca="1">IFERROR(E10+MATCH(CONCATENATE("*",CmpAcroSelected,"*",E$1,"*"),OFFSET(CatCostInp!$C$1,E10,0,100,1),0),"")</f>
        <v/>
      </c>
      <c r="F11" s="5" t="str">
        <f t="shared" ca="1" si="3"/>
        <v/>
      </c>
      <c r="G11" s="5" t="str">
        <f ca="1">IFERROR(G10+MATCH(CONCATENATE("*",CmpAcroSelected,"*",G$1,"*"),OFFSET(CatCostInp!$C$1,G10,0,100,1),0),"")</f>
        <v/>
      </c>
      <c r="H11" s="5" t="str">
        <f t="shared" ca="1" si="4"/>
        <v/>
      </c>
    </row>
    <row r="12" spans="1:8" x14ac:dyDescent="0.2">
      <c r="A12" s="5" t="str">
        <f ca="1">IFERROR(A11+MATCH(CONCATENATE("*",CmpAcroSelected,"*",A$1,"*"),OFFSET(CatCostInp!$C$1,A11,0,100,1),0),"")</f>
        <v/>
      </c>
      <c r="B12" s="5" t="str">
        <f t="shared" ca="1" si="1"/>
        <v/>
      </c>
      <c r="C12" s="5">
        <f ca="1">IFERROR(C11+MATCH(CONCATENATE("*",CmpAcroSelected,"*",C$1,"*"),OFFSET(CatCostInp!$C$1,C11,0,100,1),0),"")</f>
        <v>40</v>
      </c>
      <c r="D12" s="5" t="str">
        <f t="shared" ca="1" si="0"/>
        <v>6.5 Maintenance and service costs for health equipment</v>
      </c>
      <c r="E12" s="5" t="str">
        <f ca="1">IFERROR(E11+MATCH(CONCATENATE("*",CmpAcroSelected,"*",E$1,"*"),OFFSET(CatCostInp!$C$1,E11,0,100,1),0),"")</f>
        <v/>
      </c>
      <c r="F12" s="5" t="str">
        <f t="shared" ca="1" si="3"/>
        <v/>
      </c>
      <c r="G12" s="5" t="str">
        <f ca="1">IFERROR(G11+MATCH(CONCATENATE("*",CmpAcroSelected,"*",G$1,"*"),OFFSET(CatCostInp!$C$1,G11,0,100,1),0),"")</f>
        <v/>
      </c>
      <c r="H12" s="5" t="str">
        <f t="shared" ca="1" si="4"/>
        <v/>
      </c>
    </row>
    <row r="13" spans="1:8" x14ac:dyDescent="0.2">
      <c r="A13" s="5" t="str">
        <f ca="1">IFERROR(A12+MATCH(CONCATENATE("*",CmpAcroSelected,"*",A$1,"*"),OFFSET(CatCostInp!$C$1,A12,0,100,1),0),"")</f>
        <v/>
      </c>
      <c r="B13" s="5" t="str">
        <f t="shared" ca="1" si="1"/>
        <v/>
      </c>
      <c r="C13" s="5">
        <f ca="1">IFERROR(C12+MATCH(CONCATENATE("*",CmpAcroSelected,"*",C$1,"*"),OFFSET(CatCostInp!$C$1,C12,0,100,1),0),"")</f>
        <v>41</v>
      </c>
      <c r="D13" s="5" t="str">
        <f t="shared" ca="1" si="0"/>
        <v>6.6 Other health equipment</v>
      </c>
      <c r="E13" s="5" t="str">
        <f ca="1">IFERROR(E12+MATCH(CONCATENATE("*",CmpAcroSelected,"*",E$1,"*"),OFFSET(CatCostInp!$C$1,E12,0,100,1),0),"")</f>
        <v/>
      </c>
      <c r="F13" s="5" t="str">
        <f t="shared" ca="1" si="3"/>
        <v/>
      </c>
      <c r="G13" s="5" t="str">
        <f ca="1">IFERROR(G12+MATCH(CONCATENATE("*",CmpAcroSelected,"*",G$1,"*"),OFFSET(CatCostInp!$C$1,G12,0,100,1),0),"")</f>
        <v/>
      </c>
      <c r="H13" s="5" t="str">
        <f t="shared" ca="1" si="4"/>
        <v/>
      </c>
    </row>
    <row r="14" spans="1:8" x14ac:dyDescent="0.2">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3"/>
        <v/>
      </c>
      <c r="G14" s="5" t="str">
        <f ca="1">IFERROR(G13+MATCH(CONCATENATE("*",CmpAcroSelected,"*",G$1,"*"),OFFSET(CatCostInp!$C$1,G13,0,100,1),0),"")</f>
        <v/>
      </c>
      <c r="H14" s="5" t="str">
        <f t="shared" ca="1" si="4"/>
        <v/>
      </c>
    </row>
    <row r="15" spans="1:8" x14ac:dyDescent="0.2">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3"/>
        <v/>
      </c>
      <c r="G15" s="5" t="str">
        <f ca="1">IFERROR(G14+MATCH(CONCATENATE("*",CmpAcroSelected,"*",G$1,"*"),OFFSET(CatCostInp!$C$1,G14,0,100,1),0),"")</f>
        <v/>
      </c>
      <c r="H15" s="5" t="str">
        <f t="shared" ca="1" si="4"/>
        <v/>
      </c>
    </row>
    <row r="16" spans="1:8" x14ac:dyDescent="0.2">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3"/>
        <v/>
      </c>
      <c r="G16" s="5" t="str">
        <f ca="1">IFERROR(G15+MATCH(CONCATENATE("*",CmpAcroSelected,"*",G$1,"*"),OFFSET(CatCostInp!$C$1,G15,0,100,1),0),"")</f>
        <v/>
      </c>
      <c r="H16" s="5" t="str">
        <f t="shared" ca="1" si="4"/>
        <v/>
      </c>
    </row>
    <row r="17" spans="1:8" x14ac:dyDescent="0.2">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3"/>
        <v/>
      </c>
      <c r="G17" s="5" t="str">
        <f ca="1">IFERROR(G16+MATCH(CONCATENATE("*",CmpAcroSelected,"*",G$1,"*"),OFFSET(CatCostInp!$C$1,G16,0,100,1),0),"")</f>
        <v/>
      </c>
      <c r="H17" s="5" t="str">
        <f t="shared" ca="1" si="4"/>
        <v/>
      </c>
    </row>
    <row r="18" spans="1:8" x14ac:dyDescent="0.2">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3"/>
        <v/>
      </c>
      <c r="G18" s="5" t="str">
        <f ca="1">IFERROR(G17+MATCH(CONCATENATE("*",CmpAcroSelected,"*",G$1,"*"),OFFSET(CatCostInp!$C$1,G17,0,100,1),0),"")</f>
        <v/>
      </c>
      <c r="H18" s="5" t="str">
        <f t="shared" ca="1" si="4"/>
        <v/>
      </c>
    </row>
    <row r="19" spans="1:8" x14ac:dyDescent="0.2">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3"/>
        <v/>
      </c>
      <c r="G19" s="5" t="str">
        <f ca="1">IFERROR(G18+MATCH(CONCATENATE("*",CmpAcroSelected,"*",G$1,"*"),OFFSET(CatCostInp!$C$1,G18,0,100,1),0),"")</f>
        <v/>
      </c>
      <c r="H19" s="5" t="str">
        <f t="shared" ca="1" si="4"/>
        <v/>
      </c>
    </row>
    <row r="20" spans="1:8" x14ac:dyDescent="0.2">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3"/>
        <v/>
      </c>
      <c r="G20" s="5" t="str">
        <f ca="1">IFERROR(G19+MATCH(CONCATENATE("*",CmpAcroSelected,"*",G$1,"*"),OFFSET(CatCostInp!$C$1,G19,0,100,1),0),"")</f>
        <v/>
      </c>
      <c r="H20" s="5" t="str">
        <f t="shared" ca="1" si="4"/>
        <v/>
      </c>
    </row>
    <row r="21" spans="1:8" x14ac:dyDescent="0.2">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3"/>
        <v/>
      </c>
      <c r="G21" s="5" t="str">
        <f ca="1">IFERROR(G20+MATCH(CONCATENATE("*",CmpAcroSelected,"*",G$1,"*"),OFFSET(CatCostInp!$C$1,G20,0,100,1),0),"")</f>
        <v/>
      </c>
      <c r="H21" s="5" t="str">
        <f t="shared" ca="1" si="4"/>
        <v/>
      </c>
    </row>
    <row r="22" spans="1:8" x14ac:dyDescent="0.2">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3"/>
        <v/>
      </c>
      <c r="G22" s="5" t="str">
        <f ca="1">IFERROR(G21+MATCH(CONCATENATE("*",CmpAcroSelected,"*",G$1,"*"),OFFSET(CatCostInp!$C$1,G21,0,100,1),0),"")</f>
        <v/>
      </c>
      <c r="H22" s="5" t="str">
        <f t="shared" ca="1" si="4"/>
        <v/>
      </c>
    </row>
    <row r="23" spans="1:8" x14ac:dyDescent="0.2">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3"/>
        <v/>
      </c>
      <c r="G23" s="5" t="str">
        <f ca="1">IFERROR(G22+MATCH(CONCATENATE("*",CmpAcroSelected,"*",G$1,"*"),OFFSET(CatCostInp!$C$1,G22,0,100,1),0),"")</f>
        <v/>
      </c>
      <c r="H23" s="5" t="str">
        <f t="shared" ca="1" si="4"/>
        <v/>
      </c>
    </row>
    <row r="24" spans="1:8" x14ac:dyDescent="0.2">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3"/>
        <v/>
      </c>
      <c r="G24" s="5" t="str">
        <f ca="1">IFERROR(G23+MATCH(CONCATENATE("*",CmpAcroSelected,"*",G$1,"*"),OFFSET(CatCostInp!$C$1,G23,0,100,1),0),"")</f>
        <v/>
      </c>
      <c r="H24" s="5" t="str">
        <f t="shared" ca="1" si="4"/>
        <v/>
      </c>
    </row>
    <row r="25" spans="1:8" x14ac:dyDescent="0.2">
      <c r="A25" s="5" t="str">
        <f ca="1">IFERROR(A24+MATCH(CONCATENATE("*",CmpAcroSelected,"*",A$1,"*"),OFFSET(CatCostInp!$C$1,A24,0,100,1),0),"")</f>
        <v/>
      </c>
      <c r="B25" s="5" t="str">
        <f t="shared" ca="1" si="1"/>
        <v/>
      </c>
      <c r="E25" s="5" t="str">
        <f ca="1">IFERROR(E24+MATCH(CONCATENATE("*",CmpAcroSelected,"*",E$1,"*"),OFFSET(CatCostInp!$C$1,E24,0,100,1),0),"")</f>
        <v/>
      </c>
      <c r="F25" s="5" t="str">
        <f t="shared" ca="1" si="3"/>
        <v/>
      </c>
      <c r="G25" s="5" t="str">
        <f ca="1">IFERROR(G24+MATCH(CONCATENATE("*",CmpAcroSelected,"*",G$1,"*"),OFFSET(CatCostInp!$C$1,G24,0,100,1),0),"")</f>
        <v/>
      </c>
      <c r="H25" s="5" t="str">
        <f t="shared" ca="1" si="4"/>
        <v/>
      </c>
    </row>
    <row r="26" spans="1:8" x14ac:dyDescent="0.2">
      <c r="A26" s="5" t="str">
        <f ca="1">IFERROR(A25+MATCH(CONCATENATE("*",CmpAcroSelected,"*",A$1,"*"),OFFSET(CatCostInp!$C$1,A25,0,100,1),0),"")</f>
        <v/>
      </c>
      <c r="B26" s="5" t="str">
        <f t="shared" ca="1" si="1"/>
        <v/>
      </c>
      <c r="E26" s="5" t="str">
        <f ca="1">IFERROR(E25+MATCH(CONCATENATE("*",CmpAcroSelected,"*",E$1,"*"),OFFSET(CatCostInp!$C$1,E25,0,100,1),0),"")</f>
        <v/>
      </c>
      <c r="F26" s="5" t="str">
        <f t="shared" ca="1" si="3"/>
        <v/>
      </c>
      <c r="G26" s="5" t="str">
        <f ca="1">IFERROR(G25+MATCH(CONCATENATE("*",CmpAcroSelected,"*",G$1,"*"),OFFSET(CatCostInp!$C$1,G25,0,100,1),0),"")</f>
        <v/>
      </c>
      <c r="H26" s="5" t="str">
        <f t="shared" ca="1" si="4"/>
        <v/>
      </c>
    </row>
    <row r="27" spans="1:8" x14ac:dyDescent="0.2">
      <c r="A27" s="5" t="str">
        <f ca="1">IFERROR(A26+MATCH(CONCATENATE("*",CmpAcroSelected,"*",A$1,"*"),OFFSET(CatCostInp!$C$1,A26,0,100,1),0),"")</f>
        <v/>
      </c>
      <c r="B27" s="5" t="str">
        <f t="shared" ca="1" si="1"/>
        <v/>
      </c>
      <c r="E27" s="5" t="str">
        <f ca="1">IFERROR(E26+MATCH(CONCATENATE("*",CmpAcroSelected,"*",E$1,"*"),OFFSET(CatCostInp!$C$1,E26,0,100,1),0),"")</f>
        <v/>
      </c>
      <c r="F27" s="5" t="str">
        <f t="shared" ca="1" si="3"/>
        <v/>
      </c>
      <c r="G27" s="5" t="str">
        <f ca="1">IFERROR(G26+MATCH(CONCATENATE("*",CmpAcroSelected,"*",G$1,"*"),OFFSET(CatCostInp!$C$1,G26,0,100,1),0),"")</f>
        <v/>
      </c>
      <c r="H27" s="5" t="str">
        <f t="shared" ca="1" si="4"/>
        <v/>
      </c>
    </row>
    <row r="28" spans="1:8" x14ac:dyDescent="0.2">
      <c r="A28" s="5" t="str">
        <f ca="1">IFERROR(A27+MATCH(CONCATENATE("*",CmpAcroSelected,"*",A$1,"*"),OFFSET(CatCostInp!$C$1,A27,0,100,1),0),"")</f>
        <v/>
      </c>
      <c r="B28" s="5" t="str">
        <f t="shared" ca="1" si="1"/>
        <v/>
      </c>
      <c r="E28" s="5" t="str">
        <f ca="1">IFERROR(E27+MATCH(CONCATENATE("*",CmpAcroSelected,"*",E$1,"*"),OFFSET(CatCostInp!$C$1,E27,0,100,1),0),"")</f>
        <v/>
      </c>
      <c r="F28" s="5" t="str">
        <f t="shared" ca="1" si="3"/>
        <v/>
      </c>
      <c r="G28" s="5" t="str">
        <f ca="1">IFERROR(G27+MATCH(CONCATENATE("*",CmpAcroSelected,"*",G$1,"*"),OFFSET(CatCostInp!$C$1,G27,0,100,1),0),"")</f>
        <v/>
      </c>
      <c r="H28" s="5" t="str">
        <f t="shared" ca="1" si="4"/>
        <v/>
      </c>
    </row>
    <row r="29" spans="1:8" x14ac:dyDescent="0.2">
      <c r="A29" s="5" t="str">
        <f ca="1">IFERROR(A28+MATCH(CONCATENATE("*",CmpAcroSelected,"*",A$1,"*"),OFFSET(CatCostInp!$C$1,A28,0,100,1),0),"")</f>
        <v/>
      </c>
      <c r="B29" s="5" t="str">
        <f t="shared" ca="1" si="1"/>
        <v/>
      </c>
      <c r="E29" s="5" t="str">
        <f ca="1">IFERROR(E28+MATCH(CONCATENATE("*",CmpAcroSelected,"*",E$1,"*"),OFFSET(CatCostInp!$C$1,E28,0,100,1),0),"")</f>
        <v/>
      </c>
      <c r="F29" s="5" t="str">
        <f t="shared" ca="1" si="3"/>
        <v/>
      </c>
      <c r="G29" s="5" t="str">
        <f ca="1">IFERROR(G28+MATCH(CONCATENATE("*",CmpAcroSelected,"*",G$1,"*"),OFFSET(CatCostInp!$C$1,G28,0,100,1),0),"")</f>
        <v/>
      </c>
      <c r="H29" s="5" t="str">
        <f t="shared" ca="1" si="4"/>
        <v/>
      </c>
    </row>
    <row r="30" spans="1:8" x14ac:dyDescent="0.2">
      <c r="A30" s="5" t="str">
        <f ca="1">IFERROR(A29+MATCH(CONCATENATE("*",CmpAcroSelected,"*",A$1,"*"),OFFSET(CatCostInp!$C$1,A29,0,100,1),0),"")</f>
        <v/>
      </c>
      <c r="B30" s="5" t="str">
        <f t="shared" ca="1" si="1"/>
        <v/>
      </c>
      <c r="E30" s="5" t="str">
        <f ca="1">IFERROR(E29+MATCH(CONCATENATE("*",CmpAcroSelected,"*",E$1,"*"),OFFSET(CatCostInp!$C$1,E29,0,100,1),0),"")</f>
        <v/>
      </c>
      <c r="F30" s="5" t="str">
        <f t="shared" ca="1" si="3"/>
        <v/>
      </c>
      <c r="G30" s="5" t="str">
        <f ca="1">IFERROR(G29+MATCH(CONCATENATE("*",CmpAcroSelected,"*",G$1,"*"),OFFSET(CatCostInp!$C$1,G29,0,100,1),0),"")</f>
        <v/>
      </c>
      <c r="H30" s="5" t="str">
        <f t="shared" ca="1" si="4"/>
        <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R313"/>
  <sheetViews>
    <sheetView topLeftCell="C1" workbookViewId="0">
      <pane ySplit="7" topLeftCell="A8" activePane="bottomLeft" state="frozen"/>
      <selection activeCell="H12" sqref="H12"/>
      <selection pane="bottomLeft" activeCell="H39" sqref="H39:H65"/>
    </sheetView>
  </sheetViews>
  <sheetFormatPr baseColWidth="10" defaultColWidth="41.6640625" defaultRowHeight="13" x14ac:dyDescent="0.15"/>
  <cols>
    <col min="1" max="1" width="13.33203125" style="107" hidden="1" customWidth="1"/>
    <col min="2" max="2" width="41.6640625" style="107" hidden="1" customWidth="1"/>
    <col min="3" max="3" width="24.1640625" style="107" customWidth="1"/>
    <col min="4" max="4" width="24" style="107" customWidth="1"/>
    <col min="5" max="5" width="31.5" style="107" customWidth="1"/>
    <col min="6" max="6" width="17.5" style="180" customWidth="1"/>
    <col min="7" max="7" width="14" style="112" customWidth="1"/>
    <col min="8" max="8" width="11.6640625" style="112" customWidth="1"/>
    <col min="9" max="9" width="11.1640625" style="180" customWidth="1"/>
    <col min="10" max="10" width="11.6640625" style="112" customWidth="1"/>
    <col min="11" max="11" width="14.1640625" style="112" customWidth="1"/>
    <col min="12" max="12" width="12.6640625" style="180" customWidth="1"/>
    <col min="13" max="13" width="11.5" style="112" customWidth="1"/>
    <col min="14" max="14" width="11.1640625" style="112" customWidth="1"/>
    <col min="15" max="15" width="11.83203125" style="180" customWidth="1"/>
    <col min="16" max="16" width="11" style="112" customWidth="1"/>
    <col min="17" max="17" width="12.1640625" style="112" customWidth="1"/>
    <col min="18" max="18" width="11.6640625" style="112" customWidth="1"/>
    <col min="19" max="16384" width="41.6640625" style="107"/>
  </cols>
  <sheetData>
    <row r="1" spans="1:18" s="177" customFormat="1" ht="18" x14ac:dyDescent="0.2">
      <c r="C1" s="177" t="str">
        <f ca="1">Translations!A176</f>
        <v>Product Summary (in grant currency)</v>
      </c>
      <c r="F1" s="179"/>
      <c r="G1" s="178"/>
      <c r="H1" s="178"/>
      <c r="I1" s="179"/>
      <c r="J1" s="178"/>
      <c r="K1" s="178"/>
      <c r="L1" s="179"/>
      <c r="M1" s="178"/>
      <c r="N1" s="178"/>
      <c r="O1" s="179"/>
      <c r="P1" s="178"/>
      <c r="Q1" s="178"/>
      <c r="R1" s="178"/>
    </row>
    <row r="3" spans="1:18" x14ac:dyDescent="0.15">
      <c r="C3" s="107" t="str">
        <f ca="1">Translations!A192</f>
        <v>* This is an aggregation by Product Name and Specification. In the case multiple lines in the individual data entry sheets hold the same combination of Product Name and Specification,</v>
      </c>
    </row>
    <row r="4" spans="1:18" x14ac:dyDescent="0.15">
      <c r="C4" s="107" t="str">
        <f ca="1">Translations!A193</f>
        <v>the Unit Cost here will be calculated as the Total cost for the combination during that year, divided by the the total Quantity for the year.</v>
      </c>
    </row>
    <row r="6" spans="1:18" ht="15.75" customHeight="1" x14ac:dyDescent="0.15">
      <c r="A6" s="125"/>
      <c r="B6" s="125"/>
      <c r="C6" s="342" t="str">
        <f ca="1">Translations!A141</f>
        <v>Product Category / 
Cost Input</v>
      </c>
      <c r="D6" s="344" t="str">
        <f ca="1">Translations!$A$100</f>
        <v>Product Name</v>
      </c>
      <c r="E6" s="344" t="str">
        <f ca="1">Translations!A175</f>
        <v>Specification</v>
      </c>
      <c r="F6" s="188"/>
      <c r="G6" s="189" t="str">
        <f ca="1">Translations!$A$160</f>
        <v>Year 1</v>
      </c>
      <c r="H6" s="190"/>
      <c r="I6" s="188"/>
      <c r="J6" s="189" t="str">
        <f ca="1">Translations!$A$161</f>
        <v>Year 2</v>
      </c>
      <c r="K6" s="190"/>
      <c r="L6" s="188"/>
      <c r="M6" s="189" t="str">
        <f ca="1">Translations!$A$162</f>
        <v>Year 3</v>
      </c>
      <c r="N6" s="190"/>
      <c r="O6" s="188"/>
      <c r="P6" s="189" t="str">
        <f ca="1">Translations!$A$163</f>
        <v>Year 4</v>
      </c>
      <c r="Q6" s="190"/>
      <c r="R6" s="345" t="str">
        <f ca="1">Translations!$A$174</f>
        <v>Total</v>
      </c>
    </row>
    <row r="7" spans="1:18" x14ac:dyDescent="0.15">
      <c r="A7" s="125" t="s">
        <v>2460</v>
      </c>
      <c r="B7" s="125" t="s">
        <v>2555</v>
      </c>
      <c r="C7" s="343"/>
      <c r="D7" s="344"/>
      <c r="E7" s="344"/>
      <c r="F7" s="191" t="str">
        <f ca="1">Translations!$A$177</f>
        <v>Unit Cost</v>
      </c>
      <c r="G7" s="187" t="str">
        <f ca="1">Translations!$A$178</f>
        <v>Quantity</v>
      </c>
      <c r="H7" s="187" t="str">
        <f ca="1">Translations!$A$174</f>
        <v>Total</v>
      </c>
      <c r="I7" s="191" t="str">
        <f ca="1">Translations!$A$177</f>
        <v>Unit Cost</v>
      </c>
      <c r="J7" s="187" t="str">
        <f ca="1">Translations!$A$178</f>
        <v>Quantity</v>
      </c>
      <c r="K7" s="187" t="str">
        <f ca="1">Translations!$A$174</f>
        <v>Total</v>
      </c>
      <c r="L7" s="191" t="str">
        <f ca="1">Translations!$A$177</f>
        <v>Unit Cost</v>
      </c>
      <c r="M7" s="187" t="str">
        <f ca="1">Translations!$A$178</f>
        <v>Quantity</v>
      </c>
      <c r="N7" s="187" t="str">
        <f ca="1">Translations!$A$174</f>
        <v>Total</v>
      </c>
      <c r="O7" s="191" t="str">
        <f ca="1">Translations!$A$177</f>
        <v>Unit Cost</v>
      </c>
      <c r="P7" s="187" t="str">
        <f ca="1">Translations!$A$178</f>
        <v>Quantity</v>
      </c>
      <c r="Q7" s="187" t="str">
        <f ca="1">Translations!$A$174</f>
        <v>Total</v>
      </c>
      <c r="R7" s="345"/>
    </row>
    <row r="8" spans="1:18" ht="28" x14ac:dyDescent="0.15">
      <c r="A8" s="107">
        <v>1</v>
      </c>
      <c r="B8" s="107" t="str">
        <f ca="1">IFERROR(VLOOKUP(A8,'Rank unique CI-Prod-Spec'!I:J,2,FALSE),"")</f>
        <v>4.2--33---101</v>
      </c>
      <c r="C8" s="122" t="str">
        <f ca="1">IFERROR(VLOOKUP(LEFT(B8,FIND("--",B8)-1),CatCostInp!D:E,2,FALSE),"")</f>
        <v>4.2 Anti-tuberculosis medicines</v>
      </c>
      <c r="D8" s="122" t="str">
        <f ca="1">IFERROR(INDIRECT(ADDRESS(MATCH(VALUE(MID(B8,FIND("--",B8)+2,FIND("---",B8)-FIND("--",B8)-2)),CatProd!G:G,0),2,1,1,"CatProd")),"")</f>
        <v>Isoniazid</v>
      </c>
      <c r="E8" s="122" t="str">
        <f ca="1">IFERROR(INDIRECT(ADDRESS(MATCH(VALUE(RIGHT(B8,LEN(B8)-FIND("---",B8)-2)),CatProdSpec!I:I,0),3,1,1,"CatProdSpec")),"")</f>
        <v xml:space="preserve">100mg 10 tablet 10 blister </v>
      </c>
      <c r="F8" s="181" t="str">
        <f ca="1">IFERROR(H8/G8,"")</f>
        <v/>
      </c>
      <c r="G8" s="176" t="str">
        <f ca="1">IF(SUMIF(Pharmaceuticals!$C:$C,$B8,Pharmaceuticals!X:X)+SUMIF('Health Products &amp; Equipment'!$C:$C,$B8,'Health Products &amp; Equipment'!AG:AG)+SUMIF('Other Pharma &amp; Health Products'!$C:$C,$B8,'Other Pharma &amp; Health Products'!AG:AG)+SUMIF('PSM Costs'!$C:$C,$B8,'PSM Costs'!AG:AG)&gt;0,SUMIF(Pharmaceuticals!$C:$C,$B8,Pharmaceuticals!X:X)+SUMIF('Health Products &amp; Equipment'!$C:$C,$B8,'Health Products &amp; Equipment'!AG:AG)+SUMIF('Other Pharma &amp; Health Products'!$C:$C,$B8,'Other Pharma &amp; Health Products'!AG:AG)+SUMIF('PSM Costs'!$C:$C,$B8,'PSM Costs'!AG:AG),"")</f>
        <v/>
      </c>
      <c r="H8" s="176" t="str">
        <f ca="1">IF(SUMIF(Pharmaceuticals!$C:$C,$B8,Pharmaceuticals!Y:Y)+SUMIF('Health Products &amp; Equipment'!$C:$C,$B8,'Health Products &amp; Equipment'!AH:AH)+SUMIF('Other Pharma &amp; Health Products'!$C:$C,$B8,'Other Pharma &amp; Health Products'!AH:AH)+SUMIF('PSM Costs'!$C:$C,$B8,'PSM Costs'!AH:AH)&gt;0,SUMIF(Pharmaceuticals!$C:$C,$B8,Pharmaceuticals!Y:Y)+SUMIF('Health Products &amp; Equipment'!$C:$C,$B8,'Health Products &amp; Equipment'!AH:AH)+SUMIF('Other Pharma &amp; Health Products'!$C:$C,$B8,'Other Pharma &amp; Health Products'!AH:AH)+SUMIF('PSM Costs'!$C:$C,$B8,'PSM Costs'!AH:AH),"")</f>
        <v/>
      </c>
      <c r="I8" s="182">
        <f ca="1">IFERROR(K8/J8,"")</f>
        <v>1.26</v>
      </c>
      <c r="J8" s="123">
        <f ca="1">IF(SUMIF(Pharmaceuticals!$C:$C,$B8,Pharmaceuticals!AK:AK)+SUMIF('Health Products &amp; Equipment'!$C:$C,$B8,'Health Products &amp; Equipment'!AT:AT)+SUMIF('Other Pharma &amp; Health Products'!$C:$C,$B8,'Other Pharma &amp; Health Products'!AT:AT)+SUMIF('PSM Costs'!$C:$C,$B8,'PSM Costs'!AT:AT)&gt;0,SUMIF(Pharmaceuticals!$C:$C,$B8,Pharmaceuticals!AK:AK)+SUMIF('Health Products &amp; Equipment'!$C:$C,$B8,'Health Products &amp; Equipment'!AT:AT)+SUMIF('Other Pharma &amp; Health Products'!$C:$C,$B8,'Other Pharma &amp; Health Products'!AT:AT)+SUMIF('PSM Costs'!$C:$C,$B8,'PSM Costs'!AT:AT),"")</f>
        <v>276</v>
      </c>
      <c r="K8" s="123">
        <f ca="1">IF(SUMIF(Pharmaceuticals!$C:$C,$B8,Pharmaceuticals!AL:AL)+SUMIF('Health Products &amp; Equipment'!$C:$C,$B8,'Health Products &amp; Equipment'!AU:AU)+SUMIF('Other Pharma &amp; Health Products'!$C:$C,$B8,'Other Pharma &amp; Health Products'!AU:AU)+SUMIF('PSM Costs'!$C:$C,$B8,'PSM Costs'!AU:AU)&gt;0,SUMIF(Pharmaceuticals!$C:$C,$B8,Pharmaceuticals!AL:AL)+SUMIF('Health Products &amp; Equipment'!$C:$C,$B8,'Health Products &amp; Equipment'!AU:AU)+SUMIF('Other Pharma &amp; Health Products'!$C:$C,$B8,'Other Pharma &amp; Health Products'!AU:AU)+SUMIF('PSM Costs'!$C:$C,$B8,'PSM Costs'!AU:AU),"")</f>
        <v>347.76</v>
      </c>
      <c r="L8" s="181">
        <f ca="1">IFERROR(N8/M8,"")</f>
        <v>1.26</v>
      </c>
      <c r="M8" s="176">
        <f ca="1">IF(SUMIF(Pharmaceuticals!$C:$C,$B8,Pharmaceuticals!AX:AX)+SUMIF('Health Products &amp; Equipment'!$C:$C,$B8,'Health Products &amp; Equipment'!BG:BG)+SUMIF('Other Pharma &amp; Health Products'!$C:$C,$B8,'Other Pharma &amp; Health Products'!BG:BG)+SUMIF('PSM Costs'!$C:$C,$B8,'PSM Costs'!BG:BG)&gt;0,SUMIF(Pharmaceuticals!$C:$C,$B8,Pharmaceuticals!AX:AX)+SUMIF('Health Products &amp; Equipment'!$C:$C,$B8,'Health Products &amp; Equipment'!BG:BG)+SUMIF('Other Pharma &amp; Health Products'!$C:$C,$B8,'Other Pharma &amp; Health Products'!BG:BG)+SUMIF('PSM Costs'!$C:$C,$B8,'PSM Costs'!BG:BG),"")</f>
        <v>704</v>
      </c>
      <c r="N8" s="176">
        <f ca="1">IF(SUMIF(Pharmaceuticals!$C:$C,$B8,Pharmaceuticals!AY:AY)+SUMIF('Health Products &amp; Equipment'!$C:$C,$B8,'Health Products &amp; Equipment'!BH:BH)+SUMIF('Other Pharma &amp; Health Products'!$C:$C,$B8,'Other Pharma &amp; Health Products'!BH:BH)+SUMIF('PSM Costs'!$C:$C,$B8,'PSM Costs'!BH:BH)&gt;0,SUMIF(Pharmaceuticals!$C:$C,$B8,Pharmaceuticals!AY:AY)+SUMIF('Health Products &amp; Equipment'!$C:$C,$B8,'Health Products &amp; Equipment'!BH:BH)+SUMIF('Other Pharma &amp; Health Products'!$C:$C,$B8,'Other Pharma &amp; Health Products'!BH:BH)+SUMIF('PSM Costs'!$C:$C,$B8,'PSM Costs'!BH:BH),"")</f>
        <v>887.04</v>
      </c>
      <c r="O8" s="182" t="str">
        <f ca="1">IFERROR(Q8/P8,"")</f>
        <v/>
      </c>
      <c r="P8" s="123" t="str">
        <f ca="1">IF(SUMIF(Pharmaceuticals!$C:$C,$B8,Pharmaceuticals!BK:BK)+SUMIF('Health Products &amp; Equipment'!$C:$C,$B8,'Health Products &amp; Equipment'!BT:BT)+SUMIF('Other Pharma &amp; Health Products'!$C:$C,$B8,'Other Pharma &amp; Health Products'!BT:BT)+SUMIF('PSM Costs'!$C:$C,$B8,'PSM Costs'!BT:BT)&gt;0,SUMIF(Pharmaceuticals!$C:$C,$B8,Pharmaceuticals!BK:BK)+SUMIF('Health Products &amp; Equipment'!$C:$C,$B8,'Health Products &amp; Equipment'!BT:BT)+SUMIF('Other Pharma &amp; Health Products'!$C:$C,$B8,'Other Pharma &amp; Health Products'!BT:BT)+SUMIF('PSM Costs'!$C:$C,$B8,'PSM Costs'!BT:BT),"")</f>
        <v/>
      </c>
      <c r="Q8" s="123" t="str">
        <f ca="1">IF(SUMIF(Pharmaceuticals!$C:$C,$B8,Pharmaceuticals!BL:BL)+SUMIF('Health Products &amp; Equipment'!$C:$C,$B8,'Health Products &amp; Equipment'!BU:BU)+SUMIF('Other Pharma &amp; Health Products'!$C:$C,$B8,'Other Pharma &amp; Health Products'!BU:BU)+SUMIF('PSM Costs'!$C:$C,$B8,'PSM Costs'!BU:BU)&gt;0,SUMIF(Pharmaceuticals!$C:$C,$B8,Pharmaceuticals!BL:BL)+SUMIF('Health Products &amp; Equipment'!$C:$C,$B8,'Health Products &amp; Equipment'!BU:BU)+SUMIF('Other Pharma &amp; Health Products'!$C:$C,$B8,'Other Pharma &amp; Health Products'!BU:BU)+SUMIF('PSM Costs'!$C:$C,$B8,'PSM Costs'!BU:BU),"")</f>
        <v/>
      </c>
      <c r="R8" s="176">
        <f ca="1">IF(SUM(H8,K8,N8,Q8)&gt;0,SUM(H8,K8,N8,Q8),"")</f>
        <v>1234.8</v>
      </c>
    </row>
    <row r="9" spans="1:18" ht="28" x14ac:dyDescent="0.15">
      <c r="A9" s="107">
        <v>2</v>
      </c>
      <c r="B9" s="107" t="str">
        <f ca="1">IFERROR(VLOOKUP(A9,'Rank unique CI-Prod-Spec'!I:J,2,FALSE),"")</f>
        <v>4.2--33---103</v>
      </c>
      <c r="C9" s="122" t="str">
        <f ca="1">IFERROR(VLOOKUP(LEFT(B9,FIND("--",B9)-1),CatCostInp!D:E,2,FALSE),"")</f>
        <v>4.2 Anti-tuberculosis medicines</v>
      </c>
      <c r="D9" s="122" t="str">
        <f ca="1">IFERROR(INDIRECT(ADDRESS(MATCH(VALUE(MID(B9,FIND("--",B9)+2,FIND("---",B9)-FIND("--",B9)-2)),CatProd!G:G,0),2,1,1,"CatProd")),"")</f>
        <v>Isoniazid</v>
      </c>
      <c r="E9" s="122" t="str">
        <f ca="1">IFERROR(INDIRECT(ADDRESS(MATCH(VALUE(RIGHT(B9,LEN(B9)-FIND("---",B9)-2)),CatProdSpec!I:I,0),3,1,1,"CatProdSpec")),"")</f>
        <v xml:space="preserve">300mg 10 tablet 10 blister </v>
      </c>
      <c r="F9" s="181" t="str">
        <f t="shared" ref="F9:F72" ca="1" si="0">IFERROR(H9/G9,"")</f>
        <v/>
      </c>
      <c r="G9" s="176" t="str">
        <f ca="1">IF(SUMIF(Pharmaceuticals!$C:$C,$B9,Pharmaceuticals!X:X)+SUMIF('Health Products &amp; Equipment'!$C:$C,$B9,'Health Products &amp; Equipment'!AG:AG)+SUMIF('Other Pharma &amp; Health Products'!$C:$C,$B9,'Other Pharma &amp; Health Products'!AG:AG)+SUMIF('PSM Costs'!$C:$C,$B9,'PSM Costs'!AG:AG)&gt;0,SUMIF(Pharmaceuticals!$C:$C,$B9,Pharmaceuticals!X:X)+SUMIF('Health Products &amp; Equipment'!$C:$C,$B9,'Health Products &amp; Equipment'!AG:AG)+SUMIF('Other Pharma &amp; Health Products'!$C:$C,$B9,'Other Pharma &amp; Health Products'!AG:AG)+SUMIF('PSM Costs'!$C:$C,$B9,'PSM Costs'!AG:AG),"")</f>
        <v/>
      </c>
      <c r="H9" s="176" t="str">
        <f ca="1">IF(SUMIF(Pharmaceuticals!$C:$C,$B9,Pharmaceuticals!Y:Y)+SUMIF('Health Products &amp; Equipment'!$C:$C,$B9,'Health Products &amp; Equipment'!AH:AH)+SUMIF('Other Pharma &amp; Health Products'!$C:$C,$B9,'Other Pharma &amp; Health Products'!AH:AH)+SUMIF('PSM Costs'!$C:$C,$B9,'PSM Costs'!AH:AH)&gt;0,SUMIF(Pharmaceuticals!$C:$C,$B9,Pharmaceuticals!Y:Y)+SUMIF('Health Products &amp; Equipment'!$C:$C,$B9,'Health Products &amp; Equipment'!AH:AH)+SUMIF('Other Pharma &amp; Health Products'!$C:$C,$B9,'Other Pharma &amp; Health Products'!AH:AH)+SUMIF('PSM Costs'!$C:$C,$B9,'PSM Costs'!AH:AH),"")</f>
        <v/>
      </c>
      <c r="I9" s="182">
        <f t="shared" ref="I9:I72" ca="1" si="1">IFERROR(K9/J9,"")</f>
        <v>13.52</v>
      </c>
      <c r="J9" s="123">
        <f ca="1">IF(SUMIF(Pharmaceuticals!$C:$C,$B9,Pharmaceuticals!AK:AK)+SUMIF('Health Products &amp; Equipment'!$C:$C,$B9,'Health Products &amp; Equipment'!AT:AT)+SUMIF('Other Pharma &amp; Health Products'!$C:$C,$B9,'Other Pharma &amp; Health Products'!AT:AT)+SUMIF('PSM Costs'!$C:$C,$B9,'PSM Costs'!AT:AT)&gt;0,SUMIF(Pharmaceuticals!$C:$C,$B9,Pharmaceuticals!AK:AK)+SUMIF('Health Products &amp; Equipment'!$C:$C,$B9,'Health Products &amp; Equipment'!AT:AT)+SUMIF('Other Pharma &amp; Health Products'!$C:$C,$B9,'Other Pharma &amp; Health Products'!AT:AT)+SUMIF('PSM Costs'!$C:$C,$B9,'PSM Costs'!AT:AT),"")</f>
        <v>232</v>
      </c>
      <c r="K9" s="123">
        <f ca="1">IF(SUMIF(Pharmaceuticals!$C:$C,$B9,Pharmaceuticals!AL:AL)+SUMIF('Health Products &amp; Equipment'!$C:$C,$B9,'Health Products &amp; Equipment'!AU:AU)+SUMIF('Other Pharma &amp; Health Products'!$C:$C,$B9,'Other Pharma &amp; Health Products'!AU:AU)+SUMIF('PSM Costs'!$C:$C,$B9,'PSM Costs'!AU:AU)&gt;0,SUMIF(Pharmaceuticals!$C:$C,$B9,Pharmaceuticals!AL:AL)+SUMIF('Health Products &amp; Equipment'!$C:$C,$B9,'Health Products &amp; Equipment'!AU:AU)+SUMIF('Other Pharma &amp; Health Products'!$C:$C,$B9,'Other Pharma &amp; Health Products'!AU:AU)+SUMIF('PSM Costs'!$C:$C,$B9,'PSM Costs'!AU:AU),"")</f>
        <v>3136.64</v>
      </c>
      <c r="L9" s="181">
        <f t="shared" ref="L9:L72" ca="1" si="2">IFERROR(N9/M9,"")</f>
        <v>13.52</v>
      </c>
      <c r="M9" s="176">
        <f ca="1">IF(SUMIF(Pharmaceuticals!$C:$C,$B9,Pharmaceuticals!AX:AX)+SUMIF('Health Products &amp; Equipment'!$C:$C,$B9,'Health Products &amp; Equipment'!BG:BG)+SUMIF('Other Pharma &amp; Health Products'!$C:$C,$B9,'Other Pharma &amp; Health Products'!BG:BG)+SUMIF('PSM Costs'!$C:$C,$B9,'PSM Costs'!BG:BG)&gt;0,SUMIF(Pharmaceuticals!$C:$C,$B9,Pharmaceuticals!AX:AX)+SUMIF('Health Products &amp; Equipment'!$C:$C,$B9,'Health Products &amp; Equipment'!BG:BG)+SUMIF('Other Pharma &amp; Health Products'!$C:$C,$B9,'Other Pharma &amp; Health Products'!BG:BG)+SUMIF('PSM Costs'!$C:$C,$B9,'PSM Costs'!BG:BG),"")</f>
        <v>133</v>
      </c>
      <c r="N9" s="176">
        <f ca="1">IF(SUMIF(Pharmaceuticals!$C:$C,$B9,Pharmaceuticals!AY:AY)+SUMIF('Health Products &amp; Equipment'!$C:$C,$B9,'Health Products &amp; Equipment'!BH:BH)+SUMIF('Other Pharma &amp; Health Products'!$C:$C,$B9,'Other Pharma &amp; Health Products'!BH:BH)+SUMIF('PSM Costs'!$C:$C,$B9,'PSM Costs'!BH:BH)&gt;0,SUMIF(Pharmaceuticals!$C:$C,$B9,Pharmaceuticals!AY:AY)+SUMIF('Health Products &amp; Equipment'!$C:$C,$B9,'Health Products &amp; Equipment'!BH:BH)+SUMIF('Other Pharma &amp; Health Products'!$C:$C,$B9,'Other Pharma &amp; Health Products'!BH:BH)+SUMIF('PSM Costs'!$C:$C,$B9,'PSM Costs'!BH:BH),"")</f>
        <v>1798.1599999999999</v>
      </c>
      <c r="O9" s="182" t="str">
        <f t="shared" ref="O9:O72" ca="1" si="3">IFERROR(Q9/P9,"")</f>
        <v/>
      </c>
      <c r="P9" s="123" t="str">
        <f ca="1">IF(SUMIF(Pharmaceuticals!$C:$C,$B9,Pharmaceuticals!BK:BK)+SUMIF('Health Products &amp; Equipment'!$C:$C,$B9,'Health Products &amp; Equipment'!BT:BT)+SUMIF('Other Pharma &amp; Health Products'!$C:$C,$B9,'Other Pharma &amp; Health Products'!BT:BT)+SUMIF('PSM Costs'!$C:$C,$B9,'PSM Costs'!BT:BT)&gt;0,SUMIF(Pharmaceuticals!$C:$C,$B9,Pharmaceuticals!BK:BK)+SUMIF('Health Products &amp; Equipment'!$C:$C,$B9,'Health Products &amp; Equipment'!BT:BT)+SUMIF('Other Pharma &amp; Health Products'!$C:$C,$B9,'Other Pharma &amp; Health Products'!BT:BT)+SUMIF('PSM Costs'!$C:$C,$B9,'PSM Costs'!BT:BT),"")</f>
        <v/>
      </c>
      <c r="Q9" s="123" t="str">
        <f ca="1">IF(SUMIF(Pharmaceuticals!$C:$C,$B9,Pharmaceuticals!BL:BL)+SUMIF('Health Products &amp; Equipment'!$C:$C,$B9,'Health Products &amp; Equipment'!BU:BU)+SUMIF('Other Pharma &amp; Health Products'!$C:$C,$B9,'Other Pharma &amp; Health Products'!BU:BU)+SUMIF('PSM Costs'!$C:$C,$B9,'PSM Costs'!BU:BU)&gt;0,SUMIF(Pharmaceuticals!$C:$C,$B9,Pharmaceuticals!BL:BL)+SUMIF('Health Products &amp; Equipment'!$C:$C,$B9,'Health Products &amp; Equipment'!BU:BU)+SUMIF('Other Pharma &amp; Health Products'!$C:$C,$B9,'Other Pharma &amp; Health Products'!BU:BU)+SUMIF('PSM Costs'!$C:$C,$B9,'PSM Costs'!BU:BU),"")</f>
        <v/>
      </c>
      <c r="R9" s="176">
        <f t="shared" ref="R9:R72" ca="1" si="4">IF(SUM(H9,K9,N9,Q9)&gt;0,SUM(H9,K9,N9,Q9),"")</f>
        <v>4934.7999999999993</v>
      </c>
    </row>
    <row r="10" spans="1:18" ht="28" x14ac:dyDescent="0.15">
      <c r="A10" s="107">
        <v>3</v>
      </c>
      <c r="B10" s="107" t="str">
        <f ca="1">IFERROR(VLOOKUP(A10,'Rank unique CI-Prod-Spec'!I:J,2,FALSE),"")</f>
        <v>4.2--33---104</v>
      </c>
      <c r="C10" s="122" t="str">
        <f ca="1">IFERROR(VLOOKUP(LEFT(B10,FIND("--",B10)-1),CatCostInp!D:E,2,FALSE),"")</f>
        <v>4.2 Anti-tuberculosis medicines</v>
      </c>
      <c r="D10" s="122" t="str">
        <f ca="1">IFERROR(INDIRECT(ADDRESS(MATCH(VALUE(MID(B10,FIND("--",B10)+2,FIND("---",B10)-FIND("--",B10)-2)),CatProd!G:G,0),2,1,1,"CatProd")),"")</f>
        <v>Isoniazid</v>
      </c>
      <c r="E10" s="122" t="str">
        <f ca="1">IFERROR(INDIRECT(ADDRESS(MATCH(VALUE(RIGHT(B10,LEN(B10)-FIND("---",B10)-2)),CatProdSpec!I:I,0),3,1,1,"CatProdSpec")),"")</f>
        <v xml:space="preserve">300mg 28 tablet 24 blister </v>
      </c>
      <c r="F10" s="181">
        <f t="shared" ca="1" si="0"/>
        <v>13.52</v>
      </c>
      <c r="G10" s="176">
        <f ca="1">IF(SUMIF(Pharmaceuticals!$C:$C,$B10,Pharmaceuticals!X:X)+SUMIF('Health Products &amp; Equipment'!$C:$C,$B10,'Health Products &amp; Equipment'!AG:AG)+SUMIF('Other Pharma &amp; Health Products'!$C:$C,$B10,'Other Pharma &amp; Health Products'!AG:AG)+SUMIF('PSM Costs'!$C:$C,$B10,'PSM Costs'!AG:AG)&gt;0,SUMIF(Pharmaceuticals!$C:$C,$B10,Pharmaceuticals!X:X)+SUMIF('Health Products &amp; Equipment'!$C:$C,$B10,'Health Products &amp; Equipment'!AG:AG)+SUMIF('Other Pharma &amp; Health Products'!$C:$C,$B10,'Other Pharma &amp; Health Products'!AG:AG)+SUMIF('PSM Costs'!$C:$C,$B10,'PSM Costs'!AG:AG),"")</f>
        <v>33</v>
      </c>
      <c r="H10" s="176">
        <f ca="1">IF(SUMIF(Pharmaceuticals!$C:$C,$B10,Pharmaceuticals!Y:Y)+SUMIF('Health Products &amp; Equipment'!$C:$C,$B10,'Health Products &amp; Equipment'!AH:AH)+SUMIF('Other Pharma &amp; Health Products'!$C:$C,$B10,'Other Pharma &amp; Health Products'!AH:AH)+SUMIF('PSM Costs'!$C:$C,$B10,'PSM Costs'!AH:AH)&gt;0,SUMIF(Pharmaceuticals!$C:$C,$B10,Pharmaceuticals!Y:Y)+SUMIF('Health Products &amp; Equipment'!$C:$C,$B10,'Health Products &amp; Equipment'!AH:AH)+SUMIF('Other Pharma &amp; Health Products'!$C:$C,$B10,'Other Pharma &amp; Health Products'!AH:AH)+SUMIF('PSM Costs'!$C:$C,$B10,'PSM Costs'!AH:AH),"")</f>
        <v>446.15999999999997</v>
      </c>
      <c r="I10" s="182">
        <f t="shared" ca="1" si="1"/>
        <v>13.52</v>
      </c>
      <c r="J10" s="123">
        <f ca="1">IF(SUMIF(Pharmaceuticals!$C:$C,$B10,Pharmaceuticals!AK:AK)+SUMIF('Health Products &amp; Equipment'!$C:$C,$B10,'Health Products &amp; Equipment'!AT:AT)+SUMIF('Other Pharma &amp; Health Products'!$C:$C,$B10,'Other Pharma &amp; Health Products'!AT:AT)+SUMIF('PSM Costs'!$C:$C,$B10,'PSM Costs'!AT:AT)&gt;0,SUMIF(Pharmaceuticals!$C:$C,$B10,Pharmaceuticals!AK:AK)+SUMIF('Health Products &amp; Equipment'!$C:$C,$B10,'Health Products &amp; Equipment'!AT:AT)+SUMIF('Other Pharma &amp; Health Products'!$C:$C,$B10,'Other Pharma &amp; Health Products'!AT:AT)+SUMIF('PSM Costs'!$C:$C,$B10,'PSM Costs'!AT:AT),"")</f>
        <v>91</v>
      </c>
      <c r="K10" s="123">
        <f ca="1">IF(SUMIF(Pharmaceuticals!$C:$C,$B10,Pharmaceuticals!AL:AL)+SUMIF('Health Products &amp; Equipment'!$C:$C,$B10,'Health Products &amp; Equipment'!AU:AU)+SUMIF('Other Pharma &amp; Health Products'!$C:$C,$B10,'Other Pharma &amp; Health Products'!AU:AU)+SUMIF('PSM Costs'!$C:$C,$B10,'PSM Costs'!AU:AU)&gt;0,SUMIF(Pharmaceuticals!$C:$C,$B10,Pharmaceuticals!AL:AL)+SUMIF('Health Products &amp; Equipment'!$C:$C,$B10,'Health Products &amp; Equipment'!AU:AU)+SUMIF('Other Pharma &amp; Health Products'!$C:$C,$B10,'Other Pharma &amp; Health Products'!AU:AU)+SUMIF('PSM Costs'!$C:$C,$B10,'PSM Costs'!AU:AU),"")</f>
        <v>1230.32</v>
      </c>
      <c r="L10" s="181">
        <f t="shared" ca="1" si="2"/>
        <v>13.52</v>
      </c>
      <c r="M10" s="176">
        <f ca="1">IF(SUMIF(Pharmaceuticals!$C:$C,$B10,Pharmaceuticals!AX:AX)+SUMIF('Health Products &amp; Equipment'!$C:$C,$B10,'Health Products &amp; Equipment'!BG:BG)+SUMIF('Other Pharma &amp; Health Products'!$C:$C,$B10,'Other Pharma &amp; Health Products'!BG:BG)+SUMIF('PSM Costs'!$C:$C,$B10,'PSM Costs'!BG:BG)&gt;0,SUMIF(Pharmaceuticals!$C:$C,$B10,Pharmaceuticals!AX:AX)+SUMIF('Health Products &amp; Equipment'!$C:$C,$B10,'Health Products &amp; Equipment'!BG:BG)+SUMIF('Other Pharma &amp; Health Products'!$C:$C,$B10,'Other Pharma &amp; Health Products'!BG:BG)+SUMIF('PSM Costs'!$C:$C,$B10,'PSM Costs'!BG:BG),"")</f>
        <v>92</v>
      </c>
      <c r="N10" s="176">
        <f ca="1">IF(SUMIF(Pharmaceuticals!$C:$C,$B10,Pharmaceuticals!AY:AY)+SUMIF('Health Products &amp; Equipment'!$C:$C,$B10,'Health Products &amp; Equipment'!BH:BH)+SUMIF('Other Pharma &amp; Health Products'!$C:$C,$B10,'Other Pharma &amp; Health Products'!BH:BH)+SUMIF('PSM Costs'!$C:$C,$B10,'PSM Costs'!BH:BH)&gt;0,SUMIF(Pharmaceuticals!$C:$C,$B10,Pharmaceuticals!AY:AY)+SUMIF('Health Products &amp; Equipment'!$C:$C,$B10,'Health Products &amp; Equipment'!BH:BH)+SUMIF('Other Pharma &amp; Health Products'!$C:$C,$B10,'Other Pharma &amp; Health Products'!BH:BH)+SUMIF('PSM Costs'!$C:$C,$B10,'PSM Costs'!BH:BH),"")</f>
        <v>1243.8399999999999</v>
      </c>
      <c r="O10" s="182" t="str">
        <f t="shared" ca="1" si="3"/>
        <v/>
      </c>
      <c r="P10" s="123" t="str">
        <f ca="1">IF(SUMIF(Pharmaceuticals!$C:$C,$B10,Pharmaceuticals!BK:BK)+SUMIF('Health Products &amp; Equipment'!$C:$C,$B10,'Health Products &amp; Equipment'!BT:BT)+SUMIF('Other Pharma &amp; Health Products'!$C:$C,$B10,'Other Pharma &amp; Health Products'!BT:BT)+SUMIF('PSM Costs'!$C:$C,$B10,'PSM Costs'!BT:BT)&gt;0,SUMIF(Pharmaceuticals!$C:$C,$B10,Pharmaceuticals!BK:BK)+SUMIF('Health Products &amp; Equipment'!$C:$C,$B10,'Health Products &amp; Equipment'!BT:BT)+SUMIF('Other Pharma &amp; Health Products'!$C:$C,$B10,'Other Pharma &amp; Health Products'!BT:BT)+SUMIF('PSM Costs'!$C:$C,$B10,'PSM Costs'!BT:BT),"")</f>
        <v/>
      </c>
      <c r="Q10" s="123" t="str">
        <f ca="1">IF(SUMIF(Pharmaceuticals!$C:$C,$B10,Pharmaceuticals!BL:BL)+SUMIF('Health Products &amp; Equipment'!$C:$C,$B10,'Health Products &amp; Equipment'!BU:BU)+SUMIF('Other Pharma &amp; Health Products'!$C:$C,$B10,'Other Pharma &amp; Health Products'!BU:BU)+SUMIF('PSM Costs'!$C:$C,$B10,'PSM Costs'!BU:BU)&gt;0,SUMIF(Pharmaceuticals!$C:$C,$B10,Pharmaceuticals!BL:BL)+SUMIF('Health Products &amp; Equipment'!$C:$C,$B10,'Health Products &amp; Equipment'!BU:BU)+SUMIF('Other Pharma &amp; Health Products'!$C:$C,$B10,'Other Pharma &amp; Health Products'!BU:BU)+SUMIF('PSM Costs'!$C:$C,$B10,'PSM Costs'!BU:BU),"")</f>
        <v/>
      </c>
      <c r="R10" s="176">
        <f t="shared" ca="1" si="4"/>
        <v>2920.3199999999997</v>
      </c>
    </row>
    <row r="11" spans="1:18" ht="28" x14ac:dyDescent="0.15">
      <c r="A11" s="107">
        <v>4</v>
      </c>
      <c r="B11" s="107" t="str">
        <f ca="1">IFERROR(VLOOKUP(A11,'Rank unique CI-Prod-Spec'!I:J,2,FALSE),"")</f>
        <v>4.2--37---112</v>
      </c>
      <c r="C11" s="122" t="str">
        <f ca="1">IFERROR(VLOOKUP(LEFT(B11,FIND("--",B11)-1),CatCostInp!D:E,2,FALSE),"")</f>
        <v>4.2 Anti-tuberculosis medicines</v>
      </c>
      <c r="D11" s="122" t="str">
        <f ca="1">IFERROR(INDIRECT(ADDRESS(MATCH(VALUE(MID(B11,FIND("--",B11)+2,FIND("---",B11)-FIND("--",B11)-2)),CatProd!G:G,0),2,1,1,"CatProd")),"")</f>
        <v>Isoniazid/Pyrazinamide/Rifampicin</v>
      </c>
      <c r="E11" s="122" t="str">
        <f ca="1">IFERROR(INDIRECT(ADDRESS(MATCH(VALUE(RIGHT(B11,LEN(B11)-FIND("---",B11)-2)),CatProdSpec!I:I,0),3,1,1,"CatProdSpec")),"")</f>
        <v>50/150/75mg 28 tablet dispersible 3 blister</v>
      </c>
      <c r="F11" s="181" t="str">
        <f t="shared" ca="1" si="0"/>
        <v/>
      </c>
      <c r="G11" s="176" t="str">
        <f ca="1">IF(SUMIF(Pharmaceuticals!$C:$C,$B11,Pharmaceuticals!X:X)+SUMIF('Health Products &amp; Equipment'!$C:$C,$B11,'Health Products &amp; Equipment'!AG:AG)+SUMIF('Other Pharma &amp; Health Products'!$C:$C,$B11,'Other Pharma &amp; Health Products'!AG:AG)+SUMIF('PSM Costs'!$C:$C,$B11,'PSM Costs'!AG:AG)&gt;0,SUMIF(Pharmaceuticals!$C:$C,$B11,Pharmaceuticals!X:X)+SUMIF('Health Products &amp; Equipment'!$C:$C,$B11,'Health Products &amp; Equipment'!AG:AG)+SUMIF('Other Pharma &amp; Health Products'!$C:$C,$B11,'Other Pharma &amp; Health Products'!AG:AG)+SUMIF('PSM Costs'!$C:$C,$B11,'PSM Costs'!AG:AG),"")</f>
        <v/>
      </c>
      <c r="H11" s="176" t="str">
        <f ca="1">IF(SUMIF(Pharmaceuticals!$C:$C,$B11,Pharmaceuticals!Y:Y)+SUMIF('Health Products &amp; Equipment'!$C:$C,$B11,'Health Products &amp; Equipment'!AH:AH)+SUMIF('Other Pharma &amp; Health Products'!$C:$C,$B11,'Other Pharma &amp; Health Products'!AH:AH)+SUMIF('PSM Costs'!$C:$C,$B11,'PSM Costs'!AH:AH)&gt;0,SUMIF(Pharmaceuticals!$C:$C,$B11,Pharmaceuticals!Y:Y)+SUMIF('Health Products &amp; Equipment'!$C:$C,$B11,'Health Products &amp; Equipment'!AH:AH)+SUMIF('Other Pharma &amp; Health Products'!$C:$C,$B11,'Other Pharma &amp; Health Products'!AH:AH)+SUMIF('PSM Costs'!$C:$C,$B11,'PSM Costs'!AH:AH),"")</f>
        <v/>
      </c>
      <c r="I11" s="182">
        <f t="shared" ca="1" si="1"/>
        <v>3.8</v>
      </c>
      <c r="J11" s="123">
        <f ca="1">IF(SUMIF(Pharmaceuticals!$C:$C,$B11,Pharmaceuticals!AK:AK)+SUMIF('Health Products &amp; Equipment'!$C:$C,$B11,'Health Products &amp; Equipment'!AT:AT)+SUMIF('Other Pharma &amp; Health Products'!$C:$C,$B11,'Other Pharma &amp; Health Products'!AT:AT)+SUMIF('PSM Costs'!$C:$C,$B11,'PSM Costs'!AT:AT)&gt;0,SUMIF(Pharmaceuticals!$C:$C,$B11,Pharmaceuticals!AK:AK)+SUMIF('Health Products &amp; Equipment'!$C:$C,$B11,'Health Products &amp; Equipment'!AT:AT)+SUMIF('Other Pharma &amp; Health Products'!$C:$C,$B11,'Other Pharma &amp; Health Products'!AT:AT)+SUMIF('PSM Costs'!$C:$C,$B11,'PSM Costs'!AT:AT),"")</f>
        <v>1095</v>
      </c>
      <c r="K11" s="123">
        <f ca="1">IF(SUMIF(Pharmaceuticals!$C:$C,$B11,Pharmaceuticals!AL:AL)+SUMIF('Health Products &amp; Equipment'!$C:$C,$B11,'Health Products &amp; Equipment'!AU:AU)+SUMIF('Other Pharma &amp; Health Products'!$C:$C,$B11,'Other Pharma &amp; Health Products'!AU:AU)+SUMIF('PSM Costs'!$C:$C,$B11,'PSM Costs'!AU:AU)&gt;0,SUMIF(Pharmaceuticals!$C:$C,$B11,Pharmaceuticals!AL:AL)+SUMIF('Health Products &amp; Equipment'!$C:$C,$B11,'Health Products &amp; Equipment'!AU:AU)+SUMIF('Other Pharma &amp; Health Products'!$C:$C,$B11,'Other Pharma &amp; Health Products'!AU:AU)+SUMIF('PSM Costs'!$C:$C,$B11,'PSM Costs'!AU:AU),"")</f>
        <v>4161</v>
      </c>
      <c r="L11" s="181">
        <f t="shared" ca="1" si="2"/>
        <v>3.8</v>
      </c>
      <c r="M11" s="176">
        <f ca="1">IF(SUMIF(Pharmaceuticals!$C:$C,$B11,Pharmaceuticals!AX:AX)+SUMIF('Health Products &amp; Equipment'!$C:$C,$B11,'Health Products &amp; Equipment'!BG:BG)+SUMIF('Other Pharma &amp; Health Products'!$C:$C,$B11,'Other Pharma &amp; Health Products'!BG:BG)+SUMIF('PSM Costs'!$C:$C,$B11,'PSM Costs'!BG:BG)&gt;0,SUMIF(Pharmaceuticals!$C:$C,$B11,Pharmaceuticals!AX:AX)+SUMIF('Health Products &amp; Equipment'!$C:$C,$B11,'Health Products &amp; Equipment'!BG:BG)+SUMIF('Other Pharma &amp; Health Products'!$C:$C,$B11,'Other Pharma &amp; Health Products'!BG:BG)+SUMIF('PSM Costs'!$C:$C,$B11,'PSM Costs'!BG:BG),"")</f>
        <v>547</v>
      </c>
      <c r="N11" s="176">
        <f ca="1">IF(SUMIF(Pharmaceuticals!$C:$C,$B11,Pharmaceuticals!AY:AY)+SUMIF('Health Products &amp; Equipment'!$C:$C,$B11,'Health Products &amp; Equipment'!BH:BH)+SUMIF('Other Pharma &amp; Health Products'!$C:$C,$B11,'Other Pharma &amp; Health Products'!BH:BH)+SUMIF('PSM Costs'!$C:$C,$B11,'PSM Costs'!BH:BH)&gt;0,SUMIF(Pharmaceuticals!$C:$C,$B11,Pharmaceuticals!AY:AY)+SUMIF('Health Products &amp; Equipment'!$C:$C,$B11,'Health Products &amp; Equipment'!BH:BH)+SUMIF('Other Pharma &amp; Health Products'!$C:$C,$B11,'Other Pharma &amp; Health Products'!BH:BH)+SUMIF('PSM Costs'!$C:$C,$B11,'PSM Costs'!BH:BH),"")</f>
        <v>2078.6</v>
      </c>
      <c r="O11" s="182" t="str">
        <f t="shared" ca="1" si="3"/>
        <v/>
      </c>
      <c r="P11" s="123" t="str">
        <f ca="1">IF(SUMIF(Pharmaceuticals!$C:$C,$B11,Pharmaceuticals!BK:BK)+SUMIF('Health Products &amp; Equipment'!$C:$C,$B11,'Health Products &amp; Equipment'!BT:BT)+SUMIF('Other Pharma &amp; Health Products'!$C:$C,$B11,'Other Pharma &amp; Health Products'!BT:BT)+SUMIF('PSM Costs'!$C:$C,$B11,'PSM Costs'!BT:BT)&gt;0,SUMIF(Pharmaceuticals!$C:$C,$B11,Pharmaceuticals!BK:BK)+SUMIF('Health Products &amp; Equipment'!$C:$C,$B11,'Health Products &amp; Equipment'!BT:BT)+SUMIF('Other Pharma &amp; Health Products'!$C:$C,$B11,'Other Pharma &amp; Health Products'!BT:BT)+SUMIF('PSM Costs'!$C:$C,$B11,'PSM Costs'!BT:BT),"")</f>
        <v/>
      </c>
      <c r="Q11" s="123" t="str">
        <f ca="1">IF(SUMIF(Pharmaceuticals!$C:$C,$B11,Pharmaceuticals!BL:BL)+SUMIF('Health Products &amp; Equipment'!$C:$C,$B11,'Health Products &amp; Equipment'!BU:BU)+SUMIF('Other Pharma &amp; Health Products'!$C:$C,$B11,'Other Pharma &amp; Health Products'!BU:BU)+SUMIF('PSM Costs'!$C:$C,$B11,'PSM Costs'!BU:BU)&gt;0,SUMIF(Pharmaceuticals!$C:$C,$B11,Pharmaceuticals!BL:BL)+SUMIF('Health Products &amp; Equipment'!$C:$C,$B11,'Health Products &amp; Equipment'!BU:BU)+SUMIF('Other Pharma &amp; Health Products'!$C:$C,$B11,'Other Pharma &amp; Health Products'!BU:BU)+SUMIF('PSM Costs'!$C:$C,$B11,'PSM Costs'!BU:BU),"")</f>
        <v/>
      </c>
      <c r="R11" s="176">
        <f t="shared" ca="1" si="4"/>
        <v>6239.6</v>
      </c>
    </row>
    <row r="12" spans="1:18" ht="28" x14ac:dyDescent="0.15">
      <c r="A12" s="107">
        <v>5</v>
      </c>
      <c r="B12" s="107" t="str">
        <f ca="1">IFERROR(VLOOKUP(A12,'Rank unique CI-Prod-Spec'!I:J,2,FALSE),"")</f>
        <v>4.2--38---115</v>
      </c>
      <c r="C12" s="122" t="str">
        <f ca="1">IFERROR(VLOOKUP(LEFT(B12,FIND("--",B12)-1),CatCostInp!D:E,2,FALSE),"")</f>
        <v>4.2 Anti-tuberculosis medicines</v>
      </c>
      <c r="D12" s="122" t="str">
        <f ca="1">IFERROR(INDIRECT(ADDRESS(MATCH(VALUE(MID(B12,FIND("--",B12)+2,FIND("---",B12)-FIND("--",B12)-2)),CatProd!G:G,0),2,1,1,"CatProd")),"")</f>
        <v>Isoniazid/Rifampicin</v>
      </c>
      <c r="E12" s="122" t="str">
        <f ca="1">IFERROR(INDIRECT(ADDRESS(MATCH(VALUE(RIGHT(B12,LEN(B12)-FIND("---",B12)-2)),CatProdSpec!I:I,0),3,1,1,"CatProdSpec")),"")</f>
        <v>50/75mg 28 tablet dispersible 3 blister</v>
      </c>
      <c r="F12" s="181" t="str">
        <f t="shared" ca="1" si="0"/>
        <v/>
      </c>
      <c r="G12" s="176" t="str">
        <f ca="1">IF(SUMIF(Pharmaceuticals!$C:$C,$B12,Pharmaceuticals!X:X)+SUMIF('Health Products &amp; Equipment'!$C:$C,$B12,'Health Products &amp; Equipment'!AG:AG)+SUMIF('Other Pharma &amp; Health Products'!$C:$C,$B12,'Other Pharma &amp; Health Products'!AG:AG)+SUMIF('PSM Costs'!$C:$C,$B12,'PSM Costs'!AG:AG)&gt;0,SUMIF(Pharmaceuticals!$C:$C,$B12,Pharmaceuticals!X:X)+SUMIF('Health Products &amp; Equipment'!$C:$C,$B12,'Health Products &amp; Equipment'!AG:AG)+SUMIF('Other Pharma &amp; Health Products'!$C:$C,$B12,'Other Pharma &amp; Health Products'!AG:AG)+SUMIF('PSM Costs'!$C:$C,$B12,'PSM Costs'!AG:AG),"")</f>
        <v/>
      </c>
      <c r="H12" s="176" t="str">
        <f ca="1">IF(SUMIF(Pharmaceuticals!$C:$C,$B12,Pharmaceuticals!Y:Y)+SUMIF('Health Products &amp; Equipment'!$C:$C,$B12,'Health Products &amp; Equipment'!AH:AH)+SUMIF('Other Pharma &amp; Health Products'!$C:$C,$B12,'Other Pharma &amp; Health Products'!AH:AH)+SUMIF('PSM Costs'!$C:$C,$B12,'PSM Costs'!AH:AH)&gt;0,SUMIF(Pharmaceuticals!$C:$C,$B12,Pharmaceuticals!Y:Y)+SUMIF('Health Products &amp; Equipment'!$C:$C,$B12,'Health Products &amp; Equipment'!AH:AH)+SUMIF('Other Pharma &amp; Health Products'!$C:$C,$B12,'Other Pharma &amp; Health Products'!AH:AH)+SUMIF('PSM Costs'!$C:$C,$B12,'PSM Costs'!AH:AH),"")</f>
        <v/>
      </c>
      <c r="I12" s="182">
        <f t="shared" ca="1" si="1"/>
        <v>2.87</v>
      </c>
      <c r="J12" s="123">
        <f ca="1">IF(SUMIF(Pharmaceuticals!$C:$C,$B12,Pharmaceuticals!AK:AK)+SUMIF('Health Products &amp; Equipment'!$C:$C,$B12,'Health Products &amp; Equipment'!AT:AT)+SUMIF('Other Pharma &amp; Health Products'!$C:$C,$B12,'Other Pharma &amp; Health Products'!AT:AT)+SUMIF('PSM Costs'!$C:$C,$B12,'PSM Costs'!AT:AT)&gt;0,SUMIF(Pharmaceuticals!$C:$C,$B12,Pharmaceuticals!AK:AK)+SUMIF('Health Products &amp; Equipment'!$C:$C,$B12,'Health Products &amp; Equipment'!AT:AT)+SUMIF('Other Pharma &amp; Health Products'!$C:$C,$B12,'Other Pharma &amp; Health Products'!AT:AT)+SUMIF('PSM Costs'!$C:$C,$B12,'PSM Costs'!AT:AT),"")</f>
        <v>2190</v>
      </c>
      <c r="K12" s="123">
        <f ca="1">IF(SUMIF(Pharmaceuticals!$C:$C,$B12,Pharmaceuticals!AL:AL)+SUMIF('Health Products &amp; Equipment'!$C:$C,$B12,'Health Products &amp; Equipment'!AU:AU)+SUMIF('Other Pharma &amp; Health Products'!$C:$C,$B12,'Other Pharma &amp; Health Products'!AU:AU)+SUMIF('PSM Costs'!$C:$C,$B12,'PSM Costs'!AU:AU)&gt;0,SUMIF(Pharmaceuticals!$C:$C,$B12,Pharmaceuticals!AL:AL)+SUMIF('Health Products &amp; Equipment'!$C:$C,$B12,'Health Products &amp; Equipment'!AU:AU)+SUMIF('Other Pharma &amp; Health Products'!$C:$C,$B12,'Other Pharma &amp; Health Products'!AU:AU)+SUMIF('PSM Costs'!$C:$C,$B12,'PSM Costs'!AU:AU),"")</f>
        <v>6285.3</v>
      </c>
      <c r="L12" s="181">
        <f t="shared" ca="1" si="2"/>
        <v>2.87</v>
      </c>
      <c r="M12" s="176">
        <f ca="1">IF(SUMIF(Pharmaceuticals!$C:$C,$B12,Pharmaceuticals!AX:AX)+SUMIF('Health Products &amp; Equipment'!$C:$C,$B12,'Health Products &amp; Equipment'!BG:BG)+SUMIF('Other Pharma &amp; Health Products'!$C:$C,$B12,'Other Pharma &amp; Health Products'!BG:BG)+SUMIF('PSM Costs'!$C:$C,$B12,'PSM Costs'!BG:BG)&gt;0,SUMIF(Pharmaceuticals!$C:$C,$B12,Pharmaceuticals!AX:AX)+SUMIF('Health Products &amp; Equipment'!$C:$C,$B12,'Health Products &amp; Equipment'!BG:BG)+SUMIF('Other Pharma &amp; Health Products'!$C:$C,$B12,'Other Pharma &amp; Health Products'!BG:BG)+SUMIF('PSM Costs'!$C:$C,$B12,'PSM Costs'!BG:BG),"")</f>
        <v>1095</v>
      </c>
      <c r="N12" s="176">
        <f ca="1">IF(SUMIF(Pharmaceuticals!$C:$C,$B12,Pharmaceuticals!AY:AY)+SUMIF('Health Products &amp; Equipment'!$C:$C,$B12,'Health Products &amp; Equipment'!BH:BH)+SUMIF('Other Pharma &amp; Health Products'!$C:$C,$B12,'Other Pharma &amp; Health Products'!BH:BH)+SUMIF('PSM Costs'!$C:$C,$B12,'PSM Costs'!BH:BH)&gt;0,SUMIF(Pharmaceuticals!$C:$C,$B12,Pharmaceuticals!AY:AY)+SUMIF('Health Products &amp; Equipment'!$C:$C,$B12,'Health Products &amp; Equipment'!BH:BH)+SUMIF('Other Pharma &amp; Health Products'!$C:$C,$B12,'Other Pharma &amp; Health Products'!BH:BH)+SUMIF('PSM Costs'!$C:$C,$B12,'PSM Costs'!BH:BH),"")</f>
        <v>3142.65</v>
      </c>
      <c r="O12" s="182" t="str">
        <f t="shared" ca="1" si="3"/>
        <v/>
      </c>
      <c r="P12" s="123" t="str">
        <f ca="1">IF(SUMIF(Pharmaceuticals!$C:$C,$B12,Pharmaceuticals!BK:BK)+SUMIF('Health Products &amp; Equipment'!$C:$C,$B12,'Health Products &amp; Equipment'!BT:BT)+SUMIF('Other Pharma &amp; Health Products'!$C:$C,$B12,'Other Pharma &amp; Health Products'!BT:BT)+SUMIF('PSM Costs'!$C:$C,$B12,'PSM Costs'!BT:BT)&gt;0,SUMIF(Pharmaceuticals!$C:$C,$B12,Pharmaceuticals!BK:BK)+SUMIF('Health Products &amp; Equipment'!$C:$C,$B12,'Health Products &amp; Equipment'!BT:BT)+SUMIF('Other Pharma &amp; Health Products'!$C:$C,$B12,'Other Pharma &amp; Health Products'!BT:BT)+SUMIF('PSM Costs'!$C:$C,$B12,'PSM Costs'!BT:BT),"")</f>
        <v/>
      </c>
      <c r="Q12" s="123" t="str">
        <f ca="1">IF(SUMIF(Pharmaceuticals!$C:$C,$B12,Pharmaceuticals!BL:BL)+SUMIF('Health Products &amp; Equipment'!$C:$C,$B12,'Health Products &amp; Equipment'!BU:BU)+SUMIF('Other Pharma &amp; Health Products'!$C:$C,$B12,'Other Pharma &amp; Health Products'!BU:BU)+SUMIF('PSM Costs'!$C:$C,$B12,'PSM Costs'!BU:BU)&gt;0,SUMIF(Pharmaceuticals!$C:$C,$B12,Pharmaceuticals!BL:BL)+SUMIF('Health Products &amp; Equipment'!$C:$C,$B12,'Health Products &amp; Equipment'!BU:BU)+SUMIF('Other Pharma &amp; Health Products'!$C:$C,$B12,'Other Pharma &amp; Health Products'!BU:BU)+SUMIF('PSM Costs'!$C:$C,$B12,'PSM Costs'!BU:BU),"")</f>
        <v/>
      </c>
      <c r="R12" s="176">
        <f t="shared" ca="1" si="4"/>
        <v>9427.9500000000007</v>
      </c>
    </row>
    <row r="13" spans="1:18" ht="28" x14ac:dyDescent="0.15">
      <c r="A13" s="107">
        <v>6</v>
      </c>
      <c r="B13" s="107" t="str">
        <f ca="1">IFERROR(VLOOKUP(A13,'Rank unique CI-Prod-Spec'!I:J,2,FALSE),"")</f>
        <v>4.2--43---126</v>
      </c>
      <c r="C13" s="122" t="str">
        <f ca="1">IFERROR(VLOOKUP(LEFT(B13,FIND("--",B13)-1),CatCostInp!D:E,2,FALSE),"")</f>
        <v>4.2 Anti-tuberculosis medicines</v>
      </c>
      <c r="D13" s="122" t="str">
        <f ca="1">IFERROR(INDIRECT(ADDRESS(MATCH(VALUE(MID(B13,FIND("--",B13)+2,FIND("---",B13)-FIND("--",B13)-2)),CatProd!G:G,0),2,1,1,"CatProd")),"")</f>
        <v>Ethambutol</v>
      </c>
      <c r="E13" s="122" t="str">
        <f ca="1">IFERROR(INDIRECT(ADDRESS(MATCH(VALUE(RIGHT(B13,LEN(B13)-FIND("---",B13)-2)),CatProdSpec!I:I,0),3,1,1,"CatProdSpec")),"")</f>
        <v xml:space="preserve">100mg 10 tablet 10 blister </v>
      </c>
      <c r="F13" s="181" t="str">
        <f t="shared" ca="1" si="0"/>
        <v/>
      </c>
      <c r="G13" s="176" t="str">
        <f ca="1">IF(SUMIF(Pharmaceuticals!$C:$C,$B13,Pharmaceuticals!X:X)+SUMIF('Health Products &amp; Equipment'!$C:$C,$B13,'Health Products &amp; Equipment'!AG:AG)+SUMIF('Other Pharma &amp; Health Products'!$C:$C,$B13,'Other Pharma &amp; Health Products'!AG:AG)+SUMIF('PSM Costs'!$C:$C,$B13,'PSM Costs'!AG:AG)&gt;0,SUMIF(Pharmaceuticals!$C:$C,$B13,Pharmaceuticals!X:X)+SUMIF('Health Products &amp; Equipment'!$C:$C,$B13,'Health Products &amp; Equipment'!AG:AG)+SUMIF('Other Pharma &amp; Health Products'!$C:$C,$B13,'Other Pharma &amp; Health Products'!AG:AG)+SUMIF('PSM Costs'!$C:$C,$B13,'PSM Costs'!AG:AG),"")</f>
        <v/>
      </c>
      <c r="H13" s="176" t="str">
        <f ca="1">IF(SUMIF(Pharmaceuticals!$C:$C,$B13,Pharmaceuticals!Y:Y)+SUMIF('Health Products &amp; Equipment'!$C:$C,$B13,'Health Products &amp; Equipment'!AH:AH)+SUMIF('Other Pharma &amp; Health Products'!$C:$C,$B13,'Other Pharma &amp; Health Products'!AH:AH)+SUMIF('PSM Costs'!$C:$C,$B13,'PSM Costs'!AH:AH)&gt;0,SUMIF(Pharmaceuticals!$C:$C,$B13,Pharmaceuticals!Y:Y)+SUMIF('Health Products &amp; Equipment'!$C:$C,$B13,'Health Products &amp; Equipment'!AH:AH)+SUMIF('Other Pharma &amp; Health Products'!$C:$C,$B13,'Other Pharma &amp; Health Products'!AH:AH)+SUMIF('PSM Costs'!$C:$C,$B13,'PSM Costs'!AH:AH),"")</f>
        <v/>
      </c>
      <c r="I13" s="182">
        <f t="shared" ca="1" si="1"/>
        <v>3.95</v>
      </c>
      <c r="J13" s="123">
        <f ca="1">IF(SUMIF(Pharmaceuticals!$C:$C,$B13,Pharmaceuticals!AK:AK)+SUMIF('Health Products &amp; Equipment'!$C:$C,$B13,'Health Products &amp; Equipment'!AT:AT)+SUMIF('Other Pharma &amp; Health Products'!$C:$C,$B13,'Other Pharma &amp; Health Products'!AT:AT)+SUMIF('PSM Costs'!$C:$C,$B13,'PSM Costs'!AT:AT)&gt;0,SUMIF(Pharmaceuticals!$C:$C,$B13,Pharmaceuticals!AK:AK)+SUMIF('Health Products &amp; Equipment'!$C:$C,$B13,'Health Products &amp; Equipment'!AT:AT)+SUMIF('Other Pharma &amp; Health Products'!$C:$C,$B13,'Other Pharma &amp; Health Products'!AT:AT)+SUMIF('PSM Costs'!$C:$C,$B13,'PSM Costs'!AT:AT),"")</f>
        <v>580</v>
      </c>
      <c r="K13" s="123">
        <f ca="1">IF(SUMIF(Pharmaceuticals!$C:$C,$B13,Pharmaceuticals!AL:AL)+SUMIF('Health Products &amp; Equipment'!$C:$C,$B13,'Health Products &amp; Equipment'!AU:AU)+SUMIF('Other Pharma &amp; Health Products'!$C:$C,$B13,'Other Pharma &amp; Health Products'!AU:AU)+SUMIF('PSM Costs'!$C:$C,$B13,'PSM Costs'!AU:AU)&gt;0,SUMIF(Pharmaceuticals!$C:$C,$B13,Pharmaceuticals!AL:AL)+SUMIF('Health Products &amp; Equipment'!$C:$C,$B13,'Health Products &amp; Equipment'!AU:AU)+SUMIF('Other Pharma &amp; Health Products'!$C:$C,$B13,'Other Pharma &amp; Health Products'!AU:AU)+SUMIF('PSM Costs'!$C:$C,$B13,'PSM Costs'!AU:AU),"")</f>
        <v>2291</v>
      </c>
      <c r="L13" s="181">
        <f t="shared" ca="1" si="2"/>
        <v>3.95</v>
      </c>
      <c r="M13" s="176">
        <f ca="1">IF(SUMIF(Pharmaceuticals!$C:$C,$B13,Pharmaceuticals!AX:AX)+SUMIF('Health Products &amp; Equipment'!$C:$C,$B13,'Health Products &amp; Equipment'!BG:BG)+SUMIF('Other Pharma &amp; Health Products'!$C:$C,$B13,'Other Pharma &amp; Health Products'!BG:BG)+SUMIF('PSM Costs'!$C:$C,$B13,'PSM Costs'!BG:BG)&gt;0,SUMIF(Pharmaceuticals!$C:$C,$B13,Pharmaceuticals!AX:AX)+SUMIF('Health Products &amp; Equipment'!$C:$C,$B13,'Health Products &amp; Equipment'!BG:BG)+SUMIF('Other Pharma &amp; Health Products'!$C:$C,$B13,'Other Pharma &amp; Health Products'!BG:BG)+SUMIF('PSM Costs'!$C:$C,$B13,'PSM Costs'!BG:BG),"")</f>
        <v>282</v>
      </c>
      <c r="N13" s="176">
        <f ca="1">IF(SUMIF(Pharmaceuticals!$C:$C,$B13,Pharmaceuticals!AY:AY)+SUMIF('Health Products &amp; Equipment'!$C:$C,$B13,'Health Products &amp; Equipment'!BH:BH)+SUMIF('Other Pharma &amp; Health Products'!$C:$C,$B13,'Other Pharma &amp; Health Products'!BH:BH)+SUMIF('PSM Costs'!$C:$C,$B13,'PSM Costs'!BH:BH)&gt;0,SUMIF(Pharmaceuticals!$C:$C,$B13,Pharmaceuticals!AY:AY)+SUMIF('Health Products &amp; Equipment'!$C:$C,$B13,'Health Products &amp; Equipment'!BH:BH)+SUMIF('Other Pharma &amp; Health Products'!$C:$C,$B13,'Other Pharma &amp; Health Products'!BH:BH)+SUMIF('PSM Costs'!$C:$C,$B13,'PSM Costs'!BH:BH),"")</f>
        <v>1113.9000000000001</v>
      </c>
      <c r="O13" s="182" t="str">
        <f t="shared" ca="1" si="3"/>
        <v/>
      </c>
      <c r="P13" s="123" t="str">
        <f ca="1">IF(SUMIF(Pharmaceuticals!$C:$C,$B13,Pharmaceuticals!BK:BK)+SUMIF('Health Products &amp; Equipment'!$C:$C,$B13,'Health Products &amp; Equipment'!BT:BT)+SUMIF('Other Pharma &amp; Health Products'!$C:$C,$B13,'Other Pharma &amp; Health Products'!BT:BT)+SUMIF('PSM Costs'!$C:$C,$B13,'PSM Costs'!BT:BT)&gt;0,SUMIF(Pharmaceuticals!$C:$C,$B13,Pharmaceuticals!BK:BK)+SUMIF('Health Products &amp; Equipment'!$C:$C,$B13,'Health Products &amp; Equipment'!BT:BT)+SUMIF('Other Pharma &amp; Health Products'!$C:$C,$B13,'Other Pharma &amp; Health Products'!BT:BT)+SUMIF('PSM Costs'!$C:$C,$B13,'PSM Costs'!BT:BT),"")</f>
        <v/>
      </c>
      <c r="Q13" s="123" t="str">
        <f ca="1">IF(SUMIF(Pharmaceuticals!$C:$C,$B13,Pharmaceuticals!BL:BL)+SUMIF('Health Products &amp; Equipment'!$C:$C,$B13,'Health Products &amp; Equipment'!BU:BU)+SUMIF('Other Pharma &amp; Health Products'!$C:$C,$B13,'Other Pharma &amp; Health Products'!BU:BU)+SUMIF('PSM Costs'!$C:$C,$B13,'PSM Costs'!BU:BU)&gt;0,SUMIF(Pharmaceuticals!$C:$C,$B13,Pharmaceuticals!BL:BL)+SUMIF('Health Products &amp; Equipment'!$C:$C,$B13,'Health Products &amp; Equipment'!BU:BU)+SUMIF('Other Pharma &amp; Health Products'!$C:$C,$B13,'Other Pharma &amp; Health Products'!BU:BU)+SUMIF('PSM Costs'!$C:$C,$B13,'PSM Costs'!BU:BU),"")</f>
        <v/>
      </c>
      <c r="R13" s="176">
        <f t="shared" ca="1" si="4"/>
        <v>3404.9</v>
      </c>
    </row>
    <row r="14" spans="1:18" ht="28" x14ac:dyDescent="0.15">
      <c r="A14" s="107">
        <v>7</v>
      </c>
      <c r="B14" s="107" t="str">
        <f ca="1">IFERROR(VLOOKUP(A14,'Rank unique CI-Prod-Spec'!I:J,2,FALSE),"")</f>
        <v>4.2--43---127</v>
      </c>
      <c r="C14" s="122" t="str">
        <f ca="1">IFERROR(VLOOKUP(LEFT(B14,FIND("--",B14)-1),CatCostInp!D:E,2,FALSE),"")</f>
        <v>4.2 Anti-tuberculosis medicines</v>
      </c>
      <c r="D14" s="122" t="str">
        <f ca="1">IFERROR(INDIRECT(ADDRESS(MATCH(VALUE(MID(B14,FIND("--",B14)+2,FIND("---",B14)-FIND("--",B14)-2)),CatProd!G:G,0),2,1,1,"CatProd")),"")</f>
        <v>Ethambutol</v>
      </c>
      <c r="E14" s="122" t="str">
        <f ca="1">IFERROR(INDIRECT(ADDRESS(MATCH(VALUE(RIGHT(B14,LEN(B14)-FIND("---",B14)-2)),CatProdSpec!I:I,0),3,1,1,"CatProdSpec")),"")</f>
        <v xml:space="preserve">100mg 28 tablet 24 blister </v>
      </c>
      <c r="F14" s="181" t="str">
        <f t="shared" ca="1" si="0"/>
        <v/>
      </c>
      <c r="G14" s="176" t="str">
        <f ca="1">IF(SUMIF(Pharmaceuticals!$C:$C,$B14,Pharmaceuticals!X:X)+SUMIF('Health Products &amp; Equipment'!$C:$C,$B14,'Health Products &amp; Equipment'!AG:AG)+SUMIF('Other Pharma &amp; Health Products'!$C:$C,$B14,'Other Pharma &amp; Health Products'!AG:AG)+SUMIF('PSM Costs'!$C:$C,$B14,'PSM Costs'!AG:AG)&gt;0,SUMIF(Pharmaceuticals!$C:$C,$B14,Pharmaceuticals!X:X)+SUMIF('Health Products &amp; Equipment'!$C:$C,$B14,'Health Products &amp; Equipment'!AG:AG)+SUMIF('Other Pharma &amp; Health Products'!$C:$C,$B14,'Other Pharma &amp; Health Products'!AG:AG)+SUMIF('PSM Costs'!$C:$C,$B14,'PSM Costs'!AG:AG),"")</f>
        <v/>
      </c>
      <c r="H14" s="176" t="str">
        <f ca="1">IF(SUMIF(Pharmaceuticals!$C:$C,$B14,Pharmaceuticals!Y:Y)+SUMIF('Health Products &amp; Equipment'!$C:$C,$B14,'Health Products &amp; Equipment'!AH:AH)+SUMIF('Other Pharma &amp; Health Products'!$C:$C,$B14,'Other Pharma &amp; Health Products'!AH:AH)+SUMIF('PSM Costs'!$C:$C,$B14,'PSM Costs'!AH:AH)&gt;0,SUMIF(Pharmaceuticals!$C:$C,$B14,Pharmaceuticals!Y:Y)+SUMIF('Health Products &amp; Equipment'!$C:$C,$B14,'Health Products &amp; Equipment'!AH:AH)+SUMIF('Other Pharma &amp; Health Products'!$C:$C,$B14,'Other Pharma &amp; Health Products'!AH:AH)+SUMIF('PSM Costs'!$C:$C,$B14,'PSM Costs'!AH:AH),"")</f>
        <v/>
      </c>
      <c r="I14" s="182">
        <f t="shared" ca="1" si="1"/>
        <v>22.5</v>
      </c>
      <c r="J14" s="123">
        <f ca="1">IF(SUMIF(Pharmaceuticals!$C:$C,$B14,Pharmaceuticals!AK:AK)+SUMIF('Health Products &amp; Equipment'!$C:$C,$B14,'Health Products &amp; Equipment'!AT:AT)+SUMIF('Other Pharma &amp; Health Products'!$C:$C,$B14,'Other Pharma &amp; Health Products'!AT:AT)+SUMIF('PSM Costs'!$C:$C,$B14,'PSM Costs'!AT:AT)&gt;0,SUMIF(Pharmaceuticals!$C:$C,$B14,Pharmaceuticals!AK:AK)+SUMIF('Health Products &amp; Equipment'!$C:$C,$B14,'Health Products &amp; Equipment'!AT:AT)+SUMIF('Other Pharma &amp; Health Products'!$C:$C,$B14,'Other Pharma &amp; Health Products'!AT:AT)+SUMIF('PSM Costs'!$C:$C,$B14,'PSM Costs'!AT:AT),"")</f>
        <v>120</v>
      </c>
      <c r="K14" s="123">
        <f ca="1">IF(SUMIF(Pharmaceuticals!$C:$C,$B14,Pharmaceuticals!AL:AL)+SUMIF('Health Products &amp; Equipment'!$C:$C,$B14,'Health Products &amp; Equipment'!AU:AU)+SUMIF('Other Pharma &amp; Health Products'!$C:$C,$B14,'Other Pharma &amp; Health Products'!AU:AU)+SUMIF('PSM Costs'!$C:$C,$B14,'PSM Costs'!AU:AU)&gt;0,SUMIF(Pharmaceuticals!$C:$C,$B14,Pharmaceuticals!AL:AL)+SUMIF('Health Products &amp; Equipment'!$C:$C,$B14,'Health Products &amp; Equipment'!AU:AU)+SUMIF('Other Pharma &amp; Health Products'!$C:$C,$B14,'Other Pharma &amp; Health Products'!AU:AU)+SUMIF('PSM Costs'!$C:$C,$B14,'PSM Costs'!AU:AU),"")</f>
        <v>2700</v>
      </c>
      <c r="L14" s="181">
        <f t="shared" ca="1" si="2"/>
        <v>22.5</v>
      </c>
      <c r="M14" s="176">
        <f ca="1">IF(SUMIF(Pharmaceuticals!$C:$C,$B14,Pharmaceuticals!AX:AX)+SUMIF('Health Products &amp; Equipment'!$C:$C,$B14,'Health Products &amp; Equipment'!BG:BG)+SUMIF('Other Pharma &amp; Health Products'!$C:$C,$B14,'Other Pharma &amp; Health Products'!BG:BG)+SUMIF('PSM Costs'!$C:$C,$B14,'PSM Costs'!BG:BG)&gt;0,SUMIF(Pharmaceuticals!$C:$C,$B14,Pharmaceuticals!AX:AX)+SUMIF('Health Products &amp; Equipment'!$C:$C,$B14,'Health Products &amp; Equipment'!BG:BG)+SUMIF('Other Pharma &amp; Health Products'!$C:$C,$B14,'Other Pharma &amp; Health Products'!BG:BG)+SUMIF('PSM Costs'!$C:$C,$B14,'PSM Costs'!BG:BG),"")</f>
        <v>120</v>
      </c>
      <c r="N14" s="176">
        <f ca="1">IF(SUMIF(Pharmaceuticals!$C:$C,$B14,Pharmaceuticals!AY:AY)+SUMIF('Health Products &amp; Equipment'!$C:$C,$B14,'Health Products &amp; Equipment'!BH:BH)+SUMIF('Other Pharma &amp; Health Products'!$C:$C,$B14,'Other Pharma &amp; Health Products'!BH:BH)+SUMIF('PSM Costs'!$C:$C,$B14,'PSM Costs'!BH:BH)&gt;0,SUMIF(Pharmaceuticals!$C:$C,$B14,Pharmaceuticals!AY:AY)+SUMIF('Health Products &amp; Equipment'!$C:$C,$B14,'Health Products &amp; Equipment'!BH:BH)+SUMIF('Other Pharma &amp; Health Products'!$C:$C,$B14,'Other Pharma &amp; Health Products'!BH:BH)+SUMIF('PSM Costs'!$C:$C,$B14,'PSM Costs'!BH:BH),"")</f>
        <v>2700</v>
      </c>
      <c r="O14" s="182" t="str">
        <f t="shared" ca="1" si="3"/>
        <v/>
      </c>
      <c r="P14" s="123" t="str">
        <f ca="1">IF(SUMIF(Pharmaceuticals!$C:$C,$B14,Pharmaceuticals!BK:BK)+SUMIF('Health Products &amp; Equipment'!$C:$C,$B14,'Health Products &amp; Equipment'!BT:BT)+SUMIF('Other Pharma &amp; Health Products'!$C:$C,$B14,'Other Pharma &amp; Health Products'!BT:BT)+SUMIF('PSM Costs'!$C:$C,$B14,'PSM Costs'!BT:BT)&gt;0,SUMIF(Pharmaceuticals!$C:$C,$B14,Pharmaceuticals!BK:BK)+SUMIF('Health Products &amp; Equipment'!$C:$C,$B14,'Health Products &amp; Equipment'!BT:BT)+SUMIF('Other Pharma &amp; Health Products'!$C:$C,$B14,'Other Pharma &amp; Health Products'!BT:BT)+SUMIF('PSM Costs'!$C:$C,$B14,'PSM Costs'!BT:BT),"")</f>
        <v/>
      </c>
      <c r="Q14" s="123" t="str">
        <f ca="1">IF(SUMIF(Pharmaceuticals!$C:$C,$B14,Pharmaceuticals!BL:BL)+SUMIF('Health Products &amp; Equipment'!$C:$C,$B14,'Health Products &amp; Equipment'!BU:BU)+SUMIF('Other Pharma &amp; Health Products'!$C:$C,$B14,'Other Pharma &amp; Health Products'!BU:BU)+SUMIF('PSM Costs'!$C:$C,$B14,'PSM Costs'!BU:BU)&gt;0,SUMIF(Pharmaceuticals!$C:$C,$B14,Pharmaceuticals!BL:BL)+SUMIF('Health Products &amp; Equipment'!$C:$C,$B14,'Health Products &amp; Equipment'!BU:BU)+SUMIF('Other Pharma &amp; Health Products'!$C:$C,$B14,'Other Pharma &amp; Health Products'!BU:BU)+SUMIF('PSM Costs'!$C:$C,$B14,'PSM Costs'!BU:BU),"")</f>
        <v/>
      </c>
      <c r="R14" s="176">
        <f t="shared" ca="1" si="4"/>
        <v>5400</v>
      </c>
    </row>
    <row r="15" spans="1:18" ht="28" x14ac:dyDescent="0.15">
      <c r="A15" s="107">
        <v>8</v>
      </c>
      <c r="B15" s="107" t="str">
        <f ca="1">IFERROR(VLOOKUP(A15,'Rank unique CI-Prod-Spec'!I:J,2,FALSE),"")</f>
        <v>4.2--43---129</v>
      </c>
      <c r="C15" s="122" t="str">
        <f ca="1">IFERROR(VLOOKUP(LEFT(B15,FIND("--",B15)-1),CatCostInp!D:E,2,FALSE),"")</f>
        <v>4.2 Anti-tuberculosis medicines</v>
      </c>
      <c r="D15" s="122" t="str">
        <f ca="1">IFERROR(INDIRECT(ADDRESS(MATCH(VALUE(MID(B15,FIND("--",B15)+2,FIND("---",B15)-FIND("--",B15)-2)),CatProd!G:G,0),2,1,1,"CatProd")),"")</f>
        <v>Ethambutol</v>
      </c>
      <c r="E15" s="122" t="str">
        <f ca="1">IFERROR(INDIRECT(ADDRESS(MATCH(VALUE(RIGHT(B15,LEN(B15)-FIND("---",B15)-2)),CatProdSpec!I:I,0),3,1,1,"CatProdSpec")),"")</f>
        <v xml:space="preserve">400mg 28 tablet 24 blister </v>
      </c>
      <c r="F15" s="181">
        <f t="shared" ca="1" si="0"/>
        <v>25</v>
      </c>
      <c r="G15" s="176">
        <f ca="1">IF(SUMIF(Pharmaceuticals!$C:$C,$B15,Pharmaceuticals!X:X)+SUMIF('Health Products &amp; Equipment'!$C:$C,$B15,'Health Products &amp; Equipment'!AG:AG)+SUMIF('Other Pharma &amp; Health Products'!$C:$C,$B15,'Other Pharma &amp; Health Products'!AG:AG)+SUMIF('PSM Costs'!$C:$C,$B15,'PSM Costs'!AG:AG)&gt;0,SUMIF(Pharmaceuticals!$C:$C,$B15,Pharmaceuticals!X:X)+SUMIF('Health Products &amp; Equipment'!$C:$C,$B15,'Health Products &amp; Equipment'!AG:AG)+SUMIF('Other Pharma &amp; Health Products'!$C:$C,$B15,'Other Pharma &amp; Health Products'!AG:AG)+SUMIF('PSM Costs'!$C:$C,$B15,'PSM Costs'!AG:AG),"")</f>
        <v>5</v>
      </c>
      <c r="H15" s="176">
        <f ca="1">IF(SUMIF(Pharmaceuticals!$C:$C,$B15,Pharmaceuticals!Y:Y)+SUMIF('Health Products &amp; Equipment'!$C:$C,$B15,'Health Products &amp; Equipment'!AH:AH)+SUMIF('Other Pharma &amp; Health Products'!$C:$C,$B15,'Other Pharma &amp; Health Products'!AH:AH)+SUMIF('PSM Costs'!$C:$C,$B15,'PSM Costs'!AH:AH)&gt;0,SUMIF(Pharmaceuticals!$C:$C,$B15,Pharmaceuticals!Y:Y)+SUMIF('Health Products &amp; Equipment'!$C:$C,$B15,'Health Products &amp; Equipment'!AH:AH)+SUMIF('Other Pharma &amp; Health Products'!$C:$C,$B15,'Other Pharma &amp; Health Products'!AH:AH)+SUMIF('PSM Costs'!$C:$C,$B15,'PSM Costs'!AH:AH),"")</f>
        <v>125</v>
      </c>
      <c r="I15" s="182">
        <f t="shared" ca="1" si="1"/>
        <v>25</v>
      </c>
      <c r="J15" s="123">
        <f ca="1">IF(SUMIF(Pharmaceuticals!$C:$C,$B15,Pharmaceuticals!AK:AK)+SUMIF('Health Products &amp; Equipment'!$C:$C,$B15,'Health Products &amp; Equipment'!AT:AT)+SUMIF('Other Pharma &amp; Health Products'!$C:$C,$B15,'Other Pharma &amp; Health Products'!AT:AT)+SUMIF('PSM Costs'!$C:$C,$B15,'PSM Costs'!AT:AT)&gt;0,SUMIF(Pharmaceuticals!$C:$C,$B15,Pharmaceuticals!AK:AK)+SUMIF('Health Products &amp; Equipment'!$C:$C,$B15,'Health Products &amp; Equipment'!AT:AT)+SUMIF('Other Pharma &amp; Health Products'!$C:$C,$B15,'Other Pharma &amp; Health Products'!AT:AT)+SUMIF('PSM Costs'!$C:$C,$B15,'PSM Costs'!AT:AT),"")</f>
        <v>331</v>
      </c>
      <c r="K15" s="123">
        <f ca="1">IF(SUMIF(Pharmaceuticals!$C:$C,$B15,Pharmaceuticals!AL:AL)+SUMIF('Health Products &amp; Equipment'!$C:$C,$B15,'Health Products &amp; Equipment'!AU:AU)+SUMIF('Other Pharma &amp; Health Products'!$C:$C,$B15,'Other Pharma &amp; Health Products'!AU:AU)+SUMIF('PSM Costs'!$C:$C,$B15,'PSM Costs'!AU:AU)&gt;0,SUMIF(Pharmaceuticals!$C:$C,$B15,Pharmaceuticals!AL:AL)+SUMIF('Health Products &amp; Equipment'!$C:$C,$B15,'Health Products &amp; Equipment'!AU:AU)+SUMIF('Other Pharma &amp; Health Products'!$C:$C,$B15,'Other Pharma &amp; Health Products'!AU:AU)+SUMIF('PSM Costs'!$C:$C,$B15,'PSM Costs'!AU:AU),"")</f>
        <v>8275</v>
      </c>
      <c r="L15" s="181">
        <f t="shared" ca="1" si="2"/>
        <v>25</v>
      </c>
      <c r="M15" s="176">
        <f ca="1">IF(SUMIF(Pharmaceuticals!$C:$C,$B15,Pharmaceuticals!AX:AX)+SUMIF('Health Products &amp; Equipment'!$C:$C,$B15,'Health Products &amp; Equipment'!BG:BG)+SUMIF('Other Pharma &amp; Health Products'!$C:$C,$B15,'Other Pharma &amp; Health Products'!BG:BG)+SUMIF('PSM Costs'!$C:$C,$B15,'PSM Costs'!BG:BG)&gt;0,SUMIF(Pharmaceuticals!$C:$C,$B15,Pharmaceuticals!AX:AX)+SUMIF('Health Products &amp; Equipment'!$C:$C,$B15,'Health Products &amp; Equipment'!BG:BG)+SUMIF('Other Pharma &amp; Health Products'!$C:$C,$B15,'Other Pharma &amp; Health Products'!BG:BG)+SUMIF('PSM Costs'!$C:$C,$B15,'PSM Costs'!BG:BG),"")</f>
        <v>343</v>
      </c>
      <c r="N15" s="176">
        <f ca="1">IF(SUMIF(Pharmaceuticals!$C:$C,$B15,Pharmaceuticals!AY:AY)+SUMIF('Health Products &amp; Equipment'!$C:$C,$B15,'Health Products &amp; Equipment'!BH:BH)+SUMIF('Other Pharma &amp; Health Products'!$C:$C,$B15,'Other Pharma &amp; Health Products'!BH:BH)+SUMIF('PSM Costs'!$C:$C,$B15,'PSM Costs'!BH:BH)&gt;0,SUMIF(Pharmaceuticals!$C:$C,$B15,Pharmaceuticals!AY:AY)+SUMIF('Health Products &amp; Equipment'!$C:$C,$B15,'Health Products &amp; Equipment'!BH:BH)+SUMIF('Other Pharma &amp; Health Products'!$C:$C,$B15,'Other Pharma &amp; Health Products'!BH:BH)+SUMIF('PSM Costs'!$C:$C,$B15,'PSM Costs'!BH:BH),"")</f>
        <v>8575</v>
      </c>
      <c r="O15" s="182" t="str">
        <f t="shared" ca="1" si="3"/>
        <v/>
      </c>
      <c r="P15" s="123" t="str">
        <f ca="1">IF(SUMIF(Pharmaceuticals!$C:$C,$B15,Pharmaceuticals!BK:BK)+SUMIF('Health Products &amp; Equipment'!$C:$C,$B15,'Health Products &amp; Equipment'!BT:BT)+SUMIF('Other Pharma &amp; Health Products'!$C:$C,$B15,'Other Pharma &amp; Health Products'!BT:BT)+SUMIF('PSM Costs'!$C:$C,$B15,'PSM Costs'!BT:BT)&gt;0,SUMIF(Pharmaceuticals!$C:$C,$B15,Pharmaceuticals!BK:BK)+SUMIF('Health Products &amp; Equipment'!$C:$C,$B15,'Health Products &amp; Equipment'!BT:BT)+SUMIF('Other Pharma &amp; Health Products'!$C:$C,$B15,'Other Pharma &amp; Health Products'!BT:BT)+SUMIF('PSM Costs'!$C:$C,$B15,'PSM Costs'!BT:BT),"")</f>
        <v/>
      </c>
      <c r="Q15" s="123" t="str">
        <f ca="1">IF(SUMIF(Pharmaceuticals!$C:$C,$B15,Pharmaceuticals!BL:BL)+SUMIF('Health Products &amp; Equipment'!$C:$C,$B15,'Health Products &amp; Equipment'!BU:BU)+SUMIF('Other Pharma &amp; Health Products'!$C:$C,$B15,'Other Pharma &amp; Health Products'!BU:BU)+SUMIF('PSM Costs'!$C:$C,$B15,'PSM Costs'!BU:BU)&gt;0,SUMIF(Pharmaceuticals!$C:$C,$B15,Pharmaceuticals!BL:BL)+SUMIF('Health Products &amp; Equipment'!$C:$C,$B15,'Health Products &amp; Equipment'!BU:BU)+SUMIF('Other Pharma &amp; Health Products'!$C:$C,$B15,'Other Pharma &amp; Health Products'!BU:BU)+SUMIF('PSM Costs'!$C:$C,$B15,'PSM Costs'!BU:BU),"")</f>
        <v/>
      </c>
      <c r="R15" s="176">
        <f t="shared" ca="1" si="4"/>
        <v>16975</v>
      </c>
    </row>
    <row r="16" spans="1:18" ht="28" x14ac:dyDescent="0.15">
      <c r="A16" s="107">
        <v>9</v>
      </c>
      <c r="B16" s="107" t="str">
        <f ca="1">IFERROR(VLOOKUP(A16,'Rank unique CI-Prod-Spec'!I:J,2,FALSE),"")</f>
        <v>4.2--44---130</v>
      </c>
      <c r="C16" s="122" t="str">
        <f ca="1">IFERROR(VLOOKUP(LEFT(B16,FIND("--",B16)-1),CatCostInp!D:E,2,FALSE),"")</f>
        <v>4.2 Anti-tuberculosis medicines</v>
      </c>
      <c r="D16" s="122" t="str">
        <f ca="1">IFERROR(INDIRECT(ADDRESS(MATCH(VALUE(MID(B16,FIND("--",B16)+2,FIND("---",B16)-FIND("--",B16)-2)),CatProd!G:G,0),2,1,1,"CatProd")),"")</f>
        <v>Pyrazinamide</v>
      </c>
      <c r="E16" s="122" t="str">
        <f ca="1">IFERROR(INDIRECT(ADDRESS(MATCH(VALUE(RIGHT(B16,LEN(B16)-FIND("---",B16)-2)),CatProdSpec!I:I,0),3,1,1,"CatProdSpec")),"")</f>
        <v xml:space="preserve">150mg tablet dispersible 100  </v>
      </c>
      <c r="F16" s="181" t="str">
        <f t="shared" ca="1" si="0"/>
        <v/>
      </c>
      <c r="G16" s="176" t="str">
        <f ca="1">IF(SUMIF(Pharmaceuticals!$C:$C,$B16,Pharmaceuticals!X:X)+SUMIF('Health Products &amp; Equipment'!$C:$C,$B16,'Health Products &amp; Equipment'!AG:AG)+SUMIF('Other Pharma &amp; Health Products'!$C:$C,$B16,'Other Pharma &amp; Health Products'!AG:AG)+SUMIF('PSM Costs'!$C:$C,$B16,'PSM Costs'!AG:AG)&gt;0,SUMIF(Pharmaceuticals!$C:$C,$B16,Pharmaceuticals!X:X)+SUMIF('Health Products &amp; Equipment'!$C:$C,$B16,'Health Products &amp; Equipment'!AG:AG)+SUMIF('Other Pharma &amp; Health Products'!$C:$C,$B16,'Other Pharma &amp; Health Products'!AG:AG)+SUMIF('PSM Costs'!$C:$C,$B16,'PSM Costs'!AG:AG),"")</f>
        <v/>
      </c>
      <c r="H16" s="176" t="str">
        <f ca="1">IF(SUMIF(Pharmaceuticals!$C:$C,$B16,Pharmaceuticals!Y:Y)+SUMIF('Health Products &amp; Equipment'!$C:$C,$B16,'Health Products &amp; Equipment'!AH:AH)+SUMIF('Other Pharma &amp; Health Products'!$C:$C,$B16,'Other Pharma &amp; Health Products'!AH:AH)+SUMIF('PSM Costs'!$C:$C,$B16,'PSM Costs'!AH:AH)&gt;0,SUMIF(Pharmaceuticals!$C:$C,$B16,Pharmaceuticals!Y:Y)+SUMIF('Health Products &amp; Equipment'!$C:$C,$B16,'Health Products &amp; Equipment'!AH:AH)+SUMIF('Other Pharma &amp; Health Products'!$C:$C,$B16,'Other Pharma &amp; Health Products'!AH:AH)+SUMIF('PSM Costs'!$C:$C,$B16,'PSM Costs'!AH:AH),"")</f>
        <v/>
      </c>
      <c r="I16" s="182">
        <f t="shared" ca="1" si="1"/>
        <v>25</v>
      </c>
      <c r="J16" s="123">
        <f ca="1">IF(SUMIF(Pharmaceuticals!$C:$C,$B16,Pharmaceuticals!AK:AK)+SUMIF('Health Products &amp; Equipment'!$C:$C,$B16,'Health Products &amp; Equipment'!AT:AT)+SUMIF('Other Pharma &amp; Health Products'!$C:$C,$B16,'Other Pharma &amp; Health Products'!AT:AT)+SUMIF('PSM Costs'!$C:$C,$B16,'PSM Costs'!AT:AT)&gt;0,SUMIF(Pharmaceuticals!$C:$C,$B16,Pharmaceuticals!AK:AK)+SUMIF('Health Products &amp; Equipment'!$C:$C,$B16,'Health Products &amp; Equipment'!AT:AT)+SUMIF('Other Pharma &amp; Health Products'!$C:$C,$B16,'Other Pharma &amp; Health Products'!AT:AT)+SUMIF('PSM Costs'!$C:$C,$B16,'PSM Costs'!AT:AT),"")</f>
        <v>200</v>
      </c>
      <c r="K16" s="123">
        <f ca="1">IF(SUMIF(Pharmaceuticals!$C:$C,$B16,Pharmaceuticals!AL:AL)+SUMIF('Health Products &amp; Equipment'!$C:$C,$B16,'Health Products &amp; Equipment'!AU:AU)+SUMIF('Other Pharma &amp; Health Products'!$C:$C,$B16,'Other Pharma &amp; Health Products'!AU:AU)+SUMIF('PSM Costs'!$C:$C,$B16,'PSM Costs'!AU:AU)&gt;0,SUMIF(Pharmaceuticals!$C:$C,$B16,Pharmaceuticals!AL:AL)+SUMIF('Health Products &amp; Equipment'!$C:$C,$B16,'Health Products &amp; Equipment'!AU:AU)+SUMIF('Other Pharma &amp; Health Products'!$C:$C,$B16,'Other Pharma &amp; Health Products'!AU:AU)+SUMIF('PSM Costs'!$C:$C,$B16,'PSM Costs'!AU:AU),"")</f>
        <v>5000</v>
      </c>
      <c r="L16" s="181">
        <f t="shared" ca="1" si="2"/>
        <v>25</v>
      </c>
      <c r="M16" s="176">
        <f ca="1">IF(SUMIF(Pharmaceuticals!$C:$C,$B16,Pharmaceuticals!AX:AX)+SUMIF('Health Products &amp; Equipment'!$C:$C,$B16,'Health Products &amp; Equipment'!BG:BG)+SUMIF('Other Pharma &amp; Health Products'!$C:$C,$B16,'Other Pharma &amp; Health Products'!BG:BG)+SUMIF('PSM Costs'!$C:$C,$B16,'PSM Costs'!BG:BG)&gt;0,SUMIF(Pharmaceuticals!$C:$C,$B16,Pharmaceuticals!AX:AX)+SUMIF('Health Products &amp; Equipment'!$C:$C,$B16,'Health Products &amp; Equipment'!BG:BG)+SUMIF('Other Pharma &amp; Health Products'!$C:$C,$B16,'Other Pharma &amp; Health Products'!BG:BG)+SUMIF('PSM Costs'!$C:$C,$B16,'PSM Costs'!BG:BG),"")</f>
        <v>200</v>
      </c>
      <c r="N16" s="176">
        <f ca="1">IF(SUMIF(Pharmaceuticals!$C:$C,$B16,Pharmaceuticals!AY:AY)+SUMIF('Health Products &amp; Equipment'!$C:$C,$B16,'Health Products &amp; Equipment'!BH:BH)+SUMIF('Other Pharma &amp; Health Products'!$C:$C,$B16,'Other Pharma &amp; Health Products'!BH:BH)+SUMIF('PSM Costs'!$C:$C,$B16,'PSM Costs'!BH:BH)&gt;0,SUMIF(Pharmaceuticals!$C:$C,$B16,Pharmaceuticals!AY:AY)+SUMIF('Health Products &amp; Equipment'!$C:$C,$B16,'Health Products &amp; Equipment'!BH:BH)+SUMIF('Other Pharma &amp; Health Products'!$C:$C,$B16,'Other Pharma &amp; Health Products'!BH:BH)+SUMIF('PSM Costs'!$C:$C,$B16,'PSM Costs'!BH:BH),"")</f>
        <v>5000</v>
      </c>
      <c r="O16" s="182" t="str">
        <f t="shared" ca="1" si="3"/>
        <v/>
      </c>
      <c r="P16" s="123" t="str">
        <f ca="1">IF(SUMIF(Pharmaceuticals!$C:$C,$B16,Pharmaceuticals!BK:BK)+SUMIF('Health Products &amp; Equipment'!$C:$C,$B16,'Health Products &amp; Equipment'!BT:BT)+SUMIF('Other Pharma &amp; Health Products'!$C:$C,$B16,'Other Pharma &amp; Health Products'!BT:BT)+SUMIF('PSM Costs'!$C:$C,$B16,'PSM Costs'!BT:BT)&gt;0,SUMIF(Pharmaceuticals!$C:$C,$B16,Pharmaceuticals!BK:BK)+SUMIF('Health Products &amp; Equipment'!$C:$C,$B16,'Health Products &amp; Equipment'!BT:BT)+SUMIF('Other Pharma &amp; Health Products'!$C:$C,$B16,'Other Pharma &amp; Health Products'!BT:BT)+SUMIF('PSM Costs'!$C:$C,$B16,'PSM Costs'!BT:BT),"")</f>
        <v/>
      </c>
      <c r="Q16" s="123" t="str">
        <f ca="1">IF(SUMIF(Pharmaceuticals!$C:$C,$B16,Pharmaceuticals!BL:BL)+SUMIF('Health Products &amp; Equipment'!$C:$C,$B16,'Health Products &amp; Equipment'!BU:BU)+SUMIF('Other Pharma &amp; Health Products'!$C:$C,$B16,'Other Pharma &amp; Health Products'!BU:BU)+SUMIF('PSM Costs'!$C:$C,$B16,'PSM Costs'!BU:BU)&gt;0,SUMIF(Pharmaceuticals!$C:$C,$B16,Pharmaceuticals!BL:BL)+SUMIF('Health Products &amp; Equipment'!$C:$C,$B16,'Health Products &amp; Equipment'!BU:BU)+SUMIF('Other Pharma &amp; Health Products'!$C:$C,$B16,'Other Pharma &amp; Health Products'!BU:BU)+SUMIF('PSM Costs'!$C:$C,$B16,'PSM Costs'!BU:BU),"")</f>
        <v/>
      </c>
      <c r="R16" s="176">
        <f t="shared" ca="1" si="4"/>
        <v>10000</v>
      </c>
    </row>
    <row r="17" spans="1:18" ht="28" x14ac:dyDescent="0.15">
      <c r="A17" s="107">
        <v>10</v>
      </c>
      <c r="B17" s="107" t="str">
        <f ca="1">IFERROR(VLOOKUP(A17,'Rank unique CI-Prod-Spec'!I:J,2,FALSE),"")</f>
        <v>4.2--44---132</v>
      </c>
      <c r="C17" s="122" t="str">
        <f ca="1">IFERROR(VLOOKUP(LEFT(B17,FIND("--",B17)-1),CatCostInp!D:E,2,FALSE),"")</f>
        <v>4.2 Anti-tuberculosis medicines</v>
      </c>
      <c r="D17" s="122" t="str">
        <f ca="1">IFERROR(INDIRECT(ADDRESS(MATCH(VALUE(MID(B17,FIND("--",B17)+2,FIND("---",B17)-FIND("--",B17)-2)),CatProd!G:G,0),2,1,1,"CatProd")),"")</f>
        <v>Pyrazinamide</v>
      </c>
      <c r="E17" s="122" t="str">
        <f ca="1">IFERROR(INDIRECT(ADDRESS(MATCH(VALUE(RIGHT(B17,LEN(B17)-FIND("---",B17)-2)),CatProdSpec!I:I,0),3,1,1,"CatProdSpec")),"")</f>
        <v xml:space="preserve">400mg 28 tablet 24 blister </v>
      </c>
      <c r="F17" s="181" t="str">
        <f t="shared" ca="1" si="0"/>
        <v/>
      </c>
      <c r="G17" s="176" t="str">
        <f ca="1">IF(SUMIF(Pharmaceuticals!$C:$C,$B17,Pharmaceuticals!X:X)+SUMIF('Health Products &amp; Equipment'!$C:$C,$B17,'Health Products &amp; Equipment'!AG:AG)+SUMIF('Other Pharma &amp; Health Products'!$C:$C,$B17,'Other Pharma &amp; Health Products'!AG:AG)+SUMIF('PSM Costs'!$C:$C,$B17,'PSM Costs'!AG:AG)&gt;0,SUMIF(Pharmaceuticals!$C:$C,$B17,Pharmaceuticals!X:X)+SUMIF('Health Products &amp; Equipment'!$C:$C,$B17,'Health Products &amp; Equipment'!AG:AG)+SUMIF('Other Pharma &amp; Health Products'!$C:$C,$B17,'Other Pharma &amp; Health Products'!AG:AG)+SUMIF('PSM Costs'!$C:$C,$B17,'PSM Costs'!AG:AG),"")</f>
        <v/>
      </c>
      <c r="H17" s="176" t="str">
        <f ca="1">IF(SUMIF(Pharmaceuticals!$C:$C,$B17,Pharmaceuticals!Y:Y)+SUMIF('Health Products &amp; Equipment'!$C:$C,$B17,'Health Products &amp; Equipment'!AH:AH)+SUMIF('Other Pharma &amp; Health Products'!$C:$C,$B17,'Other Pharma &amp; Health Products'!AH:AH)+SUMIF('PSM Costs'!$C:$C,$B17,'PSM Costs'!AH:AH)&gt;0,SUMIF(Pharmaceuticals!$C:$C,$B17,Pharmaceuticals!Y:Y)+SUMIF('Health Products &amp; Equipment'!$C:$C,$B17,'Health Products &amp; Equipment'!AH:AH)+SUMIF('Other Pharma &amp; Health Products'!$C:$C,$B17,'Other Pharma &amp; Health Products'!AH:AH)+SUMIF('PSM Costs'!$C:$C,$B17,'PSM Costs'!AH:AH),"")</f>
        <v/>
      </c>
      <c r="I17" s="182">
        <f t="shared" ca="1" si="1"/>
        <v>14.18</v>
      </c>
      <c r="J17" s="123">
        <f ca="1">IF(SUMIF(Pharmaceuticals!$C:$C,$B17,Pharmaceuticals!AK:AK)+SUMIF('Health Products &amp; Equipment'!$C:$C,$B17,'Health Products &amp; Equipment'!AT:AT)+SUMIF('Other Pharma &amp; Health Products'!$C:$C,$B17,'Other Pharma &amp; Health Products'!AT:AT)+SUMIF('PSM Costs'!$C:$C,$B17,'PSM Costs'!AT:AT)&gt;0,SUMIF(Pharmaceuticals!$C:$C,$B17,Pharmaceuticals!AK:AK)+SUMIF('Health Products &amp; Equipment'!$C:$C,$B17,'Health Products &amp; Equipment'!AT:AT)+SUMIF('Other Pharma &amp; Health Products'!$C:$C,$B17,'Other Pharma &amp; Health Products'!AT:AT)+SUMIF('PSM Costs'!$C:$C,$B17,'PSM Costs'!AT:AT),"")</f>
        <v>495</v>
      </c>
      <c r="K17" s="123">
        <f ca="1">IF(SUMIF(Pharmaceuticals!$C:$C,$B17,Pharmaceuticals!AL:AL)+SUMIF('Health Products &amp; Equipment'!$C:$C,$B17,'Health Products &amp; Equipment'!AU:AU)+SUMIF('Other Pharma &amp; Health Products'!$C:$C,$B17,'Other Pharma &amp; Health Products'!AU:AU)+SUMIF('PSM Costs'!$C:$C,$B17,'PSM Costs'!AU:AU)&gt;0,SUMIF(Pharmaceuticals!$C:$C,$B17,Pharmaceuticals!AL:AL)+SUMIF('Health Products &amp; Equipment'!$C:$C,$B17,'Health Products &amp; Equipment'!AU:AU)+SUMIF('Other Pharma &amp; Health Products'!$C:$C,$B17,'Other Pharma &amp; Health Products'!AU:AU)+SUMIF('PSM Costs'!$C:$C,$B17,'PSM Costs'!AU:AU),"")</f>
        <v>7019.0999999999995</v>
      </c>
      <c r="L17" s="181" t="str">
        <f t="shared" ca="1" si="2"/>
        <v/>
      </c>
      <c r="M17" s="176" t="str">
        <f ca="1">IF(SUMIF(Pharmaceuticals!$C:$C,$B17,Pharmaceuticals!AX:AX)+SUMIF('Health Products &amp; Equipment'!$C:$C,$B17,'Health Products &amp; Equipment'!BG:BG)+SUMIF('Other Pharma &amp; Health Products'!$C:$C,$B17,'Other Pharma &amp; Health Products'!BG:BG)+SUMIF('PSM Costs'!$C:$C,$B17,'PSM Costs'!BG:BG)&gt;0,SUMIF(Pharmaceuticals!$C:$C,$B17,Pharmaceuticals!AX:AX)+SUMIF('Health Products &amp; Equipment'!$C:$C,$B17,'Health Products &amp; Equipment'!BG:BG)+SUMIF('Other Pharma &amp; Health Products'!$C:$C,$B17,'Other Pharma &amp; Health Products'!BG:BG)+SUMIF('PSM Costs'!$C:$C,$B17,'PSM Costs'!BG:BG),"")</f>
        <v/>
      </c>
      <c r="N17" s="176" t="str">
        <f ca="1">IF(SUMIF(Pharmaceuticals!$C:$C,$B17,Pharmaceuticals!AY:AY)+SUMIF('Health Products &amp; Equipment'!$C:$C,$B17,'Health Products &amp; Equipment'!BH:BH)+SUMIF('Other Pharma &amp; Health Products'!$C:$C,$B17,'Other Pharma &amp; Health Products'!BH:BH)+SUMIF('PSM Costs'!$C:$C,$B17,'PSM Costs'!BH:BH)&gt;0,SUMIF(Pharmaceuticals!$C:$C,$B17,Pharmaceuticals!AY:AY)+SUMIF('Health Products &amp; Equipment'!$C:$C,$B17,'Health Products &amp; Equipment'!BH:BH)+SUMIF('Other Pharma &amp; Health Products'!$C:$C,$B17,'Other Pharma &amp; Health Products'!BH:BH)+SUMIF('PSM Costs'!$C:$C,$B17,'PSM Costs'!BH:BH),"")</f>
        <v/>
      </c>
      <c r="O17" s="182" t="str">
        <f t="shared" ca="1" si="3"/>
        <v/>
      </c>
      <c r="P17" s="123" t="str">
        <f ca="1">IF(SUMIF(Pharmaceuticals!$C:$C,$B17,Pharmaceuticals!BK:BK)+SUMIF('Health Products &amp; Equipment'!$C:$C,$B17,'Health Products &amp; Equipment'!BT:BT)+SUMIF('Other Pharma &amp; Health Products'!$C:$C,$B17,'Other Pharma &amp; Health Products'!BT:BT)+SUMIF('PSM Costs'!$C:$C,$B17,'PSM Costs'!BT:BT)&gt;0,SUMIF(Pharmaceuticals!$C:$C,$B17,Pharmaceuticals!BK:BK)+SUMIF('Health Products &amp; Equipment'!$C:$C,$B17,'Health Products &amp; Equipment'!BT:BT)+SUMIF('Other Pharma &amp; Health Products'!$C:$C,$B17,'Other Pharma &amp; Health Products'!BT:BT)+SUMIF('PSM Costs'!$C:$C,$B17,'PSM Costs'!BT:BT),"")</f>
        <v/>
      </c>
      <c r="Q17" s="123" t="str">
        <f ca="1">IF(SUMIF(Pharmaceuticals!$C:$C,$B17,Pharmaceuticals!BL:BL)+SUMIF('Health Products &amp; Equipment'!$C:$C,$B17,'Health Products &amp; Equipment'!BU:BU)+SUMIF('Other Pharma &amp; Health Products'!$C:$C,$B17,'Other Pharma &amp; Health Products'!BU:BU)+SUMIF('PSM Costs'!$C:$C,$B17,'PSM Costs'!BU:BU)&gt;0,SUMIF(Pharmaceuticals!$C:$C,$B17,Pharmaceuticals!BL:BL)+SUMIF('Health Products &amp; Equipment'!$C:$C,$B17,'Health Products &amp; Equipment'!BU:BU)+SUMIF('Other Pharma &amp; Health Products'!$C:$C,$B17,'Other Pharma &amp; Health Products'!BU:BU)+SUMIF('PSM Costs'!$C:$C,$B17,'PSM Costs'!BU:BU),"")</f>
        <v/>
      </c>
      <c r="R17" s="176">
        <f t="shared" ca="1" si="4"/>
        <v>7019.0999999999995</v>
      </c>
    </row>
    <row r="18" spans="1:18" ht="28" x14ac:dyDescent="0.15">
      <c r="A18" s="107">
        <v>11</v>
      </c>
      <c r="B18" s="107" t="str">
        <f ca="1">IFERROR(VLOOKUP(A18,'Rank unique CI-Prod-Spec'!I:J,2,FALSE),"")</f>
        <v>4.2--48---155</v>
      </c>
      <c r="C18" s="122" t="str">
        <f ca="1">IFERROR(VLOOKUP(LEFT(B18,FIND("--",B18)-1),CatCostInp!D:E,2,FALSE),"")</f>
        <v>4.2 Anti-tuberculosis medicines</v>
      </c>
      <c r="D18" s="122" t="str">
        <f ca="1">IFERROR(INDIRECT(ADDRESS(MATCH(VALUE(MID(B18,FIND("--",B18)+2,FIND("---",B18)-FIND("--",B18)-2)),CatProd!G:G,0),2,1,1,"CatProd")),"")</f>
        <v>Amoxicillin/Clavulanic acid</v>
      </c>
      <c r="E18" s="122" t="str">
        <f ca="1">IFERROR(INDIRECT(ADDRESS(MATCH(VALUE(RIGHT(B18,LEN(B18)-FIND("---",B18)-2)),CatProdSpec!I:I,0),3,1,1,"CatProdSpec")),"")</f>
        <v xml:space="preserve"> 875/125mg 10 tablet 1 blister</v>
      </c>
      <c r="F18" s="181">
        <f t="shared" ca="1" si="0"/>
        <v>11.8</v>
      </c>
      <c r="G18" s="176">
        <f ca="1">IF(SUMIF(Pharmaceuticals!$C:$C,$B18,Pharmaceuticals!X:X)+SUMIF('Health Products &amp; Equipment'!$C:$C,$B18,'Health Products &amp; Equipment'!AG:AG)+SUMIF('Other Pharma &amp; Health Products'!$C:$C,$B18,'Other Pharma &amp; Health Products'!AG:AG)+SUMIF('PSM Costs'!$C:$C,$B18,'PSM Costs'!AG:AG)&gt;0,SUMIF(Pharmaceuticals!$C:$C,$B18,Pharmaceuticals!X:X)+SUMIF('Health Products &amp; Equipment'!$C:$C,$B18,'Health Products &amp; Equipment'!AG:AG)+SUMIF('Other Pharma &amp; Health Products'!$C:$C,$B18,'Other Pharma &amp; Health Products'!AG:AG)+SUMIF('PSM Costs'!$C:$C,$B18,'PSM Costs'!AG:AG),"")</f>
        <v>173</v>
      </c>
      <c r="H18" s="176">
        <f ca="1">IF(SUMIF(Pharmaceuticals!$C:$C,$B18,Pharmaceuticals!Y:Y)+SUMIF('Health Products &amp; Equipment'!$C:$C,$B18,'Health Products &amp; Equipment'!AH:AH)+SUMIF('Other Pharma &amp; Health Products'!$C:$C,$B18,'Other Pharma &amp; Health Products'!AH:AH)+SUMIF('PSM Costs'!$C:$C,$B18,'PSM Costs'!AH:AH)&gt;0,SUMIF(Pharmaceuticals!$C:$C,$B18,Pharmaceuticals!Y:Y)+SUMIF('Health Products &amp; Equipment'!$C:$C,$B18,'Health Products &amp; Equipment'!AH:AH)+SUMIF('Other Pharma &amp; Health Products'!$C:$C,$B18,'Other Pharma &amp; Health Products'!AH:AH)+SUMIF('PSM Costs'!$C:$C,$B18,'PSM Costs'!AH:AH),"")</f>
        <v>2041.4</v>
      </c>
      <c r="I18" s="182">
        <f t="shared" ca="1" si="1"/>
        <v>11.8</v>
      </c>
      <c r="J18" s="123">
        <f ca="1">IF(SUMIF(Pharmaceuticals!$C:$C,$B18,Pharmaceuticals!AK:AK)+SUMIF('Health Products &amp; Equipment'!$C:$C,$B18,'Health Products &amp; Equipment'!AT:AT)+SUMIF('Other Pharma &amp; Health Products'!$C:$C,$B18,'Other Pharma &amp; Health Products'!AT:AT)+SUMIF('PSM Costs'!$C:$C,$B18,'PSM Costs'!AT:AT)&gt;0,SUMIF(Pharmaceuticals!$C:$C,$B18,Pharmaceuticals!AK:AK)+SUMIF('Health Products &amp; Equipment'!$C:$C,$B18,'Health Products &amp; Equipment'!AT:AT)+SUMIF('Other Pharma &amp; Health Products'!$C:$C,$B18,'Other Pharma &amp; Health Products'!AT:AT)+SUMIF('PSM Costs'!$C:$C,$B18,'PSM Costs'!AT:AT),"")</f>
        <v>245</v>
      </c>
      <c r="K18" s="123">
        <f ca="1">IF(SUMIF(Pharmaceuticals!$C:$C,$B18,Pharmaceuticals!AL:AL)+SUMIF('Health Products &amp; Equipment'!$C:$C,$B18,'Health Products &amp; Equipment'!AU:AU)+SUMIF('Other Pharma &amp; Health Products'!$C:$C,$B18,'Other Pharma &amp; Health Products'!AU:AU)+SUMIF('PSM Costs'!$C:$C,$B18,'PSM Costs'!AU:AU)&gt;0,SUMIF(Pharmaceuticals!$C:$C,$B18,Pharmaceuticals!AL:AL)+SUMIF('Health Products &amp; Equipment'!$C:$C,$B18,'Health Products &amp; Equipment'!AU:AU)+SUMIF('Other Pharma &amp; Health Products'!$C:$C,$B18,'Other Pharma &amp; Health Products'!AU:AU)+SUMIF('PSM Costs'!$C:$C,$B18,'PSM Costs'!AU:AU),"")</f>
        <v>2891</v>
      </c>
      <c r="L18" s="181">
        <f t="shared" ca="1" si="2"/>
        <v>11.8</v>
      </c>
      <c r="M18" s="176">
        <f ca="1">IF(SUMIF(Pharmaceuticals!$C:$C,$B18,Pharmaceuticals!AX:AX)+SUMIF('Health Products &amp; Equipment'!$C:$C,$B18,'Health Products &amp; Equipment'!BG:BG)+SUMIF('Other Pharma &amp; Health Products'!$C:$C,$B18,'Other Pharma &amp; Health Products'!BG:BG)+SUMIF('PSM Costs'!$C:$C,$B18,'PSM Costs'!BG:BG)&gt;0,SUMIF(Pharmaceuticals!$C:$C,$B18,Pharmaceuticals!AX:AX)+SUMIF('Health Products &amp; Equipment'!$C:$C,$B18,'Health Products &amp; Equipment'!BG:BG)+SUMIF('Other Pharma &amp; Health Products'!$C:$C,$B18,'Other Pharma &amp; Health Products'!BG:BG)+SUMIF('PSM Costs'!$C:$C,$B18,'PSM Costs'!BG:BG),"")</f>
        <v>246</v>
      </c>
      <c r="N18" s="176">
        <f ca="1">IF(SUMIF(Pharmaceuticals!$C:$C,$B18,Pharmaceuticals!AY:AY)+SUMIF('Health Products &amp; Equipment'!$C:$C,$B18,'Health Products &amp; Equipment'!BH:BH)+SUMIF('Other Pharma &amp; Health Products'!$C:$C,$B18,'Other Pharma &amp; Health Products'!BH:BH)+SUMIF('PSM Costs'!$C:$C,$B18,'PSM Costs'!BH:BH)&gt;0,SUMIF(Pharmaceuticals!$C:$C,$B18,Pharmaceuticals!AY:AY)+SUMIF('Health Products &amp; Equipment'!$C:$C,$B18,'Health Products &amp; Equipment'!BH:BH)+SUMIF('Other Pharma &amp; Health Products'!$C:$C,$B18,'Other Pharma &amp; Health Products'!BH:BH)+SUMIF('PSM Costs'!$C:$C,$B18,'PSM Costs'!BH:BH),"")</f>
        <v>2902.8</v>
      </c>
      <c r="O18" s="182" t="str">
        <f t="shared" ca="1" si="3"/>
        <v/>
      </c>
      <c r="P18" s="123" t="str">
        <f ca="1">IF(SUMIF(Pharmaceuticals!$C:$C,$B18,Pharmaceuticals!BK:BK)+SUMIF('Health Products &amp; Equipment'!$C:$C,$B18,'Health Products &amp; Equipment'!BT:BT)+SUMIF('Other Pharma &amp; Health Products'!$C:$C,$B18,'Other Pharma &amp; Health Products'!BT:BT)+SUMIF('PSM Costs'!$C:$C,$B18,'PSM Costs'!BT:BT)&gt;0,SUMIF(Pharmaceuticals!$C:$C,$B18,Pharmaceuticals!BK:BK)+SUMIF('Health Products &amp; Equipment'!$C:$C,$B18,'Health Products &amp; Equipment'!BT:BT)+SUMIF('Other Pharma &amp; Health Products'!$C:$C,$B18,'Other Pharma &amp; Health Products'!BT:BT)+SUMIF('PSM Costs'!$C:$C,$B18,'PSM Costs'!BT:BT),"")</f>
        <v/>
      </c>
      <c r="Q18" s="123" t="str">
        <f ca="1">IF(SUMIF(Pharmaceuticals!$C:$C,$B18,Pharmaceuticals!BL:BL)+SUMIF('Health Products &amp; Equipment'!$C:$C,$B18,'Health Products &amp; Equipment'!BU:BU)+SUMIF('Other Pharma &amp; Health Products'!$C:$C,$B18,'Other Pharma &amp; Health Products'!BU:BU)+SUMIF('PSM Costs'!$C:$C,$B18,'PSM Costs'!BU:BU)&gt;0,SUMIF(Pharmaceuticals!$C:$C,$B18,Pharmaceuticals!BL:BL)+SUMIF('Health Products &amp; Equipment'!$C:$C,$B18,'Health Products &amp; Equipment'!BU:BU)+SUMIF('Other Pharma &amp; Health Products'!$C:$C,$B18,'Other Pharma &amp; Health Products'!BU:BU)+SUMIF('PSM Costs'!$C:$C,$B18,'PSM Costs'!BU:BU),"")</f>
        <v/>
      </c>
      <c r="R18" s="176">
        <f t="shared" ca="1" si="4"/>
        <v>7835.2</v>
      </c>
    </row>
    <row r="19" spans="1:18" ht="28" x14ac:dyDescent="0.15">
      <c r="A19" s="107">
        <v>12</v>
      </c>
      <c r="B19" s="107" t="str">
        <f ca="1">IFERROR(VLOOKUP(A19,'Rank unique CI-Prod-Spec'!I:J,2,FALSE),"")</f>
        <v>4.2--49---156</v>
      </c>
      <c r="C19" s="122" t="str">
        <f ca="1">IFERROR(VLOOKUP(LEFT(B19,FIND("--",B19)-1),CatCostInp!D:E,2,FALSE),"")</f>
        <v>4.2 Anti-tuberculosis medicines</v>
      </c>
      <c r="D19" s="122" t="str">
        <f ca="1">IFERROR(INDIRECT(ADDRESS(MATCH(VALUE(MID(B19,FIND("--",B19)+2,FIND("---",B19)-FIND("--",B19)-2)),CatProd!G:G,0),2,1,1,"CatProd")),"")</f>
        <v>Bedaquiline</v>
      </c>
      <c r="E19" s="122" t="str">
        <f ca="1">IFERROR(INDIRECT(ADDRESS(MATCH(VALUE(RIGHT(B19,LEN(B19)-FIND("---",B19)-2)),CatProdSpec!I:I,0),3,1,1,"CatProdSpec")),"")</f>
        <v xml:space="preserve">100mg tablet 188   </v>
      </c>
      <c r="F19" s="181">
        <f t="shared" ca="1" si="0"/>
        <v>400</v>
      </c>
      <c r="G19" s="176">
        <f ca="1">IF(SUMIF(Pharmaceuticals!$C:$C,$B19,Pharmaceuticals!X:X)+SUMIF('Health Products &amp; Equipment'!$C:$C,$B19,'Health Products &amp; Equipment'!AG:AG)+SUMIF('Other Pharma &amp; Health Products'!$C:$C,$B19,'Other Pharma &amp; Health Products'!AG:AG)+SUMIF('PSM Costs'!$C:$C,$B19,'PSM Costs'!AG:AG)&gt;0,SUMIF(Pharmaceuticals!$C:$C,$B19,Pharmaceuticals!X:X)+SUMIF('Health Products &amp; Equipment'!$C:$C,$B19,'Health Products &amp; Equipment'!AG:AG)+SUMIF('Other Pharma &amp; Health Products'!$C:$C,$B19,'Other Pharma &amp; Health Products'!AG:AG)+SUMIF('PSM Costs'!$C:$C,$B19,'PSM Costs'!AG:AG),"")</f>
        <v>427</v>
      </c>
      <c r="H19" s="176">
        <f ca="1">IF(SUMIF(Pharmaceuticals!$C:$C,$B19,Pharmaceuticals!Y:Y)+SUMIF('Health Products &amp; Equipment'!$C:$C,$B19,'Health Products &amp; Equipment'!AH:AH)+SUMIF('Other Pharma &amp; Health Products'!$C:$C,$B19,'Other Pharma &amp; Health Products'!AH:AH)+SUMIF('PSM Costs'!$C:$C,$B19,'PSM Costs'!AH:AH)&gt;0,SUMIF(Pharmaceuticals!$C:$C,$B19,Pharmaceuticals!Y:Y)+SUMIF('Health Products &amp; Equipment'!$C:$C,$B19,'Health Products &amp; Equipment'!AH:AH)+SUMIF('Other Pharma &amp; Health Products'!$C:$C,$B19,'Other Pharma &amp; Health Products'!AH:AH)+SUMIF('PSM Costs'!$C:$C,$B19,'PSM Costs'!AH:AH),"")</f>
        <v>170800</v>
      </c>
      <c r="I19" s="182">
        <f t="shared" ca="1" si="1"/>
        <v>400</v>
      </c>
      <c r="J19" s="123">
        <f ca="1">IF(SUMIF(Pharmaceuticals!$C:$C,$B19,Pharmaceuticals!AK:AK)+SUMIF('Health Products &amp; Equipment'!$C:$C,$B19,'Health Products &amp; Equipment'!AT:AT)+SUMIF('Other Pharma &amp; Health Products'!$C:$C,$B19,'Other Pharma &amp; Health Products'!AT:AT)+SUMIF('PSM Costs'!$C:$C,$B19,'PSM Costs'!AT:AT)&gt;0,SUMIF(Pharmaceuticals!$C:$C,$B19,Pharmaceuticals!AK:AK)+SUMIF('Health Products &amp; Equipment'!$C:$C,$B19,'Health Products &amp; Equipment'!AT:AT)+SUMIF('Other Pharma &amp; Health Products'!$C:$C,$B19,'Other Pharma &amp; Health Products'!AT:AT)+SUMIF('PSM Costs'!$C:$C,$B19,'PSM Costs'!AT:AT),"")</f>
        <v>1935</v>
      </c>
      <c r="K19" s="123">
        <f ca="1">IF(SUMIF(Pharmaceuticals!$C:$C,$B19,Pharmaceuticals!AL:AL)+SUMIF('Health Products &amp; Equipment'!$C:$C,$B19,'Health Products &amp; Equipment'!AU:AU)+SUMIF('Other Pharma &amp; Health Products'!$C:$C,$B19,'Other Pharma &amp; Health Products'!AU:AU)+SUMIF('PSM Costs'!$C:$C,$B19,'PSM Costs'!AU:AU)&gt;0,SUMIF(Pharmaceuticals!$C:$C,$B19,Pharmaceuticals!AL:AL)+SUMIF('Health Products &amp; Equipment'!$C:$C,$B19,'Health Products &amp; Equipment'!AU:AU)+SUMIF('Other Pharma &amp; Health Products'!$C:$C,$B19,'Other Pharma &amp; Health Products'!AU:AU)+SUMIF('PSM Costs'!$C:$C,$B19,'PSM Costs'!AU:AU),"")</f>
        <v>774000</v>
      </c>
      <c r="L19" s="181">
        <f t="shared" ca="1" si="2"/>
        <v>400</v>
      </c>
      <c r="M19" s="176">
        <f ca="1">IF(SUMIF(Pharmaceuticals!$C:$C,$B19,Pharmaceuticals!AX:AX)+SUMIF('Health Products &amp; Equipment'!$C:$C,$B19,'Health Products &amp; Equipment'!BG:BG)+SUMIF('Other Pharma &amp; Health Products'!$C:$C,$B19,'Other Pharma &amp; Health Products'!BG:BG)+SUMIF('PSM Costs'!$C:$C,$B19,'PSM Costs'!BG:BG)&gt;0,SUMIF(Pharmaceuticals!$C:$C,$B19,Pharmaceuticals!AX:AX)+SUMIF('Health Products &amp; Equipment'!$C:$C,$B19,'Health Products &amp; Equipment'!BG:BG)+SUMIF('Other Pharma &amp; Health Products'!$C:$C,$B19,'Other Pharma &amp; Health Products'!BG:BG)+SUMIF('PSM Costs'!$C:$C,$B19,'PSM Costs'!BG:BG),"")</f>
        <v>2047</v>
      </c>
      <c r="N19" s="176">
        <f ca="1">IF(SUMIF(Pharmaceuticals!$C:$C,$B19,Pharmaceuticals!AY:AY)+SUMIF('Health Products &amp; Equipment'!$C:$C,$B19,'Health Products &amp; Equipment'!BH:BH)+SUMIF('Other Pharma &amp; Health Products'!$C:$C,$B19,'Other Pharma &amp; Health Products'!BH:BH)+SUMIF('PSM Costs'!$C:$C,$B19,'PSM Costs'!BH:BH)&gt;0,SUMIF(Pharmaceuticals!$C:$C,$B19,Pharmaceuticals!AY:AY)+SUMIF('Health Products &amp; Equipment'!$C:$C,$B19,'Health Products &amp; Equipment'!BH:BH)+SUMIF('Other Pharma &amp; Health Products'!$C:$C,$B19,'Other Pharma &amp; Health Products'!BH:BH)+SUMIF('PSM Costs'!$C:$C,$B19,'PSM Costs'!BH:BH),"")</f>
        <v>818800</v>
      </c>
      <c r="O19" s="182" t="str">
        <f t="shared" ca="1" si="3"/>
        <v/>
      </c>
      <c r="P19" s="123" t="str">
        <f ca="1">IF(SUMIF(Pharmaceuticals!$C:$C,$B19,Pharmaceuticals!BK:BK)+SUMIF('Health Products &amp; Equipment'!$C:$C,$B19,'Health Products &amp; Equipment'!BT:BT)+SUMIF('Other Pharma &amp; Health Products'!$C:$C,$B19,'Other Pharma &amp; Health Products'!BT:BT)+SUMIF('PSM Costs'!$C:$C,$B19,'PSM Costs'!BT:BT)&gt;0,SUMIF(Pharmaceuticals!$C:$C,$B19,Pharmaceuticals!BK:BK)+SUMIF('Health Products &amp; Equipment'!$C:$C,$B19,'Health Products &amp; Equipment'!BT:BT)+SUMIF('Other Pharma &amp; Health Products'!$C:$C,$B19,'Other Pharma &amp; Health Products'!BT:BT)+SUMIF('PSM Costs'!$C:$C,$B19,'PSM Costs'!BT:BT),"")</f>
        <v/>
      </c>
      <c r="Q19" s="123" t="str">
        <f ca="1">IF(SUMIF(Pharmaceuticals!$C:$C,$B19,Pharmaceuticals!BL:BL)+SUMIF('Health Products &amp; Equipment'!$C:$C,$B19,'Health Products &amp; Equipment'!BU:BU)+SUMIF('Other Pharma &amp; Health Products'!$C:$C,$B19,'Other Pharma &amp; Health Products'!BU:BU)+SUMIF('PSM Costs'!$C:$C,$B19,'PSM Costs'!BU:BU)&gt;0,SUMIF(Pharmaceuticals!$C:$C,$B19,Pharmaceuticals!BL:BL)+SUMIF('Health Products &amp; Equipment'!$C:$C,$B19,'Health Products &amp; Equipment'!BU:BU)+SUMIF('Other Pharma &amp; Health Products'!$C:$C,$B19,'Other Pharma &amp; Health Products'!BU:BU)+SUMIF('PSM Costs'!$C:$C,$B19,'PSM Costs'!BU:BU),"")</f>
        <v/>
      </c>
      <c r="R19" s="176">
        <f t="shared" ca="1" si="4"/>
        <v>1763600</v>
      </c>
    </row>
    <row r="20" spans="1:18" ht="28" x14ac:dyDescent="0.15">
      <c r="A20" s="107">
        <v>13</v>
      </c>
      <c r="B20" s="107" t="str">
        <f ca="1">IFERROR(VLOOKUP(A20,'Rank unique CI-Prod-Spec'!I:J,2,FALSE),"")</f>
        <v>4.2--51---160</v>
      </c>
      <c r="C20" s="122" t="str">
        <f ca="1">IFERROR(VLOOKUP(LEFT(B20,FIND("--",B20)-1),CatCostInp!D:E,2,FALSE),"")</f>
        <v>4.2 Anti-tuberculosis medicines</v>
      </c>
      <c r="D20" s="122" t="str">
        <f ca="1">IFERROR(INDIRECT(ADDRESS(MATCH(VALUE(MID(B20,FIND("--",B20)+2,FIND("---",B20)-FIND("--",B20)-2)),CatProd!G:G,0),2,1,1,"CatProd")),"")</f>
        <v>Clofazimine</v>
      </c>
      <c r="E20" s="122" t="str">
        <f ca="1">IFERROR(INDIRECT(ADDRESS(MATCH(VALUE(RIGHT(B20,LEN(B20)-FIND("---",B20)-2)),CatProdSpec!I:I,0),3,1,1,"CatProdSpec")),"")</f>
        <v xml:space="preserve">100mg tablet 100   </v>
      </c>
      <c r="F20" s="181">
        <f t="shared" ca="1" si="0"/>
        <v>90</v>
      </c>
      <c r="G20" s="176">
        <f ca="1">IF(SUMIF(Pharmaceuticals!$C:$C,$B20,Pharmaceuticals!X:X)+SUMIF('Health Products &amp; Equipment'!$C:$C,$B20,'Health Products &amp; Equipment'!AG:AG)+SUMIF('Other Pharma &amp; Health Products'!$C:$C,$B20,'Other Pharma &amp; Health Products'!AG:AG)+SUMIF('PSM Costs'!$C:$C,$B20,'PSM Costs'!AG:AG)&gt;0,SUMIF(Pharmaceuticals!$C:$C,$B20,Pharmaceuticals!X:X)+SUMIF('Health Products &amp; Equipment'!$C:$C,$B20,'Health Products &amp; Equipment'!AG:AG)+SUMIF('Other Pharma &amp; Health Products'!$C:$C,$B20,'Other Pharma &amp; Health Products'!AG:AG)+SUMIF('PSM Costs'!$C:$C,$B20,'PSM Costs'!AG:AG),"")</f>
        <v>1483</v>
      </c>
      <c r="H20" s="176">
        <f ca="1">IF(SUMIF(Pharmaceuticals!$C:$C,$B20,Pharmaceuticals!Y:Y)+SUMIF('Health Products &amp; Equipment'!$C:$C,$B20,'Health Products &amp; Equipment'!AH:AH)+SUMIF('Other Pharma &amp; Health Products'!$C:$C,$B20,'Other Pharma &amp; Health Products'!AH:AH)+SUMIF('PSM Costs'!$C:$C,$B20,'PSM Costs'!AH:AH)&gt;0,SUMIF(Pharmaceuticals!$C:$C,$B20,Pharmaceuticals!Y:Y)+SUMIF('Health Products &amp; Equipment'!$C:$C,$B20,'Health Products &amp; Equipment'!AH:AH)+SUMIF('Other Pharma &amp; Health Products'!$C:$C,$B20,'Other Pharma &amp; Health Products'!AH:AH)+SUMIF('PSM Costs'!$C:$C,$B20,'PSM Costs'!AH:AH),"")</f>
        <v>133470</v>
      </c>
      <c r="I20" s="182">
        <f t="shared" ca="1" si="1"/>
        <v>90</v>
      </c>
      <c r="J20" s="123">
        <f ca="1">IF(SUMIF(Pharmaceuticals!$C:$C,$B20,Pharmaceuticals!AK:AK)+SUMIF('Health Products &amp; Equipment'!$C:$C,$B20,'Health Products &amp; Equipment'!AT:AT)+SUMIF('Other Pharma &amp; Health Products'!$C:$C,$B20,'Other Pharma &amp; Health Products'!AT:AT)+SUMIF('PSM Costs'!$C:$C,$B20,'PSM Costs'!AT:AT)&gt;0,SUMIF(Pharmaceuticals!$C:$C,$B20,Pharmaceuticals!AK:AK)+SUMIF('Health Products &amp; Equipment'!$C:$C,$B20,'Health Products &amp; Equipment'!AT:AT)+SUMIF('Other Pharma &amp; Health Products'!$C:$C,$B20,'Other Pharma &amp; Health Products'!AT:AT)+SUMIF('PSM Costs'!$C:$C,$B20,'PSM Costs'!AT:AT),"")</f>
        <v>6229</v>
      </c>
      <c r="K20" s="123">
        <f ca="1">IF(SUMIF(Pharmaceuticals!$C:$C,$B20,Pharmaceuticals!AL:AL)+SUMIF('Health Products &amp; Equipment'!$C:$C,$B20,'Health Products &amp; Equipment'!AU:AU)+SUMIF('Other Pharma &amp; Health Products'!$C:$C,$B20,'Other Pharma &amp; Health Products'!AU:AU)+SUMIF('PSM Costs'!$C:$C,$B20,'PSM Costs'!AU:AU)&gt;0,SUMIF(Pharmaceuticals!$C:$C,$B20,Pharmaceuticals!AL:AL)+SUMIF('Health Products &amp; Equipment'!$C:$C,$B20,'Health Products &amp; Equipment'!AU:AU)+SUMIF('Other Pharma &amp; Health Products'!$C:$C,$B20,'Other Pharma &amp; Health Products'!AU:AU)+SUMIF('PSM Costs'!$C:$C,$B20,'PSM Costs'!AU:AU),"")</f>
        <v>560610</v>
      </c>
      <c r="L20" s="181">
        <f t="shared" ca="1" si="2"/>
        <v>90</v>
      </c>
      <c r="M20" s="176">
        <f ca="1">IF(SUMIF(Pharmaceuticals!$C:$C,$B20,Pharmaceuticals!AX:AX)+SUMIF('Health Products &amp; Equipment'!$C:$C,$B20,'Health Products &amp; Equipment'!BG:BG)+SUMIF('Other Pharma &amp; Health Products'!$C:$C,$B20,'Other Pharma &amp; Health Products'!BG:BG)+SUMIF('PSM Costs'!$C:$C,$B20,'PSM Costs'!BG:BG)&gt;0,SUMIF(Pharmaceuticals!$C:$C,$B20,Pharmaceuticals!AX:AX)+SUMIF('Health Products &amp; Equipment'!$C:$C,$B20,'Health Products &amp; Equipment'!BG:BG)+SUMIF('Other Pharma &amp; Health Products'!$C:$C,$B20,'Other Pharma &amp; Health Products'!BG:BG)+SUMIF('PSM Costs'!$C:$C,$B20,'PSM Costs'!BG:BG),"")</f>
        <v>6683</v>
      </c>
      <c r="N20" s="176">
        <f ca="1">IF(SUMIF(Pharmaceuticals!$C:$C,$B20,Pharmaceuticals!AY:AY)+SUMIF('Health Products &amp; Equipment'!$C:$C,$B20,'Health Products &amp; Equipment'!BH:BH)+SUMIF('Other Pharma &amp; Health Products'!$C:$C,$B20,'Other Pharma &amp; Health Products'!BH:BH)+SUMIF('PSM Costs'!$C:$C,$B20,'PSM Costs'!BH:BH)&gt;0,SUMIF(Pharmaceuticals!$C:$C,$B20,Pharmaceuticals!AY:AY)+SUMIF('Health Products &amp; Equipment'!$C:$C,$B20,'Health Products &amp; Equipment'!BH:BH)+SUMIF('Other Pharma &amp; Health Products'!$C:$C,$B20,'Other Pharma &amp; Health Products'!BH:BH)+SUMIF('PSM Costs'!$C:$C,$B20,'PSM Costs'!BH:BH),"")</f>
        <v>601470</v>
      </c>
      <c r="O20" s="182" t="str">
        <f t="shared" ca="1" si="3"/>
        <v/>
      </c>
      <c r="P20" s="123" t="str">
        <f ca="1">IF(SUMIF(Pharmaceuticals!$C:$C,$B20,Pharmaceuticals!BK:BK)+SUMIF('Health Products &amp; Equipment'!$C:$C,$B20,'Health Products &amp; Equipment'!BT:BT)+SUMIF('Other Pharma &amp; Health Products'!$C:$C,$B20,'Other Pharma &amp; Health Products'!BT:BT)+SUMIF('PSM Costs'!$C:$C,$B20,'PSM Costs'!BT:BT)&gt;0,SUMIF(Pharmaceuticals!$C:$C,$B20,Pharmaceuticals!BK:BK)+SUMIF('Health Products &amp; Equipment'!$C:$C,$B20,'Health Products &amp; Equipment'!BT:BT)+SUMIF('Other Pharma &amp; Health Products'!$C:$C,$B20,'Other Pharma &amp; Health Products'!BT:BT)+SUMIF('PSM Costs'!$C:$C,$B20,'PSM Costs'!BT:BT),"")</f>
        <v/>
      </c>
      <c r="Q20" s="123" t="str">
        <f ca="1">IF(SUMIF(Pharmaceuticals!$C:$C,$B20,Pharmaceuticals!BL:BL)+SUMIF('Health Products &amp; Equipment'!$C:$C,$B20,'Health Products &amp; Equipment'!BU:BU)+SUMIF('Other Pharma &amp; Health Products'!$C:$C,$B20,'Other Pharma &amp; Health Products'!BU:BU)+SUMIF('PSM Costs'!$C:$C,$B20,'PSM Costs'!BU:BU)&gt;0,SUMIF(Pharmaceuticals!$C:$C,$B20,Pharmaceuticals!BL:BL)+SUMIF('Health Products &amp; Equipment'!$C:$C,$B20,'Health Products &amp; Equipment'!BU:BU)+SUMIF('Other Pharma &amp; Health Products'!$C:$C,$B20,'Other Pharma &amp; Health Products'!BU:BU)+SUMIF('PSM Costs'!$C:$C,$B20,'PSM Costs'!BU:BU),"")</f>
        <v/>
      </c>
      <c r="R20" s="176">
        <f t="shared" ca="1" si="4"/>
        <v>1295550</v>
      </c>
    </row>
    <row r="21" spans="1:18" ht="28" x14ac:dyDescent="0.15">
      <c r="A21" s="107">
        <v>14</v>
      </c>
      <c r="B21" s="107" t="str">
        <f ca="1">IFERROR(VLOOKUP(A21,'Rank unique CI-Prod-Spec'!I:J,2,FALSE),"")</f>
        <v>4.2--51---161</v>
      </c>
      <c r="C21" s="122" t="str">
        <f ca="1">IFERROR(VLOOKUP(LEFT(B21,FIND("--",B21)-1),CatCostInp!D:E,2,FALSE),"")</f>
        <v>4.2 Anti-tuberculosis medicines</v>
      </c>
      <c r="D21" s="122" t="str">
        <f ca="1">IFERROR(INDIRECT(ADDRESS(MATCH(VALUE(MID(B21,FIND("--",B21)+2,FIND("---",B21)-FIND("--",B21)-2)),CatProd!G:G,0),2,1,1,"CatProd")),"")</f>
        <v>Clofazimine</v>
      </c>
      <c r="E21" s="122" t="str">
        <f ca="1">IFERROR(INDIRECT(ADDRESS(MATCH(VALUE(RIGHT(B21,LEN(B21)-FIND("---",B21)-2)),CatProdSpec!I:I,0),3,1,1,"CatProdSpec")),"")</f>
        <v xml:space="preserve">50mg tablet 100   </v>
      </c>
      <c r="F21" s="181" t="str">
        <f t="shared" ca="1" si="0"/>
        <v/>
      </c>
      <c r="G21" s="176" t="str">
        <f ca="1">IF(SUMIF(Pharmaceuticals!$C:$C,$B21,Pharmaceuticals!X:X)+SUMIF('Health Products &amp; Equipment'!$C:$C,$B21,'Health Products &amp; Equipment'!AG:AG)+SUMIF('Other Pharma &amp; Health Products'!$C:$C,$B21,'Other Pharma &amp; Health Products'!AG:AG)+SUMIF('PSM Costs'!$C:$C,$B21,'PSM Costs'!AG:AG)&gt;0,SUMIF(Pharmaceuticals!$C:$C,$B21,Pharmaceuticals!X:X)+SUMIF('Health Products &amp; Equipment'!$C:$C,$B21,'Health Products &amp; Equipment'!AG:AG)+SUMIF('Other Pharma &amp; Health Products'!$C:$C,$B21,'Other Pharma &amp; Health Products'!AG:AG)+SUMIF('PSM Costs'!$C:$C,$B21,'PSM Costs'!AG:AG),"")</f>
        <v/>
      </c>
      <c r="H21" s="176" t="str">
        <f ca="1">IF(SUMIF(Pharmaceuticals!$C:$C,$B21,Pharmaceuticals!Y:Y)+SUMIF('Health Products &amp; Equipment'!$C:$C,$B21,'Health Products &amp; Equipment'!AH:AH)+SUMIF('Other Pharma &amp; Health Products'!$C:$C,$B21,'Other Pharma &amp; Health Products'!AH:AH)+SUMIF('PSM Costs'!$C:$C,$B21,'PSM Costs'!AH:AH)&gt;0,SUMIF(Pharmaceuticals!$C:$C,$B21,Pharmaceuticals!Y:Y)+SUMIF('Health Products &amp; Equipment'!$C:$C,$B21,'Health Products &amp; Equipment'!AH:AH)+SUMIF('Other Pharma &amp; Health Products'!$C:$C,$B21,'Other Pharma &amp; Health Products'!AH:AH)+SUMIF('PSM Costs'!$C:$C,$B21,'PSM Costs'!AH:AH),"")</f>
        <v/>
      </c>
      <c r="I21" s="182">
        <f t="shared" ca="1" si="1"/>
        <v>35.78</v>
      </c>
      <c r="J21" s="123">
        <f ca="1">IF(SUMIF(Pharmaceuticals!$C:$C,$B21,Pharmaceuticals!AK:AK)+SUMIF('Health Products &amp; Equipment'!$C:$C,$B21,'Health Products &amp; Equipment'!AT:AT)+SUMIF('Other Pharma &amp; Health Products'!$C:$C,$B21,'Other Pharma &amp; Health Products'!AT:AT)+SUMIF('PSM Costs'!$C:$C,$B21,'PSM Costs'!AT:AT)&gt;0,SUMIF(Pharmaceuticals!$C:$C,$B21,Pharmaceuticals!AK:AK)+SUMIF('Health Products &amp; Equipment'!$C:$C,$B21,'Health Products &amp; Equipment'!AT:AT)+SUMIF('Other Pharma &amp; Health Products'!$C:$C,$B21,'Other Pharma &amp; Health Products'!AT:AT)+SUMIF('PSM Costs'!$C:$C,$B21,'PSM Costs'!AT:AT),"")</f>
        <v>22</v>
      </c>
      <c r="K21" s="123">
        <f ca="1">IF(SUMIF(Pharmaceuticals!$C:$C,$B21,Pharmaceuticals!AL:AL)+SUMIF('Health Products &amp; Equipment'!$C:$C,$B21,'Health Products &amp; Equipment'!AU:AU)+SUMIF('Other Pharma &amp; Health Products'!$C:$C,$B21,'Other Pharma &amp; Health Products'!AU:AU)+SUMIF('PSM Costs'!$C:$C,$B21,'PSM Costs'!AU:AU)&gt;0,SUMIF(Pharmaceuticals!$C:$C,$B21,Pharmaceuticals!AL:AL)+SUMIF('Health Products &amp; Equipment'!$C:$C,$B21,'Health Products &amp; Equipment'!AU:AU)+SUMIF('Other Pharma &amp; Health Products'!$C:$C,$B21,'Other Pharma &amp; Health Products'!AU:AU)+SUMIF('PSM Costs'!$C:$C,$B21,'PSM Costs'!AU:AU),"")</f>
        <v>787.16000000000008</v>
      </c>
      <c r="L21" s="181">
        <f t="shared" ca="1" si="2"/>
        <v>35.78</v>
      </c>
      <c r="M21" s="176">
        <f ca="1">IF(SUMIF(Pharmaceuticals!$C:$C,$B21,Pharmaceuticals!AX:AX)+SUMIF('Health Products &amp; Equipment'!$C:$C,$B21,'Health Products &amp; Equipment'!BG:BG)+SUMIF('Other Pharma &amp; Health Products'!$C:$C,$B21,'Other Pharma &amp; Health Products'!BG:BG)+SUMIF('PSM Costs'!$C:$C,$B21,'PSM Costs'!BG:BG)&gt;0,SUMIF(Pharmaceuticals!$C:$C,$B21,Pharmaceuticals!AX:AX)+SUMIF('Health Products &amp; Equipment'!$C:$C,$B21,'Health Products &amp; Equipment'!BG:BG)+SUMIF('Other Pharma &amp; Health Products'!$C:$C,$B21,'Other Pharma &amp; Health Products'!BG:BG)+SUMIF('PSM Costs'!$C:$C,$B21,'PSM Costs'!BG:BG),"")</f>
        <v>22</v>
      </c>
      <c r="N21" s="176">
        <f ca="1">IF(SUMIF(Pharmaceuticals!$C:$C,$B21,Pharmaceuticals!AY:AY)+SUMIF('Health Products &amp; Equipment'!$C:$C,$B21,'Health Products &amp; Equipment'!BH:BH)+SUMIF('Other Pharma &amp; Health Products'!$C:$C,$B21,'Other Pharma &amp; Health Products'!BH:BH)+SUMIF('PSM Costs'!$C:$C,$B21,'PSM Costs'!BH:BH)&gt;0,SUMIF(Pharmaceuticals!$C:$C,$B21,Pharmaceuticals!AY:AY)+SUMIF('Health Products &amp; Equipment'!$C:$C,$B21,'Health Products &amp; Equipment'!BH:BH)+SUMIF('Other Pharma &amp; Health Products'!$C:$C,$B21,'Other Pharma &amp; Health Products'!BH:BH)+SUMIF('PSM Costs'!$C:$C,$B21,'PSM Costs'!BH:BH),"")</f>
        <v>787.16000000000008</v>
      </c>
      <c r="O21" s="182" t="str">
        <f t="shared" ca="1" si="3"/>
        <v/>
      </c>
      <c r="P21" s="123" t="str">
        <f ca="1">IF(SUMIF(Pharmaceuticals!$C:$C,$B21,Pharmaceuticals!BK:BK)+SUMIF('Health Products &amp; Equipment'!$C:$C,$B21,'Health Products &amp; Equipment'!BT:BT)+SUMIF('Other Pharma &amp; Health Products'!$C:$C,$B21,'Other Pharma &amp; Health Products'!BT:BT)+SUMIF('PSM Costs'!$C:$C,$B21,'PSM Costs'!BT:BT)&gt;0,SUMIF(Pharmaceuticals!$C:$C,$B21,Pharmaceuticals!BK:BK)+SUMIF('Health Products &amp; Equipment'!$C:$C,$B21,'Health Products &amp; Equipment'!BT:BT)+SUMIF('Other Pharma &amp; Health Products'!$C:$C,$B21,'Other Pharma &amp; Health Products'!BT:BT)+SUMIF('PSM Costs'!$C:$C,$B21,'PSM Costs'!BT:BT),"")</f>
        <v/>
      </c>
      <c r="Q21" s="123" t="str">
        <f ca="1">IF(SUMIF(Pharmaceuticals!$C:$C,$B21,Pharmaceuticals!BL:BL)+SUMIF('Health Products &amp; Equipment'!$C:$C,$B21,'Health Products &amp; Equipment'!BU:BU)+SUMIF('Other Pharma &amp; Health Products'!$C:$C,$B21,'Other Pharma &amp; Health Products'!BU:BU)+SUMIF('PSM Costs'!$C:$C,$B21,'PSM Costs'!BU:BU)&gt;0,SUMIF(Pharmaceuticals!$C:$C,$B21,Pharmaceuticals!BL:BL)+SUMIF('Health Products &amp; Equipment'!$C:$C,$B21,'Health Products &amp; Equipment'!BU:BU)+SUMIF('Other Pharma &amp; Health Products'!$C:$C,$B21,'Other Pharma &amp; Health Products'!BU:BU)+SUMIF('PSM Costs'!$C:$C,$B21,'PSM Costs'!BU:BU),"")</f>
        <v/>
      </c>
      <c r="R21" s="176">
        <f t="shared" ca="1" si="4"/>
        <v>1574.3200000000002</v>
      </c>
    </row>
    <row r="22" spans="1:18" ht="28" x14ac:dyDescent="0.15">
      <c r="A22" s="107">
        <v>15</v>
      </c>
      <c r="B22" s="107" t="str">
        <f ca="1">IFERROR(VLOOKUP(A22,'Rank unique CI-Prod-Spec'!I:J,2,FALSE),"")</f>
        <v>4.2--52---162</v>
      </c>
      <c r="C22" s="122" t="str">
        <f ca="1">IFERROR(VLOOKUP(LEFT(B22,FIND("--",B22)-1),CatCostInp!D:E,2,FALSE),"")</f>
        <v>4.2 Anti-tuberculosis medicines</v>
      </c>
      <c r="D22" s="122" t="str">
        <f ca="1">IFERROR(INDIRECT(ADDRESS(MATCH(VALUE(MID(B22,FIND("--",B22)+2,FIND("---",B22)-FIND("--",B22)-2)),CatProd!G:G,0),2,1,1,"CatProd")),"")</f>
        <v>Cycloserine</v>
      </c>
      <c r="E22" s="122" t="str">
        <f ca="1">IFERROR(INDIRECT(ADDRESS(MATCH(VALUE(RIGHT(B22,LEN(B22)-FIND("---",B22)-2)),CatProdSpec!I:I,0),3,1,1,"CatProdSpec")),"")</f>
        <v xml:space="preserve">250mg 10 capsule 10 blister </v>
      </c>
      <c r="F22" s="181">
        <f t="shared" ca="1" si="0"/>
        <v>26.3</v>
      </c>
      <c r="G22" s="176">
        <f ca="1">IF(SUMIF(Pharmaceuticals!$C:$C,$B22,Pharmaceuticals!X:X)+SUMIF('Health Products &amp; Equipment'!$C:$C,$B22,'Health Products &amp; Equipment'!AG:AG)+SUMIF('Other Pharma &amp; Health Products'!$C:$C,$B22,'Other Pharma &amp; Health Products'!AG:AG)+SUMIF('PSM Costs'!$C:$C,$B22,'PSM Costs'!AG:AG)&gt;0,SUMIF(Pharmaceuticals!$C:$C,$B22,Pharmaceuticals!X:X)+SUMIF('Health Products &amp; Equipment'!$C:$C,$B22,'Health Products &amp; Equipment'!AG:AG)+SUMIF('Other Pharma &amp; Health Products'!$C:$C,$B22,'Other Pharma &amp; Health Products'!AG:AG)+SUMIF('PSM Costs'!$C:$C,$B22,'PSM Costs'!AG:AG),"")</f>
        <v>4116</v>
      </c>
      <c r="H22" s="176">
        <f ca="1">IF(SUMIF(Pharmaceuticals!$C:$C,$B22,Pharmaceuticals!Y:Y)+SUMIF('Health Products &amp; Equipment'!$C:$C,$B22,'Health Products &amp; Equipment'!AH:AH)+SUMIF('Other Pharma &amp; Health Products'!$C:$C,$B22,'Other Pharma &amp; Health Products'!AH:AH)+SUMIF('PSM Costs'!$C:$C,$B22,'PSM Costs'!AH:AH)&gt;0,SUMIF(Pharmaceuticals!$C:$C,$B22,Pharmaceuticals!Y:Y)+SUMIF('Health Products &amp; Equipment'!$C:$C,$B22,'Health Products &amp; Equipment'!AH:AH)+SUMIF('Other Pharma &amp; Health Products'!$C:$C,$B22,'Other Pharma &amp; Health Products'!AH:AH)+SUMIF('PSM Costs'!$C:$C,$B22,'PSM Costs'!AH:AH),"")</f>
        <v>108250.8</v>
      </c>
      <c r="I22" s="182">
        <f t="shared" ca="1" si="1"/>
        <v>26.493954501174716</v>
      </c>
      <c r="J22" s="123">
        <f ca="1">IF(SUMIF(Pharmaceuticals!$C:$C,$B22,Pharmaceuticals!AK:AK)+SUMIF('Health Products &amp; Equipment'!$C:$C,$B22,'Health Products &amp; Equipment'!AT:AT)+SUMIF('Other Pharma &amp; Health Products'!$C:$C,$B22,'Other Pharma &amp; Health Products'!AT:AT)+SUMIF('PSM Costs'!$C:$C,$B22,'PSM Costs'!AT:AT)&gt;0,SUMIF(Pharmaceuticals!$C:$C,$B22,Pharmaceuticals!AK:AK)+SUMIF('Health Products &amp; Equipment'!$C:$C,$B22,'Health Products &amp; Equipment'!AT:AT)+SUMIF('Other Pharma &amp; Health Products'!$C:$C,$B22,'Other Pharma &amp; Health Products'!AT:AT)+SUMIF('PSM Costs'!$C:$C,$B22,'PSM Costs'!AT:AT),"")</f>
        <v>17451</v>
      </c>
      <c r="K22" s="123">
        <f ca="1">IF(SUMIF(Pharmaceuticals!$C:$C,$B22,Pharmaceuticals!AL:AL)+SUMIF('Health Products &amp; Equipment'!$C:$C,$B22,'Health Products &amp; Equipment'!AU:AU)+SUMIF('Other Pharma &amp; Health Products'!$C:$C,$B22,'Other Pharma &amp; Health Products'!AU:AU)+SUMIF('PSM Costs'!$C:$C,$B22,'PSM Costs'!AU:AU)&gt;0,SUMIF(Pharmaceuticals!$C:$C,$B22,Pharmaceuticals!AL:AL)+SUMIF('Health Products &amp; Equipment'!$C:$C,$B22,'Health Products &amp; Equipment'!AU:AU)+SUMIF('Other Pharma &amp; Health Products'!$C:$C,$B22,'Other Pharma &amp; Health Products'!AU:AU)+SUMIF('PSM Costs'!$C:$C,$B22,'PSM Costs'!AU:AU),"")</f>
        <v>462346</v>
      </c>
      <c r="L22" s="181">
        <f t="shared" ca="1" si="2"/>
        <v>26.479931954707354</v>
      </c>
      <c r="M22" s="176">
        <f ca="1">IF(SUMIF(Pharmaceuticals!$C:$C,$B22,Pharmaceuticals!AX:AX)+SUMIF('Health Products &amp; Equipment'!$C:$C,$B22,'Health Products &amp; Equipment'!BG:BG)+SUMIF('Other Pharma &amp; Health Products'!$C:$C,$B22,'Other Pharma &amp; Health Products'!BG:BG)+SUMIF('PSM Costs'!$C:$C,$B22,'PSM Costs'!BG:BG)&gt;0,SUMIF(Pharmaceuticals!$C:$C,$B22,Pharmaceuticals!AX:AX)+SUMIF('Health Products &amp; Equipment'!$C:$C,$B22,'Health Products &amp; Equipment'!BG:BG)+SUMIF('Other Pharma &amp; Health Products'!$C:$C,$B22,'Other Pharma &amp; Health Products'!BG:BG)+SUMIF('PSM Costs'!$C:$C,$B22,'PSM Costs'!BG:BG),"")</f>
        <v>18811</v>
      </c>
      <c r="N22" s="176">
        <f ca="1">IF(SUMIF(Pharmaceuticals!$C:$C,$B22,Pharmaceuticals!AY:AY)+SUMIF('Health Products &amp; Equipment'!$C:$C,$B22,'Health Products &amp; Equipment'!BH:BH)+SUMIF('Other Pharma &amp; Health Products'!$C:$C,$B22,'Other Pharma &amp; Health Products'!BH:BH)+SUMIF('PSM Costs'!$C:$C,$B22,'PSM Costs'!BH:BH)&gt;0,SUMIF(Pharmaceuticals!$C:$C,$B22,Pharmaceuticals!AY:AY)+SUMIF('Health Products &amp; Equipment'!$C:$C,$B22,'Health Products &amp; Equipment'!BH:BH)+SUMIF('Other Pharma &amp; Health Products'!$C:$C,$B22,'Other Pharma &amp; Health Products'!BH:BH)+SUMIF('PSM Costs'!$C:$C,$B22,'PSM Costs'!BH:BH),"")</f>
        <v>498114</v>
      </c>
      <c r="O22" s="182" t="str">
        <f t="shared" ca="1" si="3"/>
        <v/>
      </c>
      <c r="P22" s="123" t="str">
        <f ca="1">IF(SUMIF(Pharmaceuticals!$C:$C,$B22,Pharmaceuticals!BK:BK)+SUMIF('Health Products &amp; Equipment'!$C:$C,$B22,'Health Products &amp; Equipment'!BT:BT)+SUMIF('Other Pharma &amp; Health Products'!$C:$C,$B22,'Other Pharma &amp; Health Products'!BT:BT)+SUMIF('PSM Costs'!$C:$C,$B22,'PSM Costs'!BT:BT)&gt;0,SUMIF(Pharmaceuticals!$C:$C,$B22,Pharmaceuticals!BK:BK)+SUMIF('Health Products &amp; Equipment'!$C:$C,$B22,'Health Products &amp; Equipment'!BT:BT)+SUMIF('Other Pharma &amp; Health Products'!$C:$C,$B22,'Other Pharma &amp; Health Products'!BT:BT)+SUMIF('PSM Costs'!$C:$C,$B22,'PSM Costs'!BT:BT),"")</f>
        <v/>
      </c>
      <c r="Q22" s="123" t="str">
        <f ca="1">IF(SUMIF(Pharmaceuticals!$C:$C,$B22,Pharmaceuticals!BL:BL)+SUMIF('Health Products &amp; Equipment'!$C:$C,$B22,'Health Products &amp; Equipment'!BU:BU)+SUMIF('Other Pharma &amp; Health Products'!$C:$C,$B22,'Other Pharma &amp; Health Products'!BU:BU)+SUMIF('PSM Costs'!$C:$C,$B22,'PSM Costs'!BU:BU)&gt;0,SUMIF(Pharmaceuticals!$C:$C,$B22,Pharmaceuticals!BL:BL)+SUMIF('Health Products &amp; Equipment'!$C:$C,$B22,'Health Products &amp; Equipment'!BU:BU)+SUMIF('Other Pharma &amp; Health Products'!$C:$C,$B22,'Other Pharma &amp; Health Products'!BU:BU)+SUMIF('PSM Costs'!$C:$C,$B22,'PSM Costs'!BU:BU),"")</f>
        <v/>
      </c>
      <c r="R22" s="176">
        <f t="shared" ca="1" si="4"/>
        <v>1068710.8</v>
      </c>
    </row>
    <row r="23" spans="1:18" ht="28" x14ac:dyDescent="0.15">
      <c r="A23" s="107">
        <v>16</v>
      </c>
      <c r="B23" s="107" t="str">
        <f ca="1">IFERROR(VLOOKUP(A23,'Rank unique CI-Prod-Spec'!I:J,2,FALSE),"")</f>
        <v>4.2--53---1074</v>
      </c>
      <c r="C23" s="122" t="str">
        <f ca="1">IFERROR(VLOOKUP(LEFT(B23,FIND("--",B23)-1),CatCostInp!D:E,2,FALSE),"")</f>
        <v>4.2 Anti-tuberculosis medicines</v>
      </c>
      <c r="D23" s="122" t="str">
        <f ca="1">IFERROR(INDIRECT(ADDRESS(MATCH(VALUE(MID(B23,FIND("--",B23)+2,FIND("---",B23)-FIND("--",B23)-2)),CatProd!G:G,0),2,1,1,"CatProd")),"")</f>
        <v>Delamanid</v>
      </c>
      <c r="E23" s="122" t="str">
        <f ca="1">IFERROR(INDIRECT(ADDRESS(MATCH(VALUE(RIGHT(B23,LEN(B23)-FIND("---",B23)-2)),CatProdSpec!I:I,0),3,1,1,"CatProdSpec")),"")</f>
        <v>50mg - Tablet - Bottle of 50</v>
      </c>
      <c r="F23" s="181">
        <f t="shared" ca="1" si="0"/>
        <v>1700</v>
      </c>
      <c r="G23" s="176">
        <f ca="1">IF(SUMIF(Pharmaceuticals!$C:$C,$B23,Pharmaceuticals!X:X)+SUMIF('Health Products &amp; Equipment'!$C:$C,$B23,'Health Products &amp; Equipment'!AG:AG)+SUMIF('Other Pharma &amp; Health Products'!$C:$C,$B23,'Other Pharma &amp; Health Products'!AG:AG)+SUMIF('PSM Costs'!$C:$C,$B23,'PSM Costs'!AG:AG)&gt;0,SUMIF(Pharmaceuticals!$C:$C,$B23,Pharmaceuticals!X:X)+SUMIF('Health Products &amp; Equipment'!$C:$C,$B23,'Health Products &amp; Equipment'!AG:AG)+SUMIF('Other Pharma &amp; Health Products'!$C:$C,$B23,'Other Pharma &amp; Health Products'!AG:AG)+SUMIF('PSM Costs'!$C:$C,$B23,'PSM Costs'!AG:AG),"")</f>
        <v>50</v>
      </c>
      <c r="H23" s="176">
        <f ca="1">IF(SUMIF(Pharmaceuticals!$C:$C,$B23,Pharmaceuticals!Y:Y)+SUMIF('Health Products &amp; Equipment'!$C:$C,$B23,'Health Products &amp; Equipment'!AH:AH)+SUMIF('Other Pharma &amp; Health Products'!$C:$C,$B23,'Other Pharma &amp; Health Products'!AH:AH)+SUMIF('PSM Costs'!$C:$C,$B23,'PSM Costs'!AH:AH)&gt;0,SUMIF(Pharmaceuticals!$C:$C,$B23,Pharmaceuticals!Y:Y)+SUMIF('Health Products &amp; Equipment'!$C:$C,$B23,'Health Products &amp; Equipment'!AH:AH)+SUMIF('Other Pharma &amp; Health Products'!$C:$C,$B23,'Other Pharma &amp; Health Products'!AH:AH)+SUMIF('PSM Costs'!$C:$C,$B23,'PSM Costs'!AH:AH),"")</f>
        <v>85000</v>
      </c>
      <c r="I23" s="182">
        <f t="shared" ca="1" si="1"/>
        <v>1700</v>
      </c>
      <c r="J23" s="123">
        <f ca="1">IF(SUMIF(Pharmaceuticals!$C:$C,$B23,Pharmaceuticals!AK:AK)+SUMIF('Health Products &amp; Equipment'!$C:$C,$B23,'Health Products &amp; Equipment'!AT:AT)+SUMIF('Other Pharma &amp; Health Products'!$C:$C,$B23,'Other Pharma &amp; Health Products'!AT:AT)+SUMIF('PSM Costs'!$C:$C,$B23,'PSM Costs'!AT:AT)&gt;0,SUMIF(Pharmaceuticals!$C:$C,$B23,Pharmaceuticals!AK:AK)+SUMIF('Health Products &amp; Equipment'!$C:$C,$B23,'Health Products &amp; Equipment'!AT:AT)+SUMIF('Other Pharma &amp; Health Products'!$C:$C,$B23,'Other Pharma &amp; Health Products'!AT:AT)+SUMIF('PSM Costs'!$C:$C,$B23,'PSM Costs'!AT:AT),"")</f>
        <v>388</v>
      </c>
      <c r="K23" s="123">
        <f ca="1">IF(SUMIF(Pharmaceuticals!$C:$C,$B23,Pharmaceuticals!AL:AL)+SUMIF('Health Products &amp; Equipment'!$C:$C,$B23,'Health Products &amp; Equipment'!AU:AU)+SUMIF('Other Pharma &amp; Health Products'!$C:$C,$B23,'Other Pharma &amp; Health Products'!AU:AU)+SUMIF('PSM Costs'!$C:$C,$B23,'PSM Costs'!AU:AU)&gt;0,SUMIF(Pharmaceuticals!$C:$C,$B23,Pharmaceuticals!AL:AL)+SUMIF('Health Products &amp; Equipment'!$C:$C,$B23,'Health Products &amp; Equipment'!AU:AU)+SUMIF('Other Pharma &amp; Health Products'!$C:$C,$B23,'Other Pharma &amp; Health Products'!AU:AU)+SUMIF('PSM Costs'!$C:$C,$B23,'PSM Costs'!AU:AU),"")</f>
        <v>659600</v>
      </c>
      <c r="L23" s="181">
        <f t="shared" ca="1" si="2"/>
        <v>1700</v>
      </c>
      <c r="M23" s="176">
        <f ca="1">IF(SUMIF(Pharmaceuticals!$C:$C,$B23,Pharmaceuticals!AX:AX)+SUMIF('Health Products &amp; Equipment'!$C:$C,$B23,'Health Products &amp; Equipment'!BG:BG)+SUMIF('Other Pharma &amp; Health Products'!$C:$C,$B23,'Other Pharma &amp; Health Products'!BG:BG)+SUMIF('PSM Costs'!$C:$C,$B23,'PSM Costs'!BG:BG)&gt;0,SUMIF(Pharmaceuticals!$C:$C,$B23,Pharmaceuticals!AX:AX)+SUMIF('Health Products &amp; Equipment'!$C:$C,$B23,'Health Products &amp; Equipment'!BG:BG)+SUMIF('Other Pharma &amp; Health Products'!$C:$C,$B23,'Other Pharma &amp; Health Products'!BG:BG)+SUMIF('PSM Costs'!$C:$C,$B23,'PSM Costs'!BG:BG),"")</f>
        <v>366</v>
      </c>
      <c r="N23" s="176">
        <f ca="1">IF(SUMIF(Pharmaceuticals!$C:$C,$B23,Pharmaceuticals!AY:AY)+SUMIF('Health Products &amp; Equipment'!$C:$C,$B23,'Health Products &amp; Equipment'!BH:BH)+SUMIF('Other Pharma &amp; Health Products'!$C:$C,$B23,'Other Pharma &amp; Health Products'!BH:BH)+SUMIF('PSM Costs'!$C:$C,$B23,'PSM Costs'!BH:BH)&gt;0,SUMIF(Pharmaceuticals!$C:$C,$B23,Pharmaceuticals!AY:AY)+SUMIF('Health Products &amp; Equipment'!$C:$C,$B23,'Health Products &amp; Equipment'!BH:BH)+SUMIF('Other Pharma &amp; Health Products'!$C:$C,$B23,'Other Pharma &amp; Health Products'!BH:BH)+SUMIF('PSM Costs'!$C:$C,$B23,'PSM Costs'!BH:BH),"")</f>
        <v>622200</v>
      </c>
      <c r="O23" s="182" t="str">
        <f t="shared" ca="1" si="3"/>
        <v/>
      </c>
      <c r="P23" s="123" t="str">
        <f ca="1">IF(SUMIF(Pharmaceuticals!$C:$C,$B23,Pharmaceuticals!BK:BK)+SUMIF('Health Products &amp; Equipment'!$C:$C,$B23,'Health Products &amp; Equipment'!BT:BT)+SUMIF('Other Pharma &amp; Health Products'!$C:$C,$B23,'Other Pharma &amp; Health Products'!BT:BT)+SUMIF('PSM Costs'!$C:$C,$B23,'PSM Costs'!BT:BT)&gt;0,SUMIF(Pharmaceuticals!$C:$C,$B23,Pharmaceuticals!BK:BK)+SUMIF('Health Products &amp; Equipment'!$C:$C,$B23,'Health Products &amp; Equipment'!BT:BT)+SUMIF('Other Pharma &amp; Health Products'!$C:$C,$B23,'Other Pharma &amp; Health Products'!BT:BT)+SUMIF('PSM Costs'!$C:$C,$B23,'PSM Costs'!BT:BT),"")</f>
        <v/>
      </c>
      <c r="Q23" s="123" t="str">
        <f ca="1">IF(SUMIF(Pharmaceuticals!$C:$C,$B23,Pharmaceuticals!BL:BL)+SUMIF('Health Products &amp; Equipment'!$C:$C,$B23,'Health Products &amp; Equipment'!BU:BU)+SUMIF('Other Pharma &amp; Health Products'!$C:$C,$B23,'Other Pharma &amp; Health Products'!BU:BU)+SUMIF('PSM Costs'!$C:$C,$B23,'PSM Costs'!BU:BU)&gt;0,SUMIF(Pharmaceuticals!$C:$C,$B23,Pharmaceuticals!BL:BL)+SUMIF('Health Products &amp; Equipment'!$C:$C,$B23,'Health Products &amp; Equipment'!BU:BU)+SUMIF('Other Pharma &amp; Health Products'!$C:$C,$B23,'Other Pharma &amp; Health Products'!BU:BU)+SUMIF('PSM Costs'!$C:$C,$B23,'PSM Costs'!BU:BU),"")</f>
        <v/>
      </c>
      <c r="R23" s="176">
        <f t="shared" ca="1" si="4"/>
        <v>1366800</v>
      </c>
    </row>
    <row r="24" spans="1:18" ht="28" x14ac:dyDescent="0.15">
      <c r="A24" s="107">
        <v>17</v>
      </c>
      <c r="B24" s="107" t="str">
        <f ca="1">IFERROR(VLOOKUP(A24,'Rank unique CI-Prod-Spec'!I:J,2,FALSE),"")</f>
        <v>4.2--55---167</v>
      </c>
      <c r="C24" s="122" t="str">
        <f ca="1">IFERROR(VLOOKUP(LEFT(B24,FIND("--",B24)-1),CatCostInp!D:E,2,FALSE),"")</f>
        <v>4.2 Anti-tuberculosis medicines</v>
      </c>
      <c r="D24" s="122" t="str">
        <f ca="1">IFERROR(INDIRECT(ADDRESS(MATCH(VALUE(MID(B24,FIND("--",B24)+2,FIND("---",B24)-FIND("--",B24)-2)),CatProd!G:G,0),2,1,1,"CatProd")),"")</f>
        <v>Imipenem/Cilastatin</v>
      </c>
      <c r="E24" s="122" t="str">
        <f ca="1">IFERROR(INDIRECT(ADDRESS(MATCH(VALUE(RIGHT(B24,LEN(B24)-FIND("---",B24)-2)),CatProdSpec!I:I,0),3,1,1,"CatProdSpec")),"")</f>
        <v>500/500mg powder for solution for infusion 20ml - 10 vial</v>
      </c>
      <c r="F24" s="181">
        <f t="shared" ca="1" si="0"/>
        <v>30.5</v>
      </c>
      <c r="G24" s="176">
        <f ca="1">IF(SUMIF(Pharmaceuticals!$C:$C,$B24,Pharmaceuticals!X:X)+SUMIF('Health Products &amp; Equipment'!$C:$C,$B24,'Health Products &amp; Equipment'!AG:AG)+SUMIF('Other Pharma &amp; Health Products'!$C:$C,$B24,'Other Pharma &amp; Health Products'!AG:AG)+SUMIF('PSM Costs'!$C:$C,$B24,'PSM Costs'!AG:AG)&gt;0,SUMIF(Pharmaceuticals!$C:$C,$B24,Pharmaceuticals!X:X)+SUMIF('Health Products &amp; Equipment'!$C:$C,$B24,'Health Products &amp; Equipment'!AG:AG)+SUMIF('Other Pharma &amp; Health Products'!$C:$C,$B24,'Other Pharma &amp; Health Products'!AG:AG)+SUMIF('PSM Costs'!$C:$C,$B24,'PSM Costs'!AG:AG),"")</f>
        <v>3462</v>
      </c>
      <c r="H24" s="176">
        <f ca="1">IF(SUMIF(Pharmaceuticals!$C:$C,$B24,Pharmaceuticals!Y:Y)+SUMIF('Health Products &amp; Equipment'!$C:$C,$B24,'Health Products &amp; Equipment'!AH:AH)+SUMIF('Other Pharma &amp; Health Products'!$C:$C,$B24,'Other Pharma &amp; Health Products'!AH:AH)+SUMIF('PSM Costs'!$C:$C,$B24,'PSM Costs'!AH:AH)&gt;0,SUMIF(Pharmaceuticals!$C:$C,$B24,Pharmaceuticals!Y:Y)+SUMIF('Health Products &amp; Equipment'!$C:$C,$B24,'Health Products &amp; Equipment'!AH:AH)+SUMIF('Other Pharma &amp; Health Products'!$C:$C,$B24,'Other Pharma &amp; Health Products'!AH:AH)+SUMIF('PSM Costs'!$C:$C,$B24,'PSM Costs'!AH:AH),"")</f>
        <v>105591</v>
      </c>
      <c r="I24" s="182">
        <f t="shared" ca="1" si="1"/>
        <v>30.5</v>
      </c>
      <c r="J24" s="123">
        <f ca="1">IF(SUMIF(Pharmaceuticals!$C:$C,$B24,Pharmaceuticals!AK:AK)+SUMIF('Health Products &amp; Equipment'!$C:$C,$B24,'Health Products &amp; Equipment'!AT:AT)+SUMIF('Other Pharma &amp; Health Products'!$C:$C,$B24,'Other Pharma &amp; Health Products'!AT:AT)+SUMIF('PSM Costs'!$C:$C,$B24,'PSM Costs'!AT:AT)&gt;0,SUMIF(Pharmaceuticals!$C:$C,$B24,Pharmaceuticals!AK:AK)+SUMIF('Health Products &amp; Equipment'!$C:$C,$B24,'Health Products &amp; Equipment'!AT:AT)+SUMIF('Other Pharma &amp; Health Products'!$C:$C,$B24,'Other Pharma &amp; Health Products'!AT:AT)+SUMIF('PSM Costs'!$C:$C,$B24,'PSM Costs'!AT:AT),"")</f>
        <v>4905</v>
      </c>
      <c r="K24" s="123">
        <f ca="1">IF(SUMIF(Pharmaceuticals!$C:$C,$B24,Pharmaceuticals!AL:AL)+SUMIF('Health Products &amp; Equipment'!$C:$C,$B24,'Health Products &amp; Equipment'!AU:AU)+SUMIF('Other Pharma &amp; Health Products'!$C:$C,$B24,'Other Pharma &amp; Health Products'!AU:AU)+SUMIF('PSM Costs'!$C:$C,$B24,'PSM Costs'!AU:AU)&gt;0,SUMIF(Pharmaceuticals!$C:$C,$B24,Pharmaceuticals!AL:AL)+SUMIF('Health Products &amp; Equipment'!$C:$C,$B24,'Health Products &amp; Equipment'!AU:AU)+SUMIF('Other Pharma &amp; Health Products'!$C:$C,$B24,'Other Pharma &amp; Health Products'!AU:AU)+SUMIF('PSM Costs'!$C:$C,$B24,'PSM Costs'!AU:AU),"")</f>
        <v>149602.5</v>
      </c>
      <c r="L24" s="181">
        <f t="shared" ca="1" si="2"/>
        <v>30.5</v>
      </c>
      <c r="M24" s="176">
        <f ca="1">IF(SUMIF(Pharmaceuticals!$C:$C,$B24,Pharmaceuticals!AX:AX)+SUMIF('Health Products &amp; Equipment'!$C:$C,$B24,'Health Products &amp; Equipment'!BG:BG)+SUMIF('Other Pharma &amp; Health Products'!$C:$C,$B24,'Other Pharma &amp; Health Products'!BG:BG)+SUMIF('PSM Costs'!$C:$C,$B24,'PSM Costs'!BG:BG)&gt;0,SUMIF(Pharmaceuticals!$C:$C,$B24,Pharmaceuticals!AX:AX)+SUMIF('Health Products &amp; Equipment'!$C:$C,$B24,'Health Products &amp; Equipment'!BG:BG)+SUMIF('Other Pharma &amp; Health Products'!$C:$C,$B24,'Other Pharma &amp; Health Products'!BG:BG)+SUMIF('PSM Costs'!$C:$C,$B24,'PSM Costs'!BG:BG),"")</f>
        <v>4906</v>
      </c>
      <c r="N24" s="176">
        <f ca="1">IF(SUMIF(Pharmaceuticals!$C:$C,$B24,Pharmaceuticals!AY:AY)+SUMIF('Health Products &amp; Equipment'!$C:$C,$B24,'Health Products &amp; Equipment'!BH:BH)+SUMIF('Other Pharma &amp; Health Products'!$C:$C,$B24,'Other Pharma &amp; Health Products'!BH:BH)+SUMIF('PSM Costs'!$C:$C,$B24,'PSM Costs'!BH:BH)&gt;0,SUMIF(Pharmaceuticals!$C:$C,$B24,Pharmaceuticals!AY:AY)+SUMIF('Health Products &amp; Equipment'!$C:$C,$B24,'Health Products &amp; Equipment'!BH:BH)+SUMIF('Other Pharma &amp; Health Products'!$C:$C,$B24,'Other Pharma &amp; Health Products'!BH:BH)+SUMIF('PSM Costs'!$C:$C,$B24,'PSM Costs'!BH:BH),"")</f>
        <v>149633</v>
      </c>
      <c r="O24" s="182" t="str">
        <f t="shared" ca="1" si="3"/>
        <v/>
      </c>
      <c r="P24" s="123" t="str">
        <f ca="1">IF(SUMIF(Pharmaceuticals!$C:$C,$B24,Pharmaceuticals!BK:BK)+SUMIF('Health Products &amp; Equipment'!$C:$C,$B24,'Health Products &amp; Equipment'!BT:BT)+SUMIF('Other Pharma &amp; Health Products'!$C:$C,$B24,'Other Pharma &amp; Health Products'!BT:BT)+SUMIF('PSM Costs'!$C:$C,$B24,'PSM Costs'!BT:BT)&gt;0,SUMIF(Pharmaceuticals!$C:$C,$B24,Pharmaceuticals!BK:BK)+SUMIF('Health Products &amp; Equipment'!$C:$C,$B24,'Health Products &amp; Equipment'!BT:BT)+SUMIF('Other Pharma &amp; Health Products'!$C:$C,$B24,'Other Pharma &amp; Health Products'!BT:BT)+SUMIF('PSM Costs'!$C:$C,$B24,'PSM Costs'!BT:BT),"")</f>
        <v/>
      </c>
      <c r="Q24" s="123" t="str">
        <f ca="1">IF(SUMIF(Pharmaceuticals!$C:$C,$B24,Pharmaceuticals!BL:BL)+SUMIF('Health Products &amp; Equipment'!$C:$C,$B24,'Health Products &amp; Equipment'!BU:BU)+SUMIF('Other Pharma &amp; Health Products'!$C:$C,$B24,'Other Pharma &amp; Health Products'!BU:BU)+SUMIF('PSM Costs'!$C:$C,$B24,'PSM Costs'!BU:BU)&gt;0,SUMIF(Pharmaceuticals!$C:$C,$B24,Pharmaceuticals!BL:BL)+SUMIF('Health Products &amp; Equipment'!$C:$C,$B24,'Health Products &amp; Equipment'!BU:BU)+SUMIF('Other Pharma &amp; Health Products'!$C:$C,$B24,'Other Pharma &amp; Health Products'!BU:BU)+SUMIF('PSM Costs'!$C:$C,$B24,'PSM Costs'!BU:BU),"")</f>
        <v/>
      </c>
      <c r="R24" s="176">
        <f t="shared" ca="1" si="4"/>
        <v>404826.5</v>
      </c>
    </row>
    <row r="25" spans="1:18" ht="28" x14ac:dyDescent="0.15">
      <c r="A25" s="107">
        <v>18</v>
      </c>
      <c r="B25" s="107" t="str">
        <f ca="1">IFERROR(VLOOKUP(A25,'Rank unique CI-Prod-Spec'!I:J,2,FALSE),"")</f>
        <v>4.2--57---172</v>
      </c>
      <c r="C25" s="122" t="str">
        <f ca="1">IFERROR(VLOOKUP(LEFT(B25,FIND("--",B25)-1),CatCostInp!D:E,2,FALSE),"")</f>
        <v>4.2 Anti-tuberculosis medicines</v>
      </c>
      <c r="D25" s="122" t="str">
        <f ca="1">IFERROR(INDIRECT(ADDRESS(MATCH(VALUE(MID(B25,FIND("--",B25)+2,FIND("---",B25)-FIND("--",B25)-2)),CatProd!G:G,0),2,1,1,"CatProd")),"")</f>
        <v>Levofloxacin</v>
      </c>
      <c r="E25" s="122" t="str">
        <f ca="1">IFERROR(INDIRECT(ADDRESS(MATCH(VALUE(RIGHT(B25,LEN(B25)-FIND("---",B25)-2)),CatProdSpec!I:I,0),3,1,1,"CatProdSpec")),"")</f>
        <v>100mg 10 tablet dispersible 10 blister</v>
      </c>
      <c r="F25" s="181" t="str">
        <f t="shared" ca="1" si="0"/>
        <v/>
      </c>
      <c r="G25" s="176" t="str">
        <f ca="1">IF(SUMIF(Pharmaceuticals!$C:$C,$B25,Pharmaceuticals!X:X)+SUMIF('Health Products &amp; Equipment'!$C:$C,$B25,'Health Products &amp; Equipment'!AG:AG)+SUMIF('Other Pharma &amp; Health Products'!$C:$C,$B25,'Other Pharma &amp; Health Products'!AG:AG)+SUMIF('PSM Costs'!$C:$C,$B25,'PSM Costs'!AG:AG)&gt;0,SUMIF(Pharmaceuticals!$C:$C,$B25,Pharmaceuticals!X:X)+SUMIF('Health Products &amp; Equipment'!$C:$C,$B25,'Health Products &amp; Equipment'!AG:AG)+SUMIF('Other Pharma &amp; Health Products'!$C:$C,$B25,'Other Pharma &amp; Health Products'!AG:AG)+SUMIF('PSM Costs'!$C:$C,$B25,'PSM Costs'!AG:AG),"")</f>
        <v/>
      </c>
      <c r="H25" s="176" t="str">
        <f ca="1">IF(SUMIF(Pharmaceuticals!$C:$C,$B25,Pharmaceuticals!Y:Y)+SUMIF('Health Products &amp; Equipment'!$C:$C,$B25,'Health Products &amp; Equipment'!AH:AH)+SUMIF('Other Pharma &amp; Health Products'!$C:$C,$B25,'Other Pharma &amp; Health Products'!AH:AH)+SUMIF('PSM Costs'!$C:$C,$B25,'PSM Costs'!AH:AH)&gt;0,SUMIF(Pharmaceuticals!$C:$C,$B25,Pharmaceuticals!Y:Y)+SUMIF('Health Products &amp; Equipment'!$C:$C,$B25,'Health Products &amp; Equipment'!AH:AH)+SUMIF('Other Pharma &amp; Health Products'!$C:$C,$B25,'Other Pharma &amp; Health Products'!AH:AH)+SUMIF('PSM Costs'!$C:$C,$B25,'PSM Costs'!AH:AH),"")</f>
        <v/>
      </c>
      <c r="I25" s="182">
        <f t="shared" ca="1" si="1"/>
        <v>12.91</v>
      </c>
      <c r="J25" s="123">
        <f ca="1">IF(SUMIF(Pharmaceuticals!$C:$C,$B25,Pharmaceuticals!AK:AK)+SUMIF('Health Products &amp; Equipment'!$C:$C,$B25,'Health Products &amp; Equipment'!AT:AT)+SUMIF('Other Pharma &amp; Health Products'!$C:$C,$B25,'Other Pharma &amp; Health Products'!AT:AT)+SUMIF('PSM Costs'!$C:$C,$B25,'PSM Costs'!AT:AT)&gt;0,SUMIF(Pharmaceuticals!$C:$C,$B25,Pharmaceuticals!AK:AK)+SUMIF('Health Products &amp; Equipment'!$C:$C,$B25,'Health Products &amp; Equipment'!AT:AT)+SUMIF('Other Pharma &amp; Health Products'!$C:$C,$B25,'Other Pharma &amp; Health Products'!AT:AT)+SUMIF('PSM Costs'!$C:$C,$B25,'PSM Costs'!AT:AT),"")</f>
        <v>262</v>
      </c>
      <c r="K25" s="123">
        <f ca="1">IF(SUMIF(Pharmaceuticals!$C:$C,$B25,Pharmaceuticals!AL:AL)+SUMIF('Health Products &amp; Equipment'!$C:$C,$B25,'Health Products &amp; Equipment'!AU:AU)+SUMIF('Other Pharma &amp; Health Products'!$C:$C,$B25,'Other Pharma &amp; Health Products'!AU:AU)+SUMIF('PSM Costs'!$C:$C,$B25,'PSM Costs'!AU:AU)&gt;0,SUMIF(Pharmaceuticals!$C:$C,$B25,Pharmaceuticals!AL:AL)+SUMIF('Health Products &amp; Equipment'!$C:$C,$B25,'Health Products &amp; Equipment'!AU:AU)+SUMIF('Other Pharma &amp; Health Products'!$C:$C,$B25,'Other Pharma &amp; Health Products'!AU:AU)+SUMIF('PSM Costs'!$C:$C,$B25,'PSM Costs'!AU:AU),"")</f>
        <v>3382.42</v>
      </c>
      <c r="L25" s="181">
        <f t="shared" ca="1" si="2"/>
        <v>12.91</v>
      </c>
      <c r="M25" s="176">
        <f ca="1">IF(SUMIF(Pharmaceuticals!$C:$C,$B25,Pharmaceuticals!AX:AX)+SUMIF('Health Products &amp; Equipment'!$C:$C,$B25,'Health Products &amp; Equipment'!BG:BG)+SUMIF('Other Pharma &amp; Health Products'!$C:$C,$B25,'Other Pharma &amp; Health Products'!BG:BG)+SUMIF('PSM Costs'!$C:$C,$B25,'PSM Costs'!BG:BG)&gt;0,SUMIF(Pharmaceuticals!$C:$C,$B25,Pharmaceuticals!AX:AX)+SUMIF('Health Products &amp; Equipment'!$C:$C,$B25,'Health Products &amp; Equipment'!BG:BG)+SUMIF('Other Pharma &amp; Health Products'!$C:$C,$B25,'Other Pharma &amp; Health Products'!BG:BG)+SUMIF('PSM Costs'!$C:$C,$B25,'PSM Costs'!BG:BG),"")</f>
        <v>262</v>
      </c>
      <c r="N25" s="176">
        <f ca="1">IF(SUMIF(Pharmaceuticals!$C:$C,$B25,Pharmaceuticals!AY:AY)+SUMIF('Health Products &amp; Equipment'!$C:$C,$B25,'Health Products &amp; Equipment'!BH:BH)+SUMIF('Other Pharma &amp; Health Products'!$C:$C,$B25,'Other Pharma &amp; Health Products'!BH:BH)+SUMIF('PSM Costs'!$C:$C,$B25,'PSM Costs'!BH:BH)&gt;0,SUMIF(Pharmaceuticals!$C:$C,$B25,Pharmaceuticals!AY:AY)+SUMIF('Health Products &amp; Equipment'!$C:$C,$B25,'Health Products &amp; Equipment'!BH:BH)+SUMIF('Other Pharma &amp; Health Products'!$C:$C,$B25,'Other Pharma &amp; Health Products'!BH:BH)+SUMIF('PSM Costs'!$C:$C,$B25,'PSM Costs'!BH:BH),"")</f>
        <v>3382.42</v>
      </c>
      <c r="O25" s="182" t="str">
        <f t="shared" ca="1" si="3"/>
        <v/>
      </c>
      <c r="P25" s="123" t="str">
        <f ca="1">IF(SUMIF(Pharmaceuticals!$C:$C,$B25,Pharmaceuticals!BK:BK)+SUMIF('Health Products &amp; Equipment'!$C:$C,$B25,'Health Products &amp; Equipment'!BT:BT)+SUMIF('Other Pharma &amp; Health Products'!$C:$C,$B25,'Other Pharma &amp; Health Products'!BT:BT)+SUMIF('PSM Costs'!$C:$C,$B25,'PSM Costs'!BT:BT)&gt;0,SUMIF(Pharmaceuticals!$C:$C,$B25,Pharmaceuticals!BK:BK)+SUMIF('Health Products &amp; Equipment'!$C:$C,$B25,'Health Products &amp; Equipment'!BT:BT)+SUMIF('Other Pharma &amp; Health Products'!$C:$C,$B25,'Other Pharma &amp; Health Products'!BT:BT)+SUMIF('PSM Costs'!$C:$C,$B25,'PSM Costs'!BT:BT),"")</f>
        <v/>
      </c>
      <c r="Q25" s="123" t="str">
        <f ca="1">IF(SUMIF(Pharmaceuticals!$C:$C,$B25,Pharmaceuticals!BL:BL)+SUMIF('Health Products &amp; Equipment'!$C:$C,$B25,'Health Products &amp; Equipment'!BU:BU)+SUMIF('Other Pharma &amp; Health Products'!$C:$C,$B25,'Other Pharma &amp; Health Products'!BU:BU)+SUMIF('PSM Costs'!$C:$C,$B25,'PSM Costs'!BU:BU)&gt;0,SUMIF(Pharmaceuticals!$C:$C,$B25,Pharmaceuticals!BL:BL)+SUMIF('Health Products &amp; Equipment'!$C:$C,$B25,'Health Products &amp; Equipment'!BU:BU)+SUMIF('Other Pharma &amp; Health Products'!$C:$C,$B25,'Other Pharma &amp; Health Products'!BU:BU)+SUMIF('PSM Costs'!$C:$C,$B25,'PSM Costs'!BU:BU),"")</f>
        <v/>
      </c>
      <c r="R25" s="176">
        <f t="shared" ca="1" si="4"/>
        <v>6764.84</v>
      </c>
    </row>
    <row r="26" spans="1:18" ht="28" x14ac:dyDescent="0.15">
      <c r="A26" s="107">
        <v>19</v>
      </c>
      <c r="B26" s="107" t="str">
        <f ca="1">IFERROR(VLOOKUP(A26,'Rank unique CI-Prod-Spec'!I:J,2,FALSE),"")</f>
        <v>4.2--57---173</v>
      </c>
      <c r="C26" s="122" t="str">
        <f ca="1">IFERROR(VLOOKUP(LEFT(B26,FIND("--",B26)-1),CatCostInp!D:E,2,FALSE),"")</f>
        <v>4.2 Anti-tuberculosis medicines</v>
      </c>
      <c r="D26" s="122" t="str">
        <f ca="1">IFERROR(INDIRECT(ADDRESS(MATCH(VALUE(MID(B26,FIND("--",B26)+2,FIND("---",B26)-FIND("--",B26)-2)),CatProd!G:G,0),2,1,1,"CatProd")),"")</f>
        <v>Levofloxacin</v>
      </c>
      <c r="E26" s="122" t="str">
        <f ca="1">IFERROR(INDIRECT(ADDRESS(MATCH(VALUE(RIGHT(B26,LEN(B26)-FIND("---",B26)-2)),CatProdSpec!I:I,0),3,1,1,"CatProdSpec")),"")</f>
        <v xml:space="preserve">250mg 10 tablet 10 blister </v>
      </c>
      <c r="F26" s="181">
        <f t="shared" ca="1" si="0"/>
        <v>3.02</v>
      </c>
      <c r="G26" s="176">
        <f ca="1">IF(SUMIF(Pharmaceuticals!$C:$C,$B26,Pharmaceuticals!X:X)+SUMIF('Health Products &amp; Equipment'!$C:$C,$B26,'Health Products &amp; Equipment'!AG:AG)+SUMIF('Other Pharma &amp; Health Products'!$C:$C,$B26,'Other Pharma &amp; Health Products'!AG:AG)+SUMIF('PSM Costs'!$C:$C,$B26,'PSM Costs'!AG:AG)&gt;0,SUMIF(Pharmaceuticals!$C:$C,$B26,Pharmaceuticals!X:X)+SUMIF('Health Products &amp; Equipment'!$C:$C,$B26,'Health Products &amp; Equipment'!AG:AG)+SUMIF('Other Pharma &amp; Health Products'!$C:$C,$B26,'Other Pharma &amp; Health Products'!AG:AG)+SUMIF('PSM Costs'!$C:$C,$B26,'PSM Costs'!AG:AG),"")</f>
        <v>3814</v>
      </c>
      <c r="H26" s="176">
        <f ca="1">IF(SUMIF(Pharmaceuticals!$C:$C,$B26,Pharmaceuticals!Y:Y)+SUMIF('Health Products &amp; Equipment'!$C:$C,$B26,'Health Products &amp; Equipment'!AH:AH)+SUMIF('Other Pharma &amp; Health Products'!$C:$C,$B26,'Other Pharma &amp; Health Products'!AH:AH)+SUMIF('PSM Costs'!$C:$C,$B26,'PSM Costs'!AH:AH)&gt;0,SUMIF(Pharmaceuticals!$C:$C,$B26,Pharmaceuticals!Y:Y)+SUMIF('Health Products &amp; Equipment'!$C:$C,$B26,'Health Products &amp; Equipment'!AH:AH)+SUMIF('Other Pharma &amp; Health Products'!$C:$C,$B26,'Other Pharma &amp; Health Products'!AH:AH)+SUMIF('PSM Costs'!$C:$C,$B26,'PSM Costs'!AH:AH),"")</f>
        <v>11518.28</v>
      </c>
      <c r="I26" s="182">
        <f t="shared" ca="1" si="1"/>
        <v>3.02</v>
      </c>
      <c r="J26" s="123">
        <f ca="1">IF(SUMIF(Pharmaceuticals!$C:$C,$B26,Pharmaceuticals!AK:AK)+SUMIF('Health Products &amp; Equipment'!$C:$C,$B26,'Health Products &amp; Equipment'!AT:AT)+SUMIF('Other Pharma &amp; Health Products'!$C:$C,$B26,'Other Pharma &amp; Health Products'!AT:AT)+SUMIF('PSM Costs'!$C:$C,$B26,'PSM Costs'!AT:AT)&gt;0,SUMIF(Pharmaceuticals!$C:$C,$B26,Pharmaceuticals!AK:AK)+SUMIF('Health Products &amp; Equipment'!$C:$C,$B26,'Health Products &amp; Equipment'!AT:AT)+SUMIF('Other Pharma &amp; Health Products'!$C:$C,$B26,'Other Pharma &amp; Health Products'!AT:AT)+SUMIF('PSM Costs'!$C:$C,$B26,'PSM Costs'!AT:AT),"")</f>
        <v>13916</v>
      </c>
      <c r="K26" s="123">
        <f ca="1">IF(SUMIF(Pharmaceuticals!$C:$C,$B26,Pharmaceuticals!AL:AL)+SUMIF('Health Products &amp; Equipment'!$C:$C,$B26,'Health Products &amp; Equipment'!AU:AU)+SUMIF('Other Pharma &amp; Health Products'!$C:$C,$B26,'Other Pharma &amp; Health Products'!AU:AU)+SUMIF('PSM Costs'!$C:$C,$B26,'PSM Costs'!AU:AU)&gt;0,SUMIF(Pharmaceuticals!$C:$C,$B26,Pharmaceuticals!AL:AL)+SUMIF('Health Products &amp; Equipment'!$C:$C,$B26,'Health Products &amp; Equipment'!AU:AU)+SUMIF('Other Pharma &amp; Health Products'!$C:$C,$B26,'Other Pharma &amp; Health Products'!AU:AU)+SUMIF('PSM Costs'!$C:$C,$B26,'PSM Costs'!AU:AU),"")</f>
        <v>42026.32</v>
      </c>
      <c r="L26" s="181">
        <f t="shared" ca="1" si="2"/>
        <v>3.02</v>
      </c>
      <c r="M26" s="176">
        <f ca="1">IF(SUMIF(Pharmaceuticals!$C:$C,$B26,Pharmaceuticals!AX:AX)+SUMIF('Health Products &amp; Equipment'!$C:$C,$B26,'Health Products &amp; Equipment'!BG:BG)+SUMIF('Other Pharma &amp; Health Products'!$C:$C,$B26,'Other Pharma &amp; Health Products'!BG:BG)+SUMIF('PSM Costs'!$C:$C,$B26,'PSM Costs'!BG:BG)&gt;0,SUMIF(Pharmaceuticals!$C:$C,$B26,Pharmaceuticals!AX:AX)+SUMIF('Health Products &amp; Equipment'!$C:$C,$B26,'Health Products &amp; Equipment'!BG:BG)+SUMIF('Other Pharma &amp; Health Products'!$C:$C,$B26,'Other Pharma &amp; Health Products'!BG:BG)+SUMIF('PSM Costs'!$C:$C,$B26,'PSM Costs'!BG:BG),"")</f>
        <v>15077</v>
      </c>
      <c r="N26" s="176">
        <f ca="1">IF(SUMIF(Pharmaceuticals!$C:$C,$B26,Pharmaceuticals!AY:AY)+SUMIF('Health Products &amp; Equipment'!$C:$C,$B26,'Health Products &amp; Equipment'!BH:BH)+SUMIF('Other Pharma &amp; Health Products'!$C:$C,$B26,'Other Pharma &amp; Health Products'!BH:BH)+SUMIF('PSM Costs'!$C:$C,$B26,'PSM Costs'!BH:BH)&gt;0,SUMIF(Pharmaceuticals!$C:$C,$B26,Pharmaceuticals!AY:AY)+SUMIF('Health Products &amp; Equipment'!$C:$C,$B26,'Health Products &amp; Equipment'!BH:BH)+SUMIF('Other Pharma &amp; Health Products'!$C:$C,$B26,'Other Pharma &amp; Health Products'!BH:BH)+SUMIF('PSM Costs'!$C:$C,$B26,'PSM Costs'!BH:BH),"")</f>
        <v>45532.54</v>
      </c>
      <c r="O26" s="182" t="str">
        <f t="shared" ca="1" si="3"/>
        <v/>
      </c>
      <c r="P26" s="123" t="str">
        <f ca="1">IF(SUMIF(Pharmaceuticals!$C:$C,$B26,Pharmaceuticals!BK:BK)+SUMIF('Health Products &amp; Equipment'!$C:$C,$B26,'Health Products &amp; Equipment'!BT:BT)+SUMIF('Other Pharma &amp; Health Products'!$C:$C,$B26,'Other Pharma &amp; Health Products'!BT:BT)+SUMIF('PSM Costs'!$C:$C,$B26,'PSM Costs'!BT:BT)&gt;0,SUMIF(Pharmaceuticals!$C:$C,$B26,Pharmaceuticals!BK:BK)+SUMIF('Health Products &amp; Equipment'!$C:$C,$B26,'Health Products &amp; Equipment'!BT:BT)+SUMIF('Other Pharma &amp; Health Products'!$C:$C,$B26,'Other Pharma &amp; Health Products'!BT:BT)+SUMIF('PSM Costs'!$C:$C,$B26,'PSM Costs'!BT:BT),"")</f>
        <v/>
      </c>
      <c r="Q26" s="123" t="str">
        <f ca="1">IF(SUMIF(Pharmaceuticals!$C:$C,$B26,Pharmaceuticals!BL:BL)+SUMIF('Health Products &amp; Equipment'!$C:$C,$B26,'Health Products &amp; Equipment'!BU:BU)+SUMIF('Other Pharma &amp; Health Products'!$C:$C,$B26,'Other Pharma &amp; Health Products'!BU:BU)+SUMIF('PSM Costs'!$C:$C,$B26,'PSM Costs'!BU:BU)&gt;0,SUMIF(Pharmaceuticals!$C:$C,$B26,Pharmaceuticals!BL:BL)+SUMIF('Health Products &amp; Equipment'!$C:$C,$B26,'Health Products &amp; Equipment'!BU:BU)+SUMIF('Other Pharma &amp; Health Products'!$C:$C,$B26,'Other Pharma &amp; Health Products'!BU:BU)+SUMIF('PSM Costs'!$C:$C,$B26,'PSM Costs'!BU:BU),"")</f>
        <v/>
      </c>
      <c r="R26" s="176">
        <f t="shared" ca="1" si="4"/>
        <v>99077.14</v>
      </c>
    </row>
    <row r="27" spans="1:18" ht="28" x14ac:dyDescent="0.15">
      <c r="A27" s="107">
        <v>20</v>
      </c>
      <c r="B27" s="107" t="str">
        <f ca="1">IFERROR(VLOOKUP(A27,'Rank unique CI-Prod-Spec'!I:J,2,FALSE),"")</f>
        <v>4.2--58---176</v>
      </c>
      <c r="C27" s="122" t="str">
        <f ca="1">IFERROR(VLOOKUP(LEFT(B27,FIND("--",B27)-1),CatCostInp!D:E,2,FALSE),"")</f>
        <v>4.2 Anti-tuberculosis medicines</v>
      </c>
      <c r="D27" s="122" t="str">
        <f ca="1">IFERROR(INDIRECT(ADDRESS(MATCH(VALUE(MID(B27,FIND("--",B27)+2,FIND("---",B27)-FIND("--",B27)-2)),CatProd!G:G,0),2,1,1,"CatProd")),"")</f>
        <v>Linezolide</v>
      </c>
      <c r="E27" s="122" t="str">
        <f ca="1">IFERROR(INDIRECT(ADDRESS(MATCH(VALUE(RIGHT(B27,LEN(B27)-FIND("---",B27)-2)),CatProdSpec!I:I,0),3,1,1,"CatProdSpec")),"")</f>
        <v xml:space="preserve">600mg 10 tablet 10 blister </v>
      </c>
      <c r="F27" s="181">
        <f t="shared" ca="1" si="0"/>
        <v>75</v>
      </c>
      <c r="G27" s="176">
        <f ca="1">IF(SUMIF(Pharmaceuticals!$C:$C,$B27,Pharmaceuticals!X:X)+SUMIF('Health Products &amp; Equipment'!$C:$C,$B27,'Health Products &amp; Equipment'!AG:AG)+SUMIF('Other Pharma &amp; Health Products'!$C:$C,$B27,'Other Pharma &amp; Health Products'!AG:AG)+SUMIF('PSM Costs'!$C:$C,$B27,'PSM Costs'!AG:AG)&gt;0,SUMIF(Pharmaceuticals!$C:$C,$B27,Pharmaceuticals!X:X)+SUMIF('Health Products &amp; Equipment'!$C:$C,$B27,'Health Products &amp; Equipment'!AG:AG)+SUMIF('Other Pharma &amp; Health Products'!$C:$C,$B27,'Other Pharma &amp; Health Products'!AG:AG)+SUMIF('PSM Costs'!$C:$C,$B27,'PSM Costs'!AG:AG),"")</f>
        <v>1452</v>
      </c>
      <c r="H27" s="176">
        <f ca="1">IF(SUMIF(Pharmaceuticals!$C:$C,$B27,Pharmaceuticals!Y:Y)+SUMIF('Health Products &amp; Equipment'!$C:$C,$B27,'Health Products &amp; Equipment'!AH:AH)+SUMIF('Other Pharma &amp; Health Products'!$C:$C,$B27,'Other Pharma &amp; Health Products'!AH:AH)+SUMIF('PSM Costs'!$C:$C,$B27,'PSM Costs'!AH:AH)&gt;0,SUMIF(Pharmaceuticals!$C:$C,$B27,Pharmaceuticals!Y:Y)+SUMIF('Health Products &amp; Equipment'!$C:$C,$B27,'Health Products &amp; Equipment'!AH:AH)+SUMIF('Other Pharma &amp; Health Products'!$C:$C,$B27,'Other Pharma &amp; Health Products'!AH:AH)+SUMIF('PSM Costs'!$C:$C,$B27,'PSM Costs'!AH:AH),"")</f>
        <v>108900</v>
      </c>
      <c r="I27" s="182">
        <f t="shared" ca="1" si="1"/>
        <v>75</v>
      </c>
      <c r="J27" s="123">
        <f ca="1">IF(SUMIF(Pharmaceuticals!$C:$C,$B27,Pharmaceuticals!AK:AK)+SUMIF('Health Products &amp; Equipment'!$C:$C,$B27,'Health Products &amp; Equipment'!AT:AT)+SUMIF('Other Pharma &amp; Health Products'!$C:$C,$B27,'Other Pharma &amp; Health Products'!AT:AT)+SUMIF('PSM Costs'!$C:$C,$B27,'PSM Costs'!AT:AT)&gt;0,SUMIF(Pharmaceuticals!$C:$C,$B27,Pharmaceuticals!AK:AK)+SUMIF('Health Products &amp; Equipment'!$C:$C,$B27,'Health Products &amp; Equipment'!AT:AT)+SUMIF('Other Pharma &amp; Health Products'!$C:$C,$B27,'Other Pharma &amp; Health Products'!AT:AT)+SUMIF('PSM Costs'!$C:$C,$B27,'PSM Costs'!AT:AT),"")</f>
        <v>5861</v>
      </c>
      <c r="K27" s="123">
        <f ca="1">IF(SUMIF(Pharmaceuticals!$C:$C,$B27,Pharmaceuticals!AL:AL)+SUMIF('Health Products &amp; Equipment'!$C:$C,$B27,'Health Products &amp; Equipment'!AU:AU)+SUMIF('Other Pharma &amp; Health Products'!$C:$C,$B27,'Other Pharma &amp; Health Products'!AU:AU)+SUMIF('PSM Costs'!$C:$C,$B27,'PSM Costs'!AU:AU)&gt;0,SUMIF(Pharmaceuticals!$C:$C,$B27,Pharmaceuticals!AL:AL)+SUMIF('Health Products &amp; Equipment'!$C:$C,$B27,'Health Products &amp; Equipment'!AU:AU)+SUMIF('Other Pharma &amp; Health Products'!$C:$C,$B27,'Other Pharma &amp; Health Products'!AU:AU)+SUMIF('PSM Costs'!$C:$C,$B27,'PSM Costs'!AU:AU),"")</f>
        <v>439575</v>
      </c>
      <c r="L27" s="181">
        <f t="shared" ca="1" si="2"/>
        <v>75</v>
      </c>
      <c r="M27" s="176">
        <f ca="1">IF(SUMIF(Pharmaceuticals!$C:$C,$B27,Pharmaceuticals!AX:AX)+SUMIF('Health Products &amp; Equipment'!$C:$C,$B27,'Health Products &amp; Equipment'!BG:BG)+SUMIF('Other Pharma &amp; Health Products'!$C:$C,$B27,'Other Pharma &amp; Health Products'!BG:BG)+SUMIF('PSM Costs'!$C:$C,$B27,'PSM Costs'!BG:BG)&gt;0,SUMIF(Pharmaceuticals!$C:$C,$B27,Pharmaceuticals!AX:AX)+SUMIF('Health Products &amp; Equipment'!$C:$C,$B27,'Health Products &amp; Equipment'!BG:BG)+SUMIF('Other Pharma &amp; Health Products'!$C:$C,$B27,'Other Pharma &amp; Health Products'!BG:BG)+SUMIF('PSM Costs'!$C:$C,$B27,'PSM Costs'!BG:BG),"")</f>
        <v>6307</v>
      </c>
      <c r="N27" s="176">
        <f ca="1">IF(SUMIF(Pharmaceuticals!$C:$C,$B27,Pharmaceuticals!AY:AY)+SUMIF('Health Products &amp; Equipment'!$C:$C,$B27,'Health Products &amp; Equipment'!BH:BH)+SUMIF('Other Pharma &amp; Health Products'!$C:$C,$B27,'Other Pharma &amp; Health Products'!BH:BH)+SUMIF('PSM Costs'!$C:$C,$B27,'PSM Costs'!BH:BH)&gt;0,SUMIF(Pharmaceuticals!$C:$C,$B27,Pharmaceuticals!AY:AY)+SUMIF('Health Products &amp; Equipment'!$C:$C,$B27,'Health Products &amp; Equipment'!BH:BH)+SUMIF('Other Pharma &amp; Health Products'!$C:$C,$B27,'Other Pharma &amp; Health Products'!BH:BH)+SUMIF('PSM Costs'!$C:$C,$B27,'PSM Costs'!BH:BH),"")</f>
        <v>473025</v>
      </c>
      <c r="O27" s="182" t="str">
        <f t="shared" ca="1" si="3"/>
        <v/>
      </c>
      <c r="P27" s="123" t="str">
        <f ca="1">IF(SUMIF(Pharmaceuticals!$C:$C,$B27,Pharmaceuticals!BK:BK)+SUMIF('Health Products &amp; Equipment'!$C:$C,$B27,'Health Products &amp; Equipment'!BT:BT)+SUMIF('Other Pharma &amp; Health Products'!$C:$C,$B27,'Other Pharma &amp; Health Products'!BT:BT)+SUMIF('PSM Costs'!$C:$C,$B27,'PSM Costs'!BT:BT)&gt;0,SUMIF(Pharmaceuticals!$C:$C,$B27,Pharmaceuticals!BK:BK)+SUMIF('Health Products &amp; Equipment'!$C:$C,$B27,'Health Products &amp; Equipment'!BT:BT)+SUMIF('Other Pharma &amp; Health Products'!$C:$C,$B27,'Other Pharma &amp; Health Products'!BT:BT)+SUMIF('PSM Costs'!$C:$C,$B27,'PSM Costs'!BT:BT),"")</f>
        <v/>
      </c>
      <c r="Q27" s="123" t="str">
        <f ca="1">IF(SUMIF(Pharmaceuticals!$C:$C,$B27,Pharmaceuticals!BL:BL)+SUMIF('Health Products &amp; Equipment'!$C:$C,$B27,'Health Products &amp; Equipment'!BU:BU)+SUMIF('Other Pharma &amp; Health Products'!$C:$C,$B27,'Other Pharma &amp; Health Products'!BU:BU)+SUMIF('PSM Costs'!$C:$C,$B27,'PSM Costs'!BU:BU)&gt;0,SUMIF(Pharmaceuticals!$C:$C,$B27,Pharmaceuticals!BL:BL)+SUMIF('Health Products &amp; Equipment'!$C:$C,$B27,'Health Products &amp; Equipment'!BU:BU)+SUMIF('Other Pharma &amp; Health Products'!$C:$C,$B27,'Other Pharma &amp; Health Products'!BU:BU)+SUMIF('PSM Costs'!$C:$C,$B27,'PSM Costs'!BU:BU),"")</f>
        <v/>
      </c>
      <c r="R27" s="176">
        <f t="shared" ca="1" si="4"/>
        <v>1021500</v>
      </c>
    </row>
    <row r="28" spans="1:18" ht="28" x14ac:dyDescent="0.15">
      <c r="A28" s="107">
        <v>21</v>
      </c>
      <c r="B28" s="107" t="str">
        <f ca="1">IFERROR(VLOOKUP(A28,'Rank unique CI-Prod-Spec'!I:J,2,FALSE),"")</f>
        <v>4.2--60---179</v>
      </c>
      <c r="C28" s="122" t="str">
        <f ca="1">IFERROR(VLOOKUP(LEFT(B28,FIND("--",B28)-1),CatCostInp!D:E,2,FALSE),"")</f>
        <v>4.2 Anti-tuberculosis medicines</v>
      </c>
      <c r="D28" s="122" t="str">
        <f ca="1">IFERROR(INDIRECT(ADDRESS(MATCH(VALUE(MID(B28,FIND("--",B28)+2,FIND("---",B28)-FIND("--",B28)-2)),CatProd!G:G,0),2,1,1,"CatProd")),"")</f>
        <v>Moxifloxacin</v>
      </c>
      <c r="E28" s="122" t="str">
        <f ca="1">IFERROR(INDIRECT(ADDRESS(MATCH(VALUE(RIGHT(B28,LEN(B28)-FIND("---",B28)-2)),CatProdSpec!I:I,0),3,1,1,"CatProdSpec")),"")</f>
        <v>100mg 10 tablet dispersible 10 blister</v>
      </c>
      <c r="F28" s="181" t="str">
        <f t="shared" ca="1" si="0"/>
        <v/>
      </c>
      <c r="G28" s="176" t="str">
        <f ca="1">IF(SUMIF(Pharmaceuticals!$C:$C,$B28,Pharmaceuticals!X:X)+SUMIF('Health Products &amp; Equipment'!$C:$C,$B28,'Health Products &amp; Equipment'!AG:AG)+SUMIF('Other Pharma &amp; Health Products'!$C:$C,$B28,'Other Pharma &amp; Health Products'!AG:AG)+SUMIF('PSM Costs'!$C:$C,$B28,'PSM Costs'!AG:AG)&gt;0,SUMIF(Pharmaceuticals!$C:$C,$B28,Pharmaceuticals!X:X)+SUMIF('Health Products &amp; Equipment'!$C:$C,$B28,'Health Products &amp; Equipment'!AG:AG)+SUMIF('Other Pharma &amp; Health Products'!$C:$C,$B28,'Other Pharma &amp; Health Products'!AG:AG)+SUMIF('PSM Costs'!$C:$C,$B28,'PSM Costs'!AG:AG),"")</f>
        <v/>
      </c>
      <c r="H28" s="176" t="str">
        <f ca="1">IF(SUMIF(Pharmaceuticals!$C:$C,$B28,Pharmaceuticals!Y:Y)+SUMIF('Health Products &amp; Equipment'!$C:$C,$B28,'Health Products &amp; Equipment'!AH:AH)+SUMIF('Other Pharma &amp; Health Products'!$C:$C,$B28,'Other Pharma &amp; Health Products'!AH:AH)+SUMIF('PSM Costs'!$C:$C,$B28,'PSM Costs'!AH:AH)&gt;0,SUMIF(Pharmaceuticals!$C:$C,$B28,Pharmaceuticals!Y:Y)+SUMIF('Health Products &amp; Equipment'!$C:$C,$B28,'Health Products &amp; Equipment'!AH:AH)+SUMIF('Other Pharma &amp; Health Products'!$C:$C,$B28,'Other Pharma &amp; Health Products'!AH:AH)+SUMIF('PSM Costs'!$C:$C,$B28,'PSM Costs'!AH:AH),"")</f>
        <v/>
      </c>
      <c r="I28" s="182">
        <f t="shared" ca="1" si="1"/>
        <v>19.899999999999999</v>
      </c>
      <c r="J28" s="123">
        <f ca="1">IF(SUMIF(Pharmaceuticals!$C:$C,$B28,Pharmaceuticals!AK:AK)+SUMIF('Health Products &amp; Equipment'!$C:$C,$B28,'Health Products &amp; Equipment'!AT:AT)+SUMIF('Other Pharma &amp; Health Products'!$C:$C,$B28,'Other Pharma &amp; Health Products'!AT:AT)+SUMIF('PSM Costs'!$C:$C,$B28,'PSM Costs'!AT:AT)&gt;0,SUMIF(Pharmaceuticals!$C:$C,$B28,Pharmaceuticals!AK:AK)+SUMIF('Health Products &amp; Equipment'!$C:$C,$B28,'Health Products &amp; Equipment'!AT:AT)+SUMIF('Other Pharma &amp; Health Products'!$C:$C,$B28,'Other Pharma &amp; Health Products'!AT:AT)+SUMIF('PSM Costs'!$C:$C,$B28,'PSM Costs'!AT:AT),"")</f>
        <v>64</v>
      </c>
      <c r="K28" s="123">
        <f ca="1">IF(SUMIF(Pharmaceuticals!$C:$C,$B28,Pharmaceuticals!AL:AL)+SUMIF('Health Products &amp; Equipment'!$C:$C,$B28,'Health Products &amp; Equipment'!AU:AU)+SUMIF('Other Pharma &amp; Health Products'!$C:$C,$B28,'Other Pharma &amp; Health Products'!AU:AU)+SUMIF('PSM Costs'!$C:$C,$B28,'PSM Costs'!AU:AU)&gt;0,SUMIF(Pharmaceuticals!$C:$C,$B28,Pharmaceuticals!AL:AL)+SUMIF('Health Products &amp; Equipment'!$C:$C,$B28,'Health Products &amp; Equipment'!AU:AU)+SUMIF('Other Pharma &amp; Health Products'!$C:$C,$B28,'Other Pharma &amp; Health Products'!AU:AU)+SUMIF('PSM Costs'!$C:$C,$B28,'PSM Costs'!AU:AU),"")</f>
        <v>1273.5999999999999</v>
      </c>
      <c r="L28" s="181">
        <f t="shared" ca="1" si="2"/>
        <v>19.899999999999999</v>
      </c>
      <c r="M28" s="176">
        <f ca="1">IF(SUMIF(Pharmaceuticals!$C:$C,$B28,Pharmaceuticals!AX:AX)+SUMIF('Health Products &amp; Equipment'!$C:$C,$B28,'Health Products &amp; Equipment'!BG:BG)+SUMIF('Other Pharma &amp; Health Products'!$C:$C,$B28,'Other Pharma &amp; Health Products'!BG:BG)+SUMIF('PSM Costs'!$C:$C,$B28,'PSM Costs'!BG:BG)&gt;0,SUMIF(Pharmaceuticals!$C:$C,$B28,Pharmaceuticals!AX:AX)+SUMIF('Health Products &amp; Equipment'!$C:$C,$B28,'Health Products &amp; Equipment'!BG:BG)+SUMIF('Other Pharma &amp; Health Products'!$C:$C,$B28,'Other Pharma &amp; Health Products'!BG:BG)+SUMIF('PSM Costs'!$C:$C,$B28,'PSM Costs'!BG:BG),"")</f>
        <v>64</v>
      </c>
      <c r="N28" s="176">
        <f ca="1">IF(SUMIF(Pharmaceuticals!$C:$C,$B28,Pharmaceuticals!AY:AY)+SUMIF('Health Products &amp; Equipment'!$C:$C,$B28,'Health Products &amp; Equipment'!BH:BH)+SUMIF('Other Pharma &amp; Health Products'!$C:$C,$B28,'Other Pharma &amp; Health Products'!BH:BH)+SUMIF('PSM Costs'!$C:$C,$B28,'PSM Costs'!BH:BH)&gt;0,SUMIF(Pharmaceuticals!$C:$C,$B28,Pharmaceuticals!AY:AY)+SUMIF('Health Products &amp; Equipment'!$C:$C,$B28,'Health Products &amp; Equipment'!BH:BH)+SUMIF('Other Pharma &amp; Health Products'!$C:$C,$B28,'Other Pharma &amp; Health Products'!BH:BH)+SUMIF('PSM Costs'!$C:$C,$B28,'PSM Costs'!BH:BH),"")</f>
        <v>1273.5999999999999</v>
      </c>
      <c r="O28" s="182" t="str">
        <f t="shared" ca="1" si="3"/>
        <v/>
      </c>
      <c r="P28" s="123" t="str">
        <f ca="1">IF(SUMIF(Pharmaceuticals!$C:$C,$B28,Pharmaceuticals!BK:BK)+SUMIF('Health Products &amp; Equipment'!$C:$C,$B28,'Health Products &amp; Equipment'!BT:BT)+SUMIF('Other Pharma &amp; Health Products'!$C:$C,$B28,'Other Pharma &amp; Health Products'!BT:BT)+SUMIF('PSM Costs'!$C:$C,$B28,'PSM Costs'!BT:BT)&gt;0,SUMIF(Pharmaceuticals!$C:$C,$B28,Pharmaceuticals!BK:BK)+SUMIF('Health Products &amp; Equipment'!$C:$C,$B28,'Health Products &amp; Equipment'!BT:BT)+SUMIF('Other Pharma &amp; Health Products'!$C:$C,$B28,'Other Pharma &amp; Health Products'!BT:BT)+SUMIF('PSM Costs'!$C:$C,$B28,'PSM Costs'!BT:BT),"")</f>
        <v/>
      </c>
      <c r="Q28" s="123" t="str">
        <f ca="1">IF(SUMIF(Pharmaceuticals!$C:$C,$B28,Pharmaceuticals!BL:BL)+SUMIF('Health Products &amp; Equipment'!$C:$C,$B28,'Health Products &amp; Equipment'!BU:BU)+SUMIF('Other Pharma &amp; Health Products'!$C:$C,$B28,'Other Pharma &amp; Health Products'!BU:BU)+SUMIF('PSM Costs'!$C:$C,$B28,'PSM Costs'!BU:BU)&gt;0,SUMIF(Pharmaceuticals!$C:$C,$B28,Pharmaceuticals!BL:BL)+SUMIF('Health Products &amp; Equipment'!$C:$C,$B28,'Health Products &amp; Equipment'!BU:BU)+SUMIF('Other Pharma &amp; Health Products'!$C:$C,$B28,'Other Pharma &amp; Health Products'!BU:BU)+SUMIF('PSM Costs'!$C:$C,$B28,'PSM Costs'!BU:BU),"")</f>
        <v/>
      </c>
      <c r="R28" s="176">
        <f t="shared" ca="1" si="4"/>
        <v>2547.1999999999998</v>
      </c>
    </row>
    <row r="29" spans="1:18" ht="28" x14ac:dyDescent="0.15">
      <c r="A29" s="107">
        <v>22</v>
      </c>
      <c r="B29" s="107" t="str">
        <f ca="1">IFERROR(VLOOKUP(A29,'Rank unique CI-Prod-Spec'!I:J,2,FALSE),"")</f>
        <v>4.2--60---180</v>
      </c>
      <c r="C29" s="122" t="str">
        <f ca="1">IFERROR(VLOOKUP(LEFT(B29,FIND("--",B29)-1),CatCostInp!D:E,2,FALSE),"")</f>
        <v>4.2 Anti-tuberculosis medicines</v>
      </c>
      <c r="D29" s="122" t="str">
        <f ca="1">IFERROR(INDIRECT(ADDRESS(MATCH(VALUE(MID(B29,FIND("--",B29)+2,FIND("---",B29)-FIND("--",B29)-2)),CatProd!G:G,0),2,1,1,"CatProd")),"")</f>
        <v>Moxifloxacin</v>
      </c>
      <c r="E29" s="122" t="str">
        <f ca="1">IFERROR(INDIRECT(ADDRESS(MATCH(VALUE(RIGHT(B29,LEN(B29)-FIND("---",B29)-2)),CatProdSpec!I:I,0),3,1,1,"CatProdSpec")),"")</f>
        <v xml:space="preserve">400mg 10 tablet 10 blister </v>
      </c>
      <c r="F29" s="181">
        <f t="shared" ca="1" si="0"/>
        <v>25</v>
      </c>
      <c r="G29" s="176">
        <f ca="1">IF(SUMIF(Pharmaceuticals!$C:$C,$B29,Pharmaceuticals!X:X)+SUMIF('Health Products &amp; Equipment'!$C:$C,$B29,'Health Products &amp; Equipment'!AG:AG)+SUMIF('Other Pharma &amp; Health Products'!$C:$C,$B29,'Other Pharma &amp; Health Products'!AG:AG)+SUMIF('PSM Costs'!$C:$C,$B29,'PSM Costs'!AG:AG)&gt;0,SUMIF(Pharmaceuticals!$C:$C,$B29,Pharmaceuticals!X:X)+SUMIF('Health Products &amp; Equipment'!$C:$C,$B29,'Health Products &amp; Equipment'!AG:AG)+SUMIF('Other Pharma &amp; Health Products'!$C:$C,$B29,'Other Pharma &amp; Health Products'!AG:AG)+SUMIF('PSM Costs'!$C:$C,$B29,'PSM Costs'!AG:AG),"")</f>
        <v>417</v>
      </c>
      <c r="H29" s="176">
        <f ca="1">IF(SUMIF(Pharmaceuticals!$C:$C,$B29,Pharmaceuticals!Y:Y)+SUMIF('Health Products &amp; Equipment'!$C:$C,$B29,'Health Products &amp; Equipment'!AH:AH)+SUMIF('Other Pharma &amp; Health Products'!$C:$C,$B29,'Other Pharma &amp; Health Products'!AH:AH)+SUMIF('PSM Costs'!$C:$C,$B29,'PSM Costs'!AH:AH)&gt;0,SUMIF(Pharmaceuticals!$C:$C,$B29,Pharmaceuticals!Y:Y)+SUMIF('Health Products &amp; Equipment'!$C:$C,$B29,'Health Products &amp; Equipment'!AH:AH)+SUMIF('Other Pharma &amp; Health Products'!$C:$C,$B29,'Other Pharma &amp; Health Products'!AH:AH)+SUMIF('PSM Costs'!$C:$C,$B29,'PSM Costs'!AH:AH),"")</f>
        <v>10425</v>
      </c>
      <c r="I29" s="182">
        <f t="shared" ca="1" si="1"/>
        <v>25</v>
      </c>
      <c r="J29" s="123">
        <f ca="1">IF(SUMIF(Pharmaceuticals!$C:$C,$B29,Pharmaceuticals!AK:AK)+SUMIF('Health Products &amp; Equipment'!$C:$C,$B29,'Health Products &amp; Equipment'!AT:AT)+SUMIF('Other Pharma &amp; Health Products'!$C:$C,$B29,'Other Pharma &amp; Health Products'!AT:AT)+SUMIF('PSM Costs'!$C:$C,$B29,'PSM Costs'!AT:AT)&gt;0,SUMIF(Pharmaceuticals!$C:$C,$B29,Pharmaceuticals!AK:AK)+SUMIF('Health Products &amp; Equipment'!$C:$C,$B29,'Health Products &amp; Equipment'!AT:AT)+SUMIF('Other Pharma &amp; Health Products'!$C:$C,$B29,'Other Pharma &amp; Health Products'!AT:AT)+SUMIF('PSM Costs'!$C:$C,$B29,'PSM Costs'!AT:AT),"")</f>
        <v>2062</v>
      </c>
      <c r="K29" s="123">
        <f ca="1">IF(SUMIF(Pharmaceuticals!$C:$C,$B29,Pharmaceuticals!AL:AL)+SUMIF('Health Products &amp; Equipment'!$C:$C,$B29,'Health Products &amp; Equipment'!AU:AU)+SUMIF('Other Pharma &amp; Health Products'!$C:$C,$B29,'Other Pharma &amp; Health Products'!AU:AU)+SUMIF('PSM Costs'!$C:$C,$B29,'PSM Costs'!AU:AU)&gt;0,SUMIF(Pharmaceuticals!$C:$C,$B29,Pharmaceuticals!AL:AL)+SUMIF('Health Products &amp; Equipment'!$C:$C,$B29,'Health Products &amp; Equipment'!AU:AU)+SUMIF('Other Pharma &amp; Health Products'!$C:$C,$B29,'Other Pharma &amp; Health Products'!AU:AU)+SUMIF('PSM Costs'!$C:$C,$B29,'PSM Costs'!AU:AU),"")</f>
        <v>51550</v>
      </c>
      <c r="L29" s="181">
        <f t="shared" ca="1" si="2"/>
        <v>25</v>
      </c>
      <c r="M29" s="176">
        <f ca="1">IF(SUMIF(Pharmaceuticals!$C:$C,$B29,Pharmaceuticals!AX:AX)+SUMIF('Health Products &amp; Equipment'!$C:$C,$B29,'Health Products &amp; Equipment'!BG:BG)+SUMIF('Other Pharma &amp; Health Products'!$C:$C,$B29,'Other Pharma &amp; Health Products'!BG:BG)+SUMIF('PSM Costs'!$C:$C,$B29,'PSM Costs'!BG:BG)&gt;0,SUMIF(Pharmaceuticals!$C:$C,$B29,Pharmaceuticals!AX:AX)+SUMIF('Health Products &amp; Equipment'!$C:$C,$B29,'Health Products &amp; Equipment'!BG:BG)+SUMIF('Other Pharma &amp; Health Products'!$C:$C,$B29,'Other Pharma &amp; Health Products'!BG:BG)+SUMIF('PSM Costs'!$C:$C,$B29,'PSM Costs'!BG:BG),"")</f>
        <v>2179</v>
      </c>
      <c r="N29" s="176">
        <f ca="1">IF(SUMIF(Pharmaceuticals!$C:$C,$B29,Pharmaceuticals!AY:AY)+SUMIF('Health Products &amp; Equipment'!$C:$C,$B29,'Health Products &amp; Equipment'!BH:BH)+SUMIF('Other Pharma &amp; Health Products'!$C:$C,$B29,'Other Pharma &amp; Health Products'!BH:BH)+SUMIF('PSM Costs'!$C:$C,$B29,'PSM Costs'!BH:BH)&gt;0,SUMIF(Pharmaceuticals!$C:$C,$B29,Pharmaceuticals!AY:AY)+SUMIF('Health Products &amp; Equipment'!$C:$C,$B29,'Health Products &amp; Equipment'!BH:BH)+SUMIF('Other Pharma &amp; Health Products'!$C:$C,$B29,'Other Pharma &amp; Health Products'!BH:BH)+SUMIF('PSM Costs'!$C:$C,$B29,'PSM Costs'!BH:BH),"")</f>
        <v>54475</v>
      </c>
      <c r="O29" s="182" t="str">
        <f t="shared" ca="1" si="3"/>
        <v/>
      </c>
      <c r="P29" s="123" t="str">
        <f ca="1">IF(SUMIF(Pharmaceuticals!$C:$C,$B29,Pharmaceuticals!BK:BK)+SUMIF('Health Products &amp; Equipment'!$C:$C,$B29,'Health Products &amp; Equipment'!BT:BT)+SUMIF('Other Pharma &amp; Health Products'!$C:$C,$B29,'Other Pharma &amp; Health Products'!BT:BT)+SUMIF('PSM Costs'!$C:$C,$B29,'PSM Costs'!BT:BT)&gt;0,SUMIF(Pharmaceuticals!$C:$C,$B29,Pharmaceuticals!BK:BK)+SUMIF('Health Products &amp; Equipment'!$C:$C,$B29,'Health Products &amp; Equipment'!BT:BT)+SUMIF('Other Pharma &amp; Health Products'!$C:$C,$B29,'Other Pharma &amp; Health Products'!BT:BT)+SUMIF('PSM Costs'!$C:$C,$B29,'PSM Costs'!BT:BT),"")</f>
        <v/>
      </c>
      <c r="Q29" s="123" t="str">
        <f ca="1">IF(SUMIF(Pharmaceuticals!$C:$C,$B29,Pharmaceuticals!BL:BL)+SUMIF('Health Products &amp; Equipment'!$C:$C,$B29,'Health Products &amp; Equipment'!BU:BU)+SUMIF('Other Pharma &amp; Health Products'!$C:$C,$B29,'Other Pharma &amp; Health Products'!BU:BU)+SUMIF('PSM Costs'!$C:$C,$B29,'PSM Costs'!BU:BU)&gt;0,SUMIF(Pharmaceuticals!$C:$C,$B29,Pharmaceuticals!BL:BL)+SUMIF('Health Products &amp; Equipment'!$C:$C,$B29,'Health Products &amp; Equipment'!BU:BU)+SUMIF('Other Pharma &amp; Health Products'!$C:$C,$B29,'Other Pharma &amp; Health Products'!BU:BU)+SUMIF('PSM Costs'!$C:$C,$B29,'PSM Costs'!BU:BU),"")</f>
        <v/>
      </c>
      <c r="R29" s="176">
        <f t="shared" ca="1" si="4"/>
        <v>116450</v>
      </c>
    </row>
    <row r="30" spans="1:18" ht="28" x14ac:dyDescent="0.15">
      <c r="A30" s="107">
        <v>23</v>
      </c>
      <c r="B30" s="107" t="str">
        <f ca="1">IFERROR(VLOOKUP(A30,'Rank unique CI-Prod-Spec'!I:J,2,FALSE),"")</f>
        <v>4.2--61---181</v>
      </c>
      <c r="C30" s="122" t="str">
        <f ca="1">IFERROR(VLOOKUP(LEFT(B30,FIND("--",B30)-1),CatCostInp!D:E,2,FALSE),"")</f>
        <v>4.2 Anti-tuberculosis medicines</v>
      </c>
      <c r="D30" s="122" t="str">
        <f ca="1">IFERROR(INDIRECT(ADDRESS(MATCH(VALUE(MID(B30,FIND("--",B30)+2,FIND("---",B30)-FIND("--",B30)-2)),CatProd!G:G,0),2,1,1,"CatProd")),"")</f>
        <v>Para-AminoSalicylate Sodium</v>
      </c>
      <c r="E30" s="122" t="str">
        <f ca="1">IFERROR(INDIRECT(ADDRESS(MATCH(VALUE(RIGHT(B30,LEN(B30)-FIND("---",B30)-2)),CatProdSpec!I:I,0),3,1,1,"CatProdSpec")),"")</f>
        <v>4g granule 30</v>
      </c>
      <c r="F30" s="181" t="str">
        <f t="shared" ca="1" si="0"/>
        <v/>
      </c>
      <c r="G30" s="176" t="str">
        <f ca="1">IF(SUMIF(Pharmaceuticals!$C:$C,$B30,Pharmaceuticals!X:X)+SUMIF('Health Products &amp; Equipment'!$C:$C,$B30,'Health Products &amp; Equipment'!AG:AG)+SUMIF('Other Pharma &amp; Health Products'!$C:$C,$B30,'Other Pharma &amp; Health Products'!AG:AG)+SUMIF('PSM Costs'!$C:$C,$B30,'PSM Costs'!AG:AG)&gt;0,SUMIF(Pharmaceuticals!$C:$C,$B30,Pharmaceuticals!X:X)+SUMIF('Health Products &amp; Equipment'!$C:$C,$B30,'Health Products &amp; Equipment'!AG:AG)+SUMIF('Other Pharma &amp; Health Products'!$C:$C,$B30,'Other Pharma &amp; Health Products'!AG:AG)+SUMIF('PSM Costs'!$C:$C,$B30,'PSM Costs'!AG:AG),"")</f>
        <v/>
      </c>
      <c r="H30" s="176" t="str">
        <f ca="1">IF(SUMIF(Pharmaceuticals!$C:$C,$B30,Pharmaceuticals!Y:Y)+SUMIF('Health Products &amp; Equipment'!$C:$C,$B30,'Health Products &amp; Equipment'!AH:AH)+SUMIF('Other Pharma &amp; Health Products'!$C:$C,$B30,'Other Pharma &amp; Health Products'!AH:AH)+SUMIF('PSM Costs'!$C:$C,$B30,'PSM Costs'!AH:AH)&gt;0,SUMIF(Pharmaceuticals!$C:$C,$B30,Pharmaceuticals!Y:Y)+SUMIF('Health Products &amp; Equipment'!$C:$C,$B30,'Health Products &amp; Equipment'!AH:AH)+SUMIF('Other Pharma &amp; Health Products'!$C:$C,$B30,'Other Pharma &amp; Health Products'!AH:AH)+SUMIF('PSM Costs'!$C:$C,$B30,'PSM Costs'!AH:AH),"")</f>
        <v/>
      </c>
      <c r="I30" s="182">
        <f t="shared" ca="1" si="1"/>
        <v>40</v>
      </c>
      <c r="J30" s="123">
        <f ca="1">IF(SUMIF(Pharmaceuticals!$C:$C,$B30,Pharmaceuticals!AK:AK)+SUMIF('Health Products &amp; Equipment'!$C:$C,$B30,'Health Products &amp; Equipment'!AT:AT)+SUMIF('Other Pharma &amp; Health Products'!$C:$C,$B30,'Other Pharma &amp; Health Products'!AT:AT)+SUMIF('PSM Costs'!$C:$C,$B30,'PSM Costs'!AT:AT)&gt;0,SUMIF(Pharmaceuticals!$C:$C,$B30,Pharmaceuticals!AK:AK)+SUMIF('Health Products &amp; Equipment'!$C:$C,$B30,'Health Products &amp; Equipment'!AT:AT)+SUMIF('Other Pharma &amp; Health Products'!$C:$C,$B30,'Other Pharma &amp; Health Products'!AT:AT)+SUMIF('PSM Costs'!$C:$C,$B30,'PSM Costs'!AT:AT),"")</f>
        <v>2867</v>
      </c>
      <c r="K30" s="123">
        <f ca="1">IF(SUMIF(Pharmaceuticals!$C:$C,$B30,Pharmaceuticals!AL:AL)+SUMIF('Health Products &amp; Equipment'!$C:$C,$B30,'Health Products &amp; Equipment'!AU:AU)+SUMIF('Other Pharma &amp; Health Products'!$C:$C,$B30,'Other Pharma &amp; Health Products'!AU:AU)+SUMIF('PSM Costs'!$C:$C,$B30,'PSM Costs'!AU:AU)&gt;0,SUMIF(Pharmaceuticals!$C:$C,$B30,Pharmaceuticals!AL:AL)+SUMIF('Health Products &amp; Equipment'!$C:$C,$B30,'Health Products &amp; Equipment'!AU:AU)+SUMIF('Other Pharma &amp; Health Products'!$C:$C,$B30,'Other Pharma &amp; Health Products'!AU:AU)+SUMIF('PSM Costs'!$C:$C,$B30,'PSM Costs'!AU:AU),"")</f>
        <v>114680</v>
      </c>
      <c r="L30" s="181">
        <f t="shared" ca="1" si="2"/>
        <v>40</v>
      </c>
      <c r="M30" s="176">
        <f ca="1">IF(SUMIF(Pharmaceuticals!$C:$C,$B30,Pharmaceuticals!AX:AX)+SUMIF('Health Products &amp; Equipment'!$C:$C,$B30,'Health Products &amp; Equipment'!BG:BG)+SUMIF('Other Pharma &amp; Health Products'!$C:$C,$B30,'Other Pharma &amp; Health Products'!BG:BG)+SUMIF('PSM Costs'!$C:$C,$B30,'PSM Costs'!BG:BG)&gt;0,SUMIF(Pharmaceuticals!$C:$C,$B30,Pharmaceuticals!AX:AX)+SUMIF('Health Products &amp; Equipment'!$C:$C,$B30,'Health Products &amp; Equipment'!BG:BG)+SUMIF('Other Pharma &amp; Health Products'!$C:$C,$B30,'Other Pharma &amp; Health Products'!BG:BG)+SUMIF('PSM Costs'!$C:$C,$B30,'PSM Costs'!BG:BG),"")</f>
        <v>2357</v>
      </c>
      <c r="N30" s="176">
        <f ca="1">IF(SUMIF(Pharmaceuticals!$C:$C,$B30,Pharmaceuticals!AY:AY)+SUMIF('Health Products &amp; Equipment'!$C:$C,$B30,'Health Products &amp; Equipment'!BH:BH)+SUMIF('Other Pharma &amp; Health Products'!$C:$C,$B30,'Other Pharma &amp; Health Products'!BH:BH)+SUMIF('PSM Costs'!$C:$C,$B30,'PSM Costs'!BH:BH)&gt;0,SUMIF(Pharmaceuticals!$C:$C,$B30,Pharmaceuticals!AY:AY)+SUMIF('Health Products &amp; Equipment'!$C:$C,$B30,'Health Products &amp; Equipment'!BH:BH)+SUMIF('Other Pharma &amp; Health Products'!$C:$C,$B30,'Other Pharma &amp; Health Products'!BH:BH)+SUMIF('PSM Costs'!$C:$C,$B30,'PSM Costs'!BH:BH),"")</f>
        <v>94280</v>
      </c>
      <c r="O30" s="182" t="str">
        <f t="shared" ca="1" si="3"/>
        <v/>
      </c>
      <c r="P30" s="123" t="str">
        <f ca="1">IF(SUMIF(Pharmaceuticals!$C:$C,$B30,Pharmaceuticals!BK:BK)+SUMIF('Health Products &amp; Equipment'!$C:$C,$B30,'Health Products &amp; Equipment'!BT:BT)+SUMIF('Other Pharma &amp; Health Products'!$C:$C,$B30,'Other Pharma &amp; Health Products'!BT:BT)+SUMIF('PSM Costs'!$C:$C,$B30,'PSM Costs'!BT:BT)&gt;0,SUMIF(Pharmaceuticals!$C:$C,$B30,Pharmaceuticals!BK:BK)+SUMIF('Health Products &amp; Equipment'!$C:$C,$B30,'Health Products &amp; Equipment'!BT:BT)+SUMIF('Other Pharma &amp; Health Products'!$C:$C,$B30,'Other Pharma &amp; Health Products'!BT:BT)+SUMIF('PSM Costs'!$C:$C,$B30,'PSM Costs'!BT:BT),"")</f>
        <v/>
      </c>
      <c r="Q30" s="123" t="str">
        <f ca="1">IF(SUMIF(Pharmaceuticals!$C:$C,$B30,Pharmaceuticals!BL:BL)+SUMIF('Health Products &amp; Equipment'!$C:$C,$B30,'Health Products &amp; Equipment'!BU:BU)+SUMIF('Other Pharma &amp; Health Products'!$C:$C,$B30,'Other Pharma &amp; Health Products'!BU:BU)+SUMIF('PSM Costs'!$C:$C,$B30,'PSM Costs'!BU:BU)&gt;0,SUMIF(Pharmaceuticals!$C:$C,$B30,Pharmaceuticals!BL:BL)+SUMIF('Health Products &amp; Equipment'!$C:$C,$B30,'Health Products &amp; Equipment'!BU:BU)+SUMIF('Other Pharma &amp; Health Products'!$C:$C,$B30,'Other Pharma &amp; Health Products'!BU:BU)+SUMIF('PSM Costs'!$C:$C,$B30,'PSM Costs'!BU:BU),"")</f>
        <v/>
      </c>
      <c r="R30" s="176">
        <f t="shared" ca="1" si="4"/>
        <v>208960</v>
      </c>
    </row>
    <row r="31" spans="1:18" ht="28" x14ac:dyDescent="0.15">
      <c r="A31" s="107">
        <v>24</v>
      </c>
      <c r="B31" s="107" t="str">
        <f ca="1">IFERROR(VLOOKUP(A31,'Rank unique CI-Prod-Spec'!I:J,2,FALSE),"")</f>
        <v>4.2--62---185</v>
      </c>
      <c r="C31" s="122" t="str">
        <f ca="1">IFERROR(VLOOKUP(LEFT(B31,FIND("--",B31)-1),CatCostInp!D:E,2,FALSE),"")</f>
        <v>4.2 Anti-tuberculosis medicines</v>
      </c>
      <c r="D31" s="122" t="str">
        <f ca="1">IFERROR(INDIRECT(ADDRESS(MATCH(VALUE(MID(B31,FIND("--",B31)+2,FIND("---",B31)-FIND("--",B31)-2)),CatProd!G:G,0),2,1,1,"CatProd")),"")</f>
        <v>Pretomanid</v>
      </c>
      <c r="E31" s="122" t="str">
        <f ca="1">IFERROR(INDIRECT(ADDRESS(MATCH(VALUE(RIGHT(B31,LEN(B31)-FIND("---",B31)-2)),CatProdSpec!I:I,0),3,1,1,"CatProdSpec")),"")</f>
        <v>200 mg tablets 26</v>
      </c>
      <c r="F31" s="181">
        <f t="shared" ca="1" si="0"/>
        <v>52</v>
      </c>
      <c r="G31" s="176">
        <f ca="1">IF(SUMIF(Pharmaceuticals!$C:$C,$B31,Pharmaceuticals!X:X)+SUMIF('Health Products &amp; Equipment'!$C:$C,$B31,'Health Products &amp; Equipment'!AG:AG)+SUMIF('Other Pharma &amp; Health Products'!$C:$C,$B31,'Other Pharma &amp; Health Products'!AG:AG)+SUMIF('PSM Costs'!$C:$C,$B31,'PSM Costs'!AG:AG)&gt;0,SUMIF(Pharmaceuticals!$C:$C,$B31,Pharmaceuticals!X:X)+SUMIF('Health Products &amp; Equipment'!$C:$C,$B31,'Health Products &amp; Equipment'!AG:AG)+SUMIF('Other Pharma &amp; Health Products'!$C:$C,$B31,'Other Pharma &amp; Health Products'!AG:AG)+SUMIF('PSM Costs'!$C:$C,$B31,'PSM Costs'!AG:AG),"")</f>
        <v>306</v>
      </c>
      <c r="H31" s="176">
        <f ca="1">IF(SUMIF(Pharmaceuticals!$C:$C,$B31,Pharmaceuticals!Y:Y)+SUMIF('Health Products &amp; Equipment'!$C:$C,$B31,'Health Products &amp; Equipment'!AH:AH)+SUMIF('Other Pharma &amp; Health Products'!$C:$C,$B31,'Other Pharma &amp; Health Products'!AH:AH)+SUMIF('PSM Costs'!$C:$C,$B31,'PSM Costs'!AH:AH)&gt;0,SUMIF(Pharmaceuticals!$C:$C,$B31,Pharmaceuticals!Y:Y)+SUMIF('Health Products &amp; Equipment'!$C:$C,$B31,'Health Products &amp; Equipment'!AH:AH)+SUMIF('Other Pharma &amp; Health Products'!$C:$C,$B31,'Other Pharma &amp; Health Products'!AH:AH)+SUMIF('PSM Costs'!$C:$C,$B31,'PSM Costs'!AH:AH),"")</f>
        <v>15912</v>
      </c>
      <c r="I31" s="182">
        <f t="shared" ca="1" si="1"/>
        <v>52</v>
      </c>
      <c r="J31" s="123">
        <f ca="1">IF(SUMIF(Pharmaceuticals!$C:$C,$B31,Pharmaceuticals!AK:AK)+SUMIF('Health Products &amp; Equipment'!$C:$C,$B31,'Health Products &amp; Equipment'!AT:AT)+SUMIF('Other Pharma &amp; Health Products'!$C:$C,$B31,'Other Pharma &amp; Health Products'!AT:AT)+SUMIF('PSM Costs'!$C:$C,$B31,'PSM Costs'!AT:AT)&gt;0,SUMIF(Pharmaceuticals!$C:$C,$B31,Pharmaceuticals!AK:AK)+SUMIF('Health Products &amp; Equipment'!$C:$C,$B31,'Health Products &amp; Equipment'!AT:AT)+SUMIF('Other Pharma &amp; Health Products'!$C:$C,$B31,'Other Pharma &amp; Health Products'!AT:AT)+SUMIF('PSM Costs'!$C:$C,$B31,'PSM Costs'!AT:AT),"")</f>
        <v>401</v>
      </c>
      <c r="K31" s="123">
        <f ca="1">IF(SUMIF(Pharmaceuticals!$C:$C,$B31,Pharmaceuticals!AL:AL)+SUMIF('Health Products &amp; Equipment'!$C:$C,$B31,'Health Products &amp; Equipment'!AU:AU)+SUMIF('Other Pharma &amp; Health Products'!$C:$C,$B31,'Other Pharma &amp; Health Products'!AU:AU)+SUMIF('PSM Costs'!$C:$C,$B31,'PSM Costs'!AU:AU)&gt;0,SUMIF(Pharmaceuticals!$C:$C,$B31,Pharmaceuticals!AL:AL)+SUMIF('Health Products &amp; Equipment'!$C:$C,$B31,'Health Products &amp; Equipment'!AU:AU)+SUMIF('Other Pharma &amp; Health Products'!$C:$C,$B31,'Other Pharma &amp; Health Products'!AU:AU)+SUMIF('PSM Costs'!$C:$C,$B31,'PSM Costs'!AU:AU),"")</f>
        <v>20852</v>
      </c>
      <c r="L31" s="181">
        <f t="shared" ca="1" si="2"/>
        <v>52</v>
      </c>
      <c r="M31" s="176">
        <f ca="1">IF(SUMIF(Pharmaceuticals!$C:$C,$B31,Pharmaceuticals!AX:AX)+SUMIF('Health Products &amp; Equipment'!$C:$C,$B31,'Health Products &amp; Equipment'!BG:BG)+SUMIF('Other Pharma &amp; Health Products'!$C:$C,$B31,'Other Pharma &amp; Health Products'!BG:BG)+SUMIF('PSM Costs'!$C:$C,$B31,'PSM Costs'!BG:BG)&gt;0,SUMIF(Pharmaceuticals!$C:$C,$B31,Pharmaceuticals!AX:AX)+SUMIF('Health Products &amp; Equipment'!$C:$C,$B31,'Health Products &amp; Equipment'!BG:BG)+SUMIF('Other Pharma &amp; Health Products'!$C:$C,$B31,'Other Pharma &amp; Health Products'!BG:BG)+SUMIF('PSM Costs'!$C:$C,$B31,'PSM Costs'!BG:BG),"")</f>
        <v>373</v>
      </c>
      <c r="N31" s="176">
        <f ca="1">IF(SUMIF(Pharmaceuticals!$C:$C,$B31,Pharmaceuticals!AY:AY)+SUMIF('Health Products &amp; Equipment'!$C:$C,$B31,'Health Products &amp; Equipment'!BH:BH)+SUMIF('Other Pharma &amp; Health Products'!$C:$C,$B31,'Other Pharma &amp; Health Products'!BH:BH)+SUMIF('PSM Costs'!$C:$C,$B31,'PSM Costs'!BH:BH)&gt;0,SUMIF(Pharmaceuticals!$C:$C,$B31,Pharmaceuticals!AY:AY)+SUMIF('Health Products &amp; Equipment'!$C:$C,$B31,'Health Products &amp; Equipment'!BH:BH)+SUMIF('Other Pharma &amp; Health Products'!$C:$C,$B31,'Other Pharma &amp; Health Products'!BH:BH)+SUMIF('PSM Costs'!$C:$C,$B31,'PSM Costs'!BH:BH),"")</f>
        <v>19396</v>
      </c>
      <c r="O31" s="182" t="str">
        <f t="shared" ca="1" si="3"/>
        <v/>
      </c>
      <c r="P31" s="123" t="str">
        <f ca="1">IF(SUMIF(Pharmaceuticals!$C:$C,$B31,Pharmaceuticals!BK:BK)+SUMIF('Health Products &amp; Equipment'!$C:$C,$B31,'Health Products &amp; Equipment'!BT:BT)+SUMIF('Other Pharma &amp; Health Products'!$C:$C,$B31,'Other Pharma &amp; Health Products'!BT:BT)+SUMIF('PSM Costs'!$C:$C,$B31,'PSM Costs'!BT:BT)&gt;0,SUMIF(Pharmaceuticals!$C:$C,$B31,Pharmaceuticals!BK:BK)+SUMIF('Health Products &amp; Equipment'!$C:$C,$B31,'Health Products &amp; Equipment'!BT:BT)+SUMIF('Other Pharma &amp; Health Products'!$C:$C,$B31,'Other Pharma &amp; Health Products'!BT:BT)+SUMIF('PSM Costs'!$C:$C,$B31,'PSM Costs'!BT:BT),"")</f>
        <v/>
      </c>
      <c r="Q31" s="123" t="str">
        <f ca="1">IF(SUMIF(Pharmaceuticals!$C:$C,$B31,Pharmaceuticals!BL:BL)+SUMIF('Health Products &amp; Equipment'!$C:$C,$B31,'Health Products &amp; Equipment'!BU:BU)+SUMIF('Other Pharma &amp; Health Products'!$C:$C,$B31,'Other Pharma &amp; Health Products'!BU:BU)+SUMIF('PSM Costs'!$C:$C,$B31,'PSM Costs'!BU:BU)&gt;0,SUMIF(Pharmaceuticals!$C:$C,$B31,Pharmaceuticals!BL:BL)+SUMIF('Health Products &amp; Equipment'!$C:$C,$B31,'Health Products &amp; Equipment'!BU:BU)+SUMIF('Other Pharma &amp; Health Products'!$C:$C,$B31,'Other Pharma &amp; Health Products'!BU:BU)+SUMIF('PSM Costs'!$C:$C,$B31,'PSM Costs'!BU:BU),"")</f>
        <v/>
      </c>
      <c r="R31" s="176">
        <f t="shared" ca="1" si="4"/>
        <v>56160</v>
      </c>
    </row>
    <row r="32" spans="1:18" ht="28" x14ac:dyDescent="0.15">
      <c r="A32" s="107">
        <v>25</v>
      </c>
      <c r="B32" s="107" t="str">
        <f ca="1">IFERROR(VLOOKUP(A32,'Rank unique CI-Prod-Spec'!I:J,2,FALSE),"")</f>
        <v>4.2--63---186</v>
      </c>
      <c r="C32" s="122" t="str">
        <f ca="1">IFERROR(VLOOKUP(LEFT(B32,FIND("--",B32)-1),CatCostInp!D:E,2,FALSE),"")</f>
        <v>4.2 Anti-tuberculosis medicines</v>
      </c>
      <c r="D32" s="122" t="str">
        <f ca="1">IFERROR(INDIRECT(ADDRESS(MATCH(VALUE(MID(B32,FIND("--",B32)+2,FIND("---",B32)-FIND("--",B32)-2)),CatProd!G:G,0),2,1,1,"CatProd")),"")</f>
        <v>Prothionamide</v>
      </c>
      <c r="E32" s="122" t="str">
        <f ca="1">IFERROR(INDIRECT(ADDRESS(MATCH(VALUE(RIGHT(B32,LEN(B32)-FIND("---",B32)-2)),CatProdSpec!I:I,0),3,1,1,"CatProdSpec")),"")</f>
        <v xml:space="preserve">250mg 100 tablet 1 blister </v>
      </c>
      <c r="F32" s="181" t="str">
        <f t="shared" ca="1" si="0"/>
        <v/>
      </c>
      <c r="G32" s="176" t="str">
        <f ca="1">IF(SUMIF(Pharmaceuticals!$C:$C,$B32,Pharmaceuticals!X:X)+SUMIF('Health Products &amp; Equipment'!$C:$C,$B32,'Health Products &amp; Equipment'!AG:AG)+SUMIF('Other Pharma &amp; Health Products'!$C:$C,$B32,'Other Pharma &amp; Health Products'!AG:AG)+SUMIF('PSM Costs'!$C:$C,$B32,'PSM Costs'!AG:AG)&gt;0,SUMIF(Pharmaceuticals!$C:$C,$B32,Pharmaceuticals!X:X)+SUMIF('Health Products &amp; Equipment'!$C:$C,$B32,'Health Products &amp; Equipment'!AG:AG)+SUMIF('Other Pharma &amp; Health Products'!$C:$C,$B32,'Other Pharma &amp; Health Products'!AG:AG)+SUMIF('PSM Costs'!$C:$C,$B32,'PSM Costs'!AG:AG),"")</f>
        <v/>
      </c>
      <c r="H32" s="176" t="str">
        <f ca="1">IF(SUMIF(Pharmaceuticals!$C:$C,$B32,Pharmaceuticals!Y:Y)+SUMIF('Health Products &amp; Equipment'!$C:$C,$B32,'Health Products &amp; Equipment'!AH:AH)+SUMIF('Other Pharma &amp; Health Products'!$C:$C,$B32,'Other Pharma &amp; Health Products'!AH:AH)+SUMIF('PSM Costs'!$C:$C,$B32,'PSM Costs'!AH:AH)&gt;0,SUMIF(Pharmaceuticals!$C:$C,$B32,Pharmaceuticals!Y:Y)+SUMIF('Health Products &amp; Equipment'!$C:$C,$B32,'Health Products &amp; Equipment'!AH:AH)+SUMIF('Other Pharma &amp; Health Products'!$C:$C,$B32,'Other Pharma &amp; Health Products'!AH:AH)+SUMIF('PSM Costs'!$C:$C,$B32,'PSM Costs'!AH:AH),"")</f>
        <v/>
      </c>
      <c r="I32" s="182" t="str">
        <f t="shared" ca="1" si="1"/>
        <v/>
      </c>
      <c r="J32" s="123" t="str">
        <f ca="1">IF(SUMIF(Pharmaceuticals!$C:$C,$B32,Pharmaceuticals!AK:AK)+SUMIF('Health Products &amp; Equipment'!$C:$C,$B32,'Health Products &amp; Equipment'!AT:AT)+SUMIF('Other Pharma &amp; Health Products'!$C:$C,$B32,'Other Pharma &amp; Health Products'!AT:AT)+SUMIF('PSM Costs'!$C:$C,$B32,'PSM Costs'!AT:AT)&gt;0,SUMIF(Pharmaceuticals!$C:$C,$B32,Pharmaceuticals!AK:AK)+SUMIF('Health Products &amp; Equipment'!$C:$C,$B32,'Health Products &amp; Equipment'!AT:AT)+SUMIF('Other Pharma &amp; Health Products'!$C:$C,$B32,'Other Pharma &amp; Health Products'!AT:AT)+SUMIF('PSM Costs'!$C:$C,$B32,'PSM Costs'!AT:AT),"")</f>
        <v/>
      </c>
      <c r="K32" s="123" t="str">
        <f ca="1">IF(SUMIF(Pharmaceuticals!$C:$C,$B32,Pharmaceuticals!AL:AL)+SUMIF('Health Products &amp; Equipment'!$C:$C,$B32,'Health Products &amp; Equipment'!AU:AU)+SUMIF('Other Pharma &amp; Health Products'!$C:$C,$B32,'Other Pharma &amp; Health Products'!AU:AU)+SUMIF('PSM Costs'!$C:$C,$B32,'PSM Costs'!AU:AU)&gt;0,SUMIF(Pharmaceuticals!$C:$C,$B32,Pharmaceuticals!AL:AL)+SUMIF('Health Products &amp; Equipment'!$C:$C,$B32,'Health Products &amp; Equipment'!AU:AU)+SUMIF('Other Pharma &amp; Health Products'!$C:$C,$B32,'Other Pharma &amp; Health Products'!AU:AU)+SUMIF('PSM Costs'!$C:$C,$B32,'PSM Costs'!AU:AU),"")</f>
        <v/>
      </c>
      <c r="L32" s="181">
        <f t="shared" ca="1" si="2"/>
        <v>12</v>
      </c>
      <c r="M32" s="176">
        <f ca="1">IF(SUMIF(Pharmaceuticals!$C:$C,$B32,Pharmaceuticals!AX:AX)+SUMIF('Health Products &amp; Equipment'!$C:$C,$B32,'Health Products &amp; Equipment'!BG:BG)+SUMIF('Other Pharma &amp; Health Products'!$C:$C,$B32,'Other Pharma &amp; Health Products'!BG:BG)+SUMIF('PSM Costs'!$C:$C,$B32,'PSM Costs'!BG:BG)&gt;0,SUMIF(Pharmaceuticals!$C:$C,$B32,Pharmaceuticals!AX:AX)+SUMIF('Health Products &amp; Equipment'!$C:$C,$B32,'Health Products &amp; Equipment'!BG:BG)+SUMIF('Other Pharma &amp; Health Products'!$C:$C,$B32,'Other Pharma &amp; Health Products'!BG:BG)+SUMIF('PSM Costs'!$C:$C,$B32,'PSM Costs'!BG:BG),"")</f>
        <v>1019</v>
      </c>
      <c r="N32" s="176">
        <f ca="1">IF(SUMIF(Pharmaceuticals!$C:$C,$B32,Pharmaceuticals!AY:AY)+SUMIF('Health Products &amp; Equipment'!$C:$C,$B32,'Health Products &amp; Equipment'!BH:BH)+SUMIF('Other Pharma &amp; Health Products'!$C:$C,$B32,'Other Pharma &amp; Health Products'!BH:BH)+SUMIF('PSM Costs'!$C:$C,$B32,'PSM Costs'!BH:BH)&gt;0,SUMIF(Pharmaceuticals!$C:$C,$B32,Pharmaceuticals!AY:AY)+SUMIF('Health Products &amp; Equipment'!$C:$C,$B32,'Health Products &amp; Equipment'!BH:BH)+SUMIF('Other Pharma &amp; Health Products'!$C:$C,$B32,'Other Pharma &amp; Health Products'!BH:BH)+SUMIF('PSM Costs'!$C:$C,$B32,'PSM Costs'!BH:BH),"")</f>
        <v>12228</v>
      </c>
      <c r="O32" s="182" t="str">
        <f t="shared" ca="1" si="3"/>
        <v/>
      </c>
      <c r="P32" s="123" t="str">
        <f ca="1">IF(SUMIF(Pharmaceuticals!$C:$C,$B32,Pharmaceuticals!BK:BK)+SUMIF('Health Products &amp; Equipment'!$C:$C,$B32,'Health Products &amp; Equipment'!BT:BT)+SUMIF('Other Pharma &amp; Health Products'!$C:$C,$B32,'Other Pharma &amp; Health Products'!BT:BT)+SUMIF('PSM Costs'!$C:$C,$B32,'PSM Costs'!BT:BT)&gt;0,SUMIF(Pharmaceuticals!$C:$C,$B32,Pharmaceuticals!BK:BK)+SUMIF('Health Products &amp; Equipment'!$C:$C,$B32,'Health Products &amp; Equipment'!BT:BT)+SUMIF('Other Pharma &amp; Health Products'!$C:$C,$B32,'Other Pharma &amp; Health Products'!BT:BT)+SUMIF('PSM Costs'!$C:$C,$B32,'PSM Costs'!BT:BT),"")</f>
        <v/>
      </c>
      <c r="Q32" s="123" t="str">
        <f ca="1">IF(SUMIF(Pharmaceuticals!$C:$C,$B32,Pharmaceuticals!BL:BL)+SUMIF('Health Products &amp; Equipment'!$C:$C,$B32,'Health Products &amp; Equipment'!BU:BU)+SUMIF('Other Pharma &amp; Health Products'!$C:$C,$B32,'Other Pharma &amp; Health Products'!BU:BU)+SUMIF('PSM Costs'!$C:$C,$B32,'PSM Costs'!BU:BU)&gt;0,SUMIF(Pharmaceuticals!$C:$C,$B32,Pharmaceuticals!BL:BL)+SUMIF('Health Products &amp; Equipment'!$C:$C,$B32,'Health Products &amp; Equipment'!BU:BU)+SUMIF('Other Pharma &amp; Health Products'!$C:$C,$B32,'Other Pharma &amp; Health Products'!BU:BU)+SUMIF('PSM Costs'!$C:$C,$B32,'PSM Costs'!BU:BU),"")</f>
        <v/>
      </c>
      <c r="R32" s="176">
        <f t="shared" ca="1" si="4"/>
        <v>12228</v>
      </c>
    </row>
    <row r="33" spans="1:18" ht="14" x14ac:dyDescent="0.15">
      <c r="A33" s="107">
        <v>26</v>
      </c>
      <c r="B33" s="107" t="str">
        <f ca="1">IFERROR(VLOOKUP(A33,'Rank unique CI-Prod-Spec'!I:J,2,FALSE),"")</f>
        <v>6.3--1056---10056</v>
      </c>
      <c r="C33" s="122" t="str">
        <f ca="1">IFERROR(VLOOKUP(LEFT(B33,FIND("--",B33)-1),CatCostInp!D:E,2,FALSE),"")</f>
        <v>6.3 Microscopes</v>
      </c>
      <c r="D33" s="122" t="str">
        <f ca="1">IFERROR(INDIRECT(ADDRESS(MATCH(VALUE(MID(B33,FIND("--",B33)+2,FIND("---",B33)-FIND("--",B33)-2)),CatProd!G:G,0),2,1,1,"CatProd")),"")</f>
        <v/>
      </c>
      <c r="E33" s="122" t="str">
        <f ca="1">IFERROR(INDIRECT(ADDRESS(MATCH(VALUE(RIGHT(B33,LEN(B33)-FIND("---",B33)-2)),CatProdSpec!I:I,0),3,1,1,"CatProdSpec")),"")</f>
        <v/>
      </c>
      <c r="F33" s="181">
        <f t="shared" ca="1" si="0"/>
        <v>4.3194767441860469</v>
      </c>
      <c r="G33" s="176">
        <f ca="1">IF(SUMIF(Pharmaceuticals!$C:$C,$B33,Pharmaceuticals!X:X)+SUMIF('Health Products &amp; Equipment'!$C:$C,$B33,'Health Products &amp; Equipment'!AG:AG)+SUMIF('Other Pharma &amp; Health Products'!$C:$C,$B33,'Other Pharma &amp; Health Products'!AG:AG)+SUMIF('PSM Costs'!$C:$C,$B33,'PSM Costs'!AG:AG)&gt;0,SUMIF(Pharmaceuticals!$C:$C,$B33,Pharmaceuticals!X:X)+SUMIF('Health Products &amp; Equipment'!$C:$C,$B33,'Health Products &amp; Equipment'!AG:AG)+SUMIF('Other Pharma &amp; Health Products'!$C:$C,$B33,'Other Pharma &amp; Health Products'!AG:AG)+SUMIF('PSM Costs'!$C:$C,$B33,'PSM Costs'!AG:AG),"")</f>
        <v>2000</v>
      </c>
      <c r="H33" s="176">
        <f ca="1">IF(SUMIF(Pharmaceuticals!$C:$C,$B33,Pharmaceuticals!Y:Y)+SUMIF('Health Products &amp; Equipment'!$C:$C,$B33,'Health Products &amp; Equipment'!AH:AH)+SUMIF('Other Pharma &amp; Health Products'!$C:$C,$B33,'Other Pharma &amp; Health Products'!AH:AH)+SUMIF('PSM Costs'!$C:$C,$B33,'PSM Costs'!AH:AH)&gt;0,SUMIF(Pharmaceuticals!$C:$C,$B33,Pharmaceuticals!Y:Y)+SUMIF('Health Products &amp; Equipment'!$C:$C,$B33,'Health Products &amp; Equipment'!AH:AH)+SUMIF('Other Pharma &amp; Health Products'!$C:$C,$B33,'Other Pharma &amp; Health Products'!AH:AH)+SUMIF('PSM Costs'!$C:$C,$B33,'PSM Costs'!AH:AH),"")</f>
        <v>8638.9534883720935</v>
      </c>
      <c r="I33" s="182">
        <f t="shared" ca="1" si="1"/>
        <v>4.3194767441860469</v>
      </c>
      <c r="J33" s="123">
        <f ca="1">IF(SUMIF(Pharmaceuticals!$C:$C,$B33,Pharmaceuticals!AK:AK)+SUMIF('Health Products &amp; Equipment'!$C:$C,$B33,'Health Products &amp; Equipment'!AT:AT)+SUMIF('Other Pharma &amp; Health Products'!$C:$C,$B33,'Other Pharma &amp; Health Products'!AT:AT)+SUMIF('PSM Costs'!$C:$C,$B33,'PSM Costs'!AT:AT)&gt;0,SUMIF(Pharmaceuticals!$C:$C,$B33,Pharmaceuticals!AK:AK)+SUMIF('Health Products &amp; Equipment'!$C:$C,$B33,'Health Products &amp; Equipment'!AT:AT)+SUMIF('Other Pharma &amp; Health Products'!$C:$C,$B33,'Other Pharma &amp; Health Products'!AT:AT)+SUMIF('PSM Costs'!$C:$C,$B33,'PSM Costs'!AT:AT),"")</f>
        <v>1800</v>
      </c>
      <c r="K33" s="123">
        <f ca="1">IF(SUMIF(Pharmaceuticals!$C:$C,$B33,Pharmaceuticals!AL:AL)+SUMIF('Health Products &amp; Equipment'!$C:$C,$B33,'Health Products &amp; Equipment'!AU:AU)+SUMIF('Other Pharma &amp; Health Products'!$C:$C,$B33,'Other Pharma &amp; Health Products'!AU:AU)+SUMIF('PSM Costs'!$C:$C,$B33,'PSM Costs'!AU:AU)&gt;0,SUMIF(Pharmaceuticals!$C:$C,$B33,Pharmaceuticals!AL:AL)+SUMIF('Health Products &amp; Equipment'!$C:$C,$B33,'Health Products &amp; Equipment'!AU:AU)+SUMIF('Other Pharma &amp; Health Products'!$C:$C,$B33,'Other Pharma &amp; Health Products'!AU:AU)+SUMIF('PSM Costs'!$C:$C,$B33,'PSM Costs'!AU:AU),"")</f>
        <v>7775.0581395348845</v>
      </c>
      <c r="L33" s="181" t="str">
        <f t="shared" ca="1" si="2"/>
        <v/>
      </c>
      <c r="M33" s="176">
        <f ca="1">IF(SUMIF(Pharmaceuticals!$C:$C,$B33,Pharmaceuticals!AX:AX)+SUMIF('Health Products &amp; Equipment'!$C:$C,$B33,'Health Products &amp; Equipment'!BG:BG)+SUMIF('Other Pharma &amp; Health Products'!$C:$C,$B33,'Other Pharma &amp; Health Products'!BG:BG)+SUMIF('PSM Costs'!$C:$C,$B33,'PSM Costs'!BG:BG)&gt;0,SUMIF(Pharmaceuticals!$C:$C,$B33,Pharmaceuticals!AX:AX)+SUMIF('Health Products &amp; Equipment'!$C:$C,$B33,'Health Products &amp; Equipment'!BG:BG)+SUMIF('Other Pharma &amp; Health Products'!$C:$C,$B33,'Other Pharma &amp; Health Products'!BG:BG)+SUMIF('PSM Costs'!$C:$C,$B33,'PSM Costs'!BG:BG),"")</f>
        <v>1500</v>
      </c>
      <c r="N33" s="176" t="str">
        <f ca="1">IF(SUMIF(Pharmaceuticals!$C:$C,$B33,Pharmaceuticals!AY:AY)+SUMIF('Health Products &amp; Equipment'!$C:$C,$B33,'Health Products &amp; Equipment'!BH:BH)+SUMIF('Other Pharma &amp; Health Products'!$C:$C,$B33,'Other Pharma &amp; Health Products'!BH:BH)+SUMIF('PSM Costs'!$C:$C,$B33,'PSM Costs'!BH:BH)&gt;0,SUMIF(Pharmaceuticals!$C:$C,$B33,Pharmaceuticals!AY:AY)+SUMIF('Health Products &amp; Equipment'!$C:$C,$B33,'Health Products &amp; Equipment'!BH:BH)+SUMIF('Other Pharma &amp; Health Products'!$C:$C,$B33,'Other Pharma &amp; Health Products'!BH:BH)+SUMIF('PSM Costs'!$C:$C,$B33,'PSM Costs'!BH:BH),"")</f>
        <v/>
      </c>
      <c r="O33" s="182" t="str">
        <f t="shared" ca="1" si="3"/>
        <v/>
      </c>
      <c r="P33" s="123" t="str">
        <f ca="1">IF(SUMIF(Pharmaceuticals!$C:$C,$B33,Pharmaceuticals!BK:BK)+SUMIF('Health Products &amp; Equipment'!$C:$C,$B33,'Health Products &amp; Equipment'!BT:BT)+SUMIF('Other Pharma &amp; Health Products'!$C:$C,$B33,'Other Pharma &amp; Health Products'!BT:BT)+SUMIF('PSM Costs'!$C:$C,$B33,'PSM Costs'!BT:BT)&gt;0,SUMIF(Pharmaceuticals!$C:$C,$B33,Pharmaceuticals!BK:BK)+SUMIF('Health Products &amp; Equipment'!$C:$C,$B33,'Health Products &amp; Equipment'!BT:BT)+SUMIF('Other Pharma &amp; Health Products'!$C:$C,$B33,'Other Pharma &amp; Health Products'!BT:BT)+SUMIF('PSM Costs'!$C:$C,$B33,'PSM Costs'!BT:BT),"")</f>
        <v/>
      </c>
      <c r="Q33" s="123" t="str">
        <f ca="1">IF(SUMIF(Pharmaceuticals!$C:$C,$B33,Pharmaceuticals!BL:BL)+SUMIF('Health Products &amp; Equipment'!$C:$C,$B33,'Health Products &amp; Equipment'!BU:BU)+SUMIF('Other Pharma &amp; Health Products'!$C:$C,$B33,'Other Pharma &amp; Health Products'!BU:BU)+SUMIF('PSM Costs'!$C:$C,$B33,'PSM Costs'!BU:BU)&gt;0,SUMIF(Pharmaceuticals!$C:$C,$B33,Pharmaceuticals!BL:BL)+SUMIF('Health Products &amp; Equipment'!$C:$C,$B33,'Health Products &amp; Equipment'!BU:BU)+SUMIF('Other Pharma &amp; Health Products'!$C:$C,$B33,'Other Pharma &amp; Health Products'!BU:BU)+SUMIF('PSM Costs'!$C:$C,$B33,'PSM Costs'!BU:BU),"")</f>
        <v/>
      </c>
      <c r="R33" s="176">
        <f t="shared" ca="1" si="4"/>
        <v>16414.011627906977</v>
      </c>
    </row>
    <row r="34" spans="1:18" ht="14" x14ac:dyDescent="0.15">
      <c r="A34" s="107">
        <v>27</v>
      </c>
      <c r="B34" s="107" t="str">
        <f ca="1">IFERROR(VLOOKUP(A34,'Rank unique CI-Prod-Spec'!I:J,2,FALSE),"")</f>
        <v>5.4--95---381</v>
      </c>
      <c r="C34" s="122" t="str">
        <f ca="1">IFERROR(VLOOKUP(LEFT(B34,FIND("--",B34)-1),CatCostInp!D:E,2,FALSE),"")</f>
        <v>5.4 Rapid Diagnostic Test</v>
      </c>
      <c r="D34" s="122" t="str">
        <f ca="1">IFERROR(INDIRECT(ADDRESS(MATCH(VALUE(MID(B34,FIND("--",B34)+2,FIND("---",B34)-FIND("--",B34)-2)),CatProd!G:G,0),2,1,1,"CatProd")),"")</f>
        <v>Rapid Diagnostic Test - TB</v>
      </c>
      <c r="E34" s="122" t="str">
        <f ca="1">IFERROR(INDIRECT(ADDRESS(MATCH(VALUE(RIGHT(B34,LEN(B34)-FIND("---",B34)-2)),CatProdSpec!I:I,0),3,1,1,"CatProdSpec")),"")</f>
        <v xml:space="preserve"> GeneXpert ULTRA Cartridge 50</v>
      </c>
      <c r="F34" s="181">
        <f t="shared" ca="1" si="0"/>
        <v>10.53</v>
      </c>
      <c r="G34" s="176">
        <f ca="1">IF(SUMIF(Pharmaceuticals!$C:$C,$B34,Pharmaceuticals!X:X)+SUMIF('Health Products &amp; Equipment'!$C:$C,$B34,'Health Products &amp; Equipment'!AG:AG)+SUMIF('Other Pharma &amp; Health Products'!$C:$C,$B34,'Other Pharma &amp; Health Products'!AG:AG)+SUMIF('PSM Costs'!$C:$C,$B34,'PSM Costs'!AG:AG)&gt;0,SUMIF(Pharmaceuticals!$C:$C,$B34,Pharmaceuticals!X:X)+SUMIF('Health Products &amp; Equipment'!$C:$C,$B34,'Health Products &amp; Equipment'!AG:AG)+SUMIF('Other Pharma &amp; Health Products'!$C:$C,$B34,'Other Pharma &amp; Health Products'!AG:AG)+SUMIF('PSM Costs'!$C:$C,$B34,'PSM Costs'!AG:AG),"")</f>
        <v>500</v>
      </c>
      <c r="H34" s="176">
        <f ca="1">IF(SUMIF(Pharmaceuticals!$C:$C,$B34,Pharmaceuticals!Y:Y)+SUMIF('Health Products &amp; Equipment'!$C:$C,$B34,'Health Products &amp; Equipment'!AH:AH)+SUMIF('Other Pharma &amp; Health Products'!$C:$C,$B34,'Other Pharma &amp; Health Products'!AH:AH)+SUMIF('PSM Costs'!$C:$C,$B34,'PSM Costs'!AH:AH)&gt;0,SUMIF(Pharmaceuticals!$C:$C,$B34,Pharmaceuticals!Y:Y)+SUMIF('Health Products &amp; Equipment'!$C:$C,$B34,'Health Products &amp; Equipment'!AH:AH)+SUMIF('Other Pharma &amp; Health Products'!$C:$C,$B34,'Other Pharma &amp; Health Products'!AH:AH)+SUMIF('PSM Costs'!$C:$C,$B34,'PSM Costs'!AH:AH),"")</f>
        <v>5265</v>
      </c>
      <c r="I34" s="182">
        <f t="shared" ca="1" si="1"/>
        <v>10.53</v>
      </c>
      <c r="J34" s="123">
        <f ca="1">IF(SUMIF(Pharmaceuticals!$C:$C,$B34,Pharmaceuticals!AK:AK)+SUMIF('Health Products &amp; Equipment'!$C:$C,$B34,'Health Products &amp; Equipment'!AT:AT)+SUMIF('Other Pharma &amp; Health Products'!$C:$C,$B34,'Other Pharma &amp; Health Products'!AT:AT)+SUMIF('PSM Costs'!$C:$C,$B34,'PSM Costs'!AT:AT)&gt;0,SUMIF(Pharmaceuticals!$C:$C,$B34,Pharmaceuticals!AK:AK)+SUMIF('Health Products &amp; Equipment'!$C:$C,$B34,'Health Products &amp; Equipment'!AT:AT)+SUMIF('Other Pharma &amp; Health Products'!$C:$C,$B34,'Other Pharma &amp; Health Products'!AT:AT)+SUMIF('PSM Costs'!$C:$C,$B34,'PSM Costs'!AT:AT),"")</f>
        <v>500</v>
      </c>
      <c r="K34" s="123">
        <f ca="1">IF(SUMIF(Pharmaceuticals!$C:$C,$B34,Pharmaceuticals!AL:AL)+SUMIF('Health Products &amp; Equipment'!$C:$C,$B34,'Health Products &amp; Equipment'!AU:AU)+SUMIF('Other Pharma &amp; Health Products'!$C:$C,$B34,'Other Pharma &amp; Health Products'!AU:AU)+SUMIF('PSM Costs'!$C:$C,$B34,'PSM Costs'!AU:AU)&gt;0,SUMIF(Pharmaceuticals!$C:$C,$B34,Pharmaceuticals!AL:AL)+SUMIF('Health Products &amp; Equipment'!$C:$C,$B34,'Health Products &amp; Equipment'!AU:AU)+SUMIF('Other Pharma &amp; Health Products'!$C:$C,$B34,'Other Pharma &amp; Health Products'!AU:AU)+SUMIF('PSM Costs'!$C:$C,$B34,'PSM Costs'!AU:AU),"")</f>
        <v>5265</v>
      </c>
      <c r="L34" s="181">
        <f t="shared" ca="1" si="2"/>
        <v>10.53</v>
      </c>
      <c r="M34" s="176">
        <f ca="1">IF(SUMIF(Pharmaceuticals!$C:$C,$B34,Pharmaceuticals!AX:AX)+SUMIF('Health Products &amp; Equipment'!$C:$C,$B34,'Health Products &amp; Equipment'!BG:BG)+SUMIF('Other Pharma &amp; Health Products'!$C:$C,$B34,'Other Pharma &amp; Health Products'!BG:BG)+SUMIF('PSM Costs'!$C:$C,$B34,'PSM Costs'!BG:BG)&gt;0,SUMIF(Pharmaceuticals!$C:$C,$B34,Pharmaceuticals!AX:AX)+SUMIF('Health Products &amp; Equipment'!$C:$C,$B34,'Health Products &amp; Equipment'!BG:BG)+SUMIF('Other Pharma &amp; Health Products'!$C:$C,$B34,'Other Pharma &amp; Health Products'!BG:BG)+SUMIF('PSM Costs'!$C:$C,$B34,'PSM Costs'!BG:BG),"")</f>
        <v>500</v>
      </c>
      <c r="N34" s="176">
        <f ca="1">IF(SUMIF(Pharmaceuticals!$C:$C,$B34,Pharmaceuticals!AY:AY)+SUMIF('Health Products &amp; Equipment'!$C:$C,$B34,'Health Products &amp; Equipment'!BH:BH)+SUMIF('Other Pharma &amp; Health Products'!$C:$C,$B34,'Other Pharma &amp; Health Products'!BH:BH)+SUMIF('PSM Costs'!$C:$C,$B34,'PSM Costs'!BH:BH)&gt;0,SUMIF(Pharmaceuticals!$C:$C,$B34,Pharmaceuticals!AY:AY)+SUMIF('Health Products &amp; Equipment'!$C:$C,$B34,'Health Products &amp; Equipment'!BH:BH)+SUMIF('Other Pharma &amp; Health Products'!$C:$C,$B34,'Other Pharma &amp; Health Products'!BH:BH)+SUMIF('PSM Costs'!$C:$C,$B34,'PSM Costs'!BH:BH),"")</f>
        <v>5265</v>
      </c>
      <c r="O34" s="182" t="str">
        <f t="shared" ca="1" si="3"/>
        <v/>
      </c>
      <c r="P34" s="123" t="str">
        <f ca="1">IF(SUMIF(Pharmaceuticals!$C:$C,$B34,Pharmaceuticals!BK:BK)+SUMIF('Health Products &amp; Equipment'!$C:$C,$B34,'Health Products &amp; Equipment'!BT:BT)+SUMIF('Other Pharma &amp; Health Products'!$C:$C,$B34,'Other Pharma &amp; Health Products'!BT:BT)+SUMIF('PSM Costs'!$C:$C,$B34,'PSM Costs'!BT:BT)&gt;0,SUMIF(Pharmaceuticals!$C:$C,$B34,Pharmaceuticals!BK:BK)+SUMIF('Health Products &amp; Equipment'!$C:$C,$B34,'Health Products &amp; Equipment'!BT:BT)+SUMIF('Other Pharma &amp; Health Products'!$C:$C,$B34,'Other Pharma &amp; Health Products'!BT:BT)+SUMIF('PSM Costs'!$C:$C,$B34,'PSM Costs'!BT:BT),"")</f>
        <v/>
      </c>
      <c r="Q34" s="123" t="str">
        <f ca="1">IF(SUMIF(Pharmaceuticals!$C:$C,$B34,Pharmaceuticals!BL:BL)+SUMIF('Health Products &amp; Equipment'!$C:$C,$B34,'Health Products &amp; Equipment'!BU:BU)+SUMIF('Other Pharma &amp; Health Products'!$C:$C,$B34,'Other Pharma &amp; Health Products'!BU:BU)+SUMIF('PSM Costs'!$C:$C,$B34,'PSM Costs'!BU:BU)&gt;0,SUMIF(Pharmaceuticals!$C:$C,$B34,Pharmaceuticals!BL:BL)+SUMIF('Health Products &amp; Equipment'!$C:$C,$B34,'Health Products &amp; Equipment'!BU:BU)+SUMIF('Other Pharma &amp; Health Products'!$C:$C,$B34,'Other Pharma &amp; Health Products'!BU:BU)+SUMIF('PSM Costs'!$C:$C,$B34,'PSM Costs'!BU:BU),"")</f>
        <v/>
      </c>
      <c r="R34" s="176">
        <f t="shared" ca="1" si="4"/>
        <v>15795</v>
      </c>
    </row>
    <row r="35" spans="1:18" ht="28" x14ac:dyDescent="0.15">
      <c r="A35" s="107">
        <v>28</v>
      </c>
      <c r="B35" s="107" t="str">
        <f ca="1">IFERROR(VLOOKUP(A35,'Rank unique CI-Prod-Spec'!I:J,2,FALSE),"")</f>
        <v>5.4--101---393</v>
      </c>
      <c r="C35" s="122" t="str">
        <f ca="1">IFERROR(VLOOKUP(LEFT(B35,FIND("--",B35)-1),CatCostInp!D:E,2,FALSE),"")</f>
        <v>5.4 Rapid Diagnostic Test</v>
      </c>
      <c r="D35" s="122" t="str">
        <f ca="1">IFERROR(INDIRECT(ADDRESS(MATCH(VALUE(MID(B35,FIND("--",B35)+2,FIND("---",B35)-FIND("--",B35)-2)),CatProd!G:G,0),2,1,1,"CatProd")),"")</f>
        <v>MTB/MPT64 identification-Rapid test</v>
      </c>
      <c r="E35" s="122" t="str">
        <f ca="1">IFERROR(INDIRECT(ADDRESS(MATCH(VALUE(RIGHT(B35,LEN(B35)-FIND("---",B35)-2)),CatProdSpec!I:I,0),3,1,1,"CatProdSpec")),"")</f>
        <v>MTB/MPT64 identification-Rapid test - 30 tests</v>
      </c>
      <c r="F35" s="181">
        <f t="shared" ca="1" si="0"/>
        <v>45.12</v>
      </c>
      <c r="G35" s="176">
        <f ca="1">IF(SUMIF(Pharmaceuticals!$C:$C,$B35,Pharmaceuticals!X:X)+SUMIF('Health Products &amp; Equipment'!$C:$C,$B35,'Health Products &amp; Equipment'!AG:AG)+SUMIF('Other Pharma &amp; Health Products'!$C:$C,$B35,'Other Pharma &amp; Health Products'!AG:AG)+SUMIF('PSM Costs'!$C:$C,$B35,'PSM Costs'!AG:AG)&gt;0,SUMIF(Pharmaceuticals!$C:$C,$B35,Pharmaceuticals!X:X)+SUMIF('Health Products &amp; Equipment'!$C:$C,$B35,'Health Products &amp; Equipment'!AG:AG)+SUMIF('Other Pharma &amp; Health Products'!$C:$C,$B35,'Other Pharma &amp; Health Products'!AG:AG)+SUMIF('PSM Costs'!$C:$C,$B35,'PSM Costs'!AG:AG),"")</f>
        <v>566</v>
      </c>
      <c r="H35" s="176">
        <f ca="1">IF(SUMIF(Pharmaceuticals!$C:$C,$B35,Pharmaceuticals!Y:Y)+SUMIF('Health Products &amp; Equipment'!$C:$C,$B35,'Health Products &amp; Equipment'!AH:AH)+SUMIF('Other Pharma &amp; Health Products'!$C:$C,$B35,'Other Pharma &amp; Health Products'!AH:AH)+SUMIF('PSM Costs'!$C:$C,$B35,'PSM Costs'!AH:AH)&gt;0,SUMIF(Pharmaceuticals!$C:$C,$B35,Pharmaceuticals!Y:Y)+SUMIF('Health Products &amp; Equipment'!$C:$C,$B35,'Health Products &amp; Equipment'!AH:AH)+SUMIF('Other Pharma &amp; Health Products'!$C:$C,$B35,'Other Pharma &amp; Health Products'!AH:AH)+SUMIF('PSM Costs'!$C:$C,$B35,'PSM Costs'!AH:AH),"")</f>
        <v>25537.919999999998</v>
      </c>
      <c r="I35" s="182">
        <f t="shared" ca="1" si="1"/>
        <v>45.12</v>
      </c>
      <c r="J35" s="123">
        <f ca="1">IF(SUMIF(Pharmaceuticals!$C:$C,$B35,Pharmaceuticals!AK:AK)+SUMIF('Health Products &amp; Equipment'!$C:$C,$B35,'Health Products &amp; Equipment'!AT:AT)+SUMIF('Other Pharma &amp; Health Products'!$C:$C,$B35,'Other Pharma &amp; Health Products'!AT:AT)+SUMIF('PSM Costs'!$C:$C,$B35,'PSM Costs'!AT:AT)&gt;0,SUMIF(Pharmaceuticals!$C:$C,$B35,Pharmaceuticals!AK:AK)+SUMIF('Health Products &amp; Equipment'!$C:$C,$B35,'Health Products &amp; Equipment'!AT:AT)+SUMIF('Other Pharma &amp; Health Products'!$C:$C,$B35,'Other Pharma &amp; Health Products'!AT:AT)+SUMIF('PSM Costs'!$C:$C,$B35,'PSM Costs'!AT:AT),"")</f>
        <v>566</v>
      </c>
      <c r="K35" s="123">
        <f ca="1">IF(SUMIF(Pharmaceuticals!$C:$C,$B35,Pharmaceuticals!AL:AL)+SUMIF('Health Products &amp; Equipment'!$C:$C,$B35,'Health Products &amp; Equipment'!AU:AU)+SUMIF('Other Pharma &amp; Health Products'!$C:$C,$B35,'Other Pharma &amp; Health Products'!AU:AU)+SUMIF('PSM Costs'!$C:$C,$B35,'PSM Costs'!AU:AU)&gt;0,SUMIF(Pharmaceuticals!$C:$C,$B35,Pharmaceuticals!AL:AL)+SUMIF('Health Products &amp; Equipment'!$C:$C,$B35,'Health Products &amp; Equipment'!AU:AU)+SUMIF('Other Pharma &amp; Health Products'!$C:$C,$B35,'Other Pharma &amp; Health Products'!AU:AU)+SUMIF('PSM Costs'!$C:$C,$B35,'PSM Costs'!AU:AU),"")</f>
        <v>25537.919999999998</v>
      </c>
      <c r="L35" s="181">
        <f t="shared" ca="1" si="2"/>
        <v>45.12</v>
      </c>
      <c r="M35" s="176">
        <f ca="1">IF(SUMIF(Pharmaceuticals!$C:$C,$B35,Pharmaceuticals!AX:AX)+SUMIF('Health Products &amp; Equipment'!$C:$C,$B35,'Health Products &amp; Equipment'!BG:BG)+SUMIF('Other Pharma &amp; Health Products'!$C:$C,$B35,'Other Pharma &amp; Health Products'!BG:BG)+SUMIF('PSM Costs'!$C:$C,$B35,'PSM Costs'!BG:BG)&gt;0,SUMIF(Pharmaceuticals!$C:$C,$B35,Pharmaceuticals!AX:AX)+SUMIF('Health Products &amp; Equipment'!$C:$C,$B35,'Health Products &amp; Equipment'!BG:BG)+SUMIF('Other Pharma &amp; Health Products'!$C:$C,$B35,'Other Pharma &amp; Health Products'!BG:BG)+SUMIF('PSM Costs'!$C:$C,$B35,'PSM Costs'!BG:BG),"")</f>
        <v>566</v>
      </c>
      <c r="N35" s="176">
        <f ca="1">IF(SUMIF(Pharmaceuticals!$C:$C,$B35,Pharmaceuticals!AY:AY)+SUMIF('Health Products &amp; Equipment'!$C:$C,$B35,'Health Products &amp; Equipment'!BH:BH)+SUMIF('Other Pharma &amp; Health Products'!$C:$C,$B35,'Other Pharma &amp; Health Products'!BH:BH)+SUMIF('PSM Costs'!$C:$C,$B35,'PSM Costs'!BH:BH)&gt;0,SUMIF(Pharmaceuticals!$C:$C,$B35,Pharmaceuticals!AY:AY)+SUMIF('Health Products &amp; Equipment'!$C:$C,$B35,'Health Products &amp; Equipment'!BH:BH)+SUMIF('Other Pharma &amp; Health Products'!$C:$C,$B35,'Other Pharma &amp; Health Products'!BH:BH)+SUMIF('PSM Costs'!$C:$C,$B35,'PSM Costs'!BH:BH),"")</f>
        <v>25537.919999999998</v>
      </c>
      <c r="O35" s="182" t="str">
        <f t="shared" ca="1" si="3"/>
        <v/>
      </c>
      <c r="P35" s="123" t="str">
        <f ca="1">IF(SUMIF(Pharmaceuticals!$C:$C,$B35,Pharmaceuticals!BK:BK)+SUMIF('Health Products &amp; Equipment'!$C:$C,$B35,'Health Products &amp; Equipment'!BT:BT)+SUMIF('Other Pharma &amp; Health Products'!$C:$C,$B35,'Other Pharma &amp; Health Products'!BT:BT)+SUMIF('PSM Costs'!$C:$C,$B35,'PSM Costs'!BT:BT)&gt;0,SUMIF(Pharmaceuticals!$C:$C,$B35,Pharmaceuticals!BK:BK)+SUMIF('Health Products &amp; Equipment'!$C:$C,$B35,'Health Products &amp; Equipment'!BT:BT)+SUMIF('Other Pharma &amp; Health Products'!$C:$C,$B35,'Other Pharma &amp; Health Products'!BT:BT)+SUMIF('PSM Costs'!$C:$C,$B35,'PSM Costs'!BT:BT),"")</f>
        <v/>
      </c>
      <c r="Q35" s="123" t="str">
        <f ca="1">IF(SUMIF(Pharmaceuticals!$C:$C,$B35,Pharmaceuticals!BL:BL)+SUMIF('Health Products &amp; Equipment'!$C:$C,$B35,'Health Products &amp; Equipment'!BU:BU)+SUMIF('Other Pharma &amp; Health Products'!$C:$C,$B35,'Other Pharma &amp; Health Products'!BU:BU)+SUMIF('PSM Costs'!$C:$C,$B35,'PSM Costs'!BU:BU)&gt;0,SUMIF(Pharmaceuticals!$C:$C,$B35,Pharmaceuticals!BL:BL)+SUMIF('Health Products &amp; Equipment'!$C:$C,$B35,'Health Products &amp; Equipment'!BU:BU)+SUMIF('Other Pharma &amp; Health Products'!$C:$C,$B35,'Other Pharma &amp; Health Products'!BU:BU)+SUMIF('PSM Costs'!$C:$C,$B35,'PSM Costs'!BU:BU),"")</f>
        <v/>
      </c>
      <c r="R35" s="176">
        <f t="shared" ca="1" si="4"/>
        <v>76613.759999999995</v>
      </c>
    </row>
    <row r="36" spans="1:18" ht="28" x14ac:dyDescent="0.15">
      <c r="A36" s="107">
        <v>29</v>
      </c>
      <c r="B36" s="107" t="str">
        <f ca="1">IFERROR(VLOOKUP(A36,'Rank unique CI-Prod-Spec'!I:J,2,FALSE),"")</f>
        <v>6.4--114---448</v>
      </c>
      <c r="C36" s="122" t="str">
        <f ca="1">IFERROR(VLOOKUP(LEFT(B36,FIND("--",B36)-1),CatCostInp!D:E,2,FALSE),"")</f>
        <v>6.4 TB Molecular Test equipment</v>
      </c>
      <c r="D36" s="122" t="str">
        <f ca="1">IFERROR(INDIRECT(ADDRESS(MATCH(VALUE(MID(B36,FIND("--",B36)+2,FIND("---",B36)-FIND("--",B36)-2)),CatProd!G:G,0),2,1,1,"CatProd")),"")</f>
        <v>GeneXpert: Spare parts and accessories</v>
      </c>
      <c r="E36" s="122" t="str">
        <f ca="1">IFERROR(INDIRECT(ADDRESS(MATCH(VALUE(RIGHT(B36,LEN(B36)-FIND("---",B36)-2)),CatProdSpec!I:I,0),3,1,1,"CatProdSpec")),"")</f>
        <v xml:space="preserve"> [enter specifications manually] </v>
      </c>
      <c r="F36" s="181">
        <f t="shared" ca="1" si="0"/>
        <v>9450</v>
      </c>
      <c r="G36" s="176">
        <f ca="1">IF(SUMIF(Pharmaceuticals!$C:$C,$B36,Pharmaceuticals!X:X)+SUMIF('Health Products &amp; Equipment'!$C:$C,$B36,'Health Products &amp; Equipment'!AG:AG)+SUMIF('Other Pharma &amp; Health Products'!$C:$C,$B36,'Other Pharma &amp; Health Products'!AG:AG)+SUMIF('PSM Costs'!$C:$C,$B36,'PSM Costs'!AG:AG)&gt;0,SUMIF(Pharmaceuticals!$C:$C,$B36,Pharmaceuticals!X:X)+SUMIF('Health Products &amp; Equipment'!$C:$C,$B36,'Health Products &amp; Equipment'!AG:AG)+SUMIF('Other Pharma &amp; Health Products'!$C:$C,$B36,'Other Pharma &amp; Health Products'!AG:AG)+SUMIF('PSM Costs'!$C:$C,$B36,'PSM Costs'!AG:AG),"")</f>
        <v>1</v>
      </c>
      <c r="H36" s="176">
        <f ca="1">IF(SUMIF(Pharmaceuticals!$C:$C,$B36,Pharmaceuticals!Y:Y)+SUMIF('Health Products &amp; Equipment'!$C:$C,$B36,'Health Products &amp; Equipment'!AH:AH)+SUMIF('Other Pharma &amp; Health Products'!$C:$C,$B36,'Other Pharma &amp; Health Products'!AH:AH)+SUMIF('PSM Costs'!$C:$C,$B36,'PSM Costs'!AH:AH)&gt;0,SUMIF(Pharmaceuticals!$C:$C,$B36,Pharmaceuticals!Y:Y)+SUMIF('Health Products &amp; Equipment'!$C:$C,$B36,'Health Products &amp; Equipment'!AH:AH)+SUMIF('Other Pharma &amp; Health Products'!$C:$C,$B36,'Other Pharma &amp; Health Products'!AH:AH)+SUMIF('PSM Costs'!$C:$C,$B36,'PSM Costs'!AH:AH),"")</f>
        <v>9450</v>
      </c>
      <c r="I36" s="182">
        <f t="shared" ca="1" si="1"/>
        <v>9450</v>
      </c>
      <c r="J36" s="123">
        <f ca="1">IF(SUMIF(Pharmaceuticals!$C:$C,$B36,Pharmaceuticals!AK:AK)+SUMIF('Health Products &amp; Equipment'!$C:$C,$B36,'Health Products &amp; Equipment'!AT:AT)+SUMIF('Other Pharma &amp; Health Products'!$C:$C,$B36,'Other Pharma &amp; Health Products'!AT:AT)+SUMIF('PSM Costs'!$C:$C,$B36,'PSM Costs'!AT:AT)&gt;0,SUMIF(Pharmaceuticals!$C:$C,$B36,Pharmaceuticals!AK:AK)+SUMIF('Health Products &amp; Equipment'!$C:$C,$B36,'Health Products &amp; Equipment'!AT:AT)+SUMIF('Other Pharma &amp; Health Products'!$C:$C,$B36,'Other Pharma &amp; Health Products'!AT:AT)+SUMIF('PSM Costs'!$C:$C,$B36,'PSM Costs'!AT:AT),"")</f>
        <v>1</v>
      </c>
      <c r="K36" s="123">
        <f ca="1">IF(SUMIF(Pharmaceuticals!$C:$C,$B36,Pharmaceuticals!AL:AL)+SUMIF('Health Products &amp; Equipment'!$C:$C,$B36,'Health Products &amp; Equipment'!AU:AU)+SUMIF('Other Pharma &amp; Health Products'!$C:$C,$B36,'Other Pharma &amp; Health Products'!AU:AU)+SUMIF('PSM Costs'!$C:$C,$B36,'PSM Costs'!AU:AU)&gt;0,SUMIF(Pharmaceuticals!$C:$C,$B36,Pharmaceuticals!AL:AL)+SUMIF('Health Products &amp; Equipment'!$C:$C,$B36,'Health Products &amp; Equipment'!AU:AU)+SUMIF('Other Pharma &amp; Health Products'!$C:$C,$B36,'Other Pharma &amp; Health Products'!AU:AU)+SUMIF('PSM Costs'!$C:$C,$B36,'PSM Costs'!AU:AU),"")</f>
        <v>9450</v>
      </c>
      <c r="L36" s="181">
        <f t="shared" ca="1" si="2"/>
        <v>9450</v>
      </c>
      <c r="M36" s="176">
        <f ca="1">IF(SUMIF(Pharmaceuticals!$C:$C,$B36,Pharmaceuticals!AX:AX)+SUMIF('Health Products &amp; Equipment'!$C:$C,$B36,'Health Products &amp; Equipment'!BG:BG)+SUMIF('Other Pharma &amp; Health Products'!$C:$C,$B36,'Other Pharma &amp; Health Products'!BG:BG)+SUMIF('PSM Costs'!$C:$C,$B36,'PSM Costs'!BG:BG)&gt;0,SUMIF(Pharmaceuticals!$C:$C,$B36,Pharmaceuticals!AX:AX)+SUMIF('Health Products &amp; Equipment'!$C:$C,$B36,'Health Products &amp; Equipment'!BG:BG)+SUMIF('Other Pharma &amp; Health Products'!$C:$C,$B36,'Other Pharma &amp; Health Products'!BG:BG)+SUMIF('PSM Costs'!$C:$C,$B36,'PSM Costs'!BG:BG),"")</f>
        <v>1</v>
      </c>
      <c r="N36" s="176">
        <f ca="1">IF(SUMIF(Pharmaceuticals!$C:$C,$B36,Pharmaceuticals!AY:AY)+SUMIF('Health Products &amp; Equipment'!$C:$C,$B36,'Health Products &amp; Equipment'!BH:BH)+SUMIF('Other Pharma &amp; Health Products'!$C:$C,$B36,'Other Pharma &amp; Health Products'!BH:BH)+SUMIF('PSM Costs'!$C:$C,$B36,'PSM Costs'!BH:BH)&gt;0,SUMIF(Pharmaceuticals!$C:$C,$B36,Pharmaceuticals!AY:AY)+SUMIF('Health Products &amp; Equipment'!$C:$C,$B36,'Health Products &amp; Equipment'!BH:BH)+SUMIF('Other Pharma &amp; Health Products'!$C:$C,$B36,'Other Pharma &amp; Health Products'!BH:BH)+SUMIF('PSM Costs'!$C:$C,$B36,'PSM Costs'!BH:BH),"")</f>
        <v>9450</v>
      </c>
      <c r="O36" s="182" t="str">
        <f t="shared" ca="1" si="3"/>
        <v/>
      </c>
      <c r="P36" s="123" t="str">
        <f ca="1">IF(SUMIF(Pharmaceuticals!$C:$C,$B36,Pharmaceuticals!BK:BK)+SUMIF('Health Products &amp; Equipment'!$C:$C,$B36,'Health Products &amp; Equipment'!BT:BT)+SUMIF('Other Pharma &amp; Health Products'!$C:$C,$B36,'Other Pharma &amp; Health Products'!BT:BT)+SUMIF('PSM Costs'!$C:$C,$B36,'PSM Costs'!BT:BT)&gt;0,SUMIF(Pharmaceuticals!$C:$C,$B36,Pharmaceuticals!BK:BK)+SUMIF('Health Products &amp; Equipment'!$C:$C,$B36,'Health Products &amp; Equipment'!BT:BT)+SUMIF('Other Pharma &amp; Health Products'!$C:$C,$B36,'Other Pharma &amp; Health Products'!BT:BT)+SUMIF('PSM Costs'!$C:$C,$B36,'PSM Costs'!BT:BT),"")</f>
        <v/>
      </c>
      <c r="Q36" s="123" t="str">
        <f ca="1">IF(SUMIF(Pharmaceuticals!$C:$C,$B36,Pharmaceuticals!BL:BL)+SUMIF('Health Products &amp; Equipment'!$C:$C,$B36,'Health Products &amp; Equipment'!BU:BU)+SUMIF('Other Pharma &amp; Health Products'!$C:$C,$B36,'Other Pharma &amp; Health Products'!BU:BU)+SUMIF('PSM Costs'!$C:$C,$B36,'PSM Costs'!BU:BU)&gt;0,SUMIF(Pharmaceuticals!$C:$C,$B36,Pharmaceuticals!BL:BL)+SUMIF('Health Products &amp; Equipment'!$C:$C,$B36,'Health Products &amp; Equipment'!BU:BU)+SUMIF('Other Pharma &amp; Health Products'!$C:$C,$B36,'Other Pharma &amp; Health Products'!BU:BU)+SUMIF('PSM Costs'!$C:$C,$B36,'PSM Costs'!BU:BU),"")</f>
        <v/>
      </c>
      <c r="R36" s="176">
        <f t="shared" ca="1" si="4"/>
        <v>28350</v>
      </c>
    </row>
    <row r="37" spans="1:18" ht="42" x14ac:dyDescent="0.15">
      <c r="A37" s="107">
        <v>30</v>
      </c>
      <c r="B37" s="107" t="str">
        <f ca="1">IFERROR(VLOOKUP(A37,'Rank unique CI-Prod-Spec'!I:J,2,FALSE),"")</f>
        <v>6.4--116---453</v>
      </c>
      <c r="C37" s="122" t="str">
        <f ca="1">IFERROR(VLOOKUP(LEFT(B37,FIND("--",B37)-1),CatCostInp!D:E,2,FALSE),"")</f>
        <v>6.4 TB Molecular Test equipment</v>
      </c>
      <c r="D37" s="122" t="str">
        <f ca="1">IFERROR(INDIRECT(ADDRESS(MATCH(VALUE(MID(B37,FIND("--",B37)+2,FIND("---",B37)-FIND("--",B37)-2)),CatProd!G:G,0),2,1,1,"CatProd")),"")</f>
        <v>Molecular diagnosis/LPA-Equipment spare parts and accessories</v>
      </c>
      <c r="E37" s="122" t="str">
        <f ca="1">IFERROR(INDIRECT(ADDRESS(MATCH(VALUE(RIGHT(B37,LEN(B37)-FIND("---",B37)-2)),CatProdSpec!I:I,0),3,1,1,"CatProdSpec")),"")</f>
        <v xml:space="preserve"> [enter specifications manually] </v>
      </c>
      <c r="F37" s="181">
        <f t="shared" ca="1" si="0"/>
        <v>683.34315217391304</v>
      </c>
      <c r="G37" s="176">
        <f ca="1">IF(SUMIF(Pharmaceuticals!$C:$C,$B37,Pharmaceuticals!X:X)+SUMIF('Health Products &amp; Equipment'!$C:$C,$B37,'Health Products &amp; Equipment'!AG:AG)+SUMIF('Other Pharma &amp; Health Products'!$C:$C,$B37,'Other Pharma &amp; Health Products'!AG:AG)+SUMIF('PSM Costs'!$C:$C,$B37,'PSM Costs'!AG:AG)&gt;0,SUMIF(Pharmaceuticals!$C:$C,$B37,Pharmaceuticals!X:X)+SUMIF('Health Products &amp; Equipment'!$C:$C,$B37,'Health Products &amp; Equipment'!AG:AG)+SUMIF('Other Pharma &amp; Health Products'!$C:$C,$B37,'Other Pharma &amp; Health Products'!AG:AG)+SUMIF('PSM Costs'!$C:$C,$B37,'PSM Costs'!AG:AG),"")</f>
        <v>184</v>
      </c>
      <c r="H37" s="176">
        <f ca="1">IF(SUMIF(Pharmaceuticals!$C:$C,$B37,Pharmaceuticals!Y:Y)+SUMIF('Health Products &amp; Equipment'!$C:$C,$B37,'Health Products &amp; Equipment'!AH:AH)+SUMIF('Other Pharma &amp; Health Products'!$C:$C,$B37,'Other Pharma &amp; Health Products'!AH:AH)+SUMIF('PSM Costs'!$C:$C,$B37,'PSM Costs'!AH:AH)&gt;0,SUMIF(Pharmaceuticals!$C:$C,$B37,Pharmaceuticals!Y:Y)+SUMIF('Health Products &amp; Equipment'!$C:$C,$B37,'Health Products &amp; Equipment'!AH:AH)+SUMIF('Other Pharma &amp; Health Products'!$C:$C,$B37,'Other Pharma &amp; Health Products'!AH:AH)+SUMIF('PSM Costs'!$C:$C,$B37,'PSM Costs'!AH:AH),"")</f>
        <v>125735.14</v>
      </c>
      <c r="I37" s="182">
        <f t="shared" ca="1" si="1"/>
        <v>683.34315217391304</v>
      </c>
      <c r="J37" s="123">
        <f ca="1">IF(SUMIF(Pharmaceuticals!$C:$C,$B37,Pharmaceuticals!AK:AK)+SUMIF('Health Products &amp; Equipment'!$C:$C,$B37,'Health Products &amp; Equipment'!AT:AT)+SUMIF('Other Pharma &amp; Health Products'!$C:$C,$B37,'Other Pharma &amp; Health Products'!AT:AT)+SUMIF('PSM Costs'!$C:$C,$B37,'PSM Costs'!AT:AT)&gt;0,SUMIF(Pharmaceuticals!$C:$C,$B37,Pharmaceuticals!AK:AK)+SUMIF('Health Products &amp; Equipment'!$C:$C,$B37,'Health Products &amp; Equipment'!AT:AT)+SUMIF('Other Pharma &amp; Health Products'!$C:$C,$B37,'Other Pharma &amp; Health Products'!AT:AT)+SUMIF('PSM Costs'!$C:$C,$B37,'PSM Costs'!AT:AT),"")</f>
        <v>184</v>
      </c>
      <c r="K37" s="123">
        <f ca="1">IF(SUMIF(Pharmaceuticals!$C:$C,$B37,Pharmaceuticals!AL:AL)+SUMIF('Health Products &amp; Equipment'!$C:$C,$B37,'Health Products &amp; Equipment'!AU:AU)+SUMIF('Other Pharma &amp; Health Products'!$C:$C,$B37,'Other Pharma &amp; Health Products'!AU:AU)+SUMIF('PSM Costs'!$C:$C,$B37,'PSM Costs'!AU:AU)&gt;0,SUMIF(Pharmaceuticals!$C:$C,$B37,Pharmaceuticals!AL:AL)+SUMIF('Health Products &amp; Equipment'!$C:$C,$B37,'Health Products &amp; Equipment'!AU:AU)+SUMIF('Other Pharma &amp; Health Products'!$C:$C,$B37,'Other Pharma &amp; Health Products'!AU:AU)+SUMIF('PSM Costs'!$C:$C,$B37,'PSM Costs'!AU:AU),"")</f>
        <v>125735.14</v>
      </c>
      <c r="L37" s="181">
        <f t="shared" ca="1" si="2"/>
        <v>683.34315217391304</v>
      </c>
      <c r="M37" s="176">
        <f ca="1">IF(SUMIF(Pharmaceuticals!$C:$C,$B37,Pharmaceuticals!AX:AX)+SUMIF('Health Products &amp; Equipment'!$C:$C,$B37,'Health Products &amp; Equipment'!BG:BG)+SUMIF('Other Pharma &amp; Health Products'!$C:$C,$B37,'Other Pharma &amp; Health Products'!BG:BG)+SUMIF('PSM Costs'!$C:$C,$B37,'PSM Costs'!BG:BG)&gt;0,SUMIF(Pharmaceuticals!$C:$C,$B37,Pharmaceuticals!AX:AX)+SUMIF('Health Products &amp; Equipment'!$C:$C,$B37,'Health Products &amp; Equipment'!BG:BG)+SUMIF('Other Pharma &amp; Health Products'!$C:$C,$B37,'Other Pharma &amp; Health Products'!BG:BG)+SUMIF('PSM Costs'!$C:$C,$B37,'PSM Costs'!BG:BG),"")</f>
        <v>184</v>
      </c>
      <c r="N37" s="176">
        <f ca="1">IF(SUMIF(Pharmaceuticals!$C:$C,$B37,Pharmaceuticals!AY:AY)+SUMIF('Health Products &amp; Equipment'!$C:$C,$B37,'Health Products &amp; Equipment'!BH:BH)+SUMIF('Other Pharma &amp; Health Products'!$C:$C,$B37,'Other Pharma &amp; Health Products'!BH:BH)+SUMIF('PSM Costs'!$C:$C,$B37,'PSM Costs'!BH:BH)&gt;0,SUMIF(Pharmaceuticals!$C:$C,$B37,Pharmaceuticals!AY:AY)+SUMIF('Health Products &amp; Equipment'!$C:$C,$B37,'Health Products &amp; Equipment'!BH:BH)+SUMIF('Other Pharma &amp; Health Products'!$C:$C,$B37,'Other Pharma &amp; Health Products'!BH:BH)+SUMIF('PSM Costs'!$C:$C,$B37,'PSM Costs'!BH:BH),"")</f>
        <v>125735.14</v>
      </c>
      <c r="O37" s="182" t="str">
        <f t="shared" ca="1" si="3"/>
        <v/>
      </c>
      <c r="P37" s="123" t="str">
        <f ca="1">IF(SUMIF(Pharmaceuticals!$C:$C,$B37,Pharmaceuticals!BK:BK)+SUMIF('Health Products &amp; Equipment'!$C:$C,$B37,'Health Products &amp; Equipment'!BT:BT)+SUMIF('Other Pharma &amp; Health Products'!$C:$C,$B37,'Other Pharma &amp; Health Products'!BT:BT)+SUMIF('PSM Costs'!$C:$C,$B37,'PSM Costs'!BT:BT)&gt;0,SUMIF(Pharmaceuticals!$C:$C,$B37,Pharmaceuticals!BK:BK)+SUMIF('Health Products &amp; Equipment'!$C:$C,$B37,'Health Products &amp; Equipment'!BT:BT)+SUMIF('Other Pharma &amp; Health Products'!$C:$C,$B37,'Other Pharma &amp; Health Products'!BT:BT)+SUMIF('PSM Costs'!$C:$C,$B37,'PSM Costs'!BT:BT),"")</f>
        <v/>
      </c>
      <c r="Q37" s="123" t="str">
        <f ca="1">IF(SUMIF(Pharmaceuticals!$C:$C,$B37,Pharmaceuticals!BL:BL)+SUMIF('Health Products &amp; Equipment'!$C:$C,$B37,'Health Products &amp; Equipment'!BU:BU)+SUMIF('Other Pharma &amp; Health Products'!$C:$C,$B37,'Other Pharma &amp; Health Products'!BU:BU)+SUMIF('PSM Costs'!$C:$C,$B37,'PSM Costs'!BU:BU)&gt;0,SUMIF(Pharmaceuticals!$C:$C,$B37,Pharmaceuticals!BL:BL)+SUMIF('Health Products &amp; Equipment'!$C:$C,$B37,'Health Products &amp; Equipment'!BU:BU)+SUMIF('Other Pharma &amp; Health Products'!$C:$C,$B37,'Other Pharma &amp; Health Products'!BU:BU)+SUMIF('PSM Costs'!$C:$C,$B37,'PSM Costs'!BU:BU),"")</f>
        <v/>
      </c>
      <c r="R37" s="176">
        <f t="shared" ca="1" si="4"/>
        <v>377205.42</v>
      </c>
    </row>
    <row r="38" spans="1:18" ht="28" x14ac:dyDescent="0.15">
      <c r="A38" s="107">
        <v>31</v>
      </c>
      <c r="B38" s="107" t="str">
        <f ca="1">IFERROR(VLOOKUP(A38,'Rank unique CI-Prod-Spec'!I:J,2,FALSE),"")</f>
        <v>6.5--117---454</v>
      </c>
      <c r="C38" s="122" t="str">
        <f ca="1">IFERROR(VLOOKUP(LEFT(B38,FIND("--",B38)-1),CatCostInp!D:E,2,FALSE),"")</f>
        <v>6.5 Maintenance and service costs for health equipment</v>
      </c>
      <c r="D38" s="122" t="str">
        <f ca="1">IFERROR(INDIRECT(ADDRESS(MATCH(VALUE(MID(B38,FIND("--",B38)+2,FIND("---",B38)-FIND("--",B38)-2)),CatProd!G:G,0),2,1,1,"CatProd")),"")</f>
        <v>Warranty, maintenance and service</v>
      </c>
      <c r="E38" s="122" t="str">
        <f ca="1">IFERROR(INDIRECT(ADDRESS(MATCH(VALUE(RIGHT(B38,LEN(B38)-FIND("---",B38)-2)),CatProdSpec!I:I,0),3,1,1,"CatProdSpec")),"")</f>
        <v xml:space="preserve"> [enter specifications manually] </v>
      </c>
      <c r="F38" s="181">
        <f t="shared" ca="1" si="0"/>
        <v>3629.655172413793</v>
      </c>
      <c r="G38" s="176">
        <f ca="1">IF(SUMIF(Pharmaceuticals!$C:$C,$B38,Pharmaceuticals!X:X)+SUMIF('Health Products &amp; Equipment'!$C:$C,$B38,'Health Products &amp; Equipment'!AG:AG)+SUMIF('Other Pharma &amp; Health Products'!$C:$C,$B38,'Other Pharma &amp; Health Products'!AG:AG)+SUMIF('PSM Costs'!$C:$C,$B38,'PSM Costs'!AG:AG)&gt;0,SUMIF(Pharmaceuticals!$C:$C,$B38,Pharmaceuticals!X:X)+SUMIF('Health Products &amp; Equipment'!$C:$C,$B38,'Health Products &amp; Equipment'!AG:AG)+SUMIF('Other Pharma &amp; Health Products'!$C:$C,$B38,'Other Pharma &amp; Health Products'!AG:AG)+SUMIF('PSM Costs'!$C:$C,$B38,'PSM Costs'!AG:AG),"")</f>
        <v>29</v>
      </c>
      <c r="H38" s="176">
        <f ca="1">IF(SUMIF(Pharmaceuticals!$C:$C,$B38,Pharmaceuticals!Y:Y)+SUMIF('Health Products &amp; Equipment'!$C:$C,$B38,'Health Products &amp; Equipment'!AH:AH)+SUMIF('Other Pharma &amp; Health Products'!$C:$C,$B38,'Other Pharma &amp; Health Products'!AH:AH)+SUMIF('PSM Costs'!$C:$C,$B38,'PSM Costs'!AH:AH)&gt;0,SUMIF(Pharmaceuticals!$C:$C,$B38,Pharmaceuticals!Y:Y)+SUMIF('Health Products &amp; Equipment'!$C:$C,$B38,'Health Products &amp; Equipment'!AH:AH)+SUMIF('Other Pharma &amp; Health Products'!$C:$C,$B38,'Other Pharma &amp; Health Products'!AH:AH)+SUMIF('PSM Costs'!$C:$C,$B38,'PSM Costs'!AH:AH),"")</f>
        <v>105260</v>
      </c>
      <c r="I38" s="182">
        <f t="shared" ca="1" si="1"/>
        <v>3260</v>
      </c>
      <c r="J38" s="123">
        <f ca="1">IF(SUMIF(Pharmaceuticals!$C:$C,$B38,Pharmaceuticals!AK:AK)+SUMIF('Health Products &amp; Equipment'!$C:$C,$B38,'Health Products &amp; Equipment'!AT:AT)+SUMIF('Other Pharma &amp; Health Products'!$C:$C,$B38,'Other Pharma &amp; Health Products'!AT:AT)+SUMIF('PSM Costs'!$C:$C,$B38,'PSM Costs'!AT:AT)&gt;0,SUMIF(Pharmaceuticals!$C:$C,$B38,Pharmaceuticals!AK:AK)+SUMIF('Health Products &amp; Equipment'!$C:$C,$B38,'Health Products &amp; Equipment'!AT:AT)+SUMIF('Other Pharma &amp; Health Products'!$C:$C,$B38,'Other Pharma &amp; Health Products'!AT:AT)+SUMIF('PSM Costs'!$C:$C,$B38,'PSM Costs'!AT:AT),"")</f>
        <v>28</v>
      </c>
      <c r="K38" s="123">
        <f ca="1">IF(SUMIF(Pharmaceuticals!$C:$C,$B38,Pharmaceuticals!AL:AL)+SUMIF('Health Products &amp; Equipment'!$C:$C,$B38,'Health Products &amp; Equipment'!AU:AU)+SUMIF('Other Pharma &amp; Health Products'!$C:$C,$B38,'Other Pharma &amp; Health Products'!AU:AU)+SUMIF('PSM Costs'!$C:$C,$B38,'PSM Costs'!AU:AU)&gt;0,SUMIF(Pharmaceuticals!$C:$C,$B38,Pharmaceuticals!AL:AL)+SUMIF('Health Products &amp; Equipment'!$C:$C,$B38,'Health Products &amp; Equipment'!AU:AU)+SUMIF('Other Pharma &amp; Health Products'!$C:$C,$B38,'Other Pharma &amp; Health Products'!AU:AU)+SUMIF('PSM Costs'!$C:$C,$B38,'PSM Costs'!AU:AU),"")</f>
        <v>91280</v>
      </c>
      <c r="L38" s="181">
        <f t="shared" ca="1" si="2"/>
        <v>3468.6882933709448</v>
      </c>
      <c r="M38" s="176">
        <f ca="1">IF(SUMIF(Pharmaceuticals!$C:$C,$B38,Pharmaceuticals!AX:AX)+SUMIF('Health Products &amp; Equipment'!$C:$C,$B38,'Health Products &amp; Equipment'!BG:BG)+SUMIF('Other Pharma &amp; Health Products'!$C:$C,$B38,'Other Pharma &amp; Health Products'!BG:BG)+SUMIF('PSM Costs'!$C:$C,$B38,'PSM Costs'!BG:BG)&gt;0,SUMIF(Pharmaceuticals!$C:$C,$B38,Pharmaceuticals!AX:AX)+SUMIF('Health Products &amp; Equipment'!$C:$C,$B38,'Health Products &amp; Equipment'!BG:BG)+SUMIF('Other Pharma &amp; Health Products'!$C:$C,$B38,'Other Pharma &amp; Health Products'!BG:BG)+SUMIF('PSM Costs'!$C:$C,$B38,'PSM Costs'!BG:BG),"")</f>
        <v>28.36</v>
      </c>
      <c r="N38" s="176">
        <f ca="1">IF(SUMIF(Pharmaceuticals!$C:$C,$B38,Pharmaceuticals!AY:AY)+SUMIF('Health Products &amp; Equipment'!$C:$C,$B38,'Health Products &amp; Equipment'!BH:BH)+SUMIF('Other Pharma &amp; Health Products'!$C:$C,$B38,'Other Pharma &amp; Health Products'!BH:BH)+SUMIF('PSM Costs'!$C:$C,$B38,'PSM Costs'!BH:BH)&gt;0,SUMIF(Pharmaceuticals!$C:$C,$B38,Pharmaceuticals!AY:AY)+SUMIF('Health Products &amp; Equipment'!$C:$C,$B38,'Health Products &amp; Equipment'!BH:BH)+SUMIF('Other Pharma &amp; Health Products'!$C:$C,$B38,'Other Pharma &amp; Health Products'!BH:BH)+SUMIF('PSM Costs'!$C:$C,$B38,'PSM Costs'!BH:BH),"")</f>
        <v>98372</v>
      </c>
      <c r="O38" s="182" t="str">
        <f t="shared" ca="1" si="3"/>
        <v/>
      </c>
      <c r="P38" s="123" t="str">
        <f ca="1">IF(SUMIF(Pharmaceuticals!$C:$C,$B38,Pharmaceuticals!BK:BK)+SUMIF('Health Products &amp; Equipment'!$C:$C,$B38,'Health Products &amp; Equipment'!BT:BT)+SUMIF('Other Pharma &amp; Health Products'!$C:$C,$B38,'Other Pharma &amp; Health Products'!BT:BT)+SUMIF('PSM Costs'!$C:$C,$B38,'PSM Costs'!BT:BT)&gt;0,SUMIF(Pharmaceuticals!$C:$C,$B38,Pharmaceuticals!BK:BK)+SUMIF('Health Products &amp; Equipment'!$C:$C,$B38,'Health Products &amp; Equipment'!BT:BT)+SUMIF('Other Pharma &amp; Health Products'!$C:$C,$B38,'Other Pharma &amp; Health Products'!BT:BT)+SUMIF('PSM Costs'!$C:$C,$B38,'PSM Costs'!BT:BT),"")</f>
        <v/>
      </c>
      <c r="Q38" s="123" t="str">
        <f ca="1">IF(SUMIF(Pharmaceuticals!$C:$C,$B38,Pharmaceuticals!BL:BL)+SUMIF('Health Products &amp; Equipment'!$C:$C,$B38,'Health Products &amp; Equipment'!BU:BU)+SUMIF('Other Pharma &amp; Health Products'!$C:$C,$B38,'Other Pharma &amp; Health Products'!BU:BU)+SUMIF('PSM Costs'!$C:$C,$B38,'PSM Costs'!BU:BU)&gt;0,SUMIF(Pharmaceuticals!$C:$C,$B38,Pharmaceuticals!BL:BL)+SUMIF('Health Products &amp; Equipment'!$C:$C,$B38,'Health Products &amp; Equipment'!BU:BU)+SUMIF('Other Pharma &amp; Health Products'!$C:$C,$B38,'Other Pharma &amp; Health Products'!BU:BU)+SUMIF('PSM Costs'!$C:$C,$B38,'PSM Costs'!BU:BU),"")</f>
        <v/>
      </c>
      <c r="R38" s="176">
        <f t="shared" ca="1" si="4"/>
        <v>294912</v>
      </c>
    </row>
    <row r="39" spans="1:18" ht="14" x14ac:dyDescent="0.15">
      <c r="A39" s="107">
        <v>32</v>
      </c>
      <c r="B39" s="107" t="str">
        <f ca="1">IFERROR(VLOOKUP(A39,'Rank unique CI-Prod-Spec'!I:J,2,FALSE),"")</f>
        <v>5.6--1003---10003</v>
      </c>
      <c r="C39" s="122" t="str">
        <f ca="1">IFERROR(VLOOKUP(LEFT(B39,FIND("--",B39)-1),CatCostInp!D:E,2,FALSE),"")</f>
        <v>5.6 Laboratory reagents</v>
      </c>
      <c r="D39" s="122" t="str">
        <f ca="1">IFERROR(INDIRECT(ADDRESS(MATCH(VALUE(MID(B39,FIND("--",B39)+2,FIND("---",B39)-FIND("--",B39)-2)),CatProd!G:G,0),2,1,1,"CatProd")),"")</f>
        <v/>
      </c>
      <c r="E39" s="122" t="str">
        <f ca="1">IFERROR(INDIRECT(ADDRESS(MATCH(VALUE(RIGHT(B39,LEN(B39)-FIND("---",B39)-2)),CatProdSpec!I:I,0),3,1,1,"CatProdSpec")),"")</f>
        <v/>
      </c>
      <c r="F39" s="181">
        <f t="shared" ca="1" si="0"/>
        <v>881.08052325581389</v>
      </c>
      <c r="G39" s="176">
        <f ca="1">IF(SUMIF(Pharmaceuticals!$C:$C,$B39,Pharmaceuticals!X:X)+SUMIF('Health Products &amp; Equipment'!$C:$C,$B39,'Health Products &amp; Equipment'!AG:AG)+SUMIF('Other Pharma &amp; Health Products'!$C:$C,$B39,'Other Pharma &amp; Health Products'!AG:AG)+SUMIF('PSM Costs'!$C:$C,$B39,'PSM Costs'!AG:AG)&gt;0,SUMIF(Pharmaceuticals!$C:$C,$B39,Pharmaceuticals!X:X)+SUMIF('Health Products &amp; Equipment'!$C:$C,$B39,'Health Products &amp; Equipment'!AG:AG)+SUMIF('Other Pharma &amp; Health Products'!$C:$C,$B39,'Other Pharma &amp; Health Products'!AG:AG)+SUMIF('PSM Costs'!$C:$C,$B39,'PSM Costs'!AG:AG),"")</f>
        <v>4</v>
      </c>
      <c r="H39" s="176">
        <f ca="1">IF(SUMIF(Pharmaceuticals!$C:$C,$B39,Pharmaceuticals!Y:Y)+SUMIF('Health Products &amp; Equipment'!$C:$C,$B39,'Health Products &amp; Equipment'!AH:AH)+SUMIF('Other Pharma &amp; Health Products'!$C:$C,$B39,'Other Pharma &amp; Health Products'!AH:AH)+SUMIF('PSM Costs'!$C:$C,$B39,'PSM Costs'!AH:AH)&gt;0,SUMIF(Pharmaceuticals!$C:$C,$B39,Pharmaceuticals!Y:Y)+SUMIF('Health Products &amp; Equipment'!$C:$C,$B39,'Health Products &amp; Equipment'!AH:AH)+SUMIF('Other Pharma &amp; Health Products'!$C:$C,$B39,'Other Pharma &amp; Health Products'!AH:AH)+SUMIF('PSM Costs'!$C:$C,$B39,'PSM Costs'!AH:AH),"")</f>
        <v>3524.3220930232555</v>
      </c>
      <c r="I39" s="182">
        <f t="shared" ca="1" si="1"/>
        <v>881.08052325581389</v>
      </c>
      <c r="J39" s="123">
        <f ca="1">IF(SUMIF(Pharmaceuticals!$C:$C,$B39,Pharmaceuticals!AK:AK)+SUMIF('Health Products &amp; Equipment'!$C:$C,$B39,'Health Products &amp; Equipment'!AT:AT)+SUMIF('Other Pharma &amp; Health Products'!$C:$C,$B39,'Other Pharma &amp; Health Products'!AT:AT)+SUMIF('PSM Costs'!$C:$C,$B39,'PSM Costs'!AT:AT)&gt;0,SUMIF(Pharmaceuticals!$C:$C,$B39,Pharmaceuticals!AK:AK)+SUMIF('Health Products &amp; Equipment'!$C:$C,$B39,'Health Products &amp; Equipment'!AT:AT)+SUMIF('Other Pharma &amp; Health Products'!$C:$C,$B39,'Other Pharma &amp; Health Products'!AT:AT)+SUMIF('PSM Costs'!$C:$C,$B39,'PSM Costs'!AT:AT),"")</f>
        <v>4</v>
      </c>
      <c r="K39" s="123">
        <f ca="1">IF(SUMIF(Pharmaceuticals!$C:$C,$B39,Pharmaceuticals!AL:AL)+SUMIF('Health Products &amp; Equipment'!$C:$C,$B39,'Health Products &amp; Equipment'!AU:AU)+SUMIF('Other Pharma &amp; Health Products'!$C:$C,$B39,'Other Pharma &amp; Health Products'!AU:AU)+SUMIF('PSM Costs'!$C:$C,$B39,'PSM Costs'!AU:AU)&gt;0,SUMIF(Pharmaceuticals!$C:$C,$B39,Pharmaceuticals!AL:AL)+SUMIF('Health Products &amp; Equipment'!$C:$C,$B39,'Health Products &amp; Equipment'!AU:AU)+SUMIF('Other Pharma &amp; Health Products'!$C:$C,$B39,'Other Pharma &amp; Health Products'!AU:AU)+SUMIF('PSM Costs'!$C:$C,$B39,'PSM Costs'!AU:AU),"")</f>
        <v>3524.3220930232555</v>
      </c>
      <c r="L39" s="181" t="str">
        <f t="shared" ca="1" si="2"/>
        <v/>
      </c>
      <c r="M39" s="176">
        <f ca="1">IF(SUMIF(Pharmaceuticals!$C:$C,$B39,Pharmaceuticals!AX:AX)+SUMIF('Health Products &amp; Equipment'!$C:$C,$B39,'Health Products &amp; Equipment'!BG:BG)+SUMIF('Other Pharma &amp; Health Products'!$C:$C,$B39,'Other Pharma &amp; Health Products'!BG:BG)+SUMIF('PSM Costs'!$C:$C,$B39,'PSM Costs'!BG:BG)&gt;0,SUMIF(Pharmaceuticals!$C:$C,$B39,Pharmaceuticals!AX:AX)+SUMIF('Health Products &amp; Equipment'!$C:$C,$B39,'Health Products &amp; Equipment'!BG:BG)+SUMIF('Other Pharma &amp; Health Products'!$C:$C,$B39,'Other Pharma &amp; Health Products'!BG:BG)+SUMIF('PSM Costs'!$C:$C,$B39,'PSM Costs'!BG:BG),"")</f>
        <v>4</v>
      </c>
      <c r="N39" s="176" t="str">
        <f ca="1">IF(SUMIF(Pharmaceuticals!$C:$C,$B39,Pharmaceuticals!AY:AY)+SUMIF('Health Products &amp; Equipment'!$C:$C,$B39,'Health Products &amp; Equipment'!BH:BH)+SUMIF('Other Pharma &amp; Health Products'!$C:$C,$B39,'Other Pharma &amp; Health Products'!BH:BH)+SUMIF('PSM Costs'!$C:$C,$B39,'PSM Costs'!BH:BH)&gt;0,SUMIF(Pharmaceuticals!$C:$C,$B39,Pharmaceuticals!AY:AY)+SUMIF('Health Products &amp; Equipment'!$C:$C,$B39,'Health Products &amp; Equipment'!BH:BH)+SUMIF('Other Pharma &amp; Health Products'!$C:$C,$B39,'Other Pharma &amp; Health Products'!BH:BH)+SUMIF('PSM Costs'!$C:$C,$B39,'PSM Costs'!BH:BH),"")</f>
        <v/>
      </c>
      <c r="O39" s="182" t="str">
        <f t="shared" ca="1" si="3"/>
        <v/>
      </c>
      <c r="P39" s="123" t="str">
        <f ca="1">IF(SUMIF(Pharmaceuticals!$C:$C,$B39,Pharmaceuticals!BK:BK)+SUMIF('Health Products &amp; Equipment'!$C:$C,$B39,'Health Products &amp; Equipment'!BT:BT)+SUMIF('Other Pharma &amp; Health Products'!$C:$C,$B39,'Other Pharma &amp; Health Products'!BT:BT)+SUMIF('PSM Costs'!$C:$C,$B39,'PSM Costs'!BT:BT)&gt;0,SUMIF(Pharmaceuticals!$C:$C,$B39,Pharmaceuticals!BK:BK)+SUMIF('Health Products &amp; Equipment'!$C:$C,$B39,'Health Products &amp; Equipment'!BT:BT)+SUMIF('Other Pharma &amp; Health Products'!$C:$C,$B39,'Other Pharma &amp; Health Products'!BT:BT)+SUMIF('PSM Costs'!$C:$C,$B39,'PSM Costs'!BT:BT),"")</f>
        <v/>
      </c>
      <c r="Q39" s="123" t="str">
        <f ca="1">IF(SUMIF(Pharmaceuticals!$C:$C,$B39,Pharmaceuticals!BL:BL)+SUMIF('Health Products &amp; Equipment'!$C:$C,$B39,'Health Products &amp; Equipment'!BU:BU)+SUMIF('Other Pharma &amp; Health Products'!$C:$C,$B39,'Other Pharma &amp; Health Products'!BU:BU)+SUMIF('PSM Costs'!$C:$C,$B39,'PSM Costs'!BU:BU)&gt;0,SUMIF(Pharmaceuticals!$C:$C,$B39,Pharmaceuticals!BL:BL)+SUMIF('Health Products &amp; Equipment'!$C:$C,$B39,'Health Products &amp; Equipment'!BU:BU)+SUMIF('Other Pharma &amp; Health Products'!$C:$C,$B39,'Other Pharma &amp; Health Products'!BU:BU)+SUMIF('PSM Costs'!$C:$C,$B39,'PSM Costs'!BU:BU),"")</f>
        <v/>
      </c>
      <c r="R39" s="176">
        <f t="shared" ca="1" si="4"/>
        <v>7048.6441860465111</v>
      </c>
    </row>
    <row r="40" spans="1:18" ht="14" x14ac:dyDescent="0.15">
      <c r="A40" s="107">
        <v>33</v>
      </c>
      <c r="B40" s="107" t="str">
        <f ca="1">IFERROR(VLOOKUP(A40,'Rank unique CI-Prod-Spec'!I:J,2,FALSE),"")</f>
        <v>5.6--1004---10004</v>
      </c>
      <c r="C40" s="122" t="str">
        <f ca="1">IFERROR(VLOOKUP(LEFT(B40,FIND("--",B40)-1),CatCostInp!D:E,2,FALSE),"")</f>
        <v>5.6 Laboratory reagents</v>
      </c>
      <c r="D40" s="122" t="str">
        <f ca="1">IFERROR(INDIRECT(ADDRESS(MATCH(VALUE(MID(B40,FIND("--",B40)+2,FIND("---",B40)-FIND("--",B40)-2)),CatProd!G:G,0),2,1,1,"CatProd")),"")</f>
        <v/>
      </c>
      <c r="E40" s="122" t="str">
        <f ca="1">IFERROR(INDIRECT(ADDRESS(MATCH(VALUE(RIGHT(B40,LEN(B40)-FIND("---",B40)-2)),CatProdSpec!I:I,0),3,1,1,"CatProdSpec")),"")</f>
        <v/>
      </c>
      <c r="F40" s="181">
        <f t="shared" ca="1" si="0"/>
        <v>1816.8604651162793</v>
      </c>
      <c r="G40" s="176">
        <f ca="1">IF(SUMIF(Pharmaceuticals!$C:$C,$B40,Pharmaceuticals!X:X)+SUMIF('Health Products &amp; Equipment'!$C:$C,$B40,'Health Products &amp; Equipment'!AG:AG)+SUMIF('Other Pharma &amp; Health Products'!$C:$C,$B40,'Other Pharma &amp; Health Products'!AG:AG)+SUMIF('PSM Costs'!$C:$C,$B40,'PSM Costs'!AG:AG)&gt;0,SUMIF(Pharmaceuticals!$C:$C,$B40,Pharmaceuticals!X:X)+SUMIF('Health Products &amp; Equipment'!$C:$C,$B40,'Health Products &amp; Equipment'!AG:AG)+SUMIF('Other Pharma &amp; Health Products'!$C:$C,$B40,'Other Pharma &amp; Health Products'!AG:AG)+SUMIF('PSM Costs'!$C:$C,$B40,'PSM Costs'!AG:AG),"")</f>
        <v>3</v>
      </c>
      <c r="H40" s="176">
        <f ca="1">IF(SUMIF(Pharmaceuticals!$C:$C,$B40,Pharmaceuticals!Y:Y)+SUMIF('Health Products &amp; Equipment'!$C:$C,$B40,'Health Products &amp; Equipment'!AH:AH)+SUMIF('Other Pharma &amp; Health Products'!$C:$C,$B40,'Other Pharma &amp; Health Products'!AH:AH)+SUMIF('PSM Costs'!$C:$C,$B40,'PSM Costs'!AH:AH)&gt;0,SUMIF(Pharmaceuticals!$C:$C,$B40,Pharmaceuticals!Y:Y)+SUMIF('Health Products &amp; Equipment'!$C:$C,$B40,'Health Products &amp; Equipment'!AH:AH)+SUMIF('Other Pharma &amp; Health Products'!$C:$C,$B40,'Other Pharma &amp; Health Products'!AH:AH)+SUMIF('PSM Costs'!$C:$C,$B40,'PSM Costs'!AH:AH),"")</f>
        <v>5450.5813953488378</v>
      </c>
      <c r="I40" s="182">
        <f t="shared" ca="1" si="1"/>
        <v>1816.8604651162793</v>
      </c>
      <c r="J40" s="123">
        <f ca="1">IF(SUMIF(Pharmaceuticals!$C:$C,$B40,Pharmaceuticals!AK:AK)+SUMIF('Health Products &amp; Equipment'!$C:$C,$B40,'Health Products &amp; Equipment'!AT:AT)+SUMIF('Other Pharma &amp; Health Products'!$C:$C,$B40,'Other Pharma &amp; Health Products'!AT:AT)+SUMIF('PSM Costs'!$C:$C,$B40,'PSM Costs'!AT:AT)&gt;0,SUMIF(Pharmaceuticals!$C:$C,$B40,Pharmaceuticals!AK:AK)+SUMIF('Health Products &amp; Equipment'!$C:$C,$B40,'Health Products &amp; Equipment'!AT:AT)+SUMIF('Other Pharma &amp; Health Products'!$C:$C,$B40,'Other Pharma &amp; Health Products'!AT:AT)+SUMIF('PSM Costs'!$C:$C,$B40,'PSM Costs'!AT:AT),"")</f>
        <v>3</v>
      </c>
      <c r="K40" s="123">
        <f ca="1">IF(SUMIF(Pharmaceuticals!$C:$C,$B40,Pharmaceuticals!AL:AL)+SUMIF('Health Products &amp; Equipment'!$C:$C,$B40,'Health Products &amp; Equipment'!AU:AU)+SUMIF('Other Pharma &amp; Health Products'!$C:$C,$B40,'Other Pharma &amp; Health Products'!AU:AU)+SUMIF('PSM Costs'!$C:$C,$B40,'PSM Costs'!AU:AU)&gt;0,SUMIF(Pharmaceuticals!$C:$C,$B40,Pharmaceuticals!AL:AL)+SUMIF('Health Products &amp; Equipment'!$C:$C,$B40,'Health Products &amp; Equipment'!AU:AU)+SUMIF('Other Pharma &amp; Health Products'!$C:$C,$B40,'Other Pharma &amp; Health Products'!AU:AU)+SUMIF('PSM Costs'!$C:$C,$B40,'PSM Costs'!AU:AU),"")</f>
        <v>5450.5813953488378</v>
      </c>
      <c r="L40" s="181" t="str">
        <f t="shared" ca="1" si="2"/>
        <v/>
      </c>
      <c r="M40" s="176">
        <f ca="1">IF(SUMIF(Pharmaceuticals!$C:$C,$B40,Pharmaceuticals!AX:AX)+SUMIF('Health Products &amp; Equipment'!$C:$C,$B40,'Health Products &amp; Equipment'!BG:BG)+SUMIF('Other Pharma &amp; Health Products'!$C:$C,$B40,'Other Pharma &amp; Health Products'!BG:BG)+SUMIF('PSM Costs'!$C:$C,$B40,'PSM Costs'!BG:BG)&gt;0,SUMIF(Pharmaceuticals!$C:$C,$B40,Pharmaceuticals!AX:AX)+SUMIF('Health Products &amp; Equipment'!$C:$C,$B40,'Health Products &amp; Equipment'!BG:BG)+SUMIF('Other Pharma &amp; Health Products'!$C:$C,$B40,'Other Pharma &amp; Health Products'!BG:BG)+SUMIF('PSM Costs'!$C:$C,$B40,'PSM Costs'!BG:BG),"")</f>
        <v>3</v>
      </c>
      <c r="N40" s="176" t="str">
        <f ca="1">IF(SUMIF(Pharmaceuticals!$C:$C,$B40,Pharmaceuticals!AY:AY)+SUMIF('Health Products &amp; Equipment'!$C:$C,$B40,'Health Products &amp; Equipment'!BH:BH)+SUMIF('Other Pharma &amp; Health Products'!$C:$C,$B40,'Other Pharma &amp; Health Products'!BH:BH)+SUMIF('PSM Costs'!$C:$C,$B40,'PSM Costs'!BH:BH)&gt;0,SUMIF(Pharmaceuticals!$C:$C,$B40,Pharmaceuticals!AY:AY)+SUMIF('Health Products &amp; Equipment'!$C:$C,$B40,'Health Products &amp; Equipment'!BH:BH)+SUMIF('Other Pharma &amp; Health Products'!$C:$C,$B40,'Other Pharma &amp; Health Products'!BH:BH)+SUMIF('PSM Costs'!$C:$C,$B40,'PSM Costs'!BH:BH),"")</f>
        <v/>
      </c>
      <c r="O40" s="182" t="str">
        <f t="shared" ca="1" si="3"/>
        <v/>
      </c>
      <c r="P40" s="123" t="str">
        <f ca="1">IF(SUMIF(Pharmaceuticals!$C:$C,$B40,Pharmaceuticals!BK:BK)+SUMIF('Health Products &amp; Equipment'!$C:$C,$B40,'Health Products &amp; Equipment'!BT:BT)+SUMIF('Other Pharma &amp; Health Products'!$C:$C,$B40,'Other Pharma &amp; Health Products'!BT:BT)+SUMIF('PSM Costs'!$C:$C,$B40,'PSM Costs'!BT:BT)&gt;0,SUMIF(Pharmaceuticals!$C:$C,$B40,Pharmaceuticals!BK:BK)+SUMIF('Health Products &amp; Equipment'!$C:$C,$B40,'Health Products &amp; Equipment'!BT:BT)+SUMIF('Other Pharma &amp; Health Products'!$C:$C,$B40,'Other Pharma &amp; Health Products'!BT:BT)+SUMIF('PSM Costs'!$C:$C,$B40,'PSM Costs'!BT:BT),"")</f>
        <v/>
      </c>
      <c r="Q40" s="123" t="str">
        <f ca="1">IF(SUMIF(Pharmaceuticals!$C:$C,$B40,Pharmaceuticals!BL:BL)+SUMIF('Health Products &amp; Equipment'!$C:$C,$B40,'Health Products &amp; Equipment'!BU:BU)+SUMIF('Other Pharma &amp; Health Products'!$C:$C,$B40,'Other Pharma &amp; Health Products'!BU:BU)+SUMIF('PSM Costs'!$C:$C,$B40,'PSM Costs'!BU:BU)&gt;0,SUMIF(Pharmaceuticals!$C:$C,$B40,Pharmaceuticals!BL:BL)+SUMIF('Health Products &amp; Equipment'!$C:$C,$B40,'Health Products &amp; Equipment'!BU:BU)+SUMIF('Other Pharma &amp; Health Products'!$C:$C,$B40,'Other Pharma &amp; Health Products'!BU:BU)+SUMIF('PSM Costs'!$C:$C,$B40,'PSM Costs'!BU:BU),"")</f>
        <v/>
      </c>
      <c r="R40" s="176">
        <f t="shared" ca="1" si="4"/>
        <v>10901.162790697676</v>
      </c>
    </row>
    <row r="41" spans="1:18" ht="14" x14ac:dyDescent="0.15">
      <c r="A41" s="107">
        <v>34</v>
      </c>
      <c r="B41" s="107" t="str">
        <f ca="1">IFERROR(VLOOKUP(A41,'Rank unique CI-Prod-Spec'!I:J,2,FALSE),"")</f>
        <v>5.6--1005---10005</v>
      </c>
      <c r="C41" s="122" t="str">
        <f ca="1">IFERROR(VLOOKUP(LEFT(B41,FIND("--",B41)-1),CatCostInp!D:E,2,FALSE),"")</f>
        <v>5.6 Laboratory reagents</v>
      </c>
      <c r="D41" s="122" t="str">
        <f ca="1">IFERROR(INDIRECT(ADDRESS(MATCH(VALUE(MID(B41,FIND("--",B41)+2,FIND("---",B41)-FIND("--",B41)-2)),CatProd!G:G,0),2,1,1,"CatProd")),"")</f>
        <v/>
      </c>
      <c r="E41" s="122" t="str">
        <f ca="1">IFERROR(INDIRECT(ADDRESS(MATCH(VALUE(RIGHT(B41,LEN(B41)-FIND("---",B41)-2)),CatProdSpec!I:I,0),3,1,1,"CatProdSpec")),"")</f>
        <v/>
      </c>
      <c r="F41" s="181">
        <f t="shared" ca="1" si="0"/>
        <v>436.04651162790702</v>
      </c>
      <c r="G41" s="176">
        <f ca="1">IF(SUMIF(Pharmaceuticals!$C:$C,$B41,Pharmaceuticals!X:X)+SUMIF('Health Products &amp; Equipment'!$C:$C,$B41,'Health Products &amp; Equipment'!AG:AG)+SUMIF('Other Pharma &amp; Health Products'!$C:$C,$B41,'Other Pharma &amp; Health Products'!AG:AG)+SUMIF('PSM Costs'!$C:$C,$B41,'PSM Costs'!AG:AG)&gt;0,SUMIF(Pharmaceuticals!$C:$C,$B41,Pharmaceuticals!X:X)+SUMIF('Health Products &amp; Equipment'!$C:$C,$B41,'Health Products &amp; Equipment'!AG:AG)+SUMIF('Other Pharma &amp; Health Products'!$C:$C,$B41,'Other Pharma &amp; Health Products'!AG:AG)+SUMIF('PSM Costs'!$C:$C,$B41,'PSM Costs'!AG:AG),"")</f>
        <v>3</v>
      </c>
      <c r="H41" s="176">
        <f ca="1">IF(SUMIF(Pharmaceuticals!$C:$C,$B41,Pharmaceuticals!Y:Y)+SUMIF('Health Products &amp; Equipment'!$C:$C,$B41,'Health Products &amp; Equipment'!AH:AH)+SUMIF('Other Pharma &amp; Health Products'!$C:$C,$B41,'Other Pharma &amp; Health Products'!AH:AH)+SUMIF('PSM Costs'!$C:$C,$B41,'PSM Costs'!AH:AH)&gt;0,SUMIF(Pharmaceuticals!$C:$C,$B41,Pharmaceuticals!Y:Y)+SUMIF('Health Products &amp; Equipment'!$C:$C,$B41,'Health Products &amp; Equipment'!AH:AH)+SUMIF('Other Pharma &amp; Health Products'!$C:$C,$B41,'Other Pharma &amp; Health Products'!AH:AH)+SUMIF('PSM Costs'!$C:$C,$B41,'PSM Costs'!AH:AH),"")</f>
        <v>1308.1395348837211</v>
      </c>
      <c r="I41" s="182">
        <f t="shared" ca="1" si="1"/>
        <v>436.04651162790702</v>
      </c>
      <c r="J41" s="123">
        <f ca="1">IF(SUMIF(Pharmaceuticals!$C:$C,$B41,Pharmaceuticals!AK:AK)+SUMIF('Health Products &amp; Equipment'!$C:$C,$B41,'Health Products &amp; Equipment'!AT:AT)+SUMIF('Other Pharma &amp; Health Products'!$C:$C,$B41,'Other Pharma &amp; Health Products'!AT:AT)+SUMIF('PSM Costs'!$C:$C,$B41,'PSM Costs'!AT:AT)&gt;0,SUMIF(Pharmaceuticals!$C:$C,$B41,Pharmaceuticals!AK:AK)+SUMIF('Health Products &amp; Equipment'!$C:$C,$B41,'Health Products &amp; Equipment'!AT:AT)+SUMIF('Other Pharma &amp; Health Products'!$C:$C,$B41,'Other Pharma &amp; Health Products'!AT:AT)+SUMIF('PSM Costs'!$C:$C,$B41,'PSM Costs'!AT:AT),"")</f>
        <v>3</v>
      </c>
      <c r="K41" s="123">
        <f ca="1">IF(SUMIF(Pharmaceuticals!$C:$C,$B41,Pharmaceuticals!AL:AL)+SUMIF('Health Products &amp; Equipment'!$C:$C,$B41,'Health Products &amp; Equipment'!AU:AU)+SUMIF('Other Pharma &amp; Health Products'!$C:$C,$B41,'Other Pharma &amp; Health Products'!AU:AU)+SUMIF('PSM Costs'!$C:$C,$B41,'PSM Costs'!AU:AU)&gt;0,SUMIF(Pharmaceuticals!$C:$C,$B41,Pharmaceuticals!AL:AL)+SUMIF('Health Products &amp; Equipment'!$C:$C,$B41,'Health Products &amp; Equipment'!AU:AU)+SUMIF('Other Pharma &amp; Health Products'!$C:$C,$B41,'Other Pharma &amp; Health Products'!AU:AU)+SUMIF('PSM Costs'!$C:$C,$B41,'PSM Costs'!AU:AU),"")</f>
        <v>1308.1395348837211</v>
      </c>
      <c r="L41" s="181" t="str">
        <f t="shared" ca="1" si="2"/>
        <v/>
      </c>
      <c r="M41" s="176">
        <f ca="1">IF(SUMIF(Pharmaceuticals!$C:$C,$B41,Pharmaceuticals!AX:AX)+SUMIF('Health Products &amp; Equipment'!$C:$C,$B41,'Health Products &amp; Equipment'!BG:BG)+SUMIF('Other Pharma &amp; Health Products'!$C:$C,$B41,'Other Pharma &amp; Health Products'!BG:BG)+SUMIF('PSM Costs'!$C:$C,$B41,'PSM Costs'!BG:BG)&gt;0,SUMIF(Pharmaceuticals!$C:$C,$B41,Pharmaceuticals!AX:AX)+SUMIF('Health Products &amp; Equipment'!$C:$C,$B41,'Health Products &amp; Equipment'!BG:BG)+SUMIF('Other Pharma &amp; Health Products'!$C:$C,$B41,'Other Pharma &amp; Health Products'!BG:BG)+SUMIF('PSM Costs'!$C:$C,$B41,'PSM Costs'!BG:BG),"")</f>
        <v>3</v>
      </c>
      <c r="N41" s="176" t="str">
        <f ca="1">IF(SUMIF(Pharmaceuticals!$C:$C,$B41,Pharmaceuticals!AY:AY)+SUMIF('Health Products &amp; Equipment'!$C:$C,$B41,'Health Products &amp; Equipment'!BH:BH)+SUMIF('Other Pharma &amp; Health Products'!$C:$C,$B41,'Other Pharma &amp; Health Products'!BH:BH)+SUMIF('PSM Costs'!$C:$C,$B41,'PSM Costs'!BH:BH)&gt;0,SUMIF(Pharmaceuticals!$C:$C,$B41,Pharmaceuticals!AY:AY)+SUMIF('Health Products &amp; Equipment'!$C:$C,$B41,'Health Products &amp; Equipment'!BH:BH)+SUMIF('Other Pharma &amp; Health Products'!$C:$C,$B41,'Other Pharma &amp; Health Products'!BH:BH)+SUMIF('PSM Costs'!$C:$C,$B41,'PSM Costs'!BH:BH),"")</f>
        <v/>
      </c>
      <c r="O41" s="182" t="str">
        <f t="shared" ca="1" si="3"/>
        <v/>
      </c>
      <c r="P41" s="123" t="str">
        <f ca="1">IF(SUMIF(Pharmaceuticals!$C:$C,$B41,Pharmaceuticals!BK:BK)+SUMIF('Health Products &amp; Equipment'!$C:$C,$B41,'Health Products &amp; Equipment'!BT:BT)+SUMIF('Other Pharma &amp; Health Products'!$C:$C,$B41,'Other Pharma &amp; Health Products'!BT:BT)+SUMIF('PSM Costs'!$C:$C,$B41,'PSM Costs'!BT:BT)&gt;0,SUMIF(Pharmaceuticals!$C:$C,$B41,Pharmaceuticals!BK:BK)+SUMIF('Health Products &amp; Equipment'!$C:$C,$B41,'Health Products &amp; Equipment'!BT:BT)+SUMIF('Other Pharma &amp; Health Products'!$C:$C,$B41,'Other Pharma &amp; Health Products'!BT:BT)+SUMIF('PSM Costs'!$C:$C,$B41,'PSM Costs'!BT:BT),"")</f>
        <v/>
      </c>
      <c r="Q41" s="123" t="str">
        <f ca="1">IF(SUMIF(Pharmaceuticals!$C:$C,$B41,Pharmaceuticals!BL:BL)+SUMIF('Health Products &amp; Equipment'!$C:$C,$B41,'Health Products &amp; Equipment'!BU:BU)+SUMIF('Other Pharma &amp; Health Products'!$C:$C,$B41,'Other Pharma &amp; Health Products'!BU:BU)+SUMIF('PSM Costs'!$C:$C,$B41,'PSM Costs'!BU:BU)&gt;0,SUMIF(Pharmaceuticals!$C:$C,$B41,Pharmaceuticals!BL:BL)+SUMIF('Health Products &amp; Equipment'!$C:$C,$B41,'Health Products &amp; Equipment'!BU:BU)+SUMIF('Other Pharma &amp; Health Products'!$C:$C,$B41,'Other Pharma &amp; Health Products'!BU:BU)+SUMIF('PSM Costs'!$C:$C,$B41,'PSM Costs'!BU:BU),"")</f>
        <v/>
      </c>
      <c r="R41" s="176">
        <f t="shared" ca="1" si="4"/>
        <v>2616.2790697674423</v>
      </c>
    </row>
    <row r="42" spans="1:18" ht="14" x14ac:dyDescent="0.15">
      <c r="A42" s="107">
        <v>35</v>
      </c>
      <c r="B42" s="107" t="str">
        <f ca="1">IFERROR(VLOOKUP(A42,'Rank unique CI-Prod-Spec'!I:J,2,FALSE),"")</f>
        <v>5.6--1006---10006</v>
      </c>
      <c r="C42" s="122" t="str">
        <f ca="1">IFERROR(VLOOKUP(LEFT(B42,FIND("--",B42)-1),CatCostInp!D:E,2,FALSE),"")</f>
        <v>5.6 Laboratory reagents</v>
      </c>
      <c r="D42" s="122" t="str">
        <f ca="1">IFERROR(INDIRECT(ADDRESS(MATCH(VALUE(MID(B42,FIND("--",B42)+2,FIND("---",B42)-FIND("--",B42)-2)),CatProd!G:G,0),2,1,1,"CatProd")),"")</f>
        <v/>
      </c>
      <c r="E42" s="122" t="str">
        <f ca="1">IFERROR(INDIRECT(ADDRESS(MATCH(VALUE(RIGHT(B42,LEN(B42)-FIND("---",B42)-2)),CatProdSpec!I:I,0),3,1,1,"CatProdSpec")),"")</f>
        <v/>
      </c>
      <c r="F42" s="181">
        <f t="shared" ca="1" si="0"/>
        <v>357.55813953488371</v>
      </c>
      <c r="G42" s="176">
        <f ca="1">IF(SUMIF(Pharmaceuticals!$C:$C,$B42,Pharmaceuticals!X:X)+SUMIF('Health Products &amp; Equipment'!$C:$C,$B42,'Health Products &amp; Equipment'!AG:AG)+SUMIF('Other Pharma &amp; Health Products'!$C:$C,$B42,'Other Pharma &amp; Health Products'!AG:AG)+SUMIF('PSM Costs'!$C:$C,$B42,'PSM Costs'!AG:AG)&gt;0,SUMIF(Pharmaceuticals!$C:$C,$B42,Pharmaceuticals!X:X)+SUMIF('Health Products &amp; Equipment'!$C:$C,$B42,'Health Products &amp; Equipment'!AG:AG)+SUMIF('Other Pharma &amp; Health Products'!$C:$C,$B42,'Other Pharma &amp; Health Products'!AG:AG)+SUMIF('PSM Costs'!$C:$C,$B42,'PSM Costs'!AG:AG),"")</f>
        <v>1</v>
      </c>
      <c r="H42" s="176">
        <f ca="1">IF(SUMIF(Pharmaceuticals!$C:$C,$B42,Pharmaceuticals!Y:Y)+SUMIF('Health Products &amp; Equipment'!$C:$C,$B42,'Health Products &amp; Equipment'!AH:AH)+SUMIF('Other Pharma &amp; Health Products'!$C:$C,$B42,'Other Pharma &amp; Health Products'!AH:AH)+SUMIF('PSM Costs'!$C:$C,$B42,'PSM Costs'!AH:AH)&gt;0,SUMIF(Pharmaceuticals!$C:$C,$B42,Pharmaceuticals!Y:Y)+SUMIF('Health Products &amp; Equipment'!$C:$C,$B42,'Health Products &amp; Equipment'!AH:AH)+SUMIF('Other Pharma &amp; Health Products'!$C:$C,$B42,'Other Pharma &amp; Health Products'!AH:AH)+SUMIF('PSM Costs'!$C:$C,$B42,'PSM Costs'!AH:AH),"")</f>
        <v>357.55813953488371</v>
      </c>
      <c r="I42" s="182">
        <f t="shared" ca="1" si="1"/>
        <v>357.55813953488371</v>
      </c>
      <c r="J42" s="123">
        <f ca="1">IF(SUMIF(Pharmaceuticals!$C:$C,$B42,Pharmaceuticals!AK:AK)+SUMIF('Health Products &amp; Equipment'!$C:$C,$B42,'Health Products &amp; Equipment'!AT:AT)+SUMIF('Other Pharma &amp; Health Products'!$C:$C,$B42,'Other Pharma &amp; Health Products'!AT:AT)+SUMIF('PSM Costs'!$C:$C,$B42,'PSM Costs'!AT:AT)&gt;0,SUMIF(Pharmaceuticals!$C:$C,$B42,Pharmaceuticals!AK:AK)+SUMIF('Health Products &amp; Equipment'!$C:$C,$B42,'Health Products &amp; Equipment'!AT:AT)+SUMIF('Other Pharma &amp; Health Products'!$C:$C,$B42,'Other Pharma &amp; Health Products'!AT:AT)+SUMIF('PSM Costs'!$C:$C,$B42,'PSM Costs'!AT:AT),"")</f>
        <v>1</v>
      </c>
      <c r="K42" s="123">
        <f ca="1">IF(SUMIF(Pharmaceuticals!$C:$C,$B42,Pharmaceuticals!AL:AL)+SUMIF('Health Products &amp; Equipment'!$C:$C,$B42,'Health Products &amp; Equipment'!AU:AU)+SUMIF('Other Pharma &amp; Health Products'!$C:$C,$B42,'Other Pharma &amp; Health Products'!AU:AU)+SUMIF('PSM Costs'!$C:$C,$B42,'PSM Costs'!AU:AU)&gt;0,SUMIF(Pharmaceuticals!$C:$C,$B42,Pharmaceuticals!AL:AL)+SUMIF('Health Products &amp; Equipment'!$C:$C,$B42,'Health Products &amp; Equipment'!AU:AU)+SUMIF('Other Pharma &amp; Health Products'!$C:$C,$B42,'Other Pharma &amp; Health Products'!AU:AU)+SUMIF('PSM Costs'!$C:$C,$B42,'PSM Costs'!AU:AU),"")</f>
        <v>357.55813953488371</v>
      </c>
      <c r="L42" s="181" t="str">
        <f t="shared" ca="1" si="2"/>
        <v/>
      </c>
      <c r="M42" s="176">
        <f ca="1">IF(SUMIF(Pharmaceuticals!$C:$C,$B42,Pharmaceuticals!AX:AX)+SUMIF('Health Products &amp; Equipment'!$C:$C,$B42,'Health Products &amp; Equipment'!BG:BG)+SUMIF('Other Pharma &amp; Health Products'!$C:$C,$B42,'Other Pharma &amp; Health Products'!BG:BG)+SUMIF('PSM Costs'!$C:$C,$B42,'PSM Costs'!BG:BG)&gt;0,SUMIF(Pharmaceuticals!$C:$C,$B42,Pharmaceuticals!AX:AX)+SUMIF('Health Products &amp; Equipment'!$C:$C,$B42,'Health Products &amp; Equipment'!BG:BG)+SUMIF('Other Pharma &amp; Health Products'!$C:$C,$B42,'Other Pharma &amp; Health Products'!BG:BG)+SUMIF('PSM Costs'!$C:$C,$B42,'PSM Costs'!BG:BG),"")</f>
        <v>1</v>
      </c>
      <c r="N42" s="176" t="str">
        <f ca="1">IF(SUMIF(Pharmaceuticals!$C:$C,$B42,Pharmaceuticals!AY:AY)+SUMIF('Health Products &amp; Equipment'!$C:$C,$B42,'Health Products &amp; Equipment'!BH:BH)+SUMIF('Other Pharma &amp; Health Products'!$C:$C,$B42,'Other Pharma &amp; Health Products'!BH:BH)+SUMIF('PSM Costs'!$C:$C,$B42,'PSM Costs'!BH:BH)&gt;0,SUMIF(Pharmaceuticals!$C:$C,$B42,Pharmaceuticals!AY:AY)+SUMIF('Health Products &amp; Equipment'!$C:$C,$B42,'Health Products &amp; Equipment'!BH:BH)+SUMIF('Other Pharma &amp; Health Products'!$C:$C,$B42,'Other Pharma &amp; Health Products'!BH:BH)+SUMIF('PSM Costs'!$C:$C,$B42,'PSM Costs'!BH:BH),"")</f>
        <v/>
      </c>
      <c r="O42" s="182" t="str">
        <f t="shared" ca="1" si="3"/>
        <v/>
      </c>
      <c r="P42" s="123" t="str">
        <f ca="1">IF(SUMIF(Pharmaceuticals!$C:$C,$B42,Pharmaceuticals!BK:BK)+SUMIF('Health Products &amp; Equipment'!$C:$C,$B42,'Health Products &amp; Equipment'!BT:BT)+SUMIF('Other Pharma &amp; Health Products'!$C:$C,$B42,'Other Pharma &amp; Health Products'!BT:BT)+SUMIF('PSM Costs'!$C:$C,$B42,'PSM Costs'!BT:BT)&gt;0,SUMIF(Pharmaceuticals!$C:$C,$B42,Pharmaceuticals!BK:BK)+SUMIF('Health Products &amp; Equipment'!$C:$C,$B42,'Health Products &amp; Equipment'!BT:BT)+SUMIF('Other Pharma &amp; Health Products'!$C:$C,$B42,'Other Pharma &amp; Health Products'!BT:BT)+SUMIF('PSM Costs'!$C:$C,$B42,'PSM Costs'!BT:BT),"")</f>
        <v/>
      </c>
      <c r="Q42" s="123" t="str">
        <f ca="1">IF(SUMIF(Pharmaceuticals!$C:$C,$B42,Pharmaceuticals!BL:BL)+SUMIF('Health Products &amp; Equipment'!$C:$C,$B42,'Health Products &amp; Equipment'!BU:BU)+SUMIF('Other Pharma &amp; Health Products'!$C:$C,$B42,'Other Pharma &amp; Health Products'!BU:BU)+SUMIF('PSM Costs'!$C:$C,$B42,'PSM Costs'!BU:BU)&gt;0,SUMIF(Pharmaceuticals!$C:$C,$B42,Pharmaceuticals!BL:BL)+SUMIF('Health Products &amp; Equipment'!$C:$C,$B42,'Health Products &amp; Equipment'!BU:BU)+SUMIF('Other Pharma &amp; Health Products'!$C:$C,$B42,'Other Pharma &amp; Health Products'!BU:BU)+SUMIF('PSM Costs'!$C:$C,$B42,'PSM Costs'!BU:BU),"")</f>
        <v/>
      </c>
      <c r="R42" s="176">
        <f t="shared" ca="1" si="4"/>
        <v>715.11627906976742</v>
      </c>
    </row>
    <row r="43" spans="1:18" ht="14" x14ac:dyDescent="0.15">
      <c r="A43" s="107">
        <v>36</v>
      </c>
      <c r="B43" s="107" t="str">
        <f ca="1">IFERROR(VLOOKUP(A43,'Rank unique CI-Prod-Spec'!I:J,2,FALSE),"")</f>
        <v>5.6--1007---10007</v>
      </c>
      <c r="C43" s="122" t="str">
        <f ca="1">IFERROR(VLOOKUP(LEFT(B43,FIND("--",B43)-1),CatCostInp!D:E,2,FALSE),"")</f>
        <v>5.6 Laboratory reagents</v>
      </c>
      <c r="D43" s="122" t="str">
        <f ca="1">IFERROR(INDIRECT(ADDRESS(MATCH(VALUE(MID(B43,FIND("--",B43)+2,FIND("---",B43)-FIND("--",B43)-2)),CatProd!G:G,0),2,1,1,"CatProd")),"")</f>
        <v/>
      </c>
      <c r="E43" s="122" t="str">
        <f ca="1">IFERROR(INDIRECT(ADDRESS(MATCH(VALUE(RIGHT(B43,LEN(B43)-FIND("---",B43)-2)),CatProdSpec!I:I,0),3,1,1,"CatProdSpec")),"")</f>
        <v/>
      </c>
      <c r="F43" s="181">
        <f t="shared" ca="1" si="0"/>
        <v>27.296947674418604</v>
      </c>
      <c r="G43" s="176">
        <f ca="1">IF(SUMIF(Pharmaceuticals!$C:$C,$B43,Pharmaceuticals!X:X)+SUMIF('Health Products &amp; Equipment'!$C:$C,$B43,'Health Products &amp; Equipment'!AG:AG)+SUMIF('Other Pharma &amp; Health Products'!$C:$C,$B43,'Other Pharma &amp; Health Products'!AG:AG)+SUMIF('PSM Costs'!$C:$C,$B43,'PSM Costs'!AG:AG)&gt;0,SUMIF(Pharmaceuticals!$C:$C,$B43,Pharmaceuticals!X:X)+SUMIF('Health Products &amp; Equipment'!$C:$C,$B43,'Health Products &amp; Equipment'!AG:AG)+SUMIF('Other Pharma &amp; Health Products'!$C:$C,$B43,'Other Pharma &amp; Health Products'!AG:AG)+SUMIF('PSM Costs'!$C:$C,$B43,'PSM Costs'!AG:AG),"")</f>
        <v>4</v>
      </c>
      <c r="H43" s="176">
        <f ca="1">IF(SUMIF(Pharmaceuticals!$C:$C,$B43,Pharmaceuticals!Y:Y)+SUMIF('Health Products &amp; Equipment'!$C:$C,$B43,'Health Products &amp; Equipment'!AH:AH)+SUMIF('Other Pharma &amp; Health Products'!$C:$C,$B43,'Other Pharma &amp; Health Products'!AH:AH)+SUMIF('PSM Costs'!$C:$C,$B43,'PSM Costs'!AH:AH)&gt;0,SUMIF(Pharmaceuticals!$C:$C,$B43,Pharmaceuticals!Y:Y)+SUMIF('Health Products &amp; Equipment'!$C:$C,$B43,'Health Products &amp; Equipment'!AH:AH)+SUMIF('Other Pharma &amp; Health Products'!$C:$C,$B43,'Other Pharma &amp; Health Products'!AH:AH)+SUMIF('PSM Costs'!$C:$C,$B43,'PSM Costs'!AH:AH),"")</f>
        <v>109.18779069767442</v>
      </c>
      <c r="I43" s="182">
        <f t="shared" ca="1" si="1"/>
        <v>27.296947674418604</v>
      </c>
      <c r="J43" s="123">
        <f ca="1">IF(SUMIF(Pharmaceuticals!$C:$C,$B43,Pharmaceuticals!AK:AK)+SUMIF('Health Products &amp; Equipment'!$C:$C,$B43,'Health Products &amp; Equipment'!AT:AT)+SUMIF('Other Pharma &amp; Health Products'!$C:$C,$B43,'Other Pharma &amp; Health Products'!AT:AT)+SUMIF('PSM Costs'!$C:$C,$B43,'PSM Costs'!AT:AT)&gt;0,SUMIF(Pharmaceuticals!$C:$C,$B43,Pharmaceuticals!AK:AK)+SUMIF('Health Products &amp; Equipment'!$C:$C,$B43,'Health Products &amp; Equipment'!AT:AT)+SUMIF('Other Pharma &amp; Health Products'!$C:$C,$B43,'Other Pharma &amp; Health Products'!AT:AT)+SUMIF('PSM Costs'!$C:$C,$B43,'PSM Costs'!AT:AT),"")</f>
        <v>4</v>
      </c>
      <c r="K43" s="123">
        <f ca="1">IF(SUMIF(Pharmaceuticals!$C:$C,$B43,Pharmaceuticals!AL:AL)+SUMIF('Health Products &amp; Equipment'!$C:$C,$B43,'Health Products &amp; Equipment'!AU:AU)+SUMIF('Other Pharma &amp; Health Products'!$C:$C,$B43,'Other Pharma &amp; Health Products'!AU:AU)+SUMIF('PSM Costs'!$C:$C,$B43,'PSM Costs'!AU:AU)&gt;0,SUMIF(Pharmaceuticals!$C:$C,$B43,Pharmaceuticals!AL:AL)+SUMIF('Health Products &amp; Equipment'!$C:$C,$B43,'Health Products &amp; Equipment'!AU:AU)+SUMIF('Other Pharma &amp; Health Products'!$C:$C,$B43,'Other Pharma &amp; Health Products'!AU:AU)+SUMIF('PSM Costs'!$C:$C,$B43,'PSM Costs'!AU:AU),"")</f>
        <v>109.18779069767442</v>
      </c>
      <c r="L43" s="181" t="str">
        <f t="shared" ca="1" si="2"/>
        <v/>
      </c>
      <c r="M43" s="176">
        <f ca="1">IF(SUMIF(Pharmaceuticals!$C:$C,$B43,Pharmaceuticals!AX:AX)+SUMIF('Health Products &amp; Equipment'!$C:$C,$B43,'Health Products &amp; Equipment'!BG:BG)+SUMIF('Other Pharma &amp; Health Products'!$C:$C,$B43,'Other Pharma &amp; Health Products'!BG:BG)+SUMIF('PSM Costs'!$C:$C,$B43,'PSM Costs'!BG:BG)&gt;0,SUMIF(Pharmaceuticals!$C:$C,$B43,Pharmaceuticals!AX:AX)+SUMIF('Health Products &amp; Equipment'!$C:$C,$B43,'Health Products &amp; Equipment'!BG:BG)+SUMIF('Other Pharma &amp; Health Products'!$C:$C,$B43,'Other Pharma &amp; Health Products'!BG:BG)+SUMIF('PSM Costs'!$C:$C,$B43,'PSM Costs'!BG:BG),"")</f>
        <v>4</v>
      </c>
      <c r="N43" s="176" t="str">
        <f ca="1">IF(SUMIF(Pharmaceuticals!$C:$C,$B43,Pharmaceuticals!AY:AY)+SUMIF('Health Products &amp; Equipment'!$C:$C,$B43,'Health Products &amp; Equipment'!BH:BH)+SUMIF('Other Pharma &amp; Health Products'!$C:$C,$B43,'Other Pharma &amp; Health Products'!BH:BH)+SUMIF('PSM Costs'!$C:$C,$B43,'PSM Costs'!BH:BH)&gt;0,SUMIF(Pharmaceuticals!$C:$C,$B43,Pharmaceuticals!AY:AY)+SUMIF('Health Products &amp; Equipment'!$C:$C,$B43,'Health Products &amp; Equipment'!BH:BH)+SUMIF('Other Pharma &amp; Health Products'!$C:$C,$B43,'Other Pharma &amp; Health Products'!BH:BH)+SUMIF('PSM Costs'!$C:$C,$B43,'PSM Costs'!BH:BH),"")</f>
        <v/>
      </c>
      <c r="O43" s="182" t="str">
        <f t="shared" ca="1" si="3"/>
        <v/>
      </c>
      <c r="P43" s="123" t="str">
        <f ca="1">IF(SUMIF(Pharmaceuticals!$C:$C,$B43,Pharmaceuticals!BK:BK)+SUMIF('Health Products &amp; Equipment'!$C:$C,$B43,'Health Products &amp; Equipment'!BT:BT)+SUMIF('Other Pharma &amp; Health Products'!$C:$C,$B43,'Other Pharma &amp; Health Products'!BT:BT)+SUMIF('PSM Costs'!$C:$C,$B43,'PSM Costs'!BT:BT)&gt;0,SUMIF(Pharmaceuticals!$C:$C,$B43,Pharmaceuticals!BK:BK)+SUMIF('Health Products &amp; Equipment'!$C:$C,$B43,'Health Products &amp; Equipment'!BT:BT)+SUMIF('Other Pharma &amp; Health Products'!$C:$C,$B43,'Other Pharma &amp; Health Products'!BT:BT)+SUMIF('PSM Costs'!$C:$C,$B43,'PSM Costs'!BT:BT),"")</f>
        <v/>
      </c>
      <c r="Q43" s="123" t="str">
        <f ca="1">IF(SUMIF(Pharmaceuticals!$C:$C,$B43,Pharmaceuticals!BL:BL)+SUMIF('Health Products &amp; Equipment'!$C:$C,$B43,'Health Products &amp; Equipment'!BU:BU)+SUMIF('Other Pharma &amp; Health Products'!$C:$C,$B43,'Other Pharma &amp; Health Products'!BU:BU)+SUMIF('PSM Costs'!$C:$C,$B43,'PSM Costs'!BU:BU)&gt;0,SUMIF(Pharmaceuticals!$C:$C,$B43,Pharmaceuticals!BL:BL)+SUMIF('Health Products &amp; Equipment'!$C:$C,$B43,'Health Products &amp; Equipment'!BU:BU)+SUMIF('Other Pharma &amp; Health Products'!$C:$C,$B43,'Other Pharma &amp; Health Products'!BU:BU)+SUMIF('PSM Costs'!$C:$C,$B43,'PSM Costs'!BU:BU),"")</f>
        <v/>
      </c>
      <c r="R43" s="176">
        <f t="shared" ca="1" si="4"/>
        <v>218.37558139534883</v>
      </c>
    </row>
    <row r="44" spans="1:18" ht="14" x14ac:dyDescent="0.15">
      <c r="A44" s="107">
        <v>37</v>
      </c>
      <c r="B44" s="107" t="str">
        <f ca="1">IFERROR(VLOOKUP(A44,'Rank unique CI-Prod-Spec'!I:J,2,FALSE),"")</f>
        <v>5.6--1008---10008</v>
      </c>
      <c r="C44" s="122" t="str">
        <f ca="1">IFERROR(VLOOKUP(LEFT(B44,FIND("--",B44)-1),CatCostInp!D:E,2,FALSE),"")</f>
        <v>5.6 Laboratory reagents</v>
      </c>
      <c r="D44" s="122" t="str">
        <f ca="1">IFERROR(INDIRECT(ADDRESS(MATCH(VALUE(MID(B44,FIND("--",B44)+2,FIND("---",B44)-FIND("--",B44)-2)),CatProd!G:G,0),2,1,1,"CatProd")),"")</f>
        <v/>
      </c>
      <c r="E44" s="122" t="str">
        <f ca="1">IFERROR(INDIRECT(ADDRESS(MATCH(VALUE(RIGHT(B44,LEN(B44)-FIND("---",B44)-2)),CatProdSpec!I:I,0),3,1,1,"CatProdSpec")),"")</f>
        <v/>
      </c>
      <c r="F44" s="181">
        <f t="shared" ca="1" si="0"/>
        <v>203.68968023255815</v>
      </c>
      <c r="G44" s="176">
        <f ca="1">IF(SUMIF(Pharmaceuticals!$C:$C,$B44,Pharmaceuticals!X:X)+SUMIF('Health Products &amp; Equipment'!$C:$C,$B44,'Health Products &amp; Equipment'!AG:AG)+SUMIF('Other Pharma &amp; Health Products'!$C:$C,$B44,'Other Pharma &amp; Health Products'!AG:AG)+SUMIF('PSM Costs'!$C:$C,$B44,'PSM Costs'!AG:AG)&gt;0,SUMIF(Pharmaceuticals!$C:$C,$B44,Pharmaceuticals!X:X)+SUMIF('Health Products &amp; Equipment'!$C:$C,$B44,'Health Products &amp; Equipment'!AG:AG)+SUMIF('Other Pharma &amp; Health Products'!$C:$C,$B44,'Other Pharma &amp; Health Products'!AG:AG)+SUMIF('PSM Costs'!$C:$C,$B44,'PSM Costs'!AG:AG),"")</f>
        <v>4</v>
      </c>
      <c r="H44" s="176">
        <f ca="1">IF(SUMIF(Pharmaceuticals!$C:$C,$B44,Pharmaceuticals!Y:Y)+SUMIF('Health Products &amp; Equipment'!$C:$C,$B44,'Health Products &amp; Equipment'!AH:AH)+SUMIF('Other Pharma &amp; Health Products'!$C:$C,$B44,'Other Pharma &amp; Health Products'!AH:AH)+SUMIF('PSM Costs'!$C:$C,$B44,'PSM Costs'!AH:AH)&gt;0,SUMIF(Pharmaceuticals!$C:$C,$B44,Pharmaceuticals!Y:Y)+SUMIF('Health Products &amp; Equipment'!$C:$C,$B44,'Health Products &amp; Equipment'!AH:AH)+SUMIF('Other Pharma &amp; Health Products'!$C:$C,$B44,'Other Pharma &amp; Health Products'!AH:AH)+SUMIF('PSM Costs'!$C:$C,$B44,'PSM Costs'!AH:AH),"")</f>
        <v>814.75872093023258</v>
      </c>
      <c r="I44" s="182">
        <f t="shared" ca="1" si="1"/>
        <v>203.68968023255815</v>
      </c>
      <c r="J44" s="123">
        <f ca="1">IF(SUMIF(Pharmaceuticals!$C:$C,$B44,Pharmaceuticals!AK:AK)+SUMIF('Health Products &amp; Equipment'!$C:$C,$B44,'Health Products &amp; Equipment'!AT:AT)+SUMIF('Other Pharma &amp; Health Products'!$C:$C,$B44,'Other Pharma &amp; Health Products'!AT:AT)+SUMIF('PSM Costs'!$C:$C,$B44,'PSM Costs'!AT:AT)&gt;0,SUMIF(Pharmaceuticals!$C:$C,$B44,Pharmaceuticals!AK:AK)+SUMIF('Health Products &amp; Equipment'!$C:$C,$B44,'Health Products &amp; Equipment'!AT:AT)+SUMIF('Other Pharma &amp; Health Products'!$C:$C,$B44,'Other Pharma &amp; Health Products'!AT:AT)+SUMIF('PSM Costs'!$C:$C,$B44,'PSM Costs'!AT:AT),"")</f>
        <v>4</v>
      </c>
      <c r="K44" s="123">
        <f ca="1">IF(SUMIF(Pharmaceuticals!$C:$C,$B44,Pharmaceuticals!AL:AL)+SUMIF('Health Products &amp; Equipment'!$C:$C,$B44,'Health Products &amp; Equipment'!AU:AU)+SUMIF('Other Pharma &amp; Health Products'!$C:$C,$B44,'Other Pharma &amp; Health Products'!AU:AU)+SUMIF('PSM Costs'!$C:$C,$B44,'PSM Costs'!AU:AU)&gt;0,SUMIF(Pharmaceuticals!$C:$C,$B44,Pharmaceuticals!AL:AL)+SUMIF('Health Products &amp; Equipment'!$C:$C,$B44,'Health Products &amp; Equipment'!AU:AU)+SUMIF('Other Pharma &amp; Health Products'!$C:$C,$B44,'Other Pharma &amp; Health Products'!AU:AU)+SUMIF('PSM Costs'!$C:$C,$B44,'PSM Costs'!AU:AU),"")</f>
        <v>814.75872093023258</v>
      </c>
      <c r="L44" s="181" t="str">
        <f t="shared" ca="1" si="2"/>
        <v/>
      </c>
      <c r="M44" s="176">
        <f ca="1">IF(SUMIF(Pharmaceuticals!$C:$C,$B44,Pharmaceuticals!AX:AX)+SUMIF('Health Products &amp; Equipment'!$C:$C,$B44,'Health Products &amp; Equipment'!BG:BG)+SUMIF('Other Pharma &amp; Health Products'!$C:$C,$B44,'Other Pharma &amp; Health Products'!BG:BG)+SUMIF('PSM Costs'!$C:$C,$B44,'PSM Costs'!BG:BG)&gt;0,SUMIF(Pharmaceuticals!$C:$C,$B44,Pharmaceuticals!AX:AX)+SUMIF('Health Products &amp; Equipment'!$C:$C,$B44,'Health Products &amp; Equipment'!BG:BG)+SUMIF('Other Pharma &amp; Health Products'!$C:$C,$B44,'Other Pharma &amp; Health Products'!BG:BG)+SUMIF('PSM Costs'!$C:$C,$B44,'PSM Costs'!BG:BG),"")</f>
        <v>4</v>
      </c>
      <c r="N44" s="176" t="str">
        <f ca="1">IF(SUMIF(Pharmaceuticals!$C:$C,$B44,Pharmaceuticals!AY:AY)+SUMIF('Health Products &amp; Equipment'!$C:$C,$B44,'Health Products &amp; Equipment'!BH:BH)+SUMIF('Other Pharma &amp; Health Products'!$C:$C,$B44,'Other Pharma &amp; Health Products'!BH:BH)+SUMIF('PSM Costs'!$C:$C,$B44,'PSM Costs'!BH:BH)&gt;0,SUMIF(Pharmaceuticals!$C:$C,$B44,Pharmaceuticals!AY:AY)+SUMIF('Health Products &amp; Equipment'!$C:$C,$B44,'Health Products &amp; Equipment'!BH:BH)+SUMIF('Other Pharma &amp; Health Products'!$C:$C,$B44,'Other Pharma &amp; Health Products'!BH:BH)+SUMIF('PSM Costs'!$C:$C,$B44,'PSM Costs'!BH:BH),"")</f>
        <v/>
      </c>
      <c r="O44" s="182" t="str">
        <f t="shared" ca="1" si="3"/>
        <v/>
      </c>
      <c r="P44" s="123" t="str">
        <f ca="1">IF(SUMIF(Pharmaceuticals!$C:$C,$B44,Pharmaceuticals!BK:BK)+SUMIF('Health Products &amp; Equipment'!$C:$C,$B44,'Health Products &amp; Equipment'!BT:BT)+SUMIF('Other Pharma &amp; Health Products'!$C:$C,$B44,'Other Pharma &amp; Health Products'!BT:BT)+SUMIF('PSM Costs'!$C:$C,$B44,'PSM Costs'!BT:BT)&gt;0,SUMIF(Pharmaceuticals!$C:$C,$B44,Pharmaceuticals!BK:BK)+SUMIF('Health Products &amp; Equipment'!$C:$C,$B44,'Health Products &amp; Equipment'!BT:BT)+SUMIF('Other Pharma &amp; Health Products'!$C:$C,$B44,'Other Pharma &amp; Health Products'!BT:BT)+SUMIF('PSM Costs'!$C:$C,$B44,'PSM Costs'!BT:BT),"")</f>
        <v/>
      </c>
      <c r="Q44" s="123" t="str">
        <f ca="1">IF(SUMIF(Pharmaceuticals!$C:$C,$B44,Pharmaceuticals!BL:BL)+SUMIF('Health Products &amp; Equipment'!$C:$C,$B44,'Health Products &amp; Equipment'!BU:BU)+SUMIF('Other Pharma &amp; Health Products'!$C:$C,$B44,'Other Pharma &amp; Health Products'!BU:BU)+SUMIF('PSM Costs'!$C:$C,$B44,'PSM Costs'!BU:BU)&gt;0,SUMIF(Pharmaceuticals!$C:$C,$B44,Pharmaceuticals!BL:BL)+SUMIF('Health Products &amp; Equipment'!$C:$C,$B44,'Health Products &amp; Equipment'!BU:BU)+SUMIF('Other Pharma &amp; Health Products'!$C:$C,$B44,'Other Pharma &amp; Health Products'!BU:BU)+SUMIF('PSM Costs'!$C:$C,$B44,'PSM Costs'!BU:BU),"")</f>
        <v/>
      </c>
      <c r="R44" s="176">
        <f t="shared" ca="1" si="4"/>
        <v>1629.5174418604652</v>
      </c>
    </row>
    <row r="45" spans="1:18" ht="14" x14ac:dyDescent="0.15">
      <c r="A45" s="107">
        <v>38</v>
      </c>
      <c r="B45" s="107" t="str">
        <f ca="1">IFERROR(VLOOKUP(A45,'Rank unique CI-Prod-Spec'!I:J,2,FALSE),"")</f>
        <v>5.6--1009---10009</v>
      </c>
      <c r="C45" s="122" t="str">
        <f ca="1">IFERROR(VLOOKUP(LEFT(B45,FIND("--",B45)-1),CatCostInp!D:E,2,FALSE),"")</f>
        <v>5.6 Laboratory reagents</v>
      </c>
      <c r="D45" s="122" t="str">
        <f ca="1">IFERROR(INDIRECT(ADDRESS(MATCH(VALUE(MID(B45,FIND("--",B45)+2,FIND("---",B45)-FIND("--",B45)-2)),CatProd!G:G,0),2,1,1,"CatProd")),"")</f>
        <v/>
      </c>
      <c r="E45" s="122" t="str">
        <f ca="1">IFERROR(INDIRECT(ADDRESS(MATCH(VALUE(RIGHT(B45,LEN(B45)-FIND("---",B45)-2)),CatProdSpec!I:I,0),3,1,1,"CatProdSpec")),"")</f>
        <v/>
      </c>
      <c r="F45" s="181">
        <f t="shared" ca="1" si="0"/>
        <v>116.76191860465117</v>
      </c>
      <c r="G45" s="176">
        <f ca="1">IF(SUMIF(Pharmaceuticals!$C:$C,$B45,Pharmaceuticals!X:X)+SUMIF('Health Products &amp; Equipment'!$C:$C,$B45,'Health Products &amp; Equipment'!AG:AG)+SUMIF('Other Pharma &amp; Health Products'!$C:$C,$B45,'Other Pharma &amp; Health Products'!AG:AG)+SUMIF('PSM Costs'!$C:$C,$B45,'PSM Costs'!AG:AG)&gt;0,SUMIF(Pharmaceuticals!$C:$C,$B45,Pharmaceuticals!X:X)+SUMIF('Health Products &amp; Equipment'!$C:$C,$B45,'Health Products &amp; Equipment'!AG:AG)+SUMIF('Other Pharma &amp; Health Products'!$C:$C,$B45,'Other Pharma &amp; Health Products'!AG:AG)+SUMIF('PSM Costs'!$C:$C,$B45,'PSM Costs'!AG:AG),"")</f>
        <v>4</v>
      </c>
      <c r="H45" s="176">
        <f ca="1">IF(SUMIF(Pharmaceuticals!$C:$C,$B45,Pharmaceuticals!Y:Y)+SUMIF('Health Products &amp; Equipment'!$C:$C,$B45,'Health Products &amp; Equipment'!AH:AH)+SUMIF('Other Pharma &amp; Health Products'!$C:$C,$B45,'Other Pharma &amp; Health Products'!AH:AH)+SUMIF('PSM Costs'!$C:$C,$B45,'PSM Costs'!AH:AH)&gt;0,SUMIF(Pharmaceuticals!$C:$C,$B45,Pharmaceuticals!Y:Y)+SUMIF('Health Products &amp; Equipment'!$C:$C,$B45,'Health Products &amp; Equipment'!AH:AH)+SUMIF('Other Pharma &amp; Health Products'!$C:$C,$B45,'Other Pharma &amp; Health Products'!AH:AH)+SUMIF('PSM Costs'!$C:$C,$B45,'PSM Costs'!AH:AH),"")</f>
        <v>467.04767441860469</v>
      </c>
      <c r="I45" s="182">
        <f t="shared" ca="1" si="1"/>
        <v>116.76191860465117</v>
      </c>
      <c r="J45" s="123">
        <f ca="1">IF(SUMIF(Pharmaceuticals!$C:$C,$B45,Pharmaceuticals!AK:AK)+SUMIF('Health Products &amp; Equipment'!$C:$C,$B45,'Health Products &amp; Equipment'!AT:AT)+SUMIF('Other Pharma &amp; Health Products'!$C:$C,$B45,'Other Pharma &amp; Health Products'!AT:AT)+SUMIF('PSM Costs'!$C:$C,$B45,'PSM Costs'!AT:AT)&gt;0,SUMIF(Pharmaceuticals!$C:$C,$B45,Pharmaceuticals!AK:AK)+SUMIF('Health Products &amp; Equipment'!$C:$C,$B45,'Health Products &amp; Equipment'!AT:AT)+SUMIF('Other Pharma &amp; Health Products'!$C:$C,$B45,'Other Pharma &amp; Health Products'!AT:AT)+SUMIF('PSM Costs'!$C:$C,$B45,'PSM Costs'!AT:AT),"")</f>
        <v>4</v>
      </c>
      <c r="K45" s="123">
        <f ca="1">IF(SUMIF(Pharmaceuticals!$C:$C,$B45,Pharmaceuticals!AL:AL)+SUMIF('Health Products &amp; Equipment'!$C:$C,$B45,'Health Products &amp; Equipment'!AU:AU)+SUMIF('Other Pharma &amp; Health Products'!$C:$C,$B45,'Other Pharma &amp; Health Products'!AU:AU)+SUMIF('PSM Costs'!$C:$C,$B45,'PSM Costs'!AU:AU)&gt;0,SUMIF(Pharmaceuticals!$C:$C,$B45,Pharmaceuticals!AL:AL)+SUMIF('Health Products &amp; Equipment'!$C:$C,$B45,'Health Products &amp; Equipment'!AU:AU)+SUMIF('Other Pharma &amp; Health Products'!$C:$C,$B45,'Other Pharma &amp; Health Products'!AU:AU)+SUMIF('PSM Costs'!$C:$C,$B45,'PSM Costs'!AU:AU),"")</f>
        <v>467.04767441860469</v>
      </c>
      <c r="L45" s="181" t="str">
        <f t="shared" ca="1" si="2"/>
        <v/>
      </c>
      <c r="M45" s="176">
        <f ca="1">IF(SUMIF(Pharmaceuticals!$C:$C,$B45,Pharmaceuticals!AX:AX)+SUMIF('Health Products &amp; Equipment'!$C:$C,$B45,'Health Products &amp; Equipment'!BG:BG)+SUMIF('Other Pharma &amp; Health Products'!$C:$C,$B45,'Other Pharma &amp; Health Products'!BG:BG)+SUMIF('PSM Costs'!$C:$C,$B45,'PSM Costs'!BG:BG)&gt;0,SUMIF(Pharmaceuticals!$C:$C,$B45,Pharmaceuticals!AX:AX)+SUMIF('Health Products &amp; Equipment'!$C:$C,$B45,'Health Products &amp; Equipment'!BG:BG)+SUMIF('Other Pharma &amp; Health Products'!$C:$C,$B45,'Other Pharma &amp; Health Products'!BG:BG)+SUMIF('PSM Costs'!$C:$C,$B45,'PSM Costs'!BG:BG),"")</f>
        <v>4</v>
      </c>
      <c r="N45" s="176" t="str">
        <f ca="1">IF(SUMIF(Pharmaceuticals!$C:$C,$B45,Pharmaceuticals!AY:AY)+SUMIF('Health Products &amp; Equipment'!$C:$C,$B45,'Health Products &amp; Equipment'!BH:BH)+SUMIF('Other Pharma &amp; Health Products'!$C:$C,$B45,'Other Pharma &amp; Health Products'!BH:BH)+SUMIF('PSM Costs'!$C:$C,$B45,'PSM Costs'!BH:BH)&gt;0,SUMIF(Pharmaceuticals!$C:$C,$B45,Pharmaceuticals!AY:AY)+SUMIF('Health Products &amp; Equipment'!$C:$C,$B45,'Health Products &amp; Equipment'!BH:BH)+SUMIF('Other Pharma &amp; Health Products'!$C:$C,$B45,'Other Pharma &amp; Health Products'!BH:BH)+SUMIF('PSM Costs'!$C:$C,$B45,'PSM Costs'!BH:BH),"")</f>
        <v/>
      </c>
      <c r="O45" s="182" t="str">
        <f t="shared" ca="1" si="3"/>
        <v/>
      </c>
      <c r="P45" s="123" t="str">
        <f ca="1">IF(SUMIF(Pharmaceuticals!$C:$C,$B45,Pharmaceuticals!BK:BK)+SUMIF('Health Products &amp; Equipment'!$C:$C,$B45,'Health Products &amp; Equipment'!BT:BT)+SUMIF('Other Pharma &amp; Health Products'!$C:$C,$B45,'Other Pharma &amp; Health Products'!BT:BT)+SUMIF('PSM Costs'!$C:$C,$B45,'PSM Costs'!BT:BT)&gt;0,SUMIF(Pharmaceuticals!$C:$C,$B45,Pharmaceuticals!BK:BK)+SUMIF('Health Products &amp; Equipment'!$C:$C,$B45,'Health Products &amp; Equipment'!BT:BT)+SUMIF('Other Pharma &amp; Health Products'!$C:$C,$B45,'Other Pharma &amp; Health Products'!BT:BT)+SUMIF('PSM Costs'!$C:$C,$B45,'PSM Costs'!BT:BT),"")</f>
        <v/>
      </c>
      <c r="Q45" s="123" t="str">
        <f ca="1">IF(SUMIF(Pharmaceuticals!$C:$C,$B45,Pharmaceuticals!BL:BL)+SUMIF('Health Products &amp; Equipment'!$C:$C,$B45,'Health Products &amp; Equipment'!BU:BU)+SUMIF('Other Pharma &amp; Health Products'!$C:$C,$B45,'Other Pharma &amp; Health Products'!BU:BU)+SUMIF('PSM Costs'!$C:$C,$B45,'PSM Costs'!BU:BU)&gt;0,SUMIF(Pharmaceuticals!$C:$C,$B45,Pharmaceuticals!BL:BL)+SUMIF('Health Products &amp; Equipment'!$C:$C,$B45,'Health Products &amp; Equipment'!BU:BU)+SUMIF('Other Pharma &amp; Health Products'!$C:$C,$B45,'Other Pharma &amp; Health Products'!BU:BU)+SUMIF('PSM Costs'!$C:$C,$B45,'PSM Costs'!BU:BU),"")</f>
        <v/>
      </c>
      <c r="R45" s="176">
        <f t="shared" ca="1" si="4"/>
        <v>934.09534883720937</v>
      </c>
    </row>
    <row r="46" spans="1:18" ht="14" x14ac:dyDescent="0.15">
      <c r="A46" s="107">
        <v>39</v>
      </c>
      <c r="B46" s="107" t="str">
        <f ca="1">IFERROR(VLOOKUP(A46,'Rank unique CI-Prod-Spec'!I:J,2,FALSE),"")</f>
        <v>5.6--1010---10010</v>
      </c>
      <c r="C46" s="122" t="str">
        <f ca="1">IFERROR(VLOOKUP(LEFT(B46,FIND("--",B46)-1),CatCostInp!D:E,2,FALSE),"")</f>
        <v>5.6 Laboratory reagents</v>
      </c>
      <c r="D46" s="122" t="str">
        <f ca="1">IFERROR(INDIRECT(ADDRESS(MATCH(VALUE(MID(B46,FIND("--",B46)+2,FIND("---",B46)-FIND("--",B46)-2)),CatProd!G:G,0),2,1,1,"CatProd")),"")</f>
        <v/>
      </c>
      <c r="E46" s="122" t="str">
        <f ca="1">IFERROR(INDIRECT(ADDRESS(MATCH(VALUE(RIGHT(B46,LEN(B46)-FIND("---",B46)-2)),CatProdSpec!I:I,0),3,1,1,"CatProdSpec")),"")</f>
        <v/>
      </c>
      <c r="F46" s="181">
        <f t="shared" ca="1" si="0"/>
        <v>141.46949127906979</v>
      </c>
      <c r="G46" s="176">
        <f ca="1">IF(SUMIF(Pharmaceuticals!$C:$C,$B46,Pharmaceuticals!X:X)+SUMIF('Health Products &amp; Equipment'!$C:$C,$B46,'Health Products &amp; Equipment'!AG:AG)+SUMIF('Other Pharma &amp; Health Products'!$C:$C,$B46,'Other Pharma &amp; Health Products'!AG:AG)+SUMIF('PSM Costs'!$C:$C,$B46,'PSM Costs'!AG:AG)&gt;0,SUMIF(Pharmaceuticals!$C:$C,$B46,Pharmaceuticals!X:X)+SUMIF('Health Products &amp; Equipment'!$C:$C,$B46,'Health Products &amp; Equipment'!AG:AG)+SUMIF('Other Pharma &amp; Health Products'!$C:$C,$B46,'Other Pharma &amp; Health Products'!AG:AG)+SUMIF('PSM Costs'!$C:$C,$B46,'PSM Costs'!AG:AG),"")</f>
        <v>4</v>
      </c>
      <c r="H46" s="176">
        <f ca="1">IF(SUMIF(Pharmaceuticals!$C:$C,$B46,Pharmaceuticals!Y:Y)+SUMIF('Health Products &amp; Equipment'!$C:$C,$B46,'Health Products &amp; Equipment'!AH:AH)+SUMIF('Other Pharma &amp; Health Products'!$C:$C,$B46,'Other Pharma &amp; Health Products'!AH:AH)+SUMIF('PSM Costs'!$C:$C,$B46,'PSM Costs'!AH:AH)&gt;0,SUMIF(Pharmaceuticals!$C:$C,$B46,Pharmaceuticals!Y:Y)+SUMIF('Health Products &amp; Equipment'!$C:$C,$B46,'Health Products &amp; Equipment'!AH:AH)+SUMIF('Other Pharma &amp; Health Products'!$C:$C,$B46,'Other Pharma &amp; Health Products'!AH:AH)+SUMIF('PSM Costs'!$C:$C,$B46,'PSM Costs'!AH:AH),"")</f>
        <v>565.87796511627914</v>
      </c>
      <c r="I46" s="182">
        <f t="shared" ca="1" si="1"/>
        <v>141.46949127906979</v>
      </c>
      <c r="J46" s="123">
        <f ca="1">IF(SUMIF(Pharmaceuticals!$C:$C,$B46,Pharmaceuticals!AK:AK)+SUMIF('Health Products &amp; Equipment'!$C:$C,$B46,'Health Products &amp; Equipment'!AT:AT)+SUMIF('Other Pharma &amp; Health Products'!$C:$C,$B46,'Other Pharma &amp; Health Products'!AT:AT)+SUMIF('PSM Costs'!$C:$C,$B46,'PSM Costs'!AT:AT)&gt;0,SUMIF(Pharmaceuticals!$C:$C,$B46,Pharmaceuticals!AK:AK)+SUMIF('Health Products &amp; Equipment'!$C:$C,$B46,'Health Products &amp; Equipment'!AT:AT)+SUMIF('Other Pharma &amp; Health Products'!$C:$C,$B46,'Other Pharma &amp; Health Products'!AT:AT)+SUMIF('PSM Costs'!$C:$C,$B46,'PSM Costs'!AT:AT),"")</f>
        <v>4</v>
      </c>
      <c r="K46" s="123">
        <f ca="1">IF(SUMIF(Pharmaceuticals!$C:$C,$B46,Pharmaceuticals!AL:AL)+SUMIF('Health Products &amp; Equipment'!$C:$C,$B46,'Health Products &amp; Equipment'!AU:AU)+SUMIF('Other Pharma &amp; Health Products'!$C:$C,$B46,'Other Pharma &amp; Health Products'!AU:AU)+SUMIF('PSM Costs'!$C:$C,$B46,'PSM Costs'!AU:AU)&gt;0,SUMIF(Pharmaceuticals!$C:$C,$B46,Pharmaceuticals!AL:AL)+SUMIF('Health Products &amp; Equipment'!$C:$C,$B46,'Health Products &amp; Equipment'!AU:AU)+SUMIF('Other Pharma &amp; Health Products'!$C:$C,$B46,'Other Pharma &amp; Health Products'!AU:AU)+SUMIF('PSM Costs'!$C:$C,$B46,'PSM Costs'!AU:AU),"")</f>
        <v>565.87796511627914</v>
      </c>
      <c r="L46" s="181" t="str">
        <f t="shared" ca="1" si="2"/>
        <v/>
      </c>
      <c r="M46" s="176">
        <f ca="1">IF(SUMIF(Pharmaceuticals!$C:$C,$B46,Pharmaceuticals!AX:AX)+SUMIF('Health Products &amp; Equipment'!$C:$C,$B46,'Health Products &amp; Equipment'!BG:BG)+SUMIF('Other Pharma &amp; Health Products'!$C:$C,$B46,'Other Pharma &amp; Health Products'!BG:BG)+SUMIF('PSM Costs'!$C:$C,$B46,'PSM Costs'!BG:BG)&gt;0,SUMIF(Pharmaceuticals!$C:$C,$B46,Pharmaceuticals!AX:AX)+SUMIF('Health Products &amp; Equipment'!$C:$C,$B46,'Health Products &amp; Equipment'!BG:BG)+SUMIF('Other Pharma &amp; Health Products'!$C:$C,$B46,'Other Pharma &amp; Health Products'!BG:BG)+SUMIF('PSM Costs'!$C:$C,$B46,'PSM Costs'!BG:BG),"")</f>
        <v>4</v>
      </c>
      <c r="N46" s="176" t="str">
        <f ca="1">IF(SUMIF(Pharmaceuticals!$C:$C,$B46,Pharmaceuticals!AY:AY)+SUMIF('Health Products &amp; Equipment'!$C:$C,$B46,'Health Products &amp; Equipment'!BH:BH)+SUMIF('Other Pharma &amp; Health Products'!$C:$C,$B46,'Other Pharma &amp; Health Products'!BH:BH)+SUMIF('PSM Costs'!$C:$C,$B46,'PSM Costs'!BH:BH)&gt;0,SUMIF(Pharmaceuticals!$C:$C,$B46,Pharmaceuticals!AY:AY)+SUMIF('Health Products &amp; Equipment'!$C:$C,$B46,'Health Products &amp; Equipment'!BH:BH)+SUMIF('Other Pharma &amp; Health Products'!$C:$C,$B46,'Other Pharma &amp; Health Products'!BH:BH)+SUMIF('PSM Costs'!$C:$C,$B46,'PSM Costs'!BH:BH),"")</f>
        <v/>
      </c>
      <c r="O46" s="182" t="str">
        <f t="shared" ca="1" si="3"/>
        <v/>
      </c>
      <c r="P46" s="123" t="str">
        <f ca="1">IF(SUMIF(Pharmaceuticals!$C:$C,$B46,Pharmaceuticals!BK:BK)+SUMIF('Health Products &amp; Equipment'!$C:$C,$B46,'Health Products &amp; Equipment'!BT:BT)+SUMIF('Other Pharma &amp; Health Products'!$C:$C,$B46,'Other Pharma &amp; Health Products'!BT:BT)+SUMIF('PSM Costs'!$C:$C,$B46,'PSM Costs'!BT:BT)&gt;0,SUMIF(Pharmaceuticals!$C:$C,$B46,Pharmaceuticals!BK:BK)+SUMIF('Health Products &amp; Equipment'!$C:$C,$B46,'Health Products &amp; Equipment'!BT:BT)+SUMIF('Other Pharma &amp; Health Products'!$C:$C,$B46,'Other Pharma &amp; Health Products'!BT:BT)+SUMIF('PSM Costs'!$C:$C,$B46,'PSM Costs'!BT:BT),"")</f>
        <v/>
      </c>
      <c r="Q46" s="123" t="str">
        <f ca="1">IF(SUMIF(Pharmaceuticals!$C:$C,$B46,Pharmaceuticals!BL:BL)+SUMIF('Health Products &amp; Equipment'!$C:$C,$B46,'Health Products &amp; Equipment'!BU:BU)+SUMIF('Other Pharma &amp; Health Products'!$C:$C,$B46,'Other Pharma &amp; Health Products'!BU:BU)+SUMIF('PSM Costs'!$C:$C,$B46,'PSM Costs'!BU:BU)&gt;0,SUMIF(Pharmaceuticals!$C:$C,$B46,Pharmaceuticals!BL:BL)+SUMIF('Health Products &amp; Equipment'!$C:$C,$B46,'Health Products &amp; Equipment'!BU:BU)+SUMIF('Other Pharma &amp; Health Products'!$C:$C,$B46,'Other Pharma &amp; Health Products'!BU:BU)+SUMIF('PSM Costs'!$C:$C,$B46,'PSM Costs'!BU:BU),"")</f>
        <v/>
      </c>
      <c r="R46" s="176">
        <f t="shared" ca="1" si="4"/>
        <v>1131.7559302325583</v>
      </c>
    </row>
    <row r="47" spans="1:18" ht="14" x14ac:dyDescent="0.15">
      <c r="A47" s="107">
        <v>40</v>
      </c>
      <c r="B47" s="107" t="str">
        <f ca="1">IFERROR(VLOOKUP(A47,'Rank unique CI-Prod-Spec'!I:J,2,FALSE),"")</f>
        <v>5.6--1011---10011</v>
      </c>
      <c r="C47" s="122" t="str">
        <f ca="1">IFERROR(VLOOKUP(LEFT(B47,FIND("--",B47)-1),CatCostInp!D:E,2,FALSE),"")</f>
        <v>5.6 Laboratory reagents</v>
      </c>
      <c r="D47" s="122" t="str">
        <f ca="1">IFERROR(INDIRECT(ADDRESS(MATCH(VALUE(MID(B47,FIND("--",B47)+2,FIND("---",B47)-FIND("--",B47)-2)),CatProd!G:G,0),2,1,1,"CatProd")),"")</f>
        <v/>
      </c>
      <c r="E47" s="122" t="str">
        <f ca="1">IFERROR(INDIRECT(ADDRESS(MATCH(VALUE(RIGHT(B47,LEN(B47)-FIND("---",B47)-2)),CatProdSpec!I:I,0),3,1,1,"CatProdSpec")),"")</f>
        <v/>
      </c>
      <c r="F47" s="181">
        <f t="shared" ca="1" si="0"/>
        <v>678.57020348837204</v>
      </c>
      <c r="G47" s="176">
        <f ca="1">IF(SUMIF(Pharmaceuticals!$C:$C,$B47,Pharmaceuticals!X:X)+SUMIF('Health Products &amp; Equipment'!$C:$C,$B47,'Health Products &amp; Equipment'!AG:AG)+SUMIF('Other Pharma &amp; Health Products'!$C:$C,$B47,'Other Pharma &amp; Health Products'!AG:AG)+SUMIF('PSM Costs'!$C:$C,$B47,'PSM Costs'!AG:AG)&gt;0,SUMIF(Pharmaceuticals!$C:$C,$B47,Pharmaceuticals!X:X)+SUMIF('Health Products &amp; Equipment'!$C:$C,$B47,'Health Products &amp; Equipment'!AG:AG)+SUMIF('Other Pharma &amp; Health Products'!$C:$C,$B47,'Other Pharma &amp; Health Products'!AG:AG)+SUMIF('PSM Costs'!$C:$C,$B47,'PSM Costs'!AG:AG),"")</f>
        <v>8</v>
      </c>
      <c r="H47" s="176">
        <f ca="1">IF(SUMIF(Pharmaceuticals!$C:$C,$B47,Pharmaceuticals!Y:Y)+SUMIF('Health Products &amp; Equipment'!$C:$C,$B47,'Health Products &amp; Equipment'!AH:AH)+SUMIF('Other Pharma &amp; Health Products'!$C:$C,$B47,'Other Pharma &amp; Health Products'!AH:AH)+SUMIF('PSM Costs'!$C:$C,$B47,'PSM Costs'!AH:AH)&gt;0,SUMIF(Pharmaceuticals!$C:$C,$B47,Pharmaceuticals!Y:Y)+SUMIF('Health Products &amp; Equipment'!$C:$C,$B47,'Health Products &amp; Equipment'!AH:AH)+SUMIF('Other Pharma &amp; Health Products'!$C:$C,$B47,'Other Pharma &amp; Health Products'!AH:AH)+SUMIF('PSM Costs'!$C:$C,$B47,'PSM Costs'!AH:AH),"")</f>
        <v>5428.5616279069764</v>
      </c>
      <c r="I47" s="182">
        <f t="shared" ca="1" si="1"/>
        <v>678.57020348837204</v>
      </c>
      <c r="J47" s="123">
        <f ca="1">IF(SUMIF(Pharmaceuticals!$C:$C,$B47,Pharmaceuticals!AK:AK)+SUMIF('Health Products &amp; Equipment'!$C:$C,$B47,'Health Products &amp; Equipment'!AT:AT)+SUMIF('Other Pharma &amp; Health Products'!$C:$C,$B47,'Other Pharma &amp; Health Products'!AT:AT)+SUMIF('PSM Costs'!$C:$C,$B47,'PSM Costs'!AT:AT)&gt;0,SUMIF(Pharmaceuticals!$C:$C,$B47,Pharmaceuticals!AK:AK)+SUMIF('Health Products &amp; Equipment'!$C:$C,$B47,'Health Products &amp; Equipment'!AT:AT)+SUMIF('Other Pharma &amp; Health Products'!$C:$C,$B47,'Other Pharma &amp; Health Products'!AT:AT)+SUMIF('PSM Costs'!$C:$C,$B47,'PSM Costs'!AT:AT),"")</f>
        <v>8</v>
      </c>
      <c r="K47" s="123">
        <f ca="1">IF(SUMIF(Pharmaceuticals!$C:$C,$B47,Pharmaceuticals!AL:AL)+SUMIF('Health Products &amp; Equipment'!$C:$C,$B47,'Health Products &amp; Equipment'!AU:AU)+SUMIF('Other Pharma &amp; Health Products'!$C:$C,$B47,'Other Pharma &amp; Health Products'!AU:AU)+SUMIF('PSM Costs'!$C:$C,$B47,'PSM Costs'!AU:AU)&gt;0,SUMIF(Pharmaceuticals!$C:$C,$B47,Pharmaceuticals!AL:AL)+SUMIF('Health Products &amp; Equipment'!$C:$C,$B47,'Health Products &amp; Equipment'!AU:AU)+SUMIF('Other Pharma &amp; Health Products'!$C:$C,$B47,'Other Pharma &amp; Health Products'!AU:AU)+SUMIF('PSM Costs'!$C:$C,$B47,'PSM Costs'!AU:AU),"")</f>
        <v>5428.5616279069764</v>
      </c>
      <c r="L47" s="181" t="str">
        <f t="shared" ca="1" si="2"/>
        <v/>
      </c>
      <c r="M47" s="176">
        <f ca="1">IF(SUMIF(Pharmaceuticals!$C:$C,$B47,Pharmaceuticals!AX:AX)+SUMIF('Health Products &amp; Equipment'!$C:$C,$B47,'Health Products &amp; Equipment'!BG:BG)+SUMIF('Other Pharma &amp; Health Products'!$C:$C,$B47,'Other Pharma &amp; Health Products'!BG:BG)+SUMIF('PSM Costs'!$C:$C,$B47,'PSM Costs'!BG:BG)&gt;0,SUMIF(Pharmaceuticals!$C:$C,$B47,Pharmaceuticals!AX:AX)+SUMIF('Health Products &amp; Equipment'!$C:$C,$B47,'Health Products &amp; Equipment'!BG:BG)+SUMIF('Other Pharma &amp; Health Products'!$C:$C,$B47,'Other Pharma &amp; Health Products'!BG:BG)+SUMIF('PSM Costs'!$C:$C,$B47,'PSM Costs'!BG:BG),"")</f>
        <v>8</v>
      </c>
      <c r="N47" s="176" t="str">
        <f ca="1">IF(SUMIF(Pharmaceuticals!$C:$C,$B47,Pharmaceuticals!AY:AY)+SUMIF('Health Products &amp; Equipment'!$C:$C,$B47,'Health Products &amp; Equipment'!BH:BH)+SUMIF('Other Pharma &amp; Health Products'!$C:$C,$B47,'Other Pharma &amp; Health Products'!BH:BH)+SUMIF('PSM Costs'!$C:$C,$B47,'PSM Costs'!BH:BH)&gt;0,SUMIF(Pharmaceuticals!$C:$C,$B47,Pharmaceuticals!AY:AY)+SUMIF('Health Products &amp; Equipment'!$C:$C,$B47,'Health Products &amp; Equipment'!BH:BH)+SUMIF('Other Pharma &amp; Health Products'!$C:$C,$B47,'Other Pharma &amp; Health Products'!BH:BH)+SUMIF('PSM Costs'!$C:$C,$B47,'PSM Costs'!BH:BH),"")</f>
        <v/>
      </c>
      <c r="O47" s="182" t="str">
        <f t="shared" ca="1" si="3"/>
        <v/>
      </c>
      <c r="P47" s="123" t="str">
        <f ca="1">IF(SUMIF(Pharmaceuticals!$C:$C,$B47,Pharmaceuticals!BK:BK)+SUMIF('Health Products &amp; Equipment'!$C:$C,$B47,'Health Products &amp; Equipment'!BT:BT)+SUMIF('Other Pharma &amp; Health Products'!$C:$C,$B47,'Other Pharma &amp; Health Products'!BT:BT)+SUMIF('PSM Costs'!$C:$C,$B47,'PSM Costs'!BT:BT)&gt;0,SUMIF(Pharmaceuticals!$C:$C,$B47,Pharmaceuticals!BK:BK)+SUMIF('Health Products &amp; Equipment'!$C:$C,$B47,'Health Products &amp; Equipment'!BT:BT)+SUMIF('Other Pharma &amp; Health Products'!$C:$C,$B47,'Other Pharma &amp; Health Products'!BT:BT)+SUMIF('PSM Costs'!$C:$C,$B47,'PSM Costs'!BT:BT),"")</f>
        <v/>
      </c>
      <c r="Q47" s="123" t="str">
        <f ca="1">IF(SUMIF(Pharmaceuticals!$C:$C,$B47,Pharmaceuticals!BL:BL)+SUMIF('Health Products &amp; Equipment'!$C:$C,$B47,'Health Products &amp; Equipment'!BU:BU)+SUMIF('Other Pharma &amp; Health Products'!$C:$C,$B47,'Other Pharma &amp; Health Products'!BU:BU)+SUMIF('PSM Costs'!$C:$C,$B47,'PSM Costs'!BU:BU)&gt;0,SUMIF(Pharmaceuticals!$C:$C,$B47,Pharmaceuticals!BL:BL)+SUMIF('Health Products &amp; Equipment'!$C:$C,$B47,'Health Products &amp; Equipment'!BU:BU)+SUMIF('Other Pharma &amp; Health Products'!$C:$C,$B47,'Other Pharma &amp; Health Products'!BU:BU)+SUMIF('PSM Costs'!$C:$C,$B47,'PSM Costs'!BU:BU),"")</f>
        <v/>
      </c>
      <c r="R47" s="176">
        <f t="shared" ca="1" si="4"/>
        <v>10857.123255813953</v>
      </c>
    </row>
    <row r="48" spans="1:18" ht="14" x14ac:dyDescent="0.15">
      <c r="A48" s="107">
        <v>41</v>
      </c>
      <c r="B48" s="107" t="str">
        <f ca="1">IFERROR(VLOOKUP(A48,'Rank unique CI-Prod-Spec'!I:J,2,FALSE),"")</f>
        <v>5.6--1012---10012</v>
      </c>
      <c r="C48" s="122" t="str">
        <f ca="1">IFERROR(VLOOKUP(LEFT(B48,FIND("--",B48)-1),CatCostInp!D:E,2,FALSE),"")</f>
        <v>5.6 Laboratory reagents</v>
      </c>
      <c r="D48" s="122" t="str">
        <f ca="1">IFERROR(INDIRECT(ADDRESS(MATCH(VALUE(MID(B48,FIND("--",B48)+2,FIND("---",B48)-FIND("--",B48)-2)),CatProd!G:G,0),2,1,1,"CatProd")),"")</f>
        <v/>
      </c>
      <c r="E48" s="122" t="str">
        <f ca="1">IFERROR(INDIRECT(ADDRESS(MATCH(VALUE(RIGHT(B48,LEN(B48)-FIND("---",B48)-2)),CatProdSpec!I:I,0),3,1,1,"CatProdSpec")),"")</f>
        <v/>
      </c>
      <c r="F48" s="181">
        <f t="shared" ca="1" si="0"/>
        <v>109.83924418604651</v>
      </c>
      <c r="G48" s="176">
        <f ca="1">IF(SUMIF(Pharmaceuticals!$C:$C,$B48,Pharmaceuticals!X:X)+SUMIF('Health Products &amp; Equipment'!$C:$C,$B48,'Health Products &amp; Equipment'!AG:AG)+SUMIF('Other Pharma &amp; Health Products'!$C:$C,$B48,'Other Pharma &amp; Health Products'!AG:AG)+SUMIF('PSM Costs'!$C:$C,$B48,'PSM Costs'!AG:AG)&gt;0,SUMIF(Pharmaceuticals!$C:$C,$B48,Pharmaceuticals!X:X)+SUMIF('Health Products &amp; Equipment'!$C:$C,$B48,'Health Products &amp; Equipment'!AG:AG)+SUMIF('Other Pharma &amp; Health Products'!$C:$C,$B48,'Other Pharma &amp; Health Products'!AG:AG)+SUMIF('PSM Costs'!$C:$C,$B48,'PSM Costs'!AG:AG),"")</f>
        <v>8</v>
      </c>
      <c r="H48" s="176">
        <f ca="1">IF(SUMIF(Pharmaceuticals!$C:$C,$B48,Pharmaceuticals!Y:Y)+SUMIF('Health Products &amp; Equipment'!$C:$C,$B48,'Health Products &amp; Equipment'!AH:AH)+SUMIF('Other Pharma &amp; Health Products'!$C:$C,$B48,'Other Pharma &amp; Health Products'!AH:AH)+SUMIF('PSM Costs'!$C:$C,$B48,'PSM Costs'!AH:AH)&gt;0,SUMIF(Pharmaceuticals!$C:$C,$B48,Pharmaceuticals!Y:Y)+SUMIF('Health Products &amp; Equipment'!$C:$C,$B48,'Health Products &amp; Equipment'!AH:AH)+SUMIF('Other Pharma &amp; Health Products'!$C:$C,$B48,'Other Pharma &amp; Health Products'!AH:AH)+SUMIF('PSM Costs'!$C:$C,$B48,'PSM Costs'!AH:AH),"")</f>
        <v>878.71395348837211</v>
      </c>
      <c r="I48" s="182">
        <f t="shared" ca="1" si="1"/>
        <v>109.83924418604651</v>
      </c>
      <c r="J48" s="123">
        <f ca="1">IF(SUMIF(Pharmaceuticals!$C:$C,$B48,Pharmaceuticals!AK:AK)+SUMIF('Health Products &amp; Equipment'!$C:$C,$B48,'Health Products &amp; Equipment'!AT:AT)+SUMIF('Other Pharma &amp; Health Products'!$C:$C,$B48,'Other Pharma &amp; Health Products'!AT:AT)+SUMIF('PSM Costs'!$C:$C,$B48,'PSM Costs'!AT:AT)&gt;0,SUMIF(Pharmaceuticals!$C:$C,$B48,Pharmaceuticals!AK:AK)+SUMIF('Health Products &amp; Equipment'!$C:$C,$B48,'Health Products &amp; Equipment'!AT:AT)+SUMIF('Other Pharma &amp; Health Products'!$C:$C,$B48,'Other Pharma &amp; Health Products'!AT:AT)+SUMIF('PSM Costs'!$C:$C,$B48,'PSM Costs'!AT:AT),"")</f>
        <v>8</v>
      </c>
      <c r="K48" s="123">
        <f ca="1">IF(SUMIF(Pharmaceuticals!$C:$C,$B48,Pharmaceuticals!AL:AL)+SUMIF('Health Products &amp; Equipment'!$C:$C,$B48,'Health Products &amp; Equipment'!AU:AU)+SUMIF('Other Pharma &amp; Health Products'!$C:$C,$B48,'Other Pharma &amp; Health Products'!AU:AU)+SUMIF('PSM Costs'!$C:$C,$B48,'PSM Costs'!AU:AU)&gt;0,SUMIF(Pharmaceuticals!$C:$C,$B48,Pharmaceuticals!AL:AL)+SUMIF('Health Products &amp; Equipment'!$C:$C,$B48,'Health Products &amp; Equipment'!AU:AU)+SUMIF('Other Pharma &amp; Health Products'!$C:$C,$B48,'Other Pharma &amp; Health Products'!AU:AU)+SUMIF('PSM Costs'!$C:$C,$B48,'PSM Costs'!AU:AU),"")</f>
        <v>878.71395348837211</v>
      </c>
      <c r="L48" s="181" t="str">
        <f t="shared" ca="1" si="2"/>
        <v/>
      </c>
      <c r="M48" s="176">
        <f ca="1">IF(SUMIF(Pharmaceuticals!$C:$C,$B48,Pharmaceuticals!AX:AX)+SUMIF('Health Products &amp; Equipment'!$C:$C,$B48,'Health Products &amp; Equipment'!BG:BG)+SUMIF('Other Pharma &amp; Health Products'!$C:$C,$B48,'Other Pharma &amp; Health Products'!BG:BG)+SUMIF('PSM Costs'!$C:$C,$B48,'PSM Costs'!BG:BG)&gt;0,SUMIF(Pharmaceuticals!$C:$C,$B48,Pharmaceuticals!AX:AX)+SUMIF('Health Products &amp; Equipment'!$C:$C,$B48,'Health Products &amp; Equipment'!BG:BG)+SUMIF('Other Pharma &amp; Health Products'!$C:$C,$B48,'Other Pharma &amp; Health Products'!BG:BG)+SUMIF('PSM Costs'!$C:$C,$B48,'PSM Costs'!BG:BG),"")</f>
        <v>8</v>
      </c>
      <c r="N48" s="176" t="str">
        <f ca="1">IF(SUMIF(Pharmaceuticals!$C:$C,$B48,Pharmaceuticals!AY:AY)+SUMIF('Health Products &amp; Equipment'!$C:$C,$B48,'Health Products &amp; Equipment'!BH:BH)+SUMIF('Other Pharma &amp; Health Products'!$C:$C,$B48,'Other Pharma &amp; Health Products'!BH:BH)+SUMIF('PSM Costs'!$C:$C,$B48,'PSM Costs'!BH:BH)&gt;0,SUMIF(Pharmaceuticals!$C:$C,$B48,Pharmaceuticals!AY:AY)+SUMIF('Health Products &amp; Equipment'!$C:$C,$B48,'Health Products &amp; Equipment'!BH:BH)+SUMIF('Other Pharma &amp; Health Products'!$C:$C,$B48,'Other Pharma &amp; Health Products'!BH:BH)+SUMIF('PSM Costs'!$C:$C,$B48,'PSM Costs'!BH:BH),"")</f>
        <v/>
      </c>
      <c r="O48" s="182" t="str">
        <f t="shared" ca="1" si="3"/>
        <v/>
      </c>
      <c r="P48" s="123" t="str">
        <f ca="1">IF(SUMIF(Pharmaceuticals!$C:$C,$B48,Pharmaceuticals!BK:BK)+SUMIF('Health Products &amp; Equipment'!$C:$C,$B48,'Health Products &amp; Equipment'!BT:BT)+SUMIF('Other Pharma &amp; Health Products'!$C:$C,$B48,'Other Pharma &amp; Health Products'!BT:BT)+SUMIF('PSM Costs'!$C:$C,$B48,'PSM Costs'!BT:BT)&gt;0,SUMIF(Pharmaceuticals!$C:$C,$B48,Pharmaceuticals!BK:BK)+SUMIF('Health Products &amp; Equipment'!$C:$C,$B48,'Health Products &amp; Equipment'!BT:BT)+SUMIF('Other Pharma &amp; Health Products'!$C:$C,$B48,'Other Pharma &amp; Health Products'!BT:BT)+SUMIF('PSM Costs'!$C:$C,$B48,'PSM Costs'!BT:BT),"")</f>
        <v/>
      </c>
      <c r="Q48" s="123" t="str">
        <f ca="1">IF(SUMIF(Pharmaceuticals!$C:$C,$B48,Pharmaceuticals!BL:BL)+SUMIF('Health Products &amp; Equipment'!$C:$C,$B48,'Health Products &amp; Equipment'!BU:BU)+SUMIF('Other Pharma &amp; Health Products'!$C:$C,$B48,'Other Pharma &amp; Health Products'!BU:BU)+SUMIF('PSM Costs'!$C:$C,$B48,'PSM Costs'!BU:BU)&gt;0,SUMIF(Pharmaceuticals!$C:$C,$B48,Pharmaceuticals!BL:BL)+SUMIF('Health Products &amp; Equipment'!$C:$C,$B48,'Health Products &amp; Equipment'!BU:BU)+SUMIF('Other Pharma &amp; Health Products'!$C:$C,$B48,'Other Pharma &amp; Health Products'!BU:BU)+SUMIF('PSM Costs'!$C:$C,$B48,'PSM Costs'!BU:BU),"")</f>
        <v/>
      </c>
      <c r="R48" s="176">
        <f t="shared" ca="1" si="4"/>
        <v>1757.4279069767442</v>
      </c>
    </row>
    <row r="49" spans="1:18" ht="14" x14ac:dyDescent="0.15">
      <c r="A49" s="107">
        <v>42</v>
      </c>
      <c r="B49" s="107" t="str">
        <f ca="1">IFERROR(VLOOKUP(A49,'Rank unique CI-Prod-Spec'!I:J,2,FALSE),"")</f>
        <v>5.6--1013---10013</v>
      </c>
      <c r="C49" s="122" t="str">
        <f ca="1">IFERROR(VLOOKUP(LEFT(B49,FIND("--",B49)-1),CatCostInp!D:E,2,FALSE),"")</f>
        <v>5.6 Laboratory reagents</v>
      </c>
      <c r="D49" s="122" t="str">
        <f ca="1">IFERROR(INDIRECT(ADDRESS(MATCH(VALUE(MID(B49,FIND("--",B49)+2,FIND("---",B49)-FIND("--",B49)-2)),CatProd!G:G,0),2,1,1,"CatProd")),"")</f>
        <v/>
      </c>
      <c r="E49" s="122" t="str">
        <f ca="1">IFERROR(INDIRECT(ADDRESS(MATCH(VALUE(RIGHT(B49,LEN(B49)-FIND("---",B49)-2)),CatProdSpec!I:I,0),3,1,1,"CatProdSpec")),"")</f>
        <v/>
      </c>
      <c r="F49" s="181">
        <f t="shared" ca="1" si="0"/>
        <v>153.66090116279071</v>
      </c>
      <c r="G49" s="176">
        <f ca="1">IF(SUMIF(Pharmaceuticals!$C:$C,$B49,Pharmaceuticals!X:X)+SUMIF('Health Products &amp; Equipment'!$C:$C,$B49,'Health Products &amp; Equipment'!AG:AG)+SUMIF('Other Pharma &amp; Health Products'!$C:$C,$B49,'Other Pharma &amp; Health Products'!AG:AG)+SUMIF('PSM Costs'!$C:$C,$B49,'PSM Costs'!AG:AG)&gt;0,SUMIF(Pharmaceuticals!$C:$C,$B49,Pharmaceuticals!X:X)+SUMIF('Health Products &amp; Equipment'!$C:$C,$B49,'Health Products &amp; Equipment'!AG:AG)+SUMIF('Other Pharma &amp; Health Products'!$C:$C,$B49,'Other Pharma &amp; Health Products'!AG:AG)+SUMIF('PSM Costs'!$C:$C,$B49,'PSM Costs'!AG:AG),"")</f>
        <v>8</v>
      </c>
      <c r="H49" s="176">
        <f ca="1">IF(SUMIF(Pharmaceuticals!$C:$C,$B49,Pharmaceuticals!Y:Y)+SUMIF('Health Products &amp; Equipment'!$C:$C,$B49,'Health Products &amp; Equipment'!AH:AH)+SUMIF('Other Pharma &amp; Health Products'!$C:$C,$B49,'Other Pharma &amp; Health Products'!AH:AH)+SUMIF('PSM Costs'!$C:$C,$B49,'PSM Costs'!AH:AH)&gt;0,SUMIF(Pharmaceuticals!$C:$C,$B49,Pharmaceuticals!Y:Y)+SUMIF('Health Products &amp; Equipment'!$C:$C,$B49,'Health Products &amp; Equipment'!AH:AH)+SUMIF('Other Pharma &amp; Health Products'!$C:$C,$B49,'Other Pharma &amp; Health Products'!AH:AH)+SUMIF('PSM Costs'!$C:$C,$B49,'PSM Costs'!AH:AH),"")</f>
        <v>1229.2872093023257</v>
      </c>
      <c r="I49" s="182">
        <f t="shared" ca="1" si="1"/>
        <v>153.66090116279071</v>
      </c>
      <c r="J49" s="123">
        <f ca="1">IF(SUMIF(Pharmaceuticals!$C:$C,$B49,Pharmaceuticals!AK:AK)+SUMIF('Health Products &amp; Equipment'!$C:$C,$B49,'Health Products &amp; Equipment'!AT:AT)+SUMIF('Other Pharma &amp; Health Products'!$C:$C,$B49,'Other Pharma &amp; Health Products'!AT:AT)+SUMIF('PSM Costs'!$C:$C,$B49,'PSM Costs'!AT:AT)&gt;0,SUMIF(Pharmaceuticals!$C:$C,$B49,Pharmaceuticals!AK:AK)+SUMIF('Health Products &amp; Equipment'!$C:$C,$B49,'Health Products &amp; Equipment'!AT:AT)+SUMIF('Other Pharma &amp; Health Products'!$C:$C,$B49,'Other Pharma &amp; Health Products'!AT:AT)+SUMIF('PSM Costs'!$C:$C,$B49,'PSM Costs'!AT:AT),"")</f>
        <v>8</v>
      </c>
      <c r="K49" s="123">
        <f ca="1">IF(SUMIF(Pharmaceuticals!$C:$C,$B49,Pharmaceuticals!AL:AL)+SUMIF('Health Products &amp; Equipment'!$C:$C,$B49,'Health Products &amp; Equipment'!AU:AU)+SUMIF('Other Pharma &amp; Health Products'!$C:$C,$B49,'Other Pharma &amp; Health Products'!AU:AU)+SUMIF('PSM Costs'!$C:$C,$B49,'PSM Costs'!AU:AU)&gt;0,SUMIF(Pharmaceuticals!$C:$C,$B49,Pharmaceuticals!AL:AL)+SUMIF('Health Products &amp; Equipment'!$C:$C,$B49,'Health Products &amp; Equipment'!AU:AU)+SUMIF('Other Pharma &amp; Health Products'!$C:$C,$B49,'Other Pharma &amp; Health Products'!AU:AU)+SUMIF('PSM Costs'!$C:$C,$B49,'PSM Costs'!AU:AU),"")</f>
        <v>1229.2872093023257</v>
      </c>
      <c r="L49" s="181" t="str">
        <f t="shared" ca="1" si="2"/>
        <v/>
      </c>
      <c r="M49" s="176">
        <f ca="1">IF(SUMIF(Pharmaceuticals!$C:$C,$B49,Pharmaceuticals!AX:AX)+SUMIF('Health Products &amp; Equipment'!$C:$C,$B49,'Health Products &amp; Equipment'!BG:BG)+SUMIF('Other Pharma &amp; Health Products'!$C:$C,$B49,'Other Pharma &amp; Health Products'!BG:BG)+SUMIF('PSM Costs'!$C:$C,$B49,'PSM Costs'!BG:BG)&gt;0,SUMIF(Pharmaceuticals!$C:$C,$B49,Pharmaceuticals!AX:AX)+SUMIF('Health Products &amp; Equipment'!$C:$C,$B49,'Health Products &amp; Equipment'!BG:BG)+SUMIF('Other Pharma &amp; Health Products'!$C:$C,$B49,'Other Pharma &amp; Health Products'!BG:BG)+SUMIF('PSM Costs'!$C:$C,$B49,'PSM Costs'!BG:BG),"")</f>
        <v>8</v>
      </c>
      <c r="N49" s="176" t="str">
        <f ca="1">IF(SUMIF(Pharmaceuticals!$C:$C,$B49,Pharmaceuticals!AY:AY)+SUMIF('Health Products &amp; Equipment'!$C:$C,$B49,'Health Products &amp; Equipment'!BH:BH)+SUMIF('Other Pharma &amp; Health Products'!$C:$C,$B49,'Other Pharma &amp; Health Products'!BH:BH)+SUMIF('PSM Costs'!$C:$C,$B49,'PSM Costs'!BH:BH)&gt;0,SUMIF(Pharmaceuticals!$C:$C,$B49,Pharmaceuticals!AY:AY)+SUMIF('Health Products &amp; Equipment'!$C:$C,$B49,'Health Products &amp; Equipment'!BH:BH)+SUMIF('Other Pharma &amp; Health Products'!$C:$C,$B49,'Other Pharma &amp; Health Products'!BH:BH)+SUMIF('PSM Costs'!$C:$C,$B49,'PSM Costs'!BH:BH),"")</f>
        <v/>
      </c>
      <c r="O49" s="182" t="str">
        <f t="shared" ca="1" si="3"/>
        <v/>
      </c>
      <c r="P49" s="123" t="str">
        <f ca="1">IF(SUMIF(Pharmaceuticals!$C:$C,$B49,Pharmaceuticals!BK:BK)+SUMIF('Health Products &amp; Equipment'!$C:$C,$B49,'Health Products &amp; Equipment'!BT:BT)+SUMIF('Other Pharma &amp; Health Products'!$C:$C,$B49,'Other Pharma &amp; Health Products'!BT:BT)+SUMIF('PSM Costs'!$C:$C,$B49,'PSM Costs'!BT:BT)&gt;0,SUMIF(Pharmaceuticals!$C:$C,$B49,Pharmaceuticals!BK:BK)+SUMIF('Health Products &amp; Equipment'!$C:$C,$B49,'Health Products &amp; Equipment'!BT:BT)+SUMIF('Other Pharma &amp; Health Products'!$C:$C,$B49,'Other Pharma &amp; Health Products'!BT:BT)+SUMIF('PSM Costs'!$C:$C,$B49,'PSM Costs'!BT:BT),"")</f>
        <v/>
      </c>
      <c r="Q49" s="123" t="str">
        <f ca="1">IF(SUMIF(Pharmaceuticals!$C:$C,$B49,Pharmaceuticals!BL:BL)+SUMIF('Health Products &amp; Equipment'!$C:$C,$B49,'Health Products &amp; Equipment'!BU:BU)+SUMIF('Other Pharma &amp; Health Products'!$C:$C,$B49,'Other Pharma &amp; Health Products'!BU:BU)+SUMIF('PSM Costs'!$C:$C,$B49,'PSM Costs'!BU:BU)&gt;0,SUMIF(Pharmaceuticals!$C:$C,$B49,Pharmaceuticals!BL:BL)+SUMIF('Health Products &amp; Equipment'!$C:$C,$B49,'Health Products &amp; Equipment'!BU:BU)+SUMIF('Other Pharma &amp; Health Products'!$C:$C,$B49,'Other Pharma &amp; Health Products'!BU:BU)+SUMIF('PSM Costs'!$C:$C,$B49,'PSM Costs'!BU:BU),"")</f>
        <v/>
      </c>
      <c r="R49" s="176">
        <f t="shared" ca="1" si="4"/>
        <v>2458.5744186046513</v>
      </c>
    </row>
    <row r="50" spans="1:18" ht="14" x14ac:dyDescent="0.15">
      <c r="A50" s="107">
        <v>43</v>
      </c>
      <c r="B50" s="107" t="str">
        <f ca="1">IFERROR(VLOOKUP(A50,'Rank unique CI-Prod-Spec'!I:J,2,FALSE),"")</f>
        <v>5.6--1014---10014</v>
      </c>
      <c r="C50" s="122" t="str">
        <f ca="1">IFERROR(VLOOKUP(LEFT(B50,FIND("--",B50)-1),CatCostInp!D:E,2,FALSE),"")</f>
        <v>5.6 Laboratory reagents</v>
      </c>
      <c r="D50" s="122" t="str">
        <f ca="1">IFERROR(INDIRECT(ADDRESS(MATCH(VALUE(MID(B50,FIND("--",B50)+2,FIND("---",B50)-FIND("--",B50)-2)),CatProd!G:G,0),2,1,1,"CatProd")),"")</f>
        <v/>
      </c>
      <c r="E50" s="122" t="str">
        <f ca="1">IFERROR(INDIRECT(ADDRESS(MATCH(VALUE(RIGHT(B50,LEN(B50)-FIND("---",B50)-2)),CatProdSpec!I:I,0),3,1,1,"CatProdSpec")),"")</f>
        <v/>
      </c>
      <c r="F50" s="181">
        <f t="shared" ca="1" si="0"/>
        <v>976.60639534883717</v>
      </c>
      <c r="G50" s="176">
        <f ca="1">IF(SUMIF(Pharmaceuticals!$C:$C,$B50,Pharmaceuticals!X:X)+SUMIF('Health Products &amp; Equipment'!$C:$C,$B50,'Health Products &amp; Equipment'!AG:AG)+SUMIF('Other Pharma &amp; Health Products'!$C:$C,$B50,'Other Pharma &amp; Health Products'!AG:AG)+SUMIF('PSM Costs'!$C:$C,$B50,'PSM Costs'!AG:AG)&gt;0,SUMIF(Pharmaceuticals!$C:$C,$B50,Pharmaceuticals!X:X)+SUMIF('Health Products &amp; Equipment'!$C:$C,$B50,'Health Products &amp; Equipment'!AG:AG)+SUMIF('Other Pharma &amp; Health Products'!$C:$C,$B50,'Other Pharma &amp; Health Products'!AG:AG)+SUMIF('PSM Costs'!$C:$C,$B50,'PSM Costs'!AG:AG),"")</f>
        <v>20</v>
      </c>
      <c r="H50" s="176">
        <f ca="1">IF(SUMIF(Pharmaceuticals!$C:$C,$B50,Pharmaceuticals!Y:Y)+SUMIF('Health Products &amp; Equipment'!$C:$C,$B50,'Health Products &amp; Equipment'!AH:AH)+SUMIF('Other Pharma &amp; Health Products'!$C:$C,$B50,'Other Pharma &amp; Health Products'!AH:AH)+SUMIF('PSM Costs'!$C:$C,$B50,'PSM Costs'!AH:AH)&gt;0,SUMIF(Pharmaceuticals!$C:$C,$B50,Pharmaceuticals!Y:Y)+SUMIF('Health Products &amp; Equipment'!$C:$C,$B50,'Health Products &amp; Equipment'!AH:AH)+SUMIF('Other Pharma &amp; Health Products'!$C:$C,$B50,'Other Pharma &amp; Health Products'!AH:AH)+SUMIF('PSM Costs'!$C:$C,$B50,'PSM Costs'!AH:AH),"")</f>
        <v>19532.127906976744</v>
      </c>
      <c r="I50" s="182">
        <f t="shared" ca="1" si="1"/>
        <v>976.60639534883717</v>
      </c>
      <c r="J50" s="123">
        <f ca="1">IF(SUMIF(Pharmaceuticals!$C:$C,$B50,Pharmaceuticals!AK:AK)+SUMIF('Health Products &amp; Equipment'!$C:$C,$B50,'Health Products &amp; Equipment'!AT:AT)+SUMIF('Other Pharma &amp; Health Products'!$C:$C,$B50,'Other Pharma &amp; Health Products'!AT:AT)+SUMIF('PSM Costs'!$C:$C,$B50,'PSM Costs'!AT:AT)&gt;0,SUMIF(Pharmaceuticals!$C:$C,$B50,Pharmaceuticals!AK:AK)+SUMIF('Health Products &amp; Equipment'!$C:$C,$B50,'Health Products &amp; Equipment'!AT:AT)+SUMIF('Other Pharma &amp; Health Products'!$C:$C,$B50,'Other Pharma &amp; Health Products'!AT:AT)+SUMIF('PSM Costs'!$C:$C,$B50,'PSM Costs'!AT:AT),"")</f>
        <v>20</v>
      </c>
      <c r="K50" s="123">
        <f ca="1">IF(SUMIF(Pharmaceuticals!$C:$C,$B50,Pharmaceuticals!AL:AL)+SUMIF('Health Products &amp; Equipment'!$C:$C,$B50,'Health Products &amp; Equipment'!AU:AU)+SUMIF('Other Pharma &amp; Health Products'!$C:$C,$B50,'Other Pharma &amp; Health Products'!AU:AU)+SUMIF('PSM Costs'!$C:$C,$B50,'PSM Costs'!AU:AU)&gt;0,SUMIF(Pharmaceuticals!$C:$C,$B50,Pharmaceuticals!AL:AL)+SUMIF('Health Products &amp; Equipment'!$C:$C,$B50,'Health Products &amp; Equipment'!AU:AU)+SUMIF('Other Pharma &amp; Health Products'!$C:$C,$B50,'Other Pharma &amp; Health Products'!AU:AU)+SUMIF('PSM Costs'!$C:$C,$B50,'PSM Costs'!AU:AU),"")</f>
        <v>19532.127906976744</v>
      </c>
      <c r="L50" s="181" t="str">
        <f t="shared" ca="1" si="2"/>
        <v/>
      </c>
      <c r="M50" s="176">
        <f ca="1">IF(SUMIF(Pharmaceuticals!$C:$C,$B50,Pharmaceuticals!AX:AX)+SUMIF('Health Products &amp; Equipment'!$C:$C,$B50,'Health Products &amp; Equipment'!BG:BG)+SUMIF('Other Pharma &amp; Health Products'!$C:$C,$B50,'Other Pharma &amp; Health Products'!BG:BG)+SUMIF('PSM Costs'!$C:$C,$B50,'PSM Costs'!BG:BG)&gt;0,SUMIF(Pharmaceuticals!$C:$C,$B50,Pharmaceuticals!AX:AX)+SUMIF('Health Products &amp; Equipment'!$C:$C,$B50,'Health Products &amp; Equipment'!BG:BG)+SUMIF('Other Pharma &amp; Health Products'!$C:$C,$B50,'Other Pharma &amp; Health Products'!BG:BG)+SUMIF('PSM Costs'!$C:$C,$B50,'PSM Costs'!BG:BG),"")</f>
        <v>20</v>
      </c>
      <c r="N50" s="176" t="str">
        <f ca="1">IF(SUMIF(Pharmaceuticals!$C:$C,$B50,Pharmaceuticals!AY:AY)+SUMIF('Health Products &amp; Equipment'!$C:$C,$B50,'Health Products &amp; Equipment'!BH:BH)+SUMIF('Other Pharma &amp; Health Products'!$C:$C,$B50,'Other Pharma &amp; Health Products'!BH:BH)+SUMIF('PSM Costs'!$C:$C,$B50,'PSM Costs'!BH:BH)&gt;0,SUMIF(Pharmaceuticals!$C:$C,$B50,Pharmaceuticals!AY:AY)+SUMIF('Health Products &amp; Equipment'!$C:$C,$B50,'Health Products &amp; Equipment'!BH:BH)+SUMIF('Other Pharma &amp; Health Products'!$C:$C,$B50,'Other Pharma &amp; Health Products'!BH:BH)+SUMIF('PSM Costs'!$C:$C,$B50,'PSM Costs'!BH:BH),"")</f>
        <v/>
      </c>
      <c r="O50" s="182" t="str">
        <f t="shared" ca="1" si="3"/>
        <v/>
      </c>
      <c r="P50" s="123" t="str">
        <f ca="1">IF(SUMIF(Pharmaceuticals!$C:$C,$B50,Pharmaceuticals!BK:BK)+SUMIF('Health Products &amp; Equipment'!$C:$C,$B50,'Health Products &amp; Equipment'!BT:BT)+SUMIF('Other Pharma &amp; Health Products'!$C:$C,$B50,'Other Pharma &amp; Health Products'!BT:BT)+SUMIF('PSM Costs'!$C:$C,$B50,'PSM Costs'!BT:BT)&gt;0,SUMIF(Pharmaceuticals!$C:$C,$B50,Pharmaceuticals!BK:BK)+SUMIF('Health Products &amp; Equipment'!$C:$C,$B50,'Health Products &amp; Equipment'!BT:BT)+SUMIF('Other Pharma &amp; Health Products'!$C:$C,$B50,'Other Pharma &amp; Health Products'!BT:BT)+SUMIF('PSM Costs'!$C:$C,$B50,'PSM Costs'!BT:BT),"")</f>
        <v/>
      </c>
      <c r="Q50" s="123" t="str">
        <f ca="1">IF(SUMIF(Pharmaceuticals!$C:$C,$B50,Pharmaceuticals!BL:BL)+SUMIF('Health Products &amp; Equipment'!$C:$C,$B50,'Health Products &amp; Equipment'!BU:BU)+SUMIF('Other Pharma &amp; Health Products'!$C:$C,$B50,'Other Pharma &amp; Health Products'!BU:BU)+SUMIF('PSM Costs'!$C:$C,$B50,'PSM Costs'!BU:BU)&gt;0,SUMIF(Pharmaceuticals!$C:$C,$B50,Pharmaceuticals!BL:BL)+SUMIF('Health Products &amp; Equipment'!$C:$C,$B50,'Health Products &amp; Equipment'!BU:BU)+SUMIF('Other Pharma &amp; Health Products'!$C:$C,$B50,'Other Pharma &amp; Health Products'!BU:BU)+SUMIF('PSM Costs'!$C:$C,$B50,'PSM Costs'!BU:BU),"")</f>
        <v/>
      </c>
      <c r="R50" s="176">
        <f t="shared" ca="1" si="4"/>
        <v>39064.255813953489</v>
      </c>
    </row>
    <row r="51" spans="1:18" ht="14" x14ac:dyDescent="0.15">
      <c r="A51" s="107">
        <v>44</v>
      </c>
      <c r="B51" s="107" t="str">
        <f ca="1">IFERROR(VLOOKUP(A51,'Rank unique CI-Prod-Spec'!I:J,2,FALSE),"")</f>
        <v>5.6--1015---10015</v>
      </c>
      <c r="C51" s="122" t="str">
        <f ca="1">IFERROR(VLOOKUP(LEFT(B51,FIND("--",B51)-1),CatCostInp!D:E,2,FALSE),"")</f>
        <v>5.6 Laboratory reagents</v>
      </c>
      <c r="D51" s="122" t="str">
        <f ca="1">IFERROR(INDIRECT(ADDRESS(MATCH(VALUE(MID(B51,FIND("--",B51)+2,FIND("---",B51)-FIND("--",B51)-2)),CatProd!G:G,0),2,1,1,"CatProd")),"")</f>
        <v/>
      </c>
      <c r="E51" s="122" t="str">
        <f ca="1">IFERROR(INDIRECT(ADDRESS(MATCH(VALUE(RIGHT(B51,LEN(B51)-FIND("---",B51)-2)),CatProdSpec!I:I,0),3,1,1,"CatProdSpec")),"")</f>
        <v/>
      </c>
      <c r="F51" s="181">
        <f t="shared" ca="1" si="0"/>
        <v>23.507122093023256</v>
      </c>
      <c r="G51" s="176">
        <f ca="1">IF(SUMIF(Pharmaceuticals!$C:$C,$B51,Pharmaceuticals!X:X)+SUMIF('Health Products &amp; Equipment'!$C:$C,$B51,'Health Products &amp; Equipment'!AG:AG)+SUMIF('Other Pharma &amp; Health Products'!$C:$C,$B51,'Other Pharma &amp; Health Products'!AG:AG)+SUMIF('PSM Costs'!$C:$C,$B51,'PSM Costs'!AG:AG)&gt;0,SUMIF(Pharmaceuticals!$C:$C,$B51,Pharmaceuticals!X:X)+SUMIF('Health Products &amp; Equipment'!$C:$C,$B51,'Health Products &amp; Equipment'!AG:AG)+SUMIF('Other Pharma &amp; Health Products'!$C:$C,$B51,'Other Pharma &amp; Health Products'!AG:AG)+SUMIF('PSM Costs'!$C:$C,$B51,'PSM Costs'!AG:AG),"")</f>
        <v>27</v>
      </c>
      <c r="H51" s="176">
        <f ca="1">IF(SUMIF(Pharmaceuticals!$C:$C,$B51,Pharmaceuticals!Y:Y)+SUMIF('Health Products &amp; Equipment'!$C:$C,$B51,'Health Products &amp; Equipment'!AH:AH)+SUMIF('Other Pharma &amp; Health Products'!$C:$C,$B51,'Other Pharma &amp; Health Products'!AH:AH)+SUMIF('PSM Costs'!$C:$C,$B51,'PSM Costs'!AH:AH)&gt;0,SUMIF(Pharmaceuticals!$C:$C,$B51,Pharmaceuticals!Y:Y)+SUMIF('Health Products &amp; Equipment'!$C:$C,$B51,'Health Products &amp; Equipment'!AH:AH)+SUMIF('Other Pharma &amp; Health Products'!$C:$C,$B51,'Other Pharma &amp; Health Products'!AH:AH)+SUMIF('PSM Costs'!$C:$C,$B51,'PSM Costs'!AH:AH),"")</f>
        <v>634.69229651162789</v>
      </c>
      <c r="I51" s="182">
        <f t="shared" ca="1" si="1"/>
        <v>23.507122093023256</v>
      </c>
      <c r="J51" s="123">
        <f ca="1">IF(SUMIF(Pharmaceuticals!$C:$C,$B51,Pharmaceuticals!AK:AK)+SUMIF('Health Products &amp; Equipment'!$C:$C,$B51,'Health Products &amp; Equipment'!AT:AT)+SUMIF('Other Pharma &amp; Health Products'!$C:$C,$B51,'Other Pharma &amp; Health Products'!AT:AT)+SUMIF('PSM Costs'!$C:$C,$B51,'PSM Costs'!AT:AT)&gt;0,SUMIF(Pharmaceuticals!$C:$C,$B51,Pharmaceuticals!AK:AK)+SUMIF('Health Products &amp; Equipment'!$C:$C,$B51,'Health Products &amp; Equipment'!AT:AT)+SUMIF('Other Pharma &amp; Health Products'!$C:$C,$B51,'Other Pharma &amp; Health Products'!AT:AT)+SUMIF('PSM Costs'!$C:$C,$B51,'PSM Costs'!AT:AT),"")</f>
        <v>27</v>
      </c>
      <c r="K51" s="123">
        <f ca="1">IF(SUMIF(Pharmaceuticals!$C:$C,$B51,Pharmaceuticals!AL:AL)+SUMIF('Health Products &amp; Equipment'!$C:$C,$B51,'Health Products &amp; Equipment'!AU:AU)+SUMIF('Other Pharma &amp; Health Products'!$C:$C,$B51,'Other Pharma &amp; Health Products'!AU:AU)+SUMIF('PSM Costs'!$C:$C,$B51,'PSM Costs'!AU:AU)&gt;0,SUMIF(Pharmaceuticals!$C:$C,$B51,Pharmaceuticals!AL:AL)+SUMIF('Health Products &amp; Equipment'!$C:$C,$B51,'Health Products &amp; Equipment'!AU:AU)+SUMIF('Other Pharma &amp; Health Products'!$C:$C,$B51,'Other Pharma &amp; Health Products'!AU:AU)+SUMIF('PSM Costs'!$C:$C,$B51,'PSM Costs'!AU:AU),"")</f>
        <v>634.69229651162789</v>
      </c>
      <c r="L51" s="181" t="str">
        <f t="shared" ca="1" si="2"/>
        <v/>
      </c>
      <c r="M51" s="176">
        <f ca="1">IF(SUMIF(Pharmaceuticals!$C:$C,$B51,Pharmaceuticals!AX:AX)+SUMIF('Health Products &amp; Equipment'!$C:$C,$B51,'Health Products &amp; Equipment'!BG:BG)+SUMIF('Other Pharma &amp; Health Products'!$C:$C,$B51,'Other Pharma &amp; Health Products'!BG:BG)+SUMIF('PSM Costs'!$C:$C,$B51,'PSM Costs'!BG:BG)&gt;0,SUMIF(Pharmaceuticals!$C:$C,$B51,Pharmaceuticals!AX:AX)+SUMIF('Health Products &amp; Equipment'!$C:$C,$B51,'Health Products &amp; Equipment'!BG:BG)+SUMIF('Other Pharma &amp; Health Products'!$C:$C,$B51,'Other Pharma &amp; Health Products'!BG:BG)+SUMIF('PSM Costs'!$C:$C,$B51,'PSM Costs'!BG:BG),"")</f>
        <v>27</v>
      </c>
      <c r="N51" s="176" t="str">
        <f ca="1">IF(SUMIF(Pharmaceuticals!$C:$C,$B51,Pharmaceuticals!AY:AY)+SUMIF('Health Products &amp; Equipment'!$C:$C,$B51,'Health Products &amp; Equipment'!BH:BH)+SUMIF('Other Pharma &amp; Health Products'!$C:$C,$B51,'Other Pharma &amp; Health Products'!BH:BH)+SUMIF('PSM Costs'!$C:$C,$B51,'PSM Costs'!BH:BH)&gt;0,SUMIF(Pharmaceuticals!$C:$C,$B51,Pharmaceuticals!AY:AY)+SUMIF('Health Products &amp; Equipment'!$C:$C,$B51,'Health Products &amp; Equipment'!BH:BH)+SUMIF('Other Pharma &amp; Health Products'!$C:$C,$B51,'Other Pharma &amp; Health Products'!BH:BH)+SUMIF('PSM Costs'!$C:$C,$B51,'PSM Costs'!BH:BH),"")</f>
        <v/>
      </c>
      <c r="O51" s="182" t="str">
        <f t="shared" ca="1" si="3"/>
        <v/>
      </c>
      <c r="P51" s="123" t="str">
        <f ca="1">IF(SUMIF(Pharmaceuticals!$C:$C,$B51,Pharmaceuticals!BK:BK)+SUMIF('Health Products &amp; Equipment'!$C:$C,$B51,'Health Products &amp; Equipment'!BT:BT)+SUMIF('Other Pharma &amp; Health Products'!$C:$C,$B51,'Other Pharma &amp; Health Products'!BT:BT)+SUMIF('PSM Costs'!$C:$C,$B51,'PSM Costs'!BT:BT)&gt;0,SUMIF(Pharmaceuticals!$C:$C,$B51,Pharmaceuticals!BK:BK)+SUMIF('Health Products &amp; Equipment'!$C:$C,$B51,'Health Products &amp; Equipment'!BT:BT)+SUMIF('Other Pharma &amp; Health Products'!$C:$C,$B51,'Other Pharma &amp; Health Products'!BT:BT)+SUMIF('PSM Costs'!$C:$C,$B51,'PSM Costs'!BT:BT),"")</f>
        <v/>
      </c>
      <c r="Q51" s="123" t="str">
        <f ca="1">IF(SUMIF(Pharmaceuticals!$C:$C,$B51,Pharmaceuticals!BL:BL)+SUMIF('Health Products &amp; Equipment'!$C:$C,$B51,'Health Products &amp; Equipment'!BU:BU)+SUMIF('Other Pharma &amp; Health Products'!$C:$C,$B51,'Other Pharma &amp; Health Products'!BU:BU)+SUMIF('PSM Costs'!$C:$C,$B51,'PSM Costs'!BU:BU)&gt;0,SUMIF(Pharmaceuticals!$C:$C,$B51,Pharmaceuticals!BL:BL)+SUMIF('Health Products &amp; Equipment'!$C:$C,$B51,'Health Products &amp; Equipment'!BU:BU)+SUMIF('Other Pharma &amp; Health Products'!$C:$C,$B51,'Other Pharma &amp; Health Products'!BU:BU)+SUMIF('PSM Costs'!$C:$C,$B51,'PSM Costs'!BU:BU),"")</f>
        <v/>
      </c>
      <c r="R51" s="176">
        <f t="shared" ca="1" si="4"/>
        <v>1269.3845930232558</v>
      </c>
    </row>
    <row r="52" spans="1:18" ht="14" x14ac:dyDescent="0.15">
      <c r="A52" s="107">
        <v>45</v>
      </c>
      <c r="B52" s="107" t="str">
        <f ca="1">IFERROR(VLOOKUP(A52,'Rank unique CI-Prod-Spec'!I:J,2,FALSE),"")</f>
        <v>5.6--1016---10016</v>
      </c>
      <c r="C52" s="122" t="str">
        <f ca="1">IFERROR(VLOOKUP(LEFT(B52,FIND("--",B52)-1),CatCostInp!D:E,2,FALSE),"")</f>
        <v>5.6 Laboratory reagents</v>
      </c>
      <c r="D52" s="122" t="str">
        <f ca="1">IFERROR(INDIRECT(ADDRESS(MATCH(VALUE(MID(B52,FIND("--",B52)+2,FIND("---",B52)-FIND("--",B52)-2)),CatProd!G:G,0),2,1,1,"CatProd")),"")</f>
        <v/>
      </c>
      <c r="E52" s="122" t="str">
        <f ca="1">IFERROR(INDIRECT(ADDRESS(MATCH(VALUE(RIGHT(B52,LEN(B52)-FIND("---",B52)-2)),CatProdSpec!I:I,0),3,1,1,"CatProdSpec")),"")</f>
        <v/>
      </c>
      <c r="F52" s="181">
        <f t="shared" ca="1" si="0"/>
        <v>19.963081395348837</v>
      </c>
      <c r="G52" s="176">
        <f ca="1">IF(SUMIF(Pharmaceuticals!$C:$C,$B52,Pharmaceuticals!X:X)+SUMIF('Health Products &amp; Equipment'!$C:$C,$B52,'Health Products &amp; Equipment'!AG:AG)+SUMIF('Other Pharma &amp; Health Products'!$C:$C,$B52,'Other Pharma &amp; Health Products'!AG:AG)+SUMIF('PSM Costs'!$C:$C,$B52,'PSM Costs'!AG:AG)&gt;0,SUMIF(Pharmaceuticals!$C:$C,$B52,Pharmaceuticals!X:X)+SUMIF('Health Products &amp; Equipment'!$C:$C,$B52,'Health Products &amp; Equipment'!AG:AG)+SUMIF('Other Pharma &amp; Health Products'!$C:$C,$B52,'Other Pharma &amp; Health Products'!AG:AG)+SUMIF('PSM Costs'!$C:$C,$B52,'PSM Costs'!AG:AG),"")</f>
        <v>45</v>
      </c>
      <c r="H52" s="176">
        <f ca="1">IF(SUMIF(Pharmaceuticals!$C:$C,$B52,Pharmaceuticals!Y:Y)+SUMIF('Health Products &amp; Equipment'!$C:$C,$B52,'Health Products &amp; Equipment'!AH:AH)+SUMIF('Other Pharma &amp; Health Products'!$C:$C,$B52,'Other Pharma &amp; Health Products'!AH:AH)+SUMIF('PSM Costs'!$C:$C,$B52,'PSM Costs'!AH:AH)&gt;0,SUMIF(Pharmaceuticals!$C:$C,$B52,Pharmaceuticals!Y:Y)+SUMIF('Health Products &amp; Equipment'!$C:$C,$B52,'Health Products &amp; Equipment'!AH:AH)+SUMIF('Other Pharma &amp; Health Products'!$C:$C,$B52,'Other Pharma &amp; Health Products'!AH:AH)+SUMIF('PSM Costs'!$C:$C,$B52,'PSM Costs'!AH:AH),"")</f>
        <v>898.33866279069764</v>
      </c>
      <c r="I52" s="182">
        <f t="shared" ca="1" si="1"/>
        <v>19.963081395348837</v>
      </c>
      <c r="J52" s="123">
        <f ca="1">IF(SUMIF(Pharmaceuticals!$C:$C,$B52,Pharmaceuticals!AK:AK)+SUMIF('Health Products &amp; Equipment'!$C:$C,$B52,'Health Products &amp; Equipment'!AT:AT)+SUMIF('Other Pharma &amp; Health Products'!$C:$C,$B52,'Other Pharma &amp; Health Products'!AT:AT)+SUMIF('PSM Costs'!$C:$C,$B52,'PSM Costs'!AT:AT)&gt;0,SUMIF(Pharmaceuticals!$C:$C,$B52,Pharmaceuticals!AK:AK)+SUMIF('Health Products &amp; Equipment'!$C:$C,$B52,'Health Products &amp; Equipment'!AT:AT)+SUMIF('Other Pharma &amp; Health Products'!$C:$C,$B52,'Other Pharma &amp; Health Products'!AT:AT)+SUMIF('PSM Costs'!$C:$C,$B52,'PSM Costs'!AT:AT),"")</f>
        <v>45</v>
      </c>
      <c r="K52" s="123">
        <f ca="1">IF(SUMIF(Pharmaceuticals!$C:$C,$B52,Pharmaceuticals!AL:AL)+SUMIF('Health Products &amp; Equipment'!$C:$C,$B52,'Health Products &amp; Equipment'!AU:AU)+SUMIF('Other Pharma &amp; Health Products'!$C:$C,$B52,'Other Pharma &amp; Health Products'!AU:AU)+SUMIF('PSM Costs'!$C:$C,$B52,'PSM Costs'!AU:AU)&gt;0,SUMIF(Pharmaceuticals!$C:$C,$B52,Pharmaceuticals!AL:AL)+SUMIF('Health Products &amp; Equipment'!$C:$C,$B52,'Health Products &amp; Equipment'!AU:AU)+SUMIF('Other Pharma &amp; Health Products'!$C:$C,$B52,'Other Pharma &amp; Health Products'!AU:AU)+SUMIF('PSM Costs'!$C:$C,$B52,'PSM Costs'!AU:AU),"")</f>
        <v>898.33866279069764</v>
      </c>
      <c r="L52" s="181" t="str">
        <f t="shared" ca="1" si="2"/>
        <v/>
      </c>
      <c r="M52" s="176">
        <f ca="1">IF(SUMIF(Pharmaceuticals!$C:$C,$B52,Pharmaceuticals!AX:AX)+SUMIF('Health Products &amp; Equipment'!$C:$C,$B52,'Health Products &amp; Equipment'!BG:BG)+SUMIF('Other Pharma &amp; Health Products'!$C:$C,$B52,'Other Pharma &amp; Health Products'!BG:BG)+SUMIF('PSM Costs'!$C:$C,$B52,'PSM Costs'!BG:BG)&gt;0,SUMIF(Pharmaceuticals!$C:$C,$B52,Pharmaceuticals!AX:AX)+SUMIF('Health Products &amp; Equipment'!$C:$C,$B52,'Health Products &amp; Equipment'!BG:BG)+SUMIF('Other Pharma &amp; Health Products'!$C:$C,$B52,'Other Pharma &amp; Health Products'!BG:BG)+SUMIF('PSM Costs'!$C:$C,$B52,'PSM Costs'!BG:BG),"")</f>
        <v>45</v>
      </c>
      <c r="N52" s="176" t="str">
        <f ca="1">IF(SUMIF(Pharmaceuticals!$C:$C,$B52,Pharmaceuticals!AY:AY)+SUMIF('Health Products &amp; Equipment'!$C:$C,$B52,'Health Products &amp; Equipment'!BH:BH)+SUMIF('Other Pharma &amp; Health Products'!$C:$C,$B52,'Other Pharma &amp; Health Products'!BH:BH)+SUMIF('PSM Costs'!$C:$C,$B52,'PSM Costs'!BH:BH)&gt;0,SUMIF(Pharmaceuticals!$C:$C,$B52,Pharmaceuticals!AY:AY)+SUMIF('Health Products &amp; Equipment'!$C:$C,$B52,'Health Products &amp; Equipment'!BH:BH)+SUMIF('Other Pharma &amp; Health Products'!$C:$C,$B52,'Other Pharma &amp; Health Products'!BH:BH)+SUMIF('PSM Costs'!$C:$C,$B52,'PSM Costs'!BH:BH),"")</f>
        <v/>
      </c>
      <c r="O52" s="182" t="str">
        <f t="shared" ca="1" si="3"/>
        <v/>
      </c>
      <c r="P52" s="123" t="str">
        <f ca="1">IF(SUMIF(Pharmaceuticals!$C:$C,$B52,Pharmaceuticals!BK:BK)+SUMIF('Health Products &amp; Equipment'!$C:$C,$B52,'Health Products &amp; Equipment'!BT:BT)+SUMIF('Other Pharma &amp; Health Products'!$C:$C,$B52,'Other Pharma &amp; Health Products'!BT:BT)+SUMIF('PSM Costs'!$C:$C,$B52,'PSM Costs'!BT:BT)&gt;0,SUMIF(Pharmaceuticals!$C:$C,$B52,Pharmaceuticals!BK:BK)+SUMIF('Health Products &amp; Equipment'!$C:$C,$B52,'Health Products &amp; Equipment'!BT:BT)+SUMIF('Other Pharma &amp; Health Products'!$C:$C,$B52,'Other Pharma &amp; Health Products'!BT:BT)+SUMIF('PSM Costs'!$C:$C,$B52,'PSM Costs'!BT:BT),"")</f>
        <v/>
      </c>
      <c r="Q52" s="123" t="str">
        <f ca="1">IF(SUMIF(Pharmaceuticals!$C:$C,$B52,Pharmaceuticals!BL:BL)+SUMIF('Health Products &amp; Equipment'!$C:$C,$B52,'Health Products &amp; Equipment'!BU:BU)+SUMIF('Other Pharma &amp; Health Products'!$C:$C,$B52,'Other Pharma &amp; Health Products'!BU:BU)+SUMIF('PSM Costs'!$C:$C,$B52,'PSM Costs'!BU:BU)&gt;0,SUMIF(Pharmaceuticals!$C:$C,$B52,Pharmaceuticals!BL:BL)+SUMIF('Health Products &amp; Equipment'!$C:$C,$B52,'Health Products &amp; Equipment'!BU:BU)+SUMIF('Other Pharma &amp; Health Products'!$C:$C,$B52,'Other Pharma &amp; Health Products'!BU:BU)+SUMIF('PSM Costs'!$C:$C,$B52,'PSM Costs'!BU:BU),"")</f>
        <v/>
      </c>
      <c r="R52" s="176">
        <f t="shared" ca="1" si="4"/>
        <v>1796.6773255813953</v>
      </c>
    </row>
    <row r="53" spans="1:18" ht="14" x14ac:dyDescent="0.15">
      <c r="A53" s="107">
        <v>46</v>
      </c>
      <c r="B53" s="107" t="str">
        <f ca="1">IFERROR(VLOOKUP(A53,'Rank unique CI-Prod-Spec'!I:J,2,FALSE),"")</f>
        <v>5.6--1017---10017</v>
      </c>
      <c r="C53" s="122" t="str">
        <f ca="1">IFERROR(VLOOKUP(LEFT(B53,FIND("--",B53)-1),CatCostInp!D:E,2,FALSE),"")</f>
        <v>5.6 Laboratory reagents</v>
      </c>
      <c r="D53" s="122" t="str">
        <f ca="1">IFERROR(INDIRECT(ADDRESS(MATCH(VALUE(MID(B53,FIND("--",B53)+2,FIND("---",B53)-FIND("--",B53)-2)),CatProd!G:G,0),2,1,1,"CatProd")),"")</f>
        <v/>
      </c>
      <c r="E53" s="122" t="str">
        <f ca="1">IFERROR(INDIRECT(ADDRESS(MATCH(VALUE(RIGHT(B53,LEN(B53)-FIND("---",B53)-2)),CatProdSpec!I:I,0),3,1,1,"CatProdSpec")),"")</f>
        <v/>
      </c>
      <c r="F53" s="181">
        <f t="shared" ca="1" si="0"/>
        <v>17.895058139534886</v>
      </c>
      <c r="G53" s="176">
        <f ca="1">IF(SUMIF(Pharmaceuticals!$C:$C,$B53,Pharmaceuticals!X:X)+SUMIF('Health Products &amp; Equipment'!$C:$C,$B53,'Health Products &amp; Equipment'!AG:AG)+SUMIF('Other Pharma &amp; Health Products'!$C:$C,$B53,'Other Pharma &amp; Health Products'!AG:AG)+SUMIF('PSM Costs'!$C:$C,$B53,'PSM Costs'!AG:AG)&gt;0,SUMIF(Pharmaceuticals!$C:$C,$B53,Pharmaceuticals!X:X)+SUMIF('Health Products &amp; Equipment'!$C:$C,$B53,'Health Products &amp; Equipment'!AG:AG)+SUMIF('Other Pharma &amp; Health Products'!$C:$C,$B53,'Other Pharma &amp; Health Products'!AG:AG)+SUMIF('PSM Costs'!$C:$C,$B53,'PSM Costs'!AG:AG),"")</f>
        <v>30</v>
      </c>
      <c r="H53" s="176">
        <f ca="1">IF(SUMIF(Pharmaceuticals!$C:$C,$B53,Pharmaceuticals!Y:Y)+SUMIF('Health Products &amp; Equipment'!$C:$C,$B53,'Health Products &amp; Equipment'!AH:AH)+SUMIF('Other Pharma &amp; Health Products'!$C:$C,$B53,'Other Pharma &amp; Health Products'!AH:AH)+SUMIF('PSM Costs'!$C:$C,$B53,'PSM Costs'!AH:AH)&gt;0,SUMIF(Pharmaceuticals!$C:$C,$B53,Pharmaceuticals!Y:Y)+SUMIF('Health Products &amp; Equipment'!$C:$C,$B53,'Health Products &amp; Equipment'!AH:AH)+SUMIF('Other Pharma &amp; Health Products'!$C:$C,$B53,'Other Pharma &amp; Health Products'!AH:AH)+SUMIF('PSM Costs'!$C:$C,$B53,'PSM Costs'!AH:AH),"")</f>
        <v>536.85174418604652</v>
      </c>
      <c r="I53" s="182">
        <f t="shared" ca="1" si="1"/>
        <v>17.895058139534886</v>
      </c>
      <c r="J53" s="123">
        <f ca="1">IF(SUMIF(Pharmaceuticals!$C:$C,$B53,Pharmaceuticals!AK:AK)+SUMIF('Health Products &amp; Equipment'!$C:$C,$B53,'Health Products &amp; Equipment'!AT:AT)+SUMIF('Other Pharma &amp; Health Products'!$C:$C,$B53,'Other Pharma &amp; Health Products'!AT:AT)+SUMIF('PSM Costs'!$C:$C,$B53,'PSM Costs'!AT:AT)&gt;0,SUMIF(Pharmaceuticals!$C:$C,$B53,Pharmaceuticals!AK:AK)+SUMIF('Health Products &amp; Equipment'!$C:$C,$B53,'Health Products &amp; Equipment'!AT:AT)+SUMIF('Other Pharma &amp; Health Products'!$C:$C,$B53,'Other Pharma &amp; Health Products'!AT:AT)+SUMIF('PSM Costs'!$C:$C,$B53,'PSM Costs'!AT:AT),"")</f>
        <v>30</v>
      </c>
      <c r="K53" s="123">
        <f ca="1">IF(SUMIF(Pharmaceuticals!$C:$C,$B53,Pharmaceuticals!AL:AL)+SUMIF('Health Products &amp; Equipment'!$C:$C,$B53,'Health Products &amp; Equipment'!AU:AU)+SUMIF('Other Pharma &amp; Health Products'!$C:$C,$B53,'Other Pharma &amp; Health Products'!AU:AU)+SUMIF('PSM Costs'!$C:$C,$B53,'PSM Costs'!AU:AU)&gt;0,SUMIF(Pharmaceuticals!$C:$C,$B53,Pharmaceuticals!AL:AL)+SUMIF('Health Products &amp; Equipment'!$C:$C,$B53,'Health Products &amp; Equipment'!AU:AU)+SUMIF('Other Pharma &amp; Health Products'!$C:$C,$B53,'Other Pharma &amp; Health Products'!AU:AU)+SUMIF('PSM Costs'!$C:$C,$B53,'PSM Costs'!AU:AU),"")</f>
        <v>536.85174418604652</v>
      </c>
      <c r="L53" s="181" t="str">
        <f t="shared" ca="1" si="2"/>
        <v/>
      </c>
      <c r="M53" s="176">
        <f ca="1">IF(SUMIF(Pharmaceuticals!$C:$C,$B53,Pharmaceuticals!AX:AX)+SUMIF('Health Products &amp; Equipment'!$C:$C,$B53,'Health Products &amp; Equipment'!BG:BG)+SUMIF('Other Pharma &amp; Health Products'!$C:$C,$B53,'Other Pharma &amp; Health Products'!BG:BG)+SUMIF('PSM Costs'!$C:$C,$B53,'PSM Costs'!BG:BG)&gt;0,SUMIF(Pharmaceuticals!$C:$C,$B53,Pharmaceuticals!AX:AX)+SUMIF('Health Products &amp; Equipment'!$C:$C,$B53,'Health Products &amp; Equipment'!BG:BG)+SUMIF('Other Pharma &amp; Health Products'!$C:$C,$B53,'Other Pharma &amp; Health Products'!BG:BG)+SUMIF('PSM Costs'!$C:$C,$B53,'PSM Costs'!BG:BG),"")</f>
        <v>30</v>
      </c>
      <c r="N53" s="176" t="str">
        <f ca="1">IF(SUMIF(Pharmaceuticals!$C:$C,$B53,Pharmaceuticals!AY:AY)+SUMIF('Health Products &amp; Equipment'!$C:$C,$B53,'Health Products &amp; Equipment'!BH:BH)+SUMIF('Other Pharma &amp; Health Products'!$C:$C,$B53,'Other Pharma &amp; Health Products'!BH:BH)+SUMIF('PSM Costs'!$C:$C,$B53,'PSM Costs'!BH:BH)&gt;0,SUMIF(Pharmaceuticals!$C:$C,$B53,Pharmaceuticals!AY:AY)+SUMIF('Health Products &amp; Equipment'!$C:$C,$B53,'Health Products &amp; Equipment'!BH:BH)+SUMIF('Other Pharma &amp; Health Products'!$C:$C,$B53,'Other Pharma &amp; Health Products'!BH:BH)+SUMIF('PSM Costs'!$C:$C,$B53,'PSM Costs'!BH:BH),"")</f>
        <v/>
      </c>
      <c r="O53" s="182" t="str">
        <f t="shared" ca="1" si="3"/>
        <v/>
      </c>
      <c r="P53" s="123" t="str">
        <f ca="1">IF(SUMIF(Pharmaceuticals!$C:$C,$B53,Pharmaceuticals!BK:BK)+SUMIF('Health Products &amp; Equipment'!$C:$C,$B53,'Health Products &amp; Equipment'!BT:BT)+SUMIF('Other Pharma &amp; Health Products'!$C:$C,$B53,'Other Pharma &amp; Health Products'!BT:BT)+SUMIF('PSM Costs'!$C:$C,$B53,'PSM Costs'!BT:BT)&gt;0,SUMIF(Pharmaceuticals!$C:$C,$B53,Pharmaceuticals!BK:BK)+SUMIF('Health Products &amp; Equipment'!$C:$C,$B53,'Health Products &amp; Equipment'!BT:BT)+SUMIF('Other Pharma &amp; Health Products'!$C:$C,$B53,'Other Pharma &amp; Health Products'!BT:BT)+SUMIF('PSM Costs'!$C:$C,$B53,'PSM Costs'!BT:BT),"")</f>
        <v/>
      </c>
      <c r="Q53" s="123" t="str">
        <f ca="1">IF(SUMIF(Pharmaceuticals!$C:$C,$B53,Pharmaceuticals!BL:BL)+SUMIF('Health Products &amp; Equipment'!$C:$C,$B53,'Health Products &amp; Equipment'!BU:BU)+SUMIF('Other Pharma &amp; Health Products'!$C:$C,$B53,'Other Pharma &amp; Health Products'!BU:BU)+SUMIF('PSM Costs'!$C:$C,$B53,'PSM Costs'!BU:BU)&gt;0,SUMIF(Pharmaceuticals!$C:$C,$B53,Pharmaceuticals!BL:BL)+SUMIF('Health Products &amp; Equipment'!$C:$C,$B53,'Health Products &amp; Equipment'!BU:BU)+SUMIF('Other Pharma &amp; Health Products'!$C:$C,$B53,'Other Pharma &amp; Health Products'!BU:BU)+SUMIF('PSM Costs'!$C:$C,$B53,'PSM Costs'!BU:BU),"")</f>
        <v/>
      </c>
      <c r="R53" s="176">
        <f t="shared" ca="1" si="4"/>
        <v>1073.703488372093</v>
      </c>
    </row>
    <row r="54" spans="1:18" ht="14" x14ac:dyDescent="0.15">
      <c r="A54" s="107">
        <v>47</v>
      </c>
      <c r="B54" s="107" t="str">
        <f ca="1">IFERROR(VLOOKUP(A54,'Rank unique CI-Prod-Spec'!I:J,2,FALSE),"")</f>
        <v>5.6--1018---10018</v>
      </c>
      <c r="C54" s="122" t="str">
        <f ca="1">IFERROR(VLOOKUP(LEFT(B54,FIND("--",B54)-1),CatCostInp!D:E,2,FALSE),"")</f>
        <v>5.6 Laboratory reagents</v>
      </c>
      <c r="D54" s="122" t="str">
        <f ca="1">IFERROR(INDIRECT(ADDRESS(MATCH(VALUE(MID(B54,FIND("--",B54)+2,FIND("---",B54)-FIND("--",B54)-2)),CatProd!G:G,0),2,1,1,"CatProd")),"")</f>
        <v/>
      </c>
      <c r="E54" s="122" t="str">
        <f ca="1">IFERROR(INDIRECT(ADDRESS(MATCH(VALUE(RIGHT(B54,LEN(B54)-FIND("---",B54)-2)),CatProdSpec!I:I,0),3,1,1,"CatProdSpec")),"")</f>
        <v/>
      </c>
      <c r="F54" s="181">
        <f t="shared" ca="1" si="0"/>
        <v>67.449709302325587</v>
      </c>
      <c r="G54" s="176">
        <f ca="1">IF(SUMIF(Pharmaceuticals!$C:$C,$B54,Pharmaceuticals!X:X)+SUMIF('Health Products &amp; Equipment'!$C:$C,$B54,'Health Products &amp; Equipment'!AG:AG)+SUMIF('Other Pharma &amp; Health Products'!$C:$C,$B54,'Other Pharma &amp; Health Products'!AG:AG)+SUMIF('PSM Costs'!$C:$C,$B54,'PSM Costs'!AG:AG)&gt;0,SUMIF(Pharmaceuticals!$C:$C,$B54,Pharmaceuticals!X:X)+SUMIF('Health Products &amp; Equipment'!$C:$C,$B54,'Health Products &amp; Equipment'!AG:AG)+SUMIF('Other Pharma &amp; Health Products'!$C:$C,$B54,'Other Pharma &amp; Health Products'!AG:AG)+SUMIF('PSM Costs'!$C:$C,$B54,'PSM Costs'!AG:AG),"")</f>
        <v>22</v>
      </c>
      <c r="H54" s="176">
        <f ca="1">IF(SUMIF(Pharmaceuticals!$C:$C,$B54,Pharmaceuticals!Y:Y)+SUMIF('Health Products &amp; Equipment'!$C:$C,$B54,'Health Products &amp; Equipment'!AH:AH)+SUMIF('Other Pharma &amp; Health Products'!$C:$C,$B54,'Other Pharma &amp; Health Products'!AH:AH)+SUMIF('PSM Costs'!$C:$C,$B54,'PSM Costs'!AH:AH)&gt;0,SUMIF(Pharmaceuticals!$C:$C,$B54,Pharmaceuticals!Y:Y)+SUMIF('Health Products &amp; Equipment'!$C:$C,$B54,'Health Products &amp; Equipment'!AH:AH)+SUMIF('Other Pharma &amp; Health Products'!$C:$C,$B54,'Other Pharma &amp; Health Products'!AH:AH)+SUMIF('PSM Costs'!$C:$C,$B54,'PSM Costs'!AH:AH),"")</f>
        <v>1483.8936046511628</v>
      </c>
      <c r="I54" s="182">
        <f t="shared" ca="1" si="1"/>
        <v>67.449709302325587</v>
      </c>
      <c r="J54" s="123">
        <f ca="1">IF(SUMIF(Pharmaceuticals!$C:$C,$B54,Pharmaceuticals!AK:AK)+SUMIF('Health Products &amp; Equipment'!$C:$C,$B54,'Health Products &amp; Equipment'!AT:AT)+SUMIF('Other Pharma &amp; Health Products'!$C:$C,$B54,'Other Pharma &amp; Health Products'!AT:AT)+SUMIF('PSM Costs'!$C:$C,$B54,'PSM Costs'!AT:AT)&gt;0,SUMIF(Pharmaceuticals!$C:$C,$B54,Pharmaceuticals!AK:AK)+SUMIF('Health Products &amp; Equipment'!$C:$C,$B54,'Health Products &amp; Equipment'!AT:AT)+SUMIF('Other Pharma &amp; Health Products'!$C:$C,$B54,'Other Pharma &amp; Health Products'!AT:AT)+SUMIF('PSM Costs'!$C:$C,$B54,'PSM Costs'!AT:AT),"")</f>
        <v>22</v>
      </c>
      <c r="K54" s="123">
        <f ca="1">IF(SUMIF(Pharmaceuticals!$C:$C,$B54,Pharmaceuticals!AL:AL)+SUMIF('Health Products &amp; Equipment'!$C:$C,$B54,'Health Products &amp; Equipment'!AU:AU)+SUMIF('Other Pharma &amp; Health Products'!$C:$C,$B54,'Other Pharma &amp; Health Products'!AU:AU)+SUMIF('PSM Costs'!$C:$C,$B54,'PSM Costs'!AU:AU)&gt;0,SUMIF(Pharmaceuticals!$C:$C,$B54,Pharmaceuticals!AL:AL)+SUMIF('Health Products &amp; Equipment'!$C:$C,$B54,'Health Products &amp; Equipment'!AU:AU)+SUMIF('Other Pharma &amp; Health Products'!$C:$C,$B54,'Other Pharma &amp; Health Products'!AU:AU)+SUMIF('PSM Costs'!$C:$C,$B54,'PSM Costs'!AU:AU),"")</f>
        <v>1483.8936046511628</v>
      </c>
      <c r="L54" s="181" t="str">
        <f t="shared" ca="1" si="2"/>
        <v/>
      </c>
      <c r="M54" s="176">
        <f ca="1">IF(SUMIF(Pharmaceuticals!$C:$C,$B54,Pharmaceuticals!AX:AX)+SUMIF('Health Products &amp; Equipment'!$C:$C,$B54,'Health Products &amp; Equipment'!BG:BG)+SUMIF('Other Pharma &amp; Health Products'!$C:$C,$B54,'Other Pharma &amp; Health Products'!BG:BG)+SUMIF('PSM Costs'!$C:$C,$B54,'PSM Costs'!BG:BG)&gt;0,SUMIF(Pharmaceuticals!$C:$C,$B54,Pharmaceuticals!AX:AX)+SUMIF('Health Products &amp; Equipment'!$C:$C,$B54,'Health Products &amp; Equipment'!BG:BG)+SUMIF('Other Pharma &amp; Health Products'!$C:$C,$B54,'Other Pharma &amp; Health Products'!BG:BG)+SUMIF('PSM Costs'!$C:$C,$B54,'PSM Costs'!BG:BG),"")</f>
        <v>22</v>
      </c>
      <c r="N54" s="176" t="str">
        <f ca="1">IF(SUMIF(Pharmaceuticals!$C:$C,$B54,Pharmaceuticals!AY:AY)+SUMIF('Health Products &amp; Equipment'!$C:$C,$B54,'Health Products &amp; Equipment'!BH:BH)+SUMIF('Other Pharma &amp; Health Products'!$C:$C,$B54,'Other Pharma &amp; Health Products'!BH:BH)+SUMIF('PSM Costs'!$C:$C,$B54,'PSM Costs'!BH:BH)&gt;0,SUMIF(Pharmaceuticals!$C:$C,$B54,Pharmaceuticals!AY:AY)+SUMIF('Health Products &amp; Equipment'!$C:$C,$B54,'Health Products &amp; Equipment'!BH:BH)+SUMIF('Other Pharma &amp; Health Products'!$C:$C,$B54,'Other Pharma &amp; Health Products'!BH:BH)+SUMIF('PSM Costs'!$C:$C,$B54,'PSM Costs'!BH:BH),"")</f>
        <v/>
      </c>
      <c r="O54" s="182" t="str">
        <f t="shared" ca="1" si="3"/>
        <v/>
      </c>
      <c r="P54" s="123" t="str">
        <f ca="1">IF(SUMIF(Pharmaceuticals!$C:$C,$B54,Pharmaceuticals!BK:BK)+SUMIF('Health Products &amp; Equipment'!$C:$C,$B54,'Health Products &amp; Equipment'!BT:BT)+SUMIF('Other Pharma &amp; Health Products'!$C:$C,$B54,'Other Pharma &amp; Health Products'!BT:BT)+SUMIF('PSM Costs'!$C:$C,$B54,'PSM Costs'!BT:BT)&gt;0,SUMIF(Pharmaceuticals!$C:$C,$B54,Pharmaceuticals!BK:BK)+SUMIF('Health Products &amp; Equipment'!$C:$C,$B54,'Health Products &amp; Equipment'!BT:BT)+SUMIF('Other Pharma &amp; Health Products'!$C:$C,$B54,'Other Pharma &amp; Health Products'!BT:BT)+SUMIF('PSM Costs'!$C:$C,$B54,'PSM Costs'!BT:BT),"")</f>
        <v/>
      </c>
      <c r="Q54" s="123" t="str">
        <f ca="1">IF(SUMIF(Pharmaceuticals!$C:$C,$B54,Pharmaceuticals!BL:BL)+SUMIF('Health Products &amp; Equipment'!$C:$C,$B54,'Health Products &amp; Equipment'!BU:BU)+SUMIF('Other Pharma &amp; Health Products'!$C:$C,$B54,'Other Pharma &amp; Health Products'!BU:BU)+SUMIF('PSM Costs'!$C:$C,$B54,'PSM Costs'!BU:BU)&gt;0,SUMIF(Pharmaceuticals!$C:$C,$B54,Pharmaceuticals!BL:BL)+SUMIF('Health Products &amp; Equipment'!$C:$C,$B54,'Health Products &amp; Equipment'!BU:BU)+SUMIF('Other Pharma &amp; Health Products'!$C:$C,$B54,'Other Pharma &amp; Health Products'!BU:BU)+SUMIF('PSM Costs'!$C:$C,$B54,'PSM Costs'!BU:BU),"")</f>
        <v/>
      </c>
      <c r="R54" s="176">
        <f t="shared" ca="1" si="4"/>
        <v>2967.7872093023257</v>
      </c>
    </row>
    <row r="55" spans="1:18" ht="14" x14ac:dyDescent="0.15">
      <c r="A55" s="107">
        <v>48</v>
      </c>
      <c r="B55" s="107" t="str">
        <f ca="1">IFERROR(VLOOKUP(A55,'Rank unique CI-Prod-Spec'!I:J,2,FALSE),"")</f>
        <v>5.6--1019---10019</v>
      </c>
      <c r="C55" s="122" t="str">
        <f ca="1">IFERROR(VLOOKUP(LEFT(B55,FIND("--",B55)-1),CatCostInp!D:E,2,FALSE),"")</f>
        <v>5.6 Laboratory reagents</v>
      </c>
      <c r="D55" s="122" t="str">
        <f ca="1">IFERROR(INDIRECT(ADDRESS(MATCH(VALUE(MID(B55,FIND("--",B55)+2,FIND("---",B55)-FIND("--",B55)-2)),CatProd!G:G,0),2,1,1,"CatProd")),"")</f>
        <v/>
      </c>
      <c r="E55" s="122" t="str">
        <f ca="1">IFERROR(INDIRECT(ADDRESS(MATCH(VALUE(RIGHT(B55,LEN(B55)-FIND("---",B55)-2)),CatProdSpec!I:I,0),3,1,1,"CatProdSpec")),"")</f>
        <v/>
      </c>
      <c r="F55" s="181">
        <f t="shared" ca="1" si="0"/>
        <v>11.408430232558139</v>
      </c>
      <c r="G55" s="176">
        <f ca="1">IF(SUMIF(Pharmaceuticals!$C:$C,$B55,Pharmaceuticals!X:X)+SUMIF('Health Products &amp; Equipment'!$C:$C,$B55,'Health Products &amp; Equipment'!AG:AG)+SUMIF('Other Pharma &amp; Health Products'!$C:$C,$B55,'Other Pharma &amp; Health Products'!AG:AG)+SUMIF('PSM Costs'!$C:$C,$B55,'PSM Costs'!AG:AG)&gt;0,SUMIF(Pharmaceuticals!$C:$C,$B55,Pharmaceuticals!X:X)+SUMIF('Health Products &amp; Equipment'!$C:$C,$B55,'Health Products &amp; Equipment'!AG:AG)+SUMIF('Other Pharma &amp; Health Products'!$C:$C,$B55,'Other Pharma &amp; Health Products'!AG:AG)+SUMIF('PSM Costs'!$C:$C,$B55,'PSM Costs'!AG:AG),"")</f>
        <v>27</v>
      </c>
      <c r="H55" s="176">
        <f ca="1">IF(SUMIF(Pharmaceuticals!$C:$C,$B55,Pharmaceuticals!Y:Y)+SUMIF('Health Products &amp; Equipment'!$C:$C,$B55,'Health Products &amp; Equipment'!AH:AH)+SUMIF('Other Pharma &amp; Health Products'!$C:$C,$B55,'Other Pharma &amp; Health Products'!AH:AH)+SUMIF('PSM Costs'!$C:$C,$B55,'PSM Costs'!AH:AH)&gt;0,SUMIF(Pharmaceuticals!$C:$C,$B55,Pharmaceuticals!Y:Y)+SUMIF('Health Products &amp; Equipment'!$C:$C,$B55,'Health Products &amp; Equipment'!AH:AH)+SUMIF('Other Pharma &amp; Health Products'!$C:$C,$B55,'Other Pharma &amp; Health Products'!AH:AH)+SUMIF('PSM Costs'!$C:$C,$B55,'PSM Costs'!AH:AH),"")</f>
        <v>308.02761627906978</v>
      </c>
      <c r="I55" s="182">
        <f t="shared" ca="1" si="1"/>
        <v>11.408430232558139</v>
      </c>
      <c r="J55" s="123">
        <f ca="1">IF(SUMIF(Pharmaceuticals!$C:$C,$B55,Pharmaceuticals!AK:AK)+SUMIF('Health Products &amp; Equipment'!$C:$C,$B55,'Health Products &amp; Equipment'!AT:AT)+SUMIF('Other Pharma &amp; Health Products'!$C:$C,$B55,'Other Pharma &amp; Health Products'!AT:AT)+SUMIF('PSM Costs'!$C:$C,$B55,'PSM Costs'!AT:AT)&gt;0,SUMIF(Pharmaceuticals!$C:$C,$B55,Pharmaceuticals!AK:AK)+SUMIF('Health Products &amp; Equipment'!$C:$C,$B55,'Health Products &amp; Equipment'!AT:AT)+SUMIF('Other Pharma &amp; Health Products'!$C:$C,$B55,'Other Pharma &amp; Health Products'!AT:AT)+SUMIF('PSM Costs'!$C:$C,$B55,'PSM Costs'!AT:AT),"")</f>
        <v>27</v>
      </c>
      <c r="K55" s="123">
        <f ca="1">IF(SUMIF(Pharmaceuticals!$C:$C,$B55,Pharmaceuticals!AL:AL)+SUMIF('Health Products &amp; Equipment'!$C:$C,$B55,'Health Products &amp; Equipment'!AU:AU)+SUMIF('Other Pharma &amp; Health Products'!$C:$C,$B55,'Other Pharma &amp; Health Products'!AU:AU)+SUMIF('PSM Costs'!$C:$C,$B55,'PSM Costs'!AU:AU)&gt;0,SUMIF(Pharmaceuticals!$C:$C,$B55,Pharmaceuticals!AL:AL)+SUMIF('Health Products &amp; Equipment'!$C:$C,$B55,'Health Products &amp; Equipment'!AU:AU)+SUMIF('Other Pharma &amp; Health Products'!$C:$C,$B55,'Other Pharma &amp; Health Products'!AU:AU)+SUMIF('PSM Costs'!$C:$C,$B55,'PSM Costs'!AU:AU),"")</f>
        <v>308.02761627906978</v>
      </c>
      <c r="L55" s="181" t="str">
        <f t="shared" ca="1" si="2"/>
        <v/>
      </c>
      <c r="M55" s="176">
        <f ca="1">IF(SUMIF(Pharmaceuticals!$C:$C,$B55,Pharmaceuticals!AX:AX)+SUMIF('Health Products &amp; Equipment'!$C:$C,$B55,'Health Products &amp; Equipment'!BG:BG)+SUMIF('Other Pharma &amp; Health Products'!$C:$C,$B55,'Other Pharma &amp; Health Products'!BG:BG)+SUMIF('PSM Costs'!$C:$C,$B55,'PSM Costs'!BG:BG)&gt;0,SUMIF(Pharmaceuticals!$C:$C,$B55,Pharmaceuticals!AX:AX)+SUMIF('Health Products &amp; Equipment'!$C:$C,$B55,'Health Products &amp; Equipment'!BG:BG)+SUMIF('Other Pharma &amp; Health Products'!$C:$C,$B55,'Other Pharma &amp; Health Products'!BG:BG)+SUMIF('PSM Costs'!$C:$C,$B55,'PSM Costs'!BG:BG),"")</f>
        <v>27</v>
      </c>
      <c r="N55" s="176" t="str">
        <f ca="1">IF(SUMIF(Pharmaceuticals!$C:$C,$B55,Pharmaceuticals!AY:AY)+SUMIF('Health Products &amp; Equipment'!$C:$C,$B55,'Health Products &amp; Equipment'!BH:BH)+SUMIF('Other Pharma &amp; Health Products'!$C:$C,$B55,'Other Pharma &amp; Health Products'!BH:BH)+SUMIF('PSM Costs'!$C:$C,$B55,'PSM Costs'!BH:BH)&gt;0,SUMIF(Pharmaceuticals!$C:$C,$B55,Pharmaceuticals!AY:AY)+SUMIF('Health Products &amp; Equipment'!$C:$C,$B55,'Health Products &amp; Equipment'!BH:BH)+SUMIF('Other Pharma &amp; Health Products'!$C:$C,$B55,'Other Pharma &amp; Health Products'!BH:BH)+SUMIF('PSM Costs'!$C:$C,$B55,'PSM Costs'!BH:BH),"")</f>
        <v/>
      </c>
      <c r="O55" s="182" t="str">
        <f t="shared" ca="1" si="3"/>
        <v/>
      </c>
      <c r="P55" s="123" t="str">
        <f ca="1">IF(SUMIF(Pharmaceuticals!$C:$C,$B55,Pharmaceuticals!BK:BK)+SUMIF('Health Products &amp; Equipment'!$C:$C,$B55,'Health Products &amp; Equipment'!BT:BT)+SUMIF('Other Pharma &amp; Health Products'!$C:$C,$B55,'Other Pharma &amp; Health Products'!BT:BT)+SUMIF('PSM Costs'!$C:$C,$B55,'PSM Costs'!BT:BT)&gt;0,SUMIF(Pharmaceuticals!$C:$C,$B55,Pharmaceuticals!BK:BK)+SUMIF('Health Products &amp; Equipment'!$C:$C,$B55,'Health Products &amp; Equipment'!BT:BT)+SUMIF('Other Pharma &amp; Health Products'!$C:$C,$B55,'Other Pharma &amp; Health Products'!BT:BT)+SUMIF('PSM Costs'!$C:$C,$B55,'PSM Costs'!BT:BT),"")</f>
        <v/>
      </c>
      <c r="Q55" s="123" t="str">
        <f ca="1">IF(SUMIF(Pharmaceuticals!$C:$C,$B55,Pharmaceuticals!BL:BL)+SUMIF('Health Products &amp; Equipment'!$C:$C,$B55,'Health Products &amp; Equipment'!BU:BU)+SUMIF('Other Pharma &amp; Health Products'!$C:$C,$B55,'Other Pharma &amp; Health Products'!BU:BU)+SUMIF('PSM Costs'!$C:$C,$B55,'PSM Costs'!BU:BU)&gt;0,SUMIF(Pharmaceuticals!$C:$C,$B55,Pharmaceuticals!BL:BL)+SUMIF('Health Products &amp; Equipment'!$C:$C,$B55,'Health Products &amp; Equipment'!BU:BU)+SUMIF('Other Pharma &amp; Health Products'!$C:$C,$B55,'Other Pharma &amp; Health Products'!BU:BU)+SUMIF('PSM Costs'!$C:$C,$B55,'PSM Costs'!BU:BU),"")</f>
        <v/>
      </c>
      <c r="R55" s="176">
        <f t="shared" ca="1" si="4"/>
        <v>616.05523255813955</v>
      </c>
    </row>
    <row r="56" spans="1:18" ht="14" x14ac:dyDescent="0.15">
      <c r="A56" s="107">
        <v>49</v>
      </c>
      <c r="B56" s="107" t="str">
        <f ca="1">IFERROR(VLOOKUP(A56,'Rank unique CI-Prod-Spec'!I:J,2,FALSE),"")</f>
        <v>5.6--1020---10020</v>
      </c>
      <c r="C56" s="122" t="str">
        <f ca="1">IFERROR(VLOOKUP(LEFT(B56,FIND("--",B56)-1),CatCostInp!D:E,2,FALSE),"")</f>
        <v>5.6 Laboratory reagents</v>
      </c>
      <c r="D56" s="122" t="str">
        <f ca="1">IFERROR(INDIRECT(ADDRESS(MATCH(VALUE(MID(B56,FIND("--",B56)+2,FIND("---",B56)-FIND("--",B56)-2)),CatProd!G:G,0),2,1,1,"CatProd")),"")</f>
        <v/>
      </c>
      <c r="E56" s="122" t="str">
        <f ca="1">IFERROR(INDIRECT(ADDRESS(MATCH(VALUE(RIGHT(B56,LEN(B56)-FIND("---",B56)-2)),CatProdSpec!I:I,0),3,1,1,"CatProdSpec")),"")</f>
        <v/>
      </c>
      <c r="F56" s="181">
        <f t="shared" ca="1" si="0"/>
        <v>83.677761627906975</v>
      </c>
      <c r="G56" s="176">
        <f ca="1">IF(SUMIF(Pharmaceuticals!$C:$C,$B56,Pharmaceuticals!X:X)+SUMIF('Health Products &amp; Equipment'!$C:$C,$B56,'Health Products &amp; Equipment'!AG:AG)+SUMIF('Other Pharma &amp; Health Products'!$C:$C,$B56,'Other Pharma &amp; Health Products'!AG:AG)+SUMIF('PSM Costs'!$C:$C,$B56,'PSM Costs'!AG:AG)&gt;0,SUMIF(Pharmaceuticals!$C:$C,$B56,Pharmaceuticals!X:X)+SUMIF('Health Products &amp; Equipment'!$C:$C,$B56,'Health Products &amp; Equipment'!AG:AG)+SUMIF('Other Pharma &amp; Health Products'!$C:$C,$B56,'Other Pharma &amp; Health Products'!AG:AG)+SUMIF('PSM Costs'!$C:$C,$B56,'PSM Costs'!AG:AG),"")</f>
        <v>30</v>
      </c>
      <c r="H56" s="176">
        <f ca="1">IF(SUMIF(Pharmaceuticals!$C:$C,$B56,Pharmaceuticals!Y:Y)+SUMIF('Health Products &amp; Equipment'!$C:$C,$B56,'Health Products &amp; Equipment'!AH:AH)+SUMIF('Other Pharma &amp; Health Products'!$C:$C,$B56,'Other Pharma &amp; Health Products'!AH:AH)+SUMIF('PSM Costs'!$C:$C,$B56,'PSM Costs'!AH:AH)&gt;0,SUMIF(Pharmaceuticals!$C:$C,$B56,Pharmaceuticals!Y:Y)+SUMIF('Health Products &amp; Equipment'!$C:$C,$B56,'Health Products &amp; Equipment'!AH:AH)+SUMIF('Other Pharma &amp; Health Products'!$C:$C,$B56,'Other Pharma &amp; Health Products'!AH:AH)+SUMIF('PSM Costs'!$C:$C,$B56,'PSM Costs'!AH:AH),"")</f>
        <v>2510.3328488372094</v>
      </c>
      <c r="I56" s="182">
        <f t="shared" ca="1" si="1"/>
        <v>83.677761627906975</v>
      </c>
      <c r="J56" s="123">
        <f ca="1">IF(SUMIF(Pharmaceuticals!$C:$C,$B56,Pharmaceuticals!AK:AK)+SUMIF('Health Products &amp; Equipment'!$C:$C,$B56,'Health Products &amp; Equipment'!AT:AT)+SUMIF('Other Pharma &amp; Health Products'!$C:$C,$B56,'Other Pharma &amp; Health Products'!AT:AT)+SUMIF('PSM Costs'!$C:$C,$B56,'PSM Costs'!AT:AT)&gt;0,SUMIF(Pharmaceuticals!$C:$C,$B56,Pharmaceuticals!AK:AK)+SUMIF('Health Products &amp; Equipment'!$C:$C,$B56,'Health Products &amp; Equipment'!AT:AT)+SUMIF('Other Pharma &amp; Health Products'!$C:$C,$B56,'Other Pharma &amp; Health Products'!AT:AT)+SUMIF('PSM Costs'!$C:$C,$B56,'PSM Costs'!AT:AT),"")</f>
        <v>30</v>
      </c>
      <c r="K56" s="123">
        <f ca="1">IF(SUMIF(Pharmaceuticals!$C:$C,$B56,Pharmaceuticals!AL:AL)+SUMIF('Health Products &amp; Equipment'!$C:$C,$B56,'Health Products &amp; Equipment'!AU:AU)+SUMIF('Other Pharma &amp; Health Products'!$C:$C,$B56,'Other Pharma &amp; Health Products'!AU:AU)+SUMIF('PSM Costs'!$C:$C,$B56,'PSM Costs'!AU:AU)&gt;0,SUMIF(Pharmaceuticals!$C:$C,$B56,Pharmaceuticals!AL:AL)+SUMIF('Health Products &amp; Equipment'!$C:$C,$B56,'Health Products &amp; Equipment'!AU:AU)+SUMIF('Other Pharma &amp; Health Products'!$C:$C,$B56,'Other Pharma &amp; Health Products'!AU:AU)+SUMIF('PSM Costs'!$C:$C,$B56,'PSM Costs'!AU:AU),"")</f>
        <v>2510.3328488372094</v>
      </c>
      <c r="L56" s="181" t="str">
        <f t="shared" ca="1" si="2"/>
        <v/>
      </c>
      <c r="M56" s="176">
        <f ca="1">IF(SUMIF(Pharmaceuticals!$C:$C,$B56,Pharmaceuticals!AX:AX)+SUMIF('Health Products &amp; Equipment'!$C:$C,$B56,'Health Products &amp; Equipment'!BG:BG)+SUMIF('Other Pharma &amp; Health Products'!$C:$C,$B56,'Other Pharma &amp; Health Products'!BG:BG)+SUMIF('PSM Costs'!$C:$C,$B56,'PSM Costs'!BG:BG)&gt;0,SUMIF(Pharmaceuticals!$C:$C,$B56,Pharmaceuticals!AX:AX)+SUMIF('Health Products &amp; Equipment'!$C:$C,$B56,'Health Products &amp; Equipment'!BG:BG)+SUMIF('Other Pharma &amp; Health Products'!$C:$C,$B56,'Other Pharma &amp; Health Products'!BG:BG)+SUMIF('PSM Costs'!$C:$C,$B56,'PSM Costs'!BG:BG),"")</f>
        <v>30</v>
      </c>
      <c r="N56" s="176" t="str">
        <f ca="1">IF(SUMIF(Pharmaceuticals!$C:$C,$B56,Pharmaceuticals!AY:AY)+SUMIF('Health Products &amp; Equipment'!$C:$C,$B56,'Health Products &amp; Equipment'!BH:BH)+SUMIF('Other Pharma &amp; Health Products'!$C:$C,$B56,'Other Pharma &amp; Health Products'!BH:BH)+SUMIF('PSM Costs'!$C:$C,$B56,'PSM Costs'!BH:BH)&gt;0,SUMIF(Pharmaceuticals!$C:$C,$B56,Pharmaceuticals!AY:AY)+SUMIF('Health Products &amp; Equipment'!$C:$C,$B56,'Health Products &amp; Equipment'!BH:BH)+SUMIF('Other Pharma &amp; Health Products'!$C:$C,$B56,'Other Pharma &amp; Health Products'!BH:BH)+SUMIF('PSM Costs'!$C:$C,$B56,'PSM Costs'!BH:BH),"")</f>
        <v/>
      </c>
      <c r="O56" s="182" t="str">
        <f t="shared" ca="1" si="3"/>
        <v/>
      </c>
      <c r="P56" s="123" t="str">
        <f ca="1">IF(SUMIF(Pharmaceuticals!$C:$C,$B56,Pharmaceuticals!BK:BK)+SUMIF('Health Products &amp; Equipment'!$C:$C,$B56,'Health Products &amp; Equipment'!BT:BT)+SUMIF('Other Pharma &amp; Health Products'!$C:$C,$B56,'Other Pharma &amp; Health Products'!BT:BT)+SUMIF('PSM Costs'!$C:$C,$B56,'PSM Costs'!BT:BT)&gt;0,SUMIF(Pharmaceuticals!$C:$C,$B56,Pharmaceuticals!BK:BK)+SUMIF('Health Products &amp; Equipment'!$C:$C,$B56,'Health Products &amp; Equipment'!BT:BT)+SUMIF('Other Pharma &amp; Health Products'!$C:$C,$B56,'Other Pharma &amp; Health Products'!BT:BT)+SUMIF('PSM Costs'!$C:$C,$B56,'PSM Costs'!BT:BT),"")</f>
        <v/>
      </c>
      <c r="Q56" s="123" t="str">
        <f ca="1">IF(SUMIF(Pharmaceuticals!$C:$C,$B56,Pharmaceuticals!BL:BL)+SUMIF('Health Products &amp; Equipment'!$C:$C,$B56,'Health Products &amp; Equipment'!BU:BU)+SUMIF('Other Pharma &amp; Health Products'!$C:$C,$B56,'Other Pharma &amp; Health Products'!BU:BU)+SUMIF('PSM Costs'!$C:$C,$B56,'PSM Costs'!BU:BU)&gt;0,SUMIF(Pharmaceuticals!$C:$C,$B56,Pharmaceuticals!BL:BL)+SUMIF('Health Products &amp; Equipment'!$C:$C,$B56,'Health Products &amp; Equipment'!BU:BU)+SUMIF('Other Pharma &amp; Health Products'!$C:$C,$B56,'Other Pharma &amp; Health Products'!BU:BU)+SUMIF('PSM Costs'!$C:$C,$B56,'PSM Costs'!BU:BU),"")</f>
        <v/>
      </c>
      <c r="R56" s="176">
        <f t="shared" ca="1" si="4"/>
        <v>5020.6656976744189</v>
      </c>
    </row>
    <row r="57" spans="1:18" ht="14" x14ac:dyDescent="0.15">
      <c r="A57" s="107">
        <v>50</v>
      </c>
      <c r="B57" s="107" t="str">
        <f ca="1">IFERROR(VLOOKUP(A57,'Rank unique CI-Prod-Spec'!I:J,2,FALSE),"")</f>
        <v>5.6--1021---10021</v>
      </c>
      <c r="C57" s="122" t="str">
        <f ca="1">IFERROR(VLOOKUP(LEFT(B57,FIND("--",B57)-1),CatCostInp!D:E,2,FALSE),"")</f>
        <v>5.6 Laboratory reagents</v>
      </c>
      <c r="D57" s="122" t="str">
        <f ca="1">IFERROR(INDIRECT(ADDRESS(MATCH(VALUE(MID(B57,FIND("--",B57)+2,FIND("---",B57)-FIND("--",B57)-2)),CatProd!G:G,0),2,1,1,"CatProd")),"")</f>
        <v/>
      </c>
      <c r="E57" s="122" t="str">
        <f ca="1">IFERROR(INDIRECT(ADDRESS(MATCH(VALUE(RIGHT(B57,LEN(B57)-FIND("---",B57)-2)),CatProdSpec!I:I,0),3,1,1,"CatProdSpec")),"")</f>
        <v/>
      </c>
      <c r="F57" s="181">
        <f t="shared" ca="1" si="0"/>
        <v>92.489534883720935</v>
      </c>
      <c r="G57" s="176">
        <f ca="1">IF(SUMIF(Pharmaceuticals!$C:$C,$B57,Pharmaceuticals!X:X)+SUMIF('Health Products &amp; Equipment'!$C:$C,$B57,'Health Products &amp; Equipment'!AG:AG)+SUMIF('Other Pharma &amp; Health Products'!$C:$C,$B57,'Other Pharma &amp; Health Products'!AG:AG)+SUMIF('PSM Costs'!$C:$C,$B57,'PSM Costs'!AG:AG)&gt;0,SUMIF(Pharmaceuticals!$C:$C,$B57,Pharmaceuticals!X:X)+SUMIF('Health Products &amp; Equipment'!$C:$C,$B57,'Health Products &amp; Equipment'!AG:AG)+SUMIF('Other Pharma &amp; Health Products'!$C:$C,$B57,'Other Pharma &amp; Health Products'!AG:AG)+SUMIF('PSM Costs'!$C:$C,$B57,'PSM Costs'!AG:AG),"")</f>
        <v>54</v>
      </c>
      <c r="H57" s="176">
        <f ca="1">IF(SUMIF(Pharmaceuticals!$C:$C,$B57,Pharmaceuticals!Y:Y)+SUMIF('Health Products &amp; Equipment'!$C:$C,$B57,'Health Products &amp; Equipment'!AH:AH)+SUMIF('Other Pharma &amp; Health Products'!$C:$C,$B57,'Other Pharma &amp; Health Products'!AH:AH)+SUMIF('PSM Costs'!$C:$C,$B57,'PSM Costs'!AH:AH)&gt;0,SUMIF(Pharmaceuticals!$C:$C,$B57,Pharmaceuticals!Y:Y)+SUMIF('Health Products &amp; Equipment'!$C:$C,$B57,'Health Products &amp; Equipment'!AH:AH)+SUMIF('Other Pharma &amp; Health Products'!$C:$C,$B57,'Other Pharma &amp; Health Products'!AH:AH)+SUMIF('PSM Costs'!$C:$C,$B57,'PSM Costs'!AH:AH),"")</f>
        <v>4994.4348837209309</v>
      </c>
      <c r="I57" s="182">
        <f t="shared" ca="1" si="1"/>
        <v>92.489534883720935</v>
      </c>
      <c r="J57" s="123">
        <f ca="1">IF(SUMIF(Pharmaceuticals!$C:$C,$B57,Pharmaceuticals!AK:AK)+SUMIF('Health Products &amp; Equipment'!$C:$C,$B57,'Health Products &amp; Equipment'!AT:AT)+SUMIF('Other Pharma &amp; Health Products'!$C:$C,$B57,'Other Pharma &amp; Health Products'!AT:AT)+SUMIF('PSM Costs'!$C:$C,$B57,'PSM Costs'!AT:AT)&gt;0,SUMIF(Pharmaceuticals!$C:$C,$B57,Pharmaceuticals!AK:AK)+SUMIF('Health Products &amp; Equipment'!$C:$C,$B57,'Health Products &amp; Equipment'!AT:AT)+SUMIF('Other Pharma &amp; Health Products'!$C:$C,$B57,'Other Pharma &amp; Health Products'!AT:AT)+SUMIF('PSM Costs'!$C:$C,$B57,'PSM Costs'!AT:AT),"")</f>
        <v>54</v>
      </c>
      <c r="K57" s="123">
        <f ca="1">IF(SUMIF(Pharmaceuticals!$C:$C,$B57,Pharmaceuticals!AL:AL)+SUMIF('Health Products &amp; Equipment'!$C:$C,$B57,'Health Products &amp; Equipment'!AU:AU)+SUMIF('Other Pharma &amp; Health Products'!$C:$C,$B57,'Other Pharma &amp; Health Products'!AU:AU)+SUMIF('PSM Costs'!$C:$C,$B57,'PSM Costs'!AU:AU)&gt;0,SUMIF(Pharmaceuticals!$C:$C,$B57,Pharmaceuticals!AL:AL)+SUMIF('Health Products &amp; Equipment'!$C:$C,$B57,'Health Products &amp; Equipment'!AU:AU)+SUMIF('Other Pharma &amp; Health Products'!$C:$C,$B57,'Other Pharma &amp; Health Products'!AU:AU)+SUMIF('PSM Costs'!$C:$C,$B57,'PSM Costs'!AU:AU),"")</f>
        <v>4994.4348837209309</v>
      </c>
      <c r="L57" s="181" t="str">
        <f t="shared" ca="1" si="2"/>
        <v/>
      </c>
      <c r="M57" s="176">
        <f ca="1">IF(SUMIF(Pharmaceuticals!$C:$C,$B57,Pharmaceuticals!AX:AX)+SUMIF('Health Products &amp; Equipment'!$C:$C,$B57,'Health Products &amp; Equipment'!BG:BG)+SUMIF('Other Pharma &amp; Health Products'!$C:$C,$B57,'Other Pharma &amp; Health Products'!BG:BG)+SUMIF('PSM Costs'!$C:$C,$B57,'PSM Costs'!BG:BG)&gt;0,SUMIF(Pharmaceuticals!$C:$C,$B57,Pharmaceuticals!AX:AX)+SUMIF('Health Products &amp; Equipment'!$C:$C,$B57,'Health Products &amp; Equipment'!BG:BG)+SUMIF('Other Pharma &amp; Health Products'!$C:$C,$B57,'Other Pharma &amp; Health Products'!BG:BG)+SUMIF('PSM Costs'!$C:$C,$B57,'PSM Costs'!BG:BG),"")</f>
        <v>54</v>
      </c>
      <c r="N57" s="176" t="str">
        <f ca="1">IF(SUMIF(Pharmaceuticals!$C:$C,$B57,Pharmaceuticals!AY:AY)+SUMIF('Health Products &amp; Equipment'!$C:$C,$B57,'Health Products &amp; Equipment'!BH:BH)+SUMIF('Other Pharma &amp; Health Products'!$C:$C,$B57,'Other Pharma &amp; Health Products'!BH:BH)+SUMIF('PSM Costs'!$C:$C,$B57,'PSM Costs'!BH:BH)&gt;0,SUMIF(Pharmaceuticals!$C:$C,$B57,Pharmaceuticals!AY:AY)+SUMIF('Health Products &amp; Equipment'!$C:$C,$B57,'Health Products &amp; Equipment'!BH:BH)+SUMIF('Other Pharma &amp; Health Products'!$C:$C,$B57,'Other Pharma &amp; Health Products'!BH:BH)+SUMIF('PSM Costs'!$C:$C,$B57,'PSM Costs'!BH:BH),"")</f>
        <v/>
      </c>
      <c r="O57" s="182" t="str">
        <f t="shared" ca="1" si="3"/>
        <v/>
      </c>
      <c r="P57" s="123" t="str">
        <f ca="1">IF(SUMIF(Pharmaceuticals!$C:$C,$B57,Pharmaceuticals!BK:BK)+SUMIF('Health Products &amp; Equipment'!$C:$C,$B57,'Health Products &amp; Equipment'!BT:BT)+SUMIF('Other Pharma &amp; Health Products'!$C:$C,$B57,'Other Pharma &amp; Health Products'!BT:BT)+SUMIF('PSM Costs'!$C:$C,$B57,'PSM Costs'!BT:BT)&gt;0,SUMIF(Pharmaceuticals!$C:$C,$B57,Pharmaceuticals!BK:BK)+SUMIF('Health Products &amp; Equipment'!$C:$C,$B57,'Health Products &amp; Equipment'!BT:BT)+SUMIF('Other Pharma &amp; Health Products'!$C:$C,$B57,'Other Pharma &amp; Health Products'!BT:BT)+SUMIF('PSM Costs'!$C:$C,$B57,'PSM Costs'!BT:BT),"")</f>
        <v/>
      </c>
      <c r="Q57" s="123" t="str">
        <f ca="1">IF(SUMIF(Pharmaceuticals!$C:$C,$B57,Pharmaceuticals!BL:BL)+SUMIF('Health Products &amp; Equipment'!$C:$C,$B57,'Health Products &amp; Equipment'!BU:BU)+SUMIF('Other Pharma &amp; Health Products'!$C:$C,$B57,'Other Pharma &amp; Health Products'!BU:BU)+SUMIF('PSM Costs'!$C:$C,$B57,'PSM Costs'!BU:BU)&gt;0,SUMIF(Pharmaceuticals!$C:$C,$B57,Pharmaceuticals!BL:BL)+SUMIF('Health Products &amp; Equipment'!$C:$C,$B57,'Health Products &amp; Equipment'!BU:BU)+SUMIF('Other Pharma &amp; Health Products'!$C:$C,$B57,'Other Pharma &amp; Health Products'!BU:BU)+SUMIF('PSM Costs'!$C:$C,$B57,'PSM Costs'!BU:BU),"")</f>
        <v/>
      </c>
      <c r="R57" s="176">
        <f t="shared" ca="1" si="4"/>
        <v>9988.8697674418618</v>
      </c>
    </row>
    <row r="58" spans="1:18" ht="14" x14ac:dyDescent="0.15">
      <c r="A58" s="107">
        <v>51</v>
      </c>
      <c r="B58" s="107" t="str">
        <f ca="1">IFERROR(VLOOKUP(A58,'Rank unique CI-Prod-Spec'!I:J,2,FALSE),"")</f>
        <v>5.6--1022---10022</v>
      </c>
      <c r="C58" s="122" t="str">
        <f ca="1">IFERROR(VLOOKUP(LEFT(B58,FIND("--",B58)-1),CatCostInp!D:E,2,FALSE),"")</f>
        <v>5.6 Laboratory reagents</v>
      </c>
      <c r="D58" s="122" t="str">
        <f ca="1">IFERROR(INDIRECT(ADDRESS(MATCH(VALUE(MID(B58,FIND("--",B58)+2,FIND("---",B58)-FIND("--",B58)-2)),CatProd!G:G,0),2,1,1,"CatProd")),"")</f>
        <v/>
      </c>
      <c r="E58" s="122" t="str">
        <f ca="1">IFERROR(INDIRECT(ADDRESS(MATCH(VALUE(RIGHT(B58,LEN(B58)-FIND("---",B58)-2)),CatProdSpec!I:I,0),3,1,1,"CatProdSpec")),"")</f>
        <v/>
      </c>
      <c r="F58" s="181">
        <f t="shared" ca="1" si="0"/>
        <v>18.241569767441856</v>
      </c>
      <c r="G58" s="176">
        <f ca="1">IF(SUMIF(Pharmaceuticals!$C:$C,$B58,Pharmaceuticals!X:X)+SUMIF('Health Products &amp; Equipment'!$C:$C,$B58,'Health Products &amp; Equipment'!AG:AG)+SUMIF('Other Pharma &amp; Health Products'!$C:$C,$B58,'Other Pharma &amp; Health Products'!AG:AG)+SUMIF('PSM Costs'!$C:$C,$B58,'PSM Costs'!AG:AG)&gt;0,SUMIF(Pharmaceuticals!$C:$C,$B58,Pharmaceuticals!X:X)+SUMIF('Health Products &amp; Equipment'!$C:$C,$B58,'Health Products &amp; Equipment'!AG:AG)+SUMIF('Other Pharma &amp; Health Products'!$C:$C,$B58,'Other Pharma &amp; Health Products'!AG:AG)+SUMIF('PSM Costs'!$C:$C,$B58,'PSM Costs'!AG:AG),"")</f>
        <v>15</v>
      </c>
      <c r="H58" s="176">
        <f ca="1">IF(SUMIF(Pharmaceuticals!$C:$C,$B58,Pharmaceuticals!Y:Y)+SUMIF('Health Products &amp; Equipment'!$C:$C,$B58,'Health Products &amp; Equipment'!AH:AH)+SUMIF('Other Pharma &amp; Health Products'!$C:$C,$B58,'Other Pharma &amp; Health Products'!AH:AH)+SUMIF('PSM Costs'!$C:$C,$B58,'PSM Costs'!AH:AH)&gt;0,SUMIF(Pharmaceuticals!$C:$C,$B58,Pharmaceuticals!Y:Y)+SUMIF('Health Products &amp; Equipment'!$C:$C,$B58,'Health Products &amp; Equipment'!AH:AH)+SUMIF('Other Pharma &amp; Health Products'!$C:$C,$B58,'Other Pharma &amp; Health Products'!AH:AH)+SUMIF('PSM Costs'!$C:$C,$B58,'PSM Costs'!AH:AH),"")</f>
        <v>273.62354651162786</v>
      </c>
      <c r="I58" s="182">
        <f t="shared" ca="1" si="1"/>
        <v>18.241569767441856</v>
      </c>
      <c r="J58" s="123">
        <f ca="1">IF(SUMIF(Pharmaceuticals!$C:$C,$B58,Pharmaceuticals!AK:AK)+SUMIF('Health Products &amp; Equipment'!$C:$C,$B58,'Health Products &amp; Equipment'!AT:AT)+SUMIF('Other Pharma &amp; Health Products'!$C:$C,$B58,'Other Pharma &amp; Health Products'!AT:AT)+SUMIF('PSM Costs'!$C:$C,$B58,'PSM Costs'!AT:AT)&gt;0,SUMIF(Pharmaceuticals!$C:$C,$B58,Pharmaceuticals!AK:AK)+SUMIF('Health Products &amp; Equipment'!$C:$C,$B58,'Health Products &amp; Equipment'!AT:AT)+SUMIF('Other Pharma &amp; Health Products'!$C:$C,$B58,'Other Pharma &amp; Health Products'!AT:AT)+SUMIF('PSM Costs'!$C:$C,$B58,'PSM Costs'!AT:AT),"")</f>
        <v>15</v>
      </c>
      <c r="K58" s="123">
        <f ca="1">IF(SUMIF(Pharmaceuticals!$C:$C,$B58,Pharmaceuticals!AL:AL)+SUMIF('Health Products &amp; Equipment'!$C:$C,$B58,'Health Products &amp; Equipment'!AU:AU)+SUMIF('Other Pharma &amp; Health Products'!$C:$C,$B58,'Other Pharma &amp; Health Products'!AU:AU)+SUMIF('PSM Costs'!$C:$C,$B58,'PSM Costs'!AU:AU)&gt;0,SUMIF(Pharmaceuticals!$C:$C,$B58,Pharmaceuticals!AL:AL)+SUMIF('Health Products &amp; Equipment'!$C:$C,$B58,'Health Products &amp; Equipment'!AU:AU)+SUMIF('Other Pharma &amp; Health Products'!$C:$C,$B58,'Other Pharma &amp; Health Products'!AU:AU)+SUMIF('PSM Costs'!$C:$C,$B58,'PSM Costs'!AU:AU),"")</f>
        <v>273.62354651162786</v>
      </c>
      <c r="L58" s="181" t="str">
        <f t="shared" ca="1" si="2"/>
        <v/>
      </c>
      <c r="M58" s="176">
        <f ca="1">IF(SUMIF(Pharmaceuticals!$C:$C,$B58,Pharmaceuticals!AX:AX)+SUMIF('Health Products &amp; Equipment'!$C:$C,$B58,'Health Products &amp; Equipment'!BG:BG)+SUMIF('Other Pharma &amp; Health Products'!$C:$C,$B58,'Other Pharma &amp; Health Products'!BG:BG)+SUMIF('PSM Costs'!$C:$C,$B58,'PSM Costs'!BG:BG)&gt;0,SUMIF(Pharmaceuticals!$C:$C,$B58,Pharmaceuticals!AX:AX)+SUMIF('Health Products &amp; Equipment'!$C:$C,$B58,'Health Products &amp; Equipment'!BG:BG)+SUMIF('Other Pharma &amp; Health Products'!$C:$C,$B58,'Other Pharma &amp; Health Products'!BG:BG)+SUMIF('PSM Costs'!$C:$C,$B58,'PSM Costs'!BG:BG),"")</f>
        <v>15</v>
      </c>
      <c r="N58" s="176" t="str">
        <f ca="1">IF(SUMIF(Pharmaceuticals!$C:$C,$B58,Pharmaceuticals!AY:AY)+SUMIF('Health Products &amp; Equipment'!$C:$C,$B58,'Health Products &amp; Equipment'!BH:BH)+SUMIF('Other Pharma &amp; Health Products'!$C:$C,$B58,'Other Pharma &amp; Health Products'!BH:BH)+SUMIF('PSM Costs'!$C:$C,$B58,'PSM Costs'!BH:BH)&gt;0,SUMIF(Pharmaceuticals!$C:$C,$B58,Pharmaceuticals!AY:AY)+SUMIF('Health Products &amp; Equipment'!$C:$C,$B58,'Health Products &amp; Equipment'!BH:BH)+SUMIF('Other Pharma &amp; Health Products'!$C:$C,$B58,'Other Pharma &amp; Health Products'!BH:BH)+SUMIF('PSM Costs'!$C:$C,$B58,'PSM Costs'!BH:BH),"")</f>
        <v/>
      </c>
      <c r="O58" s="182" t="str">
        <f t="shared" ca="1" si="3"/>
        <v/>
      </c>
      <c r="P58" s="123" t="str">
        <f ca="1">IF(SUMIF(Pharmaceuticals!$C:$C,$B58,Pharmaceuticals!BK:BK)+SUMIF('Health Products &amp; Equipment'!$C:$C,$B58,'Health Products &amp; Equipment'!BT:BT)+SUMIF('Other Pharma &amp; Health Products'!$C:$C,$B58,'Other Pharma &amp; Health Products'!BT:BT)+SUMIF('PSM Costs'!$C:$C,$B58,'PSM Costs'!BT:BT)&gt;0,SUMIF(Pharmaceuticals!$C:$C,$B58,Pharmaceuticals!BK:BK)+SUMIF('Health Products &amp; Equipment'!$C:$C,$B58,'Health Products &amp; Equipment'!BT:BT)+SUMIF('Other Pharma &amp; Health Products'!$C:$C,$B58,'Other Pharma &amp; Health Products'!BT:BT)+SUMIF('PSM Costs'!$C:$C,$B58,'PSM Costs'!BT:BT),"")</f>
        <v/>
      </c>
      <c r="Q58" s="123" t="str">
        <f ca="1">IF(SUMIF(Pharmaceuticals!$C:$C,$B58,Pharmaceuticals!BL:BL)+SUMIF('Health Products &amp; Equipment'!$C:$C,$B58,'Health Products &amp; Equipment'!BU:BU)+SUMIF('Other Pharma &amp; Health Products'!$C:$C,$B58,'Other Pharma &amp; Health Products'!BU:BU)+SUMIF('PSM Costs'!$C:$C,$B58,'PSM Costs'!BU:BU)&gt;0,SUMIF(Pharmaceuticals!$C:$C,$B58,Pharmaceuticals!BL:BL)+SUMIF('Health Products &amp; Equipment'!$C:$C,$B58,'Health Products &amp; Equipment'!BU:BU)+SUMIF('Other Pharma &amp; Health Products'!$C:$C,$B58,'Other Pharma &amp; Health Products'!BU:BU)+SUMIF('PSM Costs'!$C:$C,$B58,'PSM Costs'!BU:BU),"")</f>
        <v/>
      </c>
      <c r="R58" s="176">
        <f t="shared" ca="1" si="4"/>
        <v>547.24709302325573</v>
      </c>
    </row>
    <row r="59" spans="1:18" ht="14" x14ac:dyDescent="0.15">
      <c r="A59" s="107">
        <v>52</v>
      </c>
      <c r="B59" s="107" t="str">
        <f ca="1">IFERROR(VLOOKUP(A59,'Rank unique CI-Prod-Spec'!I:J,2,FALSE),"")</f>
        <v>5.6--1023---10023</v>
      </c>
      <c r="C59" s="122" t="str">
        <f ca="1">IFERROR(VLOOKUP(LEFT(B59,FIND("--",B59)-1),CatCostInp!D:E,2,FALSE),"")</f>
        <v>5.6 Laboratory reagents</v>
      </c>
      <c r="D59" s="122" t="str">
        <f ca="1">IFERROR(INDIRECT(ADDRESS(MATCH(VALUE(MID(B59,FIND("--",B59)+2,FIND("---",B59)-FIND("--",B59)-2)),CatProd!G:G,0),2,1,1,"CatProd")),"")</f>
        <v/>
      </c>
      <c r="E59" s="122" t="str">
        <f ca="1">IFERROR(INDIRECT(ADDRESS(MATCH(VALUE(RIGHT(B59,LEN(B59)-FIND("---",B59)-2)),CatProdSpec!I:I,0),3,1,1,"CatProdSpec")),"")</f>
        <v/>
      </c>
      <c r="F59" s="181">
        <f t="shared" ca="1" si="0"/>
        <v>28.082994186046509</v>
      </c>
      <c r="G59" s="176">
        <f ca="1">IF(SUMIF(Pharmaceuticals!$C:$C,$B59,Pharmaceuticals!X:X)+SUMIF('Health Products &amp; Equipment'!$C:$C,$B59,'Health Products &amp; Equipment'!AG:AG)+SUMIF('Other Pharma &amp; Health Products'!$C:$C,$B59,'Other Pharma &amp; Health Products'!AG:AG)+SUMIF('PSM Costs'!$C:$C,$B59,'PSM Costs'!AG:AG)&gt;0,SUMIF(Pharmaceuticals!$C:$C,$B59,Pharmaceuticals!X:X)+SUMIF('Health Products &amp; Equipment'!$C:$C,$B59,'Health Products &amp; Equipment'!AG:AG)+SUMIF('Other Pharma &amp; Health Products'!$C:$C,$B59,'Other Pharma &amp; Health Products'!AG:AG)+SUMIF('PSM Costs'!$C:$C,$B59,'PSM Costs'!AG:AG),"")</f>
        <v>22</v>
      </c>
      <c r="H59" s="176">
        <f ca="1">IF(SUMIF(Pharmaceuticals!$C:$C,$B59,Pharmaceuticals!Y:Y)+SUMIF('Health Products &amp; Equipment'!$C:$C,$B59,'Health Products &amp; Equipment'!AH:AH)+SUMIF('Other Pharma &amp; Health Products'!$C:$C,$B59,'Other Pharma &amp; Health Products'!AH:AH)+SUMIF('PSM Costs'!$C:$C,$B59,'PSM Costs'!AH:AH)&gt;0,SUMIF(Pharmaceuticals!$C:$C,$B59,Pharmaceuticals!Y:Y)+SUMIF('Health Products &amp; Equipment'!$C:$C,$B59,'Health Products &amp; Equipment'!AH:AH)+SUMIF('Other Pharma &amp; Health Products'!$C:$C,$B59,'Other Pharma &amp; Health Products'!AH:AH)+SUMIF('PSM Costs'!$C:$C,$B59,'PSM Costs'!AH:AH),"")</f>
        <v>617.82587209302324</v>
      </c>
      <c r="I59" s="182">
        <f t="shared" ca="1" si="1"/>
        <v>28.082994186046509</v>
      </c>
      <c r="J59" s="123">
        <f ca="1">IF(SUMIF(Pharmaceuticals!$C:$C,$B59,Pharmaceuticals!AK:AK)+SUMIF('Health Products &amp; Equipment'!$C:$C,$B59,'Health Products &amp; Equipment'!AT:AT)+SUMIF('Other Pharma &amp; Health Products'!$C:$C,$B59,'Other Pharma &amp; Health Products'!AT:AT)+SUMIF('PSM Costs'!$C:$C,$B59,'PSM Costs'!AT:AT)&gt;0,SUMIF(Pharmaceuticals!$C:$C,$B59,Pharmaceuticals!AK:AK)+SUMIF('Health Products &amp; Equipment'!$C:$C,$B59,'Health Products &amp; Equipment'!AT:AT)+SUMIF('Other Pharma &amp; Health Products'!$C:$C,$B59,'Other Pharma &amp; Health Products'!AT:AT)+SUMIF('PSM Costs'!$C:$C,$B59,'PSM Costs'!AT:AT),"")</f>
        <v>22</v>
      </c>
      <c r="K59" s="123">
        <f ca="1">IF(SUMIF(Pharmaceuticals!$C:$C,$B59,Pharmaceuticals!AL:AL)+SUMIF('Health Products &amp; Equipment'!$C:$C,$B59,'Health Products &amp; Equipment'!AU:AU)+SUMIF('Other Pharma &amp; Health Products'!$C:$C,$B59,'Other Pharma &amp; Health Products'!AU:AU)+SUMIF('PSM Costs'!$C:$C,$B59,'PSM Costs'!AU:AU)&gt;0,SUMIF(Pharmaceuticals!$C:$C,$B59,Pharmaceuticals!AL:AL)+SUMIF('Health Products &amp; Equipment'!$C:$C,$B59,'Health Products &amp; Equipment'!AU:AU)+SUMIF('Other Pharma &amp; Health Products'!$C:$C,$B59,'Other Pharma &amp; Health Products'!AU:AU)+SUMIF('PSM Costs'!$C:$C,$B59,'PSM Costs'!AU:AU),"")</f>
        <v>617.82587209302324</v>
      </c>
      <c r="L59" s="181" t="str">
        <f t="shared" ca="1" si="2"/>
        <v/>
      </c>
      <c r="M59" s="176">
        <f ca="1">IF(SUMIF(Pharmaceuticals!$C:$C,$B59,Pharmaceuticals!AX:AX)+SUMIF('Health Products &amp; Equipment'!$C:$C,$B59,'Health Products &amp; Equipment'!BG:BG)+SUMIF('Other Pharma &amp; Health Products'!$C:$C,$B59,'Other Pharma &amp; Health Products'!BG:BG)+SUMIF('PSM Costs'!$C:$C,$B59,'PSM Costs'!BG:BG)&gt;0,SUMIF(Pharmaceuticals!$C:$C,$B59,Pharmaceuticals!AX:AX)+SUMIF('Health Products &amp; Equipment'!$C:$C,$B59,'Health Products &amp; Equipment'!BG:BG)+SUMIF('Other Pharma &amp; Health Products'!$C:$C,$B59,'Other Pharma &amp; Health Products'!BG:BG)+SUMIF('PSM Costs'!$C:$C,$B59,'PSM Costs'!BG:BG),"")</f>
        <v>22</v>
      </c>
      <c r="N59" s="176" t="str">
        <f ca="1">IF(SUMIF(Pharmaceuticals!$C:$C,$B59,Pharmaceuticals!AY:AY)+SUMIF('Health Products &amp; Equipment'!$C:$C,$B59,'Health Products &amp; Equipment'!BH:BH)+SUMIF('Other Pharma &amp; Health Products'!$C:$C,$B59,'Other Pharma &amp; Health Products'!BH:BH)+SUMIF('PSM Costs'!$C:$C,$B59,'PSM Costs'!BH:BH)&gt;0,SUMIF(Pharmaceuticals!$C:$C,$B59,Pharmaceuticals!AY:AY)+SUMIF('Health Products &amp; Equipment'!$C:$C,$B59,'Health Products &amp; Equipment'!BH:BH)+SUMIF('Other Pharma &amp; Health Products'!$C:$C,$B59,'Other Pharma &amp; Health Products'!BH:BH)+SUMIF('PSM Costs'!$C:$C,$B59,'PSM Costs'!BH:BH),"")</f>
        <v/>
      </c>
      <c r="O59" s="182" t="str">
        <f t="shared" ca="1" si="3"/>
        <v/>
      </c>
      <c r="P59" s="123" t="str">
        <f ca="1">IF(SUMIF(Pharmaceuticals!$C:$C,$B59,Pharmaceuticals!BK:BK)+SUMIF('Health Products &amp; Equipment'!$C:$C,$B59,'Health Products &amp; Equipment'!BT:BT)+SUMIF('Other Pharma &amp; Health Products'!$C:$C,$B59,'Other Pharma &amp; Health Products'!BT:BT)+SUMIF('PSM Costs'!$C:$C,$B59,'PSM Costs'!BT:BT)&gt;0,SUMIF(Pharmaceuticals!$C:$C,$B59,Pharmaceuticals!BK:BK)+SUMIF('Health Products &amp; Equipment'!$C:$C,$B59,'Health Products &amp; Equipment'!BT:BT)+SUMIF('Other Pharma &amp; Health Products'!$C:$C,$B59,'Other Pharma &amp; Health Products'!BT:BT)+SUMIF('PSM Costs'!$C:$C,$B59,'PSM Costs'!BT:BT),"")</f>
        <v/>
      </c>
      <c r="Q59" s="123" t="str">
        <f ca="1">IF(SUMIF(Pharmaceuticals!$C:$C,$B59,Pharmaceuticals!BL:BL)+SUMIF('Health Products &amp; Equipment'!$C:$C,$B59,'Health Products &amp; Equipment'!BU:BU)+SUMIF('Other Pharma &amp; Health Products'!$C:$C,$B59,'Other Pharma &amp; Health Products'!BU:BU)+SUMIF('PSM Costs'!$C:$C,$B59,'PSM Costs'!BU:BU)&gt;0,SUMIF(Pharmaceuticals!$C:$C,$B59,Pharmaceuticals!BL:BL)+SUMIF('Health Products &amp; Equipment'!$C:$C,$B59,'Health Products &amp; Equipment'!BU:BU)+SUMIF('Other Pharma &amp; Health Products'!$C:$C,$B59,'Other Pharma &amp; Health Products'!BU:BU)+SUMIF('PSM Costs'!$C:$C,$B59,'PSM Costs'!BU:BU),"")</f>
        <v/>
      </c>
      <c r="R59" s="176">
        <f t="shared" ca="1" si="4"/>
        <v>1235.6517441860465</v>
      </c>
    </row>
    <row r="60" spans="1:18" ht="14" x14ac:dyDescent="0.15">
      <c r="A60" s="107">
        <v>53</v>
      </c>
      <c r="B60" s="107" t="str">
        <f ca="1">IFERROR(VLOOKUP(A60,'Rank unique CI-Prod-Spec'!I:J,2,FALSE),"")</f>
        <v>5.6--1024---10024</v>
      </c>
      <c r="C60" s="122" t="str">
        <f ca="1">IFERROR(VLOOKUP(LEFT(B60,FIND("--",B60)-1),CatCostInp!D:E,2,FALSE),"")</f>
        <v>5.6 Laboratory reagents</v>
      </c>
      <c r="D60" s="122" t="str">
        <f ca="1">IFERROR(INDIRECT(ADDRESS(MATCH(VALUE(MID(B60,FIND("--",B60)+2,FIND("---",B60)-FIND("--",B60)-2)),CatProd!G:G,0),2,1,1,"CatProd")),"")</f>
        <v/>
      </c>
      <c r="E60" s="122" t="str">
        <f ca="1">IFERROR(INDIRECT(ADDRESS(MATCH(VALUE(RIGHT(B60,LEN(B60)-FIND("---",B60)-2)),CatProdSpec!I:I,0),3,1,1,"CatProdSpec")),"")</f>
        <v/>
      </c>
      <c r="F60" s="181">
        <f t="shared" ca="1" si="0"/>
        <v>3.9162790697674419</v>
      </c>
      <c r="G60" s="176">
        <f ca="1">IF(SUMIF(Pharmaceuticals!$C:$C,$B60,Pharmaceuticals!X:X)+SUMIF('Health Products &amp; Equipment'!$C:$C,$B60,'Health Products &amp; Equipment'!AG:AG)+SUMIF('Other Pharma &amp; Health Products'!$C:$C,$B60,'Other Pharma &amp; Health Products'!AG:AG)+SUMIF('PSM Costs'!$C:$C,$B60,'PSM Costs'!AG:AG)&gt;0,SUMIF(Pharmaceuticals!$C:$C,$B60,Pharmaceuticals!X:X)+SUMIF('Health Products &amp; Equipment'!$C:$C,$B60,'Health Products &amp; Equipment'!AG:AG)+SUMIF('Other Pharma &amp; Health Products'!$C:$C,$B60,'Other Pharma &amp; Health Products'!AG:AG)+SUMIF('PSM Costs'!$C:$C,$B60,'PSM Costs'!AG:AG),"")</f>
        <v>60</v>
      </c>
      <c r="H60" s="176">
        <f ca="1">IF(SUMIF(Pharmaceuticals!$C:$C,$B60,Pharmaceuticals!Y:Y)+SUMIF('Health Products &amp; Equipment'!$C:$C,$B60,'Health Products &amp; Equipment'!AH:AH)+SUMIF('Other Pharma &amp; Health Products'!$C:$C,$B60,'Other Pharma &amp; Health Products'!AH:AH)+SUMIF('PSM Costs'!$C:$C,$B60,'PSM Costs'!AH:AH)&gt;0,SUMIF(Pharmaceuticals!$C:$C,$B60,Pharmaceuticals!Y:Y)+SUMIF('Health Products &amp; Equipment'!$C:$C,$B60,'Health Products &amp; Equipment'!AH:AH)+SUMIF('Other Pharma &amp; Health Products'!$C:$C,$B60,'Other Pharma &amp; Health Products'!AH:AH)+SUMIF('PSM Costs'!$C:$C,$B60,'PSM Costs'!AH:AH),"")</f>
        <v>234.97674418604652</v>
      </c>
      <c r="I60" s="182">
        <f t="shared" ca="1" si="1"/>
        <v>3.9162790697674419</v>
      </c>
      <c r="J60" s="123">
        <f ca="1">IF(SUMIF(Pharmaceuticals!$C:$C,$B60,Pharmaceuticals!AK:AK)+SUMIF('Health Products &amp; Equipment'!$C:$C,$B60,'Health Products &amp; Equipment'!AT:AT)+SUMIF('Other Pharma &amp; Health Products'!$C:$C,$B60,'Other Pharma &amp; Health Products'!AT:AT)+SUMIF('PSM Costs'!$C:$C,$B60,'PSM Costs'!AT:AT)&gt;0,SUMIF(Pharmaceuticals!$C:$C,$B60,Pharmaceuticals!AK:AK)+SUMIF('Health Products &amp; Equipment'!$C:$C,$B60,'Health Products &amp; Equipment'!AT:AT)+SUMIF('Other Pharma &amp; Health Products'!$C:$C,$B60,'Other Pharma &amp; Health Products'!AT:AT)+SUMIF('PSM Costs'!$C:$C,$B60,'PSM Costs'!AT:AT),"")</f>
        <v>60</v>
      </c>
      <c r="K60" s="123">
        <f ca="1">IF(SUMIF(Pharmaceuticals!$C:$C,$B60,Pharmaceuticals!AL:AL)+SUMIF('Health Products &amp; Equipment'!$C:$C,$B60,'Health Products &amp; Equipment'!AU:AU)+SUMIF('Other Pharma &amp; Health Products'!$C:$C,$B60,'Other Pharma &amp; Health Products'!AU:AU)+SUMIF('PSM Costs'!$C:$C,$B60,'PSM Costs'!AU:AU)&gt;0,SUMIF(Pharmaceuticals!$C:$C,$B60,Pharmaceuticals!AL:AL)+SUMIF('Health Products &amp; Equipment'!$C:$C,$B60,'Health Products &amp; Equipment'!AU:AU)+SUMIF('Other Pharma &amp; Health Products'!$C:$C,$B60,'Other Pharma &amp; Health Products'!AU:AU)+SUMIF('PSM Costs'!$C:$C,$B60,'PSM Costs'!AU:AU),"")</f>
        <v>234.97674418604652</v>
      </c>
      <c r="L60" s="181" t="str">
        <f t="shared" ca="1" si="2"/>
        <v/>
      </c>
      <c r="M60" s="176">
        <f ca="1">IF(SUMIF(Pharmaceuticals!$C:$C,$B60,Pharmaceuticals!AX:AX)+SUMIF('Health Products &amp; Equipment'!$C:$C,$B60,'Health Products &amp; Equipment'!BG:BG)+SUMIF('Other Pharma &amp; Health Products'!$C:$C,$B60,'Other Pharma &amp; Health Products'!BG:BG)+SUMIF('PSM Costs'!$C:$C,$B60,'PSM Costs'!BG:BG)&gt;0,SUMIF(Pharmaceuticals!$C:$C,$B60,Pharmaceuticals!AX:AX)+SUMIF('Health Products &amp; Equipment'!$C:$C,$B60,'Health Products &amp; Equipment'!BG:BG)+SUMIF('Other Pharma &amp; Health Products'!$C:$C,$B60,'Other Pharma &amp; Health Products'!BG:BG)+SUMIF('PSM Costs'!$C:$C,$B60,'PSM Costs'!BG:BG),"")</f>
        <v>60</v>
      </c>
      <c r="N60" s="176" t="str">
        <f ca="1">IF(SUMIF(Pharmaceuticals!$C:$C,$B60,Pharmaceuticals!AY:AY)+SUMIF('Health Products &amp; Equipment'!$C:$C,$B60,'Health Products &amp; Equipment'!BH:BH)+SUMIF('Other Pharma &amp; Health Products'!$C:$C,$B60,'Other Pharma &amp; Health Products'!BH:BH)+SUMIF('PSM Costs'!$C:$C,$B60,'PSM Costs'!BH:BH)&gt;0,SUMIF(Pharmaceuticals!$C:$C,$B60,Pharmaceuticals!AY:AY)+SUMIF('Health Products &amp; Equipment'!$C:$C,$B60,'Health Products &amp; Equipment'!BH:BH)+SUMIF('Other Pharma &amp; Health Products'!$C:$C,$B60,'Other Pharma &amp; Health Products'!BH:BH)+SUMIF('PSM Costs'!$C:$C,$B60,'PSM Costs'!BH:BH),"")</f>
        <v/>
      </c>
      <c r="O60" s="182" t="str">
        <f t="shared" ca="1" si="3"/>
        <v/>
      </c>
      <c r="P60" s="123" t="str">
        <f ca="1">IF(SUMIF(Pharmaceuticals!$C:$C,$B60,Pharmaceuticals!BK:BK)+SUMIF('Health Products &amp; Equipment'!$C:$C,$B60,'Health Products &amp; Equipment'!BT:BT)+SUMIF('Other Pharma &amp; Health Products'!$C:$C,$B60,'Other Pharma &amp; Health Products'!BT:BT)+SUMIF('PSM Costs'!$C:$C,$B60,'PSM Costs'!BT:BT)&gt;0,SUMIF(Pharmaceuticals!$C:$C,$B60,Pharmaceuticals!BK:BK)+SUMIF('Health Products &amp; Equipment'!$C:$C,$B60,'Health Products &amp; Equipment'!BT:BT)+SUMIF('Other Pharma &amp; Health Products'!$C:$C,$B60,'Other Pharma &amp; Health Products'!BT:BT)+SUMIF('PSM Costs'!$C:$C,$B60,'PSM Costs'!BT:BT),"")</f>
        <v/>
      </c>
      <c r="Q60" s="123" t="str">
        <f ca="1">IF(SUMIF(Pharmaceuticals!$C:$C,$B60,Pharmaceuticals!BL:BL)+SUMIF('Health Products &amp; Equipment'!$C:$C,$B60,'Health Products &amp; Equipment'!BU:BU)+SUMIF('Other Pharma &amp; Health Products'!$C:$C,$B60,'Other Pharma &amp; Health Products'!BU:BU)+SUMIF('PSM Costs'!$C:$C,$B60,'PSM Costs'!BU:BU)&gt;0,SUMIF(Pharmaceuticals!$C:$C,$B60,Pharmaceuticals!BL:BL)+SUMIF('Health Products &amp; Equipment'!$C:$C,$B60,'Health Products &amp; Equipment'!BU:BU)+SUMIF('Other Pharma &amp; Health Products'!$C:$C,$B60,'Other Pharma &amp; Health Products'!BU:BU)+SUMIF('PSM Costs'!$C:$C,$B60,'PSM Costs'!BU:BU),"")</f>
        <v/>
      </c>
      <c r="R60" s="176">
        <f t="shared" ca="1" si="4"/>
        <v>469.95348837209303</v>
      </c>
    </row>
    <row r="61" spans="1:18" ht="14" x14ac:dyDescent="0.15">
      <c r="A61" s="107">
        <v>54</v>
      </c>
      <c r="B61" s="107" t="str">
        <f ca="1">IFERROR(VLOOKUP(A61,'Rank unique CI-Prod-Spec'!I:J,2,FALSE),"")</f>
        <v>5.6--1025---10025</v>
      </c>
      <c r="C61" s="122" t="str">
        <f ca="1">IFERROR(VLOOKUP(LEFT(B61,FIND("--",B61)-1),CatCostInp!D:E,2,FALSE),"")</f>
        <v>5.6 Laboratory reagents</v>
      </c>
      <c r="D61" s="122" t="str">
        <f ca="1">IFERROR(INDIRECT(ADDRESS(MATCH(VALUE(MID(B61,FIND("--",B61)+2,FIND("---",B61)-FIND("--",B61)-2)),CatProd!G:G,0),2,1,1,"CatProd")),"")</f>
        <v/>
      </c>
      <c r="E61" s="122" t="str">
        <f ca="1">IFERROR(INDIRECT(ADDRESS(MATCH(VALUE(RIGHT(B61,LEN(B61)-FIND("---",B61)-2)),CatProdSpec!I:I,0),3,1,1,"CatProdSpec")),"")</f>
        <v/>
      </c>
      <c r="F61" s="181">
        <f t="shared" ca="1" si="0"/>
        <v>12.282267441860466</v>
      </c>
      <c r="G61" s="176">
        <f ca="1">IF(SUMIF(Pharmaceuticals!$C:$C,$B61,Pharmaceuticals!X:X)+SUMIF('Health Products &amp; Equipment'!$C:$C,$B61,'Health Products &amp; Equipment'!AG:AG)+SUMIF('Other Pharma &amp; Health Products'!$C:$C,$B61,'Other Pharma &amp; Health Products'!AG:AG)+SUMIF('PSM Costs'!$C:$C,$B61,'PSM Costs'!AG:AG)&gt;0,SUMIF(Pharmaceuticals!$C:$C,$B61,Pharmaceuticals!X:X)+SUMIF('Health Products &amp; Equipment'!$C:$C,$B61,'Health Products &amp; Equipment'!AG:AG)+SUMIF('Other Pharma &amp; Health Products'!$C:$C,$B61,'Other Pharma &amp; Health Products'!AG:AG)+SUMIF('PSM Costs'!$C:$C,$B61,'PSM Costs'!AG:AG),"")</f>
        <v>40</v>
      </c>
      <c r="H61" s="176">
        <f ca="1">IF(SUMIF(Pharmaceuticals!$C:$C,$B61,Pharmaceuticals!Y:Y)+SUMIF('Health Products &amp; Equipment'!$C:$C,$B61,'Health Products &amp; Equipment'!AH:AH)+SUMIF('Other Pharma &amp; Health Products'!$C:$C,$B61,'Other Pharma &amp; Health Products'!AH:AH)+SUMIF('PSM Costs'!$C:$C,$B61,'PSM Costs'!AH:AH)&gt;0,SUMIF(Pharmaceuticals!$C:$C,$B61,Pharmaceuticals!Y:Y)+SUMIF('Health Products &amp; Equipment'!$C:$C,$B61,'Health Products &amp; Equipment'!AH:AH)+SUMIF('Other Pharma &amp; Health Products'!$C:$C,$B61,'Other Pharma &amp; Health Products'!AH:AH)+SUMIF('PSM Costs'!$C:$C,$B61,'PSM Costs'!AH:AH),"")</f>
        <v>491.29069767441865</v>
      </c>
      <c r="I61" s="182">
        <f t="shared" ca="1" si="1"/>
        <v>12.282267441860466</v>
      </c>
      <c r="J61" s="123">
        <f ca="1">IF(SUMIF(Pharmaceuticals!$C:$C,$B61,Pharmaceuticals!AK:AK)+SUMIF('Health Products &amp; Equipment'!$C:$C,$B61,'Health Products &amp; Equipment'!AT:AT)+SUMIF('Other Pharma &amp; Health Products'!$C:$C,$B61,'Other Pharma &amp; Health Products'!AT:AT)+SUMIF('PSM Costs'!$C:$C,$B61,'PSM Costs'!AT:AT)&gt;0,SUMIF(Pharmaceuticals!$C:$C,$B61,Pharmaceuticals!AK:AK)+SUMIF('Health Products &amp; Equipment'!$C:$C,$B61,'Health Products &amp; Equipment'!AT:AT)+SUMIF('Other Pharma &amp; Health Products'!$C:$C,$B61,'Other Pharma &amp; Health Products'!AT:AT)+SUMIF('PSM Costs'!$C:$C,$B61,'PSM Costs'!AT:AT),"")</f>
        <v>40</v>
      </c>
      <c r="K61" s="123">
        <f ca="1">IF(SUMIF(Pharmaceuticals!$C:$C,$B61,Pharmaceuticals!AL:AL)+SUMIF('Health Products &amp; Equipment'!$C:$C,$B61,'Health Products &amp; Equipment'!AU:AU)+SUMIF('Other Pharma &amp; Health Products'!$C:$C,$B61,'Other Pharma &amp; Health Products'!AU:AU)+SUMIF('PSM Costs'!$C:$C,$B61,'PSM Costs'!AU:AU)&gt;0,SUMIF(Pharmaceuticals!$C:$C,$B61,Pharmaceuticals!AL:AL)+SUMIF('Health Products &amp; Equipment'!$C:$C,$B61,'Health Products &amp; Equipment'!AU:AU)+SUMIF('Other Pharma &amp; Health Products'!$C:$C,$B61,'Other Pharma &amp; Health Products'!AU:AU)+SUMIF('PSM Costs'!$C:$C,$B61,'PSM Costs'!AU:AU),"")</f>
        <v>491.29069767441865</v>
      </c>
      <c r="L61" s="181" t="str">
        <f t="shared" ca="1" si="2"/>
        <v/>
      </c>
      <c r="M61" s="176">
        <f ca="1">IF(SUMIF(Pharmaceuticals!$C:$C,$B61,Pharmaceuticals!AX:AX)+SUMIF('Health Products &amp; Equipment'!$C:$C,$B61,'Health Products &amp; Equipment'!BG:BG)+SUMIF('Other Pharma &amp; Health Products'!$C:$C,$B61,'Other Pharma &amp; Health Products'!BG:BG)+SUMIF('PSM Costs'!$C:$C,$B61,'PSM Costs'!BG:BG)&gt;0,SUMIF(Pharmaceuticals!$C:$C,$B61,Pharmaceuticals!AX:AX)+SUMIF('Health Products &amp; Equipment'!$C:$C,$B61,'Health Products &amp; Equipment'!BG:BG)+SUMIF('Other Pharma &amp; Health Products'!$C:$C,$B61,'Other Pharma &amp; Health Products'!BG:BG)+SUMIF('PSM Costs'!$C:$C,$B61,'PSM Costs'!BG:BG),"")</f>
        <v>40</v>
      </c>
      <c r="N61" s="176" t="str">
        <f ca="1">IF(SUMIF(Pharmaceuticals!$C:$C,$B61,Pharmaceuticals!AY:AY)+SUMIF('Health Products &amp; Equipment'!$C:$C,$B61,'Health Products &amp; Equipment'!BH:BH)+SUMIF('Other Pharma &amp; Health Products'!$C:$C,$B61,'Other Pharma &amp; Health Products'!BH:BH)+SUMIF('PSM Costs'!$C:$C,$B61,'PSM Costs'!BH:BH)&gt;0,SUMIF(Pharmaceuticals!$C:$C,$B61,Pharmaceuticals!AY:AY)+SUMIF('Health Products &amp; Equipment'!$C:$C,$B61,'Health Products &amp; Equipment'!BH:BH)+SUMIF('Other Pharma &amp; Health Products'!$C:$C,$B61,'Other Pharma &amp; Health Products'!BH:BH)+SUMIF('PSM Costs'!$C:$C,$B61,'PSM Costs'!BH:BH),"")</f>
        <v/>
      </c>
      <c r="O61" s="182" t="str">
        <f t="shared" ca="1" si="3"/>
        <v/>
      </c>
      <c r="P61" s="123" t="str">
        <f ca="1">IF(SUMIF(Pharmaceuticals!$C:$C,$B61,Pharmaceuticals!BK:BK)+SUMIF('Health Products &amp; Equipment'!$C:$C,$B61,'Health Products &amp; Equipment'!BT:BT)+SUMIF('Other Pharma &amp; Health Products'!$C:$C,$B61,'Other Pharma &amp; Health Products'!BT:BT)+SUMIF('PSM Costs'!$C:$C,$B61,'PSM Costs'!BT:BT)&gt;0,SUMIF(Pharmaceuticals!$C:$C,$B61,Pharmaceuticals!BK:BK)+SUMIF('Health Products &amp; Equipment'!$C:$C,$B61,'Health Products &amp; Equipment'!BT:BT)+SUMIF('Other Pharma &amp; Health Products'!$C:$C,$B61,'Other Pharma &amp; Health Products'!BT:BT)+SUMIF('PSM Costs'!$C:$C,$B61,'PSM Costs'!BT:BT),"")</f>
        <v/>
      </c>
      <c r="Q61" s="123" t="str">
        <f ca="1">IF(SUMIF(Pharmaceuticals!$C:$C,$B61,Pharmaceuticals!BL:BL)+SUMIF('Health Products &amp; Equipment'!$C:$C,$B61,'Health Products &amp; Equipment'!BU:BU)+SUMIF('Other Pharma &amp; Health Products'!$C:$C,$B61,'Other Pharma &amp; Health Products'!BU:BU)+SUMIF('PSM Costs'!$C:$C,$B61,'PSM Costs'!BU:BU)&gt;0,SUMIF(Pharmaceuticals!$C:$C,$B61,Pharmaceuticals!BL:BL)+SUMIF('Health Products &amp; Equipment'!$C:$C,$B61,'Health Products &amp; Equipment'!BU:BU)+SUMIF('Other Pharma &amp; Health Products'!$C:$C,$B61,'Other Pharma &amp; Health Products'!BU:BU)+SUMIF('PSM Costs'!$C:$C,$B61,'PSM Costs'!BU:BU),"")</f>
        <v/>
      </c>
      <c r="R61" s="176">
        <f t="shared" ca="1" si="4"/>
        <v>982.5813953488373</v>
      </c>
    </row>
    <row r="62" spans="1:18" ht="14" x14ac:dyDescent="0.15">
      <c r="A62" s="107">
        <v>55</v>
      </c>
      <c r="B62" s="107" t="str">
        <f ca="1">IFERROR(VLOOKUP(A62,'Rank unique CI-Prod-Spec'!I:J,2,FALSE),"")</f>
        <v>5.6--1026---10026</v>
      </c>
      <c r="C62" s="122" t="str">
        <f ca="1">IFERROR(VLOOKUP(LEFT(B62,FIND("--",B62)-1),CatCostInp!D:E,2,FALSE),"")</f>
        <v>5.6 Laboratory reagents</v>
      </c>
      <c r="D62" s="122" t="str">
        <f ca="1">IFERROR(INDIRECT(ADDRESS(MATCH(VALUE(MID(B62,FIND("--",B62)+2,FIND("---",B62)-FIND("--",B62)-2)),CatProd!G:G,0),2,1,1,"CatProd")),"")</f>
        <v/>
      </c>
      <c r="E62" s="122" t="str">
        <f ca="1">IFERROR(INDIRECT(ADDRESS(MATCH(VALUE(RIGHT(B62,LEN(B62)-FIND("---",B62)-2)),CatProdSpec!I:I,0),3,1,1,"CatProdSpec")),"")</f>
        <v/>
      </c>
      <c r="F62" s="181">
        <f t="shared" ca="1" si="0"/>
        <v>55.232558139534888</v>
      </c>
      <c r="G62" s="176">
        <f ca="1">IF(SUMIF(Pharmaceuticals!$C:$C,$B62,Pharmaceuticals!X:X)+SUMIF('Health Products &amp; Equipment'!$C:$C,$B62,'Health Products &amp; Equipment'!AG:AG)+SUMIF('Other Pharma &amp; Health Products'!$C:$C,$B62,'Other Pharma &amp; Health Products'!AG:AG)+SUMIF('PSM Costs'!$C:$C,$B62,'PSM Costs'!AG:AG)&gt;0,SUMIF(Pharmaceuticals!$C:$C,$B62,Pharmaceuticals!X:X)+SUMIF('Health Products &amp; Equipment'!$C:$C,$B62,'Health Products &amp; Equipment'!AG:AG)+SUMIF('Other Pharma &amp; Health Products'!$C:$C,$B62,'Other Pharma &amp; Health Products'!AG:AG)+SUMIF('PSM Costs'!$C:$C,$B62,'PSM Costs'!AG:AG),"")</f>
        <v>4</v>
      </c>
      <c r="H62" s="176">
        <f ca="1">IF(SUMIF(Pharmaceuticals!$C:$C,$B62,Pharmaceuticals!Y:Y)+SUMIF('Health Products &amp; Equipment'!$C:$C,$B62,'Health Products &amp; Equipment'!AH:AH)+SUMIF('Other Pharma &amp; Health Products'!$C:$C,$B62,'Other Pharma &amp; Health Products'!AH:AH)+SUMIF('PSM Costs'!$C:$C,$B62,'PSM Costs'!AH:AH)&gt;0,SUMIF(Pharmaceuticals!$C:$C,$B62,Pharmaceuticals!Y:Y)+SUMIF('Health Products &amp; Equipment'!$C:$C,$B62,'Health Products &amp; Equipment'!AH:AH)+SUMIF('Other Pharma &amp; Health Products'!$C:$C,$B62,'Other Pharma &amp; Health Products'!AH:AH)+SUMIF('PSM Costs'!$C:$C,$B62,'PSM Costs'!AH:AH),"")</f>
        <v>220.93023255813955</v>
      </c>
      <c r="I62" s="182">
        <f t="shared" ca="1" si="1"/>
        <v>55.232558139534888</v>
      </c>
      <c r="J62" s="123">
        <f ca="1">IF(SUMIF(Pharmaceuticals!$C:$C,$B62,Pharmaceuticals!AK:AK)+SUMIF('Health Products &amp; Equipment'!$C:$C,$B62,'Health Products &amp; Equipment'!AT:AT)+SUMIF('Other Pharma &amp; Health Products'!$C:$C,$B62,'Other Pharma &amp; Health Products'!AT:AT)+SUMIF('PSM Costs'!$C:$C,$B62,'PSM Costs'!AT:AT)&gt;0,SUMIF(Pharmaceuticals!$C:$C,$B62,Pharmaceuticals!AK:AK)+SUMIF('Health Products &amp; Equipment'!$C:$C,$B62,'Health Products &amp; Equipment'!AT:AT)+SUMIF('Other Pharma &amp; Health Products'!$C:$C,$B62,'Other Pharma &amp; Health Products'!AT:AT)+SUMIF('PSM Costs'!$C:$C,$B62,'PSM Costs'!AT:AT),"")</f>
        <v>4</v>
      </c>
      <c r="K62" s="123">
        <f ca="1">IF(SUMIF(Pharmaceuticals!$C:$C,$B62,Pharmaceuticals!AL:AL)+SUMIF('Health Products &amp; Equipment'!$C:$C,$B62,'Health Products &amp; Equipment'!AU:AU)+SUMIF('Other Pharma &amp; Health Products'!$C:$C,$B62,'Other Pharma &amp; Health Products'!AU:AU)+SUMIF('PSM Costs'!$C:$C,$B62,'PSM Costs'!AU:AU)&gt;0,SUMIF(Pharmaceuticals!$C:$C,$B62,Pharmaceuticals!AL:AL)+SUMIF('Health Products &amp; Equipment'!$C:$C,$B62,'Health Products &amp; Equipment'!AU:AU)+SUMIF('Other Pharma &amp; Health Products'!$C:$C,$B62,'Other Pharma &amp; Health Products'!AU:AU)+SUMIF('PSM Costs'!$C:$C,$B62,'PSM Costs'!AU:AU),"")</f>
        <v>220.93023255813955</v>
      </c>
      <c r="L62" s="181" t="str">
        <f t="shared" ca="1" si="2"/>
        <v/>
      </c>
      <c r="M62" s="176">
        <f ca="1">IF(SUMIF(Pharmaceuticals!$C:$C,$B62,Pharmaceuticals!AX:AX)+SUMIF('Health Products &amp; Equipment'!$C:$C,$B62,'Health Products &amp; Equipment'!BG:BG)+SUMIF('Other Pharma &amp; Health Products'!$C:$C,$B62,'Other Pharma &amp; Health Products'!BG:BG)+SUMIF('PSM Costs'!$C:$C,$B62,'PSM Costs'!BG:BG)&gt;0,SUMIF(Pharmaceuticals!$C:$C,$B62,Pharmaceuticals!AX:AX)+SUMIF('Health Products &amp; Equipment'!$C:$C,$B62,'Health Products &amp; Equipment'!BG:BG)+SUMIF('Other Pharma &amp; Health Products'!$C:$C,$B62,'Other Pharma &amp; Health Products'!BG:BG)+SUMIF('PSM Costs'!$C:$C,$B62,'PSM Costs'!BG:BG),"")</f>
        <v>4</v>
      </c>
      <c r="N62" s="176" t="str">
        <f ca="1">IF(SUMIF(Pharmaceuticals!$C:$C,$B62,Pharmaceuticals!AY:AY)+SUMIF('Health Products &amp; Equipment'!$C:$C,$B62,'Health Products &amp; Equipment'!BH:BH)+SUMIF('Other Pharma &amp; Health Products'!$C:$C,$B62,'Other Pharma &amp; Health Products'!BH:BH)+SUMIF('PSM Costs'!$C:$C,$B62,'PSM Costs'!BH:BH)&gt;0,SUMIF(Pharmaceuticals!$C:$C,$B62,Pharmaceuticals!AY:AY)+SUMIF('Health Products &amp; Equipment'!$C:$C,$B62,'Health Products &amp; Equipment'!BH:BH)+SUMIF('Other Pharma &amp; Health Products'!$C:$C,$B62,'Other Pharma &amp; Health Products'!BH:BH)+SUMIF('PSM Costs'!$C:$C,$B62,'PSM Costs'!BH:BH),"")</f>
        <v/>
      </c>
      <c r="O62" s="182" t="str">
        <f t="shared" ca="1" si="3"/>
        <v/>
      </c>
      <c r="P62" s="123" t="str">
        <f ca="1">IF(SUMIF(Pharmaceuticals!$C:$C,$B62,Pharmaceuticals!BK:BK)+SUMIF('Health Products &amp; Equipment'!$C:$C,$B62,'Health Products &amp; Equipment'!BT:BT)+SUMIF('Other Pharma &amp; Health Products'!$C:$C,$B62,'Other Pharma &amp; Health Products'!BT:BT)+SUMIF('PSM Costs'!$C:$C,$B62,'PSM Costs'!BT:BT)&gt;0,SUMIF(Pharmaceuticals!$C:$C,$B62,Pharmaceuticals!BK:BK)+SUMIF('Health Products &amp; Equipment'!$C:$C,$B62,'Health Products &amp; Equipment'!BT:BT)+SUMIF('Other Pharma &amp; Health Products'!$C:$C,$B62,'Other Pharma &amp; Health Products'!BT:BT)+SUMIF('PSM Costs'!$C:$C,$B62,'PSM Costs'!BT:BT),"")</f>
        <v/>
      </c>
      <c r="Q62" s="123" t="str">
        <f ca="1">IF(SUMIF(Pharmaceuticals!$C:$C,$B62,Pharmaceuticals!BL:BL)+SUMIF('Health Products &amp; Equipment'!$C:$C,$B62,'Health Products &amp; Equipment'!BU:BU)+SUMIF('Other Pharma &amp; Health Products'!$C:$C,$B62,'Other Pharma &amp; Health Products'!BU:BU)+SUMIF('PSM Costs'!$C:$C,$B62,'PSM Costs'!BU:BU)&gt;0,SUMIF(Pharmaceuticals!$C:$C,$B62,Pharmaceuticals!BL:BL)+SUMIF('Health Products &amp; Equipment'!$C:$C,$B62,'Health Products &amp; Equipment'!BU:BU)+SUMIF('Other Pharma &amp; Health Products'!$C:$C,$B62,'Other Pharma &amp; Health Products'!BU:BU)+SUMIF('PSM Costs'!$C:$C,$B62,'PSM Costs'!BU:BU),"")</f>
        <v/>
      </c>
      <c r="R62" s="176">
        <f t="shared" ca="1" si="4"/>
        <v>441.8604651162791</v>
      </c>
    </row>
    <row r="63" spans="1:18" ht="14" x14ac:dyDescent="0.15">
      <c r="A63" s="107">
        <v>56</v>
      </c>
      <c r="B63" s="107" t="str">
        <f ca="1">IFERROR(VLOOKUP(A63,'Rank unique CI-Prod-Spec'!I:J,2,FALSE),"")</f>
        <v>5.6--1027---10027</v>
      </c>
      <c r="C63" s="122" t="str">
        <f ca="1">IFERROR(VLOOKUP(LEFT(B63,FIND("--",B63)-1),CatCostInp!D:E,2,FALSE),"")</f>
        <v>5.6 Laboratory reagents</v>
      </c>
      <c r="D63" s="122" t="str">
        <f ca="1">IFERROR(INDIRECT(ADDRESS(MATCH(VALUE(MID(B63,FIND("--",B63)+2,FIND("---",B63)-FIND("--",B63)-2)),CatProd!G:G,0),2,1,1,"CatProd")),"")</f>
        <v/>
      </c>
      <c r="E63" s="122" t="str">
        <f ca="1">IFERROR(INDIRECT(ADDRESS(MATCH(VALUE(RIGHT(B63,LEN(B63)-FIND("---",B63)-2)),CatProdSpec!I:I,0),3,1,1,"CatProdSpec")),"")</f>
        <v/>
      </c>
      <c r="F63" s="181">
        <f t="shared" ca="1" si="0"/>
        <v>7.9941860465116283</v>
      </c>
      <c r="G63" s="176">
        <f ca="1">IF(SUMIF(Pharmaceuticals!$C:$C,$B63,Pharmaceuticals!X:X)+SUMIF('Health Products &amp; Equipment'!$C:$C,$B63,'Health Products &amp; Equipment'!AG:AG)+SUMIF('Other Pharma &amp; Health Products'!$C:$C,$B63,'Other Pharma &amp; Health Products'!AG:AG)+SUMIF('PSM Costs'!$C:$C,$B63,'PSM Costs'!AG:AG)&gt;0,SUMIF(Pharmaceuticals!$C:$C,$B63,Pharmaceuticals!X:X)+SUMIF('Health Products &amp; Equipment'!$C:$C,$B63,'Health Products &amp; Equipment'!AG:AG)+SUMIF('Other Pharma &amp; Health Products'!$C:$C,$B63,'Other Pharma &amp; Health Products'!AG:AG)+SUMIF('PSM Costs'!$C:$C,$B63,'PSM Costs'!AG:AG),"")</f>
        <v>8</v>
      </c>
      <c r="H63" s="176">
        <f ca="1">IF(SUMIF(Pharmaceuticals!$C:$C,$B63,Pharmaceuticals!Y:Y)+SUMIF('Health Products &amp; Equipment'!$C:$C,$B63,'Health Products &amp; Equipment'!AH:AH)+SUMIF('Other Pharma &amp; Health Products'!$C:$C,$B63,'Other Pharma &amp; Health Products'!AH:AH)+SUMIF('PSM Costs'!$C:$C,$B63,'PSM Costs'!AH:AH)&gt;0,SUMIF(Pharmaceuticals!$C:$C,$B63,Pharmaceuticals!Y:Y)+SUMIF('Health Products &amp; Equipment'!$C:$C,$B63,'Health Products &amp; Equipment'!AH:AH)+SUMIF('Other Pharma &amp; Health Products'!$C:$C,$B63,'Other Pharma &amp; Health Products'!AH:AH)+SUMIF('PSM Costs'!$C:$C,$B63,'PSM Costs'!AH:AH),"")</f>
        <v>63.953488372093027</v>
      </c>
      <c r="I63" s="182">
        <f t="shared" ca="1" si="1"/>
        <v>7.9941860465116283</v>
      </c>
      <c r="J63" s="123">
        <f ca="1">IF(SUMIF(Pharmaceuticals!$C:$C,$B63,Pharmaceuticals!AK:AK)+SUMIF('Health Products &amp; Equipment'!$C:$C,$B63,'Health Products &amp; Equipment'!AT:AT)+SUMIF('Other Pharma &amp; Health Products'!$C:$C,$B63,'Other Pharma &amp; Health Products'!AT:AT)+SUMIF('PSM Costs'!$C:$C,$B63,'PSM Costs'!AT:AT)&gt;0,SUMIF(Pharmaceuticals!$C:$C,$B63,Pharmaceuticals!AK:AK)+SUMIF('Health Products &amp; Equipment'!$C:$C,$B63,'Health Products &amp; Equipment'!AT:AT)+SUMIF('Other Pharma &amp; Health Products'!$C:$C,$B63,'Other Pharma &amp; Health Products'!AT:AT)+SUMIF('PSM Costs'!$C:$C,$B63,'PSM Costs'!AT:AT),"")</f>
        <v>8</v>
      </c>
      <c r="K63" s="123">
        <f ca="1">IF(SUMIF(Pharmaceuticals!$C:$C,$B63,Pharmaceuticals!AL:AL)+SUMIF('Health Products &amp; Equipment'!$C:$C,$B63,'Health Products &amp; Equipment'!AU:AU)+SUMIF('Other Pharma &amp; Health Products'!$C:$C,$B63,'Other Pharma &amp; Health Products'!AU:AU)+SUMIF('PSM Costs'!$C:$C,$B63,'PSM Costs'!AU:AU)&gt;0,SUMIF(Pharmaceuticals!$C:$C,$B63,Pharmaceuticals!AL:AL)+SUMIF('Health Products &amp; Equipment'!$C:$C,$B63,'Health Products &amp; Equipment'!AU:AU)+SUMIF('Other Pharma &amp; Health Products'!$C:$C,$B63,'Other Pharma &amp; Health Products'!AU:AU)+SUMIF('PSM Costs'!$C:$C,$B63,'PSM Costs'!AU:AU),"")</f>
        <v>63.953488372093027</v>
      </c>
      <c r="L63" s="181" t="str">
        <f t="shared" ca="1" si="2"/>
        <v/>
      </c>
      <c r="M63" s="176">
        <f ca="1">IF(SUMIF(Pharmaceuticals!$C:$C,$B63,Pharmaceuticals!AX:AX)+SUMIF('Health Products &amp; Equipment'!$C:$C,$B63,'Health Products &amp; Equipment'!BG:BG)+SUMIF('Other Pharma &amp; Health Products'!$C:$C,$B63,'Other Pharma &amp; Health Products'!BG:BG)+SUMIF('PSM Costs'!$C:$C,$B63,'PSM Costs'!BG:BG)&gt;0,SUMIF(Pharmaceuticals!$C:$C,$B63,Pharmaceuticals!AX:AX)+SUMIF('Health Products &amp; Equipment'!$C:$C,$B63,'Health Products &amp; Equipment'!BG:BG)+SUMIF('Other Pharma &amp; Health Products'!$C:$C,$B63,'Other Pharma &amp; Health Products'!BG:BG)+SUMIF('PSM Costs'!$C:$C,$B63,'PSM Costs'!BG:BG),"")</f>
        <v>8</v>
      </c>
      <c r="N63" s="176" t="str">
        <f ca="1">IF(SUMIF(Pharmaceuticals!$C:$C,$B63,Pharmaceuticals!AY:AY)+SUMIF('Health Products &amp; Equipment'!$C:$C,$B63,'Health Products &amp; Equipment'!BH:BH)+SUMIF('Other Pharma &amp; Health Products'!$C:$C,$B63,'Other Pharma &amp; Health Products'!BH:BH)+SUMIF('PSM Costs'!$C:$C,$B63,'PSM Costs'!BH:BH)&gt;0,SUMIF(Pharmaceuticals!$C:$C,$B63,Pharmaceuticals!AY:AY)+SUMIF('Health Products &amp; Equipment'!$C:$C,$B63,'Health Products &amp; Equipment'!BH:BH)+SUMIF('Other Pharma &amp; Health Products'!$C:$C,$B63,'Other Pharma &amp; Health Products'!BH:BH)+SUMIF('PSM Costs'!$C:$C,$B63,'PSM Costs'!BH:BH),"")</f>
        <v/>
      </c>
      <c r="O63" s="182" t="str">
        <f t="shared" ca="1" si="3"/>
        <v/>
      </c>
      <c r="P63" s="123" t="str">
        <f ca="1">IF(SUMIF(Pharmaceuticals!$C:$C,$B63,Pharmaceuticals!BK:BK)+SUMIF('Health Products &amp; Equipment'!$C:$C,$B63,'Health Products &amp; Equipment'!BT:BT)+SUMIF('Other Pharma &amp; Health Products'!$C:$C,$B63,'Other Pharma &amp; Health Products'!BT:BT)+SUMIF('PSM Costs'!$C:$C,$B63,'PSM Costs'!BT:BT)&gt;0,SUMIF(Pharmaceuticals!$C:$C,$B63,Pharmaceuticals!BK:BK)+SUMIF('Health Products &amp; Equipment'!$C:$C,$B63,'Health Products &amp; Equipment'!BT:BT)+SUMIF('Other Pharma &amp; Health Products'!$C:$C,$B63,'Other Pharma &amp; Health Products'!BT:BT)+SUMIF('PSM Costs'!$C:$C,$B63,'PSM Costs'!BT:BT),"")</f>
        <v/>
      </c>
      <c r="Q63" s="123" t="str">
        <f ca="1">IF(SUMIF(Pharmaceuticals!$C:$C,$B63,Pharmaceuticals!BL:BL)+SUMIF('Health Products &amp; Equipment'!$C:$C,$B63,'Health Products &amp; Equipment'!BU:BU)+SUMIF('Other Pharma &amp; Health Products'!$C:$C,$B63,'Other Pharma &amp; Health Products'!BU:BU)+SUMIF('PSM Costs'!$C:$C,$B63,'PSM Costs'!BU:BU)&gt;0,SUMIF(Pharmaceuticals!$C:$C,$B63,Pharmaceuticals!BL:BL)+SUMIF('Health Products &amp; Equipment'!$C:$C,$B63,'Health Products &amp; Equipment'!BU:BU)+SUMIF('Other Pharma &amp; Health Products'!$C:$C,$B63,'Other Pharma &amp; Health Products'!BU:BU)+SUMIF('PSM Costs'!$C:$C,$B63,'PSM Costs'!BU:BU),"")</f>
        <v/>
      </c>
      <c r="R63" s="176">
        <f t="shared" ca="1" si="4"/>
        <v>127.90697674418605</v>
      </c>
    </row>
    <row r="64" spans="1:18" ht="14" x14ac:dyDescent="0.15">
      <c r="A64" s="107">
        <v>57</v>
      </c>
      <c r="B64" s="107" t="str">
        <f ca="1">IFERROR(VLOOKUP(A64,'Rank unique CI-Prod-Spec'!I:J,2,FALSE),"")</f>
        <v>5.6--1028---10028</v>
      </c>
      <c r="C64" s="122" t="str">
        <f ca="1">IFERROR(VLOOKUP(LEFT(B64,FIND("--",B64)-1),CatCostInp!D:E,2,FALSE),"")</f>
        <v>5.6 Laboratory reagents</v>
      </c>
      <c r="D64" s="122" t="str">
        <f ca="1">IFERROR(INDIRECT(ADDRESS(MATCH(VALUE(MID(B64,FIND("--",B64)+2,FIND("---",B64)-FIND("--",B64)-2)),CatProd!G:G,0),2,1,1,"CatProd")),"")</f>
        <v/>
      </c>
      <c r="E64" s="122" t="str">
        <f ca="1">IFERROR(INDIRECT(ADDRESS(MATCH(VALUE(RIGHT(B64,LEN(B64)-FIND("---",B64)-2)),CatProdSpec!I:I,0),3,1,1,"CatProdSpec")),"")</f>
        <v/>
      </c>
      <c r="F64" s="181">
        <f t="shared" ca="1" si="0"/>
        <v>12.848691860465117</v>
      </c>
      <c r="G64" s="176">
        <f ca="1">IF(SUMIF(Pharmaceuticals!$C:$C,$B64,Pharmaceuticals!X:X)+SUMIF('Health Products &amp; Equipment'!$C:$C,$B64,'Health Products &amp; Equipment'!AG:AG)+SUMIF('Other Pharma &amp; Health Products'!$C:$C,$B64,'Other Pharma &amp; Health Products'!AG:AG)+SUMIF('PSM Costs'!$C:$C,$B64,'PSM Costs'!AG:AG)&gt;0,SUMIF(Pharmaceuticals!$C:$C,$B64,Pharmaceuticals!X:X)+SUMIF('Health Products &amp; Equipment'!$C:$C,$B64,'Health Products &amp; Equipment'!AG:AG)+SUMIF('Other Pharma &amp; Health Products'!$C:$C,$B64,'Other Pharma &amp; Health Products'!AG:AG)+SUMIF('PSM Costs'!$C:$C,$B64,'PSM Costs'!AG:AG),"")</f>
        <v>24</v>
      </c>
      <c r="H64" s="176">
        <f ca="1">IF(SUMIF(Pharmaceuticals!$C:$C,$B64,Pharmaceuticals!Y:Y)+SUMIF('Health Products &amp; Equipment'!$C:$C,$B64,'Health Products &amp; Equipment'!AH:AH)+SUMIF('Other Pharma &amp; Health Products'!$C:$C,$B64,'Other Pharma &amp; Health Products'!AH:AH)+SUMIF('PSM Costs'!$C:$C,$B64,'PSM Costs'!AH:AH)&gt;0,SUMIF(Pharmaceuticals!$C:$C,$B64,Pharmaceuticals!Y:Y)+SUMIF('Health Products &amp; Equipment'!$C:$C,$B64,'Health Products &amp; Equipment'!AH:AH)+SUMIF('Other Pharma &amp; Health Products'!$C:$C,$B64,'Other Pharma &amp; Health Products'!AH:AH)+SUMIF('PSM Costs'!$C:$C,$B64,'PSM Costs'!AH:AH),"")</f>
        <v>308.3686046511628</v>
      </c>
      <c r="I64" s="182">
        <f t="shared" ca="1" si="1"/>
        <v>12.848691860465117</v>
      </c>
      <c r="J64" s="123">
        <f ca="1">IF(SUMIF(Pharmaceuticals!$C:$C,$B64,Pharmaceuticals!AK:AK)+SUMIF('Health Products &amp; Equipment'!$C:$C,$B64,'Health Products &amp; Equipment'!AT:AT)+SUMIF('Other Pharma &amp; Health Products'!$C:$C,$B64,'Other Pharma &amp; Health Products'!AT:AT)+SUMIF('PSM Costs'!$C:$C,$B64,'PSM Costs'!AT:AT)&gt;0,SUMIF(Pharmaceuticals!$C:$C,$B64,Pharmaceuticals!AK:AK)+SUMIF('Health Products &amp; Equipment'!$C:$C,$B64,'Health Products &amp; Equipment'!AT:AT)+SUMIF('Other Pharma &amp; Health Products'!$C:$C,$B64,'Other Pharma &amp; Health Products'!AT:AT)+SUMIF('PSM Costs'!$C:$C,$B64,'PSM Costs'!AT:AT),"")</f>
        <v>24</v>
      </c>
      <c r="K64" s="123">
        <f ca="1">IF(SUMIF(Pharmaceuticals!$C:$C,$B64,Pharmaceuticals!AL:AL)+SUMIF('Health Products &amp; Equipment'!$C:$C,$B64,'Health Products &amp; Equipment'!AU:AU)+SUMIF('Other Pharma &amp; Health Products'!$C:$C,$B64,'Other Pharma &amp; Health Products'!AU:AU)+SUMIF('PSM Costs'!$C:$C,$B64,'PSM Costs'!AU:AU)&gt;0,SUMIF(Pharmaceuticals!$C:$C,$B64,Pharmaceuticals!AL:AL)+SUMIF('Health Products &amp; Equipment'!$C:$C,$B64,'Health Products &amp; Equipment'!AU:AU)+SUMIF('Other Pharma &amp; Health Products'!$C:$C,$B64,'Other Pharma &amp; Health Products'!AU:AU)+SUMIF('PSM Costs'!$C:$C,$B64,'PSM Costs'!AU:AU),"")</f>
        <v>308.3686046511628</v>
      </c>
      <c r="L64" s="181" t="str">
        <f t="shared" ca="1" si="2"/>
        <v/>
      </c>
      <c r="M64" s="176">
        <f ca="1">IF(SUMIF(Pharmaceuticals!$C:$C,$B64,Pharmaceuticals!AX:AX)+SUMIF('Health Products &amp; Equipment'!$C:$C,$B64,'Health Products &amp; Equipment'!BG:BG)+SUMIF('Other Pharma &amp; Health Products'!$C:$C,$B64,'Other Pharma &amp; Health Products'!BG:BG)+SUMIF('PSM Costs'!$C:$C,$B64,'PSM Costs'!BG:BG)&gt;0,SUMIF(Pharmaceuticals!$C:$C,$B64,Pharmaceuticals!AX:AX)+SUMIF('Health Products &amp; Equipment'!$C:$C,$B64,'Health Products &amp; Equipment'!BG:BG)+SUMIF('Other Pharma &amp; Health Products'!$C:$C,$B64,'Other Pharma &amp; Health Products'!BG:BG)+SUMIF('PSM Costs'!$C:$C,$B64,'PSM Costs'!BG:BG),"")</f>
        <v>24</v>
      </c>
      <c r="N64" s="176" t="str">
        <f ca="1">IF(SUMIF(Pharmaceuticals!$C:$C,$B64,Pharmaceuticals!AY:AY)+SUMIF('Health Products &amp; Equipment'!$C:$C,$B64,'Health Products &amp; Equipment'!BH:BH)+SUMIF('Other Pharma &amp; Health Products'!$C:$C,$B64,'Other Pharma &amp; Health Products'!BH:BH)+SUMIF('PSM Costs'!$C:$C,$B64,'PSM Costs'!BH:BH)&gt;0,SUMIF(Pharmaceuticals!$C:$C,$B64,Pharmaceuticals!AY:AY)+SUMIF('Health Products &amp; Equipment'!$C:$C,$B64,'Health Products &amp; Equipment'!BH:BH)+SUMIF('Other Pharma &amp; Health Products'!$C:$C,$B64,'Other Pharma &amp; Health Products'!BH:BH)+SUMIF('PSM Costs'!$C:$C,$B64,'PSM Costs'!BH:BH),"")</f>
        <v/>
      </c>
      <c r="O64" s="182" t="str">
        <f t="shared" ca="1" si="3"/>
        <v/>
      </c>
      <c r="P64" s="123" t="str">
        <f ca="1">IF(SUMIF(Pharmaceuticals!$C:$C,$B64,Pharmaceuticals!BK:BK)+SUMIF('Health Products &amp; Equipment'!$C:$C,$B64,'Health Products &amp; Equipment'!BT:BT)+SUMIF('Other Pharma &amp; Health Products'!$C:$C,$B64,'Other Pharma &amp; Health Products'!BT:BT)+SUMIF('PSM Costs'!$C:$C,$B64,'PSM Costs'!BT:BT)&gt;0,SUMIF(Pharmaceuticals!$C:$C,$B64,Pharmaceuticals!BK:BK)+SUMIF('Health Products &amp; Equipment'!$C:$C,$B64,'Health Products &amp; Equipment'!BT:BT)+SUMIF('Other Pharma &amp; Health Products'!$C:$C,$B64,'Other Pharma &amp; Health Products'!BT:BT)+SUMIF('PSM Costs'!$C:$C,$B64,'PSM Costs'!BT:BT),"")</f>
        <v/>
      </c>
      <c r="Q64" s="123" t="str">
        <f ca="1">IF(SUMIF(Pharmaceuticals!$C:$C,$B64,Pharmaceuticals!BL:BL)+SUMIF('Health Products &amp; Equipment'!$C:$C,$B64,'Health Products &amp; Equipment'!BU:BU)+SUMIF('Other Pharma &amp; Health Products'!$C:$C,$B64,'Other Pharma &amp; Health Products'!BU:BU)+SUMIF('PSM Costs'!$C:$C,$B64,'PSM Costs'!BU:BU)&gt;0,SUMIF(Pharmaceuticals!$C:$C,$B64,Pharmaceuticals!BL:BL)+SUMIF('Health Products &amp; Equipment'!$C:$C,$B64,'Health Products &amp; Equipment'!BU:BU)+SUMIF('Other Pharma &amp; Health Products'!$C:$C,$B64,'Other Pharma &amp; Health Products'!BU:BU)+SUMIF('PSM Costs'!$C:$C,$B64,'PSM Costs'!BU:BU),"")</f>
        <v/>
      </c>
      <c r="R64" s="176">
        <f t="shared" ca="1" si="4"/>
        <v>616.7372093023256</v>
      </c>
    </row>
    <row r="65" spans="1:18" ht="14" x14ac:dyDescent="0.15">
      <c r="A65" s="107">
        <v>58</v>
      </c>
      <c r="B65" s="107" t="str">
        <f ca="1">IFERROR(VLOOKUP(A65,'Rank unique CI-Prod-Spec'!I:J,2,FALSE),"")</f>
        <v>5.6--1029---10029</v>
      </c>
      <c r="C65" s="122" t="str">
        <f ca="1">IFERROR(VLOOKUP(LEFT(B65,FIND("--",B65)-1),CatCostInp!D:E,2,FALSE),"")</f>
        <v>5.6 Laboratory reagents</v>
      </c>
      <c r="D65" s="122" t="str">
        <f ca="1">IFERROR(INDIRECT(ADDRESS(MATCH(VALUE(MID(B65,FIND("--",B65)+2,FIND("---",B65)-FIND("--",B65)-2)),CatProd!G:G,0),2,1,1,"CatProd")),"")</f>
        <v/>
      </c>
      <c r="E65" s="122" t="str">
        <f ca="1">IFERROR(INDIRECT(ADDRESS(MATCH(VALUE(RIGHT(B65,LEN(B65)-FIND("---",B65)-2)),CatProdSpec!I:I,0),3,1,1,"CatProdSpec")),"")</f>
        <v/>
      </c>
      <c r="F65" s="181">
        <f t="shared" ca="1" si="0"/>
        <v>16.009738372093025</v>
      </c>
      <c r="G65" s="176">
        <f ca="1">IF(SUMIF(Pharmaceuticals!$C:$C,$B65,Pharmaceuticals!X:X)+SUMIF('Health Products &amp; Equipment'!$C:$C,$B65,'Health Products &amp; Equipment'!AG:AG)+SUMIF('Other Pharma &amp; Health Products'!$C:$C,$B65,'Other Pharma &amp; Health Products'!AG:AG)+SUMIF('PSM Costs'!$C:$C,$B65,'PSM Costs'!AG:AG)&gt;0,SUMIF(Pharmaceuticals!$C:$C,$B65,Pharmaceuticals!X:X)+SUMIF('Health Products &amp; Equipment'!$C:$C,$B65,'Health Products &amp; Equipment'!AG:AG)+SUMIF('Other Pharma &amp; Health Products'!$C:$C,$B65,'Other Pharma &amp; Health Products'!AG:AG)+SUMIF('PSM Costs'!$C:$C,$B65,'PSM Costs'!AG:AG),"")</f>
        <v>4</v>
      </c>
      <c r="H65" s="176">
        <f ca="1">IF(SUMIF(Pharmaceuticals!$C:$C,$B65,Pharmaceuticals!Y:Y)+SUMIF('Health Products &amp; Equipment'!$C:$C,$B65,'Health Products &amp; Equipment'!AH:AH)+SUMIF('Other Pharma &amp; Health Products'!$C:$C,$B65,'Other Pharma &amp; Health Products'!AH:AH)+SUMIF('PSM Costs'!$C:$C,$B65,'PSM Costs'!AH:AH)&gt;0,SUMIF(Pharmaceuticals!$C:$C,$B65,Pharmaceuticals!Y:Y)+SUMIF('Health Products &amp; Equipment'!$C:$C,$B65,'Health Products &amp; Equipment'!AH:AH)+SUMIF('Other Pharma &amp; Health Products'!$C:$C,$B65,'Other Pharma &amp; Health Products'!AH:AH)+SUMIF('PSM Costs'!$C:$C,$B65,'PSM Costs'!AH:AH),"")</f>
        <v>64.038953488372101</v>
      </c>
      <c r="I65" s="182">
        <f t="shared" ca="1" si="1"/>
        <v>16.009738372093025</v>
      </c>
      <c r="J65" s="123">
        <f ca="1">IF(SUMIF(Pharmaceuticals!$C:$C,$B65,Pharmaceuticals!AK:AK)+SUMIF('Health Products &amp; Equipment'!$C:$C,$B65,'Health Products &amp; Equipment'!AT:AT)+SUMIF('Other Pharma &amp; Health Products'!$C:$C,$B65,'Other Pharma &amp; Health Products'!AT:AT)+SUMIF('PSM Costs'!$C:$C,$B65,'PSM Costs'!AT:AT)&gt;0,SUMIF(Pharmaceuticals!$C:$C,$B65,Pharmaceuticals!AK:AK)+SUMIF('Health Products &amp; Equipment'!$C:$C,$B65,'Health Products &amp; Equipment'!AT:AT)+SUMIF('Other Pharma &amp; Health Products'!$C:$C,$B65,'Other Pharma &amp; Health Products'!AT:AT)+SUMIF('PSM Costs'!$C:$C,$B65,'PSM Costs'!AT:AT),"")</f>
        <v>4</v>
      </c>
      <c r="K65" s="123">
        <f ca="1">IF(SUMIF(Pharmaceuticals!$C:$C,$B65,Pharmaceuticals!AL:AL)+SUMIF('Health Products &amp; Equipment'!$C:$C,$B65,'Health Products &amp; Equipment'!AU:AU)+SUMIF('Other Pharma &amp; Health Products'!$C:$C,$B65,'Other Pharma &amp; Health Products'!AU:AU)+SUMIF('PSM Costs'!$C:$C,$B65,'PSM Costs'!AU:AU)&gt;0,SUMIF(Pharmaceuticals!$C:$C,$B65,Pharmaceuticals!AL:AL)+SUMIF('Health Products &amp; Equipment'!$C:$C,$B65,'Health Products &amp; Equipment'!AU:AU)+SUMIF('Other Pharma &amp; Health Products'!$C:$C,$B65,'Other Pharma &amp; Health Products'!AU:AU)+SUMIF('PSM Costs'!$C:$C,$B65,'PSM Costs'!AU:AU),"")</f>
        <v>64.038953488372101</v>
      </c>
      <c r="L65" s="181" t="str">
        <f t="shared" ca="1" si="2"/>
        <v/>
      </c>
      <c r="M65" s="176">
        <f ca="1">IF(SUMIF(Pharmaceuticals!$C:$C,$B65,Pharmaceuticals!AX:AX)+SUMIF('Health Products &amp; Equipment'!$C:$C,$B65,'Health Products &amp; Equipment'!BG:BG)+SUMIF('Other Pharma &amp; Health Products'!$C:$C,$B65,'Other Pharma &amp; Health Products'!BG:BG)+SUMIF('PSM Costs'!$C:$C,$B65,'PSM Costs'!BG:BG)&gt;0,SUMIF(Pharmaceuticals!$C:$C,$B65,Pharmaceuticals!AX:AX)+SUMIF('Health Products &amp; Equipment'!$C:$C,$B65,'Health Products &amp; Equipment'!BG:BG)+SUMIF('Other Pharma &amp; Health Products'!$C:$C,$B65,'Other Pharma &amp; Health Products'!BG:BG)+SUMIF('PSM Costs'!$C:$C,$B65,'PSM Costs'!BG:BG),"")</f>
        <v>4</v>
      </c>
      <c r="N65" s="176" t="str">
        <f ca="1">IF(SUMIF(Pharmaceuticals!$C:$C,$B65,Pharmaceuticals!AY:AY)+SUMIF('Health Products &amp; Equipment'!$C:$C,$B65,'Health Products &amp; Equipment'!BH:BH)+SUMIF('Other Pharma &amp; Health Products'!$C:$C,$B65,'Other Pharma &amp; Health Products'!BH:BH)+SUMIF('PSM Costs'!$C:$C,$B65,'PSM Costs'!BH:BH)&gt;0,SUMIF(Pharmaceuticals!$C:$C,$B65,Pharmaceuticals!AY:AY)+SUMIF('Health Products &amp; Equipment'!$C:$C,$B65,'Health Products &amp; Equipment'!BH:BH)+SUMIF('Other Pharma &amp; Health Products'!$C:$C,$B65,'Other Pharma &amp; Health Products'!BH:BH)+SUMIF('PSM Costs'!$C:$C,$B65,'PSM Costs'!BH:BH),"")</f>
        <v/>
      </c>
      <c r="O65" s="182" t="str">
        <f t="shared" ca="1" si="3"/>
        <v/>
      </c>
      <c r="P65" s="123" t="str">
        <f ca="1">IF(SUMIF(Pharmaceuticals!$C:$C,$B65,Pharmaceuticals!BK:BK)+SUMIF('Health Products &amp; Equipment'!$C:$C,$B65,'Health Products &amp; Equipment'!BT:BT)+SUMIF('Other Pharma &amp; Health Products'!$C:$C,$B65,'Other Pharma &amp; Health Products'!BT:BT)+SUMIF('PSM Costs'!$C:$C,$B65,'PSM Costs'!BT:BT)&gt;0,SUMIF(Pharmaceuticals!$C:$C,$B65,Pharmaceuticals!BK:BK)+SUMIF('Health Products &amp; Equipment'!$C:$C,$B65,'Health Products &amp; Equipment'!BT:BT)+SUMIF('Other Pharma &amp; Health Products'!$C:$C,$B65,'Other Pharma &amp; Health Products'!BT:BT)+SUMIF('PSM Costs'!$C:$C,$B65,'PSM Costs'!BT:BT),"")</f>
        <v/>
      </c>
      <c r="Q65" s="123" t="str">
        <f ca="1">IF(SUMIF(Pharmaceuticals!$C:$C,$B65,Pharmaceuticals!BL:BL)+SUMIF('Health Products &amp; Equipment'!$C:$C,$B65,'Health Products &amp; Equipment'!BU:BU)+SUMIF('Other Pharma &amp; Health Products'!$C:$C,$B65,'Other Pharma &amp; Health Products'!BU:BU)+SUMIF('PSM Costs'!$C:$C,$B65,'PSM Costs'!BU:BU)&gt;0,SUMIF(Pharmaceuticals!$C:$C,$B65,Pharmaceuticals!BL:BL)+SUMIF('Health Products &amp; Equipment'!$C:$C,$B65,'Health Products &amp; Equipment'!BU:BU)+SUMIF('Other Pharma &amp; Health Products'!$C:$C,$B65,'Other Pharma &amp; Health Products'!BU:BU)+SUMIF('PSM Costs'!$C:$C,$B65,'PSM Costs'!BU:BU),"")</f>
        <v/>
      </c>
      <c r="R65" s="176">
        <f t="shared" ca="1" si="4"/>
        <v>128.0779069767442</v>
      </c>
    </row>
    <row r="66" spans="1:18" ht="28" x14ac:dyDescent="0.15">
      <c r="A66" s="107">
        <v>59</v>
      </c>
      <c r="B66" s="107" t="str">
        <f ca="1">IFERROR(VLOOKUP(A66,'Rank unique CI-Prod-Spec'!I:J,2,FALSE),"")</f>
        <v>6.6--133---470</v>
      </c>
      <c r="C66" s="122" t="str">
        <f ca="1">IFERROR(VLOOKUP(LEFT(B66,FIND("--",B66)-1),CatCostInp!D:E,2,FALSE),"")</f>
        <v>6.6 Other health equipment</v>
      </c>
      <c r="D66" s="122" t="str">
        <f ca="1">IFERROR(INDIRECT(ADDRESS(MATCH(VALUE(MID(B66,FIND("--",B66)+2,FIND("---",B66)-FIND("--",B66)-2)),CatProd!G:G,0),2,1,1,"CatProd")),"")</f>
        <v>Laboratory equipment-Spare parts and accessories</v>
      </c>
      <c r="E66" s="122" t="str">
        <f ca="1">IFERROR(INDIRECT(ADDRESS(MATCH(VALUE(RIGHT(B66,LEN(B66)-FIND("---",B66)-2)),CatProdSpec!I:I,0),3,1,1,"CatProdSpec")),"")</f>
        <v xml:space="preserve"> [enter specifications manually]</v>
      </c>
      <c r="F66" s="181">
        <f t="shared" ca="1" si="0"/>
        <v>37269</v>
      </c>
      <c r="G66" s="176">
        <f ca="1">IF(SUMIF(Pharmaceuticals!$C:$C,$B66,Pharmaceuticals!X:X)+SUMIF('Health Products &amp; Equipment'!$C:$C,$B66,'Health Products &amp; Equipment'!AG:AG)+SUMIF('Other Pharma &amp; Health Products'!$C:$C,$B66,'Other Pharma &amp; Health Products'!AG:AG)+SUMIF('PSM Costs'!$C:$C,$B66,'PSM Costs'!AG:AG)&gt;0,SUMIF(Pharmaceuticals!$C:$C,$B66,Pharmaceuticals!X:X)+SUMIF('Health Products &amp; Equipment'!$C:$C,$B66,'Health Products &amp; Equipment'!AG:AG)+SUMIF('Other Pharma &amp; Health Products'!$C:$C,$B66,'Other Pharma &amp; Health Products'!AG:AG)+SUMIF('PSM Costs'!$C:$C,$B66,'PSM Costs'!AG:AG),"")</f>
        <v>1</v>
      </c>
      <c r="H66" s="176">
        <f ca="1">IF(SUMIF(Pharmaceuticals!$C:$C,$B66,Pharmaceuticals!Y:Y)+SUMIF('Health Products &amp; Equipment'!$C:$C,$B66,'Health Products &amp; Equipment'!AH:AH)+SUMIF('Other Pharma &amp; Health Products'!$C:$C,$B66,'Other Pharma &amp; Health Products'!AH:AH)+SUMIF('PSM Costs'!$C:$C,$B66,'PSM Costs'!AH:AH)&gt;0,SUMIF(Pharmaceuticals!$C:$C,$B66,Pharmaceuticals!Y:Y)+SUMIF('Health Products &amp; Equipment'!$C:$C,$B66,'Health Products &amp; Equipment'!AH:AH)+SUMIF('Other Pharma &amp; Health Products'!$C:$C,$B66,'Other Pharma &amp; Health Products'!AH:AH)+SUMIF('PSM Costs'!$C:$C,$B66,'PSM Costs'!AH:AH),"")</f>
        <v>37269</v>
      </c>
      <c r="I66" s="182">
        <f t="shared" ca="1" si="1"/>
        <v>37269</v>
      </c>
      <c r="J66" s="123">
        <f ca="1">IF(SUMIF(Pharmaceuticals!$C:$C,$B66,Pharmaceuticals!AK:AK)+SUMIF('Health Products &amp; Equipment'!$C:$C,$B66,'Health Products &amp; Equipment'!AT:AT)+SUMIF('Other Pharma &amp; Health Products'!$C:$C,$B66,'Other Pharma &amp; Health Products'!AT:AT)+SUMIF('PSM Costs'!$C:$C,$B66,'PSM Costs'!AT:AT)&gt;0,SUMIF(Pharmaceuticals!$C:$C,$B66,Pharmaceuticals!AK:AK)+SUMIF('Health Products &amp; Equipment'!$C:$C,$B66,'Health Products &amp; Equipment'!AT:AT)+SUMIF('Other Pharma &amp; Health Products'!$C:$C,$B66,'Other Pharma &amp; Health Products'!AT:AT)+SUMIF('PSM Costs'!$C:$C,$B66,'PSM Costs'!AT:AT),"")</f>
        <v>1</v>
      </c>
      <c r="K66" s="123">
        <f ca="1">IF(SUMIF(Pharmaceuticals!$C:$C,$B66,Pharmaceuticals!AL:AL)+SUMIF('Health Products &amp; Equipment'!$C:$C,$B66,'Health Products &amp; Equipment'!AU:AU)+SUMIF('Other Pharma &amp; Health Products'!$C:$C,$B66,'Other Pharma &amp; Health Products'!AU:AU)+SUMIF('PSM Costs'!$C:$C,$B66,'PSM Costs'!AU:AU)&gt;0,SUMIF(Pharmaceuticals!$C:$C,$B66,Pharmaceuticals!AL:AL)+SUMIF('Health Products &amp; Equipment'!$C:$C,$B66,'Health Products &amp; Equipment'!AU:AU)+SUMIF('Other Pharma &amp; Health Products'!$C:$C,$B66,'Other Pharma &amp; Health Products'!AU:AU)+SUMIF('PSM Costs'!$C:$C,$B66,'PSM Costs'!AU:AU),"")</f>
        <v>37269</v>
      </c>
      <c r="L66" s="181">
        <f t="shared" ca="1" si="2"/>
        <v>37269</v>
      </c>
      <c r="M66" s="176">
        <f ca="1">IF(SUMIF(Pharmaceuticals!$C:$C,$B66,Pharmaceuticals!AX:AX)+SUMIF('Health Products &amp; Equipment'!$C:$C,$B66,'Health Products &amp; Equipment'!BG:BG)+SUMIF('Other Pharma &amp; Health Products'!$C:$C,$B66,'Other Pharma &amp; Health Products'!BG:BG)+SUMIF('PSM Costs'!$C:$C,$B66,'PSM Costs'!BG:BG)&gt;0,SUMIF(Pharmaceuticals!$C:$C,$B66,Pharmaceuticals!AX:AX)+SUMIF('Health Products &amp; Equipment'!$C:$C,$B66,'Health Products &amp; Equipment'!BG:BG)+SUMIF('Other Pharma &amp; Health Products'!$C:$C,$B66,'Other Pharma &amp; Health Products'!BG:BG)+SUMIF('PSM Costs'!$C:$C,$B66,'PSM Costs'!BG:BG),"")</f>
        <v>1</v>
      </c>
      <c r="N66" s="176">
        <f ca="1">IF(SUMIF(Pharmaceuticals!$C:$C,$B66,Pharmaceuticals!AY:AY)+SUMIF('Health Products &amp; Equipment'!$C:$C,$B66,'Health Products &amp; Equipment'!BH:BH)+SUMIF('Other Pharma &amp; Health Products'!$C:$C,$B66,'Other Pharma &amp; Health Products'!BH:BH)+SUMIF('PSM Costs'!$C:$C,$B66,'PSM Costs'!BH:BH)&gt;0,SUMIF(Pharmaceuticals!$C:$C,$B66,Pharmaceuticals!AY:AY)+SUMIF('Health Products &amp; Equipment'!$C:$C,$B66,'Health Products &amp; Equipment'!BH:BH)+SUMIF('Other Pharma &amp; Health Products'!$C:$C,$B66,'Other Pharma &amp; Health Products'!BH:BH)+SUMIF('PSM Costs'!$C:$C,$B66,'PSM Costs'!BH:BH),"")</f>
        <v>37269</v>
      </c>
      <c r="O66" s="182" t="str">
        <f t="shared" ca="1" si="3"/>
        <v/>
      </c>
      <c r="P66" s="123" t="str">
        <f ca="1">IF(SUMIF(Pharmaceuticals!$C:$C,$B66,Pharmaceuticals!BK:BK)+SUMIF('Health Products &amp; Equipment'!$C:$C,$B66,'Health Products &amp; Equipment'!BT:BT)+SUMIF('Other Pharma &amp; Health Products'!$C:$C,$B66,'Other Pharma &amp; Health Products'!BT:BT)+SUMIF('PSM Costs'!$C:$C,$B66,'PSM Costs'!BT:BT)&gt;0,SUMIF(Pharmaceuticals!$C:$C,$B66,Pharmaceuticals!BK:BK)+SUMIF('Health Products &amp; Equipment'!$C:$C,$B66,'Health Products &amp; Equipment'!BT:BT)+SUMIF('Other Pharma &amp; Health Products'!$C:$C,$B66,'Other Pharma &amp; Health Products'!BT:BT)+SUMIF('PSM Costs'!$C:$C,$B66,'PSM Costs'!BT:BT),"")</f>
        <v/>
      </c>
      <c r="Q66" s="123" t="str">
        <f ca="1">IF(SUMIF(Pharmaceuticals!$C:$C,$B66,Pharmaceuticals!BL:BL)+SUMIF('Health Products &amp; Equipment'!$C:$C,$B66,'Health Products &amp; Equipment'!BU:BU)+SUMIF('Other Pharma &amp; Health Products'!$C:$C,$B66,'Other Pharma &amp; Health Products'!BU:BU)+SUMIF('PSM Costs'!$C:$C,$B66,'PSM Costs'!BU:BU)&gt;0,SUMIF(Pharmaceuticals!$C:$C,$B66,Pharmaceuticals!BL:BL)+SUMIF('Health Products &amp; Equipment'!$C:$C,$B66,'Health Products &amp; Equipment'!BU:BU)+SUMIF('Other Pharma &amp; Health Products'!$C:$C,$B66,'Other Pharma &amp; Health Products'!BU:BU)+SUMIF('PSM Costs'!$C:$C,$B66,'PSM Costs'!BU:BU),"")</f>
        <v/>
      </c>
      <c r="R66" s="176">
        <f t="shared" ca="1" si="4"/>
        <v>111807</v>
      </c>
    </row>
    <row r="67" spans="1:18" ht="28" x14ac:dyDescent="0.15">
      <c r="A67" s="107">
        <v>60</v>
      </c>
      <c r="B67" s="107" t="str">
        <f ca="1">IFERROR(VLOOKUP(A67,'Rank unique CI-Prod-Spec'!I:J,2,FALSE),"")</f>
        <v>6.6--136---473</v>
      </c>
      <c r="C67" s="122" t="str">
        <f ca="1">IFERROR(VLOOKUP(LEFT(B67,FIND("--",B67)-1),CatCostInp!D:E,2,FALSE),"")</f>
        <v>6.6 Other health equipment</v>
      </c>
      <c r="D67" s="122" t="str">
        <f ca="1">IFERROR(INDIRECT(ADDRESS(MATCH(VALUE(MID(B67,FIND("--",B67)+2,FIND("---",B67)-FIND("--",B67)-2)),CatProd!G:G,0),2,1,1,"CatProd")),"")</f>
        <v>Laboratory Equipment-BACTEC MGIT 960 system</v>
      </c>
      <c r="E67" s="122" t="str">
        <f ca="1">IFERROR(INDIRECT(ADDRESS(MATCH(VALUE(RIGHT(B67,LEN(B67)-FIND("---",B67)-2)),CatProdSpec!I:I,0),3,1,1,"CatProdSpec")),"")</f>
        <v xml:space="preserve"> [enter specifications manually]</v>
      </c>
      <c r="F67" s="181">
        <f t="shared" ca="1" si="0"/>
        <v>66.914777927321666</v>
      </c>
      <c r="G67" s="176">
        <f ca="1">IF(SUMIF(Pharmaceuticals!$C:$C,$B67,Pharmaceuticals!X:X)+SUMIF('Health Products &amp; Equipment'!$C:$C,$B67,'Health Products &amp; Equipment'!AG:AG)+SUMIF('Other Pharma &amp; Health Products'!$C:$C,$B67,'Other Pharma &amp; Health Products'!AG:AG)+SUMIF('PSM Costs'!$C:$C,$B67,'PSM Costs'!AG:AG)&gt;0,SUMIF(Pharmaceuticals!$C:$C,$B67,Pharmaceuticals!X:X)+SUMIF('Health Products &amp; Equipment'!$C:$C,$B67,'Health Products &amp; Equipment'!AG:AG)+SUMIF('Other Pharma &amp; Health Products'!$C:$C,$B67,'Other Pharma &amp; Health Products'!AG:AG)+SUMIF('PSM Costs'!$C:$C,$B67,'PSM Costs'!AG:AG),"")</f>
        <v>743</v>
      </c>
      <c r="H67" s="176">
        <f ca="1">IF(SUMIF(Pharmaceuticals!$C:$C,$B67,Pharmaceuticals!Y:Y)+SUMIF('Health Products &amp; Equipment'!$C:$C,$B67,'Health Products &amp; Equipment'!AH:AH)+SUMIF('Other Pharma &amp; Health Products'!$C:$C,$B67,'Other Pharma &amp; Health Products'!AH:AH)+SUMIF('PSM Costs'!$C:$C,$B67,'PSM Costs'!AH:AH)&gt;0,SUMIF(Pharmaceuticals!$C:$C,$B67,Pharmaceuticals!Y:Y)+SUMIF('Health Products &amp; Equipment'!$C:$C,$B67,'Health Products &amp; Equipment'!AH:AH)+SUMIF('Other Pharma &amp; Health Products'!$C:$C,$B67,'Other Pharma &amp; Health Products'!AH:AH)+SUMIF('PSM Costs'!$C:$C,$B67,'PSM Costs'!AH:AH),"")</f>
        <v>49717.68</v>
      </c>
      <c r="I67" s="182">
        <f t="shared" ca="1" si="1"/>
        <v>66.914777927321666</v>
      </c>
      <c r="J67" s="123">
        <f ca="1">IF(SUMIF(Pharmaceuticals!$C:$C,$B67,Pharmaceuticals!AK:AK)+SUMIF('Health Products &amp; Equipment'!$C:$C,$B67,'Health Products &amp; Equipment'!AT:AT)+SUMIF('Other Pharma &amp; Health Products'!$C:$C,$B67,'Other Pharma &amp; Health Products'!AT:AT)+SUMIF('PSM Costs'!$C:$C,$B67,'PSM Costs'!AT:AT)&gt;0,SUMIF(Pharmaceuticals!$C:$C,$B67,Pharmaceuticals!AK:AK)+SUMIF('Health Products &amp; Equipment'!$C:$C,$B67,'Health Products &amp; Equipment'!AT:AT)+SUMIF('Other Pharma &amp; Health Products'!$C:$C,$B67,'Other Pharma &amp; Health Products'!AT:AT)+SUMIF('PSM Costs'!$C:$C,$B67,'PSM Costs'!AT:AT),"")</f>
        <v>743</v>
      </c>
      <c r="K67" s="123">
        <f ca="1">IF(SUMIF(Pharmaceuticals!$C:$C,$B67,Pharmaceuticals!AL:AL)+SUMIF('Health Products &amp; Equipment'!$C:$C,$B67,'Health Products &amp; Equipment'!AU:AU)+SUMIF('Other Pharma &amp; Health Products'!$C:$C,$B67,'Other Pharma &amp; Health Products'!AU:AU)+SUMIF('PSM Costs'!$C:$C,$B67,'PSM Costs'!AU:AU)&gt;0,SUMIF(Pharmaceuticals!$C:$C,$B67,Pharmaceuticals!AL:AL)+SUMIF('Health Products &amp; Equipment'!$C:$C,$B67,'Health Products &amp; Equipment'!AU:AU)+SUMIF('Other Pharma &amp; Health Products'!$C:$C,$B67,'Other Pharma &amp; Health Products'!AU:AU)+SUMIF('PSM Costs'!$C:$C,$B67,'PSM Costs'!AU:AU),"")</f>
        <v>49717.68</v>
      </c>
      <c r="L67" s="181">
        <f t="shared" ca="1" si="2"/>
        <v>66.914777927321666</v>
      </c>
      <c r="M67" s="176">
        <f ca="1">IF(SUMIF(Pharmaceuticals!$C:$C,$B67,Pharmaceuticals!AX:AX)+SUMIF('Health Products &amp; Equipment'!$C:$C,$B67,'Health Products &amp; Equipment'!BG:BG)+SUMIF('Other Pharma &amp; Health Products'!$C:$C,$B67,'Other Pharma &amp; Health Products'!BG:BG)+SUMIF('PSM Costs'!$C:$C,$B67,'PSM Costs'!BG:BG)&gt;0,SUMIF(Pharmaceuticals!$C:$C,$B67,Pharmaceuticals!AX:AX)+SUMIF('Health Products &amp; Equipment'!$C:$C,$B67,'Health Products &amp; Equipment'!BG:BG)+SUMIF('Other Pharma &amp; Health Products'!$C:$C,$B67,'Other Pharma &amp; Health Products'!BG:BG)+SUMIF('PSM Costs'!$C:$C,$B67,'PSM Costs'!BG:BG),"")</f>
        <v>743</v>
      </c>
      <c r="N67" s="176">
        <f ca="1">IF(SUMIF(Pharmaceuticals!$C:$C,$B67,Pharmaceuticals!AY:AY)+SUMIF('Health Products &amp; Equipment'!$C:$C,$B67,'Health Products &amp; Equipment'!BH:BH)+SUMIF('Other Pharma &amp; Health Products'!$C:$C,$B67,'Other Pharma &amp; Health Products'!BH:BH)+SUMIF('PSM Costs'!$C:$C,$B67,'PSM Costs'!BH:BH)&gt;0,SUMIF(Pharmaceuticals!$C:$C,$B67,Pharmaceuticals!AY:AY)+SUMIF('Health Products &amp; Equipment'!$C:$C,$B67,'Health Products &amp; Equipment'!BH:BH)+SUMIF('Other Pharma &amp; Health Products'!$C:$C,$B67,'Other Pharma &amp; Health Products'!BH:BH)+SUMIF('PSM Costs'!$C:$C,$B67,'PSM Costs'!BH:BH),"")</f>
        <v>49717.68</v>
      </c>
      <c r="O67" s="182" t="str">
        <f t="shared" ca="1" si="3"/>
        <v/>
      </c>
      <c r="P67" s="123" t="str">
        <f ca="1">IF(SUMIF(Pharmaceuticals!$C:$C,$B67,Pharmaceuticals!BK:BK)+SUMIF('Health Products &amp; Equipment'!$C:$C,$B67,'Health Products &amp; Equipment'!BT:BT)+SUMIF('Other Pharma &amp; Health Products'!$C:$C,$B67,'Other Pharma &amp; Health Products'!BT:BT)+SUMIF('PSM Costs'!$C:$C,$B67,'PSM Costs'!BT:BT)&gt;0,SUMIF(Pharmaceuticals!$C:$C,$B67,Pharmaceuticals!BK:BK)+SUMIF('Health Products &amp; Equipment'!$C:$C,$B67,'Health Products &amp; Equipment'!BT:BT)+SUMIF('Other Pharma &amp; Health Products'!$C:$C,$B67,'Other Pharma &amp; Health Products'!BT:BT)+SUMIF('PSM Costs'!$C:$C,$B67,'PSM Costs'!BT:BT),"")</f>
        <v/>
      </c>
      <c r="Q67" s="123" t="str">
        <f ca="1">IF(SUMIF(Pharmaceuticals!$C:$C,$B67,Pharmaceuticals!BL:BL)+SUMIF('Health Products &amp; Equipment'!$C:$C,$B67,'Health Products &amp; Equipment'!BU:BU)+SUMIF('Other Pharma &amp; Health Products'!$C:$C,$B67,'Other Pharma &amp; Health Products'!BU:BU)+SUMIF('PSM Costs'!$C:$C,$B67,'PSM Costs'!BU:BU)&gt;0,SUMIF(Pharmaceuticals!$C:$C,$B67,Pharmaceuticals!BL:BL)+SUMIF('Health Products &amp; Equipment'!$C:$C,$B67,'Health Products &amp; Equipment'!BU:BU)+SUMIF('Other Pharma &amp; Health Products'!$C:$C,$B67,'Other Pharma &amp; Health Products'!BU:BU)+SUMIF('PSM Costs'!$C:$C,$B67,'PSM Costs'!BU:BU),"")</f>
        <v/>
      </c>
      <c r="R67" s="176">
        <f t="shared" ca="1" si="4"/>
        <v>149153.04</v>
      </c>
    </row>
    <row r="68" spans="1:18" ht="28" x14ac:dyDescent="0.15">
      <c r="A68" s="107">
        <v>61</v>
      </c>
      <c r="B68" s="107" t="str">
        <f ca="1">IFERROR(VLOOKUP(A68,'Rank unique CI-Prod-Spec'!I:J,2,FALSE),"")</f>
        <v>6.6--137---474</v>
      </c>
      <c r="C68" s="122" t="str">
        <f ca="1">IFERROR(VLOOKUP(LEFT(B68,FIND("--",B68)-1),CatCostInp!D:E,2,FALSE),"")</f>
        <v>6.6 Other health equipment</v>
      </c>
      <c r="D68" s="122" t="str">
        <f ca="1">IFERROR(INDIRECT(ADDRESS(MATCH(VALUE(MID(B68,FIND("--",B68)+2,FIND("---",B68)-FIND("--",B68)-2)),CatProd!G:G,0),2,1,1,"CatProd")),"")</f>
        <v>Laboratory Equipment-BACTEC MGIT other system</v>
      </c>
      <c r="E68" s="122" t="str">
        <f ca="1">IFERROR(INDIRECT(ADDRESS(MATCH(VALUE(RIGHT(B68,LEN(B68)-FIND("---",B68)-2)),CatProdSpec!I:I,0),3,1,1,"CatProdSpec")),"")</f>
        <v xml:space="preserve"> [enter specifications manually]</v>
      </c>
      <c r="F68" s="181">
        <f t="shared" ca="1" si="0"/>
        <v>202.82069930069929</v>
      </c>
      <c r="G68" s="176">
        <f ca="1">IF(SUMIF(Pharmaceuticals!$C:$C,$B68,Pharmaceuticals!X:X)+SUMIF('Health Products &amp; Equipment'!$C:$C,$B68,'Health Products &amp; Equipment'!AG:AG)+SUMIF('Other Pharma &amp; Health Products'!$C:$C,$B68,'Other Pharma &amp; Health Products'!AG:AG)+SUMIF('PSM Costs'!$C:$C,$B68,'PSM Costs'!AG:AG)&gt;0,SUMIF(Pharmaceuticals!$C:$C,$B68,Pharmaceuticals!X:X)+SUMIF('Health Products &amp; Equipment'!$C:$C,$B68,'Health Products &amp; Equipment'!AG:AG)+SUMIF('Other Pharma &amp; Health Products'!$C:$C,$B68,'Other Pharma &amp; Health Products'!AG:AG)+SUMIF('PSM Costs'!$C:$C,$B68,'PSM Costs'!AG:AG),"")</f>
        <v>715</v>
      </c>
      <c r="H68" s="176">
        <f ca="1">IF(SUMIF(Pharmaceuticals!$C:$C,$B68,Pharmaceuticals!Y:Y)+SUMIF('Health Products &amp; Equipment'!$C:$C,$B68,'Health Products &amp; Equipment'!AH:AH)+SUMIF('Other Pharma &amp; Health Products'!$C:$C,$B68,'Other Pharma &amp; Health Products'!AH:AH)+SUMIF('PSM Costs'!$C:$C,$B68,'PSM Costs'!AH:AH)&gt;0,SUMIF(Pharmaceuticals!$C:$C,$B68,Pharmaceuticals!Y:Y)+SUMIF('Health Products &amp; Equipment'!$C:$C,$B68,'Health Products &amp; Equipment'!AH:AH)+SUMIF('Other Pharma &amp; Health Products'!$C:$C,$B68,'Other Pharma &amp; Health Products'!AH:AH)+SUMIF('PSM Costs'!$C:$C,$B68,'PSM Costs'!AH:AH),"")</f>
        <v>145016.79999999999</v>
      </c>
      <c r="I68" s="182">
        <f t="shared" ca="1" si="1"/>
        <v>202.82069930069929</v>
      </c>
      <c r="J68" s="123">
        <f ca="1">IF(SUMIF(Pharmaceuticals!$C:$C,$B68,Pharmaceuticals!AK:AK)+SUMIF('Health Products &amp; Equipment'!$C:$C,$B68,'Health Products &amp; Equipment'!AT:AT)+SUMIF('Other Pharma &amp; Health Products'!$C:$C,$B68,'Other Pharma &amp; Health Products'!AT:AT)+SUMIF('PSM Costs'!$C:$C,$B68,'PSM Costs'!AT:AT)&gt;0,SUMIF(Pharmaceuticals!$C:$C,$B68,Pharmaceuticals!AK:AK)+SUMIF('Health Products &amp; Equipment'!$C:$C,$B68,'Health Products &amp; Equipment'!AT:AT)+SUMIF('Other Pharma &amp; Health Products'!$C:$C,$B68,'Other Pharma &amp; Health Products'!AT:AT)+SUMIF('PSM Costs'!$C:$C,$B68,'PSM Costs'!AT:AT),"")</f>
        <v>715</v>
      </c>
      <c r="K68" s="123">
        <f ca="1">IF(SUMIF(Pharmaceuticals!$C:$C,$B68,Pharmaceuticals!AL:AL)+SUMIF('Health Products &amp; Equipment'!$C:$C,$B68,'Health Products &amp; Equipment'!AU:AU)+SUMIF('Other Pharma &amp; Health Products'!$C:$C,$B68,'Other Pharma &amp; Health Products'!AU:AU)+SUMIF('PSM Costs'!$C:$C,$B68,'PSM Costs'!AU:AU)&gt;0,SUMIF(Pharmaceuticals!$C:$C,$B68,Pharmaceuticals!AL:AL)+SUMIF('Health Products &amp; Equipment'!$C:$C,$B68,'Health Products &amp; Equipment'!AU:AU)+SUMIF('Other Pharma &amp; Health Products'!$C:$C,$B68,'Other Pharma &amp; Health Products'!AU:AU)+SUMIF('PSM Costs'!$C:$C,$B68,'PSM Costs'!AU:AU),"")</f>
        <v>145016.79999999999</v>
      </c>
      <c r="L68" s="181">
        <f t="shared" ca="1" si="2"/>
        <v>202.82069930069929</v>
      </c>
      <c r="M68" s="176">
        <f ca="1">IF(SUMIF(Pharmaceuticals!$C:$C,$B68,Pharmaceuticals!AX:AX)+SUMIF('Health Products &amp; Equipment'!$C:$C,$B68,'Health Products &amp; Equipment'!BG:BG)+SUMIF('Other Pharma &amp; Health Products'!$C:$C,$B68,'Other Pharma &amp; Health Products'!BG:BG)+SUMIF('PSM Costs'!$C:$C,$B68,'PSM Costs'!BG:BG)&gt;0,SUMIF(Pharmaceuticals!$C:$C,$B68,Pharmaceuticals!AX:AX)+SUMIF('Health Products &amp; Equipment'!$C:$C,$B68,'Health Products &amp; Equipment'!BG:BG)+SUMIF('Other Pharma &amp; Health Products'!$C:$C,$B68,'Other Pharma &amp; Health Products'!BG:BG)+SUMIF('PSM Costs'!$C:$C,$B68,'PSM Costs'!BG:BG),"")</f>
        <v>715</v>
      </c>
      <c r="N68" s="176">
        <f ca="1">IF(SUMIF(Pharmaceuticals!$C:$C,$B68,Pharmaceuticals!AY:AY)+SUMIF('Health Products &amp; Equipment'!$C:$C,$B68,'Health Products &amp; Equipment'!BH:BH)+SUMIF('Other Pharma &amp; Health Products'!$C:$C,$B68,'Other Pharma &amp; Health Products'!BH:BH)+SUMIF('PSM Costs'!$C:$C,$B68,'PSM Costs'!BH:BH)&gt;0,SUMIF(Pharmaceuticals!$C:$C,$B68,Pharmaceuticals!AY:AY)+SUMIF('Health Products &amp; Equipment'!$C:$C,$B68,'Health Products &amp; Equipment'!BH:BH)+SUMIF('Other Pharma &amp; Health Products'!$C:$C,$B68,'Other Pharma &amp; Health Products'!BH:BH)+SUMIF('PSM Costs'!$C:$C,$B68,'PSM Costs'!BH:BH),"")</f>
        <v>145016.79999999999</v>
      </c>
      <c r="O68" s="182" t="str">
        <f t="shared" ca="1" si="3"/>
        <v/>
      </c>
      <c r="P68" s="123" t="str">
        <f ca="1">IF(SUMIF(Pharmaceuticals!$C:$C,$B68,Pharmaceuticals!BK:BK)+SUMIF('Health Products &amp; Equipment'!$C:$C,$B68,'Health Products &amp; Equipment'!BT:BT)+SUMIF('Other Pharma &amp; Health Products'!$C:$C,$B68,'Other Pharma &amp; Health Products'!BT:BT)+SUMIF('PSM Costs'!$C:$C,$B68,'PSM Costs'!BT:BT)&gt;0,SUMIF(Pharmaceuticals!$C:$C,$B68,Pharmaceuticals!BK:BK)+SUMIF('Health Products &amp; Equipment'!$C:$C,$B68,'Health Products &amp; Equipment'!BT:BT)+SUMIF('Other Pharma &amp; Health Products'!$C:$C,$B68,'Other Pharma &amp; Health Products'!BT:BT)+SUMIF('PSM Costs'!$C:$C,$B68,'PSM Costs'!BT:BT),"")</f>
        <v/>
      </c>
      <c r="Q68" s="123" t="str">
        <f ca="1">IF(SUMIF(Pharmaceuticals!$C:$C,$B68,Pharmaceuticals!BL:BL)+SUMIF('Health Products &amp; Equipment'!$C:$C,$B68,'Health Products &amp; Equipment'!BU:BU)+SUMIF('Other Pharma &amp; Health Products'!$C:$C,$B68,'Other Pharma &amp; Health Products'!BU:BU)+SUMIF('PSM Costs'!$C:$C,$B68,'PSM Costs'!BU:BU)&gt;0,SUMIF(Pharmaceuticals!$C:$C,$B68,Pharmaceuticals!BL:BL)+SUMIF('Health Products &amp; Equipment'!$C:$C,$B68,'Health Products &amp; Equipment'!BU:BU)+SUMIF('Other Pharma &amp; Health Products'!$C:$C,$B68,'Other Pharma &amp; Health Products'!BU:BU)+SUMIF('PSM Costs'!$C:$C,$B68,'PSM Costs'!BU:BU),"")</f>
        <v/>
      </c>
      <c r="R68" s="176">
        <f t="shared" ca="1" si="4"/>
        <v>435050.39999999997</v>
      </c>
    </row>
    <row r="69" spans="1:18" ht="14" x14ac:dyDescent="0.15">
      <c r="A69" s="107">
        <v>62</v>
      </c>
      <c r="B69" s="107" t="str">
        <f ca="1">IFERROR(VLOOKUP(A69,'Rank unique CI-Prod-Spec'!I:J,2,FALSE),"")</f>
        <v>4.7--1002---10002</v>
      </c>
      <c r="C69" s="122" t="str">
        <f ca="1">IFERROR(VLOOKUP(LEFT(B69,FIND("--",B69)-1),CatCostInp!D:E,2,FALSE),"")</f>
        <v>4.7 Other medicines</v>
      </c>
      <c r="D69" s="122" t="str">
        <f ca="1">IFERROR(INDIRECT(ADDRESS(MATCH(VALUE(MID(B69,FIND("--",B69)+2,FIND("---",B69)-FIND("--",B69)-2)),CatProd!G:G,0),2,1,1,"CatProd")),"")</f>
        <v/>
      </c>
      <c r="E69" s="122" t="str">
        <f ca="1">IFERROR(INDIRECT(ADDRESS(MATCH(VALUE(RIGHT(B69,LEN(B69)-FIND("---",B69)-2)),CatProdSpec!I:I,0),3,1,1,"CatProdSpec")),"")</f>
        <v/>
      </c>
      <c r="F69" s="181">
        <f t="shared" ca="1" si="0"/>
        <v>6</v>
      </c>
      <c r="G69" s="176">
        <f ca="1">IF(SUMIF(Pharmaceuticals!$C:$C,$B69,Pharmaceuticals!X:X)+SUMIF('Health Products &amp; Equipment'!$C:$C,$B69,'Health Products &amp; Equipment'!AG:AG)+SUMIF('Other Pharma &amp; Health Products'!$C:$C,$B69,'Other Pharma &amp; Health Products'!AG:AG)+SUMIF('PSM Costs'!$C:$C,$B69,'PSM Costs'!AG:AG)&gt;0,SUMIF(Pharmaceuticals!$C:$C,$B69,Pharmaceuticals!X:X)+SUMIF('Health Products &amp; Equipment'!$C:$C,$B69,'Health Products &amp; Equipment'!AG:AG)+SUMIF('Other Pharma &amp; Health Products'!$C:$C,$B69,'Other Pharma &amp; Health Products'!AG:AG)+SUMIF('PSM Costs'!$C:$C,$B69,'PSM Costs'!AG:AG),"")</f>
        <v>1750</v>
      </c>
      <c r="H69" s="176">
        <f ca="1">IF(SUMIF(Pharmaceuticals!$C:$C,$B69,Pharmaceuticals!Y:Y)+SUMIF('Health Products &amp; Equipment'!$C:$C,$B69,'Health Products &amp; Equipment'!AH:AH)+SUMIF('Other Pharma &amp; Health Products'!$C:$C,$B69,'Other Pharma &amp; Health Products'!AH:AH)+SUMIF('PSM Costs'!$C:$C,$B69,'PSM Costs'!AH:AH)&gt;0,SUMIF(Pharmaceuticals!$C:$C,$B69,Pharmaceuticals!Y:Y)+SUMIF('Health Products &amp; Equipment'!$C:$C,$B69,'Health Products &amp; Equipment'!AH:AH)+SUMIF('Other Pharma &amp; Health Products'!$C:$C,$B69,'Other Pharma &amp; Health Products'!AH:AH)+SUMIF('PSM Costs'!$C:$C,$B69,'PSM Costs'!AH:AH),"")</f>
        <v>10500</v>
      </c>
      <c r="I69" s="182">
        <f t="shared" ca="1" si="1"/>
        <v>6</v>
      </c>
      <c r="J69" s="123">
        <f ca="1">IF(SUMIF(Pharmaceuticals!$C:$C,$B69,Pharmaceuticals!AK:AK)+SUMIF('Health Products &amp; Equipment'!$C:$C,$B69,'Health Products &amp; Equipment'!AT:AT)+SUMIF('Other Pharma &amp; Health Products'!$C:$C,$B69,'Other Pharma &amp; Health Products'!AT:AT)+SUMIF('PSM Costs'!$C:$C,$B69,'PSM Costs'!AT:AT)&gt;0,SUMIF(Pharmaceuticals!$C:$C,$B69,Pharmaceuticals!AK:AK)+SUMIF('Health Products &amp; Equipment'!$C:$C,$B69,'Health Products &amp; Equipment'!AT:AT)+SUMIF('Other Pharma &amp; Health Products'!$C:$C,$B69,'Other Pharma &amp; Health Products'!AT:AT)+SUMIF('PSM Costs'!$C:$C,$B69,'PSM Costs'!AT:AT),"")</f>
        <v>1750</v>
      </c>
      <c r="K69" s="123">
        <f ca="1">IF(SUMIF(Pharmaceuticals!$C:$C,$B69,Pharmaceuticals!AL:AL)+SUMIF('Health Products &amp; Equipment'!$C:$C,$B69,'Health Products &amp; Equipment'!AU:AU)+SUMIF('Other Pharma &amp; Health Products'!$C:$C,$B69,'Other Pharma &amp; Health Products'!AU:AU)+SUMIF('PSM Costs'!$C:$C,$B69,'PSM Costs'!AU:AU)&gt;0,SUMIF(Pharmaceuticals!$C:$C,$B69,Pharmaceuticals!AL:AL)+SUMIF('Health Products &amp; Equipment'!$C:$C,$B69,'Health Products &amp; Equipment'!AU:AU)+SUMIF('Other Pharma &amp; Health Products'!$C:$C,$B69,'Other Pharma &amp; Health Products'!AU:AU)+SUMIF('PSM Costs'!$C:$C,$B69,'PSM Costs'!AU:AU),"")</f>
        <v>10500</v>
      </c>
      <c r="L69" s="181" t="str">
        <f t="shared" ca="1" si="2"/>
        <v/>
      </c>
      <c r="M69" s="176">
        <f ca="1">IF(SUMIF(Pharmaceuticals!$C:$C,$B69,Pharmaceuticals!AX:AX)+SUMIF('Health Products &amp; Equipment'!$C:$C,$B69,'Health Products &amp; Equipment'!BG:BG)+SUMIF('Other Pharma &amp; Health Products'!$C:$C,$B69,'Other Pharma &amp; Health Products'!BG:BG)+SUMIF('PSM Costs'!$C:$C,$B69,'PSM Costs'!BG:BG)&gt;0,SUMIF(Pharmaceuticals!$C:$C,$B69,Pharmaceuticals!AX:AX)+SUMIF('Health Products &amp; Equipment'!$C:$C,$B69,'Health Products &amp; Equipment'!BG:BG)+SUMIF('Other Pharma &amp; Health Products'!$C:$C,$B69,'Other Pharma &amp; Health Products'!BG:BG)+SUMIF('PSM Costs'!$C:$C,$B69,'PSM Costs'!BG:BG),"")</f>
        <v>1750</v>
      </c>
      <c r="N69" s="176" t="str">
        <f ca="1">IF(SUMIF(Pharmaceuticals!$C:$C,$B69,Pharmaceuticals!AY:AY)+SUMIF('Health Products &amp; Equipment'!$C:$C,$B69,'Health Products &amp; Equipment'!BH:BH)+SUMIF('Other Pharma &amp; Health Products'!$C:$C,$B69,'Other Pharma &amp; Health Products'!BH:BH)+SUMIF('PSM Costs'!$C:$C,$B69,'PSM Costs'!BH:BH)&gt;0,SUMIF(Pharmaceuticals!$C:$C,$B69,Pharmaceuticals!AY:AY)+SUMIF('Health Products &amp; Equipment'!$C:$C,$B69,'Health Products &amp; Equipment'!BH:BH)+SUMIF('Other Pharma &amp; Health Products'!$C:$C,$B69,'Other Pharma &amp; Health Products'!BH:BH)+SUMIF('PSM Costs'!$C:$C,$B69,'PSM Costs'!BH:BH),"")</f>
        <v/>
      </c>
      <c r="O69" s="182" t="str">
        <f t="shared" ca="1" si="3"/>
        <v/>
      </c>
      <c r="P69" s="123" t="str">
        <f ca="1">IF(SUMIF(Pharmaceuticals!$C:$C,$B69,Pharmaceuticals!BK:BK)+SUMIF('Health Products &amp; Equipment'!$C:$C,$B69,'Health Products &amp; Equipment'!BT:BT)+SUMIF('Other Pharma &amp; Health Products'!$C:$C,$B69,'Other Pharma &amp; Health Products'!BT:BT)+SUMIF('PSM Costs'!$C:$C,$B69,'PSM Costs'!BT:BT)&gt;0,SUMIF(Pharmaceuticals!$C:$C,$B69,Pharmaceuticals!BK:BK)+SUMIF('Health Products &amp; Equipment'!$C:$C,$B69,'Health Products &amp; Equipment'!BT:BT)+SUMIF('Other Pharma &amp; Health Products'!$C:$C,$B69,'Other Pharma &amp; Health Products'!BT:BT)+SUMIF('PSM Costs'!$C:$C,$B69,'PSM Costs'!BT:BT),"")</f>
        <v/>
      </c>
      <c r="Q69" s="123" t="str">
        <f ca="1">IF(SUMIF(Pharmaceuticals!$C:$C,$B69,Pharmaceuticals!BL:BL)+SUMIF('Health Products &amp; Equipment'!$C:$C,$B69,'Health Products &amp; Equipment'!BU:BU)+SUMIF('Other Pharma &amp; Health Products'!$C:$C,$B69,'Other Pharma &amp; Health Products'!BU:BU)+SUMIF('PSM Costs'!$C:$C,$B69,'PSM Costs'!BU:BU)&gt;0,SUMIF(Pharmaceuticals!$C:$C,$B69,Pharmaceuticals!BL:BL)+SUMIF('Health Products &amp; Equipment'!$C:$C,$B69,'Health Products &amp; Equipment'!BU:BU)+SUMIF('Other Pharma &amp; Health Products'!$C:$C,$B69,'Other Pharma &amp; Health Products'!BU:BU)+SUMIF('PSM Costs'!$C:$C,$B69,'PSM Costs'!BU:BU),"")</f>
        <v/>
      </c>
      <c r="R69" s="176">
        <f t="shared" ca="1" si="4"/>
        <v>21000</v>
      </c>
    </row>
    <row r="70" spans="1:18" ht="14" x14ac:dyDescent="0.15">
      <c r="A70" s="107">
        <v>63</v>
      </c>
      <c r="B70" s="107" t="str">
        <f ca="1">IFERROR(VLOOKUP(A70,'Rank unique CI-Prod-Spec'!I:J,2,FALSE),"")</f>
        <v>5.7--1076---10076</v>
      </c>
      <c r="C70" s="122" t="str">
        <f ca="1">IFERROR(VLOOKUP(LEFT(B70,FIND("--",B70)-1),CatCostInp!D:E,2,FALSE),"")</f>
        <v>5.7 Syringes and needles</v>
      </c>
      <c r="D70" s="122" t="str">
        <f ca="1">IFERROR(INDIRECT(ADDRESS(MATCH(VALUE(MID(B70,FIND("--",B70)+2,FIND("---",B70)-FIND("--",B70)-2)),CatProd!G:G,0),2,1,1,"CatProd")),"")</f>
        <v/>
      </c>
      <c r="E70" s="122" t="str">
        <f ca="1">IFERROR(INDIRECT(ADDRESS(MATCH(VALUE(RIGHT(B70,LEN(B70)-FIND("---",B70)-2)),CatProdSpec!I:I,0),3,1,1,"CatProdSpec")),"")</f>
        <v/>
      </c>
      <c r="F70" s="181">
        <f t="shared" ca="1" si="0"/>
        <v>3.9813953488372098</v>
      </c>
      <c r="G70" s="176">
        <f ca="1">IF(SUMIF(Pharmaceuticals!$C:$C,$B70,Pharmaceuticals!X:X)+SUMIF('Health Products &amp; Equipment'!$C:$C,$B70,'Health Products &amp; Equipment'!AG:AG)+SUMIF('Other Pharma &amp; Health Products'!$C:$C,$B70,'Other Pharma &amp; Health Products'!AG:AG)+SUMIF('PSM Costs'!$C:$C,$B70,'PSM Costs'!AG:AG)&gt;0,SUMIF(Pharmaceuticals!$C:$C,$B70,Pharmaceuticals!X:X)+SUMIF('Health Products &amp; Equipment'!$C:$C,$B70,'Health Products &amp; Equipment'!AG:AG)+SUMIF('Other Pharma &amp; Health Products'!$C:$C,$B70,'Other Pharma &amp; Health Products'!AG:AG)+SUMIF('PSM Costs'!$C:$C,$B70,'PSM Costs'!AG:AG),"")</f>
        <v>8</v>
      </c>
      <c r="H70" s="176">
        <f ca="1">IF(SUMIF(Pharmaceuticals!$C:$C,$B70,Pharmaceuticals!Y:Y)+SUMIF('Health Products &amp; Equipment'!$C:$C,$B70,'Health Products &amp; Equipment'!AH:AH)+SUMIF('Other Pharma &amp; Health Products'!$C:$C,$B70,'Other Pharma &amp; Health Products'!AH:AH)+SUMIF('PSM Costs'!$C:$C,$B70,'PSM Costs'!AH:AH)&gt;0,SUMIF(Pharmaceuticals!$C:$C,$B70,Pharmaceuticals!Y:Y)+SUMIF('Health Products &amp; Equipment'!$C:$C,$B70,'Health Products &amp; Equipment'!AH:AH)+SUMIF('Other Pharma &amp; Health Products'!$C:$C,$B70,'Other Pharma &amp; Health Products'!AH:AH)+SUMIF('PSM Costs'!$C:$C,$B70,'PSM Costs'!AH:AH),"")</f>
        <v>31.851162790697678</v>
      </c>
      <c r="I70" s="182">
        <f t="shared" ca="1" si="1"/>
        <v>3.9813953488372098</v>
      </c>
      <c r="J70" s="123">
        <f ca="1">IF(SUMIF(Pharmaceuticals!$C:$C,$B70,Pharmaceuticals!AK:AK)+SUMIF('Health Products &amp; Equipment'!$C:$C,$B70,'Health Products &amp; Equipment'!AT:AT)+SUMIF('Other Pharma &amp; Health Products'!$C:$C,$B70,'Other Pharma &amp; Health Products'!AT:AT)+SUMIF('PSM Costs'!$C:$C,$B70,'PSM Costs'!AT:AT)&gt;0,SUMIF(Pharmaceuticals!$C:$C,$B70,Pharmaceuticals!AK:AK)+SUMIF('Health Products &amp; Equipment'!$C:$C,$B70,'Health Products &amp; Equipment'!AT:AT)+SUMIF('Other Pharma &amp; Health Products'!$C:$C,$B70,'Other Pharma &amp; Health Products'!AT:AT)+SUMIF('PSM Costs'!$C:$C,$B70,'PSM Costs'!AT:AT),"")</f>
        <v>8</v>
      </c>
      <c r="K70" s="123">
        <f ca="1">IF(SUMIF(Pharmaceuticals!$C:$C,$B70,Pharmaceuticals!AL:AL)+SUMIF('Health Products &amp; Equipment'!$C:$C,$B70,'Health Products &amp; Equipment'!AU:AU)+SUMIF('Other Pharma &amp; Health Products'!$C:$C,$B70,'Other Pharma &amp; Health Products'!AU:AU)+SUMIF('PSM Costs'!$C:$C,$B70,'PSM Costs'!AU:AU)&gt;0,SUMIF(Pharmaceuticals!$C:$C,$B70,Pharmaceuticals!AL:AL)+SUMIF('Health Products &amp; Equipment'!$C:$C,$B70,'Health Products &amp; Equipment'!AU:AU)+SUMIF('Other Pharma &amp; Health Products'!$C:$C,$B70,'Other Pharma &amp; Health Products'!AU:AU)+SUMIF('PSM Costs'!$C:$C,$B70,'PSM Costs'!AU:AU),"")</f>
        <v>31.851162790697678</v>
      </c>
      <c r="L70" s="181" t="str">
        <f t="shared" ca="1" si="2"/>
        <v/>
      </c>
      <c r="M70" s="176">
        <f ca="1">IF(SUMIF(Pharmaceuticals!$C:$C,$B70,Pharmaceuticals!AX:AX)+SUMIF('Health Products &amp; Equipment'!$C:$C,$B70,'Health Products &amp; Equipment'!BG:BG)+SUMIF('Other Pharma &amp; Health Products'!$C:$C,$B70,'Other Pharma &amp; Health Products'!BG:BG)+SUMIF('PSM Costs'!$C:$C,$B70,'PSM Costs'!BG:BG)&gt;0,SUMIF(Pharmaceuticals!$C:$C,$B70,Pharmaceuticals!AX:AX)+SUMIF('Health Products &amp; Equipment'!$C:$C,$B70,'Health Products &amp; Equipment'!BG:BG)+SUMIF('Other Pharma &amp; Health Products'!$C:$C,$B70,'Other Pharma &amp; Health Products'!BG:BG)+SUMIF('PSM Costs'!$C:$C,$B70,'PSM Costs'!BG:BG),"")</f>
        <v>8</v>
      </c>
      <c r="N70" s="176" t="str">
        <f ca="1">IF(SUMIF(Pharmaceuticals!$C:$C,$B70,Pharmaceuticals!AY:AY)+SUMIF('Health Products &amp; Equipment'!$C:$C,$B70,'Health Products &amp; Equipment'!BH:BH)+SUMIF('Other Pharma &amp; Health Products'!$C:$C,$B70,'Other Pharma &amp; Health Products'!BH:BH)+SUMIF('PSM Costs'!$C:$C,$B70,'PSM Costs'!BH:BH)&gt;0,SUMIF(Pharmaceuticals!$C:$C,$B70,Pharmaceuticals!AY:AY)+SUMIF('Health Products &amp; Equipment'!$C:$C,$B70,'Health Products &amp; Equipment'!BH:BH)+SUMIF('Other Pharma &amp; Health Products'!$C:$C,$B70,'Other Pharma &amp; Health Products'!BH:BH)+SUMIF('PSM Costs'!$C:$C,$B70,'PSM Costs'!BH:BH),"")</f>
        <v/>
      </c>
      <c r="O70" s="182" t="str">
        <f t="shared" ca="1" si="3"/>
        <v/>
      </c>
      <c r="P70" s="123" t="str">
        <f ca="1">IF(SUMIF(Pharmaceuticals!$C:$C,$B70,Pharmaceuticals!BK:BK)+SUMIF('Health Products &amp; Equipment'!$C:$C,$B70,'Health Products &amp; Equipment'!BT:BT)+SUMIF('Other Pharma &amp; Health Products'!$C:$C,$B70,'Other Pharma &amp; Health Products'!BT:BT)+SUMIF('PSM Costs'!$C:$C,$B70,'PSM Costs'!BT:BT)&gt;0,SUMIF(Pharmaceuticals!$C:$C,$B70,Pharmaceuticals!BK:BK)+SUMIF('Health Products &amp; Equipment'!$C:$C,$B70,'Health Products &amp; Equipment'!BT:BT)+SUMIF('Other Pharma &amp; Health Products'!$C:$C,$B70,'Other Pharma &amp; Health Products'!BT:BT)+SUMIF('PSM Costs'!$C:$C,$B70,'PSM Costs'!BT:BT),"")</f>
        <v/>
      </c>
      <c r="Q70" s="123" t="str">
        <f ca="1">IF(SUMIF(Pharmaceuticals!$C:$C,$B70,Pharmaceuticals!BL:BL)+SUMIF('Health Products &amp; Equipment'!$C:$C,$B70,'Health Products &amp; Equipment'!BU:BU)+SUMIF('Other Pharma &amp; Health Products'!$C:$C,$B70,'Other Pharma &amp; Health Products'!BU:BU)+SUMIF('PSM Costs'!$C:$C,$B70,'PSM Costs'!BU:BU)&gt;0,SUMIF(Pharmaceuticals!$C:$C,$B70,Pharmaceuticals!BL:BL)+SUMIF('Health Products &amp; Equipment'!$C:$C,$B70,'Health Products &amp; Equipment'!BU:BU)+SUMIF('Other Pharma &amp; Health Products'!$C:$C,$B70,'Other Pharma &amp; Health Products'!BU:BU)+SUMIF('PSM Costs'!$C:$C,$B70,'PSM Costs'!BU:BU),"")</f>
        <v/>
      </c>
      <c r="R70" s="176">
        <f t="shared" ca="1" si="4"/>
        <v>63.702325581395357</v>
      </c>
    </row>
    <row r="71" spans="1:18" ht="14" x14ac:dyDescent="0.15">
      <c r="A71" s="107">
        <v>64</v>
      </c>
      <c r="B71" s="107" t="str">
        <f ca="1">IFERROR(VLOOKUP(A71,'Rank unique CI-Prod-Spec'!I:J,2,FALSE),"")</f>
        <v>7.7--0---0</v>
      </c>
      <c r="C71" s="122" t="str">
        <f ca="1">IFERROR(VLOOKUP(LEFT(B71,FIND("--",B71)-1),CatCostInp!D:E,2,FALSE),"")</f>
        <v>7.7 Other PSM costs</v>
      </c>
      <c r="D71" s="122" t="str">
        <f ca="1">IFERROR(INDIRECT(ADDRESS(MATCH(VALUE(MID(B71,FIND("--",B71)+2,FIND("---",B71)-FIND("--",B71)-2)),CatProd!G:G,0),2,1,1,"CatProd")),"")</f>
        <v/>
      </c>
      <c r="E71" s="122" t="str">
        <f ca="1">IFERROR(INDIRECT(ADDRESS(MATCH(VALUE(RIGHT(B71,LEN(B71)-FIND("---",B71)-2)),CatProdSpec!I:I,0),3,1,1,"CatProdSpec")),"")</f>
        <v/>
      </c>
      <c r="F71" s="181">
        <f t="shared" ca="1" si="0"/>
        <v>1</v>
      </c>
      <c r="G71" s="176">
        <f ca="1">IF(SUMIF(Pharmaceuticals!$C:$C,$B71,Pharmaceuticals!X:X)+SUMIF('Health Products &amp; Equipment'!$C:$C,$B71,'Health Products &amp; Equipment'!AG:AG)+SUMIF('Other Pharma &amp; Health Products'!$C:$C,$B71,'Other Pharma &amp; Health Products'!AG:AG)+SUMIF('PSM Costs'!$C:$C,$B71,'PSM Costs'!AG:AG)&gt;0,SUMIF(Pharmaceuticals!$C:$C,$B71,Pharmaceuticals!X:X)+SUMIF('Health Products &amp; Equipment'!$C:$C,$B71,'Health Products &amp; Equipment'!AG:AG)+SUMIF('Other Pharma &amp; Health Products'!$C:$C,$B71,'Other Pharma &amp; Health Products'!AG:AG)+SUMIF('PSM Costs'!$C:$C,$B71,'PSM Costs'!AG:AG),"")</f>
        <v>317878.17867383722</v>
      </c>
      <c r="H71" s="176">
        <f ca="1">IF(SUMIF(Pharmaceuticals!$C:$C,$B71,Pharmaceuticals!Y:Y)+SUMIF('Health Products &amp; Equipment'!$C:$C,$B71,'Health Products &amp; Equipment'!AH:AH)+SUMIF('Other Pharma &amp; Health Products'!$C:$C,$B71,'Other Pharma &amp; Health Products'!AH:AH)+SUMIF('PSM Costs'!$C:$C,$B71,'PSM Costs'!AH:AH)&gt;0,SUMIF(Pharmaceuticals!$C:$C,$B71,Pharmaceuticals!Y:Y)+SUMIF('Health Products &amp; Equipment'!$C:$C,$B71,'Health Products &amp; Equipment'!AH:AH)+SUMIF('Other Pharma &amp; Health Products'!$C:$C,$B71,'Other Pharma &amp; Health Products'!AH:AH)+SUMIF('PSM Costs'!$C:$C,$B71,'PSM Costs'!AH:AH),"")</f>
        <v>317878.17867383722</v>
      </c>
      <c r="I71" s="182">
        <f t="shared" ca="1" si="1"/>
        <v>1</v>
      </c>
      <c r="J71" s="123">
        <f ca="1">IF(SUMIF(Pharmaceuticals!$C:$C,$B71,Pharmaceuticals!AK:AK)+SUMIF('Health Products &amp; Equipment'!$C:$C,$B71,'Health Products &amp; Equipment'!AT:AT)+SUMIF('Other Pharma &amp; Health Products'!$C:$C,$B71,'Other Pharma &amp; Health Products'!AT:AT)+SUMIF('PSM Costs'!$C:$C,$B71,'PSM Costs'!AT:AT)&gt;0,SUMIF(Pharmaceuticals!$C:$C,$B71,Pharmaceuticals!AK:AK)+SUMIF('Health Products &amp; Equipment'!$C:$C,$B71,'Health Products &amp; Equipment'!AT:AT)+SUMIF('Other Pharma &amp; Health Products'!$C:$C,$B71,'Other Pharma &amp; Health Products'!AT:AT)+SUMIF('PSM Costs'!$C:$C,$B71,'PSM Costs'!AT:AT),"")</f>
        <v>852785.06685872097</v>
      </c>
      <c r="K71" s="123">
        <f ca="1">IF(SUMIF(Pharmaceuticals!$C:$C,$B71,Pharmaceuticals!AL:AL)+SUMIF('Health Products &amp; Equipment'!$C:$C,$B71,'Health Products &amp; Equipment'!AU:AU)+SUMIF('Other Pharma &amp; Health Products'!$C:$C,$B71,'Other Pharma &amp; Health Products'!AU:AU)+SUMIF('PSM Costs'!$C:$C,$B71,'PSM Costs'!AU:AU)&gt;0,SUMIF(Pharmaceuticals!$C:$C,$B71,Pharmaceuticals!AL:AL)+SUMIF('Health Products &amp; Equipment'!$C:$C,$B71,'Health Products &amp; Equipment'!AU:AU)+SUMIF('Other Pharma &amp; Health Products'!$C:$C,$B71,'Other Pharma &amp; Health Products'!AU:AU)+SUMIF('PSM Costs'!$C:$C,$B71,'PSM Costs'!AU:AU),"")</f>
        <v>852785.06685872097</v>
      </c>
      <c r="L71" s="181">
        <f t="shared" ca="1" si="2"/>
        <v>1</v>
      </c>
      <c r="M71" s="176">
        <f ca="1">IF(SUMIF(Pharmaceuticals!$C:$C,$B71,Pharmaceuticals!AX:AX)+SUMIF('Health Products &amp; Equipment'!$C:$C,$B71,'Health Products &amp; Equipment'!BG:BG)+SUMIF('Other Pharma &amp; Health Products'!$C:$C,$B71,'Other Pharma &amp; Health Products'!BG:BG)+SUMIF('PSM Costs'!$C:$C,$B71,'PSM Costs'!BG:BG)&gt;0,SUMIF(Pharmaceuticals!$C:$C,$B71,Pharmaceuticals!AX:AX)+SUMIF('Health Products &amp; Equipment'!$C:$C,$B71,'Health Products &amp; Equipment'!BG:BG)+SUMIF('Other Pharma &amp; Health Products'!$C:$C,$B71,'Other Pharma &amp; Health Products'!BG:BG)+SUMIF('PSM Costs'!$C:$C,$B71,'PSM Costs'!BG:BG),"")</f>
        <v>802626.35250000004</v>
      </c>
      <c r="N71" s="176">
        <f ca="1">IF(SUMIF(Pharmaceuticals!$C:$C,$B71,Pharmaceuticals!AY:AY)+SUMIF('Health Products &amp; Equipment'!$C:$C,$B71,'Health Products &amp; Equipment'!BH:BH)+SUMIF('Other Pharma &amp; Health Products'!$C:$C,$B71,'Other Pharma &amp; Health Products'!BH:BH)+SUMIF('PSM Costs'!$C:$C,$B71,'PSM Costs'!BH:BH)&gt;0,SUMIF(Pharmaceuticals!$C:$C,$B71,Pharmaceuticals!AY:AY)+SUMIF('Health Products &amp; Equipment'!$C:$C,$B71,'Health Products &amp; Equipment'!BH:BH)+SUMIF('Other Pharma &amp; Health Products'!$C:$C,$B71,'Other Pharma &amp; Health Products'!BH:BH)+SUMIF('PSM Costs'!$C:$C,$B71,'PSM Costs'!BH:BH),"")</f>
        <v>802626.35250000004</v>
      </c>
      <c r="O71" s="182" t="str">
        <f t="shared" ca="1" si="3"/>
        <v/>
      </c>
      <c r="P71" s="123" t="str">
        <f ca="1">IF(SUMIF(Pharmaceuticals!$C:$C,$B71,Pharmaceuticals!BK:BK)+SUMIF('Health Products &amp; Equipment'!$C:$C,$B71,'Health Products &amp; Equipment'!BT:BT)+SUMIF('Other Pharma &amp; Health Products'!$C:$C,$B71,'Other Pharma &amp; Health Products'!BT:BT)+SUMIF('PSM Costs'!$C:$C,$B71,'PSM Costs'!BT:BT)&gt;0,SUMIF(Pharmaceuticals!$C:$C,$B71,Pharmaceuticals!BK:BK)+SUMIF('Health Products &amp; Equipment'!$C:$C,$B71,'Health Products &amp; Equipment'!BT:BT)+SUMIF('Other Pharma &amp; Health Products'!$C:$C,$B71,'Other Pharma &amp; Health Products'!BT:BT)+SUMIF('PSM Costs'!$C:$C,$B71,'PSM Costs'!BT:BT),"")</f>
        <v/>
      </c>
      <c r="Q71" s="123" t="str">
        <f ca="1">IF(SUMIF(Pharmaceuticals!$C:$C,$B71,Pharmaceuticals!BL:BL)+SUMIF('Health Products &amp; Equipment'!$C:$C,$B71,'Health Products &amp; Equipment'!BU:BU)+SUMIF('Other Pharma &amp; Health Products'!$C:$C,$B71,'Other Pharma &amp; Health Products'!BU:BU)+SUMIF('PSM Costs'!$C:$C,$B71,'PSM Costs'!BU:BU)&gt;0,SUMIF(Pharmaceuticals!$C:$C,$B71,Pharmaceuticals!BL:BL)+SUMIF('Health Products &amp; Equipment'!$C:$C,$B71,'Health Products &amp; Equipment'!BU:BU)+SUMIF('Other Pharma &amp; Health Products'!$C:$C,$B71,'Other Pharma &amp; Health Products'!BU:BU)+SUMIF('PSM Costs'!$C:$C,$B71,'PSM Costs'!BU:BU),"")</f>
        <v/>
      </c>
      <c r="R71" s="176">
        <f t="shared" ca="1" si="4"/>
        <v>1973289.5980325583</v>
      </c>
    </row>
    <row r="72" spans="1:18" ht="14" x14ac:dyDescent="0.15">
      <c r="A72" s="107">
        <v>65</v>
      </c>
      <c r="B72" s="107" t="str">
        <f ca="1">IFERROR(VLOOKUP(A72,'Rank unique CI-Prod-Spec'!I:J,2,FALSE),"")</f>
        <v>5.8--1030---10030</v>
      </c>
      <c r="C72" s="122" t="str">
        <f ca="1">IFERROR(VLOOKUP(LEFT(B72,FIND("--",B72)-1),CatCostInp!D:E,2,FALSE),"")</f>
        <v>5.8 Other consumables</v>
      </c>
      <c r="D72" s="122" t="str">
        <f ca="1">IFERROR(INDIRECT(ADDRESS(MATCH(VALUE(MID(B72,FIND("--",B72)+2,FIND("---",B72)-FIND("--",B72)-2)),CatProd!G:G,0),2,1,1,"CatProd")),"")</f>
        <v/>
      </c>
      <c r="E72" s="122" t="str">
        <f ca="1">IFERROR(INDIRECT(ADDRESS(MATCH(VALUE(RIGHT(B72,LEN(B72)-FIND("---",B72)-2)),CatProdSpec!I:I,0),3,1,1,"CatProdSpec")),"")</f>
        <v/>
      </c>
      <c r="F72" s="181">
        <f t="shared" ca="1" si="0"/>
        <v>0.32994186046511637</v>
      </c>
      <c r="G72" s="176">
        <f ca="1">IF(SUMIF(Pharmaceuticals!$C:$C,$B72,Pharmaceuticals!X:X)+SUMIF('Health Products &amp; Equipment'!$C:$C,$B72,'Health Products &amp; Equipment'!AG:AG)+SUMIF('Other Pharma &amp; Health Products'!$C:$C,$B72,'Other Pharma &amp; Health Products'!AG:AG)+SUMIF('PSM Costs'!$C:$C,$B72,'PSM Costs'!AG:AG)&gt;0,SUMIF(Pharmaceuticals!$C:$C,$B72,Pharmaceuticals!X:X)+SUMIF('Health Products &amp; Equipment'!$C:$C,$B72,'Health Products &amp; Equipment'!AG:AG)+SUMIF('Other Pharma &amp; Health Products'!$C:$C,$B72,'Other Pharma &amp; Health Products'!AG:AG)+SUMIF('PSM Costs'!$C:$C,$B72,'PSM Costs'!AG:AG),"")</f>
        <v>120</v>
      </c>
      <c r="H72" s="176">
        <f ca="1">IF(SUMIF(Pharmaceuticals!$C:$C,$B72,Pharmaceuticals!Y:Y)+SUMIF('Health Products &amp; Equipment'!$C:$C,$B72,'Health Products &amp; Equipment'!AH:AH)+SUMIF('Other Pharma &amp; Health Products'!$C:$C,$B72,'Other Pharma &amp; Health Products'!AH:AH)+SUMIF('PSM Costs'!$C:$C,$B72,'PSM Costs'!AH:AH)&gt;0,SUMIF(Pharmaceuticals!$C:$C,$B72,Pharmaceuticals!Y:Y)+SUMIF('Health Products &amp; Equipment'!$C:$C,$B72,'Health Products &amp; Equipment'!AH:AH)+SUMIF('Other Pharma &amp; Health Products'!$C:$C,$B72,'Other Pharma &amp; Health Products'!AH:AH)+SUMIF('PSM Costs'!$C:$C,$B72,'PSM Costs'!AH:AH),"")</f>
        <v>39.593023255813961</v>
      </c>
      <c r="I72" s="182">
        <f t="shared" ca="1" si="1"/>
        <v>0.32994186046511631</v>
      </c>
      <c r="J72" s="123">
        <f ca="1">IF(SUMIF(Pharmaceuticals!$C:$C,$B72,Pharmaceuticals!AK:AK)+SUMIF('Health Products &amp; Equipment'!$C:$C,$B72,'Health Products &amp; Equipment'!AT:AT)+SUMIF('Other Pharma &amp; Health Products'!$C:$C,$B72,'Other Pharma &amp; Health Products'!AT:AT)+SUMIF('PSM Costs'!$C:$C,$B72,'PSM Costs'!AT:AT)&gt;0,SUMIF(Pharmaceuticals!$C:$C,$B72,Pharmaceuticals!AK:AK)+SUMIF('Health Products &amp; Equipment'!$C:$C,$B72,'Health Products &amp; Equipment'!AT:AT)+SUMIF('Other Pharma &amp; Health Products'!$C:$C,$B72,'Other Pharma &amp; Health Products'!AT:AT)+SUMIF('PSM Costs'!$C:$C,$B72,'PSM Costs'!AT:AT),"")</f>
        <v>100</v>
      </c>
      <c r="K72" s="123">
        <f ca="1">IF(SUMIF(Pharmaceuticals!$C:$C,$B72,Pharmaceuticals!AL:AL)+SUMIF('Health Products &amp; Equipment'!$C:$C,$B72,'Health Products &amp; Equipment'!AU:AU)+SUMIF('Other Pharma &amp; Health Products'!$C:$C,$B72,'Other Pharma &amp; Health Products'!AU:AU)+SUMIF('PSM Costs'!$C:$C,$B72,'PSM Costs'!AU:AU)&gt;0,SUMIF(Pharmaceuticals!$C:$C,$B72,Pharmaceuticals!AL:AL)+SUMIF('Health Products &amp; Equipment'!$C:$C,$B72,'Health Products &amp; Equipment'!AU:AU)+SUMIF('Other Pharma &amp; Health Products'!$C:$C,$B72,'Other Pharma &amp; Health Products'!AU:AU)+SUMIF('PSM Costs'!$C:$C,$B72,'PSM Costs'!AU:AU),"")</f>
        <v>32.994186046511629</v>
      </c>
      <c r="L72" s="181" t="str">
        <f t="shared" ca="1" si="2"/>
        <v/>
      </c>
      <c r="M72" s="176">
        <f ca="1">IF(SUMIF(Pharmaceuticals!$C:$C,$B72,Pharmaceuticals!AX:AX)+SUMIF('Health Products &amp; Equipment'!$C:$C,$B72,'Health Products &amp; Equipment'!BG:BG)+SUMIF('Other Pharma &amp; Health Products'!$C:$C,$B72,'Other Pharma &amp; Health Products'!BG:BG)+SUMIF('PSM Costs'!$C:$C,$B72,'PSM Costs'!BG:BG)&gt;0,SUMIF(Pharmaceuticals!$C:$C,$B72,Pharmaceuticals!AX:AX)+SUMIF('Health Products &amp; Equipment'!$C:$C,$B72,'Health Products &amp; Equipment'!BG:BG)+SUMIF('Other Pharma &amp; Health Products'!$C:$C,$B72,'Other Pharma &amp; Health Products'!BG:BG)+SUMIF('PSM Costs'!$C:$C,$B72,'PSM Costs'!BG:BG),"")</f>
        <v>80</v>
      </c>
      <c r="N72" s="176" t="str">
        <f ca="1">IF(SUMIF(Pharmaceuticals!$C:$C,$B72,Pharmaceuticals!AY:AY)+SUMIF('Health Products &amp; Equipment'!$C:$C,$B72,'Health Products &amp; Equipment'!BH:BH)+SUMIF('Other Pharma &amp; Health Products'!$C:$C,$B72,'Other Pharma &amp; Health Products'!BH:BH)+SUMIF('PSM Costs'!$C:$C,$B72,'PSM Costs'!BH:BH)&gt;0,SUMIF(Pharmaceuticals!$C:$C,$B72,Pharmaceuticals!AY:AY)+SUMIF('Health Products &amp; Equipment'!$C:$C,$B72,'Health Products &amp; Equipment'!BH:BH)+SUMIF('Other Pharma &amp; Health Products'!$C:$C,$B72,'Other Pharma &amp; Health Products'!BH:BH)+SUMIF('PSM Costs'!$C:$C,$B72,'PSM Costs'!BH:BH),"")</f>
        <v/>
      </c>
      <c r="O72" s="182" t="str">
        <f t="shared" ca="1" si="3"/>
        <v/>
      </c>
      <c r="P72" s="123" t="str">
        <f ca="1">IF(SUMIF(Pharmaceuticals!$C:$C,$B72,Pharmaceuticals!BK:BK)+SUMIF('Health Products &amp; Equipment'!$C:$C,$B72,'Health Products &amp; Equipment'!BT:BT)+SUMIF('Other Pharma &amp; Health Products'!$C:$C,$B72,'Other Pharma &amp; Health Products'!BT:BT)+SUMIF('PSM Costs'!$C:$C,$B72,'PSM Costs'!BT:BT)&gt;0,SUMIF(Pharmaceuticals!$C:$C,$B72,Pharmaceuticals!BK:BK)+SUMIF('Health Products &amp; Equipment'!$C:$C,$B72,'Health Products &amp; Equipment'!BT:BT)+SUMIF('Other Pharma &amp; Health Products'!$C:$C,$B72,'Other Pharma &amp; Health Products'!BT:BT)+SUMIF('PSM Costs'!$C:$C,$B72,'PSM Costs'!BT:BT),"")</f>
        <v/>
      </c>
      <c r="Q72" s="123" t="str">
        <f ca="1">IF(SUMIF(Pharmaceuticals!$C:$C,$B72,Pharmaceuticals!BL:BL)+SUMIF('Health Products &amp; Equipment'!$C:$C,$B72,'Health Products &amp; Equipment'!BU:BU)+SUMIF('Other Pharma &amp; Health Products'!$C:$C,$B72,'Other Pharma &amp; Health Products'!BU:BU)+SUMIF('PSM Costs'!$C:$C,$B72,'PSM Costs'!BU:BU)&gt;0,SUMIF(Pharmaceuticals!$C:$C,$B72,Pharmaceuticals!BL:BL)+SUMIF('Health Products &amp; Equipment'!$C:$C,$B72,'Health Products &amp; Equipment'!BU:BU)+SUMIF('Other Pharma &amp; Health Products'!$C:$C,$B72,'Other Pharma &amp; Health Products'!BU:BU)+SUMIF('PSM Costs'!$C:$C,$B72,'PSM Costs'!BU:BU),"")</f>
        <v/>
      </c>
      <c r="R72" s="176">
        <f t="shared" ca="1" si="4"/>
        <v>72.58720930232559</v>
      </c>
    </row>
    <row r="73" spans="1:18" ht="14" x14ac:dyDescent="0.15">
      <c r="A73" s="107">
        <v>66</v>
      </c>
      <c r="B73" s="107" t="str">
        <f ca="1">IFERROR(VLOOKUP(A73,'Rank unique CI-Prod-Spec'!I:J,2,FALSE),"")</f>
        <v>5.8--1031---10031</v>
      </c>
      <c r="C73" s="122" t="str">
        <f ca="1">IFERROR(VLOOKUP(LEFT(B73,FIND("--",B73)-1),CatCostInp!D:E,2,FALSE),"")</f>
        <v>5.8 Other consumables</v>
      </c>
      <c r="D73" s="122" t="str">
        <f ca="1">IFERROR(INDIRECT(ADDRESS(MATCH(VALUE(MID(B73,FIND("--",B73)+2,FIND("---",B73)-FIND("--",B73)-2)),CatProd!G:G,0),2,1,1,"CatProd")),"")</f>
        <v/>
      </c>
      <c r="E73" s="122" t="str">
        <f ca="1">IFERROR(INDIRECT(ADDRESS(MATCH(VALUE(RIGHT(B73,LEN(B73)-FIND("---",B73)-2)),CatProdSpec!I:I,0),3,1,1,"CatProdSpec")),"")</f>
        <v/>
      </c>
      <c r="F73" s="181">
        <f t="shared" ref="F73:F107" ca="1" si="5">IFERROR(H73/G73,"")</f>
        <v>0.34447674418604651</v>
      </c>
      <c r="G73" s="176">
        <f ca="1">IF(SUMIF(Pharmaceuticals!$C:$C,$B73,Pharmaceuticals!X:X)+SUMIF('Health Products &amp; Equipment'!$C:$C,$B73,'Health Products &amp; Equipment'!AG:AG)+SUMIF('Other Pharma &amp; Health Products'!$C:$C,$B73,'Other Pharma &amp; Health Products'!AG:AG)+SUMIF('PSM Costs'!$C:$C,$B73,'PSM Costs'!AG:AG)&gt;0,SUMIF(Pharmaceuticals!$C:$C,$B73,Pharmaceuticals!X:X)+SUMIF('Health Products &amp; Equipment'!$C:$C,$B73,'Health Products &amp; Equipment'!AG:AG)+SUMIF('Other Pharma &amp; Health Products'!$C:$C,$B73,'Other Pharma &amp; Health Products'!AG:AG)+SUMIF('PSM Costs'!$C:$C,$B73,'PSM Costs'!AG:AG),"")</f>
        <v>20</v>
      </c>
      <c r="H73" s="176">
        <f ca="1">IF(SUMIF(Pharmaceuticals!$C:$C,$B73,Pharmaceuticals!Y:Y)+SUMIF('Health Products &amp; Equipment'!$C:$C,$B73,'Health Products &amp; Equipment'!AH:AH)+SUMIF('Other Pharma &amp; Health Products'!$C:$C,$B73,'Other Pharma &amp; Health Products'!AH:AH)+SUMIF('PSM Costs'!$C:$C,$B73,'PSM Costs'!AH:AH)&gt;0,SUMIF(Pharmaceuticals!$C:$C,$B73,Pharmaceuticals!Y:Y)+SUMIF('Health Products &amp; Equipment'!$C:$C,$B73,'Health Products &amp; Equipment'!AH:AH)+SUMIF('Other Pharma &amp; Health Products'!$C:$C,$B73,'Other Pharma &amp; Health Products'!AH:AH)+SUMIF('PSM Costs'!$C:$C,$B73,'PSM Costs'!AH:AH),"")</f>
        <v>6.8895348837209305</v>
      </c>
      <c r="I73" s="182">
        <f t="shared" ref="I73:I107" ca="1" si="6">IFERROR(K73/J73,"")</f>
        <v>0.34447674418604651</v>
      </c>
      <c r="J73" s="123">
        <f ca="1">IF(SUMIF(Pharmaceuticals!$C:$C,$B73,Pharmaceuticals!AK:AK)+SUMIF('Health Products &amp; Equipment'!$C:$C,$B73,'Health Products &amp; Equipment'!AT:AT)+SUMIF('Other Pharma &amp; Health Products'!$C:$C,$B73,'Other Pharma &amp; Health Products'!AT:AT)+SUMIF('PSM Costs'!$C:$C,$B73,'PSM Costs'!AT:AT)&gt;0,SUMIF(Pharmaceuticals!$C:$C,$B73,Pharmaceuticals!AK:AK)+SUMIF('Health Products &amp; Equipment'!$C:$C,$B73,'Health Products &amp; Equipment'!AT:AT)+SUMIF('Other Pharma &amp; Health Products'!$C:$C,$B73,'Other Pharma &amp; Health Products'!AT:AT)+SUMIF('PSM Costs'!$C:$C,$B73,'PSM Costs'!AT:AT),"")</f>
        <v>17</v>
      </c>
      <c r="K73" s="123">
        <f ca="1">IF(SUMIF(Pharmaceuticals!$C:$C,$B73,Pharmaceuticals!AL:AL)+SUMIF('Health Products &amp; Equipment'!$C:$C,$B73,'Health Products &amp; Equipment'!AU:AU)+SUMIF('Other Pharma &amp; Health Products'!$C:$C,$B73,'Other Pharma &amp; Health Products'!AU:AU)+SUMIF('PSM Costs'!$C:$C,$B73,'PSM Costs'!AU:AU)&gt;0,SUMIF(Pharmaceuticals!$C:$C,$B73,Pharmaceuticals!AL:AL)+SUMIF('Health Products &amp; Equipment'!$C:$C,$B73,'Health Products &amp; Equipment'!AU:AU)+SUMIF('Other Pharma &amp; Health Products'!$C:$C,$B73,'Other Pharma &amp; Health Products'!AU:AU)+SUMIF('PSM Costs'!$C:$C,$B73,'PSM Costs'!AU:AU),"")</f>
        <v>5.8561046511627906</v>
      </c>
      <c r="L73" s="181" t="str">
        <f t="shared" ref="L73:L107" ca="1" si="7">IFERROR(N73/M73,"")</f>
        <v/>
      </c>
      <c r="M73" s="176">
        <f ca="1">IF(SUMIF(Pharmaceuticals!$C:$C,$B73,Pharmaceuticals!AX:AX)+SUMIF('Health Products &amp; Equipment'!$C:$C,$B73,'Health Products &amp; Equipment'!BG:BG)+SUMIF('Other Pharma &amp; Health Products'!$C:$C,$B73,'Other Pharma &amp; Health Products'!BG:BG)+SUMIF('PSM Costs'!$C:$C,$B73,'PSM Costs'!BG:BG)&gt;0,SUMIF(Pharmaceuticals!$C:$C,$B73,Pharmaceuticals!AX:AX)+SUMIF('Health Products &amp; Equipment'!$C:$C,$B73,'Health Products &amp; Equipment'!BG:BG)+SUMIF('Other Pharma &amp; Health Products'!$C:$C,$B73,'Other Pharma &amp; Health Products'!BG:BG)+SUMIF('PSM Costs'!$C:$C,$B73,'PSM Costs'!BG:BG),"")</f>
        <v>15</v>
      </c>
      <c r="N73" s="176" t="str">
        <f ca="1">IF(SUMIF(Pharmaceuticals!$C:$C,$B73,Pharmaceuticals!AY:AY)+SUMIF('Health Products &amp; Equipment'!$C:$C,$B73,'Health Products &amp; Equipment'!BH:BH)+SUMIF('Other Pharma &amp; Health Products'!$C:$C,$B73,'Other Pharma &amp; Health Products'!BH:BH)+SUMIF('PSM Costs'!$C:$C,$B73,'PSM Costs'!BH:BH)&gt;0,SUMIF(Pharmaceuticals!$C:$C,$B73,Pharmaceuticals!AY:AY)+SUMIF('Health Products &amp; Equipment'!$C:$C,$B73,'Health Products &amp; Equipment'!BH:BH)+SUMIF('Other Pharma &amp; Health Products'!$C:$C,$B73,'Other Pharma &amp; Health Products'!BH:BH)+SUMIF('PSM Costs'!$C:$C,$B73,'PSM Costs'!BH:BH),"")</f>
        <v/>
      </c>
      <c r="O73" s="182" t="str">
        <f t="shared" ref="O73:O107" ca="1" si="8">IFERROR(Q73/P73,"")</f>
        <v/>
      </c>
      <c r="P73" s="123" t="str">
        <f ca="1">IF(SUMIF(Pharmaceuticals!$C:$C,$B73,Pharmaceuticals!BK:BK)+SUMIF('Health Products &amp; Equipment'!$C:$C,$B73,'Health Products &amp; Equipment'!BT:BT)+SUMIF('Other Pharma &amp; Health Products'!$C:$C,$B73,'Other Pharma &amp; Health Products'!BT:BT)+SUMIF('PSM Costs'!$C:$C,$B73,'PSM Costs'!BT:BT)&gt;0,SUMIF(Pharmaceuticals!$C:$C,$B73,Pharmaceuticals!BK:BK)+SUMIF('Health Products &amp; Equipment'!$C:$C,$B73,'Health Products &amp; Equipment'!BT:BT)+SUMIF('Other Pharma &amp; Health Products'!$C:$C,$B73,'Other Pharma &amp; Health Products'!BT:BT)+SUMIF('PSM Costs'!$C:$C,$B73,'PSM Costs'!BT:BT),"")</f>
        <v/>
      </c>
      <c r="Q73" s="123" t="str">
        <f ca="1">IF(SUMIF(Pharmaceuticals!$C:$C,$B73,Pharmaceuticals!BL:BL)+SUMIF('Health Products &amp; Equipment'!$C:$C,$B73,'Health Products &amp; Equipment'!BU:BU)+SUMIF('Other Pharma &amp; Health Products'!$C:$C,$B73,'Other Pharma &amp; Health Products'!BU:BU)+SUMIF('PSM Costs'!$C:$C,$B73,'PSM Costs'!BU:BU)&gt;0,SUMIF(Pharmaceuticals!$C:$C,$B73,Pharmaceuticals!BL:BL)+SUMIF('Health Products &amp; Equipment'!$C:$C,$B73,'Health Products &amp; Equipment'!BU:BU)+SUMIF('Other Pharma &amp; Health Products'!$C:$C,$B73,'Other Pharma &amp; Health Products'!BU:BU)+SUMIF('PSM Costs'!$C:$C,$B73,'PSM Costs'!BU:BU),"")</f>
        <v/>
      </c>
      <c r="R73" s="176">
        <f t="shared" ref="R73:R107" ca="1" si="9">IF(SUM(H73,K73,N73,Q73)&gt;0,SUM(H73,K73,N73,Q73),"")</f>
        <v>12.745639534883722</v>
      </c>
    </row>
    <row r="74" spans="1:18" ht="14" x14ac:dyDescent="0.15">
      <c r="A74" s="107">
        <v>67</v>
      </c>
      <c r="B74" s="107" t="str">
        <f ca="1">IFERROR(VLOOKUP(A74,'Rank unique CI-Prod-Spec'!I:J,2,FALSE),"")</f>
        <v>5.8--1032---10032</v>
      </c>
      <c r="C74" s="122" t="str">
        <f ca="1">IFERROR(VLOOKUP(LEFT(B74,FIND("--",B74)-1),CatCostInp!D:E,2,FALSE),"")</f>
        <v>5.8 Other consumables</v>
      </c>
      <c r="D74" s="122" t="str">
        <f ca="1">IFERROR(INDIRECT(ADDRESS(MATCH(VALUE(MID(B74,FIND("--",B74)+2,FIND("---",B74)-FIND("--",B74)-2)),CatProd!G:G,0),2,1,1,"CatProd")),"")</f>
        <v/>
      </c>
      <c r="E74" s="122" t="str">
        <f ca="1">IFERROR(INDIRECT(ADDRESS(MATCH(VALUE(RIGHT(B74,LEN(B74)-FIND("---",B74)-2)),CatProdSpec!I:I,0),3,1,1,"CatProdSpec")),"")</f>
        <v/>
      </c>
      <c r="F74" s="181">
        <f t="shared" ca="1" si="5"/>
        <v>65.578633720930242</v>
      </c>
      <c r="G74" s="176">
        <f ca="1">IF(SUMIF(Pharmaceuticals!$C:$C,$B74,Pharmaceuticals!X:X)+SUMIF('Health Products &amp; Equipment'!$C:$C,$B74,'Health Products &amp; Equipment'!AG:AG)+SUMIF('Other Pharma &amp; Health Products'!$C:$C,$B74,'Other Pharma &amp; Health Products'!AG:AG)+SUMIF('PSM Costs'!$C:$C,$B74,'PSM Costs'!AG:AG)&gt;0,SUMIF(Pharmaceuticals!$C:$C,$B74,Pharmaceuticals!X:X)+SUMIF('Health Products &amp; Equipment'!$C:$C,$B74,'Health Products &amp; Equipment'!AG:AG)+SUMIF('Other Pharma &amp; Health Products'!$C:$C,$B74,'Other Pharma &amp; Health Products'!AG:AG)+SUMIF('PSM Costs'!$C:$C,$B74,'PSM Costs'!AG:AG),"")</f>
        <v>50</v>
      </c>
      <c r="H74" s="176">
        <f ca="1">IF(SUMIF(Pharmaceuticals!$C:$C,$B74,Pharmaceuticals!Y:Y)+SUMIF('Health Products &amp; Equipment'!$C:$C,$B74,'Health Products &amp; Equipment'!AH:AH)+SUMIF('Other Pharma &amp; Health Products'!$C:$C,$B74,'Other Pharma &amp; Health Products'!AH:AH)+SUMIF('PSM Costs'!$C:$C,$B74,'PSM Costs'!AH:AH)&gt;0,SUMIF(Pharmaceuticals!$C:$C,$B74,Pharmaceuticals!Y:Y)+SUMIF('Health Products &amp; Equipment'!$C:$C,$B74,'Health Products &amp; Equipment'!AH:AH)+SUMIF('Other Pharma &amp; Health Products'!$C:$C,$B74,'Other Pharma &amp; Health Products'!AH:AH)+SUMIF('PSM Costs'!$C:$C,$B74,'PSM Costs'!AH:AH),"")</f>
        <v>3278.9316860465119</v>
      </c>
      <c r="I74" s="182">
        <f t="shared" ca="1" si="6"/>
        <v>65.578633720930242</v>
      </c>
      <c r="J74" s="123">
        <f ca="1">IF(SUMIF(Pharmaceuticals!$C:$C,$B74,Pharmaceuticals!AK:AK)+SUMIF('Health Products &amp; Equipment'!$C:$C,$B74,'Health Products &amp; Equipment'!AT:AT)+SUMIF('Other Pharma &amp; Health Products'!$C:$C,$B74,'Other Pharma &amp; Health Products'!AT:AT)+SUMIF('PSM Costs'!$C:$C,$B74,'PSM Costs'!AT:AT)&gt;0,SUMIF(Pharmaceuticals!$C:$C,$B74,Pharmaceuticals!AK:AK)+SUMIF('Health Products &amp; Equipment'!$C:$C,$B74,'Health Products &amp; Equipment'!AT:AT)+SUMIF('Other Pharma &amp; Health Products'!$C:$C,$B74,'Other Pharma &amp; Health Products'!AT:AT)+SUMIF('PSM Costs'!$C:$C,$B74,'PSM Costs'!AT:AT),"")</f>
        <v>45</v>
      </c>
      <c r="K74" s="123">
        <f ca="1">IF(SUMIF(Pharmaceuticals!$C:$C,$B74,Pharmaceuticals!AL:AL)+SUMIF('Health Products &amp; Equipment'!$C:$C,$B74,'Health Products &amp; Equipment'!AU:AU)+SUMIF('Other Pharma &amp; Health Products'!$C:$C,$B74,'Other Pharma &amp; Health Products'!AU:AU)+SUMIF('PSM Costs'!$C:$C,$B74,'PSM Costs'!AU:AU)&gt;0,SUMIF(Pharmaceuticals!$C:$C,$B74,Pharmaceuticals!AL:AL)+SUMIF('Health Products &amp; Equipment'!$C:$C,$B74,'Health Products &amp; Equipment'!AU:AU)+SUMIF('Other Pharma &amp; Health Products'!$C:$C,$B74,'Other Pharma &amp; Health Products'!AU:AU)+SUMIF('PSM Costs'!$C:$C,$B74,'PSM Costs'!AU:AU),"")</f>
        <v>2951.0385174418607</v>
      </c>
      <c r="L74" s="181" t="str">
        <f t="shared" ca="1" si="7"/>
        <v/>
      </c>
      <c r="M74" s="176">
        <f ca="1">IF(SUMIF(Pharmaceuticals!$C:$C,$B74,Pharmaceuticals!AX:AX)+SUMIF('Health Products &amp; Equipment'!$C:$C,$B74,'Health Products &amp; Equipment'!BG:BG)+SUMIF('Other Pharma &amp; Health Products'!$C:$C,$B74,'Other Pharma &amp; Health Products'!BG:BG)+SUMIF('PSM Costs'!$C:$C,$B74,'PSM Costs'!BG:BG)&gt;0,SUMIF(Pharmaceuticals!$C:$C,$B74,Pharmaceuticals!AX:AX)+SUMIF('Health Products &amp; Equipment'!$C:$C,$B74,'Health Products &amp; Equipment'!BG:BG)+SUMIF('Other Pharma &amp; Health Products'!$C:$C,$B74,'Other Pharma &amp; Health Products'!BG:BG)+SUMIF('PSM Costs'!$C:$C,$B74,'PSM Costs'!BG:BG),"")</f>
        <v>40</v>
      </c>
      <c r="N74" s="176" t="str">
        <f ca="1">IF(SUMIF(Pharmaceuticals!$C:$C,$B74,Pharmaceuticals!AY:AY)+SUMIF('Health Products &amp; Equipment'!$C:$C,$B74,'Health Products &amp; Equipment'!BH:BH)+SUMIF('Other Pharma &amp; Health Products'!$C:$C,$B74,'Other Pharma &amp; Health Products'!BH:BH)+SUMIF('PSM Costs'!$C:$C,$B74,'PSM Costs'!BH:BH)&gt;0,SUMIF(Pharmaceuticals!$C:$C,$B74,Pharmaceuticals!AY:AY)+SUMIF('Health Products &amp; Equipment'!$C:$C,$B74,'Health Products &amp; Equipment'!BH:BH)+SUMIF('Other Pharma &amp; Health Products'!$C:$C,$B74,'Other Pharma &amp; Health Products'!BH:BH)+SUMIF('PSM Costs'!$C:$C,$B74,'PSM Costs'!BH:BH),"")</f>
        <v/>
      </c>
      <c r="O74" s="182" t="str">
        <f t="shared" ca="1" si="8"/>
        <v/>
      </c>
      <c r="P74" s="123" t="str">
        <f ca="1">IF(SUMIF(Pharmaceuticals!$C:$C,$B74,Pharmaceuticals!BK:BK)+SUMIF('Health Products &amp; Equipment'!$C:$C,$B74,'Health Products &amp; Equipment'!BT:BT)+SUMIF('Other Pharma &amp; Health Products'!$C:$C,$B74,'Other Pharma &amp; Health Products'!BT:BT)+SUMIF('PSM Costs'!$C:$C,$B74,'PSM Costs'!BT:BT)&gt;0,SUMIF(Pharmaceuticals!$C:$C,$B74,Pharmaceuticals!BK:BK)+SUMIF('Health Products &amp; Equipment'!$C:$C,$B74,'Health Products &amp; Equipment'!BT:BT)+SUMIF('Other Pharma &amp; Health Products'!$C:$C,$B74,'Other Pharma &amp; Health Products'!BT:BT)+SUMIF('PSM Costs'!$C:$C,$B74,'PSM Costs'!BT:BT),"")</f>
        <v/>
      </c>
      <c r="Q74" s="123" t="str">
        <f ca="1">IF(SUMIF(Pharmaceuticals!$C:$C,$B74,Pharmaceuticals!BL:BL)+SUMIF('Health Products &amp; Equipment'!$C:$C,$B74,'Health Products &amp; Equipment'!BU:BU)+SUMIF('Other Pharma &amp; Health Products'!$C:$C,$B74,'Other Pharma &amp; Health Products'!BU:BU)+SUMIF('PSM Costs'!$C:$C,$B74,'PSM Costs'!BU:BU)&gt;0,SUMIF(Pharmaceuticals!$C:$C,$B74,Pharmaceuticals!BL:BL)+SUMIF('Health Products &amp; Equipment'!$C:$C,$B74,'Health Products &amp; Equipment'!BU:BU)+SUMIF('Other Pharma &amp; Health Products'!$C:$C,$B74,'Other Pharma &amp; Health Products'!BU:BU)+SUMIF('PSM Costs'!$C:$C,$B74,'PSM Costs'!BU:BU),"")</f>
        <v/>
      </c>
      <c r="R74" s="176">
        <f t="shared" ca="1" si="9"/>
        <v>6229.9702034883721</v>
      </c>
    </row>
    <row r="75" spans="1:18" ht="14" x14ac:dyDescent="0.15">
      <c r="A75" s="107">
        <v>68</v>
      </c>
      <c r="B75" s="107" t="str">
        <f ca="1">IFERROR(VLOOKUP(A75,'Rank unique CI-Prod-Spec'!I:J,2,FALSE),"")</f>
        <v>5.8--1033---10033</v>
      </c>
      <c r="C75" s="122" t="str">
        <f ca="1">IFERROR(VLOOKUP(LEFT(B75,FIND("--",B75)-1),CatCostInp!D:E,2,FALSE),"")</f>
        <v>5.8 Other consumables</v>
      </c>
      <c r="D75" s="122" t="str">
        <f ca="1">IFERROR(INDIRECT(ADDRESS(MATCH(VALUE(MID(B75,FIND("--",B75)+2,FIND("---",B75)-FIND("--",B75)-2)),CatProd!G:G,0),2,1,1,"CatProd")),"")</f>
        <v/>
      </c>
      <c r="E75" s="122" t="str">
        <f ca="1">IFERROR(INDIRECT(ADDRESS(MATCH(VALUE(RIGHT(B75,LEN(B75)-FIND("---",B75)-2)),CatProdSpec!I:I,0),3,1,1,"CatProdSpec")),"")</f>
        <v/>
      </c>
      <c r="F75" s="181">
        <f t="shared" ca="1" si="5"/>
        <v>65.578633720930242</v>
      </c>
      <c r="G75" s="176">
        <f ca="1">IF(SUMIF(Pharmaceuticals!$C:$C,$B75,Pharmaceuticals!X:X)+SUMIF('Health Products &amp; Equipment'!$C:$C,$B75,'Health Products &amp; Equipment'!AG:AG)+SUMIF('Other Pharma &amp; Health Products'!$C:$C,$B75,'Other Pharma &amp; Health Products'!AG:AG)+SUMIF('PSM Costs'!$C:$C,$B75,'PSM Costs'!AG:AG)&gt;0,SUMIF(Pharmaceuticals!$C:$C,$B75,Pharmaceuticals!X:X)+SUMIF('Health Products &amp; Equipment'!$C:$C,$B75,'Health Products &amp; Equipment'!AG:AG)+SUMIF('Other Pharma &amp; Health Products'!$C:$C,$B75,'Other Pharma &amp; Health Products'!AG:AG)+SUMIF('PSM Costs'!$C:$C,$B75,'PSM Costs'!AG:AG),"")</f>
        <v>50</v>
      </c>
      <c r="H75" s="176">
        <f ca="1">IF(SUMIF(Pharmaceuticals!$C:$C,$B75,Pharmaceuticals!Y:Y)+SUMIF('Health Products &amp; Equipment'!$C:$C,$B75,'Health Products &amp; Equipment'!AH:AH)+SUMIF('Other Pharma &amp; Health Products'!$C:$C,$B75,'Other Pharma &amp; Health Products'!AH:AH)+SUMIF('PSM Costs'!$C:$C,$B75,'PSM Costs'!AH:AH)&gt;0,SUMIF(Pharmaceuticals!$C:$C,$B75,Pharmaceuticals!Y:Y)+SUMIF('Health Products &amp; Equipment'!$C:$C,$B75,'Health Products &amp; Equipment'!AH:AH)+SUMIF('Other Pharma &amp; Health Products'!$C:$C,$B75,'Other Pharma &amp; Health Products'!AH:AH)+SUMIF('PSM Costs'!$C:$C,$B75,'PSM Costs'!AH:AH),"")</f>
        <v>3278.9316860465119</v>
      </c>
      <c r="I75" s="182">
        <f t="shared" ca="1" si="6"/>
        <v>65.578633720930242</v>
      </c>
      <c r="J75" s="123">
        <f ca="1">IF(SUMIF(Pharmaceuticals!$C:$C,$B75,Pharmaceuticals!AK:AK)+SUMIF('Health Products &amp; Equipment'!$C:$C,$B75,'Health Products &amp; Equipment'!AT:AT)+SUMIF('Other Pharma &amp; Health Products'!$C:$C,$B75,'Other Pharma &amp; Health Products'!AT:AT)+SUMIF('PSM Costs'!$C:$C,$B75,'PSM Costs'!AT:AT)&gt;0,SUMIF(Pharmaceuticals!$C:$C,$B75,Pharmaceuticals!AK:AK)+SUMIF('Health Products &amp; Equipment'!$C:$C,$B75,'Health Products &amp; Equipment'!AT:AT)+SUMIF('Other Pharma &amp; Health Products'!$C:$C,$B75,'Other Pharma &amp; Health Products'!AT:AT)+SUMIF('PSM Costs'!$C:$C,$B75,'PSM Costs'!AT:AT),"")</f>
        <v>45</v>
      </c>
      <c r="K75" s="123">
        <f ca="1">IF(SUMIF(Pharmaceuticals!$C:$C,$B75,Pharmaceuticals!AL:AL)+SUMIF('Health Products &amp; Equipment'!$C:$C,$B75,'Health Products &amp; Equipment'!AU:AU)+SUMIF('Other Pharma &amp; Health Products'!$C:$C,$B75,'Other Pharma &amp; Health Products'!AU:AU)+SUMIF('PSM Costs'!$C:$C,$B75,'PSM Costs'!AU:AU)&gt;0,SUMIF(Pharmaceuticals!$C:$C,$B75,Pharmaceuticals!AL:AL)+SUMIF('Health Products &amp; Equipment'!$C:$C,$B75,'Health Products &amp; Equipment'!AU:AU)+SUMIF('Other Pharma &amp; Health Products'!$C:$C,$B75,'Other Pharma &amp; Health Products'!AU:AU)+SUMIF('PSM Costs'!$C:$C,$B75,'PSM Costs'!AU:AU),"")</f>
        <v>2951.0385174418607</v>
      </c>
      <c r="L75" s="181" t="str">
        <f t="shared" ca="1" si="7"/>
        <v/>
      </c>
      <c r="M75" s="176">
        <f ca="1">IF(SUMIF(Pharmaceuticals!$C:$C,$B75,Pharmaceuticals!AX:AX)+SUMIF('Health Products &amp; Equipment'!$C:$C,$B75,'Health Products &amp; Equipment'!BG:BG)+SUMIF('Other Pharma &amp; Health Products'!$C:$C,$B75,'Other Pharma &amp; Health Products'!BG:BG)+SUMIF('PSM Costs'!$C:$C,$B75,'PSM Costs'!BG:BG)&gt;0,SUMIF(Pharmaceuticals!$C:$C,$B75,Pharmaceuticals!AX:AX)+SUMIF('Health Products &amp; Equipment'!$C:$C,$B75,'Health Products &amp; Equipment'!BG:BG)+SUMIF('Other Pharma &amp; Health Products'!$C:$C,$B75,'Other Pharma &amp; Health Products'!BG:BG)+SUMIF('PSM Costs'!$C:$C,$B75,'PSM Costs'!BG:BG),"")</f>
        <v>40</v>
      </c>
      <c r="N75" s="176" t="str">
        <f ca="1">IF(SUMIF(Pharmaceuticals!$C:$C,$B75,Pharmaceuticals!AY:AY)+SUMIF('Health Products &amp; Equipment'!$C:$C,$B75,'Health Products &amp; Equipment'!BH:BH)+SUMIF('Other Pharma &amp; Health Products'!$C:$C,$B75,'Other Pharma &amp; Health Products'!BH:BH)+SUMIF('PSM Costs'!$C:$C,$B75,'PSM Costs'!BH:BH)&gt;0,SUMIF(Pharmaceuticals!$C:$C,$B75,Pharmaceuticals!AY:AY)+SUMIF('Health Products &amp; Equipment'!$C:$C,$B75,'Health Products &amp; Equipment'!BH:BH)+SUMIF('Other Pharma &amp; Health Products'!$C:$C,$B75,'Other Pharma &amp; Health Products'!BH:BH)+SUMIF('PSM Costs'!$C:$C,$B75,'PSM Costs'!BH:BH),"")</f>
        <v/>
      </c>
      <c r="O75" s="182" t="str">
        <f t="shared" ca="1" si="8"/>
        <v/>
      </c>
      <c r="P75" s="123" t="str">
        <f ca="1">IF(SUMIF(Pharmaceuticals!$C:$C,$B75,Pharmaceuticals!BK:BK)+SUMIF('Health Products &amp; Equipment'!$C:$C,$B75,'Health Products &amp; Equipment'!BT:BT)+SUMIF('Other Pharma &amp; Health Products'!$C:$C,$B75,'Other Pharma &amp; Health Products'!BT:BT)+SUMIF('PSM Costs'!$C:$C,$B75,'PSM Costs'!BT:BT)&gt;0,SUMIF(Pharmaceuticals!$C:$C,$B75,Pharmaceuticals!BK:BK)+SUMIF('Health Products &amp; Equipment'!$C:$C,$B75,'Health Products &amp; Equipment'!BT:BT)+SUMIF('Other Pharma &amp; Health Products'!$C:$C,$B75,'Other Pharma &amp; Health Products'!BT:BT)+SUMIF('PSM Costs'!$C:$C,$B75,'PSM Costs'!BT:BT),"")</f>
        <v/>
      </c>
      <c r="Q75" s="123" t="str">
        <f ca="1">IF(SUMIF(Pharmaceuticals!$C:$C,$B75,Pharmaceuticals!BL:BL)+SUMIF('Health Products &amp; Equipment'!$C:$C,$B75,'Health Products &amp; Equipment'!BU:BU)+SUMIF('Other Pharma &amp; Health Products'!$C:$C,$B75,'Other Pharma &amp; Health Products'!BU:BU)+SUMIF('PSM Costs'!$C:$C,$B75,'PSM Costs'!BU:BU)&gt;0,SUMIF(Pharmaceuticals!$C:$C,$B75,Pharmaceuticals!BL:BL)+SUMIF('Health Products &amp; Equipment'!$C:$C,$B75,'Health Products &amp; Equipment'!BU:BU)+SUMIF('Other Pharma &amp; Health Products'!$C:$C,$B75,'Other Pharma &amp; Health Products'!BU:BU)+SUMIF('PSM Costs'!$C:$C,$B75,'PSM Costs'!BU:BU),"")</f>
        <v/>
      </c>
      <c r="R75" s="176">
        <f t="shared" ca="1" si="9"/>
        <v>6229.9702034883721</v>
      </c>
    </row>
    <row r="76" spans="1:18" ht="14" x14ac:dyDescent="0.15">
      <c r="A76" s="107">
        <v>69</v>
      </c>
      <c r="B76" s="107" t="str">
        <f ca="1">IFERROR(VLOOKUP(A76,'Rank unique CI-Prod-Spec'!I:J,2,FALSE),"")</f>
        <v>5.8--1034---10034</v>
      </c>
      <c r="C76" s="122" t="str">
        <f ca="1">IFERROR(VLOOKUP(LEFT(B76,FIND("--",B76)-1),CatCostInp!D:E,2,FALSE),"")</f>
        <v>5.8 Other consumables</v>
      </c>
      <c r="D76" s="122" t="str">
        <f ca="1">IFERROR(INDIRECT(ADDRESS(MATCH(VALUE(MID(B76,FIND("--",B76)+2,FIND("---",B76)-FIND("--",B76)-2)),CatProd!G:G,0),2,1,1,"CatProd")),"")</f>
        <v/>
      </c>
      <c r="E76" s="122" t="str">
        <f ca="1">IFERROR(INDIRECT(ADDRESS(MATCH(VALUE(RIGHT(B76,LEN(B76)-FIND("---",B76)-2)),CatProdSpec!I:I,0),3,1,1,"CatProdSpec")),"")</f>
        <v/>
      </c>
      <c r="F76" s="181">
        <f t="shared" ca="1" si="5"/>
        <v>118.14302325581394</v>
      </c>
      <c r="G76" s="176">
        <f ca="1">IF(SUMIF(Pharmaceuticals!$C:$C,$B76,Pharmaceuticals!X:X)+SUMIF('Health Products &amp; Equipment'!$C:$C,$B76,'Health Products &amp; Equipment'!AG:AG)+SUMIF('Other Pharma &amp; Health Products'!$C:$C,$B76,'Other Pharma &amp; Health Products'!AG:AG)+SUMIF('PSM Costs'!$C:$C,$B76,'PSM Costs'!AG:AG)&gt;0,SUMIF(Pharmaceuticals!$C:$C,$B76,Pharmaceuticals!X:X)+SUMIF('Health Products &amp; Equipment'!$C:$C,$B76,'Health Products &amp; Equipment'!AG:AG)+SUMIF('Other Pharma &amp; Health Products'!$C:$C,$B76,'Other Pharma &amp; Health Products'!AG:AG)+SUMIF('PSM Costs'!$C:$C,$B76,'PSM Costs'!AG:AG),"")</f>
        <v>50</v>
      </c>
      <c r="H76" s="176">
        <f ca="1">IF(SUMIF(Pharmaceuticals!$C:$C,$B76,Pharmaceuticals!Y:Y)+SUMIF('Health Products &amp; Equipment'!$C:$C,$B76,'Health Products &amp; Equipment'!AH:AH)+SUMIF('Other Pharma &amp; Health Products'!$C:$C,$B76,'Other Pharma &amp; Health Products'!AH:AH)+SUMIF('PSM Costs'!$C:$C,$B76,'PSM Costs'!AH:AH)&gt;0,SUMIF(Pharmaceuticals!$C:$C,$B76,Pharmaceuticals!Y:Y)+SUMIF('Health Products &amp; Equipment'!$C:$C,$B76,'Health Products &amp; Equipment'!AH:AH)+SUMIF('Other Pharma &amp; Health Products'!$C:$C,$B76,'Other Pharma &amp; Health Products'!AH:AH)+SUMIF('PSM Costs'!$C:$C,$B76,'PSM Costs'!AH:AH),"")</f>
        <v>5907.1511627906975</v>
      </c>
      <c r="I76" s="182">
        <f t="shared" ca="1" si="6"/>
        <v>118.14302325581396</v>
      </c>
      <c r="J76" s="123">
        <f ca="1">IF(SUMIF(Pharmaceuticals!$C:$C,$B76,Pharmaceuticals!AK:AK)+SUMIF('Health Products &amp; Equipment'!$C:$C,$B76,'Health Products &amp; Equipment'!AT:AT)+SUMIF('Other Pharma &amp; Health Products'!$C:$C,$B76,'Other Pharma &amp; Health Products'!AT:AT)+SUMIF('PSM Costs'!$C:$C,$B76,'PSM Costs'!AT:AT)&gt;0,SUMIF(Pharmaceuticals!$C:$C,$B76,Pharmaceuticals!AK:AK)+SUMIF('Health Products &amp; Equipment'!$C:$C,$B76,'Health Products &amp; Equipment'!AT:AT)+SUMIF('Other Pharma &amp; Health Products'!$C:$C,$B76,'Other Pharma &amp; Health Products'!AT:AT)+SUMIF('PSM Costs'!$C:$C,$B76,'PSM Costs'!AT:AT),"")</f>
        <v>45</v>
      </c>
      <c r="K76" s="123">
        <f ca="1">IF(SUMIF(Pharmaceuticals!$C:$C,$B76,Pharmaceuticals!AL:AL)+SUMIF('Health Products &amp; Equipment'!$C:$C,$B76,'Health Products &amp; Equipment'!AU:AU)+SUMIF('Other Pharma &amp; Health Products'!$C:$C,$B76,'Other Pharma &amp; Health Products'!AU:AU)+SUMIF('PSM Costs'!$C:$C,$B76,'PSM Costs'!AU:AU)&gt;0,SUMIF(Pharmaceuticals!$C:$C,$B76,Pharmaceuticals!AL:AL)+SUMIF('Health Products &amp; Equipment'!$C:$C,$B76,'Health Products &amp; Equipment'!AU:AU)+SUMIF('Other Pharma &amp; Health Products'!$C:$C,$B76,'Other Pharma &amp; Health Products'!AU:AU)+SUMIF('PSM Costs'!$C:$C,$B76,'PSM Costs'!AU:AU),"")</f>
        <v>5316.4360465116279</v>
      </c>
      <c r="L76" s="181" t="str">
        <f t="shared" ca="1" si="7"/>
        <v/>
      </c>
      <c r="M76" s="176">
        <f ca="1">IF(SUMIF(Pharmaceuticals!$C:$C,$B76,Pharmaceuticals!AX:AX)+SUMIF('Health Products &amp; Equipment'!$C:$C,$B76,'Health Products &amp; Equipment'!BG:BG)+SUMIF('Other Pharma &amp; Health Products'!$C:$C,$B76,'Other Pharma &amp; Health Products'!BG:BG)+SUMIF('PSM Costs'!$C:$C,$B76,'PSM Costs'!BG:BG)&gt;0,SUMIF(Pharmaceuticals!$C:$C,$B76,Pharmaceuticals!AX:AX)+SUMIF('Health Products &amp; Equipment'!$C:$C,$B76,'Health Products &amp; Equipment'!BG:BG)+SUMIF('Other Pharma &amp; Health Products'!$C:$C,$B76,'Other Pharma &amp; Health Products'!BG:BG)+SUMIF('PSM Costs'!$C:$C,$B76,'PSM Costs'!BG:BG),"")</f>
        <v>40</v>
      </c>
      <c r="N76" s="176" t="str">
        <f ca="1">IF(SUMIF(Pharmaceuticals!$C:$C,$B76,Pharmaceuticals!AY:AY)+SUMIF('Health Products &amp; Equipment'!$C:$C,$B76,'Health Products &amp; Equipment'!BH:BH)+SUMIF('Other Pharma &amp; Health Products'!$C:$C,$B76,'Other Pharma &amp; Health Products'!BH:BH)+SUMIF('PSM Costs'!$C:$C,$B76,'PSM Costs'!BH:BH)&gt;0,SUMIF(Pharmaceuticals!$C:$C,$B76,Pharmaceuticals!AY:AY)+SUMIF('Health Products &amp; Equipment'!$C:$C,$B76,'Health Products &amp; Equipment'!BH:BH)+SUMIF('Other Pharma &amp; Health Products'!$C:$C,$B76,'Other Pharma &amp; Health Products'!BH:BH)+SUMIF('PSM Costs'!$C:$C,$B76,'PSM Costs'!BH:BH),"")</f>
        <v/>
      </c>
      <c r="O76" s="182" t="str">
        <f t="shared" ca="1" si="8"/>
        <v/>
      </c>
      <c r="P76" s="123" t="str">
        <f ca="1">IF(SUMIF(Pharmaceuticals!$C:$C,$B76,Pharmaceuticals!BK:BK)+SUMIF('Health Products &amp; Equipment'!$C:$C,$B76,'Health Products &amp; Equipment'!BT:BT)+SUMIF('Other Pharma &amp; Health Products'!$C:$C,$B76,'Other Pharma &amp; Health Products'!BT:BT)+SUMIF('PSM Costs'!$C:$C,$B76,'PSM Costs'!BT:BT)&gt;0,SUMIF(Pharmaceuticals!$C:$C,$B76,Pharmaceuticals!BK:BK)+SUMIF('Health Products &amp; Equipment'!$C:$C,$B76,'Health Products &amp; Equipment'!BT:BT)+SUMIF('Other Pharma &amp; Health Products'!$C:$C,$B76,'Other Pharma &amp; Health Products'!BT:BT)+SUMIF('PSM Costs'!$C:$C,$B76,'PSM Costs'!BT:BT),"")</f>
        <v/>
      </c>
      <c r="Q76" s="123" t="str">
        <f ca="1">IF(SUMIF(Pharmaceuticals!$C:$C,$B76,Pharmaceuticals!BL:BL)+SUMIF('Health Products &amp; Equipment'!$C:$C,$B76,'Health Products &amp; Equipment'!BU:BU)+SUMIF('Other Pharma &amp; Health Products'!$C:$C,$B76,'Other Pharma &amp; Health Products'!BU:BU)+SUMIF('PSM Costs'!$C:$C,$B76,'PSM Costs'!BU:BU)&gt;0,SUMIF(Pharmaceuticals!$C:$C,$B76,Pharmaceuticals!BL:BL)+SUMIF('Health Products &amp; Equipment'!$C:$C,$B76,'Health Products &amp; Equipment'!BU:BU)+SUMIF('Other Pharma &amp; Health Products'!$C:$C,$B76,'Other Pharma &amp; Health Products'!BU:BU)+SUMIF('PSM Costs'!$C:$C,$B76,'PSM Costs'!BU:BU),"")</f>
        <v/>
      </c>
      <c r="R76" s="176">
        <f t="shared" ca="1" si="9"/>
        <v>11223.587209302324</v>
      </c>
    </row>
    <row r="77" spans="1:18" ht="14" x14ac:dyDescent="0.15">
      <c r="A77" s="107">
        <v>70</v>
      </c>
      <c r="B77" s="107" t="str">
        <f ca="1">IFERROR(VLOOKUP(A77,'Rank unique CI-Prod-Spec'!I:J,2,FALSE),"")</f>
        <v>5.8--1035---10035</v>
      </c>
      <c r="C77" s="122" t="str">
        <f ca="1">IFERROR(VLOOKUP(LEFT(B77,FIND("--",B77)-1),CatCostInp!D:E,2,FALSE),"")</f>
        <v>5.8 Other consumables</v>
      </c>
      <c r="D77" s="122" t="str">
        <f ca="1">IFERROR(INDIRECT(ADDRESS(MATCH(VALUE(MID(B77,FIND("--",B77)+2,FIND("---",B77)-FIND("--",B77)-2)),CatProd!G:G,0),2,1,1,"CatProd")),"")</f>
        <v/>
      </c>
      <c r="E77" s="122" t="str">
        <f ca="1">IFERROR(INDIRECT(ADDRESS(MATCH(VALUE(RIGHT(B77,LEN(B77)-FIND("---",B77)-2)),CatProdSpec!I:I,0),3,1,1,"CatProdSpec")),"")</f>
        <v/>
      </c>
      <c r="F77" s="181">
        <f t="shared" ca="1" si="5"/>
        <v>10.02529069767442</v>
      </c>
      <c r="G77" s="176">
        <f ca="1">IF(SUMIF(Pharmaceuticals!$C:$C,$B77,Pharmaceuticals!X:X)+SUMIF('Health Products &amp; Equipment'!$C:$C,$B77,'Health Products &amp; Equipment'!AG:AG)+SUMIF('Other Pharma &amp; Health Products'!$C:$C,$B77,'Other Pharma &amp; Health Products'!AG:AG)+SUMIF('PSM Costs'!$C:$C,$B77,'PSM Costs'!AG:AG)&gt;0,SUMIF(Pharmaceuticals!$C:$C,$B77,Pharmaceuticals!X:X)+SUMIF('Health Products &amp; Equipment'!$C:$C,$B77,'Health Products &amp; Equipment'!AG:AG)+SUMIF('Other Pharma &amp; Health Products'!$C:$C,$B77,'Other Pharma &amp; Health Products'!AG:AG)+SUMIF('PSM Costs'!$C:$C,$B77,'PSM Costs'!AG:AG),"")</f>
        <v>100</v>
      </c>
      <c r="H77" s="176">
        <f ca="1">IF(SUMIF(Pharmaceuticals!$C:$C,$B77,Pharmaceuticals!Y:Y)+SUMIF('Health Products &amp; Equipment'!$C:$C,$B77,'Health Products &amp; Equipment'!AH:AH)+SUMIF('Other Pharma &amp; Health Products'!$C:$C,$B77,'Other Pharma &amp; Health Products'!AH:AH)+SUMIF('PSM Costs'!$C:$C,$B77,'PSM Costs'!AH:AH)&gt;0,SUMIF(Pharmaceuticals!$C:$C,$B77,Pharmaceuticals!Y:Y)+SUMIF('Health Products &amp; Equipment'!$C:$C,$B77,'Health Products &amp; Equipment'!AH:AH)+SUMIF('Other Pharma &amp; Health Products'!$C:$C,$B77,'Other Pharma &amp; Health Products'!AH:AH)+SUMIF('PSM Costs'!$C:$C,$B77,'PSM Costs'!AH:AH),"")</f>
        <v>1002.5290697674419</v>
      </c>
      <c r="I77" s="182">
        <f t="shared" ca="1" si="6"/>
        <v>10.02529069767442</v>
      </c>
      <c r="J77" s="123">
        <f ca="1">IF(SUMIF(Pharmaceuticals!$C:$C,$B77,Pharmaceuticals!AK:AK)+SUMIF('Health Products &amp; Equipment'!$C:$C,$B77,'Health Products &amp; Equipment'!AT:AT)+SUMIF('Other Pharma &amp; Health Products'!$C:$C,$B77,'Other Pharma &amp; Health Products'!AT:AT)+SUMIF('PSM Costs'!$C:$C,$B77,'PSM Costs'!AT:AT)&gt;0,SUMIF(Pharmaceuticals!$C:$C,$B77,Pharmaceuticals!AK:AK)+SUMIF('Health Products &amp; Equipment'!$C:$C,$B77,'Health Products &amp; Equipment'!AT:AT)+SUMIF('Other Pharma &amp; Health Products'!$C:$C,$B77,'Other Pharma &amp; Health Products'!AT:AT)+SUMIF('PSM Costs'!$C:$C,$B77,'PSM Costs'!AT:AT),"")</f>
        <v>90</v>
      </c>
      <c r="K77" s="123">
        <f ca="1">IF(SUMIF(Pharmaceuticals!$C:$C,$B77,Pharmaceuticals!AL:AL)+SUMIF('Health Products &amp; Equipment'!$C:$C,$B77,'Health Products &amp; Equipment'!AU:AU)+SUMIF('Other Pharma &amp; Health Products'!$C:$C,$B77,'Other Pharma &amp; Health Products'!AU:AU)+SUMIF('PSM Costs'!$C:$C,$B77,'PSM Costs'!AU:AU)&gt;0,SUMIF(Pharmaceuticals!$C:$C,$B77,Pharmaceuticals!AL:AL)+SUMIF('Health Products &amp; Equipment'!$C:$C,$B77,'Health Products &amp; Equipment'!AU:AU)+SUMIF('Other Pharma &amp; Health Products'!$C:$C,$B77,'Other Pharma &amp; Health Products'!AU:AU)+SUMIF('PSM Costs'!$C:$C,$B77,'PSM Costs'!AU:AU),"")</f>
        <v>902.27616279069775</v>
      </c>
      <c r="L77" s="181" t="str">
        <f t="shared" ca="1" si="7"/>
        <v/>
      </c>
      <c r="M77" s="176">
        <f ca="1">IF(SUMIF(Pharmaceuticals!$C:$C,$B77,Pharmaceuticals!AX:AX)+SUMIF('Health Products &amp; Equipment'!$C:$C,$B77,'Health Products &amp; Equipment'!BG:BG)+SUMIF('Other Pharma &amp; Health Products'!$C:$C,$B77,'Other Pharma &amp; Health Products'!BG:BG)+SUMIF('PSM Costs'!$C:$C,$B77,'PSM Costs'!BG:BG)&gt;0,SUMIF(Pharmaceuticals!$C:$C,$B77,Pharmaceuticals!AX:AX)+SUMIF('Health Products &amp; Equipment'!$C:$C,$B77,'Health Products &amp; Equipment'!BG:BG)+SUMIF('Other Pharma &amp; Health Products'!$C:$C,$B77,'Other Pharma &amp; Health Products'!BG:BG)+SUMIF('PSM Costs'!$C:$C,$B77,'PSM Costs'!BG:BG),"")</f>
        <v>70</v>
      </c>
      <c r="N77" s="176" t="str">
        <f ca="1">IF(SUMIF(Pharmaceuticals!$C:$C,$B77,Pharmaceuticals!AY:AY)+SUMIF('Health Products &amp; Equipment'!$C:$C,$B77,'Health Products &amp; Equipment'!BH:BH)+SUMIF('Other Pharma &amp; Health Products'!$C:$C,$B77,'Other Pharma &amp; Health Products'!BH:BH)+SUMIF('PSM Costs'!$C:$C,$B77,'PSM Costs'!BH:BH)&gt;0,SUMIF(Pharmaceuticals!$C:$C,$B77,Pharmaceuticals!AY:AY)+SUMIF('Health Products &amp; Equipment'!$C:$C,$B77,'Health Products &amp; Equipment'!BH:BH)+SUMIF('Other Pharma &amp; Health Products'!$C:$C,$B77,'Other Pharma &amp; Health Products'!BH:BH)+SUMIF('PSM Costs'!$C:$C,$B77,'PSM Costs'!BH:BH),"")</f>
        <v/>
      </c>
      <c r="O77" s="182" t="str">
        <f t="shared" ca="1" si="8"/>
        <v/>
      </c>
      <c r="P77" s="123" t="str">
        <f ca="1">IF(SUMIF(Pharmaceuticals!$C:$C,$B77,Pharmaceuticals!BK:BK)+SUMIF('Health Products &amp; Equipment'!$C:$C,$B77,'Health Products &amp; Equipment'!BT:BT)+SUMIF('Other Pharma &amp; Health Products'!$C:$C,$B77,'Other Pharma &amp; Health Products'!BT:BT)+SUMIF('PSM Costs'!$C:$C,$B77,'PSM Costs'!BT:BT)&gt;0,SUMIF(Pharmaceuticals!$C:$C,$B77,Pharmaceuticals!BK:BK)+SUMIF('Health Products &amp; Equipment'!$C:$C,$B77,'Health Products &amp; Equipment'!BT:BT)+SUMIF('Other Pharma &amp; Health Products'!$C:$C,$B77,'Other Pharma &amp; Health Products'!BT:BT)+SUMIF('PSM Costs'!$C:$C,$B77,'PSM Costs'!BT:BT),"")</f>
        <v/>
      </c>
      <c r="Q77" s="123" t="str">
        <f ca="1">IF(SUMIF(Pharmaceuticals!$C:$C,$B77,Pharmaceuticals!BL:BL)+SUMIF('Health Products &amp; Equipment'!$C:$C,$B77,'Health Products &amp; Equipment'!BU:BU)+SUMIF('Other Pharma &amp; Health Products'!$C:$C,$B77,'Other Pharma &amp; Health Products'!BU:BU)+SUMIF('PSM Costs'!$C:$C,$B77,'PSM Costs'!BU:BU)&gt;0,SUMIF(Pharmaceuticals!$C:$C,$B77,Pharmaceuticals!BL:BL)+SUMIF('Health Products &amp; Equipment'!$C:$C,$B77,'Health Products &amp; Equipment'!BU:BU)+SUMIF('Other Pharma &amp; Health Products'!$C:$C,$B77,'Other Pharma &amp; Health Products'!BU:BU)+SUMIF('PSM Costs'!$C:$C,$B77,'PSM Costs'!BU:BU),"")</f>
        <v/>
      </c>
      <c r="R77" s="176">
        <f t="shared" ca="1" si="9"/>
        <v>1904.8052325581398</v>
      </c>
    </row>
    <row r="78" spans="1:18" ht="14" x14ac:dyDescent="0.15">
      <c r="A78" s="107">
        <v>71</v>
      </c>
      <c r="B78" s="107" t="str">
        <f ca="1">IFERROR(VLOOKUP(A78,'Rank unique CI-Prod-Spec'!I:J,2,FALSE),"")</f>
        <v>5.8--1036---10036</v>
      </c>
      <c r="C78" s="122" t="str">
        <f ca="1">IFERROR(VLOOKUP(LEFT(B78,FIND("--",B78)-1),CatCostInp!D:E,2,FALSE),"")</f>
        <v>5.8 Other consumables</v>
      </c>
      <c r="D78" s="122" t="str">
        <f ca="1">IFERROR(INDIRECT(ADDRESS(MATCH(VALUE(MID(B78,FIND("--",B78)+2,FIND("---",B78)-FIND("--",B78)-2)),CatProd!G:G,0),2,1,1,"CatProd")),"")</f>
        <v/>
      </c>
      <c r="E78" s="122" t="str">
        <f ca="1">IFERROR(INDIRECT(ADDRESS(MATCH(VALUE(RIGHT(B78,LEN(B78)-FIND("---",B78)-2)),CatProdSpec!I:I,0),3,1,1,"CatProdSpec")),"")</f>
        <v/>
      </c>
      <c r="F78" s="181">
        <f t="shared" ca="1" si="5"/>
        <v>42.031671511627906</v>
      </c>
      <c r="G78" s="176">
        <f ca="1">IF(SUMIF(Pharmaceuticals!$C:$C,$B78,Pharmaceuticals!X:X)+SUMIF('Health Products &amp; Equipment'!$C:$C,$B78,'Health Products &amp; Equipment'!AG:AG)+SUMIF('Other Pharma &amp; Health Products'!$C:$C,$B78,'Other Pharma &amp; Health Products'!AG:AG)+SUMIF('PSM Costs'!$C:$C,$B78,'PSM Costs'!AG:AG)&gt;0,SUMIF(Pharmaceuticals!$C:$C,$B78,Pharmaceuticals!X:X)+SUMIF('Health Products &amp; Equipment'!$C:$C,$B78,'Health Products &amp; Equipment'!AG:AG)+SUMIF('Other Pharma &amp; Health Products'!$C:$C,$B78,'Other Pharma &amp; Health Products'!AG:AG)+SUMIF('PSM Costs'!$C:$C,$B78,'PSM Costs'!AG:AG),"")</f>
        <v>40</v>
      </c>
      <c r="H78" s="176">
        <f ca="1">IF(SUMIF(Pharmaceuticals!$C:$C,$B78,Pharmaceuticals!Y:Y)+SUMIF('Health Products &amp; Equipment'!$C:$C,$B78,'Health Products &amp; Equipment'!AH:AH)+SUMIF('Other Pharma &amp; Health Products'!$C:$C,$B78,'Other Pharma &amp; Health Products'!AH:AH)+SUMIF('PSM Costs'!$C:$C,$B78,'PSM Costs'!AH:AH)&gt;0,SUMIF(Pharmaceuticals!$C:$C,$B78,Pharmaceuticals!Y:Y)+SUMIF('Health Products &amp; Equipment'!$C:$C,$B78,'Health Products &amp; Equipment'!AH:AH)+SUMIF('Other Pharma &amp; Health Products'!$C:$C,$B78,'Other Pharma &amp; Health Products'!AH:AH)+SUMIF('PSM Costs'!$C:$C,$B78,'PSM Costs'!AH:AH),"")</f>
        <v>1681.2668604651162</v>
      </c>
      <c r="I78" s="182">
        <f t="shared" ca="1" si="6"/>
        <v>42.031671511627906</v>
      </c>
      <c r="J78" s="123">
        <f ca="1">IF(SUMIF(Pharmaceuticals!$C:$C,$B78,Pharmaceuticals!AK:AK)+SUMIF('Health Products &amp; Equipment'!$C:$C,$B78,'Health Products &amp; Equipment'!AT:AT)+SUMIF('Other Pharma &amp; Health Products'!$C:$C,$B78,'Other Pharma &amp; Health Products'!AT:AT)+SUMIF('PSM Costs'!$C:$C,$B78,'PSM Costs'!AT:AT)&gt;0,SUMIF(Pharmaceuticals!$C:$C,$B78,Pharmaceuticals!AK:AK)+SUMIF('Health Products &amp; Equipment'!$C:$C,$B78,'Health Products &amp; Equipment'!AT:AT)+SUMIF('Other Pharma &amp; Health Products'!$C:$C,$B78,'Other Pharma &amp; Health Products'!AT:AT)+SUMIF('PSM Costs'!$C:$C,$B78,'PSM Costs'!AT:AT),"")</f>
        <v>35</v>
      </c>
      <c r="K78" s="123">
        <f ca="1">IF(SUMIF(Pharmaceuticals!$C:$C,$B78,Pharmaceuticals!AL:AL)+SUMIF('Health Products &amp; Equipment'!$C:$C,$B78,'Health Products &amp; Equipment'!AU:AU)+SUMIF('Other Pharma &amp; Health Products'!$C:$C,$B78,'Other Pharma &amp; Health Products'!AU:AU)+SUMIF('PSM Costs'!$C:$C,$B78,'PSM Costs'!AU:AU)&gt;0,SUMIF(Pharmaceuticals!$C:$C,$B78,Pharmaceuticals!AL:AL)+SUMIF('Health Products &amp; Equipment'!$C:$C,$B78,'Health Products &amp; Equipment'!AU:AU)+SUMIF('Other Pharma &amp; Health Products'!$C:$C,$B78,'Other Pharma &amp; Health Products'!AU:AU)+SUMIF('PSM Costs'!$C:$C,$B78,'PSM Costs'!AU:AU),"")</f>
        <v>1471.1085029069768</v>
      </c>
      <c r="L78" s="181" t="str">
        <f t="shared" ca="1" si="7"/>
        <v/>
      </c>
      <c r="M78" s="176">
        <f ca="1">IF(SUMIF(Pharmaceuticals!$C:$C,$B78,Pharmaceuticals!AX:AX)+SUMIF('Health Products &amp; Equipment'!$C:$C,$B78,'Health Products &amp; Equipment'!BG:BG)+SUMIF('Other Pharma &amp; Health Products'!$C:$C,$B78,'Other Pharma &amp; Health Products'!BG:BG)+SUMIF('PSM Costs'!$C:$C,$B78,'PSM Costs'!BG:BG)&gt;0,SUMIF(Pharmaceuticals!$C:$C,$B78,Pharmaceuticals!AX:AX)+SUMIF('Health Products &amp; Equipment'!$C:$C,$B78,'Health Products &amp; Equipment'!BG:BG)+SUMIF('Other Pharma &amp; Health Products'!$C:$C,$B78,'Other Pharma &amp; Health Products'!BG:BG)+SUMIF('PSM Costs'!$C:$C,$B78,'PSM Costs'!BG:BG),"")</f>
        <v>30</v>
      </c>
      <c r="N78" s="176" t="str">
        <f ca="1">IF(SUMIF(Pharmaceuticals!$C:$C,$B78,Pharmaceuticals!AY:AY)+SUMIF('Health Products &amp; Equipment'!$C:$C,$B78,'Health Products &amp; Equipment'!BH:BH)+SUMIF('Other Pharma &amp; Health Products'!$C:$C,$B78,'Other Pharma &amp; Health Products'!BH:BH)+SUMIF('PSM Costs'!$C:$C,$B78,'PSM Costs'!BH:BH)&gt;0,SUMIF(Pharmaceuticals!$C:$C,$B78,Pharmaceuticals!AY:AY)+SUMIF('Health Products &amp; Equipment'!$C:$C,$B78,'Health Products &amp; Equipment'!BH:BH)+SUMIF('Other Pharma &amp; Health Products'!$C:$C,$B78,'Other Pharma &amp; Health Products'!BH:BH)+SUMIF('PSM Costs'!$C:$C,$B78,'PSM Costs'!BH:BH),"")</f>
        <v/>
      </c>
      <c r="O78" s="182" t="str">
        <f t="shared" ca="1" si="8"/>
        <v/>
      </c>
      <c r="P78" s="123" t="str">
        <f ca="1">IF(SUMIF(Pharmaceuticals!$C:$C,$B78,Pharmaceuticals!BK:BK)+SUMIF('Health Products &amp; Equipment'!$C:$C,$B78,'Health Products &amp; Equipment'!BT:BT)+SUMIF('Other Pharma &amp; Health Products'!$C:$C,$B78,'Other Pharma &amp; Health Products'!BT:BT)+SUMIF('PSM Costs'!$C:$C,$B78,'PSM Costs'!BT:BT)&gt;0,SUMIF(Pharmaceuticals!$C:$C,$B78,Pharmaceuticals!BK:BK)+SUMIF('Health Products &amp; Equipment'!$C:$C,$B78,'Health Products &amp; Equipment'!BT:BT)+SUMIF('Other Pharma &amp; Health Products'!$C:$C,$B78,'Other Pharma &amp; Health Products'!BT:BT)+SUMIF('PSM Costs'!$C:$C,$B78,'PSM Costs'!BT:BT),"")</f>
        <v/>
      </c>
      <c r="Q78" s="123" t="str">
        <f ca="1">IF(SUMIF(Pharmaceuticals!$C:$C,$B78,Pharmaceuticals!BL:BL)+SUMIF('Health Products &amp; Equipment'!$C:$C,$B78,'Health Products &amp; Equipment'!BU:BU)+SUMIF('Other Pharma &amp; Health Products'!$C:$C,$B78,'Other Pharma &amp; Health Products'!BU:BU)+SUMIF('PSM Costs'!$C:$C,$B78,'PSM Costs'!BU:BU)&gt;0,SUMIF(Pharmaceuticals!$C:$C,$B78,Pharmaceuticals!BL:BL)+SUMIF('Health Products &amp; Equipment'!$C:$C,$B78,'Health Products &amp; Equipment'!BU:BU)+SUMIF('Other Pharma &amp; Health Products'!$C:$C,$B78,'Other Pharma &amp; Health Products'!BU:BU)+SUMIF('PSM Costs'!$C:$C,$B78,'PSM Costs'!BU:BU),"")</f>
        <v/>
      </c>
      <c r="R78" s="176">
        <f t="shared" ca="1" si="9"/>
        <v>3152.375363372093</v>
      </c>
    </row>
    <row r="79" spans="1:18" ht="14" x14ac:dyDescent="0.15">
      <c r="A79" s="107">
        <v>72</v>
      </c>
      <c r="B79" s="107" t="str">
        <f ca="1">IFERROR(VLOOKUP(A79,'Rank unique CI-Prod-Spec'!I:J,2,FALSE),"")</f>
        <v>5.8--1037---10037</v>
      </c>
      <c r="C79" s="122" t="str">
        <f ca="1">IFERROR(VLOOKUP(LEFT(B79,FIND("--",B79)-1),CatCostInp!D:E,2,FALSE),"")</f>
        <v>5.8 Other consumables</v>
      </c>
      <c r="D79" s="122" t="str">
        <f ca="1">IFERROR(INDIRECT(ADDRESS(MATCH(VALUE(MID(B79,FIND("--",B79)+2,FIND("---",B79)-FIND("--",B79)-2)),CatProd!G:G,0),2,1,1,"CatProd")),"")</f>
        <v/>
      </c>
      <c r="E79" s="122" t="str">
        <f ca="1">IFERROR(INDIRECT(ADDRESS(MATCH(VALUE(RIGHT(B79,LEN(B79)-FIND("---",B79)-2)),CatProdSpec!I:I,0),3,1,1,"CatProdSpec")),"")</f>
        <v/>
      </c>
      <c r="F79" s="181">
        <f t="shared" ca="1" si="5"/>
        <v>27.197529069767445</v>
      </c>
      <c r="G79" s="176">
        <f ca="1">IF(SUMIF(Pharmaceuticals!$C:$C,$B79,Pharmaceuticals!X:X)+SUMIF('Health Products &amp; Equipment'!$C:$C,$B79,'Health Products &amp; Equipment'!AG:AG)+SUMIF('Other Pharma &amp; Health Products'!$C:$C,$B79,'Other Pharma &amp; Health Products'!AG:AG)+SUMIF('PSM Costs'!$C:$C,$B79,'PSM Costs'!AG:AG)&gt;0,SUMIF(Pharmaceuticals!$C:$C,$B79,Pharmaceuticals!X:X)+SUMIF('Health Products &amp; Equipment'!$C:$C,$B79,'Health Products &amp; Equipment'!AG:AG)+SUMIF('Other Pharma &amp; Health Products'!$C:$C,$B79,'Other Pharma &amp; Health Products'!AG:AG)+SUMIF('PSM Costs'!$C:$C,$B79,'PSM Costs'!AG:AG),"")</f>
        <v>20</v>
      </c>
      <c r="H79" s="176">
        <f ca="1">IF(SUMIF(Pharmaceuticals!$C:$C,$B79,Pharmaceuticals!Y:Y)+SUMIF('Health Products &amp; Equipment'!$C:$C,$B79,'Health Products &amp; Equipment'!AH:AH)+SUMIF('Other Pharma &amp; Health Products'!$C:$C,$B79,'Other Pharma &amp; Health Products'!AH:AH)+SUMIF('PSM Costs'!$C:$C,$B79,'PSM Costs'!AH:AH)&gt;0,SUMIF(Pharmaceuticals!$C:$C,$B79,Pharmaceuticals!Y:Y)+SUMIF('Health Products &amp; Equipment'!$C:$C,$B79,'Health Products &amp; Equipment'!AH:AH)+SUMIF('Other Pharma &amp; Health Products'!$C:$C,$B79,'Other Pharma &amp; Health Products'!AH:AH)+SUMIF('PSM Costs'!$C:$C,$B79,'PSM Costs'!AH:AH),"")</f>
        <v>543.95058139534888</v>
      </c>
      <c r="I79" s="182">
        <f t="shared" ca="1" si="6"/>
        <v>27.197529069767445</v>
      </c>
      <c r="J79" s="123">
        <f ca="1">IF(SUMIF(Pharmaceuticals!$C:$C,$B79,Pharmaceuticals!AK:AK)+SUMIF('Health Products &amp; Equipment'!$C:$C,$B79,'Health Products &amp; Equipment'!AT:AT)+SUMIF('Other Pharma &amp; Health Products'!$C:$C,$B79,'Other Pharma &amp; Health Products'!AT:AT)+SUMIF('PSM Costs'!$C:$C,$B79,'PSM Costs'!AT:AT)&gt;0,SUMIF(Pharmaceuticals!$C:$C,$B79,Pharmaceuticals!AK:AK)+SUMIF('Health Products &amp; Equipment'!$C:$C,$B79,'Health Products &amp; Equipment'!AT:AT)+SUMIF('Other Pharma &amp; Health Products'!$C:$C,$B79,'Other Pharma &amp; Health Products'!AT:AT)+SUMIF('PSM Costs'!$C:$C,$B79,'PSM Costs'!AT:AT),"")</f>
        <v>20</v>
      </c>
      <c r="K79" s="123">
        <f ca="1">IF(SUMIF(Pharmaceuticals!$C:$C,$B79,Pharmaceuticals!AL:AL)+SUMIF('Health Products &amp; Equipment'!$C:$C,$B79,'Health Products &amp; Equipment'!AU:AU)+SUMIF('Other Pharma &amp; Health Products'!$C:$C,$B79,'Other Pharma &amp; Health Products'!AU:AU)+SUMIF('PSM Costs'!$C:$C,$B79,'PSM Costs'!AU:AU)&gt;0,SUMIF(Pharmaceuticals!$C:$C,$B79,Pharmaceuticals!AL:AL)+SUMIF('Health Products &amp; Equipment'!$C:$C,$B79,'Health Products &amp; Equipment'!AU:AU)+SUMIF('Other Pharma &amp; Health Products'!$C:$C,$B79,'Other Pharma &amp; Health Products'!AU:AU)+SUMIF('PSM Costs'!$C:$C,$B79,'PSM Costs'!AU:AU),"")</f>
        <v>543.95058139534888</v>
      </c>
      <c r="L79" s="181" t="str">
        <f t="shared" ca="1" si="7"/>
        <v/>
      </c>
      <c r="M79" s="176">
        <f ca="1">IF(SUMIF(Pharmaceuticals!$C:$C,$B79,Pharmaceuticals!AX:AX)+SUMIF('Health Products &amp; Equipment'!$C:$C,$B79,'Health Products &amp; Equipment'!BG:BG)+SUMIF('Other Pharma &amp; Health Products'!$C:$C,$B79,'Other Pharma &amp; Health Products'!BG:BG)+SUMIF('PSM Costs'!$C:$C,$B79,'PSM Costs'!BG:BG)&gt;0,SUMIF(Pharmaceuticals!$C:$C,$B79,Pharmaceuticals!AX:AX)+SUMIF('Health Products &amp; Equipment'!$C:$C,$B79,'Health Products &amp; Equipment'!BG:BG)+SUMIF('Other Pharma &amp; Health Products'!$C:$C,$B79,'Other Pharma &amp; Health Products'!BG:BG)+SUMIF('PSM Costs'!$C:$C,$B79,'PSM Costs'!BG:BG),"")</f>
        <v>20</v>
      </c>
      <c r="N79" s="176" t="str">
        <f ca="1">IF(SUMIF(Pharmaceuticals!$C:$C,$B79,Pharmaceuticals!AY:AY)+SUMIF('Health Products &amp; Equipment'!$C:$C,$B79,'Health Products &amp; Equipment'!BH:BH)+SUMIF('Other Pharma &amp; Health Products'!$C:$C,$B79,'Other Pharma &amp; Health Products'!BH:BH)+SUMIF('PSM Costs'!$C:$C,$B79,'PSM Costs'!BH:BH)&gt;0,SUMIF(Pharmaceuticals!$C:$C,$B79,Pharmaceuticals!AY:AY)+SUMIF('Health Products &amp; Equipment'!$C:$C,$B79,'Health Products &amp; Equipment'!BH:BH)+SUMIF('Other Pharma &amp; Health Products'!$C:$C,$B79,'Other Pharma &amp; Health Products'!BH:BH)+SUMIF('PSM Costs'!$C:$C,$B79,'PSM Costs'!BH:BH),"")</f>
        <v/>
      </c>
      <c r="O79" s="182" t="str">
        <f t="shared" ca="1" si="8"/>
        <v/>
      </c>
      <c r="P79" s="123" t="str">
        <f ca="1">IF(SUMIF(Pharmaceuticals!$C:$C,$B79,Pharmaceuticals!BK:BK)+SUMIF('Health Products &amp; Equipment'!$C:$C,$B79,'Health Products &amp; Equipment'!BT:BT)+SUMIF('Other Pharma &amp; Health Products'!$C:$C,$B79,'Other Pharma &amp; Health Products'!BT:BT)+SUMIF('PSM Costs'!$C:$C,$B79,'PSM Costs'!BT:BT)&gt;0,SUMIF(Pharmaceuticals!$C:$C,$B79,Pharmaceuticals!BK:BK)+SUMIF('Health Products &amp; Equipment'!$C:$C,$B79,'Health Products &amp; Equipment'!BT:BT)+SUMIF('Other Pharma &amp; Health Products'!$C:$C,$B79,'Other Pharma &amp; Health Products'!BT:BT)+SUMIF('PSM Costs'!$C:$C,$B79,'PSM Costs'!BT:BT),"")</f>
        <v/>
      </c>
      <c r="Q79" s="123" t="str">
        <f ca="1">IF(SUMIF(Pharmaceuticals!$C:$C,$B79,Pharmaceuticals!BL:BL)+SUMIF('Health Products &amp; Equipment'!$C:$C,$B79,'Health Products &amp; Equipment'!BU:BU)+SUMIF('Other Pharma &amp; Health Products'!$C:$C,$B79,'Other Pharma &amp; Health Products'!BU:BU)+SUMIF('PSM Costs'!$C:$C,$B79,'PSM Costs'!BU:BU)&gt;0,SUMIF(Pharmaceuticals!$C:$C,$B79,Pharmaceuticals!BL:BL)+SUMIF('Health Products &amp; Equipment'!$C:$C,$B79,'Health Products &amp; Equipment'!BU:BU)+SUMIF('Other Pharma &amp; Health Products'!$C:$C,$B79,'Other Pharma &amp; Health Products'!BU:BU)+SUMIF('PSM Costs'!$C:$C,$B79,'PSM Costs'!BU:BU),"")</f>
        <v/>
      </c>
      <c r="R79" s="176">
        <f t="shared" ca="1" si="9"/>
        <v>1087.9011627906978</v>
      </c>
    </row>
    <row r="80" spans="1:18" ht="14" x14ac:dyDescent="0.15">
      <c r="A80" s="107">
        <v>73</v>
      </c>
      <c r="B80" s="107" t="str">
        <f ca="1">IFERROR(VLOOKUP(A80,'Rank unique CI-Prod-Spec'!I:J,2,FALSE),"")</f>
        <v>5.8--1038---10038</v>
      </c>
      <c r="C80" s="122" t="str">
        <f ca="1">IFERROR(VLOOKUP(LEFT(B80,FIND("--",B80)-1),CatCostInp!D:E,2,FALSE),"")</f>
        <v>5.8 Other consumables</v>
      </c>
      <c r="D80" s="122" t="str">
        <f ca="1">IFERROR(INDIRECT(ADDRESS(MATCH(VALUE(MID(B80,FIND("--",B80)+2,FIND("---",B80)-FIND("--",B80)-2)),CatProd!G:G,0),2,1,1,"CatProd")),"")</f>
        <v/>
      </c>
      <c r="E80" s="122" t="str">
        <f ca="1">IFERROR(INDIRECT(ADDRESS(MATCH(VALUE(RIGHT(B80,LEN(B80)-FIND("---",B80)-2)),CatProdSpec!I:I,0),3,1,1,"CatProdSpec")),"")</f>
        <v/>
      </c>
      <c r="F80" s="181">
        <f t="shared" ca="1" si="5"/>
        <v>92.643895348837219</v>
      </c>
      <c r="G80" s="176">
        <f ca="1">IF(SUMIF(Pharmaceuticals!$C:$C,$B80,Pharmaceuticals!X:X)+SUMIF('Health Products &amp; Equipment'!$C:$C,$B80,'Health Products &amp; Equipment'!AG:AG)+SUMIF('Other Pharma &amp; Health Products'!$C:$C,$B80,'Other Pharma &amp; Health Products'!AG:AG)+SUMIF('PSM Costs'!$C:$C,$B80,'PSM Costs'!AG:AG)&gt;0,SUMIF(Pharmaceuticals!$C:$C,$B80,Pharmaceuticals!X:X)+SUMIF('Health Products &amp; Equipment'!$C:$C,$B80,'Health Products &amp; Equipment'!AG:AG)+SUMIF('Other Pharma &amp; Health Products'!$C:$C,$B80,'Other Pharma &amp; Health Products'!AG:AG)+SUMIF('PSM Costs'!$C:$C,$B80,'PSM Costs'!AG:AG),"")</f>
        <v>90</v>
      </c>
      <c r="H80" s="176">
        <f ca="1">IF(SUMIF(Pharmaceuticals!$C:$C,$B80,Pharmaceuticals!Y:Y)+SUMIF('Health Products &amp; Equipment'!$C:$C,$B80,'Health Products &amp; Equipment'!AH:AH)+SUMIF('Other Pharma &amp; Health Products'!$C:$C,$B80,'Other Pharma &amp; Health Products'!AH:AH)+SUMIF('PSM Costs'!$C:$C,$B80,'PSM Costs'!AH:AH)&gt;0,SUMIF(Pharmaceuticals!$C:$C,$B80,Pharmaceuticals!Y:Y)+SUMIF('Health Products &amp; Equipment'!$C:$C,$B80,'Health Products &amp; Equipment'!AH:AH)+SUMIF('Other Pharma &amp; Health Products'!$C:$C,$B80,'Other Pharma &amp; Health Products'!AH:AH)+SUMIF('PSM Costs'!$C:$C,$B80,'PSM Costs'!AH:AH),"")</f>
        <v>8337.9505813953492</v>
      </c>
      <c r="I80" s="182">
        <f t="shared" ca="1" si="6"/>
        <v>92.643895348837205</v>
      </c>
      <c r="J80" s="123">
        <f ca="1">IF(SUMIF(Pharmaceuticals!$C:$C,$B80,Pharmaceuticals!AK:AK)+SUMIF('Health Products &amp; Equipment'!$C:$C,$B80,'Health Products &amp; Equipment'!AT:AT)+SUMIF('Other Pharma &amp; Health Products'!$C:$C,$B80,'Other Pharma &amp; Health Products'!AT:AT)+SUMIF('PSM Costs'!$C:$C,$B80,'PSM Costs'!AT:AT)&gt;0,SUMIF(Pharmaceuticals!$C:$C,$B80,Pharmaceuticals!AK:AK)+SUMIF('Health Products &amp; Equipment'!$C:$C,$B80,'Health Products &amp; Equipment'!AT:AT)+SUMIF('Other Pharma &amp; Health Products'!$C:$C,$B80,'Other Pharma &amp; Health Products'!AT:AT)+SUMIF('PSM Costs'!$C:$C,$B80,'PSM Costs'!AT:AT),"")</f>
        <v>80</v>
      </c>
      <c r="K80" s="123">
        <f ca="1">IF(SUMIF(Pharmaceuticals!$C:$C,$B80,Pharmaceuticals!AL:AL)+SUMIF('Health Products &amp; Equipment'!$C:$C,$B80,'Health Products &amp; Equipment'!AU:AU)+SUMIF('Other Pharma &amp; Health Products'!$C:$C,$B80,'Other Pharma &amp; Health Products'!AU:AU)+SUMIF('PSM Costs'!$C:$C,$B80,'PSM Costs'!AU:AU)&gt;0,SUMIF(Pharmaceuticals!$C:$C,$B80,Pharmaceuticals!AL:AL)+SUMIF('Health Products &amp; Equipment'!$C:$C,$B80,'Health Products &amp; Equipment'!AU:AU)+SUMIF('Other Pharma &amp; Health Products'!$C:$C,$B80,'Other Pharma &amp; Health Products'!AU:AU)+SUMIF('PSM Costs'!$C:$C,$B80,'PSM Costs'!AU:AU),"")</f>
        <v>7411.5116279069762</v>
      </c>
      <c r="L80" s="181" t="str">
        <f t="shared" ca="1" si="7"/>
        <v/>
      </c>
      <c r="M80" s="176">
        <f ca="1">IF(SUMIF(Pharmaceuticals!$C:$C,$B80,Pharmaceuticals!AX:AX)+SUMIF('Health Products &amp; Equipment'!$C:$C,$B80,'Health Products &amp; Equipment'!BG:BG)+SUMIF('Other Pharma &amp; Health Products'!$C:$C,$B80,'Other Pharma &amp; Health Products'!BG:BG)+SUMIF('PSM Costs'!$C:$C,$B80,'PSM Costs'!BG:BG)&gt;0,SUMIF(Pharmaceuticals!$C:$C,$B80,Pharmaceuticals!AX:AX)+SUMIF('Health Products &amp; Equipment'!$C:$C,$B80,'Health Products &amp; Equipment'!BG:BG)+SUMIF('Other Pharma &amp; Health Products'!$C:$C,$B80,'Other Pharma &amp; Health Products'!BG:BG)+SUMIF('PSM Costs'!$C:$C,$B80,'PSM Costs'!BG:BG),"")</f>
        <v>70</v>
      </c>
      <c r="N80" s="176" t="str">
        <f ca="1">IF(SUMIF(Pharmaceuticals!$C:$C,$B80,Pharmaceuticals!AY:AY)+SUMIF('Health Products &amp; Equipment'!$C:$C,$B80,'Health Products &amp; Equipment'!BH:BH)+SUMIF('Other Pharma &amp; Health Products'!$C:$C,$B80,'Other Pharma &amp; Health Products'!BH:BH)+SUMIF('PSM Costs'!$C:$C,$B80,'PSM Costs'!BH:BH)&gt;0,SUMIF(Pharmaceuticals!$C:$C,$B80,Pharmaceuticals!AY:AY)+SUMIF('Health Products &amp; Equipment'!$C:$C,$B80,'Health Products &amp; Equipment'!BH:BH)+SUMIF('Other Pharma &amp; Health Products'!$C:$C,$B80,'Other Pharma &amp; Health Products'!BH:BH)+SUMIF('PSM Costs'!$C:$C,$B80,'PSM Costs'!BH:BH),"")</f>
        <v/>
      </c>
      <c r="O80" s="182" t="str">
        <f t="shared" ca="1" si="8"/>
        <v/>
      </c>
      <c r="P80" s="123" t="str">
        <f ca="1">IF(SUMIF(Pharmaceuticals!$C:$C,$B80,Pharmaceuticals!BK:BK)+SUMIF('Health Products &amp; Equipment'!$C:$C,$B80,'Health Products &amp; Equipment'!BT:BT)+SUMIF('Other Pharma &amp; Health Products'!$C:$C,$B80,'Other Pharma &amp; Health Products'!BT:BT)+SUMIF('PSM Costs'!$C:$C,$B80,'PSM Costs'!BT:BT)&gt;0,SUMIF(Pharmaceuticals!$C:$C,$B80,Pharmaceuticals!BK:BK)+SUMIF('Health Products &amp; Equipment'!$C:$C,$B80,'Health Products &amp; Equipment'!BT:BT)+SUMIF('Other Pharma &amp; Health Products'!$C:$C,$B80,'Other Pharma &amp; Health Products'!BT:BT)+SUMIF('PSM Costs'!$C:$C,$B80,'PSM Costs'!BT:BT),"")</f>
        <v/>
      </c>
      <c r="Q80" s="123" t="str">
        <f ca="1">IF(SUMIF(Pharmaceuticals!$C:$C,$B80,Pharmaceuticals!BL:BL)+SUMIF('Health Products &amp; Equipment'!$C:$C,$B80,'Health Products &amp; Equipment'!BU:BU)+SUMIF('Other Pharma &amp; Health Products'!$C:$C,$B80,'Other Pharma &amp; Health Products'!BU:BU)+SUMIF('PSM Costs'!$C:$C,$B80,'PSM Costs'!BU:BU)&gt;0,SUMIF(Pharmaceuticals!$C:$C,$B80,Pharmaceuticals!BL:BL)+SUMIF('Health Products &amp; Equipment'!$C:$C,$B80,'Health Products &amp; Equipment'!BU:BU)+SUMIF('Other Pharma &amp; Health Products'!$C:$C,$B80,'Other Pharma &amp; Health Products'!BU:BU)+SUMIF('PSM Costs'!$C:$C,$B80,'PSM Costs'!BU:BU),"")</f>
        <v/>
      </c>
      <c r="R80" s="176">
        <f t="shared" ca="1" si="9"/>
        <v>15749.462209302324</v>
      </c>
    </row>
    <row r="81" spans="1:18" ht="14" x14ac:dyDescent="0.15">
      <c r="A81" s="107">
        <v>74</v>
      </c>
      <c r="B81" s="107" t="str">
        <f ca="1">IFERROR(VLOOKUP(A81,'Rank unique CI-Prod-Spec'!I:J,2,FALSE),"")</f>
        <v>5.8--1039---10039</v>
      </c>
      <c r="C81" s="122" t="str">
        <f ca="1">IFERROR(VLOOKUP(LEFT(B81,FIND("--",B81)-1),CatCostInp!D:E,2,FALSE),"")</f>
        <v>5.8 Other consumables</v>
      </c>
      <c r="D81" s="122" t="str">
        <f ca="1">IFERROR(INDIRECT(ADDRESS(MATCH(VALUE(MID(B81,FIND("--",B81)+2,FIND("---",B81)-FIND("--",B81)-2)),CatProd!G:G,0),2,1,1,"CatProd")),"")</f>
        <v/>
      </c>
      <c r="E81" s="122" t="str">
        <f ca="1">IFERROR(INDIRECT(ADDRESS(MATCH(VALUE(RIGHT(B81,LEN(B81)-FIND("---",B81)-2)),CatProdSpec!I:I,0),3,1,1,"CatProdSpec")),"")</f>
        <v/>
      </c>
      <c r="F81" s="181">
        <f t="shared" ca="1" si="5"/>
        <v>55.498110465116284</v>
      </c>
      <c r="G81" s="176">
        <f ca="1">IF(SUMIF(Pharmaceuticals!$C:$C,$B81,Pharmaceuticals!X:X)+SUMIF('Health Products &amp; Equipment'!$C:$C,$B81,'Health Products &amp; Equipment'!AG:AG)+SUMIF('Other Pharma &amp; Health Products'!$C:$C,$B81,'Other Pharma &amp; Health Products'!AG:AG)+SUMIF('PSM Costs'!$C:$C,$B81,'PSM Costs'!AG:AG)&gt;0,SUMIF(Pharmaceuticals!$C:$C,$B81,Pharmaceuticals!X:X)+SUMIF('Health Products &amp; Equipment'!$C:$C,$B81,'Health Products &amp; Equipment'!AG:AG)+SUMIF('Other Pharma &amp; Health Products'!$C:$C,$B81,'Other Pharma &amp; Health Products'!AG:AG)+SUMIF('PSM Costs'!$C:$C,$B81,'PSM Costs'!AG:AG),"")</f>
        <v>80</v>
      </c>
      <c r="H81" s="176">
        <f ca="1">IF(SUMIF(Pharmaceuticals!$C:$C,$B81,Pharmaceuticals!Y:Y)+SUMIF('Health Products &amp; Equipment'!$C:$C,$B81,'Health Products &amp; Equipment'!AH:AH)+SUMIF('Other Pharma &amp; Health Products'!$C:$C,$B81,'Other Pharma &amp; Health Products'!AH:AH)+SUMIF('PSM Costs'!$C:$C,$B81,'PSM Costs'!AH:AH)&gt;0,SUMIF(Pharmaceuticals!$C:$C,$B81,Pharmaceuticals!Y:Y)+SUMIF('Health Products &amp; Equipment'!$C:$C,$B81,'Health Products &amp; Equipment'!AH:AH)+SUMIF('Other Pharma &amp; Health Products'!$C:$C,$B81,'Other Pharma &amp; Health Products'!AH:AH)+SUMIF('PSM Costs'!$C:$C,$B81,'PSM Costs'!AH:AH),"")</f>
        <v>4439.8488372093025</v>
      </c>
      <c r="I81" s="182">
        <f t="shared" ca="1" si="6"/>
        <v>55.498110465116284</v>
      </c>
      <c r="J81" s="123">
        <f ca="1">IF(SUMIF(Pharmaceuticals!$C:$C,$B81,Pharmaceuticals!AK:AK)+SUMIF('Health Products &amp; Equipment'!$C:$C,$B81,'Health Products &amp; Equipment'!AT:AT)+SUMIF('Other Pharma &amp; Health Products'!$C:$C,$B81,'Other Pharma &amp; Health Products'!AT:AT)+SUMIF('PSM Costs'!$C:$C,$B81,'PSM Costs'!AT:AT)&gt;0,SUMIF(Pharmaceuticals!$C:$C,$B81,Pharmaceuticals!AK:AK)+SUMIF('Health Products &amp; Equipment'!$C:$C,$B81,'Health Products &amp; Equipment'!AT:AT)+SUMIF('Other Pharma &amp; Health Products'!$C:$C,$B81,'Other Pharma &amp; Health Products'!AT:AT)+SUMIF('PSM Costs'!$C:$C,$B81,'PSM Costs'!AT:AT),"")</f>
        <v>70</v>
      </c>
      <c r="K81" s="123">
        <f ca="1">IF(SUMIF(Pharmaceuticals!$C:$C,$B81,Pharmaceuticals!AL:AL)+SUMIF('Health Products &amp; Equipment'!$C:$C,$B81,'Health Products &amp; Equipment'!AU:AU)+SUMIF('Other Pharma &amp; Health Products'!$C:$C,$B81,'Other Pharma &amp; Health Products'!AU:AU)+SUMIF('PSM Costs'!$C:$C,$B81,'PSM Costs'!AU:AU)&gt;0,SUMIF(Pharmaceuticals!$C:$C,$B81,Pharmaceuticals!AL:AL)+SUMIF('Health Products &amp; Equipment'!$C:$C,$B81,'Health Products &amp; Equipment'!AU:AU)+SUMIF('Other Pharma &amp; Health Products'!$C:$C,$B81,'Other Pharma &amp; Health Products'!AU:AU)+SUMIF('PSM Costs'!$C:$C,$B81,'PSM Costs'!AU:AU),"")</f>
        <v>3884.8677325581398</v>
      </c>
      <c r="L81" s="181" t="str">
        <f t="shared" ca="1" si="7"/>
        <v/>
      </c>
      <c r="M81" s="176">
        <f ca="1">IF(SUMIF(Pharmaceuticals!$C:$C,$B81,Pharmaceuticals!AX:AX)+SUMIF('Health Products &amp; Equipment'!$C:$C,$B81,'Health Products &amp; Equipment'!BG:BG)+SUMIF('Other Pharma &amp; Health Products'!$C:$C,$B81,'Other Pharma &amp; Health Products'!BG:BG)+SUMIF('PSM Costs'!$C:$C,$B81,'PSM Costs'!BG:BG)&gt;0,SUMIF(Pharmaceuticals!$C:$C,$B81,Pharmaceuticals!AX:AX)+SUMIF('Health Products &amp; Equipment'!$C:$C,$B81,'Health Products &amp; Equipment'!BG:BG)+SUMIF('Other Pharma &amp; Health Products'!$C:$C,$B81,'Other Pharma &amp; Health Products'!BG:BG)+SUMIF('PSM Costs'!$C:$C,$B81,'PSM Costs'!BG:BG),"")</f>
        <v>60</v>
      </c>
      <c r="N81" s="176" t="str">
        <f ca="1">IF(SUMIF(Pharmaceuticals!$C:$C,$B81,Pharmaceuticals!AY:AY)+SUMIF('Health Products &amp; Equipment'!$C:$C,$B81,'Health Products &amp; Equipment'!BH:BH)+SUMIF('Other Pharma &amp; Health Products'!$C:$C,$B81,'Other Pharma &amp; Health Products'!BH:BH)+SUMIF('PSM Costs'!$C:$C,$B81,'PSM Costs'!BH:BH)&gt;0,SUMIF(Pharmaceuticals!$C:$C,$B81,Pharmaceuticals!AY:AY)+SUMIF('Health Products &amp; Equipment'!$C:$C,$B81,'Health Products &amp; Equipment'!BH:BH)+SUMIF('Other Pharma &amp; Health Products'!$C:$C,$B81,'Other Pharma &amp; Health Products'!BH:BH)+SUMIF('PSM Costs'!$C:$C,$B81,'PSM Costs'!BH:BH),"")</f>
        <v/>
      </c>
      <c r="O81" s="182" t="str">
        <f t="shared" ca="1" si="8"/>
        <v/>
      </c>
      <c r="P81" s="123" t="str">
        <f ca="1">IF(SUMIF(Pharmaceuticals!$C:$C,$B81,Pharmaceuticals!BK:BK)+SUMIF('Health Products &amp; Equipment'!$C:$C,$B81,'Health Products &amp; Equipment'!BT:BT)+SUMIF('Other Pharma &amp; Health Products'!$C:$C,$B81,'Other Pharma &amp; Health Products'!BT:BT)+SUMIF('PSM Costs'!$C:$C,$B81,'PSM Costs'!BT:BT)&gt;0,SUMIF(Pharmaceuticals!$C:$C,$B81,Pharmaceuticals!BK:BK)+SUMIF('Health Products &amp; Equipment'!$C:$C,$B81,'Health Products &amp; Equipment'!BT:BT)+SUMIF('Other Pharma &amp; Health Products'!$C:$C,$B81,'Other Pharma &amp; Health Products'!BT:BT)+SUMIF('PSM Costs'!$C:$C,$B81,'PSM Costs'!BT:BT),"")</f>
        <v/>
      </c>
      <c r="Q81" s="123" t="str">
        <f ca="1">IF(SUMIF(Pharmaceuticals!$C:$C,$B81,Pharmaceuticals!BL:BL)+SUMIF('Health Products &amp; Equipment'!$C:$C,$B81,'Health Products &amp; Equipment'!BU:BU)+SUMIF('Other Pharma &amp; Health Products'!$C:$C,$B81,'Other Pharma &amp; Health Products'!BU:BU)+SUMIF('PSM Costs'!$C:$C,$B81,'PSM Costs'!BU:BU)&gt;0,SUMIF(Pharmaceuticals!$C:$C,$B81,Pharmaceuticals!BL:BL)+SUMIF('Health Products &amp; Equipment'!$C:$C,$B81,'Health Products &amp; Equipment'!BU:BU)+SUMIF('Other Pharma &amp; Health Products'!$C:$C,$B81,'Other Pharma &amp; Health Products'!BU:BU)+SUMIF('PSM Costs'!$C:$C,$B81,'PSM Costs'!BU:BU),"")</f>
        <v/>
      </c>
      <c r="R81" s="176">
        <f t="shared" ca="1" si="9"/>
        <v>8324.7165697674427</v>
      </c>
    </row>
    <row r="82" spans="1:18" ht="14" x14ac:dyDescent="0.15">
      <c r="A82" s="107">
        <v>75</v>
      </c>
      <c r="B82" s="107" t="str">
        <f ca="1">IFERROR(VLOOKUP(A82,'Rank unique CI-Prod-Spec'!I:J,2,FALSE),"")</f>
        <v>5.8--1040---10040</v>
      </c>
      <c r="C82" s="122" t="str">
        <f ca="1">IFERROR(VLOOKUP(LEFT(B82,FIND("--",B82)-1),CatCostInp!D:E,2,FALSE),"")</f>
        <v>5.8 Other consumables</v>
      </c>
      <c r="D82" s="122" t="str">
        <f ca="1">IFERROR(INDIRECT(ADDRESS(MATCH(VALUE(MID(B82,FIND("--",B82)+2,FIND("---",B82)-FIND("--",B82)-2)),CatProd!G:G,0),2,1,1,"CatProd")),"")</f>
        <v/>
      </c>
      <c r="E82" s="122" t="str">
        <f ca="1">IFERROR(INDIRECT(ADDRESS(MATCH(VALUE(RIGHT(B82,LEN(B82)-FIND("---",B82)-2)),CatProdSpec!I:I,0),3,1,1,"CatProdSpec")),"")</f>
        <v/>
      </c>
      <c r="F82" s="181">
        <f t="shared" ca="1" si="5"/>
        <v>55.498110465116284</v>
      </c>
      <c r="G82" s="176">
        <f ca="1">IF(SUMIF(Pharmaceuticals!$C:$C,$B82,Pharmaceuticals!X:X)+SUMIF('Health Products &amp; Equipment'!$C:$C,$B82,'Health Products &amp; Equipment'!AG:AG)+SUMIF('Other Pharma &amp; Health Products'!$C:$C,$B82,'Other Pharma &amp; Health Products'!AG:AG)+SUMIF('PSM Costs'!$C:$C,$B82,'PSM Costs'!AG:AG)&gt;0,SUMIF(Pharmaceuticals!$C:$C,$B82,Pharmaceuticals!X:X)+SUMIF('Health Products &amp; Equipment'!$C:$C,$B82,'Health Products &amp; Equipment'!AG:AG)+SUMIF('Other Pharma &amp; Health Products'!$C:$C,$B82,'Other Pharma &amp; Health Products'!AG:AG)+SUMIF('PSM Costs'!$C:$C,$B82,'PSM Costs'!AG:AG),"")</f>
        <v>700</v>
      </c>
      <c r="H82" s="176">
        <f ca="1">IF(SUMIF(Pharmaceuticals!$C:$C,$B82,Pharmaceuticals!Y:Y)+SUMIF('Health Products &amp; Equipment'!$C:$C,$B82,'Health Products &amp; Equipment'!AH:AH)+SUMIF('Other Pharma &amp; Health Products'!$C:$C,$B82,'Other Pharma &amp; Health Products'!AH:AH)+SUMIF('PSM Costs'!$C:$C,$B82,'PSM Costs'!AH:AH)&gt;0,SUMIF(Pharmaceuticals!$C:$C,$B82,Pharmaceuticals!Y:Y)+SUMIF('Health Products &amp; Equipment'!$C:$C,$B82,'Health Products &amp; Equipment'!AH:AH)+SUMIF('Other Pharma &amp; Health Products'!$C:$C,$B82,'Other Pharma &amp; Health Products'!AH:AH)+SUMIF('PSM Costs'!$C:$C,$B82,'PSM Costs'!AH:AH),"")</f>
        <v>38848.677325581397</v>
      </c>
      <c r="I82" s="182">
        <f t="shared" ca="1" si="6"/>
        <v>55.498110465116284</v>
      </c>
      <c r="J82" s="123">
        <f ca="1">IF(SUMIF(Pharmaceuticals!$C:$C,$B82,Pharmaceuticals!AK:AK)+SUMIF('Health Products &amp; Equipment'!$C:$C,$B82,'Health Products &amp; Equipment'!AT:AT)+SUMIF('Other Pharma &amp; Health Products'!$C:$C,$B82,'Other Pharma &amp; Health Products'!AT:AT)+SUMIF('PSM Costs'!$C:$C,$B82,'PSM Costs'!AT:AT)&gt;0,SUMIF(Pharmaceuticals!$C:$C,$B82,Pharmaceuticals!AK:AK)+SUMIF('Health Products &amp; Equipment'!$C:$C,$B82,'Health Products &amp; Equipment'!AT:AT)+SUMIF('Other Pharma &amp; Health Products'!$C:$C,$B82,'Other Pharma &amp; Health Products'!AT:AT)+SUMIF('PSM Costs'!$C:$C,$B82,'PSM Costs'!AT:AT),"")</f>
        <v>600</v>
      </c>
      <c r="K82" s="123">
        <f ca="1">IF(SUMIF(Pharmaceuticals!$C:$C,$B82,Pharmaceuticals!AL:AL)+SUMIF('Health Products &amp; Equipment'!$C:$C,$B82,'Health Products &amp; Equipment'!AU:AU)+SUMIF('Other Pharma &amp; Health Products'!$C:$C,$B82,'Other Pharma &amp; Health Products'!AU:AU)+SUMIF('PSM Costs'!$C:$C,$B82,'PSM Costs'!AU:AU)&gt;0,SUMIF(Pharmaceuticals!$C:$C,$B82,Pharmaceuticals!AL:AL)+SUMIF('Health Products &amp; Equipment'!$C:$C,$B82,'Health Products &amp; Equipment'!AU:AU)+SUMIF('Other Pharma &amp; Health Products'!$C:$C,$B82,'Other Pharma &amp; Health Products'!AU:AU)+SUMIF('PSM Costs'!$C:$C,$B82,'PSM Costs'!AU:AU),"")</f>
        <v>33298.866279069771</v>
      </c>
      <c r="L82" s="181" t="str">
        <f t="shared" ca="1" si="7"/>
        <v/>
      </c>
      <c r="M82" s="176">
        <f ca="1">IF(SUMIF(Pharmaceuticals!$C:$C,$B82,Pharmaceuticals!AX:AX)+SUMIF('Health Products &amp; Equipment'!$C:$C,$B82,'Health Products &amp; Equipment'!BG:BG)+SUMIF('Other Pharma &amp; Health Products'!$C:$C,$B82,'Other Pharma &amp; Health Products'!BG:BG)+SUMIF('PSM Costs'!$C:$C,$B82,'PSM Costs'!BG:BG)&gt;0,SUMIF(Pharmaceuticals!$C:$C,$B82,Pharmaceuticals!AX:AX)+SUMIF('Health Products &amp; Equipment'!$C:$C,$B82,'Health Products &amp; Equipment'!BG:BG)+SUMIF('Other Pharma &amp; Health Products'!$C:$C,$B82,'Other Pharma &amp; Health Products'!BG:BG)+SUMIF('PSM Costs'!$C:$C,$B82,'PSM Costs'!BG:BG),"")</f>
        <v>500</v>
      </c>
      <c r="N82" s="176" t="str">
        <f ca="1">IF(SUMIF(Pharmaceuticals!$C:$C,$B82,Pharmaceuticals!AY:AY)+SUMIF('Health Products &amp; Equipment'!$C:$C,$B82,'Health Products &amp; Equipment'!BH:BH)+SUMIF('Other Pharma &amp; Health Products'!$C:$C,$B82,'Other Pharma &amp; Health Products'!BH:BH)+SUMIF('PSM Costs'!$C:$C,$B82,'PSM Costs'!BH:BH)&gt;0,SUMIF(Pharmaceuticals!$C:$C,$B82,Pharmaceuticals!AY:AY)+SUMIF('Health Products &amp; Equipment'!$C:$C,$B82,'Health Products &amp; Equipment'!BH:BH)+SUMIF('Other Pharma &amp; Health Products'!$C:$C,$B82,'Other Pharma &amp; Health Products'!BH:BH)+SUMIF('PSM Costs'!$C:$C,$B82,'PSM Costs'!BH:BH),"")</f>
        <v/>
      </c>
      <c r="O82" s="182" t="str">
        <f t="shared" ca="1" si="8"/>
        <v/>
      </c>
      <c r="P82" s="123" t="str">
        <f ca="1">IF(SUMIF(Pharmaceuticals!$C:$C,$B82,Pharmaceuticals!BK:BK)+SUMIF('Health Products &amp; Equipment'!$C:$C,$B82,'Health Products &amp; Equipment'!BT:BT)+SUMIF('Other Pharma &amp; Health Products'!$C:$C,$B82,'Other Pharma &amp; Health Products'!BT:BT)+SUMIF('PSM Costs'!$C:$C,$B82,'PSM Costs'!BT:BT)&gt;0,SUMIF(Pharmaceuticals!$C:$C,$B82,Pharmaceuticals!BK:BK)+SUMIF('Health Products &amp; Equipment'!$C:$C,$B82,'Health Products &amp; Equipment'!BT:BT)+SUMIF('Other Pharma &amp; Health Products'!$C:$C,$B82,'Other Pharma &amp; Health Products'!BT:BT)+SUMIF('PSM Costs'!$C:$C,$B82,'PSM Costs'!BT:BT),"")</f>
        <v/>
      </c>
      <c r="Q82" s="123" t="str">
        <f ca="1">IF(SUMIF(Pharmaceuticals!$C:$C,$B82,Pharmaceuticals!BL:BL)+SUMIF('Health Products &amp; Equipment'!$C:$C,$B82,'Health Products &amp; Equipment'!BU:BU)+SUMIF('Other Pharma &amp; Health Products'!$C:$C,$B82,'Other Pharma &amp; Health Products'!BU:BU)+SUMIF('PSM Costs'!$C:$C,$B82,'PSM Costs'!BU:BU)&gt;0,SUMIF(Pharmaceuticals!$C:$C,$B82,Pharmaceuticals!BL:BL)+SUMIF('Health Products &amp; Equipment'!$C:$C,$B82,'Health Products &amp; Equipment'!BU:BU)+SUMIF('Other Pharma &amp; Health Products'!$C:$C,$B82,'Other Pharma &amp; Health Products'!BU:BU)+SUMIF('PSM Costs'!$C:$C,$B82,'PSM Costs'!BU:BU),"")</f>
        <v/>
      </c>
      <c r="R82" s="176">
        <f t="shared" ca="1" si="9"/>
        <v>72147.543604651175</v>
      </c>
    </row>
    <row r="83" spans="1:18" ht="14" x14ac:dyDescent="0.15">
      <c r="A83" s="107">
        <v>76</v>
      </c>
      <c r="B83" s="107" t="str">
        <f ca="1">IFERROR(VLOOKUP(A83,'Rank unique CI-Prod-Spec'!I:J,2,FALSE),"")</f>
        <v>5.8--1041---10041</v>
      </c>
      <c r="C83" s="122" t="str">
        <f ca="1">IFERROR(VLOOKUP(LEFT(B83,FIND("--",B83)-1),CatCostInp!D:E,2,FALSE),"")</f>
        <v>5.8 Other consumables</v>
      </c>
      <c r="D83" s="122" t="str">
        <f ca="1">IFERROR(INDIRECT(ADDRESS(MATCH(VALUE(MID(B83,FIND("--",B83)+2,FIND("---",B83)-FIND("--",B83)-2)),CatProd!G:G,0),2,1,1,"CatProd")),"")</f>
        <v/>
      </c>
      <c r="E83" s="122" t="str">
        <f ca="1">IFERROR(INDIRECT(ADDRESS(MATCH(VALUE(RIGHT(B83,LEN(B83)-FIND("---",B83)-2)),CatProdSpec!I:I,0),3,1,1,"CatProdSpec")),"")</f>
        <v/>
      </c>
      <c r="F83" s="181">
        <f t="shared" ca="1" si="5"/>
        <v>55.498110465116291</v>
      </c>
      <c r="G83" s="176">
        <f ca="1">IF(SUMIF(Pharmaceuticals!$C:$C,$B83,Pharmaceuticals!X:X)+SUMIF('Health Products &amp; Equipment'!$C:$C,$B83,'Health Products &amp; Equipment'!AG:AG)+SUMIF('Other Pharma &amp; Health Products'!$C:$C,$B83,'Other Pharma &amp; Health Products'!AG:AG)+SUMIF('PSM Costs'!$C:$C,$B83,'PSM Costs'!AG:AG)&gt;0,SUMIF(Pharmaceuticals!$C:$C,$B83,Pharmaceuticals!X:X)+SUMIF('Health Products &amp; Equipment'!$C:$C,$B83,'Health Products &amp; Equipment'!AG:AG)+SUMIF('Other Pharma &amp; Health Products'!$C:$C,$B83,'Other Pharma &amp; Health Products'!AG:AG)+SUMIF('PSM Costs'!$C:$C,$B83,'PSM Costs'!AG:AG),"")</f>
        <v>800</v>
      </c>
      <c r="H83" s="176">
        <f ca="1">IF(SUMIF(Pharmaceuticals!$C:$C,$B83,Pharmaceuticals!Y:Y)+SUMIF('Health Products &amp; Equipment'!$C:$C,$B83,'Health Products &amp; Equipment'!AH:AH)+SUMIF('Other Pharma &amp; Health Products'!$C:$C,$B83,'Other Pharma &amp; Health Products'!AH:AH)+SUMIF('PSM Costs'!$C:$C,$B83,'PSM Costs'!AH:AH)&gt;0,SUMIF(Pharmaceuticals!$C:$C,$B83,Pharmaceuticals!Y:Y)+SUMIF('Health Products &amp; Equipment'!$C:$C,$B83,'Health Products &amp; Equipment'!AH:AH)+SUMIF('Other Pharma &amp; Health Products'!$C:$C,$B83,'Other Pharma &amp; Health Products'!AH:AH)+SUMIF('PSM Costs'!$C:$C,$B83,'PSM Costs'!AH:AH),"")</f>
        <v>44398.48837209303</v>
      </c>
      <c r="I83" s="182">
        <f t="shared" ca="1" si="6"/>
        <v>55.498110465116284</v>
      </c>
      <c r="J83" s="123">
        <f ca="1">IF(SUMIF(Pharmaceuticals!$C:$C,$B83,Pharmaceuticals!AK:AK)+SUMIF('Health Products &amp; Equipment'!$C:$C,$B83,'Health Products &amp; Equipment'!AT:AT)+SUMIF('Other Pharma &amp; Health Products'!$C:$C,$B83,'Other Pharma &amp; Health Products'!AT:AT)+SUMIF('PSM Costs'!$C:$C,$B83,'PSM Costs'!AT:AT)&gt;0,SUMIF(Pharmaceuticals!$C:$C,$B83,Pharmaceuticals!AK:AK)+SUMIF('Health Products &amp; Equipment'!$C:$C,$B83,'Health Products &amp; Equipment'!AT:AT)+SUMIF('Other Pharma &amp; Health Products'!$C:$C,$B83,'Other Pharma &amp; Health Products'!AT:AT)+SUMIF('PSM Costs'!$C:$C,$B83,'PSM Costs'!AT:AT),"")</f>
        <v>700</v>
      </c>
      <c r="K83" s="123">
        <f ca="1">IF(SUMIF(Pharmaceuticals!$C:$C,$B83,Pharmaceuticals!AL:AL)+SUMIF('Health Products &amp; Equipment'!$C:$C,$B83,'Health Products &amp; Equipment'!AU:AU)+SUMIF('Other Pharma &amp; Health Products'!$C:$C,$B83,'Other Pharma &amp; Health Products'!AU:AU)+SUMIF('PSM Costs'!$C:$C,$B83,'PSM Costs'!AU:AU)&gt;0,SUMIF(Pharmaceuticals!$C:$C,$B83,Pharmaceuticals!AL:AL)+SUMIF('Health Products &amp; Equipment'!$C:$C,$B83,'Health Products &amp; Equipment'!AU:AU)+SUMIF('Other Pharma &amp; Health Products'!$C:$C,$B83,'Other Pharma &amp; Health Products'!AU:AU)+SUMIF('PSM Costs'!$C:$C,$B83,'PSM Costs'!AU:AU),"")</f>
        <v>38848.677325581397</v>
      </c>
      <c r="L83" s="181" t="str">
        <f t="shared" ca="1" si="7"/>
        <v/>
      </c>
      <c r="M83" s="176">
        <f ca="1">IF(SUMIF(Pharmaceuticals!$C:$C,$B83,Pharmaceuticals!AX:AX)+SUMIF('Health Products &amp; Equipment'!$C:$C,$B83,'Health Products &amp; Equipment'!BG:BG)+SUMIF('Other Pharma &amp; Health Products'!$C:$C,$B83,'Other Pharma &amp; Health Products'!BG:BG)+SUMIF('PSM Costs'!$C:$C,$B83,'PSM Costs'!BG:BG)&gt;0,SUMIF(Pharmaceuticals!$C:$C,$B83,Pharmaceuticals!AX:AX)+SUMIF('Health Products &amp; Equipment'!$C:$C,$B83,'Health Products &amp; Equipment'!BG:BG)+SUMIF('Other Pharma &amp; Health Products'!$C:$C,$B83,'Other Pharma &amp; Health Products'!BG:BG)+SUMIF('PSM Costs'!$C:$C,$B83,'PSM Costs'!BG:BG),"")</f>
        <v>600</v>
      </c>
      <c r="N83" s="176" t="str">
        <f ca="1">IF(SUMIF(Pharmaceuticals!$C:$C,$B83,Pharmaceuticals!AY:AY)+SUMIF('Health Products &amp; Equipment'!$C:$C,$B83,'Health Products &amp; Equipment'!BH:BH)+SUMIF('Other Pharma &amp; Health Products'!$C:$C,$B83,'Other Pharma &amp; Health Products'!BH:BH)+SUMIF('PSM Costs'!$C:$C,$B83,'PSM Costs'!BH:BH)&gt;0,SUMIF(Pharmaceuticals!$C:$C,$B83,Pharmaceuticals!AY:AY)+SUMIF('Health Products &amp; Equipment'!$C:$C,$B83,'Health Products &amp; Equipment'!BH:BH)+SUMIF('Other Pharma &amp; Health Products'!$C:$C,$B83,'Other Pharma &amp; Health Products'!BH:BH)+SUMIF('PSM Costs'!$C:$C,$B83,'PSM Costs'!BH:BH),"")</f>
        <v/>
      </c>
      <c r="O83" s="182" t="str">
        <f t="shared" ca="1" si="8"/>
        <v/>
      </c>
      <c r="P83" s="123" t="str">
        <f ca="1">IF(SUMIF(Pharmaceuticals!$C:$C,$B83,Pharmaceuticals!BK:BK)+SUMIF('Health Products &amp; Equipment'!$C:$C,$B83,'Health Products &amp; Equipment'!BT:BT)+SUMIF('Other Pharma &amp; Health Products'!$C:$C,$B83,'Other Pharma &amp; Health Products'!BT:BT)+SUMIF('PSM Costs'!$C:$C,$B83,'PSM Costs'!BT:BT)&gt;0,SUMIF(Pharmaceuticals!$C:$C,$B83,Pharmaceuticals!BK:BK)+SUMIF('Health Products &amp; Equipment'!$C:$C,$B83,'Health Products &amp; Equipment'!BT:BT)+SUMIF('Other Pharma &amp; Health Products'!$C:$C,$B83,'Other Pharma &amp; Health Products'!BT:BT)+SUMIF('PSM Costs'!$C:$C,$B83,'PSM Costs'!BT:BT),"")</f>
        <v/>
      </c>
      <c r="Q83" s="123" t="str">
        <f ca="1">IF(SUMIF(Pharmaceuticals!$C:$C,$B83,Pharmaceuticals!BL:BL)+SUMIF('Health Products &amp; Equipment'!$C:$C,$B83,'Health Products &amp; Equipment'!BU:BU)+SUMIF('Other Pharma &amp; Health Products'!$C:$C,$B83,'Other Pharma &amp; Health Products'!BU:BU)+SUMIF('PSM Costs'!$C:$C,$B83,'PSM Costs'!BU:BU)&gt;0,SUMIF(Pharmaceuticals!$C:$C,$B83,Pharmaceuticals!BL:BL)+SUMIF('Health Products &amp; Equipment'!$C:$C,$B83,'Health Products &amp; Equipment'!BU:BU)+SUMIF('Other Pharma &amp; Health Products'!$C:$C,$B83,'Other Pharma &amp; Health Products'!BU:BU)+SUMIF('PSM Costs'!$C:$C,$B83,'PSM Costs'!BU:BU),"")</f>
        <v/>
      </c>
      <c r="R83" s="176">
        <f t="shared" ca="1" si="9"/>
        <v>83247.165697674427</v>
      </c>
    </row>
    <row r="84" spans="1:18" ht="14" x14ac:dyDescent="0.15">
      <c r="A84" s="107">
        <v>77</v>
      </c>
      <c r="B84" s="107" t="str">
        <f ca="1">IFERROR(VLOOKUP(A84,'Rank unique CI-Prod-Spec'!I:J,2,FALSE),"")</f>
        <v>5.8--1042---10042</v>
      </c>
      <c r="C84" s="122" t="str">
        <f ca="1">IFERROR(VLOOKUP(LEFT(B84,FIND("--",B84)-1),CatCostInp!D:E,2,FALSE),"")</f>
        <v>5.8 Other consumables</v>
      </c>
      <c r="D84" s="122" t="str">
        <f ca="1">IFERROR(INDIRECT(ADDRESS(MATCH(VALUE(MID(B84,FIND("--",B84)+2,FIND("---",B84)-FIND("--",B84)-2)),CatProd!G:G,0),2,1,1,"CatProd")),"")</f>
        <v/>
      </c>
      <c r="E84" s="122" t="str">
        <f ca="1">IFERROR(INDIRECT(ADDRESS(MATCH(VALUE(RIGHT(B84,LEN(B84)-FIND("---",B84)-2)),CatProdSpec!I:I,0),3,1,1,"CatProdSpec")),"")</f>
        <v/>
      </c>
      <c r="F84" s="181">
        <f t="shared" ca="1" si="5"/>
        <v>13.126744186046512</v>
      </c>
      <c r="G84" s="176">
        <f ca="1">IF(SUMIF(Pharmaceuticals!$C:$C,$B84,Pharmaceuticals!X:X)+SUMIF('Health Products &amp; Equipment'!$C:$C,$B84,'Health Products &amp; Equipment'!AG:AG)+SUMIF('Other Pharma &amp; Health Products'!$C:$C,$B84,'Other Pharma &amp; Health Products'!AG:AG)+SUMIF('PSM Costs'!$C:$C,$B84,'PSM Costs'!AG:AG)&gt;0,SUMIF(Pharmaceuticals!$C:$C,$B84,Pharmaceuticals!X:X)+SUMIF('Health Products &amp; Equipment'!$C:$C,$B84,'Health Products &amp; Equipment'!AG:AG)+SUMIF('Other Pharma &amp; Health Products'!$C:$C,$B84,'Other Pharma &amp; Health Products'!AG:AG)+SUMIF('PSM Costs'!$C:$C,$B84,'PSM Costs'!AG:AG),"")</f>
        <v>40</v>
      </c>
      <c r="H84" s="176">
        <f ca="1">IF(SUMIF(Pharmaceuticals!$C:$C,$B84,Pharmaceuticals!Y:Y)+SUMIF('Health Products &amp; Equipment'!$C:$C,$B84,'Health Products &amp; Equipment'!AH:AH)+SUMIF('Other Pharma &amp; Health Products'!$C:$C,$B84,'Other Pharma &amp; Health Products'!AH:AH)+SUMIF('PSM Costs'!$C:$C,$B84,'PSM Costs'!AH:AH)&gt;0,SUMIF(Pharmaceuticals!$C:$C,$B84,Pharmaceuticals!Y:Y)+SUMIF('Health Products &amp; Equipment'!$C:$C,$B84,'Health Products &amp; Equipment'!AH:AH)+SUMIF('Other Pharma &amp; Health Products'!$C:$C,$B84,'Other Pharma &amp; Health Products'!AH:AH)+SUMIF('PSM Costs'!$C:$C,$B84,'PSM Costs'!AH:AH),"")</f>
        <v>525.06976744186045</v>
      </c>
      <c r="I84" s="182">
        <f t="shared" ca="1" si="6"/>
        <v>13.126744186046512</v>
      </c>
      <c r="J84" s="123">
        <f ca="1">IF(SUMIF(Pharmaceuticals!$C:$C,$B84,Pharmaceuticals!AK:AK)+SUMIF('Health Products &amp; Equipment'!$C:$C,$B84,'Health Products &amp; Equipment'!AT:AT)+SUMIF('Other Pharma &amp; Health Products'!$C:$C,$B84,'Other Pharma &amp; Health Products'!AT:AT)+SUMIF('PSM Costs'!$C:$C,$B84,'PSM Costs'!AT:AT)&gt;0,SUMIF(Pharmaceuticals!$C:$C,$B84,Pharmaceuticals!AK:AK)+SUMIF('Health Products &amp; Equipment'!$C:$C,$B84,'Health Products &amp; Equipment'!AT:AT)+SUMIF('Other Pharma &amp; Health Products'!$C:$C,$B84,'Other Pharma &amp; Health Products'!AT:AT)+SUMIF('PSM Costs'!$C:$C,$B84,'PSM Costs'!AT:AT),"")</f>
        <v>40</v>
      </c>
      <c r="K84" s="123">
        <f ca="1">IF(SUMIF(Pharmaceuticals!$C:$C,$B84,Pharmaceuticals!AL:AL)+SUMIF('Health Products &amp; Equipment'!$C:$C,$B84,'Health Products &amp; Equipment'!AU:AU)+SUMIF('Other Pharma &amp; Health Products'!$C:$C,$B84,'Other Pharma &amp; Health Products'!AU:AU)+SUMIF('PSM Costs'!$C:$C,$B84,'PSM Costs'!AU:AU)&gt;0,SUMIF(Pharmaceuticals!$C:$C,$B84,Pharmaceuticals!AL:AL)+SUMIF('Health Products &amp; Equipment'!$C:$C,$B84,'Health Products &amp; Equipment'!AU:AU)+SUMIF('Other Pharma &amp; Health Products'!$C:$C,$B84,'Other Pharma &amp; Health Products'!AU:AU)+SUMIF('PSM Costs'!$C:$C,$B84,'PSM Costs'!AU:AU),"")</f>
        <v>525.06976744186045</v>
      </c>
      <c r="L84" s="181" t="str">
        <f t="shared" ca="1" si="7"/>
        <v/>
      </c>
      <c r="M84" s="176">
        <f ca="1">IF(SUMIF(Pharmaceuticals!$C:$C,$B84,Pharmaceuticals!AX:AX)+SUMIF('Health Products &amp; Equipment'!$C:$C,$B84,'Health Products &amp; Equipment'!BG:BG)+SUMIF('Other Pharma &amp; Health Products'!$C:$C,$B84,'Other Pharma &amp; Health Products'!BG:BG)+SUMIF('PSM Costs'!$C:$C,$B84,'PSM Costs'!BG:BG)&gt;0,SUMIF(Pharmaceuticals!$C:$C,$B84,Pharmaceuticals!AX:AX)+SUMIF('Health Products &amp; Equipment'!$C:$C,$B84,'Health Products &amp; Equipment'!BG:BG)+SUMIF('Other Pharma &amp; Health Products'!$C:$C,$B84,'Other Pharma &amp; Health Products'!BG:BG)+SUMIF('PSM Costs'!$C:$C,$B84,'PSM Costs'!BG:BG),"")</f>
        <v>40</v>
      </c>
      <c r="N84" s="176" t="str">
        <f ca="1">IF(SUMIF(Pharmaceuticals!$C:$C,$B84,Pharmaceuticals!AY:AY)+SUMIF('Health Products &amp; Equipment'!$C:$C,$B84,'Health Products &amp; Equipment'!BH:BH)+SUMIF('Other Pharma &amp; Health Products'!$C:$C,$B84,'Other Pharma &amp; Health Products'!BH:BH)+SUMIF('PSM Costs'!$C:$C,$B84,'PSM Costs'!BH:BH)&gt;0,SUMIF(Pharmaceuticals!$C:$C,$B84,Pharmaceuticals!AY:AY)+SUMIF('Health Products &amp; Equipment'!$C:$C,$B84,'Health Products &amp; Equipment'!BH:BH)+SUMIF('Other Pharma &amp; Health Products'!$C:$C,$B84,'Other Pharma &amp; Health Products'!BH:BH)+SUMIF('PSM Costs'!$C:$C,$B84,'PSM Costs'!BH:BH),"")</f>
        <v/>
      </c>
      <c r="O84" s="182" t="str">
        <f t="shared" ca="1" si="8"/>
        <v/>
      </c>
      <c r="P84" s="123" t="str">
        <f ca="1">IF(SUMIF(Pharmaceuticals!$C:$C,$B84,Pharmaceuticals!BK:BK)+SUMIF('Health Products &amp; Equipment'!$C:$C,$B84,'Health Products &amp; Equipment'!BT:BT)+SUMIF('Other Pharma &amp; Health Products'!$C:$C,$B84,'Other Pharma &amp; Health Products'!BT:BT)+SUMIF('PSM Costs'!$C:$C,$B84,'PSM Costs'!BT:BT)&gt;0,SUMIF(Pharmaceuticals!$C:$C,$B84,Pharmaceuticals!BK:BK)+SUMIF('Health Products &amp; Equipment'!$C:$C,$B84,'Health Products &amp; Equipment'!BT:BT)+SUMIF('Other Pharma &amp; Health Products'!$C:$C,$B84,'Other Pharma &amp; Health Products'!BT:BT)+SUMIF('PSM Costs'!$C:$C,$B84,'PSM Costs'!BT:BT),"")</f>
        <v/>
      </c>
      <c r="Q84" s="123" t="str">
        <f ca="1">IF(SUMIF(Pharmaceuticals!$C:$C,$B84,Pharmaceuticals!BL:BL)+SUMIF('Health Products &amp; Equipment'!$C:$C,$B84,'Health Products &amp; Equipment'!BU:BU)+SUMIF('Other Pharma &amp; Health Products'!$C:$C,$B84,'Other Pharma &amp; Health Products'!BU:BU)+SUMIF('PSM Costs'!$C:$C,$B84,'PSM Costs'!BU:BU)&gt;0,SUMIF(Pharmaceuticals!$C:$C,$B84,Pharmaceuticals!BL:BL)+SUMIF('Health Products &amp; Equipment'!$C:$C,$B84,'Health Products &amp; Equipment'!BU:BU)+SUMIF('Other Pharma &amp; Health Products'!$C:$C,$B84,'Other Pharma &amp; Health Products'!BU:BU)+SUMIF('PSM Costs'!$C:$C,$B84,'PSM Costs'!BU:BU),"")</f>
        <v/>
      </c>
      <c r="R84" s="176">
        <f t="shared" ca="1" si="9"/>
        <v>1050.1395348837209</v>
      </c>
    </row>
    <row r="85" spans="1:18" ht="14" x14ac:dyDescent="0.15">
      <c r="A85" s="107">
        <v>78</v>
      </c>
      <c r="B85" s="107" t="str">
        <f ca="1">IFERROR(VLOOKUP(A85,'Rank unique CI-Prod-Spec'!I:J,2,FALSE),"")</f>
        <v>5.8--1043---10043</v>
      </c>
      <c r="C85" s="122" t="str">
        <f ca="1">IFERROR(VLOOKUP(LEFT(B85,FIND("--",B85)-1),CatCostInp!D:E,2,FALSE),"")</f>
        <v>5.8 Other consumables</v>
      </c>
      <c r="D85" s="122" t="str">
        <f ca="1">IFERROR(INDIRECT(ADDRESS(MATCH(VALUE(MID(B85,FIND("--",B85)+2,FIND("---",B85)-FIND("--",B85)-2)),CatProd!G:G,0),2,1,1,"CatProd")),"")</f>
        <v/>
      </c>
      <c r="E85" s="122" t="str">
        <f ca="1">IFERROR(INDIRECT(ADDRESS(MATCH(VALUE(RIGHT(B85,LEN(B85)-FIND("---",B85)-2)),CatProdSpec!I:I,0),3,1,1,"CatProdSpec")),"")</f>
        <v/>
      </c>
      <c r="F85" s="181">
        <f t="shared" ca="1" si="5"/>
        <v>21.713226744186045</v>
      </c>
      <c r="G85" s="176">
        <f ca="1">IF(SUMIF(Pharmaceuticals!$C:$C,$B85,Pharmaceuticals!X:X)+SUMIF('Health Products &amp; Equipment'!$C:$C,$B85,'Health Products &amp; Equipment'!AG:AG)+SUMIF('Other Pharma &amp; Health Products'!$C:$C,$B85,'Other Pharma &amp; Health Products'!AG:AG)+SUMIF('PSM Costs'!$C:$C,$B85,'PSM Costs'!AG:AG)&gt;0,SUMIF(Pharmaceuticals!$C:$C,$B85,Pharmaceuticals!X:X)+SUMIF('Health Products &amp; Equipment'!$C:$C,$B85,'Health Products &amp; Equipment'!AG:AG)+SUMIF('Other Pharma &amp; Health Products'!$C:$C,$B85,'Other Pharma &amp; Health Products'!AG:AG)+SUMIF('PSM Costs'!$C:$C,$B85,'PSM Costs'!AG:AG),"")</f>
        <v>40</v>
      </c>
      <c r="H85" s="176">
        <f ca="1">IF(SUMIF(Pharmaceuticals!$C:$C,$B85,Pharmaceuticals!Y:Y)+SUMIF('Health Products &amp; Equipment'!$C:$C,$B85,'Health Products &amp; Equipment'!AH:AH)+SUMIF('Other Pharma &amp; Health Products'!$C:$C,$B85,'Other Pharma &amp; Health Products'!AH:AH)+SUMIF('PSM Costs'!$C:$C,$B85,'PSM Costs'!AH:AH)&gt;0,SUMIF(Pharmaceuticals!$C:$C,$B85,Pharmaceuticals!Y:Y)+SUMIF('Health Products &amp; Equipment'!$C:$C,$B85,'Health Products &amp; Equipment'!AH:AH)+SUMIF('Other Pharma &amp; Health Products'!$C:$C,$B85,'Other Pharma &amp; Health Products'!AH:AH)+SUMIF('PSM Costs'!$C:$C,$B85,'PSM Costs'!AH:AH),"")</f>
        <v>868.5290697674418</v>
      </c>
      <c r="I85" s="182">
        <f t="shared" ca="1" si="6"/>
        <v>21.713226744186045</v>
      </c>
      <c r="J85" s="123">
        <f ca="1">IF(SUMIF(Pharmaceuticals!$C:$C,$B85,Pharmaceuticals!AK:AK)+SUMIF('Health Products &amp; Equipment'!$C:$C,$B85,'Health Products &amp; Equipment'!AT:AT)+SUMIF('Other Pharma &amp; Health Products'!$C:$C,$B85,'Other Pharma &amp; Health Products'!AT:AT)+SUMIF('PSM Costs'!$C:$C,$B85,'PSM Costs'!AT:AT)&gt;0,SUMIF(Pharmaceuticals!$C:$C,$B85,Pharmaceuticals!AK:AK)+SUMIF('Health Products &amp; Equipment'!$C:$C,$B85,'Health Products &amp; Equipment'!AT:AT)+SUMIF('Other Pharma &amp; Health Products'!$C:$C,$B85,'Other Pharma &amp; Health Products'!AT:AT)+SUMIF('PSM Costs'!$C:$C,$B85,'PSM Costs'!AT:AT),"")</f>
        <v>40</v>
      </c>
      <c r="K85" s="123">
        <f ca="1">IF(SUMIF(Pharmaceuticals!$C:$C,$B85,Pharmaceuticals!AL:AL)+SUMIF('Health Products &amp; Equipment'!$C:$C,$B85,'Health Products &amp; Equipment'!AU:AU)+SUMIF('Other Pharma &amp; Health Products'!$C:$C,$B85,'Other Pharma &amp; Health Products'!AU:AU)+SUMIF('PSM Costs'!$C:$C,$B85,'PSM Costs'!AU:AU)&gt;0,SUMIF(Pharmaceuticals!$C:$C,$B85,Pharmaceuticals!AL:AL)+SUMIF('Health Products &amp; Equipment'!$C:$C,$B85,'Health Products &amp; Equipment'!AU:AU)+SUMIF('Other Pharma &amp; Health Products'!$C:$C,$B85,'Other Pharma &amp; Health Products'!AU:AU)+SUMIF('PSM Costs'!$C:$C,$B85,'PSM Costs'!AU:AU),"")</f>
        <v>868.5290697674418</v>
      </c>
      <c r="L85" s="181" t="str">
        <f t="shared" ca="1" si="7"/>
        <v/>
      </c>
      <c r="M85" s="176">
        <f ca="1">IF(SUMIF(Pharmaceuticals!$C:$C,$B85,Pharmaceuticals!AX:AX)+SUMIF('Health Products &amp; Equipment'!$C:$C,$B85,'Health Products &amp; Equipment'!BG:BG)+SUMIF('Other Pharma &amp; Health Products'!$C:$C,$B85,'Other Pharma &amp; Health Products'!BG:BG)+SUMIF('PSM Costs'!$C:$C,$B85,'PSM Costs'!BG:BG)&gt;0,SUMIF(Pharmaceuticals!$C:$C,$B85,Pharmaceuticals!AX:AX)+SUMIF('Health Products &amp; Equipment'!$C:$C,$B85,'Health Products &amp; Equipment'!BG:BG)+SUMIF('Other Pharma &amp; Health Products'!$C:$C,$B85,'Other Pharma &amp; Health Products'!BG:BG)+SUMIF('PSM Costs'!$C:$C,$B85,'PSM Costs'!BG:BG),"")</f>
        <v>40</v>
      </c>
      <c r="N85" s="176" t="str">
        <f ca="1">IF(SUMIF(Pharmaceuticals!$C:$C,$B85,Pharmaceuticals!AY:AY)+SUMIF('Health Products &amp; Equipment'!$C:$C,$B85,'Health Products &amp; Equipment'!BH:BH)+SUMIF('Other Pharma &amp; Health Products'!$C:$C,$B85,'Other Pharma &amp; Health Products'!BH:BH)+SUMIF('PSM Costs'!$C:$C,$B85,'PSM Costs'!BH:BH)&gt;0,SUMIF(Pharmaceuticals!$C:$C,$B85,Pharmaceuticals!AY:AY)+SUMIF('Health Products &amp; Equipment'!$C:$C,$B85,'Health Products &amp; Equipment'!BH:BH)+SUMIF('Other Pharma &amp; Health Products'!$C:$C,$B85,'Other Pharma &amp; Health Products'!BH:BH)+SUMIF('PSM Costs'!$C:$C,$B85,'PSM Costs'!BH:BH),"")</f>
        <v/>
      </c>
      <c r="O85" s="182" t="str">
        <f t="shared" ca="1" si="8"/>
        <v/>
      </c>
      <c r="P85" s="123" t="str">
        <f ca="1">IF(SUMIF(Pharmaceuticals!$C:$C,$B85,Pharmaceuticals!BK:BK)+SUMIF('Health Products &amp; Equipment'!$C:$C,$B85,'Health Products &amp; Equipment'!BT:BT)+SUMIF('Other Pharma &amp; Health Products'!$C:$C,$B85,'Other Pharma &amp; Health Products'!BT:BT)+SUMIF('PSM Costs'!$C:$C,$B85,'PSM Costs'!BT:BT)&gt;0,SUMIF(Pharmaceuticals!$C:$C,$B85,Pharmaceuticals!BK:BK)+SUMIF('Health Products &amp; Equipment'!$C:$C,$B85,'Health Products &amp; Equipment'!BT:BT)+SUMIF('Other Pharma &amp; Health Products'!$C:$C,$B85,'Other Pharma &amp; Health Products'!BT:BT)+SUMIF('PSM Costs'!$C:$C,$B85,'PSM Costs'!BT:BT),"")</f>
        <v/>
      </c>
      <c r="Q85" s="123" t="str">
        <f ca="1">IF(SUMIF(Pharmaceuticals!$C:$C,$B85,Pharmaceuticals!BL:BL)+SUMIF('Health Products &amp; Equipment'!$C:$C,$B85,'Health Products &amp; Equipment'!BU:BU)+SUMIF('Other Pharma &amp; Health Products'!$C:$C,$B85,'Other Pharma &amp; Health Products'!BU:BU)+SUMIF('PSM Costs'!$C:$C,$B85,'PSM Costs'!BU:BU)&gt;0,SUMIF(Pharmaceuticals!$C:$C,$B85,Pharmaceuticals!BL:BL)+SUMIF('Health Products &amp; Equipment'!$C:$C,$B85,'Health Products &amp; Equipment'!BU:BU)+SUMIF('Other Pharma &amp; Health Products'!$C:$C,$B85,'Other Pharma &amp; Health Products'!BU:BU)+SUMIF('PSM Costs'!$C:$C,$B85,'PSM Costs'!BU:BU),"")</f>
        <v/>
      </c>
      <c r="R85" s="176">
        <f t="shared" ca="1" si="9"/>
        <v>1737.0581395348836</v>
      </c>
    </row>
    <row r="86" spans="1:18" ht="14" x14ac:dyDescent="0.15">
      <c r="A86" s="107">
        <v>79</v>
      </c>
      <c r="B86" s="107" t="str">
        <f ca="1">IFERROR(VLOOKUP(A86,'Rank unique CI-Prod-Spec'!I:J,2,FALSE),"")</f>
        <v>5.8--1044---10044</v>
      </c>
      <c r="C86" s="122" t="str">
        <f ca="1">IFERROR(VLOOKUP(LEFT(B86,FIND("--",B86)-1),CatCostInp!D:E,2,FALSE),"")</f>
        <v>5.8 Other consumables</v>
      </c>
      <c r="D86" s="122" t="str">
        <f ca="1">IFERROR(INDIRECT(ADDRESS(MATCH(VALUE(MID(B86,FIND("--",B86)+2,FIND("---",B86)-FIND("--",B86)-2)),CatProd!G:G,0),2,1,1,"CatProd")),"")</f>
        <v/>
      </c>
      <c r="E86" s="122" t="str">
        <f ca="1">IFERROR(INDIRECT(ADDRESS(MATCH(VALUE(RIGHT(B86,LEN(B86)-FIND("---",B86)-2)),CatProdSpec!I:I,0),3,1,1,"CatProdSpec")),"")</f>
        <v/>
      </c>
      <c r="F86" s="181">
        <f t="shared" ca="1" si="5"/>
        <v>55.498110465116284</v>
      </c>
      <c r="G86" s="176">
        <f ca="1">IF(SUMIF(Pharmaceuticals!$C:$C,$B86,Pharmaceuticals!X:X)+SUMIF('Health Products &amp; Equipment'!$C:$C,$B86,'Health Products &amp; Equipment'!AG:AG)+SUMIF('Other Pharma &amp; Health Products'!$C:$C,$B86,'Other Pharma &amp; Health Products'!AG:AG)+SUMIF('PSM Costs'!$C:$C,$B86,'PSM Costs'!AG:AG)&gt;0,SUMIF(Pharmaceuticals!$C:$C,$B86,Pharmaceuticals!X:X)+SUMIF('Health Products &amp; Equipment'!$C:$C,$B86,'Health Products &amp; Equipment'!AG:AG)+SUMIF('Other Pharma &amp; Health Products'!$C:$C,$B86,'Other Pharma &amp; Health Products'!AG:AG)+SUMIF('PSM Costs'!$C:$C,$B86,'PSM Costs'!AG:AG),"")</f>
        <v>14</v>
      </c>
      <c r="H86" s="176">
        <f ca="1">IF(SUMIF(Pharmaceuticals!$C:$C,$B86,Pharmaceuticals!Y:Y)+SUMIF('Health Products &amp; Equipment'!$C:$C,$B86,'Health Products &amp; Equipment'!AH:AH)+SUMIF('Other Pharma &amp; Health Products'!$C:$C,$B86,'Other Pharma &amp; Health Products'!AH:AH)+SUMIF('PSM Costs'!$C:$C,$B86,'PSM Costs'!AH:AH)&gt;0,SUMIF(Pharmaceuticals!$C:$C,$B86,Pharmaceuticals!Y:Y)+SUMIF('Health Products &amp; Equipment'!$C:$C,$B86,'Health Products &amp; Equipment'!AH:AH)+SUMIF('Other Pharma &amp; Health Products'!$C:$C,$B86,'Other Pharma &amp; Health Products'!AH:AH)+SUMIF('PSM Costs'!$C:$C,$B86,'PSM Costs'!AH:AH),"")</f>
        <v>776.973546511628</v>
      </c>
      <c r="I86" s="182">
        <f t="shared" ca="1" si="6"/>
        <v>55.498110465116284</v>
      </c>
      <c r="J86" s="123">
        <f ca="1">IF(SUMIF(Pharmaceuticals!$C:$C,$B86,Pharmaceuticals!AK:AK)+SUMIF('Health Products &amp; Equipment'!$C:$C,$B86,'Health Products &amp; Equipment'!AT:AT)+SUMIF('Other Pharma &amp; Health Products'!$C:$C,$B86,'Other Pharma &amp; Health Products'!AT:AT)+SUMIF('PSM Costs'!$C:$C,$B86,'PSM Costs'!AT:AT)&gt;0,SUMIF(Pharmaceuticals!$C:$C,$B86,Pharmaceuticals!AK:AK)+SUMIF('Health Products &amp; Equipment'!$C:$C,$B86,'Health Products &amp; Equipment'!AT:AT)+SUMIF('Other Pharma &amp; Health Products'!$C:$C,$B86,'Other Pharma &amp; Health Products'!AT:AT)+SUMIF('PSM Costs'!$C:$C,$B86,'PSM Costs'!AT:AT),"")</f>
        <v>14</v>
      </c>
      <c r="K86" s="123">
        <f ca="1">IF(SUMIF(Pharmaceuticals!$C:$C,$B86,Pharmaceuticals!AL:AL)+SUMIF('Health Products &amp; Equipment'!$C:$C,$B86,'Health Products &amp; Equipment'!AU:AU)+SUMIF('Other Pharma &amp; Health Products'!$C:$C,$B86,'Other Pharma &amp; Health Products'!AU:AU)+SUMIF('PSM Costs'!$C:$C,$B86,'PSM Costs'!AU:AU)&gt;0,SUMIF(Pharmaceuticals!$C:$C,$B86,Pharmaceuticals!AL:AL)+SUMIF('Health Products &amp; Equipment'!$C:$C,$B86,'Health Products &amp; Equipment'!AU:AU)+SUMIF('Other Pharma &amp; Health Products'!$C:$C,$B86,'Other Pharma &amp; Health Products'!AU:AU)+SUMIF('PSM Costs'!$C:$C,$B86,'PSM Costs'!AU:AU),"")</f>
        <v>776.973546511628</v>
      </c>
      <c r="L86" s="181" t="str">
        <f t="shared" ca="1" si="7"/>
        <v/>
      </c>
      <c r="M86" s="176">
        <f ca="1">IF(SUMIF(Pharmaceuticals!$C:$C,$B86,Pharmaceuticals!AX:AX)+SUMIF('Health Products &amp; Equipment'!$C:$C,$B86,'Health Products &amp; Equipment'!BG:BG)+SUMIF('Other Pharma &amp; Health Products'!$C:$C,$B86,'Other Pharma &amp; Health Products'!BG:BG)+SUMIF('PSM Costs'!$C:$C,$B86,'PSM Costs'!BG:BG)&gt;0,SUMIF(Pharmaceuticals!$C:$C,$B86,Pharmaceuticals!AX:AX)+SUMIF('Health Products &amp; Equipment'!$C:$C,$B86,'Health Products &amp; Equipment'!BG:BG)+SUMIF('Other Pharma &amp; Health Products'!$C:$C,$B86,'Other Pharma &amp; Health Products'!BG:BG)+SUMIF('PSM Costs'!$C:$C,$B86,'PSM Costs'!BG:BG),"")</f>
        <v>14</v>
      </c>
      <c r="N86" s="176" t="str">
        <f ca="1">IF(SUMIF(Pharmaceuticals!$C:$C,$B86,Pharmaceuticals!AY:AY)+SUMIF('Health Products &amp; Equipment'!$C:$C,$B86,'Health Products &amp; Equipment'!BH:BH)+SUMIF('Other Pharma &amp; Health Products'!$C:$C,$B86,'Other Pharma &amp; Health Products'!BH:BH)+SUMIF('PSM Costs'!$C:$C,$B86,'PSM Costs'!BH:BH)&gt;0,SUMIF(Pharmaceuticals!$C:$C,$B86,Pharmaceuticals!AY:AY)+SUMIF('Health Products &amp; Equipment'!$C:$C,$B86,'Health Products &amp; Equipment'!BH:BH)+SUMIF('Other Pharma &amp; Health Products'!$C:$C,$B86,'Other Pharma &amp; Health Products'!BH:BH)+SUMIF('PSM Costs'!$C:$C,$B86,'PSM Costs'!BH:BH),"")</f>
        <v/>
      </c>
      <c r="O86" s="182" t="str">
        <f t="shared" ca="1" si="8"/>
        <v/>
      </c>
      <c r="P86" s="123" t="str">
        <f ca="1">IF(SUMIF(Pharmaceuticals!$C:$C,$B86,Pharmaceuticals!BK:BK)+SUMIF('Health Products &amp; Equipment'!$C:$C,$B86,'Health Products &amp; Equipment'!BT:BT)+SUMIF('Other Pharma &amp; Health Products'!$C:$C,$B86,'Other Pharma &amp; Health Products'!BT:BT)+SUMIF('PSM Costs'!$C:$C,$B86,'PSM Costs'!BT:BT)&gt;0,SUMIF(Pharmaceuticals!$C:$C,$B86,Pharmaceuticals!BK:BK)+SUMIF('Health Products &amp; Equipment'!$C:$C,$B86,'Health Products &amp; Equipment'!BT:BT)+SUMIF('Other Pharma &amp; Health Products'!$C:$C,$B86,'Other Pharma &amp; Health Products'!BT:BT)+SUMIF('PSM Costs'!$C:$C,$B86,'PSM Costs'!BT:BT),"")</f>
        <v/>
      </c>
      <c r="Q86" s="123" t="str">
        <f ca="1">IF(SUMIF(Pharmaceuticals!$C:$C,$B86,Pharmaceuticals!BL:BL)+SUMIF('Health Products &amp; Equipment'!$C:$C,$B86,'Health Products &amp; Equipment'!BU:BU)+SUMIF('Other Pharma &amp; Health Products'!$C:$C,$B86,'Other Pharma &amp; Health Products'!BU:BU)+SUMIF('PSM Costs'!$C:$C,$B86,'PSM Costs'!BU:BU)&gt;0,SUMIF(Pharmaceuticals!$C:$C,$B86,Pharmaceuticals!BL:BL)+SUMIF('Health Products &amp; Equipment'!$C:$C,$B86,'Health Products &amp; Equipment'!BU:BU)+SUMIF('Other Pharma &amp; Health Products'!$C:$C,$B86,'Other Pharma &amp; Health Products'!BU:BU)+SUMIF('PSM Costs'!$C:$C,$B86,'PSM Costs'!BU:BU),"")</f>
        <v/>
      </c>
      <c r="R86" s="176">
        <f t="shared" ca="1" si="9"/>
        <v>1553.947093023256</v>
      </c>
    </row>
    <row r="87" spans="1:18" ht="14" x14ac:dyDescent="0.15">
      <c r="A87" s="107">
        <v>80</v>
      </c>
      <c r="B87" s="107" t="str">
        <f ca="1">IFERROR(VLOOKUP(A87,'Rank unique CI-Prod-Spec'!I:J,2,FALSE),"")</f>
        <v>5.8--1045---10045</v>
      </c>
      <c r="C87" s="122" t="str">
        <f ca="1">IFERROR(VLOOKUP(LEFT(B87,FIND("--",B87)-1),CatCostInp!D:E,2,FALSE),"")</f>
        <v>5.8 Other consumables</v>
      </c>
      <c r="D87" s="122" t="str">
        <f ca="1">IFERROR(INDIRECT(ADDRESS(MATCH(VALUE(MID(B87,FIND("--",B87)+2,FIND("---",B87)-FIND("--",B87)-2)),CatProd!G:G,0),2,1,1,"CatProd")),"")</f>
        <v/>
      </c>
      <c r="E87" s="122" t="str">
        <f ca="1">IFERROR(INDIRECT(ADDRESS(MATCH(VALUE(RIGHT(B87,LEN(B87)-FIND("---",B87)-2)),CatProdSpec!I:I,0),3,1,1,"CatProdSpec")),"")</f>
        <v/>
      </c>
      <c r="F87" s="181">
        <f t="shared" ca="1" si="5"/>
        <v>1.5116279069767442</v>
      </c>
      <c r="G87" s="176">
        <f ca="1">IF(SUMIF(Pharmaceuticals!$C:$C,$B87,Pharmaceuticals!X:X)+SUMIF('Health Products &amp; Equipment'!$C:$C,$B87,'Health Products &amp; Equipment'!AG:AG)+SUMIF('Other Pharma &amp; Health Products'!$C:$C,$B87,'Other Pharma &amp; Health Products'!AG:AG)+SUMIF('PSM Costs'!$C:$C,$B87,'PSM Costs'!AG:AG)&gt;0,SUMIF(Pharmaceuticals!$C:$C,$B87,Pharmaceuticals!X:X)+SUMIF('Health Products &amp; Equipment'!$C:$C,$B87,'Health Products &amp; Equipment'!AG:AG)+SUMIF('Other Pharma &amp; Health Products'!$C:$C,$B87,'Other Pharma &amp; Health Products'!AG:AG)+SUMIF('PSM Costs'!$C:$C,$B87,'PSM Costs'!AG:AG),"")</f>
        <v>20</v>
      </c>
      <c r="H87" s="176">
        <f ca="1">IF(SUMIF(Pharmaceuticals!$C:$C,$B87,Pharmaceuticals!Y:Y)+SUMIF('Health Products &amp; Equipment'!$C:$C,$B87,'Health Products &amp; Equipment'!AH:AH)+SUMIF('Other Pharma &amp; Health Products'!$C:$C,$B87,'Other Pharma &amp; Health Products'!AH:AH)+SUMIF('PSM Costs'!$C:$C,$B87,'PSM Costs'!AH:AH)&gt;0,SUMIF(Pharmaceuticals!$C:$C,$B87,Pharmaceuticals!Y:Y)+SUMIF('Health Products &amp; Equipment'!$C:$C,$B87,'Health Products &amp; Equipment'!AH:AH)+SUMIF('Other Pharma &amp; Health Products'!$C:$C,$B87,'Other Pharma &amp; Health Products'!AH:AH)+SUMIF('PSM Costs'!$C:$C,$B87,'PSM Costs'!AH:AH),"")</f>
        <v>30.232558139534884</v>
      </c>
      <c r="I87" s="182">
        <f t="shared" ca="1" si="6"/>
        <v>1.5116279069767442</v>
      </c>
      <c r="J87" s="123">
        <f ca="1">IF(SUMIF(Pharmaceuticals!$C:$C,$B87,Pharmaceuticals!AK:AK)+SUMIF('Health Products &amp; Equipment'!$C:$C,$B87,'Health Products &amp; Equipment'!AT:AT)+SUMIF('Other Pharma &amp; Health Products'!$C:$C,$B87,'Other Pharma &amp; Health Products'!AT:AT)+SUMIF('PSM Costs'!$C:$C,$B87,'PSM Costs'!AT:AT)&gt;0,SUMIF(Pharmaceuticals!$C:$C,$B87,Pharmaceuticals!AK:AK)+SUMIF('Health Products &amp; Equipment'!$C:$C,$B87,'Health Products &amp; Equipment'!AT:AT)+SUMIF('Other Pharma &amp; Health Products'!$C:$C,$B87,'Other Pharma &amp; Health Products'!AT:AT)+SUMIF('PSM Costs'!$C:$C,$B87,'PSM Costs'!AT:AT),"")</f>
        <v>17</v>
      </c>
      <c r="K87" s="123">
        <f ca="1">IF(SUMIF(Pharmaceuticals!$C:$C,$B87,Pharmaceuticals!AL:AL)+SUMIF('Health Products &amp; Equipment'!$C:$C,$B87,'Health Products &amp; Equipment'!AU:AU)+SUMIF('Other Pharma &amp; Health Products'!$C:$C,$B87,'Other Pharma &amp; Health Products'!AU:AU)+SUMIF('PSM Costs'!$C:$C,$B87,'PSM Costs'!AU:AU)&gt;0,SUMIF(Pharmaceuticals!$C:$C,$B87,Pharmaceuticals!AL:AL)+SUMIF('Health Products &amp; Equipment'!$C:$C,$B87,'Health Products &amp; Equipment'!AU:AU)+SUMIF('Other Pharma &amp; Health Products'!$C:$C,$B87,'Other Pharma &amp; Health Products'!AU:AU)+SUMIF('PSM Costs'!$C:$C,$B87,'PSM Costs'!AU:AU),"")</f>
        <v>25.697674418604652</v>
      </c>
      <c r="L87" s="181" t="str">
        <f t="shared" ca="1" si="7"/>
        <v/>
      </c>
      <c r="M87" s="176">
        <f ca="1">IF(SUMIF(Pharmaceuticals!$C:$C,$B87,Pharmaceuticals!AX:AX)+SUMIF('Health Products &amp; Equipment'!$C:$C,$B87,'Health Products &amp; Equipment'!BG:BG)+SUMIF('Other Pharma &amp; Health Products'!$C:$C,$B87,'Other Pharma &amp; Health Products'!BG:BG)+SUMIF('PSM Costs'!$C:$C,$B87,'PSM Costs'!BG:BG)&gt;0,SUMIF(Pharmaceuticals!$C:$C,$B87,Pharmaceuticals!AX:AX)+SUMIF('Health Products &amp; Equipment'!$C:$C,$B87,'Health Products &amp; Equipment'!BG:BG)+SUMIF('Other Pharma &amp; Health Products'!$C:$C,$B87,'Other Pharma &amp; Health Products'!BG:BG)+SUMIF('PSM Costs'!$C:$C,$B87,'PSM Costs'!BG:BG),"")</f>
        <v>15</v>
      </c>
      <c r="N87" s="176" t="str">
        <f ca="1">IF(SUMIF(Pharmaceuticals!$C:$C,$B87,Pharmaceuticals!AY:AY)+SUMIF('Health Products &amp; Equipment'!$C:$C,$B87,'Health Products &amp; Equipment'!BH:BH)+SUMIF('Other Pharma &amp; Health Products'!$C:$C,$B87,'Other Pharma &amp; Health Products'!BH:BH)+SUMIF('PSM Costs'!$C:$C,$B87,'PSM Costs'!BH:BH)&gt;0,SUMIF(Pharmaceuticals!$C:$C,$B87,Pharmaceuticals!AY:AY)+SUMIF('Health Products &amp; Equipment'!$C:$C,$B87,'Health Products &amp; Equipment'!BH:BH)+SUMIF('Other Pharma &amp; Health Products'!$C:$C,$B87,'Other Pharma &amp; Health Products'!BH:BH)+SUMIF('PSM Costs'!$C:$C,$B87,'PSM Costs'!BH:BH),"")</f>
        <v/>
      </c>
      <c r="O87" s="182" t="str">
        <f t="shared" ca="1" si="8"/>
        <v/>
      </c>
      <c r="P87" s="123" t="str">
        <f ca="1">IF(SUMIF(Pharmaceuticals!$C:$C,$B87,Pharmaceuticals!BK:BK)+SUMIF('Health Products &amp; Equipment'!$C:$C,$B87,'Health Products &amp; Equipment'!BT:BT)+SUMIF('Other Pharma &amp; Health Products'!$C:$C,$B87,'Other Pharma &amp; Health Products'!BT:BT)+SUMIF('PSM Costs'!$C:$C,$B87,'PSM Costs'!BT:BT)&gt;0,SUMIF(Pharmaceuticals!$C:$C,$B87,Pharmaceuticals!BK:BK)+SUMIF('Health Products &amp; Equipment'!$C:$C,$B87,'Health Products &amp; Equipment'!BT:BT)+SUMIF('Other Pharma &amp; Health Products'!$C:$C,$B87,'Other Pharma &amp; Health Products'!BT:BT)+SUMIF('PSM Costs'!$C:$C,$B87,'PSM Costs'!BT:BT),"")</f>
        <v/>
      </c>
      <c r="Q87" s="123" t="str">
        <f ca="1">IF(SUMIF(Pharmaceuticals!$C:$C,$B87,Pharmaceuticals!BL:BL)+SUMIF('Health Products &amp; Equipment'!$C:$C,$B87,'Health Products &amp; Equipment'!BU:BU)+SUMIF('Other Pharma &amp; Health Products'!$C:$C,$B87,'Other Pharma &amp; Health Products'!BU:BU)+SUMIF('PSM Costs'!$C:$C,$B87,'PSM Costs'!BU:BU)&gt;0,SUMIF(Pharmaceuticals!$C:$C,$B87,Pharmaceuticals!BL:BL)+SUMIF('Health Products &amp; Equipment'!$C:$C,$B87,'Health Products &amp; Equipment'!BU:BU)+SUMIF('Other Pharma &amp; Health Products'!$C:$C,$B87,'Other Pharma &amp; Health Products'!BU:BU)+SUMIF('PSM Costs'!$C:$C,$B87,'PSM Costs'!BU:BU),"")</f>
        <v/>
      </c>
      <c r="R87" s="176">
        <f t="shared" ca="1" si="9"/>
        <v>55.930232558139537</v>
      </c>
    </row>
    <row r="88" spans="1:18" ht="14" x14ac:dyDescent="0.15">
      <c r="A88" s="107">
        <v>81</v>
      </c>
      <c r="B88" s="107" t="str">
        <f ca="1">IFERROR(VLOOKUP(A88,'Rank unique CI-Prod-Spec'!I:J,2,FALSE),"")</f>
        <v>5.8--1046---10046</v>
      </c>
      <c r="C88" s="122" t="str">
        <f ca="1">IFERROR(VLOOKUP(LEFT(B88,FIND("--",B88)-1),CatCostInp!D:E,2,FALSE),"")</f>
        <v>5.8 Other consumables</v>
      </c>
      <c r="D88" s="122" t="str">
        <f ca="1">IFERROR(INDIRECT(ADDRESS(MATCH(VALUE(MID(B88,FIND("--",B88)+2,FIND("---",B88)-FIND("--",B88)-2)),CatProd!G:G,0),2,1,1,"CatProd")),"")</f>
        <v/>
      </c>
      <c r="E88" s="122" t="str">
        <f ca="1">IFERROR(INDIRECT(ADDRESS(MATCH(VALUE(RIGHT(B88,LEN(B88)-FIND("---",B88)-2)),CatProdSpec!I:I,0),3,1,1,"CatProdSpec")),"")</f>
        <v/>
      </c>
      <c r="F88" s="181">
        <f t="shared" ca="1" si="5"/>
        <v>28.829796511627908</v>
      </c>
      <c r="G88" s="176">
        <f ca="1">IF(SUMIF(Pharmaceuticals!$C:$C,$B88,Pharmaceuticals!X:X)+SUMIF('Health Products &amp; Equipment'!$C:$C,$B88,'Health Products &amp; Equipment'!AG:AG)+SUMIF('Other Pharma &amp; Health Products'!$C:$C,$B88,'Other Pharma &amp; Health Products'!AG:AG)+SUMIF('PSM Costs'!$C:$C,$B88,'PSM Costs'!AG:AG)&gt;0,SUMIF(Pharmaceuticals!$C:$C,$B88,Pharmaceuticals!X:X)+SUMIF('Health Products &amp; Equipment'!$C:$C,$B88,'Health Products &amp; Equipment'!AG:AG)+SUMIF('Other Pharma &amp; Health Products'!$C:$C,$B88,'Other Pharma &amp; Health Products'!AG:AG)+SUMIF('PSM Costs'!$C:$C,$B88,'PSM Costs'!AG:AG),"")</f>
        <v>35</v>
      </c>
      <c r="H88" s="176">
        <f ca="1">IF(SUMIF(Pharmaceuticals!$C:$C,$B88,Pharmaceuticals!Y:Y)+SUMIF('Health Products &amp; Equipment'!$C:$C,$B88,'Health Products &amp; Equipment'!AH:AH)+SUMIF('Other Pharma &amp; Health Products'!$C:$C,$B88,'Other Pharma &amp; Health Products'!AH:AH)+SUMIF('PSM Costs'!$C:$C,$B88,'PSM Costs'!AH:AH)&gt;0,SUMIF(Pharmaceuticals!$C:$C,$B88,Pharmaceuticals!Y:Y)+SUMIF('Health Products &amp; Equipment'!$C:$C,$B88,'Health Products &amp; Equipment'!AH:AH)+SUMIF('Other Pharma &amp; Health Products'!$C:$C,$B88,'Other Pharma &amp; Health Products'!AH:AH)+SUMIF('PSM Costs'!$C:$C,$B88,'PSM Costs'!AH:AH),"")</f>
        <v>1009.0428779069767</v>
      </c>
      <c r="I88" s="182">
        <f t="shared" ca="1" si="6"/>
        <v>28.829796511627908</v>
      </c>
      <c r="J88" s="123">
        <f ca="1">IF(SUMIF(Pharmaceuticals!$C:$C,$B88,Pharmaceuticals!AK:AK)+SUMIF('Health Products &amp; Equipment'!$C:$C,$B88,'Health Products &amp; Equipment'!AT:AT)+SUMIF('Other Pharma &amp; Health Products'!$C:$C,$B88,'Other Pharma &amp; Health Products'!AT:AT)+SUMIF('PSM Costs'!$C:$C,$B88,'PSM Costs'!AT:AT)&gt;0,SUMIF(Pharmaceuticals!$C:$C,$B88,Pharmaceuticals!AK:AK)+SUMIF('Health Products &amp; Equipment'!$C:$C,$B88,'Health Products &amp; Equipment'!AT:AT)+SUMIF('Other Pharma &amp; Health Products'!$C:$C,$B88,'Other Pharma &amp; Health Products'!AT:AT)+SUMIF('PSM Costs'!$C:$C,$B88,'PSM Costs'!AT:AT),"")</f>
        <v>30</v>
      </c>
      <c r="K88" s="123">
        <f ca="1">IF(SUMIF(Pharmaceuticals!$C:$C,$B88,Pharmaceuticals!AL:AL)+SUMIF('Health Products &amp; Equipment'!$C:$C,$B88,'Health Products &amp; Equipment'!AU:AU)+SUMIF('Other Pharma &amp; Health Products'!$C:$C,$B88,'Other Pharma &amp; Health Products'!AU:AU)+SUMIF('PSM Costs'!$C:$C,$B88,'PSM Costs'!AU:AU)&gt;0,SUMIF(Pharmaceuticals!$C:$C,$B88,Pharmaceuticals!AL:AL)+SUMIF('Health Products &amp; Equipment'!$C:$C,$B88,'Health Products &amp; Equipment'!AU:AU)+SUMIF('Other Pharma &amp; Health Products'!$C:$C,$B88,'Other Pharma &amp; Health Products'!AU:AU)+SUMIF('PSM Costs'!$C:$C,$B88,'PSM Costs'!AU:AU),"")</f>
        <v>864.89389534883719</v>
      </c>
      <c r="L88" s="181" t="str">
        <f t="shared" ca="1" si="7"/>
        <v/>
      </c>
      <c r="M88" s="176">
        <f ca="1">IF(SUMIF(Pharmaceuticals!$C:$C,$B88,Pharmaceuticals!AX:AX)+SUMIF('Health Products &amp; Equipment'!$C:$C,$B88,'Health Products &amp; Equipment'!BG:BG)+SUMIF('Other Pharma &amp; Health Products'!$C:$C,$B88,'Other Pharma &amp; Health Products'!BG:BG)+SUMIF('PSM Costs'!$C:$C,$B88,'PSM Costs'!BG:BG)&gt;0,SUMIF(Pharmaceuticals!$C:$C,$B88,Pharmaceuticals!AX:AX)+SUMIF('Health Products &amp; Equipment'!$C:$C,$B88,'Health Products &amp; Equipment'!BG:BG)+SUMIF('Other Pharma &amp; Health Products'!$C:$C,$B88,'Other Pharma &amp; Health Products'!BG:BG)+SUMIF('PSM Costs'!$C:$C,$B88,'PSM Costs'!BG:BG),"")</f>
        <v>25</v>
      </c>
      <c r="N88" s="176" t="str">
        <f ca="1">IF(SUMIF(Pharmaceuticals!$C:$C,$B88,Pharmaceuticals!AY:AY)+SUMIF('Health Products &amp; Equipment'!$C:$C,$B88,'Health Products &amp; Equipment'!BH:BH)+SUMIF('Other Pharma &amp; Health Products'!$C:$C,$B88,'Other Pharma &amp; Health Products'!BH:BH)+SUMIF('PSM Costs'!$C:$C,$B88,'PSM Costs'!BH:BH)&gt;0,SUMIF(Pharmaceuticals!$C:$C,$B88,Pharmaceuticals!AY:AY)+SUMIF('Health Products &amp; Equipment'!$C:$C,$B88,'Health Products &amp; Equipment'!BH:BH)+SUMIF('Other Pharma &amp; Health Products'!$C:$C,$B88,'Other Pharma &amp; Health Products'!BH:BH)+SUMIF('PSM Costs'!$C:$C,$B88,'PSM Costs'!BH:BH),"")</f>
        <v/>
      </c>
      <c r="O88" s="182" t="str">
        <f t="shared" ca="1" si="8"/>
        <v/>
      </c>
      <c r="P88" s="123" t="str">
        <f ca="1">IF(SUMIF(Pharmaceuticals!$C:$C,$B88,Pharmaceuticals!BK:BK)+SUMIF('Health Products &amp; Equipment'!$C:$C,$B88,'Health Products &amp; Equipment'!BT:BT)+SUMIF('Other Pharma &amp; Health Products'!$C:$C,$B88,'Other Pharma &amp; Health Products'!BT:BT)+SUMIF('PSM Costs'!$C:$C,$B88,'PSM Costs'!BT:BT)&gt;0,SUMIF(Pharmaceuticals!$C:$C,$B88,Pharmaceuticals!BK:BK)+SUMIF('Health Products &amp; Equipment'!$C:$C,$B88,'Health Products &amp; Equipment'!BT:BT)+SUMIF('Other Pharma &amp; Health Products'!$C:$C,$B88,'Other Pharma &amp; Health Products'!BT:BT)+SUMIF('PSM Costs'!$C:$C,$B88,'PSM Costs'!BT:BT),"")</f>
        <v/>
      </c>
      <c r="Q88" s="123" t="str">
        <f ca="1">IF(SUMIF(Pharmaceuticals!$C:$C,$B88,Pharmaceuticals!BL:BL)+SUMIF('Health Products &amp; Equipment'!$C:$C,$B88,'Health Products &amp; Equipment'!BU:BU)+SUMIF('Other Pharma &amp; Health Products'!$C:$C,$B88,'Other Pharma &amp; Health Products'!BU:BU)+SUMIF('PSM Costs'!$C:$C,$B88,'PSM Costs'!BU:BU)&gt;0,SUMIF(Pharmaceuticals!$C:$C,$B88,Pharmaceuticals!BL:BL)+SUMIF('Health Products &amp; Equipment'!$C:$C,$B88,'Health Products &amp; Equipment'!BU:BU)+SUMIF('Other Pharma &amp; Health Products'!$C:$C,$B88,'Other Pharma &amp; Health Products'!BU:BU)+SUMIF('PSM Costs'!$C:$C,$B88,'PSM Costs'!BU:BU),"")</f>
        <v/>
      </c>
      <c r="R88" s="176">
        <f t="shared" ca="1" si="9"/>
        <v>1873.9367732558139</v>
      </c>
    </row>
    <row r="89" spans="1:18" ht="14" x14ac:dyDescent="0.15">
      <c r="A89" s="107">
        <v>82</v>
      </c>
      <c r="B89" s="107" t="str">
        <f ca="1">IFERROR(VLOOKUP(A89,'Rank unique CI-Prod-Spec'!I:J,2,FALSE),"")</f>
        <v>5.8--1047---10047</v>
      </c>
      <c r="C89" s="122" t="str">
        <f ca="1">IFERROR(VLOOKUP(LEFT(B89,FIND("--",B89)-1),CatCostInp!D:E,2,FALSE),"")</f>
        <v>5.8 Other consumables</v>
      </c>
      <c r="D89" s="122" t="str">
        <f ca="1">IFERROR(INDIRECT(ADDRESS(MATCH(VALUE(MID(B89,FIND("--",B89)+2,FIND("---",B89)-FIND("--",B89)-2)),CatProd!G:G,0),2,1,1,"CatProd")),"")</f>
        <v/>
      </c>
      <c r="E89" s="122" t="str">
        <f ca="1">IFERROR(INDIRECT(ADDRESS(MATCH(VALUE(RIGHT(B89,LEN(B89)-FIND("---",B89)-2)),CatProdSpec!I:I,0),3,1,1,"CatProdSpec")),"")</f>
        <v/>
      </c>
      <c r="F89" s="181">
        <f t="shared" ca="1" si="5"/>
        <v>11.918604651162791</v>
      </c>
      <c r="G89" s="176">
        <f ca="1">IF(SUMIF(Pharmaceuticals!$C:$C,$B89,Pharmaceuticals!X:X)+SUMIF('Health Products &amp; Equipment'!$C:$C,$B89,'Health Products &amp; Equipment'!AG:AG)+SUMIF('Other Pharma &amp; Health Products'!$C:$C,$B89,'Other Pharma &amp; Health Products'!AG:AG)+SUMIF('PSM Costs'!$C:$C,$B89,'PSM Costs'!AG:AG)&gt;0,SUMIF(Pharmaceuticals!$C:$C,$B89,Pharmaceuticals!X:X)+SUMIF('Health Products &amp; Equipment'!$C:$C,$B89,'Health Products &amp; Equipment'!AG:AG)+SUMIF('Other Pharma &amp; Health Products'!$C:$C,$B89,'Other Pharma &amp; Health Products'!AG:AG)+SUMIF('PSM Costs'!$C:$C,$B89,'PSM Costs'!AG:AG),"")</f>
        <v>2</v>
      </c>
      <c r="H89" s="176">
        <f ca="1">IF(SUMIF(Pharmaceuticals!$C:$C,$B89,Pharmaceuticals!Y:Y)+SUMIF('Health Products &amp; Equipment'!$C:$C,$B89,'Health Products &amp; Equipment'!AH:AH)+SUMIF('Other Pharma &amp; Health Products'!$C:$C,$B89,'Other Pharma &amp; Health Products'!AH:AH)+SUMIF('PSM Costs'!$C:$C,$B89,'PSM Costs'!AH:AH)&gt;0,SUMIF(Pharmaceuticals!$C:$C,$B89,Pharmaceuticals!Y:Y)+SUMIF('Health Products &amp; Equipment'!$C:$C,$B89,'Health Products &amp; Equipment'!AH:AH)+SUMIF('Other Pharma &amp; Health Products'!$C:$C,$B89,'Other Pharma &amp; Health Products'!AH:AH)+SUMIF('PSM Costs'!$C:$C,$B89,'PSM Costs'!AH:AH),"")</f>
        <v>23.837209302325583</v>
      </c>
      <c r="I89" s="182">
        <f t="shared" ca="1" si="6"/>
        <v>11.918604651162791</v>
      </c>
      <c r="J89" s="123">
        <f ca="1">IF(SUMIF(Pharmaceuticals!$C:$C,$B89,Pharmaceuticals!AK:AK)+SUMIF('Health Products &amp; Equipment'!$C:$C,$B89,'Health Products &amp; Equipment'!AT:AT)+SUMIF('Other Pharma &amp; Health Products'!$C:$C,$B89,'Other Pharma &amp; Health Products'!AT:AT)+SUMIF('PSM Costs'!$C:$C,$B89,'PSM Costs'!AT:AT)&gt;0,SUMIF(Pharmaceuticals!$C:$C,$B89,Pharmaceuticals!AK:AK)+SUMIF('Health Products &amp; Equipment'!$C:$C,$B89,'Health Products &amp; Equipment'!AT:AT)+SUMIF('Other Pharma &amp; Health Products'!$C:$C,$B89,'Other Pharma &amp; Health Products'!AT:AT)+SUMIF('PSM Costs'!$C:$C,$B89,'PSM Costs'!AT:AT),"")</f>
        <v>2</v>
      </c>
      <c r="K89" s="123">
        <f ca="1">IF(SUMIF(Pharmaceuticals!$C:$C,$B89,Pharmaceuticals!AL:AL)+SUMIF('Health Products &amp; Equipment'!$C:$C,$B89,'Health Products &amp; Equipment'!AU:AU)+SUMIF('Other Pharma &amp; Health Products'!$C:$C,$B89,'Other Pharma &amp; Health Products'!AU:AU)+SUMIF('PSM Costs'!$C:$C,$B89,'PSM Costs'!AU:AU)&gt;0,SUMIF(Pharmaceuticals!$C:$C,$B89,Pharmaceuticals!AL:AL)+SUMIF('Health Products &amp; Equipment'!$C:$C,$B89,'Health Products &amp; Equipment'!AU:AU)+SUMIF('Other Pharma &amp; Health Products'!$C:$C,$B89,'Other Pharma &amp; Health Products'!AU:AU)+SUMIF('PSM Costs'!$C:$C,$B89,'PSM Costs'!AU:AU),"")</f>
        <v>23.837209302325583</v>
      </c>
      <c r="L89" s="181" t="str">
        <f t="shared" ca="1" si="7"/>
        <v/>
      </c>
      <c r="M89" s="176">
        <f ca="1">IF(SUMIF(Pharmaceuticals!$C:$C,$B89,Pharmaceuticals!AX:AX)+SUMIF('Health Products &amp; Equipment'!$C:$C,$B89,'Health Products &amp; Equipment'!BG:BG)+SUMIF('Other Pharma &amp; Health Products'!$C:$C,$B89,'Other Pharma &amp; Health Products'!BG:BG)+SUMIF('PSM Costs'!$C:$C,$B89,'PSM Costs'!BG:BG)&gt;0,SUMIF(Pharmaceuticals!$C:$C,$B89,Pharmaceuticals!AX:AX)+SUMIF('Health Products &amp; Equipment'!$C:$C,$B89,'Health Products &amp; Equipment'!BG:BG)+SUMIF('Other Pharma &amp; Health Products'!$C:$C,$B89,'Other Pharma &amp; Health Products'!BG:BG)+SUMIF('PSM Costs'!$C:$C,$B89,'PSM Costs'!BG:BG),"")</f>
        <v>2</v>
      </c>
      <c r="N89" s="176" t="str">
        <f ca="1">IF(SUMIF(Pharmaceuticals!$C:$C,$B89,Pharmaceuticals!AY:AY)+SUMIF('Health Products &amp; Equipment'!$C:$C,$B89,'Health Products &amp; Equipment'!BH:BH)+SUMIF('Other Pharma &amp; Health Products'!$C:$C,$B89,'Other Pharma &amp; Health Products'!BH:BH)+SUMIF('PSM Costs'!$C:$C,$B89,'PSM Costs'!BH:BH)&gt;0,SUMIF(Pharmaceuticals!$C:$C,$B89,Pharmaceuticals!AY:AY)+SUMIF('Health Products &amp; Equipment'!$C:$C,$B89,'Health Products &amp; Equipment'!BH:BH)+SUMIF('Other Pharma &amp; Health Products'!$C:$C,$B89,'Other Pharma &amp; Health Products'!BH:BH)+SUMIF('PSM Costs'!$C:$C,$B89,'PSM Costs'!BH:BH),"")</f>
        <v/>
      </c>
      <c r="O89" s="182" t="str">
        <f t="shared" ca="1" si="8"/>
        <v/>
      </c>
      <c r="P89" s="123" t="str">
        <f ca="1">IF(SUMIF(Pharmaceuticals!$C:$C,$B89,Pharmaceuticals!BK:BK)+SUMIF('Health Products &amp; Equipment'!$C:$C,$B89,'Health Products &amp; Equipment'!BT:BT)+SUMIF('Other Pharma &amp; Health Products'!$C:$C,$B89,'Other Pharma &amp; Health Products'!BT:BT)+SUMIF('PSM Costs'!$C:$C,$B89,'PSM Costs'!BT:BT)&gt;0,SUMIF(Pharmaceuticals!$C:$C,$B89,Pharmaceuticals!BK:BK)+SUMIF('Health Products &amp; Equipment'!$C:$C,$B89,'Health Products &amp; Equipment'!BT:BT)+SUMIF('Other Pharma &amp; Health Products'!$C:$C,$B89,'Other Pharma &amp; Health Products'!BT:BT)+SUMIF('PSM Costs'!$C:$C,$B89,'PSM Costs'!BT:BT),"")</f>
        <v/>
      </c>
      <c r="Q89" s="123" t="str">
        <f ca="1">IF(SUMIF(Pharmaceuticals!$C:$C,$B89,Pharmaceuticals!BL:BL)+SUMIF('Health Products &amp; Equipment'!$C:$C,$B89,'Health Products &amp; Equipment'!BU:BU)+SUMIF('Other Pharma &amp; Health Products'!$C:$C,$B89,'Other Pharma &amp; Health Products'!BU:BU)+SUMIF('PSM Costs'!$C:$C,$B89,'PSM Costs'!BU:BU)&gt;0,SUMIF(Pharmaceuticals!$C:$C,$B89,Pharmaceuticals!BL:BL)+SUMIF('Health Products &amp; Equipment'!$C:$C,$B89,'Health Products &amp; Equipment'!BU:BU)+SUMIF('Other Pharma &amp; Health Products'!$C:$C,$B89,'Other Pharma &amp; Health Products'!BU:BU)+SUMIF('PSM Costs'!$C:$C,$B89,'PSM Costs'!BU:BU),"")</f>
        <v/>
      </c>
      <c r="R89" s="176">
        <f t="shared" ca="1" si="9"/>
        <v>47.674418604651166</v>
      </c>
    </row>
    <row r="90" spans="1:18" ht="14" x14ac:dyDescent="0.15">
      <c r="A90" s="107">
        <v>83</v>
      </c>
      <c r="B90" s="107" t="str">
        <f ca="1">IFERROR(VLOOKUP(A90,'Rank unique CI-Prod-Spec'!I:J,2,FALSE),"")</f>
        <v>5.8--1048---10048</v>
      </c>
      <c r="C90" s="122" t="str">
        <f ca="1">IFERROR(VLOOKUP(LEFT(B90,FIND("--",B90)-1),CatCostInp!D:E,2,FALSE),"")</f>
        <v>5.8 Other consumables</v>
      </c>
      <c r="D90" s="122" t="str">
        <f ca="1">IFERROR(INDIRECT(ADDRESS(MATCH(VALUE(MID(B90,FIND("--",B90)+2,FIND("---",B90)-FIND("--",B90)-2)),CatProd!G:G,0),2,1,1,"CatProd")),"")</f>
        <v/>
      </c>
      <c r="E90" s="122" t="str">
        <f ca="1">IFERROR(INDIRECT(ADDRESS(MATCH(VALUE(RIGHT(B90,LEN(B90)-FIND("---",B90)-2)),CatProdSpec!I:I,0),3,1,1,"CatProdSpec")),"")</f>
        <v/>
      </c>
      <c r="F90" s="181">
        <f t="shared" ca="1" si="5"/>
        <v>17.955232558139535</v>
      </c>
      <c r="G90" s="176">
        <f ca="1">IF(SUMIF(Pharmaceuticals!$C:$C,$B90,Pharmaceuticals!X:X)+SUMIF('Health Products &amp; Equipment'!$C:$C,$B90,'Health Products &amp; Equipment'!AG:AG)+SUMIF('Other Pharma &amp; Health Products'!$C:$C,$B90,'Other Pharma &amp; Health Products'!AG:AG)+SUMIF('PSM Costs'!$C:$C,$B90,'PSM Costs'!AG:AG)&gt;0,SUMIF(Pharmaceuticals!$C:$C,$B90,Pharmaceuticals!X:X)+SUMIF('Health Products &amp; Equipment'!$C:$C,$B90,'Health Products &amp; Equipment'!AG:AG)+SUMIF('Other Pharma &amp; Health Products'!$C:$C,$B90,'Other Pharma &amp; Health Products'!AG:AG)+SUMIF('PSM Costs'!$C:$C,$B90,'PSM Costs'!AG:AG),"")</f>
        <v>150</v>
      </c>
      <c r="H90" s="176">
        <f ca="1">IF(SUMIF(Pharmaceuticals!$C:$C,$B90,Pharmaceuticals!Y:Y)+SUMIF('Health Products &amp; Equipment'!$C:$C,$B90,'Health Products &amp; Equipment'!AH:AH)+SUMIF('Other Pharma &amp; Health Products'!$C:$C,$B90,'Other Pharma &amp; Health Products'!AH:AH)+SUMIF('PSM Costs'!$C:$C,$B90,'PSM Costs'!AH:AH)&gt;0,SUMIF(Pharmaceuticals!$C:$C,$B90,Pharmaceuticals!Y:Y)+SUMIF('Health Products &amp; Equipment'!$C:$C,$B90,'Health Products &amp; Equipment'!AH:AH)+SUMIF('Other Pharma &amp; Health Products'!$C:$C,$B90,'Other Pharma &amp; Health Products'!AH:AH)+SUMIF('PSM Costs'!$C:$C,$B90,'PSM Costs'!AH:AH),"")</f>
        <v>2693.2848837209303</v>
      </c>
      <c r="I90" s="182">
        <f t="shared" ca="1" si="6"/>
        <v>17.955232558139535</v>
      </c>
      <c r="J90" s="123">
        <f ca="1">IF(SUMIF(Pharmaceuticals!$C:$C,$B90,Pharmaceuticals!AK:AK)+SUMIF('Health Products &amp; Equipment'!$C:$C,$B90,'Health Products &amp; Equipment'!AT:AT)+SUMIF('Other Pharma &amp; Health Products'!$C:$C,$B90,'Other Pharma &amp; Health Products'!AT:AT)+SUMIF('PSM Costs'!$C:$C,$B90,'PSM Costs'!AT:AT)&gt;0,SUMIF(Pharmaceuticals!$C:$C,$B90,Pharmaceuticals!AK:AK)+SUMIF('Health Products &amp; Equipment'!$C:$C,$B90,'Health Products &amp; Equipment'!AT:AT)+SUMIF('Other Pharma &amp; Health Products'!$C:$C,$B90,'Other Pharma &amp; Health Products'!AT:AT)+SUMIF('PSM Costs'!$C:$C,$B90,'PSM Costs'!AT:AT),"")</f>
        <v>140</v>
      </c>
      <c r="K90" s="123">
        <f ca="1">IF(SUMIF(Pharmaceuticals!$C:$C,$B90,Pharmaceuticals!AL:AL)+SUMIF('Health Products &amp; Equipment'!$C:$C,$B90,'Health Products &amp; Equipment'!AU:AU)+SUMIF('Other Pharma &amp; Health Products'!$C:$C,$B90,'Other Pharma &amp; Health Products'!AU:AU)+SUMIF('PSM Costs'!$C:$C,$B90,'PSM Costs'!AU:AU)&gt;0,SUMIF(Pharmaceuticals!$C:$C,$B90,Pharmaceuticals!AL:AL)+SUMIF('Health Products &amp; Equipment'!$C:$C,$B90,'Health Products &amp; Equipment'!AU:AU)+SUMIF('Other Pharma &amp; Health Products'!$C:$C,$B90,'Other Pharma &amp; Health Products'!AU:AU)+SUMIF('PSM Costs'!$C:$C,$B90,'PSM Costs'!AU:AU),"")</f>
        <v>2513.7325581395348</v>
      </c>
      <c r="L90" s="181" t="str">
        <f t="shared" ca="1" si="7"/>
        <v/>
      </c>
      <c r="M90" s="176">
        <f ca="1">IF(SUMIF(Pharmaceuticals!$C:$C,$B90,Pharmaceuticals!AX:AX)+SUMIF('Health Products &amp; Equipment'!$C:$C,$B90,'Health Products &amp; Equipment'!BG:BG)+SUMIF('Other Pharma &amp; Health Products'!$C:$C,$B90,'Other Pharma &amp; Health Products'!BG:BG)+SUMIF('PSM Costs'!$C:$C,$B90,'PSM Costs'!BG:BG)&gt;0,SUMIF(Pharmaceuticals!$C:$C,$B90,Pharmaceuticals!AX:AX)+SUMIF('Health Products &amp; Equipment'!$C:$C,$B90,'Health Products &amp; Equipment'!BG:BG)+SUMIF('Other Pharma &amp; Health Products'!$C:$C,$B90,'Other Pharma &amp; Health Products'!BG:BG)+SUMIF('PSM Costs'!$C:$C,$B90,'PSM Costs'!BG:BG),"")</f>
        <v>130</v>
      </c>
      <c r="N90" s="176" t="str">
        <f ca="1">IF(SUMIF(Pharmaceuticals!$C:$C,$B90,Pharmaceuticals!AY:AY)+SUMIF('Health Products &amp; Equipment'!$C:$C,$B90,'Health Products &amp; Equipment'!BH:BH)+SUMIF('Other Pharma &amp; Health Products'!$C:$C,$B90,'Other Pharma &amp; Health Products'!BH:BH)+SUMIF('PSM Costs'!$C:$C,$B90,'PSM Costs'!BH:BH)&gt;0,SUMIF(Pharmaceuticals!$C:$C,$B90,Pharmaceuticals!AY:AY)+SUMIF('Health Products &amp; Equipment'!$C:$C,$B90,'Health Products &amp; Equipment'!BH:BH)+SUMIF('Other Pharma &amp; Health Products'!$C:$C,$B90,'Other Pharma &amp; Health Products'!BH:BH)+SUMIF('PSM Costs'!$C:$C,$B90,'PSM Costs'!BH:BH),"")</f>
        <v/>
      </c>
      <c r="O90" s="182" t="str">
        <f t="shared" ca="1" si="8"/>
        <v/>
      </c>
      <c r="P90" s="123" t="str">
        <f ca="1">IF(SUMIF(Pharmaceuticals!$C:$C,$B90,Pharmaceuticals!BK:BK)+SUMIF('Health Products &amp; Equipment'!$C:$C,$B90,'Health Products &amp; Equipment'!BT:BT)+SUMIF('Other Pharma &amp; Health Products'!$C:$C,$B90,'Other Pharma &amp; Health Products'!BT:BT)+SUMIF('PSM Costs'!$C:$C,$B90,'PSM Costs'!BT:BT)&gt;0,SUMIF(Pharmaceuticals!$C:$C,$B90,Pharmaceuticals!BK:BK)+SUMIF('Health Products &amp; Equipment'!$C:$C,$B90,'Health Products &amp; Equipment'!BT:BT)+SUMIF('Other Pharma &amp; Health Products'!$C:$C,$B90,'Other Pharma &amp; Health Products'!BT:BT)+SUMIF('PSM Costs'!$C:$C,$B90,'PSM Costs'!BT:BT),"")</f>
        <v/>
      </c>
      <c r="Q90" s="123" t="str">
        <f ca="1">IF(SUMIF(Pharmaceuticals!$C:$C,$B90,Pharmaceuticals!BL:BL)+SUMIF('Health Products &amp; Equipment'!$C:$C,$B90,'Health Products &amp; Equipment'!BU:BU)+SUMIF('Other Pharma &amp; Health Products'!$C:$C,$B90,'Other Pharma &amp; Health Products'!BU:BU)+SUMIF('PSM Costs'!$C:$C,$B90,'PSM Costs'!BU:BU)&gt;0,SUMIF(Pharmaceuticals!$C:$C,$B90,Pharmaceuticals!BL:BL)+SUMIF('Health Products &amp; Equipment'!$C:$C,$B90,'Health Products &amp; Equipment'!BU:BU)+SUMIF('Other Pharma &amp; Health Products'!$C:$C,$B90,'Other Pharma &amp; Health Products'!BU:BU)+SUMIF('PSM Costs'!$C:$C,$B90,'PSM Costs'!BU:BU),"")</f>
        <v/>
      </c>
      <c r="R90" s="176">
        <f t="shared" ca="1" si="9"/>
        <v>5207.0174418604656</v>
      </c>
    </row>
    <row r="91" spans="1:18" ht="14" x14ac:dyDescent="0.15">
      <c r="A91" s="107">
        <v>84</v>
      </c>
      <c r="B91" s="107" t="str">
        <f ca="1">IFERROR(VLOOKUP(A91,'Rank unique CI-Prod-Spec'!I:J,2,FALSE),"")</f>
        <v>5.8--1049---10049</v>
      </c>
      <c r="C91" s="122" t="str">
        <f ca="1">IFERROR(VLOOKUP(LEFT(B91,FIND("--",B91)-1),CatCostInp!D:E,2,FALSE),"")</f>
        <v>5.8 Other consumables</v>
      </c>
      <c r="D91" s="122" t="str">
        <f ca="1">IFERROR(INDIRECT(ADDRESS(MATCH(VALUE(MID(B91,FIND("--",B91)+2,FIND("---",B91)-FIND("--",B91)-2)),CatProd!G:G,0),2,1,1,"CatProd")),"")</f>
        <v/>
      </c>
      <c r="E91" s="122" t="str">
        <f ca="1">IFERROR(INDIRECT(ADDRESS(MATCH(VALUE(RIGHT(B91,LEN(B91)-FIND("---",B91)-2)),CatProdSpec!I:I,0),3,1,1,"CatProdSpec")),"")</f>
        <v/>
      </c>
      <c r="F91" s="181">
        <f t="shared" ca="1" si="5"/>
        <v>247.09302325581399</v>
      </c>
      <c r="G91" s="176">
        <f ca="1">IF(SUMIF(Pharmaceuticals!$C:$C,$B91,Pharmaceuticals!X:X)+SUMIF('Health Products &amp; Equipment'!$C:$C,$B91,'Health Products &amp; Equipment'!AG:AG)+SUMIF('Other Pharma &amp; Health Products'!$C:$C,$B91,'Other Pharma &amp; Health Products'!AG:AG)+SUMIF('PSM Costs'!$C:$C,$B91,'PSM Costs'!AG:AG)&gt;0,SUMIF(Pharmaceuticals!$C:$C,$B91,Pharmaceuticals!X:X)+SUMIF('Health Products &amp; Equipment'!$C:$C,$B91,'Health Products &amp; Equipment'!AG:AG)+SUMIF('Other Pharma &amp; Health Products'!$C:$C,$B91,'Other Pharma &amp; Health Products'!AG:AG)+SUMIF('PSM Costs'!$C:$C,$B91,'PSM Costs'!AG:AG),"")</f>
        <v>5</v>
      </c>
      <c r="H91" s="176">
        <f ca="1">IF(SUMIF(Pharmaceuticals!$C:$C,$B91,Pharmaceuticals!Y:Y)+SUMIF('Health Products &amp; Equipment'!$C:$C,$B91,'Health Products &amp; Equipment'!AH:AH)+SUMIF('Other Pharma &amp; Health Products'!$C:$C,$B91,'Other Pharma &amp; Health Products'!AH:AH)+SUMIF('PSM Costs'!$C:$C,$B91,'PSM Costs'!AH:AH)&gt;0,SUMIF(Pharmaceuticals!$C:$C,$B91,Pharmaceuticals!Y:Y)+SUMIF('Health Products &amp; Equipment'!$C:$C,$B91,'Health Products &amp; Equipment'!AH:AH)+SUMIF('Other Pharma &amp; Health Products'!$C:$C,$B91,'Other Pharma &amp; Health Products'!AH:AH)+SUMIF('PSM Costs'!$C:$C,$B91,'PSM Costs'!AH:AH),"")</f>
        <v>1235.4651162790699</v>
      </c>
      <c r="I91" s="182">
        <f t="shared" ca="1" si="6"/>
        <v>247.09302325581399</v>
      </c>
      <c r="J91" s="123">
        <f ca="1">IF(SUMIF(Pharmaceuticals!$C:$C,$B91,Pharmaceuticals!AK:AK)+SUMIF('Health Products &amp; Equipment'!$C:$C,$B91,'Health Products &amp; Equipment'!AT:AT)+SUMIF('Other Pharma &amp; Health Products'!$C:$C,$B91,'Other Pharma &amp; Health Products'!AT:AT)+SUMIF('PSM Costs'!$C:$C,$B91,'PSM Costs'!AT:AT)&gt;0,SUMIF(Pharmaceuticals!$C:$C,$B91,Pharmaceuticals!AK:AK)+SUMIF('Health Products &amp; Equipment'!$C:$C,$B91,'Health Products &amp; Equipment'!AT:AT)+SUMIF('Other Pharma &amp; Health Products'!$C:$C,$B91,'Other Pharma &amp; Health Products'!AT:AT)+SUMIF('PSM Costs'!$C:$C,$B91,'PSM Costs'!AT:AT),"")</f>
        <v>5</v>
      </c>
      <c r="K91" s="123">
        <f ca="1">IF(SUMIF(Pharmaceuticals!$C:$C,$B91,Pharmaceuticals!AL:AL)+SUMIF('Health Products &amp; Equipment'!$C:$C,$B91,'Health Products &amp; Equipment'!AU:AU)+SUMIF('Other Pharma &amp; Health Products'!$C:$C,$B91,'Other Pharma &amp; Health Products'!AU:AU)+SUMIF('PSM Costs'!$C:$C,$B91,'PSM Costs'!AU:AU)&gt;0,SUMIF(Pharmaceuticals!$C:$C,$B91,Pharmaceuticals!AL:AL)+SUMIF('Health Products &amp; Equipment'!$C:$C,$B91,'Health Products &amp; Equipment'!AU:AU)+SUMIF('Other Pharma &amp; Health Products'!$C:$C,$B91,'Other Pharma &amp; Health Products'!AU:AU)+SUMIF('PSM Costs'!$C:$C,$B91,'PSM Costs'!AU:AU),"")</f>
        <v>1235.4651162790699</v>
      </c>
      <c r="L91" s="181" t="str">
        <f t="shared" ca="1" si="7"/>
        <v/>
      </c>
      <c r="M91" s="176">
        <f ca="1">IF(SUMIF(Pharmaceuticals!$C:$C,$B91,Pharmaceuticals!AX:AX)+SUMIF('Health Products &amp; Equipment'!$C:$C,$B91,'Health Products &amp; Equipment'!BG:BG)+SUMIF('Other Pharma &amp; Health Products'!$C:$C,$B91,'Other Pharma &amp; Health Products'!BG:BG)+SUMIF('PSM Costs'!$C:$C,$B91,'PSM Costs'!BG:BG)&gt;0,SUMIF(Pharmaceuticals!$C:$C,$B91,Pharmaceuticals!AX:AX)+SUMIF('Health Products &amp; Equipment'!$C:$C,$B91,'Health Products &amp; Equipment'!BG:BG)+SUMIF('Other Pharma &amp; Health Products'!$C:$C,$B91,'Other Pharma &amp; Health Products'!BG:BG)+SUMIF('PSM Costs'!$C:$C,$B91,'PSM Costs'!BG:BG),"")</f>
        <v>5</v>
      </c>
      <c r="N91" s="176" t="str">
        <f ca="1">IF(SUMIF(Pharmaceuticals!$C:$C,$B91,Pharmaceuticals!AY:AY)+SUMIF('Health Products &amp; Equipment'!$C:$C,$B91,'Health Products &amp; Equipment'!BH:BH)+SUMIF('Other Pharma &amp; Health Products'!$C:$C,$B91,'Other Pharma &amp; Health Products'!BH:BH)+SUMIF('PSM Costs'!$C:$C,$B91,'PSM Costs'!BH:BH)&gt;0,SUMIF(Pharmaceuticals!$C:$C,$B91,Pharmaceuticals!AY:AY)+SUMIF('Health Products &amp; Equipment'!$C:$C,$B91,'Health Products &amp; Equipment'!BH:BH)+SUMIF('Other Pharma &amp; Health Products'!$C:$C,$B91,'Other Pharma &amp; Health Products'!BH:BH)+SUMIF('PSM Costs'!$C:$C,$B91,'PSM Costs'!BH:BH),"")</f>
        <v/>
      </c>
      <c r="O91" s="182" t="str">
        <f t="shared" ca="1" si="8"/>
        <v/>
      </c>
      <c r="P91" s="123" t="str">
        <f ca="1">IF(SUMIF(Pharmaceuticals!$C:$C,$B91,Pharmaceuticals!BK:BK)+SUMIF('Health Products &amp; Equipment'!$C:$C,$B91,'Health Products &amp; Equipment'!BT:BT)+SUMIF('Other Pharma &amp; Health Products'!$C:$C,$B91,'Other Pharma &amp; Health Products'!BT:BT)+SUMIF('PSM Costs'!$C:$C,$B91,'PSM Costs'!BT:BT)&gt;0,SUMIF(Pharmaceuticals!$C:$C,$B91,Pharmaceuticals!BK:BK)+SUMIF('Health Products &amp; Equipment'!$C:$C,$B91,'Health Products &amp; Equipment'!BT:BT)+SUMIF('Other Pharma &amp; Health Products'!$C:$C,$B91,'Other Pharma &amp; Health Products'!BT:BT)+SUMIF('PSM Costs'!$C:$C,$B91,'PSM Costs'!BT:BT),"")</f>
        <v/>
      </c>
      <c r="Q91" s="123" t="str">
        <f ca="1">IF(SUMIF(Pharmaceuticals!$C:$C,$B91,Pharmaceuticals!BL:BL)+SUMIF('Health Products &amp; Equipment'!$C:$C,$B91,'Health Products &amp; Equipment'!BU:BU)+SUMIF('Other Pharma &amp; Health Products'!$C:$C,$B91,'Other Pharma &amp; Health Products'!BU:BU)+SUMIF('PSM Costs'!$C:$C,$B91,'PSM Costs'!BU:BU)&gt;0,SUMIF(Pharmaceuticals!$C:$C,$B91,Pharmaceuticals!BL:BL)+SUMIF('Health Products &amp; Equipment'!$C:$C,$B91,'Health Products &amp; Equipment'!BU:BU)+SUMIF('Other Pharma &amp; Health Products'!$C:$C,$B91,'Other Pharma &amp; Health Products'!BU:BU)+SUMIF('PSM Costs'!$C:$C,$B91,'PSM Costs'!BU:BU),"")</f>
        <v/>
      </c>
      <c r="R91" s="176">
        <f t="shared" ca="1" si="9"/>
        <v>2470.9302325581398</v>
      </c>
    </row>
    <row r="92" spans="1:18" ht="14" x14ac:dyDescent="0.15">
      <c r="A92" s="107">
        <v>85</v>
      </c>
      <c r="B92" s="107" t="str">
        <f ca="1">IFERROR(VLOOKUP(A92,'Rank unique CI-Prod-Spec'!I:J,2,FALSE),"")</f>
        <v>5.8--1050---10050</v>
      </c>
      <c r="C92" s="122" t="str">
        <f ca="1">IFERROR(VLOOKUP(LEFT(B92,FIND("--",B92)-1),CatCostInp!D:E,2,FALSE),"")</f>
        <v>5.8 Other consumables</v>
      </c>
      <c r="D92" s="122" t="str">
        <f ca="1">IFERROR(INDIRECT(ADDRESS(MATCH(VALUE(MID(B92,FIND("--",B92)+2,FIND("---",B92)-FIND("--",B92)-2)),CatProd!G:G,0),2,1,1,"CatProd")),"")</f>
        <v/>
      </c>
      <c r="E92" s="122" t="str">
        <f ca="1">IFERROR(INDIRECT(ADDRESS(MATCH(VALUE(RIGHT(B92,LEN(B92)-FIND("---",B92)-2)),CatProdSpec!I:I,0),3,1,1,"CatProdSpec")),"")</f>
        <v/>
      </c>
      <c r="F92" s="181">
        <f t="shared" ca="1" si="5"/>
        <v>247.09302325581399</v>
      </c>
      <c r="G92" s="176">
        <f ca="1">IF(SUMIF(Pharmaceuticals!$C:$C,$B92,Pharmaceuticals!X:X)+SUMIF('Health Products &amp; Equipment'!$C:$C,$B92,'Health Products &amp; Equipment'!AG:AG)+SUMIF('Other Pharma &amp; Health Products'!$C:$C,$B92,'Other Pharma &amp; Health Products'!AG:AG)+SUMIF('PSM Costs'!$C:$C,$B92,'PSM Costs'!AG:AG)&gt;0,SUMIF(Pharmaceuticals!$C:$C,$B92,Pharmaceuticals!X:X)+SUMIF('Health Products &amp; Equipment'!$C:$C,$B92,'Health Products &amp; Equipment'!AG:AG)+SUMIF('Other Pharma &amp; Health Products'!$C:$C,$B92,'Other Pharma &amp; Health Products'!AG:AG)+SUMIF('PSM Costs'!$C:$C,$B92,'PSM Costs'!AG:AG),"")</f>
        <v>5</v>
      </c>
      <c r="H92" s="176">
        <f ca="1">IF(SUMIF(Pharmaceuticals!$C:$C,$B92,Pharmaceuticals!Y:Y)+SUMIF('Health Products &amp; Equipment'!$C:$C,$B92,'Health Products &amp; Equipment'!AH:AH)+SUMIF('Other Pharma &amp; Health Products'!$C:$C,$B92,'Other Pharma &amp; Health Products'!AH:AH)+SUMIF('PSM Costs'!$C:$C,$B92,'PSM Costs'!AH:AH)&gt;0,SUMIF(Pharmaceuticals!$C:$C,$B92,Pharmaceuticals!Y:Y)+SUMIF('Health Products &amp; Equipment'!$C:$C,$B92,'Health Products &amp; Equipment'!AH:AH)+SUMIF('Other Pharma &amp; Health Products'!$C:$C,$B92,'Other Pharma &amp; Health Products'!AH:AH)+SUMIF('PSM Costs'!$C:$C,$B92,'PSM Costs'!AH:AH),"")</f>
        <v>1235.4651162790699</v>
      </c>
      <c r="I92" s="182">
        <f t="shared" ca="1" si="6"/>
        <v>247.09302325581399</v>
      </c>
      <c r="J92" s="123">
        <f ca="1">IF(SUMIF(Pharmaceuticals!$C:$C,$B92,Pharmaceuticals!AK:AK)+SUMIF('Health Products &amp; Equipment'!$C:$C,$B92,'Health Products &amp; Equipment'!AT:AT)+SUMIF('Other Pharma &amp; Health Products'!$C:$C,$B92,'Other Pharma &amp; Health Products'!AT:AT)+SUMIF('PSM Costs'!$C:$C,$B92,'PSM Costs'!AT:AT)&gt;0,SUMIF(Pharmaceuticals!$C:$C,$B92,Pharmaceuticals!AK:AK)+SUMIF('Health Products &amp; Equipment'!$C:$C,$B92,'Health Products &amp; Equipment'!AT:AT)+SUMIF('Other Pharma &amp; Health Products'!$C:$C,$B92,'Other Pharma &amp; Health Products'!AT:AT)+SUMIF('PSM Costs'!$C:$C,$B92,'PSM Costs'!AT:AT),"")</f>
        <v>5</v>
      </c>
      <c r="K92" s="123">
        <f ca="1">IF(SUMIF(Pharmaceuticals!$C:$C,$B92,Pharmaceuticals!AL:AL)+SUMIF('Health Products &amp; Equipment'!$C:$C,$B92,'Health Products &amp; Equipment'!AU:AU)+SUMIF('Other Pharma &amp; Health Products'!$C:$C,$B92,'Other Pharma &amp; Health Products'!AU:AU)+SUMIF('PSM Costs'!$C:$C,$B92,'PSM Costs'!AU:AU)&gt;0,SUMIF(Pharmaceuticals!$C:$C,$B92,Pharmaceuticals!AL:AL)+SUMIF('Health Products &amp; Equipment'!$C:$C,$B92,'Health Products &amp; Equipment'!AU:AU)+SUMIF('Other Pharma &amp; Health Products'!$C:$C,$B92,'Other Pharma &amp; Health Products'!AU:AU)+SUMIF('PSM Costs'!$C:$C,$B92,'PSM Costs'!AU:AU),"")</f>
        <v>1235.4651162790699</v>
      </c>
      <c r="L92" s="181" t="str">
        <f t="shared" ca="1" si="7"/>
        <v/>
      </c>
      <c r="M92" s="176">
        <f ca="1">IF(SUMIF(Pharmaceuticals!$C:$C,$B92,Pharmaceuticals!AX:AX)+SUMIF('Health Products &amp; Equipment'!$C:$C,$B92,'Health Products &amp; Equipment'!BG:BG)+SUMIF('Other Pharma &amp; Health Products'!$C:$C,$B92,'Other Pharma &amp; Health Products'!BG:BG)+SUMIF('PSM Costs'!$C:$C,$B92,'PSM Costs'!BG:BG)&gt;0,SUMIF(Pharmaceuticals!$C:$C,$B92,Pharmaceuticals!AX:AX)+SUMIF('Health Products &amp; Equipment'!$C:$C,$B92,'Health Products &amp; Equipment'!BG:BG)+SUMIF('Other Pharma &amp; Health Products'!$C:$C,$B92,'Other Pharma &amp; Health Products'!BG:BG)+SUMIF('PSM Costs'!$C:$C,$B92,'PSM Costs'!BG:BG),"")</f>
        <v>5</v>
      </c>
      <c r="N92" s="176" t="str">
        <f ca="1">IF(SUMIF(Pharmaceuticals!$C:$C,$B92,Pharmaceuticals!AY:AY)+SUMIF('Health Products &amp; Equipment'!$C:$C,$B92,'Health Products &amp; Equipment'!BH:BH)+SUMIF('Other Pharma &amp; Health Products'!$C:$C,$B92,'Other Pharma &amp; Health Products'!BH:BH)+SUMIF('PSM Costs'!$C:$C,$B92,'PSM Costs'!BH:BH)&gt;0,SUMIF(Pharmaceuticals!$C:$C,$B92,Pharmaceuticals!AY:AY)+SUMIF('Health Products &amp; Equipment'!$C:$C,$B92,'Health Products &amp; Equipment'!BH:BH)+SUMIF('Other Pharma &amp; Health Products'!$C:$C,$B92,'Other Pharma &amp; Health Products'!BH:BH)+SUMIF('PSM Costs'!$C:$C,$B92,'PSM Costs'!BH:BH),"")</f>
        <v/>
      </c>
      <c r="O92" s="182" t="str">
        <f t="shared" ca="1" si="8"/>
        <v/>
      </c>
      <c r="P92" s="123" t="str">
        <f ca="1">IF(SUMIF(Pharmaceuticals!$C:$C,$B92,Pharmaceuticals!BK:BK)+SUMIF('Health Products &amp; Equipment'!$C:$C,$B92,'Health Products &amp; Equipment'!BT:BT)+SUMIF('Other Pharma &amp; Health Products'!$C:$C,$B92,'Other Pharma &amp; Health Products'!BT:BT)+SUMIF('PSM Costs'!$C:$C,$B92,'PSM Costs'!BT:BT)&gt;0,SUMIF(Pharmaceuticals!$C:$C,$B92,Pharmaceuticals!BK:BK)+SUMIF('Health Products &amp; Equipment'!$C:$C,$B92,'Health Products &amp; Equipment'!BT:BT)+SUMIF('Other Pharma &amp; Health Products'!$C:$C,$B92,'Other Pharma &amp; Health Products'!BT:BT)+SUMIF('PSM Costs'!$C:$C,$B92,'PSM Costs'!BT:BT),"")</f>
        <v/>
      </c>
      <c r="Q92" s="123" t="str">
        <f ca="1">IF(SUMIF(Pharmaceuticals!$C:$C,$B92,Pharmaceuticals!BL:BL)+SUMIF('Health Products &amp; Equipment'!$C:$C,$B92,'Health Products &amp; Equipment'!BU:BU)+SUMIF('Other Pharma &amp; Health Products'!$C:$C,$B92,'Other Pharma &amp; Health Products'!BU:BU)+SUMIF('PSM Costs'!$C:$C,$B92,'PSM Costs'!BU:BU)&gt;0,SUMIF(Pharmaceuticals!$C:$C,$B92,Pharmaceuticals!BL:BL)+SUMIF('Health Products &amp; Equipment'!$C:$C,$B92,'Health Products &amp; Equipment'!BU:BU)+SUMIF('Other Pharma &amp; Health Products'!$C:$C,$B92,'Other Pharma &amp; Health Products'!BU:BU)+SUMIF('PSM Costs'!$C:$C,$B92,'PSM Costs'!BU:BU),"")</f>
        <v/>
      </c>
      <c r="R92" s="176">
        <f t="shared" ca="1" si="9"/>
        <v>2470.9302325581398</v>
      </c>
    </row>
    <row r="93" spans="1:18" ht="14" x14ac:dyDescent="0.15">
      <c r="A93" s="107">
        <v>86</v>
      </c>
      <c r="B93" s="107" t="str">
        <f ca="1">IFERROR(VLOOKUP(A93,'Rank unique CI-Prod-Spec'!I:J,2,FALSE),"")</f>
        <v>5.8--1051---10051</v>
      </c>
      <c r="C93" s="122" t="str">
        <f ca="1">IFERROR(VLOOKUP(LEFT(B93,FIND("--",B93)-1),CatCostInp!D:E,2,FALSE),"")</f>
        <v>5.8 Other consumables</v>
      </c>
      <c r="D93" s="122" t="str">
        <f ca="1">IFERROR(INDIRECT(ADDRESS(MATCH(VALUE(MID(B93,FIND("--",B93)+2,FIND("---",B93)-FIND("--",B93)-2)),CatProd!G:G,0),2,1,1,"CatProd")),"")</f>
        <v/>
      </c>
      <c r="E93" s="122" t="str">
        <f ca="1">IFERROR(INDIRECT(ADDRESS(MATCH(VALUE(RIGHT(B93,LEN(B93)-FIND("---",B93)-2)),CatProdSpec!I:I,0),3,1,1,"CatProdSpec")),"")</f>
        <v/>
      </c>
      <c r="F93" s="181">
        <f t="shared" ca="1" si="5"/>
        <v>181.68604651162792</v>
      </c>
      <c r="G93" s="176">
        <f ca="1">IF(SUMIF(Pharmaceuticals!$C:$C,$B93,Pharmaceuticals!X:X)+SUMIF('Health Products &amp; Equipment'!$C:$C,$B93,'Health Products &amp; Equipment'!AG:AG)+SUMIF('Other Pharma &amp; Health Products'!$C:$C,$B93,'Other Pharma &amp; Health Products'!AG:AG)+SUMIF('PSM Costs'!$C:$C,$B93,'PSM Costs'!AG:AG)&gt;0,SUMIF(Pharmaceuticals!$C:$C,$B93,Pharmaceuticals!X:X)+SUMIF('Health Products &amp; Equipment'!$C:$C,$B93,'Health Products &amp; Equipment'!AG:AG)+SUMIF('Other Pharma &amp; Health Products'!$C:$C,$B93,'Other Pharma &amp; Health Products'!AG:AG)+SUMIF('PSM Costs'!$C:$C,$B93,'PSM Costs'!AG:AG),"")</f>
        <v>5</v>
      </c>
      <c r="H93" s="176">
        <f ca="1">IF(SUMIF(Pharmaceuticals!$C:$C,$B93,Pharmaceuticals!Y:Y)+SUMIF('Health Products &amp; Equipment'!$C:$C,$B93,'Health Products &amp; Equipment'!AH:AH)+SUMIF('Other Pharma &amp; Health Products'!$C:$C,$B93,'Other Pharma &amp; Health Products'!AH:AH)+SUMIF('PSM Costs'!$C:$C,$B93,'PSM Costs'!AH:AH)&gt;0,SUMIF(Pharmaceuticals!$C:$C,$B93,Pharmaceuticals!Y:Y)+SUMIF('Health Products &amp; Equipment'!$C:$C,$B93,'Health Products &amp; Equipment'!AH:AH)+SUMIF('Other Pharma &amp; Health Products'!$C:$C,$B93,'Other Pharma &amp; Health Products'!AH:AH)+SUMIF('PSM Costs'!$C:$C,$B93,'PSM Costs'!AH:AH),"")</f>
        <v>908.43023255813955</v>
      </c>
      <c r="I93" s="182">
        <f t="shared" ca="1" si="6"/>
        <v>181.68604651162792</v>
      </c>
      <c r="J93" s="123">
        <f ca="1">IF(SUMIF(Pharmaceuticals!$C:$C,$B93,Pharmaceuticals!AK:AK)+SUMIF('Health Products &amp; Equipment'!$C:$C,$B93,'Health Products &amp; Equipment'!AT:AT)+SUMIF('Other Pharma &amp; Health Products'!$C:$C,$B93,'Other Pharma &amp; Health Products'!AT:AT)+SUMIF('PSM Costs'!$C:$C,$B93,'PSM Costs'!AT:AT)&gt;0,SUMIF(Pharmaceuticals!$C:$C,$B93,Pharmaceuticals!AK:AK)+SUMIF('Health Products &amp; Equipment'!$C:$C,$B93,'Health Products &amp; Equipment'!AT:AT)+SUMIF('Other Pharma &amp; Health Products'!$C:$C,$B93,'Other Pharma &amp; Health Products'!AT:AT)+SUMIF('PSM Costs'!$C:$C,$B93,'PSM Costs'!AT:AT),"")</f>
        <v>5</v>
      </c>
      <c r="K93" s="123">
        <f ca="1">IF(SUMIF(Pharmaceuticals!$C:$C,$B93,Pharmaceuticals!AL:AL)+SUMIF('Health Products &amp; Equipment'!$C:$C,$B93,'Health Products &amp; Equipment'!AU:AU)+SUMIF('Other Pharma &amp; Health Products'!$C:$C,$B93,'Other Pharma &amp; Health Products'!AU:AU)+SUMIF('PSM Costs'!$C:$C,$B93,'PSM Costs'!AU:AU)&gt;0,SUMIF(Pharmaceuticals!$C:$C,$B93,Pharmaceuticals!AL:AL)+SUMIF('Health Products &amp; Equipment'!$C:$C,$B93,'Health Products &amp; Equipment'!AU:AU)+SUMIF('Other Pharma &amp; Health Products'!$C:$C,$B93,'Other Pharma &amp; Health Products'!AU:AU)+SUMIF('PSM Costs'!$C:$C,$B93,'PSM Costs'!AU:AU),"")</f>
        <v>908.43023255813955</v>
      </c>
      <c r="L93" s="181" t="str">
        <f t="shared" ca="1" si="7"/>
        <v/>
      </c>
      <c r="M93" s="176">
        <f ca="1">IF(SUMIF(Pharmaceuticals!$C:$C,$B93,Pharmaceuticals!AX:AX)+SUMIF('Health Products &amp; Equipment'!$C:$C,$B93,'Health Products &amp; Equipment'!BG:BG)+SUMIF('Other Pharma &amp; Health Products'!$C:$C,$B93,'Other Pharma &amp; Health Products'!BG:BG)+SUMIF('PSM Costs'!$C:$C,$B93,'PSM Costs'!BG:BG)&gt;0,SUMIF(Pharmaceuticals!$C:$C,$B93,Pharmaceuticals!AX:AX)+SUMIF('Health Products &amp; Equipment'!$C:$C,$B93,'Health Products &amp; Equipment'!BG:BG)+SUMIF('Other Pharma &amp; Health Products'!$C:$C,$B93,'Other Pharma &amp; Health Products'!BG:BG)+SUMIF('PSM Costs'!$C:$C,$B93,'PSM Costs'!BG:BG),"")</f>
        <v>5</v>
      </c>
      <c r="N93" s="176" t="str">
        <f ca="1">IF(SUMIF(Pharmaceuticals!$C:$C,$B93,Pharmaceuticals!AY:AY)+SUMIF('Health Products &amp; Equipment'!$C:$C,$B93,'Health Products &amp; Equipment'!BH:BH)+SUMIF('Other Pharma &amp; Health Products'!$C:$C,$B93,'Other Pharma &amp; Health Products'!BH:BH)+SUMIF('PSM Costs'!$C:$C,$B93,'PSM Costs'!BH:BH)&gt;0,SUMIF(Pharmaceuticals!$C:$C,$B93,Pharmaceuticals!AY:AY)+SUMIF('Health Products &amp; Equipment'!$C:$C,$B93,'Health Products &amp; Equipment'!BH:BH)+SUMIF('Other Pharma &amp; Health Products'!$C:$C,$B93,'Other Pharma &amp; Health Products'!BH:BH)+SUMIF('PSM Costs'!$C:$C,$B93,'PSM Costs'!BH:BH),"")</f>
        <v/>
      </c>
      <c r="O93" s="182" t="str">
        <f t="shared" ca="1" si="8"/>
        <v/>
      </c>
      <c r="P93" s="123" t="str">
        <f ca="1">IF(SUMIF(Pharmaceuticals!$C:$C,$B93,Pharmaceuticals!BK:BK)+SUMIF('Health Products &amp; Equipment'!$C:$C,$B93,'Health Products &amp; Equipment'!BT:BT)+SUMIF('Other Pharma &amp; Health Products'!$C:$C,$B93,'Other Pharma &amp; Health Products'!BT:BT)+SUMIF('PSM Costs'!$C:$C,$B93,'PSM Costs'!BT:BT)&gt;0,SUMIF(Pharmaceuticals!$C:$C,$B93,Pharmaceuticals!BK:BK)+SUMIF('Health Products &amp; Equipment'!$C:$C,$B93,'Health Products &amp; Equipment'!BT:BT)+SUMIF('Other Pharma &amp; Health Products'!$C:$C,$B93,'Other Pharma &amp; Health Products'!BT:BT)+SUMIF('PSM Costs'!$C:$C,$B93,'PSM Costs'!BT:BT),"")</f>
        <v/>
      </c>
      <c r="Q93" s="123" t="str">
        <f ca="1">IF(SUMIF(Pharmaceuticals!$C:$C,$B93,Pharmaceuticals!BL:BL)+SUMIF('Health Products &amp; Equipment'!$C:$C,$B93,'Health Products &amp; Equipment'!BU:BU)+SUMIF('Other Pharma &amp; Health Products'!$C:$C,$B93,'Other Pharma &amp; Health Products'!BU:BU)+SUMIF('PSM Costs'!$C:$C,$B93,'PSM Costs'!BU:BU)&gt;0,SUMIF(Pharmaceuticals!$C:$C,$B93,Pharmaceuticals!BL:BL)+SUMIF('Health Products &amp; Equipment'!$C:$C,$B93,'Health Products &amp; Equipment'!BU:BU)+SUMIF('Other Pharma &amp; Health Products'!$C:$C,$B93,'Other Pharma &amp; Health Products'!BU:BU)+SUMIF('PSM Costs'!$C:$C,$B93,'PSM Costs'!BU:BU),"")</f>
        <v/>
      </c>
      <c r="R93" s="176">
        <f t="shared" ca="1" si="9"/>
        <v>1816.8604651162791</v>
      </c>
    </row>
    <row r="94" spans="1:18" ht="14" x14ac:dyDescent="0.15">
      <c r="A94" s="107">
        <v>87</v>
      </c>
      <c r="B94" s="107" t="str">
        <f ca="1">IFERROR(VLOOKUP(A94,'Rank unique CI-Prod-Spec'!I:J,2,FALSE),"")</f>
        <v>5.8--1052---10052</v>
      </c>
      <c r="C94" s="122" t="str">
        <f ca="1">IFERROR(VLOOKUP(LEFT(B94,FIND("--",B94)-1),CatCostInp!D:E,2,FALSE),"")</f>
        <v>5.8 Other consumables</v>
      </c>
      <c r="D94" s="122" t="str">
        <f ca="1">IFERROR(INDIRECT(ADDRESS(MATCH(VALUE(MID(B94,FIND("--",B94)+2,FIND("---",B94)-FIND("--",B94)-2)),CatProd!G:G,0),2,1,1,"CatProd")),"")</f>
        <v/>
      </c>
      <c r="E94" s="122" t="str">
        <f ca="1">IFERROR(INDIRECT(ADDRESS(MATCH(VALUE(RIGHT(B94,LEN(B94)-FIND("---",B94)-2)),CatProdSpec!I:I,0),3,1,1,"CatProdSpec")),"")</f>
        <v/>
      </c>
      <c r="F94" s="181">
        <f t="shared" ca="1" si="5"/>
        <v>181.68604651162792</v>
      </c>
      <c r="G94" s="176">
        <f ca="1">IF(SUMIF(Pharmaceuticals!$C:$C,$B94,Pharmaceuticals!X:X)+SUMIF('Health Products &amp; Equipment'!$C:$C,$B94,'Health Products &amp; Equipment'!AG:AG)+SUMIF('Other Pharma &amp; Health Products'!$C:$C,$B94,'Other Pharma &amp; Health Products'!AG:AG)+SUMIF('PSM Costs'!$C:$C,$B94,'PSM Costs'!AG:AG)&gt;0,SUMIF(Pharmaceuticals!$C:$C,$B94,Pharmaceuticals!X:X)+SUMIF('Health Products &amp; Equipment'!$C:$C,$B94,'Health Products &amp; Equipment'!AG:AG)+SUMIF('Other Pharma &amp; Health Products'!$C:$C,$B94,'Other Pharma &amp; Health Products'!AG:AG)+SUMIF('PSM Costs'!$C:$C,$B94,'PSM Costs'!AG:AG),"")</f>
        <v>5</v>
      </c>
      <c r="H94" s="176">
        <f ca="1">IF(SUMIF(Pharmaceuticals!$C:$C,$B94,Pharmaceuticals!Y:Y)+SUMIF('Health Products &amp; Equipment'!$C:$C,$B94,'Health Products &amp; Equipment'!AH:AH)+SUMIF('Other Pharma &amp; Health Products'!$C:$C,$B94,'Other Pharma &amp; Health Products'!AH:AH)+SUMIF('PSM Costs'!$C:$C,$B94,'PSM Costs'!AH:AH)&gt;0,SUMIF(Pharmaceuticals!$C:$C,$B94,Pharmaceuticals!Y:Y)+SUMIF('Health Products &amp; Equipment'!$C:$C,$B94,'Health Products &amp; Equipment'!AH:AH)+SUMIF('Other Pharma &amp; Health Products'!$C:$C,$B94,'Other Pharma &amp; Health Products'!AH:AH)+SUMIF('PSM Costs'!$C:$C,$B94,'PSM Costs'!AH:AH),"")</f>
        <v>908.43023255813955</v>
      </c>
      <c r="I94" s="182">
        <f t="shared" ca="1" si="6"/>
        <v>181.68604651162792</v>
      </c>
      <c r="J94" s="123">
        <f ca="1">IF(SUMIF(Pharmaceuticals!$C:$C,$B94,Pharmaceuticals!AK:AK)+SUMIF('Health Products &amp; Equipment'!$C:$C,$B94,'Health Products &amp; Equipment'!AT:AT)+SUMIF('Other Pharma &amp; Health Products'!$C:$C,$B94,'Other Pharma &amp; Health Products'!AT:AT)+SUMIF('PSM Costs'!$C:$C,$B94,'PSM Costs'!AT:AT)&gt;0,SUMIF(Pharmaceuticals!$C:$C,$B94,Pharmaceuticals!AK:AK)+SUMIF('Health Products &amp; Equipment'!$C:$C,$B94,'Health Products &amp; Equipment'!AT:AT)+SUMIF('Other Pharma &amp; Health Products'!$C:$C,$B94,'Other Pharma &amp; Health Products'!AT:AT)+SUMIF('PSM Costs'!$C:$C,$B94,'PSM Costs'!AT:AT),"")</f>
        <v>5</v>
      </c>
      <c r="K94" s="123">
        <f ca="1">IF(SUMIF(Pharmaceuticals!$C:$C,$B94,Pharmaceuticals!AL:AL)+SUMIF('Health Products &amp; Equipment'!$C:$C,$B94,'Health Products &amp; Equipment'!AU:AU)+SUMIF('Other Pharma &amp; Health Products'!$C:$C,$B94,'Other Pharma &amp; Health Products'!AU:AU)+SUMIF('PSM Costs'!$C:$C,$B94,'PSM Costs'!AU:AU)&gt;0,SUMIF(Pharmaceuticals!$C:$C,$B94,Pharmaceuticals!AL:AL)+SUMIF('Health Products &amp; Equipment'!$C:$C,$B94,'Health Products &amp; Equipment'!AU:AU)+SUMIF('Other Pharma &amp; Health Products'!$C:$C,$B94,'Other Pharma &amp; Health Products'!AU:AU)+SUMIF('PSM Costs'!$C:$C,$B94,'PSM Costs'!AU:AU),"")</f>
        <v>908.43023255813955</v>
      </c>
      <c r="L94" s="181" t="str">
        <f t="shared" ca="1" si="7"/>
        <v/>
      </c>
      <c r="M94" s="176">
        <f ca="1">IF(SUMIF(Pharmaceuticals!$C:$C,$B94,Pharmaceuticals!AX:AX)+SUMIF('Health Products &amp; Equipment'!$C:$C,$B94,'Health Products &amp; Equipment'!BG:BG)+SUMIF('Other Pharma &amp; Health Products'!$C:$C,$B94,'Other Pharma &amp; Health Products'!BG:BG)+SUMIF('PSM Costs'!$C:$C,$B94,'PSM Costs'!BG:BG)&gt;0,SUMIF(Pharmaceuticals!$C:$C,$B94,Pharmaceuticals!AX:AX)+SUMIF('Health Products &amp; Equipment'!$C:$C,$B94,'Health Products &amp; Equipment'!BG:BG)+SUMIF('Other Pharma &amp; Health Products'!$C:$C,$B94,'Other Pharma &amp; Health Products'!BG:BG)+SUMIF('PSM Costs'!$C:$C,$B94,'PSM Costs'!BG:BG),"")</f>
        <v>5</v>
      </c>
      <c r="N94" s="176" t="str">
        <f ca="1">IF(SUMIF(Pharmaceuticals!$C:$C,$B94,Pharmaceuticals!AY:AY)+SUMIF('Health Products &amp; Equipment'!$C:$C,$B94,'Health Products &amp; Equipment'!BH:BH)+SUMIF('Other Pharma &amp; Health Products'!$C:$C,$B94,'Other Pharma &amp; Health Products'!BH:BH)+SUMIF('PSM Costs'!$C:$C,$B94,'PSM Costs'!BH:BH)&gt;0,SUMIF(Pharmaceuticals!$C:$C,$B94,Pharmaceuticals!AY:AY)+SUMIF('Health Products &amp; Equipment'!$C:$C,$B94,'Health Products &amp; Equipment'!BH:BH)+SUMIF('Other Pharma &amp; Health Products'!$C:$C,$B94,'Other Pharma &amp; Health Products'!BH:BH)+SUMIF('PSM Costs'!$C:$C,$B94,'PSM Costs'!BH:BH),"")</f>
        <v/>
      </c>
      <c r="O94" s="182" t="str">
        <f t="shared" ca="1" si="8"/>
        <v/>
      </c>
      <c r="P94" s="123" t="str">
        <f ca="1">IF(SUMIF(Pharmaceuticals!$C:$C,$B94,Pharmaceuticals!BK:BK)+SUMIF('Health Products &amp; Equipment'!$C:$C,$B94,'Health Products &amp; Equipment'!BT:BT)+SUMIF('Other Pharma &amp; Health Products'!$C:$C,$B94,'Other Pharma &amp; Health Products'!BT:BT)+SUMIF('PSM Costs'!$C:$C,$B94,'PSM Costs'!BT:BT)&gt;0,SUMIF(Pharmaceuticals!$C:$C,$B94,Pharmaceuticals!BK:BK)+SUMIF('Health Products &amp; Equipment'!$C:$C,$B94,'Health Products &amp; Equipment'!BT:BT)+SUMIF('Other Pharma &amp; Health Products'!$C:$C,$B94,'Other Pharma &amp; Health Products'!BT:BT)+SUMIF('PSM Costs'!$C:$C,$B94,'PSM Costs'!BT:BT),"")</f>
        <v/>
      </c>
      <c r="Q94" s="123" t="str">
        <f ca="1">IF(SUMIF(Pharmaceuticals!$C:$C,$B94,Pharmaceuticals!BL:BL)+SUMIF('Health Products &amp; Equipment'!$C:$C,$B94,'Health Products &amp; Equipment'!BU:BU)+SUMIF('Other Pharma &amp; Health Products'!$C:$C,$B94,'Other Pharma &amp; Health Products'!BU:BU)+SUMIF('PSM Costs'!$C:$C,$B94,'PSM Costs'!BU:BU)&gt;0,SUMIF(Pharmaceuticals!$C:$C,$B94,Pharmaceuticals!BL:BL)+SUMIF('Health Products &amp; Equipment'!$C:$C,$B94,'Health Products &amp; Equipment'!BU:BU)+SUMIF('Other Pharma &amp; Health Products'!$C:$C,$B94,'Other Pharma &amp; Health Products'!BU:BU)+SUMIF('PSM Costs'!$C:$C,$B94,'PSM Costs'!BU:BU),"")</f>
        <v/>
      </c>
      <c r="R94" s="176">
        <f t="shared" ca="1" si="9"/>
        <v>1816.8604651162791</v>
      </c>
    </row>
    <row r="95" spans="1:18" ht="14" x14ac:dyDescent="0.15">
      <c r="A95" s="107">
        <v>88</v>
      </c>
      <c r="B95" s="107" t="str">
        <f ca="1">IFERROR(VLOOKUP(A95,'Rank unique CI-Prod-Spec'!I:J,2,FALSE),"")</f>
        <v>5.8--1053---10053</v>
      </c>
      <c r="C95" s="122" t="str">
        <f ca="1">IFERROR(VLOOKUP(LEFT(B95,FIND("--",B95)-1),CatCostInp!D:E,2,FALSE),"")</f>
        <v>5.8 Other consumables</v>
      </c>
      <c r="D95" s="122" t="str">
        <f ca="1">IFERROR(INDIRECT(ADDRESS(MATCH(VALUE(MID(B95,FIND("--",B95)+2,FIND("---",B95)-FIND("--",B95)-2)),CatProd!G:G,0),2,1,1,"CatProd")),"")</f>
        <v/>
      </c>
      <c r="E95" s="122" t="str">
        <f ca="1">IFERROR(INDIRECT(ADDRESS(MATCH(VALUE(RIGHT(B95,LEN(B95)-FIND("---",B95)-2)),CatProdSpec!I:I,0),3,1,1,"CatProdSpec")),"")</f>
        <v/>
      </c>
      <c r="F95" s="181">
        <f t="shared" ca="1" si="5"/>
        <v>181.68604651162792</v>
      </c>
      <c r="G95" s="176">
        <f ca="1">IF(SUMIF(Pharmaceuticals!$C:$C,$B95,Pharmaceuticals!X:X)+SUMIF('Health Products &amp; Equipment'!$C:$C,$B95,'Health Products &amp; Equipment'!AG:AG)+SUMIF('Other Pharma &amp; Health Products'!$C:$C,$B95,'Other Pharma &amp; Health Products'!AG:AG)+SUMIF('PSM Costs'!$C:$C,$B95,'PSM Costs'!AG:AG)&gt;0,SUMIF(Pharmaceuticals!$C:$C,$B95,Pharmaceuticals!X:X)+SUMIF('Health Products &amp; Equipment'!$C:$C,$B95,'Health Products &amp; Equipment'!AG:AG)+SUMIF('Other Pharma &amp; Health Products'!$C:$C,$B95,'Other Pharma &amp; Health Products'!AG:AG)+SUMIF('PSM Costs'!$C:$C,$B95,'PSM Costs'!AG:AG),"")</f>
        <v>5</v>
      </c>
      <c r="H95" s="176">
        <f ca="1">IF(SUMIF(Pharmaceuticals!$C:$C,$B95,Pharmaceuticals!Y:Y)+SUMIF('Health Products &amp; Equipment'!$C:$C,$B95,'Health Products &amp; Equipment'!AH:AH)+SUMIF('Other Pharma &amp; Health Products'!$C:$C,$B95,'Other Pharma &amp; Health Products'!AH:AH)+SUMIF('PSM Costs'!$C:$C,$B95,'PSM Costs'!AH:AH)&gt;0,SUMIF(Pharmaceuticals!$C:$C,$B95,Pharmaceuticals!Y:Y)+SUMIF('Health Products &amp; Equipment'!$C:$C,$B95,'Health Products &amp; Equipment'!AH:AH)+SUMIF('Other Pharma &amp; Health Products'!$C:$C,$B95,'Other Pharma &amp; Health Products'!AH:AH)+SUMIF('PSM Costs'!$C:$C,$B95,'PSM Costs'!AH:AH),"")</f>
        <v>908.43023255813955</v>
      </c>
      <c r="I95" s="182">
        <f t="shared" ca="1" si="6"/>
        <v>181.68604651162792</v>
      </c>
      <c r="J95" s="123">
        <f ca="1">IF(SUMIF(Pharmaceuticals!$C:$C,$B95,Pharmaceuticals!AK:AK)+SUMIF('Health Products &amp; Equipment'!$C:$C,$B95,'Health Products &amp; Equipment'!AT:AT)+SUMIF('Other Pharma &amp; Health Products'!$C:$C,$B95,'Other Pharma &amp; Health Products'!AT:AT)+SUMIF('PSM Costs'!$C:$C,$B95,'PSM Costs'!AT:AT)&gt;0,SUMIF(Pharmaceuticals!$C:$C,$B95,Pharmaceuticals!AK:AK)+SUMIF('Health Products &amp; Equipment'!$C:$C,$B95,'Health Products &amp; Equipment'!AT:AT)+SUMIF('Other Pharma &amp; Health Products'!$C:$C,$B95,'Other Pharma &amp; Health Products'!AT:AT)+SUMIF('PSM Costs'!$C:$C,$B95,'PSM Costs'!AT:AT),"")</f>
        <v>5</v>
      </c>
      <c r="K95" s="123">
        <f ca="1">IF(SUMIF(Pharmaceuticals!$C:$C,$B95,Pharmaceuticals!AL:AL)+SUMIF('Health Products &amp; Equipment'!$C:$C,$B95,'Health Products &amp; Equipment'!AU:AU)+SUMIF('Other Pharma &amp; Health Products'!$C:$C,$B95,'Other Pharma &amp; Health Products'!AU:AU)+SUMIF('PSM Costs'!$C:$C,$B95,'PSM Costs'!AU:AU)&gt;0,SUMIF(Pharmaceuticals!$C:$C,$B95,Pharmaceuticals!AL:AL)+SUMIF('Health Products &amp; Equipment'!$C:$C,$B95,'Health Products &amp; Equipment'!AU:AU)+SUMIF('Other Pharma &amp; Health Products'!$C:$C,$B95,'Other Pharma &amp; Health Products'!AU:AU)+SUMIF('PSM Costs'!$C:$C,$B95,'PSM Costs'!AU:AU),"")</f>
        <v>908.43023255813955</v>
      </c>
      <c r="L95" s="181" t="str">
        <f t="shared" ca="1" si="7"/>
        <v/>
      </c>
      <c r="M95" s="176">
        <f ca="1">IF(SUMIF(Pharmaceuticals!$C:$C,$B95,Pharmaceuticals!AX:AX)+SUMIF('Health Products &amp; Equipment'!$C:$C,$B95,'Health Products &amp; Equipment'!BG:BG)+SUMIF('Other Pharma &amp; Health Products'!$C:$C,$B95,'Other Pharma &amp; Health Products'!BG:BG)+SUMIF('PSM Costs'!$C:$C,$B95,'PSM Costs'!BG:BG)&gt;0,SUMIF(Pharmaceuticals!$C:$C,$B95,Pharmaceuticals!AX:AX)+SUMIF('Health Products &amp; Equipment'!$C:$C,$B95,'Health Products &amp; Equipment'!BG:BG)+SUMIF('Other Pharma &amp; Health Products'!$C:$C,$B95,'Other Pharma &amp; Health Products'!BG:BG)+SUMIF('PSM Costs'!$C:$C,$B95,'PSM Costs'!BG:BG),"")</f>
        <v>5</v>
      </c>
      <c r="N95" s="176" t="str">
        <f ca="1">IF(SUMIF(Pharmaceuticals!$C:$C,$B95,Pharmaceuticals!AY:AY)+SUMIF('Health Products &amp; Equipment'!$C:$C,$B95,'Health Products &amp; Equipment'!BH:BH)+SUMIF('Other Pharma &amp; Health Products'!$C:$C,$B95,'Other Pharma &amp; Health Products'!BH:BH)+SUMIF('PSM Costs'!$C:$C,$B95,'PSM Costs'!BH:BH)&gt;0,SUMIF(Pharmaceuticals!$C:$C,$B95,Pharmaceuticals!AY:AY)+SUMIF('Health Products &amp; Equipment'!$C:$C,$B95,'Health Products &amp; Equipment'!BH:BH)+SUMIF('Other Pharma &amp; Health Products'!$C:$C,$B95,'Other Pharma &amp; Health Products'!BH:BH)+SUMIF('PSM Costs'!$C:$C,$B95,'PSM Costs'!BH:BH),"")</f>
        <v/>
      </c>
      <c r="O95" s="182" t="str">
        <f t="shared" ca="1" si="8"/>
        <v/>
      </c>
      <c r="P95" s="123" t="str">
        <f ca="1">IF(SUMIF(Pharmaceuticals!$C:$C,$B95,Pharmaceuticals!BK:BK)+SUMIF('Health Products &amp; Equipment'!$C:$C,$B95,'Health Products &amp; Equipment'!BT:BT)+SUMIF('Other Pharma &amp; Health Products'!$C:$C,$B95,'Other Pharma &amp; Health Products'!BT:BT)+SUMIF('PSM Costs'!$C:$C,$B95,'PSM Costs'!BT:BT)&gt;0,SUMIF(Pharmaceuticals!$C:$C,$B95,Pharmaceuticals!BK:BK)+SUMIF('Health Products &amp; Equipment'!$C:$C,$B95,'Health Products &amp; Equipment'!BT:BT)+SUMIF('Other Pharma &amp; Health Products'!$C:$C,$B95,'Other Pharma &amp; Health Products'!BT:BT)+SUMIF('PSM Costs'!$C:$C,$B95,'PSM Costs'!BT:BT),"")</f>
        <v/>
      </c>
      <c r="Q95" s="123" t="str">
        <f ca="1">IF(SUMIF(Pharmaceuticals!$C:$C,$B95,Pharmaceuticals!BL:BL)+SUMIF('Health Products &amp; Equipment'!$C:$C,$B95,'Health Products &amp; Equipment'!BU:BU)+SUMIF('Other Pharma &amp; Health Products'!$C:$C,$B95,'Other Pharma &amp; Health Products'!BU:BU)+SUMIF('PSM Costs'!$C:$C,$B95,'PSM Costs'!BU:BU)&gt;0,SUMIF(Pharmaceuticals!$C:$C,$B95,Pharmaceuticals!BL:BL)+SUMIF('Health Products &amp; Equipment'!$C:$C,$B95,'Health Products &amp; Equipment'!BU:BU)+SUMIF('Other Pharma &amp; Health Products'!$C:$C,$B95,'Other Pharma &amp; Health Products'!BU:BU)+SUMIF('PSM Costs'!$C:$C,$B95,'PSM Costs'!BU:BU),"")</f>
        <v/>
      </c>
      <c r="R95" s="176">
        <f t="shared" ca="1" si="9"/>
        <v>1816.8604651162791</v>
      </c>
    </row>
    <row r="96" spans="1:18" ht="14" x14ac:dyDescent="0.15">
      <c r="A96" s="107">
        <v>89</v>
      </c>
      <c r="B96" s="107" t="str">
        <f ca="1">IFERROR(VLOOKUP(A96,'Rank unique CI-Prod-Spec'!I:J,2,FALSE),"")</f>
        <v>5.8--1054---10054</v>
      </c>
      <c r="C96" s="122" t="str">
        <f ca="1">IFERROR(VLOOKUP(LEFT(B96,FIND("--",B96)-1),CatCostInp!D:E,2,FALSE),"")</f>
        <v>5.8 Other consumables</v>
      </c>
      <c r="D96" s="122" t="str">
        <f ca="1">IFERROR(INDIRECT(ADDRESS(MATCH(VALUE(MID(B96,FIND("--",B96)+2,FIND("---",B96)-FIND("--",B96)-2)),CatProd!G:G,0),2,1,1,"CatProd")),"")</f>
        <v/>
      </c>
      <c r="E96" s="122" t="str">
        <f ca="1">IFERROR(INDIRECT(ADDRESS(MATCH(VALUE(RIGHT(B96,LEN(B96)-FIND("---",B96)-2)),CatProdSpec!I:I,0),3,1,1,"CatProdSpec")),"")</f>
        <v/>
      </c>
      <c r="F96" s="181">
        <f t="shared" ca="1" si="5"/>
        <v>26.889534883720934</v>
      </c>
      <c r="G96" s="176">
        <f ca="1">IF(SUMIF(Pharmaceuticals!$C:$C,$B96,Pharmaceuticals!X:X)+SUMIF('Health Products &amp; Equipment'!$C:$C,$B96,'Health Products &amp; Equipment'!AG:AG)+SUMIF('Other Pharma &amp; Health Products'!$C:$C,$B96,'Other Pharma &amp; Health Products'!AG:AG)+SUMIF('PSM Costs'!$C:$C,$B96,'PSM Costs'!AG:AG)&gt;0,SUMIF(Pharmaceuticals!$C:$C,$B96,Pharmaceuticals!X:X)+SUMIF('Health Products &amp; Equipment'!$C:$C,$B96,'Health Products &amp; Equipment'!AG:AG)+SUMIF('Other Pharma &amp; Health Products'!$C:$C,$B96,'Other Pharma &amp; Health Products'!AG:AG)+SUMIF('PSM Costs'!$C:$C,$B96,'PSM Costs'!AG:AG),"")</f>
        <v>5</v>
      </c>
      <c r="H96" s="176">
        <f ca="1">IF(SUMIF(Pharmaceuticals!$C:$C,$B96,Pharmaceuticals!Y:Y)+SUMIF('Health Products &amp; Equipment'!$C:$C,$B96,'Health Products &amp; Equipment'!AH:AH)+SUMIF('Other Pharma &amp; Health Products'!$C:$C,$B96,'Other Pharma &amp; Health Products'!AH:AH)+SUMIF('PSM Costs'!$C:$C,$B96,'PSM Costs'!AH:AH)&gt;0,SUMIF(Pharmaceuticals!$C:$C,$B96,Pharmaceuticals!Y:Y)+SUMIF('Health Products &amp; Equipment'!$C:$C,$B96,'Health Products &amp; Equipment'!AH:AH)+SUMIF('Other Pharma &amp; Health Products'!$C:$C,$B96,'Other Pharma &amp; Health Products'!AH:AH)+SUMIF('PSM Costs'!$C:$C,$B96,'PSM Costs'!AH:AH),"")</f>
        <v>134.44767441860466</v>
      </c>
      <c r="I96" s="182">
        <f t="shared" ca="1" si="6"/>
        <v>26.889534883720934</v>
      </c>
      <c r="J96" s="123">
        <f ca="1">IF(SUMIF(Pharmaceuticals!$C:$C,$B96,Pharmaceuticals!AK:AK)+SUMIF('Health Products &amp; Equipment'!$C:$C,$B96,'Health Products &amp; Equipment'!AT:AT)+SUMIF('Other Pharma &amp; Health Products'!$C:$C,$B96,'Other Pharma &amp; Health Products'!AT:AT)+SUMIF('PSM Costs'!$C:$C,$B96,'PSM Costs'!AT:AT)&gt;0,SUMIF(Pharmaceuticals!$C:$C,$B96,Pharmaceuticals!AK:AK)+SUMIF('Health Products &amp; Equipment'!$C:$C,$B96,'Health Products &amp; Equipment'!AT:AT)+SUMIF('Other Pharma &amp; Health Products'!$C:$C,$B96,'Other Pharma &amp; Health Products'!AT:AT)+SUMIF('PSM Costs'!$C:$C,$B96,'PSM Costs'!AT:AT),"")</f>
        <v>5</v>
      </c>
      <c r="K96" s="123">
        <f ca="1">IF(SUMIF(Pharmaceuticals!$C:$C,$B96,Pharmaceuticals!AL:AL)+SUMIF('Health Products &amp; Equipment'!$C:$C,$B96,'Health Products &amp; Equipment'!AU:AU)+SUMIF('Other Pharma &amp; Health Products'!$C:$C,$B96,'Other Pharma &amp; Health Products'!AU:AU)+SUMIF('PSM Costs'!$C:$C,$B96,'PSM Costs'!AU:AU)&gt;0,SUMIF(Pharmaceuticals!$C:$C,$B96,Pharmaceuticals!AL:AL)+SUMIF('Health Products &amp; Equipment'!$C:$C,$B96,'Health Products &amp; Equipment'!AU:AU)+SUMIF('Other Pharma &amp; Health Products'!$C:$C,$B96,'Other Pharma &amp; Health Products'!AU:AU)+SUMIF('PSM Costs'!$C:$C,$B96,'PSM Costs'!AU:AU),"")</f>
        <v>134.44767441860466</v>
      </c>
      <c r="L96" s="181" t="str">
        <f t="shared" ca="1" si="7"/>
        <v/>
      </c>
      <c r="M96" s="176">
        <f ca="1">IF(SUMIF(Pharmaceuticals!$C:$C,$B96,Pharmaceuticals!AX:AX)+SUMIF('Health Products &amp; Equipment'!$C:$C,$B96,'Health Products &amp; Equipment'!BG:BG)+SUMIF('Other Pharma &amp; Health Products'!$C:$C,$B96,'Other Pharma &amp; Health Products'!BG:BG)+SUMIF('PSM Costs'!$C:$C,$B96,'PSM Costs'!BG:BG)&gt;0,SUMIF(Pharmaceuticals!$C:$C,$B96,Pharmaceuticals!AX:AX)+SUMIF('Health Products &amp; Equipment'!$C:$C,$B96,'Health Products &amp; Equipment'!BG:BG)+SUMIF('Other Pharma &amp; Health Products'!$C:$C,$B96,'Other Pharma &amp; Health Products'!BG:BG)+SUMIF('PSM Costs'!$C:$C,$B96,'PSM Costs'!BG:BG),"")</f>
        <v>5</v>
      </c>
      <c r="N96" s="176" t="str">
        <f ca="1">IF(SUMIF(Pharmaceuticals!$C:$C,$B96,Pharmaceuticals!AY:AY)+SUMIF('Health Products &amp; Equipment'!$C:$C,$B96,'Health Products &amp; Equipment'!BH:BH)+SUMIF('Other Pharma &amp; Health Products'!$C:$C,$B96,'Other Pharma &amp; Health Products'!BH:BH)+SUMIF('PSM Costs'!$C:$C,$B96,'PSM Costs'!BH:BH)&gt;0,SUMIF(Pharmaceuticals!$C:$C,$B96,Pharmaceuticals!AY:AY)+SUMIF('Health Products &amp; Equipment'!$C:$C,$B96,'Health Products &amp; Equipment'!BH:BH)+SUMIF('Other Pharma &amp; Health Products'!$C:$C,$B96,'Other Pharma &amp; Health Products'!BH:BH)+SUMIF('PSM Costs'!$C:$C,$B96,'PSM Costs'!BH:BH),"")</f>
        <v/>
      </c>
      <c r="O96" s="182" t="str">
        <f t="shared" ca="1" si="8"/>
        <v/>
      </c>
      <c r="P96" s="123" t="str">
        <f ca="1">IF(SUMIF(Pharmaceuticals!$C:$C,$B96,Pharmaceuticals!BK:BK)+SUMIF('Health Products &amp; Equipment'!$C:$C,$B96,'Health Products &amp; Equipment'!BT:BT)+SUMIF('Other Pharma &amp; Health Products'!$C:$C,$B96,'Other Pharma &amp; Health Products'!BT:BT)+SUMIF('PSM Costs'!$C:$C,$B96,'PSM Costs'!BT:BT)&gt;0,SUMIF(Pharmaceuticals!$C:$C,$B96,Pharmaceuticals!BK:BK)+SUMIF('Health Products &amp; Equipment'!$C:$C,$B96,'Health Products &amp; Equipment'!BT:BT)+SUMIF('Other Pharma &amp; Health Products'!$C:$C,$B96,'Other Pharma &amp; Health Products'!BT:BT)+SUMIF('PSM Costs'!$C:$C,$B96,'PSM Costs'!BT:BT),"")</f>
        <v/>
      </c>
      <c r="Q96" s="123" t="str">
        <f ca="1">IF(SUMIF(Pharmaceuticals!$C:$C,$B96,Pharmaceuticals!BL:BL)+SUMIF('Health Products &amp; Equipment'!$C:$C,$B96,'Health Products &amp; Equipment'!BU:BU)+SUMIF('Other Pharma &amp; Health Products'!$C:$C,$B96,'Other Pharma &amp; Health Products'!BU:BU)+SUMIF('PSM Costs'!$C:$C,$B96,'PSM Costs'!BU:BU)&gt;0,SUMIF(Pharmaceuticals!$C:$C,$B96,Pharmaceuticals!BL:BL)+SUMIF('Health Products &amp; Equipment'!$C:$C,$B96,'Health Products &amp; Equipment'!BU:BU)+SUMIF('Other Pharma &amp; Health Products'!$C:$C,$B96,'Other Pharma &amp; Health Products'!BU:BU)+SUMIF('PSM Costs'!$C:$C,$B96,'PSM Costs'!BU:BU),"")</f>
        <v/>
      </c>
      <c r="R96" s="176">
        <f t="shared" ca="1" si="9"/>
        <v>268.89534883720933</v>
      </c>
    </row>
    <row r="97" spans="1:18" ht="14" x14ac:dyDescent="0.15">
      <c r="A97" s="107">
        <v>90</v>
      </c>
      <c r="B97" s="107" t="str">
        <f ca="1">IFERROR(VLOOKUP(A97,'Rank unique CI-Prod-Spec'!I:J,2,FALSE),"")</f>
        <v>5.8--1055---10055</v>
      </c>
      <c r="C97" s="122" t="str">
        <f ca="1">IFERROR(VLOOKUP(LEFT(B97,FIND("--",B97)-1),CatCostInp!D:E,2,FALSE),"")</f>
        <v>5.8 Other consumables</v>
      </c>
      <c r="D97" s="122" t="str">
        <f ca="1">IFERROR(INDIRECT(ADDRESS(MATCH(VALUE(MID(B97,FIND("--",B97)+2,FIND("---",B97)-FIND("--",B97)-2)),CatProd!G:G,0),2,1,1,"CatProd")),"")</f>
        <v/>
      </c>
      <c r="E97" s="122" t="str">
        <f ca="1">IFERROR(INDIRECT(ADDRESS(MATCH(VALUE(RIGHT(B97,LEN(B97)-FIND("---",B97)-2)),CatProdSpec!I:I,0),3,1,1,"CatProdSpec")),"")</f>
        <v/>
      </c>
      <c r="F97" s="181">
        <f t="shared" ca="1" si="5"/>
        <v>508.72093023255815</v>
      </c>
      <c r="G97" s="176">
        <f ca="1">IF(SUMIF(Pharmaceuticals!$C:$C,$B97,Pharmaceuticals!X:X)+SUMIF('Health Products &amp; Equipment'!$C:$C,$B97,'Health Products &amp; Equipment'!AG:AG)+SUMIF('Other Pharma &amp; Health Products'!$C:$C,$B97,'Other Pharma &amp; Health Products'!AG:AG)+SUMIF('PSM Costs'!$C:$C,$B97,'PSM Costs'!AG:AG)&gt;0,SUMIF(Pharmaceuticals!$C:$C,$B97,Pharmaceuticals!X:X)+SUMIF('Health Products &amp; Equipment'!$C:$C,$B97,'Health Products &amp; Equipment'!AG:AG)+SUMIF('Other Pharma &amp; Health Products'!$C:$C,$B97,'Other Pharma &amp; Health Products'!AG:AG)+SUMIF('PSM Costs'!$C:$C,$B97,'PSM Costs'!AG:AG),"")</f>
        <v>1</v>
      </c>
      <c r="H97" s="176">
        <f ca="1">IF(SUMIF(Pharmaceuticals!$C:$C,$B97,Pharmaceuticals!Y:Y)+SUMIF('Health Products &amp; Equipment'!$C:$C,$B97,'Health Products &amp; Equipment'!AH:AH)+SUMIF('Other Pharma &amp; Health Products'!$C:$C,$B97,'Other Pharma &amp; Health Products'!AH:AH)+SUMIF('PSM Costs'!$C:$C,$B97,'PSM Costs'!AH:AH)&gt;0,SUMIF(Pharmaceuticals!$C:$C,$B97,Pharmaceuticals!Y:Y)+SUMIF('Health Products &amp; Equipment'!$C:$C,$B97,'Health Products &amp; Equipment'!AH:AH)+SUMIF('Other Pharma &amp; Health Products'!$C:$C,$B97,'Other Pharma &amp; Health Products'!AH:AH)+SUMIF('PSM Costs'!$C:$C,$B97,'PSM Costs'!AH:AH),"")</f>
        <v>508.72093023255815</v>
      </c>
      <c r="I97" s="182" t="str">
        <f t="shared" ca="1" si="6"/>
        <v/>
      </c>
      <c r="J97" s="123" t="str">
        <f ca="1">IF(SUMIF(Pharmaceuticals!$C:$C,$B97,Pharmaceuticals!AK:AK)+SUMIF('Health Products &amp; Equipment'!$C:$C,$B97,'Health Products &amp; Equipment'!AT:AT)+SUMIF('Other Pharma &amp; Health Products'!$C:$C,$B97,'Other Pharma &amp; Health Products'!AT:AT)+SUMIF('PSM Costs'!$C:$C,$B97,'PSM Costs'!AT:AT)&gt;0,SUMIF(Pharmaceuticals!$C:$C,$B97,Pharmaceuticals!AK:AK)+SUMIF('Health Products &amp; Equipment'!$C:$C,$B97,'Health Products &amp; Equipment'!AT:AT)+SUMIF('Other Pharma &amp; Health Products'!$C:$C,$B97,'Other Pharma &amp; Health Products'!AT:AT)+SUMIF('PSM Costs'!$C:$C,$B97,'PSM Costs'!AT:AT),"")</f>
        <v/>
      </c>
      <c r="K97" s="123" t="str">
        <f ca="1">IF(SUMIF(Pharmaceuticals!$C:$C,$B97,Pharmaceuticals!AL:AL)+SUMIF('Health Products &amp; Equipment'!$C:$C,$B97,'Health Products &amp; Equipment'!AU:AU)+SUMIF('Other Pharma &amp; Health Products'!$C:$C,$B97,'Other Pharma &amp; Health Products'!AU:AU)+SUMIF('PSM Costs'!$C:$C,$B97,'PSM Costs'!AU:AU)&gt;0,SUMIF(Pharmaceuticals!$C:$C,$B97,Pharmaceuticals!AL:AL)+SUMIF('Health Products &amp; Equipment'!$C:$C,$B97,'Health Products &amp; Equipment'!AU:AU)+SUMIF('Other Pharma &amp; Health Products'!$C:$C,$B97,'Other Pharma &amp; Health Products'!AU:AU)+SUMIF('PSM Costs'!$C:$C,$B97,'PSM Costs'!AU:AU),"")</f>
        <v/>
      </c>
      <c r="L97" s="181" t="str">
        <f t="shared" ca="1" si="7"/>
        <v/>
      </c>
      <c r="M97" s="176" t="str">
        <f ca="1">IF(SUMIF(Pharmaceuticals!$C:$C,$B97,Pharmaceuticals!AX:AX)+SUMIF('Health Products &amp; Equipment'!$C:$C,$B97,'Health Products &amp; Equipment'!BG:BG)+SUMIF('Other Pharma &amp; Health Products'!$C:$C,$B97,'Other Pharma &amp; Health Products'!BG:BG)+SUMIF('PSM Costs'!$C:$C,$B97,'PSM Costs'!BG:BG)&gt;0,SUMIF(Pharmaceuticals!$C:$C,$B97,Pharmaceuticals!AX:AX)+SUMIF('Health Products &amp; Equipment'!$C:$C,$B97,'Health Products &amp; Equipment'!BG:BG)+SUMIF('Other Pharma &amp; Health Products'!$C:$C,$B97,'Other Pharma &amp; Health Products'!BG:BG)+SUMIF('PSM Costs'!$C:$C,$B97,'PSM Costs'!BG:BG),"")</f>
        <v/>
      </c>
      <c r="N97" s="176" t="str">
        <f ca="1">IF(SUMIF(Pharmaceuticals!$C:$C,$B97,Pharmaceuticals!AY:AY)+SUMIF('Health Products &amp; Equipment'!$C:$C,$B97,'Health Products &amp; Equipment'!BH:BH)+SUMIF('Other Pharma &amp; Health Products'!$C:$C,$B97,'Other Pharma &amp; Health Products'!BH:BH)+SUMIF('PSM Costs'!$C:$C,$B97,'PSM Costs'!BH:BH)&gt;0,SUMIF(Pharmaceuticals!$C:$C,$B97,Pharmaceuticals!AY:AY)+SUMIF('Health Products &amp; Equipment'!$C:$C,$B97,'Health Products &amp; Equipment'!BH:BH)+SUMIF('Other Pharma &amp; Health Products'!$C:$C,$B97,'Other Pharma &amp; Health Products'!BH:BH)+SUMIF('PSM Costs'!$C:$C,$B97,'PSM Costs'!BH:BH),"")</f>
        <v/>
      </c>
      <c r="O97" s="182" t="str">
        <f t="shared" ca="1" si="8"/>
        <v/>
      </c>
      <c r="P97" s="123" t="str">
        <f ca="1">IF(SUMIF(Pharmaceuticals!$C:$C,$B97,Pharmaceuticals!BK:BK)+SUMIF('Health Products &amp; Equipment'!$C:$C,$B97,'Health Products &amp; Equipment'!BT:BT)+SUMIF('Other Pharma &amp; Health Products'!$C:$C,$B97,'Other Pharma &amp; Health Products'!BT:BT)+SUMIF('PSM Costs'!$C:$C,$B97,'PSM Costs'!BT:BT)&gt;0,SUMIF(Pharmaceuticals!$C:$C,$B97,Pharmaceuticals!BK:BK)+SUMIF('Health Products &amp; Equipment'!$C:$C,$B97,'Health Products &amp; Equipment'!BT:BT)+SUMIF('Other Pharma &amp; Health Products'!$C:$C,$B97,'Other Pharma &amp; Health Products'!BT:BT)+SUMIF('PSM Costs'!$C:$C,$B97,'PSM Costs'!BT:BT),"")</f>
        <v/>
      </c>
      <c r="Q97" s="123" t="str">
        <f ca="1">IF(SUMIF(Pharmaceuticals!$C:$C,$B97,Pharmaceuticals!BL:BL)+SUMIF('Health Products &amp; Equipment'!$C:$C,$B97,'Health Products &amp; Equipment'!BU:BU)+SUMIF('Other Pharma &amp; Health Products'!$C:$C,$B97,'Other Pharma &amp; Health Products'!BU:BU)+SUMIF('PSM Costs'!$C:$C,$B97,'PSM Costs'!BU:BU)&gt;0,SUMIF(Pharmaceuticals!$C:$C,$B97,Pharmaceuticals!BL:BL)+SUMIF('Health Products &amp; Equipment'!$C:$C,$B97,'Health Products &amp; Equipment'!BU:BU)+SUMIF('Other Pharma &amp; Health Products'!$C:$C,$B97,'Other Pharma &amp; Health Products'!BU:BU)+SUMIF('PSM Costs'!$C:$C,$B97,'PSM Costs'!BU:BU),"")</f>
        <v/>
      </c>
      <c r="R97" s="176">
        <f t="shared" ca="1" si="9"/>
        <v>508.72093023255815</v>
      </c>
    </row>
    <row r="98" spans="1:18" ht="14" x14ac:dyDescent="0.15">
      <c r="A98" s="107">
        <v>91</v>
      </c>
      <c r="B98" s="107" t="str">
        <f ca="1">IFERROR(VLOOKUP(A98,'Rank unique CI-Prod-Spec'!I:J,2,FALSE),"")</f>
        <v>5.8--1057---10057</v>
      </c>
      <c r="C98" s="122" t="str">
        <f ca="1">IFERROR(VLOOKUP(LEFT(B98,FIND("--",B98)-1),CatCostInp!D:E,2,FALSE),"")</f>
        <v>5.8 Other consumables</v>
      </c>
      <c r="D98" s="122" t="str">
        <f ca="1">IFERROR(INDIRECT(ADDRESS(MATCH(VALUE(MID(B98,FIND("--",B98)+2,FIND("---",B98)-FIND("--",B98)-2)),CatProd!G:G,0),2,1,1,"CatProd")),"")</f>
        <v/>
      </c>
      <c r="E98" s="122" t="str">
        <f ca="1">IFERROR(INDIRECT(ADDRESS(MATCH(VALUE(RIGHT(B98,LEN(B98)-FIND("---",B98)-2)),CatProdSpec!I:I,0),3,1,1,"CatProdSpec")),"")</f>
        <v/>
      </c>
      <c r="F98" s="181">
        <f t="shared" ca="1" si="5"/>
        <v>3.6515988372093022</v>
      </c>
      <c r="G98" s="176">
        <f ca="1">IF(SUMIF(Pharmaceuticals!$C:$C,$B98,Pharmaceuticals!X:X)+SUMIF('Health Products &amp; Equipment'!$C:$C,$B98,'Health Products &amp; Equipment'!AG:AG)+SUMIF('Other Pharma &amp; Health Products'!$C:$C,$B98,'Other Pharma &amp; Health Products'!AG:AG)+SUMIF('PSM Costs'!$C:$C,$B98,'PSM Costs'!AG:AG)&gt;0,SUMIF(Pharmaceuticals!$C:$C,$B98,Pharmaceuticals!X:X)+SUMIF('Health Products &amp; Equipment'!$C:$C,$B98,'Health Products &amp; Equipment'!AG:AG)+SUMIF('Other Pharma &amp; Health Products'!$C:$C,$B98,'Other Pharma &amp; Health Products'!AG:AG)+SUMIF('PSM Costs'!$C:$C,$B98,'PSM Costs'!AG:AG),"")</f>
        <v>450</v>
      </c>
      <c r="H98" s="176">
        <f ca="1">IF(SUMIF(Pharmaceuticals!$C:$C,$B98,Pharmaceuticals!Y:Y)+SUMIF('Health Products &amp; Equipment'!$C:$C,$B98,'Health Products &amp; Equipment'!AH:AH)+SUMIF('Other Pharma &amp; Health Products'!$C:$C,$B98,'Other Pharma &amp; Health Products'!AH:AH)+SUMIF('PSM Costs'!$C:$C,$B98,'PSM Costs'!AH:AH)&gt;0,SUMIF(Pharmaceuticals!$C:$C,$B98,Pharmaceuticals!Y:Y)+SUMIF('Health Products &amp; Equipment'!$C:$C,$B98,'Health Products &amp; Equipment'!AH:AH)+SUMIF('Other Pharma &amp; Health Products'!$C:$C,$B98,'Other Pharma &amp; Health Products'!AH:AH)+SUMIF('PSM Costs'!$C:$C,$B98,'PSM Costs'!AH:AH),"")</f>
        <v>1643.2194767441861</v>
      </c>
      <c r="I98" s="182">
        <f t="shared" ca="1" si="6"/>
        <v>3.6515988372093022</v>
      </c>
      <c r="J98" s="123">
        <f ca="1">IF(SUMIF(Pharmaceuticals!$C:$C,$B98,Pharmaceuticals!AK:AK)+SUMIF('Health Products &amp; Equipment'!$C:$C,$B98,'Health Products &amp; Equipment'!AT:AT)+SUMIF('Other Pharma &amp; Health Products'!$C:$C,$B98,'Other Pharma &amp; Health Products'!AT:AT)+SUMIF('PSM Costs'!$C:$C,$B98,'PSM Costs'!AT:AT)&gt;0,SUMIF(Pharmaceuticals!$C:$C,$B98,Pharmaceuticals!AK:AK)+SUMIF('Health Products &amp; Equipment'!$C:$C,$B98,'Health Products &amp; Equipment'!AT:AT)+SUMIF('Other Pharma &amp; Health Products'!$C:$C,$B98,'Other Pharma &amp; Health Products'!AT:AT)+SUMIF('PSM Costs'!$C:$C,$B98,'PSM Costs'!AT:AT),"")</f>
        <v>420</v>
      </c>
      <c r="K98" s="123">
        <f ca="1">IF(SUMIF(Pharmaceuticals!$C:$C,$B98,Pharmaceuticals!AL:AL)+SUMIF('Health Products &amp; Equipment'!$C:$C,$B98,'Health Products &amp; Equipment'!AU:AU)+SUMIF('Other Pharma &amp; Health Products'!$C:$C,$B98,'Other Pharma &amp; Health Products'!AU:AU)+SUMIF('PSM Costs'!$C:$C,$B98,'PSM Costs'!AU:AU)&gt;0,SUMIF(Pharmaceuticals!$C:$C,$B98,Pharmaceuticals!AL:AL)+SUMIF('Health Products &amp; Equipment'!$C:$C,$B98,'Health Products &amp; Equipment'!AU:AU)+SUMIF('Other Pharma &amp; Health Products'!$C:$C,$B98,'Other Pharma &amp; Health Products'!AU:AU)+SUMIF('PSM Costs'!$C:$C,$B98,'PSM Costs'!AU:AU),"")</f>
        <v>1533.671511627907</v>
      </c>
      <c r="L98" s="181" t="str">
        <f t="shared" ca="1" si="7"/>
        <v/>
      </c>
      <c r="M98" s="176">
        <f ca="1">IF(SUMIF(Pharmaceuticals!$C:$C,$B98,Pharmaceuticals!AX:AX)+SUMIF('Health Products &amp; Equipment'!$C:$C,$B98,'Health Products &amp; Equipment'!BG:BG)+SUMIF('Other Pharma &amp; Health Products'!$C:$C,$B98,'Other Pharma &amp; Health Products'!BG:BG)+SUMIF('PSM Costs'!$C:$C,$B98,'PSM Costs'!BG:BG)&gt;0,SUMIF(Pharmaceuticals!$C:$C,$B98,Pharmaceuticals!AX:AX)+SUMIF('Health Products &amp; Equipment'!$C:$C,$B98,'Health Products &amp; Equipment'!BG:BG)+SUMIF('Other Pharma &amp; Health Products'!$C:$C,$B98,'Other Pharma &amp; Health Products'!BG:BG)+SUMIF('PSM Costs'!$C:$C,$B98,'PSM Costs'!BG:BG),"")</f>
        <v>400</v>
      </c>
      <c r="N98" s="176" t="str">
        <f ca="1">IF(SUMIF(Pharmaceuticals!$C:$C,$B98,Pharmaceuticals!AY:AY)+SUMIF('Health Products &amp; Equipment'!$C:$C,$B98,'Health Products &amp; Equipment'!BH:BH)+SUMIF('Other Pharma &amp; Health Products'!$C:$C,$B98,'Other Pharma &amp; Health Products'!BH:BH)+SUMIF('PSM Costs'!$C:$C,$B98,'PSM Costs'!BH:BH)&gt;0,SUMIF(Pharmaceuticals!$C:$C,$B98,Pharmaceuticals!AY:AY)+SUMIF('Health Products &amp; Equipment'!$C:$C,$B98,'Health Products &amp; Equipment'!BH:BH)+SUMIF('Other Pharma &amp; Health Products'!$C:$C,$B98,'Other Pharma &amp; Health Products'!BH:BH)+SUMIF('PSM Costs'!$C:$C,$B98,'PSM Costs'!BH:BH),"")</f>
        <v/>
      </c>
      <c r="O98" s="182" t="str">
        <f t="shared" ca="1" si="8"/>
        <v/>
      </c>
      <c r="P98" s="123" t="str">
        <f ca="1">IF(SUMIF(Pharmaceuticals!$C:$C,$B98,Pharmaceuticals!BK:BK)+SUMIF('Health Products &amp; Equipment'!$C:$C,$B98,'Health Products &amp; Equipment'!BT:BT)+SUMIF('Other Pharma &amp; Health Products'!$C:$C,$B98,'Other Pharma &amp; Health Products'!BT:BT)+SUMIF('PSM Costs'!$C:$C,$B98,'PSM Costs'!BT:BT)&gt;0,SUMIF(Pharmaceuticals!$C:$C,$B98,Pharmaceuticals!BK:BK)+SUMIF('Health Products &amp; Equipment'!$C:$C,$B98,'Health Products &amp; Equipment'!BT:BT)+SUMIF('Other Pharma &amp; Health Products'!$C:$C,$B98,'Other Pharma &amp; Health Products'!BT:BT)+SUMIF('PSM Costs'!$C:$C,$B98,'PSM Costs'!BT:BT),"")</f>
        <v/>
      </c>
      <c r="Q98" s="123" t="str">
        <f ca="1">IF(SUMIF(Pharmaceuticals!$C:$C,$B98,Pharmaceuticals!BL:BL)+SUMIF('Health Products &amp; Equipment'!$C:$C,$B98,'Health Products &amp; Equipment'!BU:BU)+SUMIF('Other Pharma &amp; Health Products'!$C:$C,$B98,'Other Pharma &amp; Health Products'!BU:BU)+SUMIF('PSM Costs'!$C:$C,$B98,'PSM Costs'!BU:BU)&gt;0,SUMIF(Pharmaceuticals!$C:$C,$B98,Pharmaceuticals!BL:BL)+SUMIF('Health Products &amp; Equipment'!$C:$C,$B98,'Health Products &amp; Equipment'!BU:BU)+SUMIF('Other Pharma &amp; Health Products'!$C:$C,$B98,'Other Pharma &amp; Health Products'!BU:BU)+SUMIF('PSM Costs'!$C:$C,$B98,'PSM Costs'!BU:BU),"")</f>
        <v/>
      </c>
      <c r="R98" s="176">
        <f t="shared" ca="1" si="9"/>
        <v>3176.890988372093</v>
      </c>
    </row>
    <row r="99" spans="1:18" ht="14" x14ac:dyDescent="0.15">
      <c r="A99" s="107">
        <v>92</v>
      </c>
      <c r="B99" s="107" t="str">
        <f ca="1">IFERROR(VLOOKUP(A99,'Rank unique CI-Prod-Spec'!I:J,2,FALSE),"")</f>
        <v>5.8--1058---10058</v>
      </c>
      <c r="C99" s="122" t="str">
        <f ca="1">IFERROR(VLOOKUP(LEFT(B99,FIND("--",B99)-1),CatCostInp!D:E,2,FALSE),"")</f>
        <v>5.8 Other consumables</v>
      </c>
      <c r="D99" s="122" t="str">
        <f ca="1">IFERROR(INDIRECT(ADDRESS(MATCH(VALUE(MID(B99,FIND("--",B99)+2,FIND("---",B99)-FIND("--",B99)-2)),CatProd!G:G,0),2,1,1,"CatProd")),"")</f>
        <v/>
      </c>
      <c r="E99" s="122" t="str">
        <f ca="1">IFERROR(INDIRECT(ADDRESS(MATCH(VALUE(RIGHT(B99,LEN(B99)-FIND("---",B99)-2)),CatProdSpec!I:I,0),3,1,1,"CatProdSpec")),"")</f>
        <v/>
      </c>
      <c r="F99" s="181">
        <f t="shared" ca="1" si="5"/>
        <v>135.73372093023255</v>
      </c>
      <c r="G99" s="176">
        <f ca="1">IF(SUMIF(Pharmaceuticals!$C:$C,$B99,Pharmaceuticals!X:X)+SUMIF('Health Products &amp; Equipment'!$C:$C,$B99,'Health Products &amp; Equipment'!AG:AG)+SUMIF('Other Pharma &amp; Health Products'!$C:$C,$B99,'Other Pharma &amp; Health Products'!AG:AG)+SUMIF('PSM Costs'!$C:$C,$B99,'PSM Costs'!AG:AG)&gt;0,SUMIF(Pharmaceuticals!$C:$C,$B99,Pharmaceuticals!X:X)+SUMIF('Health Products &amp; Equipment'!$C:$C,$B99,'Health Products &amp; Equipment'!AG:AG)+SUMIF('Other Pharma &amp; Health Products'!$C:$C,$B99,'Other Pharma &amp; Health Products'!AG:AG)+SUMIF('PSM Costs'!$C:$C,$B99,'PSM Costs'!AG:AG),"")</f>
        <v>80</v>
      </c>
      <c r="H99" s="176">
        <f ca="1">IF(SUMIF(Pharmaceuticals!$C:$C,$B99,Pharmaceuticals!Y:Y)+SUMIF('Health Products &amp; Equipment'!$C:$C,$B99,'Health Products &amp; Equipment'!AH:AH)+SUMIF('Other Pharma &amp; Health Products'!$C:$C,$B99,'Other Pharma &amp; Health Products'!AH:AH)+SUMIF('PSM Costs'!$C:$C,$B99,'PSM Costs'!AH:AH)&gt;0,SUMIF(Pharmaceuticals!$C:$C,$B99,Pharmaceuticals!Y:Y)+SUMIF('Health Products &amp; Equipment'!$C:$C,$B99,'Health Products &amp; Equipment'!AH:AH)+SUMIF('Other Pharma &amp; Health Products'!$C:$C,$B99,'Other Pharma &amp; Health Products'!AH:AH)+SUMIF('PSM Costs'!$C:$C,$B99,'PSM Costs'!AH:AH),"")</f>
        <v>10858.697674418603</v>
      </c>
      <c r="I99" s="182">
        <f t="shared" ca="1" si="6"/>
        <v>135.73372093023255</v>
      </c>
      <c r="J99" s="123">
        <f ca="1">IF(SUMIF(Pharmaceuticals!$C:$C,$B99,Pharmaceuticals!AK:AK)+SUMIF('Health Products &amp; Equipment'!$C:$C,$B99,'Health Products &amp; Equipment'!AT:AT)+SUMIF('Other Pharma &amp; Health Products'!$C:$C,$B99,'Other Pharma &amp; Health Products'!AT:AT)+SUMIF('PSM Costs'!$C:$C,$B99,'PSM Costs'!AT:AT)&gt;0,SUMIF(Pharmaceuticals!$C:$C,$B99,Pharmaceuticals!AK:AK)+SUMIF('Health Products &amp; Equipment'!$C:$C,$B99,'Health Products &amp; Equipment'!AT:AT)+SUMIF('Other Pharma &amp; Health Products'!$C:$C,$B99,'Other Pharma &amp; Health Products'!AT:AT)+SUMIF('PSM Costs'!$C:$C,$B99,'PSM Costs'!AT:AT),"")</f>
        <v>75</v>
      </c>
      <c r="K99" s="123">
        <f ca="1">IF(SUMIF(Pharmaceuticals!$C:$C,$B99,Pharmaceuticals!AL:AL)+SUMIF('Health Products &amp; Equipment'!$C:$C,$B99,'Health Products &amp; Equipment'!AU:AU)+SUMIF('Other Pharma &amp; Health Products'!$C:$C,$B99,'Other Pharma &amp; Health Products'!AU:AU)+SUMIF('PSM Costs'!$C:$C,$B99,'PSM Costs'!AU:AU)&gt;0,SUMIF(Pharmaceuticals!$C:$C,$B99,Pharmaceuticals!AL:AL)+SUMIF('Health Products &amp; Equipment'!$C:$C,$B99,'Health Products &amp; Equipment'!AU:AU)+SUMIF('Other Pharma &amp; Health Products'!$C:$C,$B99,'Other Pharma &amp; Health Products'!AU:AU)+SUMIF('PSM Costs'!$C:$C,$B99,'PSM Costs'!AU:AU),"")</f>
        <v>10180.029069767441</v>
      </c>
      <c r="L99" s="181" t="str">
        <f t="shared" ca="1" si="7"/>
        <v/>
      </c>
      <c r="M99" s="176">
        <f ca="1">IF(SUMIF(Pharmaceuticals!$C:$C,$B99,Pharmaceuticals!AX:AX)+SUMIF('Health Products &amp; Equipment'!$C:$C,$B99,'Health Products &amp; Equipment'!BG:BG)+SUMIF('Other Pharma &amp; Health Products'!$C:$C,$B99,'Other Pharma &amp; Health Products'!BG:BG)+SUMIF('PSM Costs'!$C:$C,$B99,'PSM Costs'!BG:BG)&gt;0,SUMIF(Pharmaceuticals!$C:$C,$B99,Pharmaceuticals!AX:AX)+SUMIF('Health Products &amp; Equipment'!$C:$C,$B99,'Health Products &amp; Equipment'!BG:BG)+SUMIF('Other Pharma &amp; Health Products'!$C:$C,$B99,'Other Pharma &amp; Health Products'!BG:BG)+SUMIF('PSM Costs'!$C:$C,$B99,'PSM Costs'!BG:BG),"")</f>
        <v>70</v>
      </c>
      <c r="N99" s="176" t="str">
        <f ca="1">IF(SUMIF(Pharmaceuticals!$C:$C,$B99,Pharmaceuticals!AY:AY)+SUMIF('Health Products &amp; Equipment'!$C:$C,$B99,'Health Products &amp; Equipment'!BH:BH)+SUMIF('Other Pharma &amp; Health Products'!$C:$C,$B99,'Other Pharma &amp; Health Products'!BH:BH)+SUMIF('PSM Costs'!$C:$C,$B99,'PSM Costs'!BH:BH)&gt;0,SUMIF(Pharmaceuticals!$C:$C,$B99,Pharmaceuticals!AY:AY)+SUMIF('Health Products &amp; Equipment'!$C:$C,$B99,'Health Products &amp; Equipment'!BH:BH)+SUMIF('Other Pharma &amp; Health Products'!$C:$C,$B99,'Other Pharma &amp; Health Products'!BH:BH)+SUMIF('PSM Costs'!$C:$C,$B99,'PSM Costs'!BH:BH),"")</f>
        <v/>
      </c>
      <c r="O99" s="182" t="str">
        <f t="shared" ca="1" si="8"/>
        <v/>
      </c>
      <c r="P99" s="123" t="str">
        <f ca="1">IF(SUMIF(Pharmaceuticals!$C:$C,$B99,Pharmaceuticals!BK:BK)+SUMIF('Health Products &amp; Equipment'!$C:$C,$B99,'Health Products &amp; Equipment'!BT:BT)+SUMIF('Other Pharma &amp; Health Products'!$C:$C,$B99,'Other Pharma &amp; Health Products'!BT:BT)+SUMIF('PSM Costs'!$C:$C,$B99,'PSM Costs'!BT:BT)&gt;0,SUMIF(Pharmaceuticals!$C:$C,$B99,Pharmaceuticals!BK:BK)+SUMIF('Health Products &amp; Equipment'!$C:$C,$B99,'Health Products &amp; Equipment'!BT:BT)+SUMIF('Other Pharma &amp; Health Products'!$C:$C,$B99,'Other Pharma &amp; Health Products'!BT:BT)+SUMIF('PSM Costs'!$C:$C,$B99,'PSM Costs'!BT:BT),"")</f>
        <v/>
      </c>
      <c r="Q99" s="123" t="str">
        <f ca="1">IF(SUMIF(Pharmaceuticals!$C:$C,$B99,Pharmaceuticals!BL:BL)+SUMIF('Health Products &amp; Equipment'!$C:$C,$B99,'Health Products &amp; Equipment'!BU:BU)+SUMIF('Other Pharma &amp; Health Products'!$C:$C,$B99,'Other Pharma &amp; Health Products'!BU:BU)+SUMIF('PSM Costs'!$C:$C,$B99,'PSM Costs'!BU:BU)&gt;0,SUMIF(Pharmaceuticals!$C:$C,$B99,Pharmaceuticals!BL:BL)+SUMIF('Health Products &amp; Equipment'!$C:$C,$B99,'Health Products &amp; Equipment'!BU:BU)+SUMIF('Other Pharma &amp; Health Products'!$C:$C,$B99,'Other Pharma &amp; Health Products'!BU:BU)+SUMIF('PSM Costs'!$C:$C,$B99,'PSM Costs'!BU:BU),"")</f>
        <v/>
      </c>
      <c r="R99" s="176">
        <f t="shared" ca="1" si="9"/>
        <v>21038.726744186046</v>
      </c>
    </row>
    <row r="100" spans="1:18" ht="14" x14ac:dyDescent="0.15">
      <c r="A100" s="107">
        <v>93</v>
      </c>
      <c r="B100" s="107" t="str">
        <f ca="1">IFERROR(VLOOKUP(A100,'Rank unique CI-Prod-Spec'!I:J,2,FALSE),"")</f>
        <v>5.8--1059---10059</v>
      </c>
      <c r="C100" s="122" t="str">
        <f ca="1">IFERROR(VLOOKUP(LEFT(B100,FIND("--",B100)-1),CatCostInp!D:E,2,FALSE),"")</f>
        <v>5.8 Other consumables</v>
      </c>
      <c r="D100" s="122" t="str">
        <f ca="1">IFERROR(INDIRECT(ADDRESS(MATCH(VALUE(MID(B100,FIND("--",B100)+2,FIND("---",B100)-FIND("--",B100)-2)),CatProd!G:G,0),2,1,1,"CatProd")),"")</f>
        <v/>
      </c>
      <c r="E100" s="122" t="str">
        <f ca="1">IFERROR(INDIRECT(ADDRESS(MATCH(VALUE(RIGHT(B100,LEN(B100)-FIND("---",B100)-2)),CatProdSpec!I:I,0),3,1,1,"CatProdSpec")),"")</f>
        <v/>
      </c>
      <c r="F100" s="181">
        <f t="shared" ca="1" si="5"/>
        <v>250.29302325581395</v>
      </c>
      <c r="G100" s="176">
        <f ca="1">IF(SUMIF(Pharmaceuticals!$C:$C,$B100,Pharmaceuticals!X:X)+SUMIF('Health Products &amp; Equipment'!$C:$C,$B100,'Health Products &amp; Equipment'!AG:AG)+SUMIF('Other Pharma &amp; Health Products'!$C:$C,$B100,'Other Pharma &amp; Health Products'!AG:AG)+SUMIF('PSM Costs'!$C:$C,$B100,'PSM Costs'!AG:AG)&gt;0,SUMIF(Pharmaceuticals!$C:$C,$B100,Pharmaceuticals!X:X)+SUMIF('Health Products &amp; Equipment'!$C:$C,$B100,'Health Products &amp; Equipment'!AG:AG)+SUMIF('Other Pharma &amp; Health Products'!$C:$C,$B100,'Other Pharma &amp; Health Products'!AG:AG)+SUMIF('PSM Costs'!$C:$C,$B100,'PSM Costs'!AG:AG),"")</f>
        <v>90</v>
      </c>
      <c r="H100" s="176">
        <f ca="1">IF(SUMIF(Pharmaceuticals!$C:$C,$B100,Pharmaceuticals!Y:Y)+SUMIF('Health Products &amp; Equipment'!$C:$C,$B100,'Health Products &amp; Equipment'!AH:AH)+SUMIF('Other Pharma &amp; Health Products'!$C:$C,$B100,'Other Pharma &amp; Health Products'!AH:AH)+SUMIF('PSM Costs'!$C:$C,$B100,'PSM Costs'!AH:AH)&gt;0,SUMIF(Pharmaceuticals!$C:$C,$B100,Pharmaceuticals!Y:Y)+SUMIF('Health Products &amp; Equipment'!$C:$C,$B100,'Health Products &amp; Equipment'!AH:AH)+SUMIF('Other Pharma &amp; Health Products'!$C:$C,$B100,'Other Pharma &amp; Health Products'!AH:AH)+SUMIF('PSM Costs'!$C:$C,$B100,'PSM Costs'!AH:AH),"")</f>
        <v>22526.372093023256</v>
      </c>
      <c r="I100" s="182">
        <f t="shared" ca="1" si="6"/>
        <v>250.29302325581398</v>
      </c>
      <c r="J100" s="123">
        <f ca="1">IF(SUMIF(Pharmaceuticals!$C:$C,$B100,Pharmaceuticals!AK:AK)+SUMIF('Health Products &amp; Equipment'!$C:$C,$B100,'Health Products &amp; Equipment'!AT:AT)+SUMIF('Other Pharma &amp; Health Products'!$C:$C,$B100,'Other Pharma &amp; Health Products'!AT:AT)+SUMIF('PSM Costs'!$C:$C,$B100,'PSM Costs'!AT:AT)&gt;0,SUMIF(Pharmaceuticals!$C:$C,$B100,Pharmaceuticals!AK:AK)+SUMIF('Health Products &amp; Equipment'!$C:$C,$B100,'Health Products &amp; Equipment'!AT:AT)+SUMIF('Other Pharma &amp; Health Products'!$C:$C,$B100,'Other Pharma &amp; Health Products'!AT:AT)+SUMIF('PSM Costs'!$C:$C,$B100,'PSM Costs'!AT:AT),"")</f>
        <v>85</v>
      </c>
      <c r="K100" s="123">
        <f ca="1">IF(SUMIF(Pharmaceuticals!$C:$C,$B100,Pharmaceuticals!AL:AL)+SUMIF('Health Products &amp; Equipment'!$C:$C,$B100,'Health Products &amp; Equipment'!AU:AU)+SUMIF('Other Pharma &amp; Health Products'!$C:$C,$B100,'Other Pharma &amp; Health Products'!AU:AU)+SUMIF('PSM Costs'!$C:$C,$B100,'PSM Costs'!AU:AU)&gt;0,SUMIF(Pharmaceuticals!$C:$C,$B100,Pharmaceuticals!AL:AL)+SUMIF('Health Products &amp; Equipment'!$C:$C,$B100,'Health Products &amp; Equipment'!AU:AU)+SUMIF('Other Pharma &amp; Health Products'!$C:$C,$B100,'Other Pharma &amp; Health Products'!AU:AU)+SUMIF('PSM Costs'!$C:$C,$B100,'PSM Costs'!AU:AU),"")</f>
        <v>21274.906976744187</v>
      </c>
      <c r="L100" s="181" t="str">
        <f t="shared" ca="1" si="7"/>
        <v/>
      </c>
      <c r="M100" s="176">
        <f ca="1">IF(SUMIF(Pharmaceuticals!$C:$C,$B100,Pharmaceuticals!AX:AX)+SUMIF('Health Products &amp; Equipment'!$C:$C,$B100,'Health Products &amp; Equipment'!BG:BG)+SUMIF('Other Pharma &amp; Health Products'!$C:$C,$B100,'Other Pharma &amp; Health Products'!BG:BG)+SUMIF('PSM Costs'!$C:$C,$B100,'PSM Costs'!BG:BG)&gt;0,SUMIF(Pharmaceuticals!$C:$C,$B100,Pharmaceuticals!AX:AX)+SUMIF('Health Products &amp; Equipment'!$C:$C,$B100,'Health Products &amp; Equipment'!BG:BG)+SUMIF('Other Pharma &amp; Health Products'!$C:$C,$B100,'Other Pharma &amp; Health Products'!BG:BG)+SUMIF('PSM Costs'!$C:$C,$B100,'PSM Costs'!BG:BG),"")</f>
        <v>80</v>
      </c>
      <c r="N100" s="176" t="str">
        <f ca="1">IF(SUMIF(Pharmaceuticals!$C:$C,$B100,Pharmaceuticals!AY:AY)+SUMIF('Health Products &amp; Equipment'!$C:$C,$B100,'Health Products &amp; Equipment'!BH:BH)+SUMIF('Other Pharma &amp; Health Products'!$C:$C,$B100,'Other Pharma &amp; Health Products'!BH:BH)+SUMIF('PSM Costs'!$C:$C,$B100,'PSM Costs'!BH:BH)&gt;0,SUMIF(Pharmaceuticals!$C:$C,$B100,Pharmaceuticals!AY:AY)+SUMIF('Health Products &amp; Equipment'!$C:$C,$B100,'Health Products &amp; Equipment'!BH:BH)+SUMIF('Other Pharma &amp; Health Products'!$C:$C,$B100,'Other Pharma &amp; Health Products'!BH:BH)+SUMIF('PSM Costs'!$C:$C,$B100,'PSM Costs'!BH:BH),"")</f>
        <v/>
      </c>
      <c r="O100" s="182" t="str">
        <f t="shared" ca="1" si="8"/>
        <v/>
      </c>
      <c r="P100" s="123" t="str">
        <f ca="1">IF(SUMIF(Pharmaceuticals!$C:$C,$B100,Pharmaceuticals!BK:BK)+SUMIF('Health Products &amp; Equipment'!$C:$C,$B100,'Health Products &amp; Equipment'!BT:BT)+SUMIF('Other Pharma &amp; Health Products'!$C:$C,$B100,'Other Pharma &amp; Health Products'!BT:BT)+SUMIF('PSM Costs'!$C:$C,$B100,'PSM Costs'!BT:BT)&gt;0,SUMIF(Pharmaceuticals!$C:$C,$B100,Pharmaceuticals!BK:BK)+SUMIF('Health Products &amp; Equipment'!$C:$C,$B100,'Health Products &amp; Equipment'!BT:BT)+SUMIF('Other Pharma &amp; Health Products'!$C:$C,$B100,'Other Pharma &amp; Health Products'!BT:BT)+SUMIF('PSM Costs'!$C:$C,$B100,'PSM Costs'!BT:BT),"")</f>
        <v/>
      </c>
      <c r="Q100" s="123" t="str">
        <f ca="1">IF(SUMIF(Pharmaceuticals!$C:$C,$B100,Pharmaceuticals!BL:BL)+SUMIF('Health Products &amp; Equipment'!$C:$C,$B100,'Health Products &amp; Equipment'!BU:BU)+SUMIF('Other Pharma &amp; Health Products'!$C:$C,$B100,'Other Pharma &amp; Health Products'!BU:BU)+SUMIF('PSM Costs'!$C:$C,$B100,'PSM Costs'!BU:BU)&gt;0,SUMIF(Pharmaceuticals!$C:$C,$B100,Pharmaceuticals!BL:BL)+SUMIF('Health Products &amp; Equipment'!$C:$C,$B100,'Health Products &amp; Equipment'!BU:BU)+SUMIF('Other Pharma &amp; Health Products'!$C:$C,$B100,'Other Pharma &amp; Health Products'!BU:BU)+SUMIF('PSM Costs'!$C:$C,$B100,'PSM Costs'!BU:BU),"")</f>
        <v/>
      </c>
      <c r="R100" s="176">
        <f t="shared" ca="1" si="9"/>
        <v>43801.279069767443</v>
      </c>
    </row>
    <row r="101" spans="1:18" ht="14" x14ac:dyDescent="0.15">
      <c r="A101" s="107">
        <v>94</v>
      </c>
      <c r="B101" s="107" t="str">
        <f ca="1">IFERROR(VLOOKUP(A101,'Rank unique CI-Prod-Spec'!I:J,2,FALSE),"")</f>
        <v>5.8--1060---10060</v>
      </c>
      <c r="C101" s="122" t="str">
        <f ca="1">IFERROR(VLOOKUP(LEFT(B101,FIND("--",B101)-1),CatCostInp!D:E,2,FALSE),"")</f>
        <v>5.8 Other consumables</v>
      </c>
      <c r="D101" s="122" t="str">
        <f ca="1">IFERROR(INDIRECT(ADDRESS(MATCH(VALUE(MID(B101,FIND("--",B101)+2,FIND("---",B101)-FIND("--",B101)-2)),CatProd!G:G,0),2,1,1,"CatProd")),"")</f>
        <v/>
      </c>
      <c r="E101" s="122" t="str">
        <f ca="1">IFERROR(INDIRECT(ADDRESS(MATCH(VALUE(RIGHT(B101,LEN(B101)-FIND("---",B101)-2)),CatProdSpec!I:I,0),3,1,1,"CatProdSpec")),"")</f>
        <v/>
      </c>
      <c r="F101" s="181">
        <f t="shared" ca="1" si="5"/>
        <v>250.3075581395349</v>
      </c>
      <c r="G101" s="176">
        <f ca="1">IF(SUMIF(Pharmaceuticals!$C:$C,$B101,Pharmaceuticals!X:X)+SUMIF('Health Products &amp; Equipment'!$C:$C,$B101,'Health Products &amp; Equipment'!AG:AG)+SUMIF('Other Pharma &amp; Health Products'!$C:$C,$B101,'Other Pharma &amp; Health Products'!AG:AG)+SUMIF('PSM Costs'!$C:$C,$B101,'PSM Costs'!AG:AG)&gt;0,SUMIF(Pharmaceuticals!$C:$C,$B101,Pharmaceuticals!X:X)+SUMIF('Health Products &amp; Equipment'!$C:$C,$B101,'Health Products &amp; Equipment'!AG:AG)+SUMIF('Other Pharma &amp; Health Products'!$C:$C,$B101,'Other Pharma &amp; Health Products'!AG:AG)+SUMIF('PSM Costs'!$C:$C,$B101,'PSM Costs'!AG:AG),"")</f>
        <v>90</v>
      </c>
      <c r="H101" s="176">
        <f ca="1">IF(SUMIF(Pharmaceuticals!$C:$C,$B101,Pharmaceuticals!Y:Y)+SUMIF('Health Products &amp; Equipment'!$C:$C,$B101,'Health Products &amp; Equipment'!AH:AH)+SUMIF('Other Pharma &amp; Health Products'!$C:$C,$B101,'Other Pharma &amp; Health Products'!AH:AH)+SUMIF('PSM Costs'!$C:$C,$B101,'PSM Costs'!AH:AH)&gt;0,SUMIF(Pharmaceuticals!$C:$C,$B101,Pharmaceuticals!Y:Y)+SUMIF('Health Products &amp; Equipment'!$C:$C,$B101,'Health Products &amp; Equipment'!AH:AH)+SUMIF('Other Pharma &amp; Health Products'!$C:$C,$B101,'Other Pharma &amp; Health Products'!AH:AH)+SUMIF('PSM Costs'!$C:$C,$B101,'PSM Costs'!AH:AH),"")</f>
        <v>22527.680232558141</v>
      </c>
      <c r="I101" s="182">
        <f t="shared" ca="1" si="6"/>
        <v>250.30755813953488</v>
      </c>
      <c r="J101" s="123">
        <f ca="1">IF(SUMIF(Pharmaceuticals!$C:$C,$B101,Pharmaceuticals!AK:AK)+SUMIF('Health Products &amp; Equipment'!$C:$C,$B101,'Health Products &amp; Equipment'!AT:AT)+SUMIF('Other Pharma &amp; Health Products'!$C:$C,$B101,'Other Pharma &amp; Health Products'!AT:AT)+SUMIF('PSM Costs'!$C:$C,$B101,'PSM Costs'!AT:AT)&gt;0,SUMIF(Pharmaceuticals!$C:$C,$B101,Pharmaceuticals!AK:AK)+SUMIF('Health Products &amp; Equipment'!$C:$C,$B101,'Health Products &amp; Equipment'!AT:AT)+SUMIF('Other Pharma &amp; Health Products'!$C:$C,$B101,'Other Pharma &amp; Health Products'!AT:AT)+SUMIF('PSM Costs'!$C:$C,$B101,'PSM Costs'!AT:AT),"")</f>
        <v>85</v>
      </c>
      <c r="K101" s="123">
        <f ca="1">IF(SUMIF(Pharmaceuticals!$C:$C,$B101,Pharmaceuticals!AL:AL)+SUMIF('Health Products &amp; Equipment'!$C:$C,$B101,'Health Products &amp; Equipment'!AU:AU)+SUMIF('Other Pharma &amp; Health Products'!$C:$C,$B101,'Other Pharma &amp; Health Products'!AU:AU)+SUMIF('PSM Costs'!$C:$C,$B101,'PSM Costs'!AU:AU)&gt;0,SUMIF(Pharmaceuticals!$C:$C,$B101,Pharmaceuticals!AL:AL)+SUMIF('Health Products &amp; Equipment'!$C:$C,$B101,'Health Products &amp; Equipment'!AU:AU)+SUMIF('Other Pharma &amp; Health Products'!$C:$C,$B101,'Other Pharma &amp; Health Products'!AU:AU)+SUMIF('PSM Costs'!$C:$C,$B101,'PSM Costs'!AU:AU),"")</f>
        <v>21276.142441860466</v>
      </c>
      <c r="L101" s="181" t="str">
        <f t="shared" ca="1" si="7"/>
        <v/>
      </c>
      <c r="M101" s="176">
        <f ca="1">IF(SUMIF(Pharmaceuticals!$C:$C,$B101,Pharmaceuticals!AX:AX)+SUMIF('Health Products &amp; Equipment'!$C:$C,$B101,'Health Products &amp; Equipment'!BG:BG)+SUMIF('Other Pharma &amp; Health Products'!$C:$C,$B101,'Other Pharma &amp; Health Products'!BG:BG)+SUMIF('PSM Costs'!$C:$C,$B101,'PSM Costs'!BG:BG)&gt;0,SUMIF(Pharmaceuticals!$C:$C,$B101,Pharmaceuticals!AX:AX)+SUMIF('Health Products &amp; Equipment'!$C:$C,$B101,'Health Products &amp; Equipment'!BG:BG)+SUMIF('Other Pharma &amp; Health Products'!$C:$C,$B101,'Other Pharma &amp; Health Products'!BG:BG)+SUMIF('PSM Costs'!$C:$C,$B101,'PSM Costs'!BG:BG),"")</f>
        <v>80</v>
      </c>
      <c r="N101" s="176" t="str">
        <f ca="1">IF(SUMIF(Pharmaceuticals!$C:$C,$B101,Pharmaceuticals!AY:AY)+SUMIF('Health Products &amp; Equipment'!$C:$C,$B101,'Health Products &amp; Equipment'!BH:BH)+SUMIF('Other Pharma &amp; Health Products'!$C:$C,$B101,'Other Pharma &amp; Health Products'!BH:BH)+SUMIF('PSM Costs'!$C:$C,$B101,'PSM Costs'!BH:BH)&gt;0,SUMIF(Pharmaceuticals!$C:$C,$B101,Pharmaceuticals!AY:AY)+SUMIF('Health Products &amp; Equipment'!$C:$C,$B101,'Health Products &amp; Equipment'!BH:BH)+SUMIF('Other Pharma &amp; Health Products'!$C:$C,$B101,'Other Pharma &amp; Health Products'!BH:BH)+SUMIF('PSM Costs'!$C:$C,$B101,'PSM Costs'!BH:BH),"")</f>
        <v/>
      </c>
      <c r="O101" s="182" t="str">
        <f t="shared" ca="1" si="8"/>
        <v/>
      </c>
      <c r="P101" s="123" t="str">
        <f ca="1">IF(SUMIF(Pharmaceuticals!$C:$C,$B101,Pharmaceuticals!BK:BK)+SUMIF('Health Products &amp; Equipment'!$C:$C,$B101,'Health Products &amp; Equipment'!BT:BT)+SUMIF('Other Pharma &amp; Health Products'!$C:$C,$B101,'Other Pharma &amp; Health Products'!BT:BT)+SUMIF('PSM Costs'!$C:$C,$B101,'PSM Costs'!BT:BT)&gt;0,SUMIF(Pharmaceuticals!$C:$C,$B101,Pharmaceuticals!BK:BK)+SUMIF('Health Products &amp; Equipment'!$C:$C,$B101,'Health Products &amp; Equipment'!BT:BT)+SUMIF('Other Pharma &amp; Health Products'!$C:$C,$B101,'Other Pharma &amp; Health Products'!BT:BT)+SUMIF('PSM Costs'!$C:$C,$B101,'PSM Costs'!BT:BT),"")</f>
        <v/>
      </c>
      <c r="Q101" s="123" t="str">
        <f ca="1">IF(SUMIF(Pharmaceuticals!$C:$C,$B101,Pharmaceuticals!BL:BL)+SUMIF('Health Products &amp; Equipment'!$C:$C,$B101,'Health Products &amp; Equipment'!BU:BU)+SUMIF('Other Pharma &amp; Health Products'!$C:$C,$B101,'Other Pharma &amp; Health Products'!BU:BU)+SUMIF('PSM Costs'!$C:$C,$B101,'PSM Costs'!BU:BU)&gt;0,SUMIF(Pharmaceuticals!$C:$C,$B101,Pharmaceuticals!BL:BL)+SUMIF('Health Products &amp; Equipment'!$C:$C,$B101,'Health Products &amp; Equipment'!BU:BU)+SUMIF('Other Pharma &amp; Health Products'!$C:$C,$B101,'Other Pharma &amp; Health Products'!BU:BU)+SUMIF('PSM Costs'!$C:$C,$B101,'PSM Costs'!BU:BU),"")</f>
        <v/>
      </c>
      <c r="R101" s="176">
        <f t="shared" ca="1" si="9"/>
        <v>43803.82267441861</v>
      </c>
    </row>
    <row r="102" spans="1:18" ht="14" x14ac:dyDescent="0.15">
      <c r="A102" s="107">
        <v>95</v>
      </c>
      <c r="B102" s="107" t="str">
        <f ca="1">IFERROR(VLOOKUP(A102,'Rank unique CI-Prod-Spec'!I:J,2,FALSE),"")</f>
        <v>5.8--1061---10061</v>
      </c>
      <c r="C102" s="122" t="str">
        <f ca="1">IFERROR(VLOOKUP(LEFT(B102,FIND("--",B102)-1),CatCostInp!D:E,2,FALSE),"")</f>
        <v>5.8 Other consumables</v>
      </c>
      <c r="D102" s="122" t="str">
        <f ca="1">IFERROR(INDIRECT(ADDRESS(MATCH(VALUE(MID(B102,FIND("--",B102)+2,FIND("---",B102)-FIND("--",B102)-2)),CatProd!G:G,0),2,1,1,"CatProd")),"")</f>
        <v/>
      </c>
      <c r="E102" s="122" t="str">
        <f ca="1">IFERROR(INDIRECT(ADDRESS(MATCH(VALUE(RIGHT(B102,LEN(B102)-FIND("---",B102)-2)),CatProdSpec!I:I,0),3,1,1,"CatProdSpec")),"")</f>
        <v/>
      </c>
      <c r="F102" s="181">
        <f t="shared" ca="1" si="5"/>
        <v>250.32209302325583</v>
      </c>
      <c r="G102" s="176">
        <f ca="1">IF(SUMIF(Pharmaceuticals!$C:$C,$B102,Pharmaceuticals!X:X)+SUMIF('Health Products &amp; Equipment'!$C:$C,$B102,'Health Products &amp; Equipment'!AG:AG)+SUMIF('Other Pharma &amp; Health Products'!$C:$C,$B102,'Other Pharma &amp; Health Products'!AG:AG)+SUMIF('PSM Costs'!$C:$C,$B102,'PSM Costs'!AG:AG)&gt;0,SUMIF(Pharmaceuticals!$C:$C,$B102,Pharmaceuticals!X:X)+SUMIF('Health Products &amp; Equipment'!$C:$C,$B102,'Health Products &amp; Equipment'!AG:AG)+SUMIF('Other Pharma &amp; Health Products'!$C:$C,$B102,'Other Pharma &amp; Health Products'!AG:AG)+SUMIF('PSM Costs'!$C:$C,$B102,'PSM Costs'!AG:AG),"")</f>
        <v>50</v>
      </c>
      <c r="H102" s="176">
        <f ca="1">IF(SUMIF(Pharmaceuticals!$C:$C,$B102,Pharmaceuticals!Y:Y)+SUMIF('Health Products &amp; Equipment'!$C:$C,$B102,'Health Products &amp; Equipment'!AH:AH)+SUMIF('Other Pharma &amp; Health Products'!$C:$C,$B102,'Other Pharma &amp; Health Products'!AH:AH)+SUMIF('PSM Costs'!$C:$C,$B102,'PSM Costs'!AH:AH)&gt;0,SUMIF(Pharmaceuticals!$C:$C,$B102,Pharmaceuticals!Y:Y)+SUMIF('Health Products &amp; Equipment'!$C:$C,$B102,'Health Products &amp; Equipment'!AH:AH)+SUMIF('Other Pharma &amp; Health Products'!$C:$C,$B102,'Other Pharma &amp; Health Products'!AH:AH)+SUMIF('PSM Costs'!$C:$C,$B102,'PSM Costs'!AH:AH),"")</f>
        <v>12516.104651162792</v>
      </c>
      <c r="I102" s="182">
        <f t="shared" ca="1" si="6"/>
        <v>250.32209302325583</v>
      </c>
      <c r="J102" s="123">
        <f ca="1">IF(SUMIF(Pharmaceuticals!$C:$C,$B102,Pharmaceuticals!AK:AK)+SUMIF('Health Products &amp; Equipment'!$C:$C,$B102,'Health Products &amp; Equipment'!AT:AT)+SUMIF('Other Pharma &amp; Health Products'!$C:$C,$B102,'Other Pharma &amp; Health Products'!AT:AT)+SUMIF('PSM Costs'!$C:$C,$B102,'PSM Costs'!AT:AT)&gt;0,SUMIF(Pharmaceuticals!$C:$C,$B102,Pharmaceuticals!AK:AK)+SUMIF('Health Products &amp; Equipment'!$C:$C,$B102,'Health Products &amp; Equipment'!AT:AT)+SUMIF('Other Pharma &amp; Health Products'!$C:$C,$B102,'Other Pharma &amp; Health Products'!AT:AT)+SUMIF('PSM Costs'!$C:$C,$B102,'PSM Costs'!AT:AT),"")</f>
        <v>50</v>
      </c>
      <c r="K102" s="123">
        <f ca="1">IF(SUMIF(Pharmaceuticals!$C:$C,$B102,Pharmaceuticals!AL:AL)+SUMIF('Health Products &amp; Equipment'!$C:$C,$B102,'Health Products &amp; Equipment'!AU:AU)+SUMIF('Other Pharma &amp; Health Products'!$C:$C,$B102,'Other Pharma &amp; Health Products'!AU:AU)+SUMIF('PSM Costs'!$C:$C,$B102,'PSM Costs'!AU:AU)&gt;0,SUMIF(Pharmaceuticals!$C:$C,$B102,Pharmaceuticals!AL:AL)+SUMIF('Health Products &amp; Equipment'!$C:$C,$B102,'Health Products &amp; Equipment'!AU:AU)+SUMIF('Other Pharma &amp; Health Products'!$C:$C,$B102,'Other Pharma &amp; Health Products'!AU:AU)+SUMIF('PSM Costs'!$C:$C,$B102,'PSM Costs'!AU:AU),"")</f>
        <v>12516.104651162792</v>
      </c>
      <c r="L102" s="181" t="str">
        <f t="shared" ca="1" si="7"/>
        <v/>
      </c>
      <c r="M102" s="176">
        <f ca="1">IF(SUMIF(Pharmaceuticals!$C:$C,$B102,Pharmaceuticals!AX:AX)+SUMIF('Health Products &amp; Equipment'!$C:$C,$B102,'Health Products &amp; Equipment'!BG:BG)+SUMIF('Other Pharma &amp; Health Products'!$C:$C,$B102,'Other Pharma &amp; Health Products'!BG:BG)+SUMIF('PSM Costs'!$C:$C,$B102,'PSM Costs'!BG:BG)&gt;0,SUMIF(Pharmaceuticals!$C:$C,$B102,Pharmaceuticals!AX:AX)+SUMIF('Health Products &amp; Equipment'!$C:$C,$B102,'Health Products &amp; Equipment'!BG:BG)+SUMIF('Other Pharma &amp; Health Products'!$C:$C,$B102,'Other Pharma &amp; Health Products'!BG:BG)+SUMIF('PSM Costs'!$C:$C,$B102,'PSM Costs'!BG:BG),"")</f>
        <v>50</v>
      </c>
      <c r="N102" s="176" t="str">
        <f ca="1">IF(SUMIF(Pharmaceuticals!$C:$C,$B102,Pharmaceuticals!AY:AY)+SUMIF('Health Products &amp; Equipment'!$C:$C,$B102,'Health Products &amp; Equipment'!BH:BH)+SUMIF('Other Pharma &amp; Health Products'!$C:$C,$B102,'Other Pharma &amp; Health Products'!BH:BH)+SUMIF('PSM Costs'!$C:$C,$B102,'PSM Costs'!BH:BH)&gt;0,SUMIF(Pharmaceuticals!$C:$C,$B102,Pharmaceuticals!AY:AY)+SUMIF('Health Products &amp; Equipment'!$C:$C,$B102,'Health Products &amp; Equipment'!BH:BH)+SUMIF('Other Pharma &amp; Health Products'!$C:$C,$B102,'Other Pharma &amp; Health Products'!BH:BH)+SUMIF('PSM Costs'!$C:$C,$B102,'PSM Costs'!BH:BH),"")</f>
        <v/>
      </c>
      <c r="O102" s="182" t="str">
        <f t="shared" ca="1" si="8"/>
        <v/>
      </c>
      <c r="P102" s="123" t="str">
        <f ca="1">IF(SUMIF(Pharmaceuticals!$C:$C,$B102,Pharmaceuticals!BK:BK)+SUMIF('Health Products &amp; Equipment'!$C:$C,$B102,'Health Products &amp; Equipment'!BT:BT)+SUMIF('Other Pharma &amp; Health Products'!$C:$C,$B102,'Other Pharma &amp; Health Products'!BT:BT)+SUMIF('PSM Costs'!$C:$C,$B102,'PSM Costs'!BT:BT)&gt;0,SUMIF(Pharmaceuticals!$C:$C,$B102,Pharmaceuticals!BK:BK)+SUMIF('Health Products &amp; Equipment'!$C:$C,$B102,'Health Products &amp; Equipment'!BT:BT)+SUMIF('Other Pharma &amp; Health Products'!$C:$C,$B102,'Other Pharma &amp; Health Products'!BT:BT)+SUMIF('PSM Costs'!$C:$C,$B102,'PSM Costs'!BT:BT),"")</f>
        <v/>
      </c>
      <c r="Q102" s="123" t="str">
        <f ca="1">IF(SUMIF(Pharmaceuticals!$C:$C,$B102,Pharmaceuticals!BL:BL)+SUMIF('Health Products &amp; Equipment'!$C:$C,$B102,'Health Products &amp; Equipment'!BU:BU)+SUMIF('Other Pharma &amp; Health Products'!$C:$C,$B102,'Other Pharma &amp; Health Products'!BU:BU)+SUMIF('PSM Costs'!$C:$C,$B102,'PSM Costs'!BU:BU)&gt;0,SUMIF(Pharmaceuticals!$C:$C,$B102,Pharmaceuticals!BL:BL)+SUMIF('Health Products &amp; Equipment'!$C:$C,$B102,'Health Products &amp; Equipment'!BU:BU)+SUMIF('Other Pharma &amp; Health Products'!$C:$C,$B102,'Other Pharma &amp; Health Products'!BU:BU)+SUMIF('PSM Costs'!$C:$C,$B102,'PSM Costs'!BU:BU),"")</f>
        <v/>
      </c>
      <c r="R102" s="176">
        <f t="shared" ca="1" si="9"/>
        <v>25032.209302325584</v>
      </c>
    </row>
    <row r="103" spans="1:18" ht="14" x14ac:dyDescent="0.15">
      <c r="A103" s="107">
        <v>96</v>
      </c>
      <c r="B103" s="107" t="str">
        <f ca="1">IFERROR(VLOOKUP(A103,'Rank unique CI-Prod-Spec'!I:J,2,FALSE),"")</f>
        <v>5.8--1062---10062</v>
      </c>
      <c r="C103" s="122" t="str">
        <f ca="1">IFERROR(VLOOKUP(LEFT(B103,FIND("--",B103)-1),CatCostInp!D:E,2,FALSE),"")</f>
        <v>5.8 Other consumables</v>
      </c>
      <c r="D103" s="122" t="str">
        <f ca="1">IFERROR(INDIRECT(ADDRESS(MATCH(VALUE(MID(B103,FIND("--",B103)+2,FIND("---",B103)-FIND("--",B103)-2)),CatProd!G:G,0),2,1,1,"CatProd")),"")</f>
        <v/>
      </c>
      <c r="E103" s="122" t="str">
        <f ca="1">IFERROR(INDIRECT(ADDRESS(MATCH(VALUE(RIGHT(B103,LEN(B103)-FIND("---",B103)-2)),CatProdSpec!I:I,0),3,1,1,"CatProdSpec")),"")</f>
        <v/>
      </c>
      <c r="F103" s="181">
        <f t="shared" ca="1" si="5"/>
        <v>250.29302325581395</v>
      </c>
      <c r="G103" s="176">
        <f ca="1">IF(SUMIF(Pharmaceuticals!$C:$C,$B103,Pharmaceuticals!X:X)+SUMIF('Health Products &amp; Equipment'!$C:$C,$B103,'Health Products &amp; Equipment'!AG:AG)+SUMIF('Other Pharma &amp; Health Products'!$C:$C,$B103,'Other Pharma &amp; Health Products'!AG:AG)+SUMIF('PSM Costs'!$C:$C,$B103,'PSM Costs'!AG:AG)&gt;0,SUMIF(Pharmaceuticals!$C:$C,$B103,Pharmaceuticals!X:X)+SUMIF('Health Products &amp; Equipment'!$C:$C,$B103,'Health Products &amp; Equipment'!AG:AG)+SUMIF('Other Pharma &amp; Health Products'!$C:$C,$B103,'Other Pharma &amp; Health Products'!AG:AG)+SUMIF('PSM Costs'!$C:$C,$B103,'PSM Costs'!AG:AG),"")</f>
        <v>90</v>
      </c>
      <c r="H103" s="176">
        <f ca="1">IF(SUMIF(Pharmaceuticals!$C:$C,$B103,Pharmaceuticals!Y:Y)+SUMIF('Health Products &amp; Equipment'!$C:$C,$B103,'Health Products &amp; Equipment'!AH:AH)+SUMIF('Other Pharma &amp; Health Products'!$C:$C,$B103,'Other Pharma &amp; Health Products'!AH:AH)+SUMIF('PSM Costs'!$C:$C,$B103,'PSM Costs'!AH:AH)&gt;0,SUMIF(Pharmaceuticals!$C:$C,$B103,Pharmaceuticals!Y:Y)+SUMIF('Health Products &amp; Equipment'!$C:$C,$B103,'Health Products &amp; Equipment'!AH:AH)+SUMIF('Other Pharma &amp; Health Products'!$C:$C,$B103,'Other Pharma &amp; Health Products'!AH:AH)+SUMIF('PSM Costs'!$C:$C,$B103,'PSM Costs'!AH:AH),"")</f>
        <v>22526.372093023256</v>
      </c>
      <c r="I103" s="182">
        <f t="shared" ca="1" si="6"/>
        <v>250.29302325581398</v>
      </c>
      <c r="J103" s="123">
        <f ca="1">IF(SUMIF(Pharmaceuticals!$C:$C,$B103,Pharmaceuticals!AK:AK)+SUMIF('Health Products &amp; Equipment'!$C:$C,$B103,'Health Products &amp; Equipment'!AT:AT)+SUMIF('Other Pharma &amp; Health Products'!$C:$C,$B103,'Other Pharma &amp; Health Products'!AT:AT)+SUMIF('PSM Costs'!$C:$C,$B103,'PSM Costs'!AT:AT)&gt;0,SUMIF(Pharmaceuticals!$C:$C,$B103,Pharmaceuticals!AK:AK)+SUMIF('Health Products &amp; Equipment'!$C:$C,$B103,'Health Products &amp; Equipment'!AT:AT)+SUMIF('Other Pharma &amp; Health Products'!$C:$C,$B103,'Other Pharma &amp; Health Products'!AT:AT)+SUMIF('PSM Costs'!$C:$C,$B103,'PSM Costs'!AT:AT),"")</f>
        <v>85</v>
      </c>
      <c r="K103" s="123">
        <f ca="1">IF(SUMIF(Pharmaceuticals!$C:$C,$B103,Pharmaceuticals!AL:AL)+SUMIF('Health Products &amp; Equipment'!$C:$C,$B103,'Health Products &amp; Equipment'!AU:AU)+SUMIF('Other Pharma &amp; Health Products'!$C:$C,$B103,'Other Pharma &amp; Health Products'!AU:AU)+SUMIF('PSM Costs'!$C:$C,$B103,'PSM Costs'!AU:AU)&gt;0,SUMIF(Pharmaceuticals!$C:$C,$B103,Pharmaceuticals!AL:AL)+SUMIF('Health Products &amp; Equipment'!$C:$C,$B103,'Health Products &amp; Equipment'!AU:AU)+SUMIF('Other Pharma &amp; Health Products'!$C:$C,$B103,'Other Pharma &amp; Health Products'!AU:AU)+SUMIF('PSM Costs'!$C:$C,$B103,'PSM Costs'!AU:AU),"")</f>
        <v>21274.906976744187</v>
      </c>
      <c r="L103" s="181" t="str">
        <f t="shared" ca="1" si="7"/>
        <v/>
      </c>
      <c r="M103" s="176">
        <f ca="1">IF(SUMIF(Pharmaceuticals!$C:$C,$B103,Pharmaceuticals!AX:AX)+SUMIF('Health Products &amp; Equipment'!$C:$C,$B103,'Health Products &amp; Equipment'!BG:BG)+SUMIF('Other Pharma &amp; Health Products'!$C:$C,$B103,'Other Pharma &amp; Health Products'!BG:BG)+SUMIF('PSM Costs'!$C:$C,$B103,'PSM Costs'!BG:BG)&gt;0,SUMIF(Pharmaceuticals!$C:$C,$B103,Pharmaceuticals!AX:AX)+SUMIF('Health Products &amp; Equipment'!$C:$C,$B103,'Health Products &amp; Equipment'!BG:BG)+SUMIF('Other Pharma &amp; Health Products'!$C:$C,$B103,'Other Pharma &amp; Health Products'!BG:BG)+SUMIF('PSM Costs'!$C:$C,$B103,'PSM Costs'!BG:BG),"")</f>
        <v>80</v>
      </c>
      <c r="N103" s="176" t="str">
        <f ca="1">IF(SUMIF(Pharmaceuticals!$C:$C,$B103,Pharmaceuticals!AY:AY)+SUMIF('Health Products &amp; Equipment'!$C:$C,$B103,'Health Products &amp; Equipment'!BH:BH)+SUMIF('Other Pharma &amp; Health Products'!$C:$C,$B103,'Other Pharma &amp; Health Products'!BH:BH)+SUMIF('PSM Costs'!$C:$C,$B103,'PSM Costs'!BH:BH)&gt;0,SUMIF(Pharmaceuticals!$C:$C,$B103,Pharmaceuticals!AY:AY)+SUMIF('Health Products &amp; Equipment'!$C:$C,$B103,'Health Products &amp; Equipment'!BH:BH)+SUMIF('Other Pharma &amp; Health Products'!$C:$C,$B103,'Other Pharma &amp; Health Products'!BH:BH)+SUMIF('PSM Costs'!$C:$C,$B103,'PSM Costs'!BH:BH),"")</f>
        <v/>
      </c>
      <c r="O103" s="182" t="str">
        <f t="shared" ca="1" si="8"/>
        <v/>
      </c>
      <c r="P103" s="123" t="str">
        <f ca="1">IF(SUMIF(Pharmaceuticals!$C:$C,$B103,Pharmaceuticals!BK:BK)+SUMIF('Health Products &amp; Equipment'!$C:$C,$B103,'Health Products &amp; Equipment'!BT:BT)+SUMIF('Other Pharma &amp; Health Products'!$C:$C,$B103,'Other Pharma &amp; Health Products'!BT:BT)+SUMIF('PSM Costs'!$C:$C,$B103,'PSM Costs'!BT:BT)&gt;0,SUMIF(Pharmaceuticals!$C:$C,$B103,Pharmaceuticals!BK:BK)+SUMIF('Health Products &amp; Equipment'!$C:$C,$B103,'Health Products &amp; Equipment'!BT:BT)+SUMIF('Other Pharma &amp; Health Products'!$C:$C,$B103,'Other Pharma &amp; Health Products'!BT:BT)+SUMIF('PSM Costs'!$C:$C,$B103,'PSM Costs'!BT:BT),"")</f>
        <v/>
      </c>
      <c r="Q103" s="123" t="str">
        <f ca="1">IF(SUMIF(Pharmaceuticals!$C:$C,$B103,Pharmaceuticals!BL:BL)+SUMIF('Health Products &amp; Equipment'!$C:$C,$B103,'Health Products &amp; Equipment'!BU:BU)+SUMIF('Other Pharma &amp; Health Products'!$C:$C,$B103,'Other Pharma &amp; Health Products'!BU:BU)+SUMIF('PSM Costs'!$C:$C,$B103,'PSM Costs'!BU:BU)&gt;0,SUMIF(Pharmaceuticals!$C:$C,$B103,Pharmaceuticals!BL:BL)+SUMIF('Health Products &amp; Equipment'!$C:$C,$B103,'Health Products &amp; Equipment'!BU:BU)+SUMIF('Other Pharma &amp; Health Products'!$C:$C,$B103,'Other Pharma &amp; Health Products'!BU:BU)+SUMIF('PSM Costs'!$C:$C,$B103,'PSM Costs'!BU:BU),"")</f>
        <v/>
      </c>
      <c r="R103" s="176">
        <f t="shared" ca="1" si="9"/>
        <v>43801.279069767443</v>
      </c>
    </row>
    <row r="104" spans="1:18" ht="14" x14ac:dyDescent="0.15">
      <c r="A104" s="107">
        <v>97</v>
      </c>
      <c r="B104" s="107" t="str">
        <f ca="1">IFERROR(VLOOKUP(A104,'Rank unique CI-Prod-Spec'!I:J,2,FALSE),"")</f>
        <v>5.8--1063---10063</v>
      </c>
      <c r="C104" s="122" t="str">
        <f ca="1">IFERROR(VLOOKUP(LEFT(B104,FIND("--",B104)-1),CatCostInp!D:E,2,FALSE),"")</f>
        <v>5.8 Other consumables</v>
      </c>
      <c r="D104" s="122" t="str">
        <f ca="1">IFERROR(INDIRECT(ADDRESS(MATCH(VALUE(MID(B104,FIND("--",B104)+2,FIND("---",B104)-FIND("--",B104)-2)),CatProd!G:G,0),2,1,1,"CatProd")),"")</f>
        <v/>
      </c>
      <c r="E104" s="122" t="str">
        <f ca="1">IFERROR(INDIRECT(ADDRESS(MATCH(VALUE(RIGHT(B104,LEN(B104)-FIND("---",B104)-2)),CatProdSpec!I:I,0),3,1,1,"CatProdSpec")),"")</f>
        <v/>
      </c>
      <c r="F104" s="181">
        <f t="shared" ca="1" si="5"/>
        <v>233.2421526162791</v>
      </c>
      <c r="G104" s="176">
        <f ca="1">IF(SUMIF(Pharmaceuticals!$C:$C,$B104,Pharmaceuticals!X:X)+SUMIF('Health Products &amp; Equipment'!$C:$C,$B104,'Health Products &amp; Equipment'!AG:AG)+SUMIF('Other Pharma &amp; Health Products'!$C:$C,$B104,'Other Pharma &amp; Health Products'!AG:AG)+SUMIF('PSM Costs'!$C:$C,$B104,'PSM Costs'!AG:AG)&gt;0,SUMIF(Pharmaceuticals!$C:$C,$B104,Pharmaceuticals!X:X)+SUMIF('Health Products &amp; Equipment'!$C:$C,$B104,'Health Products &amp; Equipment'!AG:AG)+SUMIF('Other Pharma &amp; Health Products'!$C:$C,$B104,'Other Pharma &amp; Health Products'!AG:AG)+SUMIF('PSM Costs'!$C:$C,$B104,'PSM Costs'!AG:AG),"")</f>
        <v>40</v>
      </c>
      <c r="H104" s="176">
        <f ca="1">IF(SUMIF(Pharmaceuticals!$C:$C,$B104,Pharmaceuticals!Y:Y)+SUMIF('Health Products &amp; Equipment'!$C:$C,$B104,'Health Products &amp; Equipment'!AH:AH)+SUMIF('Other Pharma &amp; Health Products'!$C:$C,$B104,'Other Pharma &amp; Health Products'!AH:AH)+SUMIF('PSM Costs'!$C:$C,$B104,'PSM Costs'!AH:AH)&gt;0,SUMIF(Pharmaceuticals!$C:$C,$B104,Pharmaceuticals!Y:Y)+SUMIF('Health Products &amp; Equipment'!$C:$C,$B104,'Health Products &amp; Equipment'!AH:AH)+SUMIF('Other Pharma &amp; Health Products'!$C:$C,$B104,'Other Pharma &amp; Health Products'!AH:AH)+SUMIF('PSM Costs'!$C:$C,$B104,'PSM Costs'!AH:AH),"")</f>
        <v>9329.686104651164</v>
      </c>
      <c r="I104" s="182">
        <f t="shared" ca="1" si="6"/>
        <v>233.2421526162791</v>
      </c>
      <c r="J104" s="123">
        <f ca="1">IF(SUMIF(Pharmaceuticals!$C:$C,$B104,Pharmaceuticals!AK:AK)+SUMIF('Health Products &amp; Equipment'!$C:$C,$B104,'Health Products &amp; Equipment'!AT:AT)+SUMIF('Other Pharma &amp; Health Products'!$C:$C,$B104,'Other Pharma &amp; Health Products'!AT:AT)+SUMIF('PSM Costs'!$C:$C,$B104,'PSM Costs'!AT:AT)&gt;0,SUMIF(Pharmaceuticals!$C:$C,$B104,Pharmaceuticals!AK:AK)+SUMIF('Health Products &amp; Equipment'!$C:$C,$B104,'Health Products &amp; Equipment'!AT:AT)+SUMIF('Other Pharma &amp; Health Products'!$C:$C,$B104,'Other Pharma &amp; Health Products'!AT:AT)+SUMIF('PSM Costs'!$C:$C,$B104,'PSM Costs'!AT:AT),"")</f>
        <v>40</v>
      </c>
      <c r="K104" s="123">
        <f ca="1">IF(SUMIF(Pharmaceuticals!$C:$C,$B104,Pharmaceuticals!AL:AL)+SUMIF('Health Products &amp; Equipment'!$C:$C,$B104,'Health Products &amp; Equipment'!AU:AU)+SUMIF('Other Pharma &amp; Health Products'!$C:$C,$B104,'Other Pharma &amp; Health Products'!AU:AU)+SUMIF('PSM Costs'!$C:$C,$B104,'PSM Costs'!AU:AU)&gt;0,SUMIF(Pharmaceuticals!$C:$C,$B104,Pharmaceuticals!AL:AL)+SUMIF('Health Products &amp; Equipment'!$C:$C,$B104,'Health Products &amp; Equipment'!AU:AU)+SUMIF('Other Pharma &amp; Health Products'!$C:$C,$B104,'Other Pharma &amp; Health Products'!AU:AU)+SUMIF('PSM Costs'!$C:$C,$B104,'PSM Costs'!AU:AU),"")</f>
        <v>9329.686104651164</v>
      </c>
      <c r="L104" s="181" t="str">
        <f t="shared" ca="1" si="7"/>
        <v/>
      </c>
      <c r="M104" s="176">
        <f ca="1">IF(SUMIF(Pharmaceuticals!$C:$C,$B104,Pharmaceuticals!AX:AX)+SUMIF('Health Products &amp; Equipment'!$C:$C,$B104,'Health Products &amp; Equipment'!BG:BG)+SUMIF('Other Pharma &amp; Health Products'!$C:$C,$B104,'Other Pharma &amp; Health Products'!BG:BG)+SUMIF('PSM Costs'!$C:$C,$B104,'PSM Costs'!BG:BG)&gt;0,SUMIF(Pharmaceuticals!$C:$C,$B104,Pharmaceuticals!AX:AX)+SUMIF('Health Products &amp; Equipment'!$C:$C,$B104,'Health Products &amp; Equipment'!BG:BG)+SUMIF('Other Pharma &amp; Health Products'!$C:$C,$B104,'Other Pharma &amp; Health Products'!BG:BG)+SUMIF('PSM Costs'!$C:$C,$B104,'PSM Costs'!BG:BG),"")</f>
        <v>40</v>
      </c>
      <c r="N104" s="176" t="str">
        <f ca="1">IF(SUMIF(Pharmaceuticals!$C:$C,$B104,Pharmaceuticals!AY:AY)+SUMIF('Health Products &amp; Equipment'!$C:$C,$B104,'Health Products &amp; Equipment'!BH:BH)+SUMIF('Other Pharma &amp; Health Products'!$C:$C,$B104,'Other Pharma &amp; Health Products'!BH:BH)+SUMIF('PSM Costs'!$C:$C,$B104,'PSM Costs'!BH:BH)&gt;0,SUMIF(Pharmaceuticals!$C:$C,$B104,Pharmaceuticals!AY:AY)+SUMIF('Health Products &amp; Equipment'!$C:$C,$B104,'Health Products &amp; Equipment'!BH:BH)+SUMIF('Other Pharma &amp; Health Products'!$C:$C,$B104,'Other Pharma &amp; Health Products'!BH:BH)+SUMIF('PSM Costs'!$C:$C,$B104,'PSM Costs'!BH:BH),"")</f>
        <v/>
      </c>
      <c r="O104" s="182" t="str">
        <f t="shared" ca="1" si="8"/>
        <v/>
      </c>
      <c r="P104" s="123" t="str">
        <f ca="1">IF(SUMIF(Pharmaceuticals!$C:$C,$B104,Pharmaceuticals!BK:BK)+SUMIF('Health Products &amp; Equipment'!$C:$C,$B104,'Health Products &amp; Equipment'!BT:BT)+SUMIF('Other Pharma &amp; Health Products'!$C:$C,$B104,'Other Pharma &amp; Health Products'!BT:BT)+SUMIF('PSM Costs'!$C:$C,$B104,'PSM Costs'!BT:BT)&gt;0,SUMIF(Pharmaceuticals!$C:$C,$B104,Pharmaceuticals!BK:BK)+SUMIF('Health Products &amp; Equipment'!$C:$C,$B104,'Health Products &amp; Equipment'!BT:BT)+SUMIF('Other Pharma &amp; Health Products'!$C:$C,$B104,'Other Pharma &amp; Health Products'!BT:BT)+SUMIF('PSM Costs'!$C:$C,$B104,'PSM Costs'!BT:BT),"")</f>
        <v/>
      </c>
      <c r="Q104" s="123" t="str">
        <f ca="1">IF(SUMIF(Pharmaceuticals!$C:$C,$B104,Pharmaceuticals!BL:BL)+SUMIF('Health Products &amp; Equipment'!$C:$C,$B104,'Health Products &amp; Equipment'!BU:BU)+SUMIF('Other Pharma &amp; Health Products'!$C:$C,$B104,'Other Pharma &amp; Health Products'!BU:BU)+SUMIF('PSM Costs'!$C:$C,$B104,'PSM Costs'!BU:BU)&gt;0,SUMIF(Pharmaceuticals!$C:$C,$B104,Pharmaceuticals!BL:BL)+SUMIF('Health Products &amp; Equipment'!$C:$C,$B104,'Health Products &amp; Equipment'!BU:BU)+SUMIF('Other Pharma &amp; Health Products'!$C:$C,$B104,'Other Pharma &amp; Health Products'!BU:BU)+SUMIF('PSM Costs'!$C:$C,$B104,'PSM Costs'!BU:BU),"")</f>
        <v/>
      </c>
      <c r="R104" s="176">
        <f t="shared" ca="1" si="9"/>
        <v>18659.372209302328</v>
      </c>
    </row>
    <row r="105" spans="1:18" ht="14" x14ac:dyDescent="0.15">
      <c r="A105" s="107">
        <v>98</v>
      </c>
      <c r="B105" s="107" t="str">
        <f ca="1">IFERROR(VLOOKUP(A105,'Rank unique CI-Prod-Spec'!I:J,2,FALSE),"")</f>
        <v>5.8--1064---10064</v>
      </c>
      <c r="C105" s="122" t="str">
        <f ca="1">IFERROR(VLOOKUP(LEFT(B105,FIND("--",B105)-1),CatCostInp!D:E,2,FALSE),"")</f>
        <v>5.8 Other consumables</v>
      </c>
      <c r="D105" s="122" t="str">
        <f ca="1">IFERROR(INDIRECT(ADDRESS(MATCH(VALUE(MID(B105,FIND("--",B105)+2,FIND("---",B105)-FIND("--",B105)-2)),CatProd!G:G,0),2,1,1,"CatProd")),"")</f>
        <v/>
      </c>
      <c r="E105" s="122" t="str">
        <f ca="1">IFERROR(INDIRECT(ADDRESS(MATCH(VALUE(RIGHT(B105,LEN(B105)-FIND("---",B105)-2)),CatProdSpec!I:I,0),3,1,1,"CatProdSpec")),"")</f>
        <v/>
      </c>
      <c r="F105" s="181">
        <f t="shared" ca="1" si="5"/>
        <v>48.252470930232562</v>
      </c>
      <c r="G105" s="176">
        <f ca="1">IF(SUMIF(Pharmaceuticals!$C:$C,$B105,Pharmaceuticals!X:X)+SUMIF('Health Products &amp; Equipment'!$C:$C,$B105,'Health Products &amp; Equipment'!AG:AG)+SUMIF('Other Pharma &amp; Health Products'!$C:$C,$B105,'Other Pharma &amp; Health Products'!AG:AG)+SUMIF('PSM Costs'!$C:$C,$B105,'PSM Costs'!AG:AG)&gt;0,SUMIF(Pharmaceuticals!$C:$C,$B105,Pharmaceuticals!X:X)+SUMIF('Health Products &amp; Equipment'!$C:$C,$B105,'Health Products &amp; Equipment'!AG:AG)+SUMIF('Other Pharma &amp; Health Products'!$C:$C,$B105,'Other Pharma &amp; Health Products'!AG:AG)+SUMIF('PSM Costs'!$C:$C,$B105,'PSM Costs'!AG:AG),"")</f>
        <v>70</v>
      </c>
      <c r="H105" s="176">
        <f ca="1">IF(SUMIF(Pharmaceuticals!$C:$C,$B105,Pharmaceuticals!Y:Y)+SUMIF('Health Products &amp; Equipment'!$C:$C,$B105,'Health Products &amp; Equipment'!AH:AH)+SUMIF('Other Pharma &amp; Health Products'!$C:$C,$B105,'Other Pharma &amp; Health Products'!AH:AH)+SUMIF('PSM Costs'!$C:$C,$B105,'PSM Costs'!AH:AH)&gt;0,SUMIF(Pharmaceuticals!$C:$C,$B105,Pharmaceuticals!Y:Y)+SUMIF('Health Products &amp; Equipment'!$C:$C,$B105,'Health Products &amp; Equipment'!AH:AH)+SUMIF('Other Pharma &amp; Health Products'!$C:$C,$B105,'Other Pharma &amp; Health Products'!AH:AH)+SUMIF('PSM Costs'!$C:$C,$B105,'PSM Costs'!AH:AH),"")</f>
        <v>3377.6729651162796</v>
      </c>
      <c r="I105" s="182">
        <f t="shared" ca="1" si="6"/>
        <v>48.252470930232562</v>
      </c>
      <c r="J105" s="123">
        <f ca="1">IF(SUMIF(Pharmaceuticals!$C:$C,$B105,Pharmaceuticals!AK:AK)+SUMIF('Health Products &amp; Equipment'!$C:$C,$B105,'Health Products &amp; Equipment'!AT:AT)+SUMIF('Other Pharma &amp; Health Products'!$C:$C,$B105,'Other Pharma &amp; Health Products'!AT:AT)+SUMIF('PSM Costs'!$C:$C,$B105,'PSM Costs'!AT:AT)&gt;0,SUMIF(Pharmaceuticals!$C:$C,$B105,Pharmaceuticals!AK:AK)+SUMIF('Health Products &amp; Equipment'!$C:$C,$B105,'Health Products &amp; Equipment'!AT:AT)+SUMIF('Other Pharma &amp; Health Products'!$C:$C,$B105,'Other Pharma &amp; Health Products'!AT:AT)+SUMIF('PSM Costs'!$C:$C,$B105,'PSM Costs'!AT:AT),"")</f>
        <v>70</v>
      </c>
      <c r="K105" s="123">
        <f ca="1">IF(SUMIF(Pharmaceuticals!$C:$C,$B105,Pharmaceuticals!AL:AL)+SUMIF('Health Products &amp; Equipment'!$C:$C,$B105,'Health Products &amp; Equipment'!AU:AU)+SUMIF('Other Pharma &amp; Health Products'!$C:$C,$B105,'Other Pharma &amp; Health Products'!AU:AU)+SUMIF('PSM Costs'!$C:$C,$B105,'PSM Costs'!AU:AU)&gt;0,SUMIF(Pharmaceuticals!$C:$C,$B105,Pharmaceuticals!AL:AL)+SUMIF('Health Products &amp; Equipment'!$C:$C,$B105,'Health Products &amp; Equipment'!AU:AU)+SUMIF('Other Pharma &amp; Health Products'!$C:$C,$B105,'Other Pharma &amp; Health Products'!AU:AU)+SUMIF('PSM Costs'!$C:$C,$B105,'PSM Costs'!AU:AU),"")</f>
        <v>3377.6729651162796</v>
      </c>
      <c r="L105" s="181" t="str">
        <f t="shared" ca="1" si="7"/>
        <v/>
      </c>
      <c r="M105" s="176">
        <f ca="1">IF(SUMIF(Pharmaceuticals!$C:$C,$B105,Pharmaceuticals!AX:AX)+SUMIF('Health Products &amp; Equipment'!$C:$C,$B105,'Health Products &amp; Equipment'!BG:BG)+SUMIF('Other Pharma &amp; Health Products'!$C:$C,$B105,'Other Pharma &amp; Health Products'!BG:BG)+SUMIF('PSM Costs'!$C:$C,$B105,'PSM Costs'!BG:BG)&gt;0,SUMIF(Pharmaceuticals!$C:$C,$B105,Pharmaceuticals!AX:AX)+SUMIF('Health Products &amp; Equipment'!$C:$C,$B105,'Health Products &amp; Equipment'!BG:BG)+SUMIF('Other Pharma &amp; Health Products'!$C:$C,$B105,'Other Pharma &amp; Health Products'!BG:BG)+SUMIF('PSM Costs'!$C:$C,$B105,'PSM Costs'!BG:BG),"")</f>
        <v>70</v>
      </c>
      <c r="N105" s="176" t="str">
        <f ca="1">IF(SUMIF(Pharmaceuticals!$C:$C,$B105,Pharmaceuticals!AY:AY)+SUMIF('Health Products &amp; Equipment'!$C:$C,$B105,'Health Products &amp; Equipment'!BH:BH)+SUMIF('Other Pharma &amp; Health Products'!$C:$C,$B105,'Other Pharma &amp; Health Products'!BH:BH)+SUMIF('PSM Costs'!$C:$C,$B105,'PSM Costs'!BH:BH)&gt;0,SUMIF(Pharmaceuticals!$C:$C,$B105,Pharmaceuticals!AY:AY)+SUMIF('Health Products &amp; Equipment'!$C:$C,$B105,'Health Products &amp; Equipment'!BH:BH)+SUMIF('Other Pharma &amp; Health Products'!$C:$C,$B105,'Other Pharma &amp; Health Products'!BH:BH)+SUMIF('PSM Costs'!$C:$C,$B105,'PSM Costs'!BH:BH),"")</f>
        <v/>
      </c>
      <c r="O105" s="182" t="str">
        <f t="shared" ca="1" si="8"/>
        <v/>
      </c>
      <c r="P105" s="123" t="str">
        <f ca="1">IF(SUMIF(Pharmaceuticals!$C:$C,$B105,Pharmaceuticals!BK:BK)+SUMIF('Health Products &amp; Equipment'!$C:$C,$B105,'Health Products &amp; Equipment'!BT:BT)+SUMIF('Other Pharma &amp; Health Products'!$C:$C,$B105,'Other Pharma &amp; Health Products'!BT:BT)+SUMIF('PSM Costs'!$C:$C,$B105,'PSM Costs'!BT:BT)&gt;0,SUMIF(Pharmaceuticals!$C:$C,$B105,Pharmaceuticals!BK:BK)+SUMIF('Health Products &amp; Equipment'!$C:$C,$B105,'Health Products &amp; Equipment'!BT:BT)+SUMIF('Other Pharma &amp; Health Products'!$C:$C,$B105,'Other Pharma &amp; Health Products'!BT:BT)+SUMIF('PSM Costs'!$C:$C,$B105,'PSM Costs'!BT:BT),"")</f>
        <v/>
      </c>
      <c r="Q105" s="123" t="str">
        <f ca="1">IF(SUMIF(Pharmaceuticals!$C:$C,$B105,Pharmaceuticals!BL:BL)+SUMIF('Health Products &amp; Equipment'!$C:$C,$B105,'Health Products &amp; Equipment'!BU:BU)+SUMIF('Other Pharma &amp; Health Products'!$C:$C,$B105,'Other Pharma &amp; Health Products'!BU:BU)+SUMIF('PSM Costs'!$C:$C,$B105,'PSM Costs'!BU:BU)&gt;0,SUMIF(Pharmaceuticals!$C:$C,$B105,Pharmaceuticals!BL:BL)+SUMIF('Health Products &amp; Equipment'!$C:$C,$B105,'Health Products &amp; Equipment'!BU:BU)+SUMIF('Other Pharma &amp; Health Products'!$C:$C,$B105,'Other Pharma &amp; Health Products'!BU:BU)+SUMIF('PSM Costs'!$C:$C,$B105,'PSM Costs'!BU:BU),"")</f>
        <v/>
      </c>
      <c r="R105" s="176">
        <f t="shared" ca="1" si="9"/>
        <v>6755.3459302325591</v>
      </c>
    </row>
    <row r="106" spans="1:18" ht="14" x14ac:dyDescent="0.15">
      <c r="A106" s="107">
        <v>99</v>
      </c>
      <c r="B106" s="107" t="str">
        <f ca="1">IFERROR(VLOOKUP(A106,'Rank unique CI-Prod-Spec'!I:J,2,FALSE),"")</f>
        <v>5.8--1065---10065</v>
      </c>
      <c r="C106" s="122" t="str">
        <f ca="1">IFERROR(VLOOKUP(LEFT(B106,FIND("--",B106)-1),CatCostInp!D:E,2,FALSE),"")</f>
        <v>5.8 Other consumables</v>
      </c>
      <c r="D106" s="122" t="str">
        <f ca="1">IFERROR(INDIRECT(ADDRESS(MATCH(VALUE(MID(B106,FIND("--",B106)+2,FIND("---",B106)-FIND("--",B106)-2)),CatProd!G:G,0),2,1,1,"CatProd")),"")</f>
        <v/>
      </c>
      <c r="E106" s="122" t="str">
        <f ca="1">IFERROR(INDIRECT(ADDRESS(MATCH(VALUE(RIGHT(B106,LEN(B106)-FIND("---",B106)-2)),CatProdSpec!I:I,0),3,1,1,"CatProdSpec")),"")</f>
        <v/>
      </c>
      <c r="F106" s="181">
        <f t="shared" ca="1" si="5"/>
        <v>28.779069767441861</v>
      </c>
      <c r="G106" s="176">
        <f ca="1">IF(SUMIF(Pharmaceuticals!$C:$C,$B106,Pharmaceuticals!X:X)+SUMIF('Health Products &amp; Equipment'!$C:$C,$B106,'Health Products &amp; Equipment'!AG:AG)+SUMIF('Other Pharma &amp; Health Products'!$C:$C,$B106,'Other Pharma &amp; Health Products'!AG:AG)+SUMIF('PSM Costs'!$C:$C,$B106,'PSM Costs'!AG:AG)&gt;0,SUMIF(Pharmaceuticals!$C:$C,$B106,Pharmaceuticals!X:X)+SUMIF('Health Products &amp; Equipment'!$C:$C,$B106,'Health Products &amp; Equipment'!AG:AG)+SUMIF('Other Pharma &amp; Health Products'!$C:$C,$B106,'Other Pharma &amp; Health Products'!AG:AG)+SUMIF('PSM Costs'!$C:$C,$B106,'PSM Costs'!AG:AG),"")</f>
        <v>70</v>
      </c>
      <c r="H106" s="176">
        <f ca="1">IF(SUMIF(Pharmaceuticals!$C:$C,$B106,Pharmaceuticals!Y:Y)+SUMIF('Health Products &amp; Equipment'!$C:$C,$B106,'Health Products &amp; Equipment'!AH:AH)+SUMIF('Other Pharma &amp; Health Products'!$C:$C,$B106,'Other Pharma &amp; Health Products'!AH:AH)+SUMIF('PSM Costs'!$C:$C,$B106,'PSM Costs'!AH:AH)&gt;0,SUMIF(Pharmaceuticals!$C:$C,$B106,Pharmaceuticals!Y:Y)+SUMIF('Health Products &amp; Equipment'!$C:$C,$B106,'Health Products &amp; Equipment'!AH:AH)+SUMIF('Other Pharma &amp; Health Products'!$C:$C,$B106,'Other Pharma &amp; Health Products'!AH:AH)+SUMIF('PSM Costs'!$C:$C,$B106,'PSM Costs'!AH:AH),"")</f>
        <v>2014.5348837209303</v>
      </c>
      <c r="I106" s="182">
        <f t="shared" ca="1" si="6"/>
        <v>28.779069767441861</v>
      </c>
      <c r="J106" s="123">
        <f ca="1">IF(SUMIF(Pharmaceuticals!$C:$C,$B106,Pharmaceuticals!AK:AK)+SUMIF('Health Products &amp; Equipment'!$C:$C,$B106,'Health Products &amp; Equipment'!AT:AT)+SUMIF('Other Pharma &amp; Health Products'!$C:$C,$B106,'Other Pharma &amp; Health Products'!AT:AT)+SUMIF('PSM Costs'!$C:$C,$B106,'PSM Costs'!AT:AT)&gt;0,SUMIF(Pharmaceuticals!$C:$C,$B106,Pharmaceuticals!AK:AK)+SUMIF('Health Products &amp; Equipment'!$C:$C,$B106,'Health Products &amp; Equipment'!AT:AT)+SUMIF('Other Pharma &amp; Health Products'!$C:$C,$B106,'Other Pharma &amp; Health Products'!AT:AT)+SUMIF('PSM Costs'!$C:$C,$B106,'PSM Costs'!AT:AT),"")</f>
        <v>60</v>
      </c>
      <c r="K106" s="123">
        <f ca="1">IF(SUMIF(Pharmaceuticals!$C:$C,$B106,Pharmaceuticals!AL:AL)+SUMIF('Health Products &amp; Equipment'!$C:$C,$B106,'Health Products &amp; Equipment'!AU:AU)+SUMIF('Other Pharma &amp; Health Products'!$C:$C,$B106,'Other Pharma &amp; Health Products'!AU:AU)+SUMIF('PSM Costs'!$C:$C,$B106,'PSM Costs'!AU:AU)&gt;0,SUMIF(Pharmaceuticals!$C:$C,$B106,Pharmaceuticals!AL:AL)+SUMIF('Health Products &amp; Equipment'!$C:$C,$B106,'Health Products &amp; Equipment'!AU:AU)+SUMIF('Other Pharma &amp; Health Products'!$C:$C,$B106,'Other Pharma &amp; Health Products'!AU:AU)+SUMIF('PSM Costs'!$C:$C,$B106,'PSM Costs'!AU:AU),"")</f>
        <v>1726.7441860465117</v>
      </c>
      <c r="L106" s="181" t="str">
        <f t="shared" ca="1" si="7"/>
        <v/>
      </c>
      <c r="M106" s="176">
        <f ca="1">IF(SUMIF(Pharmaceuticals!$C:$C,$B106,Pharmaceuticals!AX:AX)+SUMIF('Health Products &amp; Equipment'!$C:$C,$B106,'Health Products &amp; Equipment'!BG:BG)+SUMIF('Other Pharma &amp; Health Products'!$C:$C,$B106,'Other Pharma &amp; Health Products'!BG:BG)+SUMIF('PSM Costs'!$C:$C,$B106,'PSM Costs'!BG:BG)&gt;0,SUMIF(Pharmaceuticals!$C:$C,$B106,Pharmaceuticals!AX:AX)+SUMIF('Health Products &amp; Equipment'!$C:$C,$B106,'Health Products &amp; Equipment'!BG:BG)+SUMIF('Other Pharma &amp; Health Products'!$C:$C,$B106,'Other Pharma &amp; Health Products'!BG:BG)+SUMIF('PSM Costs'!$C:$C,$B106,'PSM Costs'!BG:BG),"")</f>
        <v>50</v>
      </c>
      <c r="N106" s="176" t="str">
        <f ca="1">IF(SUMIF(Pharmaceuticals!$C:$C,$B106,Pharmaceuticals!AY:AY)+SUMIF('Health Products &amp; Equipment'!$C:$C,$B106,'Health Products &amp; Equipment'!BH:BH)+SUMIF('Other Pharma &amp; Health Products'!$C:$C,$B106,'Other Pharma &amp; Health Products'!BH:BH)+SUMIF('PSM Costs'!$C:$C,$B106,'PSM Costs'!BH:BH)&gt;0,SUMIF(Pharmaceuticals!$C:$C,$B106,Pharmaceuticals!AY:AY)+SUMIF('Health Products &amp; Equipment'!$C:$C,$B106,'Health Products &amp; Equipment'!BH:BH)+SUMIF('Other Pharma &amp; Health Products'!$C:$C,$B106,'Other Pharma &amp; Health Products'!BH:BH)+SUMIF('PSM Costs'!$C:$C,$B106,'PSM Costs'!BH:BH),"")</f>
        <v/>
      </c>
      <c r="O106" s="182" t="str">
        <f t="shared" ca="1" si="8"/>
        <v/>
      </c>
      <c r="P106" s="123" t="str">
        <f ca="1">IF(SUMIF(Pharmaceuticals!$C:$C,$B106,Pharmaceuticals!BK:BK)+SUMIF('Health Products &amp; Equipment'!$C:$C,$B106,'Health Products &amp; Equipment'!BT:BT)+SUMIF('Other Pharma &amp; Health Products'!$C:$C,$B106,'Other Pharma &amp; Health Products'!BT:BT)+SUMIF('PSM Costs'!$C:$C,$B106,'PSM Costs'!BT:BT)&gt;0,SUMIF(Pharmaceuticals!$C:$C,$B106,Pharmaceuticals!BK:BK)+SUMIF('Health Products &amp; Equipment'!$C:$C,$B106,'Health Products &amp; Equipment'!BT:BT)+SUMIF('Other Pharma &amp; Health Products'!$C:$C,$B106,'Other Pharma &amp; Health Products'!BT:BT)+SUMIF('PSM Costs'!$C:$C,$B106,'PSM Costs'!BT:BT),"")</f>
        <v/>
      </c>
      <c r="Q106" s="123" t="str">
        <f ca="1">IF(SUMIF(Pharmaceuticals!$C:$C,$B106,Pharmaceuticals!BL:BL)+SUMIF('Health Products &amp; Equipment'!$C:$C,$B106,'Health Products &amp; Equipment'!BU:BU)+SUMIF('Other Pharma &amp; Health Products'!$C:$C,$B106,'Other Pharma &amp; Health Products'!BU:BU)+SUMIF('PSM Costs'!$C:$C,$B106,'PSM Costs'!BU:BU)&gt;0,SUMIF(Pharmaceuticals!$C:$C,$B106,Pharmaceuticals!BL:BL)+SUMIF('Health Products &amp; Equipment'!$C:$C,$B106,'Health Products &amp; Equipment'!BU:BU)+SUMIF('Other Pharma &amp; Health Products'!$C:$C,$B106,'Other Pharma &amp; Health Products'!BU:BU)+SUMIF('PSM Costs'!$C:$C,$B106,'PSM Costs'!BU:BU),"")</f>
        <v/>
      </c>
      <c r="R106" s="176">
        <f t="shared" ca="1" si="9"/>
        <v>3741.2790697674418</v>
      </c>
    </row>
    <row r="107" spans="1:18" ht="14" x14ac:dyDescent="0.15">
      <c r="A107" s="107">
        <v>100</v>
      </c>
      <c r="B107" s="107" t="str">
        <f ca="1">IFERROR(VLOOKUP(A107,'Rank unique CI-Prod-Spec'!I:J,2,FALSE),"")</f>
        <v>5.8--1066---10066</v>
      </c>
      <c r="C107" s="122" t="str">
        <f ca="1">IFERROR(VLOOKUP(LEFT(B107,FIND("--",B107)-1),CatCostInp!D:E,2,FALSE),"")</f>
        <v>5.8 Other consumables</v>
      </c>
      <c r="D107" s="122" t="str">
        <f ca="1">IFERROR(INDIRECT(ADDRESS(MATCH(VALUE(MID(B107,FIND("--",B107)+2,FIND("---",B107)-FIND("--",B107)-2)),CatProd!G:G,0),2,1,1,"CatProd")),"")</f>
        <v/>
      </c>
      <c r="E107" s="122" t="str">
        <f ca="1">IFERROR(INDIRECT(ADDRESS(MATCH(VALUE(RIGHT(B107,LEN(B107)-FIND("---",B107)-2)),CatProdSpec!I:I,0),3,1,1,"CatProdSpec")),"")</f>
        <v/>
      </c>
      <c r="F107" s="181">
        <f t="shared" ca="1" si="5"/>
        <v>0.1589985465116279</v>
      </c>
      <c r="G107" s="176">
        <f ca="1">IF(SUMIF(Pharmaceuticals!$C:$C,$B107,Pharmaceuticals!X:X)+SUMIF('Health Products &amp; Equipment'!$C:$C,$B107,'Health Products &amp; Equipment'!AG:AG)+SUMIF('Other Pharma &amp; Health Products'!$C:$C,$B107,'Other Pharma &amp; Health Products'!AG:AG)+SUMIF('PSM Costs'!$C:$C,$B107,'PSM Costs'!AG:AG)&gt;0,SUMIF(Pharmaceuticals!$C:$C,$B107,Pharmaceuticals!X:X)+SUMIF('Health Products &amp; Equipment'!$C:$C,$B107,'Health Products &amp; Equipment'!AG:AG)+SUMIF('Other Pharma &amp; Health Products'!$C:$C,$B107,'Other Pharma &amp; Health Products'!AG:AG)+SUMIF('PSM Costs'!$C:$C,$B107,'PSM Costs'!AG:AG),"")</f>
        <v>180</v>
      </c>
      <c r="H107" s="176">
        <f ca="1">IF(SUMIF(Pharmaceuticals!$C:$C,$B107,Pharmaceuticals!Y:Y)+SUMIF('Health Products &amp; Equipment'!$C:$C,$B107,'Health Products &amp; Equipment'!AH:AH)+SUMIF('Other Pharma &amp; Health Products'!$C:$C,$B107,'Other Pharma &amp; Health Products'!AH:AH)+SUMIF('PSM Costs'!$C:$C,$B107,'PSM Costs'!AH:AH)&gt;0,SUMIF(Pharmaceuticals!$C:$C,$B107,Pharmaceuticals!Y:Y)+SUMIF('Health Products &amp; Equipment'!$C:$C,$B107,'Health Products &amp; Equipment'!AH:AH)+SUMIF('Other Pharma &amp; Health Products'!$C:$C,$B107,'Other Pharma &amp; Health Products'!AH:AH)+SUMIF('PSM Costs'!$C:$C,$B107,'PSM Costs'!AH:AH),"")</f>
        <v>28.619738372093021</v>
      </c>
      <c r="I107" s="182">
        <f t="shared" ca="1" si="6"/>
        <v>0.1589985465116279</v>
      </c>
      <c r="J107" s="123">
        <f ca="1">IF(SUMIF(Pharmaceuticals!$C:$C,$B107,Pharmaceuticals!AK:AK)+SUMIF('Health Products &amp; Equipment'!$C:$C,$B107,'Health Products &amp; Equipment'!AT:AT)+SUMIF('Other Pharma &amp; Health Products'!$C:$C,$B107,'Other Pharma &amp; Health Products'!AT:AT)+SUMIF('PSM Costs'!$C:$C,$B107,'PSM Costs'!AT:AT)&gt;0,SUMIF(Pharmaceuticals!$C:$C,$B107,Pharmaceuticals!AK:AK)+SUMIF('Health Products &amp; Equipment'!$C:$C,$B107,'Health Products &amp; Equipment'!AT:AT)+SUMIF('Other Pharma &amp; Health Products'!$C:$C,$B107,'Other Pharma &amp; Health Products'!AT:AT)+SUMIF('PSM Costs'!$C:$C,$B107,'PSM Costs'!AT:AT),"")</f>
        <v>150</v>
      </c>
      <c r="K107" s="123">
        <f ca="1">IF(SUMIF(Pharmaceuticals!$C:$C,$B107,Pharmaceuticals!AL:AL)+SUMIF('Health Products &amp; Equipment'!$C:$C,$B107,'Health Products &amp; Equipment'!AU:AU)+SUMIF('Other Pharma &amp; Health Products'!$C:$C,$B107,'Other Pharma &amp; Health Products'!AU:AU)+SUMIF('PSM Costs'!$C:$C,$B107,'PSM Costs'!AU:AU)&gt;0,SUMIF(Pharmaceuticals!$C:$C,$B107,Pharmaceuticals!AL:AL)+SUMIF('Health Products &amp; Equipment'!$C:$C,$B107,'Health Products &amp; Equipment'!AU:AU)+SUMIF('Other Pharma &amp; Health Products'!$C:$C,$B107,'Other Pharma &amp; Health Products'!AU:AU)+SUMIF('PSM Costs'!$C:$C,$B107,'PSM Costs'!AU:AU),"")</f>
        <v>23.849781976744186</v>
      </c>
      <c r="L107" s="181" t="str">
        <f t="shared" ca="1" si="7"/>
        <v/>
      </c>
      <c r="M107" s="176">
        <f ca="1">IF(SUMIF(Pharmaceuticals!$C:$C,$B107,Pharmaceuticals!AX:AX)+SUMIF('Health Products &amp; Equipment'!$C:$C,$B107,'Health Products &amp; Equipment'!BG:BG)+SUMIF('Other Pharma &amp; Health Products'!$C:$C,$B107,'Other Pharma &amp; Health Products'!BG:BG)+SUMIF('PSM Costs'!$C:$C,$B107,'PSM Costs'!BG:BG)&gt;0,SUMIF(Pharmaceuticals!$C:$C,$B107,Pharmaceuticals!AX:AX)+SUMIF('Health Products &amp; Equipment'!$C:$C,$B107,'Health Products &amp; Equipment'!BG:BG)+SUMIF('Other Pharma &amp; Health Products'!$C:$C,$B107,'Other Pharma &amp; Health Products'!BG:BG)+SUMIF('PSM Costs'!$C:$C,$B107,'PSM Costs'!BG:BG),"")</f>
        <v>120</v>
      </c>
      <c r="N107" s="176" t="str">
        <f ca="1">IF(SUMIF(Pharmaceuticals!$C:$C,$B107,Pharmaceuticals!AY:AY)+SUMIF('Health Products &amp; Equipment'!$C:$C,$B107,'Health Products &amp; Equipment'!BH:BH)+SUMIF('Other Pharma &amp; Health Products'!$C:$C,$B107,'Other Pharma &amp; Health Products'!BH:BH)+SUMIF('PSM Costs'!$C:$C,$B107,'PSM Costs'!BH:BH)&gt;0,SUMIF(Pharmaceuticals!$C:$C,$B107,Pharmaceuticals!AY:AY)+SUMIF('Health Products &amp; Equipment'!$C:$C,$B107,'Health Products &amp; Equipment'!BH:BH)+SUMIF('Other Pharma &amp; Health Products'!$C:$C,$B107,'Other Pharma &amp; Health Products'!BH:BH)+SUMIF('PSM Costs'!$C:$C,$B107,'PSM Costs'!BH:BH),"")</f>
        <v/>
      </c>
      <c r="O107" s="182" t="str">
        <f t="shared" ca="1" si="8"/>
        <v/>
      </c>
      <c r="P107" s="123" t="str">
        <f ca="1">IF(SUMIF(Pharmaceuticals!$C:$C,$B107,Pharmaceuticals!BK:BK)+SUMIF('Health Products &amp; Equipment'!$C:$C,$B107,'Health Products &amp; Equipment'!BT:BT)+SUMIF('Other Pharma &amp; Health Products'!$C:$C,$B107,'Other Pharma &amp; Health Products'!BT:BT)+SUMIF('PSM Costs'!$C:$C,$B107,'PSM Costs'!BT:BT)&gt;0,SUMIF(Pharmaceuticals!$C:$C,$B107,Pharmaceuticals!BK:BK)+SUMIF('Health Products &amp; Equipment'!$C:$C,$B107,'Health Products &amp; Equipment'!BT:BT)+SUMIF('Other Pharma &amp; Health Products'!$C:$C,$B107,'Other Pharma &amp; Health Products'!BT:BT)+SUMIF('PSM Costs'!$C:$C,$B107,'PSM Costs'!BT:BT),"")</f>
        <v/>
      </c>
      <c r="Q107" s="123" t="str">
        <f ca="1">IF(SUMIF(Pharmaceuticals!$C:$C,$B107,Pharmaceuticals!BL:BL)+SUMIF('Health Products &amp; Equipment'!$C:$C,$B107,'Health Products &amp; Equipment'!BU:BU)+SUMIF('Other Pharma &amp; Health Products'!$C:$C,$B107,'Other Pharma &amp; Health Products'!BU:BU)+SUMIF('PSM Costs'!$C:$C,$B107,'PSM Costs'!BU:BU)&gt;0,SUMIF(Pharmaceuticals!$C:$C,$B107,Pharmaceuticals!BL:BL)+SUMIF('Health Products &amp; Equipment'!$C:$C,$B107,'Health Products &amp; Equipment'!BU:BU)+SUMIF('Other Pharma &amp; Health Products'!$C:$C,$B107,'Other Pharma &amp; Health Products'!BU:BU)+SUMIF('PSM Costs'!$C:$C,$B107,'PSM Costs'!BU:BU),"")</f>
        <v/>
      </c>
      <c r="R107" s="176">
        <f t="shared" ca="1" si="9"/>
        <v>52.469520348837207</v>
      </c>
    </row>
    <row r="108" spans="1:18" ht="14" x14ac:dyDescent="0.15">
      <c r="A108" s="107">
        <v>101</v>
      </c>
      <c r="B108" s="107" t="str">
        <f ca="1">IFERROR(VLOOKUP(A108,'Rank unique CI-Prod-Spec'!I:J,2,FALSE),"")</f>
        <v>5.8--1067---10067</v>
      </c>
      <c r="C108" s="122" t="str">
        <f ca="1">IFERROR(VLOOKUP(LEFT(B108,FIND("--",B108)-1),CatCostInp!D:E,2,FALSE),"")</f>
        <v>5.8 Other consumables</v>
      </c>
      <c r="D108" s="122" t="str">
        <f ca="1">IFERROR(INDIRECT(ADDRESS(MATCH(VALUE(MID(B108,FIND("--",B108)+2,FIND("---",B108)-FIND("--",B108)-2)),CatProd!G:G,0),2,1,1,"CatProd")),"")</f>
        <v/>
      </c>
      <c r="E108" s="122" t="str">
        <f ca="1">IFERROR(INDIRECT(ADDRESS(MATCH(VALUE(RIGHT(B108,LEN(B108)-FIND("---",B108)-2)),CatProdSpec!I:I,0),3,1,1,"CatProdSpec")),"")</f>
        <v/>
      </c>
      <c r="F108" s="181">
        <f ca="1">IFERROR(H108/G108,"")</f>
        <v>78.887936046511626</v>
      </c>
      <c r="G108" s="176">
        <f ca="1">IF(SUMIF(Pharmaceuticals!$C:$C,$B108,Pharmaceuticals!X:X)+SUMIF('Health Products &amp; Equipment'!$C:$C,$B108,'Health Products &amp; Equipment'!AG:AG)+SUMIF('Other Pharma &amp; Health Products'!$C:$C,$B108,'Other Pharma &amp; Health Products'!AG:AG)+SUMIF('PSM Costs'!$C:$C,$B108,'PSM Costs'!AG:AG)&gt;0,SUMIF(Pharmaceuticals!$C:$C,$B108,Pharmaceuticals!X:X)+SUMIF('Health Products &amp; Equipment'!$C:$C,$B108,'Health Products &amp; Equipment'!AG:AG)+SUMIF('Other Pharma &amp; Health Products'!$C:$C,$B108,'Other Pharma &amp; Health Products'!AG:AG)+SUMIF('PSM Costs'!$C:$C,$B108,'PSM Costs'!AG:AG),"")</f>
        <v>30</v>
      </c>
      <c r="H108" s="176">
        <f ca="1">IF(SUMIF(Pharmaceuticals!$C:$C,$B108,Pharmaceuticals!Y:Y)+SUMIF('Health Products &amp; Equipment'!$C:$C,$B108,'Health Products &amp; Equipment'!AH:AH)+SUMIF('Other Pharma &amp; Health Products'!$C:$C,$B108,'Other Pharma &amp; Health Products'!AH:AH)+SUMIF('PSM Costs'!$C:$C,$B108,'PSM Costs'!AH:AH)&gt;0,SUMIF(Pharmaceuticals!$C:$C,$B108,Pharmaceuticals!Y:Y)+SUMIF('Health Products &amp; Equipment'!$C:$C,$B108,'Health Products &amp; Equipment'!AH:AH)+SUMIF('Other Pharma &amp; Health Products'!$C:$C,$B108,'Other Pharma &amp; Health Products'!AH:AH)+SUMIF('PSM Costs'!$C:$C,$B108,'PSM Costs'!AH:AH),"")</f>
        <v>2366.6380813953488</v>
      </c>
      <c r="I108" s="182">
        <f ca="1">IFERROR(K108/J108,"")</f>
        <v>78.887936046511626</v>
      </c>
      <c r="J108" s="123">
        <f ca="1">IF(SUMIF(Pharmaceuticals!$C:$C,$B108,Pharmaceuticals!AK:AK)+SUMIF('Health Products &amp; Equipment'!$C:$C,$B108,'Health Products &amp; Equipment'!AT:AT)+SUMIF('Other Pharma &amp; Health Products'!$C:$C,$B108,'Other Pharma &amp; Health Products'!AT:AT)+SUMIF('PSM Costs'!$C:$C,$B108,'PSM Costs'!AT:AT)&gt;0,SUMIF(Pharmaceuticals!$C:$C,$B108,Pharmaceuticals!AK:AK)+SUMIF('Health Products &amp; Equipment'!$C:$C,$B108,'Health Products &amp; Equipment'!AT:AT)+SUMIF('Other Pharma &amp; Health Products'!$C:$C,$B108,'Other Pharma &amp; Health Products'!AT:AT)+SUMIF('PSM Costs'!$C:$C,$B108,'PSM Costs'!AT:AT),"")</f>
        <v>30</v>
      </c>
      <c r="K108" s="123">
        <f ca="1">IF(SUMIF(Pharmaceuticals!$C:$C,$B108,Pharmaceuticals!AL:AL)+SUMIF('Health Products &amp; Equipment'!$C:$C,$B108,'Health Products &amp; Equipment'!AU:AU)+SUMIF('Other Pharma &amp; Health Products'!$C:$C,$B108,'Other Pharma &amp; Health Products'!AU:AU)+SUMIF('PSM Costs'!$C:$C,$B108,'PSM Costs'!AU:AU)&gt;0,SUMIF(Pharmaceuticals!$C:$C,$B108,Pharmaceuticals!AL:AL)+SUMIF('Health Products &amp; Equipment'!$C:$C,$B108,'Health Products &amp; Equipment'!AU:AU)+SUMIF('Other Pharma &amp; Health Products'!$C:$C,$B108,'Other Pharma &amp; Health Products'!AU:AU)+SUMIF('PSM Costs'!$C:$C,$B108,'PSM Costs'!AU:AU),"")</f>
        <v>2366.6380813953488</v>
      </c>
      <c r="L108" s="181" t="str">
        <f ca="1">IFERROR(N108/M108,"")</f>
        <v/>
      </c>
      <c r="M108" s="176">
        <f ca="1">IF(SUMIF(Pharmaceuticals!$C:$C,$B108,Pharmaceuticals!AX:AX)+SUMIF('Health Products &amp; Equipment'!$C:$C,$B108,'Health Products &amp; Equipment'!BG:BG)+SUMIF('Other Pharma &amp; Health Products'!$C:$C,$B108,'Other Pharma &amp; Health Products'!BG:BG)+SUMIF('PSM Costs'!$C:$C,$B108,'PSM Costs'!BG:BG)&gt;0,SUMIF(Pharmaceuticals!$C:$C,$B108,Pharmaceuticals!AX:AX)+SUMIF('Health Products &amp; Equipment'!$C:$C,$B108,'Health Products &amp; Equipment'!BG:BG)+SUMIF('Other Pharma &amp; Health Products'!$C:$C,$B108,'Other Pharma &amp; Health Products'!BG:BG)+SUMIF('PSM Costs'!$C:$C,$B108,'PSM Costs'!BG:BG),"")</f>
        <v>30</v>
      </c>
      <c r="N108" s="176" t="str">
        <f ca="1">IF(SUMIF(Pharmaceuticals!$C:$C,$B108,Pharmaceuticals!AY:AY)+SUMIF('Health Products &amp; Equipment'!$C:$C,$B108,'Health Products &amp; Equipment'!BH:BH)+SUMIF('Other Pharma &amp; Health Products'!$C:$C,$B108,'Other Pharma &amp; Health Products'!BH:BH)+SUMIF('PSM Costs'!$C:$C,$B108,'PSM Costs'!BH:BH)&gt;0,SUMIF(Pharmaceuticals!$C:$C,$B108,Pharmaceuticals!AY:AY)+SUMIF('Health Products &amp; Equipment'!$C:$C,$B108,'Health Products &amp; Equipment'!BH:BH)+SUMIF('Other Pharma &amp; Health Products'!$C:$C,$B108,'Other Pharma &amp; Health Products'!BH:BH)+SUMIF('PSM Costs'!$C:$C,$B108,'PSM Costs'!BH:BH),"")</f>
        <v/>
      </c>
      <c r="O108" s="182" t="str">
        <f ca="1">IFERROR(Q108/P108,"")</f>
        <v/>
      </c>
      <c r="P108" s="123" t="str">
        <f ca="1">IF(SUMIF(Pharmaceuticals!$C:$C,$B108,Pharmaceuticals!BK:BK)+SUMIF('Health Products &amp; Equipment'!$C:$C,$B108,'Health Products &amp; Equipment'!BT:BT)+SUMIF('Other Pharma &amp; Health Products'!$C:$C,$B108,'Other Pharma &amp; Health Products'!BT:BT)+SUMIF('PSM Costs'!$C:$C,$B108,'PSM Costs'!BT:BT)&gt;0,SUMIF(Pharmaceuticals!$C:$C,$B108,Pharmaceuticals!BK:BK)+SUMIF('Health Products &amp; Equipment'!$C:$C,$B108,'Health Products &amp; Equipment'!BT:BT)+SUMIF('Other Pharma &amp; Health Products'!$C:$C,$B108,'Other Pharma &amp; Health Products'!BT:BT)+SUMIF('PSM Costs'!$C:$C,$B108,'PSM Costs'!BT:BT),"")</f>
        <v/>
      </c>
      <c r="Q108" s="123" t="str">
        <f ca="1">IF(SUMIF(Pharmaceuticals!$C:$C,$B108,Pharmaceuticals!BL:BL)+SUMIF('Health Products &amp; Equipment'!$C:$C,$B108,'Health Products &amp; Equipment'!BU:BU)+SUMIF('Other Pharma &amp; Health Products'!$C:$C,$B108,'Other Pharma &amp; Health Products'!BU:BU)+SUMIF('PSM Costs'!$C:$C,$B108,'PSM Costs'!BU:BU)&gt;0,SUMIF(Pharmaceuticals!$C:$C,$B108,Pharmaceuticals!BL:BL)+SUMIF('Health Products &amp; Equipment'!$C:$C,$B108,'Health Products &amp; Equipment'!BU:BU)+SUMIF('Other Pharma &amp; Health Products'!$C:$C,$B108,'Other Pharma &amp; Health Products'!BU:BU)+SUMIF('PSM Costs'!$C:$C,$B108,'PSM Costs'!BU:BU),"")</f>
        <v/>
      </c>
      <c r="R108" s="176">
        <f ca="1">IF(SUM(H108,K108,N108,Q108)&gt;0,SUM(H108,K108,N108,Q108),"")</f>
        <v>4733.2761627906975</v>
      </c>
    </row>
    <row r="109" spans="1:18" ht="14" x14ac:dyDescent="0.15">
      <c r="A109" s="107">
        <v>102</v>
      </c>
      <c r="B109" s="107" t="str">
        <f ca="1">IFERROR(VLOOKUP(A109,'Rank unique CI-Prod-Spec'!I:J,2,FALSE),"")</f>
        <v>5.8--1068---10068</v>
      </c>
      <c r="C109" s="122" t="str">
        <f ca="1">IFERROR(VLOOKUP(LEFT(B109,FIND("--",B109)-1),CatCostInp!D:E,2,FALSE),"")</f>
        <v>5.8 Other consumables</v>
      </c>
      <c r="D109" s="122" t="str">
        <f ca="1">IFERROR(INDIRECT(ADDRESS(MATCH(VALUE(MID(B109,FIND("--",B109)+2,FIND("---",B109)-FIND("--",B109)-2)),CatProd!G:G,0),2,1,1,"CatProd")),"")</f>
        <v/>
      </c>
      <c r="E109" s="122" t="str">
        <f ca="1">IFERROR(INDIRECT(ADDRESS(MATCH(VALUE(RIGHT(B109,LEN(B109)-FIND("---",B109)-2)),CatProdSpec!I:I,0),3,1,1,"CatProdSpec")),"")</f>
        <v/>
      </c>
      <c r="F109" s="181">
        <f t="shared" ref="F109:F172" ca="1" si="10">IFERROR(H109/G109,"")</f>
        <v>277.88764534883717</v>
      </c>
      <c r="G109" s="176">
        <f ca="1">IF(SUMIF(Pharmaceuticals!$C:$C,$B109,Pharmaceuticals!X:X)+SUMIF('Health Products &amp; Equipment'!$C:$C,$B109,'Health Products &amp; Equipment'!AG:AG)+SUMIF('Other Pharma &amp; Health Products'!$C:$C,$B109,'Other Pharma &amp; Health Products'!AG:AG)+SUMIF('PSM Costs'!$C:$C,$B109,'PSM Costs'!AG:AG)&gt;0,SUMIF(Pharmaceuticals!$C:$C,$B109,Pharmaceuticals!X:X)+SUMIF('Health Products &amp; Equipment'!$C:$C,$B109,'Health Products &amp; Equipment'!AG:AG)+SUMIF('Other Pharma &amp; Health Products'!$C:$C,$B109,'Other Pharma &amp; Health Products'!AG:AG)+SUMIF('PSM Costs'!$C:$C,$B109,'PSM Costs'!AG:AG),"")</f>
        <v>18</v>
      </c>
      <c r="H109" s="176">
        <f ca="1">IF(SUMIF(Pharmaceuticals!$C:$C,$B109,Pharmaceuticals!Y:Y)+SUMIF('Health Products &amp; Equipment'!$C:$C,$B109,'Health Products &amp; Equipment'!AH:AH)+SUMIF('Other Pharma &amp; Health Products'!$C:$C,$B109,'Other Pharma &amp; Health Products'!AH:AH)+SUMIF('PSM Costs'!$C:$C,$B109,'PSM Costs'!AH:AH)&gt;0,SUMIF(Pharmaceuticals!$C:$C,$B109,Pharmaceuticals!Y:Y)+SUMIF('Health Products &amp; Equipment'!$C:$C,$B109,'Health Products &amp; Equipment'!AH:AH)+SUMIF('Other Pharma &amp; Health Products'!$C:$C,$B109,'Other Pharma &amp; Health Products'!AH:AH)+SUMIF('PSM Costs'!$C:$C,$B109,'PSM Costs'!AH:AH),"")</f>
        <v>5001.9776162790695</v>
      </c>
      <c r="I109" s="182">
        <f t="shared" ref="I109:I172" ca="1" si="11">IFERROR(K109/J109,"")</f>
        <v>277.88764534883717</v>
      </c>
      <c r="J109" s="123">
        <f ca="1">IF(SUMIF(Pharmaceuticals!$C:$C,$B109,Pharmaceuticals!AK:AK)+SUMIF('Health Products &amp; Equipment'!$C:$C,$B109,'Health Products &amp; Equipment'!AT:AT)+SUMIF('Other Pharma &amp; Health Products'!$C:$C,$B109,'Other Pharma &amp; Health Products'!AT:AT)+SUMIF('PSM Costs'!$C:$C,$B109,'PSM Costs'!AT:AT)&gt;0,SUMIF(Pharmaceuticals!$C:$C,$B109,Pharmaceuticals!AK:AK)+SUMIF('Health Products &amp; Equipment'!$C:$C,$B109,'Health Products &amp; Equipment'!AT:AT)+SUMIF('Other Pharma &amp; Health Products'!$C:$C,$B109,'Other Pharma &amp; Health Products'!AT:AT)+SUMIF('PSM Costs'!$C:$C,$B109,'PSM Costs'!AT:AT),"")</f>
        <v>18</v>
      </c>
      <c r="K109" s="123">
        <f ca="1">IF(SUMIF(Pharmaceuticals!$C:$C,$B109,Pharmaceuticals!AL:AL)+SUMIF('Health Products &amp; Equipment'!$C:$C,$B109,'Health Products &amp; Equipment'!AU:AU)+SUMIF('Other Pharma &amp; Health Products'!$C:$C,$B109,'Other Pharma &amp; Health Products'!AU:AU)+SUMIF('PSM Costs'!$C:$C,$B109,'PSM Costs'!AU:AU)&gt;0,SUMIF(Pharmaceuticals!$C:$C,$B109,Pharmaceuticals!AL:AL)+SUMIF('Health Products &amp; Equipment'!$C:$C,$B109,'Health Products &amp; Equipment'!AU:AU)+SUMIF('Other Pharma &amp; Health Products'!$C:$C,$B109,'Other Pharma &amp; Health Products'!AU:AU)+SUMIF('PSM Costs'!$C:$C,$B109,'PSM Costs'!AU:AU),"")</f>
        <v>5001.9776162790695</v>
      </c>
      <c r="L109" s="181" t="str">
        <f t="shared" ref="L109:L172" ca="1" si="12">IFERROR(N109/M109,"")</f>
        <v/>
      </c>
      <c r="M109" s="176">
        <f ca="1">IF(SUMIF(Pharmaceuticals!$C:$C,$B109,Pharmaceuticals!AX:AX)+SUMIF('Health Products &amp; Equipment'!$C:$C,$B109,'Health Products &amp; Equipment'!BG:BG)+SUMIF('Other Pharma &amp; Health Products'!$C:$C,$B109,'Other Pharma &amp; Health Products'!BG:BG)+SUMIF('PSM Costs'!$C:$C,$B109,'PSM Costs'!BG:BG)&gt;0,SUMIF(Pharmaceuticals!$C:$C,$B109,Pharmaceuticals!AX:AX)+SUMIF('Health Products &amp; Equipment'!$C:$C,$B109,'Health Products &amp; Equipment'!BG:BG)+SUMIF('Other Pharma &amp; Health Products'!$C:$C,$B109,'Other Pharma &amp; Health Products'!BG:BG)+SUMIF('PSM Costs'!$C:$C,$B109,'PSM Costs'!BG:BG),"")</f>
        <v>18</v>
      </c>
      <c r="N109" s="176" t="str">
        <f ca="1">IF(SUMIF(Pharmaceuticals!$C:$C,$B109,Pharmaceuticals!AY:AY)+SUMIF('Health Products &amp; Equipment'!$C:$C,$B109,'Health Products &amp; Equipment'!BH:BH)+SUMIF('Other Pharma &amp; Health Products'!$C:$C,$B109,'Other Pharma &amp; Health Products'!BH:BH)+SUMIF('PSM Costs'!$C:$C,$B109,'PSM Costs'!BH:BH)&gt;0,SUMIF(Pharmaceuticals!$C:$C,$B109,Pharmaceuticals!AY:AY)+SUMIF('Health Products &amp; Equipment'!$C:$C,$B109,'Health Products &amp; Equipment'!BH:BH)+SUMIF('Other Pharma &amp; Health Products'!$C:$C,$B109,'Other Pharma &amp; Health Products'!BH:BH)+SUMIF('PSM Costs'!$C:$C,$B109,'PSM Costs'!BH:BH),"")</f>
        <v/>
      </c>
      <c r="O109" s="182" t="str">
        <f t="shared" ref="O109:O172" ca="1" si="13">IFERROR(Q109/P109,"")</f>
        <v/>
      </c>
      <c r="P109" s="123" t="str">
        <f ca="1">IF(SUMIF(Pharmaceuticals!$C:$C,$B109,Pharmaceuticals!BK:BK)+SUMIF('Health Products &amp; Equipment'!$C:$C,$B109,'Health Products &amp; Equipment'!BT:BT)+SUMIF('Other Pharma &amp; Health Products'!$C:$C,$B109,'Other Pharma &amp; Health Products'!BT:BT)+SUMIF('PSM Costs'!$C:$C,$B109,'PSM Costs'!BT:BT)&gt;0,SUMIF(Pharmaceuticals!$C:$C,$B109,Pharmaceuticals!BK:BK)+SUMIF('Health Products &amp; Equipment'!$C:$C,$B109,'Health Products &amp; Equipment'!BT:BT)+SUMIF('Other Pharma &amp; Health Products'!$C:$C,$B109,'Other Pharma &amp; Health Products'!BT:BT)+SUMIF('PSM Costs'!$C:$C,$B109,'PSM Costs'!BT:BT),"")</f>
        <v/>
      </c>
      <c r="Q109" s="123" t="str">
        <f ca="1">IF(SUMIF(Pharmaceuticals!$C:$C,$B109,Pharmaceuticals!BL:BL)+SUMIF('Health Products &amp; Equipment'!$C:$C,$B109,'Health Products &amp; Equipment'!BU:BU)+SUMIF('Other Pharma &amp; Health Products'!$C:$C,$B109,'Other Pharma &amp; Health Products'!BU:BU)+SUMIF('PSM Costs'!$C:$C,$B109,'PSM Costs'!BU:BU)&gt;0,SUMIF(Pharmaceuticals!$C:$C,$B109,Pharmaceuticals!BL:BL)+SUMIF('Health Products &amp; Equipment'!$C:$C,$B109,'Health Products &amp; Equipment'!BU:BU)+SUMIF('Other Pharma &amp; Health Products'!$C:$C,$B109,'Other Pharma &amp; Health Products'!BU:BU)+SUMIF('PSM Costs'!$C:$C,$B109,'PSM Costs'!BU:BU),"")</f>
        <v/>
      </c>
      <c r="R109" s="176">
        <f t="shared" ref="R109:R172" ca="1" si="14">IF(SUM(H109,K109,N109,Q109)&gt;0,SUM(H109,K109,N109,Q109),"")</f>
        <v>10003.955232558139</v>
      </c>
    </row>
    <row r="110" spans="1:18" ht="14" x14ac:dyDescent="0.15">
      <c r="A110" s="107">
        <v>103</v>
      </c>
      <c r="B110" s="107" t="str">
        <f ca="1">IFERROR(VLOOKUP(A110,'Rank unique CI-Prod-Spec'!I:J,2,FALSE),"")</f>
        <v>5.8--1069---10069</v>
      </c>
      <c r="C110" s="122" t="str">
        <f ca="1">IFERROR(VLOOKUP(LEFT(B110,FIND("--",B110)-1),CatCostInp!D:E,2,FALSE),"")</f>
        <v>5.8 Other consumables</v>
      </c>
      <c r="D110" s="122" t="str">
        <f ca="1">IFERROR(INDIRECT(ADDRESS(MATCH(VALUE(MID(B110,FIND("--",B110)+2,FIND("---",B110)-FIND("--",B110)-2)),CatProd!G:G,0),2,1,1,"CatProd")),"")</f>
        <v/>
      </c>
      <c r="E110" s="122" t="str">
        <f ca="1">IFERROR(INDIRECT(ADDRESS(MATCH(VALUE(RIGHT(B110,LEN(B110)-FIND("---",B110)-2)),CatProdSpec!I:I,0),3,1,1,"CatProdSpec")),"")</f>
        <v/>
      </c>
      <c r="F110" s="181">
        <f t="shared" ca="1" si="10"/>
        <v>366.32950581395352</v>
      </c>
      <c r="G110" s="176">
        <f ca="1">IF(SUMIF(Pharmaceuticals!$C:$C,$B110,Pharmaceuticals!X:X)+SUMIF('Health Products &amp; Equipment'!$C:$C,$B110,'Health Products &amp; Equipment'!AG:AG)+SUMIF('Other Pharma &amp; Health Products'!$C:$C,$B110,'Other Pharma &amp; Health Products'!AG:AG)+SUMIF('PSM Costs'!$C:$C,$B110,'PSM Costs'!AG:AG)&gt;0,SUMIF(Pharmaceuticals!$C:$C,$B110,Pharmaceuticals!X:X)+SUMIF('Health Products &amp; Equipment'!$C:$C,$B110,'Health Products &amp; Equipment'!AG:AG)+SUMIF('Other Pharma &amp; Health Products'!$C:$C,$B110,'Other Pharma &amp; Health Products'!AG:AG)+SUMIF('PSM Costs'!$C:$C,$B110,'PSM Costs'!AG:AG),"")</f>
        <v>60</v>
      </c>
      <c r="H110" s="176">
        <f ca="1">IF(SUMIF(Pharmaceuticals!$C:$C,$B110,Pharmaceuticals!Y:Y)+SUMIF('Health Products &amp; Equipment'!$C:$C,$B110,'Health Products &amp; Equipment'!AH:AH)+SUMIF('Other Pharma &amp; Health Products'!$C:$C,$B110,'Other Pharma &amp; Health Products'!AH:AH)+SUMIF('PSM Costs'!$C:$C,$B110,'PSM Costs'!AH:AH)&gt;0,SUMIF(Pharmaceuticals!$C:$C,$B110,Pharmaceuticals!Y:Y)+SUMIF('Health Products &amp; Equipment'!$C:$C,$B110,'Health Products &amp; Equipment'!AH:AH)+SUMIF('Other Pharma &amp; Health Products'!$C:$C,$B110,'Other Pharma &amp; Health Products'!AH:AH)+SUMIF('PSM Costs'!$C:$C,$B110,'PSM Costs'!AH:AH),"")</f>
        <v>21979.77034883721</v>
      </c>
      <c r="I110" s="182">
        <f t="shared" ca="1" si="11"/>
        <v>366.32950581395352</v>
      </c>
      <c r="J110" s="123">
        <f ca="1">IF(SUMIF(Pharmaceuticals!$C:$C,$B110,Pharmaceuticals!AK:AK)+SUMIF('Health Products &amp; Equipment'!$C:$C,$B110,'Health Products &amp; Equipment'!AT:AT)+SUMIF('Other Pharma &amp; Health Products'!$C:$C,$B110,'Other Pharma &amp; Health Products'!AT:AT)+SUMIF('PSM Costs'!$C:$C,$B110,'PSM Costs'!AT:AT)&gt;0,SUMIF(Pharmaceuticals!$C:$C,$B110,Pharmaceuticals!AK:AK)+SUMIF('Health Products &amp; Equipment'!$C:$C,$B110,'Health Products &amp; Equipment'!AT:AT)+SUMIF('Other Pharma &amp; Health Products'!$C:$C,$B110,'Other Pharma &amp; Health Products'!AT:AT)+SUMIF('PSM Costs'!$C:$C,$B110,'PSM Costs'!AT:AT),"")</f>
        <v>55</v>
      </c>
      <c r="K110" s="123">
        <f ca="1">IF(SUMIF(Pharmaceuticals!$C:$C,$B110,Pharmaceuticals!AL:AL)+SUMIF('Health Products &amp; Equipment'!$C:$C,$B110,'Health Products &amp; Equipment'!AU:AU)+SUMIF('Other Pharma &amp; Health Products'!$C:$C,$B110,'Other Pharma &amp; Health Products'!AU:AU)+SUMIF('PSM Costs'!$C:$C,$B110,'PSM Costs'!AU:AU)&gt;0,SUMIF(Pharmaceuticals!$C:$C,$B110,Pharmaceuticals!AL:AL)+SUMIF('Health Products &amp; Equipment'!$C:$C,$B110,'Health Products &amp; Equipment'!AU:AU)+SUMIF('Other Pharma &amp; Health Products'!$C:$C,$B110,'Other Pharma &amp; Health Products'!AU:AU)+SUMIF('PSM Costs'!$C:$C,$B110,'PSM Costs'!AU:AU),"")</f>
        <v>20148.122819767443</v>
      </c>
      <c r="L110" s="181" t="str">
        <f t="shared" ca="1" si="12"/>
        <v/>
      </c>
      <c r="M110" s="176">
        <f ca="1">IF(SUMIF(Pharmaceuticals!$C:$C,$B110,Pharmaceuticals!AX:AX)+SUMIF('Health Products &amp; Equipment'!$C:$C,$B110,'Health Products &amp; Equipment'!BG:BG)+SUMIF('Other Pharma &amp; Health Products'!$C:$C,$B110,'Other Pharma &amp; Health Products'!BG:BG)+SUMIF('PSM Costs'!$C:$C,$B110,'PSM Costs'!BG:BG)&gt;0,SUMIF(Pharmaceuticals!$C:$C,$B110,Pharmaceuticals!AX:AX)+SUMIF('Health Products &amp; Equipment'!$C:$C,$B110,'Health Products &amp; Equipment'!BG:BG)+SUMIF('Other Pharma &amp; Health Products'!$C:$C,$B110,'Other Pharma &amp; Health Products'!BG:BG)+SUMIF('PSM Costs'!$C:$C,$B110,'PSM Costs'!BG:BG),"")</f>
        <v>50</v>
      </c>
      <c r="N110" s="176" t="str">
        <f ca="1">IF(SUMIF(Pharmaceuticals!$C:$C,$B110,Pharmaceuticals!AY:AY)+SUMIF('Health Products &amp; Equipment'!$C:$C,$B110,'Health Products &amp; Equipment'!BH:BH)+SUMIF('Other Pharma &amp; Health Products'!$C:$C,$B110,'Other Pharma &amp; Health Products'!BH:BH)+SUMIF('PSM Costs'!$C:$C,$B110,'PSM Costs'!BH:BH)&gt;0,SUMIF(Pharmaceuticals!$C:$C,$B110,Pharmaceuticals!AY:AY)+SUMIF('Health Products &amp; Equipment'!$C:$C,$B110,'Health Products &amp; Equipment'!BH:BH)+SUMIF('Other Pharma &amp; Health Products'!$C:$C,$B110,'Other Pharma &amp; Health Products'!BH:BH)+SUMIF('PSM Costs'!$C:$C,$B110,'PSM Costs'!BH:BH),"")</f>
        <v/>
      </c>
      <c r="O110" s="182" t="str">
        <f t="shared" ca="1" si="13"/>
        <v/>
      </c>
      <c r="P110" s="123" t="str">
        <f ca="1">IF(SUMIF(Pharmaceuticals!$C:$C,$B110,Pharmaceuticals!BK:BK)+SUMIF('Health Products &amp; Equipment'!$C:$C,$B110,'Health Products &amp; Equipment'!BT:BT)+SUMIF('Other Pharma &amp; Health Products'!$C:$C,$B110,'Other Pharma &amp; Health Products'!BT:BT)+SUMIF('PSM Costs'!$C:$C,$B110,'PSM Costs'!BT:BT)&gt;0,SUMIF(Pharmaceuticals!$C:$C,$B110,Pharmaceuticals!BK:BK)+SUMIF('Health Products &amp; Equipment'!$C:$C,$B110,'Health Products &amp; Equipment'!BT:BT)+SUMIF('Other Pharma &amp; Health Products'!$C:$C,$B110,'Other Pharma &amp; Health Products'!BT:BT)+SUMIF('PSM Costs'!$C:$C,$B110,'PSM Costs'!BT:BT),"")</f>
        <v/>
      </c>
      <c r="Q110" s="123" t="str">
        <f ca="1">IF(SUMIF(Pharmaceuticals!$C:$C,$B110,Pharmaceuticals!BL:BL)+SUMIF('Health Products &amp; Equipment'!$C:$C,$B110,'Health Products &amp; Equipment'!BU:BU)+SUMIF('Other Pharma &amp; Health Products'!$C:$C,$B110,'Other Pharma &amp; Health Products'!BU:BU)+SUMIF('PSM Costs'!$C:$C,$B110,'PSM Costs'!BU:BU)&gt;0,SUMIF(Pharmaceuticals!$C:$C,$B110,Pharmaceuticals!BL:BL)+SUMIF('Health Products &amp; Equipment'!$C:$C,$B110,'Health Products &amp; Equipment'!BU:BU)+SUMIF('Other Pharma &amp; Health Products'!$C:$C,$B110,'Other Pharma &amp; Health Products'!BU:BU)+SUMIF('PSM Costs'!$C:$C,$B110,'PSM Costs'!BU:BU),"")</f>
        <v/>
      </c>
      <c r="R110" s="176">
        <f t="shared" ca="1" si="14"/>
        <v>42127.893168604656</v>
      </c>
    </row>
    <row r="111" spans="1:18" ht="14" x14ac:dyDescent="0.15">
      <c r="A111" s="107">
        <v>104</v>
      </c>
      <c r="B111" s="107" t="str">
        <f ca="1">IFERROR(VLOOKUP(A111,'Rank unique CI-Prod-Spec'!I:J,2,FALSE),"")</f>
        <v>5.8--1070---10070</v>
      </c>
      <c r="C111" s="122" t="str">
        <f ca="1">IFERROR(VLOOKUP(LEFT(B111,FIND("--",B111)-1),CatCostInp!D:E,2,FALSE),"")</f>
        <v>5.8 Other consumables</v>
      </c>
      <c r="D111" s="122" t="str">
        <f ca="1">IFERROR(INDIRECT(ADDRESS(MATCH(VALUE(MID(B111,FIND("--",B111)+2,FIND("---",B111)-FIND("--",B111)-2)),CatProd!G:G,0),2,1,1,"CatProd")),"")</f>
        <v/>
      </c>
      <c r="E111" s="122" t="str">
        <f ca="1">IFERROR(INDIRECT(ADDRESS(MATCH(VALUE(RIGHT(B111,LEN(B111)-FIND("---",B111)-2)),CatProdSpec!I:I,0),3,1,1,"CatProdSpec")),"")</f>
        <v/>
      </c>
      <c r="F111" s="181">
        <f t="shared" ca="1" si="10"/>
        <v>49.462209302325583</v>
      </c>
      <c r="G111" s="176">
        <f ca="1">IF(SUMIF(Pharmaceuticals!$C:$C,$B111,Pharmaceuticals!X:X)+SUMIF('Health Products &amp; Equipment'!$C:$C,$B111,'Health Products &amp; Equipment'!AG:AG)+SUMIF('Other Pharma &amp; Health Products'!$C:$C,$B111,'Other Pharma &amp; Health Products'!AG:AG)+SUMIF('PSM Costs'!$C:$C,$B111,'PSM Costs'!AG:AG)&gt;0,SUMIF(Pharmaceuticals!$C:$C,$B111,Pharmaceuticals!X:X)+SUMIF('Health Products &amp; Equipment'!$C:$C,$B111,'Health Products &amp; Equipment'!AG:AG)+SUMIF('Other Pharma &amp; Health Products'!$C:$C,$B111,'Other Pharma &amp; Health Products'!AG:AG)+SUMIF('PSM Costs'!$C:$C,$B111,'PSM Costs'!AG:AG),"")</f>
        <v>17</v>
      </c>
      <c r="H111" s="176">
        <f ca="1">IF(SUMIF(Pharmaceuticals!$C:$C,$B111,Pharmaceuticals!Y:Y)+SUMIF('Health Products &amp; Equipment'!$C:$C,$B111,'Health Products &amp; Equipment'!AH:AH)+SUMIF('Other Pharma &amp; Health Products'!$C:$C,$B111,'Other Pharma &amp; Health Products'!AH:AH)+SUMIF('PSM Costs'!$C:$C,$B111,'PSM Costs'!AH:AH)&gt;0,SUMIF(Pharmaceuticals!$C:$C,$B111,Pharmaceuticals!Y:Y)+SUMIF('Health Products &amp; Equipment'!$C:$C,$B111,'Health Products &amp; Equipment'!AH:AH)+SUMIF('Other Pharma &amp; Health Products'!$C:$C,$B111,'Other Pharma &amp; Health Products'!AH:AH)+SUMIF('PSM Costs'!$C:$C,$B111,'PSM Costs'!AH:AH),"")</f>
        <v>840.85755813953494</v>
      </c>
      <c r="I111" s="182">
        <f t="shared" ca="1" si="11"/>
        <v>49.462209302325583</v>
      </c>
      <c r="J111" s="123">
        <f ca="1">IF(SUMIF(Pharmaceuticals!$C:$C,$B111,Pharmaceuticals!AK:AK)+SUMIF('Health Products &amp; Equipment'!$C:$C,$B111,'Health Products &amp; Equipment'!AT:AT)+SUMIF('Other Pharma &amp; Health Products'!$C:$C,$B111,'Other Pharma &amp; Health Products'!AT:AT)+SUMIF('PSM Costs'!$C:$C,$B111,'PSM Costs'!AT:AT)&gt;0,SUMIF(Pharmaceuticals!$C:$C,$B111,Pharmaceuticals!AK:AK)+SUMIF('Health Products &amp; Equipment'!$C:$C,$B111,'Health Products &amp; Equipment'!AT:AT)+SUMIF('Other Pharma &amp; Health Products'!$C:$C,$B111,'Other Pharma &amp; Health Products'!AT:AT)+SUMIF('PSM Costs'!$C:$C,$B111,'PSM Costs'!AT:AT),"")</f>
        <v>17</v>
      </c>
      <c r="K111" s="123">
        <f ca="1">IF(SUMIF(Pharmaceuticals!$C:$C,$B111,Pharmaceuticals!AL:AL)+SUMIF('Health Products &amp; Equipment'!$C:$C,$B111,'Health Products &amp; Equipment'!AU:AU)+SUMIF('Other Pharma &amp; Health Products'!$C:$C,$B111,'Other Pharma &amp; Health Products'!AU:AU)+SUMIF('PSM Costs'!$C:$C,$B111,'PSM Costs'!AU:AU)&gt;0,SUMIF(Pharmaceuticals!$C:$C,$B111,Pharmaceuticals!AL:AL)+SUMIF('Health Products &amp; Equipment'!$C:$C,$B111,'Health Products &amp; Equipment'!AU:AU)+SUMIF('Other Pharma &amp; Health Products'!$C:$C,$B111,'Other Pharma &amp; Health Products'!AU:AU)+SUMIF('PSM Costs'!$C:$C,$B111,'PSM Costs'!AU:AU),"")</f>
        <v>840.85755813953494</v>
      </c>
      <c r="L111" s="181" t="str">
        <f t="shared" ca="1" si="12"/>
        <v/>
      </c>
      <c r="M111" s="176">
        <f ca="1">IF(SUMIF(Pharmaceuticals!$C:$C,$B111,Pharmaceuticals!AX:AX)+SUMIF('Health Products &amp; Equipment'!$C:$C,$B111,'Health Products &amp; Equipment'!BG:BG)+SUMIF('Other Pharma &amp; Health Products'!$C:$C,$B111,'Other Pharma &amp; Health Products'!BG:BG)+SUMIF('PSM Costs'!$C:$C,$B111,'PSM Costs'!BG:BG)&gt;0,SUMIF(Pharmaceuticals!$C:$C,$B111,Pharmaceuticals!AX:AX)+SUMIF('Health Products &amp; Equipment'!$C:$C,$B111,'Health Products &amp; Equipment'!BG:BG)+SUMIF('Other Pharma &amp; Health Products'!$C:$C,$B111,'Other Pharma &amp; Health Products'!BG:BG)+SUMIF('PSM Costs'!$C:$C,$B111,'PSM Costs'!BG:BG),"")</f>
        <v>17</v>
      </c>
      <c r="N111" s="176" t="str">
        <f ca="1">IF(SUMIF(Pharmaceuticals!$C:$C,$B111,Pharmaceuticals!AY:AY)+SUMIF('Health Products &amp; Equipment'!$C:$C,$B111,'Health Products &amp; Equipment'!BH:BH)+SUMIF('Other Pharma &amp; Health Products'!$C:$C,$B111,'Other Pharma &amp; Health Products'!BH:BH)+SUMIF('PSM Costs'!$C:$C,$B111,'PSM Costs'!BH:BH)&gt;0,SUMIF(Pharmaceuticals!$C:$C,$B111,Pharmaceuticals!AY:AY)+SUMIF('Health Products &amp; Equipment'!$C:$C,$B111,'Health Products &amp; Equipment'!BH:BH)+SUMIF('Other Pharma &amp; Health Products'!$C:$C,$B111,'Other Pharma &amp; Health Products'!BH:BH)+SUMIF('PSM Costs'!$C:$C,$B111,'PSM Costs'!BH:BH),"")</f>
        <v/>
      </c>
      <c r="O111" s="182" t="str">
        <f t="shared" ca="1" si="13"/>
        <v/>
      </c>
      <c r="P111" s="123" t="str">
        <f ca="1">IF(SUMIF(Pharmaceuticals!$C:$C,$B111,Pharmaceuticals!BK:BK)+SUMIF('Health Products &amp; Equipment'!$C:$C,$B111,'Health Products &amp; Equipment'!BT:BT)+SUMIF('Other Pharma &amp; Health Products'!$C:$C,$B111,'Other Pharma &amp; Health Products'!BT:BT)+SUMIF('PSM Costs'!$C:$C,$B111,'PSM Costs'!BT:BT)&gt;0,SUMIF(Pharmaceuticals!$C:$C,$B111,Pharmaceuticals!BK:BK)+SUMIF('Health Products &amp; Equipment'!$C:$C,$B111,'Health Products &amp; Equipment'!BT:BT)+SUMIF('Other Pharma &amp; Health Products'!$C:$C,$B111,'Other Pharma &amp; Health Products'!BT:BT)+SUMIF('PSM Costs'!$C:$C,$B111,'PSM Costs'!BT:BT),"")</f>
        <v/>
      </c>
      <c r="Q111" s="123" t="str">
        <f ca="1">IF(SUMIF(Pharmaceuticals!$C:$C,$B111,Pharmaceuticals!BL:BL)+SUMIF('Health Products &amp; Equipment'!$C:$C,$B111,'Health Products &amp; Equipment'!BU:BU)+SUMIF('Other Pharma &amp; Health Products'!$C:$C,$B111,'Other Pharma &amp; Health Products'!BU:BU)+SUMIF('PSM Costs'!$C:$C,$B111,'PSM Costs'!BU:BU)&gt;0,SUMIF(Pharmaceuticals!$C:$C,$B111,Pharmaceuticals!BL:BL)+SUMIF('Health Products &amp; Equipment'!$C:$C,$B111,'Health Products &amp; Equipment'!BU:BU)+SUMIF('Other Pharma &amp; Health Products'!$C:$C,$B111,'Other Pharma &amp; Health Products'!BU:BU)+SUMIF('PSM Costs'!$C:$C,$B111,'PSM Costs'!BU:BU),"")</f>
        <v/>
      </c>
      <c r="R111" s="176">
        <f t="shared" ca="1" si="14"/>
        <v>1681.7151162790699</v>
      </c>
    </row>
    <row r="112" spans="1:18" ht="14" x14ac:dyDescent="0.15">
      <c r="A112" s="107">
        <v>105</v>
      </c>
      <c r="B112" s="107" t="str">
        <f ca="1">IFERROR(VLOOKUP(A112,'Rank unique CI-Prod-Spec'!I:J,2,FALSE),"")</f>
        <v>5.8--1071---10071</v>
      </c>
      <c r="C112" s="122" t="str">
        <f ca="1">IFERROR(VLOOKUP(LEFT(B112,FIND("--",B112)-1),CatCostInp!D:E,2,FALSE),"")</f>
        <v>5.8 Other consumables</v>
      </c>
      <c r="D112" s="122" t="str">
        <f ca="1">IFERROR(INDIRECT(ADDRESS(MATCH(VALUE(MID(B112,FIND("--",B112)+2,FIND("---",B112)-FIND("--",B112)-2)),CatProd!G:G,0),2,1,1,"CatProd")),"")</f>
        <v/>
      </c>
      <c r="E112" s="122" t="str">
        <f ca="1">IFERROR(INDIRECT(ADDRESS(MATCH(VALUE(RIGHT(B112,LEN(B112)-FIND("---",B112)-2)),CatProdSpec!I:I,0),3,1,1,"CatProdSpec")),"")</f>
        <v/>
      </c>
      <c r="F112" s="181">
        <f t="shared" ca="1" si="10"/>
        <v>41.259640988372098</v>
      </c>
      <c r="G112" s="176">
        <f ca="1">IF(SUMIF(Pharmaceuticals!$C:$C,$B112,Pharmaceuticals!X:X)+SUMIF('Health Products &amp; Equipment'!$C:$C,$B112,'Health Products &amp; Equipment'!AG:AG)+SUMIF('Other Pharma &amp; Health Products'!$C:$C,$B112,'Other Pharma &amp; Health Products'!AG:AG)+SUMIF('PSM Costs'!$C:$C,$B112,'PSM Costs'!AG:AG)&gt;0,SUMIF(Pharmaceuticals!$C:$C,$B112,Pharmaceuticals!X:X)+SUMIF('Health Products &amp; Equipment'!$C:$C,$B112,'Health Products &amp; Equipment'!AG:AG)+SUMIF('Other Pharma &amp; Health Products'!$C:$C,$B112,'Other Pharma &amp; Health Products'!AG:AG)+SUMIF('PSM Costs'!$C:$C,$B112,'PSM Costs'!AG:AG),"")</f>
        <v>380</v>
      </c>
      <c r="H112" s="176">
        <f ca="1">IF(SUMIF(Pharmaceuticals!$C:$C,$B112,Pharmaceuticals!Y:Y)+SUMIF('Health Products &amp; Equipment'!$C:$C,$B112,'Health Products &amp; Equipment'!AH:AH)+SUMIF('Other Pharma &amp; Health Products'!$C:$C,$B112,'Other Pharma &amp; Health Products'!AH:AH)+SUMIF('PSM Costs'!$C:$C,$B112,'PSM Costs'!AH:AH)&gt;0,SUMIF(Pharmaceuticals!$C:$C,$B112,Pharmaceuticals!Y:Y)+SUMIF('Health Products &amp; Equipment'!$C:$C,$B112,'Health Products &amp; Equipment'!AH:AH)+SUMIF('Other Pharma &amp; Health Products'!$C:$C,$B112,'Other Pharma &amp; Health Products'!AH:AH)+SUMIF('PSM Costs'!$C:$C,$B112,'PSM Costs'!AH:AH),"")</f>
        <v>15678.663575581397</v>
      </c>
      <c r="I112" s="182">
        <f t="shared" ca="1" si="11"/>
        <v>41.259640988372098</v>
      </c>
      <c r="J112" s="123">
        <f ca="1">IF(SUMIF(Pharmaceuticals!$C:$C,$B112,Pharmaceuticals!AK:AK)+SUMIF('Health Products &amp; Equipment'!$C:$C,$B112,'Health Products &amp; Equipment'!AT:AT)+SUMIF('Other Pharma &amp; Health Products'!$C:$C,$B112,'Other Pharma &amp; Health Products'!AT:AT)+SUMIF('PSM Costs'!$C:$C,$B112,'PSM Costs'!AT:AT)&gt;0,SUMIF(Pharmaceuticals!$C:$C,$B112,Pharmaceuticals!AK:AK)+SUMIF('Health Products &amp; Equipment'!$C:$C,$B112,'Health Products &amp; Equipment'!AT:AT)+SUMIF('Other Pharma &amp; Health Products'!$C:$C,$B112,'Other Pharma &amp; Health Products'!AT:AT)+SUMIF('PSM Costs'!$C:$C,$B112,'PSM Costs'!AT:AT),"")</f>
        <v>360</v>
      </c>
      <c r="K112" s="123">
        <f ca="1">IF(SUMIF(Pharmaceuticals!$C:$C,$B112,Pharmaceuticals!AL:AL)+SUMIF('Health Products &amp; Equipment'!$C:$C,$B112,'Health Products &amp; Equipment'!AU:AU)+SUMIF('Other Pharma &amp; Health Products'!$C:$C,$B112,'Other Pharma &amp; Health Products'!AU:AU)+SUMIF('PSM Costs'!$C:$C,$B112,'PSM Costs'!AU:AU)&gt;0,SUMIF(Pharmaceuticals!$C:$C,$B112,Pharmaceuticals!AL:AL)+SUMIF('Health Products &amp; Equipment'!$C:$C,$B112,'Health Products &amp; Equipment'!AU:AU)+SUMIF('Other Pharma &amp; Health Products'!$C:$C,$B112,'Other Pharma &amp; Health Products'!AU:AU)+SUMIF('PSM Costs'!$C:$C,$B112,'PSM Costs'!AU:AU),"")</f>
        <v>14853.470755813956</v>
      </c>
      <c r="L112" s="181" t="str">
        <f t="shared" ca="1" si="12"/>
        <v/>
      </c>
      <c r="M112" s="176">
        <f ca="1">IF(SUMIF(Pharmaceuticals!$C:$C,$B112,Pharmaceuticals!AX:AX)+SUMIF('Health Products &amp; Equipment'!$C:$C,$B112,'Health Products &amp; Equipment'!BG:BG)+SUMIF('Other Pharma &amp; Health Products'!$C:$C,$B112,'Other Pharma &amp; Health Products'!BG:BG)+SUMIF('PSM Costs'!$C:$C,$B112,'PSM Costs'!BG:BG)&gt;0,SUMIF(Pharmaceuticals!$C:$C,$B112,Pharmaceuticals!AX:AX)+SUMIF('Health Products &amp; Equipment'!$C:$C,$B112,'Health Products &amp; Equipment'!BG:BG)+SUMIF('Other Pharma &amp; Health Products'!$C:$C,$B112,'Other Pharma &amp; Health Products'!BG:BG)+SUMIF('PSM Costs'!$C:$C,$B112,'PSM Costs'!BG:BG),"")</f>
        <v>340</v>
      </c>
      <c r="N112" s="176" t="str">
        <f ca="1">IF(SUMIF(Pharmaceuticals!$C:$C,$B112,Pharmaceuticals!AY:AY)+SUMIF('Health Products &amp; Equipment'!$C:$C,$B112,'Health Products &amp; Equipment'!BH:BH)+SUMIF('Other Pharma &amp; Health Products'!$C:$C,$B112,'Other Pharma &amp; Health Products'!BH:BH)+SUMIF('PSM Costs'!$C:$C,$B112,'PSM Costs'!BH:BH)&gt;0,SUMIF(Pharmaceuticals!$C:$C,$B112,Pharmaceuticals!AY:AY)+SUMIF('Health Products &amp; Equipment'!$C:$C,$B112,'Health Products &amp; Equipment'!BH:BH)+SUMIF('Other Pharma &amp; Health Products'!$C:$C,$B112,'Other Pharma &amp; Health Products'!BH:BH)+SUMIF('PSM Costs'!$C:$C,$B112,'PSM Costs'!BH:BH),"")</f>
        <v/>
      </c>
      <c r="O112" s="182" t="str">
        <f t="shared" ca="1" si="13"/>
        <v/>
      </c>
      <c r="P112" s="123" t="str">
        <f ca="1">IF(SUMIF(Pharmaceuticals!$C:$C,$B112,Pharmaceuticals!BK:BK)+SUMIF('Health Products &amp; Equipment'!$C:$C,$B112,'Health Products &amp; Equipment'!BT:BT)+SUMIF('Other Pharma &amp; Health Products'!$C:$C,$B112,'Other Pharma &amp; Health Products'!BT:BT)+SUMIF('PSM Costs'!$C:$C,$B112,'PSM Costs'!BT:BT)&gt;0,SUMIF(Pharmaceuticals!$C:$C,$B112,Pharmaceuticals!BK:BK)+SUMIF('Health Products &amp; Equipment'!$C:$C,$B112,'Health Products &amp; Equipment'!BT:BT)+SUMIF('Other Pharma &amp; Health Products'!$C:$C,$B112,'Other Pharma &amp; Health Products'!BT:BT)+SUMIF('PSM Costs'!$C:$C,$B112,'PSM Costs'!BT:BT),"")</f>
        <v/>
      </c>
      <c r="Q112" s="123" t="str">
        <f ca="1">IF(SUMIF(Pharmaceuticals!$C:$C,$B112,Pharmaceuticals!BL:BL)+SUMIF('Health Products &amp; Equipment'!$C:$C,$B112,'Health Products &amp; Equipment'!BU:BU)+SUMIF('Other Pharma &amp; Health Products'!$C:$C,$B112,'Other Pharma &amp; Health Products'!BU:BU)+SUMIF('PSM Costs'!$C:$C,$B112,'PSM Costs'!BU:BU)&gt;0,SUMIF(Pharmaceuticals!$C:$C,$B112,Pharmaceuticals!BL:BL)+SUMIF('Health Products &amp; Equipment'!$C:$C,$B112,'Health Products &amp; Equipment'!BU:BU)+SUMIF('Other Pharma &amp; Health Products'!$C:$C,$B112,'Other Pharma &amp; Health Products'!BU:BU)+SUMIF('PSM Costs'!$C:$C,$B112,'PSM Costs'!BU:BU),"")</f>
        <v/>
      </c>
      <c r="R112" s="176">
        <f t="shared" ca="1" si="14"/>
        <v>30532.134331395355</v>
      </c>
    </row>
    <row r="113" spans="1:18" ht="14" x14ac:dyDescent="0.15">
      <c r="A113" s="107">
        <v>106</v>
      </c>
      <c r="B113" s="107" t="str">
        <f ca="1">IFERROR(VLOOKUP(A113,'Rank unique CI-Prod-Spec'!I:J,2,FALSE),"")</f>
        <v>5.8--1072---10072</v>
      </c>
      <c r="C113" s="122" t="str">
        <f ca="1">IFERROR(VLOOKUP(LEFT(B113,FIND("--",B113)-1),CatCostInp!D:E,2,FALSE),"")</f>
        <v>5.8 Other consumables</v>
      </c>
      <c r="D113" s="122" t="str">
        <f ca="1">IFERROR(INDIRECT(ADDRESS(MATCH(VALUE(MID(B113,FIND("--",B113)+2,FIND("---",B113)-FIND("--",B113)-2)),CatProd!G:G,0),2,1,1,"CatProd")),"")</f>
        <v/>
      </c>
      <c r="E113" s="122" t="str">
        <f ca="1">IFERROR(INDIRECT(ADDRESS(MATCH(VALUE(RIGHT(B113,LEN(B113)-FIND("---",B113)-2)),CatProdSpec!I:I,0),3,1,1,"CatProdSpec")),"")</f>
        <v/>
      </c>
      <c r="F113" s="181">
        <f t="shared" ca="1" si="10"/>
        <v>8.7018895348837226</v>
      </c>
      <c r="G113" s="176">
        <f ca="1">IF(SUMIF(Pharmaceuticals!$C:$C,$B113,Pharmaceuticals!X:X)+SUMIF('Health Products &amp; Equipment'!$C:$C,$B113,'Health Products &amp; Equipment'!AG:AG)+SUMIF('Other Pharma &amp; Health Products'!$C:$C,$B113,'Other Pharma &amp; Health Products'!AG:AG)+SUMIF('PSM Costs'!$C:$C,$B113,'PSM Costs'!AG:AG)&gt;0,SUMIF(Pharmaceuticals!$C:$C,$B113,Pharmaceuticals!X:X)+SUMIF('Health Products &amp; Equipment'!$C:$C,$B113,'Health Products &amp; Equipment'!AG:AG)+SUMIF('Other Pharma &amp; Health Products'!$C:$C,$B113,'Other Pharma &amp; Health Products'!AG:AG)+SUMIF('PSM Costs'!$C:$C,$B113,'PSM Costs'!AG:AG),"")</f>
        <v>20</v>
      </c>
      <c r="H113" s="176">
        <f ca="1">IF(SUMIF(Pharmaceuticals!$C:$C,$B113,Pharmaceuticals!Y:Y)+SUMIF('Health Products &amp; Equipment'!$C:$C,$B113,'Health Products &amp; Equipment'!AH:AH)+SUMIF('Other Pharma &amp; Health Products'!$C:$C,$B113,'Other Pharma &amp; Health Products'!AH:AH)+SUMIF('PSM Costs'!$C:$C,$B113,'PSM Costs'!AH:AH)&gt;0,SUMIF(Pharmaceuticals!$C:$C,$B113,Pharmaceuticals!Y:Y)+SUMIF('Health Products &amp; Equipment'!$C:$C,$B113,'Health Products &amp; Equipment'!AH:AH)+SUMIF('Other Pharma &amp; Health Products'!$C:$C,$B113,'Other Pharma &amp; Health Products'!AH:AH)+SUMIF('PSM Costs'!$C:$C,$B113,'PSM Costs'!AH:AH),"")</f>
        <v>174.03779069767444</v>
      </c>
      <c r="I113" s="182">
        <f t="shared" ca="1" si="11"/>
        <v>8.7018895348837226</v>
      </c>
      <c r="J113" s="123">
        <f ca="1">IF(SUMIF(Pharmaceuticals!$C:$C,$B113,Pharmaceuticals!AK:AK)+SUMIF('Health Products &amp; Equipment'!$C:$C,$B113,'Health Products &amp; Equipment'!AT:AT)+SUMIF('Other Pharma &amp; Health Products'!$C:$C,$B113,'Other Pharma &amp; Health Products'!AT:AT)+SUMIF('PSM Costs'!$C:$C,$B113,'PSM Costs'!AT:AT)&gt;0,SUMIF(Pharmaceuticals!$C:$C,$B113,Pharmaceuticals!AK:AK)+SUMIF('Health Products &amp; Equipment'!$C:$C,$B113,'Health Products &amp; Equipment'!AT:AT)+SUMIF('Other Pharma &amp; Health Products'!$C:$C,$B113,'Other Pharma &amp; Health Products'!AT:AT)+SUMIF('PSM Costs'!$C:$C,$B113,'PSM Costs'!AT:AT),"")</f>
        <v>20</v>
      </c>
      <c r="K113" s="123">
        <f ca="1">IF(SUMIF(Pharmaceuticals!$C:$C,$B113,Pharmaceuticals!AL:AL)+SUMIF('Health Products &amp; Equipment'!$C:$C,$B113,'Health Products &amp; Equipment'!AU:AU)+SUMIF('Other Pharma &amp; Health Products'!$C:$C,$B113,'Other Pharma &amp; Health Products'!AU:AU)+SUMIF('PSM Costs'!$C:$C,$B113,'PSM Costs'!AU:AU)&gt;0,SUMIF(Pharmaceuticals!$C:$C,$B113,Pharmaceuticals!AL:AL)+SUMIF('Health Products &amp; Equipment'!$C:$C,$B113,'Health Products &amp; Equipment'!AU:AU)+SUMIF('Other Pharma &amp; Health Products'!$C:$C,$B113,'Other Pharma &amp; Health Products'!AU:AU)+SUMIF('PSM Costs'!$C:$C,$B113,'PSM Costs'!AU:AU),"")</f>
        <v>174.03779069767444</v>
      </c>
      <c r="L113" s="181" t="str">
        <f t="shared" ca="1" si="12"/>
        <v/>
      </c>
      <c r="M113" s="176">
        <f ca="1">IF(SUMIF(Pharmaceuticals!$C:$C,$B113,Pharmaceuticals!AX:AX)+SUMIF('Health Products &amp; Equipment'!$C:$C,$B113,'Health Products &amp; Equipment'!BG:BG)+SUMIF('Other Pharma &amp; Health Products'!$C:$C,$B113,'Other Pharma &amp; Health Products'!BG:BG)+SUMIF('PSM Costs'!$C:$C,$B113,'PSM Costs'!BG:BG)&gt;0,SUMIF(Pharmaceuticals!$C:$C,$B113,Pharmaceuticals!AX:AX)+SUMIF('Health Products &amp; Equipment'!$C:$C,$B113,'Health Products &amp; Equipment'!BG:BG)+SUMIF('Other Pharma &amp; Health Products'!$C:$C,$B113,'Other Pharma &amp; Health Products'!BG:BG)+SUMIF('PSM Costs'!$C:$C,$B113,'PSM Costs'!BG:BG),"")</f>
        <v>20</v>
      </c>
      <c r="N113" s="176" t="str">
        <f ca="1">IF(SUMIF(Pharmaceuticals!$C:$C,$B113,Pharmaceuticals!AY:AY)+SUMIF('Health Products &amp; Equipment'!$C:$C,$B113,'Health Products &amp; Equipment'!BH:BH)+SUMIF('Other Pharma &amp; Health Products'!$C:$C,$B113,'Other Pharma &amp; Health Products'!BH:BH)+SUMIF('PSM Costs'!$C:$C,$B113,'PSM Costs'!BH:BH)&gt;0,SUMIF(Pharmaceuticals!$C:$C,$B113,Pharmaceuticals!AY:AY)+SUMIF('Health Products &amp; Equipment'!$C:$C,$B113,'Health Products &amp; Equipment'!BH:BH)+SUMIF('Other Pharma &amp; Health Products'!$C:$C,$B113,'Other Pharma &amp; Health Products'!BH:BH)+SUMIF('PSM Costs'!$C:$C,$B113,'PSM Costs'!BH:BH),"")</f>
        <v/>
      </c>
      <c r="O113" s="182" t="str">
        <f t="shared" ca="1" si="13"/>
        <v/>
      </c>
      <c r="P113" s="123" t="str">
        <f ca="1">IF(SUMIF(Pharmaceuticals!$C:$C,$B113,Pharmaceuticals!BK:BK)+SUMIF('Health Products &amp; Equipment'!$C:$C,$B113,'Health Products &amp; Equipment'!BT:BT)+SUMIF('Other Pharma &amp; Health Products'!$C:$C,$B113,'Other Pharma &amp; Health Products'!BT:BT)+SUMIF('PSM Costs'!$C:$C,$B113,'PSM Costs'!BT:BT)&gt;0,SUMIF(Pharmaceuticals!$C:$C,$B113,Pharmaceuticals!BK:BK)+SUMIF('Health Products &amp; Equipment'!$C:$C,$B113,'Health Products &amp; Equipment'!BT:BT)+SUMIF('Other Pharma &amp; Health Products'!$C:$C,$B113,'Other Pharma &amp; Health Products'!BT:BT)+SUMIF('PSM Costs'!$C:$C,$B113,'PSM Costs'!BT:BT),"")</f>
        <v/>
      </c>
      <c r="Q113" s="123" t="str">
        <f ca="1">IF(SUMIF(Pharmaceuticals!$C:$C,$B113,Pharmaceuticals!BL:BL)+SUMIF('Health Products &amp; Equipment'!$C:$C,$B113,'Health Products &amp; Equipment'!BU:BU)+SUMIF('Other Pharma &amp; Health Products'!$C:$C,$B113,'Other Pharma &amp; Health Products'!BU:BU)+SUMIF('PSM Costs'!$C:$C,$B113,'PSM Costs'!BU:BU)&gt;0,SUMIF(Pharmaceuticals!$C:$C,$B113,Pharmaceuticals!BL:BL)+SUMIF('Health Products &amp; Equipment'!$C:$C,$B113,'Health Products &amp; Equipment'!BU:BU)+SUMIF('Other Pharma &amp; Health Products'!$C:$C,$B113,'Other Pharma &amp; Health Products'!BU:BU)+SUMIF('PSM Costs'!$C:$C,$B113,'PSM Costs'!BU:BU),"")</f>
        <v/>
      </c>
      <c r="R113" s="176">
        <f t="shared" ca="1" si="14"/>
        <v>348.07558139534888</v>
      </c>
    </row>
    <row r="114" spans="1:18" ht="14" x14ac:dyDescent="0.15">
      <c r="A114" s="107">
        <v>107</v>
      </c>
      <c r="B114" s="107" t="str">
        <f ca="1">IFERROR(VLOOKUP(A114,'Rank unique CI-Prod-Spec'!I:J,2,FALSE),"")</f>
        <v>5.8--1073---10073</v>
      </c>
      <c r="C114" s="122" t="str">
        <f ca="1">IFERROR(VLOOKUP(LEFT(B114,FIND("--",B114)-1),CatCostInp!D:E,2,FALSE),"")</f>
        <v>5.8 Other consumables</v>
      </c>
      <c r="D114" s="122" t="str">
        <f ca="1">IFERROR(INDIRECT(ADDRESS(MATCH(VALUE(MID(B114,FIND("--",B114)+2,FIND("---",B114)-FIND("--",B114)-2)),CatProd!G:G,0),2,1,1,"CatProd")),"")</f>
        <v/>
      </c>
      <c r="E114" s="122" t="str">
        <f ca="1">IFERROR(INDIRECT(ADDRESS(MATCH(VALUE(RIGHT(B114,LEN(B114)-FIND("---",B114)-2)),CatProdSpec!I:I,0),3,1,1,"CatProdSpec")),"")</f>
        <v/>
      </c>
      <c r="F114" s="181">
        <f t="shared" ca="1" si="10"/>
        <v>86.754505813953486</v>
      </c>
      <c r="G114" s="176">
        <f ca="1">IF(SUMIF(Pharmaceuticals!$C:$C,$B114,Pharmaceuticals!X:X)+SUMIF('Health Products &amp; Equipment'!$C:$C,$B114,'Health Products &amp; Equipment'!AG:AG)+SUMIF('Other Pharma &amp; Health Products'!$C:$C,$B114,'Other Pharma &amp; Health Products'!AG:AG)+SUMIF('PSM Costs'!$C:$C,$B114,'PSM Costs'!AG:AG)&gt;0,SUMIF(Pharmaceuticals!$C:$C,$B114,Pharmaceuticals!X:X)+SUMIF('Health Products &amp; Equipment'!$C:$C,$B114,'Health Products &amp; Equipment'!AG:AG)+SUMIF('Other Pharma &amp; Health Products'!$C:$C,$B114,'Other Pharma &amp; Health Products'!AG:AG)+SUMIF('PSM Costs'!$C:$C,$B114,'PSM Costs'!AG:AG),"")</f>
        <v>50</v>
      </c>
      <c r="H114" s="176">
        <f ca="1">IF(SUMIF(Pharmaceuticals!$C:$C,$B114,Pharmaceuticals!Y:Y)+SUMIF('Health Products &amp; Equipment'!$C:$C,$B114,'Health Products &amp; Equipment'!AH:AH)+SUMIF('Other Pharma &amp; Health Products'!$C:$C,$B114,'Other Pharma &amp; Health Products'!AH:AH)+SUMIF('PSM Costs'!$C:$C,$B114,'PSM Costs'!AH:AH)&gt;0,SUMIF(Pharmaceuticals!$C:$C,$B114,Pharmaceuticals!Y:Y)+SUMIF('Health Products &amp; Equipment'!$C:$C,$B114,'Health Products &amp; Equipment'!AH:AH)+SUMIF('Other Pharma &amp; Health Products'!$C:$C,$B114,'Other Pharma &amp; Health Products'!AH:AH)+SUMIF('PSM Costs'!$C:$C,$B114,'PSM Costs'!AH:AH),"")</f>
        <v>4337.7252906976746</v>
      </c>
      <c r="I114" s="182">
        <f t="shared" ca="1" si="11"/>
        <v>86.754505813953486</v>
      </c>
      <c r="J114" s="123">
        <f ca="1">IF(SUMIF(Pharmaceuticals!$C:$C,$B114,Pharmaceuticals!AK:AK)+SUMIF('Health Products &amp; Equipment'!$C:$C,$B114,'Health Products &amp; Equipment'!AT:AT)+SUMIF('Other Pharma &amp; Health Products'!$C:$C,$B114,'Other Pharma &amp; Health Products'!AT:AT)+SUMIF('PSM Costs'!$C:$C,$B114,'PSM Costs'!AT:AT)&gt;0,SUMIF(Pharmaceuticals!$C:$C,$B114,Pharmaceuticals!AK:AK)+SUMIF('Health Products &amp; Equipment'!$C:$C,$B114,'Health Products &amp; Equipment'!AT:AT)+SUMIF('Other Pharma &amp; Health Products'!$C:$C,$B114,'Other Pharma &amp; Health Products'!AT:AT)+SUMIF('PSM Costs'!$C:$C,$B114,'PSM Costs'!AT:AT),"")</f>
        <v>45</v>
      </c>
      <c r="K114" s="123">
        <f ca="1">IF(SUMIF(Pharmaceuticals!$C:$C,$B114,Pharmaceuticals!AL:AL)+SUMIF('Health Products &amp; Equipment'!$C:$C,$B114,'Health Products &amp; Equipment'!AU:AU)+SUMIF('Other Pharma &amp; Health Products'!$C:$C,$B114,'Other Pharma &amp; Health Products'!AU:AU)+SUMIF('PSM Costs'!$C:$C,$B114,'PSM Costs'!AU:AU)&gt;0,SUMIF(Pharmaceuticals!$C:$C,$B114,Pharmaceuticals!AL:AL)+SUMIF('Health Products &amp; Equipment'!$C:$C,$B114,'Health Products &amp; Equipment'!AU:AU)+SUMIF('Other Pharma &amp; Health Products'!$C:$C,$B114,'Other Pharma &amp; Health Products'!AU:AU)+SUMIF('PSM Costs'!$C:$C,$B114,'PSM Costs'!AU:AU),"")</f>
        <v>3903.952761627907</v>
      </c>
      <c r="L114" s="181" t="str">
        <f t="shared" ca="1" si="12"/>
        <v/>
      </c>
      <c r="M114" s="176">
        <f ca="1">IF(SUMIF(Pharmaceuticals!$C:$C,$B114,Pharmaceuticals!AX:AX)+SUMIF('Health Products &amp; Equipment'!$C:$C,$B114,'Health Products &amp; Equipment'!BG:BG)+SUMIF('Other Pharma &amp; Health Products'!$C:$C,$B114,'Other Pharma &amp; Health Products'!BG:BG)+SUMIF('PSM Costs'!$C:$C,$B114,'PSM Costs'!BG:BG)&gt;0,SUMIF(Pharmaceuticals!$C:$C,$B114,Pharmaceuticals!AX:AX)+SUMIF('Health Products &amp; Equipment'!$C:$C,$B114,'Health Products &amp; Equipment'!BG:BG)+SUMIF('Other Pharma &amp; Health Products'!$C:$C,$B114,'Other Pharma &amp; Health Products'!BG:BG)+SUMIF('PSM Costs'!$C:$C,$B114,'PSM Costs'!BG:BG),"")</f>
        <v>40</v>
      </c>
      <c r="N114" s="176" t="str">
        <f ca="1">IF(SUMIF(Pharmaceuticals!$C:$C,$B114,Pharmaceuticals!AY:AY)+SUMIF('Health Products &amp; Equipment'!$C:$C,$B114,'Health Products &amp; Equipment'!BH:BH)+SUMIF('Other Pharma &amp; Health Products'!$C:$C,$B114,'Other Pharma &amp; Health Products'!BH:BH)+SUMIF('PSM Costs'!$C:$C,$B114,'PSM Costs'!BH:BH)&gt;0,SUMIF(Pharmaceuticals!$C:$C,$B114,Pharmaceuticals!AY:AY)+SUMIF('Health Products &amp; Equipment'!$C:$C,$B114,'Health Products &amp; Equipment'!BH:BH)+SUMIF('Other Pharma &amp; Health Products'!$C:$C,$B114,'Other Pharma &amp; Health Products'!BH:BH)+SUMIF('PSM Costs'!$C:$C,$B114,'PSM Costs'!BH:BH),"")</f>
        <v/>
      </c>
      <c r="O114" s="182" t="str">
        <f t="shared" ca="1" si="13"/>
        <v/>
      </c>
      <c r="P114" s="123" t="str">
        <f ca="1">IF(SUMIF(Pharmaceuticals!$C:$C,$B114,Pharmaceuticals!BK:BK)+SUMIF('Health Products &amp; Equipment'!$C:$C,$B114,'Health Products &amp; Equipment'!BT:BT)+SUMIF('Other Pharma &amp; Health Products'!$C:$C,$B114,'Other Pharma &amp; Health Products'!BT:BT)+SUMIF('PSM Costs'!$C:$C,$B114,'PSM Costs'!BT:BT)&gt;0,SUMIF(Pharmaceuticals!$C:$C,$B114,Pharmaceuticals!BK:BK)+SUMIF('Health Products &amp; Equipment'!$C:$C,$B114,'Health Products &amp; Equipment'!BT:BT)+SUMIF('Other Pharma &amp; Health Products'!$C:$C,$B114,'Other Pharma &amp; Health Products'!BT:BT)+SUMIF('PSM Costs'!$C:$C,$B114,'PSM Costs'!BT:BT),"")</f>
        <v/>
      </c>
      <c r="Q114" s="123" t="str">
        <f ca="1">IF(SUMIF(Pharmaceuticals!$C:$C,$B114,Pharmaceuticals!BL:BL)+SUMIF('Health Products &amp; Equipment'!$C:$C,$B114,'Health Products &amp; Equipment'!BU:BU)+SUMIF('Other Pharma &amp; Health Products'!$C:$C,$B114,'Other Pharma &amp; Health Products'!BU:BU)+SUMIF('PSM Costs'!$C:$C,$B114,'PSM Costs'!BU:BU)&gt;0,SUMIF(Pharmaceuticals!$C:$C,$B114,Pharmaceuticals!BL:BL)+SUMIF('Health Products &amp; Equipment'!$C:$C,$B114,'Health Products &amp; Equipment'!BU:BU)+SUMIF('Other Pharma &amp; Health Products'!$C:$C,$B114,'Other Pharma &amp; Health Products'!BU:BU)+SUMIF('PSM Costs'!$C:$C,$B114,'PSM Costs'!BU:BU),"")</f>
        <v/>
      </c>
      <c r="R114" s="176">
        <f t="shared" ca="1" si="14"/>
        <v>8241.678052325582</v>
      </c>
    </row>
    <row r="115" spans="1:18" ht="14" x14ac:dyDescent="0.15">
      <c r="A115" s="107">
        <v>108</v>
      </c>
      <c r="B115" s="107" t="str">
        <f ca="1">IFERROR(VLOOKUP(A115,'Rank unique CI-Prod-Spec'!I:J,2,FALSE),"")</f>
        <v>5.8--1074---10074</v>
      </c>
      <c r="C115" s="122" t="str">
        <f ca="1">IFERROR(VLOOKUP(LEFT(B115,FIND("--",B115)-1),CatCostInp!D:E,2,FALSE),"")</f>
        <v>5.8 Other consumables</v>
      </c>
      <c r="D115" s="122" t="str">
        <f ca="1">IFERROR(INDIRECT(ADDRESS(MATCH(VALUE(MID(B115,FIND("--",B115)+2,FIND("---",B115)-FIND("--",B115)-2)),CatProd!G:G,0),2,1,1,"CatProd")),"")</f>
        <v/>
      </c>
      <c r="E115" s="122" t="str">
        <f ca="1">IFERROR(INDIRECT(ADDRESS(MATCH(VALUE(RIGHT(B115,LEN(B115)-FIND("---",B115)-2)),CatProdSpec!I:I,0),3,1,1,"CatProdSpec")),"")</f>
        <v/>
      </c>
      <c r="F115" s="181">
        <f t="shared" ca="1" si="10"/>
        <v>9.7262122093023269</v>
      </c>
      <c r="G115" s="176">
        <f ca="1">IF(SUMIF(Pharmaceuticals!$C:$C,$B115,Pharmaceuticals!X:X)+SUMIF('Health Products &amp; Equipment'!$C:$C,$B115,'Health Products &amp; Equipment'!AG:AG)+SUMIF('Other Pharma &amp; Health Products'!$C:$C,$B115,'Other Pharma &amp; Health Products'!AG:AG)+SUMIF('PSM Costs'!$C:$C,$B115,'PSM Costs'!AG:AG)&gt;0,SUMIF(Pharmaceuticals!$C:$C,$B115,Pharmaceuticals!X:X)+SUMIF('Health Products &amp; Equipment'!$C:$C,$B115,'Health Products &amp; Equipment'!AG:AG)+SUMIF('Other Pharma &amp; Health Products'!$C:$C,$B115,'Other Pharma &amp; Health Products'!AG:AG)+SUMIF('PSM Costs'!$C:$C,$B115,'PSM Costs'!AG:AG),"")</f>
        <v>280</v>
      </c>
      <c r="H115" s="176">
        <f ca="1">IF(SUMIF(Pharmaceuticals!$C:$C,$B115,Pharmaceuticals!Y:Y)+SUMIF('Health Products &amp; Equipment'!$C:$C,$B115,'Health Products &amp; Equipment'!AH:AH)+SUMIF('Other Pharma &amp; Health Products'!$C:$C,$B115,'Other Pharma &amp; Health Products'!AH:AH)+SUMIF('PSM Costs'!$C:$C,$B115,'PSM Costs'!AH:AH)&gt;0,SUMIF(Pharmaceuticals!$C:$C,$B115,Pharmaceuticals!Y:Y)+SUMIF('Health Products &amp; Equipment'!$C:$C,$B115,'Health Products &amp; Equipment'!AH:AH)+SUMIF('Other Pharma &amp; Health Products'!$C:$C,$B115,'Other Pharma &amp; Health Products'!AH:AH)+SUMIF('PSM Costs'!$C:$C,$B115,'PSM Costs'!AH:AH),"")</f>
        <v>2723.3394186046517</v>
      </c>
      <c r="I115" s="182">
        <f t="shared" ca="1" si="11"/>
        <v>9.7262122093023269</v>
      </c>
      <c r="J115" s="123">
        <f ca="1">IF(SUMIF(Pharmaceuticals!$C:$C,$B115,Pharmaceuticals!AK:AK)+SUMIF('Health Products &amp; Equipment'!$C:$C,$B115,'Health Products &amp; Equipment'!AT:AT)+SUMIF('Other Pharma &amp; Health Products'!$C:$C,$B115,'Other Pharma &amp; Health Products'!AT:AT)+SUMIF('PSM Costs'!$C:$C,$B115,'PSM Costs'!AT:AT)&gt;0,SUMIF(Pharmaceuticals!$C:$C,$B115,Pharmaceuticals!AK:AK)+SUMIF('Health Products &amp; Equipment'!$C:$C,$B115,'Health Products &amp; Equipment'!AT:AT)+SUMIF('Other Pharma &amp; Health Products'!$C:$C,$B115,'Other Pharma &amp; Health Products'!AT:AT)+SUMIF('PSM Costs'!$C:$C,$B115,'PSM Costs'!AT:AT),"")</f>
        <v>260</v>
      </c>
      <c r="K115" s="123">
        <f ca="1">IF(SUMIF(Pharmaceuticals!$C:$C,$B115,Pharmaceuticals!AL:AL)+SUMIF('Health Products &amp; Equipment'!$C:$C,$B115,'Health Products &amp; Equipment'!AU:AU)+SUMIF('Other Pharma &amp; Health Products'!$C:$C,$B115,'Other Pharma &amp; Health Products'!AU:AU)+SUMIF('PSM Costs'!$C:$C,$B115,'PSM Costs'!AU:AU)&gt;0,SUMIF(Pharmaceuticals!$C:$C,$B115,Pharmaceuticals!AL:AL)+SUMIF('Health Products &amp; Equipment'!$C:$C,$B115,'Health Products &amp; Equipment'!AU:AU)+SUMIF('Other Pharma &amp; Health Products'!$C:$C,$B115,'Other Pharma &amp; Health Products'!AU:AU)+SUMIF('PSM Costs'!$C:$C,$B115,'PSM Costs'!AU:AU),"")</f>
        <v>2528.8151744186048</v>
      </c>
      <c r="L115" s="181" t="str">
        <f t="shared" ca="1" si="12"/>
        <v/>
      </c>
      <c r="M115" s="176">
        <f ca="1">IF(SUMIF(Pharmaceuticals!$C:$C,$B115,Pharmaceuticals!AX:AX)+SUMIF('Health Products &amp; Equipment'!$C:$C,$B115,'Health Products &amp; Equipment'!BG:BG)+SUMIF('Other Pharma &amp; Health Products'!$C:$C,$B115,'Other Pharma &amp; Health Products'!BG:BG)+SUMIF('PSM Costs'!$C:$C,$B115,'PSM Costs'!BG:BG)&gt;0,SUMIF(Pharmaceuticals!$C:$C,$B115,Pharmaceuticals!AX:AX)+SUMIF('Health Products &amp; Equipment'!$C:$C,$B115,'Health Products &amp; Equipment'!BG:BG)+SUMIF('Other Pharma &amp; Health Products'!$C:$C,$B115,'Other Pharma &amp; Health Products'!BG:BG)+SUMIF('PSM Costs'!$C:$C,$B115,'PSM Costs'!BG:BG),"")</f>
        <v>240</v>
      </c>
      <c r="N115" s="176" t="str">
        <f ca="1">IF(SUMIF(Pharmaceuticals!$C:$C,$B115,Pharmaceuticals!AY:AY)+SUMIF('Health Products &amp; Equipment'!$C:$C,$B115,'Health Products &amp; Equipment'!BH:BH)+SUMIF('Other Pharma &amp; Health Products'!$C:$C,$B115,'Other Pharma &amp; Health Products'!BH:BH)+SUMIF('PSM Costs'!$C:$C,$B115,'PSM Costs'!BH:BH)&gt;0,SUMIF(Pharmaceuticals!$C:$C,$B115,Pharmaceuticals!AY:AY)+SUMIF('Health Products &amp; Equipment'!$C:$C,$B115,'Health Products &amp; Equipment'!BH:BH)+SUMIF('Other Pharma &amp; Health Products'!$C:$C,$B115,'Other Pharma &amp; Health Products'!BH:BH)+SUMIF('PSM Costs'!$C:$C,$B115,'PSM Costs'!BH:BH),"")</f>
        <v/>
      </c>
      <c r="O115" s="182" t="str">
        <f t="shared" ca="1" si="13"/>
        <v/>
      </c>
      <c r="P115" s="123" t="str">
        <f ca="1">IF(SUMIF(Pharmaceuticals!$C:$C,$B115,Pharmaceuticals!BK:BK)+SUMIF('Health Products &amp; Equipment'!$C:$C,$B115,'Health Products &amp; Equipment'!BT:BT)+SUMIF('Other Pharma &amp; Health Products'!$C:$C,$B115,'Other Pharma &amp; Health Products'!BT:BT)+SUMIF('PSM Costs'!$C:$C,$B115,'PSM Costs'!BT:BT)&gt;0,SUMIF(Pharmaceuticals!$C:$C,$B115,Pharmaceuticals!BK:BK)+SUMIF('Health Products &amp; Equipment'!$C:$C,$B115,'Health Products &amp; Equipment'!BT:BT)+SUMIF('Other Pharma &amp; Health Products'!$C:$C,$B115,'Other Pharma &amp; Health Products'!BT:BT)+SUMIF('PSM Costs'!$C:$C,$B115,'PSM Costs'!BT:BT),"")</f>
        <v/>
      </c>
      <c r="Q115" s="123" t="str">
        <f ca="1">IF(SUMIF(Pharmaceuticals!$C:$C,$B115,Pharmaceuticals!BL:BL)+SUMIF('Health Products &amp; Equipment'!$C:$C,$B115,'Health Products &amp; Equipment'!BU:BU)+SUMIF('Other Pharma &amp; Health Products'!$C:$C,$B115,'Other Pharma &amp; Health Products'!BU:BU)+SUMIF('PSM Costs'!$C:$C,$B115,'PSM Costs'!BU:BU)&gt;0,SUMIF(Pharmaceuticals!$C:$C,$B115,Pharmaceuticals!BL:BL)+SUMIF('Health Products &amp; Equipment'!$C:$C,$B115,'Health Products &amp; Equipment'!BU:BU)+SUMIF('Other Pharma &amp; Health Products'!$C:$C,$B115,'Other Pharma &amp; Health Products'!BU:BU)+SUMIF('PSM Costs'!$C:$C,$B115,'PSM Costs'!BU:BU),"")</f>
        <v/>
      </c>
      <c r="R115" s="176">
        <f t="shared" ca="1" si="14"/>
        <v>5252.1545930232569</v>
      </c>
    </row>
    <row r="116" spans="1:18" ht="14" x14ac:dyDescent="0.15">
      <c r="A116" s="107">
        <v>109</v>
      </c>
      <c r="B116" s="107" t="str">
        <f ca="1">IFERROR(VLOOKUP(A116,'Rank unique CI-Prod-Spec'!I:J,2,FALSE),"")</f>
        <v>5.8--1075---10075</v>
      </c>
      <c r="C116" s="122" t="str">
        <f ca="1">IFERROR(VLOOKUP(LEFT(B116,FIND("--",B116)-1),CatCostInp!D:E,2,FALSE),"")</f>
        <v>5.8 Other consumables</v>
      </c>
      <c r="D116" s="122" t="str">
        <f ca="1">IFERROR(INDIRECT(ADDRESS(MATCH(VALUE(MID(B116,FIND("--",B116)+2,FIND("---",B116)-FIND("--",B116)-2)),CatProd!G:G,0),2,1,1,"CatProd")),"")</f>
        <v/>
      </c>
      <c r="E116" s="122" t="str">
        <f ca="1">IFERROR(INDIRECT(ADDRESS(MATCH(VALUE(RIGHT(B116,LEN(B116)-FIND("---",B116)-2)),CatProdSpec!I:I,0),3,1,1,"CatProdSpec")),"")</f>
        <v/>
      </c>
      <c r="F116" s="181">
        <f t="shared" ca="1" si="10"/>
        <v>33.419767441860472</v>
      </c>
      <c r="G116" s="176">
        <f ca="1">IF(SUMIF(Pharmaceuticals!$C:$C,$B116,Pharmaceuticals!X:X)+SUMIF('Health Products &amp; Equipment'!$C:$C,$B116,'Health Products &amp; Equipment'!AG:AG)+SUMIF('Other Pharma &amp; Health Products'!$C:$C,$B116,'Other Pharma &amp; Health Products'!AG:AG)+SUMIF('PSM Costs'!$C:$C,$B116,'PSM Costs'!AG:AG)&gt;0,SUMIF(Pharmaceuticals!$C:$C,$B116,Pharmaceuticals!X:X)+SUMIF('Health Products &amp; Equipment'!$C:$C,$B116,'Health Products &amp; Equipment'!AG:AG)+SUMIF('Other Pharma &amp; Health Products'!$C:$C,$B116,'Other Pharma &amp; Health Products'!AG:AG)+SUMIF('PSM Costs'!$C:$C,$B116,'PSM Costs'!AG:AG),"")</f>
        <v>60</v>
      </c>
      <c r="H116" s="176">
        <f ca="1">IF(SUMIF(Pharmaceuticals!$C:$C,$B116,Pharmaceuticals!Y:Y)+SUMIF('Health Products &amp; Equipment'!$C:$C,$B116,'Health Products &amp; Equipment'!AH:AH)+SUMIF('Other Pharma &amp; Health Products'!$C:$C,$B116,'Other Pharma &amp; Health Products'!AH:AH)+SUMIF('PSM Costs'!$C:$C,$B116,'PSM Costs'!AH:AH)&gt;0,SUMIF(Pharmaceuticals!$C:$C,$B116,Pharmaceuticals!Y:Y)+SUMIF('Health Products &amp; Equipment'!$C:$C,$B116,'Health Products &amp; Equipment'!AH:AH)+SUMIF('Other Pharma &amp; Health Products'!$C:$C,$B116,'Other Pharma &amp; Health Products'!AH:AH)+SUMIF('PSM Costs'!$C:$C,$B116,'PSM Costs'!AH:AH),"")</f>
        <v>2005.1860465116283</v>
      </c>
      <c r="I116" s="182">
        <f t="shared" ca="1" si="11"/>
        <v>33.419767441860472</v>
      </c>
      <c r="J116" s="123">
        <f ca="1">IF(SUMIF(Pharmaceuticals!$C:$C,$B116,Pharmaceuticals!AK:AK)+SUMIF('Health Products &amp; Equipment'!$C:$C,$B116,'Health Products &amp; Equipment'!AT:AT)+SUMIF('Other Pharma &amp; Health Products'!$C:$C,$B116,'Other Pharma &amp; Health Products'!AT:AT)+SUMIF('PSM Costs'!$C:$C,$B116,'PSM Costs'!AT:AT)&gt;0,SUMIF(Pharmaceuticals!$C:$C,$B116,Pharmaceuticals!AK:AK)+SUMIF('Health Products &amp; Equipment'!$C:$C,$B116,'Health Products &amp; Equipment'!AT:AT)+SUMIF('Other Pharma &amp; Health Products'!$C:$C,$B116,'Other Pharma &amp; Health Products'!AT:AT)+SUMIF('PSM Costs'!$C:$C,$B116,'PSM Costs'!AT:AT),"")</f>
        <v>60</v>
      </c>
      <c r="K116" s="123">
        <f ca="1">IF(SUMIF(Pharmaceuticals!$C:$C,$B116,Pharmaceuticals!AL:AL)+SUMIF('Health Products &amp; Equipment'!$C:$C,$B116,'Health Products &amp; Equipment'!AU:AU)+SUMIF('Other Pharma &amp; Health Products'!$C:$C,$B116,'Other Pharma &amp; Health Products'!AU:AU)+SUMIF('PSM Costs'!$C:$C,$B116,'PSM Costs'!AU:AU)&gt;0,SUMIF(Pharmaceuticals!$C:$C,$B116,Pharmaceuticals!AL:AL)+SUMIF('Health Products &amp; Equipment'!$C:$C,$B116,'Health Products &amp; Equipment'!AU:AU)+SUMIF('Other Pharma &amp; Health Products'!$C:$C,$B116,'Other Pharma &amp; Health Products'!AU:AU)+SUMIF('PSM Costs'!$C:$C,$B116,'PSM Costs'!AU:AU),"")</f>
        <v>2005.1860465116283</v>
      </c>
      <c r="L116" s="181" t="str">
        <f t="shared" ca="1" si="12"/>
        <v/>
      </c>
      <c r="M116" s="176">
        <f ca="1">IF(SUMIF(Pharmaceuticals!$C:$C,$B116,Pharmaceuticals!AX:AX)+SUMIF('Health Products &amp; Equipment'!$C:$C,$B116,'Health Products &amp; Equipment'!BG:BG)+SUMIF('Other Pharma &amp; Health Products'!$C:$C,$B116,'Other Pharma &amp; Health Products'!BG:BG)+SUMIF('PSM Costs'!$C:$C,$B116,'PSM Costs'!BG:BG)&gt;0,SUMIF(Pharmaceuticals!$C:$C,$B116,Pharmaceuticals!AX:AX)+SUMIF('Health Products &amp; Equipment'!$C:$C,$B116,'Health Products &amp; Equipment'!BG:BG)+SUMIF('Other Pharma &amp; Health Products'!$C:$C,$B116,'Other Pharma &amp; Health Products'!BG:BG)+SUMIF('PSM Costs'!$C:$C,$B116,'PSM Costs'!BG:BG),"")</f>
        <v>60</v>
      </c>
      <c r="N116" s="176" t="str">
        <f ca="1">IF(SUMIF(Pharmaceuticals!$C:$C,$B116,Pharmaceuticals!AY:AY)+SUMIF('Health Products &amp; Equipment'!$C:$C,$B116,'Health Products &amp; Equipment'!BH:BH)+SUMIF('Other Pharma &amp; Health Products'!$C:$C,$B116,'Other Pharma &amp; Health Products'!BH:BH)+SUMIF('PSM Costs'!$C:$C,$B116,'PSM Costs'!BH:BH)&gt;0,SUMIF(Pharmaceuticals!$C:$C,$B116,Pharmaceuticals!AY:AY)+SUMIF('Health Products &amp; Equipment'!$C:$C,$B116,'Health Products &amp; Equipment'!BH:BH)+SUMIF('Other Pharma &amp; Health Products'!$C:$C,$B116,'Other Pharma &amp; Health Products'!BH:BH)+SUMIF('PSM Costs'!$C:$C,$B116,'PSM Costs'!BH:BH),"")</f>
        <v/>
      </c>
      <c r="O116" s="182" t="str">
        <f t="shared" ca="1" si="13"/>
        <v/>
      </c>
      <c r="P116" s="123" t="str">
        <f ca="1">IF(SUMIF(Pharmaceuticals!$C:$C,$B116,Pharmaceuticals!BK:BK)+SUMIF('Health Products &amp; Equipment'!$C:$C,$B116,'Health Products &amp; Equipment'!BT:BT)+SUMIF('Other Pharma &amp; Health Products'!$C:$C,$B116,'Other Pharma &amp; Health Products'!BT:BT)+SUMIF('PSM Costs'!$C:$C,$B116,'PSM Costs'!BT:BT)&gt;0,SUMIF(Pharmaceuticals!$C:$C,$B116,Pharmaceuticals!BK:BK)+SUMIF('Health Products &amp; Equipment'!$C:$C,$B116,'Health Products &amp; Equipment'!BT:BT)+SUMIF('Other Pharma &amp; Health Products'!$C:$C,$B116,'Other Pharma &amp; Health Products'!BT:BT)+SUMIF('PSM Costs'!$C:$C,$B116,'PSM Costs'!BT:BT),"")</f>
        <v/>
      </c>
      <c r="Q116" s="123" t="str">
        <f ca="1">IF(SUMIF(Pharmaceuticals!$C:$C,$B116,Pharmaceuticals!BL:BL)+SUMIF('Health Products &amp; Equipment'!$C:$C,$B116,'Health Products &amp; Equipment'!BU:BU)+SUMIF('Other Pharma &amp; Health Products'!$C:$C,$B116,'Other Pharma &amp; Health Products'!BU:BU)+SUMIF('PSM Costs'!$C:$C,$B116,'PSM Costs'!BU:BU)&gt;0,SUMIF(Pharmaceuticals!$C:$C,$B116,Pharmaceuticals!BL:BL)+SUMIF('Health Products &amp; Equipment'!$C:$C,$B116,'Health Products &amp; Equipment'!BU:BU)+SUMIF('Other Pharma &amp; Health Products'!$C:$C,$B116,'Other Pharma &amp; Health Products'!BU:BU)+SUMIF('PSM Costs'!$C:$C,$B116,'PSM Costs'!BU:BU),"")</f>
        <v/>
      </c>
      <c r="R116" s="176">
        <f t="shared" ca="1" si="14"/>
        <v>4010.3720930232566</v>
      </c>
    </row>
    <row r="117" spans="1:18" ht="14" x14ac:dyDescent="0.15">
      <c r="A117" s="107">
        <v>110</v>
      </c>
      <c r="B117" s="107" t="str">
        <f ca="1">IFERROR(VLOOKUP(A117,'Rank unique CI-Prod-Spec'!I:J,2,FALSE),"")</f>
        <v>5.8--1077---10077</v>
      </c>
      <c r="C117" s="122" t="str">
        <f ca="1">IFERROR(VLOOKUP(LEFT(B117,FIND("--",B117)-1),CatCostInp!D:E,2,FALSE),"")</f>
        <v>5.8 Other consumables</v>
      </c>
      <c r="D117" s="122" t="str">
        <f ca="1">IFERROR(INDIRECT(ADDRESS(MATCH(VALUE(MID(B117,FIND("--",B117)+2,FIND("---",B117)-FIND("--",B117)-2)),CatProd!G:G,0),2,1,1,"CatProd")),"")</f>
        <v/>
      </c>
      <c r="E117" s="122" t="str">
        <f ca="1">IFERROR(INDIRECT(ADDRESS(MATCH(VALUE(RIGHT(B117,LEN(B117)-FIND("---",B117)-2)),CatProdSpec!I:I,0),3,1,1,"CatProdSpec")),"")</f>
        <v/>
      </c>
      <c r="F117" s="181">
        <f t="shared" ca="1" si="10"/>
        <v>133.30799418604653</v>
      </c>
      <c r="G117" s="176">
        <f ca="1">IF(SUMIF(Pharmaceuticals!$C:$C,$B117,Pharmaceuticals!X:X)+SUMIF('Health Products &amp; Equipment'!$C:$C,$B117,'Health Products &amp; Equipment'!AG:AG)+SUMIF('Other Pharma &amp; Health Products'!$C:$C,$B117,'Other Pharma &amp; Health Products'!AG:AG)+SUMIF('PSM Costs'!$C:$C,$B117,'PSM Costs'!AG:AG)&gt;0,SUMIF(Pharmaceuticals!$C:$C,$B117,Pharmaceuticals!X:X)+SUMIF('Health Products &amp; Equipment'!$C:$C,$B117,'Health Products &amp; Equipment'!AG:AG)+SUMIF('Other Pharma &amp; Health Products'!$C:$C,$B117,'Other Pharma &amp; Health Products'!AG:AG)+SUMIF('PSM Costs'!$C:$C,$B117,'PSM Costs'!AG:AG),"")</f>
        <v>8</v>
      </c>
      <c r="H117" s="176">
        <f ca="1">IF(SUMIF(Pharmaceuticals!$C:$C,$B117,Pharmaceuticals!Y:Y)+SUMIF('Health Products &amp; Equipment'!$C:$C,$B117,'Health Products &amp; Equipment'!AH:AH)+SUMIF('Other Pharma &amp; Health Products'!$C:$C,$B117,'Other Pharma &amp; Health Products'!AH:AH)+SUMIF('PSM Costs'!$C:$C,$B117,'PSM Costs'!AH:AH)&gt;0,SUMIF(Pharmaceuticals!$C:$C,$B117,Pharmaceuticals!Y:Y)+SUMIF('Health Products &amp; Equipment'!$C:$C,$B117,'Health Products &amp; Equipment'!AH:AH)+SUMIF('Other Pharma &amp; Health Products'!$C:$C,$B117,'Other Pharma &amp; Health Products'!AH:AH)+SUMIF('PSM Costs'!$C:$C,$B117,'PSM Costs'!AH:AH),"")</f>
        <v>1066.4639534883722</v>
      </c>
      <c r="I117" s="182">
        <f t="shared" ca="1" si="11"/>
        <v>133.30799418604653</v>
      </c>
      <c r="J117" s="123">
        <f ca="1">IF(SUMIF(Pharmaceuticals!$C:$C,$B117,Pharmaceuticals!AK:AK)+SUMIF('Health Products &amp; Equipment'!$C:$C,$B117,'Health Products &amp; Equipment'!AT:AT)+SUMIF('Other Pharma &amp; Health Products'!$C:$C,$B117,'Other Pharma &amp; Health Products'!AT:AT)+SUMIF('PSM Costs'!$C:$C,$B117,'PSM Costs'!AT:AT)&gt;0,SUMIF(Pharmaceuticals!$C:$C,$B117,Pharmaceuticals!AK:AK)+SUMIF('Health Products &amp; Equipment'!$C:$C,$B117,'Health Products &amp; Equipment'!AT:AT)+SUMIF('Other Pharma &amp; Health Products'!$C:$C,$B117,'Other Pharma &amp; Health Products'!AT:AT)+SUMIF('PSM Costs'!$C:$C,$B117,'PSM Costs'!AT:AT),"")</f>
        <v>8</v>
      </c>
      <c r="K117" s="123">
        <f ca="1">IF(SUMIF(Pharmaceuticals!$C:$C,$B117,Pharmaceuticals!AL:AL)+SUMIF('Health Products &amp; Equipment'!$C:$C,$B117,'Health Products &amp; Equipment'!AU:AU)+SUMIF('Other Pharma &amp; Health Products'!$C:$C,$B117,'Other Pharma &amp; Health Products'!AU:AU)+SUMIF('PSM Costs'!$C:$C,$B117,'PSM Costs'!AU:AU)&gt;0,SUMIF(Pharmaceuticals!$C:$C,$B117,Pharmaceuticals!AL:AL)+SUMIF('Health Products &amp; Equipment'!$C:$C,$B117,'Health Products &amp; Equipment'!AU:AU)+SUMIF('Other Pharma &amp; Health Products'!$C:$C,$B117,'Other Pharma &amp; Health Products'!AU:AU)+SUMIF('PSM Costs'!$C:$C,$B117,'PSM Costs'!AU:AU),"")</f>
        <v>1066.4639534883722</v>
      </c>
      <c r="L117" s="181" t="str">
        <f t="shared" ca="1" si="12"/>
        <v/>
      </c>
      <c r="M117" s="176">
        <f ca="1">IF(SUMIF(Pharmaceuticals!$C:$C,$B117,Pharmaceuticals!AX:AX)+SUMIF('Health Products &amp; Equipment'!$C:$C,$B117,'Health Products &amp; Equipment'!BG:BG)+SUMIF('Other Pharma &amp; Health Products'!$C:$C,$B117,'Other Pharma &amp; Health Products'!BG:BG)+SUMIF('PSM Costs'!$C:$C,$B117,'PSM Costs'!BG:BG)&gt;0,SUMIF(Pharmaceuticals!$C:$C,$B117,Pharmaceuticals!AX:AX)+SUMIF('Health Products &amp; Equipment'!$C:$C,$B117,'Health Products &amp; Equipment'!BG:BG)+SUMIF('Other Pharma &amp; Health Products'!$C:$C,$B117,'Other Pharma &amp; Health Products'!BG:BG)+SUMIF('PSM Costs'!$C:$C,$B117,'PSM Costs'!BG:BG),"")</f>
        <v>8</v>
      </c>
      <c r="N117" s="176" t="str">
        <f ca="1">IF(SUMIF(Pharmaceuticals!$C:$C,$B117,Pharmaceuticals!AY:AY)+SUMIF('Health Products &amp; Equipment'!$C:$C,$B117,'Health Products &amp; Equipment'!BH:BH)+SUMIF('Other Pharma &amp; Health Products'!$C:$C,$B117,'Other Pharma &amp; Health Products'!BH:BH)+SUMIF('PSM Costs'!$C:$C,$B117,'PSM Costs'!BH:BH)&gt;0,SUMIF(Pharmaceuticals!$C:$C,$B117,Pharmaceuticals!AY:AY)+SUMIF('Health Products &amp; Equipment'!$C:$C,$B117,'Health Products &amp; Equipment'!BH:BH)+SUMIF('Other Pharma &amp; Health Products'!$C:$C,$B117,'Other Pharma &amp; Health Products'!BH:BH)+SUMIF('PSM Costs'!$C:$C,$B117,'PSM Costs'!BH:BH),"")</f>
        <v/>
      </c>
      <c r="O117" s="182" t="str">
        <f t="shared" ca="1" si="13"/>
        <v/>
      </c>
      <c r="P117" s="123" t="str">
        <f ca="1">IF(SUMIF(Pharmaceuticals!$C:$C,$B117,Pharmaceuticals!BK:BK)+SUMIF('Health Products &amp; Equipment'!$C:$C,$B117,'Health Products &amp; Equipment'!BT:BT)+SUMIF('Other Pharma &amp; Health Products'!$C:$C,$B117,'Other Pharma &amp; Health Products'!BT:BT)+SUMIF('PSM Costs'!$C:$C,$B117,'PSM Costs'!BT:BT)&gt;0,SUMIF(Pharmaceuticals!$C:$C,$B117,Pharmaceuticals!BK:BK)+SUMIF('Health Products &amp; Equipment'!$C:$C,$B117,'Health Products &amp; Equipment'!BT:BT)+SUMIF('Other Pharma &amp; Health Products'!$C:$C,$B117,'Other Pharma &amp; Health Products'!BT:BT)+SUMIF('PSM Costs'!$C:$C,$B117,'PSM Costs'!BT:BT),"")</f>
        <v/>
      </c>
      <c r="Q117" s="123" t="str">
        <f ca="1">IF(SUMIF(Pharmaceuticals!$C:$C,$B117,Pharmaceuticals!BL:BL)+SUMIF('Health Products &amp; Equipment'!$C:$C,$B117,'Health Products &amp; Equipment'!BU:BU)+SUMIF('Other Pharma &amp; Health Products'!$C:$C,$B117,'Other Pharma &amp; Health Products'!BU:BU)+SUMIF('PSM Costs'!$C:$C,$B117,'PSM Costs'!BU:BU)&gt;0,SUMIF(Pharmaceuticals!$C:$C,$B117,Pharmaceuticals!BL:BL)+SUMIF('Health Products &amp; Equipment'!$C:$C,$B117,'Health Products &amp; Equipment'!BU:BU)+SUMIF('Other Pharma &amp; Health Products'!$C:$C,$B117,'Other Pharma &amp; Health Products'!BU:BU)+SUMIF('PSM Costs'!$C:$C,$B117,'PSM Costs'!BU:BU),"")</f>
        <v/>
      </c>
      <c r="R117" s="176">
        <f t="shared" ca="1" si="14"/>
        <v>2132.9279069767445</v>
      </c>
    </row>
    <row r="118" spans="1:18" ht="14" x14ac:dyDescent="0.15">
      <c r="A118" s="107">
        <v>111</v>
      </c>
      <c r="B118" s="107" t="str">
        <f ca="1">IFERROR(VLOOKUP(A118,'Rank unique CI-Prod-Spec'!I:J,2,FALSE),"")</f>
        <v>5.8--1078---10078</v>
      </c>
      <c r="C118" s="122" t="str">
        <f ca="1">IFERROR(VLOOKUP(LEFT(B118,FIND("--",B118)-1),CatCostInp!D:E,2,FALSE),"")</f>
        <v>5.8 Other consumables</v>
      </c>
      <c r="D118" s="122" t="str">
        <f ca="1">IFERROR(INDIRECT(ADDRESS(MATCH(VALUE(MID(B118,FIND("--",B118)+2,FIND("---",B118)-FIND("--",B118)-2)),CatProd!G:G,0),2,1,1,"CatProd")),"")</f>
        <v/>
      </c>
      <c r="E118" s="122" t="str">
        <f ca="1">IFERROR(INDIRECT(ADDRESS(MATCH(VALUE(RIGHT(B118,LEN(B118)-FIND("---",B118)-2)),CatProdSpec!I:I,0),3,1,1,"CatProdSpec")),"")</f>
        <v/>
      </c>
      <c r="F118" s="181">
        <f t="shared" ca="1" si="10"/>
        <v>22.124127906976746</v>
      </c>
      <c r="G118" s="176">
        <f ca="1">IF(SUMIF(Pharmaceuticals!$C:$C,$B118,Pharmaceuticals!X:X)+SUMIF('Health Products &amp; Equipment'!$C:$C,$B118,'Health Products &amp; Equipment'!AG:AG)+SUMIF('Other Pharma &amp; Health Products'!$C:$C,$B118,'Other Pharma &amp; Health Products'!AG:AG)+SUMIF('PSM Costs'!$C:$C,$B118,'PSM Costs'!AG:AG)&gt;0,SUMIF(Pharmaceuticals!$C:$C,$B118,Pharmaceuticals!X:X)+SUMIF('Health Products &amp; Equipment'!$C:$C,$B118,'Health Products &amp; Equipment'!AG:AG)+SUMIF('Other Pharma &amp; Health Products'!$C:$C,$B118,'Other Pharma &amp; Health Products'!AG:AG)+SUMIF('PSM Costs'!$C:$C,$B118,'PSM Costs'!AG:AG),"")</f>
        <v>20</v>
      </c>
      <c r="H118" s="176">
        <f ca="1">IF(SUMIF(Pharmaceuticals!$C:$C,$B118,Pharmaceuticals!Y:Y)+SUMIF('Health Products &amp; Equipment'!$C:$C,$B118,'Health Products &amp; Equipment'!AH:AH)+SUMIF('Other Pharma &amp; Health Products'!$C:$C,$B118,'Other Pharma &amp; Health Products'!AH:AH)+SUMIF('PSM Costs'!$C:$C,$B118,'PSM Costs'!AH:AH)&gt;0,SUMIF(Pharmaceuticals!$C:$C,$B118,Pharmaceuticals!Y:Y)+SUMIF('Health Products &amp; Equipment'!$C:$C,$B118,'Health Products &amp; Equipment'!AH:AH)+SUMIF('Other Pharma &amp; Health Products'!$C:$C,$B118,'Other Pharma &amp; Health Products'!AH:AH)+SUMIF('PSM Costs'!$C:$C,$B118,'PSM Costs'!AH:AH),"")</f>
        <v>442.48255813953494</v>
      </c>
      <c r="I118" s="182">
        <f t="shared" ca="1" si="11"/>
        <v>22.124127906976746</v>
      </c>
      <c r="J118" s="123">
        <f ca="1">IF(SUMIF(Pharmaceuticals!$C:$C,$B118,Pharmaceuticals!AK:AK)+SUMIF('Health Products &amp; Equipment'!$C:$C,$B118,'Health Products &amp; Equipment'!AT:AT)+SUMIF('Other Pharma &amp; Health Products'!$C:$C,$B118,'Other Pharma &amp; Health Products'!AT:AT)+SUMIF('PSM Costs'!$C:$C,$B118,'PSM Costs'!AT:AT)&gt;0,SUMIF(Pharmaceuticals!$C:$C,$B118,Pharmaceuticals!AK:AK)+SUMIF('Health Products &amp; Equipment'!$C:$C,$B118,'Health Products &amp; Equipment'!AT:AT)+SUMIF('Other Pharma &amp; Health Products'!$C:$C,$B118,'Other Pharma &amp; Health Products'!AT:AT)+SUMIF('PSM Costs'!$C:$C,$B118,'PSM Costs'!AT:AT),"")</f>
        <v>20</v>
      </c>
      <c r="K118" s="123">
        <f ca="1">IF(SUMIF(Pharmaceuticals!$C:$C,$B118,Pharmaceuticals!AL:AL)+SUMIF('Health Products &amp; Equipment'!$C:$C,$B118,'Health Products &amp; Equipment'!AU:AU)+SUMIF('Other Pharma &amp; Health Products'!$C:$C,$B118,'Other Pharma &amp; Health Products'!AU:AU)+SUMIF('PSM Costs'!$C:$C,$B118,'PSM Costs'!AU:AU)&gt;0,SUMIF(Pharmaceuticals!$C:$C,$B118,Pharmaceuticals!AL:AL)+SUMIF('Health Products &amp; Equipment'!$C:$C,$B118,'Health Products &amp; Equipment'!AU:AU)+SUMIF('Other Pharma &amp; Health Products'!$C:$C,$B118,'Other Pharma &amp; Health Products'!AU:AU)+SUMIF('PSM Costs'!$C:$C,$B118,'PSM Costs'!AU:AU),"")</f>
        <v>442.48255813953494</v>
      </c>
      <c r="L118" s="181" t="str">
        <f t="shared" ca="1" si="12"/>
        <v/>
      </c>
      <c r="M118" s="176">
        <f ca="1">IF(SUMIF(Pharmaceuticals!$C:$C,$B118,Pharmaceuticals!AX:AX)+SUMIF('Health Products &amp; Equipment'!$C:$C,$B118,'Health Products &amp; Equipment'!BG:BG)+SUMIF('Other Pharma &amp; Health Products'!$C:$C,$B118,'Other Pharma &amp; Health Products'!BG:BG)+SUMIF('PSM Costs'!$C:$C,$B118,'PSM Costs'!BG:BG)&gt;0,SUMIF(Pharmaceuticals!$C:$C,$B118,Pharmaceuticals!AX:AX)+SUMIF('Health Products &amp; Equipment'!$C:$C,$B118,'Health Products &amp; Equipment'!BG:BG)+SUMIF('Other Pharma &amp; Health Products'!$C:$C,$B118,'Other Pharma &amp; Health Products'!BG:BG)+SUMIF('PSM Costs'!$C:$C,$B118,'PSM Costs'!BG:BG),"")</f>
        <v>20</v>
      </c>
      <c r="N118" s="176" t="str">
        <f ca="1">IF(SUMIF(Pharmaceuticals!$C:$C,$B118,Pharmaceuticals!AY:AY)+SUMIF('Health Products &amp; Equipment'!$C:$C,$B118,'Health Products &amp; Equipment'!BH:BH)+SUMIF('Other Pharma &amp; Health Products'!$C:$C,$B118,'Other Pharma &amp; Health Products'!BH:BH)+SUMIF('PSM Costs'!$C:$C,$B118,'PSM Costs'!BH:BH)&gt;0,SUMIF(Pharmaceuticals!$C:$C,$B118,Pharmaceuticals!AY:AY)+SUMIF('Health Products &amp; Equipment'!$C:$C,$B118,'Health Products &amp; Equipment'!BH:BH)+SUMIF('Other Pharma &amp; Health Products'!$C:$C,$B118,'Other Pharma &amp; Health Products'!BH:BH)+SUMIF('PSM Costs'!$C:$C,$B118,'PSM Costs'!BH:BH),"")</f>
        <v/>
      </c>
      <c r="O118" s="182" t="str">
        <f t="shared" ca="1" si="13"/>
        <v/>
      </c>
      <c r="P118" s="123" t="str">
        <f ca="1">IF(SUMIF(Pharmaceuticals!$C:$C,$B118,Pharmaceuticals!BK:BK)+SUMIF('Health Products &amp; Equipment'!$C:$C,$B118,'Health Products &amp; Equipment'!BT:BT)+SUMIF('Other Pharma &amp; Health Products'!$C:$C,$B118,'Other Pharma &amp; Health Products'!BT:BT)+SUMIF('PSM Costs'!$C:$C,$B118,'PSM Costs'!BT:BT)&gt;0,SUMIF(Pharmaceuticals!$C:$C,$B118,Pharmaceuticals!BK:BK)+SUMIF('Health Products &amp; Equipment'!$C:$C,$B118,'Health Products &amp; Equipment'!BT:BT)+SUMIF('Other Pharma &amp; Health Products'!$C:$C,$B118,'Other Pharma &amp; Health Products'!BT:BT)+SUMIF('PSM Costs'!$C:$C,$B118,'PSM Costs'!BT:BT),"")</f>
        <v/>
      </c>
      <c r="Q118" s="123" t="str">
        <f ca="1">IF(SUMIF(Pharmaceuticals!$C:$C,$B118,Pharmaceuticals!BL:BL)+SUMIF('Health Products &amp; Equipment'!$C:$C,$B118,'Health Products &amp; Equipment'!BU:BU)+SUMIF('Other Pharma &amp; Health Products'!$C:$C,$B118,'Other Pharma &amp; Health Products'!BU:BU)+SUMIF('PSM Costs'!$C:$C,$B118,'PSM Costs'!BU:BU)&gt;0,SUMIF(Pharmaceuticals!$C:$C,$B118,Pharmaceuticals!BL:BL)+SUMIF('Health Products &amp; Equipment'!$C:$C,$B118,'Health Products &amp; Equipment'!BU:BU)+SUMIF('Other Pharma &amp; Health Products'!$C:$C,$B118,'Other Pharma &amp; Health Products'!BU:BU)+SUMIF('PSM Costs'!$C:$C,$B118,'PSM Costs'!BU:BU),"")</f>
        <v/>
      </c>
      <c r="R118" s="176">
        <f t="shared" ca="1" si="14"/>
        <v>884.96511627906989</v>
      </c>
    </row>
    <row r="119" spans="1:18" ht="14" x14ac:dyDescent="0.15">
      <c r="A119" s="107">
        <v>112</v>
      </c>
      <c r="B119" s="107" t="str">
        <f ca="1">IFERROR(VLOOKUP(A119,'Rank unique CI-Prod-Spec'!I:J,2,FALSE),"")</f>
        <v>5.8--1079---10079</v>
      </c>
      <c r="C119" s="122" t="str">
        <f ca="1">IFERROR(VLOOKUP(LEFT(B119,FIND("--",B119)-1),CatCostInp!D:E,2,FALSE),"")</f>
        <v>5.8 Other consumables</v>
      </c>
      <c r="D119" s="122" t="str">
        <f ca="1">IFERROR(INDIRECT(ADDRESS(MATCH(VALUE(MID(B119,FIND("--",B119)+2,FIND("---",B119)-FIND("--",B119)-2)),CatProd!G:G,0),2,1,1,"CatProd")),"")</f>
        <v/>
      </c>
      <c r="E119" s="122" t="str">
        <f ca="1">IFERROR(INDIRECT(ADDRESS(MATCH(VALUE(RIGHT(B119,LEN(B119)-FIND("---",B119)-2)),CatProdSpec!I:I,0),3,1,1,"CatProdSpec")),"")</f>
        <v/>
      </c>
      <c r="F119" s="181">
        <f t="shared" ca="1" si="10"/>
        <v>39.704505813953489</v>
      </c>
      <c r="G119" s="176">
        <f ca="1">IF(SUMIF(Pharmaceuticals!$C:$C,$B119,Pharmaceuticals!X:X)+SUMIF('Health Products &amp; Equipment'!$C:$C,$B119,'Health Products &amp; Equipment'!AG:AG)+SUMIF('Other Pharma &amp; Health Products'!$C:$C,$B119,'Other Pharma &amp; Health Products'!AG:AG)+SUMIF('PSM Costs'!$C:$C,$B119,'PSM Costs'!AG:AG)&gt;0,SUMIF(Pharmaceuticals!$C:$C,$B119,Pharmaceuticals!X:X)+SUMIF('Health Products &amp; Equipment'!$C:$C,$B119,'Health Products &amp; Equipment'!AG:AG)+SUMIF('Other Pharma &amp; Health Products'!$C:$C,$B119,'Other Pharma &amp; Health Products'!AG:AG)+SUMIF('PSM Costs'!$C:$C,$B119,'PSM Costs'!AG:AG),"")</f>
        <v>20</v>
      </c>
      <c r="H119" s="176">
        <f ca="1">IF(SUMIF(Pharmaceuticals!$C:$C,$B119,Pharmaceuticals!Y:Y)+SUMIF('Health Products &amp; Equipment'!$C:$C,$B119,'Health Products &amp; Equipment'!AH:AH)+SUMIF('Other Pharma &amp; Health Products'!$C:$C,$B119,'Other Pharma &amp; Health Products'!AH:AH)+SUMIF('PSM Costs'!$C:$C,$B119,'PSM Costs'!AH:AH)&gt;0,SUMIF(Pharmaceuticals!$C:$C,$B119,Pharmaceuticals!Y:Y)+SUMIF('Health Products &amp; Equipment'!$C:$C,$B119,'Health Products &amp; Equipment'!AH:AH)+SUMIF('Other Pharma &amp; Health Products'!$C:$C,$B119,'Other Pharma &amp; Health Products'!AH:AH)+SUMIF('PSM Costs'!$C:$C,$B119,'PSM Costs'!AH:AH),"")</f>
        <v>794.09011627906978</v>
      </c>
      <c r="I119" s="182">
        <f t="shared" ca="1" si="11"/>
        <v>39.704505813953489</v>
      </c>
      <c r="J119" s="123">
        <f ca="1">IF(SUMIF(Pharmaceuticals!$C:$C,$B119,Pharmaceuticals!AK:AK)+SUMIF('Health Products &amp; Equipment'!$C:$C,$B119,'Health Products &amp; Equipment'!AT:AT)+SUMIF('Other Pharma &amp; Health Products'!$C:$C,$B119,'Other Pharma &amp; Health Products'!AT:AT)+SUMIF('PSM Costs'!$C:$C,$B119,'PSM Costs'!AT:AT)&gt;0,SUMIF(Pharmaceuticals!$C:$C,$B119,Pharmaceuticals!AK:AK)+SUMIF('Health Products &amp; Equipment'!$C:$C,$B119,'Health Products &amp; Equipment'!AT:AT)+SUMIF('Other Pharma &amp; Health Products'!$C:$C,$B119,'Other Pharma &amp; Health Products'!AT:AT)+SUMIF('PSM Costs'!$C:$C,$B119,'PSM Costs'!AT:AT),"")</f>
        <v>20</v>
      </c>
      <c r="K119" s="123">
        <f ca="1">IF(SUMIF(Pharmaceuticals!$C:$C,$B119,Pharmaceuticals!AL:AL)+SUMIF('Health Products &amp; Equipment'!$C:$C,$B119,'Health Products &amp; Equipment'!AU:AU)+SUMIF('Other Pharma &amp; Health Products'!$C:$C,$B119,'Other Pharma &amp; Health Products'!AU:AU)+SUMIF('PSM Costs'!$C:$C,$B119,'PSM Costs'!AU:AU)&gt;0,SUMIF(Pharmaceuticals!$C:$C,$B119,Pharmaceuticals!AL:AL)+SUMIF('Health Products &amp; Equipment'!$C:$C,$B119,'Health Products &amp; Equipment'!AU:AU)+SUMIF('Other Pharma &amp; Health Products'!$C:$C,$B119,'Other Pharma &amp; Health Products'!AU:AU)+SUMIF('PSM Costs'!$C:$C,$B119,'PSM Costs'!AU:AU),"")</f>
        <v>794.09011627906978</v>
      </c>
      <c r="L119" s="181" t="str">
        <f t="shared" ca="1" si="12"/>
        <v/>
      </c>
      <c r="M119" s="176">
        <f ca="1">IF(SUMIF(Pharmaceuticals!$C:$C,$B119,Pharmaceuticals!AX:AX)+SUMIF('Health Products &amp; Equipment'!$C:$C,$B119,'Health Products &amp; Equipment'!BG:BG)+SUMIF('Other Pharma &amp; Health Products'!$C:$C,$B119,'Other Pharma &amp; Health Products'!BG:BG)+SUMIF('PSM Costs'!$C:$C,$B119,'PSM Costs'!BG:BG)&gt;0,SUMIF(Pharmaceuticals!$C:$C,$B119,Pharmaceuticals!AX:AX)+SUMIF('Health Products &amp; Equipment'!$C:$C,$B119,'Health Products &amp; Equipment'!BG:BG)+SUMIF('Other Pharma &amp; Health Products'!$C:$C,$B119,'Other Pharma &amp; Health Products'!BG:BG)+SUMIF('PSM Costs'!$C:$C,$B119,'PSM Costs'!BG:BG),"")</f>
        <v>20</v>
      </c>
      <c r="N119" s="176" t="str">
        <f ca="1">IF(SUMIF(Pharmaceuticals!$C:$C,$B119,Pharmaceuticals!AY:AY)+SUMIF('Health Products &amp; Equipment'!$C:$C,$B119,'Health Products &amp; Equipment'!BH:BH)+SUMIF('Other Pharma &amp; Health Products'!$C:$C,$B119,'Other Pharma &amp; Health Products'!BH:BH)+SUMIF('PSM Costs'!$C:$C,$B119,'PSM Costs'!BH:BH)&gt;0,SUMIF(Pharmaceuticals!$C:$C,$B119,Pharmaceuticals!AY:AY)+SUMIF('Health Products &amp; Equipment'!$C:$C,$B119,'Health Products &amp; Equipment'!BH:BH)+SUMIF('Other Pharma &amp; Health Products'!$C:$C,$B119,'Other Pharma &amp; Health Products'!BH:BH)+SUMIF('PSM Costs'!$C:$C,$B119,'PSM Costs'!BH:BH),"")</f>
        <v/>
      </c>
      <c r="O119" s="182" t="str">
        <f t="shared" ca="1" si="13"/>
        <v/>
      </c>
      <c r="P119" s="123" t="str">
        <f ca="1">IF(SUMIF(Pharmaceuticals!$C:$C,$B119,Pharmaceuticals!BK:BK)+SUMIF('Health Products &amp; Equipment'!$C:$C,$B119,'Health Products &amp; Equipment'!BT:BT)+SUMIF('Other Pharma &amp; Health Products'!$C:$C,$B119,'Other Pharma &amp; Health Products'!BT:BT)+SUMIF('PSM Costs'!$C:$C,$B119,'PSM Costs'!BT:BT)&gt;0,SUMIF(Pharmaceuticals!$C:$C,$B119,Pharmaceuticals!BK:BK)+SUMIF('Health Products &amp; Equipment'!$C:$C,$B119,'Health Products &amp; Equipment'!BT:BT)+SUMIF('Other Pharma &amp; Health Products'!$C:$C,$B119,'Other Pharma &amp; Health Products'!BT:BT)+SUMIF('PSM Costs'!$C:$C,$B119,'PSM Costs'!BT:BT),"")</f>
        <v/>
      </c>
      <c r="Q119" s="123" t="str">
        <f ca="1">IF(SUMIF(Pharmaceuticals!$C:$C,$B119,Pharmaceuticals!BL:BL)+SUMIF('Health Products &amp; Equipment'!$C:$C,$B119,'Health Products &amp; Equipment'!BU:BU)+SUMIF('Other Pharma &amp; Health Products'!$C:$C,$B119,'Other Pharma &amp; Health Products'!BU:BU)+SUMIF('PSM Costs'!$C:$C,$B119,'PSM Costs'!BU:BU)&gt;0,SUMIF(Pharmaceuticals!$C:$C,$B119,Pharmaceuticals!BL:BL)+SUMIF('Health Products &amp; Equipment'!$C:$C,$B119,'Health Products &amp; Equipment'!BU:BU)+SUMIF('Other Pharma &amp; Health Products'!$C:$C,$B119,'Other Pharma &amp; Health Products'!BU:BU)+SUMIF('PSM Costs'!$C:$C,$B119,'PSM Costs'!BU:BU),"")</f>
        <v/>
      </c>
      <c r="R119" s="176">
        <f t="shared" ca="1" si="14"/>
        <v>1588.1802325581396</v>
      </c>
    </row>
    <row r="120" spans="1:18" ht="14" x14ac:dyDescent="0.15">
      <c r="A120" s="107">
        <v>113</v>
      </c>
      <c r="B120" s="107" t="str">
        <f ca="1">IFERROR(VLOOKUP(A120,'Rank unique CI-Prod-Spec'!I:J,2,FALSE),"")</f>
        <v>5.8--1080---10080</v>
      </c>
      <c r="C120" s="122" t="str">
        <f ca="1">IFERROR(VLOOKUP(LEFT(B120,FIND("--",B120)-1),CatCostInp!D:E,2,FALSE),"")</f>
        <v>5.8 Other consumables</v>
      </c>
      <c r="D120" s="122" t="str">
        <f ca="1">IFERROR(INDIRECT(ADDRESS(MATCH(VALUE(MID(B120,FIND("--",B120)+2,FIND("---",B120)-FIND("--",B120)-2)),CatProd!G:G,0),2,1,1,"CatProd")),"")</f>
        <v/>
      </c>
      <c r="E120" s="122" t="str">
        <f ca="1">IFERROR(INDIRECT(ADDRESS(MATCH(VALUE(RIGHT(B120,LEN(B120)-FIND("---",B120)-2)),CatProdSpec!I:I,0),3,1,1,"CatProdSpec")),"")</f>
        <v/>
      </c>
      <c r="F120" s="181">
        <f t="shared" ca="1" si="10"/>
        <v>39.719040697674423</v>
      </c>
      <c r="G120" s="176">
        <f ca="1">IF(SUMIF(Pharmaceuticals!$C:$C,$B120,Pharmaceuticals!X:X)+SUMIF('Health Products &amp; Equipment'!$C:$C,$B120,'Health Products &amp; Equipment'!AG:AG)+SUMIF('Other Pharma &amp; Health Products'!$C:$C,$B120,'Other Pharma &amp; Health Products'!AG:AG)+SUMIF('PSM Costs'!$C:$C,$B120,'PSM Costs'!AG:AG)&gt;0,SUMIF(Pharmaceuticals!$C:$C,$B120,Pharmaceuticals!X:X)+SUMIF('Health Products &amp; Equipment'!$C:$C,$B120,'Health Products &amp; Equipment'!AG:AG)+SUMIF('Other Pharma &amp; Health Products'!$C:$C,$B120,'Other Pharma &amp; Health Products'!AG:AG)+SUMIF('PSM Costs'!$C:$C,$B120,'PSM Costs'!AG:AG),"")</f>
        <v>20</v>
      </c>
      <c r="H120" s="176">
        <f ca="1">IF(SUMIF(Pharmaceuticals!$C:$C,$B120,Pharmaceuticals!Y:Y)+SUMIF('Health Products &amp; Equipment'!$C:$C,$B120,'Health Products &amp; Equipment'!AH:AH)+SUMIF('Other Pharma &amp; Health Products'!$C:$C,$B120,'Other Pharma &amp; Health Products'!AH:AH)+SUMIF('PSM Costs'!$C:$C,$B120,'PSM Costs'!AH:AH)&gt;0,SUMIF(Pharmaceuticals!$C:$C,$B120,Pharmaceuticals!Y:Y)+SUMIF('Health Products &amp; Equipment'!$C:$C,$B120,'Health Products &amp; Equipment'!AH:AH)+SUMIF('Other Pharma &amp; Health Products'!$C:$C,$B120,'Other Pharma &amp; Health Products'!AH:AH)+SUMIF('PSM Costs'!$C:$C,$B120,'PSM Costs'!AH:AH),"")</f>
        <v>794.38081395348843</v>
      </c>
      <c r="I120" s="182">
        <f t="shared" ca="1" si="11"/>
        <v>39.719040697674423</v>
      </c>
      <c r="J120" s="123">
        <f ca="1">IF(SUMIF(Pharmaceuticals!$C:$C,$B120,Pharmaceuticals!AK:AK)+SUMIF('Health Products &amp; Equipment'!$C:$C,$B120,'Health Products &amp; Equipment'!AT:AT)+SUMIF('Other Pharma &amp; Health Products'!$C:$C,$B120,'Other Pharma &amp; Health Products'!AT:AT)+SUMIF('PSM Costs'!$C:$C,$B120,'PSM Costs'!AT:AT)&gt;0,SUMIF(Pharmaceuticals!$C:$C,$B120,Pharmaceuticals!AK:AK)+SUMIF('Health Products &amp; Equipment'!$C:$C,$B120,'Health Products &amp; Equipment'!AT:AT)+SUMIF('Other Pharma &amp; Health Products'!$C:$C,$B120,'Other Pharma &amp; Health Products'!AT:AT)+SUMIF('PSM Costs'!$C:$C,$B120,'PSM Costs'!AT:AT),"")</f>
        <v>20</v>
      </c>
      <c r="K120" s="123">
        <f ca="1">IF(SUMIF(Pharmaceuticals!$C:$C,$B120,Pharmaceuticals!AL:AL)+SUMIF('Health Products &amp; Equipment'!$C:$C,$B120,'Health Products &amp; Equipment'!AU:AU)+SUMIF('Other Pharma &amp; Health Products'!$C:$C,$B120,'Other Pharma &amp; Health Products'!AU:AU)+SUMIF('PSM Costs'!$C:$C,$B120,'PSM Costs'!AU:AU)&gt;0,SUMIF(Pharmaceuticals!$C:$C,$B120,Pharmaceuticals!AL:AL)+SUMIF('Health Products &amp; Equipment'!$C:$C,$B120,'Health Products &amp; Equipment'!AU:AU)+SUMIF('Other Pharma &amp; Health Products'!$C:$C,$B120,'Other Pharma &amp; Health Products'!AU:AU)+SUMIF('PSM Costs'!$C:$C,$B120,'PSM Costs'!AU:AU),"")</f>
        <v>794.38081395348843</v>
      </c>
      <c r="L120" s="181" t="str">
        <f t="shared" ca="1" si="12"/>
        <v/>
      </c>
      <c r="M120" s="176">
        <f ca="1">IF(SUMIF(Pharmaceuticals!$C:$C,$B120,Pharmaceuticals!AX:AX)+SUMIF('Health Products &amp; Equipment'!$C:$C,$B120,'Health Products &amp; Equipment'!BG:BG)+SUMIF('Other Pharma &amp; Health Products'!$C:$C,$B120,'Other Pharma &amp; Health Products'!BG:BG)+SUMIF('PSM Costs'!$C:$C,$B120,'PSM Costs'!BG:BG)&gt;0,SUMIF(Pharmaceuticals!$C:$C,$B120,Pharmaceuticals!AX:AX)+SUMIF('Health Products &amp; Equipment'!$C:$C,$B120,'Health Products &amp; Equipment'!BG:BG)+SUMIF('Other Pharma &amp; Health Products'!$C:$C,$B120,'Other Pharma &amp; Health Products'!BG:BG)+SUMIF('PSM Costs'!$C:$C,$B120,'PSM Costs'!BG:BG),"")</f>
        <v>20</v>
      </c>
      <c r="N120" s="176" t="str">
        <f ca="1">IF(SUMIF(Pharmaceuticals!$C:$C,$B120,Pharmaceuticals!AY:AY)+SUMIF('Health Products &amp; Equipment'!$C:$C,$B120,'Health Products &amp; Equipment'!BH:BH)+SUMIF('Other Pharma &amp; Health Products'!$C:$C,$B120,'Other Pharma &amp; Health Products'!BH:BH)+SUMIF('PSM Costs'!$C:$C,$B120,'PSM Costs'!BH:BH)&gt;0,SUMIF(Pharmaceuticals!$C:$C,$B120,Pharmaceuticals!AY:AY)+SUMIF('Health Products &amp; Equipment'!$C:$C,$B120,'Health Products &amp; Equipment'!BH:BH)+SUMIF('Other Pharma &amp; Health Products'!$C:$C,$B120,'Other Pharma &amp; Health Products'!BH:BH)+SUMIF('PSM Costs'!$C:$C,$B120,'PSM Costs'!BH:BH),"")</f>
        <v/>
      </c>
      <c r="O120" s="182" t="str">
        <f t="shared" ca="1" si="13"/>
        <v/>
      </c>
      <c r="P120" s="123" t="str">
        <f ca="1">IF(SUMIF(Pharmaceuticals!$C:$C,$B120,Pharmaceuticals!BK:BK)+SUMIF('Health Products &amp; Equipment'!$C:$C,$B120,'Health Products &amp; Equipment'!BT:BT)+SUMIF('Other Pharma &amp; Health Products'!$C:$C,$B120,'Other Pharma &amp; Health Products'!BT:BT)+SUMIF('PSM Costs'!$C:$C,$B120,'PSM Costs'!BT:BT)&gt;0,SUMIF(Pharmaceuticals!$C:$C,$B120,Pharmaceuticals!BK:BK)+SUMIF('Health Products &amp; Equipment'!$C:$C,$B120,'Health Products &amp; Equipment'!BT:BT)+SUMIF('Other Pharma &amp; Health Products'!$C:$C,$B120,'Other Pharma &amp; Health Products'!BT:BT)+SUMIF('PSM Costs'!$C:$C,$B120,'PSM Costs'!BT:BT),"")</f>
        <v/>
      </c>
      <c r="Q120" s="123" t="str">
        <f ca="1">IF(SUMIF(Pharmaceuticals!$C:$C,$B120,Pharmaceuticals!BL:BL)+SUMIF('Health Products &amp; Equipment'!$C:$C,$B120,'Health Products &amp; Equipment'!BU:BU)+SUMIF('Other Pharma &amp; Health Products'!$C:$C,$B120,'Other Pharma &amp; Health Products'!BU:BU)+SUMIF('PSM Costs'!$C:$C,$B120,'PSM Costs'!BU:BU)&gt;0,SUMIF(Pharmaceuticals!$C:$C,$B120,Pharmaceuticals!BL:BL)+SUMIF('Health Products &amp; Equipment'!$C:$C,$B120,'Health Products &amp; Equipment'!BU:BU)+SUMIF('Other Pharma &amp; Health Products'!$C:$C,$B120,'Other Pharma &amp; Health Products'!BU:BU)+SUMIF('PSM Costs'!$C:$C,$B120,'PSM Costs'!BU:BU),"")</f>
        <v/>
      </c>
      <c r="R120" s="176">
        <f t="shared" ca="1" si="14"/>
        <v>1588.7616279069769</v>
      </c>
    </row>
    <row r="121" spans="1:18" ht="14" x14ac:dyDescent="0.15">
      <c r="A121" s="107">
        <v>114</v>
      </c>
      <c r="B121" s="107" t="str">
        <f ca="1">IFERROR(VLOOKUP(A121,'Rank unique CI-Prod-Spec'!I:J,2,FALSE),"")</f>
        <v>5.8--1081---10081</v>
      </c>
      <c r="C121" s="122" t="str">
        <f ca="1">IFERROR(VLOOKUP(LEFT(B121,FIND("--",B121)-1),CatCostInp!D:E,2,FALSE),"")</f>
        <v>5.8 Other consumables</v>
      </c>
      <c r="D121" s="122" t="str">
        <f ca="1">IFERROR(INDIRECT(ADDRESS(MATCH(VALUE(MID(B121,FIND("--",B121)+2,FIND("---",B121)-FIND("--",B121)-2)),CatProd!G:G,0),2,1,1,"CatProd")),"")</f>
        <v/>
      </c>
      <c r="E121" s="122" t="str">
        <f ca="1">IFERROR(INDIRECT(ADDRESS(MATCH(VALUE(RIGHT(B121,LEN(B121)-FIND("---",B121)-2)),CatProdSpec!I:I,0),3,1,1,"CatProdSpec")),"")</f>
        <v/>
      </c>
      <c r="F121" s="181">
        <f t="shared" ca="1" si="10"/>
        <v>39.73357558139535</v>
      </c>
      <c r="G121" s="176">
        <f ca="1">IF(SUMIF(Pharmaceuticals!$C:$C,$B121,Pharmaceuticals!X:X)+SUMIF('Health Products &amp; Equipment'!$C:$C,$B121,'Health Products &amp; Equipment'!AG:AG)+SUMIF('Other Pharma &amp; Health Products'!$C:$C,$B121,'Other Pharma &amp; Health Products'!AG:AG)+SUMIF('PSM Costs'!$C:$C,$B121,'PSM Costs'!AG:AG)&gt;0,SUMIF(Pharmaceuticals!$C:$C,$B121,Pharmaceuticals!X:X)+SUMIF('Health Products &amp; Equipment'!$C:$C,$B121,'Health Products &amp; Equipment'!AG:AG)+SUMIF('Other Pharma &amp; Health Products'!$C:$C,$B121,'Other Pharma &amp; Health Products'!AG:AG)+SUMIF('PSM Costs'!$C:$C,$B121,'PSM Costs'!AG:AG),"")</f>
        <v>40</v>
      </c>
      <c r="H121" s="176">
        <f ca="1">IF(SUMIF(Pharmaceuticals!$C:$C,$B121,Pharmaceuticals!Y:Y)+SUMIF('Health Products &amp; Equipment'!$C:$C,$B121,'Health Products &amp; Equipment'!AH:AH)+SUMIF('Other Pharma &amp; Health Products'!$C:$C,$B121,'Other Pharma &amp; Health Products'!AH:AH)+SUMIF('PSM Costs'!$C:$C,$B121,'PSM Costs'!AH:AH)&gt;0,SUMIF(Pharmaceuticals!$C:$C,$B121,Pharmaceuticals!Y:Y)+SUMIF('Health Products &amp; Equipment'!$C:$C,$B121,'Health Products &amp; Equipment'!AH:AH)+SUMIF('Other Pharma &amp; Health Products'!$C:$C,$B121,'Other Pharma &amp; Health Products'!AH:AH)+SUMIF('PSM Costs'!$C:$C,$B121,'PSM Costs'!AH:AH),"")</f>
        <v>1589.3430232558139</v>
      </c>
      <c r="I121" s="182">
        <f t="shared" ca="1" si="11"/>
        <v>39.73357558139535</v>
      </c>
      <c r="J121" s="123">
        <f ca="1">IF(SUMIF(Pharmaceuticals!$C:$C,$B121,Pharmaceuticals!AK:AK)+SUMIF('Health Products &amp; Equipment'!$C:$C,$B121,'Health Products &amp; Equipment'!AT:AT)+SUMIF('Other Pharma &amp; Health Products'!$C:$C,$B121,'Other Pharma &amp; Health Products'!AT:AT)+SUMIF('PSM Costs'!$C:$C,$B121,'PSM Costs'!AT:AT)&gt;0,SUMIF(Pharmaceuticals!$C:$C,$B121,Pharmaceuticals!AK:AK)+SUMIF('Health Products &amp; Equipment'!$C:$C,$B121,'Health Products &amp; Equipment'!AT:AT)+SUMIF('Other Pharma &amp; Health Products'!$C:$C,$B121,'Other Pharma &amp; Health Products'!AT:AT)+SUMIF('PSM Costs'!$C:$C,$B121,'PSM Costs'!AT:AT),"")</f>
        <v>40</v>
      </c>
      <c r="K121" s="123">
        <f ca="1">IF(SUMIF(Pharmaceuticals!$C:$C,$B121,Pharmaceuticals!AL:AL)+SUMIF('Health Products &amp; Equipment'!$C:$C,$B121,'Health Products &amp; Equipment'!AU:AU)+SUMIF('Other Pharma &amp; Health Products'!$C:$C,$B121,'Other Pharma &amp; Health Products'!AU:AU)+SUMIF('PSM Costs'!$C:$C,$B121,'PSM Costs'!AU:AU)&gt;0,SUMIF(Pharmaceuticals!$C:$C,$B121,Pharmaceuticals!AL:AL)+SUMIF('Health Products &amp; Equipment'!$C:$C,$B121,'Health Products &amp; Equipment'!AU:AU)+SUMIF('Other Pharma &amp; Health Products'!$C:$C,$B121,'Other Pharma &amp; Health Products'!AU:AU)+SUMIF('PSM Costs'!$C:$C,$B121,'PSM Costs'!AU:AU),"")</f>
        <v>1589.3430232558139</v>
      </c>
      <c r="L121" s="181" t="str">
        <f t="shared" ca="1" si="12"/>
        <v/>
      </c>
      <c r="M121" s="176">
        <f ca="1">IF(SUMIF(Pharmaceuticals!$C:$C,$B121,Pharmaceuticals!AX:AX)+SUMIF('Health Products &amp; Equipment'!$C:$C,$B121,'Health Products &amp; Equipment'!BG:BG)+SUMIF('Other Pharma &amp; Health Products'!$C:$C,$B121,'Other Pharma &amp; Health Products'!BG:BG)+SUMIF('PSM Costs'!$C:$C,$B121,'PSM Costs'!BG:BG)&gt;0,SUMIF(Pharmaceuticals!$C:$C,$B121,Pharmaceuticals!AX:AX)+SUMIF('Health Products &amp; Equipment'!$C:$C,$B121,'Health Products &amp; Equipment'!BG:BG)+SUMIF('Other Pharma &amp; Health Products'!$C:$C,$B121,'Other Pharma &amp; Health Products'!BG:BG)+SUMIF('PSM Costs'!$C:$C,$B121,'PSM Costs'!BG:BG),"")</f>
        <v>40</v>
      </c>
      <c r="N121" s="176" t="str">
        <f ca="1">IF(SUMIF(Pharmaceuticals!$C:$C,$B121,Pharmaceuticals!AY:AY)+SUMIF('Health Products &amp; Equipment'!$C:$C,$B121,'Health Products &amp; Equipment'!BH:BH)+SUMIF('Other Pharma &amp; Health Products'!$C:$C,$B121,'Other Pharma &amp; Health Products'!BH:BH)+SUMIF('PSM Costs'!$C:$C,$B121,'PSM Costs'!BH:BH)&gt;0,SUMIF(Pharmaceuticals!$C:$C,$B121,Pharmaceuticals!AY:AY)+SUMIF('Health Products &amp; Equipment'!$C:$C,$B121,'Health Products &amp; Equipment'!BH:BH)+SUMIF('Other Pharma &amp; Health Products'!$C:$C,$B121,'Other Pharma &amp; Health Products'!BH:BH)+SUMIF('PSM Costs'!$C:$C,$B121,'PSM Costs'!BH:BH),"")</f>
        <v/>
      </c>
      <c r="O121" s="182" t="str">
        <f t="shared" ca="1" si="13"/>
        <v/>
      </c>
      <c r="P121" s="123" t="str">
        <f ca="1">IF(SUMIF(Pharmaceuticals!$C:$C,$B121,Pharmaceuticals!BK:BK)+SUMIF('Health Products &amp; Equipment'!$C:$C,$B121,'Health Products &amp; Equipment'!BT:BT)+SUMIF('Other Pharma &amp; Health Products'!$C:$C,$B121,'Other Pharma &amp; Health Products'!BT:BT)+SUMIF('PSM Costs'!$C:$C,$B121,'PSM Costs'!BT:BT)&gt;0,SUMIF(Pharmaceuticals!$C:$C,$B121,Pharmaceuticals!BK:BK)+SUMIF('Health Products &amp; Equipment'!$C:$C,$B121,'Health Products &amp; Equipment'!BT:BT)+SUMIF('Other Pharma &amp; Health Products'!$C:$C,$B121,'Other Pharma &amp; Health Products'!BT:BT)+SUMIF('PSM Costs'!$C:$C,$B121,'PSM Costs'!BT:BT),"")</f>
        <v/>
      </c>
      <c r="Q121" s="123" t="str">
        <f ca="1">IF(SUMIF(Pharmaceuticals!$C:$C,$B121,Pharmaceuticals!BL:BL)+SUMIF('Health Products &amp; Equipment'!$C:$C,$B121,'Health Products &amp; Equipment'!BU:BU)+SUMIF('Other Pharma &amp; Health Products'!$C:$C,$B121,'Other Pharma &amp; Health Products'!BU:BU)+SUMIF('PSM Costs'!$C:$C,$B121,'PSM Costs'!BU:BU)&gt;0,SUMIF(Pharmaceuticals!$C:$C,$B121,Pharmaceuticals!BL:BL)+SUMIF('Health Products &amp; Equipment'!$C:$C,$B121,'Health Products &amp; Equipment'!BU:BU)+SUMIF('Other Pharma &amp; Health Products'!$C:$C,$B121,'Other Pharma &amp; Health Products'!BU:BU)+SUMIF('PSM Costs'!$C:$C,$B121,'PSM Costs'!BU:BU),"")</f>
        <v/>
      </c>
      <c r="R121" s="176">
        <f t="shared" ca="1" si="14"/>
        <v>3178.6860465116279</v>
      </c>
    </row>
    <row r="122" spans="1:18" ht="14" x14ac:dyDescent="0.15">
      <c r="A122" s="107">
        <v>115</v>
      </c>
      <c r="B122" s="107" t="str">
        <f ca="1">IFERROR(VLOOKUP(A122,'Rank unique CI-Prod-Spec'!I:J,2,FALSE),"")</f>
        <v>5.8--1082---10082</v>
      </c>
      <c r="C122" s="122" t="str">
        <f ca="1">IFERROR(VLOOKUP(LEFT(B122,FIND("--",B122)-1),CatCostInp!D:E,2,FALSE),"")</f>
        <v>5.8 Other consumables</v>
      </c>
      <c r="D122" s="122" t="str">
        <f ca="1">IFERROR(INDIRECT(ADDRESS(MATCH(VALUE(MID(B122,FIND("--",B122)+2,FIND("---",B122)-FIND("--",B122)-2)),CatProd!G:G,0),2,1,1,"CatProd")),"")</f>
        <v/>
      </c>
      <c r="E122" s="122" t="str">
        <f ca="1">IFERROR(INDIRECT(ADDRESS(MATCH(VALUE(RIGHT(B122,LEN(B122)-FIND("---",B122)-2)),CatProdSpec!I:I,0),3,1,1,"CatProdSpec")),"")</f>
        <v/>
      </c>
      <c r="F122" s="181">
        <f t="shared" ca="1" si="10"/>
        <v>20.350000000000001</v>
      </c>
      <c r="G122" s="176">
        <f ca="1">IF(SUMIF(Pharmaceuticals!$C:$C,$B122,Pharmaceuticals!X:X)+SUMIF('Health Products &amp; Equipment'!$C:$C,$B122,'Health Products &amp; Equipment'!AG:AG)+SUMIF('Other Pharma &amp; Health Products'!$C:$C,$B122,'Other Pharma &amp; Health Products'!AG:AG)+SUMIF('PSM Costs'!$C:$C,$B122,'PSM Costs'!AG:AG)&gt;0,SUMIF(Pharmaceuticals!$C:$C,$B122,Pharmaceuticals!X:X)+SUMIF('Health Products &amp; Equipment'!$C:$C,$B122,'Health Products &amp; Equipment'!AG:AG)+SUMIF('Other Pharma &amp; Health Products'!$C:$C,$B122,'Other Pharma &amp; Health Products'!AG:AG)+SUMIF('PSM Costs'!$C:$C,$B122,'PSM Costs'!AG:AG),"")</f>
        <v>4</v>
      </c>
      <c r="H122" s="176">
        <f ca="1">IF(SUMIF(Pharmaceuticals!$C:$C,$B122,Pharmaceuticals!Y:Y)+SUMIF('Health Products &amp; Equipment'!$C:$C,$B122,'Health Products &amp; Equipment'!AH:AH)+SUMIF('Other Pharma &amp; Health Products'!$C:$C,$B122,'Other Pharma &amp; Health Products'!AH:AH)+SUMIF('PSM Costs'!$C:$C,$B122,'PSM Costs'!AH:AH)&gt;0,SUMIF(Pharmaceuticals!$C:$C,$B122,Pharmaceuticals!Y:Y)+SUMIF('Health Products &amp; Equipment'!$C:$C,$B122,'Health Products &amp; Equipment'!AH:AH)+SUMIF('Other Pharma &amp; Health Products'!$C:$C,$B122,'Other Pharma &amp; Health Products'!AH:AH)+SUMIF('PSM Costs'!$C:$C,$B122,'PSM Costs'!AH:AH),"")</f>
        <v>81.400000000000006</v>
      </c>
      <c r="I122" s="182">
        <f t="shared" ca="1" si="11"/>
        <v>20.350000000000001</v>
      </c>
      <c r="J122" s="123">
        <f ca="1">IF(SUMIF(Pharmaceuticals!$C:$C,$B122,Pharmaceuticals!AK:AK)+SUMIF('Health Products &amp; Equipment'!$C:$C,$B122,'Health Products &amp; Equipment'!AT:AT)+SUMIF('Other Pharma &amp; Health Products'!$C:$C,$B122,'Other Pharma &amp; Health Products'!AT:AT)+SUMIF('PSM Costs'!$C:$C,$B122,'PSM Costs'!AT:AT)&gt;0,SUMIF(Pharmaceuticals!$C:$C,$B122,Pharmaceuticals!AK:AK)+SUMIF('Health Products &amp; Equipment'!$C:$C,$B122,'Health Products &amp; Equipment'!AT:AT)+SUMIF('Other Pharma &amp; Health Products'!$C:$C,$B122,'Other Pharma &amp; Health Products'!AT:AT)+SUMIF('PSM Costs'!$C:$C,$B122,'PSM Costs'!AT:AT),"")</f>
        <v>4</v>
      </c>
      <c r="K122" s="123">
        <f ca="1">IF(SUMIF(Pharmaceuticals!$C:$C,$B122,Pharmaceuticals!AL:AL)+SUMIF('Health Products &amp; Equipment'!$C:$C,$B122,'Health Products &amp; Equipment'!AU:AU)+SUMIF('Other Pharma &amp; Health Products'!$C:$C,$B122,'Other Pharma &amp; Health Products'!AU:AU)+SUMIF('PSM Costs'!$C:$C,$B122,'PSM Costs'!AU:AU)&gt;0,SUMIF(Pharmaceuticals!$C:$C,$B122,Pharmaceuticals!AL:AL)+SUMIF('Health Products &amp; Equipment'!$C:$C,$B122,'Health Products &amp; Equipment'!AU:AU)+SUMIF('Other Pharma &amp; Health Products'!$C:$C,$B122,'Other Pharma &amp; Health Products'!AU:AU)+SUMIF('PSM Costs'!$C:$C,$B122,'PSM Costs'!AU:AU),"")</f>
        <v>81.400000000000006</v>
      </c>
      <c r="L122" s="181" t="str">
        <f t="shared" ca="1" si="12"/>
        <v/>
      </c>
      <c r="M122" s="176">
        <f ca="1">IF(SUMIF(Pharmaceuticals!$C:$C,$B122,Pharmaceuticals!AX:AX)+SUMIF('Health Products &amp; Equipment'!$C:$C,$B122,'Health Products &amp; Equipment'!BG:BG)+SUMIF('Other Pharma &amp; Health Products'!$C:$C,$B122,'Other Pharma &amp; Health Products'!BG:BG)+SUMIF('PSM Costs'!$C:$C,$B122,'PSM Costs'!BG:BG)&gt;0,SUMIF(Pharmaceuticals!$C:$C,$B122,Pharmaceuticals!AX:AX)+SUMIF('Health Products &amp; Equipment'!$C:$C,$B122,'Health Products &amp; Equipment'!BG:BG)+SUMIF('Other Pharma &amp; Health Products'!$C:$C,$B122,'Other Pharma &amp; Health Products'!BG:BG)+SUMIF('PSM Costs'!$C:$C,$B122,'PSM Costs'!BG:BG),"")</f>
        <v>4</v>
      </c>
      <c r="N122" s="176" t="str">
        <f ca="1">IF(SUMIF(Pharmaceuticals!$C:$C,$B122,Pharmaceuticals!AY:AY)+SUMIF('Health Products &amp; Equipment'!$C:$C,$B122,'Health Products &amp; Equipment'!BH:BH)+SUMIF('Other Pharma &amp; Health Products'!$C:$C,$B122,'Other Pharma &amp; Health Products'!BH:BH)+SUMIF('PSM Costs'!$C:$C,$B122,'PSM Costs'!BH:BH)&gt;0,SUMIF(Pharmaceuticals!$C:$C,$B122,Pharmaceuticals!AY:AY)+SUMIF('Health Products &amp; Equipment'!$C:$C,$B122,'Health Products &amp; Equipment'!BH:BH)+SUMIF('Other Pharma &amp; Health Products'!$C:$C,$B122,'Other Pharma &amp; Health Products'!BH:BH)+SUMIF('PSM Costs'!$C:$C,$B122,'PSM Costs'!BH:BH),"")</f>
        <v/>
      </c>
      <c r="O122" s="182" t="str">
        <f t="shared" ca="1" si="13"/>
        <v/>
      </c>
      <c r="P122" s="123" t="str">
        <f ca="1">IF(SUMIF(Pharmaceuticals!$C:$C,$B122,Pharmaceuticals!BK:BK)+SUMIF('Health Products &amp; Equipment'!$C:$C,$B122,'Health Products &amp; Equipment'!BT:BT)+SUMIF('Other Pharma &amp; Health Products'!$C:$C,$B122,'Other Pharma &amp; Health Products'!BT:BT)+SUMIF('PSM Costs'!$C:$C,$B122,'PSM Costs'!BT:BT)&gt;0,SUMIF(Pharmaceuticals!$C:$C,$B122,Pharmaceuticals!BK:BK)+SUMIF('Health Products &amp; Equipment'!$C:$C,$B122,'Health Products &amp; Equipment'!BT:BT)+SUMIF('Other Pharma &amp; Health Products'!$C:$C,$B122,'Other Pharma &amp; Health Products'!BT:BT)+SUMIF('PSM Costs'!$C:$C,$B122,'PSM Costs'!BT:BT),"")</f>
        <v/>
      </c>
      <c r="Q122" s="123" t="str">
        <f ca="1">IF(SUMIF(Pharmaceuticals!$C:$C,$B122,Pharmaceuticals!BL:BL)+SUMIF('Health Products &amp; Equipment'!$C:$C,$B122,'Health Products &amp; Equipment'!BU:BU)+SUMIF('Other Pharma &amp; Health Products'!$C:$C,$B122,'Other Pharma &amp; Health Products'!BU:BU)+SUMIF('PSM Costs'!$C:$C,$B122,'PSM Costs'!BU:BU)&gt;0,SUMIF(Pharmaceuticals!$C:$C,$B122,Pharmaceuticals!BL:BL)+SUMIF('Health Products &amp; Equipment'!$C:$C,$B122,'Health Products &amp; Equipment'!BU:BU)+SUMIF('Other Pharma &amp; Health Products'!$C:$C,$B122,'Other Pharma &amp; Health Products'!BU:BU)+SUMIF('PSM Costs'!$C:$C,$B122,'PSM Costs'!BU:BU),"")</f>
        <v/>
      </c>
      <c r="R122" s="176">
        <f t="shared" ca="1" si="14"/>
        <v>162.80000000000001</v>
      </c>
    </row>
    <row r="123" spans="1:18" ht="14" x14ac:dyDescent="0.15">
      <c r="A123" s="107">
        <v>116</v>
      </c>
      <c r="B123" s="107" t="str">
        <f ca="1">IFERROR(VLOOKUP(A123,'Rank unique CI-Prod-Spec'!I:J,2,FALSE),"")</f>
        <v/>
      </c>
      <c r="C123" s="122" t="str">
        <f ca="1">IFERROR(VLOOKUP(LEFT(B123,FIND("--",B123)-1),CatCostInp!D:E,2,FALSE),"")</f>
        <v/>
      </c>
      <c r="D123" s="122" t="str">
        <f ca="1">IFERROR(INDIRECT(ADDRESS(MATCH(VALUE(MID(B123,FIND("--",B123)+2,FIND("---",B123)-FIND("--",B123)-2)),CatProd!G:G,0),2,1,1,"CatProd")),"")</f>
        <v/>
      </c>
      <c r="E123" s="122" t="str">
        <f ca="1">IFERROR(INDIRECT(ADDRESS(MATCH(VALUE(RIGHT(B123,LEN(B123)-FIND("---",B123)-2)),CatProdSpec!I:I,0),3,1,1,"CatProdSpec")),"")</f>
        <v/>
      </c>
      <c r="F123" s="181" t="str">
        <f t="shared" ca="1" si="10"/>
        <v/>
      </c>
      <c r="G123" s="176" t="str">
        <f ca="1">IF(SUMIF(Pharmaceuticals!$C:$C,$B123,Pharmaceuticals!X:X)+SUMIF('Health Products &amp; Equipment'!$C:$C,$B123,'Health Products &amp; Equipment'!AG:AG)+SUMIF('Other Pharma &amp; Health Products'!$C:$C,$B123,'Other Pharma &amp; Health Products'!AG:AG)+SUMIF('PSM Costs'!$C:$C,$B123,'PSM Costs'!AG:AG)&gt;0,SUMIF(Pharmaceuticals!$C:$C,$B123,Pharmaceuticals!X:X)+SUMIF('Health Products &amp; Equipment'!$C:$C,$B123,'Health Products &amp; Equipment'!AG:AG)+SUMIF('Other Pharma &amp; Health Products'!$C:$C,$B123,'Other Pharma &amp; Health Products'!AG:AG)+SUMIF('PSM Costs'!$C:$C,$B123,'PSM Costs'!AG:AG),"")</f>
        <v/>
      </c>
      <c r="H123" s="176" t="str">
        <f ca="1">IF(SUMIF(Pharmaceuticals!$C:$C,$B123,Pharmaceuticals!Y:Y)+SUMIF('Health Products &amp; Equipment'!$C:$C,$B123,'Health Products &amp; Equipment'!AH:AH)+SUMIF('Other Pharma &amp; Health Products'!$C:$C,$B123,'Other Pharma &amp; Health Products'!AH:AH)+SUMIF('PSM Costs'!$C:$C,$B123,'PSM Costs'!AH:AH)&gt;0,SUMIF(Pharmaceuticals!$C:$C,$B123,Pharmaceuticals!Y:Y)+SUMIF('Health Products &amp; Equipment'!$C:$C,$B123,'Health Products &amp; Equipment'!AH:AH)+SUMIF('Other Pharma &amp; Health Products'!$C:$C,$B123,'Other Pharma &amp; Health Products'!AH:AH)+SUMIF('PSM Costs'!$C:$C,$B123,'PSM Costs'!AH:AH),"")</f>
        <v/>
      </c>
      <c r="I123" s="182" t="str">
        <f t="shared" ca="1" si="11"/>
        <v/>
      </c>
      <c r="J123" s="123" t="str">
        <f ca="1">IF(SUMIF(Pharmaceuticals!$C:$C,$B123,Pharmaceuticals!AK:AK)+SUMIF('Health Products &amp; Equipment'!$C:$C,$B123,'Health Products &amp; Equipment'!AT:AT)+SUMIF('Other Pharma &amp; Health Products'!$C:$C,$B123,'Other Pharma &amp; Health Products'!AT:AT)+SUMIF('PSM Costs'!$C:$C,$B123,'PSM Costs'!AT:AT)&gt;0,SUMIF(Pharmaceuticals!$C:$C,$B123,Pharmaceuticals!AK:AK)+SUMIF('Health Products &amp; Equipment'!$C:$C,$B123,'Health Products &amp; Equipment'!AT:AT)+SUMIF('Other Pharma &amp; Health Products'!$C:$C,$B123,'Other Pharma &amp; Health Products'!AT:AT)+SUMIF('PSM Costs'!$C:$C,$B123,'PSM Costs'!AT:AT),"")</f>
        <v/>
      </c>
      <c r="K123" s="123" t="str">
        <f ca="1">IF(SUMIF(Pharmaceuticals!$C:$C,$B123,Pharmaceuticals!AL:AL)+SUMIF('Health Products &amp; Equipment'!$C:$C,$B123,'Health Products &amp; Equipment'!AU:AU)+SUMIF('Other Pharma &amp; Health Products'!$C:$C,$B123,'Other Pharma &amp; Health Products'!AU:AU)+SUMIF('PSM Costs'!$C:$C,$B123,'PSM Costs'!AU:AU)&gt;0,SUMIF(Pharmaceuticals!$C:$C,$B123,Pharmaceuticals!AL:AL)+SUMIF('Health Products &amp; Equipment'!$C:$C,$B123,'Health Products &amp; Equipment'!AU:AU)+SUMIF('Other Pharma &amp; Health Products'!$C:$C,$B123,'Other Pharma &amp; Health Products'!AU:AU)+SUMIF('PSM Costs'!$C:$C,$B123,'PSM Costs'!AU:AU),"")</f>
        <v/>
      </c>
      <c r="L123" s="181" t="str">
        <f t="shared" ca="1" si="12"/>
        <v/>
      </c>
      <c r="M123" s="176" t="str">
        <f ca="1">IF(SUMIF(Pharmaceuticals!$C:$C,$B123,Pharmaceuticals!AX:AX)+SUMIF('Health Products &amp; Equipment'!$C:$C,$B123,'Health Products &amp; Equipment'!BG:BG)+SUMIF('Other Pharma &amp; Health Products'!$C:$C,$B123,'Other Pharma &amp; Health Products'!BG:BG)+SUMIF('PSM Costs'!$C:$C,$B123,'PSM Costs'!BG:BG)&gt;0,SUMIF(Pharmaceuticals!$C:$C,$B123,Pharmaceuticals!AX:AX)+SUMIF('Health Products &amp; Equipment'!$C:$C,$B123,'Health Products &amp; Equipment'!BG:BG)+SUMIF('Other Pharma &amp; Health Products'!$C:$C,$B123,'Other Pharma &amp; Health Products'!BG:BG)+SUMIF('PSM Costs'!$C:$C,$B123,'PSM Costs'!BG:BG),"")</f>
        <v/>
      </c>
      <c r="N123" s="176" t="str">
        <f ca="1">IF(SUMIF(Pharmaceuticals!$C:$C,$B123,Pharmaceuticals!AY:AY)+SUMIF('Health Products &amp; Equipment'!$C:$C,$B123,'Health Products &amp; Equipment'!BH:BH)+SUMIF('Other Pharma &amp; Health Products'!$C:$C,$B123,'Other Pharma &amp; Health Products'!BH:BH)+SUMIF('PSM Costs'!$C:$C,$B123,'PSM Costs'!BH:BH)&gt;0,SUMIF(Pharmaceuticals!$C:$C,$B123,Pharmaceuticals!AY:AY)+SUMIF('Health Products &amp; Equipment'!$C:$C,$B123,'Health Products &amp; Equipment'!BH:BH)+SUMIF('Other Pharma &amp; Health Products'!$C:$C,$B123,'Other Pharma &amp; Health Products'!BH:BH)+SUMIF('PSM Costs'!$C:$C,$B123,'PSM Costs'!BH:BH),"")</f>
        <v/>
      </c>
      <c r="O123" s="182" t="str">
        <f t="shared" ca="1" si="13"/>
        <v/>
      </c>
      <c r="P123" s="123" t="str">
        <f ca="1">IF(SUMIF(Pharmaceuticals!$C:$C,$B123,Pharmaceuticals!BK:BK)+SUMIF('Health Products &amp; Equipment'!$C:$C,$B123,'Health Products &amp; Equipment'!BT:BT)+SUMIF('Other Pharma &amp; Health Products'!$C:$C,$B123,'Other Pharma &amp; Health Products'!BT:BT)+SUMIF('PSM Costs'!$C:$C,$B123,'PSM Costs'!BT:BT)&gt;0,SUMIF(Pharmaceuticals!$C:$C,$B123,Pharmaceuticals!BK:BK)+SUMIF('Health Products &amp; Equipment'!$C:$C,$B123,'Health Products &amp; Equipment'!BT:BT)+SUMIF('Other Pharma &amp; Health Products'!$C:$C,$B123,'Other Pharma &amp; Health Products'!BT:BT)+SUMIF('PSM Costs'!$C:$C,$B123,'PSM Costs'!BT:BT),"")</f>
        <v/>
      </c>
      <c r="Q123" s="123" t="str">
        <f ca="1">IF(SUMIF(Pharmaceuticals!$C:$C,$B123,Pharmaceuticals!BL:BL)+SUMIF('Health Products &amp; Equipment'!$C:$C,$B123,'Health Products &amp; Equipment'!BU:BU)+SUMIF('Other Pharma &amp; Health Products'!$C:$C,$B123,'Other Pharma &amp; Health Products'!BU:BU)+SUMIF('PSM Costs'!$C:$C,$B123,'PSM Costs'!BU:BU)&gt;0,SUMIF(Pharmaceuticals!$C:$C,$B123,Pharmaceuticals!BL:BL)+SUMIF('Health Products &amp; Equipment'!$C:$C,$B123,'Health Products &amp; Equipment'!BU:BU)+SUMIF('Other Pharma &amp; Health Products'!$C:$C,$B123,'Other Pharma &amp; Health Products'!BU:BU)+SUMIF('PSM Costs'!$C:$C,$B123,'PSM Costs'!BU:BU),"")</f>
        <v/>
      </c>
      <c r="R123" s="176" t="str">
        <f t="shared" ca="1" si="14"/>
        <v/>
      </c>
    </row>
    <row r="124" spans="1:18" ht="14" x14ac:dyDescent="0.15">
      <c r="A124" s="107">
        <v>117</v>
      </c>
      <c r="B124" s="107" t="str">
        <f ca="1">IFERROR(VLOOKUP(A124,'Rank unique CI-Prod-Spec'!I:J,2,FALSE),"")</f>
        <v/>
      </c>
      <c r="C124" s="122" t="str">
        <f ca="1">IFERROR(VLOOKUP(LEFT(B124,FIND("--",B124)-1),CatCostInp!D:E,2,FALSE),"")</f>
        <v/>
      </c>
      <c r="D124" s="122" t="str">
        <f ca="1">IFERROR(INDIRECT(ADDRESS(MATCH(VALUE(MID(B124,FIND("--",B124)+2,FIND("---",B124)-FIND("--",B124)-2)),CatProd!G:G,0),2,1,1,"CatProd")),"")</f>
        <v/>
      </c>
      <c r="E124" s="122" t="str">
        <f ca="1">IFERROR(INDIRECT(ADDRESS(MATCH(VALUE(RIGHT(B124,LEN(B124)-FIND("---",B124)-2)),CatProdSpec!I:I,0),3,1,1,"CatProdSpec")),"")</f>
        <v/>
      </c>
      <c r="F124" s="181" t="str">
        <f t="shared" ca="1" si="10"/>
        <v/>
      </c>
      <c r="G124" s="176" t="str">
        <f ca="1">IF(SUMIF(Pharmaceuticals!$C:$C,$B124,Pharmaceuticals!X:X)+SUMIF('Health Products &amp; Equipment'!$C:$C,$B124,'Health Products &amp; Equipment'!AG:AG)+SUMIF('Other Pharma &amp; Health Products'!$C:$C,$B124,'Other Pharma &amp; Health Products'!AG:AG)+SUMIF('PSM Costs'!$C:$C,$B124,'PSM Costs'!AG:AG)&gt;0,SUMIF(Pharmaceuticals!$C:$C,$B124,Pharmaceuticals!X:X)+SUMIF('Health Products &amp; Equipment'!$C:$C,$B124,'Health Products &amp; Equipment'!AG:AG)+SUMIF('Other Pharma &amp; Health Products'!$C:$C,$B124,'Other Pharma &amp; Health Products'!AG:AG)+SUMIF('PSM Costs'!$C:$C,$B124,'PSM Costs'!AG:AG),"")</f>
        <v/>
      </c>
      <c r="H124" s="176" t="str">
        <f ca="1">IF(SUMIF(Pharmaceuticals!$C:$C,$B124,Pharmaceuticals!Y:Y)+SUMIF('Health Products &amp; Equipment'!$C:$C,$B124,'Health Products &amp; Equipment'!AH:AH)+SUMIF('Other Pharma &amp; Health Products'!$C:$C,$B124,'Other Pharma &amp; Health Products'!AH:AH)+SUMIF('PSM Costs'!$C:$C,$B124,'PSM Costs'!AH:AH)&gt;0,SUMIF(Pharmaceuticals!$C:$C,$B124,Pharmaceuticals!Y:Y)+SUMIF('Health Products &amp; Equipment'!$C:$C,$B124,'Health Products &amp; Equipment'!AH:AH)+SUMIF('Other Pharma &amp; Health Products'!$C:$C,$B124,'Other Pharma &amp; Health Products'!AH:AH)+SUMIF('PSM Costs'!$C:$C,$B124,'PSM Costs'!AH:AH),"")</f>
        <v/>
      </c>
      <c r="I124" s="182" t="str">
        <f t="shared" ca="1" si="11"/>
        <v/>
      </c>
      <c r="J124" s="123" t="str">
        <f ca="1">IF(SUMIF(Pharmaceuticals!$C:$C,$B124,Pharmaceuticals!AK:AK)+SUMIF('Health Products &amp; Equipment'!$C:$C,$B124,'Health Products &amp; Equipment'!AT:AT)+SUMIF('Other Pharma &amp; Health Products'!$C:$C,$B124,'Other Pharma &amp; Health Products'!AT:AT)+SUMIF('PSM Costs'!$C:$C,$B124,'PSM Costs'!AT:AT)&gt;0,SUMIF(Pharmaceuticals!$C:$C,$B124,Pharmaceuticals!AK:AK)+SUMIF('Health Products &amp; Equipment'!$C:$C,$B124,'Health Products &amp; Equipment'!AT:AT)+SUMIF('Other Pharma &amp; Health Products'!$C:$C,$B124,'Other Pharma &amp; Health Products'!AT:AT)+SUMIF('PSM Costs'!$C:$C,$B124,'PSM Costs'!AT:AT),"")</f>
        <v/>
      </c>
      <c r="K124" s="123" t="str">
        <f ca="1">IF(SUMIF(Pharmaceuticals!$C:$C,$B124,Pharmaceuticals!AL:AL)+SUMIF('Health Products &amp; Equipment'!$C:$C,$B124,'Health Products &amp; Equipment'!AU:AU)+SUMIF('Other Pharma &amp; Health Products'!$C:$C,$B124,'Other Pharma &amp; Health Products'!AU:AU)+SUMIF('PSM Costs'!$C:$C,$B124,'PSM Costs'!AU:AU)&gt;0,SUMIF(Pharmaceuticals!$C:$C,$B124,Pharmaceuticals!AL:AL)+SUMIF('Health Products &amp; Equipment'!$C:$C,$B124,'Health Products &amp; Equipment'!AU:AU)+SUMIF('Other Pharma &amp; Health Products'!$C:$C,$B124,'Other Pharma &amp; Health Products'!AU:AU)+SUMIF('PSM Costs'!$C:$C,$B124,'PSM Costs'!AU:AU),"")</f>
        <v/>
      </c>
      <c r="L124" s="181" t="str">
        <f t="shared" ca="1" si="12"/>
        <v/>
      </c>
      <c r="M124" s="176" t="str">
        <f ca="1">IF(SUMIF(Pharmaceuticals!$C:$C,$B124,Pharmaceuticals!AX:AX)+SUMIF('Health Products &amp; Equipment'!$C:$C,$B124,'Health Products &amp; Equipment'!BG:BG)+SUMIF('Other Pharma &amp; Health Products'!$C:$C,$B124,'Other Pharma &amp; Health Products'!BG:BG)+SUMIF('PSM Costs'!$C:$C,$B124,'PSM Costs'!BG:BG)&gt;0,SUMIF(Pharmaceuticals!$C:$C,$B124,Pharmaceuticals!AX:AX)+SUMIF('Health Products &amp; Equipment'!$C:$C,$B124,'Health Products &amp; Equipment'!BG:BG)+SUMIF('Other Pharma &amp; Health Products'!$C:$C,$B124,'Other Pharma &amp; Health Products'!BG:BG)+SUMIF('PSM Costs'!$C:$C,$B124,'PSM Costs'!BG:BG),"")</f>
        <v/>
      </c>
      <c r="N124" s="176" t="str">
        <f ca="1">IF(SUMIF(Pharmaceuticals!$C:$C,$B124,Pharmaceuticals!AY:AY)+SUMIF('Health Products &amp; Equipment'!$C:$C,$B124,'Health Products &amp; Equipment'!BH:BH)+SUMIF('Other Pharma &amp; Health Products'!$C:$C,$B124,'Other Pharma &amp; Health Products'!BH:BH)+SUMIF('PSM Costs'!$C:$C,$B124,'PSM Costs'!BH:BH)&gt;0,SUMIF(Pharmaceuticals!$C:$C,$B124,Pharmaceuticals!AY:AY)+SUMIF('Health Products &amp; Equipment'!$C:$C,$B124,'Health Products &amp; Equipment'!BH:BH)+SUMIF('Other Pharma &amp; Health Products'!$C:$C,$B124,'Other Pharma &amp; Health Products'!BH:BH)+SUMIF('PSM Costs'!$C:$C,$B124,'PSM Costs'!BH:BH),"")</f>
        <v/>
      </c>
      <c r="O124" s="182" t="str">
        <f t="shared" ca="1" si="13"/>
        <v/>
      </c>
      <c r="P124" s="123" t="str">
        <f ca="1">IF(SUMIF(Pharmaceuticals!$C:$C,$B124,Pharmaceuticals!BK:BK)+SUMIF('Health Products &amp; Equipment'!$C:$C,$B124,'Health Products &amp; Equipment'!BT:BT)+SUMIF('Other Pharma &amp; Health Products'!$C:$C,$B124,'Other Pharma &amp; Health Products'!BT:BT)+SUMIF('PSM Costs'!$C:$C,$B124,'PSM Costs'!BT:BT)&gt;0,SUMIF(Pharmaceuticals!$C:$C,$B124,Pharmaceuticals!BK:BK)+SUMIF('Health Products &amp; Equipment'!$C:$C,$B124,'Health Products &amp; Equipment'!BT:BT)+SUMIF('Other Pharma &amp; Health Products'!$C:$C,$B124,'Other Pharma &amp; Health Products'!BT:BT)+SUMIF('PSM Costs'!$C:$C,$B124,'PSM Costs'!BT:BT),"")</f>
        <v/>
      </c>
      <c r="Q124" s="123" t="str">
        <f ca="1">IF(SUMIF(Pharmaceuticals!$C:$C,$B124,Pharmaceuticals!BL:BL)+SUMIF('Health Products &amp; Equipment'!$C:$C,$B124,'Health Products &amp; Equipment'!BU:BU)+SUMIF('Other Pharma &amp; Health Products'!$C:$C,$B124,'Other Pharma &amp; Health Products'!BU:BU)+SUMIF('PSM Costs'!$C:$C,$B124,'PSM Costs'!BU:BU)&gt;0,SUMIF(Pharmaceuticals!$C:$C,$B124,Pharmaceuticals!BL:BL)+SUMIF('Health Products &amp; Equipment'!$C:$C,$B124,'Health Products &amp; Equipment'!BU:BU)+SUMIF('Other Pharma &amp; Health Products'!$C:$C,$B124,'Other Pharma &amp; Health Products'!BU:BU)+SUMIF('PSM Costs'!$C:$C,$B124,'PSM Costs'!BU:BU),"")</f>
        <v/>
      </c>
      <c r="R124" s="176" t="str">
        <f t="shared" ca="1" si="14"/>
        <v/>
      </c>
    </row>
    <row r="125" spans="1:18" ht="14" x14ac:dyDescent="0.15">
      <c r="A125" s="107">
        <v>118</v>
      </c>
      <c r="B125" s="107" t="str">
        <f ca="1">IFERROR(VLOOKUP(A125,'Rank unique CI-Prod-Spec'!I:J,2,FALSE),"")</f>
        <v/>
      </c>
      <c r="C125" s="122" t="str">
        <f ca="1">IFERROR(VLOOKUP(LEFT(B125,FIND("--",B125)-1),CatCostInp!D:E,2,FALSE),"")</f>
        <v/>
      </c>
      <c r="D125" s="122" t="str">
        <f ca="1">IFERROR(INDIRECT(ADDRESS(MATCH(VALUE(MID(B125,FIND("--",B125)+2,FIND("---",B125)-FIND("--",B125)-2)),CatProd!G:G,0),2,1,1,"CatProd")),"")</f>
        <v/>
      </c>
      <c r="E125" s="122" t="str">
        <f ca="1">IFERROR(INDIRECT(ADDRESS(MATCH(VALUE(RIGHT(B125,LEN(B125)-FIND("---",B125)-2)),CatProdSpec!I:I,0),3,1,1,"CatProdSpec")),"")</f>
        <v/>
      </c>
      <c r="F125" s="181" t="str">
        <f t="shared" ca="1" si="10"/>
        <v/>
      </c>
      <c r="G125" s="176" t="str">
        <f ca="1">IF(SUMIF(Pharmaceuticals!$C:$C,$B125,Pharmaceuticals!X:X)+SUMIF('Health Products &amp; Equipment'!$C:$C,$B125,'Health Products &amp; Equipment'!AG:AG)+SUMIF('Other Pharma &amp; Health Products'!$C:$C,$B125,'Other Pharma &amp; Health Products'!AG:AG)+SUMIF('PSM Costs'!$C:$C,$B125,'PSM Costs'!AG:AG)&gt;0,SUMIF(Pharmaceuticals!$C:$C,$B125,Pharmaceuticals!X:X)+SUMIF('Health Products &amp; Equipment'!$C:$C,$B125,'Health Products &amp; Equipment'!AG:AG)+SUMIF('Other Pharma &amp; Health Products'!$C:$C,$B125,'Other Pharma &amp; Health Products'!AG:AG)+SUMIF('PSM Costs'!$C:$C,$B125,'PSM Costs'!AG:AG),"")</f>
        <v/>
      </c>
      <c r="H125" s="176" t="str">
        <f ca="1">IF(SUMIF(Pharmaceuticals!$C:$C,$B125,Pharmaceuticals!Y:Y)+SUMIF('Health Products &amp; Equipment'!$C:$C,$B125,'Health Products &amp; Equipment'!AH:AH)+SUMIF('Other Pharma &amp; Health Products'!$C:$C,$B125,'Other Pharma &amp; Health Products'!AH:AH)+SUMIF('PSM Costs'!$C:$C,$B125,'PSM Costs'!AH:AH)&gt;0,SUMIF(Pharmaceuticals!$C:$C,$B125,Pharmaceuticals!Y:Y)+SUMIF('Health Products &amp; Equipment'!$C:$C,$B125,'Health Products &amp; Equipment'!AH:AH)+SUMIF('Other Pharma &amp; Health Products'!$C:$C,$B125,'Other Pharma &amp; Health Products'!AH:AH)+SUMIF('PSM Costs'!$C:$C,$B125,'PSM Costs'!AH:AH),"")</f>
        <v/>
      </c>
      <c r="I125" s="182" t="str">
        <f t="shared" ca="1" si="11"/>
        <v/>
      </c>
      <c r="J125" s="123" t="str">
        <f ca="1">IF(SUMIF(Pharmaceuticals!$C:$C,$B125,Pharmaceuticals!AK:AK)+SUMIF('Health Products &amp; Equipment'!$C:$C,$B125,'Health Products &amp; Equipment'!AT:AT)+SUMIF('Other Pharma &amp; Health Products'!$C:$C,$B125,'Other Pharma &amp; Health Products'!AT:AT)+SUMIF('PSM Costs'!$C:$C,$B125,'PSM Costs'!AT:AT)&gt;0,SUMIF(Pharmaceuticals!$C:$C,$B125,Pharmaceuticals!AK:AK)+SUMIF('Health Products &amp; Equipment'!$C:$C,$B125,'Health Products &amp; Equipment'!AT:AT)+SUMIF('Other Pharma &amp; Health Products'!$C:$C,$B125,'Other Pharma &amp; Health Products'!AT:AT)+SUMIF('PSM Costs'!$C:$C,$B125,'PSM Costs'!AT:AT),"")</f>
        <v/>
      </c>
      <c r="K125" s="123" t="str">
        <f ca="1">IF(SUMIF(Pharmaceuticals!$C:$C,$B125,Pharmaceuticals!AL:AL)+SUMIF('Health Products &amp; Equipment'!$C:$C,$B125,'Health Products &amp; Equipment'!AU:AU)+SUMIF('Other Pharma &amp; Health Products'!$C:$C,$B125,'Other Pharma &amp; Health Products'!AU:AU)+SUMIF('PSM Costs'!$C:$C,$B125,'PSM Costs'!AU:AU)&gt;0,SUMIF(Pharmaceuticals!$C:$C,$B125,Pharmaceuticals!AL:AL)+SUMIF('Health Products &amp; Equipment'!$C:$C,$B125,'Health Products &amp; Equipment'!AU:AU)+SUMIF('Other Pharma &amp; Health Products'!$C:$C,$B125,'Other Pharma &amp; Health Products'!AU:AU)+SUMIF('PSM Costs'!$C:$C,$B125,'PSM Costs'!AU:AU),"")</f>
        <v/>
      </c>
      <c r="L125" s="181" t="str">
        <f t="shared" ca="1" si="12"/>
        <v/>
      </c>
      <c r="M125" s="176" t="str">
        <f ca="1">IF(SUMIF(Pharmaceuticals!$C:$C,$B125,Pharmaceuticals!AX:AX)+SUMIF('Health Products &amp; Equipment'!$C:$C,$B125,'Health Products &amp; Equipment'!BG:BG)+SUMIF('Other Pharma &amp; Health Products'!$C:$C,$B125,'Other Pharma &amp; Health Products'!BG:BG)+SUMIF('PSM Costs'!$C:$C,$B125,'PSM Costs'!BG:BG)&gt;0,SUMIF(Pharmaceuticals!$C:$C,$B125,Pharmaceuticals!AX:AX)+SUMIF('Health Products &amp; Equipment'!$C:$C,$B125,'Health Products &amp; Equipment'!BG:BG)+SUMIF('Other Pharma &amp; Health Products'!$C:$C,$B125,'Other Pharma &amp; Health Products'!BG:BG)+SUMIF('PSM Costs'!$C:$C,$B125,'PSM Costs'!BG:BG),"")</f>
        <v/>
      </c>
      <c r="N125" s="176" t="str">
        <f ca="1">IF(SUMIF(Pharmaceuticals!$C:$C,$B125,Pharmaceuticals!AY:AY)+SUMIF('Health Products &amp; Equipment'!$C:$C,$B125,'Health Products &amp; Equipment'!BH:BH)+SUMIF('Other Pharma &amp; Health Products'!$C:$C,$B125,'Other Pharma &amp; Health Products'!BH:BH)+SUMIF('PSM Costs'!$C:$C,$B125,'PSM Costs'!BH:BH)&gt;0,SUMIF(Pharmaceuticals!$C:$C,$B125,Pharmaceuticals!AY:AY)+SUMIF('Health Products &amp; Equipment'!$C:$C,$B125,'Health Products &amp; Equipment'!BH:BH)+SUMIF('Other Pharma &amp; Health Products'!$C:$C,$B125,'Other Pharma &amp; Health Products'!BH:BH)+SUMIF('PSM Costs'!$C:$C,$B125,'PSM Costs'!BH:BH),"")</f>
        <v/>
      </c>
      <c r="O125" s="182" t="str">
        <f t="shared" ca="1" si="13"/>
        <v/>
      </c>
      <c r="P125" s="123" t="str">
        <f ca="1">IF(SUMIF(Pharmaceuticals!$C:$C,$B125,Pharmaceuticals!BK:BK)+SUMIF('Health Products &amp; Equipment'!$C:$C,$B125,'Health Products &amp; Equipment'!BT:BT)+SUMIF('Other Pharma &amp; Health Products'!$C:$C,$B125,'Other Pharma &amp; Health Products'!BT:BT)+SUMIF('PSM Costs'!$C:$C,$B125,'PSM Costs'!BT:BT)&gt;0,SUMIF(Pharmaceuticals!$C:$C,$B125,Pharmaceuticals!BK:BK)+SUMIF('Health Products &amp; Equipment'!$C:$C,$B125,'Health Products &amp; Equipment'!BT:BT)+SUMIF('Other Pharma &amp; Health Products'!$C:$C,$B125,'Other Pharma &amp; Health Products'!BT:BT)+SUMIF('PSM Costs'!$C:$C,$B125,'PSM Costs'!BT:BT),"")</f>
        <v/>
      </c>
      <c r="Q125" s="123" t="str">
        <f ca="1">IF(SUMIF(Pharmaceuticals!$C:$C,$B125,Pharmaceuticals!BL:BL)+SUMIF('Health Products &amp; Equipment'!$C:$C,$B125,'Health Products &amp; Equipment'!BU:BU)+SUMIF('Other Pharma &amp; Health Products'!$C:$C,$B125,'Other Pharma &amp; Health Products'!BU:BU)+SUMIF('PSM Costs'!$C:$C,$B125,'PSM Costs'!BU:BU)&gt;0,SUMIF(Pharmaceuticals!$C:$C,$B125,Pharmaceuticals!BL:BL)+SUMIF('Health Products &amp; Equipment'!$C:$C,$B125,'Health Products &amp; Equipment'!BU:BU)+SUMIF('Other Pharma &amp; Health Products'!$C:$C,$B125,'Other Pharma &amp; Health Products'!BU:BU)+SUMIF('PSM Costs'!$C:$C,$B125,'PSM Costs'!BU:BU),"")</f>
        <v/>
      </c>
      <c r="R125" s="176" t="str">
        <f t="shared" ca="1" si="14"/>
        <v/>
      </c>
    </row>
    <row r="126" spans="1:18" ht="14" x14ac:dyDescent="0.15">
      <c r="A126" s="107">
        <v>119</v>
      </c>
      <c r="B126" s="107" t="str">
        <f ca="1">IFERROR(VLOOKUP(A126,'Rank unique CI-Prod-Spec'!I:J,2,FALSE),"")</f>
        <v/>
      </c>
      <c r="C126" s="122" t="str">
        <f ca="1">IFERROR(VLOOKUP(LEFT(B126,FIND("--",B126)-1),CatCostInp!D:E,2,FALSE),"")</f>
        <v/>
      </c>
      <c r="D126" s="122" t="str">
        <f ca="1">IFERROR(INDIRECT(ADDRESS(MATCH(VALUE(MID(B126,FIND("--",B126)+2,FIND("---",B126)-FIND("--",B126)-2)),CatProd!G:G,0),2,1,1,"CatProd")),"")</f>
        <v/>
      </c>
      <c r="E126" s="122" t="str">
        <f ca="1">IFERROR(INDIRECT(ADDRESS(MATCH(VALUE(RIGHT(B126,LEN(B126)-FIND("---",B126)-2)),CatProdSpec!I:I,0),3,1,1,"CatProdSpec")),"")</f>
        <v/>
      </c>
      <c r="F126" s="181" t="str">
        <f t="shared" ca="1" si="10"/>
        <v/>
      </c>
      <c r="G126" s="176" t="str">
        <f ca="1">IF(SUMIF(Pharmaceuticals!$C:$C,$B126,Pharmaceuticals!X:X)+SUMIF('Health Products &amp; Equipment'!$C:$C,$B126,'Health Products &amp; Equipment'!AG:AG)+SUMIF('Other Pharma &amp; Health Products'!$C:$C,$B126,'Other Pharma &amp; Health Products'!AG:AG)+SUMIF('PSM Costs'!$C:$C,$B126,'PSM Costs'!AG:AG)&gt;0,SUMIF(Pharmaceuticals!$C:$C,$B126,Pharmaceuticals!X:X)+SUMIF('Health Products &amp; Equipment'!$C:$C,$B126,'Health Products &amp; Equipment'!AG:AG)+SUMIF('Other Pharma &amp; Health Products'!$C:$C,$B126,'Other Pharma &amp; Health Products'!AG:AG)+SUMIF('PSM Costs'!$C:$C,$B126,'PSM Costs'!AG:AG),"")</f>
        <v/>
      </c>
      <c r="H126" s="176" t="str">
        <f ca="1">IF(SUMIF(Pharmaceuticals!$C:$C,$B126,Pharmaceuticals!Y:Y)+SUMIF('Health Products &amp; Equipment'!$C:$C,$B126,'Health Products &amp; Equipment'!AH:AH)+SUMIF('Other Pharma &amp; Health Products'!$C:$C,$B126,'Other Pharma &amp; Health Products'!AH:AH)+SUMIF('PSM Costs'!$C:$C,$B126,'PSM Costs'!AH:AH)&gt;0,SUMIF(Pharmaceuticals!$C:$C,$B126,Pharmaceuticals!Y:Y)+SUMIF('Health Products &amp; Equipment'!$C:$C,$B126,'Health Products &amp; Equipment'!AH:AH)+SUMIF('Other Pharma &amp; Health Products'!$C:$C,$B126,'Other Pharma &amp; Health Products'!AH:AH)+SUMIF('PSM Costs'!$C:$C,$B126,'PSM Costs'!AH:AH),"")</f>
        <v/>
      </c>
      <c r="I126" s="182" t="str">
        <f t="shared" ca="1" si="11"/>
        <v/>
      </c>
      <c r="J126" s="123" t="str">
        <f ca="1">IF(SUMIF(Pharmaceuticals!$C:$C,$B126,Pharmaceuticals!AK:AK)+SUMIF('Health Products &amp; Equipment'!$C:$C,$B126,'Health Products &amp; Equipment'!AT:AT)+SUMIF('Other Pharma &amp; Health Products'!$C:$C,$B126,'Other Pharma &amp; Health Products'!AT:AT)+SUMIF('PSM Costs'!$C:$C,$B126,'PSM Costs'!AT:AT)&gt;0,SUMIF(Pharmaceuticals!$C:$C,$B126,Pharmaceuticals!AK:AK)+SUMIF('Health Products &amp; Equipment'!$C:$C,$B126,'Health Products &amp; Equipment'!AT:AT)+SUMIF('Other Pharma &amp; Health Products'!$C:$C,$B126,'Other Pharma &amp; Health Products'!AT:AT)+SUMIF('PSM Costs'!$C:$C,$B126,'PSM Costs'!AT:AT),"")</f>
        <v/>
      </c>
      <c r="K126" s="123" t="str">
        <f ca="1">IF(SUMIF(Pharmaceuticals!$C:$C,$B126,Pharmaceuticals!AL:AL)+SUMIF('Health Products &amp; Equipment'!$C:$C,$B126,'Health Products &amp; Equipment'!AU:AU)+SUMIF('Other Pharma &amp; Health Products'!$C:$C,$B126,'Other Pharma &amp; Health Products'!AU:AU)+SUMIF('PSM Costs'!$C:$C,$B126,'PSM Costs'!AU:AU)&gt;0,SUMIF(Pharmaceuticals!$C:$C,$B126,Pharmaceuticals!AL:AL)+SUMIF('Health Products &amp; Equipment'!$C:$C,$B126,'Health Products &amp; Equipment'!AU:AU)+SUMIF('Other Pharma &amp; Health Products'!$C:$C,$B126,'Other Pharma &amp; Health Products'!AU:AU)+SUMIF('PSM Costs'!$C:$C,$B126,'PSM Costs'!AU:AU),"")</f>
        <v/>
      </c>
      <c r="L126" s="181" t="str">
        <f t="shared" ca="1" si="12"/>
        <v/>
      </c>
      <c r="M126" s="176" t="str">
        <f ca="1">IF(SUMIF(Pharmaceuticals!$C:$C,$B126,Pharmaceuticals!AX:AX)+SUMIF('Health Products &amp; Equipment'!$C:$C,$B126,'Health Products &amp; Equipment'!BG:BG)+SUMIF('Other Pharma &amp; Health Products'!$C:$C,$B126,'Other Pharma &amp; Health Products'!BG:BG)+SUMIF('PSM Costs'!$C:$C,$B126,'PSM Costs'!BG:BG)&gt;0,SUMIF(Pharmaceuticals!$C:$C,$B126,Pharmaceuticals!AX:AX)+SUMIF('Health Products &amp; Equipment'!$C:$C,$B126,'Health Products &amp; Equipment'!BG:BG)+SUMIF('Other Pharma &amp; Health Products'!$C:$C,$B126,'Other Pharma &amp; Health Products'!BG:BG)+SUMIF('PSM Costs'!$C:$C,$B126,'PSM Costs'!BG:BG),"")</f>
        <v/>
      </c>
      <c r="N126" s="176" t="str">
        <f ca="1">IF(SUMIF(Pharmaceuticals!$C:$C,$B126,Pharmaceuticals!AY:AY)+SUMIF('Health Products &amp; Equipment'!$C:$C,$B126,'Health Products &amp; Equipment'!BH:BH)+SUMIF('Other Pharma &amp; Health Products'!$C:$C,$B126,'Other Pharma &amp; Health Products'!BH:BH)+SUMIF('PSM Costs'!$C:$C,$B126,'PSM Costs'!BH:BH)&gt;0,SUMIF(Pharmaceuticals!$C:$C,$B126,Pharmaceuticals!AY:AY)+SUMIF('Health Products &amp; Equipment'!$C:$C,$B126,'Health Products &amp; Equipment'!BH:BH)+SUMIF('Other Pharma &amp; Health Products'!$C:$C,$B126,'Other Pharma &amp; Health Products'!BH:BH)+SUMIF('PSM Costs'!$C:$C,$B126,'PSM Costs'!BH:BH),"")</f>
        <v/>
      </c>
      <c r="O126" s="182" t="str">
        <f t="shared" ca="1" si="13"/>
        <v/>
      </c>
      <c r="P126" s="123" t="str">
        <f ca="1">IF(SUMIF(Pharmaceuticals!$C:$C,$B126,Pharmaceuticals!BK:BK)+SUMIF('Health Products &amp; Equipment'!$C:$C,$B126,'Health Products &amp; Equipment'!BT:BT)+SUMIF('Other Pharma &amp; Health Products'!$C:$C,$B126,'Other Pharma &amp; Health Products'!BT:BT)+SUMIF('PSM Costs'!$C:$C,$B126,'PSM Costs'!BT:BT)&gt;0,SUMIF(Pharmaceuticals!$C:$C,$B126,Pharmaceuticals!BK:BK)+SUMIF('Health Products &amp; Equipment'!$C:$C,$B126,'Health Products &amp; Equipment'!BT:BT)+SUMIF('Other Pharma &amp; Health Products'!$C:$C,$B126,'Other Pharma &amp; Health Products'!BT:BT)+SUMIF('PSM Costs'!$C:$C,$B126,'PSM Costs'!BT:BT),"")</f>
        <v/>
      </c>
      <c r="Q126" s="123" t="str">
        <f ca="1">IF(SUMIF(Pharmaceuticals!$C:$C,$B126,Pharmaceuticals!BL:BL)+SUMIF('Health Products &amp; Equipment'!$C:$C,$B126,'Health Products &amp; Equipment'!BU:BU)+SUMIF('Other Pharma &amp; Health Products'!$C:$C,$B126,'Other Pharma &amp; Health Products'!BU:BU)+SUMIF('PSM Costs'!$C:$C,$B126,'PSM Costs'!BU:BU)&gt;0,SUMIF(Pharmaceuticals!$C:$C,$B126,Pharmaceuticals!BL:BL)+SUMIF('Health Products &amp; Equipment'!$C:$C,$B126,'Health Products &amp; Equipment'!BU:BU)+SUMIF('Other Pharma &amp; Health Products'!$C:$C,$B126,'Other Pharma &amp; Health Products'!BU:BU)+SUMIF('PSM Costs'!$C:$C,$B126,'PSM Costs'!BU:BU),"")</f>
        <v/>
      </c>
      <c r="R126" s="176" t="str">
        <f t="shared" ca="1" si="14"/>
        <v/>
      </c>
    </row>
    <row r="127" spans="1:18" ht="14" x14ac:dyDescent="0.15">
      <c r="A127" s="107">
        <v>120</v>
      </c>
      <c r="B127" s="107" t="str">
        <f ca="1">IFERROR(VLOOKUP(A127,'Rank unique CI-Prod-Spec'!I:J,2,FALSE),"")</f>
        <v/>
      </c>
      <c r="C127" s="122" t="str">
        <f ca="1">IFERROR(VLOOKUP(LEFT(B127,FIND("--",B127)-1),CatCostInp!D:E,2,FALSE),"")</f>
        <v/>
      </c>
      <c r="D127" s="122" t="str">
        <f ca="1">IFERROR(INDIRECT(ADDRESS(MATCH(VALUE(MID(B127,FIND("--",B127)+2,FIND("---",B127)-FIND("--",B127)-2)),CatProd!G:G,0),2,1,1,"CatProd")),"")</f>
        <v/>
      </c>
      <c r="E127" s="122" t="str">
        <f ca="1">IFERROR(INDIRECT(ADDRESS(MATCH(VALUE(RIGHT(B127,LEN(B127)-FIND("---",B127)-2)),CatProdSpec!I:I,0),3,1,1,"CatProdSpec")),"")</f>
        <v/>
      </c>
      <c r="F127" s="181" t="str">
        <f t="shared" ca="1" si="10"/>
        <v/>
      </c>
      <c r="G127" s="176" t="str">
        <f ca="1">IF(SUMIF(Pharmaceuticals!$C:$C,$B127,Pharmaceuticals!X:X)+SUMIF('Health Products &amp; Equipment'!$C:$C,$B127,'Health Products &amp; Equipment'!AG:AG)+SUMIF('Other Pharma &amp; Health Products'!$C:$C,$B127,'Other Pharma &amp; Health Products'!AG:AG)+SUMIF('PSM Costs'!$C:$C,$B127,'PSM Costs'!AG:AG)&gt;0,SUMIF(Pharmaceuticals!$C:$C,$B127,Pharmaceuticals!X:X)+SUMIF('Health Products &amp; Equipment'!$C:$C,$B127,'Health Products &amp; Equipment'!AG:AG)+SUMIF('Other Pharma &amp; Health Products'!$C:$C,$B127,'Other Pharma &amp; Health Products'!AG:AG)+SUMIF('PSM Costs'!$C:$C,$B127,'PSM Costs'!AG:AG),"")</f>
        <v/>
      </c>
      <c r="H127" s="176" t="str">
        <f ca="1">IF(SUMIF(Pharmaceuticals!$C:$C,$B127,Pharmaceuticals!Y:Y)+SUMIF('Health Products &amp; Equipment'!$C:$C,$B127,'Health Products &amp; Equipment'!AH:AH)+SUMIF('Other Pharma &amp; Health Products'!$C:$C,$B127,'Other Pharma &amp; Health Products'!AH:AH)+SUMIF('PSM Costs'!$C:$C,$B127,'PSM Costs'!AH:AH)&gt;0,SUMIF(Pharmaceuticals!$C:$C,$B127,Pharmaceuticals!Y:Y)+SUMIF('Health Products &amp; Equipment'!$C:$C,$B127,'Health Products &amp; Equipment'!AH:AH)+SUMIF('Other Pharma &amp; Health Products'!$C:$C,$B127,'Other Pharma &amp; Health Products'!AH:AH)+SUMIF('PSM Costs'!$C:$C,$B127,'PSM Costs'!AH:AH),"")</f>
        <v/>
      </c>
      <c r="I127" s="182" t="str">
        <f t="shared" ca="1" si="11"/>
        <v/>
      </c>
      <c r="J127" s="123" t="str">
        <f ca="1">IF(SUMIF(Pharmaceuticals!$C:$C,$B127,Pharmaceuticals!AK:AK)+SUMIF('Health Products &amp; Equipment'!$C:$C,$B127,'Health Products &amp; Equipment'!AT:AT)+SUMIF('Other Pharma &amp; Health Products'!$C:$C,$B127,'Other Pharma &amp; Health Products'!AT:AT)+SUMIF('PSM Costs'!$C:$C,$B127,'PSM Costs'!AT:AT)&gt;0,SUMIF(Pharmaceuticals!$C:$C,$B127,Pharmaceuticals!AK:AK)+SUMIF('Health Products &amp; Equipment'!$C:$C,$B127,'Health Products &amp; Equipment'!AT:AT)+SUMIF('Other Pharma &amp; Health Products'!$C:$C,$B127,'Other Pharma &amp; Health Products'!AT:AT)+SUMIF('PSM Costs'!$C:$C,$B127,'PSM Costs'!AT:AT),"")</f>
        <v/>
      </c>
      <c r="K127" s="123" t="str">
        <f ca="1">IF(SUMIF(Pharmaceuticals!$C:$C,$B127,Pharmaceuticals!AL:AL)+SUMIF('Health Products &amp; Equipment'!$C:$C,$B127,'Health Products &amp; Equipment'!AU:AU)+SUMIF('Other Pharma &amp; Health Products'!$C:$C,$B127,'Other Pharma &amp; Health Products'!AU:AU)+SUMIF('PSM Costs'!$C:$C,$B127,'PSM Costs'!AU:AU)&gt;0,SUMIF(Pharmaceuticals!$C:$C,$B127,Pharmaceuticals!AL:AL)+SUMIF('Health Products &amp; Equipment'!$C:$C,$B127,'Health Products &amp; Equipment'!AU:AU)+SUMIF('Other Pharma &amp; Health Products'!$C:$C,$B127,'Other Pharma &amp; Health Products'!AU:AU)+SUMIF('PSM Costs'!$C:$C,$B127,'PSM Costs'!AU:AU),"")</f>
        <v/>
      </c>
      <c r="L127" s="181" t="str">
        <f t="shared" ca="1" si="12"/>
        <v/>
      </c>
      <c r="M127" s="176" t="str">
        <f ca="1">IF(SUMIF(Pharmaceuticals!$C:$C,$B127,Pharmaceuticals!AX:AX)+SUMIF('Health Products &amp; Equipment'!$C:$C,$B127,'Health Products &amp; Equipment'!BG:BG)+SUMIF('Other Pharma &amp; Health Products'!$C:$C,$B127,'Other Pharma &amp; Health Products'!BG:BG)+SUMIF('PSM Costs'!$C:$C,$B127,'PSM Costs'!BG:BG)&gt;0,SUMIF(Pharmaceuticals!$C:$C,$B127,Pharmaceuticals!AX:AX)+SUMIF('Health Products &amp; Equipment'!$C:$C,$B127,'Health Products &amp; Equipment'!BG:BG)+SUMIF('Other Pharma &amp; Health Products'!$C:$C,$B127,'Other Pharma &amp; Health Products'!BG:BG)+SUMIF('PSM Costs'!$C:$C,$B127,'PSM Costs'!BG:BG),"")</f>
        <v/>
      </c>
      <c r="N127" s="176" t="str">
        <f ca="1">IF(SUMIF(Pharmaceuticals!$C:$C,$B127,Pharmaceuticals!AY:AY)+SUMIF('Health Products &amp; Equipment'!$C:$C,$B127,'Health Products &amp; Equipment'!BH:BH)+SUMIF('Other Pharma &amp; Health Products'!$C:$C,$B127,'Other Pharma &amp; Health Products'!BH:BH)+SUMIF('PSM Costs'!$C:$C,$B127,'PSM Costs'!BH:BH)&gt;0,SUMIF(Pharmaceuticals!$C:$C,$B127,Pharmaceuticals!AY:AY)+SUMIF('Health Products &amp; Equipment'!$C:$C,$B127,'Health Products &amp; Equipment'!BH:BH)+SUMIF('Other Pharma &amp; Health Products'!$C:$C,$B127,'Other Pharma &amp; Health Products'!BH:BH)+SUMIF('PSM Costs'!$C:$C,$B127,'PSM Costs'!BH:BH),"")</f>
        <v/>
      </c>
      <c r="O127" s="182" t="str">
        <f t="shared" ca="1" si="13"/>
        <v/>
      </c>
      <c r="P127" s="123" t="str">
        <f ca="1">IF(SUMIF(Pharmaceuticals!$C:$C,$B127,Pharmaceuticals!BK:BK)+SUMIF('Health Products &amp; Equipment'!$C:$C,$B127,'Health Products &amp; Equipment'!BT:BT)+SUMIF('Other Pharma &amp; Health Products'!$C:$C,$B127,'Other Pharma &amp; Health Products'!BT:BT)+SUMIF('PSM Costs'!$C:$C,$B127,'PSM Costs'!BT:BT)&gt;0,SUMIF(Pharmaceuticals!$C:$C,$B127,Pharmaceuticals!BK:BK)+SUMIF('Health Products &amp; Equipment'!$C:$C,$B127,'Health Products &amp; Equipment'!BT:BT)+SUMIF('Other Pharma &amp; Health Products'!$C:$C,$B127,'Other Pharma &amp; Health Products'!BT:BT)+SUMIF('PSM Costs'!$C:$C,$B127,'PSM Costs'!BT:BT),"")</f>
        <v/>
      </c>
      <c r="Q127" s="123" t="str">
        <f ca="1">IF(SUMIF(Pharmaceuticals!$C:$C,$B127,Pharmaceuticals!BL:BL)+SUMIF('Health Products &amp; Equipment'!$C:$C,$B127,'Health Products &amp; Equipment'!BU:BU)+SUMIF('Other Pharma &amp; Health Products'!$C:$C,$B127,'Other Pharma &amp; Health Products'!BU:BU)+SUMIF('PSM Costs'!$C:$C,$B127,'PSM Costs'!BU:BU)&gt;0,SUMIF(Pharmaceuticals!$C:$C,$B127,Pharmaceuticals!BL:BL)+SUMIF('Health Products &amp; Equipment'!$C:$C,$B127,'Health Products &amp; Equipment'!BU:BU)+SUMIF('Other Pharma &amp; Health Products'!$C:$C,$B127,'Other Pharma &amp; Health Products'!BU:BU)+SUMIF('PSM Costs'!$C:$C,$B127,'PSM Costs'!BU:BU),"")</f>
        <v/>
      </c>
      <c r="R127" s="176" t="str">
        <f t="shared" ca="1" si="14"/>
        <v/>
      </c>
    </row>
    <row r="128" spans="1:18" ht="14" x14ac:dyDescent="0.15">
      <c r="A128" s="107">
        <v>121</v>
      </c>
      <c r="B128" s="107" t="str">
        <f ca="1">IFERROR(VLOOKUP(A128,'Rank unique CI-Prod-Spec'!I:J,2,FALSE),"")</f>
        <v/>
      </c>
      <c r="C128" s="122" t="str">
        <f ca="1">IFERROR(VLOOKUP(LEFT(B128,FIND("--",B128)-1),CatCostInp!D:E,2,FALSE),"")</f>
        <v/>
      </c>
      <c r="D128" s="122" t="str">
        <f ca="1">IFERROR(INDIRECT(ADDRESS(MATCH(VALUE(MID(B128,FIND("--",B128)+2,FIND("---",B128)-FIND("--",B128)-2)),CatProd!G:G,0),2,1,1,"CatProd")),"")</f>
        <v/>
      </c>
      <c r="E128" s="122" t="str">
        <f ca="1">IFERROR(INDIRECT(ADDRESS(MATCH(VALUE(RIGHT(B128,LEN(B128)-FIND("---",B128)-2)),CatProdSpec!I:I,0),3,1,1,"CatProdSpec")),"")</f>
        <v/>
      </c>
      <c r="F128" s="181" t="str">
        <f t="shared" ca="1" si="10"/>
        <v/>
      </c>
      <c r="G128" s="176" t="str">
        <f ca="1">IF(SUMIF(Pharmaceuticals!$C:$C,$B128,Pharmaceuticals!X:X)+SUMIF('Health Products &amp; Equipment'!$C:$C,$B128,'Health Products &amp; Equipment'!AG:AG)+SUMIF('Other Pharma &amp; Health Products'!$C:$C,$B128,'Other Pharma &amp; Health Products'!AG:AG)+SUMIF('PSM Costs'!$C:$C,$B128,'PSM Costs'!AG:AG)&gt;0,SUMIF(Pharmaceuticals!$C:$C,$B128,Pharmaceuticals!X:X)+SUMIF('Health Products &amp; Equipment'!$C:$C,$B128,'Health Products &amp; Equipment'!AG:AG)+SUMIF('Other Pharma &amp; Health Products'!$C:$C,$B128,'Other Pharma &amp; Health Products'!AG:AG)+SUMIF('PSM Costs'!$C:$C,$B128,'PSM Costs'!AG:AG),"")</f>
        <v/>
      </c>
      <c r="H128" s="176" t="str">
        <f ca="1">IF(SUMIF(Pharmaceuticals!$C:$C,$B128,Pharmaceuticals!Y:Y)+SUMIF('Health Products &amp; Equipment'!$C:$C,$B128,'Health Products &amp; Equipment'!AH:AH)+SUMIF('Other Pharma &amp; Health Products'!$C:$C,$B128,'Other Pharma &amp; Health Products'!AH:AH)+SUMIF('PSM Costs'!$C:$C,$B128,'PSM Costs'!AH:AH)&gt;0,SUMIF(Pharmaceuticals!$C:$C,$B128,Pharmaceuticals!Y:Y)+SUMIF('Health Products &amp; Equipment'!$C:$C,$B128,'Health Products &amp; Equipment'!AH:AH)+SUMIF('Other Pharma &amp; Health Products'!$C:$C,$B128,'Other Pharma &amp; Health Products'!AH:AH)+SUMIF('PSM Costs'!$C:$C,$B128,'PSM Costs'!AH:AH),"")</f>
        <v/>
      </c>
      <c r="I128" s="182" t="str">
        <f t="shared" ca="1" si="11"/>
        <v/>
      </c>
      <c r="J128" s="123" t="str">
        <f ca="1">IF(SUMIF(Pharmaceuticals!$C:$C,$B128,Pharmaceuticals!AK:AK)+SUMIF('Health Products &amp; Equipment'!$C:$C,$B128,'Health Products &amp; Equipment'!AT:AT)+SUMIF('Other Pharma &amp; Health Products'!$C:$C,$B128,'Other Pharma &amp; Health Products'!AT:AT)+SUMIF('PSM Costs'!$C:$C,$B128,'PSM Costs'!AT:AT)&gt;0,SUMIF(Pharmaceuticals!$C:$C,$B128,Pharmaceuticals!AK:AK)+SUMIF('Health Products &amp; Equipment'!$C:$C,$B128,'Health Products &amp; Equipment'!AT:AT)+SUMIF('Other Pharma &amp; Health Products'!$C:$C,$B128,'Other Pharma &amp; Health Products'!AT:AT)+SUMIF('PSM Costs'!$C:$C,$B128,'PSM Costs'!AT:AT),"")</f>
        <v/>
      </c>
      <c r="K128" s="123" t="str">
        <f ca="1">IF(SUMIF(Pharmaceuticals!$C:$C,$B128,Pharmaceuticals!AL:AL)+SUMIF('Health Products &amp; Equipment'!$C:$C,$B128,'Health Products &amp; Equipment'!AU:AU)+SUMIF('Other Pharma &amp; Health Products'!$C:$C,$B128,'Other Pharma &amp; Health Products'!AU:AU)+SUMIF('PSM Costs'!$C:$C,$B128,'PSM Costs'!AU:AU)&gt;0,SUMIF(Pharmaceuticals!$C:$C,$B128,Pharmaceuticals!AL:AL)+SUMIF('Health Products &amp; Equipment'!$C:$C,$B128,'Health Products &amp; Equipment'!AU:AU)+SUMIF('Other Pharma &amp; Health Products'!$C:$C,$B128,'Other Pharma &amp; Health Products'!AU:AU)+SUMIF('PSM Costs'!$C:$C,$B128,'PSM Costs'!AU:AU),"")</f>
        <v/>
      </c>
      <c r="L128" s="181" t="str">
        <f t="shared" ca="1" si="12"/>
        <v/>
      </c>
      <c r="M128" s="176" t="str">
        <f ca="1">IF(SUMIF(Pharmaceuticals!$C:$C,$B128,Pharmaceuticals!AX:AX)+SUMIF('Health Products &amp; Equipment'!$C:$C,$B128,'Health Products &amp; Equipment'!BG:BG)+SUMIF('Other Pharma &amp; Health Products'!$C:$C,$B128,'Other Pharma &amp; Health Products'!BG:BG)+SUMIF('PSM Costs'!$C:$C,$B128,'PSM Costs'!BG:BG)&gt;0,SUMIF(Pharmaceuticals!$C:$C,$B128,Pharmaceuticals!AX:AX)+SUMIF('Health Products &amp; Equipment'!$C:$C,$B128,'Health Products &amp; Equipment'!BG:BG)+SUMIF('Other Pharma &amp; Health Products'!$C:$C,$B128,'Other Pharma &amp; Health Products'!BG:BG)+SUMIF('PSM Costs'!$C:$C,$B128,'PSM Costs'!BG:BG),"")</f>
        <v/>
      </c>
      <c r="N128" s="176" t="str">
        <f ca="1">IF(SUMIF(Pharmaceuticals!$C:$C,$B128,Pharmaceuticals!AY:AY)+SUMIF('Health Products &amp; Equipment'!$C:$C,$B128,'Health Products &amp; Equipment'!BH:BH)+SUMIF('Other Pharma &amp; Health Products'!$C:$C,$B128,'Other Pharma &amp; Health Products'!BH:BH)+SUMIF('PSM Costs'!$C:$C,$B128,'PSM Costs'!BH:BH)&gt;0,SUMIF(Pharmaceuticals!$C:$C,$B128,Pharmaceuticals!AY:AY)+SUMIF('Health Products &amp; Equipment'!$C:$C,$B128,'Health Products &amp; Equipment'!BH:BH)+SUMIF('Other Pharma &amp; Health Products'!$C:$C,$B128,'Other Pharma &amp; Health Products'!BH:BH)+SUMIF('PSM Costs'!$C:$C,$B128,'PSM Costs'!BH:BH),"")</f>
        <v/>
      </c>
      <c r="O128" s="182" t="str">
        <f t="shared" ca="1" si="13"/>
        <v/>
      </c>
      <c r="P128" s="123" t="str">
        <f ca="1">IF(SUMIF(Pharmaceuticals!$C:$C,$B128,Pharmaceuticals!BK:BK)+SUMIF('Health Products &amp; Equipment'!$C:$C,$B128,'Health Products &amp; Equipment'!BT:BT)+SUMIF('Other Pharma &amp; Health Products'!$C:$C,$B128,'Other Pharma &amp; Health Products'!BT:BT)+SUMIF('PSM Costs'!$C:$C,$B128,'PSM Costs'!BT:BT)&gt;0,SUMIF(Pharmaceuticals!$C:$C,$B128,Pharmaceuticals!BK:BK)+SUMIF('Health Products &amp; Equipment'!$C:$C,$B128,'Health Products &amp; Equipment'!BT:BT)+SUMIF('Other Pharma &amp; Health Products'!$C:$C,$B128,'Other Pharma &amp; Health Products'!BT:BT)+SUMIF('PSM Costs'!$C:$C,$B128,'PSM Costs'!BT:BT),"")</f>
        <v/>
      </c>
      <c r="Q128" s="123" t="str">
        <f ca="1">IF(SUMIF(Pharmaceuticals!$C:$C,$B128,Pharmaceuticals!BL:BL)+SUMIF('Health Products &amp; Equipment'!$C:$C,$B128,'Health Products &amp; Equipment'!BU:BU)+SUMIF('Other Pharma &amp; Health Products'!$C:$C,$B128,'Other Pharma &amp; Health Products'!BU:BU)+SUMIF('PSM Costs'!$C:$C,$B128,'PSM Costs'!BU:BU)&gt;0,SUMIF(Pharmaceuticals!$C:$C,$B128,Pharmaceuticals!BL:BL)+SUMIF('Health Products &amp; Equipment'!$C:$C,$B128,'Health Products &amp; Equipment'!BU:BU)+SUMIF('Other Pharma &amp; Health Products'!$C:$C,$B128,'Other Pharma &amp; Health Products'!BU:BU)+SUMIF('PSM Costs'!$C:$C,$B128,'PSM Costs'!BU:BU),"")</f>
        <v/>
      </c>
      <c r="R128" s="176" t="str">
        <f t="shared" ca="1" si="14"/>
        <v/>
      </c>
    </row>
    <row r="129" spans="1:18" ht="14" x14ac:dyDescent="0.15">
      <c r="A129" s="107">
        <v>122</v>
      </c>
      <c r="B129" s="107" t="str">
        <f ca="1">IFERROR(VLOOKUP(A129,'Rank unique CI-Prod-Spec'!I:J,2,FALSE),"")</f>
        <v/>
      </c>
      <c r="C129" s="122" t="str">
        <f ca="1">IFERROR(VLOOKUP(LEFT(B129,FIND("--",B129)-1),CatCostInp!D:E,2,FALSE),"")</f>
        <v/>
      </c>
      <c r="D129" s="122" t="str">
        <f ca="1">IFERROR(INDIRECT(ADDRESS(MATCH(VALUE(MID(B129,FIND("--",B129)+2,FIND("---",B129)-FIND("--",B129)-2)),CatProd!G:G,0),2,1,1,"CatProd")),"")</f>
        <v/>
      </c>
      <c r="E129" s="122" t="str">
        <f ca="1">IFERROR(INDIRECT(ADDRESS(MATCH(VALUE(RIGHT(B129,LEN(B129)-FIND("---",B129)-2)),CatProdSpec!I:I,0),3,1,1,"CatProdSpec")),"")</f>
        <v/>
      </c>
      <c r="F129" s="181" t="str">
        <f t="shared" ca="1" si="10"/>
        <v/>
      </c>
      <c r="G129" s="176" t="str">
        <f ca="1">IF(SUMIF(Pharmaceuticals!$C:$C,$B129,Pharmaceuticals!X:X)+SUMIF('Health Products &amp; Equipment'!$C:$C,$B129,'Health Products &amp; Equipment'!AG:AG)+SUMIF('Other Pharma &amp; Health Products'!$C:$C,$B129,'Other Pharma &amp; Health Products'!AG:AG)+SUMIF('PSM Costs'!$C:$C,$B129,'PSM Costs'!AG:AG)&gt;0,SUMIF(Pharmaceuticals!$C:$C,$B129,Pharmaceuticals!X:X)+SUMIF('Health Products &amp; Equipment'!$C:$C,$B129,'Health Products &amp; Equipment'!AG:AG)+SUMIF('Other Pharma &amp; Health Products'!$C:$C,$B129,'Other Pharma &amp; Health Products'!AG:AG)+SUMIF('PSM Costs'!$C:$C,$B129,'PSM Costs'!AG:AG),"")</f>
        <v/>
      </c>
      <c r="H129" s="176" t="str">
        <f ca="1">IF(SUMIF(Pharmaceuticals!$C:$C,$B129,Pharmaceuticals!Y:Y)+SUMIF('Health Products &amp; Equipment'!$C:$C,$B129,'Health Products &amp; Equipment'!AH:AH)+SUMIF('Other Pharma &amp; Health Products'!$C:$C,$B129,'Other Pharma &amp; Health Products'!AH:AH)+SUMIF('PSM Costs'!$C:$C,$B129,'PSM Costs'!AH:AH)&gt;0,SUMIF(Pharmaceuticals!$C:$C,$B129,Pharmaceuticals!Y:Y)+SUMIF('Health Products &amp; Equipment'!$C:$C,$B129,'Health Products &amp; Equipment'!AH:AH)+SUMIF('Other Pharma &amp; Health Products'!$C:$C,$B129,'Other Pharma &amp; Health Products'!AH:AH)+SUMIF('PSM Costs'!$C:$C,$B129,'PSM Costs'!AH:AH),"")</f>
        <v/>
      </c>
      <c r="I129" s="182" t="str">
        <f t="shared" ca="1" si="11"/>
        <v/>
      </c>
      <c r="J129" s="123" t="str">
        <f ca="1">IF(SUMIF(Pharmaceuticals!$C:$C,$B129,Pharmaceuticals!AK:AK)+SUMIF('Health Products &amp; Equipment'!$C:$C,$B129,'Health Products &amp; Equipment'!AT:AT)+SUMIF('Other Pharma &amp; Health Products'!$C:$C,$B129,'Other Pharma &amp; Health Products'!AT:AT)+SUMIF('PSM Costs'!$C:$C,$B129,'PSM Costs'!AT:AT)&gt;0,SUMIF(Pharmaceuticals!$C:$C,$B129,Pharmaceuticals!AK:AK)+SUMIF('Health Products &amp; Equipment'!$C:$C,$B129,'Health Products &amp; Equipment'!AT:AT)+SUMIF('Other Pharma &amp; Health Products'!$C:$C,$B129,'Other Pharma &amp; Health Products'!AT:AT)+SUMIF('PSM Costs'!$C:$C,$B129,'PSM Costs'!AT:AT),"")</f>
        <v/>
      </c>
      <c r="K129" s="123" t="str">
        <f ca="1">IF(SUMIF(Pharmaceuticals!$C:$C,$B129,Pharmaceuticals!AL:AL)+SUMIF('Health Products &amp; Equipment'!$C:$C,$B129,'Health Products &amp; Equipment'!AU:AU)+SUMIF('Other Pharma &amp; Health Products'!$C:$C,$B129,'Other Pharma &amp; Health Products'!AU:AU)+SUMIF('PSM Costs'!$C:$C,$B129,'PSM Costs'!AU:AU)&gt;0,SUMIF(Pharmaceuticals!$C:$C,$B129,Pharmaceuticals!AL:AL)+SUMIF('Health Products &amp; Equipment'!$C:$C,$B129,'Health Products &amp; Equipment'!AU:AU)+SUMIF('Other Pharma &amp; Health Products'!$C:$C,$B129,'Other Pharma &amp; Health Products'!AU:AU)+SUMIF('PSM Costs'!$C:$C,$B129,'PSM Costs'!AU:AU),"")</f>
        <v/>
      </c>
      <c r="L129" s="181" t="str">
        <f t="shared" ca="1" si="12"/>
        <v/>
      </c>
      <c r="M129" s="176" t="str">
        <f ca="1">IF(SUMIF(Pharmaceuticals!$C:$C,$B129,Pharmaceuticals!AX:AX)+SUMIF('Health Products &amp; Equipment'!$C:$C,$B129,'Health Products &amp; Equipment'!BG:BG)+SUMIF('Other Pharma &amp; Health Products'!$C:$C,$B129,'Other Pharma &amp; Health Products'!BG:BG)+SUMIF('PSM Costs'!$C:$C,$B129,'PSM Costs'!BG:BG)&gt;0,SUMIF(Pharmaceuticals!$C:$C,$B129,Pharmaceuticals!AX:AX)+SUMIF('Health Products &amp; Equipment'!$C:$C,$B129,'Health Products &amp; Equipment'!BG:BG)+SUMIF('Other Pharma &amp; Health Products'!$C:$C,$B129,'Other Pharma &amp; Health Products'!BG:BG)+SUMIF('PSM Costs'!$C:$C,$B129,'PSM Costs'!BG:BG),"")</f>
        <v/>
      </c>
      <c r="N129" s="176" t="str">
        <f ca="1">IF(SUMIF(Pharmaceuticals!$C:$C,$B129,Pharmaceuticals!AY:AY)+SUMIF('Health Products &amp; Equipment'!$C:$C,$B129,'Health Products &amp; Equipment'!BH:BH)+SUMIF('Other Pharma &amp; Health Products'!$C:$C,$B129,'Other Pharma &amp; Health Products'!BH:BH)+SUMIF('PSM Costs'!$C:$C,$B129,'PSM Costs'!BH:BH)&gt;0,SUMIF(Pharmaceuticals!$C:$C,$B129,Pharmaceuticals!AY:AY)+SUMIF('Health Products &amp; Equipment'!$C:$C,$B129,'Health Products &amp; Equipment'!BH:BH)+SUMIF('Other Pharma &amp; Health Products'!$C:$C,$B129,'Other Pharma &amp; Health Products'!BH:BH)+SUMIF('PSM Costs'!$C:$C,$B129,'PSM Costs'!BH:BH),"")</f>
        <v/>
      </c>
      <c r="O129" s="182" t="str">
        <f t="shared" ca="1" si="13"/>
        <v/>
      </c>
      <c r="P129" s="123" t="str">
        <f ca="1">IF(SUMIF(Pharmaceuticals!$C:$C,$B129,Pharmaceuticals!BK:BK)+SUMIF('Health Products &amp; Equipment'!$C:$C,$B129,'Health Products &amp; Equipment'!BT:BT)+SUMIF('Other Pharma &amp; Health Products'!$C:$C,$B129,'Other Pharma &amp; Health Products'!BT:BT)+SUMIF('PSM Costs'!$C:$C,$B129,'PSM Costs'!BT:BT)&gt;0,SUMIF(Pharmaceuticals!$C:$C,$B129,Pharmaceuticals!BK:BK)+SUMIF('Health Products &amp; Equipment'!$C:$C,$B129,'Health Products &amp; Equipment'!BT:BT)+SUMIF('Other Pharma &amp; Health Products'!$C:$C,$B129,'Other Pharma &amp; Health Products'!BT:BT)+SUMIF('PSM Costs'!$C:$C,$B129,'PSM Costs'!BT:BT),"")</f>
        <v/>
      </c>
      <c r="Q129" s="123" t="str">
        <f ca="1">IF(SUMIF(Pharmaceuticals!$C:$C,$B129,Pharmaceuticals!BL:BL)+SUMIF('Health Products &amp; Equipment'!$C:$C,$B129,'Health Products &amp; Equipment'!BU:BU)+SUMIF('Other Pharma &amp; Health Products'!$C:$C,$B129,'Other Pharma &amp; Health Products'!BU:BU)+SUMIF('PSM Costs'!$C:$C,$B129,'PSM Costs'!BU:BU)&gt;0,SUMIF(Pharmaceuticals!$C:$C,$B129,Pharmaceuticals!BL:BL)+SUMIF('Health Products &amp; Equipment'!$C:$C,$B129,'Health Products &amp; Equipment'!BU:BU)+SUMIF('Other Pharma &amp; Health Products'!$C:$C,$B129,'Other Pharma &amp; Health Products'!BU:BU)+SUMIF('PSM Costs'!$C:$C,$B129,'PSM Costs'!BU:BU),"")</f>
        <v/>
      </c>
      <c r="R129" s="176" t="str">
        <f t="shared" ca="1" si="14"/>
        <v/>
      </c>
    </row>
    <row r="130" spans="1:18" ht="14" x14ac:dyDescent="0.15">
      <c r="A130" s="107">
        <v>123</v>
      </c>
      <c r="B130" s="107" t="str">
        <f ca="1">IFERROR(VLOOKUP(A130,'Rank unique CI-Prod-Spec'!I:J,2,FALSE),"")</f>
        <v/>
      </c>
      <c r="C130" s="122" t="str">
        <f ca="1">IFERROR(VLOOKUP(LEFT(B130,FIND("--",B130)-1),CatCostInp!D:E,2,FALSE),"")</f>
        <v/>
      </c>
      <c r="D130" s="122" t="str">
        <f ca="1">IFERROR(INDIRECT(ADDRESS(MATCH(VALUE(MID(B130,FIND("--",B130)+2,FIND("---",B130)-FIND("--",B130)-2)),CatProd!G:G,0),2,1,1,"CatProd")),"")</f>
        <v/>
      </c>
      <c r="E130" s="122" t="str">
        <f ca="1">IFERROR(INDIRECT(ADDRESS(MATCH(VALUE(RIGHT(B130,LEN(B130)-FIND("---",B130)-2)),CatProdSpec!I:I,0),3,1,1,"CatProdSpec")),"")</f>
        <v/>
      </c>
      <c r="F130" s="181" t="str">
        <f t="shared" ca="1" si="10"/>
        <v/>
      </c>
      <c r="G130" s="176" t="str">
        <f ca="1">IF(SUMIF(Pharmaceuticals!$C:$C,$B130,Pharmaceuticals!X:X)+SUMIF('Health Products &amp; Equipment'!$C:$C,$B130,'Health Products &amp; Equipment'!AG:AG)+SUMIF('Other Pharma &amp; Health Products'!$C:$C,$B130,'Other Pharma &amp; Health Products'!AG:AG)+SUMIF('PSM Costs'!$C:$C,$B130,'PSM Costs'!AG:AG)&gt;0,SUMIF(Pharmaceuticals!$C:$C,$B130,Pharmaceuticals!X:X)+SUMIF('Health Products &amp; Equipment'!$C:$C,$B130,'Health Products &amp; Equipment'!AG:AG)+SUMIF('Other Pharma &amp; Health Products'!$C:$C,$B130,'Other Pharma &amp; Health Products'!AG:AG)+SUMIF('PSM Costs'!$C:$C,$B130,'PSM Costs'!AG:AG),"")</f>
        <v/>
      </c>
      <c r="H130" s="176" t="str">
        <f ca="1">IF(SUMIF(Pharmaceuticals!$C:$C,$B130,Pharmaceuticals!Y:Y)+SUMIF('Health Products &amp; Equipment'!$C:$C,$B130,'Health Products &amp; Equipment'!AH:AH)+SUMIF('Other Pharma &amp; Health Products'!$C:$C,$B130,'Other Pharma &amp; Health Products'!AH:AH)+SUMIF('PSM Costs'!$C:$C,$B130,'PSM Costs'!AH:AH)&gt;0,SUMIF(Pharmaceuticals!$C:$C,$B130,Pharmaceuticals!Y:Y)+SUMIF('Health Products &amp; Equipment'!$C:$C,$B130,'Health Products &amp; Equipment'!AH:AH)+SUMIF('Other Pharma &amp; Health Products'!$C:$C,$B130,'Other Pharma &amp; Health Products'!AH:AH)+SUMIF('PSM Costs'!$C:$C,$B130,'PSM Costs'!AH:AH),"")</f>
        <v/>
      </c>
      <c r="I130" s="182" t="str">
        <f t="shared" ca="1" si="11"/>
        <v/>
      </c>
      <c r="J130" s="123" t="str">
        <f ca="1">IF(SUMIF(Pharmaceuticals!$C:$C,$B130,Pharmaceuticals!AK:AK)+SUMIF('Health Products &amp; Equipment'!$C:$C,$B130,'Health Products &amp; Equipment'!AT:AT)+SUMIF('Other Pharma &amp; Health Products'!$C:$C,$B130,'Other Pharma &amp; Health Products'!AT:AT)+SUMIF('PSM Costs'!$C:$C,$B130,'PSM Costs'!AT:AT)&gt;0,SUMIF(Pharmaceuticals!$C:$C,$B130,Pharmaceuticals!AK:AK)+SUMIF('Health Products &amp; Equipment'!$C:$C,$B130,'Health Products &amp; Equipment'!AT:AT)+SUMIF('Other Pharma &amp; Health Products'!$C:$C,$B130,'Other Pharma &amp; Health Products'!AT:AT)+SUMIF('PSM Costs'!$C:$C,$B130,'PSM Costs'!AT:AT),"")</f>
        <v/>
      </c>
      <c r="K130" s="123" t="str">
        <f ca="1">IF(SUMIF(Pharmaceuticals!$C:$C,$B130,Pharmaceuticals!AL:AL)+SUMIF('Health Products &amp; Equipment'!$C:$C,$B130,'Health Products &amp; Equipment'!AU:AU)+SUMIF('Other Pharma &amp; Health Products'!$C:$C,$B130,'Other Pharma &amp; Health Products'!AU:AU)+SUMIF('PSM Costs'!$C:$C,$B130,'PSM Costs'!AU:AU)&gt;0,SUMIF(Pharmaceuticals!$C:$C,$B130,Pharmaceuticals!AL:AL)+SUMIF('Health Products &amp; Equipment'!$C:$C,$B130,'Health Products &amp; Equipment'!AU:AU)+SUMIF('Other Pharma &amp; Health Products'!$C:$C,$B130,'Other Pharma &amp; Health Products'!AU:AU)+SUMIF('PSM Costs'!$C:$C,$B130,'PSM Costs'!AU:AU),"")</f>
        <v/>
      </c>
      <c r="L130" s="181" t="str">
        <f t="shared" ca="1" si="12"/>
        <v/>
      </c>
      <c r="M130" s="176" t="str">
        <f ca="1">IF(SUMIF(Pharmaceuticals!$C:$C,$B130,Pharmaceuticals!AX:AX)+SUMIF('Health Products &amp; Equipment'!$C:$C,$B130,'Health Products &amp; Equipment'!BG:BG)+SUMIF('Other Pharma &amp; Health Products'!$C:$C,$B130,'Other Pharma &amp; Health Products'!BG:BG)+SUMIF('PSM Costs'!$C:$C,$B130,'PSM Costs'!BG:BG)&gt;0,SUMIF(Pharmaceuticals!$C:$C,$B130,Pharmaceuticals!AX:AX)+SUMIF('Health Products &amp; Equipment'!$C:$C,$B130,'Health Products &amp; Equipment'!BG:BG)+SUMIF('Other Pharma &amp; Health Products'!$C:$C,$B130,'Other Pharma &amp; Health Products'!BG:BG)+SUMIF('PSM Costs'!$C:$C,$B130,'PSM Costs'!BG:BG),"")</f>
        <v/>
      </c>
      <c r="N130" s="176" t="str">
        <f ca="1">IF(SUMIF(Pharmaceuticals!$C:$C,$B130,Pharmaceuticals!AY:AY)+SUMIF('Health Products &amp; Equipment'!$C:$C,$B130,'Health Products &amp; Equipment'!BH:BH)+SUMIF('Other Pharma &amp; Health Products'!$C:$C,$B130,'Other Pharma &amp; Health Products'!BH:BH)+SUMIF('PSM Costs'!$C:$C,$B130,'PSM Costs'!BH:BH)&gt;0,SUMIF(Pharmaceuticals!$C:$C,$B130,Pharmaceuticals!AY:AY)+SUMIF('Health Products &amp; Equipment'!$C:$C,$B130,'Health Products &amp; Equipment'!BH:BH)+SUMIF('Other Pharma &amp; Health Products'!$C:$C,$B130,'Other Pharma &amp; Health Products'!BH:BH)+SUMIF('PSM Costs'!$C:$C,$B130,'PSM Costs'!BH:BH),"")</f>
        <v/>
      </c>
      <c r="O130" s="182" t="str">
        <f t="shared" ca="1" si="13"/>
        <v/>
      </c>
      <c r="P130" s="123" t="str">
        <f ca="1">IF(SUMIF(Pharmaceuticals!$C:$C,$B130,Pharmaceuticals!BK:BK)+SUMIF('Health Products &amp; Equipment'!$C:$C,$B130,'Health Products &amp; Equipment'!BT:BT)+SUMIF('Other Pharma &amp; Health Products'!$C:$C,$B130,'Other Pharma &amp; Health Products'!BT:BT)+SUMIF('PSM Costs'!$C:$C,$B130,'PSM Costs'!BT:BT)&gt;0,SUMIF(Pharmaceuticals!$C:$C,$B130,Pharmaceuticals!BK:BK)+SUMIF('Health Products &amp; Equipment'!$C:$C,$B130,'Health Products &amp; Equipment'!BT:BT)+SUMIF('Other Pharma &amp; Health Products'!$C:$C,$B130,'Other Pharma &amp; Health Products'!BT:BT)+SUMIF('PSM Costs'!$C:$C,$B130,'PSM Costs'!BT:BT),"")</f>
        <v/>
      </c>
      <c r="Q130" s="123" t="str">
        <f ca="1">IF(SUMIF(Pharmaceuticals!$C:$C,$B130,Pharmaceuticals!BL:BL)+SUMIF('Health Products &amp; Equipment'!$C:$C,$B130,'Health Products &amp; Equipment'!BU:BU)+SUMIF('Other Pharma &amp; Health Products'!$C:$C,$B130,'Other Pharma &amp; Health Products'!BU:BU)+SUMIF('PSM Costs'!$C:$C,$B130,'PSM Costs'!BU:BU)&gt;0,SUMIF(Pharmaceuticals!$C:$C,$B130,Pharmaceuticals!BL:BL)+SUMIF('Health Products &amp; Equipment'!$C:$C,$B130,'Health Products &amp; Equipment'!BU:BU)+SUMIF('Other Pharma &amp; Health Products'!$C:$C,$B130,'Other Pharma &amp; Health Products'!BU:BU)+SUMIF('PSM Costs'!$C:$C,$B130,'PSM Costs'!BU:BU),"")</f>
        <v/>
      </c>
      <c r="R130" s="176" t="str">
        <f t="shared" ca="1" si="14"/>
        <v/>
      </c>
    </row>
    <row r="131" spans="1:18" ht="14" x14ac:dyDescent="0.15">
      <c r="A131" s="107">
        <v>124</v>
      </c>
      <c r="B131" s="107" t="str">
        <f ca="1">IFERROR(VLOOKUP(A131,'Rank unique CI-Prod-Spec'!I:J,2,FALSE),"")</f>
        <v/>
      </c>
      <c r="C131" s="122" t="str">
        <f ca="1">IFERROR(VLOOKUP(LEFT(B131,FIND("--",B131)-1),CatCostInp!D:E,2,FALSE),"")</f>
        <v/>
      </c>
      <c r="D131" s="122" t="str">
        <f ca="1">IFERROR(INDIRECT(ADDRESS(MATCH(VALUE(MID(B131,FIND("--",B131)+2,FIND("---",B131)-FIND("--",B131)-2)),CatProd!G:G,0),2,1,1,"CatProd")),"")</f>
        <v/>
      </c>
      <c r="E131" s="122" t="str">
        <f ca="1">IFERROR(INDIRECT(ADDRESS(MATCH(VALUE(RIGHT(B131,LEN(B131)-FIND("---",B131)-2)),CatProdSpec!I:I,0),3,1,1,"CatProdSpec")),"")</f>
        <v/>
      </c>
      <c r="F131" s="181" t="str">
        <f t="shared" ca="1" si="10"/>
        <v/>
      </c>
      <c r="G131" s="176" t="str">
        <f ca="1">IF(SUMIF(Pharmaceuticals!$C:$C,$B131,Pharmaceuticals!X:X)+SUMIF('Health Products &amp; Equipment'!$C:$C,$B131,'Health Products &amp; Equipment'!AG:AG)+SUMIF('Other Pharma &amp; Health Products'!$C:$C,$B131,'Other Pharma &amp; Health Products'!AG:AG)+SUMIF('PSM Costs'!$C:$C,$B131,'PSM Costs'!AG:AG)&gt;0,SUMIF(Pharmaceuticals!$C:$C,$B131,Pharmaceuticals!X:X)+SUMIF('Health Products &amp; Equipment'!$C:$C,$B131,'Health Products &amp; Equipment'!AG:AG)+SUMIF('Other Pharma &amp; Health Products'!$C:$C,$B131,'Other Pharma &amp; Health Products'!AG:AG)+SUMIF('PSM Costs'!$C:$C,$B131,'PSM Costs'!AG:AG),"")</f>
        <v/>
      </c>
      <c r="H131" s="176" t="str">
        <f ca="1">IF(SUMIF(Pharmaceuticals!$C:$C,$B131,Pharmaceuticals!Y:Y)+SUMIF('Health Products &amp; Equipment'!$C:$C,$B131,'Health Products &amp; Equipment'!AH:AH)+SUMIF('Other Pharma &amp; Health Products'!$C:$C,$B131,'Other Pharma &amp; Health Products'!AH:AH)+SUMIF('PSM Costs'!$C:$C,$B131,'PSM Costs'!AH:AH)&gt;0,SUMIF(Pharmaceuticals!$C:$C,$B131,Pharmaceuticals!Y:Y)+SUMIF('Health Products &amp; Equipment'!$C:$C,$B131,'Health Products &amp; Equipment'!AH:AH)+SUMIF('Other Pharma &amp; Health Products'!$C:$C,$B131,'Other Pharma &amp; Health Products'!AH:AH)+SUMIF('PSM Costs'!$C:$C,$B131,'PSM Costs'!AH:AH),"")</f>
        <v/>
      </c>
      <c r="I131" s="182" t="str">
        <f t="shared" ca="1" si="11"/>
        <v/>
      </c>
      <c r="J131" s="123" t="str">
        <f ca="1">IF(SUMIF(Pharmaceuticals!$C:$C,$B131,Pharmaceuticals!AK:AK)+SUMIF('Health Products &amp; Equipment'!$C:$C,$B131,'Health Products &amp; Equipment'!AT:AT)+SUMIF('Other Pharma &amp; Health Products'!$C:$C,$B131,'Other Pharma &amp; Health Products'!AT:AT)+SUMIF('PSM Costs'!$C:$C,$B131,'PSM Costs'!AT:AT)&gt;0,SUMIF(Pharmaceuticals!$C:$C,$B131,Pharmaceuticals!AK:AK)+SUMIF('Health Products &amp; Equipment'!$C:$C,$B131,'Health Products &amp; Equipment'!AT:AT)+SUMIF('Other Pharma &amp; Health Products'!$C:$C,$B131,'Other Pharma &amp; Health Products'!AT:AT)+SUMIF('PSM Costs'!$C:$C,$B131,'PSM Costs'!AT:AT),"")</f>
        <v/>
      </c>
      <c r="K131" s="123" t="str">
        <f ca="1">IF(SUMIF(Pharmaceuticals!$C:$C,$B131,Pharmaceuticals!AL:AL)+SUMIF('Health Products &amp; Equipment'!$C:$C,$B131,'Health Products &amp; Equipment'!AU:AU)+SUMIF('Other Pharma &amp; Health Products'!$C:$C,$B131,'Other Pharma &amp; Health Products'!AU:AU)+SUMIF('PSM Costs'!$C:$C,$B131,'PSM Costs'!AU:AU)&gt;0,SUMIF(Pharmaceuticals!$C:$C,$B131,Pharmaceuticals!AL:AL)+SUMIF('Health Products &amp; Equipment'!$C:$C,$B131,'Health Products &amp; Equipment'!AU:AU)+SUMIF('Other Pharma &amp; Health Products'!$C:$C,$B131,'Other Pharma &amp; Health Products'!AU:AU)+SUMIF('PSM Costs'!$C:$C,$B131,'PSM Costs'!AU:AU),"")</f>
        <v/>
      </c>
      <c r="L131" s="181" t="str">
        <f t="shared" ca="1" si="12"/>
        <v/>
      </c>
      <c r="M131" s="176" t="str">
        <f ca="1">IF(SUMIF(Pharmaceuticals!$C:$C,$B131,Pharmaceuticals!AX:AX)+SUMIF('Health Products &amp; Equipment'!$C:$C,$B131,'Health Products &amp; Equipment'!BG:BG)+SUMIF('Other Pharma &amp; Health Products'!$C:$C,$B131,'Other Pharma &amp; Health Products'!BG:BG)+SUMIF('PSM Costs'!$C:$C,$B131,'PSM Costs'!BG:BG)&gt;0,SUMIF(Pharmaceuticals!$C:$C,$B131,Pharmaceuticals!AX:AX)+SUMIF('Health Products &amp; Equipment'!$C:$C,$B131,'Health Products &amp; Equipment'!BG:BG)+SUMIF('Other Pharma &amp; Health Products'!$C:$C,$B131,'Other Pharma &amp; Health Products'!BG:BG)+SUMIF('PSM Costs'!$C:$C,$B131,'PSM Costs'!BG:BG),"")</f>
        <v/>
      </c>
      <c r="N131" s="176" t="str">
        <f ca="1">IF(SUMIF(Pharmaceuticals!$C:$C,$B131,Pharmaceuticals!AY:AY)+SUMIF('Health Products &amp; Equipment'!$C:$C,$B131,'Health Products &amp; Equipment'!BH:BH)+SUMIF('Other Pharma &amp; Health Products'!$C:$C,$B131,'Other Pharma &amp; Health Products'!BH:BH)+SUMIF('PSM Costs'!$C:$C,$B131,'PSM Costs'!BH:BH)&gt;0,SUMIF(Pharmaceuticals!$C:$C,$B131,Pharmaceuticals!AY:AY)+SUMIF('Health Products &amp; Equipment'!$C:$C,$B131,'Health Products &amp; Equipment'!BH:BH)+SUMIF('Other Pharma &amp; Health Products'!$C:$C,$B131,'Other Pharma &amp; Health Products'!BH:BH)+SUMIF('PSM Costs'!$C:$C,$B131,'PSM Costs'!BH:BH),"")</f>
        <v/>
      </c>
      <c r="O131" s="182" t="str">
        <f t="shared" ca="1" si="13"/>
        <v/>
      </c>
      <c r="P131" s="123" t="str">
        <f ca="1">IF(SUMIF(Pharmaceuticals!$C:$C,$B131,Pharmaceuticals!BK:BK)+SUMIF('Health Products &amp; Equipment'!$C:$C,$B131,'Health Products &amp; Equipment'!BT:BT)+SUMIF('Other Pharma &amp; Health Products'!$C:$C,$B131,'Other Pharma &amp; Health Products'!BT:BT)+SUMIF('PSM Costs'!$C:$C,$B131,'PSM Costs'!BT:BT)&gt;0,SUMIF(Pharmaceuticals!$C:$C,$B131,Pharmaceuticals!BK:BK)+SUMIF('Health Products &amp; Equipment'!$C:$C,$B131,'Health Products &amp; Equipment'!BT:BT)+SUMIF('Other Pharma &amp; Health Products'!$C:$C,$B131,'Other Pharma &amp; Health Products'!BT:BT)+SUMIF('PSM Costs'!$C:$C,$B131,'PSM Costs'!BT:BT),"")</f>
        <v/>
      </c>
      <c r="Q131" s="123" t="str">
        <f ca="1">IF(SUMIF(Pharmaceuticals!$C:$C,$B131,Pharmaceuticals!BL:BL)+SUMIF('Health Products &amp; Equipment'!$C:$C,$B131,'Health Products &amp; Equipment'!BU:BU)+SUMIF('Other Pharma &amp; Health Products'!$C:$C,$B131,'Other Pharma &amp; Health Products'!BU:BU)+SUMIF('PSM Costs'!$C:$C,$B131,'PSM Costs'!BU:BU)&gt;0,SUMIF(Pharmaceuticals!$C:$C,$B131,Pharmaceuticals!BL:BL)+SUMIF('Health Products &amp; Equipment'!$C:$C,$B131,'Health Products &amp; Equipment'!BU:BU)+SUMIF('Other Pharma &amp; Health Products'!$C:$C,$B131,'Other Pharma &amp; Health Products'!BU:BU)+SUMIF('PSM Costs'!$C:$C,$B131,'PSM Costs'!BU:BU),"")</f>
        <v/>
      </c>
      <c r="R131" s="176" t="str">
        <f t="shared" ca="1" si="14"/>
        <v/>
      </c>
    </row>
    <row r="132" spans="1:18" ht="14" x14ac:dyDescent="0.15">
      <c r="A132" s="107">
        <v>125</v>
      </c>
      <c r="B132" s="107" t="str">
        <f ca="1">IFERROR(VLOOKUP(A132,'Rank unique CI-Prod-Spec'!I:J,2,FALSE),"")</f>
        <v/>
      </c>
      <c r="C132" s="122" t="str">
        <f ca="1">IFERROR(VLOOKUP(LEFT(B132,FIND("--",B132)-1),CatCostInp!D:E,2,FALSE),"")</f>
        <v/>
      </c>
      <c r="D132" s="122" t="str">
        <f ca="1">IFERROR(INDIRECT(ADDRESS(MATCH(VALUE(MID(B132,FIND("--",B132)+2,FIND("---",B132)-FIND("--",B132)-2)),CatProd!G:G,0),2,1,1,"CatProd")),"")</f>
        <v/>
      </c>
      <c r="E132" s="122" t="str">
        <f ca="1">IFERROR(INDIRECT(ADDRESS(MATCH(VALUE(RIGHT(B132,LEN(B132)-FIND("---",B132)-2)),CatProdSpec!I:I,0),3,1,1,"CatProdSpec")),"")</f>
        <v/>
      </c>
      <c r="F132" s="181" t="str">
        <f t="shared" ca="1" si="10"/>
        <v/>
      </c>
      <c r="G132" s="176" t="str">
        <f ca="1">IF(SUMIF(Pharmaceuticals!$C:$C,$B132,Pharmaceuticals!X:X)+SUMIF('Health Products &amp; Equipment'!$C:$C,$B132,'Health Products &amp; Equipment'!AG:AG)+SUMIF('Other Pharma &amp; Health Products'!$C:$C,$B132,'Other Pharma &amp; Health Products'!AG:AG)+SUMIF('PSM Costs'!$C:$C,$B132,'PSM Costs'!AG:AG)&gt;0,SUMIF(Pharmaceuticals!$C:$C,$B132,Pharmaceuticals!X:X)+SUMIF('Health Products &amp; Equipment'!$C:$C,$B132,'Health Products &amp; Equipment'!AG:AG)+SUMIF('Other Pharma &amp; Health Products'!$C:$C,$B132,'Other Pharma &amp; Health Products'!AG:AG)+SUMIF('PSM Costs'!$C:$C,$B132,'PSM Costs'!AG:AG),"")</f>
        <v/>
      </c>
      <c r="H132" s="176" t="str">
        <f ca="1">IF(SUMIF(Pharmaceuticals!$C:$C,$B132,Pharmaceuticals!Y:Y)+SUMIF('Health Products &amp; Equipment'!$C:$C,$B132,'Health Products &amp; Equipment'!AH:AH)+SUMIF('Other Pharma &amp; Health Products'!$C:$C,$B132,'Other Pharma &amp; Health Products'!AH:AH)+SUMIF('PSM Costs'!$C:$C,$B132,'PSM Costs'!AH:AH)&gt;0,SUMIF(Pharmaceuticals!$C:$C,$B132,Pharmaceuticals!Y:Y)+SUMIF('Health Products &amp; Equipment'!$C:$C,$B132,'Health Products &amp; Equipment'!AH:AH)+SUMIF('Other Pharma &amp; Health Products'!$C:$C,$B132,'Other Pharma &amp; Health Products'!AH:AH)+SUMIF('PSM Costs'!$C:$C,$B132,'PSM Costs'!AH:AH),"")</f>
        <v/>
      </c>
      <c r="I132" s="182" t="str">
        <f t="shared" ca="1" si="11"/>
        <v/>
      </c>
      <c r="J132" s="123" t="str">
        <f ca="1">IF(SUMIF(Pharmaceuticals!$C:$C,$B132,Pharmaceuticals!AK:AK)+SUMIF('Health Products &amp; Equipment'!$C:$C,$B132,'Health Products &amp; Equipment'!AT:AT)+SUMIF('Other Pharma &amp; Health Products'!$C:$C,$B132,'Other Pharma &amp; Health Products'!AT:AT)+SUMIF('PSM Costs'!$C:$C,$B132,'PSM Costs'!AT:AT)&gt;0,SUMIF(Pharmaceuticals!$C:$C,$B132,Pharmaceuticals!AK:AK)+SUMIF('Health Products &amp; Equipment'!$C:$C,$B132,'Health Products &amp; Equipment'!AT:AT)+SUMIF('Other Pharma &amp; Health Products'!$C:$C,$B132,'Other Pharma &amp; Health Products'!AT:AT)+SUMIF('PSM Costs'!$C:$C,$B132,'PSM Costs'!AT:AT),"")</f>
        <v/>
      </c>
      <c r="K132" s="123" t="str">
        <f ca="1">IF(SUMIF(Pharmaceuticals!$C:$C,$B132,Pharmaceuticals!AL:AL)+SUMIF('Health Products &amp; Equipment'!$C:$C,$B132,'Health Products &amp; Equipment'!AU:AU)+SUMIF('Other Pharma &amp; Health Products'!$C:$C,$B132,'Other Pharma &amp; Health Products'!AU:AU)+SUMIF('PSM Costs'!$C:$C,$B132,'PSM Costs'!AU:AU)&gt;0,SUMIF(Pharmaceuticals!$C:$C,$B132,Pharmaceuticals!AL:AL)+SUMIF('Health Products &amp; Equipment'!$C:$C,$B132,'Health Products &amp; Equipment'!AU:AU)+SUMIF('Other Pharma &amp; Health Products'!$C:$C,$B132,'Other Pharma &amp; Health Products'!AU:AU)+SUMIF('PSM Costs'!$C:$C,$B132,'PSM Costs'!AU:AU),"")</f>
        <v/>
      </c>
      <c r="L132" s="181" t="str">
        <f t="shared" ca="1" si="12"/>
        <v/>
      </c>
      <c r="M132" s="176" t="str">
        <f ca="1">IF(SUMIF(Pharmaceuticals!$C:$C,$B132,Pharmaceuticals!AX:AX)+SUMIF('Health Products &amp; Equipment'!$C:$C,$B132,'Health Products &amp; Equipment'!BG:BG)+SUMIF('Other Pharma &amp; Health Products'!$C:$C,$B132,'Other Pharma &amp; Health Products'!BG:BG)+SUMIF('PSM Costs'!$C:$C,$B132,'PSM Costs'!BG:BG)&gt;0,SUMIF(Pharmaceuticals!$C:$C,$B132,Pharmaceuticals!AX:AX)+SUMIF('Health Products &amp; Equipment'!$C:$C,$B132,'Health Products &amp; Equipment'!BG:BG)+SUMIF('Other Pharma &amp; Health Products'!$C:$C,$B132,'Other Pharma &amp; Health Products'!BG:BG)+SUMIF('PSM Costs'!$C:$C,$B132,'PSM Costs'!BG:BG),"")</f>
        <v/>
      </c>
      <c r="N132" s="176" t="str">
        <f ca="1">IF(SUMIF(Pharmaceuticals!$C:$C,$B132,Pharmaceuticals!AY:AY)+SUMIF('Health Products &amp; Equipment'!$C:$C,$B132,'Health Products &amp; Equipment'!BH:BH)+SUMIF('Other Pharma &amp; Health Products'!$C:$C,$B132,'Other Pharma &amp; Health Products'!BH:BH)+SUMIF('PSM Costs'!$C:$C,$B132,'PSM Costs'!BH:BH)&gt;0,SUMIF(Pharmaceuticals!$C:$C,$B132,Pharmaceuticals!AY:AY)+SUMIF('Health Products &amp; Equipment'!$C:$C,$B132,'Health Products &amp; Equipment'!BH:BH)+SUMIF('Other Pharma &amp; Health Products'!$C:$C,$B132,'Other Pharma &amp; Health Products'!BH:BH)+SUMIF('PSM Costs'!$C:$C,$B132,'PSM Costs'!BH:BH),"")</f>
        <v/>
      </c>
      <c r="O132" s="182" t="str">
        <f t="shared" ca="1" si="13"/>
        <v/>
      </c>
      <c r="P132" s="123" t="str">
        <f ca="1">IF(SUMIF(Pharmaceuticals!$C:$C,$B132,Pharmaceuticals!BK:BK)+SUMIF('Health Products &amp; Equipment'!$C:$C,$B132,'Health Products &amp; Equipment'!BT:BT)+SUMIF('Other Pharma &amp; Health Products'!$C:$C,$B132,'Other Pharma &amp; Health Products'!BT:BT)+SUMIF('PSM Costs'!$C:$C,$B132,'PSM Costs'!BT:BT)&gt;0,SUMIF(Pharmaceuticals!$C:$C,$B132,Pharmaceuticals!BK:BK)+SUMIF('Health Products &amp; Equipment'!$C:$C,$B132,'Health Products &amp; Equipment'!BT:BT)+SUMIF('Other Pharma &amp; Health Products'!$C:$C,$B132,'Other Pharma &amp; Health Products'!BT:BT)+SUMIF('PSM Costs'!$C:$C,$B132,'PSM Costs'!BT:BT),"")</f>
        <v/>
      </c>
      <c r="Q132" s="123" t="str">
        <f ca="1">IF(SUMIF(Pharmaceuticals!$C:$C,$B132,Pharmaceuticals!BL:BL)+SUMIF('Health Products &amp; Equipment'!$C:$C,$B132,'Health Products &amp; Equipment'!BU:BU)+SUMIF('Other Pharma &amp; Health Products'!$C:$C,$B132,'Other Pharma &amp; Health Products'!BU:BU)+SUMIF('PSM Costs'!$C:$C,$B132,'PSM Costs'!BU:BU)&gt;0,SUMIF(Pharmaceuticals!$C:$C,$B132,Pharmaceuticals!BL:BL)+SUMIF('Health Products &amp; Equipment'!$C:$C,$B132,'Health Products &amp; Equipment'!BU:BU)+SUMIF('Other Pharma &amp; Health Products'!$C:$C,$B132,'Other Pharma &amp; Health Products'!BU:BU)+SUMIF('PSM Costs'!$C:$C,$B132,'PSM Costs'!BU:BU),"")</f>
        <v/>
      </c>
      <c r="R132" s="176" t="str">
        <f t="shared" ca="1" si="14"/>
        <v/>
      </c>
    </row>
    <row r="133" spans="1:18" ht="14" x14ac:dyDescent="0.15">
      <c r="A133" s="107">
        <v>126</v>
      </c>
      <c r="B133" s="107" t="str">
        <f ca="1">IFERROR(VLOOKUP(A133,'Rank unique CI-Prod-Spec'!I:J,2,FALSE),"")</f>
        <v/>
      </c>
      <c r="C133" s="122" t="str">
        <f ca="1">IFERROR(VLOOKUP(LEFT(B133,FIND("--",B133)-1),CatCostInp!D:E,2,FALSE),"")</f>
        <v/>
      </c>
      <c r="D133" s="122" t="str">
        <f ca="1">IFERROR(INDIRECT(ADDRESS(MATCH(VALUE(MID(B133,FIND("--",B133)+2,FIND("---",B133)-FIND("--",B133)-2)),CatProd!G:G,0),2,1,1,"CatProd")),"")</f>
        <v/>
      </c>
      <c r="E133" s="122" t="str">
        <f ca="1">IFERROR(INDIRECT(ADDRESS(MATCH(VALUE(RIGHT(B133,LEN(B133)-FIND("---",B133)-2)),CatProdSpec!I:I,0),3,1,1,"CatProdSpec")),"")</f>
        <v/>
      </c>
      <c r="F133" s="181" t="str">
        <f t="shared" ca="1" si="10"/>
        <v/>
      </c>
      <c r="G133" s="176" t="str">
        <f ca="1">IF(SUMIF(Pharmaceuticals!$C:$C,$B133,Pharmaceuticals!X:X)+SUMIF('Health Products &amp; Equipment'!$C:$C,$B133,'Health Products &amp; Equipment'!AG:AG)+SUMIF('Other Pharma &amp; Health Products'!$C:$C,$B133,'Other Pharma &amp; Health Products'!AG:AG)+SUMIF('PSM Costs'!$C:$C,$B133,'PSM Costs'!AG:AG)&gt;0,SUMIF(Pharmaceuticals!$C:$C,$B133,Pharmaceuticals!X:X)+SUMIF('Health Products &amp; Equipment'!$C:$C,$B133,'Health Products &amp; Equipment'!AG:AG)+SUMIF('Other Pharma &amp; Health Products'!$C:$C,$B133,'Other Pharma &amp; Health Products'!AG:AG)+SUMIF('PSM Costs'!$C:$C,$B133,'PSM Costs'!AG:AG),"")</f>
        <v/>
      </c>
      <c r="H133" s="176" t="str">
        <f ca="1">IF(SUMIF(Pharmaceuticals!$C:$C,$B133,Pharmaceuticals!Y:Y)+SUMIF('Health Products &amp; Equipment'!$C:$C,$B133,'Health Products &amp; Equipment'!AH:AH)+SUMIF('Other Pharma &amp; Health Products'!$C:$C,$B133,'Other Pharma &amp; Health Products'!AH:AH)+SUMIF('PSM Costs'!$C:$C,$B133,'PSM Costs'!AH:AH)&gt;0,SUMIF(Pharmaceuticals!$C:$C,$B133,Pharmaceuticals!Y:Y)+SUMIF('Health Products &amp; Equipment'!$C:$C,$B133,'Health Products &amp; Equipment'!AH:AH)+SUMIF('Other Pharma &amp; Health Products'!$C:$C,$B133,'Other Pharma &amp; Health Products'!AH:AH)+SUMIF('PSM Costs'!$C:$C,$B133,'PSM Costs'!AH:AH),"")</f>
        <v/>
      </c>
      <c r="I133" s="182" t="str">
        <f t="shared" ca="1" si="11"/>
        <v/>
      </c>
      <c r="J133" s="123" t="str">
        <f ca="1">IF(SUMIF(Pharmaceuticals!$C:$C,$B133,Pharmaceuticals!AK:AK)+SUMIF('Health Products &amp; Equipment'!$C:$C,$B133,'Health Products &amp; Equipment'!AT:AT)+SUMIF('Other Pharma &amp; Health Products'!$C:$C,$B133,'Other Pharma &amp; Health Products'!AT:AT)+SUMIF('PSM Costs'!$C:$C,$B133,'PSM Costs'!AT:AT)&gt;0,SUMIF(Pharmaceuticals!$C:$C,$B133,Pharmaceuticals!AK:AK)+SUMIF('Health Products &amp; Equipment'!$C:$C,$B133,'Health Products &amp; Equipment'!AT:AT)+SUMIF('Other Pharma &amp; Health Products'!$C:$C,$B133,'Other Pharma &amp; Health Products'!AT:AT)+SUMIF('PSM Costs'!$C:$C,$B133,'PSM Costs'!AT:AT),"")</f>
        <v/>
      </c>
      <c r="K133" s="123" t="str">
        <f ca="1">IF(SUMIF(Pharmaceuticals!$C:$C,$B133,Pharmaceuticals!AL:AL)+SUMIF('Health Products &amp; Equipment'!$C:$C,$B133,'Health Products &amp; Equipment'!AU:AU)+SUMIF('Other Pharma &amp; Health Products'!$C:$C,$B133,'Other Pharma &amp; Health Products'!AU:AU)+SUMIF('PSM Costs'!$C:$C,$B133,'PSM Costs'!AU:AU)&gt;0,SUMIF(Pharmaceuticals!$C:$C,$B133,Pharmaceuticals!AL:AL)+SUMIF('Health Products &amp; Equipment'!$C:$C,$B133,'Health Products &amp; Equipment'!AU:AU)+SUMIF('Other Pharma &amp; Health Products'!$C:$C,$B133,'Other Pharma &amp; Health Products'!AU:AU)+SUMIF('PSM Costs'!$C:$C,$B133,'PSM Costs'!AU:AU),"")</f>
        <v/>
      </c>
      <c r="L133" s="181" t="str">
        <f t="shared" ca="1" si="12"/>
        <v/>
      </c>
      <c r="M133" s="176" t="str">
        <f ca="1">IF(SUMIF(Pharmaceuticals!$C:$C,$B133,Pharmaceuticals!AX:AX)+SUMIF('Health Products &amp; Equipment'!$C:$C,$B133,'Health Products &amp; Equipment'!BG:BG)+SUMIF('Other Pharma &amp; Health Products'!$C:$C,$B133,'Other Pharma &amp; Health Products'!BG:BG)+SUMIF('PSM Costs'!$C:$C,$B133,'PSM Costs'!BG:BG)&gt;0,SUMIF(Pharmaceuticals!$C:$C,$B133,Pharmaceuticals!AX:AX)+SUMIF('Health Products &amp; Equipment'!$C:$C,$B133,'Health Products &amp; Equipment'!BG:BG)+SUMIF('Other Pharma &amp; Health Products'!$C:$C,$B133,'Other Pharma &amp; Health Products'!BG:BG)+SUMIF('PSM Costs'!$C:$C,$B133,'PSM Costs'!BG:BG),"")</f>
        <v/>
      </c>
      <c r="N133" s="176" t="str">
        <f ca="1">IF(SUMIF(Pharmaceuticals!$C:$C,$B133,Pharmaceuticals!AY:AY)+SUMIF('Health Products &amp; Equipment'!$C:$C,$B133,'Health Products &amp; Equipment'!BH:BH)+SUMIF('Other Pharma &amp; Health Products'!$C:$C,$B133,'Other Pharma &amp; Health Products'!BH:BH)+SUMIF('PSM Costs'!$C:$C,$B133,'PSM Costs'!BH:BH)&gt;0,SUMIF(Pharmaceuticals!$C:$C,$B133,Pharmaceuticals!AY:AY)+SUMIF('Health Products &amp; Equipment'!$C:$C,$B133,'Health Products &amp; Equipment'!BH:BH)+SUMIF('Other Pharma &amp; Health Products'!$C:$C,$B133,'Other Pharma &amp; Health Products'!BH:BH)+SUMIF('PSM Costs'!$C:$C,$B133,'PSM Costs'!BH:BH),"")</f>
        <v/>
      </c>
      <c r="O133" s="182" t="str">
        <f t="shared" ca="1" si="13"/>
        <v/>
      </c>
      <c r="P133" s="123" t="str">
        <f ca="1">IF(SUMIF(Pharmaceuticals!$C:$C,$B133,Pharmaceuticals!BK:BK)+SUMIF('Health Products &amp; Equipment'!$C:$C,$B133,'Health Products &amp; Equipment'!BT:BT)+SUMIF('Other Pharma &amp; Health Products'!$C:$C,$B133,'Other Pharma &amp; Health Products'!BT:BT)+SUMIF('PSM Costs'!$C:$C,$B133,'PSM Costs'!BT:BT)&gt;0,SUMIF(Pharmaceuticals!$C:$C,$B133,Pharmaceuticals!BK:BK)+SUMIF('Health Products &amp; Equipment'!$C:$C,$B133,'Health Products &amp; Equipment'!BT:BT)+SUMIF('Other Pharma &amp; Health Products'!$C:$C,$B133,'Other Pharma &amp; Health Products'!BT:BT)+SUMIF('PSM Costs'!$C:$C,$B133,'PSM Costs'!BT:BT),"")</f>
        <v/>
      </c>
      <c r="Q133" s="123" t="str">
        <f ca="1">IF(SUMIF(Pharmaceuticals!$C:$C,$B133,Pharmaceuticals!BL:BL)+SUMIF('Health Products &amp; Equipment'!$C:$C,$B133,'Health Products &amp; Equipment'!BU:BU)+SUMIF('Other Pharma &amp; Health Products'!$C:$C,$B133,'Other Pharma &amp; Health Products'!BU:BU)+SUMIF('PSM Costs'!$C:$C,$B133,'PSM Costs'!BU:BU)&gt;0,SUMIF(Pharmaceuticals!$C:$C,$B133,Pharmaceuticals!BL:BL)+SUMIF('Health Products &amp; Equipment'!$C:$C,$B133,'Health Products &amp; Equipment'!BU:BU)+SUMIF('Other Pharma &amp; Health Products'!$C:$C,$B133,'Other Pharma &amp; Health Products'!BU:BU)+SUMIF('PSM Costs'!$C:$C,$B133,'PSM Costs'!BU:BU),"")</f>
        <v/>
      </c>
      <c r="R133" s="176" t="str">
        <f t="shared" ca="1" si="14"/>
        <v/>
      </c>
    </row>
    <row r="134" spans="1:18" ht="14" x14ac:dyDescent="0.15">
      <c r="A134" s="107">
        <v>127</v>
      </c>
      <c r="B134" s="107" t="str">
        <f ca="1">IFERROR(VLOOKUP(A134,'Rank unique CI-Prod-Spec'!I:J,2,FALSE),"")</f>
        <v/>
      </c>
      <c r="C134" s="122" t="str">
        <f ca="1">IFERROR(VLOOKUP(LEFT(B134,FIND("--",B134)-1),CatCostInp!D:E,2,FALSE),"")</f>
        <v/>
      </c>
      <c r="D134" s="122" t="str">
        <f ca="1">IFERROR(INDIRECT(ADDRESS(MATCH(VALUE(MID(B134,FIND("--",B134)+2,FIND("---",B134)-FIND("--",B134)-2)),CatProd!G:G,0),2,1,1,"CatProd")),"")</f>
        <v/>
      </c>
      <c r="E134" s="122" t="str">
        <f ca="1">IFERROR(INDIRECT(ADDRESS(MATCH(VALUE(RIGHT(B134,LEN(B134)-FIND("---",B134)-2)),CatProdSpec!I:I,0),3,1,1,"CatProdSpec")),"")</f>
        <v/>
      </c>
      <c r="F134" s="181" t="str">
        <f t="shared" ca="1" si="10"/>
        <v/>
      </c>
      <c r="G134" s="176" t="str">
        <f ca="1">IF(SUMIF(Pharmaceuticals!$C:$C,$B134,Pharmaceuticals!X:X)+SUMIF('Health Products &amp; Equipment'!$C:$C,$B134,'Health Products &amp; Equipment'!AG:AG)+SUMIF('Other Pharma &amp; Health Products'!$C:$C,$B134,'Other Pharma &amp; Health Products'!AG:AG)+SUMIF('PSM Costs'!$C:$C,$B134,'PSM Costs'!AG:AG)&gt;0,SUMIF(Pharmaceuticals!$C:$C,$B134,Pharmaceuticals!X:X)+SUMIF('Health Products &amp; Equipment'!$C:$C,$B134,'Health Products &amp; Equipment'!AG:AG)+SUMIF('Other Pharma &amp; Health Products'!$C:$C,$B134,'Other Pharma &amp; Health Products'!AG:AG)+SUMIF('PSM Costs'!$C:$C,$B134,'PSM Costs'!AG:AG),"")</f>
        <v/>
      </c>
      <c r="H134" s="176" t="str">
        <f ca="1">IF(SUMIF(Pharmaceuticals!$C:$C,$B134,Pharmaceuticals!Y:Y)+SUMIF('Health Products &amp; Equipment'!$C:$C,$B134,'Health Products &amp; Equipment'!AH:AH)+SUMIF('Other Pharma &amp; Health Products'!$C:$C,$B134,'Other Pharma &amp; Health Products'!AH:AH)+SUMIF('PSM Costs'!$C:$C,$B134,'PSM Costs'!AH:AH)&gt;0,SUMIF(Pharmaceuticals!$C:$C,$B134,Pharmaceuticals!Y:Y)+SUMIF('Health Products &amp; Equipment'!$C:$C,$B134,'Health Products &amp; Equipment'!AH:AH)+SUMIF('Other Pharma &amp; Health Products'!$C:$C,$B134,'Other Pharma &amp; Health Products'!AH:AH)+SUMIF('PSM Costs'!$C:$C,$B134,'PSM Costs'!AH:AH),"")</f>
        <v/>
      </c>
      <c r="I134" s="182" t="str">
        <f t="shared" ca="1" si="11"/>
        <v/>
      </c>
      <c r="J134" s="123" t="str">
        <f ca="1">IF(SUMIF(Pharmaceuticals!$C:$C,$B134,Pharmaceuticals!AK:AK)+SUMIF('Health Products &amp; Equipment'!$C:$C,$B134,'Health Products &amp; Equipment'!AT:AT)+SUMIF('Other Pharma &amp; Health Products'!$C:$C,$B134,'Other Pharma &amp; Health Products'!AT:AT)+SUMIF('PSM Costs'!$C:$C,$B134,'PSM Costs'!AT:AT)&gt;0,SUMIF(Pharmaceuticals!$C:$C,$B134,Pharmaceuticals!AK:AK)+SUMIF('Health Products &amp; Equipment'!$C:$C,$B134,'Health Products &amp; Equipment'!AT:AT)+SUMIF('Other Pharma &amp; Health Products'!$C:$C,$B134,'Other Pharma &amp; Health Products'!AT:AT)+SUMIF('PSM Costs'!$C:$C,$B134,'PSM Costs'!AT:AT),"")</f>
        <v/>
      </c>
      <c r="K134" s="123" t="str">
        <f ca="1">IF(SUMIF(Pharmaceuticals!$C:$C,$B134,Pharmaceuticals!AL:AL)+SUMIF('Health Products &amp; Equipment'!$C:$C,$B134,'Health Products &amp; Equipment'!AU:AU)+SUMIF('Other Pharma &amp; Health Products'!$C:$C,$B134,'Other Pharma &amp; Health Products'!AU:AU)+SUMIF('PSM Costs'!$C:$C,$B134,'PSM Costs'!AU:AU)&gt;0,SUMIF(Pharmaceuticals!$C:$C,$B134,Pharmaceuticals!AL:AL)+SUMIF('Health Products &amp; Equipment'!$C:$C,$B134,'Health Products &amp; Equipment'!AU:AU)+SUMIF('Other Pharma &amp; Health Products'!$C:$C,$B134,'Other Pharma &amp; Health Products'!AU:AU)+SUMIF('PSM Costs'!$C:$C,$B134,'PSM Costs'!AU:AU),"")</f>
        <v/>
      </c>
      <c r="L134" s="181" t="str">
        <f t="shared" ca="1" si="12"/>
        <v/>
      </c>
      <c r="M134" s="176" t="str">
        <f ca="1">IF(SUMIF(Pharmaceuticals!$C:$C,$B134,Pharmaceuticals!AX:AX)+SUMIF('Health Products &amp; Equipment'!$C:$C,$B134,'Health Products &amp; Equipment'!BG:BG)+SUMIF('Other Pharma &amp; Health Products'!$C:$C,$B134,'Other Pharma &amp; Health Products'!BG:BG)+SUMIF('PSM Costs'!$C:$C,$B134,'PSM Costs'!BG:BG)&gt;0,SUMIF(Pharmaceuticals!$C:$C,$B134,Pharmaceuticals!AX:AX)+SUMIF('Health Products &amp; Equipment'!$C:$C,$B134,'Health Products &amp; Equipment'!BG:BG)+SUMIF('Other Pharma &amp; Health Products'!$C:$C,$B134,'Other Pharma &amp; Health Products'!BG:BG)+SUMIF('PSM Costs'!$C:$C,$B134,'PSM Costs'!BG:BG),"")</f>
        <v/>
      </c>
      <c r="N134" s="176" t="str">
        <f ca="1">IF(SUMIF(Pharmaceuticals!$C:$C,$B134,Pharmaceuticals!AY:AY)+SUMIF('Health Products &amp; Equipment'!$C:$C,$B134,'Health Products &amp; Equipment'!BH:BH)+SUMIF('Other Pharma &amp; Health Products'!$C:$C,$B134,'Other Pharma &amp; Health Products'!BH:BH)+SUMIF('PSM Costs'!$C:$C,$B134,'PSM Costs'!BH:BH)&gt;0,SUMIF(Pharmaceuticals!$C:$C,$B134,Pharmaceuticals!AY:AY)+SUMIF('Health Products &amp; Equipment'!$C:$C,$B134,'Health Products &amp; Equipment'!BH:BH)+SUMIF('Other Pharma &amp; Health Products'!$C:$C,$B134,'Other Pharma &amp; Health Products'!BH:BH)+SUMIF('PSM Costs'!$C:$C,$B134,'PSM Costs'!BH:BH),"")</f>
        <v/>
      </c>
      <c r="O134" s="182" t="str">
        <f t="shared" ca="1" si="13"/>
        <v/>
      </c>
      <c r="P134" s="123" t="str">
        <f ca="1">IF(SUMIF(Pharmaceuticals!$C:$C,$B134,Pharmaceuticals!BK:BK)+SUMIF('Health Products &amp; Equipment'!$C:$C,$B134,'Health Products &amp; Equipment'!BT:BT)+SUMIF('Other Pharma &amp; Health Products'!$C:$C,$B134,'Other Pharma &amp; Health Products'!BT:BT)+SUMIF('PSM Costs'!$C:$C,$B134,'PSM Costs'!BT:BT)&gt;0,SUMIF(Pharmaceuticals!$C:$C,$B134,Pharmaceuticals!BK:BK)+SUMIF('Health Products &amp; Equipment'!$C:$C,$B134,'Health Products &amp; Equipment'!BT:BT)+SUMIF('Other Pharma &amp; Health Products'!$C:$C,$B134,'Other Pharma &amp; Health Products'!BT:BT)+SUMIF('PSM Costs'!$C:$C,$B134,'PSM Costs'!BT:BT),"")</f>
        <v/>
      </c>
      <c r="Q134" s="123" t="str">
        <f ca="1">IF(SUMIF(Pharmaceuticals!$C:$C,$B134,Pharmaceuticals!BL:BL)+SUMIF('Health Products &amp; Equipment'!$C:$C,$B134,'Health Products &amp; Equipment'!BU:BU)+SUMIF('Other Pharma &amp; Health Products'!$C:$C,$B134,'Other Pharma &amp; Health Products'!BU:BU)+SUMIF('PSM Costs'!$C:$C,$B134,'PSM Costs'!BU:BU)&gt;0,SUMIF(Pharmaceuticals!$C:$C,$B134,Pharmaceuticals!BL:BL)+SUMIF('Health Products &amp; Equipment'!$C:$C,$B134,'Health Products &amp; Equipment'!BU:BU)+SUMIF('Other Pharma &amp; Health Products'!$C:$C,$B134,'Other Pharma &amp; Health Products'!BU:BU)+SUMIF('PSM Costs'!$C:$C,$B134,'PSM Costs'!BU:BU),"")</f>
        <v/>
      </c>
      <c r="R134" s="176" t="str">
        <f t="shared" ca="1" si="14"/>
        <v/>
      </c>
    </row>
    <row r="135" spans="1:18" ht="14" x14ac:dyDescent="0.15">
      <c r="A135" s="107">
        <v>128</v>
      </c>
      <c r="B135" s="107" t="str">
        <f ca="1">IFERROR(VLOOKUP(A135,'Rank unique CI-Prod-Spec'!I:J,2,FALSE),"")</f>
        <v/>
      </c>
      <c r="C135" s="122" t="str">
        <f ca="1">IFERROR(VLOOKUP(LEFT(B135,FIND("--",B135)-1),CatCostInp!D:E,2,FALSE),"")</f>
        <v/>
      </c>
      <c r="D135" s="122" t="str">
        <f ca="1">IFERROR(INDIRECT(ADDRESS(MATCH(VALUE(MID(B135,FIND("--",B135)+2,FIND("---",B135)-FIND("--",B135)-2)),CatProd!G:G,0),2,1,1,"CatProd")),"")</f>
        <v/>
      </c>
      <c r="E135" s="122" t="str">
        <f ca="1">IFERROR(INDIRECT(ADDRESS(MATCH(VALUE(RIGHT(B135,LEN(B135)-FIND("---",B135)-2)),CatProdSpec!I:I,0),3,1,1,"CatProdSpec")),"")</f>
        <v/>
      </c>
      <c r="F135" s="181" t="str">
        <f t="shared" ca="1" si="10"/>
        <v/>
      </c>
      <c r="G135" s="176" t="str">
        <f ca="1">IF(SUMIF(Pharmaceuticals!$C:$C,$B135,Pharmaceuticals!X:X)+SUMIF('Health Products &amp; Equipment'!$C:$C,$B135,'Health Products &amp; Equipment'!AG:AG)+SUMIF('Other Pharma &amp; Health Products'!$C:$C,$B135,'Other Pharma &amp; Health Products'!AG:AG)+SUMIF('PSM Costs'!$C:$C,$B135,'PSM Costs'!AG:AG)&gt;0,SUMIF(Pharmaceuticals!$C:$C,$B135,Pharmaceuticals!X:X)+SUMIF('Health Products &amp; Equipment'!$C:$C,$B135,'Health Products &amp; Equipment'!AG:AG)+SUMIF('Other Pharma &amp; Health Products'!$C:$C,$B135,'Other Pharma &amp; Health Products'!AG:AG)+SUMIF('PSM Costs'!$C:$C,$B135,'PSM Costs'!AG:AG),"")</f>
        <v/>
      </c>
      <c r="H135" s="176" t="str">
        <f ca="1">IF(SUMIF(Pharmaceuticals!$C:$C,$B135,Pharmaceuticals!Y:Y)+SUMIF('Health Products &amp; Equipment'!$C:$C,$B135,'Health Products &amp; Equipment'!AH:AH)+SUMIF('Other Pharma &amp; Health Products'!$C:$C,$B135,'Other Pharma &amp; Health Products'!AH:AH)+SUMIF('PSM Costs'!$C:$C,$B135,'PSM Costs'!AH:AH)&gt;0,SUMIF(Pharmaceuticals!$C:$C,$B135,Pharmaceuticals!Y:Y)+SUMIF('Health Products &amp; Equipment'!$C:$C,$B135,'Health Products &amp; Equipment'!AH:AH)+SUMIF('Other Pharma &amp; Health Products'!$C:$C,$B135,'Other Pharma &amp; Health Products'!AH:AH)+SUMIF('PSM Costs'!$C:$C,$B135,'PSM Costs'!AH:AH),"")</f>
        <v/>
      </c>
      <c r="I135" s="182" t="str">
        <f t="shared" ca="1" si="11"/>
        <v/>
      </c>
      <c r="J135" s="123" t="str">
        <f ca="1">IF(SUMIF(Pharmaceuticals!$C:$C,$B135,Pharmaceuticals!AK:AK)+SUMIF('Health Products &amp; Equipment'!$C:$C,$B135,'Health Products &amp; Equipment'!AT:AT)+SUMIF('Other Pharma &amp; Health Products'!$C:$C,$B135,'Other Pharma &amp; Health Products'!AT:AT)+SUMIF('PSM Costs'!$C:$C,$B135,'PSM Costs'!AT:AT)&gt;0,SUMIF(Pharmaceuticals!$C:$C,$B135,Pharmaceuticals!AK:AK)+SUMIF('Health Products &amp; Equipment'!$C:$C,$B135,'Health Products &amp; Equipment'!AT:AT)+SUMIF('Other Pharma &amp; Health Products'!$C:$C,$B135,'Other Pharma &amp; Health Products'!AT:AT)+SUMIF('PSM Costs'!$C:$C,$B135,'PSM Costs'!AT:AT),"")</f>
        <v/>
      </c>
      <c r="K135" s="123" t="str">
        <f ca="1">IF(SUMIF(Pharmaceuticals!$C:$C,$B135,Pharmaceuticals!AL:AL)+SUMIF('Health Products &amp; Equipment'!$C:$C,$B135,'Health Products &amp; Equipment'!AU:AU)+SUMIF('Other Pharma &amp; Health Products'!$C:$C,$B135,'Other Pharma &amp; Health Products'!AU:AU)+SUMIF('PSM Costs'!$C:$C,$B135,'PSM Costs'!AU:AU)&gt;0,SUMIF(Pharmaceuticals!$C:$C,$B135,Pharmaceuticals!AL:AL)+SUMIF('Health Products &amp; Equipment'!$C:$C,$B135,'Health Products &amp; Equipment'!AU:AU)+SUMIF('Other Pharma &amp; Health Products'!$C:$C,$B135,'Other Pharma &amp; Health Products'!AU:AU)+SUMIF('PSM Costs'!$C:$C,$B135,'PSM Costs'!AU:AU),"")</f>
        <v/>
      </c>
      <c r="L135" s="181" t="str">
        <f t="shared" ca="1" si="12"/>
        <v/>
      </c>
      <c r="M135" s="176" t="str">
        <f ca="1">IF(SUMIF(Pharmaceuticals!$C:$C,$B135,Pharmaceuticals!AX:AX)+SUMIF('Health Products &amp; Equipment'!$C:$C,$B135,'Health Products &amp; Equipment'!BG:BG)+SUMIF('Other Pharma &amp; Health Products'!$C:$C,$B135,'Other Pharma &amp; Health Products'!BG:BG)+SUMIF('PSM Costs'!$C:$C,$B135,'PSM Costs'!BG:BG)&gt;0,SUMIF(Pharmaceuticals!$C:$C,$B135,Pharmaceuticals!AX:AX)+SUMIF('Health Products &amp; Equipment'!$C:$C,$B135,'Health Products &amp; Equipment'!BG:BG)+SUMIF('Other Pharma &amp; Health Products'!$C:$C,$B135,'Other Pharma &amp; Health Products'!BG:BG)+SUMIF('PSM Costs'!$C:$C,$B135,'PSM Costs'!BG:BG),"")</f>
        <v/>
      </c>
      <c r="N135" s="176" t="str">
        <f ca="1">IF(SUMIF(Pharmaceuticals!$C:$C,$B135,Pharmaceuticals!AY:AY)+SUMIF('Health Products &amp; Equipment'!$C:$C,$B135,'Health Products &amp; Equipment'!BH:BH)+SUMIF('Other Pharma &amp; Health Products'!$C:$C,$B135,'Other Pharma &amp; Health Products'!BH:BH)+SUMIF('PSM Costs'!$C:$C,$B135,'PSM Costs'!BH:BH)&gt;0,SUMIF(Pharmaceuticals!$C:$C,$B135,Pharmaceuticals!AY:AY)+SUMIF('Health Products &amp; Equipment'!$C:$C,$B135,'Health Products &amp; Equipment'!BH:BH)+SUMIF('Other Pharma &amp; Health Products'!$C:$C,$B135,'Other Pharma &amp; Health Products'!BH:BH)+SUMIF('PSM Costs'!$C:$C,$B135,'PSM Costs'!BH:BH),"")</f>
        <v/>
      </c>
      <c r="O135" s="182" t="str">
        <f t="shared" ca="1" si="13"/>
        <v/>
      </c>
      <c r="P135" s="123" t="str">
        <f ca="1">IF(SUMIF(Pharmaceuticals!$C:$C,$B135,Pharmaceuticals!BK:BK)+SUMIF('Health Products &amp; Equipment'!$C:$C,$B135,'Health Products &amp; Equipment'!BT:BT)+SUMIF('Other Pharma &amp; Health Products'!$C:$C,$B135,'Other Pharma &amp; Health Products'!BT:BT)+SUMIF('PSM Costs'!$C:$C,$B135,'PSM Costs'!BT:BT)&gt;0,SUMIF(Pharmaceuticals!$C:$C,$B135,Pharmaceuticals!BK:BK)+SUMIF('Health Products &amp; Equipment'!$C:$C,$B135,'Health Products &amp; Equipment'!BT:BT)+SUMIF('Other Pharma &amp; Health Products'!$C:$C,$B135,'Other Pharma &amp; Health Products'!BT:BT)+SUMIF('PSM Costs'!$C:$C,$B135,'PSM Costs'!BT:BT),"")</f>
        <v/>
      </c>
      <c r="Q135" s="123" t="str">
        <f ca="1">IF(SUMIF(Pharmaceuticals!$C:$C,$B135,Pharmaceuticals!BL:BL)+SUMIF('Health Products &amp; Equipment'!$C:$C,$B135,'Health Products &amp; Equipment'!BU:BU)+SUMIF('Other Pharma &amp; Health Products'!$C:$C,$B135,'Other Pharma &amp; Health Products'!BU:BU)+SUMIF('PSM Costs'!$C:$C,$B135,'PSM Costs'!BU:BU)&gt;0,SUMIF(Pharmaceuticals!$C:$C,$B135,Pharmaceuticals!BL:BL)+SUMIF('Health Products &amp; Equipment'!$C:$C,$B135,'Health Products &amp; Equipment'!BU:BU)+SUMIF('Other Pharma &amp; Health Products'!$C:$C,$B135,'Other Pharma &amp; Health Products'!BU:BU)+SUMIF('PSM Costs'!$C:$C,$B135,'PSM Costs'!BU:BU),"")</f>
        <v/>
      </c>
      <c r="R135" s="176" t="str">
        <f t="shared" ca="1" si="14"/>
        <v/>
      </c>
    </row>
    <row r="136" spans="1:18" ht="14" x14ac:dyDescent="0.15">
      <c r="A136" s="107">
        <v>129</v>
      </c>
      <c r="B136" s="107" t="str">
        <f ca="1">IFERROR(VLOOKUP(A136,'Rank unique CI-Prod-Spec'!I:J,2,FALSE),"")</f>
        <v/>
      </c>
      <c r="C136" s="122" t="str">
        <f ca="1">IFERROR(VLOOKUP(LEFT(B136,FIND("--",B136)-1),CatCostInp!D:E,2,FALSE),"")</f>
        <v/>
      </c>
      <c r="D136" s="122" t="str">
        <f ca="1">IFERROR(INDIRECT(ADDRESS(MATCH(VALUE(MID(B136,FIND("--",B136)+2,FIND("---",B136)-FIND("--",B136)-2)),CatProd!G:G,0),2,1,1,"CatProd")),"")</f>
        <v/>
      </c>
      <c r="E136" s="122" t="str">
        <f ca="1">IFERROR(INDIRECT(ADDRESS(MATCH(VALUE(RIGHT(B136,LEN(B136)-FIND("---",B136)-2)),CatProdSpec!I:I,0),3,1,1,"CatProdSpec")),"")</f>
        <v/>
      </c>
      <c r="F136" s="181" t="str">
        <f t="shared" ca="1" si="10"/>
        <v/>
      </c>
      <c r="G136" s="176" t="str">
        <f ca="1">IF(SUMIF(Pharmaceuticals!$C:$C,$B136,Pharmaceuticals!X:X)+SUMIF('Health Products &amp; Equipment'!$C:$C,$B136,'Health Products &amp; Equipment'!AG:AG)+SUMIF('Other Pharma &amp; Health Products'!$C:$C,$B136,'Other Pharma &amp; Health Products'!AG:AG)+SUMIF('PSM Costs'!$C:$C,$B136,'PSM Costs'!AG:AG)&gt;0,SUMIF(Pharmaceuticals!$C:$C,$B136,Pharmaceuticals!X:X)+SUMIF('Health Products &amp; Equipment'!$C:$C,$B136,'Health Products &amp; Equipment'!AG:AG)+SUMIF('Other Pharma &amp; Health Products'!$C:$C,$B136,'Other Pharma &amp; Health Products'!AG:AG)+SUMIF('PSM Costs'!$C:$C,$B136,'PSM Costs'!AG:AG),"")</f>
        <v/>
      </c>
      <c r="H136" s="176" t="str">
        <f ca="1">IF(SUMIF(Pharmaceuticals!$C:$C,$B136,Pharmaceuticals!Y:Y)+SUMIF('Health Products &amp; Equipment'!$C:$C,$B136,'Health Products &amp; Equipment'!AH:AH)+SUMIF('Other Pharma &amp; Health Products'!$C:$C,$B136,'Other Pharma &amp; Health Products'!AH:AH)+SUMIF('PSM Costs'!$C:$C,$B136,'PSM Costs'!AH:AH)&gt;0,SUMIF(Pharmaceuticals!$C:$C,$B136,Pharmaceuticals!Y:Y)+SUMIF('Health Products &amp; Equipment'!$C:$C,$B136,'Health Products &amp; Equipment'!AH:AH)+SUMIF('Other Pharma &amp; Health Products'!$C:$C,$B136,'Other Pharma &amp; Health Products'!AH:AH)+SUMIF('PSM Costs'!$C:$C,$B136,'PSM Costs'!AH:AH),"")</f>
        <v/>
      </c>
      <c r="I136" s="182" t="str">
        <f t="shared" ca="1" si="11"/>
        <v/>
      </c>
      <c r="J136" s="123" t="str">
        <f ca="1">IF(SUMIF(Pharmaceuticals!$C:$C,$B136,Pharmaceuticals!AK:AK)+SUMIF('Health Products &amp; Equipment'!$C:$C,$B136,'Health Products &amp; Equipment'!AT:AT)+SUMIF('Other Pharma &amp; Health Products'!$C:$C,$B136,'Other Pharma &amp; Health Products'!AT:AT)+SUMIF('PSM Costs'!$C:$C,$B136,'PSM Costs'!AT:AT)&gt;0,SUMIF(Pharmaceuticals!$C:$C,$B136,Pharmaceuticals!AK:AK)+SUMIF('Health Products &amp; Equipment'!$C:$C,$B136,'Health Products &amp; Equipment'!AT:AT)+SUMIF('Other Pharma &amp; Health Products'!$C:$C,$B136,'Other Pharma &amp; Health Products'!AT:AT)+SUMIF('PSM Costs'!$C:$C,$B136,'PSM Costs'!AT:AT),"")</f>
        <v/>
      </c>
      <c r="K136" s="123" t="str">
        <f ca="1">IF(SUMIF(Pharmaceuticals!$C:$C,$B136,Pharmaceuticals!AL:AL)+SUMIF('Health Products &amp; Equipment'!$C:$C,$B136,'Health Products &amp; Equipment'!AU:AU)+SUMIF('Other Pharma &amp; Health Products'!$C:$C,$B136,'Other Pharma &amp; Health Products'!AU:AU)+SUMIF('PSM Costs'!$C:$C,$B136,'PSM Costs'!AU:AU)&gt;0,SUMIF(Pharmaceuticals!$C:$C,$B136,Pharmaceuticals!AL:AL)+SUMIF('Health Products &amp; Equipment'!$C:$C,$B136,'Health Products &amp; Equipment'!AU:AU)+SUMIF('Other Pharma &amp; Health Products'!$C:$C,$B136,'Other Pharma &amp; Health Products'!AU:AU)+SUMIF('PSM Costs'!$C:$C,$B136,'PSM Costs'!AU:AU),"")</f>
        <v/>
      </c>
      <c r="L136" s="181" t="str">
        <f t="shared" ca="1" si="12"/>
        <v/>
      </c>
      <c r="M136" s="176" t="str">
        <f ca="1">IF(SUMIF(Pharmaceuticals!$C:$C,$B136,Pharmaceuticals!AX:AX)+SUMIF('Health Products &amp; Equipment'!$C:$C,$B136,'Health Products &amp; Equipment'!BG:BG)+SUMIF('Other Pharma &amp; Health Products'!$C:$C,$B136,'Other Pharma &amp; Health Products'!BG:BG)+SUMIF('PSM Costs'!$C:$C,$B136,'PSM Costs'!BG:BG)&gt;0,SUMIF(Pharmaceuticals!$C:$C,$B136,Pharmaceuticals!AX:AX)+SUMIF('Health Products &amp; Equipment'!$C:$C,$B136,'Health Products &amp; Equipment'!BG:BG)+SUMIF('Other Pharma &amp; Health Products'!$C:$C,$B136,'Other Pharma &amp; Health Products'!BG:BG)+SUMIF('PSM Costs'!$C:$C,$B136,'PSM Costs'!BG:BG),"")</f>
        <v/>
      </c>
      <c r="N136" s="176" t="str">
        <f ca="1">IF(SUMIF(Pharmaceuticals!$C:$C,$B136,Pharmaceuticals!AY:AY)+SUMIF('Health Products &amp; Equipment'!$C:$C,$B136,'Health Products &amp; Equipment'!BH:BH)+SUMIF('Other Pharma &amp; Health Products'!$C:$C,$B136,'Other Pharma &amp; Health Products'!BH:BH)+SUMIF('PSM Costs'!$C:$C,$B136,'PSM Costs'!BH:BH)&gt;0,SUMIF(Pharmaceuticals!$C:$C,$B136,Pharmaceuticals!AY:AY)+SUMIF('Health Products &amp; Equipment'!$C:$C,$B136,'Health Products &amp; Equipment'!BH:BH)+SUMIF('Other Pharma &amp; Health Products'!$C:$C,$B136,'Other Pharma &amp; Health Products'!BH:BH)+SUMIF('PSM Costs'!$C:$C,$B136,'PSM Costs'!BH:BH),"")</f>
        <v/>
      </c>
      <c r="O136" s="182" t="str">
        <f t="shared" ca="1" si="13"/>
        <v/>
      </c>
      <c r="P136" s="123" t="str">
        <f ca="1">IF(SUMIF(Pharmaceuticals!$C:$C,$B136,Pharmaceuticals!BK:BK)+SUMIF('Health Products &amp; Equipment'!$C:$C,$B136,'Health Products &amp; Equipment'!BT:BT)+SUMIF('Other Pharma &amp; Health Products'!$C:$C,$B136,'Other Pharma &amp; Health Products'!BT:BT)+SUMIF('PSM Costs'!$C:$C,$B136,'PSM Costs'!BT:BT)&gt;0,SUMIF(Pharmaceuticals!$C:$C,$B136,Pharmaceuticals!BK:BK)+SUMIF('Health Products &amp; Equipment'!$C:$C,$B136,'Health Products &amp; Equipment'!BT:BT)+SUMIF('Other Pharma &amp; Health Products'!$C:$C,$B136,'Other Pharma &amp; Health Products'!BT:BT)+SUMIF('PSM Costs'!$C:$C,$B136,'PSM Costs'!BT:BT),"")</f>
        <v/>
      </c>
      <c r="Q136" s="123" t="str">
        <f ca="1">IF(SUMIF(Pharmaceuticals!$C:$C,$B136,Pharmaceuticals!BL:BL)+SUMIF('Health Products &amp; Equipment'!$C:$C,$B136,'Health Products &amp; Equipment'!BU:BU)+SUMIF('Other Pharma &amp; Health Products'!$C:$C,$B136,'Other Pharma &amp; Health Products'!BU:BU)+SUMIF('PSM Costs'!$C:$C,$B136,'PSM Costs'!BU:BU)&gt;0,SUMIF(Pharmaceuticals!$C:$C,$B136,Pharmaceuticals!BL:BL)+SUMIF('Health Products &amp; Equipment'!$C:$C,$B136,'Health Products &amp; Equipment'!BU:BU)+SUMIF('Other Pharma &amp; Health Products'!$C:$C,$B136,'Other Pharma &amp; Health Products'!BU:BU)+SUMIF('PSM Costs'!$C:$C,$B136,'PSM Costs'!BU:BU),"")</f>
        <v/>
      </c>
      <c r="R136" s="176" t="str">
        <f t="shared" ca="1" si="14"/>
        <v/>
      </c>
    </row>
    <row r="137" spans="1:18" ht="14" x14ac:dyDescent="0.15">
      <c r="A137" s="107">
        <v>130</v>
      </c>
      <c r="B137" s="107" t="str">
        <f ca="1">IFERROR(VLOOKUP(A137,'Rank unique CI-Prod-Spec'!I:J,2,FALSE),"")</f>
        <v/>
      </c>
      <c r="C137" s="122" t="str">
        <f ca="1">IFERROR(VLOOKUP(LEFT(B137,FIND("--",B137)-1),CatCostInp!D:E,2,FALSE),"")</f>
        <v/>
      </c>
      <c r="D137" s="122" t="str">
        <f ca="1">IFERROR(INDIRECT(ADDRESS(MATCH(VALUE(MID(B137,FIND("--",B137)+2,FIND("---",B137)-FIND("--",B137)-2)),CatProd!G:G,0),2,1,1,"CatProd")),"")</f>
        <v/>
      </c>
      <c r="E137" s="122" t="str">
        <f ca="1">IFERROR(INDIRECT(ADDRESS(MATCH(VALUE(RIGHT(B137,LEN(B137)-FIND("---",B137)-2)),CatProdSpec!I:I,0),3,1,1,"CatProdSpec")),"")</f>
        <v/>
      </c>
      <c r="F137" s="181" t="str">
        <f t="shared" ca="1" si="10"/>
        <v/>
      </c>
      <c r="G137" s="176" t="str">
        <f ca="1">IF(SUMIF(Pharmaceuticals!$C:$C,$B137,Pharmaceuticals!X:X)+SUMIF('Health Products &amp; Equipment'!$C:$C,$B137,'Health Products &amp; Equipment'!AG:AG)+SUMIF('Other Pharma &amp; Health Products'!$C:$C,$B137,'Other Pharma &amp; Health Products'!AG:AG)+SUMIF('PSM Costs'!$C:$C,$B137,'PSM Costs'!AG:AG)&gt;0,SUMIF(Pharmaceuticals!$C:$C,$B137,Pharmaceuticals!X:X)+SUMIF('Health Products &amp; Equipment'!$C:$C,$B137,'Health Products &amp; Equipment'!AG:AG)+SUMIF('Other Pharma &amp; Health Products'!$C:$C,$B137,'Other Pharma &amp; Health Products'!AG:AG)+SUMIF('PSM Costs'!$C:$C,$B137,'PSM Costs'!AG:AG),"")</f>
        <v/>
      </c>
      <c r="H137" s="176" t="str">
        <f ca="1">IF(SUMIF(Pharmaceuticals!$C:$C,$B137,Pharmaceuticals!Y:Y)+SUMIF('Health Products &amp; Equipment'!$C:$C,$B137,'Health Products &amp; Equipment'!AH:AH)+SUMIF('Other Pharma &amp; Health Products'!$C:$C,$B137,'Other Pharma &amp; Health Products'!AH:AH)+SUMIF('PSM Costs'!$C:$C,$B137,'PSM Costs'!AH:AH)&gt;0,SUMIF(Pharmaceuticals!$C:$C,$B137,Pharmaceuticals!Y:Y)+SUMIF('Health Products &amp; Equipment'!$C:$C,$B137,'Health Products &amp; Equipment'!AH:AH)+SUMIF('Other Pharma &amp; Health Products'!$C:$C,$B137,'Other Pharma &amp; Health Products'!AH:AH)+SUMIF('PSM Costs'!$C:$C,$B137,'PSM Costs'!AH:AH),"")</f>
        <v/>
      </c>
      <c r="I137" s="182" t="str">
        <f t="shared" ca="1" si="11"/>
        <v/>
      </c>
      <c r="J137" s="123" t="str">
        <f ca="1">IF(SUMIF(Pharmaceuticals!$C:$C,$B137,Pharmaceuticals!AK:AK)+SUMIF('Health Products &amp; Equipment'!$C:$C,$B137,'Health Products &amp; Equipment'!AT:AT)+SUMIF('Other Pharma &amp; Health Products'!$C:$C,$B137,'Other Pharma &amp; Health Products'!AT:AT)+SUMIF('PSM Costs'!$C:$C,$B137,'PSM Costs'!AT:AT)&gt;0,SUMIF(Pharmaceuticals!$C:$C,$B137,Pharmaceuticals!AK:AK)+SUMIF('Health Products &amp; Equipment'!$C:$C,$B137,'Health Products &amp; Equipment'!AT:AT)+SUMIF('Other Pharma &amp; Health Products'!$C:$C,$B137,'Other Pharma &amp; Health Products'!AT:AT)+SUMIF('PSM Costs'!$C:$C,$B137,'PSM Costs'!AT:AT),"")</f>
        <v/>
      </c>
      <c r="K137" s="123" t="str">
        <f ca="1">IF(SUMIF(Pharmaceuticals!$C:$C,$B137,Pharmaceuticals!AL:AL)+SUMIF('Health Products &amp; Equipment'!$C:$C,$B137,'Health Products &amp; Equipment'!AU:AU)+SUMIF('Other Pharma &amp; Health Products'!$C:$C,$B137,'Other Pharma &amp; Health Products'!AU:AU)+SUMIF('PSM Costs'!$C:$C,$B137,'PSM Costs'!AU:AU)&gt;0,SUMIF(Pharmaceuticals!$C:$C,$B137,Pharmaceuticals!AL:AL)+SUMIF('Health Products &amp; Equipment'!$C:$C,$B137,'Health Products &amp; Equipment'!AU:AU)+SUMIF('Other Pharma &amp; Health Products'!$C:$C,$B137,'Other Pharma &amp; Health Products'!AU:AU)+SUMIF('PSM Costs'!$C:$C,$B137,'PSM Costs'!AU:AU),"")</f>
        <v/>
      </c>
      <c r="L137" s="181" t="str">
        <f t="shared" ca="1" si="12"/>
        <v/>
      </c>
      <c r="M137" s="176" t="str">
        <f ca="1">IF(SUMIF(Pharmaceuticals!$C:$C,$B137,Pharmaceuticals!AX:AX)+SUMIF('Health Products &amp; Equipment'!$C:$C,$B137,'Health Products &amp; Equipment'!BG:BG)+SUMIF('Other Pharma &amp; Health Products'!$C:$C,$B137,'Other Pharma &amp; Health Products'!BG:BG)+SUMIF('PSM Costs'!$C:$C,$B137,'PSM Costs'!BG:BG)&gt;0,SUMIF(Pharmaceuticals!$C:$C,$B137,Pharmaceuticals!AX:AX)+SUMIF('Health Products &amp; Equipment'!$C:$C,$B137,'Health Products &amp; Equipment'!BG:BG)+SUMIF('Other Pharma &amp; Health Products'!$C:$C,$B137,'Other Pharma &amp; Health Products'!BG:BG)+SUMIF('PSM Costs'!$C:$C,$B137,'PSM Costs'!BG:BG),"")</f>
        <v/>
      </c>
      <c r="N137" s="176" t="str">
        <f ca="1">IF(SUMIF(Pharmaceuticals!$C:$C,$B137,Pharmaceuticals!AY:AY)+SUMIF('Health Products &amp; Equipment'!$C:$C,$B137,'Health Products &amp; Equipment'!BH:BH)+SUMIF('Other Pharma &amp; Health Products'!$C:$C,$B137,'Other Pharma &amp; Health Products'!BH:BH)+SUMIF('PSM Costs'!$C:$C,$B137,'PSM Costs'!BH:BH)&gt;0,SUMIF(Pharmaceuticals!$C:$C,$B137,Pharmaceuticals!AY:AY)+SUMIF('Health Products &amp; Equipment'!$C:$C,$B137,'Health Products &amp; Equipment'!BH:BH)+SUMIF('Other Pharma &amp; Health Products'!$C:$C,$B137,'Other Pharma &amp; Health Products'!BH:BH)+SUMIF('PSM Costs'!$C:$C,$B137,'PSM Costs'!BH:BH),"")</f>
        <v/>
      </c>
      <c r="O137" s="182" t="str">
        <f t="shared" ca="1" si="13"/>
        <v/>
      </c>
      <c r="P137" s="123" t="str">
        <f ca="1">IF(SUMIF(Pharmaceuticals!$C:$C,$B137,Pharmaceuticals!BK:BK)+SUMIF('Health Products &amp; Equipment'!$C:$C,$B137,'Health Products &amp; Equipment'!BT:BT)+SUMIF('Other Pharma &amp; Health Products'!$C:$C,$B137,'Other Pharma &amp; Health Products'!BT:BT)+SUMIF('PSM Costs'!$C:$C,$B137,'PSM Costs'!BT:BT)&gt;0,SUMIF(Pharmaceuticals!$C:$C,$B137,Pharmaceuticals!BK:BK)+SUMIF('Health Products &amp; Equipment'!$C:$C,$B137,'Health Products &amp; Equipment'!BT:BT)+SUMIF('Other Pharma &amp; Health Products'!$C:$C,$B137,'Other Pharma &amp; Health Products'!BT:BT)+SUMIF('PSM Costs'!$C:$C,$B137,'PSM Costs'!BT:BT),"")</f>
        <v/>
      </c>
      <c r="Q137" s="123" t="str">
        <f ca="1">IF(SUMIF(Pharmaceuticals!$C:$C,$B137,Pharmaceuticals!BL:BL)+SUMIF('Health Products &amp; Equipment'!$C:$C,$B137,'Health Products &amp; Equipment'!BU:BU)+SUMIF('Other Pharma &amp; Health Products'!$C:$C,$B137,'Other Pharma &amp; Health Products'!BU:BU)+SUMIF('PSM Costs'!$C:$C,$B137,'PSM Costs'!BU:BU)&gt;0,SUMIF(Pharmaceuticals!$C:$C,$B137,Pharmaceuticals!BL:BL)+SUMIF('Health Products &amp; Equipment'!$C:$C,$B137,'Health Products &amp; Equipment'!BU:BU)+SUMIF('Other Pharma &amp; Health Products'!$C:$C,$B137,'Other Pharma &amp; Health Products'!BU:BU)+SUMIF('PSM Costs'!$C:$C,$B137,'PSM Costs'!BU:BU),"")</f>
        <v/>
      </c>
      <c r="R137" s="176" t="str">
        <f t="shared" ca="1" si="14"/>
        <v/>
      </c>
    </row>
    <row r="138" spans="1:18" ht="14" x14ac:dyDescent="0.15">
      <c r="A138" s="107">
        <v>131</v>
      </c>
      <c r="B138" s="107" t="str">
        <f ca="1">IFERROR(VLOOKUP(A138,'Rank unique CI-Prod-Spec'!I:J,2,FALSE),"")</f>
        <v/>
      </c>
      <c r="C138" s="122" t="str">
        <f ca="1">IFERROR(VLOOKUP(LEFT(B138,FIND("--",B138)-1),CatCostInp!D:E,2,FALSE),"")</f>
        <v/>
      </c>
      <c r="D138" s="122" t="str">
        <f ca="1">IFERROR(INDIRECT(ADDRESS(MATCH(VALUE(MID(B138,FIND("--",B138)+2,FIND("---",B138)-FIND("--",B138)-2)),CatProd!G:G,0),2,1,1,"CatProd")),"")</f>
        <v/>
      </c>
      <c r="E138" s="122" t="str">
        <f ca="1">IFERROR(INDIRECT(ADDRESS(MATCH(VALUE(RIGHT(B138,LEN(B138)-FIND("---",B138)-2)),CatProdSpec!I:I,0),3,1,1,"CatProdSpec")),"")</f>
        <v/>
      </c>
      <c r="F138" s="181" t="str">
        <f t="shared" ca="1" si="10"/>
        <v/>
      </c>
      <c r="G138" s="176" t="str">
        <f ca="1">IF(SUMIF(Pharmaceuticals!$C:$C,$B138,Pharmaceuticals!X:X)+SUMIF('Health Products &amp; Equipment'!$C:$C,$B138,'Health Products &amp; Equipment'!AG:AG)+SUMIF('Other Pharma &amp; Health Products'!$C:$C,$B138,'Other Pharma &amp; Health Products'!AG:AG)+SUMIF('PSM Costs'!$C:$C,$B138,'PSM Costs'!AG:AG)&gt;0,SUMIF(Pharmaceuticals!$C:$C,$B138,Pharmaceuticals!X:X)+SUMIF('Health Products &amp; Equipment'!$C:$C,$B138,'Health Products &amp; Equipment'!AG:AG)+SUMIF('Other Pharma &amp; Health Products'!$C:$C,$B138,'Other Pharma &amp; Health Products'!AG:AG)+SUMIF('PSM Costs'!$C:$C,$B138,'PSM Costs'!AG:AG),"")</f>
        <v/>
      </c>
      <c r="H138" s="176" t="str">
        <f ca="1">IF(SUMIF(Pharmaceuticals!$C:$C,$B138,Pharmaceuticals!Y:Y)+SUMIF('Health Products &amp; Equipment'!$C:$C,$B138,'Health Products &amp; Equipment'!AH:AH)+SUMIF('Other Pharma &amp; Health Products'!$C:$C,$B138,'Other Pharma &amp; Health Products'!AH:AH)+SUMIF('PSM Costs'!$C:$C,$B138,'PSM Costs'!AH:AH)&gt;0,SUMIF(Pharmaceuticals!$C:$C,$B138,Pharmaceuticals!Y:Y)+SUMIF('Health Products &amp; Equipment'!$C:$C,$B138,'Health Products &amp; Equipment'!AH:AH)+SUMIF('Other Pharma &amp; Health Products'!$C:$C,$B138,'Other Pharma &amp; Health Products'!AH:AH)+SUMIF('PSM Costs'!$C:$C,$B138,'PSM Costs'!AH:AH),"")</f>
        <v/>
      </c>
      <c r="I138" s="182" t="str">
        <f t="shared" ca="1" si="11"/>
        <v/>
      </c>
      <c r="J138" s="123" t="str">
        <f ca="1">IF(SUMIF(Pharmaceuticals!$C:$C,$B138,Pharmaceuticals!AK:AK)+SUMIF('Health Products &amp; Equipment'!$C:$C,$B138,'Health Products &amp; Equipment'!AT:AT)+SUMIF('Other Pharma &amp; Health Products'!$C:$C,$B138,'Other Pharma &amp; Health Products'!AT:AT)+SUMIF('PSM Costs'!$C:$C,$B138,'PSM Costs'!AT:AT)&gt;0,SUMIF(Pharmaceuticals!$C:$C,$B138,Pharmaceuticals!AK:AK)+SUMIF('Health Products &amp; Equipment'!$C:$C,$B138,'Health Products &amp; Equipment'!AT:AT)+SUMIF('Other Pharma &amp; Health Products'!$C:$C,$B138,'Other Pharma &amp; Health Products'!AT:AT)+SUMIF('PSM Costs'!$C:$C,$B138,'PSM Costs'!AT:AT),"")</f>
        <v/>
      </c>
      <c r="K138" s="123" t="str">
        <f ca="1">IF(SUMIF(Pharmaceuticals!$C:$C,$B138,Pharmaceuticals!AL:AL)+SUMIF('Health Products &amp; Equipment'!$C:$C,$B138,'Health Products &amp; Equipment'!AU:AU)+SUMIF('Other Pharma &amp; Health Products'!$C:$C,$B138,'Other Pharma &amp; Health Products'!AU:AU)+SUMIF('PSM Costs'!$C:$C,$B138,'PSM Costs'!AU:AU)&gt;0,SUMIF(Pharmaceuticals!$C:$C,$B138,Pharmaceuticals!AL:AL)+SUMIF('Health Products &amp; Equipment'!$C:$C,$B138,'Health Products &amp; Equipment'!AU:AU)+SUMIF('Other Pharma &amp; Health Products'!$C:$C,$B138,'Other Pharma &amp; Health Products'!AU:AU)+SUMIF('PSM Costs'!$C:$C,$B138,'PSM Costs'!AU:AU),"")</f>
        <v/>
      </c>
      <c r="L138" s="181" t="str">
        <f t="shared" ca="1" si="12"/>
        <v/>
      </c>
      <c r="M138" s="176" t="str">
        <f ca="1">IF(SUMIF(Pharmaceuticals!$C:$C,$B138,Pharmaceuticals!AX:AX)+SUMIF('Health Products &amp; Equipment'!$C:$C,$B138,'Health Products &amp; Equipment'!BG:BG)+SUMIF('Other Pharma &amp; Health Products'!$C:$C,$B138,'Other Pharma &amp; Health Products'!BG:BG)+SUMIF('PSM Costs'!$C:$C,$B138,'PSM Costs'!BG:BG)&gt;0,SUMIF(Pharmaceuticals!$C:$C,$B138,Pharmaceuticals!AX:AX)+SUMIF('Health Products &amp; Equipment'!$C:$C,$B138,'Health Products &amp; Equipment'!BG:BG)+SUMIF('Other Pharma &amp; Health Products'!$C:$C,$B138,'Other Pharma &amp; Health Products'!BG:BG)+SUMIF('PSM Costs'!$C:$C,$B138,'PSM Costs'!BG:BG),"")</f>
        <v/>
      </c>
      <c r="N138" s="176" t="str">
        <f ca="1">IF(SUMIF(Pharmaceuticals!$C:$C,$B138,Pharmaceuticals!AY:AY)+SUMIF('Health Products &amp; Equipment'!$C:$C,$B138,'Health Products &amp; Equipment'!BH:BH)+SUMIF('Other Pharma &amp; Health Products'!$C:$C,$B138,'Other Pharma &amp; Health Products'!BH:BH)+SUMIF('PSM Costs'!$C:$C,$B138,'PSM Costs'!BH:BH)&gt;0,SUMIF(Pharmaceuticals!$C:$C,$B138,Pharmaceuticals!AY:AY)+SUMIF('Health Products &amp; Equipment'!$C:$C,$B138,'Health Products &amp; Equipment'!BH:BH)+SUMIF('Other Pharma &amp; Health Products'!$C:$C,$B138,'Other Pharma &amp; Health Products'!BH:BH)+SUMIF('PSM Costs'!$C:$C,$B138,'PSM Costs'!BH:BH),"")</f>
        <v/>
      </c>
      <c r="O138" s="182" t="str">
        <f t="shared" ca="1" si="13"/>
        <v/>
      </c>
      <c r="P138" s="123" t="str">
        <f ca="1">IF(SUMIF(Pharmaceuticals!$C:$C,$B138,Pharmaceuticals!BK:BK)+SUMIF('Health Products &amp; Equipment'!$C:$C,$B138,'Health Products &amp; Equipment'!BT:BT)+SUMIF('Other Pharma &amp; Health Products'!$C:$C,$B138,'Other Pharma &amp; Health Products'!BT:BT)+SUMIF('PSM Costs'!$C:$C,$B138,'PSM Costs'!BT:BT)&gt;0,SUMIF(Pharmaceuticals!$C:$C,$B138,Pharmaceuticals!BK:BK)+SUMIF('Health Products &amp; Equipment'!$C:$C,$B138,'Health Products &amp; Equipment'!BT:BT)+SUMIF('Other Pharma &amp; Health Products'!$C:$C,$B138,'Other Pharma &amp; Health Products'!BT:BT)+SUMIF('PSM Costs'!$C:$C,$B138,'PSM Costs'!BT:BT),"")</f>
        <v/>
      </c>
      <c r="Q138" s="123" t="str">
        <f ca="1">IF(SUMIF(Pharmaceuticals!$C:$C,$B138,Pharmaceuticals!BL:BL)+SUMIF('Health Products &amp; Equipment'!$C:$C,$B138,'Health Products &amp; Equipment'!BU:BU)+SUMIF('Other Pharma &amp; Health Products'!$C:$C,$B138,'Other Pharma &amp; Health Products'!BU:BU)+SUMIF('PSM Costs'!$C:$C,$B138,'PSM Costs'!BU:BU)&gt;0,SUMIF(Pharmaceuticals!$C:$C,$B138,Pharmaceuticals!BL:BL)+SUMIF('Health Products &amp; Equipment'!$C:$C,$B138,'Health Products &amp; Equipment'!BU:BU)+SUMIF('Other Pharma &amp; Health Products'!$C:$C,$B138,'Other Pharma &amp; Health Products'!BU:BU)+SUMIF('PSM Costs'!$C:$C,$B138,'PSM Costs'!BU:BU),"")</f>
        <v/>
      </c>
      <c r="R138" s="176" t="str">
        <f t="shared" ca="1" si="14"/>
        <v/>
      </c>
    </row>
    <row r="139" spans="1:18" ht="14" x14ac:dyDescent="0.15">
      <c r="A139" s="107">
        <v>132</v>
      </c>
      <c r="B139" s="107" t="str">
        <f ca="1">IFERROR(VLOOKUP(A139,'Rank unique CI-Prod-Spec'!I:J,2,FALSE),"")</f>
        <v/>
      </c>
      <c r="C139" s="122" t="str">
        <f ca="1">IFERROR(VLOOKUP(LEFT(B139,FIND("--",B139)-1),CatCostInp!D:E,2,FALSE),"")</f>
        <v/>
      </c>
      <c r="D139" s="122" t="str">
        <f ca="1">IFERROR(INDIRECT(ADDRESS(MATCH(VALUE(MID(B139,FIND("--",B139)+2,FIND("---",B139)-FIND("--",B139)-2)),CatProd!G:G,0),2,1,1,"CatProd")),"")</f>
        <v/>
      </c>
      <c r="E139" s="122" t="str">
        <f ca="1">IFERROR(INDIRECT(ADDRESS(MATCH(VALUE(RIGHT(B139,LEN(B139)-FIND("---",B139)-2)),CatProdSpec!I:I,0),3,1,1,"CatProdSpec")),"")</f>
        <v/>
      </c>
      <c r="F139" s="181" t="str">
        <f t="shared" ca="1" si="10"/>
        <v/>
      </c>
      <c r="G139" s="176" t="str">
        <f ca="1">IF(SUMIF(Pharmaceuticals!$C:$C,$B139,Pharmaceuticals!X:X)+SUMIF('Health Products &amp; Equipment'!$C:$C,$B139,'Health Products &amp; Equipment'!AG:AG)+SUMIF('Other Pharma &amp; Health Products'!$C:$C,$B139,'Other Pharma &amp; Health Products'!AG:AG)+SUMIF('PSM Costs'!$C:$C,$B139,'PSM Costs'!AG:AG)&gt;0,SUMIF(Pharmaceuticals!$C:$C,$B139,Pharmaceuticals!X:X)+SUMIF('Health Products &amp; Equipment'!$C:$C,$B139,'Health Products &amp; Equipment'!AG:AG)+SUMIF('Other Pharma &amp; Health Products'!$C:$C,$B139,'Other Pharma &amp; Health Products'!AG:AG)+SUMIF('PSM Costs'!$C:$C,$B139,'PSM Costs'!AG:AG),"")</f>
        <v/>
      </c>
      <c r="H139" s="176" t="str">
        <f ca="1">IF(SUMIF(Pharmaceuticals!$C:$C,$B139,Pharmaceuticals!Y:Y)+SUMIF('Health Products &amp; Equipment'!$C:$C,$B139,'Health Products &amp; Equipment'!AH:AH)+SUMIF('Other Pharma &amp; Health Products'!$C:$C,$B139,'Other Pharma &amp; Health Products'!AH:AH)+SUMIF('PSM Costs'!$C:$C,$B139,'PSM Costs'!AH:AH)&gt;0,SUMIF(Pharmaceuticals!$C:$C,$B139,Pharmaceuticals!Y:Y)+SUMIF('Health Products &amp; Equipment'!$C:$C,$B139,'Health Products &amp; Equipment'!AH:AH)+SUMIF('Other Pharma &amp; Health Products'!$C:$C,$B139,'Other Pharma &amp; Health Products'!AH:AH)+SUMIF('PSM Costs'!$C:$C,$B139,'PSM Costs'!AH:AH),"")</f>
        <v/>
      </c>
      <c r="I139" s="182" t="str">
        <f t="shared" ca="1" si="11"/>
        <v/>
      </c>
      <c r="J139" s="123" t="str">
        <f ca="1">IF(SUMIF(Pharmaceuticals!$C:$C,$B139,Pharmaceuticals!AK:AK)+SUMIF('Health Products &amp; Equipment'!$C:$C,$B139,'Health Products &amp; Equipment'!AT:AT)+SUMIF('Other Pharma &amp; Health Products'!$C:$C,$B139,'Other Pharma &amp; Health Products'!AT:AT)+SUMIF('PSM Costs'!$C:$C,$B139,'PSM Costs'!AT:AT)&gt;0,SUMIF(Pharmaceuticals!$C:$C,$B139,Pharmaceuticals!AK:AK)+SUMIF('Health Products &amp; Equipment'!$C:$C,$B139,'Health Products &amp; Equipment'!AT:AT)+SUMIF('Other Pharma &amp; Health Products'!$C:$C,$B139,'Other Pharma &amp; Health Products'!AT:AT)+SUMIF('PSM Costs'!$C:$C,$B139,'PSM Costs'!AT:AT),"")</f>
        <v/>
      </c>
      <c r="K139" s="123" t="str">
        <f ca="1">IF(SUMIF(Pharmaceuticals!$C:$C,$B139,Pharmaceuticals!AL:AL)+SUMIF('Health Products &amp; Equipment'!$C:$C,$B139,'Health Products &amp; Equipment'!AU:AU)+SUMIF('Other Pharma &amp; Health Products'!$C:$C,$B139,'Other Pharma &amp; Health Products'!AU:AU)+SUMIF('PSM Costs'!$C:$C,$B139,'PSM Costs'!AU:AU)&gt;0,SUMIF(Pharmaceuticals!$C:$C,$B139,Pharmaceuticals!AL:AL)+SUMIF('Health Products &amp; Equipment'!$C:$C,$B139,'Health Products &amp; Equipment'!AU:AU)+SUMIF('Other Pharma &amp; Health Products'!$C:$C,$B139,'Other Pharma &amp; Health Products'!AU:AU)+SUMIF('PSM Costs'!$C:$C,$B139,'PSM Costs'!AU:AU),"")</f>
        <v/>
      </c>
      <c r="L139" s="181" t="str">
        <f t="shared" ca="1" si="12"/>
        <v/>
      </c>
      <c r="M139" s="176" t="str">
        <f ca="1">IF(SUMIF(Pharmaceuticals!$C:$C,$B139,Pharmaceuticals!AX:AX)+SUMIF('Health Products &amp; Equipment'!$C:$C,$B139,'Health Products &amp; Equipment'!BG:BG)+SUMIF('Other Pharma &amp; Health Products'!$C:$C,$B139,'Other Pharma &amp; Health Products'!BG:BG)+SUMIF('PSM Costs'!$C:$C,$B139,'PSM Costs'!BG:BG)&gt;0,SUMIF(Pharmaceuticals!$C:$C,$B139,Pharmaceuticals!AX:AX)+SUMIF('Health Products &amp; Equipment'!$C:$C,$B139,'Health Products &amp; Equipment'!BG:BG)+SUMIF('Other Pharma &amp; Health Products'!$C:$C,$B139,'Other Pharma &amp; Health Products'!BG:BG)+SUMIF('PSM Costs'!$C:$C,$B139,'PSM Costs'!BG:BG),"")</f>
        <v/>
      </c>
      <c r="N139" s="176" t="str">
        <f ca="1">IF(SUMIF(Pharmaceuticals!$C:$C,$B139,Pharmaceuticals!AY:AY)+SUMIF('Health Products &amp; Equipment'!$C:$C,$B139,'Health Products &amp; Equipment'!BH:BH)+SUMIF('Other Pharma &amp; Health Products'!$C:$C,$B139,'Other Pharma &amp; Health Products'!BH:BH)+SUMIF('PSM Costs'!$C:$C,$B139,'PSM Costs'!BH:BH)&gt;0,SUMIF(Pharmaceuticals!$C:$C,$B139,Pharmaceuticals!AY:AY)+SUMIF('Health Products &amp; Equipment'!$C:$C,$B139,'Health Products &amp; Equipment'!BH:BH)+SUMIF('Other Pharma &amp; Health Products'!$C:$C,$B139,'Other Pharma &amp; Health Products'!BH:BH)+SUMIF('PSM Costs'!$C:$C,$B139,'PSM Costs'!BH:BH),"")</f>
        <v/>
      </c>
      <c r="O139" s="182" t="str">
        <f t="shared" ca="1" si="13"/>
        <v/>
      </c>
      <c r="P139" s="123" t="str">
        <f ca="1">IF(SUMIF(Pharmaceuticals!$C:$C,$B139,Pharmaceuticals!BK:BK)+SUMIF('Health Products &amp; Equipment'!$C:$C,$B139,'Health Products &amp; Equipment'!BT:BT)+SUMIF('Other Pharma &amp; Health Products'!$C:$C,$B139,'Other Pharma &amp; Health Products'!BT:BT)+SUMIF('PSM Costs'!$C:$C,$B139,'PSM Costs'!BT:BT)&gt;0,SUMIF(Pharmaceuticals!$C:$C,$B139,Pharmaceuticals!BK:BK)+SUMIF('Health Products &amp; Equipment'!$C:$C,$B139,'Health Products &amp; Equipment'!BT:BT)+SUMIF('Other Pharma &amp; Health Products'!$C:$C,$B139,'Other Pharma &amp; Health Products'!BT:BT)+SUMIF('PSM Costs'!$C:$C,$B139,'PSM Costs'!BT:BT),"")</f>
        <v/>
      </c>
      <c r="Q139" s="123" t="str">
        <f ca="1">IF(SUMIF(Pharmaceuticals!$C:$C,$B139,Pharmaceuticals!BL:BL)+SUMIF('Health Products &amp; Equipment'!$C:$C,$B139,'Health Products &amp; Equipment'!BU:BU)+SUMIF('Other Pharma &amp; Health Products'!$C:$C,$B139,'Other Pharma &amp; Health Products'!BU:BU)+SUMIF('PSM Costs'!$C:$C,$B139,'PSM Costs'!BU:BU)&gt;0,SUMIF(Pharmaceuticals!$C:$C,$B139,Pharmaceuticals!BL:BL)+SUMIF('Health Products &amp; Equipment'!$C:$C,$B139,'Health Products &amp; Equipment'!BU:BU)+SUMIF('Other Pharma &amp; Health Products'!$C:$C,$B139,'Other Pharma &amp; Health Products'!BU:BU)+SUMIF('PSM Costs'!$C:$C,$B139,'PSM Costs'!BU:BU),"")</f>
        <v/>
      </c>
      <c r="R139" s="176" t="str">
        <f t="shared" ca="1" si="14"/>
        <v/>
      </c>
    </row>
    <row r="140" spans="1:18" ht="14" x14ac:dyDescent="0.15">
      <c r="A140" s="107">
        <v>133</v>
      </c>
      <c r="B140" s="107" t="str">
        <f ca="1">IFERROR(VLOOKUP(A140,'Rank unique CI-Prod-Spec'!I:J,2,FALSE),"")</f>
        <v/>
      </c>
      <c r="C140" s="122" t="str">
        <f ca="1">IFERROR(VLOOKUP(LEFT(B140,FIND("--",B140)-1),CatCostInp!D:E,2,FALSE),"")</f>
        <v/>
      </c>
      <c r="D140" s="122" t="str">
        <f ca="1">IFERROR(INDIRECT(ADDRESS(MATCH(VALUE(MID(B140,FIND("--",B140)+2,FIND("---",B140)-FIND("--",B140)-2)),CatProd!G:G,0),2,1,1,"CatProd")),"")</f>
        <v/>
      </c>
      <c r="E140" s="122" t="str">
        <f ca="1">IFERROR(INDIRECT(ADDRESS(MATCH(VALUE(RIGHT(B140,LEN(B140)-FIND("---",B140)-2)),CatProdSpec!I:I,0),3,1,1,"CatProdSpec")),"")</f>
        <v/>
      </c>
      <c r="F140" s="181" t="str">
        <f t="shared" ca="1" si="10"/>
        <v/>
      </c>
      <c r="G140" s="176" t="str">
        <f ca="1">IF(SUMIF(Pharmaceuticals!$C:$C,$B140,Pharmaceuticals!X:X)+SUMIF('Health Products &amp; Equipment'!$C:$C,$B140,'Health Products &amp; Equipment'!AG:AG)+SUMIF('Other Pharma &amp; Health Products'!$C:$C,$B140,'Other Pharma &amp; Health Products'!AG:AG)+SUMIF('PSM Costs'!$C:$C,$B140,'PSM Costs'!AG:AG)&gt;0,SUMIF(Pharmaceuticals!$C:$C,$B140,Pharmaceuticals!X:X)+SUMIF('Health Products &amp; Equipment'!$C:$C,$B140,'Health Products &amp; Equipment'!AG:AG)+SUMIF('Other Pharma &amp; Health Products'!$C:$C,$B140,'Other Pharma &amp; Health Products'!AG:AG)+SUMIF('PSM Costs'!$C:$C,$B140,'PSM Costs'!AG:AG),"")</f>
        <v/>
      </c>
      <c r="H140" s="176" t="str">
        <f ca="1">IF(SUMIF(Pharmaceuticals!$C:$C,$B140,Pharmaceuticals!Y:Y)+SUMIF('Health Products &amp; Equipment'!$C:$C,$B140,'Health Products &amp; Equipment'!AH:AH)+SUMIF('Other Pharma &amp; Health Products'!$C:$C,$B140,'Other Pharma &amp; Health Products'!AH:AH)+SUMIF('PSM Costs'!$C:$C,$B140,'PSM Costs'!AH:AH)&gt;0,SUMIF(Pharmaceuticals!$C:$C,$B140,Pharmaceuticals!Y:Y)+SUMIF('Health Products &amp; Equipment'!$C:$C,$B140,'Health Products &amp; Equipment'!AH:AH)+SUMIF('Other Pharma &amp; Health Products'!$C:$C,$B140,'Other Pharma &amp; Health Products'!AH:AH)+SUMIF('PSM Costs'!$C:$C,$B140,'PSM Costs'!AH:AH),"")</f>
        <v/>
      </c>
      <c r="I140" s="182" t="str">
        <f t="shared" ca="1" si="11"/>
        <v/>
      </c>
      <c r="J140" s="123" t="str">
        <f ca="1">IF(SUMIF(Pharmaceuticals!$C:$C,$B140,Pharmaceuticals!AK:AK)+SUMIF('Health Products &amp; Equipment'!$C:$C,$B140,'Health Products &amp; Equipment'!AT:AT)+SUMIF('Other Pharma &amp; Health Products'!$C:$C,$B140,'Other Pharma &amp; Health Products'!AT:AT)+SUMIF('PSM Costs'!$C:$C,$B140,'PSM Costs'!AT:AT)&gt;0,SUMIF(Pharmaceuticals!$C:$C,$B140,Pharmaceuticals!AK:AK)+SUMIF('Health Products &amp; Equipment'!$C:$C,$B140,'Health Products &amp; Equipment'!AT:AT)+SUMIF('Other Pharma &amp; Health Products'!$C:$C,$B140,'Other Pharma &amp; Health Products'!AT:AT)+SUMIF('PSM Costs'!$C:$C,$B140,'PSM Costs'!AT:AT),"")</f>
        <v/>
      </c>
      <c r="K140" s="123" t="str">
        <f ca="1">IF(SUMIF(Pharmaceuticals!$C:$C,$B140,Pharmaceuticals!AL:AL)+SUMIF('Health Products &amp; Equipment'!$C:$C,$B140,'Health Products &amp; Equipment'!AU:AU)+SUMIF('Other Pharma &amp; Health Products'!$C:$C,$B140,'Other Pharma &amp; Health Products'!AU:AU)+SUMIF('PSM Costs'!$C:$C,$B140,'PSM Costs'!AU:AU)&gt;0,SUMIF(Pharmaceuticals!$C:$C,$B140,Pharmaceuticals!AL:AL)+SUMIF('Health Products &amp; Equipment'!$C:$C,$B140,'Health Products &amp; Equipment'!AU:AU)+SUMIF('Other Pharma &amp; Health Products'!$C:$C,$B140,'Other Pharma &amp; Health Products'!AU:AU)+SUMIF('PSM Costs'!$C:$C,$B140,'PSM Costs'!AU:AU),"")</f>
        <v/>
      </c>
      <c r="L140" s="181" t="str">
        <f t="shared" ca="1" si="12"/>
        <v/>
      </c>
      <c r="M140" s="176" t="str">
        <f ca="1">IF(SUMIF(Pharmaceuticals!$C:$C,$B140,Pharmaceuticals!AX:AX)+SUMIF('Health Products &amp; Equipment'!$C:$C,$B140,'Health Products &amp; Equipment'!BG:BG)+SUMIF('Other Pharma &amp; Health Products'!$C:$C,$B140,'Other Pharma &amp; Health Products'!BG:BG)+SUMIF('PSM Costs'!$C:$C,$B140,'PSM Costs'!BG:BG)&gt;0,SUMIF(Pharmaceuticals!$C:$C,$B140,Pharmaceuticals!AX:AX)+SUMIF('Health Products &amp; Equipment'!$C:$C,$B140,'Health Products &amp; Equipment'!BG:BG)+SUMIF('Other Pharma &amp; Health Products'!$C:$C,$B140,'Other Pharma &amp; Health Products'!BG:BG)+SUMIF('PSM Costs'!$C:$C,$B140,'PSM Costs'!BG:BG),"")</f>
        <v/>
      </c>
      <c r="N140" s="176" t="str">
        <f ca="1">IF(SUMIF(Pharmaceuticals!$C:$C,$B140,Pharmaceuticals!AY:AY)+SUMIF('Health Products &amp; Equipment'!$C:$C,$B140,'Health Products &amp; Equipment'!BH:BH)+SUMIF('Other Pharma &amp; Health Products'!$C:$C,$B140,'Other Pharma &amp; Health Products'!BH:BH)+SUMIF('PSM Costs'!$C:$C,$B140,'PSM Costs'!BH:BH)&gt;0,SUMIF(Pharmaceuticals!$C:$C,$B140,Pharmaceuticals!AY:AY)+SUMIF('Health Products &amp; Equipment'!$C:$C,$B140,'Health Products &amp; Equipment'!BH:BH)+SUMIF('Other Pharma &amp; Health Products'!$C:$C,$B140,'Other Pharma &amp; Health Products'!BH:BH)+SUMIF('PSM Costs'!$C:$C,$B140,'PSM Costs'!BH:BH),"")</f>
        <v/>
      </c>
      <c r="O140" s="182" t="str">
        <f t="shared" ca="1" si="13"/>
        <v/>
      </c>
      <c r="P140" s="123" t="str">
        <f ca="1">IF(SUMIF(Pharmaceuticals!$C:$C,$B140,Pharmaceuticals!BK:BK)+SUMIF('Health Products &amp; Equipment'!$C:$C,$B140,'Health Products &amp; Equipment'!BT:BT)+SUMIF('Other Pharma &amp; Health Products'!$C:$C,$B140,'Other Pharma &amp; Health Products'!BT:BT)+SUMIF('PSM Costs'!$C:$C,$B140,'PSM Costs'!BT:BT)&gt;0,SUMIF(Pharmaceuticals!$C:$C,$B140,Pharmaceuticals!BK:BK)+SUMIF('Health Products &amp; Equipment'!$C:$C,$B140,'Health Products &amp; Equipment'!BT:BT)+SUMIF('Other Pharma &amp; Health Products'!$C:$C,$B140,'Other Pharma &amp; Health Products'!BT:BT)+SUMIF('PSM Costs'!$C:$C,$B140,'PSM Costs'!BT:BT),"")</f>
        <v/>
      </c>
      <c r="Q140" s="123" t="str">
        <f ca="1">IF(SUMIF(Pharmaceuticals!$C:$C,$B140,Pharmaceuticals!BL:BL)+SUMIF('Health Products &amp; Equipment'!$C:$C,$B140,'Health Products &amp; Equipment'!BU:BU)+SUMIF('Other Pharma &amp; Health Products'!$C:$C,$B140,'Other Pharma &amp; Health Products'!BU:BU)+SUMIF('PSM Costs'!$C:$C,$B140,'PSM Costs'!BU:BU)&gt;0,SUMIF(Pharmaceuticals!$C:$C,$B140,Pharmaceuticals!BL:BL)+SUMIF('Health Products &amp; Equipment'!$C:$C,$B140,'Health Products &amp; Equipment'!BU:BU)+SUMIF('Other Pharma &amp; Health Products'!$C:$C,$B140,'Other Pharma &amp; Health Products'!BU:BU)+SUMIF('PSM Costs'!$C:$C,$B140,'PSM Costs'!BU:BU),"")</f>
        <v/>
      </c>
      <c r="R140" s="176" t="str">
        <f t="shared" ca="1" si="14"/>
        <v/>
      </c>
    </row>
    <row r="141" spans="1:18" ht="14" x14ac:dyDescent="0.15">
      <c r="A141" s="107">
        <v>134</v>
      </c>
      <c r="B141" s="107" t="str">
        <f ca="1">IFERROR(VLOOKUP(A141,'Rank unique CI-Prod-Spec'!I:J,2,FALSE),"")</f>
        <v/>
      </c>
      <c r="C141" s="122" t="str">
        <f ca="1">IFERROR(VLOOKUP(LEFT(B141,FIND("--",B141)-1),CatCostInp!D:E,2,FALSE),"")</f>
        <v/>
      </c>
      <c r="D141" s="122" t="str">
        <f ca="1">IFERROR(INDIRECT(ADDRESS(MATCH(VALUE(MID(B141,FIND("--",B141)+2,FIND("---",B141)-FIND("--",B141)-2)),CatProd!G:G,0),2,1,1,"CatProd")),"")</f>
        <v/>
      </c>
      <c r="E141" s="122" t="str">
        <f ca="1">IFERROR(INDIRECT(ADDRESS(MATCH(VALUE(RIGHT(B141,LEN(B141)-FIND("---",B141)-2)),CatProdSpec!I:I,0),3,1,1,"CatProdSpec")),"")</f>
        <v/>
      </c>
      <c r="F141" s="181" t="str">
        <f t="shared" ca="1" si="10"/>
        <v/>
      </c>
      <c r="G141" s="176" t="str">
        <f ca="1">IF(SUMIF(Pharmaceuticals!$C:$C,$B141,Pharmaceuticals!X:X)+SUMIF('Health Products &amp; Equipment'!$C:$C,$B141,'Health Products &amp; Equipment'!AG:AG)+SUMIF('Other Pharma &amp; Health Products'!$C:$C,$B141,'Other Pharma &amp; Health Products'!AG:AG)+SUMIF('PSM Costs'!$C:$C,$B141,'PSM Costs'!AG:AG)&gt;0,SUMIF(Pharmaceuticals!$C:$C,$B141,Pharmaceuticals!X:X)+SUMIF('Health Products &amp; Equipment'!$C:$C,$B141,'Health Products &amp; Equipment'!AG:AG)+SUMIF('Other Pharma &amp; Health Products'!$C:$C,$B141,'Other Pharma &amp; Health Products'!AG:AG)+SUMIF('PSM Costs'!$C:$C,$B141,'PSM Costs'!AG:AG),"")</f>
        <v/>
      </c>
      <c r="H141" s="176" t="str">
        <f ca="1">IF(SUMIF(Pharmaceuticals!$C:$C,$B141,Pharmaceuticals!Y:Y)+SUMIF('Health Products &amp; Equipment'!$C:$C,$B141,'Health Products &amp; Equipment'!AH:AH)+SUMIF('Other Pharma &amp; Health Products'!$C:$C,$B141,'Other Pharma &amp; Health Products'!AH:AH)+SUMIF('PSM Costs'!$C:$C,$B141,'PSM Costs'!AH:AH)&gt;0,SUMIF(Pharmaceuticals!$C:$C,$B141,Pharmaceuticals!Y:Y)+SUMIF('Health Products &amp; Equipment'!$C:$C,$B141,'Health Products &amp; Equipment'!AH:AH)+SUMIF('Other Pharma &amp; Health Products'!$C:$C,$B141,'Other Pharma &amp; Health Products'!AH:AH)+SUMIF('PSM Costs'!$C:$C,$B141,'PSM Costs'!AH:AH),"")</f>
        <v/>
      </c>
      <c r="I141" s="182" t="str">
        <f t="shared" ca="1" si="11"/>
        <v/>
      </c>
      <c r="J141" s="123" t="str">
        <f ca="1">IF(SUMIF(Pharmaceuticals!$C:$C,$B141,Pharmaceuticals!AK:AK)+SUMIF('Health Products &amp; Equipment'!$C:$C,$B141,'Health Products &amp; Equipment'!AT:AT)+SUMIF('Other Pharma &amp; Health Products'!$C:$C,$B141,'Other Pharma &amp; Health Products'!AT:AT)+SUMIF('PSM Costs'!$C:$C,$B141,'PSM Costs'!AT:AT)&gt;0,SUMIF(Pharmaceuticals!$C:$C,$B141,Pharmaceuticals!AK:AK)+SUMIF('Health Products &amp; Equipment'!$C:$C,$B141,'Health Products &amp; Equipment'!AT:AT)+SUMIF('Other Pharma &amp; Health Products'!$C:$C,$B141,'Other Pharma &amp; Health Products'!AT:AT)+SUMIF('PSM Costs'!$C:$C,$B141,'PSM Costs'!AT:AT),"")</f>
        <v/>
      </c>
      <c r="K141" s="123" t="str">
        <f ca="1">IF(SUMIF(Pharmaceuticals!$C:$C,$B141,Pharmaceuticals!AL:AL)+SUMIF('Health Products &amp; Equipment'!$C:$C,$B141,'Health Products &amp; Equipment'!AU:AU)+SUMIF('Other Pharma &amp; Health Products'!$C:$C,$B141,'Other Pharma &amp; Health Products'!AU:AU)+SUMIF('PSM Costs'!$C:$C,$B141,'PSM Costs'!AU:AU)&gt;0,SUMIF(Pharmaceuticals!$C:$C,$B141,Pharmaceuticals!AL:AL)+SUMIF('Health Products &amp; Equipment'!$C:$C,$B141,'Health Products &amp; Equipment'!AU:AU)+SUMIF('Other Pharma &amp; Health Products'!$C:$C,$B141,'Other Pharma &amp; Health Products'!AU:AU)+SUMIF('PSM Costs'!$C:$C,$B141,'PSM Costs'!AU:AU),"")</f>
        <v/>
      </c>
      <c r="L141" s="181" t="str">
        <f t="shared" ca="1" si="12"/>
        <v/>
      </c>
      <c r="M141" s="176" t="str">
        <f ca="1">IF(SUMIF(Pharmaceuticals!$C:$C,$B141,Pharmaceuticals!AX:AX)+SUMIF('Health Products &amp; Equipment'!$C:$C,$B141,'Health Products &amp; Equipment'!BG:BG)+SUMIF('Other Pharma &amp; Health Products'!$C:$C,$B141,'Other Pharma &amp; Health Products'!BG:BG)+SUMIF('PSM Costs'!$C:$C,$B141,'PSM Costs'!BG:BG)&gt;0,SUMIF(Pharmaceuticals!$C:$C,$B141,Pharmaceuticals!AX:AX)+SUMIF('Health Products &amp; Equipment'!$C:$C,$B141,'Health Products &amp; Equipment'!BG:BG)+SUMIF('Other Pharma &amp; Health Products'!$C:$C,$B141,'Other Pharma &amp; Health Products'!BG:BG)+SUMIF('PSM Costs'!$C:$C,$B141,'PSM Costs'!BG:BG),"")</f>
        <v/>
      </c>
      <c r="N141" s="176" t="str">
        <f ca="1">IF(SUMIF(Pharmaceuticals!$C:$C,$B141,Pharmaceuticals!AY:AY)+SUMIF('Health Products &amp; Equipment'!$C:$C,$B141,'Health Products &amp; Equipment'!BH:BH)+SUMIF('Other Pharma &amp; Health Products'!$C:$C,$B141,'Other Pharma &amp; Health Products'!BH:BH)+SUMIF('PSM Costs'!$C:$C,$B141,'PSM Costs'!BH:BH)&gt;0,SUMIF(Pharmaceuticals!$C:$C,$B141,Pharmaceuticals!AY:AY)+SUMIF('Health Products &amp; Equipment'!$C:$C,$B141,'Health Products &amp; Equipment'!BH:BH)+SUMIF('Other Pharma &amp; Health Products'!$C:$C,$B141,'Other Pharma &amp; Health Products'!BH:BH)+SUMIF('PSM Costs'!$C:$C,$B141,'PSM Costs'!BH:BH),"")</f>
        <v/>
      </c>
      <c r="O141" s="182" t="str">
        <f t="shared" ca="1" si="13"/>
        <v/>
      </c>
      <c r="P141" s="123" t="str">
        <f ca="1">IF(SUMIF(Pharmaceuticals!$C:$C,$B141,Pharmaceuticals!BK:BK)+SUMIF('Health Products &amp; Equipment'!$C:$C,$B141,'Health Products &amp; Equipment'!BT:BT)+SUMIF('Other Pharma &amp; Health Products'!$C:$C,$B141,'Other Pharma &amp; Health Products'!BT:BT)+SUMIF('PSM Costs'!$C:$C,$B141,'PSM Costs'!BT:BT)&gt;0,SUMIF(Pharmaceuticals!$C:$C,$B141,Pharmaceuticals!BK:BK)+SUMIF('Health Products &amp; Equipment'!$C:$C,$B141,'Health Products &amp; Equipment'!BT:BT)+SUMIF('Other Pharma &amp; Health Products'!$C:$C,$B141,'Other Pharma &amp; Health Products'!BT:BT)+SUMIF('PSM Costs'!$C:$C,$B141,'PSM Costs'!BT:BT),"")</f>
        <v/>
      </c>
      <c r="Q141" s="123" t="str">
        <f ca="1">IF(SUMIF(Pharmaceuticals!$C:$C,$B141,Pharmaceuticals!BL:BL)+SUMIF('Health Products &amp; Equipment'!$C:$C,$B141,'Health Products &amp; Equipment'!BU:BU)+SUMIF('Other Pharma &amp; Health Products'!$C:$C,$B141,'Other Pharma &amp; Health Products'!BU:BU)+SUMIF('PSM Costs'!$C:$C,$B141,'PSM Costs'!BU:BU)&gt;0,SUMIF(Pharmaceuticals!$C:$C,$B141,Pharmaceuticals!BL:BL)+SUMIF('Health Products &amp; Equipment'!$C:$C,$B141,'Health Products &amp; Equipment'!BU:BU)+SUMIF('Other Pharma &amp; Health Products'!$C:$C,$B141,'Other Pharma &amp; Health Products'!BU:BU)+SUMIF('PSM Costs'!$C:$C,$B141,'PSM Costs'!BU:BU),"")</f>
        <v/>
      </c>
      <c r="R141" s="176" t="str">
        <f t="shared" ca="1" si="14"/>
        <v/>
      </c>
    </row>
    <row r="142" spans="1:18" ht="14" x14ac:dyDescent="0.15">
      <c r="A142" s="107">
        <v>135</v>
      </c>
      <c r="B142" s="107" t="str">
        <f ca="1">IFERROR(VLOOKUP(A142,'Rank unique CI-Prod-Spec'!I:J,2,FALSE),"")</f>
        <v/>
      </c>
      <c r="C142" s="122" t="str">
        <f ca="1">IFERROR(VLOOKUP(LEFT(B142,FIND("--",B142)-1),CatCostInp!D:E,2,FALSE),"")</f>
        <v/>
      </c>
      <c r="D142" s="122" t="str">
        <f ca="1">IFERROR(INDIRECT(ADDRESS(MATCH(VALUE(MID(B142,FIND("--",B142)+2,FIND("---",B142)-FIND("--",B142)-2)),CatProd!G:G,0),2,1,1,"CatProd")),"")</f>
        <v/>
      </c>
      <c r="E142" s="122" t="str">
        <f ca="1">IFERROR(INDIRECT(ADDRESS(MATCH(VALUE(RIGHT(B142,LEN(B142)-FIND("---",B142)-2)),CatProdSpec!I:I,0),3,1,1,"CatProdSpec")),"")</f>
        <v/>
      </c>
      <c r="F142" s="181" t="str">
        <f t="shared" ca="1" si="10"/>
        <v/>
      </c>
      <c r="G142" s="176" t="str">
        <f ca="1">IF(SUMIF(Pharmaceuticals!$C:$C,$B142,Pharmaceuticals!X:X)+SUMIF('Health Products &amp; Equipment'!$C:$C,$B142,'Health Products &amp; Equipment'!AG:AG)+SUMIF('Other Pharma &amp; Health Products'!$C:$C,$B142,'Other Pharma &amp; Health Products'!AG:AG)+SUMIF('PSM Costs'!$C:$C,$B142,'PSM Costs'!AG:AG)&gt;0,SUMIF(Pharmaceuticals!$C:$C,$B142,Pharmaceuticals!X:X)+SUMIF('Health Products &amp; Equipment'!$C:$C,$B142,'Health Products &amp; Equipment'!AG:AG)+SUMIF('Other Pharma &amp; Health Products'!$C:$C,$B142,'Other Pharma &amp; Health Products'!AG:AG)+SUMIF('PSM Costs'!$C:$C,$B142,'PSM Costs'!AG:AG),"")</f>
        <v/>
      </c>
      <c r="H142" s="176" t="str">
        <f ca="1">IF(SUMIF(Pharmaceuticals!$C:$C,$B142,Pharmaceuticals!Y:Y)+SUMIF('Health Products &amp; Equipment'!$C:$C,$B142,'Health Products &amp; Equipment'!AH:AH)+SUMIF('Other Pharma &amp; Health Products'!$C:$C,$B142,'Other Pharma &amp; Health Products'!AH:AH)+SUMIF('PSM Costs'!$C:$C,$B142,'PSM Costs'!AH:AH)&gt;0,SUMIF(Pharmaceuticals!$C:$C,$B142,Pharmaceuticals!Y:Y)+SUMIF('Health Products &amp; Equipment'!$C:$C,$B142,'Health Products &amp; Equipment'!AH:AH)+SUMIF('Other Pharma &amp; Health Products'!$C:$C,$B142,'Other Pharma &amp; Health Products'!AH:AH)+SUMIF('PSM Costs'!$C:$C,$B142,'PSM Costs'!AH:AH),"")</f>
        <v/>
      </c>
      <c r="I142" s="182" t="str">
        <f t="shared" ca="1" si="11"/>
        <v/>
      </c>
      <c r="J142" s="123" t="str">
        <f ca="1">IF(SUMIF(Pharmaceuticals!$C:$C,$B142,Pharmaceuticals!AK:AK)+SUMIF('Health Products &amp; Equipment'!$C:$C,$B142,'Health Products &amp; Equipment'!AT:AT)+SUMIF('Other Pharma &amp; Health Products'!$C:$C,$B142,'Other Pharma &amp; Health Products'!AT:AT)+SUMIF('PSM Costs'!$C:$C,$B142,'PSM Costs'!AT:AT)&gt;0,SUMIF(Pharmaceuticals!$C:$C,$B142,Pharmaceuticals!AK:AK)+SUMIF('Health Products &amp; Equipment'!$C:$C,$B142,'Health Products &amp; Equipment'!AT:AT)+SUMIF('Other Pharma &amp; Health Products'!$C:$C,$B142,'Other Pharma &amp; Health Products'!AT:AT)+SUMIF('PSM Costs'!$C:$C,$B142,'PSM Costs'!AT:AT),"")</f>
        <v/>
      </c>
      <c r="K142" s="123" t="str">
        <f ca="1">IF(SUMIF(Pharmaceuticals!$C:$C,$B142,Pharmaceuticals!AL:AL)+SUMIF('Health Products &amp; Equipment'!$C:$C,$B142,'Health Products &amp; Equipment'!AU:AU)+SUMIF('Other Pharma &amp; Health Products'!$C:$C,$B142,'Other Pharma &amp; Health Products'!AU:AU)+SUMIF('PSM Costs'!$C:$C,$B142,'PSM Costs'!AU:AU)&gt;0,SUMIF(Pharmaceuticals!$C:$C,$B142,Pharmaceuticals!AL:AL)+SUMIF('Health Products &amp; Equipment'!$C:$C,$B142,'Health Products &amp; Equipment'!AU:AU)+SUMIF('Other Pharma &amp; Health Products'!$C:$C,$B142,'Other Pharma &amp; Health Products'!AU:AU)+SUMIF('PSM Costs'!$C:$C,$B142,'PSM Costs'!AU:AU),"")</f>
        <v/>
      </c>
      <c r="L142" s="181" t="str">
        <f t="shared" ca="1" si="12"/>
        <v/>
      </c>
      <c r="M142" s="176" t="str">
        <f ca="1">IF(SUMIF(Pharmaceuticals!$C:$C,$B142,Pharmaceuticals!AX:AX)+SUMIF('Health Products &amp; Equipment'!$C:$C,$B142,'Health Products &amp; Equipment'!BG:BG)+SUMIF('Other Pharma &amp; Health Products'!$C:$C,$B142,'Other Pharma &amp; Health Products'!BG:BG)+SUMIF('PSM Costs'!$C:$C,$B142,'PSM Costs'!BG:BG)&gt;0,SUMIF(Pharmaceuticals!$C:$C,$B142,Pharmaceuticals!AX:AX)+SUMIF('Health Products &amp; Equipment'!$C:$C,$B142,'Health Products &amp; Equipment'!BG:BG)+SUMIF('Other Pharma &amp; Health Products'!$C:$C,$B142,'Other Pharma &amp; Health Products'!BG:BG)+SUMIF('PSM Costs'!$C:$C,$B142,'PSM Costs'!BG:BG),"")</f>
        <v/>
      </c>
      <c r="N142" s="176" t="str">
        <f ca="1">IF(SUMIF(Pharmaceuticals!$C:$C,$B142,Pharmaceuticals!AY:AY)+SUMIF('Health Products &amp; Equipment'!$C:$C,$B142,'Health Products &amp; Equipment'!BH:BH)+SUMIF('Other Pharma &amp; Health Products'!$C:$C,$B142,'Other Pharma &amp; Health Products'!BH:BH)+SUMIF('PSM Costs'!$C:$C,$B142,'PSM Costs'!BH:BH)&gt;0,SUMIF(Pharmaceuticals!$C:$C,$B142,Pharmaceuticals!AY:AY)+SUMIF('Health Products &amp; Equipment'!$C:$C,$B142,'Health Products &amp; Equipment'!BH:BH)+SUMIF('Other Pharma &amp; Health Products'!$C:$C,$B142,'Other Pharma &amp; Health Products'!BH:BH)+SUMIF('PSM Costs'!$C:$C,$B142,'PSM Costs'!BH:BH),"")</f>
        <v/>
      </c>
      <c r="O142" s="182" t="str">
        <f t="shared" ca="1" si="13"/>
        <v/>
      </c>
      <c r="P142" s="123" t="str">
        <f ca="1">IF(SUMIF(Pharmaceuticals!$C:$C,$B142,Pharmaceuticals!BK:BK)+SUMIF('Health Products &amp; Equipment'!$C:$C,$B142,'Health Products &amp; Equipment'!BT:BT)+SUMIF('Other Pharma &amp; Health Products'!$C:$C,$B142,'Other Pharma &amp; Health Products'!BT:BT)+SUMIF('PSM Costs'!$C:$C,$B142,'PSM Costs'!BT:BT)&gt;0,SUMIF(Pharmaceuticals!$C:$C,$B142,Pharmaceuticals!BK:BK)+SUMIF('Health Products &amp; Equipment'!$C:$C,$B142,'Health Products &amp; Equipment'!BT:BT)+SUMIF('Other Pharma &amp; Health Products'!$C:$C,$B142,'Other Pharma &amp; Health Products'!BT:BT)+SUMIF('PSM Costs'!$C:$C,$B142,'PSM Costs'!BT:BT),"")</f>
        <v/>
      </c>
      <c r="Q142" s="123" t="str">
        <f ca="1">IF(SUMIF(Pharmaceuticals!$C:$C,$B142,Pharmaceuticals!BL:BL)+SUMIF('Health Products &amp; Equipment'!$C:$C,$B142,'Health Products &amp; Equipment'!BU:BU)+SUMIF('Other Pharma &amp; Health Products'!$C:$C,$B142,'Other Pharma &amp; Health Products'!BU:BU)+SUMIF('PSM Costs'!$C:$C,$B142,'PSM Costs'!BU:BU)&gt;0,SUMIF(Pharmaceuticals!$C:$C,$B142,Pharmaceuticals!BL:BL)+SUMIF('Health Products &amp; Equipment'!$C:$C,$B142,'Health Products &amp; Equipment'!BU:BU)+SUMIF('Other Pharma &amp; Health Products'!$C:$C,$B142,'Other Pharma &amp; Health Products'!BU:BU)+SUMIF('PSM Costs'!$C:$C,$B142,'PSM Costs'!BU:BU),"")</f>
        <v/>
      </c>
      <c r="R142" s="176" t="str">
        <f t="shared" ca="1" si="14"/>
        <v/>
      </c>
    </row>
    <row r="143" spans="1:18" ht="14" x14ac:dyDescent="0.15">
      <c r="A143" s="107">
        <v>136</v>
      </c>
      <c r="B143" s="107" t="str">
        <f ca="1">IFERROR(VLOOKUP(A143,'Rank unique CI-Prod-Spec'!I:J,2,FALSE),"")</f>
        <v/>
      </c>
      <c r="C143" s="122" t="str">
        <f ca="1">IFERROR(VLOOKUP(LEFT(B143,FIND("--",B143)-1),CatCostInp!D:E,2,FALSE),"")</f>
        <v/>
      </c>
      <c r="D143" s="122" t="str">
        <f ca="1">IFERROR(INDIRECT(ADDRESS(MATCH(VALUE(MID(B143,FIND("--",B143)+2,FIND("---",B143)-FIND("--",B143)-2)),CatProd!G:G,0),2,1,1,"CatProd")),"")</f>
        <v/>
      </c>
      <c r="E143" s="122" t="str">
        <f ca="1">IFERROR(INDIRECT(ADDRESS(MATCH(VALUE(RIGHT(B143,LEN(B143)-FIND("---",B143)-2)),CatProdSpec!I:I,0),3,1,1,"CatProdSpec")),"")</f>
        <v/>
      </c>
      <c r="F143" s="181" t="str">
        <f t="shared" ca="1" si="10"/>
        <v/>
      </c>
      <c r="G143" s="176" t="str">
        <f ca="1">IF(SUMIF(Pharmaceuticals!$C:$C,$B143,Pharmaceuticals!X:X)+SUMIF('Health Products &amp; Equipment'!$C:$C,$B143,'Health Products &amp; Equipment'!AG:AG)+SUMIF('Other Pharma &amp; Health Products'!$C:$C,$B143,'Other Pharma &amp; Health Products'!AG:AG)+SUMIF('PSM Costs'!$C:$C,$B143,'PSM Costs'!AG:AG)&gt;0,SUMIF(Pharmaceuticals!$C:$C,$B143,Pharmaceuticals!X:X)+SUMIF('Health Products &amp; Equipment'!$C:$C,$B143,'Health Products &amp; Equipment'!AG:AG)+SUMIF('Other Pharma &amp; Health Products'!$C:$C,$B143,'Other Pharma &amp; Health Products'!AG:AG)+SUMIF('PSM Costs'!$C:$C,$B143,'PSM Costs'!AG:AG),"")</f>
        <v/>
      </c>
      <c r="H143" s="176" t="str">
        <f ca="1">IF(SUMIF(Pharmaceuticals!$C:$C,$B143,Pharmaceuticals!Y:Y)+SUMIF('Health Products &amp; Equipment'!$C:$C,$B143,'Health Products &amp; Equipment'!AH:AH)+SUMIF('Other Pharma &amp; Health Products'!$C:$C,$B143,'Other Pharma &amp; Health Products'!AH:AH)+SUMIF('PSM Costs'!$C:$C,$B143,'PSM Costs'!AH:AH)&gt;0,SUMIF(Pharmaceuticals!$C:$C,$B143,Pharmaceuticals!Y:Y)+SUMIF('Health Products &amp; Equipment'!$C:$C,$B143,'Health Products &amp; Equipment'!AH:AH)+SUMIF('Other Pharma &amp; Health Products'!$C:$C,$B143,'Other Pharma &amp; Health Products'!AH:AH)+SUMIF('PSM Costs'!$C:$C,$B143,'PSM Costs'!AH:AH),"")</f>
        <v/>
      </c>
      <c r="I143" s="182" t="str">
        <f t="shared" ca="1" si="11"/>
        <v/>
      </c>
      <c r="J143" s="123" t="str">
        <f ca="1">IF(SUMIF(Pharmaceuticals!$C:$C,$B143,Pharmaceuticals!AK:AK)+SUMIF('Health Products &amp; Equipment'!$C:$C,$B143,'Health Products &amp; Equipment'!AT:AT)+SUMIF('Other Pharma &amp; Health Products'!$C:$C,$B143,'Other Pharma &amp; Health Products'!AT:AT)+SUMIF('PSM Costs'!$C:$C,$B143,'PSM Costs'!AT:AT)&gt;0,SUMIF(Pharmaceuticals!$C:$C,$B143,Pharmaceuticals!AK:AK)+SUMIF('Health Products &amp; Equipment'!$C:$C,$B143,'Health Products &amp; Equipment'!AT:AT)+SUMIF('Other Pharma &amp; Health Products'!$C:$C,$B143,'Other Pharma &amp; Health Products'!AT:AT)+SUMIF('PSM Costs'!$C:$C,$B143,'PSM Costs'!AT:AT),"")</f>
        <v/>
      </c>
      <c r="K143" s="123" t="str">
        <f ca="1">IF(SUMIF(Pharmaceuticals!$C:$C,$B143,Pharmaceuticals!AL:AL)+SUMIF('Health Products &amp; Equipment'!$C:$C,$B143,'Health Products &amp; Equipment'!AU:AU)+SUMIF('Other Pharma &amp; Health Products'!$C:$C,$B143,'Other Pharma &amp; Health Products'!AU:AU)+SUMIF('PSM Costs'!$C:$C,$B143,'PSM Costs'!AU:AU)&gt;0,SUMIF(Pharmaceuticals!$C:$C,$B143,Pharmaceuticals!AL:AL)+SUMIF('Health Products &amp; Equipment'!$C:$C,$B143,'Health Products &amp; Equipment'!AU:AU)+SUMIF('Other Pharma &amp; Health Products'!$C:$C,$B143,'Other Pharma &amp; Health Products'!AU:AU)+SUMIF('PSM Costs'!$C:$C,$B143,'PSM Costs'!AU:AU),"")</f>
        <v/>
      </c>
      <c r="L143" s="181" t="str">
        <f t="shared" ca="1" si="12"/>
        <v/>
      </c>
      <c r="M143" s="176" t="str">
        <f ca="1">IF(SUMIF(Pharmaceuticals!$C:$C,$B143,Pharmaceuticals!AX:AX)+SUMIF('Health Products &amp; Equipment'!$C:$C,$B143,'Health Products &amp; Equipment'!BG:BG)+SUMIF('Other Pharma &amp; Health Products'!$C:$C,$B143,'Other Pharma &amp; Health Products'!BG:BG)+SUMIF('PSM Costs'!$C:$C,$B143,'PSM Costs'!BG:BG)&gt;0,SUMIF(Pharmaceuticals!$C:$C,$B143,Pharmaceuticals!AX:AX)+SUMIF('Health Products &amp; Equipment'!$C:$C,$B143,'Health Products &amp; Equipment'!BG:BG)+SUMIF('Other Pharma &amp; Health Products'!$C:$C,$B143,'Other Pharma &amp; Health Products'!BG:BG)+SUMIF('PSM Costs'!$C:$C,$B143,'PSM Costs'!BG:BG),"")</f>
        <v/>
      </c>
      <c r="N143" s="176" t="str">
        <f ca="1">IF(SUMIF(Pharmaceuticals!$C:$C,$B143,Pharmaceuticals!AY:AY)+SUMIF('Health Products &amp; Equipment'!$C:$C,$B143,'Health Products &amp; Equipment'!BH:BH)+SUMIF('Other Pharma &amp; Health Products'!$C:$C,$B143,'Other Pharma &amp; Health Products'!BH:BH)+SUMIF('PSM Costs'!$C:$C,$B143,'PSM Costs'!BH:BH)&gt;0,SUMIF(Pharmaceuticals!$C:$C,$B143,Pharmaceuticals!AY:AY)+SUMIF('Health Products &amp; Equipment'!$C:$C,$B143,'Health Products &amp; Equipment'!BH:BH)+SUMIF('Other Pharma &amp; Health Products'!$C:$C,$B143,'Other Pharma &amp; Health Products'!BH:BH)+SUMIF('PSM Costs'!$C:$C,$B143,'PSM Costs'!BH:BH),"")</f>
        <v/>
      </c>
      <c r="O143" s="182" t="str">
        <f t="shared" ca="1" si="13"/>
        <v/>
      </c>
      <c r="P143" s="123" t="str">
        <f ca="1">IF(SUMIF(Pharmaceuticals!$C:$C,$B143,Pharmaceuticals!BK:BK)+SUMIF('Health Products &amp; Equipment'!$C:$C,$B143,'Health Products &amp; Equipment'!BT:BT)+SUMIF('Other Pharma &amp; Health Products'!$C:$C,$B143,'Other Pharma &amp; Health Products'!BT:BT)+SUMIF('PSM Costs'!$C:$C,$B143,'PSM Costs'!BT:BT)&gt;0,SUMIF(Pharmaceuticals!$C:$C,$B143,Pharmaceuticals!BK:BK)+SUMIF('Health Products &amp; Equipment'!$C:$C,$B143,'Health Products &amp; Equipment'!BT:BT)+SUMIF('Other Pharma &amp; Health Products'!$C:$C,$B143,'Other Pharma &amp; Health Products'!BT:BT)+SUMIF('PSM Costs'!$C:$C,$B143,'PSM Costs'!BT:BT),"")</f>
        <v/>
      </c>
      <c r="Q143" s="123" t="str">
        <f ca="1">IF(SUMIF(Pharmaceuticals!$C:$C,$B143,Pharmaceuticals!BL:BL)+SUMIF('Health Products &amp; Equipment'!$C:$C,$B143,'Health Products &amp; Equipment'!BU:BU)+SUMIF('Other Pharma &amp; Health Products'!$C:$C,$B143,'Other Pharma &amp; Health Products'!BU:BU)+SUMIF('PSM Costs'!$C:$C,$B143,'PSM Costs'!BU:BU)&gt;0,SUMIF(Pharmaceuticals!$C:$C,$B143,Pharmaceuticals!BL:BL)+SUMIF('Health Products &amp; Equipment'!$C:$C,$B143,'Health Products &amp; Equipment'!BU:BU)+SUMIF('Other Pharma &amp; Health Products'!$C:$C,$B143,'Other Pharma &amp; Health Products'!BU:BU)+SUMIF('PSM Costs'!$C:$C,$B143,'PSM Costs'!BU:BU),"")</f>
        <v/>
      </c>
      <c r="R143" s="176" t="str">
        <f t="shared" ca="1" si="14"/>
        <v/>
      </c>
    </row>
    <row r="144" spans="1:18" ht="14" x14ac:dyDescent="0.15">
      <c r="A144" s="107">
        <v>137</v>
      </c>
      <c r="B144" s="107" t="str">
        <f ca="1">IFERROR(VLOOKUP(A144,'Rank unique CI-Prod-Spec'!I:J,2,FALSE),"")</f>
        <v/>
      </c>
      <c r="C144" s="122" t="str">
        <f ca="1">IFERROR(VLOOKUP(LEFT(B144,FIND("--",B144)-1),CatCostInp!D:E,2,FALSE),"")</f>
        <v/>
      </c>
      <c r="D144" s="122" t="str">
        <f ca="1">IFERROR(INDIRECT(ADDRESS(MATCH(VALUE(MID(B144,FIND("--",B144)+2,FIND("---",B144)-FIND("--",B144)-2)),CatProd!G:G,0),2,1,1,"CatProd")),"")</f>
        <v/>
      </c>
      <c r="E144" s="122" t="str">
        <f ca="1">IFERROR(INDIRECT(ADDRESS(MATCH(VALUE(RIGHT(B144,LEN(B144)-FIND("---",B144)-2)),CatProdSpec!I:I,0),3,1,1,"CatProdSpec")),"")</f>
        <v/>
      </c>
      <c r="F144" s="181" t="str">
        <f t="shared" ca="1" si="10"/>
        <v/>
      </c>
      <c r="G144" s="176" t="str">
        <f ca="1">IF(SUMIF(Pharmaceuticals!$C:$C,$B144,Pharmaceuticals!X:X)+SUMIF('Health Products &amp; Equipment'!$C:$C,$B144,'Health Products &amp; Equipment'!AG:AG)+SUMIF('Other Pharma &amp; Health Products'!$C:$C,$B144,'Other Pharma &amp; Health Products'!AG:AG)+SUMIF('PSM Costs'!$C:$C,$B144,'PSM Costs'!AG:AG)&gt;0,SUMIF(Pharmaceuticals!$C:$C,$B144,Pharmaceuticals!X:X)+SUMIF('Health Products &amp; Equipment'!$C:$C,$B144,'Health Products &amp; Equipment'!AG:AG)+SUMIF('Other Pharma &amp; Health Products'!$C:$C,$B144,'Other Pharma &amp; Health Products'!AG:AG)+SUMIF('PSM Costs'!$C:$C,$B144,'PSM Costs'!AG:AG),"")</f>
        <v/>
      </c>
      <c r="H144" s="176" t="str">
        <f ca="1">IF(SUMIF(Pharmaceuticals!$C:$C,$B144,Pharmaceuticals!Y:Y)+SUMIF('Health Products &amp; Equipment'!$C:$C,$B144,'Health Products &amp; Equipment'!AH:AH)+SUMIF('Other Pharma &amp; Health Products'!$C:$C,$B144,'Other Pharma &amp; Health Products'!AH:AH)+SUMIF('PSM Costs'!$C:$C,$B144,'PSM Costs'!AH:AH)&gt;0,SUMIF(Pharmaceuticals!$C:$C,$B144,Pharmaceuticals!Y:Y)+SUMIF('Health Products &amp; Equipment'!$C:$C,$B144,'Health Products &amp; Equipment'!AH:AH)+SUMIF('Other Pharma &amp; Health Products'!$C:$C,$B144,'Other Pharma &amp; Health Products'!AH:AH)+SUMIF('PSM Costs'!$C:$C,$B144,'PSM Costs'!AH:AH),"")</f>
        <v/>
      </c>
      <c r="I144" s="182" t="str">
        <f t="shared" ca="1" si="11"/>
        <v/>
      </c>
      <c r="J144" s="123" t="str">
        <f ca="1">IF(SUMIF(Pharmaceuticals!$C:$C,$B144,Pharmaceuticals!AK:AK)+SUMIF('Health Products &amp; Equipment'!$C:$C,$B144,'Health Products &amp; Equipment'!AT:AT)+SUMIF('Other Pharma &amp; Health Products'!$C:$C,$B144,'Other Pharma &amp; Health Products'!AT:AT)+SUMIF('PSM Costs'!$C:$C,$B144,'PSM Costs'!AT:AT)&gt;0,SUMIF(Pharmaceuticals!$C:$C,$B144,Pharmaceuticals!AK:AK)+SUMIF('Health Products &amp; Equipment'!$C:$C,$B144,'Health Products &amp; Equipment'!AT:AT)+SUMIF('Other Pharma &amp; Health Products'!$C:$C,$B144,'Other Pharma &amp; Health Products'!AT:AT)+SUMIF('PSM Costs'!$C:$C,$B144,'PSM Costs'!AT:AT),"")</f>
        <v/>
      </c>
      <c r="K144" s="123" t="str">
        <f ca="1">IF(SUMIF(Pharmaceuticals!$C:$C,$B144,Pharmaceuticals!AL:AL)+SUMIF('Health Products &amp; Equipment'!$C:$C,$B144,'Health Products &amp; Equipment'!AU:AU)+SUMIF('Other Pharma &amp; Health Products'!$C:$C,$B144,'Other Pharma &amp; Health Products'!AU:AU)+SUMIF('PSM Costs'!$C:$C,$B144,'PSM Costs'!AU:AU)&gt;0,SUMIF(Pharmaceuticals!$C:$C,$B144,Pharmaceuticals!AL:AL)+SUMIF('Health Products &amp; Equipment'!$C:$C,$B144,'Health Products &amp; Equipment'!AU:AU)+SUMIF('Other Pharma &amp; Health Products'!$C:$C,$B144,'Other Pharma &amp; Health Products'!AU:AU)+SUMIF('PSM Costs'!$C:$C,$B144,'PSM Costs'!AU:AU),"")</f>
        <v/>
      </c>
      <c r="L144" s="181" t="str">
        <f t="shared" ca="1" si="12"/>
        <v/>
      </c>
      <c r="M144" s="176" t="str">
        <f ca="1">IF(SUMIF(Pharmaceuticals!$C:$C,$B144,Pharmaceuticals!AX:AX)+SUMIF('Health Products &amp; Equipment'!$C:$C,$B144,'Health Products &amp; Equipment'!BG:BG)+SUMIF('Other Pharma &amp; Health Products'!$C:$C,$B144,'Other Pharma &amp; Health Products'!BG:BG)+SUMIF('PSM Costs'!$C:$C,$B144,'PSM Costs'!BG:BG)&gt;0,SUMIF(Pharmaceuticals!$C:$C,$B144,Pharmaceuticals!AX:AX)+SUMIF('Health Products &amp; Equipment'!$C:$C,$B144,'Health Products &amp; Equipment'!BG:BG)+SUMIF('Other Pharma &amp; Health Products'!$C:$C,$B144,'Other Pharma &amp; Health Products'!BG:BG)+SUMIF('PSM Costs'!$C:$C,$B144,'PSM Costs'!BG:BG),"")</f>
        <v/>
      </c>
      <c r="N144" s="176" t="str">
        <f ca="1">IF(SUMIF(Pharmaceuticals!$C:$C,$B144,Pharmaceuticals!AY:AY)+SUMIF('Health Products &amp; Equipment'!$C:$C,$B144,'Health Products &amp; Equipment'!BH:BH)+SUMIF('Other Pharma &amp; Health Products'!$C:$C,$B144,'Other Pharma &amp; Health Products'!BH:BH)+SUMIF('PSM Costs'!$C:$C,$B144,'PSM Costs'!BH:BH)&gt;0,SUMIF(Pharmaceuticals!$C:$C,$B144,Pharmaceuticals!AY:AY)+SUMIF('Health Products &amp; Equipment'!$C:$C,$B144,'Health Products &amp; Equipment'!BH:BH)+SUMIF('Other Pharma &amp; Health Products'!$C:$C,$B144,'Other Pharma &amp; Health Products'!BH:BH)+SUMIF('PSM Costs'!$C:$C,$B144,'PSM Costs'!BH:BH),"")</f>
        <v/>
      </c>
      <c r="O144" s="182" t="str">
        <f t="shared" ca="1" si="13"/>
        <v/>
      </c>
      <c r="P144" s="123" t="str">
        <f ca="1">IF(SUMIF(Pharmaceuticals!$C:$C,$B144,Pharmaceuticals!BK:BK)+SUMIF('Health Products &amp; Equipment'!$C:$C,$B144,'Health Products &amp; Equipment'!BT:BT)+SUMIF('Other Pharma &amp; Health Products'!$C:$C,$B144,'Other Pharma &amp; Health Products'!BT:BT)+SUMIF('PSM Costs'!$C:$C,$B144,'PSM Costs'!BT:BT)&gt;0,SUMIF(Pharmaceuticals!$C:$C,$B144,Pharmaceuticals!BK:BK)+SUMIF('Health Products &amp; Equipment'!$C:$C,$B144,'Health Products &amp; Equipment'!BT:BT)+SUMIF('Other Pharma &amp; Health Products'!$C:$C,$B144,'Other Pharma &amp; Health Products'!BT:BT)+SUMIF('PSM Costs'!$C:$C,$B144,'PSM Costs'!BT:BT),"")</f>
        <v/>
      </c>
      <c r="Q144" s="123" t="str">
        <f ca="1">IF(SUMIF(Pharmaceuticals!$C:$C,$B144,Pharmaceuticals!BL:BL)+SUMIF('Health Products &amp; Equipment'!$C:$C,$B144,'Health Products &amp; Equipment'!BU:BU)+SUMIF('Other Pharma &amp; Health Products'!$C:$C,$B144,'Other Pharma &amp; Health Products'!BU:BU)+SUMIF('PSM Costs'!$C:$C,$B144,'PSM Costs'!BU:BU)&gt;0,SUMIF(Pharmaceuticals!$C:$C,$B144,Pharmaceuticals!BL:BL)+SUMIF('Health Products &amp; Equipment'!$C:$C,$B144,'Health Products &amp; Equipment'!BU:BU)+SUMIF('Other Pharma &amp; Health Products'!$C:$C,$B144,'Other Pharma &amp; Health Products'!BU:BU)+SUMIF('PSM Costs'!$C:$C,$B144,'PSM Costs'!BU:BU),"")</f>
        <v/>
      </c>
      <c r="R144" s="176" t="str">
        <f t="shared" ca="1" si="14"/>
        <v/>
      </c>
    </row>
    <row r="145" spans="1:18" ht="14" x14ac:dyDescent="0.15">
      <c r="A145" s="107">
        <v>138</v>
      </c>
      <c r="B145" s="107" t="str">
        <f ca="1">IFERROR(VLOOKUP(A145,'Rank unique CI-Prod-Spec'!I:J,2,FALSE),"")</f>
        <v/>
      </c>
      <c r="C145" s="122" t="str">
        <f ca="1">IFERROR(VLOOKUP(LEFT(B145,FIND("--",B145)-1),CatCostInp!D:E,2,FALSE),"")</f>
        <v/>
      </c>
      <c r="D145" s="122" t="str">
        <f ca="1">IFERROR(INDIRECT(ADDRESS(MATCH(VALUE(MID(B145,FIND("--",B145)+2,FIND("---",B145)-FIND("--",B145)-2)),CatProd!G:G,0),2,1,1,"CatProd")),"")</f>
        <v/>
      </c>
      <c r="E145" s="122" t="str">
        <f ca="1">IFERROR(INDIRECT(ADDRESS(MATCH(VALUE(RIGHT(B145,LEN(B145)-FIND("---",B145)-2)),CatProdSpec!I:I,0),3,1,1,"CatProdSpec")),"")</f>
        <v/>
      </c>
      <c r="F145" s="181" t="str">
        <f t="shared" ca="1" si="10"/>
        <v/>
      </c>
      <c r="G145" s="176" t="str">
        <f ca="1">IF(SUMIF(Pharmaceuticals!$C:$C,$B145,Pharmaceuticals!X:X)+SUMIF('Health Products &amp; Equipment'!$C:$C,$B145,'Health Products &amp; Equipment'!AG:AG)+SUMIF('Other Pharma &amp; Health Products'!$C:$C,$B145,'Other Pharma &amp; Health Products'!AG:AG)+SUMIF('PSM Costs'!$C:$C,$B145,'PSM Costs'!AG:AG)&gt;0,SUMIF(Pharmaceuticals!$C:$C,$B145,Pharmaceuticals!X:X)+SUMIF('Health Products &amp; Equipment'!$C:$C,$B145,'Health Products &amp; Equipment'!AG:AG)+SUMIF('Other Pharma &amp; Health Products'!$C:$C,$B145,'Other Pharma &amp; Health Products'!AG:AG)+SUMIF('PSM Costs'!$C:$C,$B145,'PSM Costs'!AG:AG),"")</f>
        <v/>
      </c>
      <c r="H145" s="176" t="str">
        <f ca="1">IF(SUMIF(Pharmaceuticals!$C:$C,$B145,Pharmaceuticals!Y:Y)+SUMIF('Health Products &amp; Equipment'!$C:$C,$B145,'Health Products &amp; Equipment'!AH:AH)+SUMIF('Other Pharma &amp; Health Products'!$C:$C,$B145,'Other Pharma &amp; Health Products'!AH:AH)+SUMIF('PSM Costs'!$C:$C,$B145,'PSM Costs'!AH:AH)&gt;0,SUMIF(Pharmaceuticals!$C:$C,$B145,Pharmaceuticals!Y:Y)+SUMIF('Health Products &amp; Equipment'!$C:$C,$B145,'Health Products &amp; Equipment'!AH:AH)+SUMIF('Other Pharma &amp; Health Products'!$C:$C,$B145,'Other Pharma &amp; Health Products'!AH:AH)+SUMIF('PSM Costs'!$C:$C,$B145,'PSM Costs'!AH:AH),"")</f>
        <v/>
      </c>
      <c r="I145" s="182" t="str">
        <f t="shared" ca="1" si="11"/>
        <v/>
      </c>
      <c r="J145" s="123" t="str">
        <f ca="1">IF(SUMIF(Pharmaceuticals!$C:$C,$B145,Pharmaceuticals!AK:AK)+SUMIF('Health Products &amp; Equipment'!$C:$C,$B145,'Health Products &amp; Equipment'!AT:AT)+SUMIF('Other Pharma &amp; Health Products'!$C:$C,$B145,'Other Pharma &amp; Health Products'!AT:AT)+SUMIF('PSM Costs'!$C:$C,$B145,'PSM Costs'!AT:AT)&gt;0,SUMIF(Pharmaceuticals!$C:$C,$B145,Pharmaceuticals!AK:AK)+SUMIF('Health Products &amp; Equipment'!$C:$C,$B145,'Health Products &amp; Equipment'!AT:AT)+SUMIF('Other Pharma &amp; Health Products'!$C:$C,$B145,'Other Pharma &amp; Health Products'!AT:AT)+SUMIF('PSM Costs'!$C:$C,$B145,'PSM Costs'!AT:AT),"")</f>
        <v/>
      </c>
      <c r="K145" s="123" t="str">
        <f ca="1">IF(SUMIF(Pharmaceuticals!$C:$C,$B145,Pharmaceuticals!AL:AL)+SUMIF('Health Products &amp; Equipment'!$C:$C,$B145,'Health Products &amp; Equipment'!AU:AU)+SUMIF('Other Pharma &amp; Health Products'!$C:$C,$B145,'Other Pharma &amp; Health Products'!AU:AU)+SUMIF('PSM Costs'!$C:$C,$B145,'PSM Costs'!AU:AU)&gt;0,SUMIF(Pharmaceuticals!$C:$C,$B145,Pharmaceuticals!AL:AL)+SUMIF('Health Products &amp; Equipment'!$C:$C,$B145,'Health Products &amp; Equipment'!AU:AU)+SUMIF('Other Pharma &amp; Health Products'!$C:$C,$B145,'Other Pharma &amp; Health Products'!AU:AU)+SUMIF('PSM Costs'!$C:$C,$B145,'PSM Costs'!AU:AU),"")</f>
        <v/>
      </c>
      <c r="L145" s="181" t="str">
        <f t="shared" ca="1" si="12"/>
        <v/>
      </c>
      <c r="M145" s="176" t="str">
        <f ca="1">IF(SUMIF(Pharmaceuticals!$C:$C,$B145,Pharmaceuticals!AX:AX)+SUMIF('Health Products &amp; Equipment'!$C:$C,$B145,'Health Products &amp; Equipment'!BG:BG)+SUMIF('Other Pharma &amp; Health Products'!$C:$C,$B145,'Other Pharma &amp; Health Products'!BG:BG)+SUMIF('PSM Costs'!$C:$C,$B145,'PSM Costs'!BG:BG)&gt;0,SUMIF(Pharmaceuticals!$C:$C,$B145,Pharmaceuticals!AX:AX)+SUMIF('Health Products &amp; Equipment'!$C:$C,$B145,'Health Products &amp; Equipment'!BG:BG)+SUMIF('Other Pharma &amp; Health Products'!$C:$C,$B145,'Other Pharma &amp; Health Products'!BG:BG)+SUMIF('PSM Costs'!$C:$C,$B145,'PSM Costs'!BG:BG),"")</f>
        <v/>
      </c>
      <c r="N145" s="176" t="str">
        <f ca="1">IF(SUMIF(Pharmaceuticals!$C:$C,$B145,Pharmaceuticals!AY:AY)+SUMIF('Health Products &amp; Equipment'!$C:$C,$B145,'Health Products &amp; Equipment'!BH:BH)+SUMIF('Other Pharma &amp; Health Products'!$C:$C,$B145,'Other Pharma &amp; Health Products'!BH:BH)+SUMIF('PSM Costs'!$C:$C,$B145,'PSM Costs'!BH:BH)&gt;0,SUMIF(Pharmaceuticals!$C:$C,$B145,Pharmaceuticals!AY:AY)+SUMIF('Health Products &amp; Equipment'!$C:$C,$B145,'Health Products &amp; Equipment'!BH:BH)+SUMIF('Other Pharma &amp; Health Products'!$C:$C,$B145,'Other Pharma &amp; Health Products'!BH:BH)+SUMIF('PSM Costs'!$C:$C,$B145,'PSM Costs'!BH:BH),"")</f>
        <v/>
      </c>
      <c r="O145" s="182" t="str">
        <f t="shared" ca="1" si="13"/>
        <v/>
      </c>
      <c r="P145" s="123" t="str">
        <f ca="1">IF(SUMIF(Pharmaceuticals!$C:$C,$B145,Pharmaceuticals!BK:BK)+SUMIF('Health Products &amp; Equipment'!$C:$C,$B145,'Health Products &amp; Equipment'!BT:BT)+SUMIF('Other Pharma &amp; Health Products'!$C:$C,$B145,'Other Pharma &amp; Health Products'!BT:BT)+SUMIF('PSM Costs'!$C:$C,$B145,'PSM Costs'!BT:BT)&gt;0,SUMIF(Pharmaceuticals!$C:$C,$B145,Pharmaceuticals!BK:BK)+SUMIF('Health Products &amp; Equipment'!$C:$C,$B145,'Health Products &amp; Equipment'!BT:BT)+SUMIF('Other Pharma &amp; Health Products'!$C:$C,$B145,'Other Pharma &amp; Health Products'!BT:BT)+SUMIF('PSM Costs'!$C:$C,$B145,'PSM Costs'!BT:BT),"")</f>
        <v/>
      </c>
      <c r="Q145" s="123" t="str">
        <f ca="1">IF(SUMIF(Pharmaceuticals!$C:$C,$B145,Pharmaceuticals!BL:BL)+SUMIF('Health Products &amp; Equipment'!$C:$C,$B145,'Health Products &amp; Equipment'!BU:BU)+SUMIF('Other Pharma &amp; Health Products'!$C:$C,$B145,'Other Pharma &amp; Health Products'!BU:BU)+SUMIF('PSM Costs'!$C:$C,$B145,'PSM Costs'!BU:BU)&gt;0,SUMIF(Pharmaceuticals!$C:$C,$B145,Pharmaceuticals!BL:BL)+SUMIF('Health Products &amp; Equipment'!$C:$C,$B145,'Health Products &amp; Equipment'!BU:BU)+SUMIF('Other Pharma &amp; Health Products'!$C:$C,$B145,'Other Pharma &amp; Health Products'!BU:BU)+SUMIF('PSM Costs'!$C:$C,$B145,'PSM Costs'!BU:BU),"")</f>
        <v/>
      </c>
      <c r="R145" s="176" t="str">
        <f t="shared" ca="1" si="14"/>
        <v/>
      </c>
    </row>
    <row r="146" spans="1:18" ht="14" x14ac:dyDescent="0.15">
      <c r="A146" s="107">
        <v>139</v>
      </c>
      <c r="B146" s="107" t="str">
        <f ca="1">IFERROR(VLOOKUP(A146,'Rank unique CI-Prod-Spec'!I:J,2,FALSE),"")</f>
        <v/>
      </c>
      <c r="C146" s="122" t="str">
        <f ca="1">IFERROR(VLOOKUP(LEFT(B146,FIND("--",B146)-1),CatCostInp!D:E,2,FALSE),"")</f>
        <v/>
      </c>
      <c r="D146" s="122" t="str">
        <f ca="1">IFERROR(INDIRECT(ADDRESS(MATCH(VALUE(MID(B146,FIND("--",B146)+2,FIND("---",B146)-FIND("--",B146)-2)),CatProd!G:G,0),2,1,1,"CatProd")),"")</f>
        <v/>
      </c>
      <c r="E146" s="122" t="str">
        <f ca="1">IFERROR(INDIRECT(ADDRESS(MATCH(VALUE(RIGHT(B146,LEN(B146)-FIND("---",B146)-2)),CatProdSpec!I:I,0),3,1,1,"CatProdSpec")),"")</f>
        <v/>
      </c>
      <c r="F146" s="181" t="str">
        <f t="shared" ca="1" si="10"/>
        <v/>
      </c>
      <c r="G146" s="176" t="str">
        <f ca="1">IF(SUMIF(Pharmaceuticals!$C:$C,$B146,Pharmaceuticals!X:X)+SUMIF('Health Products &amp; Equipment'!$C:$C,$B146,'Health Products &amp; Equipment'!AG:AG)+SUMIF('Other Pharma &amp; Health Products'!$C:$C,$B146,'Other Pharma &amp; Health Products'!AG:AG)+SUMIF('PSM Costs'!$C:$C,$B146,'PSM Costs'!AG:AG)&gt;0,SUMIF(Pharmaceuticals!$C:$C,$B146,Pharmaceuticals!X:X)+SUMIF('Health Products &amp; Equipment'!$C:$C,$B146,'Health Products &amp; Equipment'!AG:AG)+SUMIF('Other Pharma &amp; Health Products'!$C:$C,$B146,'Other Pharma &amp; Health Products'!AG:AG)+SUMIF('PSM Costs'!$C:$C,$B146,'PSM Costs'!AG:AG),"")</f>
        <v/>
      </c>
      <c r="H146" s="176" t="str">
        <f ca="1">IF(SUMIF(Pharmaceuticals!$C:$C,$B146,Pharmaceuticals!Y:Y)+SUMIF('Health Products &amp; Equipment'!$C:$C,$B146,'Health Products &amp; Equipment'!AH:AH)+SUMIF('Other Pharma &amp; Health Products'!$C:$C,$B146,'Other Pharma &amp; Health Products'!AH:AH)+SUMIF('PSM Costs'!$C:$C,$B146,'PSM Costs'!AH:AH)&gt;0,SUMIF(Pharmaceuticals!$C:$C,$B146,Pharmaceuticals!Y:Y)+SUMIF('Health Products &amp; Equipment'!$C:$C,$B146,'Health Products &amp; Equipment'!AH:AH)+SUMIF('Other Pharma &amp; Health Products'!$C:$C,$B146,'Other Pharma &amp; Health Products'!AH:AH)+SUMIF('PSM Costs'!$C:$C,$B146,'PSM Costs'!AH:AH),"")</f>
        <v/>
      </c>
      <c r="I146" s="182" t="str">
        <f t="shared" ca="1" si="11"/>
        <v/>
      </c>
      <c r="J146" s="123" t="str">
        <f ca="1">IF(SUMIF(Pharmaceuticals!$C:$C,$B146,Pharmaceuticals!AK:AK)+SUMIF('Health Products &amp; Equipment'!$C:$C,$B146,'Health Products &amp; Equipment'!AT:AT)+SUMIF('Other Pharma &amp; Health Products'!$C:$C,$B146,'Other Pharma &amp; Health Products'!AT:AT)+SUMIF('PSM Costs'!$C:$C,$B146,'PSM Costs'!AT:AT)&gt;0,SUMIF(Pharmaceuticals!$C:$C,$B146,Pharmaceuticals!AK:AK)+SUMIF('Health Products &amp; Equipment'!$C:$C,$B146,'Health Products &amp; Equipment'!AT:AT)+SUMIF('Other Pharma &amp; Health Products'!$C:$C,$B146,'Other Pharma &amp; Health Products'!AT:AT)+SUMIF('PSM Costs'!$C:$C,$B146,'PSM Costs'!AT:AT),"")</f>
        <v/>
      </c>
      <c r="K146" s="123" t="str">
        <f ca="1">IF(SUMIF(Pharmaceuticals!$C:$C,$B146,Pharmaceuticals!AL:AL)+SUMIF('Health Products &amp; Equipment'!$C:$C,$B146,'Health Products &amp; Equipment'!AU:AU)+SUMIF('Other Pharma &amp; Health Products'!$C:$C,$B146,'Other Pharma &amp; Health Products'!AU:AU)+SUMIF('PSM Costs'!$C:$C,$B146,'PSM Costs'!AU:AU)&gt;0,SUMIF(Pharmaceuticals!$C:$C,$B146,Pharmaceuticals!AL:AL)+SUMIF('Health Products &amp; Equipment'!$C:$C,$B146,'Health Products &amp; Equipment'!AU:AU)+SUMIF('Other Pharma &amp; Health Products'!$C:$C,$B146,'Other Pharma &amp; Health Products'!AU:AU)+SUMIF('PSM Costs'!$C:$C,$B146,'PSM Costs'!AU:AU),"")</f>
        <v/>
      </c>
      <c r="L146" s="181" t="str">
        <f t="shared" ca="1" si="12"/>
        <v/>
      </c>
      <c r="M146" s="176" t="str">
        <f ca="1">IF(SUMIF(Pharmaceuticals!$C:$C,$B146,Pharmaceuticals!AX:AX)+SUMIF('Health Products &amp; Equipment'!$C:$C,$B146,'Health Products &amp; Equipment'!BG:BG)+SUMIF('Other Pharma &amp; Health Products'!$C:$C,$B146,'Other Pharma &amp; Health Products'!BG:BG)+SUMIF('PSM Costs'!$C:$C,$B146,'PSM Costs'!BG:BG)&gt;0,SUMIF(Pharmaceuticals!$C:$C,$B146,Pharmaceuticals!AX:AX)+SUMIF('Health Products &amp; Equipment'!$C:$C,$B146,'Health Products &amp; Equipment'!BG:BG)+SUMIF('Other Pharma &amp; Health Products'!$C:$C,$B146,'Other Pharma &amp; Health Products'!BG:BG)+SUMIF('PSM Costs'!$C:$C,$B146,'PSM Costs'!BG:BG),"")</f>
        <v/>
      </c>
      <c r="N146" s="176" t="str">
        <f ca="1">IF(SUMIF(Pharmaceuticals!$C:$C,$B146,Pharmaceuticals!AY:AY)+SUMIF('Health Products &amp; Equipment'!$C:$C,$B146,'Health Products &amp; Equipment'!BH:BH)+SUMIF('Other Pharma &amp; Health Products'!$C:$C,$B146,'Other Pharma &amp; Health Products'!BH:BH)+SUMIF('PSM Costs'!$C:$C,$B146,'PSM Costs'!BH:BH)&gt;0,SUMIF(Pharmaceuticals!$C:$C,$B146,Pharmaceuticals!AY:AY)+SUMIF('Health Products &amp; Equipment'!$C:$C,$B146,'Health Products &amp; Equipment'!BH:BH)+SUMIF('Other Pharma &amp; Health Products'!$C:$C,$B146,'Other Pharma &amp; Health Products'!BH:BH)+SUMIF('PSM Costs'!$C:$C,$B146,'PSM Costs'!BH:BH),"")</f>
        <v/>
      </c>
      <c r="O146" s="182" t="str">
        <f t="shared" ca="1" si="13"/>
        <v/>
      </c>
      <c r="P146" s="123" t="str">
        <f ca="1">IF(SUMIF(Pharmaceuticals!$C:$C,$B146,Pharmaceuticals!BK:BK)+SUMIF('Health Products &amp; Equipment'!$C:$C,$B146,'Health Products &amp; Equipment'!BT:BT)+SUMIF('Other Pharma &amp; Health Products'!$C:$C,$B146,'Other Pharma &amp; Health Products'!BT:BT)+SUMIF('PSM Costs'!$C:$C,$B146,'PSM Costs'!BT:BT)&gt;0,SUMIF(Pharmaceuticals!$C:$C,$B146,Pharmaceuticals!BK:BK)+SUMIF('Health Products &amp; Equipment'!$C:$C,$B146,'Health Products &amp; Equipment'!BT:BT)+SUMIF('Other Pharma &amp; Health Products'!$C:$C,$B146,'Other Pharma &amp; Health Products'!BT:BT)+SUMIF('PSM Costs'!$C:$C,$B146,'PSM Costs'!BT:BT),"")</f>
        <v/>
      </c>
      <c r="Q146" s="123" t="str">
        <f ca="1">IF(SUMIF(Pharmaceuticals!$C:$C,$B146,Pharmaceuticals!BL:BL)+SUMIF('Health Products &amp; Equipment'!$C:$C,$B146,'Health Products &amp; Equipment'!BU:BU)+SUMIF('Other Pharma &amp; Health Products'!$C:$C,$B146,'Other Pharma &amp; Health Products'!BU:BU)+SUMIF('PSM Costs'!$C:$C,$B146,'PSM Costs'!BU:BU)&gt;0,SUMIF(Pharmaceuticals!$C:$C,$B146,Pharmaceuticals!BL:BL)+SUMIF('Health Products &amp; Equipment'!$C:$C,$B146,'Health Products &amp; Equipment'!BU:BU)+SUMIF('Other Pharma &amp; Health Products'!$C:$C,$B146,'Other Pharma &amp; Health Products'!BU:BU)+SUMIF('PSM Costs'!$C:$C,$B146,'PSM Costs'!BU:BU),"")</f>
        <v/>
      </c>
      <c r="R146" s="176" t="str">
        <f t="shared" ca="1" si="14"/>
        <v/>
      </c>
    </row>
    <row r="147" spans="1:18" ht="14" x14ac:dyDescent="0.15">
      <c r="A147" s="107">
        <v>140</v>
      </c>
      <c r="B147" s="107" t="str">
        <f ca="1">IFERROR(VLOOKUP(A147,'Rank unique CI-Prod-Spec'!I:J,2,FALSE),"")</f>
        <v/>
      </c>
      <c r="C147" s="122" t="str">
        <f ca="1">IFERROR(VLOOKUP(LEFT(B147,FIND("--",B147)-1),CatCostInp!D:E,2,FALSE),"")</f>
        <v/>
      </c>
      <c r="D147" s="122" t="str">
        <f ca="1">IFERROR(INDIRECT(ADDRESS(MATCH(VALUE(MID(B147,FIND("--",B147)+2,FIND("---",B147)-FIND("--",B147)-2)),CatProd!G:G,0),2,1,1,"CatProd")),"")</f>
        <v/>
      </c>
      <c r="E147" s="122" t="str">
        <f ca="1">IFERROR(INDIRECT(ADDRESS(MATCH(VALUE(RIGHT(B147,LEN(B147)-FIND("---",B147)-2)),CatProdSpec!I:I,0),3,1,1,"CatProdSpec")),"")</f>
        <v/>
      </c>
      <c r="F147" s="181" t="str">
        <f t="shared" ca="1" si="10"/>
        <v/>
      </c>
      <c r="G147" s="176" t="str">
        <f ca="1">IF(SUMIF(Pharmaceuticals!$C:$C,$B147,Pharmaceuticals!X:X)+SUMIF('Health Products &amp; Equipment'!$C:$C,$B147,'Health Products &amp; Equipment'!AG:AG)+SUMIF('Other Pharma &amp; Health Products'!$C:$C,$B147,'Other Pharma &amp; Health Products'!AG:AG)+SUMIF('PSM Costs'!$C:$C,$B147,'PSM Costs'!AG:AG)&gt;0,SUMIF(Pharmaceuticals!$C:$C,$B147,Pharmaceuticals!X:X)+SUMIF('Health Products &amp; Equipment'!$C:$C,$B147,'Health Products &amp; Equipment'!AG:AG)+SUMIF('Other Pharma &amp; Health Products'!$C:$C,$B147,'Other Pharma &amp; Health Products'!AG:AG)+SUMIF('PSM Costs'!$C:$C,$B147,'PSM Costs'!AG:AG),"")</f>
        <v/>
      </c>
      <c r="H147" s="176" t="str">
        <f ca="1">IF(SUMIF(Pharmaceuticals!$C:$C,$B147,Pharmaceuticals!Y:Y)+SUMIF('Health Products &amp; Equipment'!$C:$C,$B147,'Health Products &amp; Equipment'!AH:AH)+SUMIF('Other Pharma &amp; Health Products'!$C:$C,$B147,'Other Pharma &amp; Health Products'!AH:AH)+SUMIF('PSM Costs'!$C:$C,$B147,'PSM Costs'!AH:AH)&gt;0,SUMIF(Pharmaceuticals!$C:$C,$B147,Pharmaceuticals!Y:Y)+SUMIF('Health Products &amp; Equipment'!$C:$C,$B147,'Health Products &amp; Equipment'!AH:AH)+SUMIF('Other Pharma &amp; Health Products'!$C:$C,$B147,'Other Pharma &amp; Health Products'!AH:AH)+SUMIF('PSM Costs'!$C:$C,$B147,'PSM Costs'!AH:AH),"")</f>
        <v/>
      </c>
      <c r="I147" s="182" t="str">
        <f t="shared" ca="1" si="11"/>
        <v/>
      </c>
      <c r="J147" s="123" t="str">
        <f ca="1">IF(SUMIF(Pharmaceuticals!$C:$C,$B147,Pharmaceuticals!AK:AK)+SUMIF('Health Products &amp; Equipment'!$C:$C,$B147,'Health Products &amp; Equipment'!AT:AT)+SUMIF('Other Pharma &amp; Health Products'!$C:$C,$B147,'Other Pharma &amp; Health Products'!AT:AT)+SUMIF('PSM Costs'!$C:$C,$B147,'PSM Costs'!AT:AT)&gt;0,SUMIF(Pharmaceuticals!$C:$C,$B147,Pharmaceuticals!AK:AK)+SUMIF('Health Products &amp; Equipment'!$C:$C,$B147,'Health Products &amp; Equipment'!AT:AT)+SUMIF('Other Pharma &amp; Health Products'!$C:$C,$B147,'Other Pharma &amp; Health Products'!AT:AT)+SUMIF('PSM Costs'!$C:$C,$B147,'PSM Costs'!AT:AT),"")</f>
        <v/>
      </c>
      <c r="K147" s="123" t="str">
        <f ca="1">IF(SUMIF(Pharmaceuticals!$C:$C,$B147,Pharmaceuticals!AL:AL)+SUMIF('Health Products &amp; Equipment'!$C:$C,$B147,'Health Products &amp; Equipment'!AU:AU)+SUMIF('Other Pharma &amp; Health Products'!$C:$C,$B147,'Other Pharma &amp; Health Products'!AU:AU)+SUMIF('PSM Costs'!$C:$C,$B147,'PSM Costs'!AU:AU)&gt;0,SUMIF(Pharmaceuticals!$C:$C,$B147,Pharmaceuticals!AL:AL)+SUMIF('Health Products &amp; Equipment'!$C:$C,$B147,'Health Products &amp; Equipment'!AU:AU)+SUMIF('Other Pharma &amp; Health Products'!$C:$C,$B147,'Other Pharma &amp; Health Products'!AU:AU)+SUMIF('PSM Costs'!$C:$C,$B147,'PSM Costs'!AU:AU),"")</f>
        <v/>
      </c>
      <c r="L147" s="181" t="str">
        <f t="shared" ca="1" si="12"/>
        <v/>
      </c>
      <c r="M147" s="176" t="str">
        <f ca="1">IF(SUMIF(Pharmaceuticals!$C:$C,$B147,Pharmaceuticals!AX:AX)+SUMIF('Health Products &amp; Equipment'!$C:$C,$B147,'Health Products &amp; Equipment'!BG:BG)+SUMIF('Other Pharma &amp; Health Products'!$C:$C,$B147,'Other Pharma &amp; Health Products'!BG:BG)+SUMIF('PSM Costs'!$C:$C,$B147,'PSM Costs'!BG:BG)&gt;0,SUMIF(Pharmaceuticals!$C:$C,$B147,Pharmaceuticals!AX:AX)+SUMIF('Health Products &amp; Equipment'!$C:$C,$B147,'Health Products &amp; Equipment'!BG:BG)+SUMIF('Other Pharma &amp; Health Products'!$C:$C,$B147,'Other Pharma &amp; Health Products'!BG:BG)+SUMIF('PSM Costs'!$C:$C,$B147,'PSM Costs'!BG:BG),"")</f>
        <v/>
      </c>
      <c r="N147" s="176" t="str">
        <f ca="1">IF(SUMIF(Pharmaceuticals!$C:$C,$B147,Pharmaceuticals!AY:AY)+SUMIF('Health Products &amp; Equipment'!$C:$C,$B147,'Health Products &amp; Equipment'!BH:BH)+SUMIF('Other Pharma &amp; Health Products'!$C:$C,$B147,'Other Pharma &amp; Health Products'!BH:BH)+SUMIF('PSM Costs'!$C:$C,$B147,'PSM Costs'!BH:BH)&gt;0,SUMIF(Pharmaceuticals!$C:$C,$B147,Pharmaceuticals!AY:AY)+SUMIF('Health Products &amp; Equipment'!$C:$C,$B147,'Health Products &amp; Equipment'!BH:BH)+SUMIF('Other Pharma &amp; Health Products'!$C:$C,$B147,'Other Pharma &amp; Health Products'!BH:BH)+SUMIF('PSM Costs'!$C:$C,$B147,'PSM Costs'!BH:BH),"")</f>
        <v/>
      </c>
      <c r="O147" s="182" t="str">
        <f t="shared" ca="1" si="13"/>
        <v/>
      </c>
      <c r="P147" s="123" t="str">
        <f ca="1">IF(SUMIF(Pharmaceuticals!$C:$C,$B147,Pharmaceuticals!BK:BK)+SUMIF('Health Products &amp; Equipment'!$C:$C,$B147,'Health Products &amp; Equipment'!BT:BT)+SUMIF('Other Pharma &amp; Health Products'!$C:$C,$B147,'Other Pharma &amp; Health Products'!BT:BT)+SUMIF('PSM Costs'!$C:$C,$B147,'PSM Costs'!BT:BT)&gt;0,SUMIF(Pharmaceuticals!$C:$C,$B147,Pharmaceuticals!BK:BK)+SUMIF('Health Products &amp; Equipment'!$C:$C,$B147,'Health Products &amp; Equipment'!BT:BT)+SUMIF('Other Pharma &amp; Health Products'!$C:$C,$B147,'Other Pharma &amp; Health Products'!BT:BT)+SUMIF('PSM Costs'!$C:$C,$B147,'PSM Costs'!BT:BT),"")</f>
        <v/>
      </c>
      <c r="Q147" s="123" t="str">
        <f ca="1">IF(SUMIF(Pharmaceuticals!$C:$C,$B147,Pharmaceuticals!BL:BL)+SUMIF('Health Products &amp; Equipment'!$C:$C,$B147,'Health Products &amp; Equipment'!BU:BU)+SUMIF('Other Pharma &amp; Health Products'!$C:$C,$B147,'Other Pharma &amp; Health Products'!BU:BU)+SUMIF('PSM Costs'!$C:$C,$B147,'PSM Costs'!BU:BU)&gt;0,SUMIF(Pharmaceuticals!$C:$C,$B147,Pharmaceuticals!BL:BL)+SUMIF('Health Products &amp; Equipment'!$C:$C,$B147,'Health Products &amp; Equipment'!BU:BU)+SUMIF('Other Pharma &amp; Health Products'!$C:$C,$B147,'Other Pharma &amp; Health Products'!BU:BU)+SUMIF('PSM Costs'!$C:$C,$B147,'PSM Costs'!BU:BU),"")</f>
        <v/>
      </c>
      <c r="R147" s="176" t="str">
        <f t="shared" ca="1" si="14"/>
        <v/>
      </c>
    </row>
    <row r="148" spans="1:18" ht="14" x14ac:dyDescent="0.15">
      <c r="A148" s="107">
        <v>141</v>
      </c>
      <c r="B148" s="107" t="str">
        <f ca="1">IFERROR(VLOOKUP(A148,'Rank unique CI-Prod-Spec'!I:J,2,FALSE),"")</f>
        <v/>
      </c>
      <c r="C148" s="122" t="str">
        <f ca="1">IFERROR(VLOOKUP(LEFT(B148,FIND("--",B148)-1),CatCostInp!D:E,2,FALSE),"")</f>
        <v/>
      </c>
      <c r="D148" s="122" t="str">
        <f ca="1">IFERROR(INDIRECT(ADDRESS(MATCH(VALUE(MID(B148,FIND("--",B148)+2,FIND("---",B148)-FIND("--",B148)-2)),CatProd!G:G,0),2,1,1,"CatProd")),"")</f>
        <v/>
      </c>
      <c r="E148" s="122" t="str">
        <f ca="1">IFERROR(INDIRECT(ADDRESS(MATCH(VALUE(RIGHT(B148,LEN(B148)-FIND("---",B148)-2)),CatProdSpec!I:I,0),3,1,1,"CatProdSpec")),"")</f>
        <v/>
      </c>
      <c r="F148" s="181" t="str">
        <f t="shared" ca="1" si="10"/>
        <v/>
      </c>
      <c r="G148" s="176" t="str">
        <f ca="1">IF(SUMIF(Pharmaceuticals!$C:$C,$B148,Pharmaceuticals!X:X)+SUMIF('Health Products &amp; Equipment'!$C:$C,$B148,'Health Products &amp; Equipment'!AG:AG)+SUMIF('Other Pharma &amp; Health Products'!$C:$C,$B148,'Other Pharma &amp; Health Products'!AG:AG)+SUMIF('PSM Costs'!$C:$C,$B148,'PSM Costs'!AG:AG)&gt;0,SUMIF(Pharmaceuticals!$C:$C,$B148,Pharmaceuticals!X:X)+SUMIF('Health Products &amp; Equipment'!$C:$C,$B148,'Health Products &amp; Equipment'!AG:AG)+SUMIF('Other Pharma &amp; Health Products'!$C:$C,$B148,'Other Pharma &amp; Health Products'!AG:AG)+SUMIF('PSM Costs'!$C:$C,$B148,'PSM Costs'!AG:AG),"")</f>
        <v/>
      </c>
      <c r="H148" s="176" t="str">
        <f ca="1">IF(SUMIF(Pharmaceuticals!$C:$C,$B148,Pharmaceuticals!Y:Y)+SUMIF('Health Products &amp; Equipment'!$C:$C,$B148,'Health Products &amp; Equipment'!AH:AH)+SUMIF('Other Pharma &amp; Health Products'!$C:$C,$B148,'Other Pharma &amp; Health Products'!AH:AH)+SUMIF('PSM Costs'!$C:$C,$B148,'PSM Costs'!AH:AH)&gt;0,SUMIF(Pharmaceuticals!$C:$C,$B148,Pharmaceuticals!Y:Y)+SUMIF('Health Products &amp; Equipment'!$C:$C,$B148,'Health Products &amp; Equipment'!AH:AH)+SUMIF('Other Pharma &amp; Health Products'!$C:$C,$B148,'Other Pharma &amp; Health Products'!AH:AH)+SUMIF('PSM Costs'!$C:$C,$B148,'PSM Costs'!AH:AH),"")</f>
        <v/>
      </c>
      <c r="I148" s="182" t="str">
        <f t="shared" ca="1" si="11"/>
        <v/>
      </c>
      <c r="J148" s="123" t="str">
        <f ca="1">IF(SUMIF(Pharmaceuticals!$C:$C,$B148,Pharmaceuticals!AK:AK)+SUMIF('Health Products &amp; Equipment'!$C:$C,$B148,'Health Products &amp; Equipment'!AT:AT)+SUMIF('Other Pharma &amp; Health Products'!$C:$C,$B148,'Other Pharma &amp; Health Products'!AT:AT)+SUMIF('PSM Costs'!$C:$C,$B148,'PSM Costs'!AT:AT)&gt;0,SUMIF(Pharmaceuticals!$C:$C,$B148,Pharmaceuticals!AK:AK)+SUMIF('Health Products &amp; Equipment'!$C:$C,$B148,'Health Products &amp; Equipment'!AT:AT)+SUMIF('Other Pharma &amp; Health Products'!$C:$C,$B148,'Other Pharma &amp; Health Products'!AT:AT)+SUMIF('PSM Costs'!$C:$C,$B148,'PSM Costs'!AT:AT),"")</f>
        <v/>
      </c>
      <c r="K148" s="123" t="str">
        <f ca="1">IF(SUMIF(Pharmaceuticals!$C:$C,$B148,Pharmaceuticals!AL:AL)+SUMIF('Health Products &amp; Equipment'!$C:$C,$B148,'Health Products &amp; Equipment'!AU:AU)+SUMIF('Other Pharma &amp; Health Products'!$C:$C,$B148,'Other Pharma &amp; Health Products'!AU:AU)+SUMIF('PSM Costs'!$C:$C,$B148,'PSM Costs'!AU:AU)&gt;0,SUMIF(Pharmaceuticals!$C:$C,$B148,Pharmaceuticals!AL:AL)+SUMIF('Health Products &amp; Equipment'!$C:$C,$B148,'Health Products &amp; Equipment'!AU:AU)+SUMIF('Other Pharma &amp; Health Products'!$C:$C,$B148,'Other Pharma &amp; Health Products'!AU:AU)+SUMIF('PSM Costs'!$C:$C,$B148,'PSM Costs'!AU:AU),"")</f>
        <v/>
      </c>
      <c r="L148" s="181" t="str">
        <f t="shared" ca="1" si="12"/>
        <v/>
      </c>
      <c r="M148" s="176" t="str">
        <f ca="1">IF(SUMIF(Pharmaceuticals!$C:$C,$B148,Pharmaceuticals!AX:AX)+SUMIF('Health Products &amp; Equipment'!$C:$C,$B148,'Health Products &amp; Equipment'!BG:BG)+SUMIF('Other Pharma &amp; Health Products'!$C:$C,$B148,'Other Pharma &amp; Health Products'!BG:BG)+SUMIF('PSM Costs'!$C:$C,$B148,'PSM Costs'!BG:BG)&gt;0,SUMIF(Pharmaceuticals!$C:$C,$B148,Pharmaceuticals!AX:AX)+SUMIF('Health Products &amp; Equipment'!$C:$C,$B148,'Health Products &amp; Equipment'!BG:BG)+SUMIF('Other Pharma &amp; Health Products'!$C:$C,$B148,'Other Pharma &amp; Health Products'!BG:BG)+SUMIF('PSM Costs'!$C:$C,$B148,'PSM Costs'!BG:BG),"")</f>
        <v/>
      </c>
      <c r="N148" s="176" t="str">
        <f ca="1">IF(SUMIF(Pharmaceuticals!$C:$C,$B148,Pharmaceuticals!AY:AY)+SUMIF('Health Products &amp; Equipment'!$C:$C,$B148,'Health Products &amp; Equipment'!BH:BH)+SUMIF('Other Pharma &amp; Health Products'!$C:$C,$B148,'Other Pharma &amp; Health Products'!BH:BH)+SUMIF('PSM Costs'!$C:$C,$B148,'PSM Costs'!BH:BH)&gt;0,SUMIF(Pharmaceuticals!$C:$C,$B148,Pharmaceuticals!AY:AY)+SUMIF('Health Products &amp; Equipment'!$C:$C,$B148,'Health Products &amp; Equipment'!BH:BH)+SUMIF('Other Pharma &amp; Health Products'!$C:$C,$B148,'Other Pharma &amp; Health Products'!BH:BH)+SUMIF('PSM Costs'!$C:$C,$B148,'PSM Costs'!BH:BH),"")</f>
        <v/>
      </c>
      <c r="O148" s="182" t="str">
        <f t="shared" ca="1" si="13"/>
        <v/>
      </c>
      <c r="P148" s="123" t="str">
        <f ca="1">IF(SUMIF(Pharmaceuticals!$C:$C,$B148,Pharmaceuticals!BK:BK)+SUMIF('Health Products &amp; Equipment'!$C:$C,$B148,'Health Products &amp; Equipment'!BT:BT)+SUMIF('Other Pharma &amp; Health Products'!$C:$C,$B148,'Other Pharma &amp; Health Products'!BT:BT)+SUMIF('PSM Costs'!$C:$C,$B148,'PSM Costs'!BT:BT)&gt;0,SUMIF(Pharmaceuticals!$C:$C,$B148,Pharmaceuticals!BK:BK)+SUMIF('Health Products &amp; Equipment'!$C:$C,$B148,'Health Products &amp; Equipment'!BT:BT)+SUMIF('Other Pharma &amp; Health Products'!$C:$C,$B148,'Other Pharma &amp; Health Products'!BT:BT)+SUMIF('PSM Costs'!$C:$C,$B148,'PSM Costs'!BT:BT),"")</f>
        <v/>
      </c>
      <c r="Q148" s="123" t="str">
        <f ca="1">IF(SUMIF(Pharmaceuticals!$C:$C,$B148,Pharmaceuticals!BL:BL)+SUMIF('Health Products &amp; Equipment'!$C:$C,$B148,'Health Products &amp; Equipment'!BU:BU)+SUMIF('Other Pharma &amp; Health Products'!$C:$C,$B148,'Other Pharma &amp; Health Products'!BU:BU)+SUMIF('PSM Costs'!$C:$C,$B148,'PSM Costs'!BU:BU)&gt;0,SUMIF(Pharmaceuticals!$C:$C,$B148,Pharmaceuticals!BL:BL)+SUMIF('Health Products &amp; Equipment'!$C:$C,$B148,'Health Products &amp; Equipment'!BU:BU)+SUMIF('Other Pharma &amp; Health Products'!$C:$C,$B148,'Other Pharma &amp; Health Products'!BU:BU)+SUMIF('PSM Costs'!$C:$C,$B148,'PSM Costs'!BU:BU),"")</f>
        <v/>
      </c>
      <c r="R148" s="176" t="str">
        <f t="shared" ca="1" si="14"/>
        <v/>
      </c>
    </row>
    <row r="149" spans="1:18" ht="14" x14ac:dyDescent="0.15">
      <c r="A149" s="107">
        <v>142</v>
      </c>
      <c r="B149" s="107" t="str">
        <f ca="1">IFERROR(VLOOKUP(A149,'Rank unique CI-Prod-Spec'!I:J,2,FALSE),"")</f>
        <v/>
      </c>
      <c r="C149" s="122" t="str">
        <f ca="1">IFERROR(VLOOKUP(LEFT(B149,FIND("--",B149)-1),CatCostInp!D:E,2,FALSE),"")</f>
        <v/>
      </c>
      <c r="D149" s="122" t="str">
        <f ca="1">IFERROR(INDIRECT(ADDRESS(MATCH(VALUE(MID(B149,FIND("--",B149)+2,FIND("---",B149)-FIND("--",B149)-2)),CatProd!G:G,0),2,1,1,"CatProd")),"")</f>
        <v/>
      </c>
      <c r="E149" s="122" t="str">
        <f ca="1">IFERROR(INDIRECT(ADDRESS(MATCH(VALUE(RIGHT(B149,LEN(B149)-FIND("---",B149)-2)),CatProdSpec!I:I,0),3,1,1,"CatProdSpec")),"")</f>
        <v/>
      </c>
      <c r="F149" s="181" t="str">
        <f t="shared" ca="1" si="10"/>
        <v/>
      </c>
      <c r="G149" s="176" t="str">
        <f ca="1">IF(SUMIF(Pharmaceuticals!$C:$C,$B149,Pharmaceuticals!X:X)+SUMIF('Health Products &amp; Equipment'!$C:$C,$B149,'Health Products &amp; Equipment'!AG:AG)+SUMIF('Other Pharma &amp; Health Products'!$C:$C,$B149,'Other Pharma &amp; Health Products'!AG:AG)+SUMIF('PSM Costs'!$C:$C,$B149,'PSM Costs'!AG:AG)&gt;0,SUMIF(Pharmaceuticals!$C:$C,$B149,Pharmaceuticals!X:X)+SUMIF('Health Products &amp; Equipment'!$C:$C,$B149,'Health Products &amp; Equipment'!AG:AG)+SUMIF('Other Pharma &amp; Health Products'!$C:$C,$B149,'Other Pharma &amp; Health Products'!AG:AG)+SUMIF('PSM Costs'!$C:$C,$B149,'PSM Costs'!AG:AG),"")</f>
        <v/>
      </c>
      <c r="H149" s="176" t="str">
        <f ca="1">IF(SUMIF(Pharmaceuticals!$C:$C,$B149,Pharmaceuticals!Y:Y)+SUMIF('Health Products &amp; Equipment'!$C:$C,$B149,'Health Products &amp; Equipment'!AH:AH)+SUMIF('Other Pharma &amp; Health Products'!$C:$C,$B149,'Other Pharma &amp; Health Products'!AH:AH)+SUMIF('PSM Costs'!$C:$C,$B149,'PSM Costs'!AH:AH)&gt;0,SUMIF(Pharmaceuticals!$C:$C,$B149,Pharmaceuticals!Y:Y)+SUMIF('Health Products &amp; Equipment'!$C:$C,$B149,'Health Products &amp; Equipment'!AH:AH)+SUMIF('Other Pharma &amp; Health Products'!$C:$C,$B149,'Other Pharma &amp; Health Products'!AH:AH)+SUMIF('PSM Costs'!$C:$C,$B149,'PSM Costs'!AH:AH),"")</f>
        <v/>
      </c>
      <c r="I149" s="182" t="str">
        <f t="shared" ca="1" si="11"/>
        <v/>
      </c>
      <c r="J149" s="123" t="str">
        <f ca="1">IF(SUMIF(Pharmaceuticals!$C:$C,$B149,Pharmaceuticals!AK:AK)+SUMIF('Health Products &amp; Equipment'!$C:$C,$B149,'Health Products &amp; Equipment'!AT:AT)+SUMIF('Other Pharma &amp; Health Products'!$C:$C,$B149,'Other Pharma &amp; Health Products'!AT:AT)+SUMIF('PSM Costs'!$C:$C,$B149,'PSM Costs'!AT:AT)&gt;0,SUMIF(Pharmaceuticals!$C:$C,$B149,Pharmaceuticals!AK:AK)+SUMIF('Health Products &amp; Equipment'!$C:$C,$B149,'Health Products &amp; Equipment'!AT:AT)+SUMIF('Other Pharma &amp; Health Products'!$C:$C,$B149,'Other Pharma &amp; Health Products'!AT:AT)+SUMIF('PSM Costs'!$C:$C,$B149,'PSM Costs'!AT:AT),"")</f>
        <v/>
      </c>
      <c r="K149" s="123" t="str">
        <f ca="1">IF(SUMIF(Pharmaceuticals!$C:$C,$B149,Pharmaceuticals!AL:AL)+SUMIF('Health Products &amp; Equipment'!$C:$C,$B149,'Health Products &amp; Equipment'!AU:AU)+SUMIF('Other Pharma &amp; Health Products'!$C:$C,$B149,'Other Pharma &amp; Health Products'!AU:AU)+SUMIF('PSM Costs'!$C:$C,$B149,'PSM Costs'!AU:AU)&gt;0,SUMIF(Pharmaceuticals!$C:$C,$B149,Pharmaceuticals!AL:AL)+SUMIF('Health Products &amp; Equipment'!$C:$C,$B149,'Health Products &amp; Equipment'!AU:AU)+SUMIF('Other Pharma &amp; Health Products'!$C:$C,$B149,'Other Pharma &amp; Health Products'!AU:AU)+SUMIF('PSM Costs'!$C:$C,$B149,'PSM Costs'!AU:AU),"")</f>
        <v/>
      </c>
      <c r="L149" s="181" t="str">
        <f t="shared" ca="1" si="12"/>
        <v/>
      </c>
      <c r="M149" s="176" t="str">
        <f ca="1">IF(SUMIF(Pharmaceuticals!$C:$C,$B149,Pharmaceuticals!AX:AX)+SUMIF('Health Products &amp; Equipment'!$C:$C,$B149,'Health Products &amp; Equipment'!BG:BG)+SUMIF('Other Pharma &amp; Health Products'!$C:$C,$B149,'Other Pharma &amp; Health Products'!BG:BG)+SUMIF('PSM Costs'!$C:$C,$B149,'PSM Costs'!BG:BG)&gt;0,SUMIF(Pharmaceuticals!$C:$C,$B149,Pharmaceuticals!AX:AX)+SUMIF('Health Products &amp; Equipment'!$C:$C,$B149,'Health Products &amp; Equipment'!BG:BG)+SUMIF('Other Pharma &amp; Health Products'!$C:$C,$B149,'Other Pharma &amp; Health Products'!BG:BG)+SUMIF('PSM Costs'!$C:$C,$B149,'PSM Costs'!BG:BG),"")</f>
        <v/>
      </c>
      <c r="N149" s="176" t="str">
        <f ca="1">IF(SUMIF(Pharmaceuticals!$C:$C,$B149,Pharmaceuticals!AY:AY)+SUMIF('Health Products &amp; Equipment'!$C:$C,$B149,'Health Products &amp; Equipment'!BH:BH)+SUMIF('Other Pharma &amp; Health Products'!$C:$C,$B149,'Other Pharma &amp; Health Products'!BH:BH)+SUMIF('PSM Costs'!$C:$C,$B149,'PSM Costs'!BH:BH)&gt;0,SUMIF(Pharmaceuticals!$C:$C,$B149,Pharmaceuticals!AY:AY)+SUMIF('Health Products &amp; Equipment'!$C:$C,$B149,'Health Products &amp; Equipment'!BH:BH)+SUMIF('Other Pharma &amp; Health Products'!$C:$C,$B149,'Other Pharma &amp; Health Products'!BH:BH)+SUMIF('PSM Costs'!$C:$C,$B149,'PSM Costs'!BH:BH),"")</f>
        <v/>
      </c>
      <c r="O149" s="182" t="str">
        <f t="shared" ca="1" si="13"/>
        <v/>
      </c>
      <c r="P149" s="123" t="str">
        <f ca="1">IF(SUMIF(Pharmaceuticals!$C:$C,$B149,Pharmaceuticals!BK:BK)+SUMIF('Health Products &amp; Equipment'!$C:$C,$B149,'Health Products &amp; Equipment'!BT:BT)+SUMIF('Other Pharma &amp; Health Products'!$C:$C,$B149,'Other Pharma &amp; Health Products'!BT:BT)+SUMIF('PSM Costs'!$C:$C,$B149,'PSM Costs'!BT:BT)&gt;0,SUMIF(Pharmaceuticals!$C:$C,$B149,Pharmaceuticals!BK:BK)+SUMIF('Health Products &amp; Equipment'!$C:$C,$B149,'Health Products &amp; Equipment'!BT:BT)+SUMIF('Other Pharma &amp; Health Products'!$C:$C,$B149,'Other Pharma &amp; Health Products'!BT:BT)+SUMIF('PSM Costs'!$C:$C,$B149,'PSM Costs'!BT:BT),"")</f>
        <v/>
      </c>
      <c r="Q149" s="123" t="str">
        <f ca="1">IF(SUMIF(Pharmaceuticals!$C:$C,$B149,Pharmaceuticals!BL:BL)+SUMIF('Health Products &amp; Equipment'!$C:$C,$B149,'Health Products &amp; Equipment'!BU:BU)+SUMIF('Other Pharma &amp; Health Products'!$C:$C,$B149,'Other Pharma &amp; Health Products'!BU:BU)+SUMIF('PSM Costs'!$C:$C,$B149,'PSM Costs'!BU:BU)&gt;0,SUMIF(Pharmaceuticals!$C:$C,$B149,Pharmaceuticals!BL:BL)+SUMIF('Health Products &amp; Equipment'!$C:$C,$B149,'Health Products &amp; Equipment'!BU:BU)+SUMIF('Other Pharma &amp; Health Products'!$C:$C,$B149,'Other Pharma &amp; Health Products'!BU:BU)+SUMIF('PSM Costs'!$C:$C,$B149,'PSM Costs'!BU:BU),"")</f>
        <v/>
      </c>
      <c r="R149" s="176" t="str">
        <f t="shared" ca="1" si="14"/>
        <v/>
      </c>
    </row>
    <row r="150" spans="1:18" ht="14" x14ac:dyDescent="0.15">
      <c r="A150" s="107">
        <v>143</v>
      </c>
      <c r="B150" s="107" t="str">
        <f ca="1">IFERROR(VLOOKUP(A150,'Rank unique CI-Prod-Spec'!I:J,2,FALSE),"")</f>
        <v/>
      </c>
      <c r="C150" s="122" t="str">
        <f ca="1">IFERROR(VLOOKUP(LEFT(B150,FIND("--",B150)-1),CatCostInp!D:E,2,FALSE),"")</f>
        <v/>
      </c>
      <c r="D150" s="122" t="str">
        <f ca="1">IFERROR(INDIRECT(ADDRESS(MATCH(VALUE(MID(B150,FIND("--",B150)+2,FIND("---",B150)-FIND("--",B150)-2)),CatProd!G:G,0),2,1,1,"CatProd")),"")</f>
        <v/>
      </c>
      <c r="E150" s="122" t="str">
        <f ca="1">IFERROR(INDIRECT(ADDRESS(MATCH(VALUE(RIGHT(B150,LEN(B150)-FIND("---",B150)-2)),CatProdSpec!I:I,0),3,1,1,"CatProdSpec")),"")</f>
        <v/>
      </c>
      <c r="F150" s="181" t="str">
        <f t="shared" ca="1" si="10"/>
        <v/>
      </c>
      <c r="G150" s="176" t="str">
        <f ca="1">IF(SUMIF(Pharmaceuticals!$C:$C,$B150,Pharmaceuticals!X:X)+SUMIF('Health Products &amp; Equipment'!$C:$C,$B150,'Health Products &amp; Equipment'!AG:AG)+SUMIF('Other Pharma &amp; Health Products'!$C:$C,$B150,'Other Pharma &amp; Health Products'!AG:AG)+SUMIF('PSM Costs'!$C:$C,$B150,'PSM Costs'!AG:AG)&gt;0,SUMIF(Pharmaceuticals!$C:$C,$B150,Pharmaceuticals!X:X)+SUMIF('Health Products &amp; Equipment'!$C:$C,$B150,'Health Products &amp; Equipment'!AG:AG)+SUMIF('Other Pharma &amp; Health Products'!$C:$C,$B150,'Other Pharma &amp; Health Products'!AG:AG)+SUMIF('PSM Costs'!$C:$C,$B150,'PSM Costs'!AG:AG),"")</f>
        <v/>
      </c>
      <c r="H150" s="176" t="str">
        <f ca="1">IF(SUMIF(Pharmaceuticals!$C:$C,$B150,Pharmaceuticals!Y:Y)+SUMIF('Health Products &amp; Equipment'!$C:$C,$B150,'Health Products &amp; Equipment'!AH:AH)+SUMIF('Other Pharma &amp; Health Products'!$C:$C,$B150,'Other Pharma &amp; Health Products'!AH:AH)+SUMIF('PSM Costs'!$C:$C,$B150,'PSM Costs'!AH:AH)&gt;0,SUMIF(Pharmaceuticals!$C:$C,$B150,Pharmaceuticals!Y:Y)+SUMIF('Health Products &amp; Equipment'!$C:$C,$B150,'Health Products &amp; Equipment'!AH:AH)+SUMIF('Other Pharma &amp; Health Products'!$C:$C,$B150,'Other Pharma &amp; Health Products'!AH:AH)+SUMIF('PSM Costs'!$C:$C,$B150,'PSM Costs'!AH:AH),"")</f>
        <v/>
      </c>
      <c r="I150" s="182" t="str">
        <f t="shared" ca="1" si="11"/>
        <v/>
      </c>
      <c r="J150" s="123" t="str">
        <f ca="1">IF(SUMIF(Pharmaceuticals!$C:$C,$B150,Pharmaceuticals!AK:AK)+SUMIF('Health Products &amp; Equipment'!$C:$C,$B150,'Health Products &amp; Equipment'!AT:AT)+SUMIF('Other Pharma &amp; Health Products'!$C:$C,$B150,'Other Pharma &amp; Health Products'!AT:AT)+SUMIF('PSM Costs'!$C:$C,$B150,'PSM Costs'!AT:AT)&gt;0,SUMIF(Pharmaceuticals!$C:$C,$B150,Pharmaceuticals!AK:AK)+SUMIF('Health Products &amp; Equipment'!$C:$C,$B150,'Health Products &amp; Equipment'!AT:AT)+SUMIF('Other Pharma &amp; Health Products'!$C:$C,$B150,'Other Pharma &amp; Health Products'!AT:AT)+SUMIF('PSM Costs'!$C:$C,$B150,'PSM Costs'!AT:AT),"")</f>
        <v/>
      </c>
      <c r="K150" s="123" t="str">
        <f ca="1">IF(SUMIF(Pharmaceuticals!$C:$C,$B150,Pharmaceuticals!AL:AL)+SUMIF('Health Products &amp; Equipment'!$C:$C,$B150,'Health Products &amp; Equipment'!AU:AU)+SUMIF('Other Pharma &amp; Health Products'!$C:$C,$B150,'Other Pharma &amp; Health Products'!AU:AU)+SUMIF('PSM Costs'!$C:$C,$B150,'PSM Costs'!AU:AU)&gt;0,SUMIF(Pharmaceuticals!$C:$C,$B150,Pharmaceuticals!AL:AL)+SUMIF('Health Products &amp; Equipment'!$C:$C,$B150,'Health Products &amp; Equipment'!AU:AU)+SUMIF('Other Pharma &amp; Health Products'!$C:$C,$B150,'Other Pharma &amp; Health Products'!AU:AU)+SUMIF('PSM Costs'!$C:$C,$B150,'PSM Costs'!AU:AU),"")</f>
        <v/>
      </c>
      <c r="L150" s="181" t="str">
        <f t="shared" ca="1" si="12"/>
        <v/>
      </c>
      <c r="M150" s="176" t="str">
        <f ca="1">IF(SUMIF(Pharmaceuticals!$C:$C,$B150,Pharmaceuticals!AX:AX)+SUMIF('Health Products &amp; Equipment'!$C:$C,$B150,'Health Products &amp; Equipment'!BG:BG)+SUMIF('Other Pharma &amp; Health Products'!$C:$C,$B150,'Other Pharma &amp; Health Products'!BG:BG)+SUMIF('PSM Costs'!$C:$C,$B150,'PSM Costs'!BG:BG)&gt;0,SUMIF(Pharmaceuticals!$C:$C,$B150,Pharmaceuticals!AX:AX)+SUMIF('Health Products &amp; Equipment'!$C:$C,$B150,'Health Products &amp; Equipment'!BG:BG)+SUMIF('Other Pharma &amp; Health Products'!$C:$C,$B150,'Other Pharma &amp; Health Products'!BG:BG)+SUMIF('PSM Costs'!$C:$C,$B150,'PSM Costs'!BG:BG),"")</f>
        <v/>
      </c>
      <c r="N150" s="176" t="str">
        <f ca="1">IF(SUMIF(Pharmaceuticals!$C:$C,$B150,Pharmaceuticals!AY:AY)+SUMIF('Health Products &amp; Equipment'!$C:$C,$B150,'Health Products &amp; Equipment'!BH:BH)+SUMIF('Other Pharma &amp; Health Products'!$C:$C,$B150,'Other Pharma &amp; Health Products'!BH:BH)+SUMIF('PSM Costs'!$C:$C,$B150,'PSM Costs'!BH:BH)&gt;0,SUMIF(Pharmaceuticals!$C:$C,$B150,Pharmaceuticals!AY:AY)+SUMIF('Health Products &amp; Equipment'!$C:$C,$B150,'Health Products &amp; Equipment'!BH:BH)+SUMIF('Other Pharma &amp; Health Products'!$C:$C,$B150,'Other Pharma &amp; Health Products'!BH:BH)+SUMIF('PSM Costs'!$C:$C,$B150,'PSM Costs'!BH:BH),"")</f>
        <v/>
      </c>
      <c r="O150" s="182" t="str">
        <f t="shared" ca="1" si="13"/>
        <v/>
      </c>
      <c r="P150" s="123" t="str">
        <f ca="1">IF(SUMIF(Pharmaceuticals!$C:$C,$B150,Pharmaceuticals!BK:BK)+SUMIF('Health Products &amp; Equipment'!$C:$C,$B150,'Health Products &amp; Equipment'!BT:BT)+SUMIF('Other Pharma &amp; Health Products'!$C:$C,$B150,'Other Pharma &amp; Health Products'!BT:BT)+SUMIF('PSM Costs'!$C:$C,$B150,'PSM Costs'!BT:BT)&gt;0,SUMIF(Pharmaceuticals!$C:$C,$B150,Pharmaceuticals!BK:BK)+SUMIF('Health Products &amp; Equipment'!$C:$C,$B150,'Health Products &amp; Equipment'!BT:BT)+SUMIF('Other Pharma &amp; Health Products'!$C:$C,$B150,'Other Pharma &amp; Health Products'!BT:BT)+SUMIF('PSM Costs'!$C:$C,$B150,'PSM Costs'!BT:BT),"")</f>
        <v/>
      </c>
      <c r="Q150" s="123" t="str">
        <f ca="1">IF(SUMIF(Pharmaceuticals!$C:$C,$B150,Pharmaceuticals!BL:BL)+SUMIF('Health Products &amp; Equipment'!$C:$C,$B150,'Health Products &amp; Equipment'!BU:BU)+SUMIF('Other Pharma &amp; Health Products'!$C:$C,$B150,'Other Pharma &amp; Health Products'!BU:BU)+SUMIF('PSM Costs'!$C:$C,$B150,'PSM Costs'!BU:BU)&gt;0,SUMIF(Pharmaceuticals!$C:$C,$B150,Pharmaceuticals!BL:BL)+SUMIF('Health Products &amp; Equipment'!$C:$C,$B150,'Health Products &amp; Equipment'!BU:BU)+SUMIF('Other Pharma &amp; Health Products'!$C:$C,$B150,'Other Pharma &amp; Health Products'!BU:BU)+SUMIF('PSM Costs'!$C:$C,$B150,'PSM Costs'!BU:BU),"")</f>
        <v/>
      </c>
      <c r="R150" s="176" t="str">
        <f t="shared" ca="1" si="14"/>
        <v/>
      </c>
    </row>
    <row r="151" spans="1:18" ht="14" x14ac:dyDescent="0.15">
      <c r="A151" s="107">
        <v>144</v>
      </c>
      <c r="B151" s="107" t="str">
        <f ca="1">IFERROR(VLOOKUP(A151,'Rank unique CI-Prod-Spec'!I:J,2,FALSE),"")</f>
        <v/>
      </c>
      <c r="C151" s="122" t="str">
        <f ca="1">IFERROR(VLOOKUP(LEFT(B151,FIND("--",B151)-1),CatCostInp!D:E,2,FALSE),"")</f>
        <v/>
      </c>
      <c r="D151" s="122" t="str">
        <f ca="1">IFERROR(INDIRECT(ADDRESS(MATCH(VALUE(MID(B151,FIND("--",B151)+2,FIND("---",B151)-FIND("--",B151)-2)),CatProd!G:G,0),2,1,1,"CatProd")),"")</f>
        <v/>
      </c>
      <c r="E151" s="122" t="str">
        <f ca="1">IFERROR(INDIRECT(ADDRESS(MATCH(VALUE(RIGHT(B151,LEN(B151)-FIND("---",B151)-2)),CatProdSpec!I:I,0),3,1,1,"CatProdSpec")),"")</f>
        <v/>
      </c>
      <c r="F151" s="181" t="str">
        <f t="shared" ca="1" si="10"/>
        <v/>
      </c>
      <c r="G151" s="176" t="str">
        <f ca="1">IF(SUMIF(Pharmaceuticals!$C:$C,$B151,Pharmaceuticals!X:X)+SUMIF('Health Products &amp; Equipment'!$C:$C,$B151,'Health Products &amp; Equipment'!AG:AG)+SUMIF('Other Pharma &amp; Health Products'!$C:$C,$B151,'Other Pharma &amp; Health Products'!AG:AG)+SUMIF('PSM Costs'!$C:$C,$B151,'PSM Costs'!AG:AG)&gt;0,SUMIF(Pharmaceuticals!$C:$C,$B151,Pharmaceuticals!X:X)+SUMIF('Health Products &amp; Equipment'!$C:$C,$B151,'Health Products &amp; Equipment'!AG:AG)+SUMIF('Other Pharma &amp; Health Products'!$C:$C,$B151,'Other Pharma &amp; Health Products'!AG:AG)+SUMIF('PSM Costs'!$C:$C,$B151,'PSM Costs'!AG:AG),"")</f>
        <v/>
      </c>
      <c r="H151" s="176" t="str">
        <f ca="1">IF(SUMIF(Pharmaceuticals!$C:$C,$B151,Pharmaceuticals!Y:Y)+SUMIF('Health Products &amp; Equipment'!$C:$C,$B151,'Health Products &amp; Equipment'!AH:AH)+SUMIF('Other Pharma &amp; Health Products'!$C:$C,$B151,'Other Pharma &amp; Health Products'!AH:AH)+SUMIF('PSM Costs'!$C:$C,$B151,'PSM Costs'!AH:AH)&gt;0,SUMIF(Pharmaceuticals!$C:$C,$B151,Pharmaceuticals!Y:Y)+SUMIF('Health Products &amp; Equipment'!$C:$C,$B151,'Health Products &amp; Equipment'!AH:AH)+SUMIF('Other Pharma &amp; Health Products'!$C:$C,$B151,'Other Pharma &amp; Health Products'!AH:AH)+SUMIF('PSM Costs'!$C:$C,$B151,'PSM Costs'!AH:AH),"")</f>
        <v/>
      </c>
      <c r="I151" s="182" t="str">
        <f t="shared" ca="1" si="11"/>
        <v/>
      </c>
      <c r="J151" s="123" t="str">
        <f ca="1">IF(SUMIF(Pharmaceuticals!$C:$C,$B151,Pharmaceuticals!AK:AK)+SUMIF('Health Products &amp; Equipment'!$C:$C,$B151,'Health Products &amp; Equipment'!AT:AT)+SUMIF('Other Pharma &amp; Health Products'!$C:$C,$B151,'Other Pharma &amp; Health Products'!AT:AT)+SUMIF('PSM Costs'!$C:$C,$B151,'PSM Costs'!AT:AT)&gt;0,SUMIF(Pharmaceuticals!$C:$C,$B151,Pharmaceuticals!AK:AK)+SUMIF('Health Products &amp; Equipment'!$C:$C,$B151,'Health Products &amp; Equipment'!AT:AT)+SUMIF('Other Pharma &amp; Health Products'!$C:$C,$B151,'Other Pharma &amp; Health Products'!AT:AT)+SUMIF('PSM Costs'!$C:$C,$B151,'PSM Costs'!AT:AT),"")</f>
        <v/>
      </c>
      <c r="K151" s="123" t="str">
        <f ca="1">IF(SUMIF(Pharmaceuticals!$C:$C,$B151,Pharmaceuticals!AL:AL)+SUMIF('Health Products &amp; Equipment'!$C:$C,$B151,'Health Products &amp; Equipment'!AU:AU)+SUMIF('Other Pharma &amp; Health Products'!$C:$C,$B151,'Other Pharma &amp; Health Products'!AU:AU)+SUMIF('PSM Costs'!$C:$C,$B151,'PSM Costs'!AU:AU)&gt;0,SUMIF(Pharmaceuticals!$C:$C,$B151,Pharmaceuticals!AL:AL)+SUMIF('Health Products &amp; Equipment'!$C:$C,$B151,'Health Products &amp; Equipment'!AU:AU)+SUMIF('Other Pharma &amp; Health Products'!$C:$C,$B151,'Other Pharma &amp; Health Products'!AU:AU)+SUMIF('PSM Costs'!$C:$C,$B151,'PSM Costs'!AU:AU),"")</f>
        <v/>
      </c>
      <c r="L151" s="181" t="str">
        <f t="shared" ca="1" si="12"/>
        <v/>
      </c>
      <c r="M151" s="176" t="str">
        <f ca="1">IF(SUMIF(Pharmaceuticals!$C:$C,$B151,Pharmaceuticals!AX:AX)+SUMIF('Health Products &amp; Equipment'!$C:$C,$B151,'Health Products &amp; Equipment'!BG:BG)+SUMIF('Other Pharma &amp; Health Products'!$C:$C,$B151,'Other Pharma &amp; Health Products'!BG:BG)+SUMIF('PSM Costs'!$C:$C,$B151,'PSM Costs'!BG:BG)&gt;0,SUMIF(Pharmaceuticals!$C:$C,$B151,Pharmaceuticals!AX:AX)+SUMIF('Health Products &amp; Equipment'!$C:$C,$B151,'Health Products &amp; Equipment'!BG:BG)+SUMIF('Other Pharma &amp; Health Products'!$C:$C,$B151,'Other Pharma &amp; Health Products'!BG:BG)+SUMIF('PSM Costs'!$C:$C,$B151,'PSM Costs'!BG:BG),"")</f>
        <v/>
      </c>
      <c r="N151" s="176" t="str">
        <f ca="1">IF(SUMIF(Pharmaceuticals!$C:$C,$B151,Pharmaceuticals!AY:AY)+SUMIF('Health Products &amp; Equipment'!$C:$C,$B151,'Health Products &amp; Equipment'!BH:BH)+SUMIF('Other Pharma &amp; Health Products'!$C:$C,$B151,'Other Pharma &amp; Health Products'!BH:BH)+SUMIF('PSM Costs'!$C:$C,$B151,'PSM Costs'!BH:BH)&gt;0,SUMIF(Pharmaceuticals!$C:$C,$B151,Pharmaceuticals!AY:AY)+SUMIF('Health Products &amp; Equipment'!$C:$C,$B151,'Health Products &amp; Equipment'!BH:BH)+SUMIF('Other Pharma &amp; Health Products'!$C:$C,$B151,'Other Pharma &amp; Health Products'!BH:BH)+SUMIF('PSM Costs'!$C:$C,$B151,'PSM Costs'!BH:BH),"")</f>
        <v/>
      </c>
      <c r="O151" s="182" t="str">
        <f t="shared" ca="1" si="13"/>
        <v/>
      </c>
      <c r="P151" s="123" t="str">
        <f ca="1">IF(SUMIF(Pharmaceuticals!$C:$C,$B151,Pharmaceuticals!BK:BK)+SUMIF('Health Products &amp; Equipment'!$C:$C,$B151,'Health Products &amp; Equipment'!BT:BT)+SUMIF('Other Pharma &amp; Health Products'!$C:$C,$B151,'Other Pharma &amp; Health Products'!BT:BT)+SUMIF('PSM Costs'!$C:$C,$B151,'PSM Costs'!BT:BT)&gt;0,SUMIF(Pharmaceuticals!$C:$C,$B151,Pharmaceuticals!BK:BK)+SUMIF('Health Products &amp; Equipment'!$C:$C,$B151,'Health Products &amp; Equipment'!BT:BT)+SUMIF('Other Pharma &amp; Health Products'!$C:$C,$B151,'Other Pharma &amp; Health Products'!BT:BT)+SUMIF('PSM Costs'!$C:$C,$B151,'PSM Costs'!BT:BT),"")</f>
        <v/>
      </c>
      <c r="Q151" s="123" t="str">
        <f ca="1">IF(SUMIF(Pharmaceuticals!$C:$C,$B151,Pharmaceuticals!BL:BL)+SUMIF('Health Products &amp; Equipment'!$C:$C,$B151,'Health Products &amp; Equipment'!BU:BU)+SUMIF('Other Pharma &amp; Health Products'!$C:$C,$B151,'Other Pharma &amp; Health Products'!BU:BU)+SUMIF('PSM Costs'!$C:$C,$B151,'PSM Costs'!BU:BU)&gt;0,SUMIF(Pharmaceuticals!$C:$C,$B151,Pharmaceuticals!BL:BL)+SUMIF('Health Products &amp; Equipment'!$C:$C,$B151,'Health Products &amp; Equipment'!BU:BU)+SUMIF('Other Pharma &amp; Health Products'!$C:$C,$B151,'Other Pharma &amp; Health Products'!BU:BU)+SUMIF('PSM Costs'!$C:$C,$B151,'PSM Costs'!BU:BU),"")</f>
        <v/>
      </c>
      <c r="R151" s="176" t="str">
        <f t="shared" ca="1" si="14"/>
        <v/>
      </c>
    </row>
    <row r="152" spans="1:18" ht="14" x14ac:dyDescent="0.15">
      <c r="A152" s="107">
        <v>145</v>
      </c>
      <c r="B152" s="107" t="str">
        <f ca="1">IFERROR(VLOOKUP(A152,'Rank unique CI-Prod-Spec'!I:J,2,FALSE),"")</f>
        <v/>
      </c>
      <c r="C152" s="122" t="str">
        <f ca="1">IFERROR(VLOOKUP(LEFT(B152,FIND("--",B152)-1),CatCostInp!D:E,2,FALSE),"")</f>
        <v/>
      </c>
      <c r="D152" s="122" t="str">
        <f ca="1">IFERROR(INDIRECT(ADDRESS(MATCH(VALUE(MID(B152,FIND("--",B152)+2,FIND("---",B152)-FIND("--",B152)-2)),CatProd!G:G,0),2,1,1,"CatProd")),"")</f>
        <v/>
      </c>
      <c r="E152" s="122" t="str">
        <f ca="1">IFERROR(INDIRECT(ADDRESS(MATCH(VALUE(RIGHT(B152,LEN(B152)-FIND("---",B152)-2)),CatProdSpec!I:I,0),3,1,1,"CatProdSpec")),"")</f>
        <v/>
      </c>
      <c r="F152" s="181" t="str">
        <f t="shared" ca="1" si="10"/>
        <v/>
      </c>
      <c r="G152" s="176" t="str">
        <f ca="1">IF(SUMIF(Pharmaceuticals!$C:$C,$B152,Pharmaceuticals!X:X)+SUMIF('Health Products &amp; Equipment'!$C:$C,$B152,'Health Products &amp; Equipment'!AG:AG)+SUMIF('Other Pharma &amp; Health Products'!$C:$C,$B152,'Other Pharma &amp; Health Products'!AG:AG)+SUMIF('PSM Costs'!$C:$C,$B152,'PSM Costs'!AG:AG)&gt;0,SUMIF(Pharmaceuticals!$C:$C,$B152,Pharmaceuticals!X:X)+SUMIF('Health Products &amp; Equipment'!$C:$C,$B152,'Health Products &amp; Equipment'!AG:AG)+SUMIF('Other Pharma &amp; Health Products'!$C:$C,$B152,'Other Pharma &amp; Health Products'!AG:AG)+SUMIF('PSM Costs'!$C:$C,$B152,'PSM Costs'!AG:AG),"")</f>
        <v/>
      </c>
      <c r="H152" s="176" t="str">
        <f ca="1">IF(SUMIF(Pharmaceuticals!$C:$C,$B152,Pharmaceuticals!Y:Y)+SUMIF('Health Products &amp; Equipment'!$C:$C,$B152,'Health Products &amp; Equipment'!AH:AH)+SUMIF('Other Pharma &amp; Health Products'!$C:$C,$B152,'Other Pharma &amp; Health Products'!AH:AH)+SUMIF('PSM Costs'!$C:$C,$B152,'PSM Costs'!AH:AH)&gt;0,SUMIF(Pharmaceuticals!$C:$C,$B152,Pharmaceuticals!Y:Y)+SUMIF('Health Products &amp; Equipment'!$C:$C,$B152,'Health Products &amp; Equipment'!AH:AH)+SUMIF('Other Pharma &amp; Health Products'!$C:$C,$B152,'Other Pharma &amp; Health Products'!AH:AH)+SUMIF('PSM Costs'!$C:$C,$B152,'PSM Costs'!AH:AH),"")</f>
        <v/>
      </c>
      <c r="I152" s="182" t="str">
        <f t="shared" ca="1" si="11"/>
        <v/>
      </c>
      <c r="J152" s="123" t="str">
        <f ca="1">IF(SUMIF(Pharmaceuticals!$C:$C,$B152,Pharmaceuticals!AK:AK)+SUMIF('Health Products &amp; Equipment'!$C:$C,$B152,'Health Products &amp; Equipment'!AT:AT)+SUMIF('Other Pharma &amp; Health Products'!$C:$C,$B152,'Other Pharma &amp; Health Products'!AT:AT)+SUMIF('PSM Costs'!$C:$C,$B152,'PSM Costs'!AT:AT)&gt;0,SUMIF(Pharmaceuticals!$C:$C,$B152,Pharmaceuticals!AK:AK)+SUMIF('Health Products &amp; Equipment'!$C:$C,$B152,'Health Products &amp; Equipment'!AT:AT)+SUMIF('Other Pharma &amp; Health Products'!$C:$C,$B152,'Other Pharma &amp; Health Products'!AT:AT)+SUMIF('PSM Costs'!$C:$C,$B152,'PSM Costs'!AT:AT),"")</f>
        <v/>
      </c>
      <c r="K152" s="123" t="str">
        <f ca="1">IF(SUMIF(Pharmaceuticals!$C:$C,$B152,Pharmaceuticals!AL:AL)+SUMIF('Health Products &amp; Equipment'!$C:$C,$B152,'Health Products &amp; Equipment'!AU:AU)+SUMIF('Other Pharma &amp; Health Products'!$C:$C,$B152,'Other Pharma &amp; Health Products'!AU:AU)+SUMIF('PSM Costs'!$C:$C,$B152,'PSM Costs'!AU:AU)&gt;0,SUMIF(Pharmaceuticals!$C:$C,$B152,Pharmaceuticals!AL:AL)+SUMIF('Health Products &amp; Equipment'!$C:$C,$B152,'Health Products &amp; Equipment'!AU:AU)+SUMIF('Other Pharma &amp; Health Products'!$C:$C,$B152,'Other Pharma &amp; Health Products'!AU:AU)+SUMIF('PSM Costs'!$C:$C,$B152,'PSM Costs'!AU:AU),"")</f>
        <v/>
      </c>
      <c r="L152" s="181" t="str">
        <f t="shared" ca="1" si="12"/>
        <v/>
      </c>
      <c r="M152" s="176" t="str">
        <f ca="1">IF(SUMIF(Pharmaceuticals!$C:$C,$B152,Pharmaceuticals!AX:AX)+SUMIF('Health Products &amp; Equipment'!$C:$C,$B152,'Health Products &amp; Equipment'!BG:BG)+SUMIF('Other Pharma &amp; Health Products'!$C:$C,$B152,'Other Pharma &amp; Health Products'!BG:BG)+SUMIF('PSM Costs'!$C:$C,$B152,'PSM Costs'!BG:BG)&gt;0,SUMIF(Pharmaceuticals!$C:$C,$B152,Pharmaceuticals!AX:AX)+SUMIF('Health Products &amp; Equipment'!$C:$C,$B152,'Health Products &amp; Equipment'!BG:BG)+SUMIF('Other Pharma &amp; Health Products'!$C:$C,$B152,'Other Pharma &amp; Health Products'!BG:BG)+SUMIF('PSM Costs'!$C:$C,$B152,'PSM Costs'!BG:BG),"")</f>
        <v/>
      </c>
      <c r="N152" s="176" t="str">
        <f ca="1">IF(SUMIF(Pharmaceuticals!$C:$C,$B152,Pharmaceuticals!AY:AY)+SUMIF('Health Products &amp; Equipment'!$C:$C,$B152,'Health Products &amp; Equipment'!BH:BH)+SUMIF('Other Pharma &amp; Health Products'!$C:$C,$B152,'Other Pharma &amp; Health Products'!BH:BH)+SUMIF('PSM Costs'!$C:$C,$B152,'PSM Costs'!BH:BH)&gt;0,SUMIF(Pharmaceuticals!$C:$C,$B152,Pharmaceuticals!AY:AY)+SUMIF('Health Products &amp; Equipment'!$C:$C,$B152,'Health Products &amp; Equipment'!BH:BH)+SUMIF('Other Pharma &amp; Health Products'!$C:$C,$B152,'Other Pharma &amp; Health Products'!BH:BH)+SUMIF('PSM Costs'!$C:$C,$B152,'PSM Costs'!BH:BH),"")</f>
        <v/>
      </c>
      <c r="O152" s="182" t="str">
        <f t="shared" ca="1" si="13"/>
        <v/>
      </c>
      <c r="P152" s="123" t="str">
        <f ca="1">IF(SUMIF(Pharmaceuticals!$C:$C,$B152,Pharmaceuticals!BK:BK)+SUMIF('Health Products &amp; Equipment'!$C:$C,$B152,'Health Products &amp; Equipment'!BT:BT)+SUMIF('Other Pharma &amp; Health Products'!$C:$C,$B152,'Other Pharma &amp; Health Products'!BT:BT)+SUMIF('PSM Costs'!$C:$C,$B152,'PSM Costs'!BT:BT)&gt;0,SUMIF(Pharmaceuticals!$C:$C,$B152,Pharmaceuticals!BK:BK)+SUMIF('Health Products &amp; Equipment'!$C:$C,$B152,'Health Products &amp; Equipment'!BT:BT)+SUMIF('Other Pharma &amp; Health Products'!$C:$C,$B152,'Other Pharma &amp; Health Products'!BT:BT)+SUMIF('PSM Costs'!$C:$C,$B152,'PSM Costs'!BT:BT),"")</f>
        <v/>
      </c>
      <c r="Q152" s="123" t="str">
        <f ca="1">IF(SUMIF(Pharmaceuticals!$C:$C,$B152,Pharmaceuticals!BL:BL)+SUMIF('Health Products &amp; Equipment'!$C:$C,$B152,'Health Products &amp; Equipment'!BU:BU)+SUMIF('Other Pharma &amp; Health Products'!$C:$C,$B152,'Other Pharma &amp; Health Products'!BU:BU)+SUMIF('PSM Costs'!$C:$C,$B152,'PSM Costs'!BU:BU)&gt;0,SUMIF(Pharmaceuticals!$C:$C,$B152,Pharmaceuticals!BL:BL)+SUMIF('Health Products &amp; Equipment'!$C:$C,$B152,'Health Products &amp; Equipment'!BU:BU)+SUMIF('Other Pharma &amp; Health Products'!$C:$C,$B152,'Other Pharma &amp; Health Products'!BU:BU)+SUMIF('PSM Costs'!$C:$C,$B152,'PSM Costs'!BU:BU),"")</f>
        <v/>
      </c>
      <c r="R152" s="176" t="str">
        <f t="shared" ca="1" si="14"/>
        <v/>
      </c>
    </row>
    <row r="153" spans="1:18" ht="14" x14ac:dyDescent="0.15">
      <c r="A153" s="107">
        <v>146</v>
      </c>
      <c r="B153" s="107" t="str">
        <f ca="1">IFERROR(VLOOKUP(A153,'Rank unique CI-Prod-Spec'!I:J,2,FALSE),"")</f>
        <v/>
      </c>
      <c r="C153" s="122" t="str">
        <f ca="1">IFERROR(VLOOKUP(LEFT(B153,FIND("--",B153)-1),CatCostInp!D:E,2,FALSE),"")</f>
        <v/>
      </c>
      <c r="D153" s="122" t="str">
        <f ca="1">IFERROR(INDIRECT(ADDRESS(MATCH(VALUE(MID(B153,FIND("--",B153)+2,FIND("---",B153)-FIND("--",B153)-2)),CatProd!G:G,0),2,1,1,"CatProd")),"")</f>
        <v/>
      </c>
      <c r="E153" s="122" t="str">
        <f ca="1">IFERROR(INDIRECT(ADDRESS(MATCH(VALUE(RIGHT(B153,LEN(B153)-FIND("---",B153)-2)),CatProdSpec!I:I,0),3,1,1,"CatProdSpec")),"")</f>
        <v/>
      </c>
      <c r="F153" s="181" t="str">
        <f t="shared" ca="1" si="10"/>
        <v/>
      </c>
      <c r="G153" s="176" t="str">
        <f ca="1">IF(SUMIF(Pharmaceuticals!$C:$C,$B153,Pharmaceuticals!X:X)+SUMIF('Health Products &amp; Equipment'!$C:$C,$B153,'Health Products &amp; Equipment'!AG:AG)+SUMIF('Other Pharma &amp; Health Products'!$C:$C,$B153,'Other Pharma &amp; Health Products'!AG:AG)+SUMIF('PSM Costs'!$C:$C,$B153,'PSM Costs'!AG:AG)&gt;0,SUMIF(Pharmaceuticals!$C:$C,$B153,Pharmaceuticals!X:X)+SUMIF('Health Products &amp; Equipment'!$C:$C,$B153,'Health Products &amp; Equipment'!AG:AG)+SUMIF('Other Pharma &amp; Health Products'!$C:$C,$B153,'Other Pharma &amp; Health Products'!AG:AG)+SUMIF('PSM Costs'!$C:$C,$B153,'PSM Costs'!AG:AG),"")</f>
        <v/>
      </c>
      <c r="H153" s="176" t="str">
        <f ca="1">IF(SUMIF(Pharmaceuticals!$C:$C,$B153,Pharmaceuticals!Y:Y)+SUMIF('Health Products &amp; Equipment'!$C:$C,$B153,'Health Products &amp; Equipment'!AH:AH)+SUMIF('Other Pharma &amp; Health Products'!$C:$C,$B153,'Other Pharma &amp; Health Products'!AH:AH)+SUMIF('PSM Costs'!$C:$C,$B153,'PSM Costs'!AH:AH)&gt;0,SUMIF(Pharmaceuticals!$C:$C,$B153,Pharmaceuticals!Y:Y)+SUMIF('Health Products &amp; Equipment'!$C:$C,$B153,'Health Products &amp; Equipment'!AH:AH)+SUMIF('Other Pharma &amp; Health Products'!$C:$C,$B153,'Other Pharma &amp; Health Products'!AH:AH)+SUMIF('PSM Costs'!$C:$C,$B153,'PSM Costs'!AH:AH),"")</f>
        <v/>
      </c>
      <c r="I153" s="182" t="str">
        <f t="shared" ca="1" si="11"/>
        <v/>
      </c>
      <c r="J153" s="123" t="str">
        <f ca="1">IF(SUMIF(Pharmaceuticals!$C:$C,$B153,Pharmaceuticals!AK:AK)+SUMIF('Health Products &amp; Equipment'!$C:$C,$B153,'Health Products &amp; Equipment'!AT:AT)+SUMIF('Other Pharma &amp; Health Products'!$C:$C,$B153,'Other Pharma &amp; Health Products'!AT:AT)+SUMIF('PSM Costs'!$C:$C,$B153,'PSM Costs'!AT:AT)&gt;0,SUMIF(Pharmaceuticals!$C:$C,$B153,Pharmaceuticals!AK:AK)+SUMIF('Health Products &amp; Equipment'!$C:$C,$B153,'Health Products &amp; Equipment'!AT:AT)+SUMIF('Other Pharma &amp; Health Products'!$C:$C,$B153,'Other Pharma &amp; Health Products'!AT:AT)+SUMIF('PSM Costs'!$C:$C,$B153,'PSM Costs'!AT:AT),"")</f>
        <v/>
      </c>
      <c r="K153" s="123" t="str">
        <f ca="1">IF(SUMIF(Pharmaceuticals!$C:$C,$B153,Pharmaceuticals!AL:AL)+SUMIF('Health Products &amp; Equipment'!$C:$C,$B153,'Health Products &amp; Equipment'!AU:AU)+SUMIF('Other Pharma &amp; Health Products'!$C:$C,$B153,'Other Pharma &amp; Health Products'!AU:AU)+SUMIF('PSM Costs'!$C:$C,$B153,'PSM Costs'!AU:AU)&gt;0,SUMIF(Pharmaceuticals!$C:$C,$B153,Pharmaceuticals!AL:AL)+SUMIF('Health Products &amp; Equipment'!$C:$C,$B153,'Health Products &amp; Equipment'!AU:AU)+SUMIF('Other Pharma &amp; Health Products'!$C:$C,$B153,'Other Pharma &amp; Health Products'!AU:AU)+SUMIF('PSM Costs'!$C:$C,$B153,'PSM Costs'!AU:AU),"")</f>
        <v/>
      </c>
      <c r="L153" s="181" t="str">
        <f t="shared" ca="1" si="12"/>
        <v/>
      </c>
      <c r="M153" s="176" t="str">
        <f ca="1">IF(SUMIF(Pharmaceuticals!$C:$C,$B153,Pharmaceuticals!AX:AX)+SUMIF('Health Products &amp; Equipment'!$C:$C,$B153,'Health Products &amp; Equipment'!BG:BG)+SUMIF('Other Pharma &amp; Health Products'!$C:$C,$B153,'Other Pharma &amp; Health Products'!BG:BG)+SUMIF('PSM Costs'!$C:$C,$B153,'PSM Costs'!BG:BG)&gt;0,SUMIF(Pharmaceuticals!$C:$C,$B153,Pharmaceuticals!AX:AX)+SUMIF('Health Products &amp; Equipment'!$C:$C,$B153,'Health Products &amp; Equipment'!BG:BG)+SUMIF('Other Pharma &amp; Health Products'!$C:$C,$B153,'Other Pharma &amp; Health Products'!BG:BG)+SUMIF('PSM Costs'!$C:$C,$B153,'PSM Costs'!BG:BG),"")</f>
        <v/>
      </c>
      <c r="N153" s="176" t="str">
        <f ca="1">IF(SUMIF(Pharmaceuticals!$C:$C,$B153,Pharmaceuticals!AY:AY)+SUMIF('Health Products &amp; Equipment'!$C:$C,$B153,'Health Products &amp; Equipment'!BH:BH)+SUMIF('Other Pharma &amp; Health Products'!$C:$C,$B153,'Other Pharma &amp; Health Products'!BH:BH)+SUMIF('PSM Costs'!$C:$C,$B153,'PSM Costs'!BH:BH)&gt;0,SUMIF(Pharmaceuticals!$C:$C,$B153,Pharmaceuticals!AY:AY)+SUMIF('Health Products &amp; Equipment'!$C:$C,$B153,'Health Products &amp; Equipment'!BH:BH)+SUMIF('Other Pharma &amp; Health Products'!$C:$C,$B153,'Other Pharma &amp; Health Products'!BH:BH)+SUMIF('PSM Costs'!$C:$C,$B153,'PSM Costs'!BH:BH),"")</f>
        <v/>
      </c>
      <c r="O153" s="182" t="str">
        <f t="shared" ca="1" si="13"/>
        <v/>
      </c>
      <c r="P153" s="123" t="str">
        <f ca="1">IF(SUMIF(Pharmaceuticals!$C:$C,$B153,Pharmaceuticals!BK:BK)+SUMIF('Health Products &amp; Equipment'!$C:$C,$B153,'Health Products &amp; Equipment'!BT:BT)+SUMIF('Other Pharma &amp; Health Products'!$C:$C,$B153,'Other Pharma &amp; Health Products'!BT:BT)+SUMIF('PSM Costs'!$C:$C,$B153,'PSM Costs'!BT:BT)&gt;0,SUMIF(Pharmaceuticals!$C:$C,$B153,Pharmaceuticals!BK:BK)+SUMIF('Health Products &amp; Equipment'!$C:$C,$B153,'Health Products &amp; Equipment'!BT:BT)+SUMIF('Other Pharma &amp; Health Products'!$C:$C,$B153,'Other Pharma &amp; Health Products'!BT:BT)+SUMIF('PSM Costs'!$C:$C,$B153,'PSM Costs'!BT:BT),"")</f>
        <v/>
      </c>
      <c r="Q153" s="123" t="str">
        <f ca="1">IF(SUMIF(Pharmaceuticals!$C:$C,$B153,Pharmaceuticals!BL:BL)+SUMIF('Health Products &amp; Equipment'!$C:$C,$B153,'Health Products &amp; Equipment'!BU:BU)+SUMIF('Other Pharma &amp; Health Products'!$C:$C,$B153,'Other Pharma &amp; Health Products'!BU:BU)+SUMIF('PSM Costs'!$C:$C,$B153,'PSM Costs'!BU:BU)&gt;0,SUMIF(Pharmaceuticals!$C:$C,$B153,Pharmaceuticals!BL:BL)+SUMIF('Health Products &amp; Equipment'!$C:$C,$B153,'Health Products &amp; Equipment'!BU:BU)+SUMIF('Other Pharma &amp; Health Products'!$C:$C,$B153,'Other Pharma &amp; Health Products'!BU:BU)+SUMIF('PSM Costs'!$C:$C,$B153,'PSM Costs'!BU:BU),"")</f>
        <v/>
      </c>
      <c r="R153" s="176" t="str">
        <f t="shared" ca="1" si="14"/>
        <v/>
      </c>
    </row>
    <row r="154" spans="1:18" ht="14" x14ac:dyDescent="0.15">
      <c r="A154" s="107">
        <v>147</v>
      </c>
      <c r="B154" s="107" t="str">
        <f ca="1">IFERROR(VLOOKUP(A154,'Rank unique CI-Prod-Spec'!I:J,2,FALSE),"")</f>
        <v/>
      </c>
      <c r="C154" s="122" t="str">
        <f ca="1">IFERROR(VLOOKUP(LEFT(B154,FIND("--",B154)-1),CatCostInp!D:E,2,FALSE),"")</f>
        <v/>
      </c>
      <c r="D154" s="122" t="str">
        <f ca="1">IFERROR(INDIRECT(ADDRESS(MATCH(VALUE(MID(B154,FIND("--",B154)+2,FIND("---",B154)-FIND("--",B154)-2)),CatProd!G:G,0),2,1,1,"CatProd")),"")</f>
        <v/>
      </c>
      <c r="E154" s="122" t="str">
        <f ca="1">IFERROR(INDIRECT(ADDRESS(MATCH(VALUE(RIGHT(B154,LEN(B154)-FIND("---",B154)-2)),CatProdSpec!I:I,0),3,1,1,"CatProdSpec")),"")</f>
        <v/>
      </c>
      <c r="F154" s="181" t="str">
        <f t="shared" ca="1" si="10"/>
        <v/>
      </c>
      <c r="G154" s="176" t="str">
        <f ca="1">IF(SUMIF(Pharmaceuticals!$C:$C,$B154,Pharmaceuticals!X:X)+SUMIF('Health Products &amp; Equipment'!$C:$C,$B154,'Health Products &amp; Equipment'!AG:AG)+SUMIF('Other Pharma &amp; Health Products'!$C:$C,$B154,'Other Pharma &amp; Health Products'!AG:AG)+SUMIF('PSM Costs'!$C:$C,$B154,'PSM Costs'!AG:AG)&gt;0,SUMIF(Pharmaceuticals!$C:$C,$B154,Pharmaceuticals!X:X)+SUMIF('Health Products &amp; Equipment'!$C:$C,$B154,'Health Products &amp; Equipment'!AG:AG)+SUMIF('Other Pharma &amp; Health Products'!$C:$C,$B154,'Other Pharma &amp; Health Products'!AG:AG)+SUMIF('PSM Costs'!$C:$C,$B154,'PSM Costs'!AG:AG),"")</f>
        <v/>
      </c>
      <c r="H154" s="176" t="str">
        <f ca="1">IF(SUMIF(Pharmaceuticals!$C:$C,$B154,Pharmaceuticals!Y:Y)+SUMIF('Health Products &amp; Equipment'!$C:$C,$B154,'Health Products &amp; Equipment'!AH:AH)+SUMIF('Other Pharma &amp; Health Products'!$C:$C,$B154,'Other Pharma &amp; Health Products'!AH:AH)+SUMIF('PSM Costs'!$C:$C,$B154,'PSM Costs'!AH:AH)&gt;0,SUMIF(Pharmaceuticals!$C:$C,$B154,Pharmaceuticals!Y:Y)+SUMIF('Health Products &amp; Equipment'!$C:$C,$B154,'Health Products &amp; Equipment'!AH:AH)+SUMIF('Other Pharma &amp; Health Products'!$C:$C,$B154,'Other Pharma &amp; Health Products'!AH:AH)+SUMIF('PSM Costs'!$C:$C,$B154,'PSM Costs'!AH:AH),"")</f>
        <v/>
      </c>
      <c r="I154" s="182" t="str">
        <f t="shared" ca="1" si="11"/>
        <v/>
      </c>
      <c r="J154" s="123" t="str">
        <f ca="1">IF(SUMIF(Pharmaceuticals!$C:$C,$B154,Pharmaceuticals!AK:AK)+SUMIF('Health Products &amp; Equipment'!$C:$C,$B154,'Health Products &amp; Equipment'!AT:AT)+SUMIF('Other Pharma &amp; Health Products'!$C:$C,$B154,'Other Pharma &amp; Health Products'!AT:AT)+SUMIF('PSM Costs'!$C:$C,$B154,'PSM Costs'!AT:AT)&gt;0,SUMIF(Pharmaceuticals!$C:$C,$B154,Pharmaceuticals!AK:AK)+SUMIF('Health Products &amp; Equipment'!$C:$C,$B154,'Health Products &amp; Equipment'!AT:AT)+SUMIF('Other Pharma &amp; Health Products'!$C:$C,$B154,'Other Pharma &amp; Health Products'!AT:AT)+SUMIF('PSM Costs'!$C:$C,$B154,'PSM Costs'!AT:AT),"")</f>
        <v/>
      </c>
      <c r="K154" s="123" t="str">
        <f ca="1">IF(SUMIF(Pharmaceuticals!$C:$C,$B154,Pharmaceuticals!AL:AL)+SUMIF('Health Products &amp; Equipment'!$C:$C,$B154,'Health Products &amp; Equipment'!AU:AU)+SUMIF('Other Pharma &amp; Health Products'!$C:$C,$B154,'Other Pharma &amp; Health Products'!AU:AU)+SUMIF('PSM Costs'!$C:$C,$B154,'PSM Costs'!AU:AU)&gt;0,SUMIF(Pharmaceuticals!$C:$C,$B154,Pharmaceuticals!AL:AL)+SUMIF('Health Products &amp; Equipment'!$C:$C,$B154,'Health Products &amp; Equipment'!AU:AU)+SUMIF('Other Pharma &amp; Health Products'!$C:$C,$B154,'Other Pharma &amp; Health Products'!AU:AU)+SUMIF('PSM Costs'!$C:$C,$B154,'PSM Costs'!AU:AU),"")</f>
        <v/>
      </c>
      <c r="L154" s="181" t="str">
        <f t="shared" ca="1" si="12"/>
        <v/>
      </c>
      <c r="M154" s="176" t="str">
        <f ca="1">IF(SUMIF(Pharmaceuticals!$C:$C,$B154,Pharmaceuticals!AX:AX)+SUMIF('Health Products &amp; Equipment'!$C:$C,$B154,'Health Products &amp; Equipment'!BG:BG)+SUMIF('Other Pharma &amp; Health Products'!$C:$C,$B154,'Other Pharma &amp; Health Products'!BG:BG)+SUMIF('PSM Costs'!$C:$C,$B154,'PSM Costs'!BG:BG)&gt;0,SUMIF(Pharmaceuticals!$C:$C,$B154,Pharmaceuticals!AX:AX)+SUMIF('Health Products &amp; Equipment'!$C:$C,$B154,'Health Products &amp; Equipment'!BG:BG)+SUMIF('Other Pharma &amp; Health Products'!$C:$C,$B154,'Other Pharma &amp; Health Products'!BG:BG)+SUMIF('PSM Costs'!$C:$C,$B154,'PSM Costs'!BG:BG),"")</f>
        <v/>
      </c>
      <c r="N154" s="176" t="str">
        <f ca="1">IF(SUMIF(Pharmaceuticals!$C:$C,$B154,Pharmaceuticals!AY:AY)+SUMIF('Health Products &amp; Equipment'!$C:$C,$B154,'Health Products &amp; Equipment'!BH:BH)+SUMIF('Other Pharma &amp; Health Products'!$C:$C,$B154,'Other Pharma &amp; Health Products'!BH:BH)+SUMIF('PSM Costs'!$C:$C,$B154,'PSM Costs'!BH:BH)&gt;0,SUMIF(Pharmaceuticals!$C:$C,$B154,Pharmaceuticals!AY:AY)+SUMIF('Health Products &amp; Equipment'!$C:$C,$B154,'Health Products &amp; Equipment'!BH:BH)+SUMIF('Other Pharma &amp; Health Products'!$C:$C,$B154,'Other Pharma &amp; Health Products'!BH:BH)+SUMIF('PSM Costs'!$C:$C,$B154,'PSM Costs'!BH:BH),"")</f>
        <v/>
      </c>
      <c r="O154" s="182" t="str">
        <f t="shared" ca="1" si="13"/>
        <v/>
      </c>
      <c r="P154" s="123" t="str">
        <f ca="1">IF(SUMIF(Pharmaceuticals!$C:$C,$B154,Pharmaceuticals!BK:BK)+SUMIF('Health Products &amp; Equipment'!$C:$C,$B154,'Health Products &amp; Equipment'!BT:BT)+SUMIF('Other Pharma &amp; Health Products'!$C:$C,$B154,'Other Pharma &amp; Health Products'!BT:BT)+SUMIF('PSM Costs'!$C:$C,$B154,'PSM Costs'!BT:BT)&gt;0,SUMIF(Pharmaceuticals!$C:$C,$B154,Pharmaceuticals!BK:BK)+SUMIF('Health Products &amp; Equipment'!$C:$C,$B154,'Health Products &amp; Equipment'!BT:BT)+SUMIF('Other Pharma &amp; Health Products'!$C:$C,$B154,'Other Pharma &amp; Health Products'!BT:BT)+SUMIF('PSM Costs'!$C:$C,$B154,'PSM Costs'!BT:BT),"")</f>
        <v/>
      </c>
      <c r="Q154" s="123" t="str">
        <f ca="1">IF(SUMIF(Pharmaceuticals!$C:$C,$B154,Pharmaceuticals!BL:BL)+SUMIF('Health Products &amp; Equipment'!$C:$C,$B154,'Health Products &amp; Equipment'!BU:BU)+SUMIF('Other Pharma &amp; Health Products'!$C:$C,$B154,'Other Pharma &amp; Health Products'!BU:BU)+SUMIF('PSM Costs'!$C:$C,$B154,'PSM Costs'!BU:BU)&gt;0,SUMIF(Pharmaceuticals!$C:$C,$B154,Pharmaceuticals!BL:BL)+SUMIF('Health Products &amp; Equipment'!$C:$C,$B154,'Health Products &amp; Equipment'!BU:BU)+SUMIF('Other Pharma &amp; Health Products'!$C:$C,$B154,'Other Pharma &amp; Health Products'!BU:BU)+SUMIF('PSM Costs'!$C:$C,$B154,'PSM Costs'!BU:BU),"")</f>
        <v/>
      </c>
      <c r="R154" s="176" t="str">
        <f t="shared" ca="1" si="14"/>
        <v/>
      </c>
    </row>
    <row r="155" spans="1:18" ht="14" x14ac:dyDescent="0.15">
      <c r="A155" s="107">
        <v>148</v>
      </c>
      <c r="B155" s="107" t="str">
        <f ca="1">IFERROR(VLOOKUP(A155,'Rank unique CI-Prod-Spec'!I:J,2,FALSE),"")</f>
        <v/>
      </c>
      <c r="C155" s="122" t="str">
        <f ca="1">IFERROR(VLOOKUP(LEFT(B155,FIND("--",B155)-1),CatCostInp!D:E,2,FALSE),"")</f>
        <v/>
      </c>
      <c r="D155" s="122" t="str">
        <f ca="1">IFERROR(INDIRECT(ADDRESS(MATCH(VALUE(MID(B155,FIND("--",B155)+2,FIND("---",B155)-FIND("--",B155)-2)),CatProd!G:G,0),2,1,1,"CatProd")),"")</f>
        <v/>
      </c>
      <c r="E155" s="122" t="str">
        <f ca="1">IFERROR(INDIRECT(ADDRESS(MATCH(VALUE(RIGHT(B155,LEN(B155)-FIND("---",B155)-2)),CatProdSpec!I:I,0),3,1,1,"CatProdSpec")),"")</f>
        <v/>
      </c>
      <c r="F155" s="181" t="str">
        <f t="shared" ca="1" si="10"/>
        <v/>
      </c>
      <c r="G155" s="176" t="str">
        <f ca="1">IF(SUMIF(Pharmaceuticals!$C:$C,$B155,Pharmaceuticals!X:X)+SUMIF('Health Products &amp; Equipment'!$C:$C,$B155,'Health Products &amp; Equipment'!AG:AG)+SUMIF('Other Pharma &amp; Health Products'!$C:$C,$B155,'Other Pharma &amp; Health Products'!AG:AG)+SUMIF('PSM Costs'!$C:$C,$B155,'PSM Costs'!AG:AG)&gt;0,SUMIF(Pharmaceuticals!$C:$C,$B155,Pharmaceuticals!X:X)+SUMIF('Health Products &amp; Equipment'!$C:$C,$B155,'Health Products &amp; Equipment'!AG:AG)+SUMIF('Other Pharma &amp; Health Products'!$C:$C,$B155,'Other Pharma &amp; Health Products'!AG:AG)+SUMIF('PSM Costs'!$C:$C,$B155,'PSM Costs'!AG:AG),"")</f>
        <v/>
      </c>
      <c r="H155" s="176" t="str">
        <f ca="1">IF(SUMIF(Pharmaceuticals!$C:$C,$B155,Pharmaceuticals!Y:Y)+SUMIF('Health Products &amp; Equipment'!$C:$C,$B155,'Health Products &amp; Equipment'!AH:AH)+SUMIF('Other Pharma &amp; Health Products'!$C:$C,$B155,'Other Pharma &amp; Health Products'!AH:AH)+SUMIF('PSM Costs'!$C:$C,$B155,'PSM Costs'!AH:AH)&gt;0,SUMIF(Pharmaceuticals!$C:$C,$B155,Pharmaceuticals!Y:Y)+SUMIF('Health Products &amp; Equipment'!$C:$C,$B155,'Health Products &amp; Equipment'!AH:AH)+SUMIF('Other Pharma &amp; Health Products'!$C:$C,$B155,'Other Pharma &amp; Health Products'!AH:AH)+SUMIF('PSM Costs'!$C:$C,$B155,'PSM Costs'!AH:AH),"")</f>
        <v/>
      </c>
      <c r="I155" s="182" t="str">
        <f t="shared" ca="1" si="11"/>
        <v/>
      </c>
      <c r="J155" s="123" t="str">
        <f ca="1">IF(SUMIF(Pharmaceuticals!$C:$C,$B155,Pharmaceuticals!AK:AK)+SUMIF('Health Products &amp; Equipment'!$C:$C,$B155,'Health Products &amp; Equipment'!AT:AT)+SUMIF('Other Pharma &amp; Health Products'!$C:$C,$B155,'Other Pharma &amp; Health Products'!AT:AT)+SUMIF('PSM Costs'!$C:$C,$B155,'PSM Costs'!AT:AT)&gt;0,SUMIF(Pharmaceuticals!$C:$C,$B155,Pharmaceuticals!AK:AK)+SUMIF('Health Products &amp; Equipment'!$C:$C,$B155,'Health Products &amp; Equipment'!AT:AT)+SUMIF('Other Pharma &amp; Health Products'!$C:$C,$B155,'Other Pharma &amp; Health Products'!AT:AT)+SUMIF('PSM Costs'!$C:$C,$B155,'PSM Costs'!AT:AT),"")</f>
        <v/>
      </c>
      <c r="K155" s="123" t="str">
        <f ca="1">IF(SUMIF(Pharmaceuticals!$C:$C,$B155,Pharmaceuticals!AL:AL)+SUMIF('Health Products &amp; Equipment'!$C:$C,$B155,'Health Products &amp; Equipment'!AU:AU)+SUMIF('Other Pharma &amp; Health Products'!$C:$C,$B155,'Other Pharma &amp; Health Products'!AU:AU)+SUMIF('PSM Costs'!$C:$C,$B155,'PSM Costs'!AU:AU)&gt;0,SUMIF(Pharmaceuticals!$C:$C,$B155,Pharmaceuticals!AL:AL)+SUMIF('Health Products &amp; Equipment'!$C:$C,$B155,'Health Products &amp; Equipment'!AU:AU)+SUMIF('Other Pharma &amp; Health Products'!$C:$C,$B155,'Other Pharma &amp; Health Products'!AU:AU)+SUMIF('PSM Costs'!$C:$C,$B155,'PSM Costs'!AU:AU),"")</f>
        <v/>
      </c>
      <c r="L155" s="181" t="str">
        <f t="shared" ca="1" si="12"/>
        <v/>
      </c>
      <c r="M155" s="176" t="str">
        <f ca="1">IF(SUMIF(Pharmaceuticals!$C:$C,$B155,Pharmaceuticals!AX:AX)+SUMIF('Health Products &amp; Equipment'!$C:$C,$B155,'Health Products &amp; Equipment'!BG:BG)+SUMIF('Other Pharma &amp; Health Products'!$C:$C,$B155,'Other Pharma &amp; Health Products'!BG:BG)+SUMIF('PSM Costs'!$C:$C,$B155,'PSM Costs'!BG:BG)&gt;0,SUMIF(Pharmaceuticals!$C:$C,$B155,Pharmaceuticals!AX:AX)+SUMIF('Health Products &amp; Equipment'!$C:$C,$B155,'Health Products &amp; Equipment'!BG:BG)+SUMIF('Other Pharma &amp; Health Products'!$C:$C,$B155,'Other Pharma &amp; Health Products'!BG:BG)+SUMIF('PSM Costs'!$C:$C,$B155,'PSM Costs'!BG:BG),"")</f>
        <v/>
      </c>
      <c r="N155" s="176" t="str">
        <f ca="1">IF(SUMIF(Pharmaceuticals!$C:$C,$B155,Pharmaceuticals!AY:AY)+SUMIF('Health Products &amp; Equipment'!$C:$C,$B155,'Health Products &amp; Equipment'!BH:BH)+SUMIF('Other Pharma &amp; Health Products'!$C:$C,$B155,'Other Pharma &amp; Health Products'!BH:BH)+SUMIF('PSM Costs'!$C:$C,$B155,'PSM Costs'!BH:BH)&gt;0,SUMIF(Pharmaceuticals!$C:$C,$B155,Pharmaceuticals!AY:AY)+SUMIF('Health Products &amp; Equipment'!$C:$C,$B155,'Health Products &amp; Equipment'!BH:BH)+SUMIF('Other Pharma &amp; Health Products'!$C:$C,$B155,'Other Pharma &amp; Health Products'!BH:BH)+SUMIF('PSM Costs'!$C:$C,$B155,'PSM Costs'!BH:BH),"")</f>
        <v/>
      </c>
      <c r="O155" s="182" t="str">
        <f t="shared" ca="1" si="13"/>
        <v/>
      </c>
      <c r="P155" s="123" t="str">
        <f ca="1">IF(SUMIF(Pharmaceuticals!$C:$C,$B155,Pharmaceuticals!BK:BK)+SUMIF('Health Products &amp; Equipment'!$C:$C,$B155,'Health Products &amp; Equipment'!BT:BT)+SUMIF('Other Pharma &amp; Health Products'!$C:$C,$B155,'Other Pharma &amp; Health Products'!BT:BT)+SUMIF('PSM Costs'!$C:$C,$B155,'PSM Costs'!BT:BT)&gt;0,SUMIF(Pharmaceuticals!$C:$C,$B155,Pharmaceuticals!BK:BK)+SUMIF('Health Products &amp; Equipment'!$C:$C,$B155,'Health Products &amp; Equipment'!BT:BT)+SUMIF('Other Pharma &amp; Health Products'!$C:$C,$B155,'Other Pharma &amp; Health Products'!BT:BT)+SUMIF('PSM Costs'!$C:$C,$B155,'PSM Costs'!BT:BT),"")</f>
        <v/>
      </c>
      <c r="Q155" s="123" t="str">
        <f ca="1">IF(SUMIF(Pharmaceuticals!$C:$C,$B155,Pharmaceuticals!BL:BL)+SUMIF('Health Products &amp; Equipment'!$C:$C,$B155,'Health Products &amp; Equipment'!BU:BU)+SUMIF('Other Pharma &amp; Health Products'!$C:$C,$B155,'Other Pharma &amp; Health Products'!BU:BU)+SUMIF('PSM Costs'!$C:$C,$B155,'PSM Costs'!BU:BU)&gt;0,SUMIF(Pharmaceuticals!$C:$C,$B155,Pharmaceuticals!BL:BL)+SUMIF('Health Products &amp; Equipment'!$C:$C,$B155,'Health Products &amp; Equipment'!BU:BU)+SUMIF('Other Pharma &amp; Health Products'!$C:$C,$B155,'Other Pharma &amp; Health Products'!BU:BU)+SUMIF('PSM Costs'!$C:$C,$B155,'PSM Costs'!BU:BU),"")</f>
        <v/>
      </c>
      <c r="R155" s="176" t="str">
        <f t="shared" ca="1" si="14"/>
        <v/>
      </c>
    </row>
    <row r="156" spans="1:18" ht="14" x14ac:dyDescent="0.15">
      <c r="A156" s="107">
        <v>149</v>
      </c>
      <c r="B156" s="107" t="str">
        <f ca="1">IFERROR(VLOOKUP(A156,'Rank unique CI-Prod-Spec'!I:J,2,FALSE),"")</f>
        <v/>
      </c>
      <c r="C156" s="122" t="str">
        <f ca="1">IFERROR(VLOOKUP(LEFT(B156,FIND("--",B156)-1),CatCostInp!D:E,2,FALSE),"")</f>
        <v/>
      </c>
      <c r="D156" s="122" t="str">
        <f ca="1">IFERROR(INDIRECT(ADDRESS(MATCH(VALUE(MID(B156,FIND("--",B156)+2,FIND("---",B156)-FIND("--",B156)-2)),CatProd!G:G,0),2,1,1,"CatProd")),"")</f>
        <v/>
      </c>
      <c r="E156" s="122" t="str">
        <f ca="1">IFERROR(INDIRECT(ADDRESS(MATCH(VALUE(RIGHT(B156,LEN(B156)-FIND("---",B156)-2)),CatProdSpec!I:I,0),3,1,1,"CatProdSpec")),"")</f>
        <v/>
      </c>
      <c r="F156" s="181" t="str">
        <f t="shared" ca="1" si="10"/>
        <v/>
      </c>
      <c r="G156" s="176" t="str">
        <f ca="1">IF(SUMIF(Pharmaceuticals!$C:$C,$B156,Pharmaceuticals!X:X)+SUMIF('Health Products &amp; Equipment'!$C:$C,$B156,'Health Products &amp; Equipment'!AG:AG)+SUMIF('Other Pharma &amp; Health Products'!$C:$C,$B156,'Other Pharma &amp; Health Products'!AG:AG)+SUMIF('PSM Costs'!$C:$C,$B156,'PSM Costs'!AG:AG)&gt;0,SUMIF(Pharmaceuticals!$C:$C,$B156,Pharmaceuticals!X:X)+SUMIF('Health Products &amp; Equipment'!$C:$C,$B156,'Health Products &amp; Equipment'!AG:AG)+SUMIF('Other Pharma &amp; Health Products'!$C:$C,$B156,'Other Pharma &amp; Health Products'!AG:AG)+SUMIF('PSM Costs'!$C:$C,$B156,'PSM Costs'!AG:AG),"")</f>
        <v/>
      </c>
      <c r="H156" s="176" t="str">
        <f ca="1">IF(SUMIF(Pharmaceuticals!$C:$C,$B156,Pharmaceuticals!Y:Y)+SUMIF('Health Products &amp; Equipment'!$C:$C,$B156,'Health Products &amp; Equipment'!AH:AH)+SUMIF('Other Pharma &amp; Health Products'!$C:$C,$B156,'Other Pharma &amp; Health Products'!AH:AH)+SUMIF('PSM Costs'!$C:$C,$B156,'PSM Costs'!AH:AH)&gt;0,SUMIF(Pharmaceuticals!$C:$C,$B156,Pharmaceuticals!Y:Y)+SUMIF('Health Products &amp; Equipment'!$C:$C,$B156,'Health Products &amp; Equipment'!AH:AH)+SUMIF('Other Pharma &amp; Health Products'!$C:$C,$B156,'Other Pharma &amp; Health Products'!AH:AH)+SUMIF('PSM Costs'!$C:$C,$B156,'PSM Costs'!AH:AH),"")</f>
        <v/>
      </c>
      <c r="I156" s="182" t="str">
        <f t="shared" ca="1" si="11"/>
        <v/>
      </c>
      <c r="J156" s="123" t="str">
        <f ca="1">IF(SUMIF(Pharmaceuticals!$C:$C,$B156,Pharmaceuticals!AK:AK)+SUMIF('Health Products &amp; Equipment'!$C:$C,$B156,'Health Products &amp; Equipment'!AT:AT)+SUMIF('Other Pharma &amp; Health Products'!$C:$C,$B156,'Other Pharma &amp; Health Products'!AT:AT)+SUMIF('PSM Costs'!$C:$C,$B156,'PSM Costs'!AT:AT)&gt;0,SUMIF(Pharmaceuticals!$C:$C,$B156,Pharmaceuticals!AK:AK)+SUMIF('Health Products &amp; Equipment'!$C:$C,$B156,'Health Products &amp; Equipment'!AT:AT)+SUMIF('Other Pharma &amp; Health Products'!$C:$C,$B156,'Other Pharma &amp; Health Products'!AT:AT)+SUMIF('PSM Costs'!$C:$C,$B156,'PSM Costs'!AT:AT),"")</f>
        <v/>
      </c>
      <c r="K156" s="123" t="str">
        <f ca="1">IF(SUMIF(Pharmaceuticals!$C:$C,$B156,Pharmaceuticals!AL:AL)+SUMIF('Health Products &amp; Equipment'!$C:$C,$B156,'Health Products &amp; Equipment'!AU:AU)+SUMIF('Other Pharma &amp; Health Products'!$C:$C,$B156,'Other Pharma &amp; Health Products'!AU:AU)+SUMIF('PSM Costs'!$C:$C,$B156,'PSM Costs'!AU:AU)&gt;0,SUMIF(Pharmaceuticals!$C:$C,$B156,Pharmaceuticals!AL:AL)+SUMIF('Health Products &amp; Equipment'!$C:$C,$B156,'Health Products &amp; Equipment'!AU:AU)+SUMIF('Other Pharma &amp; Health Products'!$C:$C,$B156,'Other Pharma &amp; Health Products'!AU:AU)+SUMIF('PSM Costs'!$C:$C,$B156,'PSM Costs'!AU:AU),"")</f>
        <v/>
      </c>
      <c r="L156" s="181" t="str">
        <f t="shared" ca="1" si="12"/>
        <v/>
      </c>
      <c r="M156" s="176" t="str">
        <f ca="1">IF(SUMIF(Pharmaceuticals!$C:$C,$B156,Pharmaceuticals!AX:AX)+SUMIF('Health Products &amp; Equipment'!$C:$C,$B156,'Health Products &amp; Equipment'!BG:BG)+SUMIF('Other Pharma &amp; Health Products'!$C:$C,$B156,'Other Pharma &amp; Health Products'!BG:BG)+SUMIF('PSM Costs'!$C:$C,$B156,'PSM Costs'!BG:BG)&gt;0,SUMIF(Pharmaceuticals!$C:$C,$B156,Pharmaceuticals!AX:AX)+SUMIF('Health Products &amp; Equipment'!$C:$C,$B156,'Health Products &amp; Equipment'!BG:BG)+SUMIF('Other Pharma &amp; Health Products'!$C:$C,$B156,'Other Pharma &amp; Health Products'!BG:BG)+SUMIF('PSM Costs'!$C:$C,$B156,'PSM Costs'!BG:BG),"")</f>
        <v/>
      </c>
      <c r="N156" s="176" t="str">
        <f ca="1">IF(SUMIF(Pharmaceuticals!$C:$C,$B156,Pharmaceuticals!AY:AY)+SUMIF('Health Products &amp; Equipment'!$C:$C,$B156,'Health Products &amp; Equipment'!BH:BH)+SUMIF('Other Pharma &amp; Health Products'!$C:$C,$B156,'Other Pharma &amp; Health Products'!BH:BH)+SUMIF('PSM Costs'!$C:$C,$B156,'PSM Costs'!BH:BH)&gt;0,SUMIF(Pharmaceuticals!$C:$C,$B156,Pharmaceuticals!AY:AY)+SUMIF('Health Products &amp; Equipment'!$C:$C,$B156,'Health Products &amp; Equipment'!BH:BH)+SUMIF('Other Pharma &amp; Health Products'!$C:$C,$B156,'Other Pharma &amp; Health Products'!BH:BH)+SUMIF('PSM Costs'!$C:$C,$B156,'PSM Costs'!BH:BH),"")</f>
        <v/>
      </c>
      <c r="O156" s="182" t="str">
        <f t="shared" ca="1" si="13"/>
        <v/>
      </c>
      <c r="P156" s="123" t="str">
        <f ca="1">IF(SUMIF(Pharmaceuticals!$C:$C,$B156,Pharmaceuticals!BK:BK)+SUMIF('Health Products &amp; Equipment'!$C:$C,$B156,'Health Products &amp; Equipment'!BT:BT)+SUMIF('Other Pharma &amp; Health Products'!$C:$C,$B156,'Other Pharma &amp; Health Products'!BT:BT)+SUMIF('PSM Costs'!$C:$C,$B156,'PSM Costs'!BT:BT)&gt;0,SUMIF(Pharmaceuticals!$C:$C,$B156,Pharmaceuticals!BK:BK)+SUMIF('Health Products &amp; Equipment'!$C:$C,$B156,'Health Products &amp; Equipment'!BT:BT)+SUMIF('Other Pharma &amp; Health Products'!$C:$C,$B156,'Other Pharma &amp; Health Products'!BT:BT)+SUMIF('PSM Costs'!$C:$C,$B156,'PSM Costs'!BT:BT),"")</f>
        <v/>
      </c>
      <c r="Q156" s="123" t="str">
        <f ca="1">IF(SUMIF(Pharmaceuticals!$C:$C,$B156,Pharmaceuticals!BL:BL)+SUMIF('Health Products &amp; Equipment'!$C:$C,$B156,'Health Products &amp; Equipment'!BU:BU)+SUMIF('Other Pharma &amp; Health Products'!$C:$C,$B156,'Other Pharma &amp; Health Products'!BU:BU)+SUMIF('PSM Costs'!$C:$C,$B156,'PSM Costs'!BU:BU)&gt;0,SUMIF(Pharmaceuticals!$C:$C,$B156,Pharmaceuticals!BL:BL)+SUMIF('Health Products &amp; Equipment'!$C:$C,$B156,'Health Products &amp; Equipment'!BU:BU)+SUMIF('Other Pharma &amp; Health Products'!$C:$C,$B156,'Other Pharma &amp; Health Products'!BU:BU)+SUMIF('PSM Costs'!$C:$C,$B156,'PSM Costs'!BU:BU),"")</f>
        <v/>
      </c>
      <c r="R156" s="176" t="str">
        <f t="shared" ca="1" si="14"/>
        <v/>
      </c>
    </row>
    <row r="157" spans="1:18" ht="14" x14ac:dyDescent="0.15">
      <c r="A157" s="107">
        <v>150</v>
      </c>
      <c r="B157" s="107" t="str">
        <f ca="1">IFERROR(VLOOKUP(A157,'Rank unique CI-Prod-Spec'!I:J,2,FALSE),"")</f>
        <v/>
      </c>
      <c r="C157" s="122" t="str">
        <f ca="1">IFERROR(VLOOKUP(LEFT(B157,FIND("--",B157)-1),CatCostInp!D:E,2,FALSE),"")</f>
        <v/>
      </c>
      <c r="D157" s="122" t="str">
        <f ca="1">IFERROR(INDIRECT(ADDRESS(MATCH(VALUE(MID(B157,FIND("--",B157)+2,FIND("---",B157)-FIND("--",B157)-2)),CatProd!G:G,0),2,1,1,"CatProd")),"")</f>
        <v/>
      </c>
      <c r="E157" s="122" t="str">
        <f ca="1">IFERROR(INDIRECT(ADDRESS(MATCH(VALUE(RIGHT(B157,LEN(B157)-FIND("---",B157)-2)),CatProdSpec!I:I,0),3,1,1,"CatProdSpec")),"")</f>
        <v/>
      </c>
      <c r="F157" s="181" t="str">
        <f t="shared" ca="1" si="10"/>
        <v/>
      </c>
      <c r="G157" s="176" t="str">
        <f ca="1">IF(SUMIF(Pharmaceuticals!$C:$C,$B157,Pharmaceuticals!X:X)+SUMIF('Health Products &amp; Equipment'!$C:$C,$B157,'Health Products &amp; Equipment'!AG:AG)+SUMIF('Other Pharma &amp; Health Products'!$C:$C,$B157,'Other Pharma &amp; Health Products'!AG:AG)+SUMIF('PSM Costs'!$C:$C,$B157,'PSM Costs'!AG:AG)&gt;0,SUMIF(Pharmaceuticals!$C:$C,$B157,Pharmaceuticals!X:X)+SUMIF('Health Products &amp; Equipment'!$C:$C,$B157,'Health Products &amp; Equipment'!AG:AG)+SUMIF('Other Pharma &amp; Health Products'!$C:$C,$B157,'Other Pharma &amp; Health Products'!AG:AG)+SUMIF('PSM Costs'!$C:$C,$B157,'PSM Costs'!AG:AG),"")</f>
        <v/>
      </c>
      <c r="H157" s="176" t="str">
        <f ca="1">IF(SUMIF(Pharmaceuticals!$C:$C,$B157,Pharmaceuticals!Y:Y)+SUMIF('Health Products &amp; Equipment'!$C:$C,$B157,'Health Products &amp; Equipment'!AH:AH)+SUMIF('Other Pharma &amp; Health Products'!$C:$C,$B157,'Other Pharma &amp; Health Products'!AH:AH)+SUMIF('PSM Costs'!$C:$C,$B157,'PSM Costs'!AH:AH)&gt;0,SUMIF(Pharmaceuticals!$C:$C,$B157,Pharmaceuticals!Y:Y)+SUMIF('Health Products &amp; Equipment'!$C:$C,$B157,'Health Products &amp; Equipment'!AH:AH)+SUMIF('Other Pharma &amp; Health Products'!$C:$C,$B157,'Other Pharma &amp; Health Products'!AH:AH)+SUMIF('PSM Costs'!$C:$C,$B157,'PSM Costs'!AH:AH),"")</f>
        <v/>
      </c>
      <c r="I157" s="182" t="str">
        <f t="shared" ca="1" si="11"/>
        <v/>
      </c>
      <c r="J157" s="123" t="str">
        <f ca="1">IF(SUMIF(Pharmaceuticals!$C:$C,$B157,Pharmaceuticals!AK:AK)+SUMIF('Health Products &amp; Equipment'!$C:$C,$B157,'Health Products &amp; Equipment'!AT:AT)+SUMIF('Other Pharma &amp; Health Products'!$C:$C,$B157,'Other Pharma &amp; Health Products'!AT:AT)+SUMIF('PSM Costs'!$C:$C,$B157,'PSM Costs'!AT:AT)&gt;0,SUMIF(Pharmaceuticals!$C:$C,$B157,Pharmaceuticals!AK:AK)+SUMIF('Health Products &amp; Equipment'!$C:$C,$B157,'Health Products &amp; Equipment'!AT:AT)+SUMIF('Other Pharma &amp; Health Products'!$C:$C,$B157,'Other Pharma &amp; Health Products'!AT:AT)+SUMIF('PSM Costs'!$C:$C,$B157,'PSM Costs'!AT:AT),"")</f>
        <v/>
      </c>
      <c r="K157" s="123" t="str">
        <f ca="1">IF(SUMIF(Pharmaceuticals!$C:$C,$B157,Pharmaceuticals!AL:AL)+SUMIF('Health Products &amp; Equipment'!$C:$C,$B157,'Health Products &amp; Equipment'!AU:AU)+SUMIF('Other Pharma &amp; Health Products'!$C:$C,$B157,'Other Pharma &amp; Health Products'!AU:AU)+SUMIF('PSM Costs'!$C:$C,$B157,'PSM Costs'!AU:AU)&gt;0,SUMIF(Pharmaceuticals!$C:$C,$B157,Pharmaceuticals!AL:AL)+SUMIF('Health Products &amp; Equipment'!$C:$C,$B157,'Health Products &amp; Equipment'!AU:AU)+SUMIF('Other Pharma &amp; Health Products'!$C:$C,$B157,'Other Pharma &amp; Health Products'!AU:AU)+SUMIF('PSM Costs'!$C:$C,$B157,'PSM Costs'!AU:AU),"")</f>
        <v/>
      </c>
      <c r="L157" s="181" t="str">
        <f t="shared" ca="1" si="12"/>
        <v/>
      </c>
      <c r="M157" s="176" t="str">
        <f ca="1">IF(SUMIF(Pharmaceuticals!$C:$C,$B157,Pharmaceuticals!AX:AX)+SUMIF('Health Products &amp; Equipment'!$C:$C,$B157,'Health Products &amp; Equipment'!BG:BG)+SUMIF('Other Pharma &amp; Health Products'!$C:$C,$B157,'Other Pharma &amp; Health Products'!BG:BG)+SUMIF('PSM Costs'!$C:$C,$B157,'PSM Costs'!BG:BG)&gt;0,SUMIF(Pharmaceuticals!$C:$C,$B157,Pharmaceuticals!AX:AX)+SUMIF('Health Products &amp; Equipment'!$C:$C,$B157,'Health Products &amp; Equipment'!BG:BG)+SUMIF('Other Pharma &amp; Health Products'!$C:$C,$B157,'Other Pharma &amp; Health Products'!BG:BG)+SUMIF('PSM Costs'!$C:$C,$B157,'PSM Costs'!BG:BG),"")</f>
        <v/>
      </c>
      <c r="N157" s="176" t="str">
        <f ca="1">IF(SUMIF(Pharmaceuticals!$C:$C,$B157,Pharmaceuticals!AY:AY)+SUMIF('Health Products &amp; Equipment'!$C:$C,$B157,'Health Products &amp; Equipment'!BH:BH)+SUMIF('Other Pharma &amp; Health Products'!$C:$C,$B157,'Other Pharma &amp; Health Products'!BH:BH)+SUMIF('PSM Costs'!$C:$C,$B157,'PSM Costs'!BH:BH)&gt;0,SUMIF(Pharmaceuticals!$C:$C,$B157,Pharmaceuticals!AY:AY)+SUMIF('Health Products &amp; Equipment'!$C:$C,$B157,'Health Products &amp; Equipment'!BH:BH)+SUMIF('Other Pharma &amp; Health Products'!$C:$C,$B157,'Other Pharma &amp; Health Products'!BH:BH)+SUMIF('PSM Costs'!$C:$C,$B157,'PSM Costs'!BH:BH),"")</f>
        <v/>
      </c>
      <c r="O157" s="182" t="str">
        <f t="shared" ca="1" si="13"/>
        <v/>
      </c>
      <c r="P157" s="123" t="str">
        <f ca="1">IF(SUMIF(Pharmaceuticals!$C:$C,$B157,Pharmaceuticals!BK:BK)+SUMIF('Health Products &amp; Equipment'!$C:$C,$B157,'Health Products &amp; Equipment'!BT:BT)+SUMIF('Other Pharma &amp; Health Products'!$C:$C,$B157,'Other Pharma &amp; Health Products'!BT:BT)+SUMIF('PSM Costs'!$C:$C,$B157,'PSM Costs'!BT:BT)&gt;0,SUMIF(Pharmaceuticals!$C:$C,$B157,Pharmaceuticals!BK:BK)+SUMIF('Health Products &amp; Equipment'!$C:$C,$B157,'Health Products &amp; Equipment'!BT:BT)+SUMIF('Other Pharma &amp; Health Products'!$C:$C,$B157,'Other Pharma &amp; Health Products'!BT:BT)+SUMIF('PSM Costs'!$C:$C,$B157,'PSM Costs'!BT:BT),"")</f>
        <v/>
      </c>
      <c r="Q157" s="123" t="str">
        <f ca="1">IF(SUMIF(Pharmaceuticals!$C:$C,$B157,Pharmaceuticals!BL:BL)+SUMIF('Health Products &amp; Equipment'!$C:$C,$B157,'Health Products &amp; Equipment'!BU:BU)+SUMIF('Other Pharma &amp; Health Products'!$C:$C,$B157,'Other Pharma &amp; Health Products'!BU:BU)+SUMIF('PSM Costs'!$C:$C,$B157,'PSM Costs'!BU:BU)&gt;0,SUMIF(Pharmaceuticals!$C:$C,$B157,Pharmaceuticals!BL:BL)+SUMIF('Health Products &amp; Equipment'!$C:$C,$B157,'Health Products &amp; Equipment'!BU:BU)+SUMIF('Other Pharma &amp; Health Products'!$C:$C,$B157,'Other Pharma &amp; Health Products'!BU:BU)+SUMIF('PSM Costs'!$C:$C,$B157,'PSM Costs'!BU:BU),"")</f>
        <v/>
      </c>
      <c r="R157" s="176" t="str">
        <f t="shared" ca="1" si="14"/>
        <v/>
      </c>
    </row>
    <row r="158" spans="1:18" ht="14" x14ac:dyDescent="0.15">
      <c r="A158" s="107">
        <v>151</v>
      </c>
      <c r="B158" s="107" t="str">
        <f ca="1">IFERROR(VLOOKUP(A158,'Rank unique CI-Prod-Spec'!I:J,2,FALSE),"")</f>
        <v/>
      </c>
      <c r="C158" s="122" t="str">
        <f ca="1">IFERROR(VLOOKUP(LEFT(B158,FIND("--",B158)-1),CatCostInp!D:E,2,FALSE),"")</f>
        <v/>
      </c>
      <c r="D158" s="122" t="str">
        <f ca="1">IFERROR(INDIRECT(ADDRESS(MATCH(VALUE(MID(B158,FIND("--",B158)+2,FIND("---",B158)-FIND("--",B158)-2)),CatProd!G:G,0),2,1,1,"CatProd")),"")</f>
        <v/>
      </c>
      <c r="E158" s="122" t="str">
        <f ca="1">IFERROR(INDIRECT(ADDRESS(MATCH(VALUE(RIGHT(B158,LEN(B158)-FIND("---",B158)-2)),CatProdSpec!I:I,0),3,1,1,"CatProdSpec")),"")</f>
        <v/>
      </c>
      <c r="F158" s="181" t="str">
        <f t="shared" ca="1" si="10"/>
        <v/>
      </c>
      <c r="G158" s="176" t="str">
        <f ca="1">IF(SUMIF(Pharmaceuticals!$C:$C,$B158,Pharmaceuticals!X:X)+SUMIF('Health Products &amp; Equipment'!$C:$C,$B158,'Health Products &amp; Equipment'!AG:AG)+SUMIF('Other Pharma &amp; Health Products'!$C:$C,$B158,'Other Pharma &amp; Health Products'!AG:AG)+SUMIF('PSM Costs'!$C:$C,$B158,'PSM Costs'!AG:AG)&gt;0,SUMIF(Pharmaceuticals!$C:$C,$B158,Pharmaceuticals!X:X)+SUMIF('Health Products &amp; Equipment'!$C:$C,$B158,'Health Products &amp; Equipment'!AG:AG)+SUMIF('Other Pharma &amp; Health Products'!$C:$C,$B158,'Other Pharma &amp; Health Products'!AG:AG)+SUMIF('PSM Costs'!$C:$C,$B158,'PSM Costs'!AG:AG),"")</f>
        <v/>
      </c>
      <c r="H158" s="176" t="str">
        <f ca="1">IF(SUMIF(Pharmaceuticals!$C:$C,$B158,Pharmaceuticals!Y:Y)+SUMIF('Health Products &amp; Equipment'!$C:$C,$B158,'Health Products &amp; Equipment'!AH:AH)+SUMIF('Other Pharma &amp; Health Products'!$C:$C,$B158,'Other Pharma &amp; Health Products'!AH:AH)+SUMIF('PSM Costs'!$C:$C,$B158,'PSM Costs'!AH:AH)&gt;0,SUMIF(Pharmaceuticals!$C:$C,$B158,Pharmaceuticals!Y:Y)+SUMIF('Health Products &amp; Equipment'!$C:$C,$B158,'Health Products &amp; Equipment'!AH:AH)+SUMIF('Other Pharma &amp; Health Products'!$C:$C,$B158,'Other Pharma &amp; Health Products'!AH:AH)+SUMIF('PSM Costs'!$C:$C,$B158,'PSM Costs'!AH:AH),"")</f>
        <v/>
      </c>
      <c r="I158" s="182" t="str">
        <f t="shared" ca="1" si="11"/>
        <v/>
      </c>
      <c r="J158" s="123" t="str">
        <f ca="1">IF(SUMIF(Pharmaceuticals!$C:$C,$B158,Pharmaceuticals!AK:AK)+SUMIF('Health Products &amp; Equipment'!$C:$C,$B158,'Health Products &amp; Equipment'!AT:AT)+SUMIF('Other Pharma &amp; Health Products'!$C:$C,$B158,'Other Pharma &amp; Health Products'!AT:AT)+SUMIF('PSM Costs'!$C:$C,$B158,'PSM Costs'!AT:AT)&gt;0,SUMIF(Pharmaceuticals!$C:$C,$B158,Pharmaceuticals!AK:AK)+SUMIF('Health Products &amp; Equipment'!$C:$C,$B158,'Health Products &amp; Equipment'!AT:AT)+SUMIF('Other Pharma &amp; Health Products'!$C:$C,$B158,'Other Pharma &amp; Health Products'!AT:AT)+SUMIF('PSM Costs'!$C:$C,$B158,'PSM Costs'!AT:AT),"")</f>
        <v/>
      </c>
      <c r="K158" s="123" t="str">
        <f ca="1">IF(SUMIF(Pharmaceuticals!$C:$C,$B158,Pharmaceuticals!AL:AL)+SUMIF('Health Products &amp; Equipment'!$C:$C,$B158,'Health Products &amp; Equipment'!AU:AU)+SUMIF('Other Pharma &amp; Health Products'!$C:$C,$B158,'Other Pharma &amp; Health Products'!AU:AU)+SUMIF('PSM Costs'!$C:$C,$B158,'PSM Costs'!AU:AU)&gt;0,SUMIF(Pharmaceuticals!$C:$C,$B158,Pharmaceuticals!AL:AL)+SUMIF('Health Products &amp; Equipment'!$C:$C,$B158,'Health Products &amp; Equipment'!AU:AU)+SUMIF('Other Pharma &amp; Health Products'!$C:$C,$B158,'Other Pharma &amp; Health Products'!AU:AU)+SUMIF('PSM Costs'!$C:$C,$B158,'PSM Costs'!AU:AU),"")</f>
        <v/>
      </c>
      <c r="L158" s="181" t="str">
        <f t="shared" ca="1" si="12"/>
        <v/>
      </c>
      <c r="M158" s="176" t="str">
        <f ca="1">IF(SUMIF(Pharmaceuticals!$C:$C,$B158,Pharmaceuticals!AX:AX)+SUMIF('Health Products &amp; Equipment'!$C:$C,$B158,'Health Products &amp; Equipment'!BG:BG)+SUMIF('Other Pharma &amp; Health Products'!$C:$C,$B158,'Other Pharma &amp; Health Products'!BG:BG)+SUMIF('PSM Costs'!$C:$C,$B158,'PSM Costs'!BG:BG)&gt;0,SUMIF(Pharmaceuticals!$C:$C,$B158,Pharmaceuticals!AX:AX)+SUMIF('Health Products &amp; Equipment'!$C:$C,$B158,'Health Products &amp; Equipment'!BG:BG)+SUMIF('Other Pharma &amp; Health Products'!$C:$C,$B158,'Other Pharma &amp; Health Products'!BG:BG)+SUMIF('PSM Costs'!$C:$C,$B158,'PSM Costs'!BG:BG),"")</f>
        <v/>
      </c>
      <c r="N158" s="176" t="str">
        <f ca="1">IF(SUMIF(Pharmaceuticals!$C:$C,$B158,Pharmaceuticals!AY:AY)+SUMIF('Health Products &amp; Equipment'!$C:$C,$B158,'Health Products &amp; Equipment'!BH:BH)+SUMIF('Other Pharma &amp; Health Products'!$C:$C,$B158,'Other Pharma &amp; Health Products'!BH:BH)+SUMIF('PSM Costs'!$C:$C,$B158,'PSM Costs'!BH:BH)&gt;0,SUMIF(Pharmaceuticals!$C:$C,$B158,Pharmaceuticals!AY:AY)+SUMIF('Health Products &amp; Equipment'!$C:$C,$B158,'Health Products &amp; Equipment'!BH:BH)+SUMIF('Other Pharma &amp; Health Products'!$C:$C,$B158,'Other Pharma &amp; Health Products'!BH:BH)+SUMIF('PSM Costs'!$C:$C,$B158,'PSM Costs'!BH:BH),"")</f>
        <v/>
      </c>
      <c r="O158" s="182" t="str">
        <f t="shared" ca="1" si="13"/>
        <v/>
      </c>
      <c r="P158" s="123" t="str">
        <f ca="1">IF(SUMIF(Pharmaceuticals!$C:$C,$B158,Pharmaceuticals!BK:BK)+SUMIF('Health Products &amp; Equipment'!$C:$C,$B158,'Health Products &amp; Equipment'!BT:BT)+SUMIF('Other Pharma &amp; Health Products'!$C:$C,$B158,'Other Pharma &amp; Health Products'!BT:BT)+SUMIF('PSM Costs'!$C:$C,$B158,'PSM Costs'!BT:BT)&gt;0,SUMIF(Pharmaceuticals!$C:$C,$B158,Pharmaceuticals!BK:BK)+SUMIF('Health Products &amp; Equipment'!$C:$C,$B158,'Health Products &amp; Equipment'!BT:BT)+SUMIF('Other Pharma &amp; Health Products'!$C:$C,$B158,'Other Pharma &amp; Health Products'!BT:BT)+SUMIF('PSM Costs'!$C:$C,$B158,'PSM Costs'!BT:BT),"")</f>
        <v/>
      </c>
      <c r="Q158" s="123" t="str">
        <f ca="1">IF(SUMIF(Pharmaceuticals!$C:$C,$B158,Pharmaceuticals!BL:BL)+SUMIF('Health Products &amp; Equipment'!$C:$C,$B158,'Health Products &amp; Equipment'!BU:BU)+SUMIF('Other Pharma &amp; Health Products'!$C:$C,$B158,'Other Pharma &amp; Health Products'!BU:BU)+SUMIF('PSM Costs'!$C:$C,$B158,'PSM Costs'!BU:BU)&gt;0,SUMIF(Pharmaceuticals!$C:$C,$B158,Pharmaceuticals!BL:BL)+SUMIF('Health Products &amp; Equipment'!$C:$C,$B158,'Health Products &amp; Equipment'!BU:BU)+SUMIF('Other Pharma &amp; Health Products'!$C:$C,$B158,'Other Pharma &amp; Health Products'!BU:BU)+SUMIF('PSM Costs'!$C:$C,$B158,'PSM Costs'!BU:BU),"")</f>
        <v/>
      </c>
      <c r="R158" s="176" t="str">
        <f t="shared" ca="1" si="14"/>
        <v/>
      </c>
    </row>
    <row r="159" spans="1:18" ht="14" x14ac:dyDescent="0.15">
      <c r="A159" s="107">
        <v>152</v>
      </c>
      <c r="B159" s="107" t="str">
        <f ca="1">IFERROR(VLOOKUP(A159,'Rank unique CI-Prod-Spec'!I:J,2,FALSE),"")</f>
        <v/>
      </c>
      <c r="C159" s="122" t="str">
        <f ca="1">IFERROR(VLOOKUP(LEFT(B159,FIND("--",B159)-1),CatCostInp!D:E,2,FALSE),"")</f>
        <v/>
      </c>
      <c r="D159" s="122" t="str">
        <f ca="1">IFERROR(INDIRECT(ADDRESS(MATCH(VALUE(MID(B159,FIND("--",B159)+2,FIND("---",B159)-FIND("--",B159)-2)),CatProd!G:G,0),2,1,1,"CatProd")),"")</f>
        <v/>
      </c>
      <c r="E159" s="122" t="str">
        <f ca="1">IFERROR(INDIRECT(ADDRESS(MATCH(VALUE(RIGHT(B159,LEN(B159)-FIND("---",B159)-2)),CatProdSpec!I:I,0),3,1,1,"CatProdSpec")),"")</f>
        <v/>
      </c>
      <c r="F159" s="181" t="str">
        <f t="shared" ca="1" si="10"/>
        <v/>
      </c>
      <c r="G159" s="176" t="str">
        <f ca="1">IF(SUMIF(Pharmaceuticals!$C:$C,$B159,Pharmaceuticals!X:X)+SUMIF('Health Products &amp; Equipment'!$C:$C,$B159,'Health Products &amp; Equipment'!AG:AG)+SUMIF('Other Pharma &amp; Health Products'!$C:$C,$B159,'Other Pharma &amp; Health Products'!AG:AG)+SUMIF('PSM Costs'!$C:$C,$B159,'PSM Costs'!AG:AG)&gt;0,SUMIF(Pharmaceuticals!$C:$C,$B159,Pharmaceuticals!X:X)+SUMIF('Health Products &amp; Equipment'!$C:$C,$B159,'Health Products &amp; Equipment'!AG:AG)+SUMIF('Other Pharma &amp; Health Products'!$C:$C,$B159,'Other Pharma &amp; Health Products'!AG:AG)+SUMIF('PSM Costs'!$C:$C,$B159,'PSM Costs'!AG:AG),"")</f>
        <v/>
      </c>
      <c r="H159" s="176" t="str">
        <f ca="1">IF(SUMIF(Pharmaceuticals!$C:$C,$B159,Pharmaceuticals!Y:Y)+SUMIF('Health Products &amp; Equipment'!$C:$C,$B159,'Health Products &amp; Equipment'!AH:AH)+SUMIF('Other Pharma &amp; Health Products'!$C:$C,$B159,'Other Pharma &amp; Health Products'!AH:AH)+SUMIF('PSM Costs'!$C:$C,$B159,'PSM Costs'!AH:AH)&gt;0,SUMIF(Pharmaceuticals!$C:$C,$B159,Pharmaceuticals!Y:Y)+SUMIF('Health Products &amp; Equipment'!$C:$C,$B159,'Health Products &amp; Equipment'!AH:AH)+SUMIF('Other Pharma &amp; Health Products'!$C:$C,$B159,'Other Pharma &amp; Health Products'!AH:AH)+SUMIF('PSM Costs'!$C:$C,$B159,'PSM Costs'!AH:AH),"")</f>
        <v/>
      </c>
      <c r="I159" s="182" t="str">
        <f t="shared" ca="1" si="11"/>
        <v/>
      </c>
      <c r="J159" s="123" t="str">
        <f ca="1">IF(SUMIF(Pharmaceuticals!$C:$C,$B159,Pharmaceuticals!AK:AK)+SUMIF('Health Products &amp; Equipment'!$C:$C,$B159,'Health Products &amp; Equipment'!AT:AT)+SUMIF('Other Pharma &amp; Health Products'!$C:$C,$B159,'Other Pharma &amp; Health Products'!AT:AT)+SUMIF('PSM Costs'!$C:$C,$B159,'PSM Costs'!AT:AT)&gt;0,SUMIF(Pharmaceuticals!$C:$C,$B159,Pharmaceuticals!AK:AK)+SUMIF('Health Products &amp; Equipment'!$C:$C,$B159,'Health Products &amp; Equipment'!AT:AT)+SUMIF('Other Pharma &amp; Health Products'!$C:$C,$B159,'Other Pharma &amp; Health Products'!AT:AT)+SUMIF('PSM Costs'!$C:$C,$B159,'PSM Costs'!AT:AT),"")</f>
        <v/>
      </c>
      <c r="K159" s="123" t="str">
        <f ca="1">IF(SUMIF(Pharmaceuticals!$C:$C,$B159,Pharmaceuticals!AL:AL)+SUMIF('Health Products &amp; Equipment'!$C:$C,$B159,'Health Products &amp; Equipment'!AU:AU)+SUMIF('Other Pharma &amp; Health Products'!$C:$C,$B159,'Other Pharma &amp; Health Products'!AU:AU)+SUMIF('PSM Costs'!$C:$C,$B159,'PSM Costs'!AU:AU)&gt;0,SUMIF(Pharmaceuticals!$C:$C,$B159,Pharmaceuticals!AL:AL)+SUMIF('Health Products &amp; Equipment'!$C:$C,$B159,'Health Products &amp; Equipment'!AU:AU)+SUMIF('Other Pharma &amp; Health Products'!$C:$C,$B159,'Other Pharma &amp; Health Products'!AU:AU)+SUMIF('PSM Costs'!$C:$C,$B159,'PSM Costs'!AU:AU),"")</f>
        <v/>
      </c>
      <c r="L159" s="181" t="str">
        <f t="shared" ca="1" si="12"/>
        <v/>
      </c>
      <c r="M159" s="176" t="str">
        <f ca="1">IF(SUMIF(Pharmaceuticals!$C:$C,$B159,Pharmaceuticals!AX:AX)+SUMIF('Health Products &amp; Equipment'!$C:$C,$B159,'Health Products &amp; Equipment'!BG:BG)+SUMIF('Other Pharma &amp; Health Products'!$C:$C,$B159,'Other Pharma &amp; Health Products'!BG:BG)+SUMIF('PSM Costs'!$C:$C,$B159,'PSM Costs'!BG:BG)&gt;0,SUMIF(Pharmaceuticals!$C:$C,$B159,Pharmaceuticals!AX:AX)+SUMIF('Health Products &amp; Equipment'!$C:$C,$B159,'Health Products &amp; Equipment'!BG:BG)+SUMIF('Other Pharma &amp; Health Products'!$C:$C,$B159,'Other Pharma &amp; Health Products'!BG:BG)+SUMIF('PSM Costs'!$C:$C,$B159,'PSM Costs'!BG:BG),"")</f>
        <v/>
      </c>
      <c r="N159" s="176" t="str">
        <f ca="1">IF(SUMIF(Pharmaceuticals!$C:$C,$B159,Pharmaceuticals!AY:AY)+SUMIF('Health Products &amp; Equipment'!$C:$C,$B159,'Health Products &amp; Equipment'!BH:BH)+SUMIF('Other Pharma &amp; Health Products'!$C:$C,$B159,'Other Pharma &amp; Health Products'!BH:BH)+SUMIF('PSM Costs'!$C:$C,$B159,'PSM Costs'!BH:BH)&gt;0,SUMIF(Pharmaceuticals!$C:$C,$B159,Pharmaceuticals!AY:AY)+SUMIF('Health Products &amp; Equipment'!$C:$C,$B159,'Health Products &amp; Equipment'!BH:BH)+SUMIF('Other Pharma &amp; Health Products'!$C:$C,$B159,'Other Pharma &amp; Health Products'!BH:BH)+SUMIF('PSM Costs'!$C:$C,$B159,'PSM Costs'!BH:BH),"")</f>
        <v/>
      </c>
      <c r="O159" s="182" t="str">
        <f t="shared" ca="1" si="13"/>
        <v/>
      </c>
      <c r="P159" s="123" t="str">
        <f ca="1">IF(SUMIF(Pharmaceuticals!$C:$C,$B159,Pharmaceuticals!BK:BK)+SUMIF('Health Products &amp; Equipment'!$C:$C,$B159,'Health Products &amp; Equipment'!BT:BT)+SUMIF('Other Pharma &amp; Health Products'!$C:$C,$B159,'Other Pharma &amp; Health Products'!BT:BT)+SUMIF('PSM Costs'!$C:$C,$B159,'PSM Costs'!BT:BT)&gt;0,SUMIF(Pharmaceuticals!$C:$C,$B159,Pharmaceuticals!BK:BK)+SUMIF('Health Products &amp; Equipment'!$C:$C,$B159,'Health Products &amp; Equipment'!BT:BT)+SUMIF('Other Pharma &amp; Health Products'!$C:$C,$B159,'Other Pharma &amp; Health Products'!BT:BT)+SUMIF('PSM Costs'!$C:$C,$B159,'PSM Costs'!BT:BT),"")</f>
        <v/>
      </c>
      <c r="Q159" s="123" t="str">
        <f ca="1">IF(SUMIF(Pharmaceuticals!$C:$C,$B159,Pharmaceuticals!BL:BL)+SUMIF('Health Products &amp; Equipment'!$C:$C,$B159,'Health Products &amp; Equipment'!BU:BU)+SUMIF('Other Pharma &amp; Health Products'!$C:$C,$B159,'Other Pharma &amp; Health Products'!BU:BU)+SUMIF('PSM Costs'!$C:$C,$B159,'PSM Costs'!BU:BU)&gt;0,SUMIF(Pharmaceuticals!$C:$C,$B159,Pharmaceuticals!BL:BL)+SUMIF('Health Products &amp; Equipment'!$C:$C,$B159,'Health Products &amp; Equipment'!BU:BU)+SUMIF('Other Pharma &amp; Health Products'!$C:$C,$B159,'Other Pharma &amp; Health Products'!BU:BU)+SUMIF('PSM Costs'!$C:$C,$B159,'PSM Costs'!BU:BU),"")</f>
        <v/>
      </c>
      <c r="R159" s="176" t="str">
        <f t="shared" ca="1" si="14"/>
        <v/>
      </c>
    </row>
    <row r="160" spans="1:18" ht="14" x14ac:dyDescent="0.15">
      <c r="A160" s="107">
        <v>153</v>
      </c>
      <c r="B160" s="107" t="str">
        <f ca="1">IFERROR(VLOOKUP(A160,'Rank unique CI-Prod-Spec'!I:J,2,FALSE),"")</f>
        <v/>
      </c>
      <c r="C160" s="122" t="str">
        <f ca="1">IFERROR(VLOOKUP(LEFT(B160,FIND("--",B160)-1),CatCostInp!D:E,2,FALSE),"")</f>
        <v/>
      </c>
      <c r="D160" s="122" t="str">
        <f ca="1">IFERROR(INDIRECT(ADDRESS(MATCH(VALUE(MID(B160,FIND("--",B160)+2,FIND("---",B160)-FIND("--",B160)-2)),CatProd!G:G,0),2,1,1,"CatProd")),"")</f>
        <v/>
      </c>
      <c r="E160" s="122" t="str">
        <f ca="1">IFERROR(INDIRECT(ADDRESS(MATCH(VALUE(RIGHT(B160,LEN(B160)-FIND("---",B160)-2)),CatProdSpec!I:I,0),3,1,1,"CatProdSpec")),"")</f>
        <v/>
      </c>
      <c r="F160" s="181" t="str">
        <f t="shared" ca="1" si="10"/>
        <v/>
      </c>
      <c r="G160" s="176" t="str">
        <f ca="1">IF(SUMIF(Pharmaceuticals!$C:$C,$B160,Pharmaceuticals!X:X)+SUMIF('Health Products &amp; Equipment'!$C:$C,$B160,'Health Products &amp; Equipment'!AG:AG)+SUMIF('Other Pharma &amp; Health Products'!$C:$C,$B160,'Other Pharma &amp; Health Products'!AG:AG)+SUMIF('PSM Costs'!$C:$C,$B160,'PSM Costs'!AG:AG)&gt;0,SUMIF(Pharmaceuticals!$C:$C,$B160,Pharmaceuticals!X:X)+SUMIF('Health Products &amp; Equipment'!$C:$C,$B160,'Health Products &amp; Equipment'!AG:AG)+SUMIF('Other Pharma &amp; Health Products'!$C:$C,$B160,'Other Pharma &amp; Health Products'!AG:AG)+SUMIF('PSM Costs'!$C:$C,$B160,'PSM Costs'!AG:AG),"")</f>
        <v/>
      </c>
      <c r="H160" s="176" t="str">
        <f ca="1">IF(SUMIF(Pharmaceuticals!$C:$C,$B160,Pharmaceuticals!Y:Y)+SUMIF('Health Products &amp; Equipment'!$C:$C,$B160,'Health Products &amp; Equipment'!AH:AH)+SUMIF('Other Pharma &amp; Health Products'!$C:$C,$B160,'Other Pharma &amp; Health Products'!AH:AH)+SUMIF('PSM Costs'!$C:$C,$B160,'PSM Costs'!AH:AH)&gt;0,SUMIF(Pharmaceuticals!$C:$C,$B160,Pharmaceuticals!Y:Y)+SUMIF('Health Products &amp; Equipment'!$C:$C,$B160,'Health Products &amp; Equipment'!AH:AH)+SUMIF('Other Pharma &amp; Health Products'!$C:$C,$B160,'Other Pharma &amp; Health Products'!AH:AH)+SUMIF('PSM Costs'!$C:$C,$B160,'PSM Costs'!AH:AH),"")</f>
        <v/>
      </c>
      <c r="I160" s="182" t="str">
        <f t="shared" ca="1" si="11"/>
        <v/>
      </c>
      <c r="J160" s="123" t="str">
        <f ca="1">IF(SUMIF(Pharmaceuticals!$C:$C,$B160,Pharmaceuticals!AK:AK)+SUMIF('Health Products &amp; Equipment'!$C:$C,$B160,'Health Products &amp; Equipment'!AT:AT)+SUMIF('Other Pharma &amp; Health Products'!$C:$C,$B160,'Other Pharma &amp; Health Products'!AT:AT)+SUMIF('PSM Costs'!$C:$C,$B160,'PSM Costs'!AT:AT)&gt;0,SUMIF(Pharmaceuticals!$C:$C,$B160,Pharmaceuticals!AK:AK)+SUMIF('Health Products &amp; Equipment'!$C:$C,$B160,'Health Products &amp; Equipment'!AT:AT)+SUMIF('Other Pharma &amp; Health Products'!$C:$C,$B160,'Other Pharma &amp; Health Products'!AT:AT)+SUMIF('PSM Costs'!$C:$C,$B160,'PSM Costs'!AT:AT),"")</f>
        <v/>
      </c>
      <c r="K160" s="123" t="str">
        <f ca="1">IF(SUMIF(Pharmaceuticals!$C:$C,$B160,Pharmaceuticals!AL:AL)+SUMIF('Health Products &amp; Equipment'!$C:$C,$B160,'Health Products &amp; Equipment'!AU:AU)+SUMIF('Other Pharma &amp; Health Products'!$C:$C,$B160,'Other Pharma &amp; Health Products'!AU:AU)+SUMIF('PSM Costs'!$C:$C,$B160,'PSM Costs'!AU:AU)&gt;0,SUMIF(Pharmaceuticals!$C:$C,$B160,Pharmaceuticals!AL:AL)+SUMIF('Health Products &amp; Equipment'!$C:$C,$B160,'Health Products &amp; Equipment'!AU:AU)+SUMIF('Other Pharma &amp; Health Products'!$C:$C,$B160,'Other Pharma &amp; Health Products'!AU:AU)+SUMIF('PSM Costs'!$C:$C,$B160,'PSM Costs'!AU:AU),"")</f>
        <v/>
      </c>
      <c r="L160" s="181" t="str">
        <f t="shared" ca="1" si="12"/>
        <v/>
      </c>
      <c r="M160" s="176" t="str">
        <f ca="1">IF(SUMIF(Pharmaceuticals!$C:$C,$B160,Pharmaceuticals!AX:AX)+SUMIF('Health Products &amp; Equipment'!$C:$C,$B160,'Health Products &amp; Equipment'!BG:BG)+SUMIF('Other Pharma &amp; Health Products'!$C:$C,$B160,'Other Pharma &amp; Health Products'!BG:BG)+SUMIF('PSM Costs'!$C:$C,$B160,'PSM Costs'!BG:BG)&gt;0,SUMIF(Pharmaceuticals!$C:$C,$B160,Pharmaceuticals!AX:AX)+SUMIF('Health Products &amp; Equipment'!$C:$C,$B160,'Health Products &amp; Equipment'!BG:BG)+SUMIF('Other Pharma &amp; Health Products'!$C:$C,$B160,'Other Pharma &amp; Health Products'!BG:BG)+SUMIF('PSM Costs'!$C:$C,$B160,'PSM Costs'!BG:BG),"")</f>
        <v/>
      </c>
      <c r="N160" s="176" t="str">
        <f ca="1">IF(SUMIF(Pharmaceuticals!$C:$C,$B160,Pharmaceuticals!AY:AY)+SUMIF('Health Products &amp; Equipment'!$C:$C,$B160,'Health Products &amp; Equipment'!BH:BH)+SUMIF('Other Pharma &amp; Health Products'!$C:$C,$B160,'Other Pharma &amp; Health Products'!BH:BH)+SUMIF('PSM Costs'!$C:$C,$B160,'PSM Costs'!BH:BH)&gt;0,SUMIF(Pharmaceuticals!$C:$C,$B160,Pharmaceuticals!AY:AY)+SUMIF('Health Products &amp; Equipment'!$C:$C,$B160,'Health Products &amp; Equipment'!BH:BH)+SUMIF('Other Pharma &amp; Health Products'!$C:$C,$B160,'Other Pharma &amp; Health Products'!BH:BH)+SUMIF('PSM Costs'!$C:$C,$B160,'PSM Costs'!BH:BH),"")</f>
        <v/>
      </c>
      <c r="O160" s="182" t="str">
        <f t="shared" ca="1" si="13"/>
        <v/>
      </c>
      <c r="P160" s="123" t="str">
        <f ca="1">IF(SUMIF(Pharmaceuticals!$C:$C,$B160,Pharmaceuticals!BK:BK)+SUMIF('Health Products &amp; Equipment'!$C:$C,$B160,'Health Products &amp; Equipment'!BT:BT)+SUMIF('Other Pharma &amp; Health Products'!$C:$C,$B160,'Other Pharma &amp; Health Products'!BT:BT)+SUMIF('PSM Costs'!$C:$C,$B160,'PSM Costs'!BT:BT)&gt;0,SUMIF(Pharmaceuticals!$C:$C,$B160,Pharmaceuticals!BK:BK)+SUMIF('Health Products &amp; Equipment'!$C:$C,$B160,'Health Products &amp; Equipment'!BT:BT)+SUMIF('Other Pharma &amp; Health Products'!$C:$C,$B160,'Other Pharma &amp; Health Products'!BT:BT)+SUMIF('PSM Costs'!$C:$C,$B160,'PSM Costs'!BT:BT),"")</f>
        <v/>
      </c>
      <c r="Q160" s="123" t="str">
        <f ca="1">IF(SUMIF(Pharmaceuticals!$C:$C,$B160,Pharmaceuticals!BL:BL)+SUMIF('Health Products &amp; Equipment'!$C:$C,$B160,'Health Products &amp; Equipment'!BU:BU)+SUMIF('Other Pharma &amp; Health Products'!$C:$C,$B160,'Other Pharma &amp; Health Products'!BU:BU)+SUMIF('PSM Costs'!$C:$C,$B160,'PSM Costs'!BU:BU)&gt;0,SUMIF(Pharmaceuticals!$C:$C,$B160,Pharmaceuticals!BL:BL)+SUMIF('Health Products &amp; Equipment'!$C:$C,$B160,'Health Products &amp; Equipment'!BU:BU)+SUMIF('Other Pharma &amp; Health Products'!$C:$C,$B160,'Other Pharma &amp; Health Products'!BU:BU)+SUMIF('PSM Costs'!$C:$C,$B160,'PSM Costs'!BU:BU),"")</f>
        <v/>
      </c>
      <c r="R160" s="176" t="str">
        <f t="shared" ca="1" si="14"/>
        <v/>
      </c>
    </row>
    <row r="161" spans="1:18" ht="14" x14ac:dyDescent="0.15">
      <c r="A161" s="107">
        <v>154</v>
      </c>
      <c r="B161" s="107" t="str">
        <f ca="1">IFERROR(VLOOKUP(A161,'Rank unique CI-Prod-Spec'!I:J,2,FALSE),"")</f>
        <v/>
      </c>
      <c r="C161" s="122" t="str">
        <f ca="1">IFERROR(VLOOKUP(LEFT(B161,FIND("--",B161)-1),CatCostInp!D:E,2,FALSE),"")</f>
        <v/>
      </c>
      <c r="D161" s="122" t="str">
        <f ca="1">IFERROR(INDIRECT(ADDRESS(MATCH(VALUE(MID(B161,FIND("--",B161)+2,FIND("---",B161)-FIND("--",B161)-2)),CatProd!G:G,0),2,1,1,"CatProd")),"")</f>
        <v/>
      </c>
      <c r="E161" s="122" t="str">
        <f ca="1">IFERROR(INDIRECT(ADDRESS(MATCH(VALUE(RIGHT(B161,LEN(B161)-FIND("---",B161)-2)),CatProdSpec!I:I,0),3,1,1,"CatProdSpec")),"")</f>
        <v/>
      </c>
      <c r="F161" s="181" t="str">
        <f t="shared" ca="1" si="10"/>
        <v/>
      </c>
      <c r="G161" s="176" t="str">
        <f ca="1">IF(SUMIF(Pharmaceuticals!$C:$C,$B161,Pharmaceuticals!X:X)+SUMIF('Health Products &amp; Equipment'!$C:$C,$B161,'Health Products &amp; Equipment'!AG:AG)+SUMIF('Other Pharma &amp; Health Products'!$C:$C,$B161,'Other Pharma &amp; Health Products'!AG:AG)+SUMIF('PSM Costs'!$C:$C,$B161,'PSM Costs'!AG:AG)&gt;0,SUMIF(Pharmaceuticals!$C:$C,$B161,Pharmaceuticals!X:X)+SUMIF('Health Products &amp; Equipment'!$C:$C,$B161,'Health Products &amp; Equipment'!AG:AG)+SUMIF('Other Pharma &amp; Health Products'!$C:$C,$B161,'Other Pharma &amp; Health Products'!AG:AG)+SUMIF('PSM Costs'!$C:$C,$B161,'PSM Costs'!AG:AG),"")</f>
        <v/>
      </c>
      <c r="H161" s="176" t="str">
        <f ca="1">IF(SUMIF(Pharmaceuticals!$C:$C,$B161,Pharmaceuticals!Y:Y)+SUMIF('Health Products &amp; Equipment'!$C:$C,$B161,'Health Products &amp; Equipment'!AH:AH)+SUMIF('Other Pharma &amp; Health Products'!$C:$C,$B161,'Other Pharma &amp; Health Products'!AH:AH)+SUMIF('PSM Costs'!$C:$C,$B161,'PSM Costs'!AH:AH)&gt;0,SUMIF(Pharmaceuticals!$C:$C,$B161,Pharmaceuticals!Y:Y)+SUMIF('Health Products &amp; Equipment'!$C:$C,$B161,'Health Products &amp; Equipment'!AH:AH)+SUMIF('Other Pharma &amp; Health Products'!$C:$C,$B161,'Other Pharma &amp; Health Products'!AH:AH)+SUMIF('PSM Costs'!$C:$C,$B161,'PSM Costs'!AH:AH),"")</f>
        <v/>
      </c>
      <c r="I161" s="182" t="str">
        <f t="shared" ca="1" si="11"/>
        <v/>
      </c>
      <c r="J161" s="123" t="str">
        <f ca="1">IF(SUMIF(Pharmaceuticals!$C:$C,$B161,Pharmaceuticals!AK:AK)+SUMIF('Health Products &amp; Equipment'!$C:$C,$B161,'Health Products &amp; Equipment'!AT:AT)+SUMIF('Other Pharma &amp; Health Products'!$C:$C,$B161,'Other Pharma &amp; Health Products'!AT:AT)+SUMIF('PSM Costs'!$C:$C,$B161,'PSM Costs'!AT:AT)&gt;0,SUMIF(Pharmaceuticals!$C:$C,$B161,Pharmaceuticals!AK:AK)+SUMIF('Health Products &amp; Equipment'!$C:$C,$B161,'Health Products &amp; Equipment'!AT:AT)+SUMIF('Other Pharma &amp; Health Products'!$C:$C,$B161,'Other Pharma &amp; Health Products'!AT:AT)+SUMIF('PSM Costs'!$C:$C,$B161,'PSM Costs'!AT:AT),"")</f>
        <v/>
      </c>
      <c r="K161" s="123" t="str">
        <f ca="1">IF(SUMIF(Pharmaceuticals!$C:$C,$B161,Pharmaceuticals!AL:AL)+SUMIF('Health Products &amp; Equipment'!$C:$C,$B161,'Health Products &amp; Equipment'!AU:AU)+SUMIF('Other Pharma &amp; Health Products'!$C:$C,$B161,'Other Pharma &amp; Health Products'!AU:AU)+SUMIF('PSM Costs'!$C:$C,$B161,'PSM Costs'!AU:AU)&gt;0,SUMIF(Pharmaceuticals!$C:$C,$B161,Pharmaceuticals!AL:AL)+SUMIF('Health Products &amp; Equipment'!$C:$C,$B161,'Health Products &amp; Equipment'!AU:AU)+SUMIF('Other Pharma &amp; Health Products'!$C:$C,$B161,'Other Pharma &amp; Health Products'!AU:AU)+SUMIF('PSM Costs'!$C:$C,$B161,'PSM Costs'!AU:AU),"")</f>
        <v/>
      </c>
      <c r="L161" s="181" t="str">
        <f t="shared" ca="1" si="12"/>
        <v/>
      </c>
      <c r="M161" s="176" t="str">
        <f ca="1">IF(SUMIF(Pharmaceuticals!$C:$C,$B161,Pharmaceuticals!AX:AX)+SUMIF('Health Products &amp; Equipment'!$C:$C,$B161,'Health Products &amp; Equipment'!BG:BG)+SUMIF('Other Pharma &amp; Health Products'!$C:$C,$B161,'Other Pharma &amp; Health Products'!BG:BG)+SUMIF('PSM Costs'!$C:$C,$B161,'PSM Costs'!BG:BG)&gt;0,SUMIF(Pharmaceuticals!$C:$C,$B161,Pharmaceuticals!AX:AX)+SUMIF('Health Products &amp; Equipment'!$C:$C,$B161,'Health Products &amp; Equipment'!BG:BG)+SUMIF('Other Pharma &amp; Health Products'!$C:$C,$B161,'Other Pharma &amp; Health Products'!BG:BG)+SUMIF('PSM Costs'!$C:$C,$B161,'PSM Costs'!BG:BG),"")</f>
        <v/>
      </c>
      <c r="N161" s="176" t="str">
        <f ca="1">IF(SUMIF(Pharmaceuticals!$C:$C,$B161,Pharmaceuticals!AY:AY)+SUMIF('Health Products &amp; Equipment'!$C:$C,$B161,'Health Products &amp; Equipment'!BH:BH)+SUMIF('Other Pharma &amp; Health Products'!$C:$C,$B161,'Other Pharma &amp; Health Products'!BH:BH)+SUMIF('PSM Costs'!$C:$C,$B161,'PSM Costs'!BH:BH)&gt;0,SUMIF(Pharmaceuticals!$C:$C,$B161,Pharmaceuticals!AY:AY)+SUMIF('Health Products &amp; Equipment'!$C:$C,$B161,'Health Products &amp; Equipment'!BH:BH)+SUMIF('Other Pharma &amp; Health Products'!$C:$C,$B161,'Other Pharma &amp; Health Products'!BH:BH)+SUMIF('PSM Costs'!$C:$C,$B161,'PSM Costs'!BH:BH),"")</f>
        <v/>
      </c>
      <c r="O161" s="182" t="str">
        <f t="shared" ca="1" si="13"/>
        <v/>
      </c>
      <c r="P161" s="123" t="str">
        <f ca="1">IF(SUMIF(Pharmaceuticals!$C:$C,$B161,Pharmaceuticals!BK:BK)+SUMIF('Health Products &amp; Equipment'!$C:$C,$B161,'Health Products &amp; Equipment'!BT:BT)+SUMIF('Other Pharma &amp; Health Products'!$C:$C,$B161,'Other Pharma &amp; Health Products'!BT:BT)+SUMIF('PSM Costs'!$C:$C,$B161,'PSM Costs'!BT:BT)&gt;0,SUMIF(Pharmaceuticals!$C:$C,$B161,Pharmaceuticals!BK:BK)+SUMIF('Health Products &amp; Equipment'!$C:$C,$B161,'Health Products &amp; Equipment'!BT:BT)+SUMIF('Other Pharma &amp; Health Products'!$C:$C,$B161,'Other Pharma &amp; Health Products'!BT:BT)+SUMIF('PSM Costs'!$C:$C,$B161,'PSM Costs'!BT:BT),"")</f>
        <v/>
      </c>
      <c r="Q161" s="123" t="str">
        <f ca="1">IF(SUMIF(Pharmaceuticals!$C:$C,$B161,Pharmaceuticals!BL:BL)+SUMIF('Health Products &amp; Equipment'!$C:$C,$B161,'Health Products &amp; Equipment'!BU:BU)+SUMIF('Other Pharma &amp; Health Products'!$C:$C,$B161,'Other Pharma &amp; Health Products'!BU:BU)+SUMIF('PSM Costs'!$C:$C,$B161,'PSM Costs'!BU:BU)&gt;0,SUMIF(Pharmaceuticals!$C:$C,$B161,Pharmaceuticals!BL:BL)+SUMIF('Health Products &amp; Equipment'!$C:$C,$B161,'Health Products &amp; Equipment'!BU:BU)+SUMIF('Other Pharma &amp; Health Products'!$C:$C,$B161,'Other Pharma &amp; Health Products'!BU:BU)+SUMIF('PSM Costs'!$C:$C,$B161,'PSM Costs'!BU:BU),"")</f>
        <v/>
      </c>
      <c r="R161" s="176" t="str">
        <f t="shared" ca="1" si="14"/>
        <v/>
      </c>
    </row>
    <row r="162" spans="1:18" ht="14" x14ac:dyDescent="0.15">
      <c r="A162" s="107">
        <v>155</v>
      </c>
      <c r="B162" s="107" t="str">
        <f ca="1">IFERROR(VLOOKUP(A162,'Rank unique CI-Prod-Spec'!I:J,2,FALSE),"")</f>
        <v/>
      </c>
      <c r="C162" s="122" t="str">
        <f ca="1">IFERROR(VLOOKUP(LEFT(B162,FIND("--",B162)-1),CatCostInp!D:E,2,FALSE),"")</f>
        <v/>
      </c>
      <c r="D162" s="122" t="str">
        <f ca="1">IFERROR(INDIRECT(ADDRESS(MATCH(VALUE(MID(B162,FIND("--",B162)+2,FIND("---",B162)-FIND("--",B162)-2)),CatProd!G:G,0),2,1,1,"CatProd")),"")</f>
        <v/>
      </c>
      <c r="E162" s="122" t="str">
        <f ca="1">IFERROR(INDIRECT(ADDRESS(MATCH(VALUE(RIGHT(B162,LEN(B162)-FIND("---",B162)-2)),CatProdSpec!I:I,0),3,1,1,"CatProdSpec")),"")</f>
        <v/>
      </c>
      <c r="F162" s="181" t="str">
        <f t="shared" ca="1" si="10"/>
        <v/>
      </c>
      <c r="G162" s="176" t="str">
        <f ca="1">IF(SUMIF(Pharmaceuticals!$C:$C,$B162,Pharmaceuticals!X:X)+SUMIF('Health Products &amp; Equipment'!$C:$C,$B162,'Health Products &amp; Equipment'!AG:AG)+SUMIF('Other Pharma &amp; Health Products'!$C:$C,$B162,'Other Pharma &amp; Health Products'!AG:AG)+SUMIF('PSM Costs'!$C:$C,$B162,'PSM Costs'!AG:AG)&gt;0,SUMIF(Pharmaceuticals!$C:$C,$B162,Pharmaceuticals!X:X)+SUMIF('Health Products &amp; Equipment'!$C:$C,$B162,'Health Products &amp; Equipment'!AG:AG)+SUMIF('Other Pharma &amp; Health Products'!$C:$C,$B162,'Other Pharma &amp; Health Products'!AG:AG)+SUMIF('PSM Costs'!$C:$C,$B162,'PSM Costs'!AG:AG),"")</f>
        <v/>
      </c>
      <c r="H162" s="176" t="str">
        <f ca="1">IF(SUMIF(Pharmaceuticals!$C:$C,$B162,Pharmaceuticals!Y:Y)+SUMIF('Health Products &amp; Equipment'!$C:$C,$B162,'Health Products &amp; Equipment'!AH:AH)+SUMIF('Other Pharma &amp; Health Products'!$C:$C,$B162,'Other Pharma &amp; Health Products'!AH:AH)+SUMIF('PSM Costs'!$C:$C,$B162,'PSM Costs'!AH:AH)&gt;0,SUMIF(Pharmaceuticals!$C:$C,$B162,Pharmaceuticals!Y:Y)+SUMIF('Health Products &amp; Equipment'!$C:$C,$B162,'Health Products &amp; Equipment'!AH:AH)+SUMIF('Other Pharma &amp; Health Products'!$C:$C,$B162,'Other Pharma &amp; Health Products'!AH:AH)+SUMIF('PSM Costs'!$C:$C,$B162,'PSM Costs'!AH:AH),"")</f>
        <v/>
      </c>
      <c r="I162" s="182" t="str">
        <f t="shared" ca="1" si="11"/>
        <v/>
      </c>
      <c r="J162" s="123" t="str">
        <f ca="1">IF(SUMIF(Pharmaceuticals!$C:$C,$B162,Pharmaceuticals!AK:AK)+SUMIF('Health Products &amp; Equipment'!$C:$C,$B162,'Health Products &amp; Equipment'!AT:AT)+SUMIF('Other Pharma &amp; Health Products'!$C:$C,$B162,'Other Pharma &amp; Health Products'!AT:AT)+SUMIF('PSM Costs'!$C:$C,$B162,'PSM Costs'!AT:AT)&gt;0,SUMIF(Pharmaceuticals!$C:$C,$B162,Pharmaceuticals!AK:AK)+SUMIF('Health Products &amp; Equipment'!$C:$C,$B162,'Health Products &amp; Equipment'!AT:AT)+SUMIF('Other Pharma &amp; Health Products'!$C:$C,$B162,'Other Pharma &amp; Health Products'!AT:AT)+SUMIF('PSM Costs'!$C:$C,$B162,'PSM Costs'!AT:AT),"")</f>
        <v/>
      </c>
      <c r="K162" s="123" t="str">
        <f ca="1">IF(SUMIF(Pharmaceuticals!$C:$C,$B162,Pharmaceuticals!AL:AL)+SUMIF('Health Products &amp; Equipment'!$C:$C,$B162,'Health Products &amp; Equipment'!AU:AU)+SUMIF('Other Pharma &amp; Health Products'!$C:$C,$B162,'Other Pharma &amp; Health Products'!AU:AU)+SUMIF('PSM Costs'!$C:$C,$B162,'PSM Costs'!AU:AU)&gt;0,SUMIF(Pharmaceuticals!$C:$C,$B162,Pharmaceuticals!AL:AL)+SUMIF('Health Products &amp; Equipment'!$C:$C,$B162,'Health Products &amp; Equipment'!AU:AU)+SUMIF('Other Pharma &amp; Health Products'!$C:$C,$B162,'Other Pharma &amp; Health Products'!AU:AU)+SUMIF('PSM Costs'!$C:$C,$B162,'PSM Costs'!AU:AU),"")</f>
        <v/>
      </c>
      <c r="L162" s="181" t="str">
        <f t="shared" ca="1" si="12"/>
        <v/>
      </c>
      <c r="M162" s="176" t="str">
        <f ca="1">IF(SUMIF(Pharmaceuticals!$C:$C,$B162,Pharmaceuticals!AX:AX)+SUMIF('Health Products &amp; Equipment'!$C:$C,$B162,'Health Products &amp; Equipment'!BG:BG)+SUMIF('Other Pharma &amp; Health Products'!$C:$C,$B162,'Other Pharma &amp; Health Products'!BG:BG)+SUMIF('PSM Costs'!$C:$C,$B162,'PSM Costs'!BG:BG)&gt;0,SUMIF(Pharmaceuticals!$C:$C,$B162,Pharmaceuticals!AX:AX)+SUMIF('Health Products &amp; Equipment'!$C:$C,$B162,'Health Products &amp; Equipment'!BG:BG)+SUMIF('Other Pharma &amp; Health Products'!$C:$C,$B162,'Other Pharma &amp; Health Products'!BG:BG)+SUMIF('PSM Costs'!$C:$C,$B162,'PSM Costs'!BG:BG),"")</f>
        <v/>
      </c>
      <c r="N162" s="176" t="str">
        <f ca="1">IF(SUMIF(Pharmaceuticals!$C:$C,$B162,Pharmaceuticals!AY:AY)+SUMIF('Health Products &amp; Equipment'!$C:$C,$B162,'Health Products &amp; Equipment'!BH:BH)+SUMIF('Other Pharma &amp; Health Products'!$C:$C,$B162,'Other Pharma &amp; Health Products'!BH:BH)+SUMIF('PSM Costs'!$C:$C,$B162,'PSM Costs'!BH:BH)&gt;0,SUMIF(Pharmaceuticals!$C:$C,$B162,Pharmaceuticals!AY:AY)+SUMIF('Health Products &amp; Equipment'!$C:$C,$B162,'Health Products &amp; Equipment'!BH:BH)+SUMIF('Other Pharma &amp; Health Products'!$C:$C,$B162,'Other Pharma &amp; Health Products'!BH:BH)+SUMIF('PSM Costs'!$C:$C,$B162,'PSM Costs'!BH:BH),"")</f>
        <v/>
      </c>
      <c r="O162" s="182" t="str">
        <f t="shared" ca="1" si="13"/>
        <v/>
      </c>
      <c r="P162" s="123" t="str">
        <f ca="1">IF(SUMIF(Pharmaceuticals!$C:$C,$B162,Pharmaceuticals!BK:BK)+SUMIF('Health Products &amp; Equipment'!$C:$C,$B162,'Health Products &amp; Equipment'!BT:BT)+SUMIF('Other Pharma &amp; Health Products'!$C:$C,$B162,'Other Pharma &amp; Health Products'!BT:BT)+SUMIF('PSM Costs'!$C:$C,$B162,'PSM Costs'!BT:BT)&gt;0,SUMIF(Pharmaceuticals!$C:$C,$B162,Pharmaceuticals!BK:BK)+SUMIF('Health Products &amp; Equipment'!$C:$C,$B162,'Health Products &amp; Equipment'!BT:BT)+SUMIF('Other Pharma &amp; Health Products'!$C:$C,$B162,'Other Pharma &amp; Health Products'!BT:BT)+SUMIF('PSM Costs'!$C:$C,$B162,'PSM Costs'!BT:BT),"")</f>
        <v/>
      </c>
      <c r="Q162" s="123" t="str">
        <f ca="1">IF(SUMIF(Pharmaceuticals!$C:$C,$B162,Pharmaceuticals!BL:BL)+SUMIF('Health Products &amp; Equipment'!$C:$C,$B162,'Health Products &amp; Equipment'!BU:BU)+SUMIF('Other Pharma &amp; Health Products'!$C:$C,$B162,'Other Pharma &amp; Health Products'!BU:BU)+SUMIF('PSM Costs'!$C:$C,$B162,'PSM Costs'!BU:BU)&gt;0,SUMIF(Pharmaceuticals!$C:$C,$B162,Pharmaceuticals!BL:BL)+SUMIF('Health Products &amp; Equipment'!$C:$C,$B162,'Health Products &amp; Equipment'!BU:BU)+SUMIF('Other Pharma &amp; Health Products'!$C:$C,$B162,'Other Pharma &amp; Health Products'!BU:BU)+SUMIF('PSM Costs'!$C:$C,$B162,'PSM Costs'!BU:BU),"")</f>
        <v/>
      </c>
      <c r="R162" s="176" t="str">
        <f t="shared" ca="1" si="14"/>
        <v/>
      </c>
    </row>
    <row r="163" spans="1:18" ht="14" x14ac:dyDescent="0.15">
      <c r="A163" s="107">
        <v>156</v>
      </c>
      <c r="B163" s="107" t="str">
        <f ca="1">IFERROR(VLOOKUP(A163,'Rank unique CI-Prod-Spec'!I:J,2,FALSE),"")</f>
        <v/>
      </c>
      <c r="C163" s="122" t="str">
        <f ca="1">IFERROR(VLOOKUP(LEFT(B163,FIND("--",B163)-1),CatCostInp!D:E,2,FALSE),"")</f>
        <v/>
      </c>
      <c r="D163" s="122" t="str">
        <f ca="1">IFERROR(INDIRECT(ADDRESS(MATCH(VALUE(MID(B163,FIND("--",B163)+2,FIND("---",B163)-FIND("--",B163)-2)),CatProd!G:G,0),2,1,1,"CatProd")),"")</f>
        <v/>
      </c>
      <c r="E163" s="122" t="str">
        <f ca="1">IFERROR(INDIRECT(ADDRESS(MATCH(VALUE(RIGHT(B163,LEN(B163)-FIND("---",B163)-2)),CatProdSpec!I:I,0),3,1,1,"CatProdSpec")),"")</f>
        <v/>
      </c>
      <c r="F163" s="181" t="str">
        <f t="shared" ca="1" si="10"/>
        <v/>
      </c>
      <c r="G163" s="176" t="str">
        <f ca="1">IF(SUMIF(Pharmaceuticals!$C:$C,$B163,Pharmaceuticals!X:X)+SUMIF('Health Products &amp; Equipment'!$C:$C,$B163,'Health Products &amp; Equipment'!AG:AG)+SUMIF('Other Pharma &amp; Health Products'!$C:$C,$B163,'Other Pharma &amp; Health Products'!AG:AG)+SUMIF('PSM Costs'!$C:$C,$B163,'PSM Costs'!AG:AG)&gt;0,SUMIF(Pharmaceuticals!$C:$C,$B163,Pharmaceuticals!X:X)+SUMIF('Health Products &amp; Equipment'!$C:$C,$B163,'Health Products &amp; Equipment'!AG:AG)+SUMIF('Other Pharma &amp; Health Products'!$C:$C,$B163,'Other Pharma &amp; Health Products'!AG:AG)+SUMIF('PSM Costs'!$C:$C,$B163,'PSM Costs'!AG:AG),"")</f>
        <v/>
      </c>
      <c r="H163" s="176" t="str">
        <f ca="1">IF(SUMIF(Pharmaceuticals!$C:$C,$B163,Pharmaceuticals!Y:Y)+SUMIF('Health Products &amp; Equipment'!$C:$C,$B163,'Health Products &amp; Equipment'!AH:AH)+SUMIF('Other Pharma &amp; Health Products'!$C:$C,$B163,'Other Pharma &amp; Health Products'!AH:AH)+SUMIF('PSM Costs'!$C:$C,$B163,'PSM Costs'!AH:AH)&gt;0,SUMIF(Pharmaceuticals!$C:$C,$B163,Pharmaceuticals!Y:Y)+SUMIF('Health Products &amp; Equipment'!$C:$C,$B163,'Health Products &amp; Equipment'!AH:AH)+SUMIF('Other Pharma &amp; Health Products'!$C:$C,$B163,'Other Pharma &amp; Health Products'!AH:AH)+SUMIF('PSM Costs'!$C:$C,$B163,'PSM Costs'!AH:AH),"")</f>
        <v/>
      </c>
      <c r="I163" s="182" t="str">
        <f t="shared" ca="1" si="11"/>
        <v/>
      </c>
      <c r="J163" s="123" t="str">
        <f ca="1">IF(SUMIF(Pharmaceuticals!$C:$C,$B163,Pharmaceuticals!AK:AK)+SUMIF('Health Products &amp; Equipment'!$C:$C,$B163,'Health Products &amp; Equipment'!AT:AT)+SUMIF('Other Pharma &amp; Health Products'!$C:$C,$B163,'Other Pharma &amp; Health Products'!AT:AT)+SUMIF('PSM Costs'!$C:$C,$B163,'PSM Costs'!AT:AT)&gt;0,SUMIF(Pharmaceuticals!$C:$C,$B163,Pharmaceuticals!AK:AK)+SUMIF('Health Products &amp; Equipment'!$C:$C,$B163,'Health Products &amp; Equipment'!AT:AT)+SUMIF('Other Pharma &amp; Health Products'!$C:$C,$B163,'Other Pharma &amp; Health Products'!AT:AT)+SUMIF('PSM Costs'!$C:$C,$B163,'PSM Costs'!AT:AT),"")</f>
        <v/>
      </c>
      <c r="K163" s="123" t="str">
        <f ca="1">IF(SUMIF(Pharmaceuticals!$C:$C,$B163,Pharmaceuticals!AL:AL)+SUMIF('Health Products &amp; Equipment'!$C:$C,$B163,'Health Products &amp; Equipment'!AU:AU)+SUMIF('Other Pharma &amp; Health Products'!$C:$C,$B163,'Other Pharma &amp; Health Products'!AU:AU)+SUMIF('PSM Costs'!$C:$C,$B163,'PSM Costs'!AU:AU)&gt;0,SUMIF(Pharmaceuticals!$C:$C,$B163,Pharmaceuticals!AL:AL)+SUMIF('Health Products &amp; Equipment'!$C:$C,$B163,'Health Products &amp; Equipment'!AU:AU)+SUMIF('Other Pharma &amp; Health Products'!$C:$C,$B163,'Other Pharma &amp; Health Products'!AU:AU)+SUMIF('PSM Costs'!$C:$C,$B163,'PSM Costs'!AU:AU),"")</f>
        <v/>
      </c>
      <c r="L163" s="181" t="str">
        <f t="shared" ca="1" si="12"/>
        <v/>
      </c>
      <c r="M163" s="176" t="str">
        <f ca="1">IF(SUMIF(Pharmaceuticals!$C:$C,$B163,Pharmaceuticals!AX:AX)+SUMIF('Health Products &amp; Equipment'!$C:$C,$B163,'Health Products &amp; Equipment'!BG:BG)+SUMIF('Other Pharma &amp; Health Products'!$C:$C,$B163,'Other Pharma &amp; Health Products'!BG:BG)+SUMIF('PSM Costs'!$C:$C,$B163,'PSM Costs'!BG:BG)&gt;0,SUMIF(Pharmaceuticals!$C:$C,$B163,Pharmaceuticals!AX:AX)+SUMIF('Health Products &amp; Equipment'!$C:$C,$B163,'Health Products &amp; Equipment'!BG:BG)+SUMIF('Other Pharma &amp; Health Products'!$C:$C,$B163,'Other Pharma &amp; Health Products'!BG:BG)+SUMIF('PSM Costs'!$C:$C,$B163,'PSM Costs'!BG:BG),"")</f>
        <v/>
      </c>
      <c r="N163" s="176" t="str">
        <f ca="1">IF(SUMIF(Pharmaceuticals!$C:$C,$B163,Pharmaceuticals!AY:AY)+SUMIF('Health Products &amp; Equipment'!$C:$C,$B163,'Health Products &amp; Equipment'!BH:BH)+SUMIF('Other Pharma &amp; Health Products'!$C:$C,$B163,'Other Pharma &amp; Health Products'!BH:BH)+SUMIF('PSM Costs'!$C:$C,$B163,'PSM Costs'!BH:BH)&gt;0,SUMIF(Pharmaceuticals!$C:$C,$B163,Pharmaceuticals!AY:AY)+SUMIF('Health Products &amp; Equipment'!$C:$C,$B163,'Health Products &amp; Equipment'!BH:BH)+SUMIF('Other Pharma &amp; Health Products'!$C:$C,$B163,'Other Pharma &amp; Health Products'!BH:BH)+SUMIF('PSM Costs'!$C:$C,$B163,'PSM Costs'!BH:BH),"")</f>
        <v/>
      </c>
      <c r="O163" s="182" t="str">
        <f t="shared" ca="1" si="13"/>
        <v/>
      </c>
      <c r="P163" s="123" t="str">
        <f ca="1">IF(SUMIF(Pharmaceuticals!$C:$C,$B163,Pharmaceuticals!BK:BK)+SUMIF('Health Products &amp; Equipment'!$C:$C,$B163,'Health Products &amp; Equipment'!BT:BT)+SUMIF('Other Pharma &amp; Health Products'!$C:$C,$B163,'Other Pharma &amp; Health Products'!BT:BT)+SUMIF('PSM Costs'!$C:$C,$B163,'PSM Costs'!BT:BT)&gt;0,SUMIF(Pharmaceuticals!$C:$C,$B163,Pharmaceuticals!BK:BK)+SUMIF('Health Products &amp; Equipment'!$C:$C,$B163,'Health Products &amp; Equipment'!BT:BT)+SUMIF('Other Pharma &amp; Health Products'!$C:$C,$B163,'Other Pharma &amp; Health Products'!BT:BT)+SUMIF('PSM Costs'!$C:$C,$B163,'PSM Costs'!BT:BT),"")</f>
        <v/>
      </c>
      <c r="Q163" s="123" t="str">
        <f ca="1">IF(SUMIF(Pharmaceuticals!$C:$C,$B163,Pharmaceuticals!BL:BL)+SUMIF('Health Products &amp; Equipment'!$C:$C,$B163,'Health Products &amp; Equipment'!BU:BU)+SUMIF('Other Pharma &amp; Health Products'!$C:$C,$B163,'Other Pharma &amp; Health Products'!BU:BU)+SUMIF('PSM Costs'!$C:$C,$B163,'PSM Costs'!BU:BU)&gt;0,SUMIF(Pharmaceuticals!$C:$C,$B163,Pharmaceuticals!BL:BL)+SUMIF('Health Products &amp; Equipment'!$C:$C,$B163,'Health Products &amp; Equipment'!BU:BU)+SUMIF('Other Pharma &amp; Health Products'!$C:$C,$B163,'Other Pharma &amp; Health Products'!BU:BU)+SUMIF('PSM Costs'!$C:$C,$B163,'PSM Costs'!BU:BU),"")</f>
        <v/>
      </c>
      <c r="R163" s="176" t="str">
        <f t="shared" ca="1" si="14"/>
        <v/>
      </c>
    </row>
    <row r="164" spans="1:18" ht="14" x14ac:dyDescent="0.15">
      <c r="A164" s="107">
        <v>157</v>
      </c>
      <c r="B164" s="107" t="str">
        <f ca="1">IFERROR(VLOOKUP(A164,'Rank unique CI-Prod-Spec'!I:J,2,FALSE),"")</f>
        <v/>
      </c>
      <c r="C164" s="122" t="str">
        <f ca="1">IFERROR(VLOOKUP(LEFT(B164,FIND("--",B164)-1),CatCostInp!D:E,2,FALSE),"")</f>
        <v/>
      </c>
      <c r="D164" s="122" t="str">
        <f ca="1">IFERROR(INDIRECT(ADDRESS(MATCH(VALUE(MID(B164,FIND("--",B164)+2,FIND("---",B164)-FIND("--",B164)-2)),CatProd!G:G,0),2,1,1,"CatProd")),"")</f>
        <v/>
      </c>
      <c r="E164" s="122" t="str">
        <f ca="1">IFERROR(INDIRECT(ADDRESS(MATCH(VALUE(RIGHT(B164,LEN(B164)-FIND("---",B164)-2)),CatProdSpec!I:I,0),3,1,1,"CatProdSpec")),"")</f>
        <v/>
      </c>
      <c r="F164" s="181" t="str">
        <f t="shared" ca="1" si="10"/>
        <v/>
      </c>
      <c r="G164" s="176" t="str">
        <f ca="1">IF(SUMIF(Pharmaceuticals!$C:$C,$B164,Pharmaceuticals!X:X)+SUMIF('Health Products &amp; Equipment'!$C:$C,$B164,'Health Products &amp; Equipment'!AG:AG)+SUMIF('Other Pharma &amp; Health Products'!$C:$C,$B164,'Other Pharma &amp; Health Products'!AG:AG)+SUMIF('PSM Costs'!$C:$C,$B164,'PSM Costs'!AG:AG)&gt;0,SUMIF(Pharmaceuticals!$C:$C,$B164,Pharmaceuticals!X:X)+SUMIF('Health Products &amp; Equipment'!$C:$C,$B164,'Health Products &amp; Equipment'!AG:AG)+SUMIF('Other Pharma &amp; Health Products'!$C:$C,$B164,'Other Pharma &amp; Health Products'!AG:AG)+SUMIF('PSM Costs'!$C:$C,$B164,'PSM Costs'!AG:AG),"")</f>
        <v/>
      </c>
      <c r="H164" s="176" t="str">
        <f ca="1">IF(SUMIF(Pharmaceuticals!$C:$C,$B164,Pharmaceuticals!Y:Y)+SUMIF('Health Products &amp; Equipment'!$C:$C,$B164,'Health Products &amp; Equipment'!AH:AH)+SUMIF('Other Pharma &amp; Health Products'!$C:$C,$B164,'Other Pharma &amp; Health Products'!AH:AH)+SUMIF('PSM Costs'!$C:$C,$B164,'PSM Costs'!AH:AH)&gt;0,SUMIF(Pharmaceuticals!$C:$C,$B164,Pharmaceuticals!Y:Y)+SUMIF('Health Products &amp; Equipment'!$C:$C,$B164,'Health Products &amp; Equipment'!AH:AH)+SUMIF('Other Pharma &amp; Health Products'!$C:$C,$B164,'Other Pharma &amp; Health Products'!AH:AH)+SUMIF('PSM Costs'!$C:$C,$B164,'PSM Costs'!AH:AH),"")</f>
        <v/>
      </c>
      <c r="I164" s="182" t="str">
        <f t="shared" ca="1" si="11"/>
        <v/>
      </c>
      <c r="J164" s="123" t="str">
        <f ca="1">IF(SUMIF(Pharmaceuticals!$C:$C,$B164,Pharmaceuticals!AK:AK)+SUMIF('Health Products &amp; Equipment'!$C:$C,$B164,'Health Products &amp; Equipment'!AT:AT)+SUMIF('Other Pharma &amp; Health Products'!$C:$C,$B164,'Other Pharma &amp; Health Products'!AT:AT)+SUMIF('PSM Costs'!$C:$C,$B164,'PSM Costs'!AT:AT)&gt;0,SUMIF(Pharmaceuticals!$C:$C,$B164,Pharmaceuticals!AK:AK)+SUMIF('Health Products &amp; Equipment'!$C:$C,$B164,'Health Products &amp; Equipment'!AT:AT)+SUMIF('Other Pharma &amp; Health Products'!$C:$C,$B164,'Other Pharma &amp; Health Products'!AT:AT)+SUMIF('PSM Costs'!$C:$C,$B164,'PSM Costs'!AT:AT),"")</f>
        <v/>
      </c>
      <c r="K164" s="123" t="str">
        <f ca="1">IF(SUMIF(Pharmaceuticals!$C:$C,$B164,Pharmaceuticals!AL:AL)+SUMIF('Health Products &amp; Equipment'!$C:$C,$B164,'Health Products &amp; Equipment'!AU:AU)+SUMIF('Other Pharma &amp; Health Products'!$C:$C,$B164,'Other Pharma &amp; Health Products'!AU:AU)+SUMIF('PSM Costs'!$C:$C,$B164,'PSM Costs'!AU:AU)&gt;0,SUMIF(Pharmaceuticals!$C:$C,$B164,Pharmaceuticals!AL:AL)+SUMIF('Health Products &amp; Equipment'!$C:$C,$B164,'Health Products &amp; Equipment'!AU:AU)+SUMIF('Other Pharma &amp; Health Products'!$C:$C,$B164,'Other Pharma &amp; Health Products'!AU:AU)+SUMIF('PSM Costs'!$C:$C,$B164,'PSM Costs'!AU:AU),"")</f>
        <v/>
      </c>
      <c r="L164" s="181" t="str">
        <f t="shared" ca="1" si="12"/>
        <v/>
      </c>
      <c r="M164" s="176" t="str">
        <f ca="1">IF(SUMIF(Pharmaceuticals!$C:$C,$B164,Pharmaceuticals!AX:AX)+SUMIF('Health Products &amp; Equipment'!$C:$C,$B164,'Health Products &amp; Equipment'!BG:BG)+SUMIF('Other Pharma &amp; Health Products'!$C:$C,$B164,'Other Pharma &amp; Health Products'!BG:BG)+SUMIF('PSM Costs'!$C:$C,$B164,'PSM Costs'!BG:BG)&gt;0,SUMIF(Pharmaceuticals!$C:$C,$B164,Pharmaceuticals!AX:AX)+SUMIF('Health Products &amp; Equipment'!$C:$C,$B164,'Health Products &amp; Equipment'!BG:BG)+SUMIF('Other Pharma &amp; Health Products'!$C:$C,$B164,'Other Pharma &amp; Health Products'!BG:BG)+SUMIF('PSM Costs'!$C:$C,$B164,'PSM Costs'!BG:BG),"")</f>
        <v/>
      </c>
      <c r="N164" s="176" t="str">
        <f ca="1">IF(SUMIF(Pharmaceuticals!$C:$C,$B164,Pharmaceuticals!AY:AY)+SUMIF('Health Products &amp; Equipment'!$C:$C,$B164,'Health Products &amp; Equipment'!BH:BH)+SUMIF('Other Pharma &amp; Health Products'!$C:$C,$B164,'Other Pharma &amp; Health Products'!BH:BH)+SUMIF('PSM Costs'!$C:$C,$B164,'PSM Costs'!BH:BH)&gt;0,SUMIF(Pharmaceuticals!$C:$C,$B164,Pharmaceuticals!AY:AY)+SUMIF('Health Products &amp; Equipment'!$C:$C,$B164,'Health Products &amp; Equipment'!BH:BH)+SUMIF('Other Pharma &amp; Health Products'!$C:$C,$B164,'Other Pharma &amp; Health Products'!BH:BH)+SUMIF('PSM Costs'!$C:$C,$B164,'PSM Costs'!BH:BH),"")</f>
        <v/>
      </c>
      <c r="O164" s="182" t="str">
        <f t="shared" ca="1" si="13"/>
        <v/>
      </c>
      <c r="P164" s="123" t="str">
        <f ca="1">IF(SUMIF(Pharmaceuticals!$C:$C,$B164,Pharmaceuticals!BK:BK)+SUMIF('Health Products &amp; Equipment'!$C:$C,$B164,'Health Products &amp; Equipment'!BT:BT)+SUMIF('Other Pharma &amp; Health Products'!$C:$C,$B164,'Other Pharma &amp; Health Products'!BT:BT)+SUMIF('PSM Costs'!$C:$C,$B164,'PSM Costs'!BT:BT)&gt;0,SUMIF(Pharmaceuticals!$C:$C,$B164,Pharmaceuticals!BK:BK)+SUMIF('Health Products &amp; Equipment'!$C:$C,$B164,'Health Products &amp; Equipment'!BT:BT)+SUMIF('Other Pharma &amp; Health Products'!$C:$C,$B164,'Other Pharma &amp; Health Products'!BT:BT)+SUMIF('PSM Costs'!$C:$C,$B164,'PSM Costs'!BT:BT),"")</f>
        <v/>
      </c>
      <c r="Q164" s="123" t="str">
        <f ca="1">IF(SUMIF(Pharmaceuticals!$C:$C,$B164,Pharmaceuticals!BL:BL)+SUMIF('Health Products &amp; Equipment'!$C:$C,$B164,'Health Products &amp; Equipment'!BU:BU)+SUMIF('Other Pharma &amp; Health Products'!$C:$C,$B164,'Other Pharma &amp; Health Products'!BU:BU)+SUMIF('PSM Costs'!$C:$C,$B164,'PSM Costs'!BU:BU)&gt;0,SUMIF(Pharmaceuticals!$C:$C,$B164,Pharmaceuticals!BL:BL)+SUMIF('Health Products &amp; Equipment'!$C:$C,$B164,'Health Products &amp; Equipment'!BU:BU)+SUMIF('Other Pharma &amp; Health Products'!$C:$C,$B164,'Other Pharma &amp; Health Products'!BU:BU)+SUMIF('PSM Costs'!$C:$C,$B164,'PSM Costs'!BU:BU),"")</f>
        <v/>
      </c>
      <c r="R164" s="176" t="str">
        <f t="shared" ca="1" si="14"/>
        <v/>
      </c>
    </row>
    <row r="165" spans="1:18" ht="14" x14ac:dyDescent="0.15">
      <c r="A165" s="107">
        <v>158</v>
      </c>
      <c r="B165" s="107" t="str">
        <f ca="1">IFERROR(VLOOKUP(A165,'Rank unique CI-Prod-Spec'!I:J,2,FALSE),"")</f>
        <v/>
      </c>
      <c r="C165" s="122" t="str">
        <f ca="1">IFERROR(VLOOKUP(LEFT(B165,FIND("--",B165)-1),CatCostInp!D:E,2,FALSE),"")</f>
        <v/>
      </c>
      <c r="D165" s="122" t="str">
        <f ca="1">IFERROR(INDIRECT(ADDRESS(MATCH(VALUE(MID(B165,FIND("--",B165)+2,FIND("---",B165)-FIND("--",B165)-2)),CatProd!G:G,0),2,1,1,"CatProd")),"")</f>
        <v/>
      </c>
      <c r="E165" s="122" t="str">
        <f ca="1">IFERROR(INDIRECT(ADDRESS(MATCH(VALUE(RIGHT(B165,LEN(B165)-FIND("---",B165)-2)),CatProdSpec!I:I,0),3,1,1,"CatProdSpec")),"")</f>
        <v/>
      </c>
      <c r="F165" s="181" t="str">
        <f t="shared" ca="1" si="10"/>
        <v/>
      </c>
      <c r="G165" s="176" t="str">
        <f ca="1">IF(SUMIF(Pharmaceuticals!$C:$C,$B165,Pharmaceuticals!X:X)+SUMIF('Health Products &amp; Equipment'!$C:$C,$B165,'Health Products &amp; Equipment'!AG:AG)+SUMIF('Other Pharma &amp; Health Products'!$C:$C,$B165,'Other Pharma &amp; Health Products'!AG:AG)+SUMIF('PSM Costs'!$C:$C,$B165,'PSM Costs'!AG:AG)&gt;0,SUMIF(Pharmaceuticals!$C:$C,$B165,Pharmaceuticals!X:X)+SUMIF('Health Products &amp; Equipment'!$C:$C,$B165,'Health Products &amp; Equipment'!AG:AG)+SUMIF('Other Pharma &amp; Health Products'!$C:$C,$B165,'Other Pharma &amp; Health Products'!AG:AG)+SUMIF('PSM Costs'!$C:$C,$B165,'PSM Costs'!AG:AG),"")</f>
        <v/>
      </c>
      <c r="H165" s="176" t="str">
        <f ca="1">IF(SUMIF(Pharmaceuticals!$C:$C,$B165,Pharmaceuticals!Y:Y)+SUMIF('Health Products &amp; Equipment'!$C:$C,$B165,'Health Products &amp; Equipment'!AH:AH)+SUMIF('Other Pharma &amp; Health Products'!$C:$C,$B165,'Other Pharma &amp; Health Products'!AH:AH)+SUMIF('PSM Costs'!$C:$C,$B165,'PSM Costs'!AH:AH)&gt;0,SUMIF(Pharmaceuticals!$C:$C,$B165,Pharmaceuticals!Y:Y)+SUMIF('Health Products &amp; Equipment'!$C:$C,$B165,'Health Products &amp; Equipment'!AH:AH)+SUMIF('Other Pharma &amp; Health Products'!$C:$C,$B165,'Other Pharma &amp; Health Products'!AH:AH)+SUMIF('PSM Costs'!$C:$C,$B165,'PSM Costs'!AH:AH),"")</f>
        <v/>
      </c>
      <c r="I165" s="182" t="str">
        <f t="shared" ca="1" si="11"/>
        <v/>
      </c>
      <c r="J165" s="123" t="str">
        <f ca="1">IF(SUMIF(Pharmaceuticals!$C:$C,$B165,Pharmaceuticals!AK:AK)+SUMIF('Health Products &amp; Equipment'!$C:$C,$B165,'Health Products &amp; Equipment'!AT:AT)+SUMIF('Other Pharma &amp; Health Products'!$C:$C,$B165,'Other Pharma &amp; Health Products'!AT:AT)+SUMIF('PSM Costs'!$C:$C,$B165,'PSM Costs'!AT:AT)&gt;0,SUMIF(Pharmaceuticals!$C:$C,$B165,Pharmaceuticals!AK:AK)+SUMIF('Health Products &amp; Equipment'!$C:$C,$B165,'Health Products &amp; Equipment'!AT:AT)+SUMIF('Other Pharma &amp; Health Products'!$C:$C,$B165,'Other Pharma &amp; Health Products'!AT:AT)+SUMIF('PSM Costs'!$C:$C,$B165,'PSM Costs'!AT:AT),"")</f>
        <v/>
      </c>
      <c r="K165" s="123" t="str">
        <f ca="1">IF(SUMIF(Pharmaceuticals!$C:$C,$B165,Pharmaceuticals!AL:AL)+SUMIF('Health Products &amp; Equipment'!$C:$C,$B165,'Health Products &amp; Equipment'!AU:AU)+SUMIF('Other Pharma &amp; Health Products'!$C:$C,$B165,'Other Pharma &amp; Health Products'!AU:AU)+SUMIF('PSM Costs'!$C:$C,$B165,'PSM Costs'!AU:AU)&gt;0,SUMIF(Pharmaceuticals!$C:$C,$B165,Pharmaceuticals!AL:AL)+SUMIF('Health Products &amp; Equipment'!$C:$C,$B165,'Health Products &amp; Equipment'!AU:AU)+SUMIF('Other Pharma &amp; Health Products'!$C:$C,$B165,'Other Pharma &amp; Health Products'!AU:AU)+SUMIF('PSM Costs'!$C:$C,$B165,'PSM Costs'!AU:AU),"")</f>
        <v/>
      </c>
      <c r="L165" s="181" t="str">
        <f t="shared" ca="1" si="12"/>
        <v/>
      </c>
      <c r="M165" s="176" t="str">
        <f ca="1">IF(SUMIF(Pharmaceuticals!$C:$C,$B165,Pharmaceuticals!AX:AX)+SUMIF('Health Products &amp; Equipment'!$C:$C,$B165,'Health Products &amp; Equipment'!BG:BG)+SUMIF('Other Pharma &amp; Health Products'!$C:$C,$B165,'Other Pharma &amp; Health Products'!BG:BG)+SUMIF('PSM Costs'!$C:$C,$B165,'PSM Costs'!BG:BG)&gt;0,SUMIF(Pharmaceuticals!$C:$C,$B165,Pharmaceuticals!AX:AX)+SUMIF('Health Products &amp; Equipment'!$C:$C,$B165,'Health Products &amp; Equipment'!BG:BG)+SUMIF('Other Pharma &amp; Health Products'!$C:$C,$B165,'Other Pharma &amp; Health Products'!BG:BG)+SUMIF('PSM Costs'!$C:$C,$B165,'PSM Costs'!BG:BG),"")</f>
        <v/>
      </c>
      <c r="N165" s="176" t="str">
        <f ca="1">IF(SUMIF(Pharmaceuticals!$C:$C,$B165,Pharmaceuticals!AY:AY)+SUMIF('Health Products &amp; Equipment'!$C:$C,$B165,'Health Products &amp; Equipment'!BH:BH)+SUMIF('Other Pharma &amp; Health Products'!$C:$C,$B165,'Other Pharma &amp; Health Products'!BH:BH)+SUMIF('PSM Costs'!$C:$C,$B165,'PSM Costs'!BH:BH)&gt;0,SUMIF(Pharmaceuticals!$C:$C,$B165,Pharmaceuticals!AY:AY)+SUMIF('Health Products &amp; Equipment'!$C:$C,$B165,'Health Products &amp; Equipment'!BH:BH)+SUMIF('Other Pharma &amp; Health Products'!$C:$C,$B165,'Other Pharma &amp; Health Products'!BH:BH)+SUMIF('PSM Costs'!$C:$C,$B165,'PSM Costs'!BH:BH),"")</f>
        <v/>
      </c>
      <c r="O165" s="182" t="str">
        <f t="shared" ca="1" si="13"/>
        <v/>
      </c>
      <c r="P165" s="123" t="str">
        <f ca="1">IF(SUMIF(Pharmaceuticals!$C:$C,$B165,Pharmaceuticals!BK:BK)+SUMIF('Health Products &amp; Equipment'!$C:$C,$B165,'Health Products &amp; Equipment'!BT:BT)+SUMIF('Other Pharma &amp; Health Products'!$C:$C,$B165,'Other Pharma &amp; Health Products'!BT:BT)+SUMIF('PSM Costs'!$C:$C,$B165,'PSM Costs'!BT:BT)&gt;0,SUMIF(Pharmaceuticals!$C:$C,$B165,Pharmaceuticals!BK:BK)+SUMIF('Health Products &amp; Equipment'!$C:$C,$B165,'Health Products &amp; Equipment'!BT:BT)+SUMIF('Other Pharma &amp; Health Products'!$C:$C,$B165,'Other Pharma &amp; Health Products'!BT:BT)+SUMIF('PSM Costs'!$C:$C,$B165,'PSM Costs'!BT:BT),"")</f>
        <v/>
      </c>
      <c r="Q165" s="123" t="str">
        <f ca="1">IF(SUMIF(Pharmaceuticals!$C:$C,$B165,Pharmaceuticals!BL:BL)+SUMIF('Health Products &amp; Equipment'!$C:$C,$B165,'Health Products &amp; Equipment'!BU:BU)+SUMIF('Other Pharma &amp; Health Products'!$C:$C,$B165,'Other Pharma &amp; Health Products'!BU:BU)+SUMIF('PSM Costs'!$C:$C,$B165,'PSM Costs'!BU:BU)&gt;0,SUMIF(Pharmaceuticals!$C:$C,$B165,Pharmaceuticals!BL:BL)+SUMIF('Health Products &amp; Equipment'!$C:$C,$B165,'Health Products &amp; Equipment'!BU:BU)+SUMIF('Other Pharma &amp; Health Products'!$C:$C,$B165,'Other Pharma &amp; Health Products'!BU:BU)+SUMIF('PSM Costs'!$C:$C,$B165,'PSM Costs'!BU:BU),"")</f>
        <v/>
      </c>
      <c r="R165" s="176" t="str">
        <f t="shared" ca="1" si="14"/>
        <v/>
      </c>
    </row>
    <row r="166" spans="1:18" ht="14" x14ac:dyDescent="0.15">
      <c r="A166" s="107">
        <v>159</v>
      </c>
      <c r="B166" s="107" t="str">
        <f ca="1">IFERROR(VLOOKUP(A166,'Rank unique CI-Prod-Spec'!I:J,2,FALSE),"")</f>
        <v/>
      </c>
      <c r="C166" s="122" t="str">
        <f ca="1">IFERROR(VLOOKUP(LEFT(B166,FIND("--",B166)-1),CatCostInp!D:E,2,FALSE),"")</f>
        <v/>
      </c>
      <c r="D166" s="122" t="str">
        <f ca="1">IFERROR(INDIRECT(ADDRESS(MATCH(VALUE(MID(B166,FIND("--",B166)+2,FIND("---",B166)-FIND("--",B166)-2)),CatProd!G:G,0),2,1,1,"CatProd")),"")</f>
        <v/>
      </c>
      <c r="E166" s="122" t="str">
        <f ca="1">IFERROR(INDIRECT(ADDRESS(MATCH(VALUE(RIGHT(B166,LEN(B166)-FIND("---",B166)-2)),CatProdSpec!I:I,0),3,1,1,"CatProdSpec")),"")</f>
        <v/>
      </c>
      <c r="F166" s="181" t="str">
        <f t="shared" ca="1" si="10"/>
        <v/>
      </c>
      <c r="G166" s="176" t="str">
        <f ca="1">IF(SUMIF(Pharmaceuticals!$C:$C,$B166,Pharmaceuticals!X:X)+SUMIF('Health Products &amp; Equipment'!$C:$C,$B166,'Health Products &amp; Equipment'!AG:AG)+SUMIF('Other Pharma &amp; Health Products'!$C:$C,$B166,'Other Pharma &amp; Health Products'!AG:AG)+SUMIF('PSM Costs'!$C:$C,$B166,'PSM Costs'!AG:AG)&gt;0,SUMIF(Pharmaceuticals!$C:$C,$B166,Pharmaceuticals!X:X)+SUMIF('Health Products &amp; Equipment'!$C:$C,$B166,'Health Products &amp; Equipment'!AG:AG)+SUMIF('Other Pharma &amp; Health Products'!$C:$C,$B166,'Other Pharma &amp; Health Products'!AG:AG)+SUMIF('PSM Costs'!$C:$C,$B166,'PSM Costs'!AG:AG),"")</f>
        <v/>
      </c>
      <c r="H166" s="176" t="str">
        <f ca="1">IF(SUMIF(Pharmaceuticals!$C:$C,$B166,Pharmaceuticals!Y:Y)+SUMIF('Health Products &amp; Equipment'!$C:$C,$B166,'Health Products &amp; Equipment'!AH:AH)+SUMIF('Other Pharma &amp; Health Products'!$C:$C,$B166,'Other Pharma &amp; Health Products'!AH:AH)+SUMIF('PSM Costs'!$C:$C,$B166,'PSM Costs'!AH:AH)&gt;0,SUMIF(Pharmaceuticals!$C:$C,$B166,Pharmaceuticals!Y:Y)+SUMIF('Health Products &amp; Equipment'!$C:$C,$B166,'Health Products &amp; Equipment'!AH:AH)+SUMIF('Other Pharma &amp; Health Products'!$C:$C,$B166,'Other Pharma &amp; Health Products'!AH:AH)+SUMIF('PSM Costs'!$C:$C,$B166,'PSM Costs'!AH:AH),"")</f>
        <v/>
      </c>
      <c r="I166" s="182" t="str">
        <f t="shared" ca="1" si="11"/>
        <v/>
      </c>
      <c r="J166" s="123" t="str">
        <f ca="1">IF(SUMIF(Pharmaceuticals!$C:$C,$B166,Pharmaceuticals!AK:AK)+SUMIF('Health Products &amp; Equipment'!$C:$C,$B166,'Health Products &amp; Equipment'!AT:AT)+SUMIF('Other Pharma &amp; Health Products'!$C:$C,$B166,'Other Pharma &amp; Health Products'!AT:AT)+SUMIF('PSM Costs'!$C:$C,$B166,'PSM Costs'!AT:AT)&gt;0,SUMIF(Pharmaceuticals!$C:$C,$B166,Pharmaceuticals!AK:AK)+SUMIF('Health Products &amp; Equipment'!$C:$C,$B166,'Health Products &amp; Equipment'!AT:AT)+SUMIF('Other Pharma &amp; Health Products'!$C:$C,$B166,'Other Pharma &amp; Health Products'!AT:AT)+SUMIF('PSM Costs'!$C:$C,$B166,'PSM Costs'!AT:AT),"")</f>
        <v/>
      </c>
      <c r="K166" s="123" t="str">
        <f ca="1">IF(SUMIF(Pharmaceuticals!$C:$C,$B166,Pharmaceuticals!AL:AL)+SUMIF('Health Products &amp; Equipment'!$C:$C,$B166,'Health Products &amp; Equipment'!AU:AU)+SUMIF('Other Pharma &amp; Health Products'!$C:$C,$B166,'Other Pharma &amp; Health Products'!AU:AU)+SUMIF('PSM Costs'!$C:$C,$B166,'PSM Costs'!AU:AU)&gt;0,SUMIF(Pharmaceuticals!$C:$C,$B166,Pharmaceuticals!AL:AL)+SUMIF('Health Products &amp; Equipment'!$C:$C,$B166,'Health Products &amp; Equipment'!AU:AU)+SUMIF('Other Pharma &amp; Health Products'!$C:$C,$B166,'Other Pharma &amp; Health Products'!AU:AU)+SUMIF('PSM Costs'!$C:$C,$B166,'PSM Costs'!AU:AU),"")</f>
        <v/>
      </c>
      <c r="L166" s="181" t="str">
        <f t="shared" ca="1" si="12"/>
        <v/>
      </c>
      <c r="M166" s="176" t="str">
        <f ca="1">IF(SUMIF(Pharmaceuticals!$C:$C,$B166,Pharmaceuticals!AX:AX)+SUMIF('Health Products &amp; Equipment'!$C:$C,$B166,'Health Products &amp; Equipment'!BG:BG)+SUMIF('Other Pharma &amp; Health Products'!$C:$C,$B166,'Other Pharma &amp; Health Products'!BG:BG)+SUMIF('PSM Costs'!$C:$C,$B166,'PSM Costs'!BG:BG)&gt;0,SUMIF(Pharmaceuticals!$C:$C,$B166,Pharmaceuticals!AX:AX)+SUMIF('Health Products &amp; Equipment'!$C:$C,$B166,'Health Products &amp; Equipment'!BG:BG)+SUMIF('Other Pharma &amp; Health Products'!$C:$C,$B166,'Other Pharma &amp; Health Products'!BG:BG)+SUMIF('PSM Costs'!$C:$C,$B166,'PSM Costs'!BG:BG),"")</f>
        <v/>
      </c>
      <c r="N166" s="176" t="str">
        <f ca="1">IF(SUMIF(Pharmaceuticals!$C:$C,$B166,Pharmaceuticals!AY:AY)+SUMIF('Health Products &amp; Equipment'!$C:$C,$B166,'Health Products &amp; Equipment'!BH:BH)+SUMIF('Other Pharma &amp; Health Products'!$C:$C,$B166,'Other Pharma &amp; Health Products'!BH:BH)+SUMIF('PSM Costs'!$C:$C,$B166,'PSM Costs'!BH:BH)&gt;0,SUMIF(Pharmaceuticals!$C:$C,$B166,Pharmaceuticals!AY:AY)+SUMIF('Health Products &amp; Equipment'!$C:$C,$B166,'Health Products &amp; Equipment'!BH:BH)+SUMIF('Other Pharma &amp; Health Products'!$C:$C,$B166,'Other Pharma &amp; Health Products'!BH:BH)+SUMIF('PSM Costs'!$C:$C,$B166,'PSM Costs'!BH:BH),"")</f>
        <v/>
      </c>
      <c r="O166" s="182" t="str">
        <f t="shared" ca="1" si="13"/>
        <v/>
      </c>
      <c r="P166" s="123" t="str">
        <f ca="1">IF(SUMIF(Pharmaceuticals!$C:$C,$B166,Pharmaceuticals!BK:BK)+SUMIF('Health Products &amp; Equipment'!$C:$C,$B166,'Health Products &amp; Equipment'!BT:BT)+SUMIF('Other Pharma &amp; Health Products'!$C:$C,$B166,'Other Pharma &amp; Health Products'!BT:BT)+SUMIF('PSM Costs'!$C:$C,$B166,'PSM Costs'!BT:BT)&gt;0,SUMIF(Pharmaceuticals!$C:$C,$B166,Pharmaceuticals!BK:BK)+SUMIF('Health Products &amp; Equipment'!$C:$C,$B166,'Health Products &amp; Equipment'!BT:BT)+SUMIF('Other Pharma &amp; Health Products'!$C:$C,$B166,'Other Pharma &amp; Health Products'!BT:BT)+SUMIF('PSM Costs'!$C:$C,$B166,'PSM Costs'!BT:BT),"")</f>
        <v/>
      </c>
      <c r="Q166" s="123" t="str">
        <f ca="1">IF(SUMIF(Pharmaceuticals!$C:$C,$B166,Pharmaceuticals!BL:BL)+SUMIF('Health Products &amp; Equipment'!$C:$C,$B166,'Health Products &amp; Equipment'!BU:BU)+SUMIF('Other Pharma &amp; Health Products'!$C:$C,$B166,'Other Pharma &amp; Health Products'!BU:BU)+SUMIF('PSM Costs'!$C:$C,$B166,'PSM Costs'!BU:BU)&gt;0,SUMIF(Pharmaceuticals!$C:$C,$B166,Pharmaceuticals!BL:BL)+SUMIF('Health Products &amp; Equipment'!$C:$C,$B166,'Health Products &amp; Equipment'!BU:BU)+SUMIF('Other Pharma &amp; Health Products'!$C:$C,$B166,'Other Pharma &amp; Health Products'!BU:BU)+SUMIF('PSM Costs'!$C:$C,$B166,'PSM Costs'!BU:BU),"")</f>
        <v/>
      </c>
      <c r="R166" s="176" t="str">
        <f t="shared" ca="1" si="14"/>
        <v/>
      </c>
    </row>
    <row r="167" spans="1:18" ht="14" x14ac:dyDescent="0.15">
      <c r="A167" s="107">
        <v>160</v>
      </c>
      <c r="B167" s="107" t="str">
        <f ca="1">IFERROR(VLOOKUP(A167,'Rank unique CI-Prod-Spec'!I:J,2,FALSE),"")</f>
        <v/>
      </c>
      <c r="C167" s="122" t="str">
        <f ca="1">IFERROR(VLOOKUP(LEFT(B167,FIND("--",B167)-1),CatCostInp!D:E,2,FALSE),"")</f>
        <v/>
      </c>
      <c r="D167" s="122" t="str">
        <f ca="1">IFERROR(INDIRECT(ADDRESS(MATCH(VALUE(MID(B167,FIND("--",B167)+2,FIND("---",B167)-FIND("--",B167)-2)),CatProd!G:G,0),2,1,1,"CatProd")),"")</f>
        <v/>
      </c>
      <c r="E167" s="122" t="str">
        <f ca="1">IFERROR(INDIRECT(ADDRESS(MATCH(VALUE(RIGHT(B167,LEN(B167)-FIND("---",B167)-2)),CatProdSpec!I:I,0),3,1,1,"CatProdSpec")),"")</f>
        <v/>
      </c>
      <c r="F167" s="181" t="str">
        <f t="shared" ca="1" si="10"/>
        <v/>
      </c>
      <c r="G167" s="176" t="str">
        <f ca="1">IF(SUMIF(Pharmaceuticals!$C:$C,$B167,Pharmaceuticals!X:X)+SUMIF('Health Products &amp; Equipment'!$C:$C,$B167,'Health Products &amp; Equipment'!AG:AG)+SUMIF('Other Pharma &amp; Health Products'!$C:$C,$B167,'Other Pharma &amp; Health Products'!AG:AG)+SUMIF('PSM Costs'!$C:$C,$B167,'PSM Costs'!AG:AG)&gt;0,SUMIF(Pharmaceuticals!$C:$C,$B167,Pharmaceuticals!X:X)+SUMIF('Health Products &amp; Equipment'!$C:$C,$B167,'Health Products &amp; Equipment'!AG:AG)+SUMIF('Other Pharma &amp; Health Products'!$C:$C,$B167,'Other Pharma &amp; Health Products'!AG:AG)+SUMIF('PSM Costs'!$C:$C,$B167,'PSM Costs'!AG:AG),"")</f>
        <v/>
      </c>
      <c r="H167" s="176" t="str">
        <f ca="1">IF(SUMIF(Pharmaceuticals!$C:$C,$B167,Pharmaceuticals!Y:Y)+SUMIF('Health Products &amp; Equipment'!$C:$C,$B167,'Health Products &amp; Equipment'!AH:AH)+SUMIF('Other Pharma &amp; Health Products'!$C:$C,$B167,'Other Pharma &amp; Health Products'!AH:AH)+SUMIF('PSM Costs'!$C:$C,$B167,'PSM Costs'!AH:AH)&gt;0,SUMIF(Pharmaceuticals!$C:$C,$B167,Pharmaceuticals!Y:Y)+SUMIF('Health Products &amp; Equipment'!$C:$C,$B167,'Health Products &amp; Equipment'!AH:AH)+SUMIF('Other Pharma &amp; Health Products'!$C:$C,$B167,'Other Pharma &amp; Health Products'!AH:AH)+SUMIF('PSM Costs'!$C:$C,$B167,'PSM Costs'!AH:AH),"")</f>
        <v/>
      </c>
      <c r="I167" s="182" t="str">
        <f t="shared" ca="1" si="11"/>
        <v/>
      </c>
      <c r="J167" s="123" t="str">
        <f ca="1">IF(SUMIF(Pharmaceuticals!$C:$C,$B167,Pharmaceuticals!AK:AK)+SUMIF('Health Products &amp; Equipment'!$C:$C,$B167,'Health Products &amp; Equipment'!AT:AT)+SUMIF('Other Pharma &amp; Health Products'!$C:$C,$B167,'Other Pharma &amp; Health Products'!AT:AT)+SUMIF('PSM Costs'!$C:$C,$B167,'PSM Costs'!AT:AT)&gt;0,SUMIF(Pharmaceuticals!$C:$C,$B167,Pharmaceuticals!AK:AK)+SUMIF('Health Products &amp; Equipment'!$C:$C,$B167,'Health Products &amp; Equipment'!AT:AT)+SUMIF('Other Pharma &amp; Health Products'!$C:$C,$B167,'Other Pharma &amp; Health Products'!AT:AT)+SUMIF('PSM Costs'!$C:$C,$B167,'PSM Costs'!AT:AT),"")</f>
        <v/>
      </c>
      <c r="K167" s="123" t="str">
        <f ca="1">IF(SUMIF(Pharmaceuticals!$C:$C,$B167,Pharmaceuticals!AL:AL)+SUMIF('Health Products &amp; Equipment'!$C:$C,$B167,'Health Products &amp; Equipment'!AU:AU)+SUMIF('Other Pharma &amp; Health Products'!$C:$C,$B167,'Other Pharma &amp; Health Products'!AU:AU)+SUMIF('PSM Costs'!$C:$C,$B167,'PSM Costs'!AU:AU)&gt;0,SUMIF(Pharmaceuticals!$C:$C,$B167,Pharmaceuticals!AL:AL)+SUMIF('Health Products &amp; Equipment'!$C:$C,$B167,'Health Products &amp; Equipment'!AU:AU)+SUMIF('Other Pharma &amp; Health Products'!$C:$C,$B167,'Other Pharma &amp; Health Products'!AU:AU)+SUMIF('PSM Costs'!$C:$C,$B167,'PSM Costs'!AU:AU),"")</f>
        <v/>
      </c>
      <c r="L167" s="181" t="str">
        <f t="shared" ca="1" si="12"/>
        <v/>
      </c>
      <c r="M167" s="176" t="str">
        <f ca="1">IF(SUMIF(Pharmaceuticals!$C:$C,$B167,Pharmaceuticals!AX:AX)+SUMIF('Health Products &amp; Equipment'!$C:$C,$B167,'Health Products &amp; Equipment'!BG:BG)+SUMIF('Other Pharma &amp; Health Products'!$C:$C,$B167,'Other Pharma &amp; Health Products'!BG:BG)+SUMIF('PSM Costs'!$C:$C,$B167,'PSM Costs'!BG:BG)&gt;0,SUMIF(Pharmaceuticals!$C:$C,$B167,Pharmaceuticals!AX:AX)+SUMIF('Health Products &amp; Equipment'!$C:$C,$B167,'Health Products &amp; Equipment'!BG:BG)+SUMIF('Other Pharma &amp; Health Products'!$C:$C,$B167,'Other Pharma &amp; Health Products'!BG:BG)+SUMIF('PSM Costs'!$C:$C,$B167,'PSM Costs'!BG:BG),"")</f>
        <v/>
      </c>
      <c r="N167" s="176" t="str">
        <f ca="1">IF(SUMIF(Pharmaceuticals!$C:$C,$B167,Pharmaceuticals!AY:AY)+SUMIF('Health Products &amp; Equipment'!$C:$C,$B167,'Health Products &amp; Equipment'!BH:BH)+SUMIF('Other Pharma &amp; Health Products'!$C:$C,$B167,'Other Pharma &amp; Health Products'!BH:BH)+SUMIF('PSM Costs'!$C:$C,$B167,'PSM Costs'!BH:BH)&gt;0,SUMIF(Pharmaceuticals!$C:$C,$B167,Pharmaceuticals!AY:AY)+SUMIF('Health Products &amp; Equipment'!$C:$C,$B167,'Health Products &amp; Equipment'!BH:BH)+SUMIF('Other Pharma &amp; Health Products'!$C:$C,$B167,'Other Pharma &amp; Health Products'!BH:BH)+SUMIF('PSM Costs'!$C:$C,$B167,'PSM Costs'!BH:BH),"")</f>
        <v/>
      </c>
      <c r="O167" s="182" t="str">
        <f t="shared" ca="1" si="13"/>
        <v/>
      </c>
      <c r="P167" s="123" t="str">
        <f ca="1">IF(SUMIF(Pharmaceuticals!$C:$C,$B167,Pharmaceuticals!BK:BK)+SUMIF('Health Products &amp; Equipment'!$C:$C,$B167,'Health Products &amp; Equipment'!BT:BT)+SUMIF('Other Pharma &amp; Health Products'!$C:$C,$B167,'Other Pharma &amp; Health Products'!BT:BT)+SUMIF('PSM Costs'!$C:$C,$B167,'PSM Costs'!BT:BT)&gt;0,SUMIF(Pharmaceuticals!$C:$C,$B167,Pharmaceuticals!BK:BK)+SUMIF('Health Products &amp; Equipment'!$C:$C,$B167,'Health Products &amp; Equipment'!BT:BT)+SUMIF('Other Pharma &amp; Health Products'!$C:$C,$B167,'Other Pharma &amp; Health Products'!BT:BT)+SUMIF('PSM Costs'!$C:$C,$B167,'PSM Costs'!BT:BT),"")</f>
        <v/>
      </c>
      <c r="Q167" s="123" t="str">
        <f ca="1">IF(SUMIF(Pharmaceuticals!$C:$C,$B167,Pharmaceuticals!BL:BL)+SUMIF('Health Products &amp; Equipment'!$C:$C,$B167,'Health Products &amp; Equipment'!BU:BU)+SUMIF('Other Pharma &amp; Health Products'!$C:$C,$B167,'Other Pharma &amp; Health Products'!BU:BU)+SUMIF('PSM Costs'!$C:$C,$B167,'PSM Costs'!BU:BU)&gt;0,SUMIF(Pharmaceuticals!$C:$C,$B167,Pharmaceuticals!BL:BL)+SUMIF('Health Products &amp; Equipment'!$C:$C,$B167,'Health Products &amp; Equipment'!BU:BU)+SUMIF('Other Pharma &amp; Health Products'!$C:$C,$B167,'Other Pharma &amp; Health Products'!BU:BU)+SUMIF('PSM Costs'!$C:$C,$B167,'PSM Costs'!BU:BU),"")</f>
        <v/>
      </c>
      <c r="R167" s="176" t="str">
        <f t="shared" ca="1" si="14"/>
        <v/>
      </c>
    </row>
    <row r="168" spans="1:18" ht="14" x14ac:dyDescent="0.15">
      <c r="A168" s="107">
        <v>161</v>
      </c>
      <c r="B168" s="107" t="str">
        <f ca="1">IFERROR(VLOOKUP(A168,'Rank unique CI-Prod-Spec'!I:J,2,FALSE),"")</f>
        <v/>
      </c>
      <c r="C168" s="122" t="str">
        <f ca="1">IFERROR(VLOOKUP(LEFT(B168,FIND("--",B168)-1),CatCostInp!D:E,2,FALSE),"")</f>
        <v/>
      </c>
      <c r="D168" s="122" t="str">
        <f ca="1">IFERROR(INDIRECT(ADDRESS(MATCH(VALUE(MID(B168,FIND("--",B168)+2,FIND("---",B168)-FIND("--",B168)-2)),CatProd!G:G,0),2,1,1,"CatProd")),"")</f>
        <v/>
      </c>
      <c r="E168" s="122" t="str">
        <f ca="1">IFERROR(INDIRECT(ADDRESS(MATCH(VALUE(RIGHT(B168,LEN(B168)-FIND("---",B168)-2)),CatProdSpec!I:I,0),3,1,1,"CatProdSpec")),"")</f>
        <v/>
      </c>
      <c r="F168" s="181" t="str">
        <f t="shared" ca="1" si="10"/>
        <v/>
      </c>
      <c r="G168" s="176" t="str">
        <f ca="1">IF(SUMIF(Pharmaceuticals!$C:$C,$B168,Pharmaceuticals!X:X)+SUMIF('Health Products &amp; Equipment'!$C:$C,$B168,'Health Products &amp; Equipment'!AG:AG)+SUMIF('Other Pharma &amp; Health Products'!$C:$C,$B168,'Other Pharma &amp; Health Products'!AG:AG)+SUMIF('PSM Costs'!$C:$C,$B168,'PSM Costs'!AG:AG)&gt;0,SUMIF(Pharmaceuticals!$C:$C,$B168,Pharmaceuticals!X:X)+SUMIF('Health Products &amp; Equipment'!$C:$C,$B168,'Health Products &amp; Equipment'!AG:AG)+SUMIF('Other Pharma &amp; Health Products'!$C:$C,$B168,'Other Pharma &amp; Health Products'!AG:AG)+SUMIF('PSM Costs'!$C:$C,$B168,'PSM Costs'!AG:AG),"")</f>
        <v/>
      </c>
      <c r="H168" s="176" t="str">
        <f ca="1">IF(SUMIF(Pharmaceuticals!$C:$C,$B168,Pharmaceuticals!Y:Y)+SUMIF('Health Products &amp; Equipment'!$C:$C,$B168,'Health Products &amp; Equipment'!AH:AH)+SUMIF('Other Pharma &amp; Health Products'!$C:$C,$B168,'Other Pharma &amp; Health Products'!AH:AH)+SUMIF('PSM Costs'!$C:$C,$B168,'PSM Costs'!AH:AH)&gt;0,SUMIF(Pharmaceuticals!$C:$C,$B168,Pharmaceuticals!Y:Y)+SUMIF('Health Products &amp; Equipment'!$C:$C,$B168,'Health Products &amp; Equipment'!AH:AH)+SUMIF('Other Pharma &amp; Health Products'!$C:$C,$B168,'Other Pharma &amp; Health Products'!AH:AH)+SUMIF('PSM Costs'!$C:$C,$B168,'PSM Costs'!AH:AH),"")</f>
        <v/>
      </c>
      <c r="I168" s="182" t="str">
        <f t="shared" ca="1" si="11"/>
        <v/>
      </c>
      <c r="J168" s="123" t="str">
        <f ca="1">IF(SUMIF(Pharmaceuticals!$C:$C,$B168,Pharmaceuticals!AK:AK)+SUMIF('Health Products &amp; Equipment'!$C:$C,$B168,'Health Products &amp; Equipment'!AT:AT)+SUMIF('Other Pharma &amp; Health Products'!$C:$C,$B168,'Other Pharma &amp; Health Products'!AT:AT)+SUMIF('PSM Costs'!$C:$C,$B168,'PSM Costs'!AT:AT)&gt;0,SUMIF(Pharmaceuticals!$C:$C,$B168,Pharmaceuticals!AK:AK)+SUMIF('Health Products &amp; Equipment'!$C:$C,$B168,'Health Products &amp; Equipment'!AT:AT)+SUMIF('Other Pharma &amp; Health Products'!$C:$C,$B168,'Other Pharma &amp; Health Products'!AT:AT)+SUMIF('PSM Costs'!$C:$C,$B168,'PSM Costs'!AT:AT),"")</f>
        <v/>
      </c>
      <c r="K168" s="123" t="str">
        <f ca="1">IF(SUMIF(Pharmaceuticals!$C:$C,$B168,Pharmaceuticals!AL:AL)+SUMIF('Health Products &amp; Equipment'!$C:$C,$B168,'Health Products &amp; Equipment'!AU:AU)+SUMIF('Other Pharma &amp; Health Products'!$C:$C,$B168,'Other Pharma &amp; Health Products'!AU:AU)+SUMIF('PSM Costs'!$C:$C,$B168,'PSM Costs'!AU:AU)&gt;0,SUMIF(Pharmaceuticals!$C:$C,$B168,Pharmaceuticals!AL:AL)+SUMIF('Health Products &amp; Equipment'!$C:$C,$B168,'Health Products &amp; Equipment'!AU:AU)+SUMIF('Other Pharma &amp; Health Products'!$C:$C,$B168,'Other Pharma &amp; Health Products'!AU:AU)+SUMIF('PSM Costs'!$C:$C,$B168,'PSM Costs'!AU:AU),"")</f>
        <v/>
      </c>
      <c r="L168" s="181" t="str">
        <f t="shared" ca="1" si="12"/>
        <v/>
      </c>
      <c r="M168" s="176" t="str">
        <f ca="1">IF(SUMIF(Pharmaceuticals!$C:$C,$B168,Pharmaceuticals!AX:AX)+SUMIF('Health Products &amp; Equipment'!$C:$C,$B168,'Health Products &amp; Equipment'!BG:BG)+SUMIF('Other Pharma &amp; Health Products'!$C:$C,$B168,'Other Pharma &amp; Health Products'!BG:BG)+SUMIF('PSM Costs'!$C:$C,$B168,'PSM Costs'!BG:BG)&gt;0,SUMIF(Pharmaceuticals!$C:$C,$B168,Pharmaceuticals!AX:AX)+SUMIF('Health Products &amp; Equipment'!$C:$C,$B168,'Health Products &amp; Equipment'!BG:BG)+SUMIF('Other Pharma &amp; Health Products'!$C:$C,$B168,'Other Pharma &amp; Health Products'!BG:BG)+SUMIF('PSM Costs'!$C:$C,$B168,'PSM Costs'!BG:BG),"")</f>
        <v/>
      </c>
      <c r="N168" s="176" t="str">
        <f ca="1">IF(SUMIF(Pharmaceuticals!$C:$C,$B168,Pharmaceuticals!AY:AY)+SUMIF('Health Products &amp; Equipment'!$C:$C,$B168,'Health Products &amp; Equipment'!BH:BH)+SUMIF('Other Pharma &amp; Health Products'!$C:$C,$B168,'Other Pharma &amp; Health Products'!BH:BH)+SUMIF('PSM Costs'!$C:$C,$B168,'PSM Costs'!BH:BH)&gt;0,SUMIF(Pharmaceuticals!$C:$C,$B168,Pharmaceuticals!AY:AY)+SUMIF('Health Products &amp; Equipment'!$C:$C,$B168,'Health Products &amp; Equipment'!BH:BH)+SUMIF('Other Pharma &amp; Health Products'!$C:$C,$B168,'Other Pharma &amp; Health Products'!BH:BH)+SUMIF('PSM Costs'!$C:$C,$B168,'PSM Costs'!BH:BH),"")</f>
        <v/>
      </c>
      <c r="O168" s="182" t="str">
        <f t="shared" ca="1" si="13"/>
        <v/>
      </c>
      <c r="P168" s="123" t="str">
        <f ca="1">IF(SUMIF(Pharmaceuticals!$C:$C,$B168,Pharmaceuticals!BK:BK)+SUMIF('Health Products &amp; Equipment'!$C:$C,$B168,'Health Products &amp; Equipment'!BT:BT)+SUMIF('Other Pharma &amp; Health Products'!$C:$C,$B168,'Other Pharma &amp; Health Products'!BT:BT)+SUMIF('PSM Costs'!$C:$C,$B168,'PSM Costs'!BT:BT)&gt;0,SUMIF(Pharmaceuticals!$C:$C,$B168,Pharmaceuticals!BK:BK)+SUMIF('Health Products &amp; Equipment'!$C:$C,$B168,'Health Products &amp; Equipment'!BT:BT)+SUMIF('Other Pharma &amp; Health Products'!$C:$C,$B168,'Other Pharma &amp; Health Products'!BT:BT)+SUMIF('PSM Costs'!$C:$C,$B168,'PSM Costs'!BT:BT),"")</f>
        <v/>
      </c>
      <c r="Q168" s="123" t="str">
        <f ca="1">IF(SUMIF(Pharmaceuticals!$C:$C,$B168,Pharmaceuticals!BL:BL)+SUMIF('Health Products &amp; Equipment'!$C:$C,$B168,'Health Products &amp; Equipment'!BU:BU)+SUMIF('Other Pharma &amp; Health Products'!$C:$C,$B168,'Other Pharma &amp; Health Products'!BU:BU)+SUMIF('PSM Costs'!$C:$C,$B168,'PSM Costs'!BU:BU)&gt;0,SUMIF(Pharmaceuticals!$C:$C,$B168,Pharmaceuticals!BL:BL)+SUMIF('Health Products &amp; Equipment'!$C:$C,$B168,'Health Products &amp; Equipment'!BU:BU)+SUMIF('Other Pharma &amp; Health Products'!$C:$C,$B168,'Other Pharma &amp; Health Products'!BU:BU)+SUMIF('PSM Costs'!$C:$C,$B168,'PSM Costs'!BU:BU),"")</f>
        <v/>
      </c>
      <c r="R168" s="176" t="str">
        <f t="shared" ca="1" si="14"/>
        <v/>
      </c>
    </row>
    <row r="169" spans="1:18" ht="14" x14ac:dyDescent="0.15">
      <c r="A169" s="107">
        <v>162</v>
      </c>
      <c r="B169" s="107" t="str">
        <f ca="1">IFERROR(VLOOKUP(A169,'Rank unique CI-Prod-Spec'!I:J,2,FALSE),"")</f>
        <v/>
      </c>
      <c r="C169" s="122" t="str">
        <f ca="1">IFERROR(VLOOKUP(LEFT(B169,FIND("--",B169)-1),CatCostInp!D:E,2,FALSE),"")</f>
        <v/>
      </c>
      <c r="D169" s="122" t="str">
        <f ca="1">IFERROR(INDIRECT(ADDRESS(MATCH(VALUE(MID(B169,FIND("--",B169)+2,FIND("---",B169)-FIND("--",B169)-2)),CatProd!G:G,0),2,1,1,"CatProd")),"")</f>
        <v/>
      </c>
      <c r="E169" s="122" t="str">
        <f ca="1">IFERROR(INDIRECT(ADDRESS(MATCH(VALUE(RIGHT(B169,LEN(B169)-FIND("---",B169)-2)),CatProdSpec!I:I,0),3,1,1,"CatProdSpec")),"")</f>
        <v/>
      </c>
      <c r="F169" s="181" t="str">
        <f t="shared" ca="1" si="10"/>
        <v/>
      </c>
      <c r="G169" s="176" t="str">
        <f ca="1">IF(SUMIF(Pharmaceuticals!$C:$C,$B169,Pharmaceuticals!X:X)+SUMIF('Health Products &amp; Equipment'!$C:$C,$B169,'Health Products &amp; Equipment'!AG:AG)+SUMIF('Other Pharma &amp; Health Products'!$C:$C,$B169,'Other Pharma &amp; Health Products'!AG:AG)+SUMIF('PSM Costs'!$C:$C,$B169,'PSM Costs'!AG:AG)&gt;0,SUMIF(Pharmaceuticals!$C:$C,$B169,Pharmaceuticals!X:X)+SUMIF('Health Products &amp; Equipment'!$C:$C,$B169,'Health Products &amp; Equipment'!AG:AG)+SUMIF('Other Pharma &amp; Health Products'!$C:$C,$B169,'Other Pharma &amp; Health Products'!AG:AG)+SUMIF('PSM Costs'!$C:$C,$B169,'PSM Costs'!AG:AG),"")</f>
        <v/>
      </c>
      <c r="H169" s="176" t="str">
        <f ca="1">IF(SUMIF(Pharmaceuticals!$C:$C,$B169,Pharmaceuticals!Y:Y)+SUMIF('Health Products &amp; Equipment'!$C:$C,$B169,'Health Products &amp; Equipment'!AH:AH)+SUMIF('Other Pharma &amp; Health Products'!$C:$C,$B169,'Other Pharma &amp; Health Products'!AH:AH)+SUMIF('PSM Costs'!$C:$C,$B169,'PSM Costs'!AH:AH)&gt;0,SUMIF(Pharmaceuticals!$C:$C,$B169,Pharmaceuticals!Y:Y)+SUMIF('Health Products &amp; Equipment'!$C:$C,$B169,'Health Products &amp; Equipment'!AH:AH)+SUMIF('Other Pharma &amp; Health Products'!$C:$C,$B169,'Other Pharma &amp; Health Products'!AH:AH)+SUMIF('PSM Costs'!$C:$C,$B169,'PSM Costs'!AH:AH),"")</f>
        <v/>
      </c>
      <c r="I169" s="182" t="str">
        <f t="shared" ca="1" si="11"/>
        <v/>
      </c>
      <c r="J169" s="123" t="str">
        <f ca="1">IF(SUMIF(Pharmaceuticals!$C:$C,$B169,Pharmaceuticals!AK:AK)+SUMIF('Health Products &amp; Equipment'!$C:$C,$B169,'Health Products &amp; Equipment'!AT:AT)+SUMIF('Other Pharma &amp; Health Products'!$C:$C,$B169,'Other Pharma &amp; Health Products'!AT:AT)+SUMIF('PSM Costs'!$C:$C,$B169,'PSM Costs'!AT:AT)&gt;0,SUMIF(Pharmaceuticals!$C:$C,$B169,Pharmaceuticals!AK:AK)+SUMIF('Health Products &amp; Equipment'!$C:$C,$B169,'Health Products &amp; Equipment'!AT:AT)+SUMIF('Other Pharma &amp; Health Products'!$C:$C,$B169,'Other Pharma &amp; Health Products'!AT:AT)+SUMIF('PSM Costs'!$C:$C,$B169,'PSM Costs'!AT:AT),"")</f>
        <v/>
      </c>
      <c r="K169" s="123" t="str">
        <f ca="1">IF(SUMIF(Pharmaceuticals!$C:$C,$B169,Pharmaceuticals!AL:AL)+SUMIF('Health Products &amp; Equipment'!$C:$C,$B169,'Health Products &amp; Equipment'!AU:AU)+SUMIF('Other Pharma &amp; Health Products'!$C:$C,$B169,'Other Pharma &amp; Health Products'!AU:AU)+SUMIF('PSM Costs'!$C:$C,$B169,'PSM Costs'!AU:AU)&gt;0,SUMIF(Pharmaceuticals!$C:$C,$B169,Pharmaceuticals!AL:AL)+SUMIF('Health Products &amp; Equipment'!$C:$C,$B169,'Health Products &amp; Equipment'!AU:AU)+SUMIF('Other Pharma &amp; Health Products'!$C:$C,$B169,'Other Pharma &amp; Health Products'!AU:AU)+SUMIF('PSM Costs'!$C:$C,$B169,'PSM Costs'!AU:AU),"")</f>
        <v/>
      </c>
      <c r="L169" s="181" t="str">
        <f t="shared" ca="1" si="12"/>
        <v/>
      </c>
      <c r="M169" s="176" t="str">
        <f ca="1">IF(SUMIF(Pharmaceuticals!$C:$C,$B169,Pharmaceuticals!AX:AX)+SUMIF('Health Products &amp; Equipment'!$C:$C,$B169,'Health Products &amp; Equipment'!BG:BG)+SUMIF('Other Pharma &amp; Health Products'!$C:$C,$B169,'Other Pharma &amp; Health Products'!BG:BG)+SUMIF('PSM Costs'!$C:$C,$B169,'PSM Costs'!BG:BG)&gt;0,SUMIF(Pharmaceuticals!$C:$C,$B169,Pharmaceuticals!AX:AX)+SUMIF('Health Products &amp; Equipment'!$C:$C,$B169,'Health Products &amp; Equipment'!BG:BG)+SUMIF('Other Pharma &amp; Health Products'!$C:$C,$B169,'Other Pharma &amp; Health Products'!BG:BG)+SUMIF('PSM Costs'!$C:$C,$B169,'PSM Costs'!BG:BG),"")</f>
        <v/>
      </c>
      <c r="N169" s="176" t="str">
        <f ca="1">IF(SUMIF(Pharmaceuticals!$C:$C,$B169,Pharmaceuticals!AY:AY)+SUMIF('Health Products &amp; Equipment'!$C:$C,$B169,'Health Products &amp; Equipment'!BH:BH)+SUMIF('Other Pharma &amp; Health Products'!$C:$C,$B169,'Other Pharma &amp; Health Products'!BH:BH)+SUMIF('PSM Costs'!$C:$C,$B169,'PSM Costs'!BH:BH)&gt;0,SUMIF(Pharmaceuticals!$C:$C,$B169,Pharmaceuticals!AY:AY)+SUMIF('Health Products &amp; Equipment'!$C:$C,$B169,'Health Products &amp; Equipment'!BH:BH)+SUMIF('Other Pharma &amp; Health Products'!$C:$C,$B169,'Other Pharma &amp; Health Products'!BH:BH)+SUMIF('PSM Costs'!$C:$C,$B169,'PSM Costs'!BH:BH),"")</f>
        <v/>
      </c>
      <c r="O169" s="182" t="str">
        <f t="shared" ca="1" si="13"/>
        <v/>
      </c>
      <c r="P169" s="123" t="str">
        <f ca="1">IF(SUMIF(Pharmaceuticals!$C:$C,$B169,Pharmaceuticals!BK:BK)+SUMIF('Health Products &amp; Equipment'!$C:$C,$B169,'Health Products &amp; Equipment'!BT:BT)+SUMIF('Other Pharma &amp; Health Products'!$C:$C,$B169,'Other Pharma &amp; Health Products'!BT:BT)+SUMIF('PSM Costs'!$C:$C,$B169,'PSM Costs'!BT:BT)&gt;0,SUMIF(Pharmaceuticals!$C:$C,$B169,Pharmaceuticals!BK:BK)+SUMIF('Health Products &amp; Equipment'!$C:$C,$B169,'Health Products &amp; Equipment'!BT:BT)+SUMIF('Other Pharma &amp; Health Products'!$C:$C,$B169,'Other Pharma &amp; Health Products'!BT:BT)+SUMIF('PSM Costs'!$C:$C,$B169,'PSM Costs'!BT:BT),"")</f>
        <v/>
      </c>
      <c r="Q169" s="123" t="str">
        <f ca="1">IF(SUMIF(Pharmaceuticals!$C:$C,$B169,Pharmaceuticals!BL:BL)+SUMIF('Health Products &amp; Equipment'!$C:$C,$B169,'Health Products &amp; Equipment'!BU:BU)+SUMIF('Other Pharma &amp; Health Products'!$C:$C,$B169,'Other Pharma &amp; Health Products'!BU:BU)+SUMIF('PSM Costs'!$C:$C,$B169,'PSM Costs'!BU:BU)&gt;0,SUMIF(Pharmaceuticals!$C:$C,$B169,Pharmaceuticals!BL:BL)+SUMIF('Health Products &amp; Equipment'!$C:$C,$B169,'Health Products &amp; Equipment'!BU:BU)+SUMIF('Other Pharma &amp; Health Products'!$C:$C,$B169,'Other Pharma &amp; Health Products'!BU:BU)+SUMIF('PSM Costs'!$C:$C,$B169,'PSM Costs'!BU:BU),"")</f>
        <v/>
      </c>
      <c r="R169" s="176" t="str">
        <f t="shared" ca="1" si="14"/>
        <v/>
      </c>
    </row>
    <row r="170" spans="1:18" ht="14" x14ac:dyDescent="0.15">
      <c r="A170" s="107">
        <v>163</v>
      </c>
      <c r="B170" s="107" t="str">
        <f ca="1">IFERROR(VLOOKUP(A170,'Rank unique CI-Prod-Spec'!I:J,2,FALSE),"")</f>
        <v/>
      </c>
      <c r="C170" s="122" t="str">
        <f ca="1">IFERROR(VLOOKUP(LEFT(B170,FIND("--",B170)-1),CatCostInp!D:E,2,FALSE),"")</f>
        <v/>
      </c>
      <c r="D170" s="122" t="str">
        <f ca="1">IFERROR(INDIRECT(ADDRESS(MATCH(VALUE(MID(B170,FIND("--",B170)+2,FIND("---",B170)-FIND("--",B170)-2)),CatProd!G:G,0),2,1,1,"CatProd")),"")</f>
        <v/>
      </c>
      <c r="E170" s="122" t="str">
        <f ca="1">IFERROR(INDIRECT(ADDRESS(MATCH(VALUE(RIGHT(B170,LEN(B170)-FIND("---",B170)-2)),CatProdSpec!I:I,0),3,1,1,"CatProdSpec")),"")</f>
        <v/>
      </c>
      <c r="F170" s="181" t="str">
        <f t="shared" ca="1" si="10"/>
        <v/>
      </c>
      <c r="G170" s="176" t="str">
        <f ca="1">IF(SUMIF(Pharmaceuticals!$C:$C,$B170,Pharmaceuticals!X:X)+SUMIF('Health Products &amp; Equipment'!$C:$C,$B170,'Health Products &amp; Equipment'!AG:AG)+SUMIF('Other Pharma &amp; Health Products'!$C:$C,$B170,'Other Pharma &amp; Health Products'!AG:AG)+SUMIF('PSM Costs'!$C:$C,$B170,'PSM Costs'!AG:AG)&gt;0,SUMIF(Pharmaceuticals!$C:$C,$B170,Pharmaceuticals!X:X)+SUMIF('Health Products &amp; Equipment'!$C:$C,$B170,'Health Products &amp; Equipment'!AG:AG)+SUMIF('Other Pharma &amp; Health Products'!$C:$C,$B170,'Other Pharma &amp; Health Products'!AG:AG)+SUMIF('PSM Costs'!$C:$C,$B170,'PSM Costs'!AG:AG),"")</f>
        <v/>
      </c>
      <c r="H170" s="176" t="str">
        <f ca="1">IF(SUMIF(Pharmaceuticals!$C:$C,$B170,Pharmaceuticals!Y:Y)+SUMIF('Health Products &amp; Equipment'!$C:$C,$B170,'Health Products &amp; Equipment'!AH:AH)+SUMIF('Other Pharma &amp; Health Products'!$C:$C,$B170,'Other Pharma &amp; Health Products'!AH:AH)+SUMIF('PSM Costs'!$C:$C,$B170,'PSM Costs'!AH:AH)&gt;0,SUMIF(Pharmaceuticals!$C:$C,$B170,Pharmaceuticals!Y:Y)+SUMIF('Health Products &amp; Equipment'!$C:$C,$B170,'Health Products &amp; Equipment'!AH:AH)+SUMIF('Other Pharma &amp; Health Products'!$C:$C,$B170,'Other Pharma &amp; Health Products'!AH:AH)+SUMIF('PSM Costs'!$C:$C,$B170,'PSM Costs'!AH:AH),"")</f>
        <v/>
      </c>
      <c r="I170" s="182" t="str">
        <f t="shared" ca="1" si="11"/>
        <v/>
      </c>
      <c r="J170" s="123" t="str">
        <f ca="1">IF(SUMIF(Pharmaceuticals!$C:$C,$B170,Pharmaceuticals!AK:AK)+SUMIF('Health Products &amp; Equipment'!$C:$C,$B170,'Health Products &amp; Equipment'!AT:AT)+SUMIF('Other Pharma &amp; Health Products'!$C:$C,$B170,'Other Pharma &amp; Health Products'!AT:AT)+SUMIF('PSM Costs'!$C:$C,$B170,'PSM Costs'!AT:AT)&gt;0,SUMIF(Pharmaceuticals!$C:$C,$B170,Pharmaceuticals!AK:AK)+SUMIF('Health Products &amp; Equipment'!$C:$C,$B170,'Health Products &amp; Equipment'!AT:AT)+SUMIF('Other Pharma &amp; Health Products'!$C:$C,$B170,'Other Pharma &amp; Health Products'!AT:AT)+SUMIF('PSM Costs'!$C:$C,$B170,'PSM Costs'!AT:AT),"")</f>
        <v/>
      </c>
      <c r="K170" s="123" t="str">
        <f ca="1">IF(SUMIF(Pharmaceuticals!$C:$C,$B170,Pharmaceuticals!AL:AL)+SUMIF('Health Products &amp; Equipment'!$C:$C,$B170,'Health Products &amp; Equipment'!AU:AU)+SUMIF('Other Pharma &amp; Health Products'!$C:$C,$B170,'Other Pharma &amp; Health Products'!AU:AU)+SUMIF('PSM Costs'!$C:$C,$B170,'PSM Costs'!AU:AU)&gt;0,SUMIF(Pharmaceuticals!$C:$C,$B170,Pharmaceuticals!AL:AL)+SUMIF('Health Products &amp; Equipment'!$C:$C,$B170,'Health Products &amp; Equipment'!AU:AU)+SUMIF('Other Pharma &amp; Health Products'!$C:$C,$B170,'Other Pharma &amp; Health Products'!AU:AU)+SUMIF('PSM Costs'!$C:$C,$B170,'PSM Costs'!AU:AU),"")</f>
        <v/>
      </c>
      <c r="L170" s="181" t="str">
        <f t="shared" ca="1" si="12"/>
        <v/>
      </c>
      <c r="M170" s="176" t="str">
        <f ca="1">IF(SUMIF(Pharmaceuticals!$C:$C,$B170,Pharmaceuticals!AX:AX)+SUMIF('Health Products &amp; Equipment'!$C:$C,$B170,'Health Products &amp; Equipment'!BG:BG)+SUMIF('Other Pharma &amp; Health Products'!$C:$C,$B170,'Other Pharma &amp; Health Products'!BG:BG)+SUMIF('PSM Costs'!$C:$C,$B170,'PSM Costs'!BG:BG)&gt;0,SUMIF(Pharmaceuticals!$C:$C,$B170,Pharmaceuticals!AX:AX)+SUMIF('Health Products &amp; Equipment'!$C:$C,$B170,'Health Products &amp; Equipment'!BG:BG)+SUMIF('Other Pharma &amp; Health Products'!$C:$C,$B170,'Other Pharma &amp; Health Products'!BG:BG)+SUMIF('PSM Costs'!$C:$C,$B170,'PSM Costs'!BG:BG),"")</f>
        <v/>
      </c>
      <c r="N170" s="176" t="str">
        <f ca="1">IF(SUMIF(Pharmaceuticals!$C:$C,$B170,Pharmaceuticals!AY:AY)+SUMIF('Health Products &amp; Equipment'!$C:$C,$B170,'Health Products &amp; Equipment'!BH:BH)+SUMIF('Other Pharma &amp; Health Products'!$C:$C,$B170,'Other Pharma &amp; Health Products'!BH:BH)+SUMIF('PSM Costs'!$C:$C,$B170,'PSM Costs'!BH:BH)&gt;0,SUMIF(Pharmaceuticals!$C:$C,$B170,Pharmaceuticals!AY:AY)+SUMIF('Health Products &amp; Equipment'!$C:$C,$B170,'Health Products &amp; Equipment'!BH:BH)+SUMIF('Other Pharma &amp; Health Products'!$C:$C,$B170,'Other Pharma &amp; Health Products'!BH:BH)+SUMIF('PSM Costs'!$C:$C,$B170,'PSM Costs'!BH:BH),"")</f>
        <v/>
      </c>
      <c r="O170" s="182" t="str">
        <f t="shared" ca="1" si="13"/>
        <v/>
      </c>
      <c r="P170" s="123" t="str">
        <f ca="1">IF(SUMIF(Pharmaceuticals!$C:$C,$B170,Pharmaceuticals!BK:BK)+SUMIF('Health Products &amp; Equipment'!$C:$C,$B170,'Health Products &amp; Equipment'!BT:BT)+SUMIF('Other Pharma &amp; Health Products'!$C:$C,$B170,'Other Pharma &amp; Health Products'!BT:BT)+SUMIF('PSM Costs'!$C:$C,$B170,'PSM Costs'!BT:BT)&gt;0,SUMIF(Pharmaceuticals!$C:$C,$B170,Pharmaceuticals!BK:BK)+SUMIF('Health Products &amp; Equipment'!$C:$C,$B170,'Health Products &amp; Equipment'!BT:BT)+SUMIF('Other Pharma &amp; Health Products'!$C:$C,$B170,'Other Pharma &amp; Health Products'!BT:BT)+SUMIF('PSM Costs'!$C:$C,$B170,'PSM Costs'!BT:BT),"")</f>
        <v/>
      </c>
      <c r="Q170" s="123" t="str">
        <f ca="1">IF(SUMIF(Pharmaceuticals!$C:$C,$B170,Pharmaceuticals!BL:BL)+SUMIF('Health Products &amp; Equipment'!$C:$C,$B170,'Health Products &amp; Equipment'!BU:BU)+SUMIF('Other Pharma &amp; Health Products'!$C:$C,$B170,'Other Pharma &amp; Health Products'!BU:BU)+SUMIF('PSM Costs'!$C:$C,$B170,'PSM Costs'!BU:BU)&gt;0,SUMIF(Pharmaceuticals!$C:$C,$B170,Pharmaceuticals!BL:BL)+SUMIF('Health Products &amp; Equipment'!$C:$C,$B170,'Health Products &amp; Equipment'!BU:BU)+SUMIF('Other Pharma &amp; Health Products'!$C:$C,$B170,'Other Pharma &amp; Health Products'!BU:BU)+SUMIF('PSM Costs'!$C:$C,$B170,'PSM Costs'!BU:BU),"")</f>
        <v/>
      </c>
      <c r="R170" s="176" t="str">
        <f t="shared" ca="1" si="14"/>
        <v/>
      </c>
    </row>
    <row r="171" spans="1:18" ht="14" x14ac:dyDescent="0.15">
      <c r="A171" s="107">
        <v>164</v>
      </c>
      <c r="B171" s="107" t="str">
        <f ca="1">IFERROR(VLOOKUP(A171,'Rank unique CI-Prod-Spec'!I:J,2,FALSE),"")</f>
        <v/>
      </c>
      <c r="C171" s="122" t="str">
        <f ca="1">IFERROR(VLOOKUP(LEFT(B171,FIND("--",B171)-1),CatCostInp!D:E,2,FALSE),"")</f>
        <v/>
      </c>
      <c r="D171" s="122" t="str">
        <f ca="1">IFERROR(INDIRECT(ADDRESS(MATCH(VALUE(MID(B171,FIND("--",B171)+2,FIND("---",B171)-FIND("--",B171)-2)),CatProd!G:G,0),2,1,1,"CatProd")),"")</f>
        <v/>
      </c>
      <c r="E171" s="122" t="str">
        <f ca="1">IFERROR(INDIRECT(ADDRESS(MATCH(VALUE(RIGHT(B171,LEN(B171)-FIND("---",B171)-2)),CatProdSpec!I:I,0),3,1,1,"CatProdSpec")),"")</f>
        <v/>
      </c>
      <c r="F171" s="181" t="str">
        <f t="shared" ca="1" si="10"/>
        <v/>
      </c>
      <c r="G171" s="176" t="str">
        <f ca="1">IF(SUMIF(Pharmaceuticals!$C:$C,$B171,Pharmaceuticals!X:X)+SUMIF('Health Products &amp; Equipment'!$C:$C,$B171,'Health Products &amp; Equipment'!AG:AG)+SUMIF('Other Pharma &amp; Health Products'!$C:$C,$B171,'Other Pharma &amp; Health Products'!AG:AG)+SUMIF('PSM Costs'!$C:$C,$B171,'PSM Costs'!AG:AG)&gt;0,SUMIF(Pharmaceuticals!$C:$C,$B171,Pharmaceuticals!X:X)+SUMIF('Health Products &amp; Equipment'!$C:$C,$B171,'Health Products &amp; Equipment'!AG:AG)+SUMIF('Other Pharma &amp; Health Products'!$C:$C,$B171,'Other Pharma &amp; Health Products'!AG:AG)+SUMIF('PSM Costs'!$C:$C,$B171,'PSM Costs'!AG:AG),"")</f>
        <v/>
      </c>
      <c r="H171" s="176" t="str">
        <f ca="1">IF(SUMIF(Pharmaceuticals!$C:$C,$B171,Pharmaceuticals!Y:Y)+SUMIF('Health Products &amp; Equipment'!$C:$C,$B171,'Health Products &amp; Equipment'!AH:AH)+SUMIF('Other Pharma &amp; Health Products'!$C:$C,$B171,'Other Pharma &amp; Health Products'!AH:AH)+SUMIF('PSM Costs'!$C:$C,$B171,'PSM Costs'!AH:AH)&gt;0,SUMIF(Pharmaceuticals!$C:$C,$B171,Pharmaceuticals!Y:Y)+SUMIF('Health Products &amp; Equipment'!$C:$C,$B171,'Health Products &amp; Equipment'!AH:AH)+SUMIF('Other Pharma &amp; Health Products'!$C:$C,$B171,'Other Pharma &amp; Health Products'!AH:AH)+SUMIF('PSM Costs'!$C:$C,$B171,'PSM Costs'!AH:AH),"")</f>
        <v/>
      </c>
      <c r="I171" s="182" t="str">
        <f t="shared" ca="1" si="11"/>
        <v/>
      </c>
      <c r="J171" s="123" t="str">
        <f ca="1">IF(SUMIF(Pharmaceuticals!$C:$C,$B171,Pharmaceuticals!AK:AK)+SUMIF('Health Products &amp; Equipment'!$C:$C,$B171,'Health Products &amp; Equipment'!AT:AT)+SUMIF('Other Pharma &amp; Health Products'!$C:$C,$B171,'Other Pharma &amp; Health Products'!AT:AT)+SUMIF('PSM Costs'!$C:$C,$B171,'PSM Costs'!AT:AT)&gt;0,SUMIF(Pharmaceuticals!$C:$C,$B171,Pharmaceuticals!AK:AK)+SUMIF('Health Products &amp; Equipment'!$C:$C,$B171,'Health Products &amp; Equipment'!AT:AT)+SUMIF('Other Pharma &amp; Health Products'!$C:$C,$B171,'Other Pharma &amp; Health Products'!AT:AT)+SUMIF('PSM Costs'!$C:$C,$B171,'PSM Costs'!AT:AT),"")</f>
        <v/>
      </c>
      <c r="K171" s="123" t="str">
        <f ca="1">IF(SUMIF(Pharmaceuticals!$C:$C,$B171,Pharmaceuticals!AL:AL)+SUMIF('Health Products &amp; Equipment'!$C:$C,$B171,'Health Products &amp; Equipment'!AU:AU)+SUMIF('Other Pharma &amp; Health Products'!$C:$C,$B171,'Other Pharma &amp; Health Products'!AU:AU)+SUMIF('PSM Costs'!$C:$C,$B171,'PSM Costs'!AU:AU)&gt;0,SUMIF(Pharmaceuticals!$C:$C,$B171,Pharmaceuticals!AL:AL)+SUMIF('Health Products &amp; Equipment'!$C:$C,$B171,'Health Products &amp; Equipment'!AU:AU)+SUMIF('Other Pharma &amp; Health Products'!$C:$C,$B171,'Other Pharma &amp; Health Products'!AU:AU)+SUMIF('PSM Costs'!$C:$C,$B171,'PSM Costs'!AU:AU),"")</f>
        <v/>
      </c>
      <c r="L171" s="181" t="str">
        <f t="shared" ca="1" si="12"/>
        <v/>
      </c>
      <c r="M171" s="176" t="str">
        <f ca="1">IF(SUMIF(Pharmaceuticals!$C:$C,$B171,Pharmaceuticals!AX:AX)+SUMIF('Health Products &amp; Equipment'!$C:$C,$B171,'Health Products &amp; Equipment'!BG:BG)+SUMIF('Other Pharma &amp; Health Products'!$C:$C,$B171,'Other Pharma &amp; Health Products'!BG:BG)+SUMIF('PSM Costs'!$C:$C,$B171,'PSM Costs'!BG:BG)&gt;0,SUMIF(Pharmaceuticals!$C:$C,$B171,Pharmaceuticals!AX:AX)+SUMIF('Health Products &amp; Equipment'!$C:$C,$B171,'Health Products &amp; Equipment'!BG:BG)+SUMIF('Other Pharma &amp; Health Products'!$C:$C,$B171,'Other Pharma &amp; Health Products'!BG:BG)+SUMIF('PSM Costs'!$C:$C,$B171,'PSM Costs'!BG:BG),"")</f>
        <v/>
      </c>
      <c r="N171" s="176" t="str">
        <f ca="1">IF(SUMIF(Pharmaceuticals!$C:$C,$B171,Pharmaceuticals!AY:AY)+SUMIF('Health Products &amp; Equipment'!$C:$C,$B171,'Health Products &amp; Equipment'!BH:BH)+SUMIF('Other Pharma &amp; Health Products'!$C:$C,$B171,'Other Pharma &amp; Health Products'!BH:BH)+SUMIF('PSM Costs'!$C:$C,$B171,'PSM Costs'!BH:BH)&gt;0,SUMIF(Pharmaceuticals!$C:$C,$B171,Pharmaceuticals!AY:AY)+SUMIF('Health Products &amp; Equipment'!$C:$C,$B171,'Health Products &amp; Equipment'!BH:BH)+SUMIF('Other Pharma &amp; Health Products'!$C:$C,$B171,'Other Pharma &amp; Health Products'!BH:BH)+SUMIF('PSM Costs'!$C:$C,$B171,'PSM Costs'!BH:BH),"")</f>
        <v/>
      </c>
      <c r="O171" s="182" t="str">
        <f t="shared" ca="1" si="13"/>
        <v/>
      </c>
      <c r="P171" s="123" t="str">
        <f ca="1">IF(SUMIF(Pharmaceuticals!$C:$C,$B171,Pharmaceuticals!BK:BK)+SUMIF('Health Products &amp; Equipment'!$C:$C,$B171,'Health Products &amp; Equipment'!BT:BT)+SUMIF('Other Pharma &amp; Health Products'!$C:$C,$B171,'Other Pharma &amp; Health Products'!BT:BT)+SUMIF('PSM Costs'!$C:$C,$B171,'PSM Costs'!BT:BT)&gt;0,SUMIF(Pharmaceuticals!$C:$C,$B171,Pharmaceuticals!BK:BK)+SUMIF('Health Products &amp; Equipment'!$C:$C,$B171,'Health Products &amp; Equipment'!BT:BT)+SUMIF('Other Pharma &amp; Health Products'!$C:$C,$B171,'Other Pharma &amp; Health Products'!BT:BT)+SUMIF('PSM Costs'!$C:$C,$B171,'PSM Costs'!BT:BT),"")</f>
        <v/>
      </c>
      <c r="Q171" s="123" t="str">
        <f ca="1">IF(SUMIF(Pharmaceuticals!$C:$C,$B171,Pharmaceuticals!BL:BL)+SUMIF('Health Products &amp; Equipment'!$C:$C,$B171,'Health Products &amp; Equipment'!BU:BU)+SUMIF('Other Pharma &amp; Health Products'!$C:$C,$B171,'Other Pharma &amp; Health Products'!BU:BU)+SUMIF('PSM Costs'!$C:$C,$B171,'PSM Costs'!BU:BU)&gt;0,SUMIF(Pharmaceuticals!$C:$C,$B171,Pharmaceuticals!BL:BL)+SUMIF('Health Products &amp; Equipment'!$C:$C,$B171,'Health Products &amp; Equipment'!BU:BU)+SUMIF('Other Pharma &amp; Health Products'!$C:$C,$B171,'Other Pharma &amp; Health Products'!BU:BU)+SUMIF('PSM Costs'!$C:$C,$B171,'PSM Costs'!BU:BU),"")</f>
        <v/>
      </c>
      <c r="R171" s="176" t="str">
        <f t="shared" ca="1" si="14"/>
        <v/>
      </c>
    </row>
    <row r="172" spans="1:18" ht="14" x14ac:dyDescent="0.15">
      <c r="A172" s="107">
        <v>165</v>
      </c>
      <c r="B172" s="107" t="str">
        <f ca="1">IFERROR(VLOOKUP(A172,'Rank unique CI-Prod-Spec'!I:J,2,FALSE),"")</f>
        <v/>
      </c>
      <c r="C172" s="122" t="str">
        <f ca="1">IFERROR(VLOOKUP(LEFT(B172,FIND("--",B172)-1),CatCostInp!D:E,2,FALSE),"")</f>
        <v/>
      </c>
      <c r="D172" s="122" t="str">
        <f ca="1">IFERROR(INDIRECT(ADDRESS(MATCH(VALUE(MID(B172,FIND("--",B172)+2,FIND("---",B172)-FIND("--",B172)-2)),CatProd!G:G,0),2,1,1,"CatProd")),"")</f>
        <v/>
      </c>
      <c r="E172" s="122" t="str">
        <f ca="1">IFERROR(INDIRECT(ADDRESS(MATCH(VALUE(RIGHT(B172,LEN(B172)-FIND("---",B172)-2)),CatProdSpec!I:I,0),3,1,1,"CatProdSpec")),"")</f>
        <v/>
      </c>
      <c r="F172" s="181" t="str">
        <f t="shared" ca="1" si="10"/>
        <v/>
      </c>
      <c r="G172" s="176" t="str">
        <f ca="1">IF(SUMIF(Pharmaceuticals!$C:$C,$B172,Pharmaceuticals!X:X)+SUMIF('Health Products &amp; Equipment'!$C:$C,$B172,'Health Products &amp; Equipment'!AG:AG)+SUMIF('Other Pharma &amp; Health Products'!$C:$C,$B172,'Other Pharma &amp; Health Products'!AG:AG)+SUMIF('PSM Costs'!$C:$C,$B172,'PSM Costs'!AG:AG)&gt;0,SUMIF(Pharmaceuticals!$C:$C,$B172,Pharmaceuticals!X:X)+SUMIF('Health Products &amp; Equipment'!$C:$C,$B172,'Health Products &amp; Equipment'!AG:AG)+SUMIF('Other Pharma &amp; Health Products'!$C:$C,$B172,'Other Pharma &amp; Health Products'!AG:AG)+SUMIF('PSM Costs'!$C:$C,$B172,'PSM Costs'!AG:AG),"")</f>
        <v/>
      </c>
      <c r="H172" s="176" t="str">
        <f ca="1">IF(SUMIF(Pharmaceuticals!$C:$C,$B172,Pharmaceuticals!Y:Y)+SUMIF('Health Products &amp; Equipment'!$C:$C,$B172,'Health Products &amp; Equipment'!AH:AH)+SUMIF('Other Pharma &amp; Health Products'!$C:$C,$B172,'Other Pharma &amp; Health Products'!AH:AH)+SUMIF('PSM Costs'!$C:$C,$B172,'PSM Costs'!AH:AH)&gt;0,SUMIF(Pharmaceuticals!$C:$C,$B172,Pharmaceuticals!Y:Y)+SUMIF('Health Products &amp; Equipment'!$C:$C,$B172,'Health Products &amp; Equipment'!AH:AH)+SUMIF('Other Pharma &amp; Health Products'!$C:$C,$B172,'Other Pharma &amp; Health Products'!AH:AH)+SUMIF('PSM Costs'!$C:$C,$B172,'PSM Costs'!AH:AH),"")</f>
        <v/>
      </c>
      <c r="I172" s="182" t="str">
        <f t="shared" ca="1" si="11"/>
        <v/>
      </c>
      <c r="J172" s="123" t="str">
        <f ca="1">IF(SUMIF(Pharmaceuticals!$C:$C,$B172,Pharmaceuticals!AK:AK)+SUMIF('Health Products &amp; Equipment'!$C:$C,$B172,'Health Products &amp; Equipment'!AT:AT)+SUMIF('Other Pharma &amp; Health Products'!$C:$C,$B172,'Other Pharma &amp; Health Products'!AT:AT)+SUMIF('PSM Costs'!$C:$C,$B172,'PSM Costs'!AT:AT)&gt;0,SUMIF(Pharmaceuticals!$C:$C,$B172,Pharmaceuticals!AK:AK)+SUMIF('Health Products &amp; Equipment'!$C:$C,$B172,'Health Products &amp; Equipment'!AT:AT)+SUMIF('Other Pharma &amp; Health Products'!$C:$C,$B172,'Other Pharma &amp; Health Products'!AT:AT)+SUMIF('PSM Costs'!$C:$C,$B172,'PSM Costs'!AT:AT),"")</f>
        <v/>
      </c>
      <c r="K172" s="123" t="str">
        <f ca="1">IF(SUMIF(Pharmaceuticals!$C:$C,$B172,Pharmaceuticals!AL:AL)+SUMIF('Health Products &amp; Equipment'!$C:$C,$B172,'Health Products &amp; Equipment'!AU:AU)+SUMIF('Other Pharma &amp; Health Products'!$C:$C,$B172,'Other Pharma &amp; Health Products'!AU:AU)+SUMIF('PSM Costs'!$C:$C,$B172,'PSM Costs'!AU:AU)&gt;0,SUMIF(Pharmaceuticals!$C:$C,$B172,Pharmaceuticals!AL:AL)+SUMIF('Health Products &amp; Equipment'!$C:$C,$B172,'Health Products &amp; Equipment'!AU:AU)+SUMIF('Other Pharma &amp; Health Products'!$C:$C,$B172,'Other Pharma &amp; Health Products'!AU:AU)+SUMIF('PSM Costs'!$C:$C,$B172,'PSM Costs'!AU:AU),"")</f>
        <v/>
      </c>
      <c r="L172" s="181" t="str">
        <f t="shared" ca="1" si="12"/>
        <v/>
      </c>
      <c r="M172" s="176" t="str">
        <f ca="1">IF(SUMIF(Pharmaceuticals!$C:$C,$B172,Pharmaceuticals!AX:AX)+SUMIF('Health Products &amp; Equipment'!$C:$C,$B172,'Health Products &amp; Equipment'!BG:BG)+SUMIF('Other Pharma &amp; Health Products'!$C:$C,$B172,'Other Pharma &amp; Health Products'!BG:BG)+SUMIF('PSM Costs'!$C:$C,$B172,'PSM Costs'!BG:BG)&gt;0,SUMIF(Pharmaceuticals!$C:$C,$B172,Pharmaceuticals!AX:AX)+SUMIF('Health Products &amp; Equipment'!$C:$C,$B172,'Health Products &amp; Equipment'!BG:BG)+SUMIF('Other Pharma &amp; Health Products'!$C:$C,$B172,'Other Pharma &amp; Health Products'!BG:BG)+SUMIF('PSM Costs'!$C:$C,$B172,'PSM Costs'!BG:BG),"")</f>
        <v/>
      </c>
      <c r="N172" s="176" t="str">
        <f ca="1">IF(SUMIF(Pharmaceuticals!$C:$C,$B172,Pharmaceuticals!AY:AY)+SUMIF('Health Products &amp; Equipment'!$C:$C,$B172,'Health Products &amp; Equipment'!BH:BH)+SUMIF('Other Pharma &amp; Health Products'!$C:$C,$B172,'Other Pharma &amp; Health Products'!BH:BH)+SUMIF('PSM Costs'!$C:$C,$B172,'PSM Costs'!BH:BH)&gt;0,SUMIF(Pharmaceuticals!$C:$C,$B172,Pharmaceuticals!AY:AY)+SUMIF('Health Products &amp; Equipment'!$C:$C,$B172,'Health Products &amp; Equipment'!BH:BH)+SUMIF('Other Pharma &amp; Health Products'!$C:$C,$B172,'Other Pharma &amp; Health Products'!BH:BH)+SUMIF('PSM Costs'!$C:$C,$B172,'PSM Costs'!BH:BH),"")</f>
        <v/>
      </c>
      <c r="O172" s="182" t="str">
        <f t="shared" ca="1" si="13"/>
        <v/>
      </c>
      <c r="P172" s="123" t="str">
        <f ca="1">IF(SUMIF(Pharmaceuticals!$C:$C,$B172,Pharmaceuticals!BK:BK)+SUMIF('Health Products &amp; Equipment'!$C:$C,$B172,'Health Products &amp; Equipment'!BT:BT)+SUMIF('Other Pharma &amp; Health Products'!$C:$C,$B172,'Other Pharma &amp; Health Products'!BT:BT)+SUMIF('PSM Costs'!$C:$C,$B172,'PSM Costs'!BT:BT)&gt;0,SUMIF(Pharmaceuticals!$C:$C,$B172,Pharmaceuticals!BK:BK)+SUMIF('Health Products &amp; Equipment'!$C:$C,$B172,'Health Products &amp; Equipment'!BT:BT)+SUMIF('Other Pharma &amp; Health Products'!$C:$C,$B172,'Other Pharma &amp; Health Products'!BT:BT)+SUMIF('PSM Costs'!$C:$C,$B172,'PSM Costs'!BT:BT),"")</f>
        <v/>
      </c>
      <c r="Q172" s="123" t="str">
        <f ca="1">IF(SUMIF(Pharmaceuticals!$C:$C,$B172,Pharmaceuticals!BL:BL)+SUMIF('Health Products &amp; Equipment'!$C:$C,$B172,'Health Products &amp; Equipment'!BU:BU)+SUMIF('Other Pharma &amp; Health Products'!$C:$C,$B172,'Other Pharma &amp; Health Products'!BU:BU)+SUMIF('PSM Costs'!$C:$C,$B172,'PSM Costs'!BU:BU)&gt;0,SUMIF(Pharmaceuticals!$C:$C,$B172,Pharmaceuticals!BL:BL)+SUMIF('Health Products &amp; Equipment'!$C:$C,$B172,'Health Products &amp; Equipment'!BU:BU)+SUMIF('Other Pharma &amp; Health Products'!$C:$C,$B172,'Other Pharma &amp; Health Products'!BU:BU)+SUMIF('PSM Costs'!$C:$C,$B172,'PSM Costs'!BU:BU),"")</f>
        <v/>
      </c>
      <c r="R172" s="176" t="str">
        <f t="shared" ca="1" si="14"/>
        <v/>
      </c>
    </row>
    <row r="173" spans="1:18" ht="14" x14ac:dyDescent="0.15">
      <c r="A173" s="107">
        <v>166</v>
      </c>
      <c r="B173" s="107" t="str">
        <f ca="1">IFERROR(VLOOKUP(A173,'Rank unique CI-Prod-Spec'!I:J,2,FALSE),"")</f>
        <v/>
      </c>
      <c r="C173" s="122" t="str">
        <f ca="1">IFERROR(VLOOKUP(LEFT(B173,FIND("--",B173)-1),CatCostInp!D:E,2,FALSE),"")</f>
        <v/>
      </c>
      <c r="D173" s="122" t="str">
        <f ca="1">IFERROR(INDIRECT(ADDRESS(MATCH(VALUE(MID(B173,FIND("--",B173)+2,FIND("---",B173)-FIND("--",B173)-2)),CatProd!G:G,0),2,1,1,"CatProd")),"")</f>
        <v/>
      </c>
      <c r="E173" s="122" t="str">
        <f ca="1">IFERROR(INDIRECT(ADDRESS(MATCH(VALUE(RIGHT(B173,LEN(B173)-FIND("---",B173)-2)),CatProdSpec!I:I,0),3,1,1,"CatProdSpec")),"")</f>
        <v/>
      </c>
      <c r="F173" s="181" t="str">
        <f t="shared" ref="F173:F236" ca="1" si="15">IFERROR(H173/G173,"")</f>
        <v/>
      </c>
      <c r="G173" s="176" t="str">
        <f ca="1">IF(SUMIF(Pharmaceuticals!$C:$C,$B173,Pharmaceuticals!X:X)+SUMIF('Health Products &amp; Equipment'!$C:$C,$B173,'Health Products &amp; Equipment'!AG:AG)+SUMIF('Other Pharma &amp; Health Products'!$C:$C,$B173,'Other Pharma &amp; Health Products'!AG:AG)+SUMIF('PSM Costs'!$C:$C,$B173,'PSM Costs'!AG:AG)&gt;0,SUMIF(Pharmaceuticals!$C:$C,$B173,Pharmaceuticals!X:X)+SUMIF('Health Products &amp; Equipment'!$C:$C,$B173,'Health Products &amp; Equipment'!AG:AG)+SUMIF('Other Pharma &amp; Health Products'!$C:$C,$B173,'Other Pharma &amp; Health Products'!AG:AG)+SUMIF('PSM Costs'!$C:$C,$B173,'PSM Costs'!AG:AG),"")</f>
        <v/>
      </c>
      <c r="H173" s="176" t="str">
        <f ca="1">IF(SUMIF(Pharmaceuticals!$C:$C,$B173,Pharmaceuticals!Y:Y)+SUMIF('Health Products &amp; Equipment'!$C:$C,$B173,'Health Products &amp; Equipment'!AH:AH)+SUMIF('Other Pharma &amp; Health Products'!$C:$C,$B173,'Other Pharma &amp; Health Products'!AH:AH)+SUMIF('PSM Costs'!$C:$C,$B173,'PSM Costs'!AH:AH)&gt;0,SUMIF(Pharmaceuticals!$C:$C,$B173,Pharmaceuticals!Y:Y)+SUMIF('Health Products &amp; Equipment'!$C:$C,$B173,'Health Products &amp; Equipment'!AH:AH)+SUMIF('Other Pharma &amp; Health Products'!$C:$C,$B173,'Other Pharma &amp; Health Products'!AH:AH)+SUMIF('PSM Costs'!$C:$C,$B173,'PSM Costs'!AH:AH),"")</f>
        <v/>
      </c>
      <c r="I173" s="182" t="str">
        <f t="shared" ref="I173:I236" ca="1" si="16">IFERROR(K173/J173,"")</f>
        <v/>
      </c>
      <c r="J173" s="123" t="str">
        <f ca="1">IF(SUMIF(Pharmaceuticals!$C:$C,$B173,Pharmaceuticals!AK:AK)+SUMIF('Health Products &amp; Equipment'!$C:$C,$B173,'Health Products &amp; Equipment'!AT:AT)+SUMIF('Other Pharma &amp; Health Products'!$C:$C,$B173,'Other Pharma &amp; Health Products'!AT:AT)+SUMIF('PSM Costs'!$C:$C,$B173,'PSM Costs'!AT:AT)&gt;0,SUMIF(Pharmaceuticals!$C:$C,$B173,Pharmaceuticals!AK:AK)+SUMIF('Health Products &amp; Equipment'!$C:$C,$B173,'Health Products &amp; Equipment'!AT:AT)+SUMIF('Other Pharma &amp; Health Products'!$C:$C,$B173,'Other Pharma &amp; Health Products'!AT:AT)+SUMIF('PSM Costs'!$C:$C,$B173,'PSM Costs'!AT:AT),"")</f>
        <v/>
      </c>
      <c r="K173" s="123" t="str">
        <f ca="1">IF(SUMIF(Pharmaceuticals!$C:$C,$B173,Pharmaceuticals!AL:AL)+SUMIF('Health Products &amp; Equipment'!$C:$C,$B173,'Health Products &amp; Equipment'!AU:AU)+SUMIF('Other Pharma &amp; Health Products'!$C:$C,$B173,'Other Pharma &amp; Health Products'!AU:AU)+SUMIF('PSM Costs'!$C:$C,$B173,'PSM Costs'!AU:AU)&gt;0,SUMIF(Pharmaceuticals!$C:$C,$B173,Pharmaceuticals!AL:AL)+SUMIF('Health Products &amp; Equipment'!$C:$C,$B173,'Health Products &amp; Equipment'!AU:AU)+SUMIF('Other Pharma &amp; Health Products'!$C:$C,$B173,'Other Pharma &amp; Health Products'!AU:AU)+SUMIF('PSM Costs'!$C:$C,$B173,'PSM Costs'!AU:AU),"")</f>
        <v/>
      </c>
      <c r="L173" s="181" t="str">
        <f t="shared" ref="L173:L236" ca="1" si="17">IFERROR(N173/M173,"")</f>
        <v/>
      </c>
      <c r="M173" s="176" t="str">
        <f ca="1">IF(SUMIF(Pharmaceuticals!$C:$C,$B173,Pharmaceuticals!AX:AX)+SUMIF('Health Products &amp; Equipment'!$C:$C,$B173,'Health Products &amp; Equipment'!BG:BG)+SUMIF('Other Pharma &amp; Health Products'!$C:$C,$B173,'Other Pharma &amp; Health Products'!BG:BG)+SUMIF('PSM Costs'!$C:$C,$B173,'PSM Costs'!BG:BG)&gt;0,SUMIF(Pharmaceuticals!$C:$C,$B173,Pharmaceuticals!AX:AX)+SUMIF('Health Products &amp; Equipment'!$C:$C,$B173,'Health Products &amp; Equipment'!BG:BG)+SUMIF('Other Pharma &amp; Health Products'!$C:$C,$B173,'Other Pharma &amp; Health Products'!BG:BG)+SUMIF('PSM Costs'!$C:$C,$B173,'PSM Costs'!BG:BG),"")</f>
        <v/>
      </c>
      <c r="N173" s="176" t="str">
        <f ca="1">IF(SUMIF(Pharmaceuticals!$C:$C,$B173,Pharmaceuticals!AY:AY)+SUMIF('Health Products &amp; Equipment'!$C:$C,$B173,'Health Products &amp; Equipment'!BH:BH)+SUMIF('Other Pharma &amp; Health Products'!$C:$C,$B173,'Other Pharma &amp; Health Products'!BH:BH)+SUMIF('PSM Costs'!$C:$C,$B173,'PSM Costs'!BH:BH)&gt;0,SUMIF(Pharmaceuticals!$C:$C,$B173,Pharmaceuticals!AY:AY)+SUMIF('Health Products &amp; Equipment'!$C:$C,$B173,'Health Products &amp; Equipment'!BH:BH)+SUMIF('Other Pharma &amp; Health Products'!$C:$C,$B173,'Other Pharma &amp; Health Products'!BH:BH)+SUMIF('PSM Costs'!$C:$C,$B173,'PSM Costs'!BH:BH),"")</f>
        <v/>
      </c>
      <c r="O173" s="182" t="str">
        <f t="shared" ref="O173:O236" ca="1" si="18">IFERROR(Q173/P173,"")</f>
        <v/>
      </c>
      <c r="P173" s="123" t="str">
        <f ca="1">IF(SUMIF(Pharmaceuticals!$C:$C,$B173,Pharmaceuticals!BK:BK)+SUMIF('Health Products &amp; Equipment'!$C:$C,$B173,'Health Products &amp; Equipment'!BT:BT)+SUMIF('Other Pharma &amp; Health Products'!$C:$C,$B173,'Other Pharma &amp; Health Products'!BT:BT)+SUMIF('PSM Costs'!$C:$C,$B173,'PSM Costs'!BT:BT)&gt;0,SUMIF(Pharmaceuticals!$C:$C,$B173,Pharmaceuticals!BK:BK)+SUMIF('Health Products &amp; Equipment'!$C:$C,$B173,'Health Products &amp; Equipment'!BT:BT)+SUMIF('Other Pharma &amp; Health Products'!$C:$C,$B173,'Other Pharma &amp; Health Products'!BT:BT)+SUMIF('PSM Costs'!$C:$C,$B173,'PSM Costs'!BT:BT),"")</f>
        <v/>
      </c>
      <c r="Q173" s="123" t="str">
        <f ca="1">IF(SUMIF(Pharmaceuticals!$C:$C,$B173,Pharmaceuticals!BL:BL)+SUMIF('Health Products &amp; Equipment'!$C:$C,$B173,'Health Products &amp; Equipment'!BU:BU)+SUMIF('Other Pharma &amp; Health Products'!$C:$C,$B173,'Other Pharma &amp; Health Products'!BU:BU)+SUMIF('PSM Costs'!$C:$C,$B173,'PSM Costs'!BU:BU)&gt;0,SUMIF(Pharmaceuticals!$C:$C,$B173,Pharmaceuticals!BL:BL)+SUMIF('Health Products &amp; Equipment'!$C:$C,$B173,'Health Products &amp; Equipment'!BU:BU)+SUMIF('Other Pharma &amp; Health Products'!$C:$C,$B173,'Other Pharma &amp; Health Products'!BU:BU)+SUMIF('PSM Costs'!$C:$C,$B173,'PSM Costs'!BU:BU),"")</f>
        <v/>
      </c>
      <c r="R173" s="176" t="str">
        <f t="shared" ref="R173:R236" ca="1" si="19">IF(SUM(H173,K173,N173,Q173)&gt;0,SUM(H173,K173,N173,Q173),"")</f>
        <v/>
      </c>
    </row>
    <row r="174" spans="1:18" ht="14" x14ac:dyDescent="0.15">
      <c r="A174" s="107">
        <v>167</v>
      </c>
      <c r="B174" s="107" t="str">
        <f ca="1">IFERROR(VLOOKUP(A174,'Rank unique CI-Prod-Spec'!I:J,2,FALSE),"")</f>
        <v/>
      </c>
      <c r="C174" s="122" t="str">
        <f ca="1">IFERROR(VLOOKUP(LEFT(B174,FIND("--",B174)-1),CatCostInp!D:E,2,FALSE),"")</f>
        <v/>
      </c>
      <c r="D174" s="122" t="str">
        <f ca="1">IFERROR(INDIRECT(ADDRESS(MATCH(VALUE(MID(B174,FIND("--",B174)+2,FIND("---",B174)-FIND("--",B174)-2)),CatProd!G:G,0),2,1,1,"CatProd")),"")</f>
        <v/>
      </c>
      <c r="E174" s="122" t="str">
        <f ca="1">IFERROR(INDIRECT(ADDRESS(MATCH(VALUE(RIGHT(B174,LEN(B174)-FIND("---",B174)-2)),CatProdSpec!I:I,0),3,1,1,"CatProdSpec")),"")</f>
        <v/>
      </c>
      <c r="F174" s="181" t="str">
        <f t="shared" ca="1" si="15"/>
        <v/>
      </c>
      <c r="G174" s="176" t="str">
        <f ca="1">IF(SUMIF(Pharmaceuticals!$C:$C,$B174,Pharmaceuticals!X:X)+SUMIF('Health Products &amp; Equipment'!$C:$C,$B174,'Health Products &amp; Equipment'!AG:AG)+SUMIF('Other Pharma &amp; Health Products'!$C:$C,$B174,'Other Pharma &amp; Health Products'!AG:AG)+SUMIF('PSM Costs'!$C:$C,$B174,'PSM Costs'!AG:AG)&gt;0,SUMIF(Pharmaceuticals!$C:$C,$B174,Pharmaceuticals!X:X)+SUMIF('Health Products &amp; Equipment'!$C:$C,$B174,'Health Products &amp; Equipment'!AG:AG)+SUMIF('Other Pharma &amp; Health Products'!$C:$C,$B174,'Other Pharma &amp; Health Products'!AG:AG)+SUMIF('PSM Costs'!$C:$C,$B174,'PSM Costs'!AG:AG),"")</f>
        <v/>
      </c>
      <c r="H174" s="176" t="str">
        <f ca="1">IF(SUMIF(Pharmaceuticals!$C:$C,$B174,Pharmaceuticals!Y:Y)+SUMIF('Health Products &amp; Equipment'!$C:$C,$B174,'Health Products &amp; Equipment'!AH:AH)+SUMIF('Other Pharma &amp; Health Products'!$C:$C,$B174,'Other Pharma &amp; Health Products'!AH:AH)+SUMIF('PSM Costs'!$C:$C,$B174,'PSM Costs'!AH:AH)&gt;0,SUMIF(Pharmaceuticals!$C:$C,$B174,Pharmaceuticals!Y:Y)+SUMIF('Health Products &amp; Equipment'!$C:$C,$B174,'Health Products &amp; Equipment'!AH:AH)+SUMIF('Other Pharma &amp; Health Products'!$C:$C,$B174,'Other Pharma &amp; Health Products'!AH:AH)+SUMIF('PSM Costs'!$C:$C,$B174,'PSM Costs'!AH:AH),"")</f>
        <v/>
      </c>
      <c r="I174" s="182" t="str">
        <f t="shared" ca="1" si="16"/>
        <v/>
      </c>
      <c r="J174" s="123" t="str">
        <f ca="1">IF(SUMIF(Pharmaceuticals!$C:$C,$B174,Pharmaceuticals!AK:AK)+SUMIF('Health Products &amp; Equipment'!$C:$C,$B174,'Health Products &amp; Equipment'!AT:AT)+SUMIF('Other Pharma &amp; Health Products'!$C:$C,$B174,'Other Pharma &amp; Health Products'!AT:AT)+SUMIF('PSM Costs'!$C:$C,$B174,'PSM Costs'!AT:AT)&gt;0,SUMIF(Pharmaceuticals!$C:$C,$B174,Pharmaceuticals!AK:AK)+SUMIF('Health Products &amp; Equipment'!$C:$C,$B174,'Health Products &amp; Equipment'!AT:AT)+SUMIF('Other Pharma &amp; Health Products'!$C:$C,$B174,'Other Pharma &amp; Health Products'!AT:AT)+SUMIF('PSM Costs'!$C:$C,$B174,'PSM Costs'!AT:AT),"")</f>
        <v/>
      </c>
      <c r="K174" s="123" t="str">
        <f ca="1">IF(SUMIF(Pharmaceuticals!$C:$C,$B174,Pharmaceuticals!AL:AL)+SUMIF('Health Products &amp; Equipment'!$C:$C,$B174,'Health Products &amp; Equipment'!AU:AU)+SUMIF('Other Pharma &amp; Health Products'!$C:$C,$B174,'Other Pharma &amp; Health Products'!AU:AU)+SUMIF('PSM Costs'!$C:$C,$B174,'PSM Costs'!AU:AU)&gt;0,SUMIF(Pharmaceuticals!$C:$C,$B174,Pharmaceuticals!AL:AL)+SUMIF('Health Products &amp; Equipment'!$C:$C,$B174,'Health Products &amp; Equipment'!AU:AU)+SUMIF('Other Pharma &amp; Health Products'!$C:$C,$B174,'Other Pharma &amp; Health Products'!AU:AU)+SUMIF('PSM Costs'!$C:$C,$B174,'PSM Costs'!AU:AU),"")</f>
        <v/>
      </c>
      <c r="L174" s="181" t="str">
        <f t="shared" ca="1" si="17"/>
        <v/>
      </c>
      <c r="M174" s="176" t="str">
        <f ca="1">IF(SUMIF(Pharmaceuticals!$C:$C,$B174,Pharmaceuticals!AX:AX)+SUMIF('Health Products &amp; Equipment'!$C:$C,$B174,'Health Products &amp; Equipment'!BG:BG)+SUMIF('Other Pharma &amp; Health Products'!$C:$C,$B174,'Other Pharma &amp; Health Products'!BG:BG)+SUMIF('PSM Costs'!$C:$C,$B174,'PSM Costs'!BG:BG)&gt;0,SUMIF(Pharmaceuticals!$C:$C,$B174,Pharmaceuticals!AX:AX)+SUMIF('Health Products &amp; Equipment'!$C:$C,$B174,'Health Products &amp; Equipment'!BG:BG)+SUMIF('Other Pharma &amp; Health Products'!$C:$C,$B174,'Other Pharma &amp; Health Products'!BG:BG)+SUMIF('PSM Costs'!$C:$C,$B174,'PSM Costs'!BG:BG),"")</f>
        <v/>
      </c>
      <c r="N174" s="176" t="str">
        <f ca="1">IF(SUMIF(Pharmaceuticals!$C:$C,$B174,Pharmaceuticals!AY:AY)+SUMIF('Health Products &amp; Equipment'!$C:$C,$B174,'Health Products &amp; Equipment'!BH:BH)+SUMIF('Other Pharma &amp; Health Products'!$C:$C,$B174,'Other Pharma &amp; Health Products'!BH:BH)+SUMIF('PSM Costs'!$C:$C,$B174,'PSM Costs'!BH:BH)&gt;0,SUMIF(Pharmaceuticals!$C:$C,$B174,Pharmaceuticals!AY:AY)+SUMIF('Health Products &amp; Equipment'!$C:$C,$B174,'Health Products &amp; Equipment'!BH:BH)+SUMIF('Other Pharma &amp; Health Products'!$C:$C,$B174,'Other Pharma &amp; Health Products'!BH:BH)+SUMIF('PSM Costs'!$C:$C,$B174,'PSM Costs'!BH:BH),"")</f>
        <v/>
      </c>
      <c r="O174" s="182" t="str">
        <f t="shared" ca="1" si="18"/>
        <v/>
      </c>
      <c r="P174" s="123" t="str">
        <f ca="1">IF(SUMIF(Pharmaceuticals!$C:$C,$B174,Pharmaceuticals!BK:BK)+SUMIF('Health Products &amp; Equipment'!$C:$C,$B174,'Health Products &amp; Equipment'!BT:BT)+SUMIF('Other Pharma &amp; Health Products'!$C:$C,$B174,'Other Pharma &amp; Health Products'!BT:BT)+SUMIF('PSM Costs'!$C:$C,$B174,'PSM Costs'!BT:BT)&gt;0,SUMIF(Pharmaceuticals!$C:$C,$B174,Pharmaceuticals!BK:BK)+SUMIF('Health Products &amp; Equipment'!$C:$C,$B174,'Health Products &amp; Equipment'!BT:BT)+SUMIF('Other Pharma &amp; Health Products'!$C:$C,$B174,'Other Pharma &amp; Health Products'!BT:BT)+SUMIF('PSM Costs'!$C:$C,$B174,'PSM Costs'!BT:BT),"")</f>
        <v/>
      </c>
      <c r="Q174" s="123" t="str">
        <f ca="1">IF(SUMIF(Pharmaceuticals!$C:$C,$B174,Pharmaceuticals!BL:BL)+SUMIF('Health Products &amp; Equipment'!$C:$C,$B174,'Health Products &amp; Equipment'!BU:BU)+SUMIF('Other Pharma &amp; Health Products'!$C:$C,$B174,'Other Pharma &amp; Health Products'!BU:BU)+SUMIF('PSM Costs'!$C:$C,$B174,'PSM Costs'!BU:BU)&gt;0,SUMIF(Pharmaceuticals!$C:$C,$B174,Pharmaceuticals!BL:BL)+SUMIF('Health Products &amp; Equipment'!$C:$C,$B174,'Health Products &amp; Equipment'!BU:BU)+SUMIF('Other Pharma &amp; Health Products'!$C:$C,$B174,'Other Pharma &amp; Health Products'!BU:BU)+SUMIF('PSM Costs'!$C:$C,$B174,'PSM Costs'!BU:BU),"")</f>
        <v/>
      </c>
      <c r="R174" s="176" t="str">
        <f t="shared" ca="1" si="19"/>
        <v/>
      </c>
    </row>
    <row r="175" spans="1:18" ht="14" x14ac:dyDescent="0.15">
      <c r="A175" s="107">
        <v>168</v>
      </c>
      <c r="B175" s="107" t="str">
        <f ca="1">IFERROR(VLOOKUP(A175,'Rank unique CI-Prod-Spec'!I:J,2,FALSE),"")</f>
        <v/>
      </c>
      <c r="C175" s="122" t="str">
        <f ca="1">IFERROR(VLOOKUP(LEFT(B175,FIND("--",B175)-1),CatCostInp!D:E,2,FALSE),"")</f>
        <v/>
      </c>
      <c r="D175" s="122" t="str">
        <f ca="1">IFERROR(INDIRECT(ADDRESS(MATCH(VALUE(MID(B175,FIND("--",B175)+2,FIND("---",B175)-FIND("--",B175)-2)),CatProd!G:G,0),2,1,1,"CatProd")),"")</f>
        <v/>
      </c>
      <c r="E175" s="122" t="str">
        <f ca="1">IFERROR(INDIRECT(ADDRESS(MATCH(VALUE(RIGHT(B175,LEN(B175)-FIND("---",B175)-2)),CatProdSpec!I:I,0),3,1,1,"CatProdSpec")),"")</f>
        <v/>
      </c>
      <c r="F175" s="181" t="str">
        <f t="shared" ca="1" si="15"/>
        <v/>
      </c>
      <c r="G175" s="176" t="str">
        <f ca="1">IF(SUMIF(Pharmaceuticals!$C:$C,$B175,Pharmaceuticals!X:X)+SUMIF('Health Products &amp; Equipment'!$C:$C,$B175,'Health Products &amp; Equipment'!AG:AG)+SUMIF('Other Pharma &amp; Health Products'!$C:$C,$B175,'Other Pharma &amp; Health Products'!AG:AG)+SUMIF('PSM Costs'!$C:$C,$B175,'PSM Costs'!AG:AG)&gt;0,SUMIF(Pharmaceuticals!$C:$C,$B175,Pharmaceuticals!X:X)+SUMIF('Health Products &amp; Equipment'!$C:$C,$B175,'Health Products &amp; Equipment'!AG:AG)+SUMIF('Other Pharma &amp; Health Products'!$C:$C,$B175,'Other Pharma &amp; Health Products'!AG:AG)+SUMIF('PSM Costs'!$C:$C,$B175,'PSM Costs'!AG:AG),"")</f>
        <v/>
      </c>
      <c r="H175" s="176" t="str">
        <f ca="1">IF(SUMIF(Pharmaceuticals!$C:$C,$B175,Pharmaceuticals!Y:Y)+SUMIF('Health Products &amp; Equipment'!$C:$C,$B175,'Health Products &amp; Equipment'!AH:AH)+SUMIF('Other Pharma &amp; Health Products'!$C:$C,$B175,'Other Pharma &amp; Health Products'!AH:AH)+SUMIF('PSM Costs'!$C:$C,$B175,'PSM Costs'!AH:AH)&gt;0,SUMIF(Pharmaceuticals!$C:$C,$B175,Pharmaceuticals!Y:Y)+SUMIF('Health Products &amp; Equipment'!$C:$C,$B175,'Health Products &amp; Equipment'!AH:AH)+SUMIF('Other Pharma &amp; Health Products'!$C:$C,$B175,'Other Pharma &amp; Health Products'!AH:AH)+SUMIF('PSM Costs'!$C:$C,$B175,'PSM Costs'!AH:AH),"")</f>
        <v/>
      </c>
      <c r="I175" s="182" t="str">
        <f t="shared" ca="1" si="16"/>
        <v/>
      </c>
      <c r="J175" s="123" t="str">
        <f ca="1">IF(SUMIF(Pharmaceuticals!$C:$C,$B175,Pharmaceuticals!AK:AK)+SUMIF('Health Products &amp; Equipment'!$C:$C,$B175,'Health Products &amp; Equipment'!AT:AT)+SUMIF('Other Pharma &amp; Health Products'!$C:$C,$B175,'Other Pharma &amp; Health Products'!AT:AT)+SUMIF('PSM Costs'!$C:$C,$B175,'PSM Costs'!AT:AT)&gt;0,SUMIF(Pharmaceuticals!$C:$C,$B175,Pharmaceuticals!AK:AK)+SUMIF('Health Products &amp; Equipment'!$C:$C,$B175,'Health Products &amp; Equipment'!AT:AT)+SUMIF('Other Pharma &amp; Health Products'!$C:$C,$B175,'Other Pharma &amp; Health Products'!AT:AT)+SUMIF('PSM Costs'!$C:$C,$B175,'PSM Costs'!AT:AT),"")</f>
        <v/>
      </c>
      <c r="K175" s="123" t="str">
        <f ca="1">IF(SUMIF(Pharmaceuticals!$C:$C,$B175,Pharmaceuticals!AL:AL)+SUMIF('Health Products &amp; Equipment'!$C:$C,$B175,'Health Products &amp; Equipment'!AU:AU)+SUMIF('Other Pharma &amp; Health Products'!$C:$C,$B175,'Other Pharma &amp; Health Products'!AU:AU)+SUMIF('PSM Costs'!$C:$C,$B175,'PSM Costs'!AU:AU)&gt;0,SUMIF(Pharmaceuticals!$C:$C,$B175,Pharmaceuticals!AL:AL)+SUMIF('Health Products &amp; Equipment'!$C:$C,$B175,'Health Products &amp; Equipment'!AU:AU)+SUMIF('Other Pharma &amp; Health Products'!$C:$C,$B175,'Other Pharma &amp; Health Products'!AU:AU)+SUMIF('PSM Costs'!$C:$C,$B175,'PSM Costs'!AU:AU),"")</f>
        <v/>
      </c>
      <c r="L175" s="181" t="str">
        <f t="shared" ca="1" si="17"/>
        <v/>
      </c>
      <c r="M175" s="176" t="str">
        <f ca="1">IF(SUMIF(Pharmaceuticals!$C:$C,$B175,Pharmaceuticals!AX:AX)+SUMIF('Health Products &amp; Equipment'!$C:$C,$B175,'Health Products &amp; Equipment'!BG:BG)+SUMIF('Other Pharma &amp; Health Products'!$C:$C,$B175,'Other Pharma &amp; Health Products'!BG:BG)+SUMIF('PSM Costs'!$C:$C,$B175,'PSM Costs'!BG:BG)&gt;0,SUMIF(Pharmaceuticals!$C:$C,$B175,Pharmaceuticals!AX:AX)+SUMIF('Health Products &amp; Equipment'!$C:$C,$B175,'Health Products &amp; Equipment'!BG:BG)+SUMIF('Other Pharma &amp; Health Products'!$C:$C,$B175,'Other Pharma &amp; Health Products'!BG:BG)+SUMIF('PSM Costs'!$C:$C,$B175,'PSM Costs'!BG:BG),"")</f>
        <v/>
      </c>
      <c r="N175" s="176" t="str">
        <f ca="1">IF(SUMIF(Pharmaceuticals!$C:$C,$B175,Pharmaceuticals!AY:AY)+SUMIF('Health Products &amp; Equipment'!$C:$C,$B175,'Health Products &amp; Equipment'!BH:BH)+SUMIF('Other Pharma &amp; Health Products'!$C:$C,$B175,'Other Pharma &amp; Health Products'!BH:BH)+SUMIF('PSM Costs'!$C:$C,$B175,'PSM Costs'!BH:BH)&gt;0,SUMIF(Pharmaceuticals!$C:$C,$B175,Pharmaceuticals!AY:AY)+SUMIF('Health Products &amp; Equipment'!$C:$C,$B175,'Health Products &amp; Equipment'!BH:BH)+SUMIF('Other Pharma &amp; Health Products'!$C:$C,$B175,'Other Pharma &amp; Health Products'!BH:BH)+SUMIF('PSM Costs'!$C:$C,$B175,'PSM Costs'!BH:BH),"")</f>
        <v/>
      </c>
      <c r="O175" s="182" t="str">
        <f t="shared" ca="1" si="18"/>
        <v/>
      </c>
      <c r="P175" s="123" t="str">
        <f ca="1">IF(SUMIF(Pharmaceuticals!$C:$C,$B175,Pharmaceuticals!BK:BK)+SUMIF('Health Products &amp; Equipment'!$C:$C,$B175,'Health Products &amp; Equipment'!BT:BT)+SUMIF('Other Pharma &amp; Health Products'!$C:$C,$B175,'Other Pharma &amp; Health Products'!BT:BT)+SUMIF('PSM Costs'!$C:$C,$B175,'PSM Costs'!BT:BT)&gt;0,SUMIF(Pharmaceuticals!$C:$C,$B175,Pharmaceuticals!BK:BK)+SUMIF('Health Products &amp; Equipment'!$C:$C,$B175,'Health Products &amp; Equipment'!BT:BT)+SUMIF('Other Pharma &amp; Health Products'!$C:$C,$B175,'Other Pharma &amp; Health Products'!BT:BT)+SUMIF('PSM Costs'!$C:$C,$B175,'PSM Costs'!BT:BT),"")</f>
        <v/>
      </c>
      <c r="Q175" s="123" t="str">
        <f ca="1">IF(SUMIF(Pharmaceuticals!$C:$C,$B175,Pharmaceuticals!BL:BL)+SUMIF('Health Products &amp; Equipment'!$C:$C,$B175,'Health Products &amp; Equipment'!BU:BU)+SUMIF('Other Pharma &amp; Health Products'!$C:$C,$B175,'Other Pharma &amp; Health Products'!BU:BU)+SUMIF('PSM Costs'!$C:$C,$B175,'PSM Costs'!BU:BU)&gt;0,SUMIF(Pharmaceuticals!$C:$C,$B175,Pharmaceuticals!BL:BL)+SUMIF('Health Products &amp; Equipment'!$C:$C,$B175,'Health Products &amp; Equipment'!BU:BU)+SUMIF('Other Pharma &amp; Health Products'!$C:$C,$B175,'Other Pharma &amp; Health Products'!BU:BU)+SUMIF('PSM Costs'!$C:$C,$B175,'PSM Costs'!BU:BU),"")</f>
        <v/>
      </c>
      <c r="R175" s="176" t="str">
        <f t="shared" ca="1" si="19"/>
        <v/>
      </c>
    </row>
    <row r="176" spans="1:18" ht="14" x14ac:dyDescent="0.15">
      <c r="A176" s="107">
        <v>169</v>
      </c>
      <c r="B176" s="107" t="str">
        <f ca="1">IFERROR(VLOOKUP(A176,'Rank unique CI-Prod-Spec'!I:J,2,FALSE),"")</f>
        <v/>
      </c>
      <c r="C176" s="122" t="str">
        <f ca="1">IFERROR(VLOOKUP(LEFT(B176,FIND("--",B176)-1),CatCostInp!D:E,2,FALSE),"")</f>
        <v/>
      </c>
      <c r="D176" s="122" t="str">
        <f ca="1">IFERROR(INDIRECT(ADDRESS(MATCH(VALUE(MID(B176,FIND("--",B176)+2,FIND("---",B176)-FIND("--",B176)-2)),CatProd!G:G,0),2,1,1,"CatProd")),"")</f>
        <v/>
      </c>
      <c r="E176" s="122" t="str">
        <f ca="1">IFERROR(INDIRECT(ADDRESS(MATCH(VALUE(RIGHT(B176,LEN(B176)-FIND("---",B176)-2)),CatProdSpec!I:I,0),3,1,1,"CatProdSpec")),"")</f>
        <v/>
      </c>
      <c r="F176" s="181" t="str">
        <f t="shared" ca="1" si="15"/>
        <v/>
      </c>
      <c r="G176" s="176" t="str">
        <f ca="1">IF(SUMIF(Pharmaceuticals!$C:$C,$B176,Pharmaceuticals!X:X)+SUMIF('Health Products &amp; Equipment'!$C:$C,$B176,'Health Products &amp; Equipment'!AG:AG)+SUMIF('Other Pharma &amp; Health Products'!$C:$C,$B176,'Other Pharma &amp; Health Products'!AG:AG)+SUMIF('PSM Costs'!$C:$C,$B176,'PSM Costs'!AG:AG)&gt;0,SUMIF(Pharmaceuticals!$C:$C,$B176,Pharmaceuticals!X:X)+SUMIF('Health Products &amp; Equipment'!$C:$C,$B176,'Health Products &amp; Equipment'!AG:AG)+SUMIF('Other Pharma &amp; Health Products'!$C:$C,$B176,'Other Pharma &amp; Health Products'!AG:AG)+SUMIF('PSM Costs'!$C:$C,$B176,'PSM Costs'!AG:AG),"")</f>
        <v/>
      </c>
      <c r="H176" s="176" t="str">
        <f ca="1">IF(SUMIF(Pharmaceuticals!$C:$C,$B176,Pharmaceuticals!Y:Y)+SUMIF('Health Products &amp; Equipment'!$C:$C,$B176,'Health Products &amp; Equipment'!AH:AH)+SUMIF('Other Pharma &amp; Health Products'!$C:$C,$B176,'Other Pharma &amp; Health Products'!AH:AH)+SUMIF('PSM Costs'!$C:$C,$B176,'PSM Costs'!AH:AH)&gt;0,SUMIF(Pharmaceuticals!$C:$C,$B176,Pharmaceuticals!Y:Y)+SUMIF('Health Products &amp; Equipment'!$C:$C,$B176,'Health Products &amp; Equipment'!AH:AH)+SUMIF('Other Pharma &amp; Health Products'!$C:$C,$B176,'Other Pharma &amp; Health Products'!AH:AH)+SUMIF('PSM Costs'!$C:$C,$B176,'PSM Costs'!AH:AH),"")</f>
        <v/>
      </c>
      <c r="I176" s="182" t="str">
        <f t="shared" ca="1" si="16"/>
        <v/>
      </c>
      <c r="J176" s="123" t="str">
        <f ca="1">IF(SUMIF(Pharmaceuticals!$C:$C,$B176,Pharmaceuticals!AK:AK)+SUMIF('Health Products &amp; Equipment'!$C:$C,$B176,'Health Products &amp; Equipment'!AT:AT)+SUMIF('Other Pharma &amp; Health Products'!$C:$C,$B176,'Other Pharma &amp; Health Products'!AT:AT)+SUMIF('PSM Costs'!$C:$C,$B176,'PSM Costs'!AT:AT)&gt;0,SUMIF(Pharmaceuticals!$C:$C,$B176,Pharmaceuticals!AK:AK)+SUMIF('Health Products &amp; Equipment'!$C:$C,$B176,'Health Products &amp; Equipment'!AT:AT)+SUMIF('Other Pharma &amp; Health Products'!$C:$C,$B176,'Other Pharma &amp; Health Products'!AT:AT)+SUMIF('PSM Costs'!$C:$C,$B176,'PSM Costs'!AT:AT),"")</f>
        <v/>
      </c>
      <c r="K176" s="123" t="str">
        <f ca="1">IF(SUMIF(Pharmaceuticals!$C:$C,$B176,Pharmaceuticals!AL:AL)+SUMIF('Health Products &amp; Equipment'!$C:$C,$B176,'Health Products &amp; Equipment'!AU:AU)+SUMIF('Other Pharma &amp; Health Products'!$C:$C,$B176,'Other Pharma &amp; Health Products'!AU:AU)+SUMIF('PSM Costs'!$C:$C,$B176,'PSM Costs'!AU:AU)&gt;0,SUMIF(Pharmaceuticals!$C:$C,$B176,Pharmaceuticals!AL:AL)+SUMIF('Health Products &amp; Equipment'!$C:$C,$B176,'Health Products &amp; Equipment'!AU:AU)+SUMIF('Other Pharma &amp; Health Products'!$C:$C,$B176,'Other Pharma &amp; Health Products'!AU:AU)+SUMIF('PSM Costs'!$C:$C,$B176,'PSM Costs'!AU:AU),"")</f>
        <v/>
      </c>
      <c r="L176" s="181" t="str">
        <f t="shared" ca="1" si="17"/>
        <v/>
      </c>
      <c r="M176" s="176" t="str">
        <f ca="1">IF(SUMIF(Pharmaceuticals!$C:$C,$B176,Pharmaceuticals!AX:AX)+SUMIF('Health Products &amp; Equipment'!$C:$C,$B176,'Health Products &amp; Equipment'!BG:BG)+SUMIF('Other Pharma &amp; Health Products'!$C:$C,$B176,'Other Pharma &amp; Health Products'!BG:BG)+SUMIF('PSM Costs'!$C:$C,$B176,'PSM Costs'!BG:BG)&gt;0,SUMIF(Pharmaceuticals!$C:$C,$B176,Pharmaceuticals!AX:AX)+SUMIF('Health Products &amp; Equipment'!$C:$C,$B176,'Health Products &amp; Equipment'!BG:BG)+SUMIF('Other Pharma &amp; Health Products'!$C:$C,$B176,'Other Pharma &amp; Health Products'!BG:BG)+SUMIF('PSM Costs'!$C:$C,$B176,'PSM Costs'!BG:BG),"")</f>
        <v/>
      </c>
      <c r="N176" s="176" t="str">
        <f ca="1">IF(SUMIF(Pharmaceuticals!$C:$C,$B176,Pharmaceuticals!AY:AY)+SUMIF('Health Products &amp; Equipment'!$C:$C,$B176,'Health Products &amp; Equipment'!BH:BH)+SUMIF('Other Pharma &amp; Health Products'!$C:$C,$B176,'Other Pharma &amp; Health Products'!BH:BH)+SUMIF('PSM Costs'!$C:$C,$B176,'PSM Costs'!BH:BH)&gt;0,SUMIF(Pharmaceuticals!$C:$C,$B176,Pharmaceuticals!AY:AY)+SUMIF('Health Products &amp; Equipment'!$C:$C,$B176,'Health Products &amp; Equipment'!BH:BH)+SUMIF('Other Pharma &amp; Health Products'!$C:$C,$B176,'Other Pharma &amp; Health Products'!BH:BH)+SUMIF('PSM Costs'!$C:$C,$B176,'PSM Costs'!BH:BH),"")</f>
        <v/>
      </c>
      <c r="O176" s="182" t="str">
        <f t="shared" ca="1" si="18"/>
        <v/>
      </c>
      <c r="P176" s="123" t="str">
        <f ca="1">IF(SUMIF(Pharmaceuticals!$C:$C,$B176,Pharmaceuticals!BK:BK)+SUMIF('Health Products &amp; Equipment'!$C:$C,$B176,'Health Products &amp; Equipment'!BT:BT)+SUMIF('Other Pharma &amp; Health Products'!$C:$C,$B176,'Other Pharma &amp; Health Products'!BT:BT)+SUMIF('PSM Costs'!$C:$C,$B176,'PSM Costs'!BT:BT)&gt;0,SUMIF(Pharmaceuticals!$C:$C,$B176,Pharmaceuticals!BK:BK)+SUMIF('Health Products &amp; Equipment'!$C:$C,$B176,'Health Products &amp; Equipment'!BT:BT)+SUMIF('Other Pharma &amp; Health Products'!$C:$C,$B176,'Other Pharma &amp; Health Products'!BT:BT)+SUMIF('PSM Costs'!$C:$C,$B176,'PSM Costs'!BT:BT),"")</f>
        <v/>
      </c>
      <c r="Q176" s="123" t="str">
        <f ca="1">IF(SUMIF(Pharmaceuticals!$C:$C,$B176,Pharmaceuticals!BL:BL)+SUMIF('Health Products &amp; Equipment'!$C:$C,$B176,'Health Products &amp; Equipment'!BU:BU)+SUMIF('Other Pharma &amp; Health Products'!$C:$C,$B176,'Other Pharma &amp; Health Products'!BU:BU)+SUMIF('PSM Costs'!$C:$C,$B176,'PSM Costs'!BU:BU)&gt;0,SUMIF(Pharmaceuticals!$C:$C,$B176,Pharmaceuticals!BL:BL)+SUMIF('Health Products &amp; Equipment'!$C:$C,$B176,'Health Products &amp; Equipment'!BU:BU)+SUMIF('Other Pharma &amp; Health Products'!$C:$C,$B176,'Other Pharma &amp; Health Products'!BU:BU)+SUMIF('PSM Costs'!$C:$C,$B176,'PSM Costs'!BU:BU),"")</f>
        <v/>
      </c>
      <c r="R176" s="176" t="str">
        <f t="shared" ca="1" si="19"/>
        <v/>
      </c>
    </row>
    <row r="177" spans="1:18" ht="14" x14ac:dyDescent="0.15">
      <c r="A177" s="107">
        <v>170</v>
      </c>
      <c r="B177" s="107" t="str">
        <f ca="1">IFERROR(VLOOKUP(A177,'Rank unique CI-Prod-Spec'!I:J,2,FALSE),"")</f>
        <v/>
      </c>
      <c r="C177" s="122" t="str">
        <f ca="1">IFERROR(VLOOKUP(LEFT(B177,FIND("--",B177)-1),CatCostInp!D:E,2,FALSE),"")</f>
        <v/>
      </c>
      <c r="D177" s="122" t="str">
        <f ca="1">IFERROR(INDIRECT(ADDRESS(MATCH(VALUE(MID(B177,FIND("--",B177)+2,FIND("---",B177)-FIND("--",B177)-2)),CatProd!G:G,0),2,1,1,"CatProd")),"")</f>
        <v/>
      </c>
      <c r="E177" s="122" t="str">
        <f ca="1">IFERROR(INDIRECT(ADDRESS(MATCH(VALUE(RIGHT(B177,LEN(B177)-FIND("---",B177)-2)),CatProdSpec!I:I,0),3,1,1,"CatProdSpec")),"")</f>
        <v/>
      </c>
      <c r="F177" s="181" t="str">
        <f t="shared" ca="1" si="15"/>
        <v/>
      </c>
      <c r="G177" s="176" t="str">
        <f ca="1">IF(SUMIF(Pharmaceuticals!$C:$C,$B177,Pharmaceuticals!X:X)+SUMIF('Health Products &amp; Equipment'!$C:$C,$B177,'Health Products &amp; Equipment'!AG:AG)+SUMIF('Other Pharma &amp; Health Products'!$C:$C,$B177,'Other Pharma &amp; Health Products'!AG:AG)+SUMIF('PSM Costs'!$C:$C,$B177,'PSM Costs'!AG:AG)&gt;0,SUMIF(Pharmaceuticals!$C:$C,$B177,Pharmaceuticals!X:X)+SUMIF('Health Products &amp; Equipment'!$C:$C,$B177,'Health Products &amp; Equipment'!AG:AG)+SUMIF('Other Pharma &amp; Health Products'!$C:$C,$B177,'Other Pharma &amp; Health Products'!AG:AG)+SUMIF('PSM Costs'!$C:$C,$B177,'PSM Costs'!AG:AG),"")</f>
        <v/>
      </c>
      <c r="H177" s="176" t="str">
        <f ca="1">IF(SUMIF(Pharmaceuticals!$C:$C,$B177,Pharmaceuticals!Y:Y)+SUMIF('Health Products &amp; Equipment'!$C:$C,$B177,'Health Products &amp; Equipment'!AH:AH)+SUMIF('Other Pharma &amp; Health Products'!$C:$C,$B177,'Other Pharma &amp; Health Products'!AH:AH)+SUMIF('PSM Costs'!$C:$C,$B177,'PSM Costs'!AH:AH)&gt;0,SUMIF(Pharmaceuticals!$C:$C,$B177,Pharmaceuticals!Y:Y)+SUMIF('Health Products &amp; Equipment'!$C:$C,$B177,'Health Products &amp; Equipment'!AH:AH)+SUMIF('Other Pharma &amp; Health Products'!$C:$C,$B177,'Other Pharma &amp; Health Products'!AH:AH)+SUMIF('PSM Costs'!$C:$C,$B177,'PSM Costs'!AH:AH),"")</f>
        <v/>
      </c>
      <c r="I177" s="182" t="str">
        <f t="shared" ca="1" si="16"/>
        <v/>
      </c>
      <c r="J177" s="123" t="str">
        <f ca="1">IF(SUMIF(Pharmaceuticals!$C:$C,$B177,Pharmaceuticals!AK:AK)+SUMIF('Health Products &amp; Equipment'!$C:$C,$B177,'Health Products &amp; Equipment'!AT:AT)+SUMIF('Other Pharma &amp; Health Products'!$C:$C,$B177,'Other Pharma &amp; Health Products'!AT:AT)+SUMIF('PSM Costs'!$C:$C,$B177,'PSM Costs'!AT:AT)&gt;0,SUMIF(Pharmaceuticals!$C:$C,$B177,Pharmaceuticals!AK:AK)+SUMIF('Health Products &amp; Equipment'!$C:$C,$B177,'Health Products &amp; Equipment'!AT:AT)+SUMIF('Other Pharma &amp; Health Products'!$C:$C,$B177,'Other Pharma &amp; Health Products'!AT:AT)+SUMIF('PSM Costs'!$C:$C,$B177,'PSM Costs'!AT:AT),"")</f>
        <v/>
      </c>
      <c r="K177" s="123" t="str">
        <f ca="1">IF(SUMIF(Pharmaceuticals!$C:$C,$B177,Pharmaceuticals!AL:AL)+SUMIF('Health Products &amp; Equipment'!$C:$C,$B177,'Health Products &amp; Equipment'!AU:AU)+SUMIF('Other Pharma &amp; Health Products'!$C:$C,$B177,'Other Pharma &amp; Health Products'!AU:AU)+SUMIF('PSM Costs'!$C:$C,$B177,'PSM Costs'!AU:AU)&gt;0,SUMIF(Pharmaceuticals!$C:$C,$B177,Pharmaceuticals!AL:AL)+SUMIF('Health Products &amp; Equipment'!$C:$C,$B177,'Health Products &amp; Equipment'!AU:AU)+SUMIF('Other Pharma &amp; Health Products'!$C:$C,$B177,'Other Pharma &amp; Health Products'!AU:AU)+SUMIF('PSM Costs'!$C:$C,$B177,'PSM Costs'!AU:AU),"")</f>
        <v/>
      </c>
      <c r="L177" s="181" t="str">
        <f t="shared" ca="1" si="17"/>
        <v/>
      </c>
      <c r="M177" s="176" t="str">
        <f ca="1">IF(SUMIF(Pharmaceuticals!$C:$C,$B177,Pharmaceuticals!AX:AX)+SUMIF('Health Products &amp; Equipment'!$C:$C,$B177,'Health Products &amp; Equipment'!BG:BG)+SUMIF('Other Pharma &amp; Health Products'!$C:$C,$B177,'Other Pharma &amp; Health Products'!BG:BG)+SUMIF('PSM Costs'!$C:$C,$B177,'PSM Costs'!BG:BG)&gt;0,SUMIF(Pharmaceuticals!$C:$C,$B177,Pharmaceuticals!AX:AX)+SUMIF('Health Products &amp; Equipment'!$C:$C,$B177,'Health Products &amp; Equipment'!BG:BG)+SUMIF('Other Pharma &amp; Health Products'!$C:$C,$B177,'Other Pharma &amp; Health Products'!BG:BG)+SUMIF('PSM Costs'!$C:$C,$B177,'PSM Costs'!BG:BG),"")</f>
        <v/>
      </c>
      <c r="N177" s="176" t="str">
        <f ca="1">IF(SUMIF(Pharmaceuticals!$C:$C,$B177,Pharmaceuticals!AY:AY)+SUMIF('Health Products &amp; Equipment'!$C:$C,$B177,'Health Products &amp; Equipment'!BH:BH)+SUMIF('Other Pharma &amp; Health Products'!$C:$C,$B177,'Other Pharma &amp; Health Products'!BH:BH)+SUMIF('PSM Costs'!$C:$C,$B177,'PSM Costs'!BH:BH)&gt;0,SUMIF(Pharmaceuticals!$C:$C,$B177,Pharmaceuticals!AY:AY)+SUMIF('Health Products &amp; Equipment'!$C:$C,$B177,'Health Products &amp; Equipment'!BH:BH)+SUMIF('Other Pharma &amp; Health Products'!$C:$C,$B177,'Other Pharma &amp; Health Products'!BH:BH)+SUMIF('PSM Costs'!$C:$C,$B177,'PSM Costs'!BH:BH),"")</f>
        <v/>
      </c>
      <c r="O177" s="182" t="str">
        <f t="shared" ca="1" si="18"/>
        <v/>
      </c>
      <c r="P177" s="123" t="str">
        <f ca="1">IF(SUMIF(Pharmaceuticals!$C:$C,$B177,Pharmaceuticals!BK:BK)+SUMIF('Health Products &amp; Equipment'!$C:$C,$B177,'Health Products &amp; Equipment'!BT:BT)+SUMIF('Other Pharma &amp; Health Products'!$C:$C,$B177,'Other Pharma &amp; Health Products'!BT:BT)+SUMIF('PSM Costs'!$C:$C,$B177,'PSM Costs'!BT:BT)&gt;0,SUMIF(Pharmaceuticals!$C:$C,$B177,Pharmaceuticals!BK:BK)+SUMIF('Health Products &amp; Equipment'!$C:$C,$B177,'Health Products &amp; Equipment'!BT:BT)+SUMIF('Other Pharma &amp; Health Products'!$C:$C,$B177,'Other Pharma &amp; Health Products'!BT:BT)+SUMIF('PSM Costs'!$C:$C,$B177,'PSM Costs'!BT:BT),"")</f>
        <v/>
      </c>
      <c r="Q177" s="123" t="str">
        <f ca="1">IF(SUMIF(Pharmaceuticals!$C:$C,$B177,Pharmaceuticals!BL:BL)+SUMIF('Health Products &amp; Equipment'!$C:$C,$B177,'Health Products &amp; Equipment'!BU:BU)+SUMIF('Other Pharma &amp; Health Products'!$C:$C,$B177,'Other Pharma &amp; Health Products'!BU:BU)+SUMIF('PSM Costs'!$C:$C,$B177,'PSM Costs'!BU:BU)&gt;0,SUMIF(Pharmaceuticals!$C:$C,$B177,Pharmaceuticals!BL:BL)+SUMIF('Health Products &amp; Equipment'!$C:$C,$B177,'Health Products &amp; Equipment'!BU:BU)+SUMIF('Other Pharma &amp; Health Products'!$C:$C,$B177,'Other Pharma &amp; Health Products'!BU:BU)+SUMIF('PSM Costs'!$C:$C,$B177,'PSM Costs'!BU:BU),"")</f>
        <v/>
      </c>
      <c r="R177" s="176" t="str">
        <f t="shared" ca="1" si="19"/>
        <v/>
      </c>
    </row>
    <row r="178" spans="1:18" ht="14" x14ac:dyDescent="0.15">
      <c r="A178" s="107">
        <v>171</v>
      </c>
      <c r="B178" s="107" t="str">
        <f ca="1">IFERROR(VLOOKUP(A178,'Rank unique CI-Prod-Spec'!I:J,2,FALSE),"")</f>
        <v/>
      </c>
      <c r="C178" s="122" t="str">
        <f ca="1">IFERROR(VLOOKUP(LEFT(B178,FIND("--",B178)-1),CatCostInp!D:E,2,FALSE),"")</f>
        <v/>
      </c>
      <c r="D178" s="122" t="str">
        <f ca="1">IFERROR(INDIRECT(ADDRESS(MATCH(VALUE(MID(B178,FIND("--",B178)+2,FIND("---",B178)-FIND("--",B178)-2)),CatProd!G:G,0),2,1,1,"CatProd")),"")</f>
        <v/>
      </c>
      <c r="E178" s="122" t="str">
        <f ca="1">IFERROR(INDIRECT(ADDRESS(MATCH(VALUE(RIGHT(B178,LEN(B178)-FIND("---",B178)-2)),CatProdSpec!I:I,0),3,1,1,"CatProdSpec")),"")</f>
        <v/>
      </c>
      <c r="F178" s="181" t="str">
        <f t="shared" ca="1" si="15"/>
        <v/>
      </c>
      <c r="G178" s="176" t="str">
        <f ca="1">IF(SUMIF(Pharmaceuticals!$C:$C,$B178,Pharmaceuticals!X:X)+SUMIF('Health Products &amp; Equipment'!$C:$C,$B178,'Health Products &amp; Equipment'!AG:AG)+SUMIF('Other Pharma &amp; Health Products'!$C:$C,$B178,'Other Pharma &amp; Health Products'!AG:AG)+SUMIF('PSM Costs'!$C:$C,$B178,'PSM Costs'!AG:AG)&gt;0,SUMIF(Pharmaceuticals!$C:$C,$B178,Pharmaceuticals!X:X)+SUMIF('Health Products &amp; Equipment'!$C:$C,$B178,'Health Products &amp; Equipment'!AG:AG)+SUMIF('Other Pharma &amp; Health Products'!$C:$C,$B178,'Other Pharma &amp; Health Products'!AG:AG)+SUMIF('PSM Costs'!$C:$C,$B178,'PSM Costs'!AG:AG),"")</f>
        <v/>
      </c>
      <c r="H178" s="176" t="str">
        <f ca="1">IF(SUMIF(Pharmaceuticals!$C:$C,$B178,Pharmaceuticals!Y:Y)+SUMIF('Health Products &amp; Equipment'!$C:$C,$B178,'Health Products &amp; Equipment'!AH:AH)+SUMIF('Other Pharma &amp; Health Products'!$C:$C,$B178,'Other Pharma &amp; Health Products'!AH:AH)+SUMIF('PSM Costs'!$C:$C,$B178,'PSM Costs'!AH:AH)&gt;0,SUMIF(Pharmaceuticals!$C:$C,$B178,Pharmaceuticals!Y:Y)+SUMIF('Health Products &amp; Equipment'!$C:$C,$B178,'Health Products &amp; Equipment'!AH:AH)+SUMIF('Other Pharma &amp; Health Products'!$C:$C,$B178,'Other Pharma &amp; Health Products'!AH:AH)+SUMIF('PSM Costs'!$C:$C,$B178,'PSM Costs'!AH:AH),"")</f>
        <v/>
      </c>
      <c r="I178" s="182" t="str">
        <f t="shared" ca="1" si="16"/>
        <v/>
      </c>
      <c r="J178" s="123" t="str">
        <f ca="1">IF(SUMIF(Pharmaceuticals!$C:$C,$B178,Pharmaceuticals!AK:AK)+SUMIF('Health Products &amp; Equipment'!$C:$C,$B178,'Health Products &amp; Equipment'!AT:AT)+SUMIF('Other Pharma &amp; Health Products'!$C:$C,$B178,'Other Pharma &amp; Health Products'!AT:AT)+SUMIF('PSM Costs'!$C:$C,$B178,'PSM Costs'!AT:AT)&gt;0,SUMIF(Pharmaceuticals!$C:$C,$B178,Pharmaceuticals!AK:AK)+SUMIF('Health Products &amp; Equipment'!$C:$C,$B178,'Health Products &amp; Equipment'!AT:AT)+SUMIF('Other Pharma &amp; Health Products'!$C:$C,$B178,'Other Pharma &amp; Health Products'!AT:AT)+SUMIF('PSM Costs'!$C:$C,$B178,'PSM Costs'!AT:AT),"")</f>
        <v/>
      </c>
      <c r="K178" s="123" t="str">
        <f ca="1">IF(SUMIF(Pharmaceuticals!$C:$C,$B178,Pharmaceuticals!AL:AL)+SUMIF('Health Products &amp; Equipment'!$C:$C,$B178,'Health Products &amp; Equipment'!AU:AU)+SUMIF('Other Pharma &amp; Health Products'!$C:$C,$B178,'Other Pharma &amp; Health Products'!AU:AU)+SUMIF('PSM Costs'!$C:$C,$B178,'PSM Costs'!AU:AU)&gt;0,SUMIF(Pharmaceuticals!$C:$C,$B178,Pharmaceuticals!AL:AL)+SUMIF('Health Products &amp; Equipment'!$C:$C,$B178,'Health Products &amp; Equipment'!AU:AU)+SUMIF('Other Pharma &amp; Health Products'!$C:$C,$B178,'Other Pharma &amp; Health Products'!AU:AU)+SUMIF('PSM Costs'!$C:$C,$B178,'PSM Costs'!AU:AU),"")</f>
        <v/>
      </c>
      <c r="L178" s="181" t="str">
        <f t="shared" ca="1" si="17"/>
        <v/>
      </c>
      <c r="M178" s="176" t="str">
        <f ca="1">IF(SUMIF(Pharmaceuticals!$C:$C,$B178,Pharmaceuticals!AX:AX)+SUMIF('Health Products &amp; Equipment'!$C:$C,$B178,'Health Products &amp; Equipment'!BG:BG)+SUMIF('Other Pharma &amp; Health Products'!$C:$C,$B178,'Other Pharma &amp; Health Products'!BG:BG)+SUMIF('PSM Costs'!$C:$C,$B178,'PSM Costs'!BG:BG)&gt;0,SUMIF(Pharmaceuticals!$C:$C,$B178,Pharmaceuticals!AX:AX)+SUMIF('Health Products &amp; Equipment'!$C:$C,$B178,'Health Products &amp; Equipment'!BG:BG)+SUMIF('Other Pharma &amp; Health Products'!$C:$C,$B178,'Other Pharma &amp; Health Products'!BG:BG)+SUMIF('PSM Costs'!$C:$C,$B178,'PSM Costs'!BG:BG),"")</f>
        <v/>
      </c>
      <c r="N178" s="176" t="str">
        <f ca="1">IF(SUMIF(Pharmaceuticals!$C:$C,$B178,Pharmaceuticals!AY:AY)+SUMIF('Health Products &amp; Equipment'!$C:$C,$B178,'Health Products &amp; Equipment'!BH:BH)+SUMIF('Other Pharma &amp; Health Products'!$C:$C,$B178,'Other Pharma &amp; Health Products'!BH:BH)+SUMIF('PSM Costs'!$C:$C,$B178,'PSM Costs'!BH:BH)&gt;0,SUMIF(Pharmaceuticals!$C:$C,$B178,Pharmaceuticals!AY:AY)+SUMIF('Health Products &amp; Equipment'!$C:$C,$B178,'Health Products &amp; Equipment'!BH:BH)+SUMIF('Other Pharma &amp; Health Products'!$C:$C,$B178,'Other Pharma &amp; Health Products'!BH:BH)+SUMIF('PSM Costs'!$C:$C,$B178,'PSM Costs'!BH:BH),"")</f>
        <v/>
      </c>
      <c r="O178" s="182" t="str">
        <f t="shared" ca="1" si="18"/>
        <v/>
      </c>
      <c r="P178" s="123" t="str">
        <f ca="1">IF(SUMIF(Pharmaceuticals!$C:$C,$B178,Pharmaceuticals!BK:BK)+SUMIF('Health Products &amp; Equipment'!$C:$C,$B178,'Health Products &amp; Equipment'!BT:BT)+SUMIF('Other Pharma &amp; Health Products'!$C:$C,$B178,'Other Pharma &amp; Health Products'!BT:BT)+SUMIF('PSM Costs'!$C:$C,$B178,'PSM Costs'!BT:BT)&gt;0,SUMIF(Pharmaceuticals!$C:$C,$B178,Pharmaceuticals!BK:BK)+SUMIF('Health Products &amp; Equipment'!$C:$C,$B178,'Health Products &amp; Equipment'!BT:BT)+SUMIF('Other Pharma &amp; Health Products'!$C:$C,$B178,'Other Pharma &amp; Health Products'!BT:BT)+SUMIF('PSM Costs'!$C:$C,$B178,'PSM Costs'!BT:BT),"")</f>
        <v/>
      </c>
      <c r="Q178" s="123" t="str">
        <f ca="1">IF(SUMIF(Pharmaceuticals!$C:$C,$B178,Pharmaceuticals!BL:BL)+SUMIF('Health Products &amp; Equipment'!$C:$C,$B178,'Health Products &amp; Equipment'!BU:BU)+SUMIF('Other Pharma &amp; Health Products'!$C:$C,$B178,'Other Pharma &amp; Health Products'!BU:BU)+SUMIF('PSM Costs'!$C:$C,$B178,'PSM Costs'!BU:BU)&gt;0,SUMIF(Pharmaceuticals!$C:$C,$B178,Pharmaceuticals!BL:BL)+SUMIF('Health Products &amp; Equipment'!$C:$C,$B178,'Health Products &amp; Equipment'!BU:BU)+SUMIF('Other Pharma &amp; Health Products'!$C:$C,$B178,'Other Pharma &amp; Health Products'!BU:BU)+SUMIF('PSM Costs'!$C:$C,$B178,'PSM Costs'!BU:BU),"")</f>
        <v/>
      </c>
      <c r="R178" s="176" t="str">
        <f t="shared" ca="1" si="19"/>
        <v/>
      </c>
    </row>
    <row r="179" spans="1:18" ht="14" x14ac:dyDescent="0.15">
      <c r="A179" s="107">
        <v>172</v>
      </c>
      <c r="B179" s="107" t="str">
        <f ca="1">IFERROR(VLOOKUP(A179,'Rank unique CI-Prod-Spec'!I:J,2,FALSE),"")</f>
        <v/>
      </c>
      <c r="C179" s="122" t="str">
        <f ca="1">IFERROR(VLOOKUP(LEFT(B179,FIND("--",B179)-1),CatCostInp!D:E,2,FALSE),"")</f>
        <v/>
      </c>
      <c r="D179" s="122" t="str">
        <f ca="1">IFERROR(INDIRECT(ADDRESS(MATCH(VALUE(MID(B179,FIND("--",B179)+2,FIND("---",B179)-FIND("--",B179)-2)),CatProd!G:G,0),2,1,1,"CatProd")),"")</f>
        <v/>
      </c>
      <c r="E179" s="122" t="str">
        <f ca="1">IFERROR(INDIRECT(ADDRESS(MATCH(VALUE(RIGHT(B179,LEN(B179)-FIND("---",B179)-2)),CatProdSpec!I:I,0),3,1,1,"CatProdSpec")),"")</f>
        <v/>
      </c>
      <c r="F179" s="181" t="str">
        <f t="shared" ca="1" si="15"/>
        <v/>
      </c>
      <c r="G179" s="176" t="str">
        <f ca="1">IF(SUMIF(Pharmaceuticals!$C:$C,$B179,Pharmaceuticals!X:X)+SUMIF('Health Products &amp; Equipment'!$C:$C,$B179,'Health Products &amp; Equipment'!AG:AG)+SUMIF('Other Pharma &amp; Health Products'!$C:$C,$B179,'Other Pharma &amp; Health Products'!AG:AG)+SUMIF('PSM Costs'!$C:$C,$B179,'PSM Costs'!AG:AG)&gt;0,SUMIF(Pharmaceuticals!$C:$C,$B179,Pharmaceuticals!X:X)+SUMIF('Health Products &amp; Equipment'!$C:$C,$B179,'Health Products &amp; Equipment'!AG:AG)+SUMIF('Other Pharma &amp; Health Products'!$C:$C,$B179,'Other Pharma &amp; Health Products'!AG:AG)+SUMIF('PSM Costs'!$C:$C,$B179,'PSM Costs'!AG:AG),"")</f>
        <v/>
      </c>
      <c r="H179" s="176" t="str">
        <f ca="1">IF(SUMIF(Pharmaceuticals!$C:$C,$B179,Pharmaceuticals!Y:Y)+SUMIF('Health Products &amp; Equipment'!$C:$C,$B179,'Health Products &amp; Equipment'!AH:AH)+SUMIF('Other Pharma &amp; Health Products'!$C:$C,$B179,'Other Pharma &amp; Health Products'!AH:AH)+SUMIF('PSM Costs'!$C:$C,$B179,'PSM Costs'!AH:AH)&gt;0,SUMIF(Pharmaceuticals!$C:$C,$B179,Pharmaceuticals!Y:Y)+SUMIF('Health Products &amp; Equipment'!$C:$C,$B179,'Health Products &amp; Equipment'!AH:AH)+SUMIF('Other Pharma &amp; Health Products'!$C:$C,$B179,'Other Pharma &amp; Health Products'!AH:AH)+SUMIF('PSM Costs'!$C:$C,$B179,'PSM Costs'!AH:AH),"")</f>
        <v/>
      </c>
      <c r="I179" s="182" t="str">
        <f t="shared" ca="1" si="16"/>
        <v/>
      </c>
      <c r="J179" s="123" t="str">
        <f ca="1">IF(SUMIF(Pharmaceuticals!$C:$C,$B179,Pharmaceuticals!AK:AK)+SUMIF('Health Products &amp; Equipment'!$C:$C,$B179,'Health Products &amp; Equipment'!AT:AT)+SUMIF('Other Pharma &amp; Health Products'!$C:$C,$B179,'Other Pharma &amp; Health Products'!AT:AT)+SUMIF('PSM Costs'!$C:$C,$B179,'PSM Costs'!AT:AT)&gt;0,SUMIF(Pharmaceuticals!$C:$C,$B179,Pharmaceuticals!AK:AK)+SUMIF('Health Products &amp; Equipment'!$C:$C,$B179,'Health Products &amp; Equipment'!AT:AT)+SUMIF('Other Pharma &amp; Health Products'!$C:$C,$B179,'Other Pharma &amp; Health Products'!AT:AT)+SUMIF('PSM Costs'!$C:$C,$B179,'PSM Costs'!AT:AT),"")</f>
        <v/>
      </c>
      <c r="K179" s="123" t="str">
        <f ca="1">IF(SUMIF(Pharmaceuticals!$C:$C,$B179,Pharmaceuticals!AL:AL)+SUMIF('Health Products &amp; Equipment'!$C:$C,$B179,'Health Products &amp; Equipment'!AU:AU)+SUMIF('Other Pharma &amp; Health Products'!$C:$C,$B179,'Other Pharma &amp; Health Products'!AU:AU)+SUMIF('PSM Costs'!$C:$C,$B179,'PSM Costs'!AU:AU)&gt;0,SUMIF(Pharmaceuticals!$C:$C,$B179,Pharmaceuticals!AL:AL)+SUMIF('Health Products &amp; Equipment'!$C:$C,$B179,'Health Products &amp; Equipment'!AU:AU)+SUMIF('Other Pharma &amp; Health Products'!$C:$C,$B179,'Other Pharma &amp; Health Products'!AU:AU)+SUMIF('PSM Costs'!$C:$C,$B179,'PSM Costs'!AU:AU),"")</f>
        <v/>
      </c>
      <c r="L179" s="181" t="str">
        <f t="shared" ca="1" si="17"/>
        <v/>
      </c>
      <c r="M179" s="176" t="str">
        <f ca="1">IF(SUMIF(Pharmaceuticals!$C:$C,$B179,Pharmaceuticals!AX:AX)+SUMIF('Health Products &amp; Equipment'!$C:$C,$B179,'Health Products &amp; Equipment'!BG:BG)+SUMIF('Other Pharma &amp; Health Products'!$C:$C,$B179,'Other Pharma &amp; Health Products'!BG:BG)+SUMIF('PSM Costs'!$C:$C,$B179,'PSM Costs'!BG:BG)&gt;0,SUMIF(Pharmaceuticals!$C:$C,$B179,Pharmaceuticals!AX:AX)+SUMIF('Health Products &amp; Equipment'!$C:$C,$B179,'Health Products &amp; Equipment'!BG:BG)+SUMIF('Other Pharma &amp; Health Products'!$C:$C,$B179,'Other Pharma &amp; Health Products'!BG:BG)+SUMIF('PSM Costs'!$C:$C,$B179,'PSM Costs'!BG:BG),"")</f>
        <v/>
      </c>
      <c r="N179" s="176" t="str">
        <f ca="1">IF(SUMIF(Pharmaceuticals!$C:$C,$B179,Pharmaceuticals!AY:AY)+SUMIF('Health Products &amp; Equipment'!$C:$C,$B179,'Health Products &amp; Equipment'!BH:BH)+SUMIF('Other Pharma &amp; Health Products'!$C:$C,$B179,'Other Pharma &amp; Health Products'!BH:BH)+SUMIF('PSM Costs'!$C:$C,$B179,'PSM Costs'!BH:BH)&gt;0,SUMIF(Pharmaceuticals!$C:$C,$B179,Pharmaceuticals!AY:AY)+SUMIF('Health Products &amp; Equipment'!$C:$C,$B179,'Health Products &amp; Equipment'!BH:BH)+SUMIF('Other Pharma &amp; Health Products'!$C:$C,$B179,'Other Pharma &amp; Health Products'!BH:BH)+SUMIF('PSM Costs'!$C:$C,$B179,'PSM Costs'!BH:BH),"")</f>
        <v/>
      </c>
      <c r="O179" s="182" t="str">
        <f t="shared" ca="1" si="18"/>
        <v/>
      </c>
      <c r="P179" s="123" t="str">
        <f ca="1">IF(SUMIF(Pharmaceuticals!$C:$C,$B179,Pharmaceuticals!BK:BK)+SUMIF('Health Products &amp; Equipment'!$C:$C,$B179,'Health Products &amp; Equipment'!BT:BT)+SUMIF('Other Pharma &amp; Health Products'!$C:$C,$B179,'Other Pharma &amp; Health Products'!BT:BT)+SUMIF('PSM Costs'!$C:$C,$B179,'PSM Costs'!BT:BT)&gt;0,SUMIF(Pharmaceuticals!$C:$C,$B179,Pharmaceuticals!BK:BK)+SUMIF('Health Products &amp; Equipment'!$C:$C,$B179,'Health Products &amp; Equipment'!BT:BT)+SUMIF('Other Pharma &amp; Health Products'!$C:$C,$B179,'Other Pharma &amp; Health Products'!BT:BT)+SUMIF('PSM Costs'!$C:$C,$B179,'PSM Costs'!BT:BT),"")</f>
        <v/>
      </c>
      <c r="Q179" s="123" t="str">
        <f ca="1">IF(SUMIF(Pharmaceuticals!$C:$C,$B179,Pharmaceuticals!BL:BL)+SUMIF('Health Products &amp; Equipment'!$C:$C,$B179,'Health Products &amp; Equipment'!BU:BU)+SUMIF('Other Pharma &amp; Health Products'!$C:$C,$B179,'Other Pharma &amp; Health Products'!BU:BU)+SUMIF('PSM Costs'!$C:$C,$B179,'PSM Costs'!BU:BU)&gt;0,SUMIF(Pharmaceuticals!$C:$C,$B179,Pharmaceuticals!BL:BL)+SUMIF('Health Products &amp; Equipment'!$C:$C,$B179,'Health Products &amp; Equipment'!BU:BU)+SUMIF('Other Pharma &amp; Health Products'!$C:$C,$B179,'Other Pharma &amp; Health Products'!BU:BU)+SUMIF('PSM Costs'!$C:$C,$B179,'PSM Costs'!BU:BU),"")</f>
        <v/>
      </c>
      <c r="R179" s="176" t="str">
        <f t="shared" ca="1" si="19"/>
        <v/>
      </c>
    </row>
    <row r="180" spans="1:18" ht="14" x14ac:dyDescent="0.15">
      <c r="A180" s="107">
        <v>173</v>
      </c>
      <c r="B180" s="107" t="str">
        <f ca="1">IFERROR(VLOOKUP(A180,'Rank unique CI-Prod-Spec'!I:J,2,FALSE),"")</f>
        <v/>
      </c>
      <c r="C180" s="122" t="str">
        <f ca="1">IFERROR(VLOOKUP(LEFT(B180,FIND("--",B180)-1),CatCostInp!D:E,2,FALSE),"")</f>
        <v/>
      </c>
      <c r="D180" s="122" t="str">
        <f ca="1">IFERROR(INDIRECT(ADDRESS(MATCH(VALUE(MID(B180,FIND("--",B180)+2,FIND("---",B180)-FIND("--",B180)-2)),CatProd!G:G,0),2,1,1,"CatProd")),"")</f>
        <v/>
      </c>
      <c r="E180" s="122" t="str">
        <f ca="1">IFERROR(INDIRECT(ADDRESS(MATCH(VALUE(RIGHT(B180,LEN(B180)-FIND("---",B180)-2)),CatProdSpec!I:I,0),3,1,1,"CatProdSpec")),"")</f>
        <v/>
      </c>
      <c r="F180" s="181" t="str">
        <f t="shared" ca="1" si="15"/>
        <v/>
      </c>
      <c r="G180" s="176" t="str">
        <f ca="1">IF(SUMIF(Pharmaceuticals!$C:$C,$B180,Pharmaceuticals!X:X)+SUMIF('Health Products &amp; Equipment'!$C:$C,$B180,'Health Products &amp; Equipment'!AG:AG)+SUMIF('Other Pharma &amp; Health Products'!$C:$C,$B180,'Other Pharma &amp; Health Products'!AG:AG)+SUMIF('PSM Costs'!$C:$C,$B180,'PSM Costs'!AG:AG)&gt;0,SUMIF(Pharmaceuticals!$C:$C,$B180,Pharmaceuticals!X:X)+SUMIF('Health Products &amp; Equipment'!$C:$C,$B180,'Health Products &amp; Equipment'!AG:AG)+SUMIF('Other Pharma &amp; Health Products'!$C:$C,$B180,'Other Pharma &amp; Health Products'!AG:AG)+SUMIF('PSM Costs'!$C:$C,$B180,'PSM Costs'!AG:AG),"")</f>
        <v/>
      </c>
      <c r="H180" s="176" t="str">
        <f ca="1">IF(SUMIF(Pharmaceuticals!$C:$C,$B180,Pharmaceuticals!Y:Y)+SUMIF('Health Products &amp; Equipment'!$C:$C,$B180,'Health Products &amp; Equipment'!AH:AH)+SUMIF('Other Pharma &amp; Health Products'!$C:$C,$B180,'Other Pharma &amp; Health Products'!AH:AH)+SUMIF('PSM Costs'!$C:$C,$B180,'PSM Costs'!AH:AH)&gt;0,SUMIF(Pharmaceuticals!$C:$C,$B180,Pharmaceuticals!Y:Y)+SUMIF('Health Products &amp; Equipment'!$C:$C,$B180,'Health Products &amp; Equipment'!AH:AH)+SUMIF('Other Pharma &amp; Health Products'!$C:$C,$B180,'Other Pharma &amp; Health Products'!AH:AH)+SUMIF('PSM Costs'!$C:$C,$B180,'PSM Costs'!AH:AH),"")</f>
        <v/>
      </c>
      <c r="I180" s="182" t="str">
        <f t="shared" ca="1" si="16"/>
        <v/>
      </c>
      <c r="J180" s="123" t="str">
        <f ca="1">IF(SUMIF(Pharmaceuticals!$C:$C,$B180,Pharmaceuticals!AK:AK)+SUMIF('Health Products &amp; Equipment'!$C:$C,$B180,'Health Products &amp; Equipment'!AT:AT)+SUMIF('Other Pharma &amp; Health Products'!$C:$C,$B180,'Other Pharma &amp; Health Products'!AT:AT)+SUMIF('PSM Costs'!$C:$C,$B180,'PSM Costs'!AT:AT)&gt;0,SUMIF(Pharmaceuticals!$C:$C,$B180,Pharmaceuticals!AK:AK)+SUMIF('Health Products &amp; Equipment'!$C:$C,$B180,'Health Products &amp; Equipment'!AT:AT)+SUMIF('Other Pharma &amp; Health Products'!$C:$C,$B180,'Other Pharma &amp; Health Products'!AT:AT)+SUMIF('PSM Costs'!$C:$C,$B180,'PSM Costs'!AT:AT),"")</f>
        <v/>
      </c>
      <c r="K180" s="123" t="str">
        <f ca="1">IF(SUMIF(Pharmaceuticals!$C:$C,$B180,Pharmaceuticals!AL:AL)+SUMIF('Health Products &amp; Equipment'!$C:$C,$B180,'Health Products &amp; Equipment'!AU:AU)+SUMIF('Other Pharma &amp; Health Products'!$C:$C,$B180,'Other Pharma &amp; Health Products'!AU:AU)+SUMIF('PSM Costs'!$C:$C,$B180,'PSM Costs'!AU:AU)&gt;0,SUMIF(Pharmaceuticals!$C:$C,$B180,Pharmaceuticals!AL:AL)+SUMIF('Health Products &amp; Equipment'!$C:$C,$B180,'Health Products &amp; Equipment'!AU:AU)+SUMIF('Other Pharma &amp; Health Products'!$C:$C,$B180,'Other Pharma &amp; Health Products'!AU:AU)+SUMIF('PSM Costs'!$C:$C,$B180,'PSM Costs'!AU:AU),"")</f>
        <v/>
      </c>
      <c r="L180" s="181" t="str">
        <f t="shared" ca="1" si="17"/>
        <v/>
      </c>
      <c r="M180" s="176" t="str">
        <f ca="1">IF(SUMIF(Pharmaceuticals!$C:$C,$B180,Pharmaceuticals!AX:AX)+SUMIF('Health Products &amp; Equipment'!$C:$C,$B180,'Health Products &amp; Equipment'!BG:BG)+SUMIF('Other Pharma &amp; Health Products'!$C:$C,$B180,'Other Pharma &amp; Health Products'!BG:BG)+SUMIF('PSM Costs'!$C:$C,$B180,'PSM Costs'!BG:BG)&gt;0,SUMIF(Pharmaceuticals!$C:$C,$B180,Pharmaceuticals!AX:AX)+SUMIF('Health Products &amp; Equipment'!$C:$C,$B180,'Health Products &amp; Equipment'!BG:BG)+SUMIF('Other Pharma &amp; Health Products'!$C:$C,$B180,'Other Pharma &amp; Health Products'!BG:BG)+SUMIF('PSM Costs'!$C:$C,$B180,'PSM Costs'!BG:BG),"")</f>
        <v/>
      </c>
      <c r="N180" s="176" t="str">
        <f ca="1">IF(SUMIF(Pharmaceuticals!$C:$C,$B180,Pharmaceuticals!AY:AY)+SUMIF('Health Products &amp; Equipment'!$C:$C,$B180,'Health Products &amp; Equipment'!BH:BH)+SUMIF('Other Pharma &amp; Health Products'!$C:$C,$B180,'Other Pharma &amp; Health Products'!BH:BH)+SUMIF('PSM Costs'!$C:$C,$B180,'PSM Costs'!BH:BH)&gt;0,SUMIF(Pharmaceuticals!$C:$C,$B180,Pharmaceuticals!AY:AY)+SUMIF('Health Products &amp; Equipment'!$C:$C,$B180,'Health Products &amp; Equipment'!BH:BH)+SUMIF('Other Pharma &amp; Health Products'!$C:$C,$B180,'Other Pharma &amp; Health Products'!BH:BH)+SUMIF('PSM Costs'!$C:$C,$B180,'PSM Costs'!BH:BH),"")</f>
        <v/>
      </c>
      <c r="O180" s="182" t="str">
        <f t="shared" ca="1" si="18"/>
        <v/>
      </c>
      <c r="P180" s="123" t="str">
        <f ca="1">IF(SUMIF(Pharmaceuticals!$C:$C,$B180,Pharmaceuticals!BK:BK)+SUMIF('Health Products &amp; Equipment'!$C:$C,$B180,'Health Products &amp; Equipment'!BT:BT)+SUMIF('Other Pharma &amp; Health Products'!$C:$C,$B180,'Other Pharma &amp; Health Products'!BT:BT)+SUMIF('PSM Costs'!$C:$C,$B180,'PSM Costs'!BT:BT)&gt;0,SUMIF(Pharmaceuticals!$C:$C,$B180,Pharmaceuticals!BK:BK)+SUMIF('Health Products &amp; Equipment'!$C:$C,$B180,'Health Products &amp; Equipment'!BT:BT)+SUMIF('Other Pharma &amp; Health Products'!$C:$C,$B180,'Other Pharma &amp; Health Products'!BT:BT)+SUMIF('PSM Costs'!$C:$C,$B180,'PSM Costs'!BT:BT),"")</f>
        <v/>
      </c>
      <c r="Q180" s="123" t="str">
        <f ca="1">IF(SUMIF(Pharmaceuticals!$C:$C,$B180,Pharmaceuticals!BL:BL)+SUMIF('Health Products &amp; Equipment'!$C:$C,$B180,'Health Products &amp; Equipment'!BU:BU)+SUMIF('Other Pharma &amp; Health Products'!$C:$C,$B180,'Other Pharma &amp; Health Products'!BU:BU)+SUMIF('PSM Costs'!$C:$C,$B180,'PSM Costs'!BU:BU)&gt;0,SUMIF(Pharmaceuticals!$C:$C,$B180,Pharmaceuticals!BL:BL)+SUMIF('Health Products &amp; Equipment'!$C:$C,$B180,'Health Products &amp; Equipment'!BU:BU)+SUMIF('Other Pharma &amp; Health Products'!$C:$C,$B180,'Other Pharma &amp; Health Products'!BU:BU)+SUMIF('PSM Costs'!$C:$C,$B180,'PSM Costs'!BU:BU),"")</f>
        <v/>
      </c>
      <c r="R180" s="176" t="str">
        <f t="shared" ca="1" si="19"/>
        <v/>
      </c>
    </row>
    <row r="181" spans="1:18" ht="14" x14ac:dyDescent="0.15">
      <c r="A181" s="107">
        <v>174</v>
      </c>
      <c r="B181" s="107" t="str">
        <f ca="1">IFERROR(VLOOKUP(A181,'Rank unique CI-Prod-Spec'!I:J,2,FALSE),"")</f>
        <v/>
      </c>
      <c r="C181" s="122" t="str">
        <f ca="1">IFERROR(VLOOKUP(LEFT(B181,FIND("--",B181)-1),CatCostInp!D:E,2,FALSE),"")</f>
        <v/>
      </c>
      <c r="D181" s="122" t="str">
        <f ca="1">IFERROR(INDIRECT(ADDRESS(MATCH(VALUE(MID(B181,FIND("--",B181)+2,FIND("---",B181)-FIND("--",B181)-2)),CatProd!G:G,0),2,1,1,"CatProd")),"")</f>
        <v/>
      </c>
      <c r="E181" s="122" t="str">
        <f ca="1">IFERROR(INDIRECT(ADDRESS(MATCH(VALUE(RIGHT(B181,LEN(B181)-FIND("---",B181)-2)),CatProdSpec!I:I,0),3,1,1,"CatProdSpec")),"")</f>
        <v/>
      </c>
      <c r="F181" s="181" t="str">
        <f t="shared" ca="1" si="15"/>
        <v/>
      </c>
      <c r="G181" s="176" t="str">
        <f ca="1">IF(SUMIF(Pharmaceuticals!$C:$C,$B181,Pharmaceuticals!X:X)+SUMIF('Health Products &amp; Equipment'!$C:$C,$B181,'Health Products &amp; Equipment'!AG:AG)+SUMIF('Other Pharma &amp; Health Products'!$C:$C,$B181,'Other Pharma &amp; Health Products'!AG:AG)+SUMIF('PSM Costs'!$C:$C,$B181,'PSM Costs'!AG:AG)&gt;0,SUMIF(Pharmaceuticals!$C:$C,$B181,Pharmaceuticals!X:X)+SUMIF('Health Products &amp; Equipment'!$C:$C,$B181,'Health Products &amp; Equipment'!AG:AG)+SUMIF('Other Pharma &amp; Health Products'!$C:$C,$B181,'Other Pharma &amp; Health Products'!AG:AG)+SUMIF('PSM Costs'!$C:$C,$B181,'PSM Costs'!AG:AG),"")</f>
        <v/>
      </c>
      <c r="H181" s="176" t="str">
        <f ca="1">IF(SUMIF(Pharmaceuticals!$C:$C,$B181,Pharmaceuticals!Y:Y)+SUMIF('Health Products &amp; Equipment'!$C:$C,$B181,'Health Products &amp; Equipment'!AH:AH)+SUMIF('Other Pharma &amp; Health Products'!$C:$C,$B181,'Other Pharma &amp; Health Products'!AH:AH)+SUMIF('PSM Costs'!$C:$C,$B181,'PSM Costs'!AH:AH)&gt;0,SUMIF(Pharmaceuticals!$C:$C,$B181,Pharmaceuticals!Y:Y)+SUMIF('Health Products &amp; Equipment'!$C:$C,$B181,'Health Products &amp; Equipment'!AH:AH)+SUMIF('Other Pharma &amp; Health Products'!$C:$C,$B181,'Other Pharma &amp; Health Products'!AH:AH)+SUMIF('PSM Costs'!$C:$C,$B181,'PSM Costs'!AH:AH),"")</f>
        <v/>
      </c>
      <c r="I181" s="182" t="str">
        <f t="shared" ca="1" si="16"/>
        <v/>
      </c>
      <c r="J181" s="123" t="str">
        <f ca="1">IF(SUMIF(Pharmaceuticals!$C:$C,$B181,Pharmaceuticals!AK:AK)+SUMIF('Health Products &amp; Equipment'!$C:$C,$B181,'Health Products &amp; Equipment'!AT:AT)+SUMIF('Other Pharma &amp; Health Products'!$C:$C,$B181,'Other Pharma &amp; Health Products'!AT:AT)+SUMIF('PSM Costs'!$C:$C,$B181,'PSM Costs'!AT:AT)&gt;0,SUMIF(Pharmaceuticals!$C:$C,$B181,Pharmaceuticals!AK:AK)+SUMIF('Health Products &amp; Equipment'!$C:$C,$B181,'Health Products &amp; Equipment'!AT:AT)+SUMIF('Other Pharma &amp; Health Products'!$C:$C,$B181,'Other Pharma &amp; Health Products'!AT:AT)+SUMIF('PSM Costs'!$C:$C,$B181,'PSM Costs'!AT:AT),"")</f>
        <v/>
      </c>
      <c r="K181" s="123" t="str">
        <f ca="1">IF(SUMIF(Pharmaceuticals!$C:$C,$B181,Pharmaceuticals!AL:AL)+SUMIF('Health Products &amp; Equipment'!$C:$C,$B181,'Health Products &amp; Equipment'!AU:AU)+SUMIF('Other Pharma &amp; Health Products'!$C:$C,$B181,'Other Pharma &amp; Health Products'!AU:AU)+SUMIF('PSM Costs'!$C:$C,$B181,'PSM Costs'!AU:AU)&gt;0,SUMIF(Pharmaceuticals!$C:$C,$B181,Pharmaceuticals!AL:AL)+SUMIF('Health Products &amp; Equipment'!$C:$C,$B181,'Health Products &amp; Equipment'!AU:AU)+SUMIF('Other Pharma &amp; Health Products'!$C:$C,$B181,'Other Pharma &amp; Health Products'!AU:AU)+SUMIF('PSM Costs'!$C:$C,$B181,'PSM Costs'!AU:AU),"")</f>
        <v/>
      </c>
      <c r="L181" s="181" t="str">
        <f t="shared" ca="1" si="17"/>
        <v/>
      </c>
      <c r="M181" s="176" t="str">
        <f ca="1">IF(SUMIF(Pharmaceuticals!$C:$C,$B181,Pharmaceuticals!AX:AX)+SUMIF('Health Products &amp; Equipment'!$C:$C,$B181,'Health Products &amp; Equipment'!BG:BG)+SUMIF('Other Pharma &amp; Health Products'!$C:$C,$B181,'Other Pharma &amp; Health Products'!BG:BG)+SUMIF('PSM Costs'!$C:$C,$B181,'PSM Costs'!BG:BG)&gt;0,SUMIF(Pharmaceuticals!$C:$C,$B181,Pharmaceuticals!AX:AX)+SUMIF('Health Products &amp; Equipment'!$C:$C,$B181,'Health Products &amp; Equipment'!BG:BG)+SUMIF('Other Pharma &amp; Health Products'!$C:$C,$B181,'Other Pharma &amp; Health Products'!BG:BG)+SUMIF('PSM Costs'!$C:$C,$B181,'PSM Costs'!BG:BG),"")</f>
        <v/>
      </c>
      <c r="N181" s="176" t="str">
        <f ca="1">IF(SUMIF(Pharmaceuticals!$C:$C,$B181,Pharmaceuticals!AY:AY)+SUMIF('Health Products &amp; Equipment'!$C:$C,$B181,'Health Products &amp; Equipment'!BH:BH)+SUMIF('Other Pharma &amp; Health Products'!$C:$C,$B181,'Other Pharma &amp; Health Products'!BH:BH)+SUMIF('PSM Costs'!$C:$C,$B181,'PSM Costs'!BH:BH)&gt;0,SUMIF(Pharmaceuticals!$C:$C,$B181,Pharmaceuticals!AY:AY)+SUMIF('Health Products &amp; Equipment'!$C:$C,$B181,'Health Products &amp; Equipment'!BH:BH)+SUMIF('Other Pharma &amp; Health Products'!$C:$C,$B181,'Other Pharma &amp; Health Products'!BH:BH)+SUMIF('PSM Costs'!$C:$C,$B181,'PSM Costs'!BH:BH),"")</f>
        <v/>
      </c>
      <c r="O181" s="182" t="str">
        <f t="shared" ca="1" si="18"/>
        <v/>
      </c>
      <c r="P181" s="123" t="str">
        <f ca="1">IF(SUMIF(Pharmaceuticals!$C:$C,$B181,Pharmaceuticals!BK:BK)+SUMIF('Health Products &amp; Equipment'!$C:$C,$B181,'Health Products &amp; Equipment'!BT:BT)+SUMIF('Other Pharma &amp; Health Products'!$C:$C,$B181,'Other Pharma &amp; Health Products'!BT:BT)+SUMIF('PSM Costs'!$C:$C,$B181,'PSM Costs'!BT:BT)&gt;0,SUMIF(Pharmaceuticals!$C:$C,$B181,Pharmaceuticals!BK:BK)+SUMIF('Health Products &amp; Equipment'!$C:$C,$B181,'Health Products &amp; Equipment'!BT:BT)+SUMIF('Other Pharma &amp; Health Products'!$C:$C,$B181,'Other Pharma &amp; Health Products'!BT:BT)+SUMIF('PSM Costs'!$C:$C,$B181,'PSM Costs'!BT:BT),"")</f>
        <v/>
      </c>
      <c r="Q181" s="123" t="str">
        <f ca="1">IF(SUMIF(Pharmaceuticals!$C:$C,$B181,Pharmaceuticals!BL:BL)+SUMIF('Health Products &amp; Equipment'!$C:$C,$B181,'Health Products &amp; Equipment'!BU:BU)+SUMIF('Other Pharma &amp; Health Products'!$C:$C,$B181,'Other Pharma &amp; Health Products'!BU:BU)+SUMIF('PSM Costs'!$C:$C,$B181,'PSM Costs'!BU:BU)&gt;0,SUMIF(Pharmaceuticals!$C:$C,$B181,Pharmaceuticals!BL:BL)+SUMIF('Health Products &amp; Equipment'!$C:$C,$B181,'Health Products &amp; Equipment'!BU:BU)+SUMIF('Other Pharma &amp; Health Products'!$C:$C,$B181,'Other Pharma &amp; Health Products'!BU:BU)+SUMIF('PSM Costs'!$C:$C,$B181,'PSM Costs'!BU:BU),"")</f>
        <v/>
      </c>
      <c r="R181" s="176" t="str">
        <f t="shared" ca="1" si="19"/>
        <v/>
      </c>
    </row>
    <row r="182" spans="1:18" ht="14" x14ac:dyDescent="0.15">
      <c r="A182" s="107">
        <v>175</v>
      </c>
      <c r="B182" s="107" t="str">
        <f ca="1">IFERROR(VLOOKUP(A182,'Rank unique CI-Prod-Spec'!I:J,2,FALSE),"")</f>
        <v/>
      </c>
      <c r="C182" s="122" t="str">
        <f ca="1">IFERROR(VLOOKUP(LEFT(B182,FIND("--",B182)-1),CatCostInp!D:E,2,FALSE),"")</f>
        <v/>
      </c>
      <c r="D182" s="122" t="str">
        <f ca="1">IFERROR(INDIRECT(ADDRESS(MATCH(VALUE(MID(B182,FIND("--",B182)+2,FIND("---",B182)-FIND("--",B182)-2)),CatProd!G:G,0),2,1,1,"CatProd")),"")</f>
        <v/>
      </c>
      <c r="E182" s="122" t="str">
        <f ca="1">IFERROR(INDIRECT(ADDRESS(MATCH(VALUE(RIGHT(B182,LEN(B182)-FIND("---",B182)-2)),CatProdSpec!I:I,0),3,1,1,"CatProdSpec")),"")</f>
        <v/>
      </c>
      <c r="F182" s="181" t="str">
        <f t="shared" ca="1" si="15"/>
        <v/>
      </c>
      <c r="G182" s="176" t="str">
        <f ca="1">IF(SUMIF(Pharmaceuticals!$C:$C,$B182,Pharmaceuticals!X:X)+SUMIF('Health Products &amp; Equipment'!$C:$C,$B182,'Health Products &amp; Equipment'!AG:AG)+SUMIF('Other Pharma &amp; Health Products'!$C:$C,$B182,'Other Pharma &amp; Health Products'!AG:AG)+SUMIF('PSM Costs'!$C:$C,$B182,'PSM Costs'!AG:AG)&gt;0,SUMIF(Pharmaceuticals!$C:$C,$B182,Pharmaceuticals!X:X)+SUMIF('Health Products &amp; Equipment'!$C:$C,$B182,'Health Products &amp; Equipment'!AG:AG)+SUMIF('Other Pharma &amp; Health Products'!$C:$C,$B182,'Other Pharma &amp; Health Products'!AG:AG)+SUMIF('PSM Costs'!$C:$C,$B182,'PSM Costs'!AG:AG),"")</f>
        <v/>
      </c>
      <c r="H182" s="176" t="str">
        <f ca="1">IF(SUMIF(Pharmaceuticals!$C:$C,$B182,Pharmaceuticals!Y:Y)+SUMIF('Health Products &amp; Equipment'!$C:$C,$B182,'Health Products &amp; Equipment'!AH:AH)+SUMIF('Other Pharma &amp; Health Products'!$C:$C,$B182,'Other Pharma &amp; Health Products'!AH:AH)+SUMIF('PSM Costs'!$C:$C,$B182,'PSM Costs'!AH:AH)&gt;0,SUMIF(Pharmaceuticals!$C:$C,$B182,Pharmaceuticals!Y:Y)+SUMIF('Health Products &amp; Equipment'!$C:$C,$B182,'Health Products &amp; Equipment'!AH:AH)+SUMIF('Other Pharma &amp; Health Products'!$C:$C,$B182,'Other Pharma &amp; Health Products'!AH:AH)+SUMIF('PSM Costs'!$C:$C,$B182,'PSM Costs'!AH:AH),"")</f>
        <v/>
      </c>
      <c r="I182" s="182" t="str">
        <f t="shared" ca="1" si="16"/>
        <v/>
      </c>
      <c r="J182" s="123" t="str">
        <f ca="1">IF(SUMIF(Pharmaceuticals!$C:$C,$B182,Pharmaceuticals!AK:AK)+SUMIF('Health Products &amp; Equipment'!$C:$C,$B182,'Health Products &amp; Equipment'!AT:AT)+SUMIF('Other Pharma &amp; Health Products'!$C:$C,$B182,'Other Pharma &amp; Health Products'!AT:AT)+SUMIF('PSM Costs'!$C:$C,$B182,'PSM Costs'!AT:AT)&gt;0,SUMIF(Pharmaceuticals!$C:$C,$B182,Pharmaceuticals!AK:AK)+SUMIF('Health Products &amp; Equipment'!$C:$C,$B182,'Health Products &amp; Equipment'!AT:AT)+SUMIF('Other Pharma &amp; Health Products'!$C:$C,$B182,'Other Pharma &amp; Health Products'!AT:AT)+SUMIF('PSM Costs'!$C:$C,$B182,'PSM Costs'!AT:AT),"")</f>
        <v/>
      </c>
      <c r="K182" s="123" t="str">
        <f ca="1">IF(SUMIF(Pharmaceuticals!$C:$C,$B182,Pharmaceuticals!AL:AL)+SUMIF('Health Products &amp; Equipment'!$C:$C,$B182,'Health Products &amp; Equipment'!AU:AU)+SUMIF('Other Pharma &amp; Health Products'!$C:$C,$B182,'Other Pharma &amp; Health Products'!AU:AU)+SUMIF('PSM Costs'!$C:$C,$B182,'PSM Costs'!AU:AU)&gt;0,SUMIF(Pharmaceuticals!$C:$C,$B182,Pharmaceuticals!AL:AL)+SUMIF('Health Products &amp; Equipment'!$C:$C,$B182,'Health Products &amp; Equipment'!AU:AU)+SUMIF('Other Pharma &amp; Health Products'!$C:$C,$B182,'Other Pharma &amp; Health Products'!AU:AU)+SUMIF('PSM Costs'!$C:$C,$B182,'PSM Costs'!AU:AU),"")</f>
        <v/>
      </c>
      <c r="L182" s="181" t="str">
        <f t="shared" ca="1" si="17"/>
        <v/>
      </c>
      <c r="M182" s="176" t="str">
        <f ca="1">IF(SUMIF(Pharmaceuticals!$C:$C,$B182,Pharmaceuticals!AX:AX)+SUMIF('Health Products &amp; Equipment'!$C:$C,$B182,'Health Products &amp; Equipment'!BG:BG)+SUMIF('Other Pharma &amp; Health Products'!$C:$C,$B182,'Other Pharma &amp; Health Products'!BG:BG)+SUMIF('PSM Costs'!$C:$C,$B182,'PSM Costs'!BG:BG)&gt;0,SUMIF(Pharmaceuticals!$C:$C,$B182,Pharmaceuticals!AX:AX)+SUMIF('Health Products &amp; Equipment'!$C:$C,$B182,'Health Products &amp; Equipment'!BG:BG)+SUMIF('Other Pharma &amp; Health Products'!$C:$C,$B182,'Other Pharma &amp; Health Products'!BG:BG)+SUMIF('PSM Costs'!$C:$C,$B182,'PSM Costs'!BG:BG),"")</f>
        <v/>
      </c>
      <c r="N182" s="176" t="str">
        <f ca="1">IF(SUMIF(Pharmaceuticals!$C:$C,$B182,Pharmaceuticals!AY:AY)+SUMIF('Health Products &amp; Equipment'!$C:$C,$B182,'Health Products &amp; Equipment'!BH:BH)+SUMIF('Other Pharma &amp; Health Products'!$C:$C,$B182,'Other Pharma &amp; Health Products'!BH:BH)+SUMIF('PSM Costs'!$C:$C,$B182,'PSM Costs'!BH:BH)&gt;0,SUMIF(Pharmaceuticals!$C:$C,$B182,Pharmaceuticals!AY:AY)+SUMIF('Health Products &amp; Equipment'!$C:$C,$B182,'Health Products &amp; Equipment'!BH:BH)+SUMIF('Other Pharma &amp; Health Products'!$C:$C,$B182,'Other Pharma &amp; Health Products'!BH:BH)+SUMIF('PSM Costs'!$C:$C,$B182,'PSM Costs'!BH:BH),"")</f>
        <v/>
      </c>
      <c r="O182" s="182" t="str">
        <f t="shared" ca="1" si="18"/>
        <v/>
      </c>
      <c r="P182" s="123" t="str">
        <f ca="1">IF(SUMIF(Pharmaceuticals!$C:$C,$B182,Pharmaceuticals!BK:BK)+SUMIF('Health Products &amp; Equipment'!$C:$C,$B182,'Health Products &amp; Equipment'!BT:BT)+SUMIF('Other Pharma &amp; Health Products'!$C:$C,$B182,'Other Pharma &amp; Health Products'!BT:BT)+SUMIF('PSM Costs'!$C:$C,$B182,'PSM Costs'!BT:BT)&gt;0,SUMIF(Pharmaceuticals!$C:$C,$B182,Pharmaceuticals!BK:BK)+SUMIF('Health Products &amp; Equipment'!$C:$C,$B182,'Health Products &amp; Equipment'!BT:BT)+SUMIF('Other Pharma &amp; Health Products'!$C:$C,$B182,'Other Pharma &amp; Health Products'!BT:BT)+SUMIF('PSM Costs'!$C:$C,$B182,'PSM Costs'!BT:BT),"")</f>
        <v/>
      </c>
      <c r="Q182" s="123" t="str">
        <f ca="1">IF(SUMIF(Pharmaceuticals!$C:$C,$B182,Pharmaceuticals!BL:BL)+SUMIF('Health Products &amp; Equipment'!$C:$C,$B182,'Health Products &amp; Equipment'!BU:BU)+SUMIF('Other Pharma &amp; Health Products'!$C:$C,$B182,'Other Pharma &amp; Health Products'!BU:BU)+SUMIF('PSM Costs'!$C:$C,$B182,'PSM Costs'!BU:BU)&gt;0,SUMIF(Pharmaceuticals!$C:$C,$B182,Pharmaceuticals!BL:BL)+SUMIF('Health Products &amp; Equipment'!$C:$C,$B182,'Health Products &amp; Equipment'!BU:BU)+SUMIF('Other Pharma &amp; Health Products'!$C:$C,$B182,'Other Pharma &amp; Health Products'!BU:BU)+SUMIF('PSM Costs'!$C:$C,$B182,'PSM Costs'!BU:BU),"")</f>
        <v/>
      </c>
      <c r="R182" s="176" t="str">
        <f t="shared" ca="1" si="19"/>
        <v/>
      </c>
    </row>
    <row r="183" spans="1:18" ht="14" x14ac:dyDescent="0.15">
      <c r="A183" s="107">
        <v>176</v>
      </c>
      <c r="B183" s="107" t="str">
        <f ca="1">IFERROR(VLOOKUP(A183,'Rank unique CI-Prod-Spec'!I:J,2,FALSE),"")</f>
        <v/>
      </c>
      <c r="C183" s="122" t="str">
        <f ca="1">IFERROR(VLOOKUP(LEFT(B183,FIND("--",B183)-1),CatCostInp!D:E,2,FALSE),"")</f>
        <v/>
      </c>
      <c r="D183" s="122" t="str">
        <f ca="1">IFERROR(INDIRECT(ADDRESS(MATCH(VALUE(MID(B183,FIND("--",B183)+2,FIND("---",B183)-FIND("--",B183)-2)),CatProd!G:G,0),2,1,1,"CatProd")),"")</f>
        <v/>
      </c>
      <c r="E183" s="122" t="str">
        <f ca="1">IFERROR(INDIRECT(ADDRESS(MATCH(VALUE(RIGHT(B183,LEN(B183)-FIND("---",B183)-2)),CatProdSpec!I:I,0),3,1,1,"CatProdSpec")),"")</f>
        <v/>
      </c>
      <c r="F183" s="181" t="str">
        <f t="shared" ca="1" si="15"/>
        <v/>
      </c>
      <c r="G183" s="176" t="str">
        <f ca="1">IF(SUMIF(Pharmaceuticals!$C:$C,$B183,Pharmaceuticals!X:X)+SUMIF('Health Products &amp; Equipment'!$C:$C,$B183,'Health Products &amp; Equipment'!AG:AG)+SUMIF('Other Pharma &amp; Health Products'!$C:$C,$B183,'Other Pharma &amp; Health Products'!AG:AG)+SUMIF('PSM Costs'!$C:$C,$B183,'PSM Costs'!AG:AG)&gt;0,SUMIF(Pharmaceuticals!$C:$C,$B183,Pharmaceuticals!X:X)+SUMIF('Health Products &amp; Equipment'!$C:$C,$B183,'Health Products &amp; Equipment'!AG:AG)+SUMIF('Other Pharma &amp; Health Products'!$C:$C,$B183,'Other Pharma &amp; Health Products'!AG:AG)+SUMIF('PSM Costs'!$C:$C,$B183,'PSM Costs'!AG:AG),"")</f>
        <v/>
      </c>
      <c r="H183" s="176" t="str">
        <f ca="1">IF(SUMIF(Pharmaceuticals!$C:$C,$B183,Pharmaceuticals!Y:Y)+SUMIF('Health Products &amp; Equipment'!$C:$C,$B183,'Health Products &amp; Equipment'!AH:AH)+SUMIF('Other Pharma &amp; Health Products'!$C:$C,$B183,'Other Pharma &amp; Health Products'!AH:AH)+SUMIF('PSM Costs'!$C:$C,$B183,'PSM Costs'!AH:AH)&gt;0,SUMIF(Pharmaceuticals!$C:$C,$B183,Pharmaceuticals!Y:Y)+SUMIF('Health Products &amp; Equipment'!$C:$C,$B183,'Health Products &amp; Equipment'!AH:AH)+SUMIF('Other Pharma &amp; Health Products'!$C:$C,$B183,'Other Pharma &amp; Health Products'!AH:AH)+SUMIF('PSM Costs'!$C:$C,$B183,'PSM Costs'!AH:AH),"")</f>
        <v/>
      </c>
      <c r="I183" s="182" t="str">
        <f t="shared" ca="1" si="16"/>
        <v/>
      </c>
      <c r="J183" s="123" t="str">
        <f ca="1">IF(SUMIF(Pharmaceuticals!$C:$C,$B183,Pharmaceuticals!AK:AK)+SUMIF('Health Products &amp; Equipment'!$C:$C,$B183,'Health Products &amp; Equipment'!AT:AT)+SUMIF('Other Pharma &amp; Health Products'!$C:$C,$B183,'Other Pharma &amp; Health Products'!AT:AT)+SUMIF('PSM Costs'!$C:$C,$B183,'PSM Costs'!AT:AT)&gt;0,SUMIF(Pharmaceuticals!$C:$C,$B183,Pharmaceuticals!AK:AK)+SUMIF('Health Products &amp; Equipment'!$C:$C,$B183,'Health Products &amp; Equipment'!AT:AT)+SUMIF('Other Pharma &amp; Health Products'!$C:$C,$B183,'Other Pharma &amp; Health Products'!AT:AT)+SUMIF('PSM Costs'!$C:$C,$B183,'PSM Costs'!AT:AT),"")</f>
        <v/>
      </c>
      <c r="K183" s="123" t="str">
        <f ca="1">IF(SUMIF(Pharmaceuticals!$C:$C,$B183,Pharmaceuticals!AL:AL)+SUMIF('Health Products &amp; Equipment'!$C:$C,$B183,'Health Products &amp; Equipment'!AU:AU)+SUMIF('Other Pharma &amp; Health Products'!$C:$C,$B183,'Other Pharma &amp; Health Products'!AU:AU)+SUMIF('PSM Costs'!$C:$C,$B183,'PSM Costs'!AU:AU)&gt;0,SUMIF(Pharmaceuticals!$C:$C,$B183,Pharmaceuticals!AL:AL)+SUMIF('Health Products &amp; Equipment'!$C:$C,$B183,'Health Products &amp; Equipment'!AU:AU)+SUMIF('Other Pharma &amp; Health Products'!$C:$C,$B183,'Other Pharma &amp; Health Products'!AU:AU)+SUMIF('PSM Costs'!$C:$C,$B183,'PSM Costs'!AU:AU),"")</f>
        <v/>
      </c>
      <c r="L183" s="181" t="str">
        <f t="shared" ca="1" si="17"/>
        <v/>
      </c>
      <c r="M183" s="176" t="str">
        <f ca="1">IF(SUMIF(Pharmaceuticals!$C:$C,$B183,Pharmaceuticals!AX:AX)+SUMIF('Health Products &amp; Equipment'!$C:$C,$B183,'Health Products &amp; Equipment'!BG:BG)+SUMIF('Other Pharma &amp; Health Products'!$C:$C,$B183,'Other Pharma &amp; Health Products'!BG:BG)+SUMIF('PSM Costs'!$C:$C,$B183,'PSM Costs'!BG:BG)&gt;0,SUMIF(Pharmaceuticals!$C:$C,$B183,Pharmaceuticals!AX:AX)+SUMIF('Health Products &amp; Equipment'!$C:$C,$B183,'Health Products &amp; Equipment'!BG:BG)+SUMIF('Other Pharma &amp; Health Products'!$C:$C,$B183,'Other Pharma &amp; Health Products'!BG:BG)+SUMIF('PSM Costs'!$C:$C,$B183,'PSM Costs'!BG:BG),"")</f>
        <v/>
      </c>
      <c r="N183" s="176" t="str">
        <f ca="1">IF(SUMIF(Pharmaceuticals!$C:$C,$B183,Pharmaceuticals!AY:AY)+SUMIF('Health Products &amp; Equipment'!$C:$C,$B183,'Health Products &amp; Equipment'!BH:BH)+SUMIF('Other Pharma &amp; Health Products'!$C:$C,$B183,'Other Pharma &amp; Health Products'!BH:BH)+SUMIF('PSM Costs'!$C:$C,$B183,'PSM Costs'!BH:BH)&gt;0,SUMIF(Pharmaceuticals!$C:$C,$B183,Pharmaceuticals!AY:AY)+SUMIF('Health Products &amp; Equipment'!$C:$C,$B183,'Health Products &amp; Equipment'!BH:BH)+SUMIF('Other Pharma &amp; Health Products'!$C:$C,$B183,'Other Pharma &amp; Health Products'!BH:BH)+SUMIF('PSM Costs'!$C:$C,$B183,'PSM Costs'!BH:BH),"")</f>
        <v/>
      </c>
      <c r="O183" s="182" t="str">
        <f t="shared" ca="1" si="18"/>
        <v/>
      </c>
      <c r="P183" s="123" t="str">
        <f ca="1">IF(SUMIF(Pharmaceuticals!$C:$C,$B183,Pharmaceuticals!BK:BK)+SUMIF('Health Products &amp; Equipment'!$C:$C,$B183,'Health Products &amp; Equipment'!BT:BT)+SUMIF('Other Pharma &amp; Health Products'!$C:$C,$B183,'Other Pharma &amp; Health Products'!BT:BT)+SUMIF('PSM Costs'!$C:$C,$B183,'PSM Costs'!BT:BT)&gt;0,SUMIF(Pharmaceuticals!$C:$C,$B183,Pharmaceuticals!BK:BK)+SUMIF('Health Products &amp; Equipment'!$C:$C,$B183,'Health Products &amp; Equipment'!BT:BT)+SUMIF('Other Pharma &amp; Health Products'!$C:$C,$B183,'Other Pharma &amp; Health Products'!BT:BT)+SUMIF('PSM Costs'!$C:$C,$B183,'PSM Costs'!BT:BT),"")</f>
        <v/>
      </c>
      <c r="Q183" s="123" t="str">
        <f ca="1">IF(SUMIF(Pharmaceuticals!$C:$C,$B183,Pharmaceuticals!BL:BL)+SUMIF('Health Products &amp; Equipment'!$C:$C,$B183,'Health Products &amp; Equipment'!BU:BU)+SUMIF('Other Pharma &amp; Health Products'!$C:$C,$B183,'Other Pharma &amp; Health Products'!BU:BU)+SUMIF('PSM Costs'!$C:$C,$B183,'PSM Costs'!BU:BU)&gt;0,SUMIF(Pharmaceuticals!$C:$C,$B183,Pharmaceuticals!BL:BL)+SUMIF('Health Products &amp; Equipment'!$C:$C,$B183,'Health Products &amp; Equipment'!BU:BU)+SUMIF('Other Pharma &amp; Health Products'!$C:$C,$B183,'Other Pharma &amp; Health Products'!BU:BU)+SUMIF('PSM Costs'!$C:$C,$B183,'PSM Costs'!BU:BU),"")</f>
        <v/>
      </c>
      <c r="R183" s="176" t="str">
        <f t="shared" ca="1" si="19"/>
        <v/>
      </c>
    </row>
    <row r="184" spans="1:18" ht="14" x14ac:dyDescent="0.15">
      <c r="A184" s="107">
        <v>177</v>
      </c>
      <c r="B184" s="107" t="str">
        <f ca="1">IFERROR(VLOOKUP(A184,'Rank unique CI-Prod-Spec'!I:J,2,FALSE),"")</f>
        <v/>
      </c>
      <c r="C184" s="122" t="str">
        <f ca="1">IFERROR(VLOOKUP(LEFT(B184,FIND("--",B184)-1),CatCostInp!D:E,2,FALSE),"")</f>
        <v/>
      </c>
      <c r="D184" s="122" t="str">
        <f ca="1">IFERROR(INDIRECT(ADDRESS(MATCH(VALUE(MID(B184,FIND("--",B184)+2,FIND("---",B184)-FIND("--",B184)-2)),CatProd!G:G,0),2,1,1,"CatProd")),"")</f>
        <v/>
      </c>
      <c r="E184" s="122" t="str">
        <f ca="1">IFERROR(INDIRECT(ADDRESS(MATCH(VALUE(RIGHT(B184,LEN(B184)-FIND("---",B184)-2)),CatProdSpec!I:I,0),3,1,1,"CatProdSpec")),"")</f>
        <v/>
      </c>
      <c r="F184" s="181" t="str">
        <f t="shared" ca="1" si="15"/>
        <v/>
      </c>
      <c r="G184" s="176" t="str">
        <f ca="1">IF(SUMIF(Pharmaceuticals!$C:$C,$B184,Pharmaceuticals!X:X)+SUMIF('Health Products &amp; Equipment'!$C:$C,$B184,'Health Products &amp; Equipment'!AG:AG)+SUMIF('Other Pharma &amp; Health Products'!$C:$C,$B184,'Other Pharma &amp; Health Products'!AG:AG)+SUMIF('PSM Costs'!$C:$C,$B184,'PSM Costs'!AG:AG)&gt;0,SUMIF(Pharmaceuticals!$C:$C,$B184,Pharmaceuticals!X:X)+SUMIF('Health Products &amp; Equipment'!$C:$C,$B184,'Health Products &amp; Equipment'!AG:AG)+SUMIF('Other Pharma &amp; Health Products'!$C:$C,$B184,'Other Pharma &amp; Health Products'!AG:AG)+SUMIF('PSM Costs'!$C:$C,$B184,'PSM Costs'!AG:AG),"")</f>
        <v/>
      </c>
      <c r="H184" s="176" t="str">
        <f ca="1">IF(SUMIF(Pharmaceuticals!$C:$C,$B184,Pharmaceuticals!Y:Y)+SUMIF('Health Products &amp; Equipment'!$C:$C,$B184,'Health Products &amp; Equipment'!AH:AH)+SUMIF('Other Pharma &amp; Health Products'!$C:$C,$B184,'Other Pharma &amp; Health Products'!AH:AH)+SUMIF('PSM Costs'!$C:$C,$B184,'PSM Costs'!AH:AH)&gt;0,SUMIF(Pharmaceuticals!$C:$C,$B184,Pharmaceuticals!Y:Y)+SUMIF('Health Products &amp; Equipment'!$C:$C,$B184,'Health Products &amp; Equipment'!AH:AH)+SUMIF('Other Pharma &amp; Health Products'!$C:$C,$B184,'Other Pharma &amp; Health Products'!AH:AH)+SUMIF('PSM Costs'!$C:$C,$B184,'PSM Costs'!AH:AH),"")</f>
        <v/>
      </c>
      <c r="I184" s="182" t="str">
        <f t="shared" ca="1" si="16"/>
        <v/>
      </c>
      <c r="J184" s="123" t="str">
        <f ca="1">IF(SUMIF(Pharmaceuticals!$C:$C,$B184,Pharmaceuticals!AK:AK)+SUMIF('Health Products &amp; Equipment'!$C:$C,$B184,'Health Products &amp; Equipment'!AT:AT)+SUMIF('Other Pharma &amp; Health Products'!$C:$C,$B184,'Other Pharma &amp; Health Products'!AT:AT)+SUMIF('PSM Costs'!$C:$C,$B184,'PSM Costs'!AT:AT)&gt;0,SUMIF(Pharmaceuticals!$C:$C,$B184,Pharmaceuticals!AK:AK)+SUMIF('Health Products &amp; Equipment'!$C:$C,$B184,'Health Products &amp; Equipment'!AT:AT)+SUMIF('Other Pharma &amp; Health Products'!$C:$C,$B184,'Other Pharma &amp; Health Products'!AT:AT)+SUMIF('PSM Costs'!$C:$C,$B184,'PSM Costs'!AT:AT),"")</f>
        <v/>
      </c>
      <c r="K184" s="123" t="str">
        <f ca="1">IF(SUMIF(Pharmaceuticals!$C:$C,$B184,Pharmaceuticals!AL:AL)+SUMIF('Health Products &amp; Equipment'!$C:$C,$B184,'Health Products &amp; Equipment'!AU:AU)+SUMIF('Other Pharma &amp; Health Products'!$C:$C,$B184,'Other Pharma &amp; Health Products'!AU:AU)+SUMIF('PSM Costs'!$C:$C,$B184,'PSM Costs'!AU:AU)&gt;0,SUMIF(Pharmaceuticals!$C:$C,$B184,Pharmaceuticals!AL:AL)+SUMIF('Health Products &amp; Equipment'!$C:$C,$B184,'Health Products &amp; Equipment'!AU:AU)+SUMIF('Other Pharma &amp; Health Products'!$C:$C,$B184,'Other Pharma &amp; Health Products'!AU:AU)+SUMIF('PSM Costs'!$C:$C,$B184,'PSM Costs'!AU:AU),"")</f>
        <v/>
      </c>
      <c r="L184" s="181" t="str">
        <f t="shared" ca="1" si="17"/>
        <v/>
      </c>
      <c r="M184" s="176" t="str">
        <f ca="1">IF(SUMIF(Pharmaceuticals!$C:$C,$B184,Pharmaceuticals!AX:AX)+SUMIF('Health Products &amp; Equipment'!$C:$C,$B184,'Health Products &amp; Equipment'!BG:BG)+SUMIF('Other Pharma &amp; Health Products'!$C:$C,$B184,'Other Pharma &amp; Health Products'!BG:BG)+SUMIF('PSM Costs'!$C:$C,$B184,'PSM Costs'!BG:BG)&gt;0,SUMIF(Pharmaceuticals!$C:$C,$B184,Pharmaceuticals!AX:AX)+SUMIF('Health Products &amp; Equipment'!$C:$C,$B184,'Health Products &amp; Equipment'!BG:BG)+SUMIF('Other Pharma &amp; Health Products'!$C:$C,$B184,'Other Pharma &amp; Health Products'!BG:BG)+SUMIF('PSM Costs'!$C:$C,$B184,'PSM Costs'!BG:BG),"")</f>
        <v/>
      </c>
      <c r="N184" s="176" t="str">
        <f ca="1">IF(SUMIF(Pharmaceuticals!$C:$C,$B184,Pharmaceuticals!AY:AY)+SUMIF('Health Products &amp; Equipment'!$C:$C,$B184,'Health Products &amp; Equipment'!BH:BH)+SUMIF('Other Pharma &amp; Health Products'!$C:$C,$B184,'Other Pharma &amp; Health Products'!BH:BH)+SUMIF('PSM Costs'!$C:$C,$B184,'PSM Costs'!BH:BH)&gt;0,SUMIF(Pharmaceuticals!$C:$C,$B184,Pharmaceuticals!AY:AY)+SUMIF('Health Products &amp; Equipment'!$C:$C,$B184,'Health Products &amp; Equipment'!BH:BH)+SUMIF('Other Pharma &amp; Health Products'!$C:$C,$B184,'Other Pharma &amp; Health Products'!BH:BH)+SUMIF('PSM Costs'!$C:$C,$B184,'PSM Costs'!BH:BH),"")</f>
        <v/>
      </c>
      <c r="O184" s="182" t="str">
        <f t="shared" ca="1" si="18"/>
        <v/>
      </c>
      <c r="P184" s="123" t="str">
        <f ca="1">IF(SUMIF(Pharmaceuticals!$C:$C,$B184,Pharmaceuticals!BK:BK)+SUMIF('Health Products &amp; Equipment'!$C:$C,$B184,'Health Products &amp; Equipment'!BT:BT)+SUMIF('Other Pharma &amp; Health Products'!$C:$C,$B184,'Other Pharma &amp; Health Products'!BT:BT)+SUMIF('PSM Costs'!$C:$C,$B184,'PSM Costs'!BT:BT)&gt;0,SUMIF(Pharmaceuticals!$C:$C,$B184,Pharmaceuticals!BK:BK)+SUMIF('Health Products &amp; Equipment'!$C:$C,$B184,'Health Products &amp; Equipment'!BT:BT)+SUMIF('Other Pharma &amp; Health Products'!$C:$C,$B184,'Other Pharma &amp; Health Products'!BT:BT)+SUMIF('PSM Costs'!$C:$C,$B184,'PSM Costs'!BT:BT),"")</f>
        <v/>
      </c>
      <c r="Q184" s="123" t="str">
        <f ca="1">IF(SUMIF(Pharmaceuticals!$C:$C,$B184,Pharmaceuticals!BL:BL)+SUMIF('Health Products &amp; Equipment'!$C:$C,$B184,'Health Products &amp; Equipment'!BU:BU)+SUMIF('Other Pharma &amp; Health Products'!$C:$C,$B184,'Other Pharma &amp; Health Products'!BU:BU)+SUMIF('PSM Costs'!$C:$C,$B184,'PSM Costs'!BU:BU)&gt;0,SUMIF(Pharmaceuticals!$C:$C,$B184,Pharmaceuticals!BL:BL)+SUMIF('Health Products &amp; Equipment'!$C:$C,$B184,'Health Products &amp; Equipment'!BU:BU)+SUMIF('Other Pharma &amp; Health Products'!$C:$C,$B184,'Other Pharma &amp; Health Products'!BU:BU)+SUMIF('PSM Costs'!$C:$C,$B184,'PSM Costs'!BU:BU),"")</f>
        <v/>
      </c>
      <c r="R184" s="176" t="str">
        <f t="shared" ca="1" si="19"/>
        <v/>
      </c>
    </row>
    <row r="185" spans="1:18" ht="14" x14ac:dyDescent="0.15">
      <c r="A185" s="107">
        <v>178</v>
      </c>
      <c r="B185" s="107" t="str">
        <f ca="1">IFERROR(VLOOKUP(A185,'Rank unique CI-Prod-Spec'!I:J,2,FALSE),"")</f>
        <v/>
      </c>
      <c r="C185" s="122" t="str">
        <f ca="1">IFERROR(VLOOKUP(LEFT(B185,FIND("--",B185)-1),CatCostInp!D:E,2,FALSE),"")</f>
        <v/>
      </c>
      <c r="D185" s="122" t="str">
        <f ca="1">IFERROR(INDIRECT(ADDRESS(MATCH(VALUE(MID(B185,FIND("--",B185)+2,FIND("---",B185)-FIND("--",B185)-2)),CatProd!G:G,0),2,1,1,"CatProd")),"")</f>
        <v/>
      </c>
      <c r="E185" s="122" t="str">
        <f ca="1">IFERROR(INDIRECT(ADDRESS(MATCH(VALUE(RIGHT(B185,LEN(B185)-FIND("---",B185)-2)),CatProdSpec!I:I,0),3,1,1,"CatProdSpec")),"")</f>
        <v/>
      </c>
      <c r="F185" s="181" t="str">
        <f t="shared" ca="1" si="15"/>
        <v/>
      </c>
      <c r="G185" s="176" t="str">
        <f ca="1">IF(SUMIF(Pharmaceuticals!$C:$C,$B185,Pharmaceuticals!X:X)+SUMIF('Health Products &amp; Equipment'!$C:$C,$B185,'Health Products &amp; Equipment'!AG:AG)+SUMIF('Other Pharma &amp; Health Products'!$C:$C,$B185,'Other Pharma &amp; Health Products'!AG:AG)+SUMIF('PSM Costs'!$C:$C,$B185,'PSM Costs'!AG:AG)&gt;0,SUMIF(Pharmaceuticals!$C:$C,$B185,Pharmaceuticals!X:X)+SUMIF('Health Products &amp; Equipment'!$C:$C,$B185,'Health Products &amp; Equipment'!AG:AG)+SUMIF('Other Pharma &amp; Health Products'!$C:$C,$B185,'Other Pharma &amp; Health Products'!AG:AG)+SUMIF('PSM Costs'!$C:$C,$B185,'PSM Costs'!AG:AG),"")</f>
        <v/>
      </c>
      <c r="H185" s="176" t="str">
        <f ca="1">IF(SUMIF(Pharmaceuticals!$C:$C,$B185,Pharmaceuticals!Y:Y)+SUMIF('Health Products &amp; Equipment'!$C:$C,$B185,'Health Products &amp; Equipment'!AH:AH)+SUMIF('Other Pharma &amp; Health Products'!$C:$C,$B185,'Other Pharma &amp; Health Products'!AH:AH)+SUMIF('PSM Costs'!$C:$C,$B185,'PSM Costs'!AH:AH)&gt;0,SUMIF(Pharmaceuticals!$C:$C,$B185,Pharmaceuticals!Y:Y)+SUMIF('Health Products &amp; Equipment'!$C:$C,$B185,'Health Products &amp; Equipment'!AH:AH)+SUMIF('Other Pharma &amp; Health Products'!$C:$C,$B185,'Other Pharma &amp; Health Products'!AH:AH)+SUMIF('PSM Costs'!$C:$C,$B185,'PSM Costs'!AH:AH),"")</f>
        <v/>
      </c>
      <c r="I185" s="182" t="str">
        <f t="shared" ca="1" si="16"/>
        <v/>
      </c>
      <c r="J185" s="123" t="str">
        <f ca="1">IF(SUMIF(Pharmaceuticals!$C:$C,$B185,Pharmaceuticals!AK:AK)+SUMIF('Health Products &amp; Equipment'!$C:$C,$B185,'Health Products &amp; Equipment'!AT:AT)+SUMIF('Other Pharma &amp; Health Products'!$C:$C,$B185,'Other Pharma &amp; Health Products'!AT:AT)+SUMIF('PSM Costs'!$C:$C,$B185,'PSM Costs'!AT:AT)&gt;0,SUMIF(Pharmaceuticals!$C:$C,$B185,Pharmaceuticals!AK:AK)+SUMIF('Health Products &amp; Equipment'!$C:$C,$B185,'Health Products &amp; Equipment'!AT:AT)+SUMIF('Other Pharma &amp; Health Products'!$C:$C,$B185,'Other Pharma &amp; Health Products'!AT:AT)+SUMIF('PSM Costs'!$C:$C,$B185,'PSM Costs'!AT:AT),"")</f>
        <v/>
      </c>
      <c r="K185" s="123" t="str">
        <f ca="1">IF(SUMIF(Pharmaceuticals!$C:$C,$B185,Pharmaceuticals!AL:AL)+SUMIF('Health Products &amp; Equipment'!$C:$C,$B185,'Health Products &amp; Equipment'!AU:AU)+SUMIF('Other Pharma &amp; Health Products'!$C:$C,$B185,'Other Pharma &amp; Health Products'!AU:AU)+SUMIF('PSM Costs'!$C:$C,$B185,'PSM Costs'!AU:AU)&gt;0,SUMIF(Pharmaceuticals!$C:$C,$B185,Pharmaceuticals!AL:AL)+SUMIF('Health Products &amp; Equipment'!$C:$C,$B185,'Health Products &amp; Equipment'!AU:AU)+SUMIF('Other Pharma &amp; Health Products'!$C:$C,$B185,'Other Pharma &amp; Health Products'!AU:AU)+SUMIF('PSM Costs'!$C:$C,$B185,'PSM Costs'!AU:AU),"")</f>
        <v/>
      </c>
      <c r="L185" s="181" t="str">
        <f t="shared" ca="1" si="17"/>
        <v/>
      </c>
      <c r="M185" s="176" t="str">
        <f ca="1">IF(SUMIF(Pharmaceuticals!$C:$C,$B185,Pharmaceuticals!AX:AX)+SUMIF('Health Products &amp; Equipment'!$C:$C,$B185,'Health Products &amp; Equipment'!BG:BG)+SUMIF('Other Pharma &amp; Health Products'!$C:$C,$B185,'Other Pharma &amp; Health Products'!BG:BG)+SUMIF('PSM Costs'!$C:$C,$B185,'PSM Costs'!BG:BG)&gt;0,SUMIF(Pharmaceuticals!$C:$C,$B185,Pharmaceuticals!AX:AX)+SUMIF('Health Products &amp; Equipment'!$C:$C,$B185,'Health Products &amp; Equipment'!BG:BG)+SUMIF('Other Pharma &amp; Health Products'!$C:$C,$B185,'Other Pharma &amp; Health Products'!BG:BG)+SUMIF('PSM Costs'!$C:$C,$B185,'PSM Costs'!BG:BG),"")</f>
        <v/>
      </c>
      <c r="N185" s="176" t="str">
        <f ca="1">IF(SUMIF(Pharmaceuticals!$C:$C,$B185,Pharmaceuticals!AY:AY)+SUMIF('Health Products &amp; Equipment'!$C:$C,$B185,'Health Products &amp; Equipment'!BH:BH)+SUMIF('Other Pharma &amp; Health Products'!$C:$C,$B185,'Other Pharma &amp; Health Products'!BH:BH)+SUMIF('PSM Costs'!$C:$C,$B185,'PSM Costs'!BH:BH)&gt;0,SUMIF(Pharmaceuticals!$C:$C,$B185,Pharmaceuticals!AY:AY)+SUMIF('Health Products &amp; Equipment'!$C:$C,$B185,'Health Products &amp; Equipment'!BH:BH)+SUMIF('Other Pharma &amp; Health Products'!$C:$C,$B185,'Other Pharma &amp; Health Products'!BH:BH)+SUMIF('PSM Costs'!$C:$C,$B185,'PSM Costs'!BH:BH),"")</f>
        <v/>
      </c>
      <c r="O185" s="182" t="str">
        <f t="shared" ca="1" si="18"/>
        <v/>
      </c>
      <c r="P185" s="123" t="str">
        <f ca="1">IF(SUMIF(Pharmaceuticals!$C:$C,$B185,Pharmaceuticals!BK:BK)+SUMIF('Health Products &amp; Equipment'!$C:$C,$B185,'Health Products &amp; Equipment'!BT:BT)+SUMIF('Other Pharma &amp; Health Products'!$C:$C,$B185,'Other Pharma &amp; Health Products'!BT:BT)+SUMIF('PSM Costs'!$C:$C,$B185,'PSM Costs'!BT:BT)&gt;0,SUMIF(Pharmaceuticals!$C:$C,$B185,Pharmaceuticals!BK:BK)+SUMIF('Health Products &amp; Equipment'!$C:$C,$B185,'Health Products &amp; Equipment'!BT:BT)+SUMIF('Other Pharma &amp; Health Products'!$C:$C,$B185,'Other Pharma &amp; Health Products'!BT:BT)+SUMIF('PSM Costs'!$C:$C,$B185,'PSM Costs'!BT:BT),"")</f>
        <v/>
      </c>
      <c r="Q185" s="123" t="str">
        <f ca="1">IF(SUMIF(Pharmaceuticals!$C:$C,$B185,Pharmaceuticals!BL:BL)+SUMIF('Health Products &amp; Equipment'!$C:$C,$B185,'Health Products &amp; Equipment'!BU:BU)+SUMIF('Other Pharma &amp; Health Products'!$C:$C,$B185,'Other Pharma &amp; Health Products'!BU:BU)+SUMIF('PSM Costs'!$C:$C,$B185,'PSM Costs'!BU:BU)&gt;0,SUMIF(Pharmaceuticals!$C:$C,$B185,Pharmaceuticals!BL:BL)+SUMIF('Health Products &amp; Equipment'!$C:$C,$B185,'Health Products &amp; Equipment'!BU:BU)+SUMIF('Other Pharma &amp; Health Products'!$C:$C,$B185,'Other Pharma &amp; Health Products'!BU:BU)+SUMIF('PSM Costs'!$C:$C,$B185,'PSM Costs'!BU:BU),"")</f>
        <v/>
      </c>
      <c r="R185" s="176" t="str">
        <f t="shared" ca="1" si="19"/>
        <v/>
      </c>
    </row>
    <row r="186" spans="1:18" ht="14" x14ac:dyDescent="0.15">
      <c r="A186" s="107">
        <v>179</v>
      </c>
      <c r="B186" s="107" t="str">
        <f ca="1">IFERROR(VLOOKUP(A186,'Rank unique CI-Prod-Spec'!I:J,2,FALSE),"")</f>
        <v/>
      </c>
      <c r="C186" s="122" t="str">
        <f ca="1">IFERROR(VLOOKUP(LEFT(B186,FIND("--",B186)-1),CatCostInp!D:E,2,FALSE),"")</f>
        <v/>
      </c>
      <c r="D186" s="122" t="str">
        <f ca="1">IFERROR(INDIRECT(ADDRESS(MATCH(VALUE(MID(B186,FIND("--",B186)+2,FIND("---",B186)-FIND("--",B186)-2)),CatProd!G:G,0),2,1,1,"CatProd")),"")</f>
        <v/>
      </c>
      <c r="E186" s="122" t="str">
        <f ca="1">IFERROR(INDIRECT(ADDRESS(MATCH(VALUE(RIGHT(B186,LEN(B186)-FIND("---",B186)-2)),CatProdSpec!I:I,0),3,1,1,"CatProdSpec")),"")</f>
        <v/>
      </c>
      <c r="F186" s="181" t="str">
        <f t="shared" ca="1" si="15"/>
        <v/>
      </c>
      <c r="G186" s="176" t="str">
        <f ca="1">IF(SUMIF(Pharmaceuticals!$C:$C,$B186,Pharmaceuticals!X:X)+SUMIF('Health Products &amp; Equipment'!$C:$C,$B186,'Health Products &amp; Equipment'!AG:AG)+SUMIF('Other Pharma &amp; Health Products'!$C:$C,$B186,'Other Pharma &amp; Health Products'!AG:AG)+SUMIF('PSM Costs'!$C:$C,$B186,'PSM Costs'!AG:AG)&gt;0,SUMIF(Pharmaceuticals!$C:$C,$B186,Pharmaceuticals!X:X)+SUMIF('Health Products &amp; Equipment'!$C:$C,$B186,'Health Products &amp; Equipment'!AG:AG)+SUMIF('Other Pharma &amp; Health Products'!$C:$C,$B186,'Other Pharma &amp; Health Products'!AG:AG)+SUMIF('PSM Costs'!$C:$C,$B186,'PSM Costs'!AG:AG),"")</f>
        <v/>
      </c>
      <c r="H186" s="176" t="str">
        <f ca="1">IF(SUMIF(Pharmaceuticals!$C:$C,$B186,Pharmaceuticals!Y:Y)+SUMIF('Health Products &amp; Equipment'!$C:$C,$B186,'Health Products &amp; Equipment'!AH:AH)+SUMIF('Other Pharma &amp; Health Products'!$C:$C,$B186,'Other Pharma &amp; Health Products'!AH:AH)+SUMIF('PSM Costs'!$C:$C,$B186,'PSM Costs'!AH:AH)&gt;0,SUMIF(Pharmaceuticals!$C:$C,$B186,Pharmaceuticals!Y:Y)+SUMIF('Health Products &amp; Equipment'!$C:$C,$B186,'Health Products &amp; Equipment'!AH:AH)+SUMIF('Other Pharma &amp; Health Products'!$C:$C,$B186,'Other Pharma &amp; Health Products'!AH:AH)+SUMIF('PSM Costs'!$C:$C,$B186,'PSM Costs'!AH:AH),"")</f>
        <v/>
      </c>
      <c r="I186" s="182" t="str">
        <f t="shared" ca="1" si="16"/>
        <v/>
      </c>
      <c r="J186" s="123" t="str">
        <f ca="1">IF(SUMIF(Pharmaceuticals!$C:$C,$B186,Pharmaceuticals!AK:AK)+SUMIF('Health Products &amp; Equipment'!$C:$C,$B186,'Health Products &amp; Equipment'!AT:AT)+SUMIF('Other Pharma &amp; Health Products'!$C:$C,$B186,'Other Pharma &amp; Health Products'!AT:AT)+SUMIF('PSM Costs'!$C:$C,$B186,'PSM Costs'!AT:AT)&gt;0,SUMIF(Pharmaceuticals!$C:$C,$B186,Pharmaceuticals!AK:AK)+SUMIF('Health Products &amp; Equipment'!$C:$C,$B186,'Health Products &amp; Equipment'!AT:AT)+SUMIF('Other Pharma &amp; Health Products'!$C:$C,$B186,'Other Pharma &amp; Health Products'!AT:AT)+SUMIF('PSM Costs'!$C:$C,$B186,'PSM Costs'!AT:AT),"")</f>
        <v/>
      </c>
      <c r="K186" s="123" t="str">
        <f ca="1">IF(SUMIF(Pharmaceuticals!$C:$C,$B186,Pharmaceuticals!AL:AL)+SUMIF('Health Products &amp; Equipment'!$C:$C,$B186,'Health Products &amp; Equipment'!AU:AU)+SUMIF('Other Pharma &amp; Health Products'!$C:$C,$B186,'Other Pharma &amp; Health Products'!AU:AU)+SUMIF('PSM Costs'!$C:$C,$B186,'PSM Costs'!AU:AU)&gt;0,SUMIF(Pharmaceuticals!$C:$C,$B186,Pharmaceuticals!AL:AL)+SUMIF('Health Products &amp; Equipment'!$C:$C,$B186,'Health Products &amp; Equipment'!AU:AU)+SUMIF('Other Pharma &amp; Health Products'!$C:$C,$B186,'Other Pharma &amp; Health Products'!AU:AU)+SUMIF('PSM Costs'!$C:$C,$B186,'PSM Costs'!AU:AU),"")</f>
        <v/>
      </c>
      <c r="L186" s="181" t="str">
        <f t="shared" ca="1" si="17"/>
        <v/>
      </c>
      <c r="M186" s="176" t="str">
        <f ca="1">IF(SUMIF(Pharmaceuticals!$C:$C,$B186,Pharmaceuticals!AX:AX)+SUMIF('Health Products &amp; Equipment'!$C:$C,$B186,'Health Products &amp; Equipment'!BG:BG)+SUMIF('Other Pharma &amp; Health Products'!$C:$C,$B186,'Other Pharma &amp; Health Products'!BG:BG)+SUMIF('PSM Costs'!$C:$C,$B186,'PSM Costs'!BG:BG)&gt;0,SUMIF(Pharmaceuticals!$C:$C,$B186,Pharmaceuticals!AX:AX)+SUMIF('Health Products &amp; Equipment'!$C:$C,$B186,'Health Products &amp; Equipment'!BG:BG)+SUMIF('Other Pharma &amp; Health Products'!$C:$C,$B186,'Other Pharma &amp; Health Products'!BG:BG)+SUMIF('PSM Costs'!$C:$C,$B186,'PSM Costs'!BG:BG),"")</f>
        <v/>
      </c>
      <c r="N186" s="176" t="str">
        <f ca="1">IF(SUMIF(Pharmaceuticals!$C:$C,$B186,Pharmaceuticals!AY:AY)+SUMIF('Health Products &amp; Equipment'!$C:$C,$B186,'Health Products &amp; Equipment'!BH:BH)+SUMIF('Other Pharma &amp; Health Products'!$C:$C,$B186,'Other Pharma &amp; Health Products'!BH:BH)+SUMIF('PSM Costs'!$C:$C,$B186,'PSM Costs'!BH:BH)&gt;0,SUMIF(Pharmaceuticals!$C:$C,$B186,Pharmaceuticals!AY:AY)+SUMIF('Health Products &amp; Equipment'!$C:$C,$B186,'Health Products &amp; Equipment'!BH:BH)+SUMIF('Other Pharma &amp; Health Products'!$C:$C,$B186,'Other Pharma &amp; Health Products'!BH:BH)+SUMIF('PSM Costs'!$C:$C,$B186,'PSM Costs'!BH:BH),"")</f>
        <v/>
      </c>
      <c r="O186" s="182" t="str">
        <f t="shared" ca="1" si="18"/>
        <v/>
      </c>
      <c r="P186" s="123" t="str">
        <f ca="1">IF(SUMIF(Pharmaceuticals!$C:$C,$B186,Pharmaceuticals!BK:BK)+SUMIF('Health Products &amp; Equipment'!$C:$C,$B186,'Health Products &amp; Equipment'!BT:BT)+SUMIF('Other Pharma &amp; Health Products'!$C:$C,$B186,'Other Pharma &amp; Health Products'!BT:BT)+SUMIF('PSM Costs'!$C:$C,$B186,'PSM Costs'!BT:BT)&gt;0,SUMIF(Pharmaceuticals!$C:$C,$B186,Pharmaceuticals!BK:BK)+SUMIF('Health Products &amp; Equipment'!$C:$C,$B186,'Health Products &amp; Equipment'!BT:BT)+SUMIF('Other Pharma &amp; Health Products'!$C:$C,$B186,'Other Pharma &amp; Health Products'!BT:BT)+SUMIF('PSM Costs'!$C:$C,$B186,'PSM Costs'!BT:BT),"")</f>
        <v/>
      </c>
      <c r="Q186" s="123" t="str">
        <f ca="1">IF(SUMIF(Pharmaceuticals!$C:$C,$B186,Pharmaceuticals!BL:BL)+SUMIF('Health Products &amp; Equipment'!$C:$C,$B186,'Health Products &amp; Equipment'!BU:BU)+SUMIF('Other Pharma &amp; Health Products'!$C:$C,$B186,'Other Pharma &amp; Health Products'!BU:BU)+SUMIF('PSM Costs'!$C:$C,$B186,'PSM Costs'!BU:BU)&gt;0,SUMIF(Pharmaceuticals!$C:$C,$B186,Pharmaceuticals!BL:BL)+SUMIF('Health Products &amp; Equipment'!$C:$C,$B186,'Health Products &amp; Equipment'!BU:BU)+SUMIF('Other Pharma &amp; Health Products'!$C:$C,$B186,'Other Pharma &amp; Health Products'!BU:BU)+SUMIF('PSM Costs'!$C:$C,$B186,'PSM Costs'!BU:BU),"")</f>
        <v/>
      </c>
      <c r="R186" s="176" t="str">
        <f t="shared" ca="1" si="19"/>
        <v/>
      </c>
    </row>
    <row r="187" spans="1:18" ht="14" x14ac:dyDescent="0.15">
      <c r="A187" s="107">
        <v>180</v>
      </c>
      <c r="B187" s="107" t="str">
        <f ca="1">IFERROR(VLOOKUP(A187,'Rank unique CI-Prod-Spec'!I:J,2,FALSE),"")</f>
        <v/>
      </c>
      <c r="C187" s="122" t="str">
        <f ca="1">IFERROR(VLOOKUP(LEFT(B187,FIND("--",B187)-1),CatCostInp!D:E,2,FALSE),"")</f>
        <v/>
      </c>
      <c r="D187" s="122" t="str">
        <f ca="1">IFERROR(INDIRECT(ADDRESS(MATCH(VALUE(MID(B187,FIND("--",B187)+2,FIND("---",B187)-FIND("--",B187)-2)),CatProd!G:G,0),2,1,1,"CatProd")),"")</f>
        <v/>
      </c>
      <c r="E187" s="122" t="str">
        <f ca="1">IFERROR(INDIRECT(ADDRESS(MATCH(VALUE(RIGHT(B187,LEN(B187)-FIND("---",B187)-2)),CatProdSpec!I:I,0),3,1,1,"CatProdSpec")),"")</f>
        <v/>
      </c>
      <c r="F187" s="181" t="str">
        <f t="shared" ca="1" si="15"/>
        <v/>
      </c>
      <c r="G187" s="176" t="str">
        <f ca="1">IF(SUMIF(Pharmaceuticals!$C:$C,$B187,Pharmaceuticals!X:X)+SUMIF('Health Products &amp; Equipment'!$C:$C,$B187,'Health Products &amp; Equipment'!AG:AG)+SUMIF('Other Pharma &amp; Health Products'!$C:$C,$B187,'Other Pharma &amp; Health Products'!AG:AG)+SUMIF('PSM Costs'!$C:$C,$B187,'PSM Costs'!AG:AG)&gt;0,SUMIF(Pharmaceuticals!$C:$C,$B187,Pharmaceuticals!X:X)+SUMIF('Health Products &amp; Equipment'!$C:$C,$B187,'Health Products &amp; Equipment'!AG:AG)+SUMIF('Other Pharma &amp; Health Products'!$C:$C,$B187,'Other Pharma &amp; Health Products'!AG:AG)+SUMIF('PSM Costs'!$C:$C,$B187,'PSM Costs'!AG:AG),"")</f>
        <v/>
      </c>
      <c r="H187" s="176" t="str">
        <f ca="1">IF(SUMIF(Pharmaceuticals!$C:$C,$B187,Pharmaceuticals!Y:Y)+SUMIF('Health Products &amp; Equipment'!$C:$C,$B187,'Health Products &amp; Equipment'!AH:AH)+SUMIF('Other Pharma &amp; Health Products'!$C:$C,$B187,'Other Pharma &amp; Health Products'!AH:AH)+SUMIF('PSM Costs'!$C:$C,$B187,'PSM Costs'!AH:AH)&gt;0,SUMIF(Pharmaceuticals!$C:$C,$B187,Pharmaceuticals!Y:Y)+SUMIF('Health Products &amp; Equipment'!$C:$C,$B187,'Health Products &amp; Equipment'!AH:AH)+SUMIF('Other Pharma &amp; Health Products'!$C:$C,$B187,'Other Pharma &amp; Health Products'!AH:AH)+SUMIF('PSM Costs'!$C:$C,$B187,'PSM Costs'!AH:AH),"")</f>
        <v/>
      </c>
      <c r="I187" s="182" t="str">
        <f t="shared" ca="1" si="16"/>
        <v/>
      </c>
      <c r="J187" s="123" t="str">
        <f ca="1">IF(SUMIF(Pharmaceuticals!$C:$C,$B187,Pharmaceuticals!AK:AK)+SUMIF('Health Products &amp; Equipment'!$C:$C,$B187,'Health Products &amp; Equipment'!AT:AT)+SUMIF('Other Pharma &amp; Health Products'!$C:$C,$B187,'Other Pharma &amp; Health Products'!AT:AT)+SUMIF('PSM Costs'!$C:$C,$B187,'PSM Costs'!AT:AT)&gt;0,SUMIF(Pharmaceuticals!$C:$C,$B187,Pharmaceuticals!AK:AK)+SUMIF('Health Products &amp; Equipment'!$C:$C,$B187,'Health Products &amp; Equipment'!AT:AT)+SUMIF('Other Pharma &amp; Health Products'!$C:$C,$B187,'Other Pharma &amp; Health Products'!AT:AT)+SUMIF('PSM Costs'!$C:$C,$B187,'PSM Costs'!AT:AT),"")</f>
        <v/>
      </c>
      <c r="K187" s="123" t="str">
        <f ca="1">IF(SUMIF(Pharmaceuticals!$C:$C,$B187,Pharmaceuticals!AL:AL)+SUMIF('Health Products &amp; Equipment'!$C:$C,$B187,'Health Products &amp; Equipment'!AU:AU)+SUMIF('Other Pharma &amp; Health Products'!$C:$C,$B187,'Other Pharma &amp; Health Products'!AU:AU)+SUMIF('PSM Costs'!$C:$C,$B187,'PSM Costs'!AU:AU)&gt;0,SUMIF(Pharmaceuticals!$C:$C,$B187,Pharmaceuticals!AL:AL)+SUMIF('Health Products &amp; Equipment'!$C:$C,$B187,'Health Products &amp; Equipment'!AU:AU)+SUMIF('Other Pharma &amp; Health Products'!$C:$C,$B187,'Other Pharma &amp; Health Products'!AU:AU)+SUMIF('PSM Costs'!$C:$C,$B187,'PSM Costs'!AU:AU),"")</f>
        <v/>
      </c>
      <c r="L187" s="181" t="str">
        <f t="shared" ca="1" si="17"/>
        <v/>
      </c>
      <c r="M187" s="176" t="str">
        <f ca="1">IF(SUMIF(Pharmaceuticals!$C:$C,$B187,Pharmaceuticals!AX:AX)+SUMIF('Health Products &amp; Equipment'!$C:$C,$B187,'Health Products &amp; Equipment'!BG:BG)+SUMIF('Other Pharma &amp; Health Products'!$C:$C,$B187,'Other Pharma &amp; Health Products'!BG:BG)+SUMIF('PSM Costs'!$C:$C,$B187,'PSM Costs'!BG:BG)&gt;0,SUMIF(Pharmaceuticals!$C:$C,$B187,Pharmaceuticals!AX:AX)+SUMIF('Health Products &amp; Equipment'!$C:$C,$B187,'Health Products &amp; Equipment'!BG:BG)+SUMIF('Other Pharma &amp; Health Products'!$C:$C,$B187,'Other Pharma &amp; Health Products'!BG:BG)+SUMIF('PSM Costs'!$C:$C,$B187,'PSM Costs'!BG:BG),"")</f>
        <v/>
      </c>
      <c r="N187" s="176" t="str">
        <f ca="1">IF(SUMIF(Pharmaceuticals!$C:$C,$B187,Pharmaceuticals!AY:AY)+SUMIF('Health Products &amp; Equipment'!$C:$C,$B187,'Health Products &amp; Equipment'!BH:BH)+SUMIF('Other Pharma &amp; Health Products'!$C:$C,$B187,'Other Pharma &amp; Health Products'!BH:BH)+SUMIF('PSM Costs'!$C:$C,$B187,'PSM Costs'!BH:BH)&gt;0,SUMIF(Pharmaceuticals!$C:$C,$B187,Pharmaceuticals!AY:AY)+SUMIF('Health Products &amp; Equipment'!$C:$C,$B187,'Health Products &amp; Equipment'!BH:BH)+SUMIF('Other Pharma &amp; Health Products'!$C:$C,$B187,'Other Pharma &amp; Health Products'!BH:BH)+SUMIF('PSM Costs'!$C:$C,$B187,'PSM Costs'!BH:BH),"")</f>
        <v/>
      </c>
      <c r="O187" s="182" t="str">
        <f t="shared" ca="1" si="18"/>
        <v/>
      </c>
      <c r="P187" s="123" t="str">
        <f ca="1">IF(SUMIF(Pharmaceuticals!$C:$C,$B187,Pharmaceuticals!BK:BK)+SUMIF('Health Products &amp; Equipment'!$C:$C,$B187,'Health Products &amp; Equipment'!BT:BT)+SUMIF('Other Pharma &amp; Health Products'!$C:$C,$B187,'Other Pharma &amp; Health Products'!BT:BT)+SUMIF('PSM Costs'!$C:$C,$B187,'PSM Costs'!BT:BT)&gt;0,SUMIF(Pharmaceuticals!$C:$C,$B187,Pharmaceuticals!BK:BK)+SUMIF('Health Products &amp; Equipment'!$C:$C,$B187,'Health Products &amp; Equipment'!BT:BT)+SUMIF('Other Pharma &amp; Health Products'!$C:$C,$B187,'Other Pharma &amp; Health Products'!BT:BT)+SUMIF('PSM Costs'!$C:$C,$B187,'PSM Costs'!BT:BT),"")</f>
        <v/>
      </c>
      <c r="Q187" s="123" t="str">
        <f ca="1">IF(SUMIF(Pharmaceuticals!$C:$C,$B187,Pharmaceuticals!BL:BL)+SUMIF('Health Products &amp; Equipment'!$C:$C,$B187,'Health Products &amp; Equipment'!BU:BU)+SUMIF('Other Pharma &amp; Health Products'!$C:$C,$B187,'Other Pharma &amp; Health Products'!BU:BU)+SUMIF('PSM Costs'!$C:$C,$B187,'PSM Costs'!BU:BU)&gt;0,SUMIF(Pharmaceuticals!$C:$C,$B187,Pharmaceuticals!BL:BL)+SUMIF('Health Products &amp; Equipment'!$C:$C,$B187,'Health Products &amp; Equipment'!BU:BU)+SUMIF('Other Pharma &amp; Health Products'!$C:$C,$B187,'Other Pharma &amp; Health Products'!BU:BU)+SUMIF('PSM Costs'!$C:$C,$B187,'PSM Costs'!BU:BU),"")</f>
        <v/>
      </c>
      <c r="R187" s="176" t="str">
        <f t="shared" ca="1" si="19"/>
        <v/>
      </c>
    </row>
    <row r="188" spans="1:18" ht="14" x14ac:dyDescent="0.15">
      <c r="A188" s="107">
        <v>181</v>
      </c>
      <c r="B188" s="107" t="str">
        <f ca="1">IFERROR(VLOOKUP(A188,'Rank unique CI-Prod-Spec'!I:J,2,FALSE),"")</f>
        <v/>
      </c>
      <c r="C188" s="122" t="str">
        <f ca="1">IFERROR(VLOOKUP(LEFT(B188,FIND("--",B188)-1),CatCostInp!D:E,2,FALSE),"")</f>
        <v/>
      </c>
      <c r="D188" s="122" t="str">
        <f ca="1">IFERROR(INDIRECT(ADDRESS(MATCH(VALUE(MID(B188,FIND("--",B188)+2,FIND("---",B188)-FIND("--",B188)-2)),CatProd!G:G,0),2,1,1,"CatProd")),"")</f>
        <v/>
      </c>
      <c r="E188" s="122" t="str">
        <f ca="1">IFERROR(INDIRECT(ADDRESS(MATCH(VALUE(RIGHT(B188,LEN(B188)-FIND("---",B188)-2)),CatProdSpec!I:I,0),3,1,1,"CatProdSpec")),"")</f>
        <v/>
      </c>
      <c r="F188" s="181" t="str">
        <f t="shared" ca="1" si="15"/>
        <v/>
      </c>
      <c r="G188" s="176" t="str">
        <f ca="1">IF(SUMIF(Pharmaceuticals!$C:$C,$B188,Pharmaceuticals!X:X)+SUMIF('Health Products &amp; Equipment'!$C:$C,$B188,'Health Products &amp; Equipment'!AG:AG)+SUMIF('Other Pharma &amp; Health Products'!$C:$C,$B188,'Other Pharma &amp; Health Products'!AG:AG)+SUMIF('PSM Costs'!$C:$C,$B188,'PSM Costs'!AG:AG)&gt;0,SUMIF(Pharmaceuticals!$C:$C,$B188,Pharmaceuticals!X:X)+SUMIF('Health Products &amp; Equipment'!$C:$C,$B188,'Health Products &amp; Equipment'!AG:AG)+SUMIF('Other Pharma &amp; Health Products'!$C:$C,$B188,'Other Pharma &amp; Health Products'!AG:AG)+SUMIF('PSM Costs'!$C:$C,$B188,'PSM Costs'!AG:AG),"")</f>
        <v/>
      </c>
      <c r="H188" s="176" t="str">
        <f ca="1">IF(SUMIF(Pharmaceuticals!$C:$C,$B188,Pharmaceuticals!Y:Y)+SUMIF('Health Products &amp; Equipment'!$C:$C,$B188,'Health Products &amp; Equipment'!AH:AH)+SUMIF('Other Pharma &amp; Health Products'!$C:$C,$B188,'Other Pharma &amp; Health Products'!AH:AH)+SUMIF('PSM Costs'!$C:$C,$B188,'PSM Costs'!AH:AH)&gt;0,SUMIF(Pharmaceuticals!$C:$C,$B188,Pharmaceuticals!Y:Y)+SUMIF('Health Products &amp; Equipment'!$C:$C,$B188,'Health Products &amp; Equipment'!AH:AH)+SUMIF('Other Pharma &amp; Health Products'!$C:$C,$B188,'Other Pharma &amp; Health Products'!AH:AH)+SUMIF('PSM Costs'!$C:$C,$B188,'PSM Costs'!AH:AH),"")</f>
        <v/>
      </c>
      <c r="I188" s="182" t="str">
        <f t="shared" ca="1" si="16"/>
        <v/>
      </c>
      <c r="J188" s="123" t="str">
        <f ca="1">IF(SUMIF(Pharmaceuticals!$C:$C,$B188,Pharmaceuticals!AK:AK)+SUMIF('Health Products &amp; Equipment'!$C:$C,$B188,'Health Products &amp; Equipment'!AT:AT)+SUMIF('Other Pharma &amp; Health Products'!$C:$C,$B188,'Other Pharma &amp; Health Products'!AT:AT)+SUMIF('PSM Costs'!$C:$C,$B188,'PSM Costs'!AT:AT)&gt;0,SUMIF(Pharmaceuticals!$C:$C,$B188,Pharmaceuticals!AK:AK)+SUMIF('Health Products &amp; Equipment'!$C:$C,$B188,'Health Products &amp; Equipment'!AT:AT)+SUMIF('Other Pharma &amp; Health Products'!$C:$C,$B188,'Other Pharma &amp; Health Products'!AT:AT)+SUMIF('PSM Costs'!$C:$C,$B188,'PSM Costs'!AT:AT),"")</f>
        <v/>
      </c>
      <c r="K188" s="123" t="str">
        <f ca="1">IF(SUMIF(Pharmaceuticals!$C:$C,$B188,Pharmaceuticals!AL:AL)+SUMIF('Health Products &amp; Equipment'!$C:$C,$B188,'Health Products &amp; Equipment'!AU:AU)+SUMIF('Other Pharma &amp; Health Products'!$C:$C,$B188,'Other Pharma &amp; Health Products'!AU:AU)+SUMIF('PSM Costs'!$C:$C,$B188,'PSM Costs'!AU:AU)&gt;0,SUMIF(Pharmaceuticals!$C:$C,$B188,Pharmaceuticals!AL:AL)+SUMIF('Health Products &amp; Equipment'!$C:$C,$B188,'Health Products &amp; Equipment'!AU:AU)+SUMIF('Other Pharma &amp; Health Products'!$C:$C,$B188,'Other Pharma &amp; Health Products'!AU:AU)+SUMIF('PSM Costs'!$C:$C,$B188,'PSM Costs'!AU:AU),"")</f>
        <v/>
      </c>
      <c r="L188" s="181" t="str">
        <f t="shared" ca="1" si="17"/>
        <v/>
      </c>
      <c r="M188" s="176" t="str">
        <f ca="1">IF(SUMIF(Pharmaceuticals!$C:$C,$B188,Pharmaceuticals!AX:AX)+SUMIF('Health Products &amp; Equipment'!$C:$C,$B188,'Health Products &amp; Equipment'!BG:BG)+SUMIF('Other Pharma &amp; Health Products'!$C:$C,$B188,'Other Pharma &amp; Health Products'!BG:BG)+SUMIF('PSM Costs'!$C:$C,$B188,'PSM Costs'!BG:BG)&gt;0,SUMIF(Pharmaceuticals!$C:$C,$B188,Pharmaceuticals!AX:AX)+SUMIF('Health Products &amp; Equipment'!$C:$C,$B188,'Health Products &amp; Equipment'!BG:BG)+SUMIF('Other Pharma &amp; Health Products'!$C:$C,$B188,'Other Pharma &amp; Health Products'!BG:BG)+SUMIF('PSM Costs'!$C:$C,$B188,'PSM Costs'!BG:BG),"")</f>
        <v/>
      </c>
      <c r="N188" s="176" t="str">
        <f ca="1">IF(SUMIF(Pharmaceuticals!$C:$C,$B188,Pharmaceuticals!AY:AY)+SUMIF('Health Products &amp; Equipment'!$C:$C,$B188,'Health Products &amp; Equipment'!BH:BH)+SUMIF('Other Pharma &amp; Health Products'!$C:$C,$B188,'Other Pharma &amp; Health Products'!BH:BH)+SUMIF('PSM Costs'!$C:$C,$B188,'PSM Costs'!BH:BH)&gt;0,SUMIF(Pharmaceuticals!$C:$C,$B188,Pharmaceuticals!AY:AY)+SUMIF('Health Products &amp; Equipment'!$C:$C,$B188,'Health Products &amp; Equipment'!BH:BH)+SUMIF('Other Pharma &amp; Health Products'!$C:$C,$B188,'Other Pharma &amp; Health Products'!BH:BH)+SUMIF('PSM Costs'!$C:$C,$B188,'PSM Costs'!BH:BH),"")</f>
        <v/>
      </c>
      <c r="O188" s="182" t="str">
        <f t="shared" ca="1" si="18"/>
        <v/>
      </c>
      <c r="P188" s="123" t="str">
        <f ca="1">IF(SUMIF(Pharmaceuticals!$C:$C,$B188,Pharmaceuticals!BK:BK)+SUMIF('Health Products &amp; Equipment'!$C:$C,$B188,'Health Products &amp; Equipment'!BT:BT)+SUMIF('Other Pharma &amp; Health Products'!$C:$C,$B188,'Other Pharma &amp; Health Products'!BT:BT)+SUMIF('PSM Costs'!$C:$C,$B188,'PSM Costs'!BT:BT)&gt;0,SUMIF(Pharmaceuticals!$C:$C,$B188,Pharmaceuticals!BK:BK)+SUMIF('Health Products &amp; Equipment'!$C:$C,$B188,'Health Products &amp; Equipment'!BT:BT)+SUMIF('Other Pharma &amp; Health Products'!$C:$C,$B188,'Other Pharma &amp; Health Products'!BT:BT)+SUMIF('PSM Costs'!$C:$C,$B188,'PSM Costs'!BT:BT),"")</f>
        <v/>
      </c>
      <c r="Q188" s="123" t="str">
        <f ca="1">IF(SUMIF(Pharmaceuticals!$C:$C,$B188,Pharmaceuticals!BL:BL)+SUMIF('Health Products &amp; Equipment'!$C:$C,$B188,'Health Products &amp; Equipment'!BU:BU)+SUMIF('Other Pharma &amp; Health Products'!$C:$C,$B188,'Other Pharma &amp; Health Products'!BU:BU)+SUMIF('PSM Costs'!$C:$C,$B188,'PSM Costs'!BU:BU)&gt;0,SUMIF(Pharmaceuticals!$C:$C,$B188,Pharmaceuticals!BL:BL)+SUMIF('Health Products &amp; Equipment'!$C:$C,$B188,'Health Products &amp; Equipment'!BU:BU)+SUMIF('Other Pharma &amp; Health Products'!$C:$C,$B188,'Other Pharma &amp; Health Products'!BU:BU)+SUMIF('PSM Costs'!$C:$C,$B188,'PSM Costs'!BU:BU),"")</f>
        <v/>
      </c>
      <c r="R188" s="176" t="str">
        <f t="shared" ca="1" si="19"/>
        <v/>
      </c>
    </row>
    <row r="189" spans="1:18" ht="14" x14ac:dyDescent="0.15">
      <c r="A189" s="107">
        <v>182</v>
      </c>
      <c r="B189" s="107" t="str">
        <f ca="1">IFERROR(VLOOKUP(A189,'Rank unique CI-Prod-Spec'!I:J,2,FALSE),"")</f>
        <v/>
      </c>
      <c r="C189" s="122" t="str">
        <f ca="1">IFERROR(VLOOKUP(LEFT(B189,FIND("--",B189)-1),CatCostInp!D:E,2,FALSE),"")</f>
        <v/>
      </c>
      <c r="D189" s="122" t="str">
        <f ca="1">IFERROR(INDIRECT(ADDRESS(MATCH(VALUE(MID(B189,FIND("--",B189)+2,FIND("---",B189)-FIND("--",B189)-2)),CatProd!G:G,0),2,1,1,"CatProd")),"")</f>
        <v/>
      </c>
      <c r="E189" s="122" t="str">
        <f ca="1">IFERROR(INDIRECT(ADDRESS(MATCH(VALUE(RIGHT(B189,LEN(B189)-FIND("---",B189)-2)),CatProdSpec!I:I,0),3,1,1,"CatProdSpec")),"")</f>
        <v/>
      </c>
      <c r="F189" s="181" t="str">
        <f t="shared" ca="1" si="15"/>
        <v/>
      </c>
      <c r="G189" s="176" t="str">
        <f ca="1">IF(SUMIF(Pharmaceuticals!$C:$C,$B189,Pharmaceuticals!X:X)+SUMIF('Health Products &amp; Equipment'!$C:$C,$B189,'Health Products &amp; Equipment'!AG:AG)+SUMIF('Other Pharma &amp; Health Products'!$C:$C,$B189,'Other Pharma &amp; Health Products'!AG:AG)+SUMIF('PSM Costs'!$C:$C,$B189,'PSM Costs'!AG:AG)&gt;0,SUMIF(Pharmaceuticals!$C:$C,$B189,Pharmaceuticals!X:X)+SUMIF('Health Products &amp; Equipment'!$C:$C,$B189,'Health Products &amp; Equipment'!AG:AG)+SUMIF('Other Pharma &amp; Health Products'!$C:$C,$B189,'Other Pharma &amp; Health Products'!AG:AG)+SUMIF('PSM Costs'!$C:$C,$B189,'PSM Costs'!AG:AG),"")</f>
        <v/>
      </c>
      <c r="H189" s="176" t="str">
        <f ca="1">IF(SUMIF(Pharmaceuticals!$C:$C,$B189,Pharmaceuticals!Y:Y)+SUMIF('Health Products &amp; Equipment'!$C:$C,$B189,'Health Products &amp; Equipment'!AH:AH)+SUMIF('Other Pharma &amp; Health Products'!$C:$C,$B189,'Other Pharma &amp; Health Products'!AH:AH)+SUMIF('PSM Costs'!$C:$C,$B189,'PSM Costs'!AH:AH)&gt;0,SUMIF(Pharmaceuticals!$C:$C,$B189,Pharmaceuticals!Y:Y)+SUMIF('Health Products &amp; Equipment'!$C:$C,$B189,'Health Products &amp; Equipment'!AH:AH)+SUMIF('Other Pharma &amp; Health Products'!$C:$C,$B189,'Other Pharma &amp; Health Products'!AH:AH)+SUMIF('PSM Costs'!$C:$C,$B189,'PSM Costs'!AH:AH),"")</f>
        <v/>
      </c>
      <c r="I189" s="182" t="str">
        <f t="shared" ca="1" si="16"/>
        <v/>
      </c>
      <c r="J189" s="123" t="str">
        <f ca="1">IF(SUMIF(Pharmaceuticals!$C:$C,$B189,Pharmaceuticals!AK:AK)+SUMIF('Health Products &amp; Equipment'!$C:$C,$B189,'Health Products &amp; Equipment'!AT:AT)+SUMIF('Other Pharma &amp; Health Products'!$C:$C,$B189,'Other Pharma &amp; Health Products'!AT:AT)+SUMIF('PSM Costs'!$C:$C,$B189,'PSM Costs'!AT:AT)&gt;0,SUMIF(Pharmaceuticals!$C:$C,$B189,Pharmaceuticals!AK:AK)+SUMIF('Health Products &amp; Equipment'!$C:$C,$B189,'Health Products &amp; Equipment'!AT:AT)+SUMIF('Other Pharma &amp; Health Products'!$C:$C,$B189,'Other Pharma &amp; Health Products'!AT:AT)+SUMIF('PSM Costs'!$C:$C,$B189,'PSM Costs'!AT:AT),"")</f>
        <v/>
      </c>
      <c r="K189" s="123" t="str">
        <f ca="1">IF(SUMIF(Pharmaceuticals!$C:$C,$B189,Pharmaceuticals!AL:AL)+SUMIF('Health Products &amp; Equipment'!$C:$C,$B189,'Health Products &amp; Equipment'!AU:AU)+SUMIF('Other Pharma &amp; Health Products'!$C:$C,$B189,'Other Pharma &amp; Health Products'!AU:AU)+SUMIF('PSM Costs'!$C:$C,$B189,'PSM Costs'!AU:AU)&gt;0,SUMIF(Pharmaceuticals!$C:$C,$B189,Pharmaceuticals!AL:AL)+SUMIF('Health Products &amp; Equipment'!$C:$C,$B189,'Health Products &amp; Equipment'!AU:AU)+SUMIF('Other Pharma &amp; Health Products'!$C:$C,$B189,'Other Pharma &amp; Health Products'!AU:AU)+SUMIF('PSM Costs'!$C:$C,$B189,'PSM Costs'!AU:AU),"")</f>
        <v/>
      </c>
      <c r="L189" s="181" t="str">
        <f t="shared" ca="1" si="17"/>
        <v/>
      </c>
      <c r="M189" s="176" t="str">
        <f ca="1">IF(SUMIF(Pharmaceuticals!$C:$C,$B189,Pharmaceuticals!AX:AX)+SUMIF('Health Products &amp; Equipment'!$C:$C,$B189,'Health Products &amp; Equipment'!BG:BG)+SUMIF('Other Pharma &amp; Health Products'!$C:$C,$B189,'Other Pharma &amp; Health Products'!BG:BG)+SUMIF('PSM Costs'!$C:$C,$B189,'PSM Costs'!BG:BG)&gt;0,SUMIF(Pharmaceuticals!$C:$C,$B189,Pharmaceuticals!AX:AX)+SUMIF('Health Products &amp; Equipment'!$C:$C,$B189,'Health Products &amp; Equipment'!BG:BG)+SUMIF('Other Pharma &amp; Health Products'!$C:$C,$B189,'Other Pharma &amp; Health Products'!BG:BG)+SUMIF('PSM Costs'!$C:$C,$B189,'PSM Costs'!BG:BG),"")</f>
        <v/>
      </c>
      <c r="N189" s="176" t="str">
        <f ca="1">IF(SUMIF(Pharmaceuticals!$C:$C,$B189,Pharmaceuticals!AY:AY)+SUMIF('Health Products &amp; Equipment'!$C:$C,$B189,'Health Products &amp; Equipment'!BH:BH)+SUMIF('Other Pharma &amp; Health Products'!$C:$C,$B189,'Other Pharma &amp; Health Products'!BH:BH)+SUMIF('PSM Costs'!$C:$C,$B189,'PSM Costs'!BH:BH)&gt;0,SUMIF(Pharmaceuticals!$C:$C,$B189,Pharmaceuticals!AY:AY)+SUMIF('Health Products &amp; Equipment'!$C:$C,$B189,'Health Products &amp; Equipment'!BH:BH)+SUMIF('Other Pharma &amp; Health Products'!$C:$C,$B189,'Other Pharma &amp; Health Products'!BH:BH)+SUMIF('PSM Costs'!$C:$C,$B189,'PSM Costs'!BH:BH),"")</f>
        <v/>
      </c>
      <c r="O189" s="182" t="str">
        <f t="shared" ca="1" si="18"/>
        <v/>
      </c>
      <c r="P189" s="123" t="str">
        <f ca="1">IF(SUMIF(Pharmaceuticals!$C:$C,$B189,Pharmaceuticals!BK:BK)+SUMIF('Health Products &amp; Equipment'!$C:$C,$B189,'Health Products &amp; Equipment'!BT:BT)+SUMIF('Other Pharma &amp; Health Products'!$C:$C,$B189,'Other Pharma &amp; Health Products'!BT:BT)+SUMIF('PSM Costs'!$C:$C,$B189,'PSM Costs'!BT:BT)&gt;0,SUMIF(Pharmaceuticals!$C:$C,$B189,Pharmaceuticals!BK:BK)+SUMIF('Health Products &amp; Equipment'!$C:$C,$B189,'Health Products &amp; Equipment'!BT:BT)+SUMIF('Other Pharma &amp; Health Products'!$C:$C,$B189,'Other Pharma &amp; Health Products'!BT:BT)+SUMIF('PSM Costs'!$C:$C,$B189,'PSM Costs'!BT:BT),"")</f>
        <v/>
      </c>
      <c r="Q189" s="123" t="str">
        <f ca="1">IF(SUMIF(Pharmaceuticals!$C:$C,$B189,Pharmaceuticals!BL:BL)+SUMIF('Health Products &amp; Equipment'!$C:$C,$B189,'Health Products &amp; Equipment'!BU:BU)+SUMIF('Other Pharma &amp; Health Products'!$C:$C,$B189,'Other Pharma &amp; Health Products'!BU:BU)+SUMIF('PSM Costs'!$C:$C,$B189,'PSM Costs'!BU:BU)&gt;0,SUMIF(Pharmaceuticals!$C:$C,$B189,Pharmaceuticals!BL:BL)+SUMIF('Health Products &amp; Equipment'!$C:$C,$B189,'Health Products &amp; Equipment'!BU:BU)+SUMIF('Other Pharma &amp; Health Products'!$C:$C,$B189,'Other Pharma &amp; Health Products'!BU:BU)+SUMIF('PSM Costs'!$C:$C,$B189,'PSM Costs'!BU:BU),"")</f>
        <v/>
      </c>
      <c r="R189" s="176" t="str">
        <f t="shared" ca="1" si="19"/>
        <v/>
      </c>
    </row>
    <row r="190" spans="1:18" ht="14" x14ac:dyDescent="0.15">
      <c r="A190" s="107">
        <v>183</v>
      </c>
      <c r="B190" s="107" t="str">
        <f ca="1">IFERROR(VLOOKUP(A190,'Rank unique CI-Prod-Spec'!I:J,2,FALSE),"")</f>
        <v/>
      </c>
      <c r="C190" s="122" t="str">
        <f ca="1">IFERROR(VLOOKUP(LEFT(B190,FIND("--",B190)-1),CatCostInp!D:E,2,FALSE),"")</f>
        <v/>
      </c>
      <c r="D190" s="122" t="str">
        <f ca="1">IFERROR(INDIRECT(ADDRESS(MATCH(VALUE(MID(B190,FIND("--",B190)+2,FIND("---",B190)-FIND("--",B190)-2)),CatProd!G:G,0),2,1,1,"CatProd")),"")</f>
        <v/>
      </c>
      <c r="E190" s="122" t="str">
        <f ca="1">IFERROR(INDIRECT(ADDRESS(MATCH(VALUE(RIGHT(B190,LEN(B190)-FIND("---",B190)-2)),CatProdSpec!I:I,0),3,1,1,"CatProdSpec")),"")</f>
        <v/>
      </c>
      <c r="F190" s="181" t="str">
        <f t="shared" ca="1" si="15"/>
        <v/>
      </c>
      <c r="G190" s="176" t="str">
        <f ca="1">IF(SUMIF(Pharmaceuticals!$C:$C,$B190,Pharmaceuticals!X:X)+SUMIF('Health Products &amp; Equipment'!$C:$C,$B190,'Health Products &amp; Equipment'!AG:AG)+SUMIF('Other Pharma &amp; Health Products'!$C:$C,$B190,'Other Pharma &amp; Health Products'!AG:AG)+SUMIF('PSM Costs'!$C:$C,$B190,'PSM Costs'!AG:AG)&gt;0,SUMIF(Pharmaceuticals!$C:$C,$B190,Pharmaceuticals!X:X)+SUMIF('Health Products &amp; Equipment'!$C:$C,$B190,'Health Products &amp; Equipment'!AG:AG)+SUMIF('Other Pharma &amp; Health Products'!$C:$C,$B190,'Other Pharma &amp; Health Products'!AG:AG)+SUMIF('PSM Costs'!$C:$C,$B190,'PSM Costs'!AG:AG),"")</f>
        <v/>
      </c>
      <c r="H190" s="176" t="str">
        <f ca="1">IF(SUMIF(Pharmaceuticals!$C:$C,$B190,Pharmaceuticals!Y:Y)+SUMIF('Health Products &amp; Equipment'!$C:$C,$B190,'Health Products &amp; Equipment'!AH:AH)+SUMIF('Other Pharma &amp; Health Products'!$C:$C,$B190,'Other Pharma &amp; Health Products'!AH:AH)+SUMIF('PSM Costs'!$C:$C,$B190,'PSM Costs'!AH:AH)&gt;0,SUMIF(Pharmaceuticals!$C:$C,$B190,Pharmaceuticals!Y:Y)+SUMIF('Health Products &amp; Equipment'!$C:$C,$B190,'Health Products &amp; Equipment'!AH:AH)+SUMIF('Other Pharma &amp; Health Products'!$C:$C,$B190,'Other Pharma &amp; Health Products'!AH:AH)+SUMIF('PSM Costs'!$C:$C,$B190,'PSM Costs'!AH:AH),"")</f>
        <v/>
      </c>
      <c r="I190" s="182" t="str">
        <f t="shared" ca="1" si="16"/>
        <v/>
      </c>
      <c r="J190" s="123" t="str">
        <f ca="1">IF(SUMIF(Pharmaceuticals!$C:$C,$B190,Pharmaceuticals!AK:AK)+SUMIF('Health Products &amp; Equipment'!$C:$C,$B190,'Health Products &amp; Equipment'!AT:AT)+SUMIF('Other Pharma &amp; Health Products'!$C:$C,$B190,'Other Pharma &amp; Health Products'!AT:AT)+SUMIF('PSM Costs'!$C:$C,$B190,'PSM Costs'!AT:AT)&gt;0,SUMIF(Pharmaceuticals!$C:$C,$B190,Pharmaceuticals!AK:AK)+SUMIF('Health Products &amp; Equipment'!$C:$C,$B190,'Health Products &amp; Equipment'!AT:AT)+SUMIF('Other Pharma &amp; Health Products'!$C:$C,$B190,'Other Pharma &amp; Health Products'!AT:AT)+SUMIF('PSM Costs'!$C:$C,$B190,'PSM Costs'!AT:AT),"")</f>
        <v/>
      </c>
      <c r="K190" s="123" t="str">
        <f ca="1">IF(SUMIF(Pharmaceuticals!$C:$C,$B190,Pharmaceuticals!AL:AL)+SUMIF('Health Products &amp; Equipment'!$C:$C,$B190,'Health Products &amp; Equipment'!AU:AU)+SUMIF('Other Pharma &amp; Health Products'!$C:$C,$B190,'Other Pharma &amp; Health Products'!AU:AU)+SUMIF('PSM Costs'!$C:$C,$B190,'PSM Costs'!AU:AU)&gt;0,SUMIF(Pharmaceuticals!$C:$C,$B190,Pharmaceuticals!AL:AL)+SUMIF('Health Products &amp; Equipment'!$C:$C,$B190,'Health Products &amp; Equipment'!AU:AU)+SUMIF('Other Pharma &amp; Health Products'!$C:$C,$B190,'Other Pharma &amp; Health Products'!AU:AU)+SUMIF('PSM Costs'!$C:$C,$B190,'PSM Costs'!AU:AU),"")</f>
        <v/>
      </c>
      <c r="L190" s="181" t="str">
        <f t="shared" ca="1" si="17"/>
        <v/>
      </c>
      <c r="M190" s="176" t="str">
        <f ca="1">IF(SUMIF(Pharmaceuticals!$C:$C,$B190,Pharmaceuticals!AX:AX)+SUMIF('Health Products &amp; Equipment'!$C:$C,$B190,'Health Products &amp; Equipment'!BG:BG)+SUMIF('Other Pharma &amp; Health Products'!$C:$C,$B190,'Other Pharma &amp; Health Products'!BG:BG)+SUMIF('PSM Costs'!$C:$C,$B190,'PSM Costs'!BG:BG)&gt;0,SUMIF(Pharmaceuticals!$C:$C,$B190,Pharmaceuticals!AX:AX)+SUMIF('Health Products &amp; Equipment'!$C:$C,$B190,'Health Products &amp; Equipment'!BG:BG)+SUMIF('Other Pharma &amp; Health Products'!$C:$C,$B190,'Other Pharma &amp; Health Products'!BG:BG)+SUMIF('PSM Costs'!$C:$C,$B190,'PSM Costs'!BG:BG),"")</f>
        <v/>
      </c>
      <c r="N190" s="176" t="str">
        <f ca="1">IF(SUMIF(Pharmaceuticals!$C:$C,$B190,Pharmaceuticals!AY:AY)+SUMIF('Health Products &amp; Equipment'!$C:$C,$B190,'Health Products &amp; Equipment'!BH:BH)+SUMIF('Other Pharma &amp; Health Products'!$C:$C,$B190,'Other Pharma &amp; Health Products'!BH:BH)+SUMIF('PSM Costs'!$C:$C,$B190,'PSM Costs'!BH:BH)&gt;0,SUMIF(Pharmaceuticals!$C:$C,$B190,Pharmaceuticals!AY:AY)+SUMIF('Health Products &amp; Equipment'!$C:$C,$B190,'Health Products &amp; Equipment'!BH:BH)+SUMIF('Other Pharma &amp; Health Products'!$C:$C,$B190,'Other Pharma &amp; Health Products'!BH:BH)+SUMIF('PSM Costs'!$C:$C,$B190,'PSM Costs'!BH:BH),"")</f>
        <v/>
      </c>
      <c r="O190" s="182" t="str">
        <f t="shared" ca="1" si="18"/>
        <v/>
      </c>
      <c r="P190" s="123" t="str">
        <f ca="1">IF(SUMIF(Pharmaceuticals!$C:$C,$B190,Pharmaceuticals!BK:BK)+SUMIF('Health Products &amp; Equipment'!$C:$C,$B190,'Health Products &amp; Equipment'!BT:BT)+SUMIF('Other Pharma &amp; Health Products'!$C:$C,$B190,'Other Pharma &amp; Health Products'!BT:BT)+SUMIF('PSM Costs'!$C:$C,$B190,'PSM Costs'!BT:BT)&gt;0,SUMIF(Pharmaceuticals!$C:$C,$B190,Pharmaceuticals!BK:BK)+SUMIF('Health Products &amp; Equipment'!$C:$C,$B190,'Health Products &amp; Equipment'!BT:BT)+SUMIF('Other Pharma &amp; Health Products'!$C:$C,$B190,'Other Pharma &amp; Health Products'!BT:BT)+SUMIF('PSM Costs'!$C:$C,$B190,'PSM Costs'!BT:BT),"")</f>
        <v/>
      </c>
      <c r="Q190" s="123" t="str">
        <f ca="1">IF(SUMIF(Pharmaceuticals!$C:$C,$B190,Pharmaceuticals!BL:BL)+SUMIF('Health Products &amp; Equipment'!$C:$C,$B190,'Health Products &amp; Equipment'!BU:BU)+SUMIF('Other Pharma &amp; Health Products'!$C:$C,$B190,'Other Pharma &amp; Health Products'!BU:BU)+SUMIF('PSM Costs'!$C:$C,$B190,'PSM Costs'!BU:BU)&gt;0,SUMIF(Pharmaceuticals!$C:$C,$B190,Pharmaceuticals!BL:BL)+SUMIF('Health Products &amp; Equipment'!$C:$C,$B190,'Health Products &amp; Equipment'!BU:BU)+SUMIF('Other Pharma &amp; Health Products'!$C:$C,$B190,'Other Pharma &amp; Health Products'!BU:BU)+SUMIF('PSM Costs'!$C:$C,$B190,'PSM Costs'!BU:BU),"")</f>
        <v/>
      </c>
      <c r="R190" s="176" t="str">
        <f t="shared" ca="1" si="19"/>
        <v/>
      </c>
    </row>
    <row r="191" spans="1:18" ht="14" x14ac:dyDescent="0.15">
      <c r="A191" s="107">
        <v>184</v>
      </c>
      <c r="B191" s="107" t="str">
        <f ca="1">IFERROR(VLOOKUP(A191,'Rank unique CI-Prod-Spec'!I:J,2,FALSE),"")</f>
        <v/>
      </c>
      <c r="C191" s="122" t="str">
        <f ca="1">IFERROR(VLOOKUP(LEFT(B191,FIND("--",B191)-1),CatCostInp!D:E,2,FALSE),"")</f>
        <v/>
      </c>
      <c r="D191" s="122" t="str">
        <f ca="1">IFERROR(INDIRECT(ADDRESS(MATCH(VALUE(MID(B191,FIND("--",B191)+2,FIND("---",B191)-FIND("--",B191)-2)),CatProd!G:G,0),2,1,1,"CatProd")),"")</f>
        <v/>
      </c>
      <c r="E191" s="122" t="str">
        <f ca="1">IFERROR(INDIRECT(ADDRESS(MATCH(VALUE(RIGHT(B191,LEN(B191)-FIND("---",B191)-2)),CatProdSpec!I:I,0),3,1,1,"CatProdSpec")),"")</f>
        <v/>
      </c>
      <c r="F191" s="181" t="str">
        <f t="shared" ca="1" si="15"/>
        <v/>
      </c>
      <c r="G191" s="176" t="str">
        <f ca="1">IF(SUMIF(Pharmaceuticals!$C:$C,$B191,Pharmaceuticals!X:X)+SUMIF('Health Products &amp; Equipment'!$C:$C,$B191,'Health Products &amp; Equipment'!AG:AG)+SUMIF('Other Pharma &amp; Health Products'!$C:$C,$B191,'Other Pharma &amp; Health Products'!AG:AG)+SUMIF('PSM Costs'!$C:$C,$B191,'PSM Costs'!AG:AG)&gt;0,SUMIF(Pharmaceuticals!$C:$C,$B191,Pharmaceuticals!X:X)+SUMIF('Health Products &amp; Equipment'!$C:$C,$B191,'Health Products &amp; Equipment'!AG:AG)+SUMIF('Other Pharma &amp; Health Products'!$C:$C,$B191,'Other Pharma &amp; Health Products'!AG:AG)+SUMIF('PSM Costs'!$C:$C,$B191,'PSM Costs'!AG:AG),"")</f>
        <v/>
      </c>
      <c r="H191" s="176" t="str">
        <f ca="1">IF(SUMIF(Pharmaceuticals!$C:$C,$B191,Pharmaceuticals!Y:Y)+SUMIF('Health Products &amp; Equipment'!$C:$C,$B191,'Health Products &amp; Equipment'!AH:AH)+SUMIF('Other Pharma &amp; Health Products'!$C:$C,$B191,'Other Pharma &amp; Health Products'!AH:AH)+SUMIF('PSM Costs'!$C:$C,$B191,'PSM Costs'!AH:AH)&gt;0,SUMIF(Pharmaceuticals!$C:$C,$B191,Pharmaceuticals!Y:Y)+SUMIF('Health Products &amp; Equipment'!$C:$C,$B191,'Health Products &amp; Equipment'!AH:AH)+SUMIF('Other Pharma &amp; Health Products'!$C:$C,$B191,'Other Pharma &amp; Health Products'!AH:AH)+SUMIF('PSM Costs'!$C:$C,$B191,'PSM Costs'!AH:AH),"")</f>
        <v/>
      </c>
      <c r="I191" s="182" t="str">
        <f t="shared" ca="1" si="16"/>
        <v/>
      </c>
      <c r="J191" s="123" t="str">
        <f ca="1">IF(SUMIF(Pharmaceuticals!$C:$C,$B191,Pharmaceuticals!AK:AK)+SUMIF('Health Products &amp; Equipment'!$C:$C,$B191,'Health Products &amp; Equipment'!AT:AT)+SUMIF('Other Pharma &amp; Health Products'!$C:$C,$B191,'Other Pharma &amp; Health Products'!AT:AT)+SUMIF('PSM Costs'!$C:$C,$B191,'PSM Costs'!AT:AT)&gt;0,SUMIF(Pharmaceuticals!$C:$C,$B191,Pharmaceuticals!AK:AK)+SUMIF('Health Products &amp; Equipment'!$C:$C,$B191,'Health Products &amp; Equipment'!AT:AT)+SUMIF('Other Pharma &amp; Health Products'!$C:$C,$B191,'Other Pharma &amp; Health Products'!AT:AT)+SUMIF('PSM Costs'!$C:$C,$B191,'PSM Costs'!AT:AT),"")</f>
        <v/>
      </c>
      <c r="K191" s="123" t="str">
        <f ca="1">IF(SUMIF(Pharmaceuticals!$C:$C,$B191,Pharmaceuticals!AL:AL)+SUMIF('Health Products &amp; Equipment'!$C:$C,$B191,'Health Products &amp; Equipment'!AU:AU)+SUMIF('Other Pharma &amp; Health Products'!$C:$C,$B191,'Other Pharma &amp; Health Products'!AU:AU)+SUMIF('PSM Costs'!$C:$C,$B191,'PSM Costs'!AU:AU)&gt;0,SUMIF(Pharmaceuticals!$C:$C,$B191,Pharmaceuticals!AL:AL)+SUMIF('Health Products &amp; Equipment'!$C:$C,$B191,'Health Products &amp; Equipment'!AU:AU)+SUMIF('Other Pharma &amp; Health Products'!$C:$C,$B191,'Other Pharma &amp; Health Products'!AU:AU)+SUMIF('PSM Costs'!$C:$C,$B191,'PSM Costs'!AU:AU),"")</f>
        <v/>
      </c>
      <c r="L191" s="181" t="str">
        <f t="shared" ca="1" si="17"/>
        <v/>
      </c>
      <c r="M191" s="176" t="str">
        <f ca="1">IF(SUMIF(Pharmaceuticals!$C:$C,$B191,Pharmaceuticals!AX:AX)+SUMIF('Health Products &amp; Equipment'!$C:$C,$B191,'Health Products &amp; Equipment'!BG:BG)+SUMIF('Other Pharma &amp; Health Products'!$C:$C,$B191,'Other Pharma &amp; Health Products'!BG:BG)+SUMIF('PSM Costs'!$C:$C,$B191,'PSM Costs'!BG:BG)&gt;0,SUMIF(Pharmaceuticals!$C:$C,$B191,Pharmaceuticals!AX:AX)+SUMIF('Health Products &amp; Equipment'!$C:$C,$B191,'Health Products &amp; Equipment'!BG:BG)+SUMIF('Other Pharma &amp; Health Products'!$C:$C,$B191,'Other Pharma &amp; Health Products'!BG:BG)+SUMIF('PSM Costs'!$C:$C,$B191,'PSM Costs'!BG:BG),"")</f>
        <v/>
      </c>
      <c r="N191" s="176" t="str">
        <f ca="1">IF(SUMIF(Pharmaceuticals!$C:$C,$B191,Pharmaceuticals!AY:AY)+SUMIF('Health Products &amp; Equipment'!$C:$C,$B191,'Health Products &amp; Equipment'!BH:BH)+SUMIF('Other Pharma &amp; Health Products'!$C:$C,$B191,'Other Pharma &amp; Health Products'!BH:BH)+SUMIF('PSM Costs'!$C:$C,$B191,'PSM Costs'!BH:BH)&gt;0,SUMIF(Pharmaceuticals!$C:$C,$B191,Pharmaceuticals!AY:AY)+SUMIF('Health Products &amp; Equipment'!$C:$C,$B191,'Health Products &amp; Equipment'!BH:BH)+SUMIF('Other Pharma &amp; Health Products'!$C:$C,$B191,'Other Pharma &amp; Health Products'!BH:BH)+SUMIF('PSM Costs'!$C:$C,$B191,'PSM Costs'!BH:BH),"")</f>
        <v/>
      </c>
      <c r="O191" s="182" t="str">
        <f t="shared" ca="1" si="18"/>
        <v/>
      </c>
      <c r="P191" s="123" t="str">
        <f ca="1">IF(SUMIF(Pharmaceuticals!$C:$C,$B191,Pharmaceuticals!BK:BK)+SUMIF('Health Products &amp; Equipment'!$C:$C,$B191,'Health Products &amp; Equipment'!BT:BT)+SUMIF('Other Pharma &amp; Health Products'!$C:$C,$B191,'Other Pharma &amp; Health Products'!BT:BT)+SUMIF('PSM Costs'!$C:$C,$B191,'PSM Costs'!BT:BT)&gt;0,SUMIF(Pharmaceuticals!$C:$C,$B191,Pharmaceuticals!BK:BK)+SUMIF('Health Products &amp; Equipment'!$C:$C,$B191,'Health Products &amp; Equipment'!BT:BT)+SUMIF('Other Pharma &amp; Health Products'!$C:$C,$B191,'Other Pharma &amp; Health Products'!BT:BT)+SUMIF('PSM Costs'!$C:$C,$B191,'PSM Costs'!BT:BT),"")</f>
        <v/>
      </c>
      <c r="Q191" s="123" t="str">
        <f ca="1">IF(SUMIF(Pharmaceuticals!$C:$C,$B191,Pharmaceuticals!BL:BL)+SUMIF('Health Products &amp; Equipment'!$C:$C,$B191,'Health Products &amp; Equipment'!BU:BU)+SUMIF('Other Pharma &amp; Health Products'!$C:$C,$B191,'Other Pharma &amp; Health Products'!BU:BU)+SUMIF('PSM Costs'!$C:$C,$B191,'PSM Costs'!BU:BU)&gt;0,SUMIF(Pharmaceuticals!$C:$C,$B191,Pharmaceuticals!BL:BL)+SUMIF('Health Products &amp; Equipment'!$C:$C,$B191,'Health Products &amp; Equipment'!BU:BU)+SUMIF('Other Pharma &amp; Health Products'!$C:$C,$B191,'Other Pharma &amp; Health Products'!BU:BU)+SUMIF('PSM Costs'!$C:$C,$B191,'PSM Costs'!BU:BU),"")</f>
        <v/>
      </c>
      <c r="R191" s="176" t="str">
        <f t="shared" ca="1" si="19"/>
        <v/>
      </c>
    </row>
    <row r="192" spans="1:18" ht="14" x14ac:dyDescent="0.15">
      <c r="A192" s="107">
        <v>185</v>
      </c>
      <c r="B192" s="107" t="str">
        <f ca="1">IFERROR(VLOOKUP(A192,'Rank unique CI-Prod-Spec'!I:J,2,FALSE),"")</f>
        <v/>
      </c>
      <c r="C192" s="122" t="str">
        <f ca="1">IFERROR(VLOOKUP(LEFT(B192,FIND("--",B192)-1),CatCostInp!D:E,2,FALSE),"")</f>
        <v/>
      </c>
      <c r="D192" s="122" t="str">
        <f ca="1">IFERROR(INDIRECT(ADDRESS(MATCH(VALUE(MID(B192,FIND("--",B192)+2,FIND("---",B192)-FIND("--",B192)-2)),CatProd!G:G,0),2,1,1,"CatProd")),"")</f>
        <v/>
      </c>
      <c r="E192" s="122" t="str">
        <f ca="1">IFERROR(INDIRECT(ADDRESS(MATCH(VALUE(RIGHT(B192,LEN(B192)-FIND("---",B192)-2)),CatProdSpec!I:I,0),3,1,1,"CatProdSpec")),"")</f>
        <v/>
      </c>
      <c r="F192" s="181" t="str">
        <f t="shared" ca="1" si="15"/>
        <v/>
      </c>
      <c r="G192" s="176" t="str">
        <f ca="1">IF(SUMIF(Pharmaceuticals!$C:$C,$B192,Pharmaceuticals!X:X)+SUMIF('Health Products &amp; Equipment'!$C:$C,$B192,'Health Products &amp; Equipment'!AG:AG)+SUMIF('Other Pharma &amp; Health Products'!$C:$C,$B192,'Other Pharma &amp; Health Products'!AG:AG)+SUMIF('PSM Costs'!$C:$C,$B192,'PSM Costs'!AG:AG)&gt;0,SUMIF(Pharmaceuticals!$C:$C,$B192,Pharmaceuticals!X:X)+SUMIF('Health Products &amp; Equipment'!$C:$C,$B192,'Health Products &amp; Equipment'!AG:AG)+SUMIF('Other Pharma &amp; Health Products'!$C:$C,$B192,'Other Pharma &amp; Health Products'!AG:AG)+SUMIF('PSM Costs'!$C:$C,$B192,'PSM Costs'!AG:AG),"")</f>
        <v/>
      </c>
      <c r="H192" s="176" t="str">
        <f ca="1">IF(SUMIF(Pharmaceuticals!$C:$C,$B192,Pharmaceuticals!Y:Y)+SUMIF('Health Products &amp; Equipment'!$C:$C,$B192,'Health Products &amp; Equipment'!AH:AH)+SUMIF('Other Pharma &amp; Health Products'!$C:$C,$B192,'Other Pharma &amp; Health Products'!AH:AH)+SUMIF('PSM Costs'!$C:$C,$B192,'PSM Costs'!AH:AH)&gt;0,SUMIF(Pharmaceuticals!$C:$C,$B192,Pharmaceuticals!Y:Y)+SUMIF('Health Products &amp; Equipment'!$C:$C,$B192,'Health Products &amp; Equipment'!AH:AH)+SUMIF('Other Pharma &amp; Health Products'!$C:$C,$B192,'Other Pharma &amp; Health Products'!AH:AH)+SUMIF('PSM Costs'!$C:$C,$B192,'PSM Costs'!AH:AH),"")</f>
        <v/>
      </c>
      <c r="I192" s="182" t="str">
        <f t="shared" ca="1" si="16"/>
        <v/>
      </c>
      <c r="J192" s="123" t="str">
        <f ca="1">IF(SUMIF(Pharmaceuticals!$C:$C,$B192,Pharmaceuticals!AK:AK)+SUMIF('Health Products &amp; Equipment'!$C:$C,$B192,'Health Products &amp; Equipment'!AT:AT)+SUMIF('Other Pharma &amp; Health Products'!$C:$C,$B192,'Other Pharma &amp; Health Products'!AT:AT)+SUMIF('PSM Costs'!$C:$C,$B192,'PSM Costs'!AT:AT)&gt;0,SUMIF(Pharmaceuticals!$C:$C,$B192,Pharmaceuticals!AK:AK)+SUMIF('Health Products &amp; Equipment'!$C:$C,$B192,'Health Products &amp; Equipment'!AT:AT)+SUMIF('Other Pharma &amp; Health Products'!$C:$C,$B192,'Other Pharma &amp; Health Products'!AT:AT)+SUMIF('PSM Costs'!$C:$C,$B192,'PSM Costs'!AT:AT),"")</f>
        <v/>
      </c>
      <c r="K192" s="123" t="str">
        <f ca="1">IF(SUMIF(Pharmaceuticals!$C:$C,$B192,Pharmaceuticals!AL:AL)+SUMIF('Health Products &amp; Equipment'!$C:$C,$B192,'Health Products &amp; Equipment'!AU:AU)+SUMIF('Other Pharma &amp; Health Products'!$C:$C,$B192,'Other Pharma &amp; Health Products'!AU:AU)+SUMIF('PSM Costs'!$C:$C,$B192,'PSM Costs'!AU:AU)&gt;0,SUMIF(Pharmaceuticals!$C:$C,$B192,Pharmaceuticals!AL:AL)+SUMIF('Health Products &amp; Equipment'!$C:$C,$B192,'Health Products &amp; Equipment'!AU:AU)+SUMIF('Other Pharma &amp; Health Products'!$C:$C,$B192,'Other Pharma &amp; Health Products'!AU:AU)+SUMIF('PSM Costs'!$C:$C,$B192,'PSM Costs'!AU:AU),"")</f>
        <v/>
      </c>
      <c r="L192" s="181" t="str">
        <f t="shared" ca="1" si="17"/>
        <v/>
      </c>
      <c r="M192" s="176" t="str">
        <f ca="1">IF(SUMIF(Pharmaceuticals!$C:$C,$B192,Pharmaceuticals!AX:AX)+SUMIF('Health Products &amp; Equipment'!$C:$C,$B192,'Health Products &amp; Equipment'!BG:BG)+SUMIF('Other Pharma &amp; Health Products'!$C:$C,$B192,'Other Pharma &amp; Health Products'!BG:BG)+SUMIF('PSM Costs'!$C:$C,$B192,'PSM Costs'!BG:BG)&gt;0,SUMIF(Pharmaceuticals!$C:$C,$B192,Pharmaceuticals!AX:AX)+SUMIF('Health Products &amp; Equipment'!$C:$C,$B192,'Health Products &amp; Equipment'!BG:BG)+SUMIF('Other Pharma &amp; Health Products'!$C:$C,$B192,'Other Pharma &amp; Health Products'!BG:BG)+SUMIF('PSM Costs'!$C:$C,$B192,'PSM Costs'!BG:BG),"")</f>
        <v/>
      </c>
      <c r="N192" s="176" t="str">
        <f ca="1">IF(SUMIF(Pharmaceuticals!$C:$C,$B192,Pharmaceuticals!AY:AY)+SUMIF('Health Products &amp; Equipment'!$C:$C,$B192,'Health Products &amp; Equipment'!BH:BH)+SUMIF('Other Pharma &amp; Health Products'!$C:$C,$B192,'Other Pharma &amp; Health Products'!BH:BH)+SUMIF('PSM Costs'!$C:$C,$B192,'PSM Costs'!BH:BH)&gt;0,SUMIF(Pharmaceuticals!$C:$C,$B192,Pharmaceuticals!AY:AY)+SUMIF('Health Products &amp; Equipment'!$C:$C,$B192,'Health Products &amp; Equipment'!BH:BH)+SUMIF('Other Pharma &amp; Health Products'!$C:$C,$B192,'Other Pharma &amp; Health Products'!BH:BH)+SUMIF('PSM Costs'!$C:$C,$B192,'PSM Costs'!BH:BH),"")</f>
        <v/>
      </c>
      <c r="O192" s="182" t="str">
        <f t="shared" ca="1" si="18"/>
        <v/>
      </c>
      <c r="P192" s="123" t="str">
        <f ca="1">IF(SUMIF(Pharmaceuticals!$C:$C,$B192,Pharmaceuticals!BK:BK)+SUMIF('Health Products &amp; Equipment'!$C:$C,$B192,'Health Products &amp; Equipment'!BT:BT)+SUMIF('Other Pharma &amp; Health Products'!$C:$C,$B192,'Other Pharma &amp; Health Products'!BT:BT)+SUMIF('PSM Costs'!$C:$C,$B192,'PSM Costs'!BT:BT)&gt;0,SUMIF(Pharmaceuticals!$C:$C,$B192,Pharmaceuticals!BK:BK)+SUMIF('Health Products &amp; Equipment'!$C:$C,$B192,'Health Products &amp; Equipment'!BT:BT)+SUMIF('Other Pharma &amp; Health Products'!$C:$C,$B192,'Other Pharma &amp; Health Products'!BT:BT)+SUMIF('PSM Costs'!$C:$C,$B192,'PSM Costs'!BT:BT),"")</f>
        <v/>
      </c>
      <c r="Q192" s="123" t="str">
        <f ca="1">IF(SUMIF(Pharmaceuticals!$C:$C,$B192,Pharmaceuticals!BL:BL)+SUMIF('Health Products &amp; Equipment'!$C:$C,$B192,'Health Products &amp; Equipment'!BU:BU)+SUMIF('Other Pharma &amp; Health Products'!$C:$C,$B192,'Other Pharma &amp; Health Products'!BU:BU)+SUMIF('PSM Costs'!$C:$C,$B192,'PSM Costs'!BU:BU)&gt;0,SUMIF(Pharmaceuticals!$C:$C,$B192,Pharmaceuticals!BL:BL)+SUMIF('Health Products &amp; Equipment'!$C:$C,$B192,'Health Products &amp; Equipment'!BU:BU)+SUMIF('Other Pharma &amp; Health Products'!$C:$C,$B192,'Other Pharma &amp; Health Products'!BU:BU)+SUMIF('PSM Costs'!$C:$C,$B192,'PSM Costs'!BU:BU),"")</f>
        <v/>
      </c>
      <c r="R192" s="176" t="str">
        <f t="shared" ca="1" si="19"/>
        <v/>
      </c>
    </row>
    <row r="193" spans="1:18" ht="14" x14ac:dyDescent="0.15">
      <c r="A193" s="107">
        <v>186</v>
      </c>
      <c r="B193" s="107" t="str">
        <f ca="1">IFERROR(VLOOKUP(A193,'Rank unique CI-Prod-Spec'!I:J,2,FALSE),"")</f>
        <v/>
      </c>
      <c r="C193" s="122" t="str">
        <f ca="1">IFERROR(VLOOKUP(LEFT(B193,FIND("--",B193)-1),CatCostInp!D:E,2,FALSE),"")</f>
        <v/>
      </c>
      <c r="D193" s="122" t="str">
        <f ca="1">IFERROR(INDIRECT(ADDRESS(MATCH(VALUE(MID(B193,FIND("--",B193)+2,FIND("---",B193)-FIND("--",B193)-2)),CatProd!G:G,0),2,1,1,"CatProd")),"")</f>
        <v/>
      </c>
      <c r="E193" s="122" t="str">
        <f ca="1">IFERROR(INDIRECT(ADDRESS(MATCH(VALUE(RIGHT(B193,LEN(B193)-FIND("---",B193)-2)),CatProdSpec!I:I,0),3,1,1,"CatProdSpec")),"")</f>
        <v/>
      </c>
      <c r="F193" s="181" t="str">
        <f t="shared" ca="1" si="15"/>
        <v/>
      </c>
      <c r="G193" s="176" t="str">
        <f ca="1">IF(SUMIF(Pharmaceuticals!$C:$C,$B193,Pharmaceuticals!X:X)+SUMIF('Health Products &amp; Equipment'!$C:$C,$B193,'Health Products &amp; Equipment'!AG:AG)+SUMIF('Other Pharma &amp; Health Products'!$C:$C,$B193,'Other Pharma &amp; Health Products'!AG:AG)+SUMIF('PSM Costs'!$C:$C,$B193,'PSM Costs'!AG:AG)&gt;0,SUMIF(Pharmaceuticals!$C:$C,$B193,Pharmaceuticals!X:X)+SUMIF('Health Products &amp; Equipment'!$C:$C,$B193,'Health Products &amp; Equipment'!AG:AG)+SUMIF('Other Pharma &amp; Health Products'!$C:$C,$B193,'Other Pharma &amp; Health Products'!AG:AG)+SUMIF('PSM Costs'!$C:$C,$B193,'PSM Costs'!AG:AG),"")</f>
        <v/>
      </c>
      <c r="H193" s="176" t="str">
        <f ca="1">IF(SUMIF(Pharmaceuticals!$C:$C,$B193,Pharmaceuticals!Y:Y)+SUMIF('Health Products &amp; Equipment'!$C:$C,$B193,'Health Products &amp; Equipment'!AH:AH)+SUMIF('Other Pharma &amp; Health Products'!$C:$C,$B193,'Other Pharma &amp; Health Products'!AH:AH)+SUMIF('PSM Costs'!$C:$C,$B193,'PSM Costs'!AH:AH)&gt;0,SUMIF(Pharmaceuticals!$C:$C,$B193,Pharmaceuticals!Y:Y)+SUMIF('Health Products &amp; Equipment'!$C:$C,$B193,'Health Products &amp; Equipment'!AH:AH)+SUMIF('Other Pharma &amp; Health Products'!$C:$C,$B193,'Other Pharma &amp; Health Products'!AH:AH)+SUMIF('PSM Costs'!$C:$C,$B193,'PSM Costs'!AH:AH),"")</f>
        <v/>
      </c>
      <c r="I193" s="182" t="str">
        <f t="shared" ca="1" si="16"/>
        <v/>
      </c>
      <c r="J193" s="123" t="str">
        <f ca="1">IF(SUMIF(Pharmaceuticals!$C:$C,$B193,Pharmaceuticals!AK:AK)+SUMIF('Health Products &amp; Equipment'!$C:$C,$B193,'Health Products &amp; Equipment'!AT:AT)+SUMIF('Other Pharma &amp; Health Products'!$C:$C,$B193,'Other Pharma &amp; Health Products'!AT:AT)+SUMIF('PSM Costs'!$C:$C,$B193,'PSM Costs'!AT:AT)&gt;0,SUMIF(Pharmaceuticals!$C:$C,$B193,Pharmaceuticals!AK:AK)+SUMIF('Health Products &amp; Equipment'!$C:$C,$B193,'Health Products &amp; Equipment'!AT:AT)+SUMIF('Other Pharma &amp; Health Products'!$C:$C,$B193,'Other Pharma &amp; Health Products'!AT:AT)+SUMIF('PSM Costs'!$C:$C,$B193,'PSM Costs'!AT:AT),"")</f>
        <v/>
      </c>
      <c r="K193" s="123" t="str">
        <f ca="1">IF(SUMIF(Pharmaceuticals!$C:$C,$B193,Pharmaceuticals!AL:AL)+SUMIF('Health Products &amp; Equipment'!$C:$C,$B193,'Health Products &amp; Equipment'!AU:AU)+SUMIF('Other Pharma &amp; Health Products'!$C:$C,$B193,'Other Pharma &amp; Health Products'!AU:AU)+SUMIF('PSM Costs'!$C:$C,$B193,'PSM Costs'!AU:AU)&gt;0,SUMIF(Pharmaceuticals!$C:$C,$B193,Pharmaceuticals!AL:AL)+SUMIF('Health Products &amp; Equipment'!$C:$C,$B193,'Health Products &amp; Equipment'!AU:AU)+SUMIF('Other Pharma &amp; Health Products'!$C:$C,$B193,'Other Pharma &amp; Health Products'!AU:AU)+SUMIF('PSM Costs'!$C:$C,$B193,'PSM Costs'!AU:AU),"")</f>
        <v/>
      </c>
      <c r="L193" s="181" t="str">
        <f t="shared" ca="1" si="17"/>
        <v/>
      </c>
      <c r="M193" s="176" t="str">
        <f ca="1">IF(SUMIF(Pharmaceuticals!$C:$C,$B193,Pharmaceuticals!AX:AX)+SUMIF('Health Products &amp; Equipment'!$C:$C,$B193,'Health Products &amp; Equipment'!BG:BG)+SUMIF('Other Pharma &amp; Health Products'!$C:$C,$B193,'Other Pharma &amp; Health Products'!BG:BG)+SUMIF('PSM Costs'!$C:$C,$B193,'PSM Costs'!BG:BG)&gt;0,SUMIF(Pharmaceuticals!$C:$C,$B193,Pharmaceuticals!AX:AX)+SUMIF('Health Products &amp; Equipment'!$C:$C,$B193,'Health Products &amp; Equipment'!BG:BG)+SUMIF('Other Pharma &amp; Health Products'!$C:$C,$B193,'Other Pharma &amp; Health Products'!BG:BG)+SUMIF('PSM Costs'!$C:$C,$B193,'PSM Costs'!BG:BG),"")</f>
        <v/>
      </c>
      <c r="N193" s="176" t="str">
        <f ca="1">IF(SUMIF(Pharmaceuticals!$C:$C,$B193,Pharmaceuticals!AY:AY)+SUMIF('Health Products &amp; Equipment'!$C:$C,$B193,'Health Products &amp; Equipment'!BH:BH)+SUMIF('Other Pharma &amp; Health Products'!$C:$C,$B193,'Other Pharma &amp; Health Products'!BH:BH)+SUMIF('PSM Costs'!$C:$C,$B193,'PSM Costs'!BH:BH)&gt;0,SUMIF(Pharmaceuticals!$C:$C,$B193,Pharmaceuticals!AY:AY)+SUMIF('Health Products &amp; Equipment'!$C:$C,$B193,'Health Products &amp; Equipment'!BH:BH)+SUMIF('Other Pharma &amp; Health Products'!$C:$C,$B193,'Other Pharma &amp; Health Products'!BH:BH)+SUMIF('PSM Costs'!$C:$C,$B193,'PSM Costs'!BH:BH),"")</f>
        <v/>
      </c>
      <c r="O193" s="182" t="str">
        <f t="shared" ca="1" si="18"/>
        <v/>
      </c>
      <c r="P193" s="123" t="str">
        <f ca="1">IF(SUMIF(Pharmaceuticals!$C:$C,$B193,Pharmaceuticals!BK:BK)+SUMIF('Health Products &amp; Equipment'!$C:$C,$B193,'Health Products &amp; Equipment'!BT:BT)+SUMIF('Other Pharma &amp; Health Products'!$C:$C,$B193,'Other Pharma &amp; Health Products'!BT:BT)+SUMIF('PSM Costs'!$C:$C,$B193,'PSM Costs'!BT:BT)&gt;0,SUMIF(Pharmaceuticals!$C:$C,$B193,Pharmaceuticals!BK:BK)+SUMIF('Health Products &amp; Equipment'!$C:$C,$B193,'Health Products &amp; Equipment'!BT:BT)+SUMIF('Other Pharma &amp; Health Products'!$C:$C,$B193,'Other Pharma &amp; Health Products'!BT:BT)+SUMIF('PSM Costs'!$C:$C,$B193,'PSM Costs'!BT:BT),"")</f>
        <v/>
      </c>
      <c r="Q193" s="123" t="str">
        <f ca="1">IF(SUMIF(Pharmaceuticals!$C:$C,$B193,Pharmaceuticals!BL:BL)+SUMIF('Health Products &amp; Equipment'!$C:$C,$B193,'Health Products &amp; Equipment'!BU:BU)+SUMIF('Other Pharma &amp; Health Products'!$C:$C,$B193,'Other Pharma &amp; Health Products'!BU:BU)+SUMIF('PSM Costs'!$C:$C,$B193,'PSM Costs'!BU:BU)&gt;0,SUMIF(Pharmaceuticals!$C:$C,$B193,Pharmaceuticals!BL:BL)+SUMIF('Health Products &amp; Equipment'!$C:$C,$B193,'Health Products &amp; Equipment'!BU:BU)+SUMIF('Other Pharma &amp; Health Products'!$C:$C,$B193,'Other Pharma &amp; Health Products'!BU:BU)+SUMIF('PSM Costs'!$C:$C,$B193,'PSM Costs'!BU:BU),"")</f>
        <v/>
      </c>
      <c r="R193" s="176" t="str">
        <f t="shared" ca="1" si="19"/>
        <v/>
      </c>
    </row>
    <row r="194" spans="1:18" ht="14" x14ac:dyDescent="0.15">
      <c r="A194" s="107">
        <v>187</v>
      </c>
      <c r="B194" s="107" t="str">
        <f ca="1">IFERROR(VLOOKUP(A194,'Rank unique CI-Prod-Spec'!I:J,2,FALSE),"")</f>
        <v/>
      </c>
      <c r="C194" s="122" t="str">
        <f ca="1">IFERROR(VLOOKUP(LEFT(B194,FIND("--",B194)-1),CatCostInp!D:E,2,FALSE),"")</f>
        <v/>
      </c>
      <c r="D194" s="122" t="str">
        <f ca="1">IFERROR(INDIRECT(ADDRESS(MATCH(VALUE(MID(B194,FIND("--",B194)+2,FIND("---",B194)-FIND("--",B194)-2)),CatProd!G:G,0),2,1,1,"CatProd")),"")</f>
        <v/>
      </c>
      <c r="E194" s="122" t="str">
        <f ca="1">IFERROR(INDIRECT(ADDRESS(MATCH(VALUE(RIGHT(B194,LEN(B194)-FIND("---",B194)-2)),CatProdSpec!I:I,0),3,1,1,"CatProdSpec")),"")</f>
        <v/>
      </c>
      <c r="F194" s="181" t="str">
        <f t="shared" ca="1" si="15"/>
        <v/>
      </c>
      <c r="G194" s="176" t="str">
        <f ca="1">IF(SUMIF(Pharmaceuticals!$C:$C,$B194,Pharmaceuticals!X:X)+SUMIF('Health Products &amp; Equipment'!$C:$C,$B194,'Health Products &amp; Equipment'!AG:AG)+SUMIF('Other Pharma &amp; Health Products'!$C:$C,$B194,'Other Pharma &amp; Health Products'!AG:AG)+SUMIF('PSM Costs'!$C:$C,$B194,'PSM Costs'!AG:AG)&gt;0,SUMIF(Pharmaceuticals!$C:$C,$B194,Pharmaceuticals!X:X)+SUMIF('Health Products &amp; Equipment'!$C:$C,$B194,'Health Products &amp; Equipment'!AG:AG)+SUMIF('Other Pharma &amp; Health Products'!$C:$C,$B194,'Other Pharma &amp; Health Products'!AG:AG)+SUMIF('PSM Costs'!$C:$C,$B194,'PSM Costs'!AG:AG),"")</f>
        <v/>
      </c>
      <c r="H194" s="176" t="str">
        <f ca="1">IF(SUMIF(Pharmaceuticals!$C:$C,$B194,Pharmaceuticals!Y:Y)+SUMIF('Health Products &amp; Equipment'!$C:$C,$B194,'Health Products &amp; Equipment'!AH:AH)+SUMIF('Other Pharma &amp; Health Products'!$C:$C,$B194,'Other Pharma &amp; Health Products'!AH:AH)+SUMIF('PSM Costs'!$C:$C,$B194,'PSM Costs'!AH:AH)&gt;0,SUMIF(Pharmaceuticals!$C:$C,$B194,Pharmaceuticals!Y:Y)+SUMIF('Health Products &amp; Equipment'!$C:$C,$B194,'Health Products &amp; Equipment'!AH:AH)+SUMIF('Other Pharma &amp; Health Products'!$C:$C,$B194,'Other Pharma &amp; Health Products'!AH:AH)+SUMIF('PSM Costs'!$C:$C,$B194,'PSM Costs'!AH:AH),"")</f>
        <v/>
      </c>
      <c r="I194" s="182" t="str">
        <f t="shared" ca="1" si="16"/>
        <v/>
      </c>
      <c r="J194" s="123" t="str">
        <f ca="1">IF(SUMIF(Pharmaceuticals!$C:$C,$B194,Pharmaceuticals!AK:AK)+SUMIF('Health Products &amp; Equipment'!$C:$C,$B194,'Health Products &amp; Equipment'!AT:AT)+SUMIF('Other Pharma &amp; Health Products'!$C:$C,$B194,'Other Pharma &amp; Health Products'!AT:AT)+SUMIF('PSM Costs'!$C:$C,$B194,'PSM Costs'!AT:AT)&gt;0,SUMIF(Pharmaceuticals!$C:$C,$B194,Pharmaceuticals!AK:AK)+SUMIF('Health Products &amp; Equipment'!$C:$C,$B194,'Health Products &amp; Equipment'!AT:AT)+SUMIF('Other Pharma &amp; Health Products'!$C:$C,$B194,'Other Pharma &amp; Health Products'!AT:AT)+SUMIF('PSM Costs'!$C:$C,$B194,'PSM Costs'!AT:AT),"")</f>
        <v/>
      </c>
      <c r="K194" s="123" t="str">
        <f ca="1">IF(SUMIF(Pharmaceuticals!$C:$C,$B194,Pharmaceuticals!AL:AL)+SUMIF('Health Products &amp; Equipment'!$C:$C,$B194,'Health Products &amp; Equipment'!AU:AU)+SUMIF('Other Pharma &amp; Health Products'!$C:$C,$B194,'Other Pharma &amp; Health Products'!AU:AU)+SUMIF('PSM Costs'!$C:$C,$B194,'PSM Costs'!AU:AU)&gt;0,SUMIF(Pharmaceuticals!$C:$C,$B194,Pharmaceuticals!AL:AL)+SUMIF('Health Products &amp; Equipment'!$C:$C,$B194,'Health Products &amp; Equipment'!AU:AU)+SUMIF('Other Pharma &amp; Health Products'!$C:$C,$B194,'Other Pharma &amp; Health Products'!AU:AU)+SUMIF('PSM Costs'!$C:$C,$B194,'PSM Costs'!AU:AU),"")</f>
        <v/>
      </c>
      <c r="L194" s="181" t="str">
        <f t="shared" ca="1" si="17"/>
        <v/>
      </c>
      <c r="M194" s="176" t="str">
        <f ca="1">IF(SUMIF(Pharmaceuticals!$C:$C,$B194,Pharmaceuticals!AX:AX)+SUMIF('Health Products &amp; Equipment'!$C:$C,$B194,'Health Products &amp; Equipment'!BG:BG)+SUMIF('Other Pharma &amp; Health Products'!$C:$C,$B194,'Other Pharma &amp; Health Products'!BG:BG)+SUMIF('PSM Costs'!$C:$C,$B194,'PSM Costs'!BG:BG)&gt;0,SUMIF(Pharmaceuticals!$C:$C,$B194,Pharmaceuticals!AX:AX)+SUMIF('Health Products &amp; Equipment'!$C:$C,$B194,'Health Products &amp; Equipment'!BG:BG)+SUMIF('Other Pharma &amp; Health Products'!$C:$C,$B194,'Other Pharma &amp; Health Products'!BG:BG)+SUMIF('PSM Costs'!$C:$C,$B194,'PSM Costs'!BG:BG),"")</f>
        <v/>
      </c>
      <c r="N194" s="176" t="str">
        <f ca="1">IF(SUMIF(Pharmaceuticals!$C:$C,$B194,Pharmaceuticals!AY:AY)+SUMIF('Health Products &amp; Equipment'!$C:$C,$B194,'Health Products &amp; Equipment'!BH:BH)+SUMIF('Other Pharma &amp; Health Products'!$C:$C,$B194,'Other Pharma &amp; Health Products'!BH:BH)+SUMIF('PSM Costs'!$C:$C,$B194,'PSM Costs'!BH:BH)&gt;0,SUMIF(Pharmaceuticals!$C:$C,$B194,Pharmaceuticals!AY:AY)+SUMIF('Health Products &amp; Equipment'!$C:$C,$B194,'Health Products &amp; Equipment'!BH:BH)+SUMIF('Other Pharma &amp; Health Products'!$C:$C,$B194,'Other Pharma &amp; Health Products'!BH:BH)+SUMIF('PSM Costs'!$C:$C,$B194,'PSM Costs'!BH:BH),"")</f>
        <v/>
      </c>
      <c r="O194" s="182" t="str">
        <f t="shared" ca="1" si="18"/>
        <v/>
      </c>
      <c r="P194" s="123" t="str">
        <f ca="1">IF(SUMIF(Pharmaceuticals!$C:$C,$B194,Pharmaceuticals!BK:BK)+SUMIF('Health Products &amp; Equipment'!$C:$C,$B194,'Health Products &amp; Equipment'!BT:BT)+SUMIF('Other Pharma &amp; Health Products'!$C:$C,$B194,'Other Pharma &amp; Health Products'!BT:BT)+SUMIF('PSM Costs'!$C:$C,$B194,'PSM Costs'!BT:BT)&gt;0,SUMIF(Pharmaceuticals!$C:$C,$B194,Pharmaceuticals!BK:BK)+SUMIF('Health Products &amp; Equipment'!$C:$C,$B194,'Health Products &amp; Equipment'!BT:BT)+SUMIF('Other Pharma &amp; Health Products'!$C:$C,$B194,'Other Pharma &amp; Health Products'!BT:BT)+SUMIF('PSM Costs'!$C:$C,$B194,'PSM Costs'!BT:BT),"")</f>
        <v/>
      </c>
      <c r="Q194" s="123" t="str">
        <f ca="1">IF(SUMIF(Pharmaceuticals!$C:$C,$B194,Pharmaceuticals!BL:BL)+SUMIF('Health Products &amp; Equipment'!$C:$C,$B194,'Health Products &amp; Equipment'!BU:BU)+SUMIF('Other Pharma &amp; Health Products'!$C:$C,$B194,'Other Pharma &amp; Health Products'!BU:BU)+SUMIF('PSM Costs'!$C:$C,$B194,'PSM Costs'!BU:BU)&gt;0,SUMIF(Pharmaceuticals!$C:$C,$B194,Pharmaceuticals!BL:BL)+SUMIF('Health Products &amp; Equipment'!$C:$C,$B194,'Health Products &amp; Equipment'!BU:BU)+SUMIF('Other Pharma &amp; Health Products'!$C:$C,$B194,'Other Pharma &amp; Health Products'!BU:BU)+SUMIF('PSM Costs'!$C:$C,$B194,'PSM Costs'!BU:BU),"")</f>
        <v/>
      </c>
      <c r="R194" s="176" t="str">
        <f t="shared" ca="1" si="19"/>
        <v/>
      </c>
    </row>
    <row r="195" spans="1:18" ht="14" x14ac:dyDescent="0.15">
      <c r="A195" s="107">
        <v>188</v>
      </c>
      <c r="B195" s="107" t="str">
        <f ca="1">IFERROR(VLOOKUP(A195,'Rank unique CI-Prod-Spec'!I:J,2,FALSE),"")</f>
        <v/>
      </c>
      <c r="C195" s="122" t="str">
        <f ca="1">IFERROR(VLOOKUP(LEFT(B195,FIND("--",B195)-1),CatCostInp!D:E,2,FALSE),"")</f>
        <v/>
      </c>
      <c r="D195" s="122" t="str">
        <f ca="1">IFERROR(INDIRECT(ADDRESS(MATCH(VALUE(MID(B195,FIND("--",B195)+2,FIND("---",B195)-FIND("--",B195)-2)),CatProd!G:G,0),2,1,1,"CatProd")),"")</f>
        <v/>
      </c>
      <c r="E195" s="122" t="str">
        <f ca="1">IFERROR(INDIRECT(ADDRESS(MATCH(VALUE(RIGHT(B195,LEN(B195)-FIND("---",B195)-2)),CatProdSpec!I:I,0),3,1,1,"CatProdSpec")),"")</f>
        <v/>
      </c>
      <c r="F195" s="181" t="str">
        <f t="shared" ca="1" si="15"/>
        <v/>
      </c>
      <c r="G195" s="176" t="str">
        <f ca="1">IF(SUMIF(Pharmaceuticals!$C:$C,$B195,Pharmaceuticals!X:X)+SUMIF('Health Products &amp; Equipment'!$C:$C,$B195,'Health Products &amp; Equipment'!AG:AG)+SUMIF('Other Pharma &amp; Health Products'!$C:$C,$B195,'Other Pharma &amp; Health Products'!AG:AG)+SUMIF('PSM Costs'!$C:$C,$B195,'PSM Costs'!AG:AG)&gt;0,SUMIF(Pharmaceuticals!$C:$C,$B195,Pharmaceuticals!X:X)+SUMIF('Health Products &amp; Equipment'!$C:$C,$B195,'Health Products &amp; Equipment'!AG:AG)+SUMIF('Other Pharma &amp; Health Products'!$C:$C,$B195,'Other Pharma &amp; Health Products'!AG:AG)+SUMIF('PSM Costs'!$C:$C,$B195,'PSM Costs'!AG:AG),"")</f>
        <v/>
      </c>
      <c r="H195" s="176" t="str">
        <f ca="1">IF(SUMIF(Pharmaceuticals!$C:$C,$B195,Pharmaceuticals!Y:Y)+SUMIF('Health Products &amp; Equipment'!$C:$C,$B195,'Health Products &amp; Equipment'!AH:AH)+SUMIF('Other Pharma &amp; Health Products'!$C:$C,$B195,'Other Pharma &amp; Health Products'!AH:AH)+SUMIF('PSM Costs'!$C:$C,$B195,'PSM Costs'!AH:AH)&gt;0,SUMIF(Pharmaceuticals!$C:$C,$B195,Pharmaceuticals!Y:Y)+SUMIF('Health Products &amp; Equipment'!$C:$C,$B195,'Health Products &amp; Equipment'!AH:AH)+SUMIF('Other Pharma &amp; Health Products'!$C:$C,$B195,'Other Pharma &amp; Health Products'!AH:AH)+SUMIF('PSM Costs'!$C:$C,$B195,'PSM Costs'!AH:AH),"")</f>
        <v/>
      </c>
      <c r="I195" s="182" t="str">
        <f t="shared" ca="1" si="16"/>
        <v/>
      </c>
      <c r="J195" s="123" t="str">
        <f ca="1">IF(SUMIF(Pharmaceuticals!$C:$C,$B195,Pharmaceuticals!AK:AK)+SUMIF('Health Products &amp; Equipment'!$C:$C,$B195,'Health Products &amp; Equipment'!AT:AT)+SUMIF('Other Pharma &amp; Health Products'!$C:$C,$B195,'Other Pharma &amp; Health Products'!AT:AT)+SUMIF('PSM Costs'!$C:$C,$B195,'PSM Costs'!AT:AT)&gt;0,SUMIF(Pharmaceuticals!$C:$C,$B195,Pharmaceuticals!AK:AK)+SUMIF('Health Products &amp; Equipment'!$C:$C,$B195,'Health Products &amp; Equipment'!AT:AT)+SUMIF('Other Pharma &amp; Health Products'!$C:$C,$B195,'Other Pharma &amp; Health Products'!AT:AT)+SUMIF('PSM Costs'!$C:$C,$B195,'PSM Costs'!AT:AT),"")</f>
        <v/>
      </c>
      <c r="K195" s="123" t="str">
        <f ca="1">IF(SUMIF(Pharmaceuticals!$C:$C,$B195,Pharmaceuticals!AL:AL)+SUMIF('Health Products &amp; Equipment'!$C:$C,$B195,'Health Products &amp; Equipment'!AU:AU)+SUMIF('Other Pharma &amp; Health Products'!$C:$C,$B195,'Other Pharma &amp; Health Products'!AU:AU)+SUMIF('PSM Costs'!$C:$C,$B195,'PSM Costs'!AU:AU)&gt;0,SUMIF(Pharmaceuticals!$C:$C,$B195,Pharmaceuticals!AL:AL)+SUMIF('Health Products &amp; Equipment'!$C:$C,$B195,'Health Products &amp; Equipment'!AU:AU)+SUMIF('Other Pharma &amp; Health Products'!$C:$C,$B195,'Other Pharma &amp; Health Products'!AU:AU)+SUMIF('PSM Costs'!$C:$C,$B195,'PSM Costs'!AU:AU),"")</f>
        <v/>
      </c>
      <c r="L195" s="181" t="str">
        <f t="shared" ca="1" si="17"/>
        <v/>
      </c>
      <c r="M195" s="176" t="str">
        <f ca="1">IF(SUMIF(Pharmaceuticals!$C:$C,$B195,Pharmaceuticals!AX:AX)+SUMIF('Health Products &amp; Equipment'!$C:$C,$B195,'Health Products &amp; Equipment'!BG:BG)+SUMIF('Other Pharma &amp; Health Products'!$C:$C,$B195,'Other Pharma &amp; Health Products'!BG:BG)+SUMIF('PSM Costs'!$C:$C,$B195,'PSM Costs'!BG:BG)&gt;0,SUMIF(Pharmaceuticals!$C:$C,$B195,Pharmaceuticals!AX:AX)+SUMIF('Health Products &amp; Equipment'!$C:$C,$B195,'Health Products &amp; Equipment'!BG:BG)+SUMIF('Other Pharma &amp; Health Products'!$C:$C,$B195,'Other Pharma &amp; Health Products'!BG:BG)+SUMIF('PSM Costs'!$C:$C,$B195,'PSM Costs'!BG:BG),"")</f>
        <v/>
      </c>
      <c r="N195" s="176" t="str">
        <f ca="1">IF(SUMIF(Pharmaceuticals!$C:$C,$B195,Pharmaceuticals!AY:AY)+SUMIF('Health Products &amp; Equipment'!$C:$C,$B195,'Health Products &amp; Equipment'!BH:BH)+SUMIF('Other Pharma &amp; Health Products'!$C:$C,$B195,'Other Pharma &amp; Health Products'!BH:BH)+SUMIF('PSM Costs'!$C:$C,$B195,'PSM Costs'!BH:BH)&gt;0,SUMIF(Pharmaceuticals!$C:$C,$B195,Pharmaceuticals!AY:AY)+SUMIF('Health Products &amp; Equipment'!$C:$C,$B195,'Health Products &amp; Equipment'!BH:BH)+SUMIF('Other Pharma &amp; Health Products'!$C:$C,$B195,'Other Pharma &amp; Health Products'!BH:BH)+SUMIF('PSM Costs'!$C:$C,$B195,'PSM Costs'!BH:BH),"")</f>
        <v/>
      </c>
      <c r="O195" s="182" t="str">
        <f t="shared" ca="1" si="18"/>
        <v/>
      </c>
      <c r="P195" s="123" t="str">
        <f ca="1">IF(SUMIF(Pharmaceuticals!$C:$C,$B195,Pharmaceuticals!BK:BK)+SUMIF('Health Products &amp; Equipment'!$C:$C,$B195,'Health Products &amp; Equipment'!BT:BT)+SUMIF('Other Pharma &amp; Health Products'!$C:$C,$B195,'Other Pharma &amp; Health Products'!BT:BT)+SUMIF('PSM Costs'!$C:$C,$B195,'PSM Costs'!BT:BT)&gt;0,SUMIF(Pharmaceuticals!$C:$C,$B195,Pharmaceuticals!BK:BK)+SUMIF('Health Products &amp; Equipment'!$C:$C,$B195,'Health Products &amp; Equipment'!BT:BT)+SUMIF('Other Pharma &amp; Health Products'!$C:$C,$B195,'Other Pharma &amp; Health Products'!BT:BT)+SUMIF('PSM Costs'!$C:$C,$B195,'PSM Costs'!BT:BT),"")</f>
        <v/>
      </c>
      <c r="Q195" s="123" t="str">
        <f ca="1">IF(SUMIF(Pharmaceuticals!$C:$C,$B195,Pharmaceuticals!BL:BL)+SUMIF('Health Products &amp; Equipment'!$C:$C,$B195,'Health Products &amp; Equipment'!BU:BU)+SUMIF('Other Pharma &amp; Health Products'!$C:$C,$B195,'Other Pharma &amp; Health Products'!BU:BU)+SUMIF('PSM Costs'!$C:$C,$B195,'PSM Costs'!BU:BU)&gt;0,SUMIF(Pharmaceuticals!$C:$C,$B195,Pharmaceuticals!BL:BL)+SUMIF('Health Products &amp; Equipment'!$C:$C,$B195,'Health Products &amp; Equipment'!BU:BU)+SUMIF('Other Pharma &amp; Health Products'!$C:$C,$B195,'Other Pharma &amp; Health Products'!BU:BU)+SUMIF('PSM Costs'!$C:$C,$B195,'PSM Costs'!BU:BU),"")</f>
        <v/>
      </c>
      <c r="R195" s="176" t="str">
        <f t="shared" ca="1" si="19"/>
        <v/>
      </c>
    </row>
    <row r="196" spans="1:18" ht="14" x14ac:dyDescent="0.15">
      <c r="A196" s="107">
        <v>189</v>
      </c>
      <c r="B196" s="107" t="str">
        <f ca="1">IFERROR(VLOOKUP(A196,'Rank unique CI-Prod-Spec'!I:J,2,FALSE),"")</f>
        <v/>
      </c>
      <c r="C196" s="122" t="str">
        <f ca="1">IFERROR(VLOOKUP(LEFT(B196,FIND("--",B196)-1),CatCostInp!D:E,2,FALSE),"")</f>
        <v/>
      </c>
      <c r="D196" s="122" t="str">
        <f ca="1">IFERROR(INDIRECT(ADDRESS(MATCH(VALUE(MID(B196,FIND("--",B196)+2,FIND("---",B196)-FIND("--",B196)-2)),CatProd!G:G,0),2,1,1,"CatProd")),"")</f>
        <v/>
      </c>
      <c r="E196" s="122" t="str">
        <f ca="1">IFERROR(INDIRECT(ADDRESS(MATCH(VALUE(RIGHT(B196,LEN(B196)-FIND("---",B196)-2)),CatProdSpec!I:I,0),3,1,1,"CatProdSpec")),"")</f>
        <v/>
      </c>
      <c r="F196" s="181" t="str">
        <f t="shared" ca="1" si="15"/>
        <v/>
      </c>
      <c r="G196" s="176" t="str">
        <f ca="1">IF(SUMIF(Pharmaceuticals!$C:$C,$B196,Pharmaceuticals!X:X)+SUMIF('Health Products &amp; Equipment'!$C:$C,$B196,'Health Products &amp; Equipment'!AG:AG)+SUMIF('Other Pharma &amp; Health Products'!$C:$C,$B196,'Other Pharma &amp; Health Products'!AG:AG)+SUMIF('PSM Costs'!$C:$C,$B196,'PSM Costs'!AG:AG)&gt;0,SUMIF(Pharmaceuticals!$C:$C,$B196,Pharmaceuticals!X:X)+SUMIF('Health Products &amp; Equipment'!$C:$C,$B196,'Health Products &amp; Equipment'!AG:AG)+SUMIF('Other Pharma &amp; Health Products'!$C:$C,$B196,'Other Pharma &amp; Health Products'!AG:AG)+SUMIF('PSM Costs'!$C:$C,$B196,'PSM Costs'!AG:AG),"")</f>
        <v/>
      </c>
      <c r="H196" s="176" t="str">
        <f ca="1">IF(SUMIF(Pharmaceuticals!$C:$C,$B196,Pharmaceuticals!Y:Y)+SUMIF('Health Products &amp; Equipment'!$C:$C,$B196,'Health Products &amp; Equipment'!AH:AH)+SUMIF('Other Pharma &amp; Health Products'!$C:$C,$B196,'Other Pharma &amp; Health Products'!AH:AH)+SUMIF('PSM Costs'!$C:$C,$B196,'PSM Costs'!AH:AH)&gt;0,SUMIF(Pharmaceuticals!$C:$C,$B196,Pharmaceuticals!Y:Y)+SUMIF('Health Products &amp; Equipment'!$C:$C,$B196,'Health Products &amp; Equipment'!AH:AH)+SUMIF('Other Pharma &amp; Health Products'!$C:$C,$B196,'Other Pharma &amp; Health Products'!AH:AH)+SUMIF('PSM Costs'!$C:$C,$B196,'PSM Costs'!AH:AH),"")</f>
        <v/>
      </c>
      <c r="I196" s="182" t="str">
        <f t="shared" ca="1" si="16"/>
        <v/>
      </c>
      <c r="J196" s="123" t="str">
        <f ca="1">IF(SUMIF(Pharmaceuticals!$C:$C,$B196,Pharmaceuticals!AK:AK)+SUMIF('Health Products &amp; Equipment'!$C:$C,$B196,'Health Products &amp; Equipment'!AT:AT)+SUMIF('Other Pharma &amp; Health Products'!$C:$C,$B196,'Other Pharma &amp; Health Products'!AT:AT)+SUMIF('PSM Costs'!$C:$C,$B196,'PSM Costs'!AT:AT)&gt;0,SUMIF(Pharmaceuticals!$C:$C,$B196,Pharmaceuticals!AK:AK)+SUMIF('Health Products &amp; Equipment'!$C:$C,$B196,'Health Products &amp; Equipment'!AT:AT)+SUMIF('Other Pharma &amp; Health Products'!$C:$C,$B196,'Other Pharma &amp; Health Products'!AT:AT)+SUMIF('PSM Costs'!$C:$C,$B196,'PSM Costs'!AT:AT),"")</f>
        <v/>
      </c>
      <c r="K196" s="123" t="str">
        <f ca="1">IF(SUMIF(Pharmaceuticals!$C:$C,$B196,Pharmaceuticals!AL:AL)+SUMIF('Health Products &amp; Equipment'!$C:$C,$B196,'Health Products &amp; Equipment'!AU:AU)+SUMIF('Other Pharma &amp; Health Products'!$C:$C,$B196,'Other Pharma &amp; Health Products'!AU:AU)+SUMIF('PSM Costs'!$C:$C,$B196,'PSM Costs'!AU:AU)&gt;0,SUMIF(Pharmaceuticals!$C:$C,$B196,Pharmaceuticals!AL:AL)+SUMIF('Health Products &amp; Equipment'!$C:$C,$B196,'Health Products &amp; Equipment'!AU:AU)+SUMIF('Other Pharma &amp; Health Products'!$C:$C,$B196,'Other Pharma &amp; Health Products'!AU:AU)+SUMIF('PSM Costs'!$C:$C,$B196,'PSM Costs'!AU:AU),"")</f>
        <v/>
      </c>
      <c r="L196" s="181" t="str">
        <f t="shared" ca="1" si="17"/>
        <v/>
      </c>
      <c r="M196" s="176" t="str">
        <f ca="1">IF(SUMIF(Pharmaceuticals!$C:$C,$B196,Pharmaceuticals!AX:AX)+SUMIF('Health Products &amp; Equipment'!$C:$C,$B196,'Health Products &amp; Equipment'!BG:BG)+SUMIF('Other Pharma &amp; Health Products'!$C:$C,$B196,'Other Pharma &amp; Health Products'!BG:BG)+SUMIF('PSM Costs'!$C:$C,$B196,'PSM Costs'!BG:BG)&gt;0,SUMIF(Pharmaceuticals!$C:$C,$B196,Pharmaceuticals!AX:AX)+SUMIF('Health Products &amp; Equipment'!$C:$C,$B196,'Health Products &amp; Equipment'!BG:BG)+SUMIF('Other Pharma &amp; Health Products'!$C:$C,$B196,'Other Pharma &amp; Health Products'!BG:BG)+SUMIF('PSM Costs'!$C:$C,$B196,'PSM Costs'!BG:BG),"")</f>
        <v/>
      </c>
      <c r="N196" s="176" t="str">
        <f ca="1">IF(SUMIF(Pharmaceuticals!$C:$C,$B196,Pharmaceuticals!AY:AY)+SUMIF('Health Products &amp; Equipment'!$C:$C,$B196,'Health Products &amp; Equipment'!BH:BH)+SUMIF('Other Pharma &amp; Health Products'!$C:$C,$B196,'Other Pharma &amp; Health Products'!BH:BH)+SUMIF('PSM Costs'!$C:$C,$B196,'PSM Costs'!BH:BH)&gt;0,SUMIF(Pharmaceuticals!$C:$C,$B196,Pharmaceuticals!AY:AY)+SUMIF('Health Products &amp; Equipment'!$C:$C,$B196,'Health Products &amp; Equipment'!BH:BH)+SUMIF('Other Pharma &amp; Health Products'!$C:$C,$B196,'Other Pharma &amp; Health Products'!BH:BH)+SUMIF('PSM Costs'!$C:$C,$B196,'PSM Costs'!BH:BH),"")</f>
        <v/>
      </c>
      <c r="O196" s="182" t="str">
        <f t="shared" ca="1" si="18"/>
        <v/>
      </c>
      <c r="P196" s="123" t="str">
        <f ca="1">IF(SUMIF(Pharmaceuticals!$C:$C,$B196,Pharmaceuticals!BK:BK)+SUMIF('Health Products &amp; Equipment'!$C:$C,$B196,'Health Products &amp; Equipment'!BT:BT)+SUMIF('Other Pharma &amp; Health Products'!$C:$C,$B196,'Other Pharma &amp; Health Products'!BT:BT)+SUMIF('PSM Costs'!$C:$C,$B196,'PSM Costs'!BT:BT)&gt;0,SUMIF(Pharmaceuticals!$C:$C,$B196,Pharmaceuticals!BK:BK)+SUMIF('Health Products &amp; Equipment'!$C:$C,$B196,'Health Products &amp; Equipment'!BT:BT)+SUMIF('Other Pharma &amp; Health Products'!$C:$C,$B196,'Other Pharma &amp; Health Products'!BT:BT)+SUMIF('PSM Costs'!$C:$C,$B196,'PSM Costs'!BT:BT),"")</f>
        <v/>
      </c>
      <c r="Q196" s="123" t="str">
        <f ca="1">IF(SUMIF(Pharmaceuticals!$C:$C,$B196,Pharmaceuticals!BL:BL)+SUMIF('Health Products &amp; Equipment'!$C:$C,$B196,'Health Products &amp; Equipment'!BU:BU)+SUMIF('Other Pharma &amp; Health Products'!$C:$C,$B196,'Other Pharma &amp; Health Products'!BU:BU)+SUMIF('PSM Costs'!$C:$C,$B196,'PSM Costs'!BU:BU)&gt;0,SUMIF(Pharmaceuticals!$C:$C,$B196,Pharmaceuticals!BL:BL)+SUMIF('Health Products &amp; Equipment'!$C:$C,$B196,'Health Products &amp; Equipment'!BU:BU)+SUMIF('Other Pharma &amp; Health Products'!$C:$C,$B196,'Other Pharma &amp; Health Products'!BU:BU)+SUMIF('PSM Costs'!$C:$C,$B196,'PSM Costs'!BU:BU),"")</f>
        <v/>
      </c>
      <c r="R196" s="176" t="str">
        <f t="shared" ca="1" si="19"/>
        <v/>
      </c>
    </row>
    <row r="197" spans="1:18" ht="14" x14ac:dyDescent="0.15">
      <c r="A197" s="107">
        <v>190</v>
      </c>
      <c r="B197" s="107" t="str">
        <f ca="1">IFERROR(VLOOKUP(A197,'Rank unique CI-Prod-Spec'!I:J,2,FALSE),"")</f>
        <v/>
      </c>
      <c r="C197" s="122" t="str">
        <f ca="1">IFERROR(VLOOKUP(LEFT(B197,FIND("--",B197)-1),CatCostInp!D:E,2,FALSE),"")</f>
        <v/>
      </c>
      <c r="D197" s="122" t="str">
        <f ca="1">IFERROR(INDIRECT(ADDRESS(MATCH(VALUE(MID(B197,FIND("--",B197)+2,FIND("---",B197)-FIND("--",B197)-2)),CatProd!G:G,0),2,1,1,"CatProd")),"")</f>
        <v/>
      </c>
      <c r="E197" s="122" t="str">
        <f ca="1">IFERROR(INDIRECT(ADDRESS(MATCH(VALUE(RIGHT(B197,LEN(B197)-FIND("---",B197)-2)),CatProdSpec!I:I,0),3,1,1,"CatProdSpec")),"")</f>
        <v/>
      </c>
      <c r="F197" s="181" t="str">
        <f t="shared" ca="1" si="15"/>
        <v/>
      </c>
      <c r="G197" s="176" t="str">
        <f ca="1">IF(SUMIF(Pharmaceuticals!$C:$C,$B197,Pharmaceuticals!X:X)+SUMIF('Health Products &amp; Equipment'!$C:$C,$B197,'Health Products &amp; Equipment'!AG:AG)+SUMIF('Other Pharma &amp; Health Products'!$C:$C,$B197,'Other Pharma &amp; Health Products'!AG:AG)+SUMIF('PSM Costs'!$C:$C,$B197,'PSM Costs'!AG:AG)&gt;0,SUMIF(Pharmaceuticals!$C:$C,$B197,Pharmaceuticals!X:X)+SUMIF('Health Products &amp; Equipment'!$C:$C,$B197,'Health Products &amp; Equipment'!AG:AG)+SUMIF('Other Pharma &amp; Health Products'!$C:$C,$B197,'Other Pharma &amp; Health Products'!AG:AG)+SUMIF('PSM Costs'!$C:$C,$B197,'PSM Costs'!AG:AG),"")</f>
        <v/>
      </c>
      <c r="H197" s="176" t="str">
        <f ca="1">IF(SUMIF(Pharmaceuticals!$C:$C,$B197,Pharmaceuticals!Y:Y)+SUMIF('Health Products &amp; Equipment'!$C:$C,$B197,'Health Products &amp; Equipment'!AH:AH)+SUMIF('Other Pharma &amp; Health Products'!$C:$C,$B197,'Other Pharma &amp; Health Products'!AH:AH)+SUMIF('PSM Costs'!$C:$C,$B197,'PSM Costs'!AH:AH)&gt;0,SUMIF(Pharmaceuticals!$C:$C,$B197,Pharmaceuticals!Y:Y)+SUMIF('Health Products &amp; Equipment'!$C:$C,$B197,'Health Products &amp; Equipment'!AH:AH)+SUMIF('Other Pharma &amp; Health Products'!$C:$C,$B197,'Other Pharma &amp; Health Products'!AH:AH)+SUMIF('PSM Costs'!$C:$C,$B197,'PSM Costs'!AH:AH),"")</f>
        <v/>
      </c>
      <c r="I197" s="182" t="str">
        <f t="shared" ca="1" si="16"/>
        <v/>
      </c>
      <c r="J197" s="123" t="str">
        <f ca="1">IF(SUMIF(Pharmaceuticals!$C:$C,$B197,Pharmaceuticals!AK:AK)+SUMIF('Health Products &amp; Equipment'!$C:$C,$B197,'Health Products &amp; Equipment'!AT:AT)+SUMIF('Other Pharma &amp; Health Products'!$C:$C,$B197,'Other Pharma &amp; Health Products'!AT:AT)+SUMIF('PSM Costs'!$C:$C,$B197,'PSM Costs'!AT:AT)&gt;0,SUMIF(Pharmaceuticals!$C:$C,$B197,Pharmaceuticals!AK:AK)+SUMIF('Health Products &amp; Equipment'!$C:$C,$B197,'Health Products &amp; Equipment'!AT:AT)+SUMIF('Other Pharma &amp; Health Products'!$C:$C,$B197,'Other Pharma &amp; Health Products'!AT:AT)+SUMIF('PSM Costs'!$C:$C,$B197,'PSM Costs'!AT:AT),"")</f>
        <v/>
      </c>
      <c r="K197" s="123" t="str">
        <f ca="1">IF(SUMIF(Pharmaceuticals!$C:$C,$B197,Pharmaceuticals!AL:AL)+SUMIF('Health Products &amp; Equipment'!$C:$C,$B197,'Health Products &amp; Equipment'!AU:AU)+SUMIF('Other Pharma &amp; Health Products'!$C:$C,$B197,'Other Pharma &amp; Health Products'!AU:AU)+SUMIF('PSM Costs'!$C:$C,$B197,'PSM Costs'!AU:AU)&gt;0,SUMIF(Pharmaceuticals!$C:$C,$B197,Pharmaceuticals!AL:AL)+SUMIF('Health Products &amp; Equipment'!$C:$C,$B197,'Health Products &amp; Equipment'!AU:AU)+SUMIF('Other Pharma &amp; Health Products'!$C:$C,$B197,'Other Pharma &amp; Health Products'!AU:AU)+SUMIF('PSM Costs'!$C:$C,$B197,'PSM Costs'!AU:AU),"")</f>
        <v/>
      </c>
      <c r="L197" s="181" t="str">
        <f t="shared" ca="1" si="17"/>
        <v/>
      </c>
      <c r="M197" s="176" t="str">
        <f ca="1">IF(SUMIF(Pharmaceuticals!$C:$C,$B197,Pharmaceuticals!AX:AX)+SUMIF('Health Products &amp; Equipment'!$C:$C,$B197,'Health Products &amp; Equipment'!BG:BG)+SUMIF('Other Pharma &amp; Health Products'!$C:$C,$B197,'Other Pharma &amp; Health Products'!BG:BG)+SUMIF('PSM Costs'!$C:$C,$B197,'PSM Costs'!BG:BG)&gt;0,SUMIF(Pharmaceuticals!$C:$C,$B197,Pharmaceuticals!AX:AX)+SUMIF('Health Products &amp; Equipment'!$C:$C,$B197,'Health Products &amp; Equipment'!BG:BG)+SUMIF('Other Pharma &amp; Health Products'!$C:$C,$B197,'Other Pharma &amp; Health Products'!BG:BG)+SUMIF('PSM Costs'!$C:$C,$B197,'PSM Costs'!BG:BG),"")</f>
        <v/>
      </c>
      <c r="N197" s="176" t="str">
        <f ca="1">IF(SUMIF(Pharmaceuticals!$C:$C,$B197,Pharmaceuticals!AY:AY)+SUMIF('Health Products &amp; Equipment'!$C:$C,$B197,'Health Products &amp; Equipment'!BH:BH)+SUMIF('Other Pharma &amp; Health Products'!$C:$C,$B197,'Other Pharma &amp; Health Products'!BH:BH)+SUMIF('PSM Costs'!$C:$C,$B197,'PSM Costs'!BH:BH)&gt;0,SUMIF(Pharmaceuticals!$C:$C,$B197,Pharmaceuticals!AY:AY)+SUMIF('Health Products &amp; Equipment'!$C:$C,$B197,'Health Products &amp; Equipment'!BH:BH)+SUMIF('Other Pharma &amp; Health Products'!$C:$C,$B197,'Other Pharma &amp; Health Products'!BH:BH)+SUMIF('PSM Costs'!$C:$C,$B197,'PSM Costs'!BH:BH),"")</f>
        <v/>
      </c>
      <c r="O197" s="182" t="str">
        <f t="shared" ca="1" si="18"/>
        <v/>
      </c>
      <c r="P197" s="123" t="str">
        <f ca="1">IF(SUMIF(Pharmaceuticals!$C:$C,$B197,Pharmaceuticals!BK:BK)+SUMIF('Health Products &amp; Equipment'!$C:$C,$B197,'Health Products &amp; Equipment'!BT:BT)+SUMIF('Other Pharma &amp; Health Products'!$C:$C,$B197,'Other Pharma &amp; Health Products'!BT:BT)+SUMIF('PSM Costs'!$C:$C,$B197,'PSM Costs'!BT:BT)&gt;0,SUMIF(Pharmaceuticals!$C:$C,$B197,Pharmaceuticals!BK:BK)+SUMIF('Health Products &amp; Equipment'!$C:$C,$B197,'Health Products &amp; Equipment'!BT:BT)+SUMIF('Other Pharma &amp; Health Products'!$C:$C,$B197,'Other Pharma &amp; Health Products'!BT:BT)+SUMIF('PSM Costs'!$C:$C,$B197,'PSM Costs'!BT:BT),"")</f>
        <v/>
      </c>
      <c r="Q197" s="123" t="str">
        <f ca="1">IF(SUMIF(Pharmaceuticals!$C:$C,$B197,Pharmaceuticals!BL:BL)+SUMIF('Health Products &amp; Equipment'!$C:$C,$B197,'Health Products &amp; Equipment'!BU:BU)+SUMIF('Other Pharma &amp; Health Products'!$C:$C,$B197,'Other Pharma &amp; Health Products'!BU:BU)+SUMIF('PSM Costs'!$C:$C,$B197,'PSM Costs'!BU:BU)&gt;0,SUMIF(Pharmaceuticals!$C:$C,$B197,Pharmaceuticals!BL:BL)+SUMIF('Health Products &amp; Equipment'!$C:$C,$B197,'Health Products &amp; Equipment'!BU:BU)+SUMIF('Other Pharma &amp; Health Products'!$C:$C,$B197,'Other Pharma &amp; Health Products'!BU:BU)+SUMIF('PSM Costs'!$C:$C,$B197,'PSM Costs'!BU:BU),"")</f>
        <v/>
      </c>
      <c r="R197" s="176" t="str">
        <f t="shared" ca="1" si="19"/>
        <v/>
      </c>
    </row>
    <row r="198" spans="1:18" ht="14" x14ac:dyDescent="0.15">
      <c r="A198" s="107">
        <v>191</v>
      </c>
      <c r="B198" s="107" t="str">
        <f ca="1">IFERROR(VLOOKUP(A198,'Rank unique CI-Prod-Spec'!I:J,2,FALSE),"")</f>
        <v/>
      </c>
      <c r="C198" s="122" t="str">
        <f ca="1">IFERROR(VLOOKUP(LEFT(B198,FIND("--",B198)-1),CatCostInp!D:E,2,FALSE),"")</f>
        <v/>
      </c>
      <c r="D198" s="122" t="str">
        <f ca="1">IFERROR(INDIRECT(ADDRESS(MATCH(VALUE(MID(B198,FIND("--",B198)+2,FIND("---",B198)-FIND("--",B198)-2)),CatProd!G:G,0),2,1,1,"CatProd")),"")</f>
        <v/>
      </c>
      <c r="E198" s="122" t="str">
        <f ca="1">IFERROR(INDIRECT(ADDRESS(MATCH(VALUE(RIGHT(B198,LEN(B198)-FIND("---",B198)-2)),CatProdSpec!I:I,0),3,1,1,"CatProdSpec")),"")</f>
        <v/>
      </c>
      <c r="F198" s="181" t="str">
        <f t="shared" ca="1" si="15"/>
        <v/>
      </c>
      <c r="G198" s="176" t="str">
        <f ca="1">IF(SUMIF(Pharmaceuticals!$C:$C,$B198,Pharmaceuticals!X:X)+SUMIF('Health Products &amp; Equipment'!$C:$C,$B198,'Health Products &amp; Equipment'!AG:AG)+SUMIF('Other Pharma &amp; Health Products'!$C:$C,$B198,'Other Pharma &amp; Health Products'!AG:AG)+SUMIF('PSM Costs'!$C:$C,$B198,'PSM Costs'!AG:AG)&gt;0,SUMIF(Pharmaceuticals!$C:$C,$B198,Pharmaceuticals!X:X)+SUMIF('Health Products &amp; Equipment'!$C:$C,$B198,'Health Products &amp; Equipment'!AG:AG)+SUMIF('Other Pharma &amp; Health Products'!$C:$C,$B198,'Other Pharma &amp; Health Products'!AG:AG)+SUMIF('PSM Costs'!$C:$C,$B198,'PSM Costs'!AG:AG),"")</f>
        <v/>
      </c>
      <c r="H198" s="176" t="str">
        <f ca="1">IF(SUMIF(Pharmaceuticals!$C:$C,$B198,Pharmaceuticals!Y:Y)+SUMIF('Health Products &amp; Equipment'!$C:$C,$B198,'Health Products &amp; Equipment'!AH:AH)+SUMIF('Other Pharma &amp; Health Products'!$C:$C,$B198,'Other Pharma &amp; Health Products'!AH:AH)+SUMIF('PSM Costs'!$C:$C,$B198,'PSM Costs'!AH:AH)&gt;0,SUMIF(Pharmaceuticals!$C:$C,$B198,Pharmaceuticals!Y:Y)+SUMIF('Health Products &amp; Equipment'!$C:$C,$B198,'Health Products &amp; Equipment'!AH:AH)+SUMIF('Other Pharma &amp; Health Products'!$C:$C,$B198,'Other Pharma &amp; Health Products'!AH:AH)+SUMIF('PSM Costs'!$C:$C,$B198,'PSM Costs'!AH:AH),"")</f>
        <v/>
      </c>
      <c r="I198" s="182" t="str">
        <f t="shared" ca="1" si="16"/>
        <v/>
      </c>
      <c r="J198" s="123" t="str">
        <f ca="1">IF(SUMIF(Pharmaceuticals!$C:$C,$B198,Pharmaceuticals!AK:AK)+SUMIF('Health Products &amp; Equipment'!$C:$C,$B198,'Health Products &amp; Equipment'!AT:AT)+SUMIF('Other Pharma &amp; Health Products'!$C:$C,$B198,'Other Pharma &amp; Health Products'!AT:AT)+SUMIF('PSM Costs'!$C:$C,$B198,'PSM Costs'!AT:AT)&gt;0,SUMIF(Pharmaceuticals!$C:$C,$B198,Pharmaceuticals!AK:AK)+SUMIF('Health Products &amp; Equipment'!$C:$C,$B198,'Health Products &amp; Equipment'!AT:AT)+SUMIF('Other Pharma &amp; Health Products'!$C:$C,$B198,'Other Pharma &amp; Health Products'!AT:AT)+SUMIF('PSM Costs'!$C:$C,$B198,'PSM Costs'!AT:AT),"")</f>
        <v/>
      </c>
      <c r="K198" s="123" t="str">
        <f ca="1">IF(SUMIF(Pharmaceuticals!$C:$C,$B198,Pharmaceuticals!AL:AL)+SUMIF('Health Products &amp; Equipment'!$C:$C,$B198,'Health Products &amp; Equipment'!AU:AU)+SUMIF('Other Pharma &amp; Health Products'!$C:$C,$B198,'Other Pharma &amp; Health Products'!AU:AU)+SUMIF('PSM Costs'!$C:$C,$B198,'PSM Costs'!AU:AU)&gt;0,SUMIF(Pharmaceuticals!$C:$C,$B198,Pharmaceuticals!AL:AL)+SUMIF('Health Products &amp; Equipment'!$C:$C,$B198,'Health Products &amp; Equipment'!AU:AU)+SUMIF('Other Pharma &amp; Health Products'!$C:$C,$B198,'Other Pharma &amp; Health Products'!AU:AU)+SUMIF('PSM Costs'!$C:$C,$B198,'PSM Costs'!AU:AU),"")</f>
        <v/>
      </c>
      <c r="L198" s="181" t="str">
        <f t="shared" ca="1" si="17"/>
        <v/>
      </c>
      <c r="M198" s="176" t="str">
        <f ca="1">IF(SUMIF(Pharmaceuticals!$C:$C,$B198,Pharmaceuticals!AX:AX)+SUMIF('Health Products &amp; Equipment'!$C:$C,$B198,'Health Products &amp; Equipment'!BG:BG)+SUMIF('Other Pharma &amp; Health Products'!$C:$C,$B198,'Other Pharma &amp; Health Products'!BG:BG)+SUMIF('PSM Costs'!$C:$C,$B198,'PSM Costs'!BG:BG)&gt;0,SUMIF(Pharmaceuticals!$C:$C,$B198,Pharmaceuticals!AX:AX)+SUMIF('Health Products &amp; Equipment'!$C:$C,$B198,'Health Products &amp; Equipment'!BG:BG)+SUMIF('Other Pharma &amp; Health Products'!$C:$C,$B198,'Other Pharma &amp; Health Products'!BG:BG)+SUMIF('PSM Costs'!$C:$C,$B198,'PSM Costs'!BG:BG),"")</f>
        <v/>
      </c>
      <c r="N198" s="176" t="str">
        <f ca="1">IF(SUMIF(Pharmaceuticals!$C:$C,$B198,Pharmaceuticals!AY:AY)+SUMIF('Health Products &amp; Equipment'!$C:$C,$B198,'Health Products &amp; Equipment'!BH:BH)+SUMIF('Other Pharma &amp; Health Products'!$C:$C,$B198,'Other Pharma &amp; Health Products'!BH:BH)+SUMIF('PSM Costs'!$C:$C,$B198,'PSM Costs'!BH:BH)&gt;0,SUMIF(Pharmaceuticals!$C:$C,$B198,Pharmaceuticals!AY:AY)+SUMIF('Health Products &amp; Equipment'!$C:$C,$B198,'Health Products &amp; Equipment'!BH:BH)+SUMIF('Other Pharma &amp; Health Products'!$C:$C,$B198,'Other Pharma &amp; Health Products'!BH:BH)+SUMIF('PSM Costs'!$C:$C,$B198,'PSM Costs'!BH:BH),"")</f>
        <v/>
      </c>
      <c r="O198" s="182" t="str">
        <f t="shared" ca="1" si="18"/>
        <v/>
      </c>
      <c r="P198" s="123" t="str">
        <f ca="1">IF(SUMIF(Pharmaceuticals!$C:$C,$B198,Pharmaceuticals!BK:BK)+SUMIF('Health Products &amp; Equipment'!$C:$C,$B198,'Health Products &amp; Equipment'!BT:BT)+SUMIF('Other Pharma &amp; Health Products'!$C:$C,$B198,'Other Pharma &amp; Health Products'!BT:BT)+SUMIF('PSM Costs'!$C:$C,$B198,'PSM Costs'!BT:BT)&gt;0,SUMIF(Pharmaceuticals!$C:$C,$B198,Pharmaceuticals!BK:BK)+SUMIF('Health Products &amp; Equipment'!$C:$C,$B198,'Health Products &amp; Equipment'!BT:BT)+SUMIF('Other Pharma &amp; Health Products'!$C:$C,$B198,'Other Pharma &amp; Health Products'!BT:BT)+SUMIF('PSM Costs'!$C:$C,$B198,'PSM Costs'!BT:BT),"")</f>
        <v/>
      </c>
      <c r="Q198" s="123" t="str">
        <f ca="1">IF(SUMIF(Pharmaceuticals!$C:$C,$B198,Pharmaceuticals!BL:BL)+SUMIF('Health Products &amp; Equipment'!$C:$C,$B198,'Health Products &amp; Equipment'!BU:BU)+SUMIF('Other Pharma &amp; Health Products'!$C:$C,$B198,'Other Pharma &amp; Health Products'!BU:BU)+SUMIF('PSM Costs'!$C:$C,$B198,'PSM Costs'!BU:BU)&gt;0,SUMIF(Pharmaceuticals!$C:$C,$B198,Pharmaceuticals!BL:BL)+SUMIF('Health Products &amp; Equipment'!$C:$C,$B198,'Health Products &amp; Equipment'!BU:BU)+SUMIF('Other Pharma &amp; Health Products'!$C:$C,$B198,'Other Pharma &amp; Health Products'!BU:BU)+SUMIF('PSM Costs'!$C:$C,$B198,'PSM Costs'!BU:BU),"")</f>
        <v/>
      </c>
      <c r="R198" s="176" t="str">
        <f t="shared" ca="1" si="19"/>
        <v/>
      </c>
    </row>
    <row r="199" spans="1:18" ht="14" x14ac:dyDescent="0.15">
      <c r="A199" s="107">
        <v>192</v>
      </c>
      <c r="B199" s="107" t="str">
        <f ca="1">IFERROR(VLOOKUP(A199,'Rank unique CI-Prod-Spec'!I:J,2,FALSE),"")</f>
        <v/>
      </c>
      <c r="C199" s="122" t="str">
        <f ca="1">IFERROR(VLOOKUP(LEFT(B199,FIND("--",B199)-1),CatCostInp!D:E,2,FALSE),"")</f>
        <v/>
      </c>
      <c r="D199" s="122" t="str">
        <f ca="1">IFERROR(INDIRECT(ADDRESS(MATCH(VALUE(MID(B199,FIND("--",B199)+2,FIND("---",B199)-FIND("--",B199)-2)),CatProd!G:G,0),2,1,1,"CatProd")),"")</f>
        <v/>
      </c>
      <c r="E199" s="122" t="str">
        <f ca="1">IFERROR(INDIRECT(ADDRESS(MATCH(VALUE(RIGHT(B199,LEN(B199)-FIND("---",B199)-2)),CatProdSpec!I:I,0),3,1,1,"CatProdSpec")),"")</f>
        <v/>
      </c>
      <c r="F199" s="181" t="str">
        <f t="shared" ca="1" si="15"/>
        <v/>
      </c>
      <c r="G199" s="176" t="str">
        <f ca="1">IF(SUMIF(Pharmaceuticals!$C:$C,$B199,Pharmaceuticals!X:X)+SUMIF('Health Products &amp; Equipment'!$C:$C,$B199,'Health Products &amp; Equipment'!AG:AG)+SUMIF('Other Pharma &amp; Health Products'!$C:$C,$B199,'Other Pharma &amp; Health Products'!AG:AG)+SUMIF('PSM Costs'!$C:$C,$B199,'PSM Costs'!AG:AG)&gt;0,SUMIF(Pharmaceuticals!$C:$C,$B199,Pharmaceuticals!X:X)+SUMIF('Health Products &amp; Equipment'!$C:$C,$B199,'Health Products &amp; Equipment'!AG:AG)+SUMIF('Other Pharma &amp; Health Products'!$C:$C,$B199,'Other Pharma &amp; Health Products'!AG:AG)+SUMIF('PSM Costs'!$C:$C,$B199,'PSM Costs'!AG:AG),"")</f>
        <v/>
      </c>
      <c r="H199" s="176" t="str">
        <f ca="1">IF(SUMIF(Pharmaceuticals!$C:$C,$B199,Pharmaceuticals!Y:Y)+SUMIF('Health Products &amp; Equipment'!$C:$C,$B199,'Health Products &amp; Equipment'!AH:AH)+SUMIF('Other Pharma &amp; Health Products'!$C:$C,$B199,'Other Pharma &amp; Health Products'!AH:AH)+SUMIF('PSM Costs'!$C:$C,$B199,'PSM Costs'!AH:AH)&gt;0,SUMIF(Pharmaceuticals!$C:$C,$B199,Pharmaceuticals!Y:Y)+SUMIF('Health Products &amp; Equipment'!$C:$C,$B199,'Health Products &amp; Equipment'!AH:AH)+SUMIF('Other Pharma &amp; Health Products'!$C:$C,$B199,'Other Pharma &amp; Health Products'!AH:AH)+SUMIF('PSM Costs'!$C:$C,$B199,'PSM Costs'!AH:AH),"")</f>
        <v/>
      </c>
      <c r="I199" s="182" t="str">
        <f t="shared" ca="1" si="16"/>
        <v/>
      </c>
      <c r="J199" s="123" t="str">
        <f ca="1">IF(SUMIF(Pharmaceuticals!$C:$C,$B199,Pharmaceuticals!AK:AK)+SUMIF('Health Products &amp; Equipment'!$C:$C,$B199,'Health Products &amp; Equipment'!AT:AT)+SUMIF('Other Pharma &amp; Health Products'!$C:$C,$B199,'Other Pharma &amp; Health Products'!AT:AT)+SUMIF('PSM Costs'!$C:$C,$B199,'PSM Costs'!AT:AT)&gt;0,SUMIF(Pharmaceuticals!$C:$C,$B199,Pharmaceuticals!AK:AK)+SUMIF('Health Products &amp; Equipment'!$C:$C,$B199,'Health Products &amp; Equipment'!AT:AT)+SUMIF('Other Pharma &amp; Health Products'!$C:$C,$B199,'Other Pharma &amp; Health Products'!AT:AT)+SUMIF('PSM Costs'!$C:$C,$B199,'PSM Costs'!AT:AT),"")</f>
        <v/>
      </c>
      <c r="K199" s="123" t="str">
        <f ca="1">IF(SUMIF(Pharmaceuticals!$C:$C,$B199,Pharmaceuticals!AL:AL)+SUMIF('Health Products &amp; Equipment'!$C:$C,$B199,'Health Products &amp; Equipment'!AU:AU)+SUMIF('Other Pharma &amp; Health Products'!$C:$C,$B199,'Other Pharma &amp; Health Products'!AU:AU)+SUMIF('PSM Costs'!$C:$C,$B199,'PSM Costs'!AU:AU)&gt;0,SUMIF(Pharmaceuticals!$C:$C,$B199,Pharmaceuticals!AL:AL)+SUMIF('Health Products &amp; Equipment'!$C:$C,$B199,'Health Products &amp; Equipment'!AU:AU)+SUMIF('Other Pharma &amp; Health Products'!$C:$C,$B199,'Other Pharma &amp; Health Products'!AU:AU)+SUMIF('PSM Costs'!$C:$C,$B199,'PSM Costs'!AU:AU),"")</f>
        <v/>
      </c>
      <c r="L199" s="181" t="str">
        <f t="shared" ca="1" si="17"/>
        <v/>
      </c>
      <c r="M199" s="176" t="str">
        <f ca="1">IF(SUMIF(Pharmaceuticals!$C:$C,$B199,Pharmaceuticals!AX:AX)+SUMIF('Health Products &amp; Equipment'!$C:$C,$B199,'Health Products &amp; Equipment'!BG:BG)+SUMIF('Other Pharma &amp; Health Products'!$C:$C,$B199,'Other Pharma &amp; Health Products'!BG:BG)+SUMIF('PSM Costs'!$C:$C,$B199,'PSM Costs'!BG:BG)&gt;0,SUMIF(Pharmaceuticals!$C:$C,$B199,Pharmaceuticals!AX:AX)+SUMIF('Health Products &amp; Equipment'!$C:$C,$B199,'Health Products &amp; Equipment'!BG:BG)+SUMIF('Other Pharma &amp; Health Products'!$C:$C,$B199,'Other Pharma &amp; Health Products'!BG:BG)+SUMIF('PSM Costs'!$C:$C,$B199,'PSM Costs'!BG:BG),"")</f>
        <v/>
      </c>
      <c r="N199" s="176" t="str">
        <f ca="1">IF(SUMIF(Pharmaceuticals!$C:$C,$B199,Pharmaceuticals!AY:AY)+SUMIF('Health Products &amp; Equipment'!$C:$C,$B199,'Health Products &amp; Equipment'!BH:BH)+SUMIF('Other Pharma &amp; Health Products'!$C:$C,$B199,'Other Pharma &amp; Health Products'!BH:BH)+SUMIF('PSM Costs'!$C:$C,$B199,'PSM Costs'!BH:BH)&gt;0,SUMIF(Pharmaceuticals!$C:$C,$B199,Pharmaceuticals!AY:AY)+SUMIF('Health Products &amp; Equipment'!$C:$C,$B199,'Health Products &amp; Equipment'!BH:BH)+SUMIF('Other Pharma &amp; Health Products'!$C:$C,$B199,'Other Pharma &amp; Health Products'!BH:BH)+SUMIF('PSM Costs'!$C:$C,$B199,'PSM Costs'!BH:BH),"")</f>
        <v/>
      </c>
      <c r="O199" s="182" t="str">
        <f t="shared" ca="1" si="18"/>
        <v/>
      </c>
      <c r="P199" s="123" t="str">
        <f ca="1">IF(SUMIF(Pharmaceuticals!$C:$C,$B199,Pharmaceuticals!BK:BK)+SUMIF('Health Products &amp; Equipment'!$C:$C,$B199,'Health Products &amp; Equipment'!BT:BT)+SUMIF('Other Pharma &amp; Health Products'!$C:$C,$B199,'Other Pharma &amp; Health Products'!BT:BT)+SUMIF('PSM Costs'!$C:$C,$B199,'PSM Costs'!BT:BT)&gt;0,SUMIF(Pharmaceuticals!$C:$C,$B199,Pharmaceuticals!BK:BK)+SUMIF('Health Products &amp; Equipment'!$C:$C,$B199,'Health Products &amp; Equipment'!BT:BT)+SUMIF('Other Pharma &amp; Health Products'!$C:$C,$B199,'Other Pharma &amp; Health Products'!BT:BT)+SUMIF('PSM Costs'!$C:$C,$B199,'PSM Costs'!BT:BT),"")</f>
        <v/>
      </c>
      <c r="Q199" s="123" t="str">
        <f ca="1">IF(SUMIF(Pharmaceuticals!$C:$C,$B199,Pharmaceuticals!BL:BL)+SUMIF('Health Products &amp; Equipment'!$C:$C,$B199,'Health Products &amp; Equipment'!BU:BU)+SUMIF('Other Pharma &amp; Health Products'!$C:$C,$B199,'Other Pharma &amp; Health Products'!BU:BU)+SUMIF('PSM Costs'!$C:$C,$B199,'PSM Costs'!BU:BU)&gt;0,SUMIF(Pharmaceuticals!$C:$C,$B199,Pharmaceuticals!BL:BL)+SUMIF('Health Products &amp; Equipment'!$C:$C,$B199,'Health Products &amp; Equipment'!BU:BU)+SUMIF('Other Pharma &amp; Health Products'!$C:$C,$B199,'Other Pharma &amp; Health Products'!BU:BU)+SUMIF('PSM Costs'!$C:$C,$B199,'PSM Costs'!BU:BU),"")</f>
        <v/>
      </c>
      <c r="R199" s="176" t="str">
        <f t="shared" ca="1" si="19"/>
        <v/>
      </c>
    </row>
    <row r="200" spans="1:18" ht="14" x14ac:dyDescent="0.15">
      <c r="A200" s="107">
        <v>193</v>
      </c>
      <c r="B200" s="107" t="str">
        <f ca="1">IFERROR(VLOOKUP(A200,'Rank unique CI-Prod-Spec'!I:J,2,FALSE),"")</f>
        <v/>
      </c>
      <c r="C200" s="122" t="str">
        <f ca="1">IFERROR(VLOOKUP(LEFT(B200,FIND("--",B200)-1),CatCostInp!D:E,2,FALSE),"")</f>
        <v/>
      </c>
      <c r="D200" s="122" t="str">
        <f ca="1">IFERROR(INDIRECT(ADDRESS(MATCH(VALUE(MID(B200,FIND("--",B200)+2,FIND("---",B200)-FIND("--",B200)-2)),CatProd!G:G,0),2,1,1,"CatProd")),"")</f>
        <v/>
      </c>
      <c r="E200" s="122" t="str">
        <f ca="1">IFERROR(INDIRECT(ADDRESS(MATCH(VALUE(RIGHT(B200,LEN(B200)-FIND("---",B200)-2)),CatProdSpec!I:I,0),3,1,1,"CatProdSpec")),"")</f>
        <v/>
      </c>
      <c r="F200" s="181" t="str">
        <f t="shared" ca="1" si="15"/>
        <v/>
      </c>
      <c r="G200" s="176" t="str">
        <f ca="1">IF(SUMIF(Pharmaceuticals!$C:$C,$B200,Pharmaceuticals!X:X)+SUMIF('Health Products &amp; Equipment'!$C:$C,$B200,'Health Products &amp; Equipment'!AG:AG)+SUMIF('Other Pharma &amp; Health Products'!$C:$C,$B200,'Other Pharma &amp; Health Products'!AG:AG)+SUMIF('PSM Costs'!$C:$C,$B200,'PSM Costs'!AG:AG)&gt;0,SUMIF(Pharmaceuticals!$C:$C,$B200,Pharmaceuticals!X:X)+SUMIF('Health Products &amp; Equipment'!$C:$C,$B200,'Health Products &amp; Equipment'!AG:AG)+SUMIF('Other Pharma &amp; Health Products'!$C:$C,$B200,'Other Pharma &amp; Health Products'!AG:AG)+SUMIF('PSM Costs'!$C:$C,$B200,'PSM Costs'!AG:AG),"")</f>
        <v/>
      </c>
      <c r="H200" s="176" t="str">
        <f ca="1">IF(SUMIF(Pharmaceuticals!$C:$C,$B200,Pharmaceuticals!Y:Y)+SUMIF('Health Products &amp; Equipment'!$C:$C,$B200,'Health Products &amp; Equipment'!AH:AH)+SUMIF('Other Pharma &amp; Health Products'!$C:$C,$B200,'Other Pharma &amp; Health Products'!AH:AH)+SUMIF('PSM Costs'!$C:$C,$B200,'PSM Costs'!AH:AH)&gt;0,SUMIF(Pharmaceuticals!$C:$C,$B200,Pharmaceuticals!Y:Y)+SUMIF('Health Products &amp; Equipment'!$C:$C,$B200,'Health Products &amp; Equipment'!AH:AH)+SUMIF('Other Pharma &amp; Health Products'!$C:$C,$B200,'Other Pharma &amp; Health Products'!AH:AH)+SUMIF('PSM Costs'!$C:$C,$B200,'PSM Costs'!AH:AH),"")</f>
        <v/>
      </c>
      <c r="I200" s="182" t="str">
        <f t="shared" ca="1" si="16"/>
        <v/>
      </c>
      <c r="J200" s="123" t="str">
        <f ca="1">IF(SUMIF(Pharmaceuticals!$C:$C,$B200,Pharmaceuticals!AK:AK)+SUMIF('Health Products &amp; Equipment'!$C:$C,$B200,'Health Products &amp; Equipment'!AT:AT)+SUMIF('Other Pharma &amp; Health Products'!$C:$C,$B200,'Other Pharma &amp; Health Products'!AT:AT)+SUMIF('PSM Costs'!$C:$C,$B200,'PSM Costs'!AT:AT)&gt;0,SUMIF(Pharmaceuticals!$C:$C,$B200,Pharmaceuticals!AK:AK)+SUMIF('Health Products &amp; Equipment'!$C:$C,$B200,'Health Products &amp; Equipment'!AT:AT)+SUMIF('Other Pharma &amp; Health Products'!$C:$C,$B200,'Other Pharma &amp; Health Products'!AT:AT)+SUMIF('PSM Costs'!$C:$C,$B200,'PSM Costs'!AT:AT),"")</f>
        <v/>
      </c>
      <c r="K200" s="123" t="str">
        <f ca="1">IF(SUMIF(Pharmaceuticals!$C:$C,$B200,Pharmaceuticals!AL:AL)+SUMIF('Health Products &amp; Equipment'!$C:$C,$B200,'Health Products &amp; Equipment'!AU:AU)+SUMIF('Other Pharma &amp; Health Products'!$C:$C,$B200,'Other Pharma &amp; Health Products'!AU:AU)+SUMIF('PSM Costs'!$C:$C,$B200,'PSM Costs'!AU:AU)&gt;0,SUMIF(Pharmaceuticals!$C:$C,$B200,Pharmaceuticals!AL:AL)+SUMIF('Health Products &amp; Equipment'!$C:$C,$B200,'Health Products &amp; Equipment'!AU:AU)+SUMIF('Other Pharma &amp; Health Products'!$C:$C,$B200,'Other Pharma &amp; Health Products'!AU:AU)+SUMIF('PSM Costs'!$C:$C,$B200,'PSM Costs'!AU:AU),"")</f>
        <v/>
      </c>
      <c r="L200" s="181" t="str">
        <f t="shared" ca="1" si="17"/>
        <v/>
      </c>
      <c r="M200" s="176" t="str">
        <f ca="1">IF(SUMIF(Pharmaceuticals!$C:$C,$B200,Pharmaceuticals!AX:AX)+SUMIF('Health Products &amp; Equipment'!$C:$C,$B200,'Health Products &amp; Equipment'!BG:BG)+SUMIF('Other Pharma &amp; Health Products'!$C:$C,$B200,'Other Pharma &amp; Health Products'!BG:BG)+SUMIF('PSM Costs'!$C:$C,$B200,'PSM Costs'!BG:BG)&gt;0,SUMIF(Pharmaceuticals!$C:$C,$B200,Pharmaceuticals!AX:AX)+SUMIF('Health Products &amp; Equipment'!$C:$C,$B200,'Health Products &amp; Equipment'!BG:BG)+SUMIF('Other Pharma &amp; Health Products'!$C:$C,$B200,'Other Pharma &amp; Health Products'!BG:BG)+SUMIF('PSM Costs'!$C:$C,$B200,'PSM Costs'!BG:BG),"")</f>
        <v/>
      </c>
      <c r="N200" s="176" t="str">
        <f ca="1">IF(SUMIF(Pharmaceuticals!$C:$C,$B200,Pharmaceuticals!AY:AY)+SUMIF('Health Products &amp; Equipment'!$C:$C,$B200,'Health Products &amp; Equipment'!BH:BH)+SUMIF('Other Pharma &amp; Health Products'!$C:$C,$B200,'Other Pharma &amp; Health Products'!BH:BH)+SUMIF('PSM Costs'!$C:$C,$B200,'PSM Costs'!BH:BH)&gt;0,SUMIF(Pharmaceuticals!$C:$C,$B200,Pharmaceuticals!AY:AY)+SUMIF('Health Products &amp; Equipment'!$C:$C,$B200,'Health Products &amp; Equipment'!BH:BH)+SUMIF('Other Pharma &amp; Health Products'!$C:$C,$B200,'Other Pharma &amp; Health Products'!BH:BH)+SUMIF('PSM Costs'!$C:$C,$B200,'PSM Costs'!BH:BH),"")</f>
        <v/>
      </c>
      <c r="O200" s="182" t="str">
        <f t="shared" ca="1" si="18"/>
        <v/>
      </c>
      <c r="P200" s="123" t="str">
        <f ca="1">IF(SUMIF(Pharmaceuticals!$C:$C,$B200,Pharmaceuticals!BK:BK)+SUMIF('Health Products &amp; Equipment'!$C:$C,$B200,'Health Products &amp; Equipment'!BT:BT)+SUMIF('Other Pharma &amp; Health Products'!$C:$C,$B200,'Other Pharma &amp; Health Products'!BT:BT)+SUMIF('PSM Costs'!$C:$C,$B200,'PSM Costs'!BT:BT)&gt;0,SUMIF(Pharmaceuticals!$C:$C,$B200,Pharmaceuticals!BK:BK)+SUMIF('Health Products &amp; Equipment'!$C:$C,$B200,'Health Products &amp; Equipment'!BT:BT)+SUMIF('Other Pharma &amp; Health Products'!$C:$C,$B200,'Other Pharma &amp; Health Products'!BT:BT)+SUMIF('PSM Costs'!$C:$C,$B200,'PSM Costs'!BT:BT),"")</f>
        <v/>
      </c>
      <c r="Q200" s="123" t="str">
        <f ca="1">IF(SUMIF(Pharmaceuticals!$C:$C,$B200,Pharmaceuticals!BL:BL)+SUMIF('Health Products &amp; Equipment'!$C:$C,$B200,'Health Products &amp; Equipment'!BU:BU)+SUMIF('Other Pharma &amp; Health Products'!$C:$C,$B200,'Other Pharma &amp; Health Products'!BU:BU)+SUMIF('PSM Costs'!$C:$C,$B200,'PSM Costs'!BU:BU)&gt;0,SUMIF(Pharmaceuticals!$C:$C,$B200,Pharmaceuticals!BL:BL)+SUMIF('Health Products &amp; Equipment'!$C:$C,$B200,'Health Products &amp; Equipment'!BU:BU)+SUMIF('Other Pharma &amp; Health Products'!$C:$C,$B200,'Other Pharma &amp; Health Products'!BU:BU)+SUMIF('PSM Costs'!$C:$C,$B200,'PSM Costs'!BU:BU),"")</f>
        <v/>
      </c>
      <c r="R200" s="176" t="str">
        <f t="shared" ca="1" si="19"/>
        <v/>
      </c>
    </row>
    <row r="201" spans="1:18" ht="14" x14ac:dyDescent="0.15">
      <c r="A201" s="107">
        <v>194</v>
      </c>
      <c r="B201" s="107" t="str">
        <f ca="1">IFERROR(VLOOKUP(A201,'Rank unique CI-Prod-Spec'!I:J,2,FALSE),"")</f>
        <v/>
      </c>
      <c r="C201" s="122" t="str">
        <f ca="1">IFERROR(VLOOKUP(LEFT(B201,FIND("--",B201)-1),CatCostInp!D:E,2,FALSE),"")</f>
        <v/>
      </c>
      <c r="D201" s="122" t="str">
        <f ca="1">IFERROR(INDIRECT(ADDRESS(MATCH(VALUE(MID(B201,FIND("--",B201)+2,FIND("---",B201)-FIND("--",B201)-2)),CatProd!G:G,0),2,1,1,"CatProd")),"")</f>
        <v/>
      </c>
      <c r="E201" s="122" t="str">
        <f ca="1">IFERROR(INDIRECT(ADDRESS(MATCH(VALUE(RIGHT(B201,LEN(B201)-FIND("---",B201)-2)),CatProdSpec!I:I,0),3,1,1,"CatProdSpec")),"")</f>
        <v/>
      </c>
      <c r="F201" s="181" t="str">
        <f t="shared" ca="1" si="15"/>
        <v/>
      </c>
      <c r="G201" s="176" t="str">
        <f ca="1">IF(SUMIF(Pharmaceuticals!$C:$C,$B201,Pharmaceuticals!X:X)+SUMIF('Health Products &amp; Equipment'!$C:$C,$B201,'Health Products &amp; Equipment'!AG:AG)+SUMIF('Other Pharma &amp; Health Products'!$C:$C,$B201,'Other Pharma &amp; Health Products'!AG:AG)+SUMIF('PSM Costs'!$C:$C,$B201,'PSM Costs'!AG:AG)&gt;0,SUMIF(Pharmaceuticals!$C:$C,$B201,Pharmaceuticals!X:X)+SUMIF('Health Products &amp; Equipment'!$C:$C,$B201,'Health Products &amp; Equipment'!AG:AG)+SUMIF('Other Pharma &amp; Health Products'!$C:$C,$B201,'Other Pharma &amp; Health Products'!AG:AG)+SUMIF('PSM Costs'!$C:$C,$B201,'PSM Costs'!AG:AG),"")</f>
        <v/>
      </c>
      <c r="H201" s="176" t="str">
        <f ca="1">IF(SUMIF(Pharmaceuticals!$C:$C,$B201,Pharmaceuticals!Y:Y)+SUMIF('Health Products &amp; Equipment'!$C:$C,$B201,'Health Products &amp; Equipment'!AH:AH)+SUMIF('Other Pharma &amp; Health Products'!$C:$C,$B201,'Other Pharma &amp; Health Products'!AH:AH)+SUMIF('PSM Costs'!$C:$C,$B201,'PSM Costs'!AH:AH)&gt;0,SUMIF(Pharmaceuticals!$C:$C,$B201,Pharmaceuticals!Y:Y)+SUMIF('Health Products &amp; Equipment'!$C:$C,$B201,'Health Products &amp; Equipment'!AH:AH)+SUMIF('Other Pharma &amp; Health Products'!$C:$C,$B201,'Other Pharma &amp; Health Products'!AH:AH)+SUMIF('PSM Costs'!$C:$C,$B201,'PSM Costs'!AH:AH),"")</f>
        <v/>
      </c>
      <c r="I201" s="182" t="str">
        <f t="shared" ca="1" si="16"/>
        <v/>
      </c>
      <c r="J201" s="123" t="str">
        <f ca="1">IF(SUMIF(Pharmaceuticals!$C:$C,$B201,Pharmaceuticals!AK:AK)+SUMIF('Health Products &amp; Equipment'!$C:$C,$B201,'Health Products &amp; Equipment'!AT:AT)+SUMIF('Other Pharma &amp; Health Products'!$C:$C,$B201,'Other Pharma &amp; Health Products'!AT:AT)+SUMIF('PSM Costs'!$C:$C,$B201,'PSM Costs'!AT:AT)&gt;0,SUMIF(Pharmaceuticals!$C:$C,$B201,Pharmaceuticals!AK:AK)+SUMIF('Health Products &amp; Equipment'!$C:$C,$B201,'Health Products &amp; Equipment'!AT:AT)+SUMIF('Other Pharma &amp; Health Products'!$C:$C,$B201,'Other Pharma &amp; Health Products'!AT:AT)+SUMIF('PSM Costs'!$C:$C,$B201,'PSM Costs'!AT:AT),"")</f>
        <v/>
      </c>
      <c r="K201" s="123" t="str">
        <f ca="1">IF(SUMIF(Pharmaceuticals!$C:$C,$B201,Pharmaceuticals!AL:AL)+SUMIF('Health Products &amp; Equipment'!$C:$C,$B201,'Health Products &amp; Equipment'!AU:AU)+SUMIF('Other Pharma &amp; Health Products'!$C:$C,$B201,'Other Pharma &amp; Health Products'!AU:AU)+SUMIF('PSM Costs'!$C:$C,$B201,'PSM Costs'!AU:AU)&gt;0,SUMIF(Pharmaceuticals!$C:$C,$B201,Pharmaceuticals!AL:AL)+SUMIF('Health Products &amp; Equipment'!$C:$C,$B201,'Health Products &amp; Equipment'!AU:AU)+SUMIF('Other Pharma &amp; Health Products'!$C:$C,$B201,'Other Pharma &amp; Health Products'!AU:AU)+SUMIF('PSM Costs'!$C:$C,$B201,'PSM Costs'!AU:AU),"")</f>
        <v/>
      </c>
      <c r="L201" s="181" t="str">
        <f t="shared" ca="1" si="17"/>
        <v/>
      </c>
      <c r="M201" s="176" t="str">
        <f ca="1">IF(SUMIF(Pharmaceuticals!$C:$C,$B201,Pharmaceuticals!AX:AX)+SUMIF('Health Products &amp; Equipment'!$C:$C,$B201,'Health Products &amp; Equipment'!BG:BG)+SUMIF('Other Pharma &amp; Health Products'!$C:$C,$B201,'Other Pharma &amp; Health Products'!BG:BG)+SUMIF('PSM Costs'!$C:$C,$B201,'PSM Costs'!BG:BG)&gt;0,SUMIF(Pharmaceuticals!$C:$C,$B201,Pharmaceuticals!AX:AX)+SUMIF('Health Products &amp; Equipment'!$C:$C,$B201,'Health Products &amp; Equipment'!BG:BG)+SUMIF('Other Pharma &amp; Health Products'!$C:$C,$B201,'Other Pharma &amp; Health Products'!BG:BG)+SUMIF('PSM Costs'!$C:$C,$B201,'PSM Costs'!BG:BG),"")</f>
        <v/>
      </c>
      <c r="N201" s="176" t="str">
        <f ca="1">IF(SUMIF(Pharmaceuticals!$C:$C,$B201,Pharmaceuticals!AY:AY)+SUMIF('Health Products &amp; Equipment'!$C:$C,$B201,'Health Products &amp; Equipment'!BH:BH)+SUMIF('Other Pharma &amp; Health Products'!$C:$C,$B201,'Other Pharma &amp; Health Products'!BH:BH)+SUMIF('PSM Costs'!$C:$C,$B201,'PSM Costs'!BH:BH)&gt;0,SUMIF(Pharmaceuticals!$C:$C,$B201,Pharmaceuticals!AY:AY)+SUMIF('Health Products &amp; Equipment'!$C:$C,$B201,'Health Products &amp; Equipment'!BH:BH)+SUMIF('Other Pharma &amp; Health Products'!$C:$C,$B201,'Other Pharma &amp; Health Products'!BH:BH)+SUMIF('PSM Costs'!$C:$C,$B201,'PSM Costs'!BH:BH),"")</f>
        <v/>
      </c>
      <c r="O201" s="182" t="str">
        <f t="shared" ca="1" si="18"/>
        <v/>
      </c>
      <c r="P201" s="123" t="str">
        <f ca="1">IF(SUMIF(Pharmaceuticals!$C:$C,$B201,Pharmaceuticals!BK:BK)+SUMIF('Health Products &amp; Equipment'!$C:$C,$B201,'Health Products &amp; Equipment'!BT:BT)+SUMIF('Other Pharma &amp; Health Products'!$C:$C,$B201,'Other Pharma &amp; Health Products'!BT:BT)+SUMIF('PSM Costs'!$C:$C,$B201,'PSM Costs'!BT:BT)&gt;0,SUMIF(Pharmaceuticals!$C:$C,$B201,Pharmaceuticals!BK:BK)+SUMIF('Health Products &amp; Equipment'!$C:$C,$B201,'Health Products &amp; Equipment'!BT:BT)+SUMIF('Other Pharma &amp; Health Products'!$C:$C,$B201,'Other Pharma &amp; Health Products'!BT:BT)+SUMIF('PSM Costs'!$C:$C,$B201,'PSM Costs'!BT:BT),"")</f>
        <v/>
      </c>
      <c r="Q201" s="123" t="str">
        <f ca="1">IF(SUMIF(Pharmaceuticals!$C:$C,$B201,Pharmaceuticals!BL:BL)+SUMIF('Health Products &amp; Equipment'!$C:$C,$B201,'Health Products &amp; Equipment'!BU:BU)+SUMIF('Other Pharma &amp; Health Products'!$C:$C,$B201,'Other Pharma &amp; Health Products'!BU:BU)+SUMIF('PSM Costs'!$C:$C,$B201,'PSM Costs'!BU:BU)&gt;0,SUMIF(Pharmaceuticals!$C:$C,$B201,Pharmaceuticals!BL:BL)+SUMIF('Health Products &amp; Equipment'!$C:$C,$B201,'Health Products &amp; Equipment'!BU:BU)+SUMIF('Other Pharma &amp; Health Products'!$C:$C,$B201,'Other Pharma &amp; Health Products'!BU:BU)+SUMIF('PSM Costs'!$C:$C,$B201,'PSM Costs'!BU:BU),"")</f>
        <v/>
      </c>
      <c r="R201" s="176" t="str">
        <f t="shared" ca="1" si="19"/>
        <v/>
      </c>
    </row>
    <row r="202" spans="1:18" ht="14" x14ac:dyDescent="0.15">
      <c r="A202" s="107">
        <v>195</v>
      </c>
      <c r="B202" s="107" t="str">
        <f ca="1">IFERROR(VLOOKUP(A202,'Rank unique CI-Prod-Spec'!I:J,2,FALSE),"")</f>
        <v/>
      </c>
      <c r="C202" s="122" t="str">
        <f ca="1">IFERROR(VLOOKUP(LEFT(B202,FIND("--",B202)-1),CatCostInp!D:E,2,FALSE),"")</f>
        <v/>
      </c>
      <c r="D202" s="122" t="str">
        <f ca="1">IFERROR(INDIRECT(ADDRESS(MATCH(VALUE(MID(B202,FIND("--",B202)+2,FIND("---",B202)-FIND("--",B202)-2)),CatProd!G:G,0),2,1,1,"CatProd")),"")</f>
        <v/>
      </c>
      <c r="E202" s="122" t="str">
        <f ca="1">IFERROR(INDIRECT(ADDRESS(MATCH(VALUE(RIGHT(B202,LEN(B202)-FIND("---",B202)-2)),CatProdSpec!I:I,0),3,1,1,"CatProdSpec")),"")</f>
        <v/>
      </c>
      <c r="F202" s="181" t="str">
        <f t="shared" ca="1" si="15"/>
        <v/>
      </c>
      <c r="G202" s="176" t="str">
        <f ca="1">IF(SUMIF(Pharmaceuticals!$C:$C,$B202,Pharmaceuticals!X:X)+SUMIF('Health Products &amp; Equipment'!$C:$C,$B202,'Health Products &amp; Equipment'!AG:AG)+SUMIF('Other Pharma &amp; Health Products'!$C:$C,$B202,'Other Pharma &amp; Health Products'!AG:AG)+SUMIF('PSM Costs'!$C:$C,$B202,'PSM Costs'!AG:AG)&gt;0,SUMIF(Pharmaceuticals!$C:$C,$B202,Pharmaceuticals!X:X)+SUMIF('Health Products &amp; Equipment'!$C:$C,$B202,'Health Products &amp; Equipment'!AG:AG)+SUMIF('Other Pharma &amp; Health Products'!$C:$C,$B202,'Other Pharma &amp; Health Products'!AG:AG)+SUMIF('PSM Costs'!$C:$C,$B202,'PSM Costs'!AG:AG),"")</f>
        <v/>
      </c>
      <c r="H202" s="176" t="str">
        <f ca="1">IF(SUMIF(Pharmaceuticals!$C:$C,$B202,Pharmaceuticals!Y:Y)+SUMIF('Health Products &amp; Equipment'!$C:$C,$B202,'Health Products &amp; Equipment'!AH:AH)+SUMIF('Other Pharma &amp; Health Products'!$C:$C,$B202,'Other Pharma &amp; Health Products'!AH:AH)+SUMIF('PSM Costs'!$C:$C,$B202,'PSM Costs'!AH:AH)&gt;0,SUMIF(Pharmaceuticals!$C:$C,$B202,Pharmaceuticals!Y:Y)+SUMIF('Health Products &amp; Equipment'!$C:$C,$B202,'Health Products &amp; Equipment'!AH:AH)+SUMIF('Other Pharma &amp; Health Products'!$C:$C,$B202,'Other Pharma &amp; Health Products'!AH:AH)+SUMIF('PSM Costs'!$C:$C,$B202,'PSM Costs'!AH:AH),"")</f>
        <v/>
      </c>
      <c r="I202" s="182" t="str">
        <f t="shared" ca="1" si="16"/>
        <v/>
      </c>
      <c r="J202" s="123" t="str">
        <f ca="1">IF(SUMIF(Pharmaceuticals!$C:$C,$B202,Pharmaceuticals!AK:AK)+SUMIF('Health Products &amp; Equipment'!$C:$C,$B202,'Health Products &amp; Equipment'!AT:AT)+SUMIF('Other Pharma &amp; Health Products'!$C:$C,$B202,'Other Pharma &amp; Health Products'!AT:AT)+SUMIF('PSM Costs'!$C:$C,$B202,'PSM Costs'!AT:AT)&gt;0,SUMIF(Pharmaceuticals!$C:$C,$B202,Pharmaceuticals!AK:AK)+SUMIF('Health Products &amp; Equipment'!$C:$C,$B202,'Health Products &amp; Equipment'!AT:AT)+SUMIF('Other Pharma &amp; Health Products'!$C:$C,$B202,'Other Pharma &amp; Health Products'!AT:AT)+SUMIF('PSM Costs'!$C:$C,$B202,'PSM Costs'!AT:AT),"")</f>
        <v/>
      </c>
      <c r="K202" s="123" t="str">
        <f ca="1">IF(SUMIF(Pharmaceuticals!$C:$C,$B202,Pharmaceuticals!AL:AL)+SUMIF('Health Products &amp; Equipment'!$C:$C,$B202,'Health Products &amp; Equipment'!AU:AU)+SUMIF('Other Pharma &amp; Health Products'!$C:$C,$B202,'Other Pharma &amp; Health Products'!AU:AU)+SUMIF('PSM Costs'!$C:$C,$B202,'PSM Costs'!AU:AU)&gt;0,SUMIF(Pharmaceuticals!$C:$C,$B202,Pharmaceuticals!AL:AL)+SUMIF('Health Products &amp; Equipment'!$C:$C,$B202,'Health Products &amp; Equipment'!AU:AU)+SUMIF('Other Pharma &amp; Health Products'!$C:$C,$B202,'Other Pharma &amp; Health Products'!AU:AU)+SUMIF('PSM Costs'!$C:$C,$B202,'PSM Costs'!AU:AU),"")</f>
        <v/>
      </c>
      <c r="L202" s="181" t="str">
        <f t="shared" ca="1" si="17"/>
        <v/>
      </c>
      <c r="M202" s="176" t="str">
        <f ca="1">IF(SUMIF(Pharmaceuticals!$C:$C,$B202,Pharmaceuticals!AX:AX)+SUMIF('Health Products &amp; Equipment'!$C:$C,$B202,'Health Products &amp; Equipment'!BG:BG)+SUMIF('Other Pharma &amp; Health Products'!$C:$C,$B202,'Other Pharma &amp; Health Products'!BG:BG)+SUMIF('PSM Costs'!$C:$C,$B202,'PSM Costs'!BG:BG)&gt;0,SUMIF(Pharmaceuticals!$C:$C,$B202,Pharmaceuticals!AX:AX)+SUMIF('Health Products &amp; Equipment'!$C:$C,$B202,'Health Products &amp; Equipment'!BG:BG)+SUMIF('Other Pharma &amp; Health Products'!$C:$C,$B202,'Other Pharma &amp; Health Products'!BG:BG)+SUMIF('PSM Costs'!$C:$C,$B202,'PSM Costs'!BG:BG),"")</f>
        <v/>
      </c>
      <c r="N202" s="176" t="str">
        <f ca="1">IF(SUMIF(Pharmaceuticals!$C:$C,$B202,Pharmaceuticals!AY:AY)+SUMIF('Health Products &amp; Equipment'!$C:$C,$B202,'Health Products &amp; Equipment'!BH:BH)+SUMIF('Other Pharma &amp; Health Products'!$C:$C,$B202,'Other Pharma &amp; Health Products'!BH:BH)+SUMIF('PSM Costs'!$C:$C,$B202,'PSM Costs'!BH:BH)&gt;0,SUMIF(Pharmaceuticals!$C:$C,$B202,Pharmaceuticals!AY:AY)+SUMIF('Health Products &amp; Equipment'!$C:$C,$B202,'Health Products &amp; Equipment'!BH:BH)+SUMIF('Other Pharma &amp; Health Products'!$C:$C,$B202,'Other Pharma &amp; Health Products'!BH:BH)+SUMIF('PSM Costs'!$C:$C,$B202,'PSM Costs'!BH:BH),"")</f>
        <v/>
      </c>
      <c r="O202" s="182" t="str">
        <f t="shared" ca="1" si="18"/>
        <v/>
      </c>
      <c r="P202" s="123" t="str">
        <f ca="1">IF(SUMIF(Pharmaceuticals!$C:$C,$B202,Pharmaceuticals!BK:BK)+SUMIF('Health Products &amp; Equipment'!$C:$C,$B202,'Health Products &amp; Equipment'!BT:BT)+SUMIF('Other Pharma &amp; Health Products'!$C:$C,$B202,'Other Pharma &amp; Health Products'!BT:BT)+SUMIF('PSM Costs'!$C:$C,$B202,'PSM Costs'!BT:BT)&gt;0,SUMIF(Pharmaceuticals!$C:$C,$B202,Pharmaceuticals!BK:BK)+SUMIF('Health Products &amp; Equipment'!$C:$C,$B202,'Health Products &amp; Equipment'!BT:BT)+SUMIF('Other Pharma &amp; Health Products'!$C:$C,$B202,'Other Pharma &amp; Health Products'!BT:BT)+SUMIF('PSM Costs'!$C:$C,$B202,'PSM Costs'!BT:BT),"")</f>
        <v/>
      </c>
      <c r="Q202" s="123" t="str">
        <f ca="1">IF(SUMIF(Pharmaceuticals!$C:$C,$B202,Pharmaceuticals!BL:BL)+SUMIF('Health Products &amp; Equipment'!$C:$C,$B202,'Health Products &amp; Equipment'!BU:BU)+SUMIF('Other Pharma &amp; Health Products'!$C:$C,$B202,'Other Pharma &amp; Health Products'!BU:BU)+SUMIF('PSM Costs'!$C:$C,$B202,'PSM Costs'!BU:BU)&gt;0,SUMIF(Pharmaceuticals!$C:$C,$B202,Pharmaceuticals!BL:BL)+SUMIF('Health Products &amp; Equipment'!$C:$C,$B202,'Health Products &amp; Equipment'!BU:BU)+SUMIF('Other Pharma &amp; Health Products'!$C:$C,$B202,'Other Pharma &amp; Health Products'!BU:BU)+SUMIF('PSM Costs'!$C:$C,$B202,'PSM Costs'!BU:BU),"")</f>
        <v/>
      </c>
      <c r="R202" s="176" t="str">
        <f t="shared" ca="1" si="19"/>
        <v/>
      </c>
    </row>
    <row r="203" spans="1:18" ht="14" x14ac:dyDescent="0.15">
      <c r="A203" s="107">
        <v>196</v>
      </c>
      <c r="B203" s="107" t="str">
        <f ca="1">IFERROR(VLOOKUP(A203,'Rank unique CI-Prod-Spec'!I:J,2,FALSE),"")</f>
        <v/>
      </c>
      <c r="C203" s="122" t="str">
        <f ca="1">IFERROR(VLOOKUP(LEFT(B203,FIND("--",B203)-1),CatCostInp!D:E,2,FALSE),"")</f>
        <v/>
      </c>
      <c r="D203" s="122" t="str">
        <f ca="1">IFERROR(INDIRECT(ADDRESS(MATCH(VALUE(MID(B203,FIND("--",B203)+2,FIND("---",B203)-FIND("--",B203)-2)),CatProd!G:G,0),2,1,1,"CatProd")),"")</f>
        <v/>
      </c>
      <c r="E203" s="122" t="str">
        <f ca="1">IFERROR(INDIRECT(ADDRESS(MATCH(VALUE(RIGHT(B203,LEN(B203)-FIND("---",B203)-2)),CatProdSpec!I:I,0),3,1,1,"CatProdSpec")),"")</f>
        <v/>
      </c>
      <c r="F203" s="181" t="str">
        <f t="shared" ca="1" si="15"/>
        <v/>
      </c>
      <c r="G203" s="176" t="str">
        <f ca="1">IF(SUMIF(Pharmaceuticals!$C:$C,$B203,Pharmaceuticals!X:X)+SUMIF('Health Products &amp; Equipment'!$C:$C,$B203,'Health Products &amp; Equipment'!AG:AG)+SUMIF('Other Pharma &amp; Health Products'!$C:$C,$B203,'Other Pharma &amp; Health Products'!AG:AG)+SUMIF('PSM Costs'!$C:$C,$B203,'PSM Costs'!AG:AG)&gt;0,SUMIF(Pharmaceuticals!$C:$C,$B203,Pharmaceuticals!X:X)+SUMIF('Health Products &amp; Equipment'!$C:$C,$B203,'Health Products &amp; Equipment'!AG:AG)+SUMIF('Other Pharma &amp; Health Products'!$C:$C,$B203,'Other Pharma &amp; Health Products'!AG:AG)+SUMIF('PSM Costs'!$C:$C,$B203,'PSM Costs'!AG:AG),"")</f>
        <v/>
      </c>
      <c r="H203" s="176" t="str">
        <f ca="1">IF(SUMIF(Pharmaceuticals!$C:$C,$B203,Pharmaceuticals!Y:Y)+SUMIF('Health Products &amp; Equipment'!$C:$C,$B203,'Health Products &amp; Equipment'!AH:AH)+SUMIF('Other Pharma &amp; Health Products'!$C:$C,$B203,'Other Pharma &amp; Health Products'!AH:AH)+SUMIF('PSM Costs'!$C:$C,$B203,'PSM Costs'!AH:AH)&gt;0,SUMIF(Pharmaceuticals!$C:$C,$B203,Pharmaceuticals!Y:Y)+SUMIF('Health Products &amp; Equipment'!$C:$C,$B203,'Health Products &amp; Equipment'!AH:AH)+SUMIF('Other Pharma &amp; Health Products'!$C:$C,$B203,'Other Pharma &amp; Health Products'!AH:AH)+SUMIF('PSM Costs'!$C:$C,$B203,'PSM Costs'!AH:AH),"")</f>
        <v/>
      </c>
      <c r="I203" s="182" t="str">
        <f t="shared" ca="1" si="16"/>
        <v/>
      </c>
      <c r="J203" s="123" t="str">
        <f ca="1">IF(SUMIF(Pharmaceuticals!$C:$C,$B203,Pharmaceuticals!AK:AK)+SUMIF('Health Products &amp; Equipment'!$C:$C,$B203,'Health Products &amp; Equipment'!AT:AT)+SUMIF('Other Pharma &amp; Health Products'!$C:$C,$B203,'Other Pharma &amp; Health Products'!AT:AT)+SUMIF('PSM Costs'!$C:$C,$B203,'PSM Costs'!AT:AT)&gt;0,SUMIF(Pharmaceuticals!$C:$C,$B203,Pharmaceuticals!AK:AK)+SUMIF('Health Products &amp; Equipment'!$C:$C,$B203,'Health Products &amp; Equipment'!AT:AT)+SUMIF('Other Pharma &amp; Health Products'!$C:$C,$B203,'Other Pharma &amp; Health Products'!AT:AT)+SUMIF('PSM Costs'!$C:$C,$B203,'PSM Costs'!AT:AT),"")</f>
        <v/>
      </c>
      <c r="K203" s="123" t="str">
        <f ca="1">IF(SUMIF(Pharmaceuticals!$C:$C,$B203,Pharmaceuticals!AL:AL)+SUMIF('Health Products &amp; Equipment'!$C:$C,$B203,'Health Products &amp; Equipment'!AU:AU)+SUMIF('Other Pharma &amp; Health Products'!$C:$C,$B203,'Other Pharma &amp; Health Products'!AU:AU)+SUMIF('PSM Costs'!$C:$C,$B203,'PSM Costs'!AU:AU)&gt;0,SUMIF(Pharmaceuticals!$C:$C,$B203,Pharmaceuticals!AL:AL)+SUMIF('Health Products &amp; Equipment'!$C:$C,$B203,'Health Products &amp; Equipment'!AU:AU)+SUMIF('Other Pharma &amp; Health Products'!$C:$C,$B203,'Other Pharma &amp; Health Products'!AU:AU)+SUMIF('PSM Costs'!$C:$C,$B203,'PSM Costs'!AU:AU),"")</f>
        <v/>
      </c>
      <c r="L203" s="181" t="str">
        <f t="shared" ca="1" si="17"/>
        <v/>
      </c>
      <c r="M203" s="176" t="str">
        <f ca="1">IF(SUMIF(Pharmaceuticals!$C:$C,$B203,Pharmaceuticals!AX:AX)+SUMIF('Health Products &amp; Equipment'!$C:$C,$B203,'Health Products &amp; Equipment'!BG:BG)+SUMIF('Other Pharma &amp; Health Products'!$C:$C,$B203,'Other Pharma &amp; Health Products'!BG:BG)+SUMIF('PSM Costs'!$C:$C,$B203,'PSM Costs'!BG:BG)&gt;0,SUMIF(Pharmaceuticals!$C:$C,$B203,Pharmaceuticals!AX:AX)+SUMIF('Health Products &amp; Equipment'!$C:$C,$B203,'Health Products &amp; Equipment'!BG:BG)+SUMIF('Other Pharma &amp; Health Products'!$C:$C,$B203,'Other Pharma &amp; Health Products'!BG:BG)+SUMIF('PSM Costs'!$C:$C,$B203,'PSM Costs'!BG:BG),"")</f>
        <v/>
      </c>
      <c r="N203" s="176" t="str">
        <f ca="1">IF(SUMIF(Pharmaceuticals!$C:$C,$B203,Pharmaceuticals!AY:AY)+SUMIF('Health Products &amp; Equipment'!$C:$C,$B203,'Health Products &amp; Equipment'!BH:BH)+SUMIF('Other Pharma &amp; Health Products'!$C:$C,$B203,'Other Pharma &amp; Health Products'!BH:BH)+SUMIF('PSM Costs'!$C:$C,$B203,'PSM Costs'!BH:BH)&gt;0,SUMIF(Pharmaceuticals!$C:$C,$B203,Pharmaceuticals!AY:AY)+SUMIF('Health Products &amp; Equipment'!$C:$C,$B203,'Health Products &amp; Equipment'!BH:BH)+SUMIF('Other Pharma &amp; Health Products'!$C:$C,$B203,'Other Pharma &amp; Health Products'!BH:BH)+SUMIF('PSM Costs'!$C:$C,$B203,'PSM Costs'!BH:BH),"")</f>
        <v/>
      </c>
      <c r="O203" s="182" t="str">
        <f t="shared" ca="1" si="18"/>
        <v/>
      </c>
      <c r="P203" s="123" t="str">
        <f ca="1">IF(SUMIF(Pharmaceuticals!$C:$C,$B203,Pharmaceuticals!BK:BK)+SUMIF('Health Products &amp; Equipment'!$C:$C,$B203,'Health Products &amp; Equipment'!BT:BT)+SUMIF('Other Pharma &amp; Health Products'!$C:$C,$B203,'Other Pharma &amp; Health Products'!BT:BT)+SUMIF('PSM Costs'!$C:$C,$B203,'PSM Costs'!BT:BT)&gt;0,SUMIF(Pharmaceuticals!$C:$C,$B203,Pharmaceuticals!BK:BK)+SUMIF('Health Products &amp; Equipment'!$C:$C,$B203,'Health Products &amp; Equipment'!BT:BT)+SUMIF('Other Pharma &amp; Health Products'!$C:$C,$B203,'Other Pharma &amp; Health Products'!BT:BT)+SUMIF('PSM Costs'!$C:$C,$B203,'PSM Costs'!BT:BT),"")</f>
        <v/>
      </c>
      <c r="Q203" s="123" t="str">
        <f ca="1">IF(SUMIF(Pharmaceuticals!$C:$C,$B203,Pharmaceuticals!BL:BL)+SUMIF('Health Products &amp; Equipment'!$C:$C,$B203,'Health Products &amp; Equipment'!BU:BU)+SUMIF('Other Pharma &amp; Health Products'!$C:$C,$B203,'Other Pharma &amp; Health Products'!BU:BU)+SUMIF('PSM Costs'!$C:$C,$B203,'PSM Costs'!BU:BU)&gt;0,SUMIF(Pharmaceuticals!$C:$C,$B203,Pharmaceuticals!BL:BL)+SUMIF('Health Products &amp; Equipment'!$C:$C,$B203,'Health Products &amp; Equipment'!BU:BU)+SUMIF('Other Pharma &amp; Health Products'!$C:$C,$B203,'Other Pharma &amp; Health Products'!BU:BU)+SUMIF('PSM Costs'!$C:$C,$B203,'PSM Costs'!BU:BU),"")</f>
        <v/>
      </c>
      <c r="R203" s="176" t="str">
        <f t="shared" ca="1" si="19"/>
        <v/>
      </c>
    </row>
    <row r="204" spans="1:18" ht="14" x14ac:dyDescent="0.15">
      <c r="A204" s="107">
        <v>197</v>
      </c>
      <c r="B204" s="107" t="str">
        <f ca="1">IFERROR(VLOOKUP(A204,'Rank unique CI-Prod-Spec'!I:J,2,FALSE),"")</f>
        <v/>
      </c>
      <c r="C204" s="122" t="str">
        <f ca="1">IFERROR(VLOOKUP(LEFT(B204,FIND("--",B204)-1),CatCostInp!D:E,2,FALSE),"")</f>
        <v/>
      </c>
      <c r="D204" s="122" t="str">
        <f ca="1">IFERROR(INDIRECT(ADDRESS(MATCH(VALUE(MID(B204,FIND("--",B204)+2,FIND("---",B204)-FIND("--",B204)-2)),CatProd!G:G,0),2,1,1,"CatProd")),"")</f>
        <v/>
      </c>
      <c r="E204" s="122" t="str">
        <f ca="1">IFERROR(INDIRECT(ADDRESS(MATCH(VALUE(RIGHT(B204,LEN(B204)-FIND("---",B204)-2)),CatProdSpec!I:I,0),3,1,1,"CatProdSpec")),"")</f>
        <v/>
      </c>
      <c r="F204" s="181" t="str">
        <f t="shared" ca="1" si="15"/>
        <v/>
      </c>
      <c r="G204" s="176" t="str">
        <f ca="1">IF(SUMIF(Pharmaceuticals!$C:$C,$B204,Pharmaceuticals!X:X)+SUMIF('Health Products &amp; Equipment'!$C:$C,$B204,'Health Products &amp; Equipment'!AG:AG)+SUMIF('Other Pharma &amp; Health Products'!$C:$C,$B204,'Other Pharma &amp; Health Products'!AG:AG)+SUMIF('PSM Costs'!$C:$C,$B204,'PSM Costs'!AG:AG)&gt;0,SUMIF(Pharmaceuticals!$C:$C,$B204,Pharmaceuticals!X:X)+SUMIF('Health Products &amp; Equipment'!$C:$C,$B204,'Health Products &amp; Equipment'!AG:AG)+SUMIF('Other Pharma &amp; Health Products'!$C:$C,$B204,'Other Pharma &amp; Health Products'!AG:AG)+SUMIF('PSM Costs'!$C:$C,$B204,'PSM Costs'!AG:AG),"")</f>
        <v/>
      </c>
      <c r="H204" s="176" t="str">
        <f ca="1">IF(SUMIF(Pharmaceuticals!$C:$C,$B204,Pharmaceuticals!Y:Y)+SUMIF('Health Products &amp; Equipment'!$C:$C,$B204,'Health Products &amp; Equipment'!AH:AH)+SUMIF('Other Pharma &amp; Health Products'!$C:$C,$B204,'Other Pharma &amp; Health Products'!AH:AH)+SUMIF('PSM Costs'!$C:$C,$B204,'PSM Costs'!AH:AH)&gt;0,SUMIF(Pharmaceuticals!$C:$C,$B204,Pharmaceuticals!Y:Y)+SUMIF('Health Products &amp; Equipment'!$C:$C,$B204,'Health Products &amp; Equipment'!AH:AH)+SUMIF('Other Pharma &amp; Health Products'!$C:$C,$B204,'Other Pharma &amp; Health Products'!AH:AH)+SUMIF('PSM Costs'!$C:$C,$B204,'PSM Costs'!AH:AH),"")</f>
        <v/>
      </c>
      <c r="I204" s="182" t="str">
        <f t="shared" ca="1" si="16"/>
        <v/>
      </c>
      <c r="J204" s="123" t="str">
        <f ca="1">IF(SUMIF(Pharmaceuticals!$C:$C,$B204,Pharmaceuticals!AK:AK)+SUMIF('Health Products &amp; Equipment'!$C:$C,$B204,'Health Products &amp; Equipment'!AT:AT)+SUMIF('Other Pharma &amp; Health Products'!$C:$C,$B204,'Other Pharma &amp; Health Products'!AT:AT)+SUMIF('PSM Costs'!$C:$C,$B204,'PSM Costs'!AT:AT)&gt;0,SUMIF(Pharmaceuticals!$C:$C,$B204,Pharmaceuticals!AK:AK)+SUMIF('Health Products &amp; Equipment'!$C:$C,$B204,'Health Products &amp; Equipment'!AT:AT)+SUMIF('Other Pharma &amp; Health Products'!$C:$C,$B204,'Other Pharma &amp; Health Products'!AT:AT)+SUMIF('PSM Costs'!$C:$C,$B204,'PSM Costs'!AT:AT),"")</f>
        <v/>
      </c>
      <c r="K204" s="123" t="str">
        <f ca="1">IF(SUMIF(Pharmaceuticals!$C:$C,$B204,Pharmaceuticals!AL:AL)+SUMIF('Health Products &amp; Equipment'!$C:$C,$B204,'Health Products &amp; Equipment'!AU:AU)+SUMIF('Other Pharma &amp; Health Products'!$C:$C,$B204,'Other Pharma &amp; Health Products'!AU:AU)+SUMIF('PSM Costs'!$C:$C,$B204,'PSM Costs'!AU:AU)&gt;0,SUMIF(Pharmaceuticals!$C:$C,$B204,Pharmaceuticals!AL:AL)+SUMIF('Health Products &amp; Equipment'!$C:$C,$B204,'Health Products &amp; Equipment'!AU:AU)+SUMIF('Other Pharma &amp; Health Products'!$C:$C,$B204,'Other Pharma &amp; Health Products'!AU:AU)+SUMIF('PSM Costs'!$C:$C,$B204,'PSM Costs'!AU:AU),"")</f>
        <v/>
      </c>
      <c r="L204" s="181" t="str">
        <f t="shared" ca="1" si="17"/>
        <v/>
      </c>
      <c r="M204" s="176" t="str">
        <f ca="1">IF(SUMIF(Pharmaceuticals!$C:$C,$B204,Pharmaceuticals!AX:AX)+SUMIF('Health Products &amp; Equipment'!$C:$C,$B204,'Health Products &amp; Equipment'!BG:BG)+SUMIF('Other Pharma &amp; Health Products'!$C:$C,$B204,'Other Pharma &amp; Health Products'!BG:BG)+SUMIF('PSM Costs'!$C:$C,$B204,'PSM Costs'!BG:BG)&gt;0,SUMIF(Pharmaceuticals!$C:$C,$B204,Pharmaceuticals!AX:AX)+SUMIF('Health Products &amp; Equipment'!$C:$C,$B204,'Health Products &amp; Equipment'!BG:BG)+SUMIF('Other Pharma &amp; Health Products'!$C:$C,$B204,'Other Pharma &amp; Health Products'!BG:BG)+SUMIF('PSM Costs'!$C:$C,$B204,'PSM Costs'!BG:BG),"")</f>
        <v/>
      </c>
      <c r="N204" s="176" t="str">
        <f ca="1">IF(SUMIF(Pharmaceuticals!$C:$C,$B204,Pharmaceuticals!AY:AY)+SUMIF('Health Products &amp; Equipment'!$C:$C,$B204,'Health Products &amp; Equipment'!BH:BH)+SUMIF('Other Pharma &amp; Health Products'!$C:$C,$B204,'Other Pharma &amp; Health Products'!BH:BH)+SUMIF('PSM Costs'!$C:$C,$B204,'PSM Costs'!BH:BH)&gt;0,SUMIF(Pharmaceuticals!$C:$C,$B204,Pharmaceuticals!AY:AY)+SUMIF('Health Products &amp; Equipment'!$C:$C,$B204,'Health Products &amp; Equipment'!BH:BH)+SUMIF('Other Pharma &amp; Health Products'!$C:$C,$B204,'Other Pharma &amp; Health Products'!BH:BH)+SUMIF('PSM Costs'!$C:$C,$B204,'PSM Costs'!BH:BH),"")</f>
        <v/>
      </c>
      <c r="O204" s="182" t="str">
        <f t="shared" ca="1" si="18"/>
        <v/>
      </c>
      <c r="P204" s="123" t="str">
        <f ca="1">IF(SUMIF(Pharmaceuticals!$C:$C,$B204,Pharmaceuticals!BK:BK)+SUMIF('Health Products &amp; Equipment'!$C:$C,$B204,'Health Products &amp; Equipment'!BT:BT)+SUMIF('Other Pharma &amp; Health Products'!$C:$C,$B204,'Other Pharma &amp; Health Products'!BT:BT)+SUMIF('PSM Costs'!$C:$C,$B204,'PSM Costs'!BT:BT)&gt;0,SUMIF(Pharmaceuticals!$C:$C,$B204,Pharmaceuticals!BK:BK)+SUMIF('Health Products &amp; Equipment'!$C:$C,$B204,'Health Products &amp; Equipment'!BT:BT)+SUMIF('Other Pharma &amp; Health Products'!$C:$C,$B204,'Other Pharma &amp; Health Products'!BT:BT)+SUMIF('PSM Costs'!$C:$C,$B204,'PSM Costs'!BT:BT),"")</f>
        <v/>
      </c>
      <c r="Q204" s="123" t="str">
        <f ca="1">IF(SUMIF(Pharmaceuticals!$C:$C,$B204,Pharmaceuticals!BL:BL)+SUMIF('Health Products &amp; Equipment'!$C:$C,$B204,'Health Products &amp; Equipment'!BU:BU)+SUMIF('Other Pharma &amp; Health Products'!$C:$C,$B204,'Other Pharma &amp; Health Products'!BU:BU)+SUMIF('PSM Costs'!$C:$C,$B204,'PSM Costs'!BU:BU)&gt;0,SUMIF(Pharmaceuticals!$C:$C,$B204,Pharmaceuticals!BL:BL)+SUMIF('Health Products &amp; Equipment'!$C:$C,$B204,'Health Products &amp; Equipment'!BU:BU)+SUMIF('Other Pharma &amp; Health Products'!$C:$C,$B204,'Other Pharma &amp; Health Products'!BU:BU)+SUMIF('PSM Costs'!$C:$C,$B204,'PSM Costs'!BU:BU),"")</f>
        <v/>
      </c>
      <c r="R204" s="176" t="str">
        <f t="shared" ca="1" si="19"/>
        <v/>
      </c>
    </row>
    <row r="205" spans="1:18" ht="14" x14ac:dyDescent="0.15">
      <c r="A205" s="107">
        <v>198</v>
      </c>
      <c r="B205" s="107" t="str">
        <f ca="1">IFERROR(VLOOKUP(A205,'Rank unique CI-Prod-Spec'!I:J,2,FALSE),"")</f>
        <v/>
      </c>
      <c r="C205" s="122" t="str">
        <f ca="1">IFERROR(VLOOKUP(LEFT(B205,FIND("--",B205)-1),CatCostInp!D:E,2,FALSE),"")</f>
        <v/>
      </c>
      <c r="D205" s="122" t="str">
        <f ca="1">IFERROR(INDIRECT(ADDRESS(MATCH(VALUE(MID(B205,FIND("--",B205)+2,FIND("---",B205)-FIND("--",B205)-2)),CatProd!G:G,0),2,1,1,"CatProd")),"")</f>
        <v/>
      </c>
      <c r="E205" s="122" t="str">
        <f ca="1">IFERROR(INDIRECT(ADDRESS(MATCH(VALUE(RIGHT(B205,LEN(B205)-FIND("---",B205)-2)),CatProdSpec!I:I,0),3,1,1,"CatProdSpec")),"")</f>
        <v/>
      </c>
      <c r="F205" s="181" t="str">
        <f t="shared" ca="1" si="15"/>
        <v/>
      </c>
      <c r="G205" s="176" t="str">
        <f ca="1">IF(SUMIF(Pharmaceuticals!$C:$C,$B205,Pharmaceuticals!X:X)+SUMIF('Health Products &amp; Equipment'!$C:$C,$B205,'Health Products &amp; Equipment'!AG:AG)+SUMIF('Other Pharma &amp; Health Products'!$C:$C,$B205,'Other Pharma &amp; Health Products'!AG:AG)+SUMIF('PSM Costs'!$C:$C,$B205,'PSM Costs'!AG:AG)&gt;0,SUMIF(Pharmaceuticals!$C:$C,$B205,Pharmaceuticals!X:X)+SUMIF('Health Products &amp; Equipment'!$C:$C,$B205,'Health Products &amp; Equipment'!AG:AG)+SUMIF('Other Pharma &amp; Health Products'!$C:$C,$B205,'Other Pharma &amp; Health Products'!AG:AG)+SUMIF('PSM Costs'!$C:$C,$B205,'PSM Costs'!AG:AG),"")</f>
        <v/>
      </c>
      <c r="H205" s="176" t="str">
        <f ca="1">IF(SUMIF(Pharmaceuticals!$C:$C,$B205,Pharmaceuticals!Y:Y)+SUMIF('Health Products &amp; Equipment'!$C:$C,$B205,'Health Products &amp; Equipment'!AH:AH)+SUMIF('Other Pharma &amp; Health Products'!$C:$C,$B205,'Other Pharma &amp; Health Products'!AH:AH)+SUMIF('PSM Costs'!$C:$C,$B205,'PSM Costs'!AH:AH)&gt;0,SUMIF(Pharmaceuticals!$C:$C,$B205,Pharmaceuticals!Y:Y)+SUMIF('Health Products &amp; Equipment'!$C:$C,$B205,'Health Products &amp; Equipment'!AH:AH)+SUMIF('Other Pharma &amp; Health Products'!$C:$C,$B205,'Other Pharma &amp; Health Products'!AH:AH)+SUMIF('PSM Costs'!$C:$C,$B205,'PSM Costs'!AH:AH),"")</f>
        <v/>
      </c>
      <c r="I205" s="182" t="str">
        <f t="shared" ca="1" si="16"/>
        <v/>
      </c>
      <c r="J205" s="123" t="str">
        <f ca="1">IF(SUMIF(Pharmaceuticals!$C:$C,$B205,Pharmaceuticals!AK:AK)+SUMIF('Health Products &amp; Equipment'!$C:$C,$B205,'Health Products &amp; Equipment'!AT:AT)+SUMIF('Other Pharma &amp; Health Products'!$C:$C,$B205,'Other Pharma &amp; Health Products'!AT:AT)+SUMIF('PSM Costs'!$C:$C,$B205,'PSM Costs'!AT:AT)&gt;0,SUMIF(Pharmaceuticals!$C:$C,$B205,Pharmaceuticals!AK:AK)+SUMIF('Health Products &amp; Equipment'!$C:$C,$B205,'Health Products &amp; Equipment'!AT:AT)+SUMIF('Other Pharma &amp; Health Products'!$C:$C,$B205,'Other Pharma &amp; Health Products'!AT:AT)+SUMIF('PSM Costs'!$C:$C,$B205,'PSM Costs'!AT:AT),"")</f>
        <v/>
      </c>
      <c r="K205" s="123" t="str">
        <f ca="1">IF(SUMIF(Pharmaceuticals!$C:$C,$B205,Pharmaceuticals!AL:AL)+SUMIF('Health Products &amp; Equipment'!$C:$C,$B205,'Health Products &amp; Equipment'!AU:AU)+SUMIF('Other Pharma &amp; Health Products'!$C:$C,$B205,'Other Pharma &amp; Health Products'!AU:AU)+SUMIF('PSM Costs'!$C:$C,$B205,'PSM Costs'!AU:AU)&gt;0,SUMIF(Pharmaceuticals!$C:$C,$B205,Pharmaceuticals!AL:AL)+SUMIF('Health Products &amp; Equipment'!$C:$C,$B205,'Health Products &amp; Equipment'!AU:AU)+SUMIF('Other Pharma &amp; Health Products'!$C:$C,$B205,'Other Pharma &amp; Health Products'!AU:AU)+SUMIF('PSM Costs'!$C:$C,$B205,'PSM Costs'!AU:AU),"")</f>
        <v/>
      </c>
      <c r="L205" s="181" t="str">
        <f t="shared" ca="1" si="17"/>
        <v/>
      </c>
      <c r="M205" s="176" t="str">
        <f ca="1">IF(SUMIF(Pharmaceuticals!$C:$C,$B205,Pharmaceuticals!AX:AX)+SUMIF('Health Products &amp; Equipment'!$C:$C,$B205,'Health Products &amp; Equipment'!BG:BG)+SUMIF('Other Pharma &amp; Health Products'!$C:$C,$B205,'Other Pharma &amp; Health Products'!BG:BG)+SUMIF('PSM Costs'!$C:$C,$B205,'PSM Costs'!BG:BG)&gt;0,SUMIF(Pharmaceuticals!$C:$C,$B205,Pharmaceuticals!AX:AX)+SUMIF('Health Products &amp; Equipment'!$C:$C,$B205,'Health Products &amp; Equipment'!BG:BG)+SUMIF('Other Pharma &amp; Health Products'!$C:$C,$B205,'Other Pharma &amp; Health Products'!BG:BG)+SUMIF('PSM Costs'!$C:$C,$B205,'PSM Costs'!BG:BG),"")</f>
        <v/>
      </c>
      <c r="N205" s="176" t="str">
        <f ca="1">IF(SUMIF(Pharmaceuticals!$C:$C,$B205,Pharmaceuticals!AY:AY)+SUMIF('Health Products &amp; Equipment'!$C:$C,$B205,'Health Products &amp; Equipment'!BH:BH)+SUMIF('Other Pharma &amp; Health Products'!$C:$C,$B205,'Other Pharma &amp; Health Products'!BH:BH)+SUMIF('PSM Costs'!$C:$C,$B205,'PSM Costs'!BH:BH)&gt;0,SUMIF(Pharmaceuticals!$C:$C,$B205,Pharmaceuticals!AY:AY)+SUMIF('Health Products &amp; Equipment'!$C:$C,$B205,'Health Products &amp; Equipment'!BH:BH)+SUMIF('Other Pharma &amp; Health Products'!$C:$C,$B205,'Other Pharma &amp; Health Products'!BH:BH)+SUMIF('PSM Costs'!$C:$C,$B205,'PSM Costs'!BH:BH),"")</f>
        <v/>
      </c>
      <c r="O205" s="182" t="str">
        <f t="shared" ca="1" si="18"/>
        <v/>
      </c>
      <c r="P205" s="123" t="str">
        <f ca="1">IF(SUMIF(Pharmaceuticals!$C:$C,$B205,Pharmaceuticals!BK:BK)+SUMIF('Health Products &amp; Equipment'!$C:$C,$B205,'Health Products &amp; Equipment'!BT:BT)+SUMIF('Other Pharma &amp; Health Products'!$C:$C,$B205,'Other Pharma &amp; Health Products'!BT:BT)+SUMIF('PSM Costs'!$C:$C,$B205,'PSM Costs'!BT:BT)&gt;0,SUMIF(Pharmaceuticals!$C:$C,$B205,Pharmaceuticals!BK:BK)+SUMIF('Health Products &amp; Equipment'!$C:$C,$B205,'Health Products &amp; Equipment'!BT:BT)+SUMIF('Other Pharma &amp; Health Products'!$C:$C,$B205,'Other Pharma &amp; Health Products'!BT:BT)+SUMIF('PSM Costs'!$C:$C,$B205,'PSM Costs'!BT:BT),"")</f>
        <v/>
      </c>
      <c r="Q205" s="123" t="str">
        <f ca="1">IF(SUMIF(Pharmaceuticals!$C:$C,$B205,Pharmaceuticals!BL:BL)+SUMIF('Health Products &amp; Equipment'!$C:$C,$B205,'Health Products &amp; Equipment'!BU:BU)+SUMIF('Other Pharma &amp; Health Products'!$C:$C,$B205,'Other Pharma &amp; Health Products'!BU:BU)+SUMIF('PSM Costs'!$C:$C,$B205,'PSM Costs'!BU:BU)&gt;0,SUMIF(Pharmaceuticals!$C:$C,$B205,Pharmaceuticals!BL:BL)+SUMIF('Health Products &amp; Equipment'!$C:$C,$B205,'Health Products &amp; Equipment'!BU:BU)+SUMIF('Other Pharma &amp; Health Products'!$C:$C,$B205,'Other Pharma &amp; Health Products'!BU:BU)+SUMIF('PSM Costs'!$C:$C,$B205,'PSM Costs'!BU:BU),"")</f>
        <v/>
      </c>
      <c r="R205" s="176" t="str">
        <f t="shared" ca="1" si="19"/>
        <v/>
      </c>
    </row>
    <row r="206" spans="1:18" ht="14" x14ac:dyDescent="0.15">
      <c r="A206" s="107">
        <v>199</v>
      </c>
      <c r="B206" s="107" t="str">
        <f ca="1">IFERROR(VLOOKUP(A206,'Rank unique CI-Prod-Spec'!I:J,2,FALSE),"")</f>
        <v/>
      </c>
      <c r="C206" s="122" t="str">
        <f ca="1">IFERROR(VLOOKUP(LEFT(B206,FIND("--",B206)-1),CatCostInp!D:E,2,FALSE),"")</f>
        <v/>
      </c>
      <c r="D206" s="122" t="str">
        <f ca="1">IFERROR(INDIRECT(ADDRESS(MATCH(VALUE(MID(B206,FIND("--",B206)+2,FIND("---",B206)-FIND("--",B206)-2)),CatProd!G:G,0),2,1,1,"CatProd")),"")</f>
        <v/>
      </c>
      <c r="E206" s="122" t="str">
        <f ca="1">IFERROR(INDIRECT(ADDRESS(MATCH(VALUE(RIGHT(B206,LEN(B206)-FIND("---",B206)-2)),CatProdSpec!I:I,0),3,1,1,"CatProdSpec")),"")</f>
        <v/>
      </c>
      <c r="F206" s="181" t="str">
        <f t="shared" ca="1" si="15"/>
        <v/>
      </c>
      <c r="G206" s="176" t="str">
        <f ca="1">IF(SUMIF(Pharmaceuticals!$C:$C,$B206,Pharmaceuticals!X:X)+SUMIF('Health Products &amp; Equipment'!$C:$C,$B206,'Health Products &amp; Equipment'!AG:AG)+SUMIF('Other Pharma &amp; Health Products'!$C:$C,$B206,'Other Pharma &amp; Health Products'!AG:AG)+SUMIF('PSM Costs'!$C:$C,$B206,'PSM Costs'!AG:AG)&gt;0,SUMIF(Pharmaceuticals!$C:$C,$B206,Pharmaceuticals!X:X)+SUMIF('Health Products &amp; Equipment'!$C:$C,$B206,'Health Products &amp; Equipment'!AG:AG)+SUMIF('Other Pharma &amp; Health Products'!$C:$C,$B206,'Other Pharma &amp; Health Products'!AG:AG)+SUMIF('PSM Costs'!$C:$C,$B206,'PSM Costs'!AG:AG),"")</f>
        <v/>
      </c>
      <c r="H206" s="176" t="str">
        <f ca="1">IF(SUMIF(Pharmaceuticals!$C:$C,$B206,Pharmaceuticals!Y:Y)+SUMIF('Health Products &amp; Equipment'!$C:$C,$B206,'Health Products &amp; Equipment'!AH:AH)+SUMIF('Other Pharma &amp; Health Products'!$C:$C,$B206,'Other Pharma &amp; Health Products'!AH:AH)+SUMIF('PSM Costs'!$C:$C,$B206,'PSM Costs'!AH:AH)&gt;0,SUMIF(Pharmaceuticals!$C:$C,$B206,Pharmaceuticals!Y:Y)+SUMIF('Health Products &amp; Equipment'!$C:$C,$B206,'Health Products &amp; Equipment'!AH:AH)+SUMIF('Other Pharma &amp; Health Products'!$C:$C,$B206,'Other Pharma &amp; Health Products'!AH:AH)+SUMIF('PSM Costs'!$C:$C,$B206,'PSM Costs'!AH:AH),"")</f>
        <v/>
      </c>
      <c r="I206" s="182" t="str">
        <f t="shared" ca="1" si="16"/>
        <v/>
      </c>
      <c r="J206" s="123" t="str">
        <f ca="1">IF(SUMIF(Pharmaceuticals!$C:$C,$B206,Pharmaceuticals!AK:AK)+SUMIF('Health Products &amp; Equipment'!$C:$C,$B206,'Health Products &amp; Equipment'!AT:AT)+SUMIF('Other Pharma &amp; Health Products'!$C:$C,$B206,'Other Pharma &amp; Health Products'!AT:AT)+SUMIF('PSM Costs'!$C:$C,$B206,'PSM Costs'!AT:AT)&gt;0,SUMIF(Pharmaceuticals!$C:$C,$B206,Pharmaceuticals!AK:AK)+SUMIF('Health Products &amp; Equipment'!$C:$C,$B206,'Health Products &amp; Equipment'!AT:AT)+SUMIF('Other Pharma &amp; Health Products'!$C:$C,$B206,'Other Pharma &amp; Health Products'!AT:AT)+SUMIF('PSM Costs'!$C:$C,$B206,'PSM Costs'!AT:AT),"")</f>
        <v/>
      </c>
      <c r="K206" s="123" t="str">
        <f ca="1">IF(SUMIF(Pharmaceuticals!$C:$C,$B206,Pharmaceuticals!AL:AL)+SUMIF('Health Products &amp; Equipment'!$C:$C,$B206,'Health Products &amp; Equipment'!AU:AU)+SUMIF('Other Pharma &amp; Health Products'!$C:$C,$B206,'Other Pharma &amp; Health Products'!AU:AU)+SUMIF('PSM Costs'!$C:$C,$B206,'PSM Costs'!AU:AU)&gt;0,SUMIF(Pharmaceuticals!$C:$C,$B206,Pharmaceuticals!AL:AL)+SUMIF('Health Products &amp; Equipment'!$C:$C,$B206,'Health Products &amp; Equipment'!AU:AU)+SUMIF('Other Pharma &amp; Health Products'!$C:$C,$B206,'Other Pharma &amp; Health Products'!AU:AU)+SUMIF('PSM Costs'!$C:$C,$B206,'PSM Costs'!AU:AU),"")</f>
        <v/>
      </c>
      <c r="L206" s="181" t="str">
        <f t="shared" ca="1" si="17"/>
        <v/>
      </c>
      <c r="M206" s="176" t="str">
        <f ca="1">IF(SUMIF(Pharmaceuticals!$C:$C,$B206,Pharmaceuticals!AX:AX)+SUMIF('Health Products &amp; Equipment'!$C:$C,$B206,'Health Products &amp; Equipment'!BG:BG)+SUMIF('Other Pharma &amp; Health Products'!$C:$C,$B206,'Other Pharma &amp; Health Products'!BG:BG)+SUMIF('PSM Costs'!$C:$C,$B206,'PSM Costs'!BG:BG)&gt;0,SUMIF(Pharmaceuticals!$C:$C,$B206,Pharmaceuticals!AX:AX)+SUMIF('Health Products &amp; Equipment'!$C:$C,$B206,'Health Products &amp; Equipment'!BG:BG)+SUMIF('Other Pharma &amp; Health Products'!$C:$C,$B206,'Other Pharma &amp; Health Products'!BG:BG)+SUMIF('PSM Costs'!$C:$C,$B206,'PSM Costs'!BG:BG),"")</f>
        <v/>
      </c>
      <c r="N206" s="176" t="str">
        <f ca="1">IF(SUMIF(Pharmaceuticals!$C:$C,$B206,Pharmaceuticals!AY:AY)+SUMIF('Health Products &amp; Equipment'!$C:$C,$B206,'Health Products &amp; Equipment'!BH:BH)+SUMIF('Other Pharma &amp; Health Products'!$C:$C,$B206,'Other Pharma &amp; Health Products'!BH:BH)+SUMIF('PSM Costs'!$C:$C,$B206,'PSM Costs'!BH:BH)&gt;0,SUMIF(Pharmaceuticals!$C:$C,$B206,Pharmaceuticals!AY:AY)+SUMIF('Health Products &amp; Equipment'!$C:$C,$B206,'Health Products &amp; Equipment'!BH:BH)+SUMIF('Other Pharma &amp; Health Products'!$C:$C,$B206,'Other Pharma &amp; Health Products'!BH:BH)+SUMIF('PSM Costs'!$C:$C,$B206,'PSM Costs'!BH:BH),"")</f>
        <v/>
      </c>
      <c r="O206" s="182" t="str">
        <f t="shared" ca="1" si="18"/>
        <v/>
      </c>
      <c r="P206" s="123" t="str">
        <f ca="1">IF(SUMIF(Pharmaceuticals!$C:$C,$B206,Pharmaceuticals!BK:BK)+SUMIF('Health Products &amp; Equipment'!$C:$C,$B206,'Health Products &amp; Equipment'!BT:BT)+SUMIF('Other Pharma &amp; Health Products'!$C:$C,$B206,'Other Pharma &amp; Health Products'!BT:BT)+SUMIF('PSM Costs'!$C:$C,$B206,'PSM Costs'!BT:BT)&gt;0,SUMIF(Pharmaceuticals!$C:$C,$B206,Pharmaceuticals!BK:BK)+SUMIF('Health Products &amp; Equipment'!$C:$C,$B206,'Health Products &amp; Equipment'!BT:BT)+SUMIF('Other Pharma &amp; Health Products'!$C:$C,$B206,'Other Pharma &amp; Health Products'!BT:BT)+SUMIF('PSM Costs'!$C:$C,$B206,'PSM Costs'!BT:BT),"")</f>
        <v/>
      </c>
      <c r="Q206" s="123" t="str">
        <f ca="1">IF(SUMIF(Pharmaceuticals!$C:$C,$B206,Pharmaceuticals!BL:BL)+SUMIF('Health Products &amp; Equipment'!$C:$C,$B206,'Health Products &amp; Equipment'!BU:BU)+SUMIF('Other Pharma &amp; Health Products'!$C:$C,$B206,'Other Pharma &amp; Health Products'!BU:BU)+SUMIF('PSM Costs'!$C:$C,$B206,'PSM Costs'!BU:BU)&gt;0,SUMIF(Pharmaceuticals!$C:$C,$B206,Pharmaceuticals!BL:BL)+SUMIF('Health Products &amp; Equipment'!$C:$C,$B206,'Health Products &amp; Equipment'!BU:BU)+SUMIF('Other Pharma &amp; Health Products'!$C:$C,$B206,'Other Pharma &amp; Health Products'!BU:BU)+SUMIF('PSM Costs'!$C:$C,$B206,'PSM Costs'!BU:BU),"")</f>
        <v/>
      </c>
      <c r="R206" s="176" t="str">
        <f t="shared" ca="1" si="19"/>
        <v/>
      </c>
    </row>
    <row r="207" spans="1:18" ht="13.5" customHeight="1" x14ac:dyDescent="0.15">
      <c r="A207" s="107">
        <v>200</v>
      </c>
      <c r="B207" s="107" t="str">
        <f ca="1">IFERROR(VLOOKUP(A207,'Rank unique CI-Prod-Spec'!I:J,2,FALSE),"")</f>
        <v/>
      </c>
      <c r="C207" s="122" t="str">
        <f ca="1">IFERROR(VLOOKUP(LEFT(B207,FIND("--",B207)-1),CatCostInp!D:E,2,FALSE),"")</f>
        <v/>
      </c>
      <c r="D207" s="122" t="str">
        <f ca="1">IFERROR(INDIRECT(ADDRESS(MATCH(VALUE(MID(B207,FIND("--",B207)+2,FIND("---",B207)-FIND("--",B207)-2)),CatProd!G:G,0),2,1,1,"CatProd")),"")</f>
        <v/>
      </c>
      <c r="E207" s="122" t="str">
        <f ca="1">IFERROR(INDIRECT(ADDRESS(MATCH(VALUE(RIGHT(B207,LEN(B207)-FIND("---",B207)-2)),CatProdSpec!I:I,0),3,1,1,"CatProdSpec")),"")</f>
        <v/>
      </c>
      <c r="F207" s="181" t="str">
        <f t="shared" ca="1" si="15"/>
        <v/>
      </c>
      <c r="G207" s="176" t="str">
        <f ca="1">IF(SUMIF(Pharmaceuticals!$C:$C,$B207,Pharmaceuticals!X:X)+SUMIF('Health Products &amp; Equipment'!$C:$C,$B207,'Health Products &amp; Equipment'!AG:AG)+SUMIF('Other Pharma &amp; Health Products'!$C:$C,$B207,'Other Pharma &amp; Health Products'!AG:AG)+SUMIF('PSM Costs'!$C:$C,$B207,'PSM Costs'!AG:AG)&gt;0,SUMIF(Pharmaceuticals!$C:$C,$B207,Pharmaceuticals!X:X)+SUMIF('Health Products &amp; Equipment'!$C:$C,$B207,'Health Products &amp; Equipment'!AG:AG)+SUMIF('Other Pharma &amp; Health Products'!$C:$C,$B207,'Other Pharma &amp; Health Products'!AG:AG)+SUMIF('PSM Costs'!$C:$C,$B207,'PSM Costs'!AG:AG),"")</f>
        <v/>
      </c>
      <c r="H207" s="176" t="str">
        <f ca="1">IF(SUMIF(Pharmaceuticals!$C:$C,$B207,Pharmaceuticals!Y:Y)+SUMIF('Health Products &amp; Equipment'!$C:$C,$B207,'Health Products &amp; Equipment'!AH:AH)+SUMIF('Other Pharma &amp; Health Products'!$C:$C,$B207,'Other Pharma &amp; Health Products'!AH:AH)+SUMIF('PSM Costs'!$C:$C,$B207,'PSM Costs'!AH:AH)&gt;0,SUMIF(Pharmaceuticals!$C:$C,$B207,Pharmaceuticals!Y:Y)+SUMIF('Health Products &amp; Equipment'!$C:$C,$B207,'Health Products &amp; Equipment'!AH:AH)+SUMIF('Other Pharma &amp; Health Products'!$C:$C,$B207,'Other Pharma &amp; Health Products'!AH:AH)+SUMIF('PSM Costs'!$C:$C,$B207,'PSM Costs'!AH:AH),"")</f>
        <v/>
      </c>
      <c r="I207" s="182" t="str">
        <f t="shared" ca="1" si="16"/>
        <v/>
      </c>
      <c r="J207" s="123" t="str">
        <f ca="1">IF(SUMIF(Pharmaceuticals!$C:$C,$B207,Pharmaceuticals!AK:AK)+SUMIF('Health Products &amp; Equipment'!$C:$C,$B207,'Health Products &amp; Equipment'!AT:AT)+SUMIF('Other Pharma &amp; Health Products'!$C:$C,$B207,'Other Pharma &amp; Health Products'!AT:AT)+SUMIF('PSM Costs'!$C:$C,$B207,'PSM Costs'!AT:AT)&gt;0,SUMIF(Pharmaceuticals!$C:$C,$B207,Pharmaceuticals!AK:AK)+SUMIF('Health Products &amp; Equipment'!$C:$C,$B207,'Health Products &amp; Equipment'!AT:AT)+SUMIF('Other Pharma &amp; Health Products'!$C:$C,$B207,'Other Pharma &amp; Health Products'!AT:AT)+SUMIF('PSM Costs'!$C:$C,$B207,'PSM Costs'!AT:AT),"")</f>
        <v/>
      </c>
      <c r="K207" s="123" t="str">
        <f ca="1">IF(SUMIF(Pharmaceuticals!$C:$C,$B207,Pharmaceuticals!AL:AL)+SUMIF('Health Products &amp; Equipment'!$C:$C,$B207,'Health Products &amp; Equipment'!AU:AU)+SUMIF('Other Pharma &amp; Health Products'!$C:$C,$B207,'Other Pharma &amp; Health Products'!AU:AU)+SUMIF('PSM Costs'!$C:$C,$B207,'PSM Costs'!AU:AU)&gt;0,SUMIF(Pharmaceuticals!$C:$C,$B207,Pharmaceuticals!AL:AL)+SUMIF('Health Products &amp; Equipment'!$C:$C,$B207,'Health Products &amp; Equipment'!AU:AU)+SUMIF('Other Pharma &amp; Health Products'!$C:$C,$B207,'Other Pharma &amp; Health Products'!AU:AU)+SUMIF('PSM Costs'!$C:$C,$B207,'PSM Costs'!AU:AU),"")</f>
        <v/>
      </c>
      <c r="L207" s="181" t="str">
        <f t="shared" ca="1" si="17"/>
        <v/>
      </c>
      <c r="M207" s="176" t="str">
        <f ca="1">IF(SUMIF(Pharmaceuticals!$C:$C,$B207,Pharmaceuticals!AX:AX)+SUMIF('Health Products &amp; Equipment'!$C:$C,$B207,'Health Products &amp; Equipment'!BG:BG)+SUMIF('Other Pharma &amp; Health Products'!$C:$C,$B207,'Other Pharma &amp; Health Products'!BG:BG)+SUMIF('PSM Costs'!$C:$C,$B207,'PSM Costs'!BG:BG)&gt;0,SUMIF(Pharmaceuticals!$C:$C,$B207,Pharmaceuticals!AX:AX)+SUMIF('Health Products &amp; Equipment'!$C:$C,$B207,'Health Products &amp; Equipment'!BG:BG)+SUMIF('Other Pharma &amp; Health Products'!$C:$C,$B207,'Other Pharma &amp; Health Products'!BG:BG)+SUMIF('PSM Costs'!$C:$C,$B207,'PSM Costs'!BG:BG),"")</f>
        <v/>
      </c>
      <c r="N207" s="176" t="str">
        <f ca="1">IF(SUMIF(Pharmaceuticals!$C:$C,$B207,Pharmaceuticals!AY:AY)+SUMIF('Health Products &amp; Equipment'!$C:$C,$B207,'Health Products &amp; Equipment'!BH:BH)+SUMIF('Other Pharma &amp; Health Products'!$C:$C,$B207,'Other Pharma &amp; Health Products'!BH:BH)+SUMIF('PSM Costs'!$C:$C,$B207,'PSM Costs'!BH:BH)&gt;0,SUMIF(Pharmaceuticals!$C:$C,$B207,Pharmaceuticals!AY:AY)+SUMIF('Health Products &amp; Equipment'!$C:$C,$B207,'Health Products &amp; Equipment'!BH:BH)+SUMIF('Other Pharma &amp; Health Products'!$C:$C,$B207,'Other Pharma &amp; Health Products'!BH:BH)+SUMIF('PSM Costs'!$C:$C,$B207,'PSM Costs'!BH:BH),"")</f>
        <v/>
      </c>
      <c r="O207" s="182" t="str">
        <f t="shared" ca="1" si="18"/>
        <v/>
      </c>
      <c r="P207" s="123" t="str">
        <f ca="1">IF(SUMIF(Pharmaceuticals!$C:$C,$B207,Pharmaceuticals!BK:BK)+SUMIF('Health Products &amp; Equipment'!$C:$C,$B207,'Health Products &amp; Equipment'!BT:BT)+SUMIF('Other Pharma &amp; Health Products'!$C:$C,$B207,'Other Pharma &amp; Health Products'!BT:BT)+SUMIF('PSM Costs'!$C:$C,$B207,'PSM Costs'!BT:BT)&gt;0,SUMIF(Pharmaceuticals!$C:$C,$B207,Pharmaceuticals!BK:BK)+SUMIF('Health Products &amp; Equipment'!$C:$C,$B207,'Health Products &amp; Equipment'!BT:BT)+SUMIF('Other Pharma &amp; Health Products'!$C:$C,$B207,'Other Pharma &amp; Health Products'!BT:BT)+SUMIF('PSM Costs'!$C:$C,$B207,'PSM Costs'!BT:BT),"")</f>
        <v/>
      </c>
      <c r="Q207" s="123" t="str">
        <f ca="1">IF(SUMIF(Pharmaceuticals!$C:$C,$B207,Pharmaceuticals!BL:BL)+SUMIF('Health Products &amp; Equipment'!$C:$C,$B207,'Health Products &amp; Equipment'!BU:BU)+SUMIF('Other Pharma &amp; Health Products'!$C:$C,$B207,'Other Pharma &amp; Health Products'!BU:BU)+SUMIF('PSM Costs'!$C:$C,$B207,'PSM Costs'!BU:BU)&gt;0,SUMIF(Pharmaceuticals!$C:$C,$B207,Pharmaceuticals!BL:BL)+SUMIF('Health Products &amp; Equipment'!$C:$C,$B207,'Health Products &amp; Equipment'!BU:BU)+SUMIF('Other Pharma &amp; Health Products'!$C:$C,$B207,'Other Pharma &amp; Health Products'!BU:BU)+SUMIF('PSM Costs'!$C:$C,$B207,'PSM Costs'!BU:BU),"")</f>
        <v/>
      </c>
      <c r="R207" s="176" t="str">
        <f t="shared" ca="1" si="19"/>
        <v/>
      </c>
    </row>
    <row r="208" spans="1:18" ht="13.5" customHeight="1" x14ac:dyDescent="0.15">
      <c r="A208" s="107">
        <v>201</v>
      </c>
      <c r="B208" s="107" t="str">
        <f ca="1">IFERROR(VLOOKUP(A208,'Rank unique CI-Prod-Spec'!I:J,2,FALSE),"")</f>
        <v/>
      </c>
      <c r="C208" s="122" t="str">
        <f ca="1">IFERROR(VLOOKUP(LEFT(B208,FIND("--",B208)-1),CatCostInp!D:E,2,FALSE),"")</f>
        <v/>
      </c>
      <c r="D208" s="122" t="str">
        <f ca="1">IFERROR(INDIRECT(ADDRESS(MATCH(VALUE(MID(B208,FIND("--",B208)+2,FIND("---",B208)-FIND("--",B208)-2)),CatProd!G:G,0),2,1,1,"CatProd")),"")</f>
        <v/>
      </c>
      <c r="E208" s="122" t="str">
        <f ca="1">IFERROR(INDIRECT(ADDRESS(MATCH(VALUE(RIGHT(B208,LEN(B208)-FIND("---",B208)-2)),CatProdSpec!I:I,0),3,1,1,"CatProdSpec")),"")</f>
        <v/>
      </c>
      <c r="F208" s="181" t="str">
        <f t="shared" ca="1" si="15"/>
        <v/>
      </c>
      <c r="G208" s="176" t="str">
        <f ca="1">IF(SUMIF(Pharmaceuticals!$C:$C,$B208,Pharmaceuticals!X:X)+SUMIF('Health Products &amp; Equipment'!$C:$C,$B208,'Health Products &amp; Equipment'!AG:AG)+SUMIF('Other Pharma &amp; Health Products'!$C:$C,$B208,'Other Pharma &amp; Health Products'!AG:AG)+SUMIF('PSM Costs'!$C:$C,$B208,'PSM Costs'!AG:AG)&gt;0,SUMIF(Pharmaceuticals!$C:$C,$B208,Pharmaceuticals!X:X)+SUMIF('Health Products &amp; Equipment'!$C:$C,$B208,'Health Products &amp; Equipment'!AG:AG)+SUMIF('Other Pharma &amp; Health Products'!$C:$C,$B208,'Other Pharma &amp; Health Products'!AG:AG)+SUMIF('PSM Costs'!$C:$C,$B208,'PSM Costs'!AG:AG),"")</f>
        <v/>
      </c>
      <c r="H208" s="176" t="str">
        <f ca="1">IF(SUMIF(Pharmaceuticals!$C:$C,$B208,Pharmaceuticals!Y:Y)+SUMIF('Health Products &amp; Equipment'!$C:$C,$B208,'Health Products &amp; Equipment'!AH:AH)+SUMIF('Other Pharma &amp; Health Products'!$C:$C,$B208,'Other Pharma &amp; Health Products'!AH:AH)+SUMIF('PSM Costs'!$C:$C,$B208,'PSM Costs'!AH:AH)&gt;0,SUMIF(Pharmaceuticals!$C:$C,$B208,Pharmaceuticals!Y:Y)+SUMIF('Health Products &amp; Equipment'!$C:$C,$B208,'Health Products &amp; Equipment'!AH:AH)+SUMIF('Other Pharma &amp; Health Products'!$C:$C,$B208,'Other Pharma &amp; Health Products'!AH:AH)+SUMIF('PSM Costs'!$C:$C,$B208,'PSM Costs'!AH:AH),"")</f>
        <v/>
      </c>
      <c r="I208" s="182" t="str">
        <f t="shared" ca="1" si="16"/>
        <v/>
      </c>
      <c r="J208" s="123" t="str">
        <f ca="1">IF(SUMIF(Pharmaceuticals!$C:$C,$B208,Pharmaceuticals!AK:AK)+SUMIF('Health Products &amp; Equipment'!$C:$C,$B208,'Health Products &amp; Equipment'!AT:AT)+SUMIF('Other Pharma &amp; Health Products'!$C:$C,$B208,'Other Pharma &amp; Health Products'!AT:AT)+SUMIF('PSM Costs'!$C:$C,$B208,'PSM Costs'!AT:AT)&gt;0,SUMIF(Pharmaceuticals!$C:$C,$B208,Pharmaceuticals!AK:AK)+SUMIF('Health Products &amp; Equipment'!$C:$C,$B208,'Health Products &amp; Equipment'!AT:AT)+SUMIF('Other Pharma &amp; Health Products'!$C:$C,$B208,'Other Pharma &amp; Health Products'!AT:AT)+SUMIF('PSM Costs'!$C:$C,$B208,'PSM Costs'!AT:AT),"")</f>
        <v/>
      </c>
      <c r="K208" s="123" t="str">
        <f ca="1">IF(SUMIF(Pharmaceuticals!$C:$C,$B208,Pharmaceuticals!AL:AL)+SUMIF('Health Products &amp; Equipment'!$C:$C,$B208,'Health Products &amp; Equipment'!AU:AU)+SUMIF('Other Pharma &amp; Health Products'!$C:$C,$B208,'Other Pharma &amp; Health Products'!AU:AU)+SUMIF('PSM Costs'!$C:$C,$B208,'PSM Costs'!AU:AU)&gt;0,SUMIF(Pharmaceuticals!$C:$C,$B208,Pharmaceuticals!AL:AL)+SUMIF('Health Products &amp; Equipment'!$C:$C,$B208,'Health Products &amp; Equipment'!AU:AU)+SUMIF('Other Pharma &amp; Health Products'!$C:$C,$B208,'Other Pharma &amp; Health Products'!AU:AU)+SUMIF('PSM Costs'!$C:$C,$B208,'PSM Costs'!AU:AU),"")</f>
        <v/>
      </c>
      <c r="L208" s="181" t="str">
        <f t="shared" ca="1" si="17"/>
        <v/>
      </c>
      <c r="M208" s="176" t="str">
        <f ca="1">IF(SUMIF(Pharmaceuticals!$C:$C,$B208,Pharmaceuticals!AX:AX)+SUMIF('Health Products &amp; Equipment'!$C:$C,$B208,'Health Products &amp; Equipment'!BG:BG)+SUMIF('Other Pharma &amp; Health Products'!$C:$C,$B208,'Other Pharma &amp; Health Products'!BG:BG)+SUMIF('PSM Costs'!$C:$C,$B208,'PSM Costs'!BG:BG)&gt;0,SUMIF(Pharmaceuticals!$C:$C,$B208,Pharmaceuticals!AX:AX)+SUMIF('Health Products &amp; Equipment'!$C:$C,$B208,'Health Products &amp; Equipment'!BG:BG)+SUMIF('Other Pharma &amp; Health Products'!$C:$C,$B208,'Other Pharma &amp; Health Products'!BG:BG)+SUMIF('PSM Costs'!$C:$C,$B208,'PSM Costs'!BG:BG),"")</f>
        <v/>
      </c>
      <c r="N208" s="176" t="str">
        <f ca="1">IF(SUMIF(Pharmaceuticals!$C:$C,$B208,Pharmaceuticals!AY:AY)+SUMIF('Health Products &amp; Equipment'!$C:$C,$B208,'Health Products &amp; Equipment'!BH:BH)+SUMIF('Other Pharma &amp; Health Products'!$C:$C,$B208,'Other Pharma &amp; Health Products'!BH:BH)+SUMIF('PSM Costs'!$C:$C,$B208,'PSM Costs'!BH:BH)&gt;0,SUMIF(Pharmaceuticals!$C:$C,$B208,Pharmaceuticals!AY:AY)+SUMIF('Health Products &amp; Equipment'!$C:$C,$B208,'Health Products &amp; Equipment'!BH:BH)+SUMIF('Other Pharma &amp; Health Products'!$C:$C,$B208,'Other Pharma &amp; Health Products'!BH:BH)+SUMIF('PSM Costs'!$C:$C,$B208,'PSM Costs'!BH:BH),"")</f>
        <v/>
      </c>
      <c r="O208" s="182" t="str">
        <f t="shared" ca="1" si="18"/>
        <v/>
      </c>
      <c r="P208" s="123" t="str">
        <f ca="1">IF(SUMIF(Pharmaceuticals!$C:$C,$B208,Pharmaceuticals!BK:BK)+SUMIF('Health Products &amp; Equipment'!$C:$C,$B208,'Health Products &amp; Equipment'!BT:BT)+SUMIF('Other Pharma &amp; Health Products'!$C:$C,$B208,'Other Pharma &amp; Health Products'!BT:BT)+SUMIF('PSM Costs'!$C:$C,$B208,'PSM Costs'!BT:BT)&gt;0,SUMIF(Pharmaceuticals!$C:$C,$B208,Pharmaceuticals!BK:BK)+SUMIF('Health Products &amp; Equipment'!$C:$C,$B208,'Health Products &amp; Equipment'!BT:BT)+SUMIF('Other Pharma &amp; Health Products'!$C:$C,$B208,'Other Pharma &amp; Health Products'!BT:BT)+SUMIF('PSM Costs'!$C:$C,$B208,'PSM Costs'!BT:BT),"")</f>
        <v/>
      </c>
      <c r="Q208" s="123" t="str">
        <f ca="1">IF(SUMIF(Pharmaceuticals!$C:$C,$B208,Pharmaceuticals!BL:BL)+SUMIF('Health Products &amp; Equipment'!$C:$C,$B208,'Health Products &amp; Equipment'!BU:BU)+SUMIF('Other Pharma &amp; Health Products'!$C:$C,$B208,'Other Pharma &amp; Health Products'!BU:BU)+SUMIF('PSM Costs'!$C:$C,$B208,'PSM Costs'!BU:BU)&gt;0,SUMIF(Pharmaceuticals!$C:$C,$B208,Pharmaceuticals!BL:BL)+SUMIF('Health Products &amp; Equipment'!$C:$C,$B208,'Health Products &amp; Equipment'!BU:BU)+SUMIF('Other Pharma &amp; Health Products'!$C:$C,$B208,'Other Pharma &amp; Health Products'!BU:BU)+SUMIF('PSM Costs'!$C:$C,$B208,'PSM Costs'!BU:BU),"")</f>
        <v/>
      </c>
      <c r="R208" s="176" t="str">
        <f t="shared" ca="1" si="19"/>
        <v/>
      </c>
    </row>
    <row r="209" spans="1:18" ht="13.5" customHeight="1" x14ac:dyDescent="0.15">
      <c r="A209" s="107">
        <v>202</v>
      </c>
      <c r="B209" s="107" t="str">
        <f ca="1">IFERROR(VLOOKUP(A209,'Rank unique CI-Prod-Spec'!I:J,2,FALSE),"")</f>
        <v/>
      </c>
      <c r="C209" s="122" t="str">
        <f ca="1">IFERROR(VLOOKUP(LEFT(B209,FIND("--",B209)-1),CatCostInp!D:E,2,FALSE),"")</f>
        <v/>
      </c>
      <c r="D209" s="122" t="str">
        <f ca="1">IFERROR(INDIRECT(ADDRESS(MATCH(VALUE(MID(B209,FIND("--",B209)+2,FIND("---",B209)-FIND("--",B209)-2)),CatProd!G:G,0),2,1,1,"CatProd")),"")</f>
        <v/>
      </c>
      <c r="E209" s="122" t="str">
        <f ca="1">IFERROR(INDIRECT(ADDRESS(MATCH(VALUE(RIGHT(B209,LEN(B209)-FIND("---",B209)-2)),CatProdSpec!I:I,0),3,1,1,"CatProdSpec")),"")</f>
        <v/>
      </c>
      <c r="F209" s="181" t="str">
        <f t="shared" ca="1" si="15"/>
        <v/>
      </c>
      <c r="G209" s="176" t="str">
        <f ca="1">IF(SUMIF(Pharmaceuticals!$C:$C,$B209,Pharmaceuticals!X:X)+SUMIF('Health Products &amp; Equipment'!$C:$C,$B209,'Health Products &amp; Equipment'!AG:AG)+SUMIF('Other Pharma &amp; Health Products'!$C:$C,$B209,'Other Pharma &amp; Health Products'!AG:AG)+SUMIF('PSM Costs'!$C:$C,$B209,'PSM Costs'!AG:AG)&gt;0,SUMIF(Pharmaceuticals!$C:$C,$B209,Pharmaceuticals!X:X)+SUMIF('Health Products &amp; Equipment'!$C:$C,$B209,'Health Products &amp; Equipment'!AG:AG)+SUMIF('Other Pharma &amp; Health Products'!$C:$C,$B209,'Other Pharma &amp; Health Products'!AG:AG)+SUMIF('PSM Costs'!$C:$C,$B209,'PSM Costs'!AG:AG),"")</f>
        <v/>
      </c>
      <c r="H209" s="176" t="str">
        <f ca="1">IF(SUMIF(Pharmaceuticals!$C:$C,$B209,Pharmaceuticals!Y:Y)+SUMIF('Health Products &amp; Equipment'!$C:$C,$B209,'Health Products &amp; Equipment'!AH:AH)+SUMIF('Other Pharma &amp; Health Products'!$C:$C,$B209,'Other Pharma &amp; Health Products'!AH:AH)+SUMIF('PSM Costs'!$C:$C,$B209,'PSM Costs'!AH:AH)&gt;0,SUMIF(Pharmaceuticals!$C:$C,$B209,Pharmaceuticals!Y:Y)+SUMIF('Health Products &amp; Equipment'!$C:$C,$B209,'Health Products &amp; Equipment'!AH:AH)+SUMIF('Other Pharma &amp; Health Products'!$C:$C,$B209,'Other Pharma &amp; Health Products'!AH:AH)+SUMIF('PSM Costs'!$C:$C,$B209,'PSM Costs'!AH:AH),"")</f>
        <v/>
      </c>
      <c r="I209" s="182" t="str">
        <f t="shared" ca="1" si="16"/>
        <v/>
      </c>
      <c r="J209" s="123" t="str">
        <f ca="1">IF(SUMIF(Pharmaceuticals!$C:$C,$B209,Pharmaceuticals!AK:AK)+SUMIF('Health Products &amp; Equipment'!$C:$C,$B209,'Health Products &amp; Equipment'!AT:AT)+SUMIF('Other Pharma &amp; Health Products'!$C:$C,$B209,'Other Pharma &amp; Health Products'!AT:AT)+SUMIF('PSM Costs'!$C:$C,$B209,'PSM Costs'!AT:AT)&gt;0,SUMIF(Pharmaceuticals!$C:$C,$B209,Pharmaceuticals!AK:AK)+SUMIF('Health Products &amp; Equipment'!$C:$C,$B209,'Health Products &amp; Equipment'!AT:AT)+SUMIF('Other Pharma &amp; Health Products'!$C:$C,$B209,'Other Pharma &amp; Health Products'!AT:AT)+SUMIF('PSM Costs'!$C:$C,$B209,'PSM Costs'!AT:AT),"")</f>
        <v/>
      </c>
      <c r="K209" s="123" t="str">
        <f ca="1">IF(SUMIF(Pharmaceuticals!$C:$C,$B209,Pharmaceuticals!AL:AL)+SUMIF('Health Products &amp; Equipment'!$C:$C,$B209,'Health Products &amp; Equipment'!AU:AU)+SUMIF('Other Pharma &amp; Health Products'!$C:$C,$B209,'Other Pharma &amp; Health Products'!AU:AU)+SUMIF('PSM Costs'!$C:$C,$B209,'PSM Costs'!AU:AU)&gt;0,SUMIF(Pharmaceuticals!$C:$C,$B209,Pharmaceuticals!AL:AL)+SUMIF('Health Products &amp; Equipment'!$C:$C,$B209,'Health Products &amp; Equipment'!AU:AU)+SUMIF('Other Pharma &amp; Health Products'!$C:$C,$B209,'Other Pharma &amp; Health Products'!AU:AU)+SUMIF('PSM Costs'!$C:$C,$B209,'PSM Costs'!AU:AU),"")</f>
        <v/>
      </c>
      <c r="L209" s="181" t="str">
        <f t="shared" ca="1" si="17"/>
        <v/>
      </c>
      <c r="M209" s="176" t="str">
        <f ca="1">IF(SUMIF(Pharmaceuticals!$C:$C,$B209,Pharmaceuticals!AX:AX)+SUMIF('Health Products &amp; Equipment'!$C:$C,$B209,'Health Products &amp; Equipment'!BG:BG)+SUMIF('Other Pharma &amp; Health Products'!$C:$C,$B209,'Other Pharma &amp; Health Products'!BG:BG)+SUMIF('PSM Costs'!$C:$C,$B209,'PSM Costs'!BG:BG)&gt;0,SUMIF(Pharmaceuticals!$C:$C,$B209,Pharmaceuticals!AX:AX)+SUMIF('Health Products &amp; Equipment'!$C:$C,$B209,'Health Products &amp; Equipment'!BG:BG)+SUMIF('Other Pharma &amp; Health Products'!$C:$C,$B209,'Other Pharma &amp; Health Products'!BG:BG)+SUMIF('PSM Costs'!$C:$C,$B209,'PSM Costs'!BG:BG),"")</f>
        <v/>
      </c>
      <c r="N209" s="176" t="str">
        <f ca="1">IF(SUMIF(Pharmaceuticals!$C:$C,$B209,Pharmaceuticals!AY:AY)+SUMIF('Health Products &amp; Equipment'!$C:$C,$B209,'Health Products &amp; Equipment'!BH:BH)+SUMIF('Other Pharma &amp; Health Products'!$C:$C,$B209,'Other Pharma &amp; Health Products'!BH:BH)+SUMIF('PSM Costs'!$C:$C,$B209,'PSM Costs'!BH:BH)&gt;0,SUMIF(Pharmaceuticals!$C:$C,$B209,Pharmaceuticals!AY:AY)+SUMIF('Health Products &amp; Equipment'!$C:$C,$B209,'Health Products &amp; Equipment'!BH:BH)+SUMIF('Other Pharma &amp; Health Products'!$C:$C,$B209,'Other Pharma &amp; Health Products'!BH:BH)+SUMIF('PSM Costs'!$C:$C,$B209,'PSM Costs'!BH:BH),"")</f>
        <v/>
      </c>
      <c r="O209" s="182" t="str">
        <f t="shared" ca="1" si="18"/>
        <v/>
      </c>
      <c r="P209" s="123" t="str">
        <f ca="1">IF(SUMIF(Pharmaceuticals!$C:$C,$B209,Pharmaceuticals!BK:BK)+SUMIF('Health Products &amp; Equipment'!$C:$C,$B209,'Health Products &amp; Equipment'!BT:BT)+SUMIF('Other Pharma &amp; Health Products'!$C:$C,$B209,'Other Pharma &amp; Health Products'!BT:BT)+SUMIF('PSM Costs'!$C:$C,$B209,'PSM Costs'!BT:BT)&gt;0,SUMIF(Pharmaceuticals!$C:$C,$B209,Pharmaceuticals!BK:BK)+SUMIF('Health Products &amp; Equipment'!$C:$C,$B209,'Health Products &amp; Equipment'!BT:BT)+SUMIF('Other Pharma &amp; Health Products'!$C:$C,$B209,'Other Pharma &amp; Health Products'!BT:BT)+SUMIF('PSM Costs'!$C:$C,$B209,'PSM Costs'!BT:BT),"")</f>
        <v/>
      </c>
      <c r="Q209" s="123" t="str">
        <f ca="1">IF(SUMIF(Pharmaceuticals!$C:$C,$B209,Pharmaceuticals!BL:BL)+SUMIF('Health Products &amp; Equipment'!$C:$C,$B209,'Health Products &amp; Equipment'!BU:BU)+SUMIF('Other Pharma &amp; Health Products'!$C:$C,$B209,'Other Pharma &amp; Health Products'!BU:BU)+SUMIF('PSM Costs'!$C:$C,$B209,'PSM Costs'!BU:BU)&gt;0,SUMIF(Pharmaceuticals!$C:$C,$B209,Pharmaceuticals!BL:BL)+SUMIF('Health Products &amp; Equipment'!$C:$C,$B209,'Health Products &amp; Equipment'!BU:BU)+SUMIF('Other Pharma &amp; Health Products'!$C:$C,$B209,'Other Pharma &amp; Health Products'!BU:BU)+SUMIF('PSM Costs'!$C:$C,$B209,'PSM Costs'!BU:BU),"")</f>
        <v/>
      </c>
      <c r="R209" s="176" t="str">
        <f t="shared" ca="1" si="19"/>
        <v/>
      </c>
    </row>
    <row r="210" spans="1:18" ht="13.5" customHeight="1" x14ac:dyDescent="0.15">
      <c r="A210" s="107">
        <v>203</v>
      </c>
      <c r="B210" s="107" t="str">
        <f ca="1">IFERROR(VLOOKUP(A210,'Rank unique CI-Prod-Spec'!I:J,2,FALSE),"")</f>
        <v/>
      </c>
      <c r="C210" s="122" t="str">
        <f ca="1">IFERROR(VLOOKUP(LEFT(B210,FIND("--",B210)-1),CatCostInp!D:E,2,FALSE),"")</f>
        <v/>
      </c>
      <c r="D210" s="122" t="str">
        <f ca="1">IFERROR(INDIRECT(ADDRESS(MATCH(VALUE(MID(B210,FIND("--",B210)+2,FIND("---",B210)-FIND("--",B210)-2)),CatProd!G:G,0),2,1,1,"CatProd")),"")</f>
        <v/>
      </c>
      <c r="E210" s="122" t="str">
        <f ca="1">IFERROR(INDIRECT(ADDRESS(MATCH(VALUE(RIGHT(B210,LEN(B210)-FIND("---",B210)-2)),CatProdSpec!I:I,0),3,1,1,"CatProdSpec")),"")</f>
        <v/>
      </c>
      <c r="F210" s="181" t="str">
        <f t="shared" ca="1" si="15"/>
        <v/>
      </c>
      <c r="G210" s="176" t="str">
        <f ca="1">IF(SUMIF(Pharmaceuticals!$C:$C,$B210,Pharmaceuticals!X:X)+SUMIF('Health Products &amp; Equipment'!$C:$C,$B210,'Health Products &amp; Equipment'!AG:AG)+SUMIF('Other Pharma &amp; Health Products'!$C:$C,$B210,'Other Pharma &amp; Health Products'!AG:AG)+SUMIF('PSM Costs'!$C:$C,$B210,'PSM Costs'!AG:AG)&gt;0,SUMIF(Pharmaceuticals!$C:$C,$B210,Pharmaceuticals!X:X)+SUMIF('Health Products &amp; Equipment'!$C:$C,$B210,'Health Products &amp; Equipment'!AG:AG)+SUMIF('Other Pharma &amp; Health Products'!$C:$C,$B210,'Other Pharma &amp; Health Products'!AG:AG)+SUMIF('PSM Costs'!$C:$C,$B210,'PSM Costs'!AG:AG),"")</f>
        <v/>
      </c>
      <c r="H210" s="176" t="str">
        <f ca="1">IF(SUMIF(Pharmaceuticals!$C:$C,$B210,Pharmaceuticals!Y:Y)+SUMIF('Health Products &amp; Equipment'!$C:$C,$B210,'Health Products &amp; Equipment'!AH:AH)+SUMIF('Other Pharma &amp; Health Products'!$C:$C,$B210,'Other Pharma &amp; Health Products'!AH:AH)+SUMIF('PSM Costs'!$C:$C,$B210,'PSM Costs'!AH:AH)&gt;0,SUMIF(Pharmaceuticals!$C:$C,$B210,Pharmaceuticals!Y:Y)+SUMIF('Health Products &amp; Equipment'!$C:$C,$B210,'Health Products &amp; Equipment'!AH:AH)+SUMIF('Other Pharma &amp; Health Products'!$C:$C,$B210,'Other Pharma &amp; Health Products'!AH:AH)+SUMIF('PSM Costs'!$C:$C,$B210,'PSM Costs'!AH:AH),"")</f>
        <v/>
      </c>
      <c r="I210" s="182" t="str">
        <f t="shared" ca="1" si="16"/>
        <v/>
      </c>
      <c r="J210" s="123" t="str">
        <f ca="1">IF(SUMIF(Pharmaceuticals!$C:$C,$B210,Pharmaceuticals!AK:AK)+SUMIF('Health Products &amp; Equipment'!$C:$C,$B210,'Health Products &amp; Equipment'!AT:AT)+SUMIF('Other Pharma &amp; Health Products'!$C:$C,$B210,'Other Pharma &amp; Health Products'!AT:AT)+SUMIF('PSM Costs'!$C:$C,$B210,'PSM Costs'!AT:AT)&gt;0,SUMIF(Pharmaceuticals!$C:$C,$B210,Pharmaceuticals!AK:AK)+SUMIF('Health Products &amp; Equipment'!$C:$C,$B210,'Health Products &amp; Equipment'!AT:AT)+SUMIF('Other Pharma &amp; Health Products'!$C:$C,$B210,'Other Pharma &amp; Health Products'!AT:AT)+SUMIF('PSM Costs'!$C:$C,$B210,'PSM Costs'!AT:AT),"")</f>
        <v/>
      </c>
      <c r="K210" s="123" t="str">
        <f ca="1">IF(SUMIF(Pharmaceuticals!$C:$C,$B210,Pharmaceuticals!AL:AL)+SUMIF('Health Products &amp; Equipment'!$C:$C,$B210,'Health Products &amp; Equipment'!AU:AU)+SUMIF('Other Pharma &amp; Health Products'!$C:$C,$B210,'Other Pharma &amp; Health Products'!AU:AU)+SUMIF('PSM Costs'!$C:$C,$B210,'PSM Costs'!AU:AU)&gt;0,SUMIF(Pharmaceuticals!$C:$C,$B210,Pharmaceuticals!AL:AL)+SUMIF('Health Products &amp; Equipment'!$C:$C,$B210,'Health Products &amp; Equipment'!AU:AU)+SUMIF('Other Pharma &amp; Health Products'!$C:$C,$B210,'Other Pharma &amp; Health Products'!AU:AU)+SUMIF('PSM Costs'!$C:$C,$B210,'PSM Costs'!AU:AU),"")</f>
        <v/>
      </c>
      <c r="L210" s="181" t="str">
        <f t="shared" ca="1" si="17"/>
        <v/>
      </c>
      <c r="M210" s="176" t="str">
        <f ca="1">IF(SUMIF(Pharmaceuticals!$C:$C,$B210,Pharmaceuticals!AX:AX)+SUMIF('Health Products &amp; Equipment'!$C:$C,$B210,'Health Products &amp; Equipment'!BG:BG)+SUMIF('Other Pharma &amp; Health Products'!$C:$C,$B210,'Other Pharma &amp; Health Products'!BG:BG)+SUMIF('PSM Costs'!$C:$C,$B210,'PSM Costs'!BG:BG)&gt;0,SUMIF(Pharmaceuticals!$C:$C,$B210,Pharmaceuticals!AX:AX)+SUMIF('Health Products &amp; Equipment'!$C:$C,$B210,'Health Products &amp; Equipment'!BG:BG)+SUMIF('Other Pharma &amp; Health Products'!$C:$C,$B210,'Other Pharma &amp; Health Products'!BG:BG)+SUMIF('PSM Costs'!$C:$C,$B210,'PSM Costs'!BG:BG),"")</f>
        <v/>
      </c>
      <c r="N210" s="176" t="str">
        <f ca="1">IF(SUMIF(Pharmaceuticals!$C:$C,$B210,Pharmaceuticals!AY:AY)+SUMIF('Health Products &amp; Equipment'!$C:$C,$B210,'Health Products &amp; Equipment'!BH:BH)+SUMIF('Other Pharma &amp; Health Products'!$C:$C,$B210,'Other Pharma &amp; Health Products'!BH:BH)+SUMIF('PSM Costs'!$C:$C,$B210,'PSM Costs'!BH:BH)&gt;0,SUMIF(Pharmaceuticals!$C:$C,$B210,Pharmaceuticals!AY:AY)+SUMIF('Health Products &amp; Equipment'!$C:$C,$B210,'Health Products &amp; Equipment'!BH:BH)+SUMIF('Other Pharma &amp; Health Products'!$C:$C,$B210,'Other Pharma &amp; Health Products'!BH:BH)+SUMIF('PSM Costs'!$C:$C,$B210,'PSM Costs'!BH:BH),"")</f>
        <v/>
      </c>
      <c r="O210" s="182" t="str">
        <f t="shared" ca="1" si="18"/>
        <v/>
      </c>
      <c r="P210" s="123" t="str">
        <f ca="1">IF(SUMIF(Pharmaceuticals!$C:$C,$B210,Pharmaceuticals!BK:BK)+SUMIF('Health Products &amp; Equipment'!$C:$C,$B210,'Health Products &amp; Equipment'!BT:BT)+SUMIF('Other Pharma &amp; Health Products'!$C:$C,$B210,'Other Pharma &amp; Health Products'!BT:BT)+SUMIF('PSM Costs'!$C:$C,$B210,'PSM Costs'!BT:BT)&gt;0,SUMIF(Pharmaceuticals!$C:$C,$B210,Pharmaceuticals!BK:BK)+SUMIF('Health Products &amp; Equipment'!$C:$C,$B210,'Health Products &amp; Equipment'!BT:BT)+SUMIF('Other Pharma &amp; Health Products'!$C:$C,$B210,'Other Pharma &amp; Health Products'!BT:BT)+SUMIF('PSM Costs'!$C:$C,$B210,'PSM Costs'!BT:BT),"")</f>
        <v/>
      </c>
      <c r="Q210" s="123" t="str">
        <f ca="1">IF(SUMIF(Pharmaceuticals!$C:$C,$B210,Pharmaceuticals!BL:BL)+SUMIF('Health Products &amp; Equipment'!$C:$C,$B210,'Health Products &amp; Equipment'!BU:BU)+SUMIF('Other Pharma &amp; Health Products'!$C:$C,$B210,'Other Pharma &amp; Health Products'!BU:BU)+SUMIF('PSM Costs'!$C:$C,$B210,'PSM Costs'!BU:BU)&gt;0,SUMIF(Pharmaceuticals!$C:$C,$B210,Pharmaceuticals!BL:BL)+SUMIF('Health Products &amp; Equipment'!$C:$C,$B210,'Health Products &amp; Equipment'!BU:BU)+SUMIF('Other Pharma &amp; Health Products'!$C:$C,$B210,'Other Pharma &amp; Health Products'!BU:BU)+SUMIF('PSM Costs'!$C:$C,$B210,'PSM Costs'!BU:BU),"")</f>
        <v/>
      </c>
      <c r="R210" s="176" t="str">
        <f t="shared" ca="1" si="19"/>
        <v/>
      </c>
    </row>
    <row r="211" spans="1:18" ht="13.5" customHeight="1" x14ac:dyDescent="0.15">
      <c r="A211" s="107">
        <v>204</v>
      </c>
      <c r="B211" s="107" t="str">
        <f ca="1">IFERROR(VLOOKUP(A211,'Rank unique CI-Prod-Spec'!I:J,2,FALSE),"")</f>
        <v/>
      </c>
      <c r="C211" s="122" t="str">
        <f ca="1">IFERROR(VLOOKUP(LEFT(B211,FIND("--",B211)-1),CatCostInp!D:E,2,FALSE),"")</f>
        <v/>
      </c>
      <c r="D211" s="122" t="str">
        <f ca="1">IFERROR(INDIRECT(ADDRESS(MATCH(VALUE(MID(B211,FIND("--",B211)+2,FIND("---",B211)-FIND("--",B211)-2)),CatProd!G:G,0),2,1,1,"CatProd")),"")</f>
        <v/>
      </c>
      <c r="E211" s="122" t="str">
        <f ca="1">IFERROR(INDIRECT(ADDRESS(MATCH(VALUE(RIGHT(B211,LEN(B211)-FIND("---",B211)-2)),CatProdSpec!I:I,0),3,1,1,"CatProdSpec")),"")</f>
        <v/>
      </c>
      <c r="F211" s="181" t="str">
        <f t="shared" ca="1" si="15"/>
        <v/>
      </c>
      <c r="G211" s="176" t="str">
        <f ca="1">IF(SUMIF(Pharmaceuticals!$C:$C,$B211,Pharmaceuticals!X:X)+SUMIF('Health Products &amp; Equipment'!$C:$C,$B211,'Health Products &amp; Equipment'!AG:AG)+SUMIF('Other Pharma &amp; Health Products'!$C:$C,$B211,'Other Pharma &amp; Health Products'!AG:AG)+SUMIF('PSM Costs'!$C:$C,$B211,'PSM Costs'!AG:AG)&gt;0,SUMIF(Pharmaceuticals!$C:$C,$B211,Pharmaceuticals!X:X)+SUMIF('Health Products &amp; Equipment'!$C:$C,$B211,'Health Products &amp; Equipment'!AG:AG)+SUMIF('Other Pharma &amp; Health Products'!$C:$C,$B211,'Other Pharma &amp; Health Products'!AG:AG)+SUMIF('PSM Costs'!$C:$C,$B211,'PSM Costs'!AG:AG),"")</f>
        <v/>
      </c>
      <c r="H211" s="176" t="str">
        <f ca="1">IF(SUMIF(Pharmaceuticals!$C:$C,$B211,Pharmaceuticals!Y:Y)+SUMIF('Health Products &amp; Equipment'!$C:$C,$B211,'Health Products &amp; Equipment'!AH:AH)+SUMIF('Other Pharma &amp; Health Products'!$C:$C,$B211,'Other Pharma &amp; Health Products'!AH:AH)+SUMIF('PSM Costs'!$C:$C,$B211,'PSM Costs'!AH:AH)&gt;0,SUMIF(Pharmaceuticals!$C:$C,$B211,Pharmaceuticals!Y:Y)+SUMIF('Health Products &amp; Equipment'!$C:$C,$B211,'Health Products &amp; Equipment'!AH:AH)+SUMIF('Other Pharma &amp; Health Products'!$C:$C,$B211,'Other Pharma &amp; Health Products'!AH:AH)+SUMIF('PSM Costs'!$C:$C,$B211,'PSM Costs'!AH:AH),"")</f>
        <v/>
      </c>
      <c r="I211" s="182" t="str">
        <f t="shared" ca="1" si="16"/>
        <v/>
      </c>
      <c r="J211" s="123" t="str">
        <f ca="1">IF(SUMIF(Pharmaceuticals!$C:$C,$B211,Pharmaceuticals!AK:AK)+SUMIF('Health Products &amp; Equipment'!$C:$C,$B211,'Health Products &amp; Equipment'!AT:AT)+SUMIF('Other Pharma &amp; Health Products'!$C:$C,$B211,'Other Pharma &amp; Health Products'!AT:AT)+SUMIF('PSM Costs'!$C:$C,$B211,'PSM Costs'!AT:AT)&gt;0,SUMIF(Pharmaceuticals!$C:$C,$B211,Pharmaceuticals!AK:AK)+SUMIF('Health Products &amp; Equipment'!$C:$C,$B211,'Health Products &amp; Equipment'!AT:AT)+SUMIF('Other Pharma &amp; Health Products'!$C:$C,$B211,'Other Pharma &amp; Health Products'!AT:AT)+SUMIF('PSM Costs'!$C:$C,$B211,'PSM Costs'!AT:AT),"")</f>
        <v/>
      </c>
      <c r="K211" s="123" t="str">
        <f ca="1">IF(SUMIF(Pharmaceuticals!$C:$C,$B211,Pharmaceuticals!AL:AL)+SUMIF('Health Products &amp; Equipment'!$C:$C,$B211,'Health Products &amp; Equipment'!AU:AU)+SUMIF('Other Pharma &amp; Health Products'!$C:$C,$B211,'Other Pharma &amp; Health Products'!AU:AU)+SUMIF('PSM Costs'!$C:$C,$B211,'PSM Costs'!AU:AU)&gt;0,SUMIF(Pharmaceuticals!$C:$C,$B211,Pharmaceuticals!AL:AL)+SUMIF('Health Products &amp; Equipment'!$C:$C,$B211,'Health Products &amp; Equipment'!AU:AU)+SUMIF('Other Pharma &amp; Health Products'!$C:$C,$B211,'Other Pharma &amp; Health Products'!AU:AU)+SUMIF('PSM Costs'!$C:$C,$B211,'PSM Costs'!AU:AU),"")</f>
        <v/>
      </c>
      <c r="L211" s="181" t="str">
        <f t="shared" ca="1" si="17"/>
        <v/>
      </c>
      <c r="M211" s="176" t="str">
        <f ca="1">IF(SUMIF(Pharmaceuticals!$C:$C,$B211,Pharmaceuticals!AX:AX)+SUMIF('Health Products &amp; Equipment'!$C:$C,$B211,'Health Products &amp; Equipment'!BG:BG)+SUMIF('Other Pharma &amp; Health Products'!$C:$C,$B211,'Other Pharma &amp; Health Products'!BG:BG)+SUMIF('PSM Costs'!$C:$C,$B211,'PSM Costs'!BG:BG)&gt;0,SUMIF(Pharmaceuticals!$C:$C,$B211,Pharmaceuticals!AX:AX)+SUMIF('Health Products &amp; Equipment'!$C:$C,$B211,'Health Products &amp; Equipment'!BG:BG)+SUMIF('Other Pharma &amp; Health Products'!$C:$C,$B211,'Other Pharma &amp; Health Products'!BG:BG)+SUMIF('PSM Costs'!$C:$C,$B211,'PSM Costs'!BG:BG),"")</f>
        <v/>
      </c>
      <c r="N211" s="176" t="str">
        <f ca="1">IF(SUMIF(Pharmaceuticals!$C:$C,$B211,Pharmaceuticals!AY:AY)+SUMIF('Health Products &amp; Equipment'!$C:$C,$B211,'Health Products &amp; Equipment'!BH:BH)+SUMIF('Other Pharma &amp; Health Products'!$C:$C,$B211,'Other Pharma &amp; Health Products'!BH:BH)+SUMIF('PSM Costs'!$C:$C,$B211,'PSM Costs'!BH:BH)&gt;0,SUMIF(Pharmaceuticals!$C:$C,$B211,Pharmaceuticals!AY:AY)+SUMIF('Health Products &amp; Equipment'!$C:$C,$B211,'Health Products &amp; Equipment'!BH:BH)+SUMIF('Other Pharma &amp; Health Products'!$C:$C,$B211,'Other Pharma &amp; Health Products'!BH:BH)+SUMIF('PSM Costs'!$C:$C,$B211,'PSM Costs'!BH:BH),"")</f>
        <v/>
      </c>
      <c r="O211" s="182" t="str">
        <f t="shared" ca="1" si="18"/>
        <v/>
      </c>
      <c r="P211" s="123" t="str">
        <f ca="1">IF(SUMIF(Pharmaceuticals!$C:$C,$B211,Pharmaceuticals!BK:BK)+SUMIF('Health Products &amp; Equipment'!$C:$C,$B211,'Health Products &amp; Equipment'!BT:BT)+SUMIF('Other Pharma &amp; Health Products'!$C:$C,$B211,'Other Pharma &amp; Health Products'!BT:BT)+SUMIF('PSM Costs'!$C:$C,$B211,'PSM Costs'!BT:BT)&gt;0,SUMIF(Pharmaceuticals!$C:$C,$B211,Pharmaceuticals!BK:BK)+SUMIF('Health Products &amp; Equipment'!$C:$C,$B211,'Health Products &amp; Equipment'!BT:BT)+SUMIF('Other Pharma &amp; Health Products'!$C:$C,$B211,'Other Pharma &amp; Health Products'!BT:BT)+SUMIF('PSM Costs'!$C:$C,$B211,'PSM Costs'!BT:BT),"")</f>
        <v/>
      </c>
      <c r="Q211" s="123" t="str">
        <f ca="1">IF(SUMIF(Pharmaceuticals!$C:$C,$B211,Pharmaceuticals!BL:BL)+SUMIF('Health Products &amp; Equipment'!$C:$C,$B211,'Health Products &amp; Equipment'!BU:BU)+SUMIF('Other Pharma &amp; Health Products'!$C:$C,$B211,'Other Pharma &amp; Health Products'!BU:BU)+SUMIF('PSM Costs'!$C:$C,$B211,'PSM Costs'!BU:BU)&gt;0,SUMIF(Pharmaceuticals!$C:$C,$B211,Pharmaceuticals!BL:BL)+SUMIF('Health Products &amp; Equipment'!$C:$C,$B211,'Health Products &amp; Equipment'!BU:BU)+SUMIF('Other Pharma &amp; Health Products'!$C:$C,$B211,'Other Pharma &amp; Health Products'!BU:BU)+SUMIF('PSM Costs'!$C:$C,$B211,'PSM Costs'!BU:BU),"")</f>
        <v/>
      </c>
      <c r="R211" s="176" t="str">
        <f t="shared" ca="1" si="19"/>
        <v/>
      </c>
    </row>
    <row r="212" spans="1:18" ht="13.5" customHeight="1" x14ac:dyDescent="0.15">
      <c r="A212" s="107">
        <v>205</v>
      </c>
      <c r="B212" s="107" t="str">
        <f ca="1">IFERROR(VLOOKUP(A212,'Rank unique CI-Prod-Spec'!I:J,2,FALSE),"")</f>
        <v/>
      </c>
      <c r="C212" s="122" t="str">
        <f ca="1">IFERROR(VLOOKUP(LEFT(B212,FIND("--",B212)-1),CatCostInp!D:E,2,FALSE),"")</f>
        <v/>
      </c>
      <c r="D212" s="122" t="str">
        <f ca="1">IFERROR(INDIRECT(ADDRESS(MATCH(VALUE(MID(B212,FIND("--",B212)+2,FIND("---",B212)-FIND("--",B212)-2)),CatProd!G:G,0),2,1,1,"CatProd")),"")</f>
        <v/>
      </c>
      <c r="E212" s="122" t="str">
        <f ca="1">IFERROR(INDIRECT(ADDRESS(MATCH(VALUE(RIGHT(B212,LEN(B212)-FIND("---",B212)-2)),CatProdSpec!I:I,0),3,1,1,"CatProdSpec")),"")</f>
        <v/>
      </c>
      <c r="F212" s="181" t="str">
        <f t="shared" ca="1" si="15"/>
        <v/>
      </c>
      <c r="G212" s="176" t="str">
        <f ca="1">IF(SUMIF(Pharmaceuticals!$C:$C,$B212,Pharmaceuticals!X:X)+SUMIF('Health Products &amp; Equipment'!$C:$C,$B212,'Health Products &amp; Equipment'!AG:AG)+SUMIF('Other Pharma &amp; Health Products'!$C:$C,$B212,'Other Pharma &amp; Health Products'!AG:AG)+SUMIF('PSM Costs'!$C:$C,$B212,'PSM Costs'!AG:AG)&gt;0,SUMIF(Pharmaceuticals!$C:$C,$B212,Pharmaceuticals!X:X)+SUMIF('Health Products &amp; Equipment'!$C:$C,$B212,'Health Products &amp; Equipment'!AG:AG)+SUMIF('Other Pharma &amp; Health Products'!$C:$C,$B212,'Other Pharma &amp; Health Products'!AG:AG)+SUMIF('PSM Costs'!$C:$C,$B212,'PSM Costs'!AG:AG),"")</f>
        <v/>
      </c>
      <c r="H212" s="176" t="str">
        <f ca="1">IF(SUMIF(Pharmaceuticals!$C:$C,$B212,Pharmaceuticals!Y:Y)+SUMIF('Health Products &amp; Equipment'!$C:$C,$B212,'Health Products &amp; Equipment'!AH:AH)+SUMIF('Other Pharma &amp; Health Products'!$C:$C,$B212,'Other Pharma &amp; Health Products'!AH:AH)+SUMIF('PSM Costs'!$C:$C,$B212,'PSM Costs'!AH:AH)&gt;0,SUMIF(Pharmaceuticals!$C:$C,$B212,Pharmaceuticals!Y:Y)+SUMIF('Health Products &amp; Equipment'!$C:$C,$B212,'Health Products &amp; Equipment'!AH:AH)+SUMIF('Other Pharma &amp; Health Products'!$C:$C,$B212,'Other Pharma &amp; Health Products'!AH:AH)+SUMIF('PSM Costs'!$C:$C,$B212,'PSM Costs'!AH:AH),"")</f>
        <v/>
      </c>
      <c r="I212" s="182" t="str">
        <f t="shared" ca="1" si="16"/>
        <v/>
      </c>
      <c r="J212" s="123" t="str">
        <f ca="1">IF(SUMIF(Pharmaceuticals!$C:$C,$B212,Pharmaceuticals!AK:AK)+SUMIF('Health Products &amp; Equipment'!$C:$C,$B212,'Health Products &amp; Equipment'!AT:AT)+SUMIF('Other Pharma &amp; Health Products'!$C:$C,$B212,'Other Pharma &amp; Health Products'!AT:AT)+SUMIF('PSM Costs'!$C:$C,$B212,'PSM Costs'!AT:AT)&gt;0,SUMIF(Pharmaceuticals!$C:$C,$B212,Pharmaceuticals!AK:AK)+SUMIF('Health Products &amp; Equipment'!$C:$C,$B212,'Health Products &amp; Equipment'!AT:AT)+SUMIF('Other Pharma &amp; Health Products'!$C:$C,$B212,'Other Pharma &amp; Health Products'!AT:AT)+SUMIF('PSM Costs'!$C:$C,$B212,'PSM Costs'!AT:AT),"")</f>
        <v/>
      </c>
      <c r="K212" s="123" t="str">
        <f ca="1">IF(SUMIF(Pharmaceuticals!$C:$C,$B212,Pharmaceuticals!AL:AL)+SUMIF('Health Products &amp; Equipment'!$C:$C,$B212,'Health Products &amp; Equipment'!AU:AU)+SUMIF('Other Pharma &amp; Health Products'!$C:$C,$B212,'Other Pharma &amp; Health Products'!AU:AU)+SUMIF('PSM Costs'!$C:$C,$B212,'PSM Costs'!AU:AU)&gt;0,SUMIF(Pharmaceuticals!$C:$C,$B212,Pharmaceuticals!AL:AL)+SUMIF('Health Products &amp; Equipment'!$C:$C,$B212,'Health Products &amp; Equipment'!AU:AU)+SUMIF('Other Pharma &amp; Health Products'!$C:$C,$B212,'Other Pharma &amp; Health Products'!AU:AU)+SUMIF('PSM Costs'!$C:$C,$B212,'PSM Costs'!AU:AU),"")</f>
        <v/>
      </c>
      <c r="L212" s="181" t="str">
        <f t="shared" ca="1" si="17"/>
        <v/>
      </c>
      <c r="M212" s="176" t="str">
        <f ca="1">IF(SUMIF(Pharmaceuticals!$C:$C,$B212,Pharmaceuticals!AX:AX)+SUMIF('Health Products &amp; Equipment'!$C:$C,$B212,'Health Products &amp; Equipment'!BG:BG)+SUMIF('Other Pharma &amp; Health Products'!$C:$C,$B212,'Other Pharma &amp; Health Products'!BG:BG)+SUMIF('PSM Costs'!$C:$C,$B212,'PSM Costs'!BG:BG)&gt;0,SUMIF(Pharmaceuticals!$C:$C,$B212,Pharmaceuticals!AX:AX)+SUMIF('Health Products &amp; Equipment'!$C:$C,$B212,'Health Products &amp; Equipment'!BG:BG)+SUMIF('Other Pharma &amp; Health Products'!$C:$C,$B212,'Other Pharma &amp; Health Products'!BG:BG)+SUMIF('PSM Costs'!$C:$C,$B212,'PSM Costs'!BG:BG),"")</f>
        <v/>
      </c>
      <c r="N212" s="176" t="str">
        <f ca="1">IF(SUMIF(Pharmaceuticals!$C:$C,$B212,Pharmaceuticals!AY:AY)+SUMIF('Health Products &amp; Equipment'!$C:$C,$B212,'Health Products &amp; Equipment'!BH:BH)+SUMIF('Other Pharma &amp; Health Products'!$C:$C,$B212,'Other Pharma &amp; Health Products'!BH:BH)+SUMIF('PSM Costs'!$C:$C,$B212,'PSM Costs'!BH:BH)&gt;0,SUMIF(Pharmaceuticals!$C:$C,$B212,Pharmaceuticals!AY:AY)+SUMIF('Health Products &amp; Equipment'!$C:$C,$B212,'Health Products &amp; Equipment'!BH:BH)+SUMIF('Other Pharma &amp; Health Products'!$C:$C,$B212,'Other Pharma &amp; Health Products'!BH:BH)+SUMIF('PSM Costs'!$C:$C,$B212,'PSM Costs'!BH:BH),"")</f>
        <v/>
      </c>
      <c r="O212" s="182" t="str">
        <f t="shared" ca="1" si="18"/>
        <v/>
      </c>
      <c r="P212" s="123" t="str">
        <f ca="1">IF(SUMIF(Pharmaceuticals!$C:$C,$B212,Pharmaceuticals!BK:BK)+SUMIF('Health Products &amp; Equipment'!$C:$C,$B212,'Health Products &amp; Equipment'!BT:BT)+SUMIF('Other Pharma &amp; Health Products'!$C:$C,$B212,'Other Pharma &amp; Health Products'!BT:BT)+SUMIF('PSM Costs'!$C:$C,$B212,'PSM Costs'!BT:BT)&gt;0,SUMIF(Pharmaceuticals!$C:$C,$B212,Pharmaceuticals!BK:BK)+SUMIF('Health Products &amp; Equipment'!$C:$C,$B212,'Health Products &amp; Equipment'!BT:BT)+SUMIF('Other Pharma &amp; Health Products'!$C:$C,$B212,'Other Pharma &amp; Health Products'!BT:BT)+SUMIF('PSM Costs'!$C:$C,$B212,'PSM Costs'!BT:BT),"")</f>
        <v/>
      </c>
      <c r="Q212" s="123" t="str">
        <f ca="1">IF(SUMIF(Pharmaceuticals!$C:$C,$B212,Pharmaceuticals!BL:BL)+SUMIF('Health Products &amp; Equipment'!$C:$C,$B212,'Health Products &amp; Equipment'!BU:BU)+SUMIF('Other Pharma &amp; Health Products'!$C:$C,$B212,'Other Pharma &amp; Health Products'!BU:BU)+SUMIF('PSM Costs'!$C:$C,$B212,'PSM Costs'!BU:BU)&gt;0,SUMIF(Pharmaceuticals!$C:$C,$B212,Pharmaceuticals!BL:BL)+SUMIF('Health Products &amp; Equipment'!$C:$C,$B212,'Health Products &amp; Equipment'!BU:BU)+SUMIF('Other Pharma &amp; Health Products'!$C:$C,$B212,'Other Pharma &amp; Health Products'!BU:BU)+SUMIF('PSM Costs'!$C:$C,$B212,'PSM Costs'!BU:BU),"")</f>
        <v/>
      </c>
      <c r="R212" s="176" t="str">
        <f t="shared" ca="1" si="19"/>
        <v/>
      </c>
    </row>
    <row r="213" spans="1:18" ht="13.5" customHeight="1" x14ac:dyDescent="0.15">
      <c r="A213" s="107">
        <v>206</v>
      </c>
      <c r="B213" s="107" t="str">
        <f ca="1">IFERROR(VLOOKUP(A213,'Rank unique CI-Prod-Spec'!I:J,2,FALSE),"")</f>
        <v/>
      </c>
      <c r="C213" s="122" t="str">
        <f ca="1">IFERROR(VLOOKUP(LEFT(B213,FIND("--",B213)-1),CatCostInp!D:E,2,FALSE),"")</f>
        <v/>
      </c>
      <c r="D213" s="122" t="str">
        <f ca="1">IFERROR(INDIRECT(ADDRESS(MATCH(VALUE(MID(B213,FIND("--",B213)+2,FIND("---",B213)-FIND("--",B213)-2)),CatProd!G:G,0),2,1,1,"CatProd")),"")</f>
        <v/>
      </c>
      <c r="E213" s="122" t="str">
        <f ca="1">IFERROR(INDIRECT(ADDRESS(MATCH(VALUE(RIGHT(B213,LEN(B213)-FIND("---",B213)-2)),CatProdSpec!I:I,0),3,1,1,"CatProdSpec")),"")</f>
        <v/>
      </c>
      <c r="F213" s="181" t="str">
        <f t="shared" ca="1" si="15"/>
        <v/>
      </c>
      <c r="G213" s="176" t="str">
        <f ca="1">IF(SUMIF(Pharmaceuticals!$C:$C,$B213,Pharmaceuticals!X:X)+SUMIF('Health Products &amp; Equipment'!$C:$C,$B213,'Health Products &amp; Equipment'!AG:AG)+SUMIF('Other Pharma &amp; Health Products'!$C:$C,$B213,'Other Pharma &amp; Health Products'!AG:AG)+SUMIF('PSM Costs'!$C:$C,$B213,'PSM Costs'!AG:AG)&gt;0,SUMIF(Pharmaceuticals!$C:$C,$B213,Pharmaceuticals!X:X)+SUMIF('Health Products &amp; Equipment'!$C:$C,$B213,'Health Products &amp; Equipment'!AG:AG)+SUMIF('Other Pharma &amp; Health Products'!$C:$C,$B213,'Other Pharma &amp; Health Products'!AG:AG)+SUMIF('PSM Costs'!$C:$C,$B213,'PSM Costs'!AG:AG),"")</f>
        <v/>
      </c>
      <c r="H213" s="176" t="str">
        <f ca="1">IF(SUMIF(Pharmaceuticals!$C:$C,$B213,Pharmaceuticals!Y:Y)+SUMIF('Health Products &amp; Equipment'!$C:$C,$B213,'Health Products &amp; Equipment'!AH:AH)+SUMIF('Other Pharma &amp; Health Products'!$C:$C,$B213,'Other Pharma &amp; Health Products'!AH:AH)+SUMIF('PSM Costs'!$C:$C,$B213,'PSM Costs'!AH:AH)&gt;0,SUMIF(Pharmaceuticals!$C:$C,$B213,Pharmaceuticals!Y:Y)+SUMIF('Health Products &amp; Equipment'!$C:$C,$B213,'Health Products &amp; Equipment'!AH:AH)+SUMIF('Other Pharma &amp; Health Products'!$C:$C,$B213,'Other Pharma &amp; Health Products'!AH:AH)+SUMIF('PSM Costs'!$C:$C,$B213,'PSM Costs'!AH:AH),"")</f>
        <v/>
      </c>
      <c r="I213" s="182" t="str">
        <f t="shared" ca="1" si="16"/>
        <v/>
      </c>
      <c r="J213" s="123" t="str">
        <f ca="1">IF(SUMIF(Pharmaceuticals!$C:$C,$B213,Pharmaceuticals!AK:AK)+SUMIF('Health Products &amp; Equipment'!$C:$C,$B213,'Health Products &amp; Equipment'!AT:AT)+SUMIF('Other Pharma &amp; Health Products'!$C:$C,$B213,'Other Pharma &amp; Health Products'!AT:AT)+SUMIF('PSM Costs'!$C:$C,$B213,'PSM Costs'!AT:AT)&gt;0,SUMIF(Pharmaceuticals!$C:$C,$B213,Pharmaceuticals!AK:AK)+SUMIF('Health Products &amp; Equipment'!$C:$C,$B213,'Health Products &amp; Equipment'!AT:AT)+SUMIF('Other Pharma &amp; Health Products'!$C:$C,$B213,'Other Pharma &amp; Health Products'!AT:AT)+SUMIF('PSM Costs'!$C:$C,$B213,'PSM Costs'!AT:AT),"")</f>
        <v/>
      </c>
      <c r="K213" s="123" t="str">
        <f ca="1">IF(SUMIF(Pharmaceuticals!$C:$C,$B213,Pharmaceuticals!AL:AL)+SUMIF('Health Products &amp; Equipment'!$C:$C,$B213,'Health Products &amp; Equipment'!AU:AU)+SUMIF('Other Pharma &amp; Health Products'!$C:$C,$B213,'Other Pharma &amp; Health Products'!AU:AU)+SUMIF('PSM Costs'!$C:$C,$B213,'PSM Costs'!AU:AU)&gt;0,SUMIF(Pharmaceuticals!$C:$C,$B213,Pharmaceuticals!AL:AL)+SUMIF('Health Products &amp; Equipment'!$C:$C,$B213,'Health Products &amp; Equipment'!AU:AU)+SUMIF('Other Pharma &amp; Health Products'!$C:$C,$B213,'Other Pharma &amp; Health Products'!AU:AU)+SUMIF('PSM Costs'!$C:$C,$B213,'PSM Costs'!AU:AU),"")</f>
        <v/>
      </c>
      <c r="L213" s="181" t="str">
        <f t="shared" ca="1" si="17"/>
        <v/>
      </c>
      <c r="M213" s="176" t="str">
        <f ca="1">IF(SUMIF(Pharmaceuticals!$C:$C,$B213,Pharmaceuticals!AX:AX)+SUMIF('Health Products &amp; Equipment'!$C:$C,$B213,'Health Products &amp; Equipment'!BG:BG)+SUMIF('Other Pharma &amp; Health Products'!$C:$C,$B213,'Other Pharma &amp; Health Products'!BG:BG)+SUMIF('PSM Costs'!$C:$C,$B213,'PSM Costs'!BG:BG)&gt;0,SUMIF(Pharmaceuticals!$C:$C,$B213,Pharmaceuticals!AX:AX)+SUMIF('Health Products &amp; Equipment'!$C:$C,$B213,'Health Products &amp; Equipment'!BG:BG)+SUMIF('Other Pharma &amp; Health Products'!$C:$C,$B213,'Other Pharma &amp; Health Products'!BG:BG)+SUMIF('PSM Costs'!$C:$C,$B213,'PSM Costs'!BG:BG),"")</f>
        <v/>
      </c>
      <c r="N213" s="176" t="str">
        <f ca="1">IF(SUMIF(Pharmaceuticals!$C:$C,$B213,Pharmaceuticals!AY:AY)+SUMIF('Health Products &amp; Equipment'!$C:$C,$B213,'Health Products &amp; Equipment'!BH:BH)+SUMIF('Other Pharma &amp; Health Products'!$C:$C,$B213,'Other Pharma &amp; Health Products'!BH:BH)+SUMIF('PSM Costs'!$C:$C,$B213,'PSM Costs'!BH:BH)&gt;0,SUMIF(Pharmaceuticals!$C:$C,$B213,Pharmaceuticals!AY:AY)+SUMIF('Health Products &amp; Equipment'!$C:$C,$B213,'Health Products &amp; Equipment'!BH:BH)+SUMIF('Other Pharma &amp; Health Products'!$C:$C,$B213,'Other Pharma &amp; Health Products'!BH:BH)+SUMIF('PSM Costs'!$C:$C,$B213,'PSM Costs'!BH:BH),"")</f>
        <v/>
      </c>
      <c r="O213" s="182" t="str">
        <f t="shared" ca="1" si="18"/>
        <v/>
      </c>
      <c r="P213" s="123" t="str">
        <f ca="1">IF(SUMIF(Pharmaceuticals!$C:$C,$B213,Pharmaceuticals!BK:BK)+SUMIF('Health Products &amp; Equipment'!$C:$C,$B213,'Health Products &amp; Equipment'!BT:BT)+SUMIF('Other Pharma &amp; Health Products'!$C:$C,$B213,'Other Pharma &amp; Health Products'!BT:BT)+SUMIF('PSM Costs'!$C:$C,$B213,'PSM Costs'!BT:BT)&gt;0,SUMIF(Pharmaceuticals!$C:$C,$B213,Pharmaceuticals!BK:BK)+SUMIF('Health Products &amp; Equipment'!$C:$C,$B213,'Health Products &amp; Equipment'!BT:BT)+SUMIF('Other Pharma &amp; Health Products'!$C:$C,$B213,'Other Pharma &amp; Health Products'!BT:BT)+SUMIF('PSM Costs'!$C:$C,$B213,'PSM Costs'!BT:BT),"")</f>
        <v/>
      </c>
      <c r="Q213" s="123" t="str">
        <f ca="1">IF(SUMIF(Pharmaceuticals!$C:$C,$B213,Pharmaceuticals!BL:BL)+SUMIF('Health Products &amp; Equipment'!$C:$C,$B213,'Health Products &amp; Equipment'!BU:BU)+SUMIF('Other Pharma &amp; Health Products'!$C:$C,$B213,'Other Pharma &amp; Health Products'!BU:BU)+SUMIF('PSM Costs'!$C:$C,$B213,'PSM Costs'!BU:BU)&gt;0,SUMIF(Pharmaceuticals!$C:$C,$B213,Pharmaceuticals!BL:BL)+SUMIF('Health Products &amp; Equipment'!$C:$C,$B213,'Health Products &amp; Equipment'!BU:BU)+SUMIF('Other Pharma &amp; Health Products'!$C:$C,$B213,'Other Pharma &amp; Health Products'!BU:BU)+SUMIF('PSM Costs'!$C:$C,$B213,'PSM Costs'!BU:BU),"")</f>
        <v/>
      </c>
      <c r="R213" s="176" t="str">
        <f t="shared" ca="1" si="19"/>
        <v/>
      </c>
    </row>
    <row r="214" spans="1:18" ht="13.5" customHeight="1" x14ac:dyDescent="0.15">
      <c r="A214" s="107">
        <v>207</v>
      </c>
      <c r="B214" s="107" t="str">
        <f ca="1">IFERROR(VLOOKUP(A214,'Rank unique CI-Prod-Spec'!I:J,2,FALSE),"")</f>
        <v/>
      </c>
      <c r="C214" s="122" t="str">
        <f ca="1">IFERROR(VLOOKUP(LEFT(B214,FIND("--",B214)-1),CatCostInp!D:E,2,FALSE),"")</f>
        <v/>
      </c>
      <c r="D214" s="122" t="str">
        <f ca="1">IFERROR(INDIRECT(ADDRESS(MATCH(VALUE(MID(B214,FIND("--",B214)+2,FIND("---",B214)-FIND("--",B214)-2)),CatProd!G:G,0),2,1,1,"CatProd")),"")</f>
        <v/>
      </c>
      <c r="E214" s="122" t="str">
        <f ca="1">IFERROR(INDIRECT(ADDRESS(MATCH(VALUE(RIGHT(B214,LEN(B214)-FIND("---",B214)-2)),CatProdSpec!I:I,0),3,1,1,"CatProdSpec")),"")</f>
        <v/>
      </c>
      <c r="F214" s="181" t="str">
        <f t="shared" ca="1" si="15"/>
        <v/>
      </c>
      <c r="G214" s="176" t="str">
        <f ca="1">IF(SUMIF(Pharmaceuticals!$C:$C,$B214,Pharmaceuticals!X:X)+SUMIF('Health Products &amp; Equipment'!$C:$C,$B214,'Health Products &amp; Equipment'!AG:AG)+SUMIF('Other Pharma &amp; Health Products'!$C:$C,$B214,'Other Pharma &amp; Health Products'!AG:AG)+SUMIF('PSM Costs'!$C:$C,$B214,'PSM Costs'!AG:AG)&gt;0,SUMIF(Pharmaceuticals!$C:$C,$B214,Pharmaceuticals!X:X)+SUMIF('Health Products &amp; Equipment'!$C:$C,$B214,'Health Products &amp; Equipment'!AG:AG)+SUMIF('Other Pharma &amp; Health Products'!$C:$C,$B214,'Other Pharma &amp; Health Products'!AG:AG)+SUMIF('PSM Costs'!$C:$C,$B214,'PSM Costs'!AG:AG),"")</f>
        <v/>
      </c>
      <c r="H214" s="176" t="str">
        <f ca="1">IF(SUMIF(Pharmaceuticals!$C:$C,$B214,Pharmaceuticals!Y:Y)+SUMIF('Health Products &amp; Equipment'!$C:$C,$B214,'Health Products &amp; Equipment'!AH:AH)+SUMIF('Other Pharma &amp; Health Products'!$C:$C,$B214,'Other Pharma &amp; Health Products'!AH:AH)+SUMIF('PSM Costs'!$C:$C,$B214,'PSM Costs'!AH:AH)&gt;0,SUMIF(Pharmaceuticals!$C:$C,$B214,Pharmaceuticals!Y:Y)+SUMIF('Health Products &amp; Equipment'!$C:$C,$B214,'Health Products &amp; Equipment'!AH:AH)+SUMIF('Other Pharma &amp; Health Products'!$C:$C,$B214,'Other Pharma &amp; Health Products'!AH:AH)+SUMIF('PSM Costs'!$C:$C,$B214,'PSM Costs'!AH:AH),"")</f>
        <v/>
      </c>
      <c r="I214" s="182" t="str">
        <f t="shared" ca="1" si="16"/>
        <v/>
      </c>
      <c r="J214" s="123" t="str">
        <f ca="1">IF(SUMIF(Pharmaceuticals!$C:$C,$B214,Pharmaceuticals!AK:AK)+SUMIF('Health Products &amp; Equipment'!$C:$C,$B214,'Health Products &amp; Equipment'!AT:AT)+SUMIF('Other Pharma &amp; Health Products'!$C:$C,$B214,'Other Pharma &amp; Health Products'!AT:AT)+SUMIF('PSM Costs'!$C:$C,$B214,'PSM Costs'!AT:AT)&gt;0,SUMIF(Pharmaceuticals!$C:$C,$B214,Pharmaceuticals!AK:AK)+SUMIF('Health Products &amp; Equipment'!$C:$C,$B214,'Health Products &amp; Equipment'!AT:AT)+SUMIF('Other Pharma &amp; Health Products'!$C:$C,$B214,'Other Pharma &amp; Health Products'!AT:AT)+SUMIF('PSM Costs'!$C:$C,$B214,'PSM Costs'!AT:AT),"")</f>
        <v/>
      </c>
      <c r="K214" s="123" t="str">
        <f ca="1">IF(SUMIF(Pharmaceuticals!$C:$C,$B214,Pharmaceuticals!AL:AL)+SUMIF('Health Products &amp; Equipment'!$C:$C,$B214,'Health Products &amp; Equipment'!AU:AU)+SUMIF('Other Pharma &amp; Health Products'!$C:$C,$B214,'Other Pharma &amp; Health Products'!AU:AU)+SUMIF('PSM Costs'!$C:$C,$B214,'PSM Costs'!AU:AU)&gt;0,SUMIF(Pharmaceuticals!$C:$C,$B214,Pharmaceuticals!AL:AL)+SUMIF('Health Products &amp; Equipment'!$C:$C,$B214,'Health Products &amp; Equipment'!AU:AU)+SUMIF('Other Pharma &amp; Health Products'!$C:$C,$B214,'Other Pharma &amp; Health Products'!AU:AU)+SUMIF('PSM Costs'!$C:$C,$B214,'PSM Costs'!AU:AU),"")</f>
        <v/>
      </c>
      <c r="L214" s="181" t="str">
        <f t="shared" ca="1" si="17"/>
        <v/>
      </c>
      <c r="M214" s="176" t="str">
        <f ca="1">IF(SUMIF(Pharmaceuticals!$C:$C,$B214,Pharmaceuticals!AX:AX)+SUMIF('Health Products &amp; Equipment'!$C:$C,$B214,'Health Products &amp; Equipment'!BG:BG)+SUMIF('Other Pharma &amp; Health Products'!$C:$C,$B214,'Other Pharma &amp; Health Products'!BG:BG)+SUMIF('PSM Costs'!$C:$C,$B214,'PSM Costs'!BG:BG)&gt;0,SUMIF(Pharmaceuticals!$C:$C,$B214,Pharmaceuticals!AX:AX)+SUMIF('Health Products &amp; Equipment'!$C:$C,$B214,'Health Products &amp; Equipment'!BG:BG)+SUMIF('Other Pharma &amp; Health Products'!$C:$C,$B214,'Other Pharma &amp; Health Products'!BG:BG)+SUMIF('PSM Costs'!$C:$C,$B214,'PSM Costs'!BG:BG),"")</f>
        <v/>
      </c>
      <c r="N214" s="176" t="str">
        <f ca="1">IF(SUMIF(Pharmaceuticals!$C:$C,$B214,Pharmaceuticals!AY:AY)+SUMIF('Health Products &amp; Equipment'!$C:$C,$B214,'Health Products &amp; Equipment'!BH:BH)+SUMIF('Other Pharma &amp; Health Products'!$C:$C,$B214,'Other Pharma &amp; Health Products'!BH:BH)+SUMIF('PSM Costs'!$C:$C,$B214,'PSM Costs'!BH:BH)&gt;0,SUMIF(Pharmaceuticals!$C:$C,$B214,Pharmaceuticals!AY:AY)+SUMIF('Health Products &amp; Equipment'!$C:$C,$B214,'Health Products &amp; Equipment'!BH:BH)+SUMIF('Other Pharma &amp; Health Products'!$C:$C,$B214,'Other Pharma &amp; Health Products'!BH:BH)+SUMIF('PSM Costs'!$C:$C,$B214,'PSM Costs'!BH:BH),"")</f>
        <v/>
      </c>
      <c r="O214" s="182" t="str">
        <f t="shared" ca="1" si="18"/>
        <v/>
      </c>
      <c r="P214" s="123" t="str">
        <f ca="1">IF(SUMIF(Pharmaceuticals!$C:$C,$B214,Pharmaceuticals!BK:BK)+SUMIF('Health Products &amp; Equipment'!$C:$C,$B214,'Health Products &amp; Equipment'!BT:BT)+SUMIF('Other Pharma &amp; Health Products'!$C:$C,$B214,'Other Pharma &amp; Health Products'!BT:BT)+SUMIF('PSM Costs'!$C:$C,$B214,'PSM Costs'!BT:BT)&gt;0,SUMIF(Pharmaceuticals!$C:$C,$B214,Pharmaceuticals!BK:BK)+SUMIF('Health Products &amp; Equipment'!$C:$C,$B214,'Health Products &amp; Equipment'!BT:BT)+SUMIF('Other Pharma &amp; Health Products'!$C:$C,$B214,'Other Pharma &amp; Health Products'!BT:BT)+SUMIF('PSM Costs'!$C:$C,$B214,'PSM Costs'!BT:BT),"")</f>
        <v/>
      </c>
      <c r="Q214" s="123" t="str">
        <f ca="1">IF(SUMIF(Pharmaceuticals!$C:$C,$B214,Pharmaceuticals!BL:BL)+SUMIF('Health Products &amp; Equipment'!$C:$C,$B214,'Health Products &amp; Equipment'!BU:BU)+SUMIF('Other Pharma &amp; Health Products'!$C:$C,$B214,'Other Pharma &amp; Health Products'!BU:BU)+SUMIF('PSM Costs'!$C:$C,$B214,'PSM Costs'!BU:BU)&gt;0,SUMIF(Pharmaceuticals!$C:$C,$B214,Pharmaceuticals!BL:BL)+SUMIF('Health Products &amp; Equipment'!$C:$C,$B214,'Health Products &amp; Equipment'!BU:BU)+SUMIF('Other Pharma &amp; Health Products'!$C:$C,$B214,'Other Pharma &amp; Health Products'!BU:BU)+SUMIF('PSM Costs'!$C:$C,$B214,'PSM Costs'!BU:BU),"")</f>
        <v/>
      </c>
      <c r="R214" s="176" t="str">
        <f t="shared" ca="1" si="19"/>
        <v/>
      </c>
    </row>
    <row r="215" spans="1:18" ht="13.5" customHeight="1" x14ac:dyDescent="0.15">
      <c r="A215" s="107">
        <v>208</v>
      </c>
      <c r="B215" s="107" t="str">
        <f ca="1">IFERROR(VLOOKUP(A215,'Rank unique CI-Prod-Spec'!I:J,2,FALSE),"")</f>
        <v/>
      </c>
      <c r="C215" s="122" t="str">
        <f ca="1">IFERROR(VLOOKUP(LEFT(B215,FIND("--",B215)-1),CatCostInp!D:E,2,FALSE),"")</f>
        <v/>
      </c>
      <c r="D215" s="122" t="str">
        <f ca="1">IFERROR(INDIRECT(ADDRESS(MATCH(VALUE(MID(B215,FIND("--",B215)+2,FIND("---",B215)-FIND("--",B215)-2)),CatProd!G:G,0),2,1,1,"CatProd")),"")</f>
        <v/>
      </c>
      <c r="E215" s="122" t="str">
        <f ca="1">IFERROR(INDIRECT(ADDRESS(MATCH(VALUE(RIGHT(B215,LEN(B215)-FIND("---",B215)-2)),CatProdSpec!I:I,0),3,1,1,"CatProdSpec")),"")</f>
        <v/>
      </c>
      <c r="F215" s="181" t="str">
        <f t="shared" ca="1" si="15"/>
        <v/>
      </c>
      <c r="G215" s="176" t="str">
        <f ca="1">IF(SUMIF(Pharmaceuticals!$C:$C,$B215,Pharmaceuticals!X:X)+SUMIF('Health Products &amp; Equipment'!$C:$C,$B215,'Health Products &amp; Equipment'!AG:AG)+SUMIF('Other Pharma &amp; Health Products'!$C:$C,$B215,'Other Pharma &amp; Health Products'!AG:AG)+SUMIF('PSM Costs'!$C:$C,$B215,'PSM Costs'!AG:AG)&gt;0,SUMIF(Pharmaceuticals!$C:$C,$B215,Pharmaceuticals!X:X)+SUMIF('Health Products &amp; Equipment'!$C:$C,$B215,'Health Products &amp; Equipment'!AG:AG)+SUMIF('Other Pharma &amp; Health Products'!$C:$C,$B215,'Other Pharma &amp; Health Products'!AG:AG)+SUMIF('PSM Costs'!$C:$C,$B215,'PSM Costs'!AG:AG),"")</f>
        <v/>
      </c>
      <c r="H215" s="176" t="str">
        <f ca="1">IF(SUMIF(Pharmaceuticals!$C:$C,$B215,Pharmaceuticals!Y:Y)+SUMIF('Health Products &amp; Equipment'!$C:$C,$B215,'Health Products &amp; Equipment'!AH:AH)+SUMIF('Other Pharma &amp; Health Products'!$C:$C,$B215,'Other Pharma &amp; Health Products'!AH:AH)+SUMIF('PSM Costs'!$C:$C,$B215,'PSM Costs'!AH:AH)&gt;0,SUMIF(Pharmaceuticals!$C:$C,$B215,Pharmaceuticals!Y:Y)+SUMIF('Health Products &amp; Equipment'!$C:$C,$B215,'Health Products &amp; Equipment'!AH:AH)+SUMIF('Other Pharma &amp; Health Products'!$C:$C,$B215,'Other Pharma &amp; Health Products'!AH:AH)+SUMIF('PSM Costs'!$C:$C,$B215,'PSM Costs'!AH:AH),"")</f>
        <v/>
      </c>
      <c r="I215" s="182" t="str">
        <f t="shared" ca="1" si="16"/>
        <v/>
      </c>
      <c r="J215" s="123" t="str">
        <f ca="1">IF(SUMIF(Pharmaceuticals!$C:$C,$B215,Pharmaceuticals!AK:AK)+SUMIF('Health Products &amp; Equipment'!$C:$C,$B215,'Health Products &amp; Equipment'!AT:AT)+SUMIF('Other Pharma &amp; Health Products'!$C:$C,$B215,'Other Pharma &amp; Health Products'!AT:AT)+SUMIF('PSM Costs'!$C:$C,$B215,'PSM Costs'!AT:AT)&gt;0,SUMIF(Pharmaceuticals!$C:$C,$B215,Pharmaceuticals!AK:AK)+SUMIF('Health Products &amp; Equipment'!$C:$C,$B215,'Health Products &amp; Equipment'!AT:AT)+SUMIF('Other Pharma &amp; Health Products'!$C:$C,$B215,'Other Pharma &amp; Health Products'!AT:AT)+SUMIF('PSM Costs'!$C:$C,$B215,'PSM Costs'!AT:AT),"")</f>
        <v/>
      </c>
      <c r="K215" s="123" t="str">
        <f ca="1">IF(SUMIF(Pharmaceuticals!$C:$C,$B215,Pharmaceuticals!AL:AL)+SUMIF('Health Products &amp; Equipment'!$C:$C,$B215,'Health Products &amp; Equipment'!AU:AU)+SUMIF('Other Pharma &amp; Health Products'!$C:$C,$B215,'Other Pharma &amp; Health Products'!AU:AU)+SUMIF('PSM Costs'!$C:$C,$B215,'PSM Costs'!AU:AU)&gt;0,SUMIF(Pharmaceuticals!$C:$C,$B215,Pharmaceuticals!AL:AL)+SUMIF('Health Products &amp; Equipment'!$C:$C,$B215,'Health Products &amp; Equipment'!AU:AU)+SUMIF('Other Pharma &amp; Health Products'!$C:$C,$B215,'Other Pharma &amp; Health Products'!AU:AU)+SUMIF('PSM Costs'!$C:$C,$B215,'PSM Costs'!AU:AU),"")</f>
        <v/>
      </c>
      <c r="L215" s="181" t="str">
        <f t="shared" ca="1" si="17"/>
        <v/>
      </c>
      <c r="M215" s="176" t="str">
        <f ca="1">IF(SUMIF(Pharmaceuticals!$C:$C,$B215,Pharmaceuticals!AX:AX)+SUMIF('Health Products &amp; Equipment'!$C:$C,$B215,'Health Products &amp; Equipment'!BG:BG)+SUMIF('Other Pharma &amp; Health Products'!$C:$C,$B215,'Other Pharma &amp; Health Products'!BG:BG)+SUMIF('PSM Costs'!$C:$C,$B215,'PSM Costs'!BG:BG)&gt;0,SUMIF(Pharmaceuticals!$C:$C,$B215,Pharmaceuticals!AX:AX)+SUMIF('Health Products &amp; Equipment'!$C:$C,$B215,'Health Products &amp; Equipment'!BG:BG)+SUMIF('Other Pharma &amp; Health Products'!$C:$C,$B215,'Other Pharma &amp; Health Products'!BG:BG)+SUMIF('PSM Costs'!$C:$C,$B215,'PSM Costs'!BG:BG),"")</f>
        <v/>
      </c>
      <c r="N215" s="176" t="str">
        <f ca="1">IF(SUMIF(Pharmaceuticals!$C:$C,$B215,Pharmaceuticals!AY:AY)+SUMIF('Health Products &amp; Equipment'!$C:$C,$B215,'Health Products &amp; Equipment'!BH:BH)+SUMIF('Other Pharma &amp; Health Products'!$C:$C,$B215,'Other Pharma &amp; Health Products'!BH:BH)+SUMIF('PSM Costs'!$C:$C,$B215,'PSM Costs'!BH:BH)&gt;0,SUMIF(Pharmaceuticals!$C:$C,$B215,Pharmaceuticals!AY:AY)+SUMIF('Health Products &amp; Equipment'!$C:$C,$B215,'Health Products &amp; Equipment'!BH:BH)+SUMIF('Other Pharma &amp; Health Products'!$C:$C,$B215,'Other Pharma &amp; Health Products'!BH:BH)+SUMIF('PSM Costs'!$C:$C,$B215,'PSM Costs'!BH:BH),"")</f>
        <v/>
      </c>
      <c r="O215" s="182" t="str">
        <f t="shared" ca="1" si="18"/>
        <v/>
      </c>
      <c r="P215" s="123" t="str">
        <f ca="1">IF(SUMIF(Pharmaceuticals!$C:$C,$B215,Pharmaceuticals!BK:BK)+SUMIF('Health Products &amp; Equipment'!$C:$C,$B215,'Health Products &amp; Equipment'!BT:BT)+SUMIF('Other Pharma &amp; Health Products'!$C:$C,$B215,'Other Pharma &amp; Health Products'!BT:BT)+SUMIF('PSM Costs'!$C:$C,$B215,'PSM Costs'!BT:BT)&gt;0,SUMIF(Pharmaceuticals!$C:$C,$B215,Pharmaceuticals!BK:BK)+SUMIF('Health Products &amp; Equipment'!$C:$C,$B215,'Health Products &amp; Equipment'!BT:BT)+SUMIF('Other Pharma &amp; Health Products'!$C:$C,$B215,'Other Pharma &amp; Health Products'!BT:BT)+SUMIF('PSM Costs'!$C:$C,$B215,'PSM Costs'!BT:BT),"")</f>
        <v/>
      </c>
      <c r="Q215" s="123" t="str">
        <f ca="1">IF(SUMIF(Pharmaceuticals!$C:$C,$B215,Pharmaceuticals!BL:BL)+SUMIF('Health Products &amp; Equipment'!$C:$C,$B215,'Health Products &amp; Equipment'!BU:BU)+SUMIF('Other Pharma &amp; Health Products'!$C:$C,$B215,'Other Pharma &amp; Health Products'!BU:BU)+SUMIF('PSM Costs'!$C:$C,$B215,'PSM Costs'!BU:BU)&gt;0,SUMIF(Pharmaceuticals!$C:$C,$B215,Pharmaceuticals!BL:BL)+SUMIF('Health Products &amp; Equipment'!$C:$C,$B215,'Health Products &amp; Equipment'!BU:BU)+SUMIF('Other Pharma &amp; Health Products'!$C:$C,$B215,'Other Pharma &amp; Health Products'!BU:BU)+SUMIF('PSM Costs'!$C:$C,$B215,'PSM Costs'!BU:BU),"")</f>
        <v/>
      </c>
      <c r="R215" s="176" t="str">
        <f t="shared" ca="1" si="19"/>
        <v/>
      </c>
    </row>
    <row r="216" spans="1:18" ht="13.5" customHeight="1" x14ac:dyDescent="0.15">
      <c r="A216" s="107">
        <v>209</v>
      </c>
      <c r="B216" s="107" t="str">
        <f ca="1">IFERROR(VLOOKUP(A216,'Rank unique CI-Prod-Spec'!I:J,2,FALSE),"")</f>
        <v/>
      </c>
      <c r="C216" s="122" t="str">
        <f ca="1">IFERROR(VLOOKUP(LEFT(B216,FIND("--",B216)-1),CatCostInp!D:E,2,FALSE),"")</f>
        <v/>
      </c>
      <c r="D216" s="122" t="str">
        <f ca="1">IFERROR(INDIRECT(ADDRESS(MATCH(VALUE(MID(B216,FIND("--",B216)+2,FIND("---",B216)-FIND("--",B216)-2)),CatProd!G:G,0),2,1,1,"CatProd")),"")</f>
        <v/>
      </c>
      <c r="E216" s="122" t="str">
        <f ca="1">IFERROR(INDIRECT(ADDRESS(MATCH(VALUE(RIGHT(B216,LEN(B216)-FIND("---",B216)-2)),CatProdSpec!I:I,0),3,1,1,"CatProdSpec")),"")</f>
        <v/>
      </c>
      <c r="F216" s="181" t="str">
        <f t="shared" ca="1" si="15"/>
        <v/>
      </c>
      <c r="G216" s="176" t="str">
        <f ca="1">IF(SUMIF(Pharmaceuticals!$C:$C,$B216,Pharmaceuticals!X:X)+SUMIF('Health Products &amp; Equipment'!$C:$C,$B216,'Health Products &amp; Equipment'!AG:AG)+SUMIF('Other Pharma &amp; Health Products'!$C:$C,$B216,'Other Pharma &amp; Health Products'!AG:AG)+SUMIF('PSM Costs'!$C:$C,$B216,'PSM Costs'!AG:AG)&gt;0,SUMIF(Pharmaceuticals!$C:$C,$B216,Pharmaceuticals!X:X)+SUMIF('Health Products &amp; Equipment'!$C:$C,$B216,'Health Products &amp; Equipment'!AG:AG)+SUMIF('Other Pharma &amp; Health Products'!$C:$C,$B216,'Other Pharma &amp; Health Products'!AG:AG)+SUMIF('PSM Costs'!$C:$C,$B216,'PSM Costs'!AG:AG),"")</f>
        <v/>
      </c>
      <c r="H216" s="176" t="str">
        <f ca="1">IF(SUMIF(Pharmaceuticals!$C:$C,$B216,Pharmaceuticals!Y:Y)+SUMIF('Health Products &amp; Equipment'!$C:$C,$B216,'Health Products &amp; Equipment'!AH:AH)+SUMIF('Other Pharma &amp; Health Products'!$C:$C,$B216,'Other Pharma &amp; Health Products'!AH:AH)+SUMIF('PSM Costs'!$C:$C,$B216,'PSM Costs'!AH:AH)&gt;0,SUMIF(Pharmaceuticals!$C:$C,$B216,Pharmaceuticals!Y:Y)+SUMIF('Health Products &amp; Equipment'!$C:$C,$B216,'Health Products &amp; Equipment'!AH:AH)+SUMIF('Other Pharma &amp; Health Products'!$C:$C,$B216,'Other Pharma &amp; Health Products'!AH:AH)+SUMIF('PSM Costs'!$C:$C,$B216,'PSM Costs'!AH:AH),"")</f>
        <v/>
      </c>
      <c r="I216" s="182" t="str">
        <f t="shared" ca="1" si="16"/>
        <v/>
      </c>
      <c r="J216" s="123" t="str">
        <f ca="1">IF(SUMIF(Pharmaceuticals!$C:$C,$B216,Pharmaceuticals!AK:AK)+SUMIF('Health Products &amp; Equipment'!$C:$C,$B216,'Health Products &amp; Equipment'!AT:AT)+SUMIF('Other Pharma &amp; Health Products'!$C:$C,$B216,'Other Pharma &amp; Health Products'!AT:AT)+SUMIF('PSM Costs'!$C:$C,$B216,'PSM Costs'!AT:AT)&gt;0,SUMIF(Pharmaceuticals!$C:$C,$B216,Pharmaceuticals!AK:AK)+SUMIF('Health Products &amp; Equipment'!$C:$C,$B216,'Health Products &amp; Equipment'!AT:AT)+SUMIF('Other Pharma &amp; Health Products'!$C:$C,$B216,'Other Pharma &amp; Health Products'!AT:AT)+SUMIF('PSM Costs'!$C:$C,$B216,'PSM Costs'!AT:AT),"")</f>
        <v/>
      </c>
      <c r="K216" s="123" t="str">
        <f ca="1">IF(SUMIF(Pharmaceuticals!$C:$C,$B216,Pharmaceuticals!AL:AL)+SUMIF('Health Products &amp; Equipment'!$C:$C,$B216,'Health Products &amp; Equipment'!AU:AU)+SUMIF('Other Pharma &amp; Health Products'!$C:$C,$B216,'Other Pharma &amp; Health Products'!AU:AU)+SUMIF('PSM Costs'!$C:$C,$B216,'PSM Costs'!AU:AU)&gt;0,SUMIF(Pharmaceuticals!$C:$C,$B216,Pharmaceuticals!AL:AL)+SUMIF('Health Products &amp; Equipment'!$C:$C,$B216,'Health Products &amp; Equipment'!AU:AU)+SUMIF('Other Pharma &amp; Health Products'!$C:$C,$B216,'Other Pharma &amp; Health Products'!AU:AU)+SUMIF('PSM Costs'!$C:$C,$B216,'PSM Costs'!AU:AU),"")</f>
        <v/>
      </c>
      <c r="L216" s="181" t="str">
        <f t="shared" ca="1" si="17"/>
        <v/>
      </c>
      <c r="M216" s="176" t="str">
        <f ca="1">IF(SUMIF(Pharmaceuticals!$C:$C,$B216,Pharmaceuticals!AX:AX)+SUMIF('Health Products &amp; Equipment'!$C:$C,$B216,'Health Products &amp; Equipment'!BG:BG)+SUMIF('Other Pharma &amp; Health Products'!$C:$C,$B216,'Other Pharma &amp; Health Products'!BG:BG)+SUMIF('PSM Costs'!$C:$C,$B216,'PSM Costs'!BG:BG)&gt;0,SUMIF(Pharmaceuticals!$C:$C,$B216,Pharmaceuticals!AX:AX)+SUMIF('Health Products &amp; Equipment'!$C:$C,$B216,'Health Products &amp; Equipment'!BG:BG)+SUMIF('Other Pharma &amp; Health Products'!$C:$C,$B216,'Other Pharma &amp; Health Products'!BG:BG)+SUMIF('PSM Costs'!$C:$C,$B216,'PSM Costs'!BG:BG),"")</f>
        <v/>
      </c>
      <c r="N216" s="176" t="str">
        <f ca="1">IF(SUMIF(Pharmaceuticals!$C:$C,$B216,Pharmaceuticals!AY:AY)+SUMIF('Health Products &amp; Equipment'!$C:$C,$B216,'Health Products &amp; Equipment'!BH:BH)+SUMIF('Other Pharma &amp; Health Products'!$C:$C,$B216,'Other Pharma &amp; Health Products'!BH:BH)+SUMIF('PSM Costs'!$C:$C,$B216,'PSM Costs'!BH:BH)&gt;0,SUMIF(Pharmaceuticals!$C:$C,$B216,Pharmaceuticals!AY:AY)+SUMIF('Health Products &amp; Equipment'!$C:$C,$B216,'Health Products &amp; Equipment'!BH:BH)+SUMIF('Other Pharma &amp; Health Products'!$C:$C,$B216,'Other Pharma &amp; Health Products'!BH:BH)+SUMIF('PSM Costs'!$C:$C,$B216,'PSM Costs'!BH:BH),"")</f>
        <v/>
      </c>
      <c r="O216" s="182" t="str">
        <f t="shared" ca="1" si="18"/>
        <v/>
      </c>
      <c r="P216" s="123" t="str">
        <f ca="1">IF(SUMIF(Pharmaceuticals!$C:$C,$B216,Pharmaceuticals!BK:BK)+SUMIF('Health Products &amp; Equipment'!$C:$C,$B216,'Health Products &amp; Equipment'!BT:BT)+SUMIF('Other Pharma &amp; Health Products'!$C:$C,$B216,'Other Pharma &amp; Health Products'!BT:BT)+SUMIF('PSM Costs'!$C:$C,$B216,'PSM Costs'!BT:BT)&gt;0,SUMIF(Pharmaceuticals!$C:$C,$B216,Pharmaceuticals!BK:BK)+SUMIF('Health Products &amp; Equipment'!$C:$C,$B216,'Health Products &amp; Equipment'!BT:BT)+SUMIF('Other Pharma &amp; Health Products'!$C:$C,$B216,'Other Pharma &amp; Health Products'!BT:BT)+SUMIF('PSM Costs'!$C:$C,$B216,'PSM Costs'!BT:BT),"")</f>
        <v/>
      </c>
      <c r="Q216" s="123" t="str">
        <f ca="1">IF(SUMIF(Pharmaceuticals!$C:$C,$B216,Pharmaceuticals!BL:BL)+SUMIF('Health Products &amp; Equipment'!$C:$C,$B216,'Health Products &amp; Equipment'!BU:BU)+SUMIF('Other Pharma &amp; Health Products'!$C:$C,$B216,'Other Pharma &amp; Health Products'!BU:BU)+SUMIF('PSM Costs'!$C:$C,$B216,'PSM Costs'!BU:BU)&gt;0,SUMIF(Pharmaceuticals!$C:$C,$B216,Pharmaceuticals!BL:BL)+SUMIF('Health Products &amp; Equipment'!$C:$C,$B216,'Health Products &amp; Equipment'!BU:BU)+SUMIF('Other Pharma &amp; Health Products'!$C:$C,$B216,'Other Pharma &amp; Health Products'!BU:BU)+SUMIF('PSM Costs'!$C:$C,$B216,'PSM Costs'!BU:BU),"")</f>
        <v/>
      </c>
      <c r="R216" s="176" t="str">
        <f t="shared" ca="1" si="19"/>
        <v/>
      </c>
    </row>
    <row r="217" spans="1:18" ht="13.5" customHeight="1" x14ac:dyDescent="0.15">
      <c r="A217" s="107">
        <v>210</v>
      </c>
      <c r="B217" s="107" t="str">
        <f ca="1">IFERROR(VLOOKUP(A217,'Rank unique CI-Prod-Spec'!I:J,2,FALSE),"")</f>
        <v/>
      </c>
      <c r="C217" s="122" t="str">
        <f ca="1">IFERROR(VLOOKUP(LEFT(B217,FIND("--",B217)-1),CatCostInp!D:E,2,FALSE),"")</f>
        <v/>
      </c>
      <c r="D217" s="122" t="str">
        <f ca="1">IFERROR(INDIRECT(ADDRESS(MATCH(VALUE(MID(B217,FIND("--",B217)+2,FIND("---",B217)-FIND("--",B217)-2)),CatProd!G:G,0),2,1,1,"CatProd")),"")</f>
        <v/>
      </c>
      <c r="E217" s="122" t="str">
        <f ca="1">IFERROR(INDIRECT(ADDRESS(MATCH(VALUE(RIGHT(B217,LEN(B217)-FIND("---",B217)-2)),CatProdSpec!I:I,0),3,1,1,"CatProdSpec")),"")</f>
        <v/>
      </c>
      <c r="F217" s="181" t="str">
        <f t="shared" ca="1" si="15"/>
        <v/>
      </c>
      <c r="G217" s="176" t="str">
        <f ca="1">IF(SUMIF(Pharmaceuticals!$C:$C,$B217,Pharmaceuticals!X:X)+SUMIF('Health Products &amp; Equipment'!$C:$C,$B217,'Health Products &amp; Equipment'!AG:AG)+SUMIF('Other Pharma &amp; Health Products'!$C:$C,$B217,'Other Pharma &amp; Health Products'!AG:AG)+SUMIF('PSM Costs'!$C:$C,$B217,'PSM Costs'!AG:AG)&gt;0,SUMIF(Pharmaceuticals!$C:$C,$B217,Pharmaceuticals!X:X)+SUMIF('Health Products &amp; Equipment'!$C:$C,$B217,'Health Products &amp; Equipment'!AG:AG)+SUMIF('Other Pharma &amp; Health Products'!$C:$C,$B217,'Other Pharma &amp; Health Products'!AG:AG)+SUMIF('PSM Costs'!$C:$C,$B217,'PSM Costs'!AG:AG),"")</f>
        <v/>
      </c>
      <c r="H217" s="176" t="str">
        <f ca="1">IF(SUMIF(Pharmaceuticals!$C:$C,$B217,Pharmaceuticals!Y:Y)+SUMIF('Health Products &amp; Equipment'!$C:$C,$B217,'Health Products &amp; Equipment'!AH:AH)+SUMIF('Other Pharma &amp; Health Products'!$C:$C,$B217,'Other Pharma &amp; Health Products'!AH:AH)+SUMIF('PSM Costs'!$C:$C,$B217,'PSM Costs'!AH:AH)&gt;0,SUMIF(Pharmaceuticals!$C:$C,$B217,Pharmaceuticals!Y:Y)+SUMIF('Health Products &amp; Equipment'!$C:$C,$B217,'Health Products &amp; Equipment'!AH:AH)+SUMIF('Other Pharma &amp; Health Products'!$C:$C,$B217,'Other Pharma &amp; Health Products'!AH:AH)+SUMIF('PSM Costs'!$C:$C,$B217,'PSM Costs'!AH:AH),"")</f>
        <v/>
      </c>
      <c r="I217" s="182" t="str">
        <f t="shared" ca="1" si="16"/>
        <v/>
      </c>
      <c r="J217" s="123" t="str">
        <f ca="1">IF(SUMIF(Pharmaceuticals!$C:$C,$B217,Pharmaceuticals!AK:AK)+SUMIF('Health Products &amp; Equipment'!$C:$C,$B217,'Health Products &amp; Equipment'!AT:AT)+SUMIF('Other Pharma &amp; Health Products'!$C:$C,$B217,'Other Pharma &amp; Health Products'!AT:AT)+SUMIF('PSM Costs'!$C:$C,$B217,'PSM Costs'!AT:AT)&gt;0,SUMIF(Pharmaceuticals!$C:$C,$B217,Pharmaceuticals!AK:AK)+SUMIF('Health Products &amp; Equipment'!$C:$C,$B217,'Health Products &amp; Equipment'!AT:AT)+SUMIF('Other Pharma &amp; Health Products'!$C:$C,$B217,'Other Pharma &amp; Health Products'!AT:AT)+SUMIF('PSM Costs'!$C:$C,$B217,'PSM Costs'!AT:AT),"")</f>
        <v/>
      </c>
      <c r="K217" s="123" t="str">
        <f ca="1">IF(SUMIF(Pharmaceuticals!$C:$C,$B217,Pharmaceuticals!AL:AL)+SUMIF('Health Products &amp; Equipment'!$C:$C,$B217,'Health Products &amp; Equipment'!AU:AU)+SUMIF('Other Pharma &amp; Health Products'!$C:$C,$B217,'Other Pharma &amp; Health Products'!AU:AU)+SUMIF('PSM Costs'!$C:$C,$B217,'PSM Costs'!AU:AU)&gt;0,SUMIF(Pharmaceuticals!$C:$C,$B217,Pharmaceuticals!AL:AL)+SUMIF('Health Products &amp; Equipment'!$C:$C,$B217,'Health Products &amp; Equipment'!AU:AU)+SUMIF('Other Pharma &amp; Health Products'!$C:$C,$B217,'Other Pharma &amp; Health Products'!AU:AU)+SUMIF('PSM Costs'!$C:$C,$B217,'PSM Costs'!AU:AU),"")</f>
        <v/>
      </c>
      <c r="L217" s="181" t="str">
        <f t="shared" ca="1" si="17"/>
        <v/>
      </c>
      <c r="M217" s="176" t="str">
        <f ca="1">IF(SUMIF(Pharmaceuticals!$C:$C,$B217,Pharmaceuticals!AX:AX)+SUMIF('Health Products &amp; Equipment'!$C:$C,$B217,'Health Products &amp; Equipment'!BG:BG)+SUMIF('Other Pharma &amp; Health Products'!$C:$C,$B217,'Other Pharma &amp; Health Products'!BG:BG)+SUMIF('PSM Costs'!$C:$C,$B217,'PSM Costs'!BG:BG)&gt;0,SUMIF(Pharmaceuticals!$C:$C,$B217,Pharmaceuticals!AX:AX)+SUMIF('Health Products &amp; Equipment'!$C:$C,$B217,'Health Products &amp; Equipment'!BG:BG)+SUMIF('Other Pharma &amp; Health Products'!$C:$C,$B217,'Other Pharma &amp; Health Products'!BG:BG)+SUMIF('PSM Costs'!$C:$C,$B217,'PSM Costs'!BG:BG),"")</f>
        <v/>
      </c>
      <c r="N217" s="176" t="str">
        <f ca="1">IF(SUMIF(Pharmaceuticals!$C:$C,$B217,Pharmaceuticals!AY:AY)+SUMIF('Health Products &amp; Equipment'!$C:$C,$B217,'Health Products &amp; Equipment'!BH:BH)+SUMIF('Other Pharma &amp; Health Products'!$C:$C,$B217,'Other Pharma &amp; Health Products'!BH:BH)+SUMIF('PSM Costs'!$C:$C,$B217,'PSM Costs'!BH:BH)&gt;0,SUMIF(Pharmaceuticals!$C:$C,$B217,Pharmaceuticals!AY:AY)+SUMIF('Health Products &amp; Equipment'!$C:$C,$B217,'Health Products &amp; Equipment'!BH:BH)+SUMIF('Other Pharma &amp; Health Products'!$C:$C,$B217,'Other Pharma &amp; Health Products'!BH:BH)+SUMIF('PSM Costs'!$C:$C,$B217,'PSM Costs'!BH:BH),"")</f>
        <v/>
      </c>
      <c r="O217" s="182" t="str">
        <f t="shared" ca="1" si="18"/>
        <v/>
      </c>
      <c r="P217" s="123" t="str">
        <f ca="1">IF(SUMIF(Pharmaceuticals!$C:$C,$B217,Pharmaceuticals!BK:BK)+SUMIF('Health Products &amp; Equipment'!$C:$C,$B217,'Health Products &amp; Equipment'!BT:BT)+SUMIF('Other Pharma &amp; Health Products'!$C:$C,$B217,'Other Pharma &amp; Health Products'!BT:BT)+SUMIF('PSM Costs'!$C:$C,$B217,'PSM Costs'!BT:BT)&gt;0,SUMIF(Pharmaceuticals!$C:$C,$B217,Pharmaceuticals!BK:BK)+SUMIF('Health Products &amp; Equipment'!$C:$C,$B217,'Health Products &amp; Equipment'!BT:BT)+SUMIF('Other Pharma &amp; Health Products'!$C:$C,$B217,'Other Pharma &amp; Health Products'!BT:BT)+SUMIF('PSM Costs'!$C:$C,$B217,'PSM Costs'!BT:BT),"")</f>
        <v/>
      </c>
      <c r="Q217" s="123" t="str">
        <f ca="1">IF(SUMIF(Pharmaceuticals!$C:$C,$B217,Pharmaceuticals!BL:BL)+SUMIF('Health Products &amp; Equipment'!$C:$C,$B217,'Health Products &amp; Equipment'!BU:BU)+SUMIF('Other Pharma &amp; Health Products'!$C:$C,$B217,'Other Pharma &amp; Health Products'!BU:BU)+SUMIF('PSM Costs'!$C:$C,$B217,'PSM Costs'!BU:BU)&gt;0,SUMIF(Pharmaceuticals!$C:$C,$B217,Pharmaceuticals!BL:BL)+SUMIF('Health Products &amp; Equipment'!$C:$C,$B217,'Health Products &amp; Equipment'!BU:BU)+SUMIF('Other Pharma &amp; Health Products'!$C:$C,$B217,'Other Pharma &amp; Health Products'!BU:BU)+SUMIF('PSM Costs'!$C:$C,$B217,'PSM Costs'!BU:BU),"")</f>
        <v/>
      </c>
      <c r="R217" s="176" t="str">
        <f t="shared" ca="1" si="19"/>
        <v/>
      </c>
    </row>
    <row r="218" spans="1:18" ht="13.5" customHeight="1" x14ac:dyDescent="0.15">
      <c r="A218" s="107">
        <v>211</v>
      </c>
      <c r="B218" s="107" t="str">
        <f ca="1">IFERROR(VLOOKUP(A218,'Rank unique CI-Prod-Spec'!I:J,2,FALSE),"")</f>
        <v/>
      </c>
      <c r="C218" s="122" t="str">
        <f ca="1">IFERROR(VLOOKUP(LEFT(B218,FIND("--",B218)-1),CatCostInp!D:E,2,FALSE),"")</f>
        <v/>
      </c>
      <c r="D218" s="122" t="str">
        <f ca="1">IFERROR(INDIRECT(ADDRESS(MATCH(VALUE(MID(B218,FIND("--",B218)+2,FIND("---",B218)-FIND("--",B218)-2)),CatProd!G:G,0),2,1,1,"CatProd")),"")</f>
        <v/>
      </c>
      <c r="E218" s="122" t="str">
        <f ca="1">IFERROR(INDIRECT(ADDRESS(MATCH(VALUE(RIGHT(B218,LEN(B218)-FIND("---",B218)-2)),CatProdSpec!I:I,0),3,1,1,"CatProdSpec")),"")</f>
        <v/>
      </c>
      <c r="F218" s="181" t="str">
        <f t="shared" ca="1" si="15"/>
        <v/>
      </c>
      <c r="G218" s="176" t="str">
        <f ca="1">IF(SUMIF(Pharmaceuticals!$C:$C,$B218,Pharmaceuticals!X:X)+SUMIF('Health Products &amp; Equipment'!$C:$C,$B218,'Health Products &amp; Equipment'!AG:AG)+SUMIF('Other Pharma &amp; Health Products'!$C:$C,$B218,'Other Pharma &amp; Health Products'!AG:AG)+SUMIF('PSM Costs'!$C:$C,$B218,'PSM Costs'!AG:AG)&gt;0,SUMIF(Pharmaceuticals!$C:$C,$B218,Pharmaceuticals!X:X)+SUMIF('Health Products &amp; Equipment'!$C:$C,$B218,'Health Products &amp; Equipment'!AG:AG)+SUMIF('Other Pharma &amp; Health Products'!$C:$C,$B218,'Other Pharma &amp; Health Products'!AG:AG)+SUMIF('PSM Costs'!$C:$C,$B218,'PSM Costs'!AG:AG),"")</f>
        <v/>
      </c>
      <c r="H218" s="176" t="str">
        <f ca="1">IF(SUMIF(Pharmaceuticals!$C:$C,$B218,Pharmaceuticals!Y:Y)+SUMIF('Health Products &amp; Equipment'!$C:$C,$B218,'Health Products &amp; Equipment'!AH:AH)+SUMIF('Other Pharma &amp; Health Products'!$C:$C,$B218,'Other Pharma &amp; Health Products'!AH:AH)+SUMIF('PSM Costs'!$C:$C,$B218,'PSM Costs'!AH:AH)&gt;0,SUMIF(Pharmaceuticals!$C:$C,$B218,Pharmaceuticals!Y:Y)+SUMIF('Health Products &amp; Equipment'!$C:$C,$B218,'Health Products &amp; Equipment'!AH:AH)+SUMIF('Other Pharma &amp; Health Products'!$C:$C,$B218,'Other Pharma &amp; Health Products'!AH:AH)+SUMIF('PSM Costs'!$C:$C,$B218,'PSM Costs'!AH:AH),"")</f>
        <v/>
      </c>
      <c r="I218" s="182" t="str">
        <f t="shared" ca="1" si="16"/>
        <v/>
      </c>
      <c r="J218" s="123" t="str">
        <f ca="1">IF(SUMIF(Pharmaceuticals!$C:$C,$B218,Pharmaceuticals!AK:AK)+SUMIF('Health Products &amp; Equipment'!$C:$C,$B218,'Health Products &amp; Equipment'!AT:AT)+SUMIF('Other Pharma &amp; Health Products'!$C:$C,$B218,'Other Pharma &amp; Health Products'!AT:AT)+SUMIF('PSM Costs'!$C:$C,$B218,'PSM Costs'!AT:AT)&gt;0,SUMIF(Pharmaceuticals!$C:$C,$B218,Pharmaceuticals!AK:AK)+SUMIF('Health Products &amp; Equipment'!$C:$C,$B218,'Health Products &amp; Equipment'!AT:AT)+SUMIF('Other Pharma &amp; Health Products'!$C:$C,$B218,'Other Pharma &amp; Health Products'!AT:AT)+SUMIF('PSM Costs'!$C:$C,$B218,'PSM Costs'!AT:AT),"")</f>
        <v/>
      </c>
      <c r="K218" s="123" t="str">
        <f ca="1">IF(SUMIF(Pharmaceuticals!$C:$C,$B218,Pharmaceuticals!AL:AL)+SUMIF('Health Products &amp; Equipment'!$C:$C,$B218,'Health Products &amp; Equipment'!AU:AU)+SUMIF('Other Pharma &amp; Health Products'!$C:$C,$B218,'Other Pharma &amp; Health Products'!AU:AU)+SUMIF('PSM Costs'!$C:$C,$B218,'PSM Costs'!AU:AU)&gt;0,SUMIF(Pharmaceuticals!$C:$C,$B218,Pharmaceuticals!AL:AL)+SUMIF('Health Products &amp; Equipment'!$C:$C,$B218,'Health Products &amp; Equipment'!AU:AU)+SUMIF('Other Pharma &amp; Health Products'!$C:$C,$B218,'Other Pharma &amp; Health Products'!AU:AU)+SUMIF('PSM Costs'!$C:$C,$B218,'PSM Costs'!AU:AU),"")</f>
        <v/>
      </c>
      <c r="L218" s="181" t="str">
        <f t="shared" ca="1" si="17"/>
        <v/>
      </c>
      <c r="M218" s="176" t="str">
        <f ca="1">IF(SUMIF(Pharmaceuticals!$C:$C,$B218,Pharmaceuticals!AX:AX)+SUMIF('Health Products &amp; Equipment'!$C:$C,$B218,'Health Products &amp; Equipment'!BG:BG)+SUMIF('Other Pharma &amp; Health Products'!$C:$C,$B218,'Other Pharma &amp; Health Products'!BG:BG)+SUMIF('PSM Costs'!$C:$C,$B218,'PSM Costs'!BG:BG)&gt;0,SUMIF(Pharmaceuticals!$C:$C,$B218,Pharmaceuticals!AX:AX)+SUMIF('Health Products &amp; Equipment'!$C:$C,$B218,'Health Products &amp; Equipment'!BG:BG)+SUMIF('Other Pharma &amp; Health Products'!$C:$C,$B218,'Other Pharma &amp; Health Products'!BG:BG)+SUMIF('PSM Costs'!$C:$C,$B218,'PSM Costs'!BG:BG),"")</f>
        <v/>
      </c>
      <c r="N218" s="176" t="str">
        <f ca="1">IF(SUMIF(Pharmaceuticals!$C:$C,$B218,Pharmaceuticals!AY:AY)+SUMIF('Health Products &amp; Equipment'!$C:$C,$B218,'Health Products &amp; Equipment'!BH:BH)+SUMIF('Other Pharma &amp; Health Products'!$C:$C,$B218,'Other Pharma &amp; Health Products'!BH:BH)+SUMIF('PSM Costs'!$C:$C,$B218,'PSM Costs'!BH:BH)&gt;0,SUMIF(Pharmaceuticals!$C:$C,$B218,Pharmaceuticals!AY:AY)+SUMIF('Health Products &amp; Equipment'!$C:$C,$B218,'Health Products &amp; Equipment'!BH:BH)+SUMIF('Other Pharma &amp; Health Products'!$C:$C,$B218,'Other Pharma &amp; Health Products'!BH:BH)+SUMIF('PSM Costs'!$C:$C,$B218,'PSM Costs'!BH:BH),"")</f>
        <v/>
      </c>
      <c r="O218" s="182" t="str">
        <f t="shared" ca="1" si="18"/>
        <v/>
      </c>
      <c r="P218" s="123" t="str">
        <f ca="1">IF(SUMIF(Pharmaceuticals!$C:$C,$B218,Pharmaceuticals!BK:BK)+SUMIF('Health Products &amp; Equipment'!$C:$C,$B218,'Health Products &amp; Equipment'!BT:BT)+SUMIF('Other Pharma &amp; Health Products'!$C:$C,$B218,'Other Pharma &amp; Health Products'!BT:BT)+SUMIF('PSM Costs'!$C:$C,$B218,'PSM Costs'!BT:BT)&gt;0,SUMIF(Pharmaceuticals!$C:$C,$B218,Pharmaceuticals!BK:BK)+SUMIF('Health Products &amp; Equipment'!$C:$C,$B218,'Health Products &amp; Equipment'!BT:BT)+SUMIF('Other Pharma &amp; Health Products'!$C:$C,$B218,'Other Pharma &amp; Health Products'!BT:BT)+SUMIF('PSM Costs'!$C:$C,$B218,'PSM Costs'!BT:BT),"")</f>
        <v/>
      </c>
      <c r="Q218" s="123" t="str">
        <f ca="1">IF(SUMIF(Pharmaceuticals!$C:$C,$B218,Pharmaceuticals!BL:BL)+SUMIF('Health Products &amp; Equipment'!$C:$C,$B218,'Health Products &amp; Equipment'!BU:BU)+SUMIF('Other Pharma &amp; Health Products'!$C:$C,$B218,'Other Pharma &amp; Health Products'!BU:BU)+SUMIF('PSM Costs'!$C:$C,$B218,'PSM Costs'!BU:BU)&gt;0,SUMIF(Pharmaceuticals!$C:$C,$B218,Pharmaceuticals!BL:BL)+SUMIF('Health Products &amp; Equipment'!$C:$C,$B218,'Health Products &amp; Equipment'!BU:BU)+SUMIF('Other Pharma &amp; Health Products'!$C:$C,$B218,'Other Pharma &amp; Health Products'!BU:BU)+SUMIF('PSM Costs'!$C:$C,$B218,'PSM Costs'!BU:BU),"")</f>
        <v/>
      </c>
      <c r="R218" s="176" t="str">
        <f t="shared" ca="1" si="19"/>
        <v/>
      </c>
    </row>
    <row r="219" spans="1:18" ht="13.5" customHeight="1" x14ac:dyDescent="0.15">
      <c r="A219" s="107">
        <v>212</v>
      </c>
      <c r="B219" s="107" t="str">
        <f ca="1">IFERROR(VLOOKUP(A219,'Rank unique CI-Prod-Spec'!I:J,2,FALSE),"")</f>
        <v/>
      </c>
      <c r="C219" s="122" t="str">
        <f ca="1">IFERROR(VLOOKUP(LEFT(B219,FIND("--",B219)-1),CatCostInp!D:E,2,FALSE),"")</f>
        <v/>
      </c>
      <c r="D219" s="122" t="str">
        <f ca="1">IFERROR(INDIRECT(ADDRESS(MATCH(VALUE(MID(B219,FIND("--",B219)+2,FIND("---",B219)-FIND("--",B219)-2)),CatProd!G:G,0),2,1,1,"CatProd")),"")</f>
        <v/>
      </c>
      <c r="E219" s="122" t="str">
        <f ca="1">IFERROR(INDIRECT(ADDRESS(MATCH(VALUE(RIGHT(B219,LEN(B219)-FIND("---",B219)-2)),CatProdSpec!I:I,0),3,1,1,"CatProdSpec")),"")</f>
        <v/>
      </c>
      <c r="F219" s="181" t="str">
        <f t="shared" ca="1" si="15"/>
        <v/>
      </c>
      <c r="G219" s="176" t="str">
        <f ca="1">IF(SUMIF(Pharmaceuticals!$C:$C,$B219,Pharmaceuticals!X:X)+SUMIF('Health Products &amp; Equipment'!$C:$C,$B219,'Health Products &amp; Equipment'!AG:AG)+SUMIF('Other Pharma &amp; Health Products'!$C:$C,$B219,'Other Pharma &amp; Health Products'!AG:AG)+SUMIF('PSM Costs'!$C:$C,$B219,'PSM Costs'!AG:AG)&gt;0,SUMIF(Pharmaceuticals!$C:$C,$B219,Pharmaceuticals!X:X)+SUMIF('Health Products &amp; Equipment'!$C:$C,$B219,'Health Products &amp; Equipment'!AG:AG)+SUMIF('Other Pharma &amp; Health Products'!$C:$C,$B219,'Other Pharma &amp; Health Products'!AG:AG)+SUMIF('PSM Costs'!$C:$C,$B219,'PSM Costs'!AG:AG),"")</f>
        <v/>
      </c>
      <c r="H219" s="176" t="str">
        <f ca="1">IF(SUMIF(Pharmaceuticals!$C:$C,$B219,Pharmaceuticals!Y:Y)+SUMIF('Health Products &amp; Equipment'!$C:$C,$B219,'Health Products &amp; Equipment'!AH:AH)+SUMIF('Other Pharma &amp; Health Products'!$C:$C,$B219,'Other Pharma &amp; Health Products'!AH:AH)+SUMIF('PSM Costs'!$C:$C,$B219,'PSM Costs'!AH:AH)&gt;0,SUMIF(Pharmaceuticals!$C:$C,$B219,Pharmaceuticals!Y:Y)+SUMIF('Health Products &amp; Equipment'!$C:$C,$B219,'Health Products &amp; Equipment'!AH:AH)+SUMIF('Other Pharma &amp; Health Products'!$C:$C,$B219,'Other Pharma &amp; Health Products'!AH:AH)+SUMIF('PSM Costs'!$C:$C,$B219,'PSM Costs'!AH:AH),"")</f>
        <v/>
      </c>
      <c r="I219" s="182" t="str">
        <f t="shared" ca="1" si="16"/>
        <v/>
      </c>
      <c r="J219" s="123" t="str">
        <f ca="1">IF(SUMIF(Pharmaceuticals!$C:$C,$B219,Pharmaceuticals!AK:AK)+SUMIF('Health Products &amp; Equipment'!$C:$C,$B219,'Health Products &amp; Equipment'!AT:AT)+SUMIF('Other Pharma &amp; Health Products'!$C:$C,$B219,'Other Pharma &amp; Health Products'!AT:AT)+SUMIF('PSM Costs'!$C:$C,$B219,'PSM Costs'!AT:AT)&gt;0,SUMIF(Pharmaceuticals!$C:$C,$B219,Pharmaceuticals!AK:AK)+SUMIF('Health Products &amp; Equipment'!$C:$C,$B219,'Health Products &amp; Equipment'!AT:AT)+SUMIF('Other Pharma &amp; Health Products'!$C:$C,$B219,'Other Pharma &amp; Health Products'!AT:AT)+SUMIF('PSM Costs'!$C:$C,$B219,'PSM Costs'!AT:AT),"")</f>
        <v/>
      </c>
      <c r="K219" s="123" t="str">
        <f ca="1">IF(SUMIF(Pharmaceuticals!$C:$C,$B219,Pharmaceuticals!AL:AL)+SUMIF('Health Products &amp; Equipment'!$C:$C,$B219,'Health Products &amp; Equipment'!AU:AU)+SUMIF('Other Pharma &amp; Health Products'!$C:$C,$B219,'Other Pharma &amp; Health Products'!AU:AU)+SUMIF('PSM Costs'!$C:$C,$B219,'PSM Costs'!AU:AU)&gt;0,SUMIF(Pharmaceuticals!$C:$C,$B219,Pharmaceuticals!AL:AL)+SUMIF('Health Products &amp; Equipment'!$C:$C,$B219,'Health Products &amp; Equipment'!AU:AU)+SUMIF('Other Pharma &amp; Health Products'!$C:$C,$B219,'Other Pharma &amp; Health Products'!AU:AU)+SUMIF('PSM Costs'!$C:$C,$B219,'PSM Costs'!AU:AU),"")</f>
        <v/>
      </c>
      <c r="L219" s="181" t="str">
        <f t="shared" ca="1" si="17"/>
        <v/>
      </c>
      <c r="M219" s="176" t="str">
        <f ca="1">IF(SUMIF(Pharmaceuticals!$C:$C,$B219,Pharmaceuticals!AX:AX)+SUMIF('Health Products &amp; Equipment'!$C:$C,$B219,'Health Products &amp; Equipment'!BG:BG)+SUMIF('Other Pharma &amp; Health Products'!$C:$C,$B219,'Other Pharma &amp; Health Products'!BG:BG)+SUMIF('PSM Costs'!$C:$C,$B219,'PSM Costs'!BG:BG)&gt;0,SUMIF(Pharmaceuticals!$C:$C,$B219,Pharmaceuticals!AX:AX)+SUMIF('Health Products &amp; Equipment'!$C:$C,$B219,'Health Products &amp; Equipment'!BG:BG)+SUMIF('Other Pharma &amp; Health Products'!$C:$C,$B219,'Other Pharma &amp; Health Products'!BG:BG)+SUMIF('PSM Costs'!$C:$C,$B219,'PSM Costs'!BG:BG),"")</f>
        <v/>
      </c>
      <c r="N219" s="176" t="str">
        <f ca="1">IF(SUMIF(Pharmaceuticals!$C:$C,$B219,Pharmaceuticals!AY:AY)+SUMIF('Health Products &amp; Equipment'!$C:$C,$B219,'Health Products &amp; Equipment'!BH:BH)+SUMIF('Other Pharma &amp; Health Products'!$C:$C,$B219,'Other Pharma &amp; Health Products'!BH:BH)+SUMIF('PSM Costs'!$C:$C,$B219,'PSM Costs'!BH:BH)&gt;0,SUMIF(Pharmaceuticals!$C:$C,$B219,Pharmaceuticals!AY:AY)+SUMIF('Health Products &amp; Equipment'!$C:$C,$B219,'Health Products &amp; Equipment'!BH:BH)+SUMIF('Other Pharma &amp; Health Products'!$C:$C,$B219,'Other Pharma &amp; Health Products'!BH:BH)+SUMIF('PSM Costs'!$C:$C,$B219,'PSM Costs'!BH:BH),"")</f>
        <v/>
      </c>
      <c r="O219" s="182" t="str">
        <f t="shared" ca="1" si="18"/>
        <v/>
      </c>
      <c r="P219" s="123" t="str">
        <f ca="1">IF(SUMIF(Pharmaceuticals!$C:$C,$B219,Pharmaceuticals!BK:BK)+SUMIF('Health Products &amp; Equipment'!$C:$C,$B219,'Health Products &amp; Equipment'!BT:BT)+SUMIF('Other Pharma &amp; Health Products'!$C:$C,$B219,'Other Pharma &amp; Health Products'!BT:BT)+SUMIF('PSM Costs'!$C:$C,$B219,'PSM Costs'!BT:BT)&gt;0,SUMIF(Pharmaceuticals!$C:$C,$B219,Pharmaceuticals!BK:BK)+SUMIF('Health Products &amp; Equipment'!$C:$C,$B219,'Health Products &amp; Equipment'!BT:BT)+SUMIF('Other Pharma &amp; Health Products'!$C:$C,$B219,'Other Pharma &amp; Health Products'!BT:BT)+SUMIF('PSM Costs'!$C:$C,$B219,'PSM Costs'!BT:BT),"")</f>
        <v/>
      </c>
      <c r="Q219" s="123" t="str">
        <f ca="1">IF(SUMIF(Pharmaceuticals!$C:$C,$B219,Pharmaceuticals!BL:BL)+SUMIF('Health Products &amp; Equipment'!$C:$C,$B219,'Health Products &amp; Equipment'!BU:BU)+SUMIF('Other Pharma &amp; Health Products'!$C:$C,$B219,'Other Pharma &amp; Health Products'!BU:BU)+SUMIF('PSM Costs'!$C:$C,$B219,'PSM Costs'!BU:BU)&gt;0,SUMIF(Pharmaceuticals!$C:$C,$B219,Pharmaceuticals!BL:BL)+SUMIF('Health Products &amp; Equipment'!$C:$C,$B219,'Health Products &amp; Equipment'!BU:BU)+SUMIF('Other Pharma &amp; Health Products'!$C:$C,$B219,'Other Pharma &amp; Health Products'!BU:BU)+SUMIF('PSM Costs'!$C:$C,$B219,'PSM Costs'!BU:BU),"")</f>
        <v/>
      </c>
      <c r="R219" s="176" t="str">
        <f t="shared" ca="1" si="19"/>
        <v/>
      </c>
    </row>
    <row r="220" spans="1:18" ht="13.5" customHeight="1" x14ac:dyDescent="0.15">
      <c r="A220" s="107">
        <v>213</v>
      </c>
      <c r="B220" s="107" t="str">
        <f ca="1">IFERROR(VLOOKUP(A220,'Rank unique CI-Prod-Spec'!I:J,2,FALSE),"")</f>
        <v/>
      </c>
      <c r="C220" s="122" t="str">
        <f ca="1">IFERROR(VLOOKUP(LEFT(B220,FIND("--",B220)-1),CatCostInp!D:E,2,FALSE),"")</f>
        <v/>
      </c>
      <c r="D220" s="122" t="str">
        <f ca="1">IFERROR(INDIRECT(ADDRESS(MATCH(VALUE(MID(B220,FIND("--",B220)+2,FIND("---",B220)-FIND("--",B220)-2)),CatProd!G:G,0),2,1,1,"CatProd")),"")</f>
        <v/>
      </c>
      <c r="E220" s="122" t="str">
        <f ca="1">IFERROR(INDIRECT(ADDRESS(MATCH(VALUE(RIGHT(B220,LEN(B220)-FIND("---",B220)-2)),CatProdSpec!I:I,0),3,1,1,"CatProdSpec")),"")</f>
        <v/>
      </c>
      <c r="F220" s="181" t="str">
        <f t="shared" ca="1" si="15"/>
        <v/>
      </c>
      <c r="G220" s="176" t="str">
        <f ca="1">IF(SUMIF(Pharmaceuticals!$C:$C,$B220,Pharmaceuticals!X:X)+SUMIF('Health Products &amp; Equipment'!$C:$C,$B220,'Health Products &amp; Equipment'!AG:AG)+SUMIF('Other Pharma &amp; Health Products'!$C:$C,$B220,'Other Pharma &amp; Health Products'!AG:AG)+SUMIF('PSM Costs'!$C:$C,$B220,'PSM Costs'!AG:AG)&gt;0,SUMIF(Pharmaceuticals!$C:$C,$B220,Pharmaceuticals!X:X)+SUMIF('Health Products &amp; Equipment'!$C:$C,$B220,'Health Products &amp; Equipment'!AG:AG)+SUMIF('Other Pharma &amp; Health Products'!$C:$C,$B220,'Other Pharma &amp; Health Products'!AG:AG)+SUMIF('PSM Costs'!$C:$C,$B220,'PSM Costs'!AG:AG),"")</f>
        <v/>
      </c>
      <c r="H220" s="176" t="str">
        <f ca="1">IF(SUMIF(Pharmaceuticals!$C:$C,$B220,Pharmaceuticals!Y:Y)+SUMIF('Health Products &amp; Equipment'!$C:$C,$B220,'Health Products &amp; Equipment'!AH:AH)+SUMIF('Other Pharma &amp; Health Products'!$C:$C,$B220,'Other Pharma &amp; Health Products'!AH:AH)+SUMIF('PSM Costs'!$C:$C,$B220,'PSM Costs'!AH:AH)&gt;0,SUMIF(Pharmaceuticals!$C:$C,$B220,Pharmaceuticals!Y:Y)+SUMIF('Health Products &amp; Equipment'!$C:$C,$B220,'Health Products &amp; Equipment'!AH:AH)+SUMIF('Other Pharma &amp; Health Products'!$C:$C,$B220,'Other Pharma &amp; Health Products'!AH:AH)+SUMIF('PSM Costs'!$C:$C,$B220,'PSM Costs'!AH:AH),"")</f>
        <v/>
      </c>
      <c r="I220" s="182" t="str">
        <f t="shared" ca="1" si="16"/>
        <v/>
      </c>
      <c r="J220" s="123" t="str">
        <f ca="1">IF(SUMIF(Pharmaceuticals!$C:$C,$B220,Pharmaceuticals!AK:AK)+SUMIF('Health Products &amp; Equipment'!$C:$C,$B220,'Health Products &amp; Equipment'!AT:AT)+SUMIF('Other Pharma &amp; Health Products'!$C:$C,$B220,'Other Pharma &amp; Health Products'!AT:AT)+SUMIF('PSM Costs'!$C:$C,$B220,'PSM Costs'!AT:AT)&gt;0,SUMIF(Pharmaceuticals!$C:$C,$B220,Pharmaceuticals!AK:AK)+SUMIF('Health Products &amp; Equipment'!$C:$C,$B220,'Health Products &amp; Equipment'!AT:AT)+SUMIF('Other Pharma &amp; Health Products'!$C:$C,$B220,'Other Pharma &amp; Health Products'!AT:AT)+SUMIF('PSM Costs'!$C:$C,$B220,'PSM Costs'!AT:AT),"")</f>
        <v/>
      </c>
      <c r="K220" s="123" t="str">
        <f ca="1">IF(SUMIF(Pharmaceuticals!$C:$C,$B220,Pharmaceuticals!AL:AL)+SUMIF('Health Products &amp; Equipment'!$C:$C,$B220,'Health Products &amp; Equipment'!AU:AU)+SUMIF('Other Pharma &amp; Health Products'!$C:$C,$B220,'Other Pharma &amp; Health Products'!AU:AU)+SUMIF('PSM Costs'!$C:$C,$B220,'PSM Costs'!AU:AU)&gt;0,SUMIF(Pharmaceuticals!$C:$C,$B220,Pharmaceuticals!AL:AL)+SUMIF('Health Products &amp; Equipment'!$C:$C,$B220,'Health Products &amp; Equipment'!AU:AU)+SUMIF('Other Pharma &amp; Health Products'!$C:$C,$B220,'Other Pharma &amp; Health Products'!AU:AU)+SUMIF('PSM Costs'!$C:$C,$B220,'PSM Costs'!AU:AU),"")</f>
        <v/>
      </c>
      <c r="L220" s="181" t="str">
        <f t="shared" ca="1" si="17"/>
        <v/>
      </c>
      <c r="M220" s="176" t="str">
        <f ca="1">IF(SUMIF(Pharmaceuticals!$C:$C,$B220,Pharmaceuticals!AX:AX)+SUMIF('Health Products &amp; Equipment'!$C:$C,$B220,'Health Products &amp; Equipment'!BG:BG)+SUMIF('Other Pharma &amp; Health Products'!$C:$C,$B220,'Other Pharma &amp; Health Products'!BG:BG)+SUMIF('PSM Costs'!$C:$C,$B220,'PSM Costs'!BG:BG)&gt;0,SUMIF(Pharmaceuticals!$C:$C,$B220,Pharmaceuticals!AX:AX)+SUMIF('Health Products &amp; Equipment'!$C:$C,$B220,'Health Products &amp; Equipment'!BG:BG)+SUMIF('Other Pharma &amp; Health Products'!$C:$C,$B220,'Other Pharma &amp; Health Products'!BG:BG)+SUMIF('PSM Costs'!$C:$C,$B220,'PSM Costs'!BG:BG),"")</f>
        <v/>
      </c>
      <c r="N220" s="176" t="str">
        <f ca="1">IF(SUMIF(Pharmaceuticals!$C:$C,$B220,Pharmaceuticals!AY:AY)+SUMIF('Health Products &amp; Equipment'!$C:$C,$B220,'Health Products &amp; Equipment'!BH:BH)+SUMIF('Other Pharma &amp; Health Products'!$C:$C,$B220,'Other Pharma &amp; Health Products'!BH:BH)+SUMIF('PSM Costs'!$C:$C,$B220,'PSM Costs'!BH:BH)&gt;0,SUMIF(Pharmaceuticals!$C:$C,$B220,Pharmaceuticals!AY:AY)+SUMIF('Health Products &amp; Equipment'!$C:$C,$B220,'Health Products &amp; Equipment'!BH:BH)+SUMIF('Other Pharma &amp; Health Products'!$C:$C,$B220,'Other Pharma &amp; Health Products'!BH:BH)+SUMIF('PSM Costs'!$C:$C,$B220,'PSM Costs'!BH:BH),"")</f>
        <v/>
      </c>
      <c r="O220" s="182" t="str">
        <f t="shared" ca="1" si="18"/>
        <v/>
      </c>
      <c r="P220" s="123" t="str">
        <f ca="1">IF(SUMIF(Pharmaceuticals!$C:$C,$B220,Pharmaceuticals!BK:BK)+SUMIF('Health Products &amp; Equipment'!$C:$C,$B220,'Health Products &amp; Equipment'!BT:BT)+SUMIF('Other Pharma &amp; Health Products'!$C:$C,$B220,'Other Pharma &amp; Health Products'!BT:BT)+SUMIF('PSM Costs'!$C:$C,$B220,'PSM Costs'!BT:BT)&gt;0,SUMIF(Pharmaceuticals!$C:$C,$B220,Pharmaceuticals!BK:BK)+SUMIF('Health Products &amp; Equipment'!$C:$C,$B220,'Health Products &amp; Equipment'!BT:BT)+SUMIF('Other Pharma &amp; Health Products'!$C:$C,$B220,'Other Pharma &amp; Health Products'!BT:BT)+SUMIF('PSM Costs'!$C:$C,$B220,'PSM Costs'!BT:BT),"")</f>
        <v/>
      </c>
      <c r="Q220" s="123" t="str">
        <f ca="1">IF(SUMIF(Pharmaceuticals!$C:$C,$B220,Pharmaceuticals!BL:BL)+SUMIF('Health Products &amp; Equipment'!$C:$C,$B220,'Health Products &amp; Equipment'!BU:BU)+SUMIF('Other Pharma &amp; Health Products'!$C:$C,$B220,'Other Pharma &amp; Health Products'!BU:BU)+SUMIF('PSM Costs'!$C:$C,$B220,'PSM Costs'!BU:BU)&gt;0,SUMIF(Pharmaceuticals!$C:$C,$B220,Pharmaceuticals!BL:BL)+SUMIF('Health Products &amp; Equipment'!$C:$C,$B220,'Health Products &amp; Equipment'!BU:BU)+SUMIF('Other Pharma &amp; Health Products'!$C:$C,$B220,'Other Pharma &amp; Health Products'!BU:BU)+SUMIF('PSM Costs'!$C:$C,$B220,'PSM Costs'!BU:BU),"")</f>
        <v/>
      </c>
      <c r="R220" s="176" t="str">
        <f t="shared" ca="1" si="19"/>
        <v/>
      </c>
    </row>
    <row r="221" spans="1:18" ht="13.5" customHeight="1" x14ac:dyDescent="0.15">
      <c r="A221" s="107">
        <v>214</v>
      </c>
      <c r="B221" s="107" t="str">
        <f ca="1">IFERROR(VLOOKUP(A221,'Rank unique CI-Prod-Spec'!I:J,2,FALSE),"")</f>
        <v/>
      </c>
      <c r="C221" s="122" t="str">
        <f ca="1">IFERROR(VLOOKUP(LEFT(B221,FIND("--",B221)-1),CatCostInp!D:E,2,FALSE),"")</f>
        <v/>
      </c>
      <c r="D221" s="122" t="str">
        <f ca="1">IFERROR(INDIRECT(ADDRESS(MATCH(VALUE(MID(B221,FIND("--",B221)+2,FIND("---",B221)-FIND("--",B221)-2)),CatProd!G:G,0),2,1,1,"CatProd")),"")</f>
        <v/>
      </c>
      <c r="E221" s="122" t="str">
        <f ca="1">IFERROR(INDIRECT(ADDRESS(MATCH(VALUE(RIGHT(B221,LEN(B221)-FIND("---",B221)-2)),CatProdSpec!I:I,0),3,1,1,"CatProdSpec")),"")</f>
        <v/>
      </c>
      <c r="F221" s="181" t="str">
        <f t="shared" ca="1" si="15"/>
        <v/>
      </c>
      <c r="G221" s="176" t="str">
        <f ca="1">IF(SUMIF(Pharmaceuticals!$C:$C,$B221,Pharmaceuticals!X:X)+SUMIF('Health Products &amp; Equipment'!$C:$C,$B221,'Health Products &amp; Equipment'!AG:AG)+SUMIF('Other Pharma &amp; Health Products'!$C:$C,$B221,'Other Pharma &amp; Health Products'!AG:AG)+SUMIF('PSM Costs'!$C:$C,$B221,'PSM Costs'!AG:AG)&gt;0,SUMIF(Pharmaceuticals!$C:$C,$B221,Pharmaceuticals!X:X)+SUMIF('Health Products &amp; Equipment'!$C:$C,$B221,'Health Products &amp; Equipment'!AG:AG)+SUMIF('Other Pharma &amp; Health Products'!$C:$C,$B221,'Other Pharma &amp; Health Products'!AG:AG)+SUMIF('PSM Costs'!$C:$C,$B221,'PSM Costs'!AG:AG),"")</f>
        <v/>
      </c>
      <c r="H221" s="176" t="str">
        <f ca="1">IF(SUMIF(Pharmaceuticals!$C:$C,$B221,Pharmaceuticals!Y:Y)+SUMIF('Health Products &amp; Equipment'!$C:$C,$B221,'Health Products &amp; Equipment'!AH:AH)+SUMIF('Other Pharma &amp; Health Products'!$C:$C,$B221,'Other Pharma &amp; Health Products'!AH:AH)+SUMIF('PSM Costs'!$C:$C,$B221,'PSM Costs'!AH:AH)&gt;0,SUMIF(Pharmaceuticals!$C:$C,$B221,Pharmaceuticals!Y:Y)+SUMIF('Health Products &amp; Equipment'!$C:$C,$B221,'Health Products &amp; Equipment'!AH:AH)+SUMIF('Other Pharma &amp; Health Products'!$C:$C,$B221,'Other Pharma &amp; Health Products'!AH:AH)+SUMIF('PSM Costs'!$C:$C,$B221,'PSM Costs'!AH:AH),"")</f>
        <v/>
      </c>
      <c r="I221" s="182" t="str">
        <f t="shared" ca="1" si="16"/>
        <v/>
      </c>
      <c r="J221" s="123" t="str">
        <f ca="1">IF(SUMIF(Pharmaceuticals!$C:$C,$B221,Pharmaceuticals!AK:AK)+SUMIF('Health Products &amp; Equipment'!$C:$C,$B221,'Health Products &amp; Equipment'!AT:AT)+SUMIF('Other Pharma &amp; Health Products'!$C:$C,$B221,'Other Pharma &amp; Health Products'!AT:AT)+SUMIF('PSM Costs'!$C:$C,$B221,'PSM Costs'!AT:AT)&gt;0,SUMIF(Pharmaceuticals!$C:$C,$B221,Pharmaceuticals!AK:AK)+SUMIF('Health Products &amp; Equipment'!$C:$C,$B221,'Health Products &amp; Equipment'!AT:AT)+SUMIF('Other Pharma &amp; Health Products'!$C:$C,$B221,'Other Pharma &amp; Health Products'!AT:AT)+SUMIF('PSM Costs'!$C:$C,$B221,'PSM Costs'!AT:AT),"")</f>
        <v/>
      </c>
      <c r="K221" s="123" t="str">
        <f ca="1">IF(SUMIF(Pharmaceuticals!$C:$C,$B221,Pharmaceuticals!AL:AL)+SUMIF('Health Products &amp; Equipment'!$C:$C,$B221,'Health Products &amp; Equipment'!AU:AU)+SUMIF('Other Pharma &amp; Health Products'!$C:$C,$B221,'Other Pharma &amp; Health Products'!AU:AU)+SUMIF('PSM Costs'!$C:$C,$B221,'PSM Costs'!AU:AU)&gt;0,SUMIF(Pharmaceuticals!$C:$C,$B221,Pharmaceuticals!AL:AL)+SUMIF('Health Products &amp; Equipment'!$C:$C,$B221,'Health Products &amp; Equipment'!AU:AU)+SUMIF('Other Pharma &amp; Health Products'!$C:$C,$B221,'Other Pharma &amp; Health Products'!AU:AU)+SUMIF('PSM Costs'!$C:$C,$B221,'PSM Costs'!AU:AU),"")</f>
        <v/>
      </c>
      <c r="L221" s="181" t="str">
        <f t="shared" ca="1" si="17"/>
        <v/>
      </c>
      <c r="M221" s="176" t="str">
        <f ca="1">IF(SUMIF(Pharmaceuticals!$C:$C,$B221,Pharmaceuticals!AX:AX)+SUMIF('Health Products &amp; Equipment'!$C:$C,$B221,'Health Products &amp; Equipment'!BG:BG)+SUMIF('Other Pharma &amp; Health Products'!$C:$C,$B221,'Other Pharma &amp; Health Products'!BG:BG)+SUMIF('PSM Costs'!$C:$C,$B221,'PSM Costs'!BG:BG)&gt;0,SUMIF(Pharmaceuticals!$C:$C,$B221,Pharmaceuticals!AX:AX)+SUMIF('Health Products &amp; Equipment'!$C:$C,$B221,'Health Products &amp; Equipment'!BG:BG)+SUMIF('Other Pharma &amp; Health Products'!$C:$C,$B221,'Other Pharma &amp; Health Products'!BG:BG)+SUMIF('PSM Costs'!$C:$C,$B221,'PSM Costs'!BG:BG),"")</f>
        <v/>
      </c>
      <c r="N221" s="176" t="str">
        <f ca="1">IF(SUMIF(Pharmaceuticals!$C:$C,$B221,Pharmaceuticals!AY:AY)+SUMIF('Health Products &amp; Equipment'!$C:$C,$B221,'Health Products &amp; Equipment'!BH:BH)+SUMIF('Other Pharma &amp; Health Products'!$C:$C,$B221,'Other Pharma &amp; Health Products'!BH:BH)+SUMIF('PSM Costs'!$C:$C,$B221,'PSM Costs'!BH:BH)&gt;0,SUMIF(Pharmaceuticals!$C:$C,$B221,Pharmaceuticals!AY:AY)+SUMIF('Health Products &amp; Equipment'!$C:$C,$B221,'Health Products &amp; Equipment'!BH:BH)+SUMIF('Other Pharma &amp; Health Products'!$C:$C,$B221,'Other Pharma &amp; Health Products'!BH:BH)+SUMIF('PSM Costs'!$C:$C,$B221,'PSM Costs'!BH:BH),"")</f>
        <v/>
      </c>
      <c r="O221" s="182" t="str">
        <f t="shared" ca="1" si="18"/>
        <v/>
      </c>
      <c r="P221" s="123" t="str">
        <f ca="1">IF(SUMIF(Pharmaceuticals!$C:$C,$B221,Pharmaceuticals!BK:BK)+SUMIF('Health Products &amp; Equipment'!$C:$C,$B221,'Health Products &amp; Equipment'!BT:BT)+SUMIF('Other Pharma &amp; Health Products'!$C:$C,$B221,'Other Pharma &amp; Health Products'!BT:BT)+SUMIF('PSM Costs'!$C:$C,$B221,'PSM Costs'!BT:BT)&gt;0,SUMIF(Pharmaceuticals!$C:$C,$B221,Pharmaceuticals!BK:BK)+SUMIF('Health Products &amp; Equipment'!$C:$C,$B221,'Health Products &amp; Equipment'!BT:BT)+SUMIF('Other Pharma &amp; Health Products'!$C:$C,$B221,'Other Pharma &amp; Health Products'!BT:BT)+SUMIF('PSM Costs'!$C:$C,$B221,'PSM Costs'!BT:BT),"")</f>
        <v/>
      </c>
      <c r="Q221" s="123" t="str">
        <f ca="1">IF(SUMIF(Pharmaceuticals!$C:$C,$B221,Pharmaceuticals!BL:BL)+SUMIF('Health Products &amp; Equipment'!$C:$C,$B221,'Health Products &amp; Equipment'!BU:BU)+SUMIF('Other Pharma &amp; Health Products'!$C:$C,$B221,'Other Pharma &amp; Health Products'!BU:BU)+SUMIF('PSM Costs'!$C:$C,$B221,'PSM Costs'!BU:BU)&gt;0,SUMIF(Pharmaceuticals!$C:$C,$B221,Pharmaceuticals!BL:BL)+SUMIF('Health Products &amp; Equipment'!$C:$C,$B221,'Health Products &amp; Equipment'!BU:BU)+SUMIF('Other Pharma &amp; Health Products'!$C:$C,$B221,'Other Pharma &amp; Health Products'!BU:BU)+SUMIF('PSM Costs'!$C:$C,$B221,'PSM Costs'!BU:BU),"")</f>
        <v/>
      </c>
      <c r="R221" s="176" t="str">
        <f t="shared" ca="1" si="19"/>
        <v/>
      </c>
    </row>
    <row r="222" spans="1:18" ht="13.5" customHeight="1" x14ac:dyDescent="0.15">
      <c r="A222" s="107">
        <v>215</v>
      </c>
      <c r="B222" s="107" t="str">
        <f ca="1">IFERROR(VLOOKUP(A222,'Rank unique CI-Prod-Spec'!I:J,2,FALSE),"")</f>
        <v/>
      </c>
      <c r="C222" s="122" t="str">
        <f ca="1">IFERROR(VLOOKUP(LEFT(B222,FIND("--",B222)-1),CatCostInp!D:E,2,FALSE),"")</f>
        <v/>
      </c>
      <c r="D222" s="122" t="str">
        <f ca="1">IFERROR(INDIRECT(ADDRESS(MATCH(VALUE(MID(B222,FIND("--",B222)+2,FIND("---",B222)-FIND("--",B222)-2)),CatProd!G:G,0),2,1,1,"CatProd")),"")</f>
        <v/>
      </c>
      <c r="E222" s="122" t="str">
        <f ca="1">IFERROR(INDIRECT(ADDRESS(MATCH(VALUE(RIGHT(B222,LEN(B222)-FIND("---",B222)-2)),CatProdSpec!I:I,0),3,1,1,"CatProdSpec")),"")</f>
        <v/>
      </c>
      <c r="F222" s="181" t="str">
        <f t="shared" ca="1" si="15"/>
        <v/>
      </c>
      <c r="G222" s="176" t="str">
        <f ca="1">IF(SUMIF(Pharmaceuticals!$C:$C,$B222,Pharmaceuticals!X:X)+SUMIF('Health Products &amp; Equipment'!$C:$C,$B222,'Health Products &amp; Equipment'!AG:AG)+SUMIF('Other Pharma &amp; Health Products'!$C:$C,$B222,'Other Pharma &amp; Health Products'!AG:AG)+SUMIF('PSM Costs'!$C:$C,$B222,'PSM Costs'!AG:AG)&gt;0,SUMIF(Pharmaceuticals!$C:$C,$B222,Pharmaceuticals!X:X)+SUMIF('Health Products &amp; Equipment'!$C:$C,$B222,'Health Products &amp; Equipment'!AG:AG)+SUMIF('Other Pharma &amp; Health Products'!$C:$C,$B222,'Other Pharma &amp; Health Products'!AG:AG)+SUMIF('PSM Costs'!$C:$C,$B222,'PSM Costs'!AG:AG),"")</f>
        <v/>
      </c>
      <c r="H222" s="176" t="str">
        <f ca="1">IF(SUMIF(Pharmaceuticals!$C:$C,$B222,Pharmaceuticals!Y:Y)+SUMIF('Health Products &amp; Equipment'!$C:$C,$B222,'Health Products &amp; Equipment'!AH:AH)+SUMIF('Other Pharma &amp; Health Products'!$C:$C,$B222,'Other Pharma &amp; Health Products'!AH:AH)+SUMIF('PSM Costs'!$C:$C,$B222,'PSM Costs'!AH:AH)&gt;0,SUMIF(Pharmaceuticals!$C:$C,$B222,Pharmaceuticals!Y:Y)+SUMIF('Health Products &amp; Equipment'!$C:$C,$B222,'Health Products &amp; Equipment'!AH:AH)+SUMIF('Other Pharma &amp; Health Products'!$C:$C,$B222,'Other Pharma &amp; Health Products'!AH:AH)+SUMIF('PSM Costs'!$C:$C,$B222,'PSM Costs'!AH:AH),"")</f>
        <v/>
      </c>
      <c r="I222" s="182" t="str">
        <f t="shared" ca="1" si="16"/>
        <v/>
      </c>
      <c r="J222" s="123" t="str">
        <f ca="1">IF(SUMIF(Pharmaceuticals!$C:$C,$B222,Pharmaceuticals!AK:AK)+SUMIF('Health Products &amp; Equipment'!$C:$C,$B222,'Health Products &amp; Equipment'!AT:AT)+SUMIF('Other Pharma &amp; Health Products'!$C:$C,$B222,'Other Pharma &amp; Health Products'!AT:AT)+SUMIF('PSM Costs'!$C:$C,$B222,'PSM Costs'!AT:AT)&gt;0,SUMIF(Pharmaceuticals!$C:$C,$B222,Pharmaceuticals!AK:AK)+SUMIF('Health Products &amp; Equipment'!$C:$C,$B222,'Health Products &amp; Equipment'!AT:AT)+SUMIF('Other Pharma &amp; Health Products'!$C:$C,$B222,'Other Pharma &amp; Health Products'!AT:AT)+SUMIF('PSM Costs'!$C:$C,$B222,'PSM Costs'!AT:AT),"")</f>
        <v/>
      </c>
      <c r="K222" s="123" t="str">
        <f ca="1">IF(SUMIF(Pharmaceuticals!$C:$C,$B222,Pharmaceuticals!AL:AL)+SUMIF('Health Products &amp; Equipment'!$C:$C,$B222,'Health Products &amp; Equipment'!AU:AU)+SUMIF('Other Pharma &amp; Health Products'!$C:$C,$B222,'Other Pharma &amp; Health Products'!AU:AU)+SUMIF('PSM Costs'!$C:$C,$B222,'PSM Costs'!AU:AU)&gt;0,SUMIF(Pharmaceuticals!$C:$C,$B222,Pharmaceuticals!AL:AL)+SUMIF('Health Products &amp; Equipment'!$C:$C,$B222,'Health Products &amp; Equipment'!AU:AU)+SUMIF('Other Pharma &amp; Health Products'!$C:$C,$B222,'Other Pharma &amp; Health Products'!AU:AU)+SUMIF('PSM Costs'!$C:$C,$B222,'PSM Costs'!AU:AU),"")</f>
        <v/>
      </c>
      <c r="L222" s="181" t="str">
        <f t="shared" ca="1" si="17"/>
        <v/>
      </c>
      <c r="M222" s="176" t="str">
        <f ca="1">IF(SUMIF(Pharmaceuticals!$C:$C,$B222,Pharmaceuticals!AX:AX)+SUMIF('Health Products &amp; Equipment'!$C:$C,$B222,'Health Products &amp; Equipment'!BG:BG)+SUMIF('Other Pharma &amp; Health Products'!$C:$C,$B222,'Other Pharma &amp; Health Products'!BG:BG)+SUMIF('PSM Costs'!$C:$C,$B222,'PSM Costs'!BG:BG)&gt;0,SUMIF(Pharmaceuticals!$C:$C,$B222,Pharmaceuticals!AX:AX)+SUMIF('Health Products &amp; Equipment'!$C:$C,$B222,'Health Products &amp; Equipment'!BG:BG)+SUMIF('Other Pharma &amp; Health Products'!$C:$C,$B222,'Other Pharma &amp; Health Products'!BG:BG)+SUMIF('PSM Costs'!$C:$C,$B222,'PSM Costs'!BG:BG),"")</f>
        <v/>
      </c>
      <c r="N222" s="176" t="str">
        <f ca="1">IF(SUMIF(Pharmaceuticals!$C:$C,$B222,Pharmaceuticals!AY:AY)+SUMIF('Health Products &amp; Equipment'!$C:$C,$B222,'Health Products &amp; Equipment'!BH:BH)+SUMIF('Other Pharma &amp; Health Products'!$C:$C,$B222,'Other Pharma &amp; Health Products'!BH:BH)+SUMIF('PSM Costs'!$C:$C,$B222,'PSM Costs'!BH:BH)&gt;0,SUMIF(Pharmaceuticals!$C:$C,$B222,Pharmaceuticals!AY:AY)+SUMIF('Health Products &amp; Equipment'!$C:$C,$B222,'Health Products &amp; Equipment'!BH:BH)+SUMIF('Other Pharma &amp; Health Products'!$C:$C,$B222,'Other Pharma &amp; Health Products'!BH:BH)+SUMIF('PSM Costs'!$C:$C,$B222,'PSM Costs'!BH:BH),"")</f>
        <v/>
      </c>
      <c r="O222" s="182" t="str">
        <f t="shared" ca="1" si="18"/>
        <v/>
      </c>
      <c r="P222" s="123" t="str">
        <f ca="1">IF(SUMIF(Pharmaceuticals!$C:$C,$B222,Pharmaceuticals!BK:BK)+SUMIF('Health Products &amp; Equipment'!$C:$C,$B222,'Health Products &amp; Equipment'!BT:BT)+SUMIF('Other Pharma &amp; Health Products'!$C:$C,$B222,'Other Pharma &amp; Health Products'!BT:BT)+SUMIF('PSM Costs'!$C:$C,$B222,'PSM Costs'!BT:BT)&gt;0,SUMIF(Pharmaceuticals!$C:$C,$B222,Pharmaceuticals!BK:BK)+SUMIF('Health Products &amp; Equipment'!$C:$C,$B222,'Health Products &amp; Equipment'!BT:BT)+SUMIF('Other Pharma &amp; Health Products'!$C:$C,$B222,'Other Pharma &amp; Health Products'!BT:BT)+SUMIF('PSM Costs'!$C:$C,$B222,'PSM Costs'!BT:BT),"")</f>
        <v/>
      </c>
      <c r="Q222" s="123" t="str">
        <f ca="1">IF(SUMIF(Pharmaceuticals!$C:$C,$B222,Pharmaceuticals!BL:BL)+SUMIF('Health Products &amp; Equipment'!$C:$C,$B222,'Health Products &amp; Equipment'!BU:BU)+SUMIF('Other Pharma &amp; Health Products'!$C:$C,$B222,'Other Pharma &amp; Health Products'!BU:BU)+SUMIF('PSM Costs'!$C:$C,$B222,'PSM Costs'!BU:BU)&gt;0,SUMIF(Pharmaceuticals!$C:$C,$B222,Pharmaceuticals!BL:BL)+SUMIF('Health Products &amp; Equipment'!$C:$C,$B222,'Health Products &amp; Equipment'!BU:BU)+SUMIF('Other Pharma &amp; Health Products'!$C:$C,$B222,'Other Pharma &amp; Health Products'!BU:BU)+SUMIF('PSM Costs'!$C:$C,$B222,'PSM Costs'!BU:BU),"")</f>
        <v/>
      </c>
      <c r="R222" s="176" t="str">
        <f t="shared" ca="1" si="19"/>
        <v/>
      </c>
    </row>
    <row r="223" spans="1:18" ht="13.5" customHeight="1" x14ac:dyDescent="0.15">
      <c r="A223" s="107">
        <v>216</v>
      </c>
      <c r="B223" s="107" t="str">
        <f ca="1">IFERROR(VLOOKUP(A223,'Rank unique CI-Prod-Spec'!I:J,2,FALSE),"")</f>
        <v/>
      </c>
      <c r="C223" s="122" t="str">
        <f ca="1">IFERROR(VLOOKUP(LEFT(B223,FIND("--",B223)-1),CatCostInp!D:E,2,FALSE),"")</f>
        <v/>
      </c>
      <c r="D223" s="122" t="str">
        <f ca="1">IFERROR(INDIRECT(ADDRESS(MATCH(VALUE(MID(B223,FIND("--",B223)+2,FIND("---",B223)-FIND("--",B223)-2)),CatProd!G:G,0),2,1,1,"CatProd")),"")</f>
        <v/>
      </c>
      <c r="E223" s="122" t="str">
        <f ca="1">IFERROR(INDIRECT(ADDRESS(MATCH(VALUE(RIGHT(B223,LEN(B223)-FIND("---",B223)-2)),CatProdSpec!I:I,0),3,1,1,"CatProdSpec")),"")</f>
        <v/>
      </c>
      <c r="F223" s="181" t="str">
        <f t="shared" ca="1" si="15"/>
        <v/>
      </c>
      <c r="G223" s="176" t="str">
        <f ca="1">IF(SUMIF(Pharmaceuticals!$C:$C,$B223,Pharmaceuticals!X:X)+SUMIF('Health Products &amp; Equipment'!$C:$C,$B223,'Health Products &amp; Equipment'!AG:AG)+SUMIF('Other Pharma &amp; Health Products'!$C:$C,$B223,'Other Pharma &amp; Health Products'!AG:AG)+SUMIF('PSM Costs'!$C:$C,$B223,'PSM Costs'!AG:AG)&gt;0,SUMIF(Pharmaceuticals!$C:$C,$B223,Pharmaceuticals!X:X)+SUMIF('Health Products &amp; Equipment'!$C:$C,$B223,'Health Products &amp; Equipment'!AG:AG)+SUMIF('Other Pharma &amp; Health Products'!$C:$C,$B223,'Other Pharma &amp; Health Products'!AG:AG)+SUMIF('PSM Costs'!$C:$C,$B223,'PSM Costs'!AG:AG),"")</f>
        <v/>
      </c>
      <c r="H223" s="176" t="str">
        <f ca="1">IF(SUMIF(Pharmaceuticals!$C:$C,$B223,Pharmaceuticals!Y:Y)+SUMIF('Health Products &amp; Equipment'!$C:$C,$B223,'Health Products &amp; Equipment'!AH:AH)+SUMIF('Other Pharma &amp; Health Products'!$C:$C,$B223,'Other Pharma &amp; Health Products'!AH:AH)+SUMIF('PSM Costs'!$C:$C,$B223,'PSM Costs'!AH:AH)&gt;0,SUMIF(Pharmaceuticals!$C:$C,$B223,Pharmaceuticals!Y:Y)+SUMIF('Health Products &amp; Equipment'!$C:$C,$B223,'Health Products &amp; Equipment'!AH:AH)+SUMIF('Other Pharma &amp; Health Products'!$C:$C,$B223,'Other Pharma &amp; Health Products'!AH:AH)+SUMIF('PSM Costs'!$C:$C,$B223,'PSM Costs'!AH:AH),"")</f>
        <v/>
      </c>
      <c r="I223" s="182" t="str">
        <f t="shared" ca="1" si="16"/>
        <v/>
      </c>
      <c r="J223" s="123" t="str">
        <f ca="1">IF(SUMIF(Pharmaceuticals!$C:$C,$B223,Pharmaceuticals!AK:AK)+SUMIF('Health Products &amp; Equipment'!$C:$C,$B223,'Health Products &amp; Equipment'!AT:AT)+SUMIF('Other Pharma &amp; Health Products'!$C:$C,$B223,'Other Pharma &amp; Health Products'!AT:AT)+SUMIF('PSM Costs'!$C:$C,$B223,'PSM Costs'!AT:AT)&gt;0,SUMIF(Pharmaceuticals!$C:$C,$B223,Pharmaceuticals!AK:AK)+SUMIF('Health Products &amp; Equipment'!$C:$C,$B223,'Health Products &amp; Equipment'!AT:AT)+SUMIF('Other Pharma &amp; Health Products'!$C:$C,$B223,'Other Pharma &amp; Health Products'!AT:AT)+SUMIF('PSM Costs'!$C:$C,$B223,'PSM Costs'!AT:AT),"")</f>
        <v/>
      </c>
      <c r="K223" s="123" t="str">
        <f ca="1">IF(SUMIF(Pharmaceuticals!$C:$C,$B223,Pharmaceuticals!AL:AL)+SUMIF('Health Products &amp; Equipment'!$C:$C,$B223,'Health Products &amp; Equipment'!AU:AU)+SUMIF('Other Pharma &amp; Health Products'!$C:$C,$B223,'Other Pharma &amp; Health Products'!AU:AU)+SUMIF('PSM Costs'!$C:$C,$B223,'PSM Costs'!AU:AU)&gt;0,SUMIF(Pharmaceuticals!$C:$C,$B223,Pharmaceuticals!AL:AL)+SUMIF('Health Products &amp; Equipment'!$C:$C,$B223,'Health Products &amp; Equipment'!AU:AU)+SUMIF('Other Pharma &amp; Health Products'!$C:$C,$B223,'Other Pharma &amp; Health Products'!AU:AU)+SUMIF('PSM Costs'!$C:$C,$B223,'PSM Costs'!AU:AU),"")</f>
        <v/>
      </c>
      <c r="L223" s="181" t="str">
        <f t="shared" ca="1" si="17"/>
        <v/>
      </c>
      <c r="M223" s="176" t="str">
        <f ca="1">IF(SUMIF(Pharmaceuticals!$C:$C,$B223,Pharmaceuticals!AX:AX)+SUMIF('Health Products &amp; Equipment'!$C:$C,$B223,'Health Products &amp; Equipment'!BG:BG)+SUMIF('Other Pharma &amp; Health Products'!$C:$C,$B223,'Other Pharma &amp; Health Products'!BG:BG)+SUMIF('PSM Costs'!$C:$C,$B223,'PSM Costs'!BG:BG)&gt;0,SUMIF(Pharmaceuticals!$C:$C,$B223,Pharmaceuticals!AX:AX)+SUMIF('Health Products &amp; Equipment'!$C:$C,$B223,'Health Products &amp; Equipment'!BG:BG)+SUMIF('Other Pharma &amp; Health Products'!$C:$C,$B223,'Other Pharma &amp; Health Products'!BG:BG)+SUMIF('PSM Costs'!$C:$C,$B223,'PSM Costs'!BG:BG),"")</f>
        <v/>
      </c>
      <c r="N223" s="176" t="str">
        <f ca="1">IF(SUMIF(Pharmaceuticals!$C:$C,$B223,Pharmaceuticals!AY:AY)+SUMIF('Health Products &amp; Equipment'!$C:$C,$B223,'Health Products &amp; Equipment'!BH:BH)+SUMIF('Other Pharma &amp; Health Products'!$C:$C,$B223,'Other Pharma &amp; Health Products'!BH:BH)+SUMIF('PSM Costs'!$C:$C,$B223,'PSM Costs'!BH:BH)&gt;0,SUMIF(Pharmaceuticals!$C:$C,$B223,Pharmaceuticals!AY:AY)+SUMIF('Health Products &amp; Equipment'!$C:$C,$B223,'Health Products &amp; Equipment'!BH:BH)+SUMIF('Other Pharma &amp; Health Products'!$C:$C,$B223,'Other Pharma &amp; Health Products'!BH:BH)+SUMIF('PSM Costs'!$C:$C,$B223,'PSM Costs'!BH:BH),"")</f>
        <v/>
      </c>
      <c r="O223" s="182" t="str">
        <f t="shared" ca="1" si="18"/>
        <v/>
      </c>
      <c r="P223" s="123" t="str">
        <f ca="1">IF(SUMIF(Pharmaceuticals!$C:$C,$B223,Pharmaceuticals!BK:BK)+SUMIF('Health Products &amp; Equipment'!$C:$C,$B223,'Health Products &amp; Equipment'!BT:BT)+SUMIF('Other Pharma &amp; Health Products'!$C:$C,$B223,'Other Pharma &amp; Health Products'!BT:BT)+SUMIF('PSM Costs'!$C:$C,$B223,'PSM Costs'!BT:BT)&gt;0,SUMIF(Pharmaceuticals!$C:$C,$B223,Pharmaceuticals!BK:BK)+SUMIF('Health Products &amp; Equipment'!$C:$C,$B223,'Health Products &amp; Equipment'!BT:BT)+SUMIF('Other Pharma &amp; Health Products'!$C:$C,$B223,'Other Pharma &amp; Health Products'!BT:BT)+SUMIF('PSM Costs'!$C:$C,$B223,'PSM Costs'!BT:BT),"")</f>
        <v/>
      </c>
      <c r="Q223" s="123" t="str">
        <f ca="1">IF(SUMIF(Pharmaceuticals!$C:$C,$B223,Pharmaceuticals!BL:BL)+SUMIF('Health Products &amp; Equipment'!$C:$C,$B223,'Health Products &amp; Equipment'!BU:BU)+SUMIF('Other Pharma &amp; Health Products'!$C:$C,$B223,'Other Pharma &amp; Health Products'!BU:BU)+SUMIF('PSM Costs'!$C:$C,$B223,'PSM Costs'!BU:BU)&gt;0,SUMIF(Pharmaceuticals!$C:$C,$B223,Pharmaceuticals!BL:BL)+SUMIF('Health Products &amp; Equipment'!$C:$C,$B223,'Health Products &amp; Equipment'!BU:BU)+SUMIF('Other Pharma &amp; Health Products'!$C:$C,$B223,'Other Pharma &amp; Health Products'!BU:BU)+SUMIF('PSM Costs'!$C:$C,$B223,'PSM Costs'!BU:BU),"")</f>
        <v/>
      </c>
      <c r="R223" s="176" t="str">
        <f t="shared" ca="1" si="19"/>
        <v/>
      </c>
    </row>
    <row r="224" spans="1:18" ht="13.5" customHeight="1" x14ac:dyDescent="0.15">
      <c r="A224" s="107">
        <v>217</v>
      </c>
      <c r="B224" s="107" t="str">
        <f ca="1">IFERROR(VLOOKUP(A224,'Rank unique CI-Prod-Spec'!I:J,2,FALSE),"")</f>
        <v/>
      </c>
      <c r="C224" s="122" t="str">
        <f ca="1">IFERROR(VLOOKUP(LEFT(B224,FIND("--",B224)-1),CatCostInp!D:E,2,FALSE),"")</f>
        <v/>
      </c>
      <c r="D224" s="122" t="str">
        <f ca="1">IFERROR(INDIRECT(ADDRESS(MATCH(VALUE(MID(B224,FIND("--",B224)+2,FIND("---",B224)-FIND("--",B224)-2)),CatProd!G:G,0),2,1,1,"CatProd")),"")</f>
        <v/>
      </c>
      <c r="E224" s="122" t="str">
        <f ca="1">IFERROR(INDIRECT(ADDRESS(MATCH(VALUE(RIGHT(B224,LEN(B224)-FIND("---",B224)-2)),CatProdSpec!I:I,0),3,1,1,"CatProdSpec")),"")</f>
        <v/>
      </c>
      <c r="F224" s="181" t="str">
        <f t="shared" ca="1" si="15"/>
        <v/>
      </c>
      <c r="G224" s="176" t="str">
        <f ca="1">IF(SUMIF(Pharmaceuticals!$C:$C,$B224,Pharmaceuticals!X:X)+SUMIF('Health Products &amp; Equipment'!$C:$C,$B224,'Health Products &amp; Equipment'!AG:AG)+SUMIF('Other Pharma &amp; Health Products'!$C:$C,$B224,'Other Pharma &amp; Health Products'!AG:AG)+SUMIF('PSM Costs'!$C:$C,$B224,'PSM Costs'!AG:AG)&gt;0,SUMIF(Pharmaceuticals!$C:$C,$B224,Pharmaceuticals!X:X)+SUMIF('Health Products &amp; Equipment'!$C:$C,$B224,'Health Products &amp; Equipment'!AG:AG)+SUMIF('Other Pharma &amp; Health Products'!$C:$C,$B224,'Other Pharma &amp; Health Products'!AG:AG)+SUMIF('PSM Costs'!$C:$C,$B224,'PSM Costs'!AG:AG),"")</f>
        <v/>
      </c>
      <c r="H224" s="176" t="str">
        <f ca="1">IF(SUMIF(Pharmaceuticals!$C:$C,$B224,Pharmaceuticals!Y:Y)+SUMIF('Health Products &amp; Equipment'!$C:$C,$B224,'Health Products &amp; Equipment'!AH:AH)+SUMIF('Other Pharma &amp; Health Products'!$C:$C,$B224,'Other Pharma &amp; Health Products'!AH:AH)+SUMIF('PSM Costs'!$C:$C,$B224,'PSM Costs'!AH:AH)&gt;0,SUMIF(Pharmaceuticals!$C:$C,$B224,Pharmaceuticals!Y:Y)+SUMIF('Health Products &amp; Equipment'!$C:$C,$B224,'Health Products &amp; Equipment'!AH:AH)+SUMIF('Other Pharma &amp; Health Products'!$C:$C,$B224,'Other Pharma &amp; Health Products'!AH:AH)+SUMIF('PSM Costs'!$C:$C,$B224,'PSM Costs'!AH:AH),"")</f>
        <v/>
      </c>
      <c r="I224" s="182" t="str">
        <f t="shared" ca="1" si="16"/>
        <v/>
      </c>
      <c r="J224" s="123" t="str">
        <f ca="1">IF(SUMIF(Pharmaceuticals!$C:$C,$B224,Pharmaceuticals!AK:AK)+SUMIF('Health Products &amp; Equipment'!$C:$C,$B224,'Health Products &amp; Equipment'!AT:AT)+SUMIF('Other Pharma &amp; Health Products'!$C:$C,$B224,'Other Pharma &amp; Health Products'!AT:AT)+SUMIF('PSM Costs'!$C:$C,$B224,'PSM Costs'!AT:AT)&gt;0,SUMIF(Pharmaceuticals!$C:$C,$B224,Pharmaceuticals!AK:AK)+SUMIF('Health Products &amp; Equipment'!$C:$C,$B224,'Health Products &amp; Equipment'!AT:AT)+SUMIF('Other Pharma &amp; Health Products'!$C:$C,$B224,'Other Pharma &amp; Health Products'!AT:AT)+SUMIF('PSM Costs'!$C:$C,$B224,'PSM Costs'!AT:AT),"")</f>
        <v/>
      </c>
      <c r="K224" s="123" t="str">
        <f ca="1">IF(SUMIF(Pharmaceuticals!$C:$C,$B224,Pharmaceuticals!AL:AL)+SUMIF('Health Products &amp; Equipment'!$C:$C,$B224,'Health Products &amp; Equipment'!AU:AU)+SUMIF('Other Pharma &amp; Health Products'!$C:$C,$B224,'Other Pharma &amp; Health Products'!AU:AU)+SUMIF('PSM Costs'!$C:$C,$B224,'PSM Costs'!AU:AU)&gt;0,SUMIF(Pharmaceuticals!$C:$C,$B224,Pharmaceuticals!AL:AL)+SUMIF('Health Products &amp; Equipment'!$C:$C,$B224,'Health Products &amp; Equipment'!AU:AU)+SUMIF('Other Pharma &amp; Health Products'!$C:$C,$B224,'Other Pharma &amp; Health Products'!AU:AU)+SUMIF('PSM Costs'!$C:$C,$B224,'PSM Costs'!AU:AU),"")</f>
        <v/>
      </c>
      <c r="L224" s="181" t="str">
        <f t="shared" ca="1" si="17"/>
        <v/>
      </c>
      <c r="M224" s="176" t="str">
        <f ca="1">IF(SUMIF(Pharmaceuticals!$C:$C,$B224,Pharmaceuticals!AX:AX)+SUMIF('Health Products &amp; Equipment'!$C:$C,$B224,'Health Products &amp; Equipment'!BG:BG)+SUMIF('Other Pharma &amp; Health Products'!$C:$C,$B224,'Other Pharma &amp; Health Products'!BG:BG)+SUMIF('PSM Costs'!$C:$C,$B224,'PSM Costs'!BG:BG)&gt;0,SUMIF(Pharmaceuticals!$C:$C,$B224,Pharmaceuticals!AX:AX)+SUMIF('Health Products &amp; Equipment'!$C:$C,$B224,'Health Products &amp; Equipment'!BG:BG)+SUMIF('Other Pharma &amp; Health Products'!$C:$C,$B224,'Other Pharma &amp; Health Products'!BG:BG)+SUMIF('PSM Costs'!$C:$C,$B224,'PSM Costs'!BG:BG),"")</f>
        <v/>
      </c>
      <c r="N224" s="176" t="str">
        <f ca="1">IF(SUMIF(Pharmaceuticals!$C:$C,$B224,Pharmaceuticals!AY:AY)+SUMIF('Health Products &amp; Equipment'!$C:$C,$B224,'Health Products &amp; Equipment'!BH:BH)+SUMIF('Other Pharma &amp; Health Products'!$C:$C,$B224,'Other Pharma &amp; Health Products'!BH:BH)+SUMIF('PSM Costs'!$C:$C,$B224,'PSM Costs'!BH:BH)&gt;0,SUMIF(Pharmaceuticals!$C:$C,$B224,Pharmaceuticals!AY:AY)+SUMIF('Health Products &amp; Equipment'!$C:$C,$B224,'Health Products &amp; Equipment'!BH:BH)+SUMIF('Other Pharma &amp; Health Products'!$C:$C,$B224,'Other Pharma &amp; Health Products'!BH:BH)+SUMIF('PSM Costs'!$C:$C,$B224,'PSM Costs'!BH:BH),"")</f>
        <v/>
      </c>
      <c r="O224" s="182" t="str">
        <f t="shared" ca="1" si="18"/>
        <v/>
      </c>
      <c r="P224" s="123" t="str">
        <f ca="1">IF(SUMIF(Pharmaceuticals!$C:$C,$B224,Pharmaceuticals!BK:BK)+SUMIF('Health Products &amp; Equipment'!$C:$C,$B224,'Health Products &amp; Equipment'!BT:BT)+SUMIF('Other Pharma &amp; Health Products'!$C:$C,$B224,'Other Pharma &amp; Health Products'!BT:BT)+SUMIF('PSM Costs'!$C:$C,$B224,'PSM Costs'!BT:BT)&gt;0,SUMIF(Pharmaceuticals!$C:$C,$B224,Pharmaceuticals!BK:BK)+SUMIF('Health Products &amp; Equipment'!$C:$C,$B224,'Health Products &amp; Equipment'!BT:BT)+SUMIF('Other Pharma &amp; Health Products'!$C:$C,$B224,'Other Pharma &amp; Health Products'!BT:BT)+SUMIF('PSM Costs'!$C:$C,$B224,'PSM Costs'!BT:BT),"")</f>
        <v/>
      </c>
      <c r="Q224" s="123" t="str">
        <f ca="1">IF(SUMIF(Pharmaceuticals!$C:$C,$B224,Pharmaceuticals!BL:BL)+SUMIF('Health Products &amp; Equipment'!$C:$C,$B224,'Health Products &amp; Equipment'!BU:BU)+SUMIF('Other Pharma &amp; Health Products'!$C:$C,$B224,'Other Pharma &amp; Health Products'!BU:BU)+SUMIF('PSM Costs'!$C:$C,$B224,'PSM Costs'!BU:BU)&gt;0,SUMIF(Pharmaceuticals!$C:$C,$B224,Pharmaceuticals!BL:BL)+SUMIF('Health Products &amp; Equipment'!$C:$C,$B224,'Health Products &amp; Equipment'!BU:BU)+SUMIF('Other Pharma &amp; Health Products'!$C:$C,$B224,'Other Pharma &amp; Health Products'!BU:BU)+SUMIF('PSM Costs'!$C:$C,$B224,'PSM Costs'!BU:BU),"")</f>
        <v/>
      </c>
      <c r="R224" s="176" t="str">
        <f t="shared" ca="1" si="19"/>
        <v/>
      </c>
    </row>
    <row r="225" spans="1:18" ht="13.5" customHeight="1" x14ac:dyDescent="0.15">
      <c r="A225" s="107">
        <v>218</v>
      </c>
      <c r="B225" s="107" t="str">
        <f ca="1">IFERROR(VLOOKUP(A225,'Rank unique CI-Prod-Spec'!I:J,2,FALSE),"")</f>
        <v/>
      </c>
      <c r="C225" s="122" t="str">
        <f ca="1">IFERROR(VLOOKUP(LEFT(B225,FIND("--",B225)-1),CatCostInp!D:E,2,FALSE),"")</f>
        <v/>
      </c>
      <c r="D225" s="122" t="str">
        <f ca="1">IFERROR(INDIRECT(ADDRESS(MATCH(VALUE(MID(B225,FIND("--",B225)+2,FIND("---",B225)-FIND("--",B225)-2)),CatProd!G:G,0),2,1,1,"CatProd")),"")</f>
        <v/>
      </c>
      <c r="E225" s="122" t="str">
        <f ca="1">IFERROR(INDIRECT(ADDRESS(MATCH(VALUE(RIGHT(B225,LEN(B225)-FIND("---",B225)-2)),CatProdSpec!I:I,0),3,1,1,"CatProdSpec")),"")</f>
        <v/>
      </c>
      <c r="F225" s="181" t="str">
        <f t="shared" ca="1" si="15"/>
        <v/>
      </c>
      <c r="G225" s="176" t="str">
        <f ca="1">IF(SUMIF(Pharmaceuticals!$C:$C,$B225,Pharmaceuticals!X:X)+SUMIF('Health Products &amp; Equipment'!$C:$C,$B225,'Health Products &amp; Equipment'!AG:AG)+SUMIF('Other Pharma &amp; Health Products'!$C:$C,$B225,'Other Pharma &amp; Health Products'!AG:AG)+SUMIF('PSM Costs'!$C:$C,$B225,'PSM Costs'!AG:AG)&gt;0,SUMIF(Pharmaceuticals!$C:$C,$B225,Pharmaceuticals!X:X)+SUMIF('Health Products &amp; Equipment'!$C:$C,$B225,'Health Products &amp; Equipment'!AG:AG)+SUMIF('Other Pharma &amp; Health Products'!$C:$C,$B225,'Other Pharma &amp; Health Products'!AG:AG)+SUMIF('PSM Costs'!$C:$C,$B225,'PSM Costs'!AG:AG),"")</f>
        <v/>
      </c>
      <c r="H225" s="176" t="str">
        <f ca="1">IF(SUMIF(Pharmaceuticals!$C:$C,$B225,Pharmaceuticals!Y:Y)+SUMIF('Health Products &amp; Equipment'!$C:$C,$B225,'Health Products &amp; Equipment'!AH:AH)+SUMIF('Other Pharma &amp; Health Products'!$C:$C,$B225,'Other Pharma &amp; Health Products'!AH:AH)+SUMIF('PSM Costs'!$C:$C,$B225,'PSM Costs'!AH:AH)&gt;0,SUMIF(Pharmaceuticals!$C:$C,$B225,Pharmaceuticals!Y:Y)+SUMIF('Health Products &amp; Equipment'!$C:$C,$B225,'Health Products &amp; Equipment'!AH:AH)+SUMIF('Other Pharma &amp; Health Products'!$C:$C,$B225,'Other Pharma &amp; Health Products'!AH:AH)+SUMIF('PSM Costs'!$C:$C,$B225,'PSM Costs'!AH:AH),"")</f>
        <v/>
      </c>
      <c r="I225" s="182" t="str">
        <f t="shared" ca="1" si="16"/>
        <v/>
      </c>
      <c r="J225" s="123" t="str">
        <f ca="1">IF(SUMIF(Pharmaceuticals!$C:$C,$B225,Pharmaceuticals!AK:AK)+SUMIF('Health Products &amp; Equipment'!$C:$C,$B225,'Health Products &amp; Equipment'!AT:AT)+SUMIF('Other Pharma &amp; Health Products'!$C:$C,$B225,'Other Pharma &amp; Health Products'!AT:AT)+SUMIF('PSM Costs'!$C:$C,$B225,'PSM Costs'!AT:AT)&gt;0,SUMIF(Pharmaceuticals!$C:$C,$B225,Pharmaceuticals!AK:AK)+SUMIF('Health Products &amp; Equipment'!$C:$C,$B225,'Health Products &amp; Equipment'!AT:AT)+SUMIF('Other Pharma &amp; Health Products'!$C:$C,$B225,'Other Pharma &amp; Health Products'!AT:AT)+SUMIF('PSM Costs'!$C:$C,$B225,'PSM Costs'!AT:AT),"")</f>
        <v/>
      </c>
      <c r="K225" s="123" t="str">
        <f ca="1">IF(SUMIF(Pharmaceuticals!$C:$C,$B225,Pharmaceuticals!AL:AL)+SUMIF('Health Products &amp; Equipment'!$C:$C,$B225,'Health Products &amp; Equipment'!AU:AU)+SUMIF('Other Pharma &amp; Health Products'!$C:$C,$B225,'Other Pharma &amp; Health Products'!AU:AU)+SUMIF('PSM Costs'!$C:$C,$B225,'PSM Costs'!AU:AU)&gt;0,SUMIF(Pharmaceuticals!$C:$C,$B225,Pharmaceuticals!AL:AL)+SUMIF('Health Products &amp; Equipment'!$C:$C,$B225,'Health Products &amp; Equipment'!AU:AU)+SUMIF('Other Pharma &amp; Health Products'!$C:$C,$B225,'Other Pharma &amp; Health Products'!AU:AU)+SUMIF('PSM Costs'!$C:$C,$B225,'PSM Costs'!AU:AU),"")</f>
        <v/>
      </c>
      <c r="L225" s="181" t="str">
        <f t="shared" ca="1" si="17"/>
        <v/>
      </c>
      <c r="M225" s="176" t="str">
        <f ca="1">IF(SUMIF(Pharmaceuticals!$C:$C,$B225,Pharmaceuticals!AX:AX)+SUMIF('Health Products &amp; Equipment'!$C:$C,$B225,'Health Products &amp; Equipment'!BG:BG)+SUMIF('Other Pharma &amp; Health Products'!$C:$C,$B225,'Other Pharma &amp; Health Products'!BG:BG)+SUMIF('PSM Costs'!$C:$C,$B225,'PSM Costs'!BG:BG)&gt;0,SUMIF(Pharmaceuticals!$C:$C,$B225,Pharmaceuticals!AX:AX)+SUMIF('Health Products &amp; Equipment'!$C:$C,$B225,'Health Products &amp; Equipment'!BG:BG)+SUMIF('Other Pharma &amp; Health Products'!$C:$C,$B225,'Other Pharma &amp; Health Products'!BG:BG)+SUMIF('PSM Costs'!$C:$C,$B225,'PSM Costs'!BG:BG),"")</f>
        <v/>
      </c>
      <c r="N225" s="176" t="str">
        <f ca="1">IF(SUMIF(Pharmaceuticals!$C:$C,$B225,Pharmaceuticals!AY:AY)+SUMIF('Health Products &amp; Equipment'!$C:$C,$B225,'Health Products &amp; Equipment'!BH:BH)+SUMIF('Other Pharma &amp; Health Products'!$C:$C,$B225,'Other Pharma &amp; Health Products'!BH:BH)+SUMIF('PSM Costs'!$C:$C,$B225,'PSM Costs'!BH:BH)&gt;0,SUMIF(Pharmaceuticals!$C:$C,$B225,Pharmaceuticals!AY:AY)+SUMIF('Health Products &amp; Equipment'!$C:$C,$B225,'Health Products &amp; Equipment'!BH:BH)+SUMIF('Other Pharma &amp; Health Products'!$C:$C,$B225,'Other Pharma &amp; Health Products'!BH:BH)+SUMIF('PSM Costs'!$C:$C,$B225,'PSM Costs'!BH:BH),"")</f>
        <v/>
      </c>
      <c r="O225" s="182" t="str">
        <f t="shared" ca="1" si="18"/>
        <v/>
      </c>
      <c r="P225" s="123" t="str">
        <f ca="1">IF(SUMIF(Pharmaceuticals!$C:$C,$B225,Pharmaceuticals!BK:BK)+SUMIF('Health Products &amp; Equipment'!$C:$C,$B225,'Health Products &amp; Equipment'!BT:BT)+SUMIF('Other Pharma &amp; Health Products'!$C:$C,$B225,'Other Pharma &amp; Health Products'!BT:BT)+SUMIF('PSM Costs'!$C:$C,$B225,'PSM Costs'!BT:BT)&gt;0,SUMIF(Pharmaceuticals!$C:$C,$B225,Pharmaceuticals!BK:BK)+SUMIF('Health Products &amp; Equipment'!$C:$C,$B225,'Health Products &amp; Equipment'!BT:BT)+SUMIF('Other Pharma &amp; Health Products'!$C:$C,$B225,'Other Pharma &amp; Health Products'!BT:BT)+SUMIF('PSM Costs'!$C:$C,$B225,'PSM Costs'!BT:BT),"")</f>
        <v/>
      </c>
      <c r="Q225" s="123" t="str">
        <f ca="1">IF(SUMIF(Pharmaceuticals!$C:$C,$B225,Pharmaceuticals!BL:BL)+SUMIF('Health Products &amp; Equipment'!$C:$C,$B225,'Health Products &amp; Equipment'!BU:BU)+SUMIF('Other Pharma &amp; Health Products'!$C:$C,$B225,'Other Pharma &amp; Health Products'!BU:BU)+SUMIF('PSM Costs'!$C:$C,$B225,'PSM Costs'!BU:BU)&gt;0,SUMIF(Pharmaceuticals!$C:$C,$B225,Pharmaceuticals!BL:BL)+SUMIF('Health Products &amp; Equipment'!$C:$C,$B225,'Health Products &amp; Equipment'!BU:BU)+SUMIF('Other Pharma &amp; Health Products'!$C:$C,$B225,'Other Pharma &amp; Health Products'!BU:BU)+SUMIF('PSM Costs'!$C:$C,$B225,'PSM Costs'!BU:BU),"")</f>
        <v/>
      </c>
      <c r="R225" s="176" t="str">
        <f t="shared" ca="1" si="19"/>
        <v/>
      </c>
    </row>
    <row r="226" spans="1:18" ht="13.5" customHeight="1" x14ac:dyDescent="0.15">
      <c r="A226" s="107">
        <v>219</v>
      </c>
      <c r="B226" s="107" t="str">
        <f ca="1">IFERROR(VLOOKUP(A226,'Rank unique CI-Prod-Spec'!I:J,2,FALSE),"")</f>
        <v/>
      </c>
      <c r="C226" s="122" t="str">
        <f ca="1">IFERROR(VLOOKUP(LEFT(B226,FIND("--",B226)-1),CatCostInp!D:E,2,FALSE),"")</f>
        <v/>
      </c>
      <c r="D226" s="122" t="str">
        <f ca="1">IFERROR(INDIRECT(ADDRESS(MATCH(VALUE(MID(B226,FIND("--",B226)+2,FIND("---",B226)-FIND("--",B226)-2)),CatProd!G:G,0),2,1,1,"CatProd")),"")</f>
        <v/>
      </c>
      <c r="E226" s="122" t="str">
        <f ca="1">IFERROR(INDIRECT(ADDRESS(MATCH(VALUE(RIGHT(B226,LEN(B226)-FIND("---",B226)-2)),CatProdSpec!I:I,0),3,1,1,"CatProdSpec")),"")</f>
        <v/>
      </c>
      <c r="F226" s="181" t="str">
        <f t="shared" ca="1" si="15"/>
        <v/>
      </c>
      <c r="G226" s="176" t="str">
        <f ca="1">IF(SUMIF(Pharmaceuticals!$C:$C,$B226,Pharmaceuticals!X:X)+SUMIF('Health Products &amp; Equipment'!$C:$C,$B226,'Health Products &amp; Equipment'!AG:AG)+SUMIF('Other Pharma &amp; Health Products'!$C:$C,$B226,'Other Pharma &amp; Health Products'!AG:AG)+SUMIF('PSM Costs'!$C:$C,$B226,'PSM Costs'!AG:AG)&gt;0,SUMIF(Pharmaceuticals!$C:$C,$B226,Pharmaceuticals!X:X)+SUMIF('Health Products &amp; Equipment'!$C:$C,$B226,'Health Products &amp; Equipment'!AG:AG)+SUMIF('Other Pharma &amp; Health Products'!$C:$C,$B226,'Other Pharma &amp; Health Products'!AG:AG)+SUMIF('PSM Costs'!$C:$C,$B226,'PSM Costs'!AG:AG),"")</f>
        <v/>
      </c>
      <c r="H226" s="176" t="str">
        <f ca="1">IF(SUMIF(Pharmaceuticals!$C:$C,$B226,Pharmaceuticals!Y:Y)+SUMIF('Health Products &amp; Equipment'!$C:$C,$B226,'Health Products &amp; Equipment'!AH:AH)+SUMIF('Other Pharma &amp; Health Products'!$C:$C,$B226,'Other Pharma &amp; Health Products'!AH:AH)+SUMIF('PSM Costs'!$C:$C,$B226,'PSM Costs'!AH:AH)&gt;0,SUMIF(Pharmaceuticals!$C:$C,$B226,Pharmaceuticals!Y:Y)+SUMIF('Health Products &amp; Equipment'!$C:$C,$B226,'Health Products &amp; Equipment'!AH:AH)+SUMIF('Other Pharma &amp; Health Products'!$C:$C,$B226,'Other Pharma &amp; Health Products'!AH:AH)+SUMIF('PSM Costs'!$C:$C,$B226,'PSM Costs'!AH:AH),"")</f>
        <v/>
      </c>
      <c r="I226" s="182" t="str">
        <f t="shared" ca="1" si="16"/>
        <v/>
      </c>
      <c r="J226" s="123" t="str">
        <f ca="1">IF(SUMIF(Pharmaceuticals!$C:$C,$B226,Pharmaceuticals!AK:AK)+SUMIF('Health Products &amp; Equipment'!$C:$C,$B226,'Health Products &amp; Equipment'!AT:AT)+SUMIF('Other Pharma &amp; Health Products'!$C:$C,$B226,'Other Pharma &amp; Health Products'!AT:AT)+SUMIF('PSM Costs'!$C:$C,$B226,'PSM Costs'!AT:AT)&gt;0,SUMIF(Pharmaceuticals!$C:$C,$B226,Pharmaceuticals!AK:AK)+SUMIF('Health Products &amp; Equipment'!$C:$C,$B226,'Health Products &amp; Equipment'!AT:AT)+SUMIF('Other Pharma &amp; Health Products'!$C:$C,$B226,'Other Pharma &amp; Health Products'!AT:AT)+SUMIF('PSM Costs'!$C:$C,$B226,'PSM Costs'!AT:AT),"")</f>
        <v/>
      </c>
      <c r="K226" s="123" t="str">
        <f ca="1">IF(SUMIF(Pharmaceuticals!$C:$C,$B226,Pharmaceuticals!AL:AL)+SUMIF('Health Products &amp; Equipment'!$C:$C,$B226,'Health Products &amp; Equipment'!AU:AU)+SUMIF('Other Pharma &amp; Health Products'!$C:$C,$B226,'Other Pharma &amp; Health Products'!AU:AU)+SUMIF('PSM Costs'!$C:$C,$B226,'PSM Costs'!AU:AU)&gt;0,SUMIF(Pharmaceuticals!$C:$C,$B226,Pharmaceuticals!AL:AL)+SUMIF('Health Products &amp; Equipment'!$C:$C,$B226,'Health Products &amp; Equipment'!AU:AU)+SUMIF('Other Pharma &amp; Health Products'!$C:$C,$B226,'Other Pharma &amp; Health Products'!AU:AU)+SUMIF('PSM Costs'!$C:$C,$B226,'PSM Costs'!AU:AU),"")</f>
        <v/>
      </c>
      <c r="L226" s="181" t="str">
        <f t="shared" ca="1" si="17"/>
        <v/>
      </c>
      <c r="M226" s="176" t="str">
        <f ca="1">IF(SUMIF(Pharmaceuticals!$C:$C,$B226,Pharmaceuticals!AX:AX)+SUMIF('Health Products &amp; Equipment'!$C:$C,$B226,'Health Products &amp; Equipment'!BG:BG)+SUMIF('Other Pharma &amp; Health Products'!$C:$C,$B226,'Other Pharma &amp; Health Products'!BG:BG)+SUMIF('PSM Costs'!$C:$C,$B226,'PSM Costs'!BG:BG)&gt;0,SUMIF(Pharmaceuticals!$C:$C,$B226,Pharmaceuticals!AX:AX)+SUMIF('Health Products &amp; Equipment'!$C:$C,$B226,'Health Products &amp; Equipment'!BG:BG)+SUMIF('Other Pharma &amp; Health Products'!$C:$C,$B226,'Other Pharma &amp; Health Products'!BG:BG)+SUMIF('PSM Costs'!$C:$C,$B226,'PSM Costs'!BG:BG),"")</f>
        <v/>
      </c>
      <c r="N226" s="176" t="str">
        <f ca="1">IF(SUMIF(Pharmaceuticals!$C:$C,$B226,Pharmaceuticals!AY:AY)+SUMIF('Health Products &amp; Equipment'!$C:$C,$B226,'Health Products &amp; Equipment'!BH:BH)+SUMIF('Other Pharma &amp; Health Products'!$C:$C,$B226,'Other Pharma &amp; Health Products'!BH:BH)+SUMIF('PSM Costs'!$C:$C,$B226,'PSM Costs'!BH:BH)&gt;0,SUMIF(Pharmaceuticals!$C:$C,$B226,Pharmaceuticals!AY:AY)+SUMIF('Health Products &amp; Equipment'!$C:$C,$B226,'Health Products &amp; Equipment'!BH:BH)+SUMIF('Other Pharma &amp; Health Products'!$C:$C,$B226,'Other Pharma &amp; Health Products'!BH:BH)+SUMIF('PSM Costs'!$C:$C,$B226,'PSM Costs'!BH:BH),"")</f>
        <v/>
      </c>
      <c r="O226" s="182" t="str">
        <f t="shared" ca="1" si="18"/>
        <v/>
      </c>
      <c r="P226" s="123" t="str">
        <f ca="1">IF(SUMIF(Pharmaceuticals!$C:$C,$B226,Pharmaceuticals!BK:BK)+SUMIF('Health Products &amp; Equipment'!$C:$C,$B226,'Health Products &amp; Equipment'!BT:BT)+SUMIF('Other Pharma &amp; Health Products'!$C:$C,$B226,'Other Pharma &amp; Health Products'!BT:BT)+SUMIF('PSM Costs'!$C:$C,$B226,'PSM Costs'!BT:BT)&gt;0,SUMIF(Pharmaceuticals!$C:$C,$B226,Pharmaceuticals!BK:BK)+SUMIF('Health Products &amp; Equipment'!$C:$C,$B226,'Health Products &amp; Equipment'!BT:BT)+SUMIF('Other Pharma &amp; Health Products'!$C:$C,$B226,'Other Pharma &amp; Health Products'!BT:BT)+SUMIF('PSM Costs'!$C:$C,$B226,'PSM Costs'!BT:BT),"")</f>
        <v/>
      </c>
      <c r="Q226" s="123" t="str">
        <f ca="1">IF(SUMIF(Pharmaceuticals!$C:$C,$B226,Pharmaceuticals!BL:BL)+SUMIF('Health Products &amp; Equipment'!$C:$C,$B226,'Health Products &amp; Equipment'!BU:BU)+SUMIF('Other Pharma &amp; Health Products'!$C:$C,$B226,'Other Pharma &amp; Health Products'!BU:BU)+SUMIF('PSM Costs'!$C:$C,$B226,'PSM Costs'!BU:BU)&gt;0,SUMIF(Pharmaceuticals!$C:$C,$B226,Pharmaceuticals!BL:BL)+SUMIF('Health Products &amp; Equipment'!$C:$C,$B226,'Health Products &amp; Equipment'!BU:BU)+SUMIF('Other Pharma &amp; Health Products'!$C:$C,$B226,'Other Pharma &amp; Health Products'!BU:BU)+SUMIF('PSM Costs'!$C:$C,$B226,'PSM Costs'!BU:BU),"")</f>
        <v/>
      </c>
      <c r="R226" s="176" t="str">
        <f t="shared" ca="1" si="19"/>
        <v/>
      </c>
    </row>
    <row r="227" spans="1:18" ht="13.5" customHeight="1" x14ac:dyDescent="0.15">
      <c r="A227" s="107">
        <v>220</v>
      </c>
      <c r="B227" s="107" t="str">
        <f ca="1">IFERROR(VLOOKUP(A227,'Rank unique CI-Prod-Spec'!I:J,2,FALSE),"")</f>
        <v/>
      </c>
      <c r="C227" s="122" t="str">
        <f ca="1">IFERROR(VLOOKUP(LEFT(B227,FIND("--",B227)-1),CatCostInp!D:E,2,FALSE),"")</f>
        <v/>
      </c>
      <c r="D227" s="122" t="str">
        <f ca="1">IFERROR(INDIRECT(ADDRESS(MATCH(VALUE(MID(B227,FIND("--",B227)+2,FIND("---",B227)-FIND("--",B227)-2)),CatProd!G:G,0),2,1,1,"CatProd")),"")</f>
        <v/>
      </c>
      <c r="E227" s="122" t="str">
        <f ca="1">IFERROR(INDIRECT(ADDRESS(MATCH(VALUE(RIGHT(B227,LEN(B227)-FIND("---",B227)-2)),CatProdSpec!I:I,0),3,1,1,"CatProdSpec")),"")</f>
        <v/>
      </c>
      <c r="F227" s="181" t="str">
        <f t="shared" ca="1" si="15"/>
        <v/>
      </c>
      <c r="G227" s="176" t="str">
        <f ca="1">IF(SUMIF(Pharmaceuticals!$C:$C,$B227,Pharmaceuticals!X:X)+SUMIF('Health Products &amp; Equipment'!$C:$C,$B227,'Health Products &amp; Equipment'!AG:AG)+SUMIF('Other Pharma &amp; Health Products'!$C:$C,$B227,'Other Pharma &amp; Health Products'!AG:AG)+SUMIF('PSM Costs'!$C:$C,$B227,'PSM Costs'!AG:AG)&gt;0,SUMIF(Pharmaceuticals!$C:$C,$B227,Pharmaceuticals!X:X)+SUMIF('Health Products &amp; Equipment'!$C:$C,$B227,'Health Products &amp; Equipment'!AG:AG)+SUMIF('Other Pharma &amp; Health Products'!$C:$C,$B227,'Other Pharma &amp; Health Products'!AG:AG)+SUMIF('PSM Costs'!$C:$C,$B227,'PSM Costs'!AG:AG),"")</f>
        <v/>
      </c>
      <c r="H227" s="176" t="str">
        <f ca="1">IF(SUMIF(Pharmaceuticals!$C:$C,$B227,Pharmaceuticals!Y:Y)+SUMIF('Health Products &amp; Equipment'!$C:$C,$B227,'Health Products &amp; Equipment'!AH:AH)+SUMIF('Other Pharma &amp; Health Products'!$C:$C,$B227,'Other Pharma &amp; Health Products'!AH:AH)+SUMIF('PSM Costs'!$C:$C,$B227,'PSM Costs'!AH:AH)&gt;0,SUMIF(Pharmaceuticals!$C:$C,$B227,Pharmaceuticals!Y:Y)+SUMIF('Health Products &amp; Equipment'!$C:$C,$B227,'Health Products &amp; Equipment'!AH:AH)+SUMIF('Other Pharma &amp; Health Products'!$C:$C,$B227,'Other Pharma &amp; Health Products'!AH:AH)+SUMIF('PSM Costs'!$C:$C,$B227,'PSM Costs'!AH:AH),"")</f>
        <v/>
      </c>
      <c r="I227" s="182" t="str">
        <f t="shared" ca="1" si="16"/>
        <v/>
      </c>
      <c r="J227" s="123" t="str">
        <f ca="1">IF(SUMIF(Pharmaceuticals!$C:$C,$B227,Pharmaceuticals!AK:AK)+SUMIF('Health Products &amp; Equipment'!$C:$C,$B227,'Health Products &amp; Equipment'!AT:AT)+SUMIF('Other Pharma &amp; Health Products'!$C:$C,$B227,'Other Pharma &amp; Health Products'!AT:AT)+SUMIF('PSM Costs'!$C:$C,$B227,'PSM Costs'!AT:AT)&gt;0,SUMIF(Pharmaceuticals!$C:$C,$B227,Pharmaceuticals!AK:AK)+SUMIF('Health Products &amp; Equipment'!$C:$C,$B227,'Health Products &amp; Equipment'!AT:AT)+SUMIF('Other Pharma &amp; Health Products'!$C:$C,$B227,'Other Pharma &amp; Health Products'!AT:AT)+SUMIF('PSM Costs'!$C:$C,$B227,'PSM Costs'!AT:AT),"")</f>
        <v/>
      </c>
      <c r="K227" s="123" t="str">
        <f ca="1">IF(SUMIF(Pharmaceuticals!$C:$C,$B227,Pharmaceuticals!AL:AL)+SUMIF('Health Products &amp; Equipment'!$C:$C,$B227,'Health Products &amp; Equipment'!AU:AU)+SUMIF('Other Pharma &amp; Health Products'!$C:$C,$B227,'Other Pharma &amp; Health Products'!AU:AU)+SUMIF('PSM Costs'!$C:$C,$B227,'PSM Costs'!AU:AU)&gt;0,SUMIF(Pharmaceuticals!$C:$C,$B227,Pharmaceuticals!AL:AL)+SUMIF('Health Products &amp; Equipment'!$C:$C,$B227,'Health Products &amp; Equipment'!AU:AU)+SUMIF('Other Pharma &amp; Health Products'!$C:$C,$B227,'Other Pharma &amp; Health Products'!AU:AU)+SUMIF('PSM Costs'!$C:$C,$B227,'PSM Costs'!AU:AU),"")</f>
        <v/>
      </c>
      <c r="L227" s="181" t="str">
        <f t="shared" ca="1" si="17"/>
        <v/>
      </c>
      <c r="M227" s="176" t="str">
        <f ca="1">IF(SUMIF(Pharmaceuticals!$C:$C,$B227,Pharmaceuticals!AX:AX)+SUMIF('Health Products &amp; Equipment'!$C:$C,$B227,'Health Products &amp; Equipment'!BG:BG)+SUMIF('Other Pharma &amp; Health Products'!$C:$C,$B227,'Other Pharma &amp; Health Products'!BG:BG)+SUMIF('PSM Costs'!$C:$C,$B227,'PSM Costs'!BG:BG)&gt;0,SUMIF(Pharmaceuticals!$C:$C,$B227,Pharmaceuticals!AX:AX)+SUMIF('Health Products &amp; Equipment'!$C:$C,$B227,'Health Products &amp; Equipment'!BG:BG)+SUMIF('Other Pharma &amp; Health Products'!$C:$C,$B227,'Other Pharma &amp; Health Products'!BG:BG)+SUMIF('PSM Costs'!$C:$C,$B227,'PSM Costs'!BG:BG),"")</f>
        <v/>
      </c>
      <c r="N227" s="176" t="str">
        <f ca="1">IF(SUMIF(Pharmaceuticals!$C:$C,$B227,Pharmaceuticals!AY:AY)+SUMIF('Health Products &amp; Equipment'!$C:$C,$B227,'Health Products &amp; Equipment'!BH:BH)+SUMIF('Other Pharma &amp; Health Products'!$C:$C,$B227,'Other Pharma &amp; Health Products'!BH:BH)+SUMIF('PSM Costs'!$C:$C,$B227,'PSM Costs'!BH:BH)&gt;0,SUMIF(Pharmaceuticals!$C:$C,$B227,Pharmaceuticals!AY:AY)+SUMIF('Health Products &amp; Equipment'!$C:$C,$B227,'Health Products &amp; Equipment'!BH:BH)+SUMIF('Other Pharma &amp; Health Products'!$C:$C,$B227,'Other Pharma &amp; Health Products'!BH:BH)+SUMIF('PSM Costs'!$C:$C,$B227,'PSM Costs'!BH:BH),"")</f>
        <v/>
      </c>
      <c r="O227" s="182" t="str">
        <f t="shared" ca="1" si="18"/>
        <v/>
      </c>
      <c r="P227" s="123" t="str">
        <f ca="1">IF(SUMIF(Pharmaceuticals!$C:$C,$B227,Pharmaceuticals!BK:BK)+SUMIF('Health Products &amp; Equipment'!$C:$C,$B227,'Health Products &amp; Equipment'!BT:BT)+SUMIF('Other Pharma &amp; Health Products'!$C:$C,$B227,'Other Pharma &amp; Health Products'!BT:BT)+SUMIF('PSM Costs'!$C:$C,$B227,'PSM Costs'!BT:BT)&gt;0,SUMIF(Pharmaceuticals!$C:$C,$B227,Pharmaceuticals!BK:BK)+SUMIF('Health Products &amp; Equipment'!$C:$C,$B227,'Health Products &amp; Equipment'!BT:BT)+SUMIF('Other Pharma &amp; Health Products'!$C:$C,$B227,'Other Pharma &amp; Health Products'!BT:BT)+SUMIF('PSM Costs'!$C:$C,$B227,'PSM Costs'!BT:BT),"")</f>
        <v/>
      </c>
      <c r="Q227" s="123" t="str">
        <f ca="1">IF(SUMIF(Pharmaceuticals!$C:$C,$B227,Pharmaceuticals!BL:BL)+SUMIF('Health Products &amp; Equipment'!$C:$C,$B227,'Health Products &amp; Equipment'!BU:BU)+SUMIF('Other Pharma &amp; Health Products'!$C:$C,$B227,'Other Pharma &amp; Health Products'!BU:BU)+SUMIF('PSM Costs'!$C:$C,$B227,'PSM Costs'!BU:BU)&gt;0,SUMIF(Pharmaceuticals!$C:$C,$B227,Pharmaceuticals!BL:BL)+SUMIF('Health Products &amp; Equipment'!$C:$C,$B227,'Health Products &amp; Equipment'!BU:BU)+SUMIF('Other Pharma &amp; Health Products'!$C:$C,$B227,'Other Pharma &amp; Health Products'!BU:BU)+SUMIF('PSM Costs'!$C:$C,$B227,'PSM Costs'!BU:BU),"")</f>
        <v/>
      </c>
      <c r="R227" s="176" t="str">
        <f t="shared" ca="1" si="19"/>
        <v/>
      </c>
    </row>
    <row r="228" spans="1:18" ht="13.5" customHeight="1" x14ac:dyDescent="0.15">
      <c r="A228" s="107">
        <v>221</v>
      </c>
      <c r="B228" s="107" t="str">
        <f ca="1">IFERROR(VLOOKUP(A228,'Rank unique CI-Prod-Spec'!I:J,2,FALSE),"")</f>
        <v/>
      </c>
      <c r="C228" s="122" t="str">
        <f ca="1">IFERROR(VLOOKUP(LEFT(B228,FIND("--",B228)-1),CatCostInp!D:E,2,FALSE),"")</f>
        <v/>
      </c>
      <c r="D228" s="122" t="str">
        <f ca="1">IFERROR(INDIRECT(ADDRESS(MATCH(VALUE(MID(B228,FIND("--",B228)+2,FIND("---",B228)-FIND("--",B228)-2)),CatProd!G:G,0),2,1,1,"CatProd")),"")</f>
        <v/>
      </c>
      <c r="E228" s="122" t="str">
        <f ca="1">IFERROR(INDIRECT(ADDRESS(MATCH(VALUE(RIGHT(B228,LEN(B228)-FIND("---",B228)-2)),CatProdSpec!I:I,0),3,1,1,"CatProdSpec")),"")</f>
        <v/>
      </c>
      <c r="F228" s="181" t="str">
        <f t="shared" ca="1" si="15"/>
        <v/>
      </c>
      <c r="G228" s="176" t="str">
        <f ca="1">IF(SUMIF(Pharmaceuticals!$C:$C,$B228,Pharmaceuticals!X:X)+SUMIF('Health Products &amp; Equipment'!$C:$C,$B228,'Health Products &amp; Equipment'!AG:AG)+SUMIF('Other Pharma &amp; Health Products'!$C:$C,$B228,'Other Pharma &amp; Health Products'!AG:AG)+SUMIF('PSM Costs'!$C:$C,$B228,'PSM Costs'!AG:AG)&gt;0,SUMIF(Pharmaceuticals!$C:$C,$B228,Pharmaceuticals!X:X)+SUMIF('Health Products &amp; Equipment'!$C:$C,$B228,'Health Products &amp; Equipment'!AG:AG)+SUMIF('Other Pharma &amp; Health Products'!$C:$C,$B228,'Other Pharma &amp; Health Products'!AG:AG)+SUMIF('PSM Costs'!$C:$C,$B228,'PSM Costs'!AG:AG),"")</f>
        <v/>
      </c>
      <c r="H228" s="176" t="str">
        <f ca="1">IF(SUMIF(Pharmaceuticals!$C:$C,$B228,Pharmaceuticals!Y:Y)+SUMIF('Health Products &amp; Equipment'!$C:$C,$B228,'Health Products &amp; Equipment'!AH:AH)+SUMIF('Other Pharma &amp; Health Products'!$C:$C,$B228,'Other Pharma &amp; Health Products'!AH:AH)+SUMIF('PSM Costs'!$C:$C,$B228,'PSM Costs'!AH:AH)&gt;0,SUMIF(Pharmaceuticals!$C:$C,$B228,Pharmaceuticals!Y:Y)+SUMIF('Health Products &amp; Equipment'!$C:$C,$B228,'Health Products &amp; Equipment'!AH:AH)+SUMIF('Other Pharma &amp; Health Products'!$C:$C,$B228,'Other Pharma &amp; Health Products'!AH:AH)+SUMIF('PSM Costs'!$C:$C,$B228,'PSM Costs'!AH:AH),"")</f>
        <v/>
      </c>
      <c r="I228" s="182" t="str">
        <f t="shared" ca="1" si="16"/>
        <v/>
      </c>
      <c r="J228" s="123" t="str">
        <f ca="1">IF(SUMIF(Pharmaceuticals!$C:$C,$B228,Pharmaceuticals!AK:AK)+SUMIF('Health Products &amp; Equipment'!$C:$C,$B228,'Health Products &amp; Equipment'!AT:AT)+SUMIF('Other Pharma &amp; Health Products'!$C:$C,$B228,'Other Pharma &amp; Health Products'!AT:AT)+SUMIF('PSM Costs'!$C:$C,$B228,'PSM Costs'!AT:AT)&gt;0,SUMIF(Pharmaceuticals!$C:$C,$B228,Pharmaceuticals!AK:AK)+SUMIF('Health Products &amp; Equipment'!$C:$C,$B228,'Health Products &amp; Equipment'!AT:AT)+SUMIF('Other Pharma &amp; Health Products'!$C:$C,$B228,'Other Pharma &amp; Health Products'!AT:AT)+SUMIF('PSM Costs'!$C:$C,$B228,'PSM Costs'!AT:AT),"")</f>
        <v/>
      </c>
      <c r="K228" s="123" t="str">
        <f ca="1">IF(SUMIF(Pharmaceuticals!$C:$C,$B228,Pharmaceuticals!AL:AL)+SUMIF('Health Products &amp; Equipment'!$C:$C,$B228,'Health Products &amp; Equipment'!AU:AU)+SUMIF('Other Pharma &amp; Health Products'!$C:$C,$B228,'Other Pharma &amp; Health Products'!AU:AU)+SUMIF('PSM Costs'!$C:$C,$B228,'PSM Costs'!AU:AU)&gt;0,SUMIF(Pharmaceuticals!$C:$C,$B228,Pharmaceuticals!AL:AL)+SUMIF('Health Products &amp; Equipment'!$C:$C,$B228,'Health Products &amp; Equipment'!AU:AU)+SUMIF('Other Pharma &amp; Health Products'!$C:$C,$B228,'Other Pharma &amp; Health Products'!AU:AU)+SUMIF('PSM Costs'!$C:$C,$B228,'PSM Costs'!AU:AU),"")</f>
        <v/>
      </c>
      <c r="L228" s="181" t="str">
        <f t="shared" ca="1" si="17"/>
        <v/>
      </c>
      <c r="M228" s="176" t="str">
        <f ca="1">IF(SUMIF(Pharmaceuticals!$C:$C,$B228,Pharmaceuticals!AX:AX)+SUMIF('Health Products &amp; Equipment'!$C:$C,$B228,'Health Products &amp; Equipment'!BG:BG)+SUMIF('Other Pharma &amp; Health Products'!$C:$C,$B228,'Other Pharma &amp; Health Products'!BG:BG)+SUMIF('PSM Costs'!$C:$C,$B228,'PSM Costs'!BG:BG)&gt;0,SUMIF(Pharmaceuticals!$C:$C,$B228,Pharmaceuticals!AX:AX)+SUMIF('Health Products &amp; Equipment'!$C:$C,$B228,'Health Products &amp; Equipment'!BG:BG)+SUMIF('Other Pharma &amp; Health Products'!$C:$C,$B228,'Other Pharma &amp; Health Products'!BG:BG)+SUMIF('PSM Costs'!$C:$C,$B228,'PSM Costs'!BG:BG),"")</f>
        <v/>
      </c>
      <c r="N228" s="176" t="str">
        <f ca="1">IF(SUMIF(Pharmaceuticals!$C:$C,$B228,Pharmaceuticals!AY:AY)+SUMIF('Health Products &amp; Equipment'!$C:$C,$B228,'Health Products &amp; Equipment'!BH:BH)+SUMIF('Other Pharma &amp; Health Products'!$C:$C,$B228,'Other Pharma &amp; Health Products'!BH:BH)+SUMIF('PSM Costs'!$C:$C,$B228,'PSM Costs'!BH:BH)&gt;0,SUMIF(Pharmaceuticals!$C:$C,$B228,Pharmaceuticals!AY:AY)+SUMIF('Health Products &amp; Equipment'!$C:$C,$B228,'Health Products &amp; Equipment'!BH:BH)+SUMIF('Other Pharma &amp; Health Products'!$C:$C,$B228,'Other Pharma &amp; Health Products'!BH:BH)+SUMIF('PSM Costs'!$C:$C,$B228,'PSM Costs'!BH:BH),"")</f>
        <v/>
      </c>
      <c r="O228" s="182" t="str">
        <f t="shared" ca="1" si="18"/>
        <v/>
      </c>
      <c r="P228" s="123" t="str">
        <f ca="1">IF(SUMIF(Pharmaceuticals!$C:$C,$B228,Pharmaceuticals!BK:BK)+SUMIF('Health Products &amp; Equipment'!$C:$C,$B228,'Health Products &amp; Equipment'!BT:BT)+SUMIF('Other Pharma &amp; Health Products'!$C:$C,$B228,'Other Pharma &amp; Health Products'!BT:BT)+SUMIF('PSM Costs'!$C:$C,$B228,'PSM Costs'!BT:BT)&gt;0,SUMIF(Pharmaceuticals!$C:$C,$B228,Pharmaceuticals!BK:BK)+SUMIF('Health Products &amp; Equipment'!$C:$C,$B228,'Health Products &amp; Equipment'!BT:BT)+SUMIF('Other Pharma &amp; Health Products'!$C:$C,$B228,'Other Pharma &amp; Health Products'!BT:BT)+SUMIF('PSM Costs'!$C:$C,$B228,'PSM Costs'!BT:BT),"")</f>
        <v/>
      </c>
      <c r="Q228" s="123" t="str">
        <f ca="1">IF(SUMIF(Pharmaceuticals!$C:$C,$B228,Pharmaceuticals!BL:BL)+SUMIF('Health Products &amp; Equipment'!$C:$C,$B228,'Health Products &amp; Equipment'!BU:BU)+SUMIF('Other Pharma &amp; Health Products'!$C:$C,$B228,'Other Pharma &amp; Health Products'!BU:BU)+SUMIF('PSM Costs'!$C:$C,$B228,'PSM Costs'!BU:BU)&gt;0,SUMIF(Pharmaceuticals!$C:$C,$B228,Pharmaceuticals!BL:BL)+SUMIF('Health Products &amp; Equipment'!$C:$C,$B228,'Health Products &amp; Equipment'!BU:BU)+SUMIF('Other Pharma &amp; Health Products'!$C:$C,$B228,'Other Pharma &amp; Health Products'!BU:BU)+SUMIF('PSM Costs'!$C:$C,$B228,'PSM Costs'!BU:BU),"")</f>
        <v/>
      </c>
      <c r="R228" s="176" t="str">
        <f t="shared" ca="1" si="19"/>
        <v/>
      </c>
    </row>
    <row r="229" spans="1:18" ht="13.5" customHeight="1" x14ac:dyDescent="0.15">
      <c r="A229" s="107">
        <v>222</v>
      </c>
      <c r="B229" s="107" t="str">
        <f ca="1">IFERROR(VLOOKUP(A229,'Rank unique CI-Prod-Spec'!I:J,2,FALSE),"")</f>
        <v/>
      </c>
      <c r="C229" s="122" t="str">
        <f ca="1">IFERROR(VLOOKUP(LEFT(B229,FIND("--",B229)-1),CatCostInp!D:E,2,FALSE),"")</f>
        <v/>
      </c>
      <c r="D229" s="122" t="str">
        <f ca="1">IFERROR(INDIRECT(ADDRESS(MATCH(VALUE(MID(B229,FIND("--",B229)+2,FIND("---",B229)-FIND("--",B229)-2)),CatProd!G:G,0),2,1,1,"CatProd")),"")</f>
        <v/>
      </c>
      <c r="E229" s="122" t="str">
        <f ca="1">IFERROR(INDIRECT(ADDRESS(MATCH(VALUE(RIGHT(B229,LEN(B229)-FIND("---",B229)-2)),CatProdSpec!I:I,0),3,1,1,"CatProdSpec")),"")</f>
        <v/>
      </c>
      <c r="F229" s="181" t="str">
        <f t="shared" ca="1" si="15"/>
        <v/>
      </c>
      <c r="G229" s="176" t="str">
        <f ca="1">IF(SUMIF(Pharmaceuticals!$C:$C,$B229,Pharmaceuticals!X:X)+SUMIF('Health Products &amp; Equipment'!$C:$C,$B229,'Health Products &amp; Equipment'!AG:AG)+SUMIF('Other Pharma &amp; Health Products'!$C:$C,$B229,'Other Pharma &amp; Health Products'!AG:AG)+SUMIF('PSM Costs'!$C:$C,$B229,'PSM Costs'!AG:AG)&gt;0,SUMIF(Pharmaceuticals!$C:$C,$B229,Pharmaceuticals!X:X)+SUMIF('Health Products &amp; Equipment'!$C:$C,$B229,'Health Products &amp; Equipment'!AG:AG)+SUMIF('Other Pharma &amp; Health Products'!$C:$C,$B229,'Other Pharma &amp; Health Products'!AG:AG)+SUMIF('PSM Costs'!$C:$C,$B229,'PSM Costs'!AG:AG),"")</f>
        <v/>
      </c>
      <c r="H229" s="176" t="str">
        <f ca="1">IF(SUMIF(Pharmaceuticals!$C:$C,$B229,Pharmaceuticals!Y:Y)+SUMIF('Health Products &amp; Equipment'!$C:$C,$B229,'Health Products &amp; Equipment'!AH:AH)+SUMIF('Other Pharma &amp; Health Products'!$C:$C,$B229,'Other Pharma &amp; Health Products'!AH:AH)+SUMIF('PSM Costs'!$C:$C,$B229,'PSM Costs'!AH:AH)&gt;0,SUMIF(Pharmaceuticals!$C:$C,$B229,Pharmaceuticals!Y:Y)+SUMIF('Health Products &amp; Equipment'!$C:$C,$B229,'Health Products &amp; Equipment'!AH:AH)+SUMIF('Other Pharma &amp; Health Products'!$C:$C,$B229,'Other Pharma &amp; Health Products'!AH:AH)+SUMIF('PSM Costs'!$C:$C,$B229,'PSM Costs'!AH:AH),"")</f>
        <v/>
      </c>
      <c r="I229" s="182" t="str">
        <f t="shared" ca="1" si="16"/>
        <v/>
      </c>
      <c r="J229" s="123" t="str">
        <f ca="1">IF(SUMIF(Pharmaceuticals!$C:$C,$B229,Pharmaceuticals!AK:AK)+SUMIF('Health Products &amp; Equipment'!$C:$C,$B229,'Health Products &amp; Equipment'!AT:AT)+SUMIF('Other Pharma &amp; Health Products'!$C:$C,$B229,'Other Pharma &amp; Health Products'!AT:AT)+SUMIF('PSM Costs'!$C:$C,$B229,'PSM Costs'!AT:AT)&gt;0,SUMIF(Pharmaceuticals!$C:$C,$B229,Pharmaceuticals!AK:AK)+SUMIF('Health Products &amp; Equipment'!$C:$C,$B229,'Health Products &amp; Equipment'!AT:AT)+SUMIF('Other Pharma &amp; Health Products'!$C:$C,$B229,'Other Pharma &amp; Health Products'!AT:AT)+SUMIF('PSM Costs'!$C:$C,$B229,'PSM Costs'!AT:AT),"")</f>
        <v/>
      </c>
      <c r="K229" s="123" t="str">
        <f ca="1">IF(SUMIF(Pharmaceuticals!$C:$C,$B229,Pharmaceuticals!AL:AL)+SUMIF('Health Products &amp; Equipment'!$C:$C,$B229,'Health Products &amp; Equipment'!AU:AU)+SUMIF('Other Pharma &amp; Health Products'!$C:$C,$B229,'Other Pharma &amp; Health Products'!AU:AU)+SUMIF('PSM Costs'!$C:$C,$B229,'PSM Costs'!AU:AU)&gt;0,SUMIF(Pharmaceuticals!$C:$C,$B229,Pharmaceuticals!AL:AL)+SUMIF('Health Products &amp; Equipment'!$C:$C,$B229,'Health Products &amp; Equipment'!AU:AU)+SUMIF('Other Pharma &amp; Health Products'!$C:$C,$B229,'Other Pharma &amp; Health Products'!AU:AU)+SUMIF('PSM Costs'!$C:$C,$B229,'PSM Costs'!AU:AU),"")</f>
        <v/>
      </c>
      <c r="L229" s="181" t="str">
        <f t="shared" ca="1" si="17"/>
        <v/>
      </c>
      <c r="M229" s="176" t="str">
        <f ca="1">IF(SUMIF(Pharmaceuticals!$C:$C,$B229,Pharmaceuticals!AX:AX)+SUMIF('Health Products &amp; Equipment'!$C:$C,$B229,'Health Products &amp; Equipment'!BG:BG)+SUMIF('Other Pharma &amp; Health Products'!$C:$C,$B229,'Other Pharma &amp; Health Products'!BG:BG)+SUMIF('PSM Costs'!$C:$C,$B229,'PSM Costs'!BG:BG)&gt;0,SUMIF(Pharmaceuticals!$C:$C,$B229,Pharmaceuticals!AX:AX)+SUMIF('Health Products &amp; Equipment'!$C:$C,$B229,'Health Products &amp; Equipment'!BG:BG)+SUMIF('Other Pharma &amp; Health Products'!$C:$C,$B229,'Other Pharma &amp; Health Products'!BG:BG)+SUMIF('PSM Costs'!$C:$C,$B229,'PSM Costs'!BG:BG),"")</f>
        <v/>
      </c>
      <c r="N229" s="176" t="str">
        <f ca="1">IF(SUMIF(Pharmaceuticals!$C:$C,$B229,Pharmaceuticals!AY:AY)+SUMIF('Health Products &amp; Equipment'!$C:$C,$B229,'Health Products &amp; Equipment'!BH:BH)+SUMIF('Other Pharma &amp; Health Products'!$C:$C,$B229,'Other Pharma &amp; Health Products'!BH:BH)+SUMIF('PSM Costs'!$C:$C,$B229,'PSM Costs'!BH:BH)&gt;0,SUMIF(Pharmaceuticals!$C:$C,$B229,Pharmaceuticals!AY:AY)+SUMIF('Health Products &amp; Equipment'!$C:$C,$B229,'Health Products &amp; Equipment'!BH:BH)+SUMIF('Other Pharma &amp; Health Products'!$C:$C,$B229,'Other Pharma &amp; Health Products'!BH:BH)+SUMIF('PSM Costs'!$C:$C,$B229,'PSM Costs'!BH:BH),"")</f>
        <v/>
      </c>
      <c r="O229" s="182" t="str">
        <f t="shared" ca="1" si="18"/>
        <v/>
      </c>
      <c r="P229" s="123" t="str">
        <f ca="1">IF(SUMIF(Pharmaceuticals!$C:$C,$B229,Pharmaceuticals!BK:BK)+SUMIF('Health Products &amp; Equipment'!$C:$C,$B229,'Health Products &amp; Equipment'!BT:BT)+SUMIF('Other Pharma &amp; Health Products'!$C:$C,$B229,'Other Pharma &amp; Health Products'!BT:BT)+SUMIF('PSM Costs'!$C:$C,$B229,'PSM Costs'!BT:BT)&gt;0,SUMIF(Pharmaceuticals!$C:$C,$B229,Pharmaceuticals!BK:BK)+SUMIF('Health Products &amp; Equipment'!$C:$C,$B229,'Health Products &amp; Equipment'!BT:BT)+SUMIF('Other Pharma &amp; Health Products'!$C:$C,$B229,'Other Pharma &amp; Health Products'!BT:BT)+SUMIF('PSM Costs'!$C:$C,$B229,'PSM Costs'!BT:BT),"")</f>
        <v/>
      </c>
      <c r="Q229" s="123" t="str">
        <f ca="1">IF(SUMIF(Pharmaceuticals!$C:$C,$B229,Pharmaceuticals!BL:BL)+SUMIF('Health Products &amp; Equipment'!$C:$C,$B229,'Health Products &amp; Equipment'!BU:BU)+SUMIF('Other Pharma &amp; Health Products'!$C:$C,$B229,'Other Pharma &amp; Health Products'!BU:BU)+SUMIF('PSM Costs'!$C:$C,$B229,'PSM Costs'!BU:BU)&gt;0,SUMIF(Pharmaceuticals!$C:$C,$B229,Pharmaceuticals!BL:BL)+SUMIF('Health Products &amp; Equipment'!$C:$C,$B229,'Health Products &amp; Equipment'!BU:BU)+SUMIF('Other Pharma &amp; Health Products'!$C:$C,$B229,'Other Pharma &amp; Health Products'!BU:BU)+SUMIF('PSM Costs'!$C:$C,$B229,'PSM Costs'!BU:BU),"")</f>
        <v/>
      </c>
      <c r="R229" s="176" t="str">
        <f t="shared" ca="1" si="19"/>
        <v/>
      </c>
    </row>
    <row r="230" spans="1:18" ht="13.5" customHeight="1" x14ac:dyDescent="0.15">
      <c r="A230" s="107">
        <v>223</v>
      </c>
      <c r="B230" s="107" t="str">
        <f ca="1">IFERROR(VLOOKUP(A230,'Rank unique CI-Prod-Spec'!I:J,2,FALSE),"")</f>
        <v/>
      </c>
      <c r="C230" s="122" t="str">
        <f ca="1">IFERROR(VLOOKUP(LEFT(B230,FIND("--",B230)-1),CatCostInp!D:E,2,FALSE),"")</f>
        <v/>
      </c>
      <c r="D230" s="122" t="str">
        <f ca="1">IFERROR(INDIRECT(ADDRESS(MATCH(VALUE(MID(B230,FIND("--",B230)+2,FIND("---",B230)-FIND("--",B230)-2)),CatProd!G:G,0),2,1,1,"CatProd")),"")</f>
        <v/>
      </c>
      <c r="E230" s="122" t="str">
        <f ca="1">IFERROR(INDIRECT(ADDRESS(MATCH(VALUE(RIGHT(B230,LEN(B230)-FIND("---",B230)-2)),CatProdSpec!I:I,0),3,1,1,"CatProdSpec")),"")</f>
        <v/>
      </c>
      <c r="F230" s="181" t="str">
        <f t="shared" ca="1" si="15"/>
        <v/>
      </c>
      <c r="G230" s="176" t="str">
        <f ca="1">IF(SUMIF(Pharmaceuticals!$C:$C,$B230,Pharmaceuticals!X:X)+SUMIF('Health Products &amp; Equipment'!$C:$C,$B230,'Health Products &amp; Equipment'!AG:AG)+SUMIF('Other Pharma &amp; Health Products'!$C:$C,$B230,'Other Pharma &amp; Health Products'!AG:AG)+SUMIF('PSM Costs'!$C:$C,$B230,'PSM Costs'!AG:AG)&gt;0,SUMIF(Pharmaceuticals!$C:$C,$B230,Pharmaceuticals!X:X)+SUMIF('Health Products &amp; Equipment'!$C:$C,$B230,'Health Products &amp; Equipment'!AG:AG)+SUMIF('Other Pharma &amp; Health Products'!$C:$C,$B230,'Other Pharma &amp; Health Products'!AG:AG)+SUMIF('PSM Costs'!$C:$C,$B230,'PSM Costs'!AG:AG),"")</f>
        <v/>
      </c>
      <c r="H230" s="176" t="str">
        <f ca="1">IF(SUMIF(Pharmaceuticals!$C:$C,$B230,Pharmaceuticals!Y:Y)+SUMIF('Health Products &amp; Equipment'!$C:$C,$B230,'Health Products &amp; Equipment'!AH:AH)+SUMIF('Other Pharma &amp; Health Products'!$C:$C,$B230,'Other Pharma &amp; Health Products'!AH:AH)+SUMIF('PSM Costs'!$C:$C,$B230,'PSM Costs'!AH:AH)&gt;0,SUMIF(Pharmaceuticals!$C:$C,$B230,Pharmaceuticals!Y:Y)+SUMIF('Health Products &amp; Equipment'!$C:$C,$B230,'Health Products &amp; Equipment'!AH:AH)+SUMIF('Other Pharma &amp; Health Products'!$C:$C,$B230,'Other Pharma &amp; Health Products'!AH:AH)+SUMIF('PSM Costs'!$C:$C,$B230,'PSM Costs'!AH:AH),"")</f>
        <v/>
      </c>
      <c r="I230" s="182" t="str">
        <f t="shared" ca="1" si="16"/>
        <v/>
      </c>
      <c r="J230" s="123" t="str">
        <f ca="1">IF(SUMIF(Pharmaceuticals!$C:$C,$B230,Pharmaceuticals!AK:AK)+SUMIF('Health Products &amp; Equipment'!$C:$C,$B230,'Health Products &amp; Equipment'!AT:AT)+SUMIF('Other Pharma &amp; Health Products'!$C:$C,$B230,'Other Pharma &amp; Health Products'!AT:AT)+SUMIF('PSM Costs'!$C:$C,$B230,'PSM Costs'!AT:AT)&gt;0,SUMIF(Pharmaceuticals!$C:$C,$B230,Pharmaceuticals!AK:AK)+SUMIF('Health Products &amp; Equipment'!$C:$C,$B230,'Health Products &amp; Equipment'!AT:AT)+SUMIF('Other Pharma &amp; Health Products'!$C:$C,$B230,'Other Pharma &amp; Health Products'!AT:AT)+SUMIF('PSM Costs'!$C:$C,$B230,'PSM Costs'!AT:AT),"")</f>
        <v/>
      </c>
      <c r="K230" s="123" t="str">
        <f ca="1">IF(SUMIF(Pharmaceuticals!$C:$C,$B230,Pharmaceuticals!AL:AL)+SUMIF('Health Products &amp; Equipment'!$C:$C,$B230,'Health Products &amp; Equipment'!AU:AU)+SUMIF('Other Pharma &amp; Health Products'!$C:$C,$B230,'Other Pharma &amp; Health Products'!AU:AU)+SUMIF('PSM Costs'!$C:$C,$B230,'PSM Costs'!AU:AU)&gt;0,SUMIF(Pharmaceuticals!$C:$C,$B230,Pharmaceuticals!AL:AL)+SUMIF('Health Products &amp; Equipment'!$C:$C,$B230,'Health Products &amp; Equipment'!AU:AU)+SUMIF('Other Pharma &amp; Health Products'!$C:$C,$B230,'Other Pharma &amp; Health Products'!AU:AU)+SUMIF('PSM Costs'!$C:$C,$B230,'PSM Costs'!AU:AU),"")</f>
        <v/>
      </c>
      <c r="L230" s="181" t="str">
        <f t="shared" ca="1" si="17"/>
        <v/>
      </c>
      <c r="M230" s="176" t="str">
        <f ca="1">IF(SUMIF(Pharmaceuticals!$C:$C,$B230,Pharmaceuticals!AX:AX)+SUMIF('Health Products &amp; Equipment'!$C:$C,$B230,'Health Products &amp; Equipment'!BG:BG)+SUMIF('Other Pharma &amp; Health Products'!$C:$C,$B230,'Other Pharma &amp; Health Products'!BG:BG)+SUMIF('PSM Costs'!$C:$C,$B230,'PSM Costs'!BG:BG)&gt;0,SUMIF(Pharmaceuticals!$C:$C,$B230,Pharmaceuticals!AX:AX)+SUMIF('Health Products &amp; Equipment'!$C:$C,$B230,'Health Products &amp; Equipment'!BG:BG)+SUMIF('Other Pharma &amp; Health Products'!$C:$C,$B230,'Other Pharma &amp; Health Products'!BG:BG)+SUMIF('PSM Costs'!$C:$C,$B230,'PSM Costs'!BG:BG),"")</f>
        <v/>
      </c>
      <c r="N230" s="176" t="str">
        <f ca="1">IF(SUMIF(Pharmaceuticals!$C:$C,$B230,Pharmaceuticals!AY:AY)+SUMIF('Health Products &amp; Equipment'!$C:$C,$B230,'Health Products &amp; Equipment'!BH:BH)+SUMIF('Other Pharma &amp; Health Products'!$C:$C,$B230,'Other Pharma &amp; Health Products'!BH:BH)+SUMIF('PSM Costs'!$C:$C,$B230,'PSM Costs'!BH:BH)&gt;0,SUMIF(Pharmaceuticals!$C:$C,$B230,Pharmaceuticals!AY:AY)+SUMIF('Health Products &amp; Equipment'!$C:$C,$B230,'Health Products &amp; Equipment'!BH:BH)+SUMIF('Other Pharma &amp; Health Products'!$C:$C,$B230,'Other Pharma &amp; Health Products'!BH:BH)+SUMIF('PSM Costs'!$C:$C,$B230,'PSM Costs'!BH:BH),"")</f>
        <v/>
      </c>
      <c r="O230" s="182" t="str">
        <f t="shared" ca="1" si="18"/>
        <v/>
      </c>
      <c r="P230" s="123" t="str">
        <f ca="1">IF(SUMIF(Pharmaceuticals!$C:$C,$B230,Pharmaceuticals!BK:BK)+SUMIF('Health Products &amp; Equipment'!$C:$C,$B230,'Health Products &amp; Equipment'!BT:BT)+SUMIF('Other Pharma &amp; Health Products'!$C:$C,$B230,'Other Pharma &amp; Health Products'!BT:BT)+SUMIF('PSM Costs'!$C:$C,$B230,'PSM Costs'!BT:BT)&gt;0,SUMIF(Pharmaceuticals!$C:$C,$B230,Pharmaceuticals!BK:BK)+SUMIF('Health Products &amp; Equipment'!$C:$C,$B230,'Health Products &amp; Equipment'!BT:BT)+SUMIF('Other Pharma &amp; Health Products'!$C:$C,$B230,'Other Pharma &amp; Health Products'!BT:BT)+SUMIF('PSM Costs'!$C:$C,$B230,'PSM Costs'!BT:BT),"")</f>
        <v/>
      </c>
      <c r="Q230" s="123" t="str">
        <f ca="1">IF(SUMIF(Pharmaceuticals!$C:$C,$B230,Pharmaceuticals!BL:BL)+SUMIF('Health Products &amp; Equipment'!$C:$C,$B230,'Health Products &amp; Equipment'!BU:BU)+SUMIF('Other Pharma &amp; Health Products'!$C:$C,$B230,'Other Pharma &amp; Health Products'!BU:BU)+SUMIF('PSM Costs'!$C:$C,$B230,'PSM Costs'!BU:BU)&gt;0,SUMIF(Pharmaceuticals!$C:$C,$B230,Pharmaceuticals!BL:BL)+SUMIF('Health Products &amp; Equipment'!$C:$C,$B230,'Health Products &amp; Equipment'!BU:BU)+SUMIF('Other Pharma &amp; Health Products'!$C:$C,$B230,'Other Pharma &amp; Health Products'!BU:BU)+SUMIF('PSM Costs'!$C:$C,$B230,'PSM Costs'!BU:BU),"")</f>
        <v/>
      </c>
      <c r="R230" s="176" t="str">
        <f t="shared" ca="1" si="19"/>
        <v/>
      </c>
    </row>
    <row r="231" spans="1:18" ht="13.5" customHeight="1" x14ac:dyDescent="0.15">
      <c r="A231" s="107">
        <v>224</v>
      </c>
      <c r="B231" s="107" t="str">
        <f ca="1">IFERROR(VLOOKUP(A231,'Rank unique CI-Prod-Spec'!I:J,2,FALSE),"")</f>
        <v/>
      </c>
      <c r="C231" s="122" t="str">
        <f ca="1">IFERROR(VLOOKUP(LEFT(B231,FIND("--",B231)-1),CatCostInp!D:E,2,FALSE),"")</f>
        <v/>
      </c>
      <c r="D231" s="122" t="str">
        <f ca="1">IFERROR(INDIRECT(ADDRESS(MATCH(VALUE(MID(B231,FIND("--",B231)+2,FIND("---",B231)-FIND("--",B231)-2)),CatProd!G:G,0),2,1,1,"CatProd")),"")</f>
        <v/>
      </c>
      <c r="E231" s="122" t="str">
        <f ca="1">IFERROR(INDIRECT(ADDRESS(MATCH(VALUE(RIGHT(B231,LEN(B231)-FIND("---",B231)-2)),CatProdSpec!I:I,0),3,1,1,"CatProdSpec")),"")</f>
        <v/>
      </c>
      <c r="F231" s="181" t="str">
        <f t="shared" ca="1" si="15"/>
        <v/>
      </c>
      <c r="G231" s="176" t="str">
        <f ca="1">IF(SUMIF(Pharmaceuticals!$C:$C,$B231,Pharmaceuticals!X:X)+SUMIF('Health Products &amp; Equipment'!$C:$C,$B231,'Health Products &amp; Equipment'!AG:AG)+SUMIF('Other Pharma &amp; Health Products'!$C:$C,$B231,'Other Pharma &amp; Health Products'!AG:AG)+SUMIF('PSM Costs'!$C:$C,$B231,'PSM Costs'!AG:AG)&gt;0,SUMIF(Pharmaceuticals!$C:$C,$B231,Pharmaceuticals!X:X)+SUMIF('Health Products &amp; Equipment'!$C:$C,$B231,'Health Products &amp; Equipment'!AG:AG)+SUMIF('Other Pharma &amp; Health Products'!$C:$C,$B231,'Other Pharma &amp; Health Products'!AG:AG)+SUMIF('PSM Costs'!$C:$C,$B231,'PSM Costs'!AG:AG),"")</f>
        <v/>
      </c>
      <c r="H231" s="176" t="str">
        <f ca="1">IF(SUMIF(Pharmaceuticals!$C:$C,$B231,Pharmaceuticals!Y:Y)+SUMIF('Health Products &amp; Equipment'!$C:$C,$B231,'Health Products &amp; Equipment'!AH:AH)+SUMIF('Other Pharma &amp; Health Products'!$C:$C,$B231,'Other Pharma &amp; Health Products'!AH:AH)+SUMIF('PSM Costs'!$C:$C,$B231,'PSM Costs'!AH:AH)&gt;0,SUMIF(Pharmaceuticals!$C:$C,$B231,Pharmaceuticals!Y:Y)+SUMIF('Health Products &amp; Equipment'!$C:$C,$B231,'Health Products &amp; Equipment'!AH:AH)+SUMIF('Other Pharma &amp; Health Products'!$C:$C,$B231,'Other Pharma &amp; Health Products'!AH:AH)+SUMIF('PSM Costs'!$C:$C,$B231,'PSM Costs'!AH:AH),"")</f>
        <v/>
      </c>
      <c r="I231" s="182" t="str">
        <f t="shared" ca="1" si="16"/>
        <v/>
      </c>
      <c r="J231" s="123" t="str">
        <f ca="1">IF(SUMIF(Pharmaceuticals!$C:$C,$B231,Pharmaceuticals!AK:AK)+SUMIF('Health Products &amp; Equipment'!$C:$C,$B231,'Health Products &amp; Equipment'!AT:AT)+SUMIF('Other Pharma &amp; Health Products'!$C:$C,$B231,'Other Pharma &amp; Health Products'!AT:AT)+SUMIF('PSM Costs'!$C:$C,$B231,'PSM Costs'!AT:AT)&gt;0,SUMIF(Pharmaceuticals!$C:$C,$B231,Pharmaceuticals!AK:AK)+SUMIF('Health Products &amp; Equipment'!$C:$C,$B231,'Health Products &amp; Equipment'!AT:AT)+SUMIF('Other Pharma &amp; Health Products'!$C:$C,$B231,'Other Pharma &amp; Health Products'!AT:AT)+SUMIF('PSM Costs'!$C:$C,$B231,'PSM Costs'!AT:AT),"")</f>
        <v/>
      </c>
      <c r="K231" s="123" t="str">
        <f ca="1">IF(SUMIF(Pharmaceuticals!$C:$C,$B231,Pharmaceuticals!AL:AL)+SUMIF('Health Products &amp; Equipment'!$C:$C,$B231,'Health Products &amp; Equipment'!AU:AU)+SUMIF('Other Pharma &amp; Health Products'!$C:$C,$B231,'Other Pharma &amp; Health Products'!AU:AU)+SUMIF('PSM Costs'!$C:$C,$B231,'PSM Costs'!AU:AU)&gt;0,SUMIF(Pharmaceuticals!$C:$C,$B231,Pharmaceuticals!AL:AL)+SUMIF('Health Products &amp; Equipment'!$C:$C,$B231,'Health Products &amp; Equipment'!AU:AU)+SUMIF('Other Pharma &amp; Health Products'!$C:$C,$B231,'Other Pharma &amp; Health Products'!AU:AU)+SUMIF('PSM Costs'!$C:$C,$B231,'PSM Costs'!AU:AU),"")</f>
        <v/>
      </c>
      <c r="L231" s="181" t="str">
        <f t="shared" ca="1" si="17"/>
        <v/>
      </c>
      <c r="M231" s="176" t="str">
        <f ca="1">IF(SUMIF(Pharmaceuticals!$C:$C,$B231,Pharmaceuticals!AX:AX)+SUMIF('Health Products &amp; Equipment'!$C:$C,$B231,'Health Products &amp; Equipment'!BG:BG)+SUMIF('Other Pharma &amp; Health Products'!$C:$C,$B231,'Other Pharma &amp; Health Products'!BG:BG)+SUMIF('PSM Costs'!$C:$C,$B231,'PSM Costs'!BG:BG)&gt;0,SUMIF(Pharmaceuticals!$C:$C,$B231,Pharmaceuticals!AX:AX)+SUMIF('Health Products &amp; Equipment'!$C:$C,$B231,'Health Products &amp; Equipment'!BG:BG)+SUMIF('Other Pharma &amp; Health Products'!$C:$C,$B231,'Other Pharma &amp; Health Products'!BG:BG)+SUMIF('PSM Costs'!$C:$C,$B231,'PSM Costs'!BG:BG),"")</f>
        <v/>
      </c>
      <c r="N231" s="176" t="str">
        <f ca="1">IF(SUMIF(Pharmaceuticals!$C:$C,$B231,Pharmaceuticals!AY:AY)+SUMIF('Health Products &amp; Equipment'!$C:$C,$B231,'Health Products &amp; Equipment'!BH:BH)+SUMIF('Other Pharma &amp; Health Products'!$C:$C,$B231,'Other Pharma &amp; Health Products'!BH:BH)+SUMIF('PSM Costs'!$C:$C,$B231,'PSM Costs'!BH:BH)&gt;0,SUMIF(Pharmaceuticals!$C:$C,$B231,Pharmaceuticals!AY:AY)+SUMIF('Health Products &amp; Equipment'!$C:$C,$B231,'Health Products &amp; Equipment'!BH:BH)+SUMIF('Other Pharma &amp; Health Products'!$C:$C,$B231,'Other Pharma &amp; Health Products'!BH:BH)+SUMIF('PSM Costs'!$C:$C,$B231,'PSM Costs'!BH:BH),"")</f>
        <v/>
      </c>
      <c r="O231" s="182" t="str">
        <f t="shared" ca="1" si="18"/>
        <v/>
      </c>
      <c r="P231" s="123" t="str">
        <f ca="1">IF(SUMIF(Pharmaceuticals!$C:$C,$B231,Pharmaceuticals!BK:BK)+SUMIF('Health Products &amp; Equipment'!$C:$C,$B231,'Health Products &amp; Equipment'!BT:BT)+SUMIF('Other Pharma &amp; Health Products'!$C:$C,$B231,'Other Pharma &amp; Health Products'!BT:BT)+SUMIF('PSM Costs'!$C:$C,$B231,'PSM Costs'!BT:BT)&gt;0,SUMIF(Pharmaceuticals!$C:$C,$B231,Pharmaceuticals!BK:BK)+SUMIF('Health Products &amp; Equipment'!$C:$C,$B231,'Health Products &amp; Equipment'!BT:BT)+SUMIF('Other Pharma &amp; Health Products'!$C:$C,$B231,'Other Pharma &amp; Health Products'!BT:BT)+SUMIF('PSM Costs'!$C:$C,$B231,'PSM Costs'!BT:BT),"")</f>
        <v/>
      </c>
      <c r="Q231" s="123" t="str">
        <f ca="1">IF(SUMIF(Pharmaceuticals!$C:$C,$B231,Pharmaceuticals!BL:BL)+SUMIF('Health Products &amp; Equipment'!$C:$C,$B231,'Health Products &amp; Equipment'!BU:BU)+SUMIF('Other Pharma &amp; Health Products'!$C:$C,$B231,'Other Pharma &amp; Health Products'!BU:BU)+SUMIF('PSM Costs'!$C:$C,$B231,'PSM Costs'!BU:BU)&gt;0,SUMIF(Pharmaceuticals!$C:$C,$B231,Pharmaceuticals!BL:BL)+SUMIF('Health Products &amp; Equipment'!$C:$C,$B231,'Health Products &amp; Equipment'!BU:BU)+SUMIF('Other Pharma &amp; Health Products'!$C:$C,$B231,'Other Pharma &amp; Health Products'!BU:BU)+SUMIF('PSM Costs'!$C:$C,$B231,'PSM Costs'!BU:BU),"")</f>
        <v/>
      </c>
      <c r="R231" s="176" t="str">
        <f t="shared" ca="1" si="19"/>
        <v/>
      </c>
    </row>
    <row r="232" spans="1:18" ht="13.5" customHeight="1" x14ac:dyDescent="0.15">
      <c r="A232" s="107">
        <v>225</v>
      </c>
      <c r="B232" s="107" t="str">
        <f ca="1">IFERROR(VLOOKUP(A232,'Rank unique CI-Prod-Spec'!I:J,2,FALSE),"")</f>
        <v/>
      </c>
      <c r="C232" s="122" t="str">
        <f ca="1">IFERROR(VLOOKUP(LEFT(B232,FIND("--",B232)-1),CatCostInp!D:E,2,FALSE),"")</f>
        <v/>
      </c>
      <c r="D232" s="122" t="str">
        <f ca="1">IFERROR(INDIRECT(ADDRESS(MATCH(VALUE(MID(B232,FIND("--",B232)+2,FIND("---",B232)-FIND("--",B232)-2)),CatProd!G:G,0),2,1,1,"CatProd")),"")</f>
        <v/>
      </c>
      <c r="E232" s="122" t="str">
        <f ca="1">IFERROR(INDIRECT(ADDRESS(MATCH(VALUE(RIGHT(B232,LEN(B232)-FIND("---",B232)-2)),CatProdSpec!I:I,0),3,1,1,"CatProdSpec")),"")</f>
        <v/>
      </c>
      <c r="F232" s="181" t="str">
        <f t="shared" ca="1" si="15"/>
        <v/>
      </c>
      <c r="G232" s="176" t="str">
        <f ca="1">IF(SUMIF(Pharmaceuticals!$C:$C,$B232,Pharmaceuticals!X:X)+SUMIF('Health Products &amp; Equipment'!$C:$C,$B232,'Health Products &amp; Equipment'!AG:AG)+SUMIF('Other Pharma &amp; Health Products'!$C:$C,$B232,'Other Pharma &amp; Health Products'!AG:AG)+SUMIF('PSM Costs'!$C:$C,$B232,'PSM Costs'!AG:AG)&gt;0,SUMIF(Pharmaceuticals!$C:$C,$B232,Pharmaceuticals!X:X)+SUMIF('Health Products &amp; Equipment'!$C:$C,$B232,'Health Products &amp; Equipment'!AG:AG)+SUMIF('Other Pharma &amp; Health Products'!$C:$C,$B232,'Other Pharma &amp; Health Products'!AG:AG)+SUMIF('PSM Costs'!$C:$C,$B232,'PSM Costs'!AG:AG),"")</f>
        <v/>
      </c>
      <c r="H232" s="176" t="str">
        <f ca="1">IF(SUMIF(Pharmaceuticals!$C:$C,$B232,Pharmaceuticals!Y:Y)+SUMIF('Health Products &amp; Equipment'!$C:$C,$B232,'Health Products &amp; Equipment'!AH:AH)+SUMIF('Other Pharma &amp; Health Products'!$C:$C,$B232,'Other Pharma &amp; Health Products'!AH:AH)+SUMIF('PSM Costs'!$C:$C,$B232,'PSM Costs'!AH:AH)&gt;0,SUMIF(Pharmaceuticals!$C:$C,$B232,Pharmaceuticals!Y:Y)+SUMIF('Health Products &amp; Equipment'!$C:$C,$B232,'Health Products &amp; Equipment'!AH:AH)+SUMIF('Other Pharma &amp; Health Products'!$C:$C,$B232,'Other Pharma &amp; Health Products'!AH:AH)+SUMIF('PSM Costs'!$C:$C,$B232,'PSM Costs'!AH:AH),"")</f>
        <v/>
      </c>
      <c r="I232" s="182" t="str">
        <f t="shared" ca="1" si="16"/>
        <v/>
      </c>
      <c r="J232" s="123" t="str">
        <f ca="1">IF(SUMIF(Pharmaceuticals!$C:$C,$B232,Pharmaceuticals!AK:AK)+SUMIF('Health Products &amp; Equipment'!$C:$C,$B232,'Health Products &amp; Equipment'!AT:AT)+SUMIF('Other Pharma &amp; Health Products'!$C:$C,$B232,'Other Pharma &amp; Health Products'!AT:AT)+SUMIF('PSM Costs'!$C:$C,$B232,'PSM Costs'!AT:AT)&gt;0,SUMIF(Pharmaceuticals!$C:$C,$B232,Pharmaceuticals!AK:AK)+SUMIF('Health Products &amp; Equipment'!$C:$C,$B232,'Health Products &amp; Equipment'!AT:AT)+SUMIF('Other Pharma &amp; Health Products'!$C:$C,$B232,'Other Pharma &amp; Health Products'!AT:AT)+SUMIF('PSM Costs'!$C:$C,$B232,'PSM Costs'!AT:AT),"")</f>
        <v/>
      </c>
      <c r="K232" s="123" t="str">
        <f ca="1">IF(SUMIF(Pharmaceuticals!$C:$C,$B232,Pharmaceuticals!AL:AL)+SUMIF('Health Products &amp; Equipment'!$C:$C,$B232,'Health Products &amp; Equipment'!AU:AU)+SUMIF('Other Pharma &amp; Health Products'!$C:$C,$B232,'Other Pharma &amp; Health Products'!AU:AU)+SUMIF('PSM Costs'!$C:$C,$B232,'PSM Costs'!AU:AU)&gt;0,SUMIF(Pharmaceuticals!$C:$C,$B232,Pharmaceuticals!AL:AL)+SUMIF('Health Products &amp; Equipment'!$C:$C,$B232,'Health Products &amp; Equipment'!AU:AU)+SUMIF('Other Pharma &amp; Health Products'!$C:$C,$B232,'Other Pharma &amp; Health Products'!AU:AU)+SUMIF('PSM Costs'!$C:$C,$B232,'PSM Costs'!AU:AU),"")</f>
        <v/>
      </c>
      <c r="L232" s="181" t="str">
        <f t="shared" ca="1" si="17"/>
        <v/>
      </c>
      <c r="M232" s="176" t="str">
        <f ca="1">IF(SUMIF(Pharmaceuticals!$C:$C,$B232,Pharmaceuticals!AX:AX)+SUMIF('Health Products &amp; Equipment'!$C:$C,$B232,'Health Products &amp; Equipment'!BG:BG)+SUMIF('Other Pharma &amp; Health Products'!$C:$C,$B232,'Other Pharma &amp; Health Products'!BG:BG)+SUMIF('PSM Costs'!$C:$C,$B232,'PSM Costs'!BG:BG)&gt;0,SUMIF(Pharmaceuticals!$C:$C,$B232,Pharmaceuticals!AX:AX)+SUMIF('Health Products &amp; Equipment'!$C:$C,$B232,'Health Products &amp; Equipment'!BG:BG)+SUMIF('Other Pharma &amp; Health Products'!$C:$C,$B232,'Other Pharma &amp; Health Products'!BG:BG)+SUMIF('PSM Costs'!$C:$C,$B232,'PSM Costs'!BG:BG),"")</f>
        <v/>
      </c>
      <c r="N232" s="176" t="str">
        <f ca="1">IF(SUMIF(Pharmaceuticals!$C:$C,$B232,Pharmaceuticals!AY:AY)+SUMIF('Health Products &amp; Equipment'!$C:$C,$B232,'Health Products &amp; Equipment'!BH:BH)+SUMIF('Other Pharma &amp; Health Products'!$C:$C,$B232,'Other Pharma &amp; Health Products'!BH:BH)+SUMIF('PSM Costs'!$C:$C,$B232,'PSM Costs'!BH:BH)&gt;0,SUMIF(Pharmaceuticals!$C:$C,$B232,Pharmaceuticals!AY:AY)+SUMIF('Health Products &amp; Equipment'!$C:$C,$B232,'Health Products &amp; Equipment'!BH:BH)+SUMIF('Other Pharma &amp; Health Products'!$C:$C,$B232,'Other Pharma &amp; Health Products'!BH:BH)+SUMIF('PSM Costs'!$C:$C,$B232,'PSM Costs'!BH:BH),"")</f>
        <v/>
      </c>
      <c r="O232" s="182" t="str">
        <f t="shared" ca="1" si="18"/>
        <v/>
      </c>
      <c r="P232" s="123" t="str">
        <f ca="1">IF(SUMIF(Pharmaceuticals!$C:$C,$B232,Pharmaceuticals!BK:BK)+SUMIF('Health Products &amp; Equipment'!$C:$C,$B232,'Health Products &amp; Equipment'!BT:BT)+SUMIF('Other Pharma &amp; Health Products'!$C:$C,$B232,'Other Pharma &amp; Health Products'!BT:BT)+SUMIF('PSM Costs'!$C:$C,$B232,'PSM Costs'!BT:BT)&gt;0,SUMIF(Pharmaceuticals!$C:$C,$B232,Pharmaceuticals!BK:BK)+SUMIF('Health Products &amp; Equipment'!$C:$C,$B232,'Health Products &amp; Equipment'!BT:BT)+SUMIF('Other Pharma &amp; Health Products'!$C:$C,$B232,'Other Pharma &amp; Health Products'!BT:BT)+SUMIF('PSM Costs'!$C:$C,$B232,'PSM Costs'!BT:BT),"")</f>
        <v/>
      </c>
      <c r="Q232" s="123" t="str">
        <f ca="1">IF(SUMIF(Pharmaceuticals!$C:$C,$B232,Pharmaceuticals!BL:BL)+SUMIF('Health Products &amp; Equipment'!$C:$C,$B232,'Health Products &amp; Equipment'!BU:BU)+SUMIF('Other Pharma &amp; Health Products'!$C:$C,$B232,'Other Pharma &amp; Health Products'!BU:BU)+SUMIF('PSM Costs'!$C:$C,$B232,'PSM Costs'!BU:BU)&gt;0,SUMIF(Pharmaceuticals!$C:$C,$B232,Pharmaceuticals!BL:BL)+SUMIF('Health Products &amp; Equipment'!$C:$C,$B232,'Health Products &amp; Equipment'!BU:BU)+SUMIF('Other Pharma &amp; Health Products'!$C:$C,$B232,'Other Pharma &amp; Health Products'!BU:BU)+SUMIF('PSM Costs'!$C:$C,$B232,'PSM Costs'!BU:BU),"")</f>
        <v/>
      </c>
      <c r="R232" s="176" t="str">
        <f t="shared" ca="1" si="19"/>
        <v/>
      </c>
    </row>
    <row r="233" spans="1:18" ht="13.5" customHeight="1" x14ac:dyDescent="0.15">
      <c r="A233" s="107">
        <v>226</v>
      </c>
      <c r="B233" s="107" t="str">
        <f ca="1">IFERROR(VLOOKUP(A233,'Rank unique CI-Prod-Spec'!I:J,2,FALSE),"")</f>
        <v/>
      </c>
      <c r="C233" s="122" t="str">
        <f ca="1">IFERROR(VLOOKUP(LEFT(B233,FIND("--",B233)-1),CatCostInp!D:E,2,FALSE),"")</f>
        <v/>
      </c>
      <c r="D233" s="122" t="str">
        <f ca="1">IFERROR(INDIRECT(ADDRESS(MATCH(VALUE(MID(B233,FIND("--",B233)+2,FIND("---",B233)-FIND("--",B233)-2)),CatProd!G:G,0),2,1,1,"CatProd")),"")</f>
        <v/>
      </c>
      <c r="E233" s="122" t="str">
        <f ca="1">IFERROR(INDIRECT(ADDRESS(MATCH(VALUE(RIGHT(B233,LEN(B233)-FIND("---",B233)-2)),CatProdSpec!I:I,0),3,1,1,"CatProdSpec")),"")</f>
        <v/>
      </c>
      <c r="F233" s="181" t="str">
        <f t="shared" ca="1" si="15"/>
        <v/>
      </c>
      <c r="G233" s="176" t="str">
        <f ca="1">IF(SUMIF(Pharmaceuticals!$C:$C,$B233,Pharmaceuticals!X:X)+SUMIF('Health Products &amp; Equipment'!$C:$C,$B233,'Health Products &amp; Equipment'!AG:AG)+SUMIF('Other Pharma &amp; Health Products'!$C:$C,$B233,'Other Pharma &amp; Health Products'!AG:AG)+SUMIF('PSM Costs'!$C:$C,$B233,'PSM Costs'!AG:AG)&gt;0,SUMIF(Pharmaceuticals!$C:$C,$B233,Pharmaceuticals!X:X)+SUMIF('Health Products &amp; Equipment'!$C:$C,$B233,'Health Products &amp; Equipment'!AG:AG)+SUMIF('Other Pharma &amp; Health Products'!$C:$C,$B233,'Other Pharma &amp; Health Products'!AG:AG)+SUMIF('PSM Costs'!$C:$C,$B233,'PSM Costs'!AG:AG),"")</f>
        <v/>
      </c>
      <c r="H233" s="176" t="str">
        <f ca="1">IF(SUMIF(Pharmaceuticals!$C:$C,$B233,Pharmaceuticals!Y:Y)+SUMIF('Health Products &amp; Equipment'!$C:$C,$B233,'Health Products &amp; Equipment'!AH:AH)+SUMIF('Other Pharma &amp; Health Products'!$C:$C,$B233,'Other Pharma &amp; Health Products'!AH:AH)+SUMIF('PSM Costs'!$C:$C,$B233,'PSM Costs'!AH:AH)&gt;0,SUMIF(Pharmaceuticals!$C:$C,$B233,Pharmaceuticals!Y:Y)+SUMIF('Health Products &amp; Equipment'!$C:$C,$B233,'Health Products &amp; Equipment'!AH:AH)+SUMIF('Other Pharma &amp; Health Products'!$C:$C,$B233,'Other Pharma &amp; Health Products'!AH:AH)+SUMIF('PSM Costs'!$C:$C,$B233,'PSM Costs'!AH:AH),"")</f>
        <v/>
      </c>
      <c r="I233" s="182" t="str">
        <f t="shared" ca="1" si="16"/>
        <v/>
      </c>
      <c r="J233" s="123" t="str">
        <f ca="1">IF(SUMIF(Pharmaceuticals!$C:$C,$B233,Pharmaceuticals!AK:AK)+SUMIF('Health Products &amp; Equipment'!$C:$C,$B233,'Health Products &amp; Equipment'!AT:AT)+SUMIF('Other Pharma &amp; Health Products'!$C:$C,$B233,'Other Pharma &amp; Health Products'!AT:AT)+SUMIF('PSM Costs'!$C:$C,$B233,'PSM Costs'!AT:AT)&gt;0,SUMIF(Pharmaceuticals!$C:$C,$B233,Pharmaceuticals!AK:AK)+SUMIF('Health Products &amp; Equipment'!$C:$C,$B233,'Health Products &amp; Equipment'!AT:AT)+SUMIF('Other Pharma &amp; Health Products'!$C:$C,$B233,'Other Pharma &amp; Health Products'!AT:AT)+SUMIF('PSM Costs'!$C:$C,$B233,'PSM Costs'!AT:AT),"")</f>
        <v/>
      </c>
      <c r="K233" s="123" t="str">
        <f ca="1">IF(SUMIF(Pharmaceuticals!$C:$C,$B233,Pharmaceuticals!AL:AL)+SUMIF('Health Products &amp; Equipment'!$C:$C,$B233,'Health Products &amp; Equipment'!AU:AU)+SUMIF('Other Pharma &amp; Health Products'!$C:$C,$B233,'Other Pharma &amp; Health Products'!AU:AU)+SUMIF('PSM Costs'!$C:$C,$B233,'PSM Costs'!AU:AU)&gt;0,SUMIF(Pharmaceuticals!$C:$C,$B233,Pharmaceuticals!AL:AL)+SUMIF('Health Products &amp; Equipment'!$C:$C,$B233,'Health Products &amp; Equipment'!AU:AU)+SUMIF('Other Pharma &amp; Health Products'!$C:$C,$B233,'Other Pharma &amp; Health Products'!AU:AU)+SUMIF('PSM Costs'!$C:$C,$B233,'PSM Costs'!AU:AU),"")</f>
        <v/>
      </c>
      <c r="L233" s="181" t="str">
        <f t="shared" ca="1" si="17"/>
        <v/>
      </c>
      <c r="M233" s="176" t="str">
        <f ca="1">IF(SUMIF(Pharmaceuticals!$C:$C,$B233,Pharmaceuticals!AX:AX)+SUMIF('Health Products &amp; Equipment'!$C:$C,$B233,'Health Products &amp; Equipment'!BG:BG)+SUMIF('Other Pharma &amp; Health Products'!$C:$C,$B233,'Other Pharma &amp; Health Products'!BG:BG)+SUMIF('PSM Costs'!$C:$C,$B233,'PSM Costs'!BG:BG)&gt;0,SUMIF(Pharmaceuticals!$C:$C,$B233,Pharmaceuticals!AX:AX)+SUMIF('Health Products &amp; Equipment'!$C:$C,$B233,'Health Products &amp; Equipment'!BG:BG)+SUMIF('Other Pharma &amp; Health Products'!$C:$C,$B233,'Other Pharma &amp; Health Products'!BG:BG)+SUMIF('PSM Costs'!$C:$C,$B233,'PSM Costs'!BG:BG),"")</f>
        <v/>
      </c>
      <c r="N233" s="176" t="str">
        <f ca="1">IF(SUMIF(Pharmaceuticals!$C:$C,$B233,Pharmaceuticals!AY:AY)+SUMIF('Health Products &amp; Equipment'!$C:$C,$B233,'Health Products &amp; Equipment'!BH:BH)+SUMIF('Other Pharma &amp; Health Products'!$C:$C,$B233,'Other Pharma &amp; Health Products'!BH:BH)+SUMIF('PSM Costs'!$C:$C,$B233,'PSM Costs'!BH:BH)&gt;0,SUMIF(Pharmaceuticals!$C:$C,$B233,Pharmaceuticals!AY:AY)+SUMIF('Health Products &amp; Equipment'!$C:$C,$B233,'Health Products &amp; Equipment'!BH:BH)+SUMIF('Other Pharma &amp; Health Products'!$C:$C,$B233,'Other Pharma &amp; Health Products'!BH:BH)+SUMIF('PSM Costs'!$C:$C,$B233,'PSM Costs'!BH:BH),"")</f>
        <v/>
      </c>
      <c r="O233" s="182" t="str">
        <f t="shared" ca="1" si="18"/>
        <v/>
      </c>
      <c r="P233" s="123" t="str">
        <f ca="1">IF(SUMIF(Pharmaceuticals!$C:$C,$B233,Pharmaceuticals!BK:BK)+SUMIF('Health Products &amp; Equipment'!$C:$C,$B233,'Health Products &amp; Equipment'!BT:BT)+SUMIF('Other Pharma &amp; Health Products'!$C:$C,$B233,'Other Pharma &amp; Health Products'!BT:BT)+SUMIF('PSM Costs'!$C:$C,$B233,'PSM Costs'!BT:BT)&gt;0,SUMIF(Pharmaceuticals!$C:$C,$B233,Pharmaceuticals!BK:BK)+SUMIF('Health Products &amp; Equipment'!$C:$C,$B233,'Health Products &amp; Equipment'!BT:BT)+SUMIF('Other Pharma &amp; Health Products'!$C:$C,$B233,'Other Pharma &amp; Health Products'!BT:BT)+SUMIF('PSM Costs'!$C:$C,$B233,'PSM Costs'!BT:BT),"")</f>
        <v/>
      </c>
      <c r="Q233" s="123" t="str">
        <f ca="1">IF(SUMIF(Pharmaceuticals!$C:$C,$B233,Pharmaceuticals!BL:BL)+SUMIF('Health Products &amp; Equipment'!$C:$C,$B233,'Health Products &amp; Equipment'!BU:BU)+SUMIF('Other Pharma &amp; Health Products'!$C:$C,$B233,'Other Pharma &amp; Health Products'!BU:BU)+SUMIF('PSM Costs'!$C:$C,$B233,'PSM Costs'!BU:BU)&gt;0,SUMIF(Pharmaceuticals!$C:$C,$B233,Pharmaceuticals!BL:BL)+SUMIF('Health Products &amp; Equipment'!$C:$C,$B233,'Health Products &amp; Equipment'!BU:BU)+SUMIF('Other Pharma &amp; Health Products'!$C:$C,$B233,'Other Pharma &amp; Health Products'!BU:BU)+SUMIF('PSM Costs'!$C:$C,$B233,'PSM Costs'!BU:BU),"")</f>
        <v/>
      </c>
      <c r="R233" s="176" t="str">
        <f t="shared" ca="1" si="19"/>
        <v/>
      </c>
    </row>
    <row r="234" spans="1:18" ht="13.5" customHeight="1" x14ac:dyDescent="0.15">
      <c r="A234" s="107">
        <v>227</v>
      </c>
      <c r="B234" s="107" t="str">
        <f ca="1">IFERROR(VLOOKUP(A234,'Rank unique CI-Prod-Spec'!I:J,2,FALSE),"")</f>
        <v/>
      </c>
      <c r="C234" s="122" t="str">
        <f ca="1">IFERROR(VLOOKUP(LEFT(B234,FIND("--",B234)-1),CatCostInp!D:E,2,FALSE),"")</f>
        <v/>
      </c>
      <c r="D234" s="122" t="str">
        <f ca="1">IFERROR(INDIRECT(ADDRESS(MATCH(VALUE(MID(B234,FIND("--",B234)+2,FIND("---",B234)-FIND("--",B234)-2)),CatProd!G:G,0),2,1,1,"CatProd")),"")</f>
        <v/>
      </c>
      <c r="E234" s="122" t="str">
        <f ca="1">IFERROR(INDIRECT(ADDRESS(MATCH(VALUE(RIGHT(B234,LEN(B234)-FIND("---",B234)-2)),CatProdSpec!I:I,0),3,1,1,"CatProdSpec")),"")</f>
        <v/>
      </c>
      <c r="F234" s="181" t="str">
        <f t="shared" ca="1" si="15"/>
        <v/>
      </c>
      <c r="G234" s="176" t="str">
        <f ca="1">IF(SUMIF(Pharmaceuticals!$C:$C,$B234,Pharmaceuticals!X:X)+SUMIF('Health Products &amp; Equipment'!$C:$C,$B234,'Health Products &amp; Equipment'!AG:AG)+SUMIF('Other Pharma &amp; Health Products'!$C:$C,$B234,'Other Pharma &amp; Health Products'!AG:AG)+SUMIF('PSM Costs'!$C:$C,$B234,'PSM Costs'!AG:AG)&gt;0,SUMIF(Pharmaceuticals!$C:$C,$B234,Pharmaceuticals!X:X)+SUMIF('Health Products &amp; Equipment'!$C:$C,$B234,'Health Products &amp; Equipment'!AG:AG)+SUMIF('Other Pharma &amp; Health Products'!$C:$C,$B234,'Other Pharma &amp; Health Products'!AG:AG)+SUMIF('PSM Costs'!$C:$C,$B234,'PSM Costs'!AG:AG),"")</f>
        <v/>
      </c>
      <c r="H234" s="176" t="str">
        <f ca="1">IF(SUMIF(Pharmaceuticals!$C:$C,$B234,Pharmaceuticals!Y:Y)+SUMIF('Health Products &amp; Equipment'!$C:$C,$B234,'Health Products &amp; Equipment'!AH:AH)+SUMIF('Other Pharma &amp; Health Products'!$C:$C,$B234,'Other Pharma &amp; Health Products'!AH:AH)+SUMIF('PSM Costs'!$C:$C,$B234,'PSM Costs'!AH:AH)&gt;0,SUMIF(Pharmaceuticals!$C:$C,$B234,Pharmaceuticals!Y:Y)+SUMIF('Health Products &amp; Equipment'!$C:$C,$B234,'Health Products &amp; Equipment'!AH:AH)+SUMIF('Other Pharma &amp; Health Products'!$C:$C,$B234,'Other Pharma &amp; Health Products'!AH:AH)+SUMIF('PSM Costs'!$C:$C,$B234,'PSM Costs'!AH:AH),"")</f>
        <v/>
      </c>
      <c r="I234" s="182" t="str">
        <f t="shared" ca="1" si="16"/>
        <v/>
      </c>
      <c r="J234" s="123" t="str">
        <f ca="1">IF(SUMIF(Pharmaceuticals!$C:$C,$B234,Pharmaceuticals!AK:AK)+SUMIF('Health Products &amp; Equipment'!$C:$C,$B234,'Health Products &amp; Equipment'!AT:AT)+SUMIF('Other Pharma &amp; Health Products'!$C:$C,$B234,'Other Pharma &amp; Health Products'!AT:AT)+SUMIF('PSM Costs'!$C:$C,$B234,'PSM Costs'!AT:AT)&gt;0,SUMIF(Pharmaceuticals!$C:$C,$B234,Pharmaceuticals!AK:AK)+SUMIF('Health Products &amp; Equipment'!$C:$C,$B234,'Health Products &amp; Equipment'!AT:AT)+SUMIF('Other Pharma &amp; Health Products'!$C:$C,$B234,'Other Pharma &amp; Health Products'!AT:AT)+SUMIF('PSM Costs'!$C:$C,$B234,'PSM Costs'!AT:AT),"")</f>
        <v/>
      </c>
      <c r="K234" s="123" t="str">
        <f ca="1">IF(SUMIF(Pharmaceuticals!$C:$C,$B234,Pharmaceuticals!AL:AL)+SUMIF('Health Products &amp; Equipment'!$C:$C,$B234,'Health Products &amp; Equipment'!AU:AU)+SUMIF('Other Pharma &amp; Health Products'!$C:$C,$B234,'Other Pharma &amp; Health Products'!AU:AU)+SUMIF('PSM Costs'!$C:$C,$B234,'PSM Costs'!AU:AU)&gt;0,SUMIF(Pharmaceuticals!$C:$C,$B234,Pharmaceuticals!AL:AL)+SUMIF('Health Products &amp; Equipment'!$C:$C,$B234,'Health Products &amp; Equipment'!AU:AU)+SUMIF('Other Pharma &amp; Health Products'!$C:$C,$B234,'Other Pharma &amp; Health Products'!AU:AU)+SUMIF('PSM Costs'!$C:$C,$B234,'PSM Costs'!AU:AU),"")</f>
        <v/>
      </c>
      <c r="L234" s="181" t="str">
        <f t="shared" ca="1" si="17"/>
        <v/>
      </c>
      <c r="M234" s="176" t="str">
        <f ca="1">IF(SUMIF(Pharmaceuticals!$C:$C,$B234,Pharmaceuticals!AX:AX)+SUMIF('Health Products &amp; Equipment'!$C:$C,$B234,'Health Products &amp; Equipment'!BG:BG)+SUMIF('Other Pharma &amp; Health Products'!$C:$C,$B234,'Other Pharma &amp; Health Products'!BG:BG)+SUMIF('PSM Costs'!$C:$C,$B234,'PSM Costs'!BG:BG)&gt;0,SUMIF(Pharmaceuticals!$C:$C,$B234,Pharmaceuticals!AX:AX)+SUMIF('Health Products &amp; Equipment'!$C:$C,$B234,'Health Products &amp; Equipment'!BG:BG)+SUMIF('Other Pharma &amp; Health Products'!$C:$C,$B234,'Other Pharma &amp; Health Products'!BG:BG)+SUMIF('PSM Costs'!$C:$C,$B234,'PSM Costs'!BG:BG),"")</f>
        <v/>
      </c>
      <c r="N234" s="176" t="str">
        <f ca="1">IF(SUMIF(Pharmaceuticals!$C:$C,$B234,Pharmaceuticals!AY:AY)+SUMIF('Health Products &amp; Equipment'!$C:$C,$B234,'Health Products &amp; Equipment'!BH:BH)+SUMIF('Other Pharma &amp; Health Products'!$C:$C,$B234,'Other Pharma &amp; Health Products'!BH:BH)+SUMIF('PSM Costs'!$C:$C,$B234,'PSM Costs'!BH:BH)&gt;0,SUMIF(Pharmaceuticals!$C:$C,$B234,Pharmaceuticals!AY:AY)+SUMIF('Health Products &amp; Equipment'!$C:$C,$B234,'Health Products &amp; Equipment'!BH:BH)+SUMIF('Other Pharma &amp; Health Products'!$C:$C,$B234,'Other Pharma &amp; Health Products'!BH:BH)+SUMIF('PSM Costs'!$C:$C,$B234,'PSM Costs'!BH:BH),"")</f>
        <v/>
      </c>
      <c r="O234" s="182" t="str">
        <f t="shared" ca="1" si="18"/>
        <v/>
      </c>
      <c r="P234" s="123" t="str">
        <f ca="1">IF(SUMIF(Pharmaceuticals!$C:$C,$B234,Pharmaceuticals!BK:BK)+SUMIF('Health Products &amp; Equipment'!$C:$C,$B234,'Health Products &amp; Equipment'!BT:BT)+SUMIF('Other Pharma &amp; Health Products'!$C:$C,$B234,'Other Pharma &amp; Health Products'!BT:BT)+SUMIF('PSM Costs'!$C:$C,$B234,'PSM Costs'!BT:BT)&gt;0,SUMIF(Pharmaceuticals!$C:$C,$B234,Pharmaceuticals!BK:BK)+SUMIF('Health Products &amp; Equipment'!$C:$C,$B234,'Health Products &amp; Equipment'!BT:BT)+SUMIF('Other Pharma &amp; Health Products'!$C:$C,$B234,'Other Pharma &amp; Health Products'!BT:BT)+SUMIF('PSM Costs'!$C:$C,$B234,'PSM Costs'!BT:BT),"")</f>
        <v/>
      </c>
      <c r="Q234" s="123" t="str">
        <f ca="1">IF(SUMIF(Pharmaceuticals!$C:$C,$B234,Pharmaceuticals!BL:BL)+SUMIF('Health Products &amp; Equipment'!$C:$C,$B234,'Health Products &amp; Equipment'!BU:BU)+SUMIF('Other Pharma &amp; Health Products'!$C:$C,$B234,'Other Pharma &amp; Health Products'!BU:BU)+SUMIF('PSM Costs'!$C:$C,$B234,'PSM Costs'!BU:BU)&gt;0,SUMIF(Pharmaceuticals!$C:$C,$B234,Pharmaceuticals!BL:BL)+SUMIF('Health Products &amp; Equipment'!$C:$C,$B234,'Health Products &amp; Equipment'!BU:BU)+SUMIF('Other Pharma &amp; Health Products'!$C:$C,$B234,'Other Pharma &amp; Health Products'!BU:BU)+SUMIF('PSM Costs'!$C:$C,$B234,'PSM Costs'!BU:BU),"")</f>
        <v/>
      </c>
      <c r="R234" s="176" t="str">
        <f t="shared" ca="1" si="19"/>
        <v/>
      </c>
    </row>
    <row r="235" spans="1:18" ht="13.5" customHeight="1" x14ac:dyDescent="0.15">
      <c r="A235" s="107">
        <v>228</v>
      </c>
      <c r="B235" s="107" t="str">
        <f ca="1">IFERROR(VLOOKUP(A235,'Rank unique CI-Prod-Spec'!I:J,2,FALSE),"")</f>
        <v/>
      </c>
      <c r="C235" s="122" t="str">
        <f ca="1">IFERROR(VLOOKUP(LEFT(B235,FIND("--",B235)-1),CatCostInp!D:E,2,FALSE),"")</f>
        <v/>
      </c>
      <c r="D235" s="122" t="str">
        <f ca="1">IFERROR(INDIRECT(ADDRESS(MATCH(VALUE(MID(B235,FIND("--",B235)+2,FIND("---",B235)-FIND("--",B235)-2)),CatProd!G:G,0),2,1,1,"CatProd")),"")</f>
        <v/>
      </c>
      <c r="E235" s="122" t="str">
        <f ca="1">IFERROR(INDIRECT(ADDRESS(MATCH(VALUE(RIGHT(B235,LEN(B235)-FIND("---",B235)-2)),CatProdSpec!I:I,0),3,1,1,"CatProdSpec")),"")</f>
        <v/>
      </c>
      <c r="F235" s="181" t="str">
        <f t="shared" ca="1" si="15"/>
        <v/>
      </c>
      <c r="G235" s="176" t="str">
        <f ca="1">IF(SUMIF(Pharmaceuticals!$C:$C,$B235,Pharmaceuticals!X:X)+SUMIF('Health Products &amp; Equipment'!$C:$C,$B235,'Health Products &amp; Equipment'!AG:AG)+SUMIF('Other Pharma &amp; Health Products'!$C:$C,$B235,'Other Pharma &amp; Health Products'!AG:AG)+SUMIF('PSM Costs'!$C:$C,$B235,'PSM Costs'!AG:AG)&gt;0,SUMIF(Pharmaceuticals!$C:$C,$B235,Pharmaceuticals!X:X)+SUMIF('Health Products &amp; Equipment'!$C:$C,$B235,'Health Products &amp; Equipment'!AG:AG)+SUMIF('Other Pharma &amp; Health Products'!$C:$C,$B235,'Other Pharma &amp; Health Products'!AG:AG)+SUMIF('PSM Costs'!$C:$C,$B235,'PSM Costs'!AG:AG),"")</f>
        <v/>
      </c>
      <c r="H235" s="176" t="str">
        <f ca="1">IF(SUMIF(Pharmaceuticals!$C:$C,$B235,Pharmaceuticals!Y:Y)+SUMIF('Health Products &amp; Equipment'!$C:$C,$B235,'Health Products &amp; Equipment'!AH:AH)+SUMIF('Other Pharma &amp; Health Products'!$C:$C,$B235,'Other Pharma &amp; Health Products'!AH:AH)+SUMIF('PSM Costs'!$C:$C,$B235,'PSM Costs'!AH:AH)&gt;0,SUMIF(Pharmaceuticals!$C:$C,$B235,Pharmaceuticals!Y:Y)+SUMIF('Health Products &amp; Equipment'!$C:$C,$B235,'Health Products &amp; Equipment'!AH:AH)+SUMIF('Other Pharma &amp; Health Products'!$C:$C,$B235,'Other Pharma &amp; Health Products'!AH:AH)+SUMIF('PSM Costs'!$C:$C,$B235,'PSM Costs'!AH:AH),"")</f>
        <v/>
      </c>
      <c r="I235" s="182" t="str">
        <f t="shared" ca="1" si="16"/>
        <v/>
      </c>
      <c r="J235" s="123" t="str">
        <f ca="1">IF(SUMIF(Pharmaceuticals!$C:$C,$B235,Pharmaceuticals!AK:AK)+SUMIF('Health Products &amp; Equipment'!$C:$C,$B235,'Health Products &amp; Equipment'!AT:AT)+SUMIF('Other Pharma &amp; Health Products'!$C:$C,$B235,'Other Pharma &amp; Health Products'!AT:AT)+SUMIF('PSM Costs'!$C:$C,$B235,'PSM Costs'!AT:AT)&gt;0,SUMIF(Pharmaceuticals!$C:$C,$B235,Pharmaceuticals!AK:AK)+SUMIF('Health Products &amp; Equipment'!$C:$C,$B235,'Health Products &amp; Equipment'!AT:AT)+SUMIF('Other Pharma &amp; Health Products'!$C:$C,$B235,'Other Pharma &amp; Health Products'!AT:AT)+SUMIF('PSM Costs'!$C:$C,$B235,'PSM Costs'!AT:AT),"")</f>
        <v/>
      </c>
      <c r="K235" s="123" t="str">
        <f ca="1">IF(SUMIF(Pharmaceuticals!$C:$C,$B235,Pharmaceuticals!AL:AL)+SUMIF('Health Products &amp; Equipment'!$C:$C,$B235,'Health Products &amp; Equipment'!AU:AU)+SUMIF('Other Pharma &amp; Health Products'!$C:$C,$B235,'Other Pharma &amp; Health Products'!AU:AU)+SUMIF('PSM Costs'!$C:$C,$B235,'PSM Costs'!AU:AU)&gt;0,SUMIF(Pharmaceuticals!$C:$C,$B235,Pharmaceuticals!AL:AL)+SUMIF('Health Products &amp; Equipment'!$C:$C,$B235,'Health Products &amp; Equipment'!AU:AU)+SUMIF('Other Pharma &amp; Health Products'!$C:$C,$B235,'Other Pharma &amp; Health Products'!AU:AU)+SUMIF('PSM Costs'!$C:$C,$B235,'PSM Costs'!AU:AU),"")</f>
        <v/>
      </c>
      <c r="L235" s="181" t="str">
        <f t="shared" ca="1" si="17"/>
        <v/>
      </c>
      <c r="M235" s="176" t="str">
        <f ca="1">IF(SUMIF(Pharmaceuticals!$C:$C,$B235,Pharmaceuticals!AX:AX)+SUMIF('Health Products &amp; Equipment'!$C:$C,$B235,'Health Products &amp; Equipment'!BG:BG)+SUMIF('Other Pharma &amp; Health Products'!$C:$C,$B235,'Other Pharma &amp; Health Products'!BG:BG)+SUMIF('PSM Costs'!$C:$C,$B235,'PSM Costs'!BG:BG)&gt;0,SUMIF(Pharmaceuticals!$C:$C,$B235,Pharmaceuticals!AX:AX)+SUMIF('Health Products &amp; Equipment'!$C:$C,$B235,'Health Products &amp; Equipment'!BG:BG)+SUMIF('Other Pharma &amp; Health Products'!$C:$C,$B235,'Other Pharma &amp; Health Products'!BG:BG)+SUMIF('PSM Costs'!$C:$C,$B235,'PSM Costs'!BG:BG),"")</f>
        <v/>
      </c>
      <c r="N235" s="176" t="str">
        <f ca="1">IF(SUMIF(Pharmaceuticals!$C:$C,$B235,Pharmaceuticals!AY:AY)+SUMIF('Health Products &amp; Equipment'!$C:$C,$B235,'Health Products &amp; Equipment'!BH:BH)+SUMIF('Other Pharma &amp; Health Products'!$C:$C,$B235,'Other Pharma &amp; Health Products'!BH:BH)+SUMIF('PSM Costs'!$C:$C,$B235,'PSM Costs'!BH:BH)&gt;0,SUMIF(Pharmaceuticals!$C:$C,$B235,Pharmaceuticals!AY:AY)+SUMIF('Health Products &amp; Equipment'!$C:$C,$B235,'Health Products &amp; Equipment'!BH:BH)+SUMIF('Other Pharma &amp; Health Products'!$C:$C,$B235,'Other Pharma &amp; Health Products'!BH:BH)+SUMIF('PSM Costs'!$C:$C,$B235,'PSM Costs'!BH:BH),"")</f>
        <v/>
      </c>
      <c r="O235" s="182" t="str">
        <f t="shared" ca="1" si="18"/>
        <v/>
      </c>
      <c r="P235" s="123" t="str">
        <f ca="1">IF(SUMIF(Pharmaceuticals!$C:$C,$B235,Pharmaceuticals!BK:BK)+SUMIF('Health Products &amp; Equipment'!$C:$C,$B235,'Health Products &amp; Equipment'!BT:BT)+SUMIF('Other Pharma &amp; Health Products'!$C:$C,$B235,'Other Pharma &amp; Health Products'!BT:BT)+SUMIF('PSM Costs'!$C:$C,$B235,'PSM Costs'!BT:BT)&gt;0,SUMIF(Pharmaceuticals!$C:$C,$B235,Pharmaceuticals!BK:BK)+SUMIF('Health Products &amp; Equipment'!$C:$C,$B235,'Health Products &amp; Equipment'!BT:BT)+SUMIF('Other Pharma &amp; Health Products'!$C:$C,$B235,'Other Pharma &amp; Health Products'!BT:BT)+SUMIF('PSM Costs'!$C:$C,$B235,'PSM Costs'!BT:BT),"")</f>
        <v/>
      </c>
      <c r="Q235" s="123" t="str">
        <f ca="1">IF(SUMIF(Pharmaceuticals!$C:$C,$B235,Pharmaceuticals!BL:BL)+SUMIF('Health Products &amp; Equipment'!$C:$C,$B235,'Health Products &amp; Equipment'!BU:BU)+SUMIF('Other Pharma &amp; Health Products'!$C:$C,$B235,'Other Pharma &amp; Health Products'!BU:BU)+SUMIF('PSM Costs'!$C:$C,$B235,'PSM Costs'!BU:BU)&gt;0,SUMIF(Pharmaceuticals!$C:$C,$B235,Pharmaceuticals!BL:BL)+SUMIF('Health Products &amp; Equipment'!$C:$C,$B235,'Health Products &amp; Equipment'!BU:BU)+SUMIF('Other Pharma &amp; Health Products'!$C:$C,$B235,'Other Pharma &amp; Health Products'!BU:BU)+SUMIF('PSM Costs'!$C:$C,$B235,'PSM Costs'!BU:BU),"")</f>
        <v/>
      </c>
      <c r="R235" s="176" t="str">
        <f t="shared" ca="1" si="19"/>
        <v/>
      </c>
    </row>
    <row r="236" spans="1:18" ht="13.5" customHeight="1" x14ac:dyDescent="0.15">
      <c r="A236" s="107">
        <v>229</v>
      </c>
      <c r="B236" s="107" t="str">
        <f ca="1">IFERROR(VLOOKUP(A236,'Rank unique CI-Prod-Spec'!I:J,2,FALSE),"")</f>
        <v/>
      </c>
      <c r="C236" s="122" t="str">
        <f ca="1">IFERROR(VLOOKUP(LEFT(B236,FIND("--",B236)-1),CatCostInp!D:E,2,FALSE),"")</f>
        <v/>
      </c>
      <c r="D236" s="122" t="str">
        <f ca="1">IFERROR(INDIRECT(ADDRESS(MATCH(VALUE(MID(B236,FIND("--",B236)+2,FIND("---",B236)-FIND("--",B236)-2)),CatProd!G:G,0),2,1,1,"CatProd")),"")</f>
        <v/>
      </c>
      <c r="E236" s="122" t="str">
        <f ca="1">IFERROR(INDIRECT(ADDRESS(MATCH(VALUE(RIGHT(B236,LEN(B236)-FIND("---",B236)-2)),CatProdSpec!I:I,0),3,1,1,"CatProdSpec")),"")</f>
        <v/>
      </c>
      <c r="F236" s="181" t="str">
        <f t="shared" ca="1" si="15"/>
        <v/>
      </c>
      <c r="G236" s="176" t="str">
        <f ca="1">IF(SUMIF(Pharmaceuticals!$C:$C,$B236,Pharmaceuticals!X:X)+SUMIF('Health Products &amp; Equipment'!$C:$C,$B236,'Health Products &amp; Equipment'!AG:AG)+SUMIF('Other Pharma &amp; Health Products'!$C:$C,$B236,'Other Pharma &amp; Health Products'!AG:AG)+SUMIF('PSM Costs'!$C:$C,$B236,'PSM Costs'!AG:AG)&gt;0,SUMIF(Pharmaceuticals!$C:$C,$B236,Pharmaceuticals!X:X)+SUMIF('Health Products &amp; Equipment'!$C:$C,$B236,'Health Products &amp; Equipment'!AG:AG)+SUMIF('Other Pharma &amp; Health Products'!$C:$C,$B236,'Other Pharma &amp; Health Products'!AG:AG)+SUMIF('PSM Costs'!$C:$C,$B236,'PSM Costs'!AG:AG),"")</f>
        <v/>
      </c>
      <c r="H236" s="176" t="str">
        <f ca="1">IF(SUMIF(Pharmaceuticals!$C:$C,$B236,Pharmaceuticals!Y:Y)+SUMIF('Health Products &amp; Equipment'!$C:$C,$B236,'Health Products &amp; Equipment'!AH:AH)+SUMIF('Other Pharma &amp; Health Products'!$C:$C,$B236,'Other Pharma &amp; Health Products'!AH:AH)+SUMIF('PSM Costs'!$C:$C,$B236,'PSM Costs'!AH:AH)&gt;0,SUMIF(Pharmaceuticals!$C:$C,$B236,Pharmaceuticals!Y:Y)+SUMIF('Health Products &amp; Equipment'!$C:$C,$B236,'Health Products &amp; Equipment'!AH:AH)+SUMIF('Other Pharma &amp; Health Products'!$C:$C,$B236,'Other Pharma &amp; Health Products'!AH:AH)+SUMIF('PSM Costs'!$C:$C,$B236,'PSM Costs'!AH:AH),"")</f>
        <v/>
      </c>
      <c r="I236" s="182" t="str">
        <f t="shared" ca="1" si="16"/>
        <v/>
      </c>
      <c r="J236" s="123" t="str">
        <f ca="1">IF(SUMIF(Pharmaceuticals!$C:$C,$B236,Pharmaceuticals!AK:AK)+SUMIF('Health Products &amp; Equipment'!$C:$C,$B236,'Health Products &amp; Equipment'!AT:AT)+SUMIF('Other Pharma &amp; Health Products'!$C:$C,$B236,'Other Pharma &amp; Health Products'!AT:AT)+SUMIF('PSM Costs'!$C:$C,$B236,'PSM Costs'!AT:AT)&gt;0,SUMIF(Pharmaceuticals!$C:$C,$B236,Pharmaceuticals!AK:AK)+SUMIF('Health Products &amp; Equipment'!$C:$C,$B236,'Health Products &amp; Equipment'!AT:AT)+SUMIF('Other Pharma &amp; Health Products'!$C:$C,$B236,'Other Pharma &amp; Health Products'!AT:AT)+SUMIF('PSM Costs'!$C:$C,$B236,'PSM Costs'!AT:AT),"")</f>
        <v/>
      </c>
      <c r="K236" s="123" t="str">
        <f ca="1">IF(SUMIF(Pharmaceuticals!$C:$C,$B236,Pharmaceuticals!AL:AL)+SUMIF('Health Products &amp; Equipment'!$C:$C,$B236,'Health Products &amp; Equipment'!AU:AU)+SUMIF('Other Pharma &amp; Health Products'!$C:$C,$B236,'Other Pharma &amp; Health Products'!AU:AU)+SUMIF('PSM Costs'!$C:$C,$B236,'PSM Costs'!AU:AU)&gt;0,SUMIF(Pharmaceuticals!$C:$C,$B236,Pharmaceuticals!AL:AL)+SUMIF('Health Products &amp; Equipment'!$C:$C,$B236,'Health Products &amp; Equipment'!AU:AU)+SUMIF('Other Pharma &amp; Health Products'!$C:$C,$B236,'Other Pharma &amp; Health Products'!AU:AU)+SUMIF('PSM Costs'!$C:$C,$B236,'PSM Costs'!AU:AU),"")</f>
        <v/>
      </c>
      <c r="L236" s="181" t="str">
        <f t="shared" ca="1" si="17"/>
        <v/>
      </c>
      <c r="M236" s="176" t="str">
        <f ca="1">IF(SUMIF(Pharmaceuticals!$C:$C,$B236,Pharmaceuticals!AX:AX)+SUMIF('Health Products &amp; Equipment'!$C:$C,$B236,'Health Products &amp; Equipment'!BG:BG)+SUMIF('Other Pharma &amp; Health Products'!$C:$C,$B236,'Other Pharma &amp; Health Products'!BG:BG)+SUMIF('PSM Costs'!$C:$C,$B236,'PSM Costs'!BG:BG)&gt;0,SUMIF(Pharmaceuticals!$C:$C,$B236,Pharmaceuticals!AX:AX)+SUMIF('Health Products &amp; Equipment'!$C:$C,$B236,'Health Products &amp; Equipment'!BG:BG)+SUMIF('Other Pharma &amp; Health Products'!$C:$C,$B236,'Other Pharma &amp; Health Products'!BG:BG)+SUMIF('PSM Costs'!$C:$C,$B236,'PSM Costs'!BG:BG),"")</f>
        <v/>
      </c>
      <c r="N236" s="176" t="str">
        <f ca="1">IF(SUMIF(Pharmaceuticals!$C:$C,$B236,Pharmaceuticals!AY:AY)+SUMIF('Health Products &amp; Equipment'!$C:$C,$B236,'Health Products &amp; Equipment'!BH:BH)+SUMIF('Other Pharma &amp; Health Products'!$C:$C,$B236,'Other Pharma &amp; Health Products'!BH:BH)+SUMIF('PSM Costs'!$C:$C,$B236,'PSM Costs'!BH:BH)&gt;0,SUMIF(Pharmaceuticals!$C:$C,$B236,Pharmaceuticals!AY:AY)+SUMIF('Health Products &amp; Equipment'!$C:$C,$B236,'Health Products &amp; Equipment'!BH:BH)+SUMIF('Other Pharma &amp; Health Products'!$C:$C,$B236,'Other Pharma &amp; Health Products'!BH:BH)+SUMIF('PSM Costs'!$C:$C,$B236,'PSM Costs'!BH:BH),"")</f>
        <v/>
      </c>
      <c r="O236" s="182" t="str">
        <f t="shared" ca="1" si="18"/>
        <v/>
      </c>
      <c r="P236" s="123" t="str">
        <f ca="1">IF(SUMIF(Pharmaceuticals!$C:$C,$B236,Pharmaceuticals!BK:BK)+SUMIF('Health Products &amp; Equipment'!$C:$C,$B236,'Health Products &amp; Equipment'!BT:BT)+SUMIF('Other Pharma &amp; Health Products'!$C:$C,$B236,'Other Pharma &amp; Health Products'!BT:BT)+SUMIF('PSM Costs'!$C:$C,$B236,'PSM Costs'!BT:BT)&gt;0,SUMIF(Pharmaceuticals!$C:$C,$B236,Pharmaceuticals!BK:BK)+SUMIF('Health Products &amp; Equipment'!$C:$C,$B236,'Health Products &amp; Equipment'!BT:BT)+SUMIF('Other Pharma &amp; Health Products'!$C:$C,$B236,'Other Pharma &amp; Health Products'!BT:BT)+SUMIF('PSM Costs'!$C:$C,$B236,'PSM Costs'!BT:BT),"")</f>
        <v/>
      </c>
      <c r="Q236" s="123" t="str">
        <f ca="1">IF(SUMIF(Pharmaceuticals!$C:$C,$B236,Pharmaceuticals!BL:BL)+SUMIF('Health Products &amp; Equipment'!$C:$C,$B236,'Health Products &amp; Equipment'!BU:BU)+SUMIF('Other Pharma &amp; Health Products'!$C:$C,$B236,'Other Pharma &amp; Health Products'!BU:BU)+SUMIF('PSM Costs'!$C:$C,$B236,'PSM Costs'!BU:BU)&gt;0,SUMIF(Pharmaceuticals!$C:$C,$B236,Pharmaceuticals!BL:BL)+SUMIF('Health Products &amp; Equipment'!$C:$C,$B236,'Health Products &amp; Equipment'!BU:BU)+SUMIF('Other Pharma &amp; Health Products'!$C:$C,$B236,'Other Pharma &amp; Health Products'!BU:BU)+SUMIF('PSM Costs'!$C:$C,$B236,'PSM Costs'!BU:BU),"")</f>
        <v/>
      </c>
      <c r="R236" s="176" t="str">
        <f t="shared" ca="1" si="19"/>
        <v/>
      </c>
    </row>
    <row r="237" spans="1:18" ht="13.5" customHeight="1" x14ac:dyDescent="0.15">
      <c r="A237" s="107">
        <v>230</v>
      </c>
      <c r="B237" s="107" t="str">
        <f ca="1">IFERROR(VLOOKUP(A237,'Rank unique CI-Prod-Spec'!I:J,2,FALSE),"")</f>
        <v/>
      </c>
      <c r="C237" s="122" t="str">
        <f ca="1">IFERROR(VLOOKUP(LEFT(B237,FIND("--",B237)-1),CatCostInp!D:E,2,FALSE),"")</f>
        <v/>
      </c>
      <c r="D237" s="122" t="str">
        <f ca="1">IFERROR(INDIRECT(ADDRESS(MATCH(VALUE(MID(B237,FIND("--",B237)+2,FIND("---",B237)-FIND("--",B237)-2)),CatProd!G:G,0),2,1,1,"CatProd")),"")</f>
        <v/>
      </c>
      <c r="E237" s="122" t="str">
        <f ca="1">IFERROR(INDIRECT(ADDRESS(MATCH(VALUE(RIGHT(B237,LEN(B237)-FIND("---",B237)-2)),CatProdSpec!I:I,0),3,1,1,"CatProdSpec")),"")</f>
        <v/>
      </c>
      <c r="F237" s="181" t="str">
        <f t="shared" ref="F237:F300" ca="1" si="20">IFERROR(H237/G237,"")</f>
        <v/>
      </c>
      <c r="G237" s="176" t="str">
        <f ca="1">IF(SUMIF(Pharmaceuticals!$C:$C,$B237,Pharmaceuticals!X:X)+SUMIF('Health Products &amp; Equipment'!$C:$C,$B237,'Health Products &amp; Equipment'!AG:AG)+SUMIF('Other Pharma &amp; Health Products'!$C:$C,$B237,'Other Pharma &amp; Health Products'!AG:AG)+SUMIF('PSM Costs'!$C:$C,$B237,'PSM Costs'!AG:AG)&gt;0,SUMIF(Pharmaceuticals!$C:$C,$B237,Pharmaceuticals!X:X)+SUMIF('Health Products &amp; Equipment'!$C:$C,$B237,'Health Products &amp; Equipment'!AG:AG)+SUMIF('Other Pharma &amp; Health Products'!$C:$C,$B237,'Other Pharma &amp; Health Products'!AG:AG)+SUMIF('PSM Costs'!$C:$C,$B237,'PSM Costs'!AG:AG),"")</f>
        <v/>
      </c>
      <c r="H237" s="176" t="str">
        <f ca="1">IF(SUMIF(Pharmaceuticals!$C:$C,$B237,Pharmaceuticals!Y:Y)+SUMIF('Health Products &amp; Equipment'!$C:$C,$B237,'Health Products &amp; Equipment'!AH:AH)+SUMIF('Other Pharma &amp; Health Products'!$C:$C,$B237,'Other Pharma &amp; Health Products'!AH:AH)+SUMIF('PSM Costs'!$C:$C,$B237,'PSM Costs'!AH:AH)&gt;0,SUMIF(Pharmaceuticals!$C:$C,$B237,Pharmaceuticals!Y:Y)+SUMIF('Health Products &amp; Equipment'!$C:$C,$B237,'Health Products &amp; Equipment'!AH:AH)+SUMIF('Other Pharma &amp; Health Products'!$C:$C,$B237,'Other Pharma &amp; Health Products'!AH:AH)+SUMIF('PSM Costs'!$C:$C,$B237,'PSM Costs'!AH:AH),"")</f>
        <v/>
      </c>
      <c r="I237" s="182" t="str">
        <f t="shared" ref="I237:I300" ca="1" si="21">IFERROR(K237/J237,"")</f>
        <v/>
      </c>
      <c r="J237" s="123" t="str">
        <f ca="1">IF(SUMIF(Pharmaceuticals!$C:$C,$B237,Pharmaceuticals!AK:AK)+SUMIF('Health Products &amp; Equipment'!$C:$C,$B237,'Health Products &amp; Equipment'!AT:AT)+SUMIF('Other Pharma &amp; Health Products'!$C:$C,$B237,'Other Pharma &amp; Health Products'!AT:AT)+SUMIF('PSM Costs'!$C:$C,$B237,'PSM Costs'!AT:AT)&gt;0,SUMIF(Pharmaceuticals!$C:$C,$B237,Pharmaceuticals!AK:AK)+SUMIF('Health Products &amp; Equipment'!$C:$C,$B237,'Health Products &amp; Equipment'!AT:AT)+SUMIF('Other Pharma &amp; Health Products'!$C:$C,$B237,'Other Pharma &amp; Health Products'!AT:AT)+SUMIF('PSM Costs'!$C:$C,$B237,'PSM Costs'!AT:AT),"")</f>
        <v/>
      </c>
      <c r="K237" s="123" t="str">
        <f ca="1">IF(SUMIF(Pharmaceuticals!$C:$C,$B237,Pharmaceuticals!AL:AL)+SUMIF('Health Products &amp; Equipment'!$C:$C,$B237,'Health Products &amp; Equipment'!AU:AU)+SUMIF('Other Pharma &amp; Health Products'!$C:$C,$B237,'Other Pharma &amp; Health Products'!AU:AU)+SUMIF('PSM Costs'!$C:$C,$B237,'PSM Costs'!AU:AU)&gt;0,SUMIF(Pharmaceuticals!$C:$C,$B237,Pharmaceuticals!AL:AL)+SUMIF('Health Products &amp; Equipment'!$C:$C,$B237,'Health Products &amp; Equipment'!AU:AU)+SUMIF('Other Pharma &amp; Health Products'!$C:$C,$B237,'Other Pharma &amp; Health Products'!AU:AU)+SUMIF('PSM Costs'!$C:$C,$B237,'PSM Costs'!AU:AU),"")</f>
        <v/>
      </c>
      <c r="L237" s="181" t="str">
        <f t="shared" ref="L237:L300" ca="1" si="22">IFERROR(N237/M237,"")</f>
        <v/>
      </c>
      <c r="M237" s="176" t="str">
        <f ca="1">IF(SUMIF(Pharmaceuticals!$C:$C,$B237,Pharmaceuticals!AX:AX)+SUMIF('Health Products &amp; Equipment'!$C:$C,$B237,'Health Products &amp; Equipment'!BG:BG)+SUMIF('Other Pharma &amp; Health Products'!$C:$C,$B237,'Other Pharma &amp; Health Products'!BG:BG)+SUMIF('PSM Costs'!$C:$C,$B237,'PSM Costs'!BG:BG)&gt;0,SUMIF(Pharmaceuticals!$C:$C,$B237,Pharmaceuticals!AX:AX)+SUMIF('Health Products &amp; Equipment'!$C:$C,$B237,'Health Products &amp; Equipment'!BG:BG)+SUMIF('Other Pharma &amp; Health Products'!$C:$C,$B237,'Other Pharma &amp; Health Products'!BG:BG)+SUMIF('PSM Costs'!$C:$C,$B237,'PSM Costs'!BG:BG),"")</f>
        <v/>
      </c>
      <c r="N237" s="176" t="str">
        <f ca="1">IF(SUMIF(Pharmaceuticals!$C:$C,$B237,Pharmaceuticals!AY:AY)+SUMIF('Health Products &amp; Equipment'!$C:$C,$B237,'Health Products &amp; Equipment'!BH:BH)+SUMIF('Other Pharma &amp; Health Products'!$C:$C,$B237,'Other Pharma &amp; Health Products'!BH:BH)+SUMIF('PSM Costs'!$C:$C,$B237,'PSM Costs'!BH:BH)&gt;0,SUMIF(Pharmaceuticals!$C:$C,$B237,Pharmaceuticals!AY:AY)+SUMIF('Health Products &amp; Equipment'!$C:$C,$B237,'Health Products &amp; Equipment'!BH:BH)+SUMIF('Other Pharma &amp; Health Products'!$C:$C,$B237,'Other Pharma &amp; Health Products'!BH:BH)+SUMIF('PSM Costs'!$C:$C,$B237,'PSM Costs'!BH:BH),"")</f>
        <v/>
      </c>
      <c r="O237" s="182" t="str">
        <f t="shared" ref="O237:O300" ca="1" si="23">IFERROR(Q237/P237,"")</f>
        <v/>
      </c>
      <c r="P237" s="123" t="str">
        <f ca="1">IF(SUMIF(Pharmaceuticals!$C:$C,$B237,Pharmaceuticals!BK:BK)+SUMIF('Health Products &amp; Equipment'!$C:$C,$B237,'Health Products &amp; Equipment'!BT:BT)+SUMIF('Other Pharma &amp; Health Products'!$C:$C,$B237,'Other Pharma &amp; Health Products'!BT:BT)+SUMIF('PSM Costs'!$C:$C,$B237,'PSM Costs'!BT:BT)&gt;0,SUMIF(Pharmaceuticals!$C:$C,$B237,Pharmaceuticals!BK:BK)+SUMIF('Health Products &amp; Equipment'!$C:$C,$B237,'Health Products &amp; Equipment'!BT:BT)+SUMIF('Other Pharma &amp; Health Products'!$C:$C,$B237,'Other Pharma &amp; Health Products'!BT:BT)+SUMIF('PSM Costs'!$C:$C,$B237,'PSM Costs'!BT:BT),"")</f>
        <v/>
      </c>
      <c r="Q237" s="123" t="str">
        <f ca="1">IF(SUMIF(Pharmaceuticals!$C:$C,$B237,Pharmaceuticals!BL:BL)+SUMIF('Health Products &amp; Equipment'!$C:$C,$B237,'Health Products &amp; Equipment'!BU:BU)+SUMIF('Other Pharma &amp; Health Products'!$C:$C,$B237,'Other Pharma &amp; Health Products'!BU:BU)+SUMIF('PSM Costs'!$C:$C,$B237,'PSM Costs'!BU:BU)&gt;0,SUMIF(Pharmaceuticals!$C:$C,$B237,Pharmaceuticals!BL:BL)+SUMIF('Health Products &amp; Equipment'!$C:$C,$B237,'Health Products &amp; Equipment'!BU:BU)+SUMIF('Other Pharma &amp; Health Products'!$C:$C,$B237,'Other Pharma &amp; Health Products'!BU:BU)+SUMIF('PSM Costs'!$C:$C,$B237,'PSM Costs'!BU:BU),"")</f>
        <v/>
      </c>
      <c r="R237" s="176" t="str">
        <f t="shared" ref="R237:R300" ca="1" si="24">IF(SUM(H237,K237,N237,Q237)&gt;0,SUM(H237,K237,N237,Q237),"")</f>
        <v/>
      </c>
    </row>
    <row r="238" spans="1:18" ht="13.5" customHeight="1" x14ac:dyDescent="0.15">
      <c r="A238" s="107">
        <v>231</v>
      </c>
      <c r="B238" s="107" t="str">
        <f ca="1">IFERROR(VLOOKUP(A238,'Rank unique CI-Prod-Spec'!I:J,2,FALSE),"")</f>
        <v/>
      </c>
      <c r="C238" s="122" t="str">
        <f ca="1">IFERROR(VLOOKUP(LEFT(B238,FIND("--",B238)-1),CatCostInp!D:E,2,FALSE),"")</f>
        <v/>
      </c>
      <c r="D238" s="122" t="str">
        <f ca="1">IFERROR(INDIRECT(ADDRESS(MATCH(VALUE(MID(B238,FIND("--",B238)+2,FIND("---",B238)-FIND("--",B238)-2)),CatProd!G:G,0),2,1,1,"CatProd")),"")</f>
        <v/>
      </c>
      <c r="E238" s="122" t="str">
        <f ca="1">IFERROR(INDIRECT(ADDRESS(MATCH(VALUE(RIGHT(B238,LEN(B238)-FIND("---",B238)-2)),CatProdSpec!I:I,0),3,1,1,"CatProdSpec")),"")</f>
        <v/>
      </c>
      <c r="F238" s="181" t="str">
        <f t="shared" ca="1" si="20"/>
        <v/>
      </c>
      <c r="G238" s="176" t="str">
        <f ca="1">IF(SUMIF(Pharmaceuticals!$C:$C,$B238,Pharmaceuticals!X:X)+SUMIF('Health Products &amp; Equipment'!$C:$C,$B238,'Health Products &amp; Equipment'!AG:AG)+SUMIF('Other Pharma &amp; Health Products'!$C:$C,$B238,'Other Pharma &amp; Health Products'!AG:AG)+SUMIF('PSM Costs'!$C:$C,$B238,'PSM Costs'!AG:AG)&gt;0,SUMIF(Pharmaceuticals!$C:$C,$B238,Pharmaceuticals!X:X)+SUMIF('Health Products &amp; Equipment'!$C:$C,$B238,'Health Products &amp; Equipment'!AG:AG)+SUMIF('Other Pharma &amp; Health Products'!$C:$C,$B238,'Other Pharma &amp; Health Products'!AG:AG)+SUMIF('PSM Costs'!$C:$C,$B238,'PSM Costs'!AG:AG),"")</f>
        <v/>
      </c>
      <c r="H238" s="176" t="str">
        <f ca="1">IF(SUMIF(Pharmaceuticals!$C:$C,$B238,Pharmaceuticals!Y:Y)+SUMIF('Health Products &amp; Equipment'!$C:$C,$B238,'Health Products &amp; Equipment'!AH:AH)+SUMIF('Other Pharma &amp; Health Products'!$C:$C,$B238,'Other Pharma &amp; Health Products'!AH:AH)+SUMIF('PSM Costs'!$C:$C,$B238,'PSM Costs'!AH:AH)&gt;0,SUMIF(Pharmaceuticals!$C:$C,$B238,Pharmaceuticals!Y:Y)+SUMIF('Health Products &amp; Equipment'!$C:$C,$B238,'Health Products &amp; Equipment'!AH:AH)+SUMIF('Other Pharma &amp; Health Products'!$C:$C,$B238,'Other Pharma &amp; Health Products'!AH:AH)+SUMIF('PSM Costs'!$C:$C,$B238,'PSM Costs'!AH:AH),"")</f>
        <v/>
      </c>
      <c r="I238" s="182" t="str">
        <f t="shared" ca="1" si="21"/>
        <v/>
      </c>
      <c r="J238" s="123" t="str">
        <f ca="1">IF(SUMIF(Pharmaceuticals!$C:$C,$B238,Pharmaceuticals!AK:AK)+SUMIF('Health Products &amp; Equipment'!$C:$C,$B238,'Health Products &amp; Equipment'!AT:AT)+SUMIF('Other Pharma &amp; Health Products'!$C:$C,$B238,'Other Pharma &amp; Health Products'!AT:AT)+SUMIF('PSM Costs'!$C:$C,$B238,'PSM Costs'!AT:AT)&gt;0,SUMIF(Pharmaceuticals!$C:$C,$B238,Pharmaceuticals!AK:AK)+SUMIF('Health Products &amp; Equipment'!$C:$C,$B238,'Health Products &amp; Equipment'!AT:AT)+SUMIF('Other Pharma &amp; Health Products'!$C:$C,$B238,'Other Pharma &amp; Health Products'!AT:AT)+SUMIF('PSM Costs'!$C:$C,$B238,'PSM Costs'!AT:AT),"")</f>
        <v/>
      </c>
      <c r="K238" s="123" t="str">
        <f ca="1">IF(SUMIF(Pharmaceuticals!$C:$C,$B238,Pharmaceuticals!AL:AL)+SUMIF('Health Products &amp; Equipment'!$C:$C,$B238,'Health Products &amp; Equipment'!AU:AU)+SUMIF('Other Pharma &amp; Health Products'!$C:$C,$B238,'Other Pharma &amp; Health Products'!AU:AU)+SUMIF('PSM Costs'!$C:$C,$B238,'PSM Costs'!AU:AU)&gt;0,SUMIF(Pharmaceuticals!$C:$C,$B238,Pharmaceuticals!AL:AL)+SUMIF('Health Products &amp; Equipment'!$C:$C,$B238,'Health Products &amp; Equipment'!AU:AU)+SUMIF('Other Pharma &amp; Health Products'!$C:$C,$B238,'Other Pharma &amp; Health Products'!AU:AU)+SUMIF('PSM Costs'!$C:$C,$B238,'PSM Costs'!AU:AU),"")</f>
        <v/>
      </c>
      <c r="L238" s="181" t="str">
        <f t="shared" ca="1" si="22"/>
        <v/>
      </c>
      <c r="M238" s="176" t="str">
        <f ca="1">IF(SUMIF(Pharmaceuticals!$C:$C,$B238,Pharmaceuticals!AX:AX)+SUMIF('Health Products &amp; Equipment'!$C:$C,$B238,'Health Products &amp; Equipment'!BG:BG)+SUMIF('Other Pharma &amp; Health Products'!$C:$C,$B238,'Other Pharma &amp; Health Products'!BG:BG)+SUMIF('PSM Costs'!$C:$C,$B238,'PSM Costs'!BG:BG)&gt;0,SUMIF(Pharmaceuticals!$C:$C,$B238,Pharmaceuticals!AX:AX)+SUMIF('Health Products &amp; Equipment'!$C:$C,$B238,'Health Products &amp; Equipment'!BG:BG)+SUMIF('Other Pharma &amp; Health Products'!$C:$C,$B238,'Other Pharma &amp; Health Products'!BG:BG)+SUMIF('PSM Costs'!$C:$C,$B238,'PSM Costs'!BG:BG),"")</f>
        <v/>
      </c>
      <c r="N238" s="176" t="str">
        <f ca="1">IF(SUMIF(Pharmaceuticals!$C:$C,$B238,Pharmaceuticals!AY:AY)+SUMIF('Health Products &amp; Equipment'!$C:$C,$B238,'Health Products &amp; Equipment'!BH:BH)+SUMIF('Other Pharma &amp; Health Products'!$C:$C,$B238,'Other Pharma &amp; Health Products'!BH:BH)+SUMIF('PSM Costs'!$C:$C,$B238,'PSM Costs'!BH:BH)&gt;0,SUMIF(Pharmaceuticals!$C:$C,$B238,Pharmaceuticals!AY:AY)+SUMIF('Health Products &amp; Equipment'!$C:$C,$B238,'Health Products &amp; Equipment'!BH:BH)+SUMIF('Other Pharma &amp; Health Products'!$C:$C,$B238,'Other Pharma &amp; Health Products'!BH:BH)+SUMIF('PSM Costs'!$C:$C,$B238,'PSM Costs'!BH:BH),"")</f>
        <v/>
      </c>
      <c r="O238" s="182" t="str">
        <f t="shared" ca="1" si="23"/>
        <v/>
      </c>
      <c r="P238" s="123" t="str">
        <f ca="1">IF(SUMIF(Pharmaceuticals!$C:$C,$B238,Pharmaceuticals!BK:BK)+SUMIF('Health Products &amp; Equipment'!$C:$C,$B238,'Health Products &amp; Equipment'!BT:BT)+SUMIF('Other Pharma &amp; Health Products'!$C:$C,$B238,'Other Pharma &amp; Health Products'!BT:BT)+SUMIF('PSM Costs'!$C:$C,$B238,'PSM Costs'!BT:BT)&gt;0,SUMIF(Pharmaceuticals!$C:$C,$B238,Pharmaceuticals!BK:BK)+SUMIF('Health Products &amp; Equipment'!$C:$C,$B238,'Health Products &amp; Equipment'!BT:BT)+SUMIF('Other Pharma &amp; Health Products'!$C:$C,$B238,'Other Pharma &amp; Health Products'!BT:BT)+SUMIF('PSM Costs'!$C:$C,$B238,'PSM Costs'!BT:BT),"")</f>
        <v/>
      </c>
      <c r="Q238" s="123" t="str">
        <f ca="1">IF(SUMIF(Pharmaceuticals!$C:$C,$B238,Pharmaceuticals!BL:BL)+SUMIF('Health Products &amp; Equipment'!$C:$C,$B238,'Health Products &amp; Equipment'!BU:BU)+SUMIF('Other Pharma &amp; Health Products'!$C:$C,$B238,'Other Pharma &amp; Health Products'!BU:BU)+SUMIF('PSM Costs'!$C:$C,$B238,'PSM Costs'!BU:BU)&gt;0,SUMIF(Pharmaceuticals!$C:$C,$B238,Pharmaceuticals!BL:BL)+SUMIF('Health Products &amp; Equipment'!$C:$C,$B238,'Health Products &amp; Equipment'!BU:BU)+SUMIF('Other Pharma &amp; Health Products'!$C:$C,$B238,'Other Pharma &amp; Health Products'!BU:BU)+SUMIF('PSM Costs'!$C:$C,$B238,'PSM Costs'!BU:BU),"")</f>
        <v/>
      </c>
      <c r="R238" s="176" t="str">
        <f t="shared" ca="1" si="24"/>
        <v/>
      </c>
    </row>
    <row r="239" spans="1:18" ht="13.5" customHeight="1" x14ac:dyDescent="0.15">
      <c r="A239" s="107">
        <v>232</v>
      </c>
      <c r="B239" s="107" t="str">
        <f ca="1">IFERROR(VLOOKUP(A239,'Rank unique CI-Prod-Spec'!I:J,2,FALSE),"")</f>
        <v/>
      </c>
      <c r="C239" s="122" t="str">
        <f ca="1">IFERROR(VLOOKUP(LEFT(B239,FIND("--",B239)-1),CatCostInp!D:E,2,FALSE),"")</f>
        <v/>
      </c>
      <c r="D239" s="122" t="str">
        <f ca="1">IFERROR(INDIRECT(ADDRESS(MATCH(VALUE(MID(B239,FIND("--",B239)+2,FIND("---",B239)-FIND("--",B239)-2)),CatProd!G:G,0),2,1,1,"CatProd")),"")</f>
        <v/>
      </c>
      <c r="E239" s="122" t="str">
        <f ca="1">IFERROR(INDIRECT(ADDRESS(MATCH(VALUE(RIGHT(B239,LEN(B239)-FIND("---",B239)-2)),CatProdSpec!I:I,0),3,1,1,"CatProdSpec")),"")</f>
        <v/>
      </c>
      <c r="F239" s="181" t="str">
        <f t="shared" ca="1" si="20"/>
        <v/>
      </c>
      <c r="G239" s="176" t="str">
        <f ca="1">IF(SUMIF(Pharmaceuticals!$C:$C,$B239,Pharmaceuticals!X:X)+SUMIF('Health Products &amp; Equipment'!$C:$C,$B239,'Health Products &amp; Equipment'!AG:AG)+SUMIF('Other Pharma &amp; Health Products'!$C:$C,$B239,'Other Pharma &amp; Health Products'!AG:AG)+SUMIF('PSM Costs'!$C:$C,$B239,'PSM Costs'!AG:AG)&gt;0,SUMIF(Pharmaceuticals!$C:$C,$B239,Pharmaceuticals!X:X)+SUMIF('Health Products &amp; Equipment'!$C:$C,$B239,'Health Products &amp; Equipment'!AG:AG)+SUMIF('Other Pharma &amp; Health Products'!$C:$C,$B239,'Other Pharma &amp; Health Products'!AG:AG)+SUMIF('PSM Costs'!$C:$C,$B239,'PSM Costs'!AG:AG),"")</f>
        <v/>
      </c>
      <c r="H239" s="176" t="str">
        <f ca="1">IF(SUMIF(Pharmaceuticals!$C:$C,$B239,Pharmaceuticals!Y:Y)+SUMIF('Health Products &amp; Equipment'!$C:$C,$B239,'Health Products &amp; Equipment'!AH:AH)+SUMIF('Other Pharma &amp; Health Products'!$C:$C,$B239,'Other Pharma &amp; Health Products'!AH:AH)+SUMIF('PSM Costs'!$C:$C,$B239,'PSM Costs'!AH:AH)&gt;0,SUMIF(Pharmaceuticals!$C:$C,$B239,Pharmaceuticals!Y:Y)+SUMIF('Health Products &amp; Equipment'!$C:$C,$B239,'Health Products &amp; Equipment'!AH:AH)+SUMIF('Other Pharma &amp; Health Products'!$C:$C,$B239,'Other Pharma &amp; Health Products'!AH:AH)+SUMIF('PSM Costs'!$C:$C,$B239,'PSM Costs'!AH:AH),"")</f>
        <v/>
      </c>
      <c r="I239" s="182" t="str">
        <f t="shared" ca="1" si="21"/>
        <v/>
      </c>
      <c r="J239" s="123" t="str">
        <f ca="1">IF(SUMIF(Pharmaceuticals!$C:$C,$B239,Pharmaceuticals!AK:AK)+SUMIF('Health Products &amp; Equipment'!$C:$C,$B239,'Health Products &amp; Equipment'!AT:AT)+SUMIF('Other Pharma &amp; Health Products'!$C:$C,$B239,'Other Pharma &amp; Health Products'!AT:AT)+SUMIF('PSM Costs'!$C:$C,$B239,'PSM Costs'!AT:AT)&gt;0,SUMIF(Pharmaceuticals!$C:$C,$B239,Pharmaceuticals!AK:AK)+SUMIF('Health Products &amp; Equipment'!$C:$C,$B239,'Health Products &amp; Equipment'!AT:AT)+SUMIF('Other Pharma &amp; Health Products'!$C:$C,$B239,'Other Pharma &amp; Health Products'!AT:AT)+SUMIF('PSM Costs'!$C:$C,$B239,'PSM Costs'!AT:AT),"")</f>
        <v/>
      </c>
      <c r="K239" s="123" t="str">
        <f ca="1">IF(SUMIF(Pharmaceuticals!$C:$C,$B239,Pharmaceuticals!AL:AL)+SUMIF('Health Products &amp; Equipment'!$C:$C,$B239,'Health Products &amp; Equipment'!AU:AU)+SUMIF('Other Pharma &amp; Health Products'!$C:$C,$B239,'Other Pharma &amp; Health Products'!AU:AU)+SUMIF('PSM Costs'!$C:$C,$B239,'PSM Costs'!AU:AU)&gt;0,SUMIF(Pharmaceuticals!$C:$C,$B239,Pharmaceuticals!AL:AL)+SUMIF('Health Products &amp; Equipment'!$C:$C,$B239,'Health Products &amp; Equipment'!AU:AU)+SUMIF('Other Pharma &amp; Health Products'!$C:$C,$B239,'Other Pharma &amp; Health Products'!AU:AU)+SUMIF('PSM Costs'!$C:$C,$B239,'PSM Costs'!AU:AU),"")</f>
        <v/>
      </c>
      <c r="L239" s="181" t="str">
        <f t="shared" ca="1" si="22"/>
        <v/>
      </c>
      <c r="M239" s="176" t="str">
        <f ca="1">IF(SUMIF(Pharmaceuticals!$C:$C,$B239,Pharmaceuticals!AX:AX)+SUMIF('Health Products &amp; Equipment'!$C:$C,$B239,'Health Products &amp; Equipment'!BG:BG)+SUMIF('Other Pharma &amp; Health Products'!$C:$C,$B239,'Other Pharma &amp; Health Products'!BG:BG)+SUMIF('PSM Costs'!$C:$C,$B239,'PSM Costs'!BG:BG)&gt;0,SUMIF(Pharmaceuticals!$C:$C,$B239,Pharmaceuticals!AX:AX)+SUMIF('Health Products &amp; Equipment'!$C:$C,$B239,'Health Products &amp; Equipment'!BG:BG)+SUMIF('Other Pharma &amp; Health Products'!$C:$C,$B239,'Other Pharma &amp; Health Products'!BG:BG)+SUMIF('PSM Costs'!$C:$C,$B239,'PSM Costs'!BG:BG),"")</f>
        <v/>
      </c>
      <c r="N239" s="176" t="str">
        <f ca="1">IF(SUMIF(Pharmaceuticals!$C:$C,$B239,Pharmaceuticals!AY:AY)+SUMIF('Health Products &amp; Equipment'!$C:$C,$B239,'Health Products &amp; Equipment'!BH:BH)+SUMIF('Other Pharma &amp; Health Products'!$C:$C,$B239,'Other Pharma &amp; Health Products'!BH:BH)+SUMIF('PSM Costs'!$C:$C,$B239,'PSM Costs'!BH:BH)&gt;0,SUMIF(Pharmaceuticals!$C:$C,$B239,Pharmaceuticals!AY:AY)+SUMIF('Health Products &amp; Equipment'!$C:$C,$B239,'Health Products &amp; Equipment'!BH:BH)+SUMIF('Other Pharma &amp; Health Products'!$C:$C,$B239,'Other Pharma &amp; Health Products'!BH:BH)+SUMIF('PSM Costs'!$C:$C,$B239,'PSM Costs'!BH:BH),"")</f>
        <v/>
      </c>
      <c r="O239" s="182" t="str">
        <f t="shared" ca="1" si="23"/>
        <v/>
      </c>
      <c r="P239" s="123" t="str">
        <f ca="1">IF(SUMIF(Pharmaceuticals!$C:$C,$B239,Pharmaceuticals!BK:BK)+SUMIF('Health Products &amp; Equipment'!$C:$C,$B239,'Health Products &amp; Equipment'!BT:BT)+SUMIF('Other Pharma &amp; Health Products'!$C:$C,$B239,'Other Pharma &amp; Health Products'!BT:BT)+SUMIF('PSM Costs'!$C:$C,$B239,'PSM Costs'!BT:BT)&gt;0,SUMIF(Pharmaceuticals!$C:$C,$B239,Pharmaceuticals!BK:BK)+SUMIF('Health Products &amp; Equipment'!$C:$C,$B239,'Health Products &amp; Equipment'!BT:BT)+SUMIF('Other Pharma &amp; Health Products'!$C:$C,$B239,'Other Pharma &amp; Health Products'!BT:BT)+SUMIF('PSM Costs'!$C:$C,$B239,'PSM Costs'!BT:BT),"")</f>
        <v/>
      </c>
      <c r="Q239" s="123" t="str">
        <f ca="1">IF(SUMIF(Pharmaceuticals!$C:$C,$B239,Pharmaceuticals!BL:BL)+SUMIF('Health Products &amp; Equipment'!$C:$C,$B239,'Health Products &amp; Equipment'!BU:BU)+SUMIF('Other Pharma &amp; Health Products'!$C:$C,$B239,'Other Pharma &amp; Health Products'!BU:BU)+SUMIF('PSM Costs'!$C:$C,$B239,'PSM Costs'!BU:BU)&gt;0,SUMIF(Pharmaceuticals!$C:$C,$B239,Pharmaceuticals!BL:BL)+SUMIF('Health Products &amp; Equipment'!$C:$C,$B239,'Health Products &amp; Equipment'!BU:BU)+SUMIF('Other Pharma &amp; Health Products'!$C:$C,$B239,'Other Pharma &amp; Health Products'!BU:BU)+SUMIF('PSM Costs'!$C:$C,$B239,'PSM Costs'!BU:BU),"")</f>
        <v/>
      </c>
      <c r="R239" s="176" t="str">
        <f t="shared" ca="1" si="24"/>
        <v/>
      </c>
    </row>
    <row r="240" spans="1:18" ht="13.5" customHeight="1" x14ac:dyDescent="0.15">
      <c r="A240" s="107">
        <v>233</v>
      </c>
      <c r="B240" s="107" t="str">
        <f ca="1">IFERROR(VLOOKUP(A240,'Rank unique CI-Prod-Spec'!I:J,2,FALSE),"")</f>
        <v/>
      </c>
      <c r="C240" s="122" t="str">
        <f ca="1">IFERROR(VLOOKUP(LEFT(B240,FIND("--",B240)-1),CatCostInp!D:E,2,FALSE),"")</f>
        <v/>
      </c>
      <c r="D240" s="122" t="str">
        <f ca="1">IFERROR(INDIRECT(ADDRESS(MATCH(VALUE(MID(B240,FIND("--",B240)+2,FIND("---",B240)-FIND("--",B240)-2)),CatProd!G:G,0),2,1,1,"CatProd")),"")</f>
        <v/>
      </c>
      <c r="E240" s="122" t="str">
        <f ca="1">IFERROR(INDIRECT(ADDRESS(MATCH(VALUE(RIGHT(B240,LEN(B240)-FIND("---",B240)-2)),CatProdSpec!I:I,0),3,1,1,"CatProdSpec")),"")</f>
        <v/>
      </c>
      <c r="F240" s="181" t="str">
        <f t="shared" ca="1" si="20"/>
        <v/>
      </c>
      <c r="G240" s="176" t="str">
        <f ca="1">IF(SUMIF(Pharmaceuticals!$C:$C,$B240,Pharmaceuticals!X:X)+SUMIF('Health Products &amp; Equipment'!$C:$C,$B240,'Health Products &amp; Equipment'!AG:AG)+SUMIF('Other Pharma &amp; Health Products'!$C:$C,$B240,'Other Pharma &amp; Health Products'!AG:AG)+SUMIF('PSM Costs'!$C:$C,$B240,'PSM Costs'!AG:AG)&gt;0,SUMIF(Pharmaceuticals!$C:$C,$B240,Pharmaceuticals!X:X)+SUMIF('Health Products &amp; Equipment'!$C:$C,$B240,'Health Products &amp; Equipment'!AG:AG)+SUMIF('Other Pharma &amp; Health Products'!$C:$C,$B240,'Other Pharma &amp; Health Products'!AG:AG)+SUMIF('PSM Costs'!$C:$C,$B240,'PSM Costs'!AG:AG),"")</f>
        <v/>
      </c>
      <c r="H240" s="176" t="str">
        <f ca="1">IF(SUMIF(Pharmaceuticals!$C:$C,$B240,Pharmaceuticals!Y:Y)+SUMIF('Health Products &amp; Equipment'!$C:$C,$B240,'Health Products &amp; Equipment'!AH:AH)+SUMIF('Other Pharma &amp; Health Products'!$C:$C,$B240,'Other Pharma &amp; Health Products'!AH:AH)+SUMIF('PSM Costs'!$C:$C,$B240,'PSM Costs'!AH:AH)&gt;0,SUMIF(Pharmaceuticals!$C:$C,$B240,Pharmaceuticals!Y:Y)+SUMIF('Health Products &amp; Equipment'!$C:$C,$B240,'Health Products &amp; Equipment'!AH:AH)+SUMIF('Other Pharma &amp; Health Products'!$C:$C,$B240,'Other Pharma &amp; Health Products'!AH:AH)+SUMIF('PSM Costs'!$C:$C,$B240,'PSM Costs'!AH:AH),"")</f>
        <v/>
      </c>
      <c r="I240" s="182" t="str">
        <f t="shared" ca="1" si="21"/>
        <v/>
      </c>
      <c r="J240" s="123" t="str">
        <f ca="1">IF(SUMIF(Pharmaceuticals!$C:$C,$B240,Pharmaceuticals!AK:AK)+SUMIF('Health Products &amp; Equipment'!$C:$C,$B240,'Health Products &amp; Equipment'!AT:AT)+SUMIF('Other Pharma &amp; Health Products'!$C:$C,$B240,'Other Pharma &amp; Health Products'!AT:AT)+SUMIF('PSM Costs'!$C:$C,$B240,'PSM Costs'!AT:AT)&gt;0,SUMIF(Pharmaceuticals!$C:$C,$B240,Pharmaceuticals!AK:AK)+SUMIF('Health Products &amp; Equipment'!$C:$C,$B240,'Health Products &amp; Equipment'!AT:AT)+SUMIF('Other Pharma &amp; Health Products'!$C:$C,$B240,'Other Pharma &amp; Health Products'!AT:AT)+SUMIF('PSM Costs'!$C:$C,$B240,'PSM Costs'!AT:AT),"")</f>
        <v/>
      </c>
      <c r="K240" s="123" t="str">
        <f ca="1">IF(SUMIF(Pharmaceuticals!$C:$C,$B240,Pharmaceuticals!AL:AL)+SUMIF('Health Products &amp; Equipment'!$C:$C,$B240,'Health Products &amp; Equipment'!AU:AU)+SUMIF('Other Pharma &amp; Health Products'!$C:$C,$B240,'Other Pharma &amp; Health Products'!AU:AU)+SUMIF('PSM Costs'!$C:$C,$B240,'PSM Costs'!AU:AU)&gt;0,SUMIF(Pharmaceuticals!$C:$C,$B240,Pharmaceuticals!AL:AL)+SUMIF('Health Products &amp; Equipment'!$C:$C,$B240,'Health Products &amp; Equipment'!AU:AU)+SUMIF('Other Pharma &amp; Health Products'!$C:$C,$B240,'Other Pharma &amp; Health Products'!AU:AU)+SUMIF('PSM Costs'!$C:$C,$B240,'PSM Costs'!AU:AU),"")</f>
        <v/>
      </c>
      <c r="L240" s="181" t="str">
        <f t="shared" ca="1" si="22"/>
        <v/>
      </c>
      <c r="M240" s="176" t="str">
        <f ca="1">IF(SUMIF(Pharmaceuticals!$C:$C,$B240,Pharmaceuticals!AX:AX)+SUMIF('Health Products &amp; Equipment'!$C:$C,$B240,'Health Products &amp; Equipment'!BG:BG)+SUMIF('Other Pharma &amp; Health Products'!$C:$C,$B240,'Other Pharma &amp; Health Products'!BG:BG)+SUMIF('PSM Costs'!$C:$C,$B240,'PSM Costs'!BG:BG)&gt;0,SUMIF(Pharmaceuticals!$C:$C,$B240,Pharmaceuticals!AX:AX)+SUMIF('Health Products &amp; Equipment'!$C:$C,$B240,'Health Products &amp; Equipment'!BG:BG)+SUMIF('Other Pharma &amp; Health Products'!$C:$C,$B240,'Other Pharma &amp; Health Products'!BG:BG)+SUMIF('PSM Costs'!$C:$C,$B240,'PSM Costs'!BG:BG),"")</f>
        <v/>
      </c>
      <c r="N240" s="176" t="str">
        <f ca="1">IF(SUMIF(Pharmaceuticals!$C:$C,$B240,Pharmaceuticals!AY:AY)+SUMIF('Health Products &amp; Equipment'!$C:$C,$B240,'Health Products &amp; Equipment'!BH:BH)+SUMIF('Other Pharma &amp; Health Products'!$C:$C,$B240,'Other Pharma &amp; Health Products'!BH:BH)+SUMIF('PSM Costs'!$C:$C,$B240,'PSM Costs'!BH:BH)&gt;0,SUMIF(Pharmaceuticals!$C:$C,$B240,Pharmaceuticals!AY:AY)+SUMIF('Health Products &amp; Equipment'!$C:$C,$B240,'Health Products &amp; Equipment'!BH:BH)+SUMIF('Other Pharma &amp; Health Products'!$C:$C,$B240,'Other Pharma &amp; Health Products'!BH:BH)+SUMIF('PSM Costs'!$C:$C,$B240,'PSM Costs'!BH:BH),"")</f>
        <v/>
      </c>
      <c r="O240" s="182" t="str">
        <f t="shared" ca="1" si="23"/>
        <v/>
      </c>
      <c r="P240" s="123" t="str">
        <f ca="1">IF(SUMIF(Pharmaceuticals!$C:$C,$B240,Pharmaceuticals!BK:BK)+SUMIF('Health Products &amp; Equipment'!$C:$C,$B240,'Health Products &amp; Equipment'!BT:BT)+SUMIF('Other Pharma &amp; Health Products'!$C:$C,$B240,'Other Pharma &amp; Health Products'!BT:BT)+SUMIF('PSM Costs'!$C:$C,$B240,'PSM Costs'!BT:BT)&gt;0,SUMIF(Pharmaceuticals!$C:$C,$B240,Pharmaceuticals!BK:BK)+SUMIF('Health Products &amp; Equipment'!$C:$C,$B240,'Health Products &amp; Equipment'!BT:BT)+SUMIF('Other Pharma &amp; Health Products'!$C:$C,$B240,'Other Pharma &amp; Health Products'!BT:BT)+SUMIF('PSM Costs'!$C:$C,$B240,'PSM Costs'!BT:BT),"")</f>
        <v/>
      </c>
      <c r="Q240" s="123" t="str">
        <f ca="1">IF(SUMIF(Pharmaceuticals!$C:$C,$B240,Pharmaceuticals!BL:BL)+SUMIF('Health Products &amp; Equipment'!$C:$C,$B240,'Health Products &amp; Equipment'!BU:BU)+SUMIF('Other Pharma &amp; Health Products'!$C:$C,$B240,'Other Pharma &amp; Health Products'!BU:BU)+SUMIF('PSM Costs'!$C:$C,$B240,'PSM Costs'!BU:BU)&gt;0,SUMIF(Pharmaceuticals!$C:$C,$B240,Pharmaceuticals!BL:BL)+SUMIF('Health Products &amp; Equipment'!$C:$C,$B240,'Health Products &amp; Equipment'!BU:BU)+SUMIF('Other Pharma &amp; Health Products'!$C:$C,$B240,'Other Pharma &amp; Health Products'!BU:BU)+SUMIF('PSM Costs'!$C:$C,$B240,'PSM Costs'!BU:BU),"")</f>
        <v/>
      </c>
      <c r="R240" s="176" t="str">
        <f t="shared" ca="1" si="24"/>
        <v/>
      </c>
    </row>
    <row r="241" spans="1:18" ht="13.5" customHeight="1" x14ac:dyDescent="0.15">
      <c r="A241" s="107">
        <v>234</v>
      </c>
      <c r="B241" s="107" t="str">
        <f ca="1">IFERROR(VLOOKUP(A241,'Rank unique CI-Prod-Spec'!I:J,2,FALSE),"")</f>
        <v/>
      </c>
      <c r="C241" s="122" t="str">
        <f ca="1">IFERROR(VLOOKUP(LEFT(B241,FIND("--",B241)-1),CatCostInp!D:E,2,FALSE),"")</f>
        <v/>
      </c>
      <c r="D241" s="122" t="str">
        <f ca="1">IFERROR(INDIRECT(ADDRESS(MATCH(VALUE(MID(B241,FIND("--",B241)+2,FIND("---",B241)-FIND("--",B241)-2)),CatProd!G:G,0),2,1,1,"CatProd")),"")</f>
        <v/>
      </c>
      <c r="E241" s="122" t="str">
        <f ca="1">IFERROR(INDIRECT(ADDRESS(MATCH(VALUE(RIGHT(B241,LEN(B241)-FIND("---",B241)-2)),CatProdSpec!I:I,0),3,1,1,"CatProdSpec")),"")</f>
        <v/>
      </c>
      <c r="F241" s="181" t="str">
        <f t="shared" ca="1" si="20"/>
        <v/>
      </c>
      <c r="G241" s="176" t="str">
        <f ca="1">IF(SUMIF(Pharmaceuticals!$C:$C,$B241,Pharmaceuticals!X:X)+SUMIF('Health Products &amp; Equipment'!$C:$C,$B241,'Health Products &amp; Equipment'!AG:AG)+SUMIF('Other Pharma &amp; Health Products'!$C:$C,$B241,'Other Pharma &amp; Health Products'!AG:AG)+SUMIF('PSM Costs'!$C:$C,$B241,'PSM Costs'!AG:AG)&gt;0,SUMIF(Pharmaceuticals!$C:$C,$B241,Pharmaceuticals!X:X)+SUMIF('Health Products &amp; Equipment'!$C:$C,$B241,'Health Products &amp; Equipment'!AG:AG)+SUMIF('Other Pharma &amp; Health Products'!$C:$C,$B241,'Other Pharma &amp; Health Products'!AG:AG)+SUMIF('PSM Costs'!$C:$C,$B241,'PSM Costs'!AG:AG),"")</f>
        <v/>
      </c>
      <c r="H241" s="176" t="str">
        <f ca="1">IF(SUMIF(Pharmaceuticals!$C:$C,$B241,Pharmaceuticals!Y:Y)+SUMIF('Health Products &amp; Equipment'!$C:$C,$B241,'Health Products &amp; Equipment'!AH:AH)+SUMIF('Other Pharma &amp; Health Products'!$C:$C,$B241,'Other Pharma &amp; Health Products'!AH:AH)+SUMIF('PSM Costs'!$C:$C,$B241,'PSM Costs'!AH:AH)&gt;0,SUMIF(Pharmaceuticals!$C:$C,$B241,Pharmaceuticals!Y:Y)+SUMIF('Health Products &amp; Equipment'!$C:$C,$B241,'Health Products &amp; Equipment'!AH:AH)+SUMIF('Other Pharma &amp; Health Products'!$C:$C,$B241,'Other Pharma &amp; Health Products'!AH:AH)+SUMIF('PSM Costs'!$C:$C,$B241,'PSM Costs'!AH:AH),"")</f>
        <v/>
      </c>
      <c r="I241" s="182" t="str">
        <f t="shared" ca="1" si="21"/>
        <v/>
      </c>
      <c r="J241" s="123" t="str">
        <f ca="1">IF(SUMIF(Pharmaceuticals!$C:$C,$B241,Pharmaceuticals!AK:AK)+SUMIF('Health Products &amp; Equipment'!$C:$C,$B241,'Health Products &amp; Equipment'!AT:AT)+SUMIF('Other Pharma &amp; Health Products'!$C:$C,$B241,'Other Pharma &amp; Health Products'!AT:AT)+SUMIF('PSM Costs'!$C:$C,$B241,'PSM Costs'!AT:AT)&gt;0,SUMIF(Pharmaceuticals!$C:$C,$B241,Pharmaceuticals!AK:AK)+SUMIF('Health Products &amp; Equipment'!$C:$C,$B241,'Health Products &amp; Equipment'!AT:AT)+SUMIF('Other Pharma &amp; Health Products'!$C:$C,$B241,'Other Pharma &amp; Health Products'!AT:AT)+SUMIF('PSM Costs'!$C:$C,$B241,'PSM Costs'!AT:AT),"")</f>
        <v/>
      </c>
      <c r="K241" s="123" t="str">
        <f ca="1">IF(SUMIF(Pharmaceuticals!$C:$C,$B241,Pharmaceuticals!AL:AL)+SUMIF('Health Products &amp; Equipment'!$C:$C,$B241,'Health Products &amp; Equipment'!AU:AU)+SUMIF('Other Pharma &amp; Health Products'!$C:$C,$B241,'Other Pharma &amp; Health Products'!AU:AU)+SUMIF('PSM Costs'!$C:$C,$B241,'PSM Costs'!AU:AU)&gt;0,SUMIF(Pharmaceuticals!$C:$C,$B241,Pharmaceuticals!AL:AL)+SUMIF('Health Products &amp; Equipment'!$C:$C,$B241,'Health Products &amp; Equipment'!AU:AU)+SUMIF('Other Pharma &amp; Health Products'!$C:$C,$B241,'Other Pharma &amp; Health Products'!AU:AU)+SUMIF('PSM Costs'!$C:$C,$B241,'PSM Costs'!AU:AU),"")</f>
        <v/>
      </c>
      <c r="L241" s="181" t="str">
        <f t="shared" ca="1" si="22"/>
        <v/>
      </c>
      <c r="M241" s="176" t="str">
        <f ca="1">IF(SUMIF(Pharmaceuticals!$C:$C,$B241,Pharmaceuticals!AX:AX)+SUMIF('Health Products &amp; Equipment'!$C:$C,$B241,'Health Products &amp; Equipment'!BG:BG)+SUMIF('Other Pharma &amp; Health Products'!$C:$C,$B241,'Other Pharma &amp; Health Products'!BG:BG)+SUMIF('PSM Costs'!$C:$C,$B241,'PSM Costs'!BG:BG)&gt;0,SUMIF(Pharmaceuticals!$C:$C,$B241,Pharmaceuticals!AX:AX)+SUMIF('Health Products &amp; Equipment'!$C:$C,$B241,'Health Products &amp; Equipment'!BG:BG)+SUMIF('Other Pharma &amp; Health Products'!$C:$C,$B241,'Other Pharma &amp; Health Products'!BG:BG)+SUMIF('PSM Costs'!$C:$C,$B241,'PSM Costs'!BG:BG),"")</f>
        <v/>
      </c>
      <c r="N241" s="176" t="str">
        <f ca="1">IF(SUMIF(Pharmaceuticals!$C:$C,$B241,Pharmaceuticals!AY:AY)+SUMIF('Health Products &amp; Equipment'!$C:$C,$B241,'Health Products &amp; Equipment'!BH:BH)+SUMIF('Other Pharma &amp; Health Products'!$C:$C,$B241,'Other Pharma &amp; Health Products'!BH:BH)+SUMIF('PSM Costs'!$C:$C,$B241,'PSM Costs'!BH:BH)&gt;0,SUMIF(Pharmaceuticals!$C:$C,$B241,Pharmaceuticals!AY:AY)+SUMIF('Health Products &amp; Equipment'!$C:$C,$B241,'Health Products &amp; Equipment'!BH:BH)+SUMIF('Other Pharma &amp; Health Products'!$C:$C,$B241,'Other Pharma &amp; Health Products'!BH:BH)+SUMIF('PSM Costs'!$C:$C,$B241,'PSM Costs'!BH:BH),"")</f>
        <v/>
      </c>
      <c r="O241" s="182" t="str">
        <f t="shared" ca="1" si="23"/>
        <v/>
      </c>
      <c r="P241" s="123" t="str">
        <f ca="1">IF(SUMIF(Pharmaceuticals!$C:$C,$B241,Pharmaceuticals!BK:BK)+SUMIF('Health Products &amp; Equipment'!$C:$C,$B241,'Health Products &amp; Equipment'!BT:BT)+SUMIF('Other Pharma &amp; Health Products'!$C:$C,$B241,'Other Pharma &amp; Health Products'!BT:BT)+SUMIF('PSM Costs'!$C:$C,$B241,'PSM Costs'!BT:BT)&gt;0,SUMIF(Pharmaceuticals!$C:$C,$B241,Pharmaceuticals!BK:BK)+SUMIF('Health Products &amp; Equipment'!$C:$C,$B241,'Health Products &amp; Equipment'!BT:BT)+SUMIF('Other Pharma &amp; Health Products'!$C:$C,$B241,'Other Pharma &amp; Health Products'!BT:BT)+SUMIF('PSM Costs'!$C:$C,$B241,'PSM Costs'!BT:BT),"")</f>
        <v/>
      </c>
      <c r="Q241" s="123" t="str">
        <f ca="1">IF(SUMIF(Pharmaceuticals!$C:$C,$B241,Pharmaceuticals!BL:BL)+SUMIF('Health Products &amp; Equipment'!$C:$C,$B241,'Health Products &amp; Equipment'!BU:BU)+SUMIF('Other Pharma &amp; Health Products'!$C:$C,$B241,'Other Pharma &amp; Health Products'!BU:BU)+SUMIF('PSM Costs'!$C:$C,$B241,'PSM Costs'!BU:BU)&gt;0,SUMIF(Pharmaceuticals!$C:$C,$B241,Pharmaceuticals!BL:BL)+SUMIF('Health Products &amp; Equipment'!$C:$C,$B241,'Health Products &amp; Equipment'!BU:BU)+SUMIF('Other Pharma &amp; Health Products'!$C:$C,$B241,'Other Pharma &amp; Health Products'!BU:BU)+SUMIF('PSM Costs'!$C:$C,$B241,'PSM Costs'!BU:BU),"")</f>
        <v/>
      </c>
      <c r="R241" s="176" t="str">
        <f t="shared" ca="1" si="24"/>
        <v/>
      </c>
    </row>
    <row r="242" spans="1:18" ht="13.5" customHeight="1" x14ac:dyDescent="0.15">
      <c r="A242" s="107">
        <v>235</v>
      </c>
      <c r="B242" s="107" t="str">
        <f ca="1">IFERROR(VLOOKUP(A242,'Rank unique CI-Prod-Spec'!I:J,2,FALSE),"")</f>
        <v/>
      </c>
      <c r="C242" s="122" t="str">
        <f ca="1">IFERROR(VLOOKUP(LEFT(B242,FIND("--",B242)-1),CatCostInp!D:E,2,FALSE),"")</f>
        <v/>
      </c>
      <c r="D242" s="122" t="str">
        <f ca="1">IFERROR(INDIRECT(ADDRESS(MATCH(VALUE(MID(B242,FIND("--",B242)+2,FIND("---",B242)-FIND("--",B242)-2)),CatProd!G:G,0),2,1,1,"CatProd")),"")</f>
        <v/>
      </c>
      <c r="E242" s="122" t="str">
        <f ca="1">IFERROR(INDIRECT(ADDRESS(MATCH(VALUE(RIGHT(B242,LEN(B242)-FIND("---",B242)-2)),CatProdSpec!I:I,0),3,1,1,"CatProdSpec")),"")</f>
        <v/>
      </c>
      <c r="F242" s="181" t="str">
        <f t="shared" ca="1" si="20"/>
        <v/>
      </c>
      <c r="G242" s="176" t="str">
        <f ca="1">IF(SUMIF(Pharmaceuticals!$C:$C,$B242,Pharmaceuticals!X:X)+SUMIF('Health Products &amp; Equipment'!$C:$C,$B242,'Health Products &amp; Equipment'!AG:AG)+SUMIF('Other Pharma &amp; Health Products'!$C:$C,$B242,'Other Pharma &amp; Health Products'!AG:AG)+SUMIF('PSM Costs'!$C:$C,$B242,'PSM Costs'!AG:AG)&gt;0,SUMIF(Pharmaceuticals!$C:$C,$B242,Pharmaceuticals!X:X)+SUMIF('Health Products &amp; Equipment'!$C:$C,$B242,'Health Products &amp; Equipment'!AG:AG)+SUMIF('Other Pharma &amp; Health Products'!$C:$C,$B242,'Other Pharma &amp; Health Products'!AG:AG)+SUMIF('PSM Costs'!$C:$C,$B242,'PSM Costs'!AG:AG),"")</f>
        <v/>
      </c>
      <c r="H242" s="176" t="str">
        <f ca="1">IF(SUMIF(Pharmaceuticals!$C:$C,$B242,Pharmaceuticals!Y:Y)+SUMIF('Health Products &amp; Equipment'!$C:$C,$B242,'Health Products &amp; Equipment'!AH:AH)+SUMIF('Other Pharma &amp; Health Products'!$C:$C,$B242,'Other Pharma &amp; Health Products'!AH:AH)+SUMIF('PSM Costs'!$C:$C,$B242,'PSM Costs'!AH:AH)&gt;0,SUMIF(Pharmaceuticals!$C:$C,$B242,Pharmaceuticals!Y:Y)+SUMIF('Health Products &amp; Equipment'!$C:$C,$B242,'Health Products &amp; Equipment'!AH:AH)+SUMIF('Other Pharma &amp; Health Products'!$C:$C,$B242,'Other Pharma &amp; Health Products'!AH:AH)+SUMIF('PSM Costs'!$C:$C,$B242,'PSM Costs'!AH:AH),"")</f>
        <v/>
      </c>
      <c r="I242" s="182" t="str">
        <f t="shared" ca="1" si="21"/>
        <v/>
      </c>
      <c r="J242" s="123" t="str">
        <f ca="1">IF(SUMIF(Pharmaceuticals!$C:$C,$B242,Pharmaceuticals!AK:AK)+SUMIF('Health Products &amp; Equipment'!$C:$C,$B242,'Health Products &amp; Equipment'!AT:AT)+SUMIF('Other Pharma &amp; Health Products'!$C:$C,$B242,'Other Pharma &amp; Health Products'!AT:AT)+SUMIF('PSM Costs'!$C:$C,$B242,'PSM Costs'!AT:AT)&gt;0,SUMIF(Pharmaceuticals!$C:$C,$B242,Pharmaceuticals!AK:AK)+SUMIF('Health Products &amp; Equipment'!$C:$C,$B242,'Health Products &amp; Equipment'!AT:AT)+SUMIF('Other Pharma &amp; Health Products'!$C:$C,$B242,'Other Pharma &amp; Health Products'!AT:AT)+SUMIF('PSM Costs'!$C:$C,$B242,'PSM Costs'!AT:AT),"")</f>
        <v/>
      </c>
      <c r="K242" s="123" t="str">
        <f ca="1">IF(SUMIF(Pharmaceuticals!$C:$C,$B242,Pharmaceuticals!AL:AL)+SUMIF('Health Products &amp; Equipment'!$C:$C,$B242,'Health Products &amp; Equipment'!AU:AU)+SUMIF('Other Pharma &amp; Health Products'!$C:$C,$B242,'Other Pharma &amp; Health Products'!AU:AU)+SUMIF('PSM Costs'!$C:$C,$B242,'PSM Costs'!AU:AU)&gt;0,SUMIF(Pharmaceuticals!$C:$C,$B242,Pharmaceuticals!AL:AL)+SUMIF('Health Products &amp; Equipment'!$C:$C,$B242,'Health Products &amp; Equipment'!AU:AU)+SUMIF('Other Pharma &amp; Health Products'!$C:$C,$B242,'Other Pharma &amp; Health Products'!AU:AU)+SUMIF('PSM Costs'!$C:$C,$B242,'PSM Costs'!AU:AU),"")</f>
        <v/>
      </c>
      <c r="L242" s="181" t="str">
        <f t="shared" ca="1" si="22"/>
        <v/>
      </c>
      <c r="M242" s="176" t="str">
        <f ca="1">IF(SUMIF(Pharmaceuticals!$C:$C,$B242,Pharmaceuticals!AX:AX)+SUMIF('Health Products &amp; Equipment'!$C:$C,$B242,'Health Products &amp; Equipment'!BG:BG)+SUMIF('Other Pharma &amp; Health Products'!$C:$C,$B242,'Other Pharma &amp; Health Products'!BG:BG)+SUMIF('PSM Costs'!$C:$C,$B242,'PSM Costs'!BG:BG)&gt;0,SUMIF(Pharmaceuticals!$C:$C,$B242,Pharmaceuticals!AX:AX)+SUMIF('Health Products &amp; Equipment'!$C:$C,$B242,'Health Products &amp; Equipment'!BG:BG)+SUMIF('Other Pharma &amp; Health Products'!$C:$C,$B242,'Other Pharma &amp; Health Products'!BG:BG)+SUMIF('PSM Costs'!$C:$C,$B242,'PSM Costs'!BG:BG),"")</f>
        <v/>
      </c>
      <c r="N242" s="176" t="str">
        <f ca="1">IF(SUMIF(Pharmaceuticals!$C:$C,$B242,Pharmaceuticals!AY:AY)+SUMIF('Health Products &amp; Equipment'!$C:$C,$B242,'Health Products &amp; Equipment'!BH:BH)+SUMIF('Other Pharma &amp; Health Products'!$C:$C,$B242,'Other Pharma &amp; Health Products'!BH:BH)+SUMIF('PSM Costs'!$C:$C,$B242,'PSM Costs'!BH:BH)&gt;0,SUMIF(Pharmaceuticals!$C:$C,$B242,Pharmaceuticals!AY:AY)+SUMIF('Health Products &amp; Equipment'!$C:$C,$B242,'Health Products &amp; Equipment'!BH:BH)+SUMIF('Other Pharma &amp; Health Products'!$C:$C,$B242,'Other Pharma &amp; Health Products'!BH:BH)+SUMIF('PSM Costs'!$C:$C,$B242,'PSM Costs'!BH:BH),"")</f>
        <v/>
      </c>
      <c r="O242" s="182" t="str">
        <f t="shared" ca="1" si="23"/>
        <v/>
      </c>
      <c r="P242" s="123" t="str">
        <f ca="1">IF(SUMIF(Pharmaceuticals!$C:$C,$B242,Pharmaceuticals!BK:BK)+SUMIF('Health Products &amp; Equipment'!$C:$C,$B242,'Health Products &amp; Equipment'!BT:BT)+SUMIF('Other Pharma &amp; Health Products'!$C:$C,$B242,'Other Pharma &amp; Health Products'!BT:BT)+SUMIF('PSM Costs'!$C:$C,$B242,'PSM Costs'!BT:BT)&gt;0,SUMIF(Pharmaceuticals!$C:$C,$B242,Pharmaceuticals!BK:BK)+SUMIF('Health Products &amp; Equipment'!$C:$C,$B242,'Health Products &amp; Equipment'!BT:BT)+SUMIF('Other Pharma &amp; Health Products'!$C:$C,$B242,'Other Pharma &amp; Health Products'!BT:BT)+SUMIF('PSM Costs'!$C:$C,$B242,'PSM Costs'!BT:BT),"")</f>
        <v/>
      </c>
      <c r="Q242" s="123" t="str">
        <f ca="1">IF(SUMIF(Pharmaceuticals!$C:$C,$B242,Pharmaceuticals!BL:BL)+SUMIF('Health Products &amp; Equipment'!$C:$C,$B242,'Health Products &amp; Equipment'!BU:BU)+SUMIF('Other Pharma &amp; Health Products'!$C:$C,$B242,'Other Pharma &amp; Health Products'!BU:BU)+SUMIF('PSM Costs'!$C:$C,$B242,'PSM Costs'!BU:BU)&gt;0,SUMIF(Pharmaceuticals!$C:$C,$B242,Pharmaceuticals!BL:BL)+SUMIF('Health Products &amp; Equipment'!$C:$C,$B242,'Health Products &amp; Equipment'!BU:BU)+SUMIF('Other Pharma &amp; Health Products'!$C:$C,$B242,'Other Pharma &amp; Health Products'!BU:BU)+SUMIF('PSM Costs'!$C:$C,$B242,'PSM Costs'!BU:BU),"")</f>
        <v/>
      </c>
      <c r="R242" s="176" t="str">
        <f t="shared" ca="1" si="24"/>
        <v/>
      </c>
    </row>
    <row r="243" spans="1:18" ht="13.5" customHeight="1" x14ac:dyDescent="0.15">
      <c r="A243" s="107">
        <v>236</v>
      </c>
      <c r="B243" s="107" t="str">
        <f ca="1">IFERROR(VLOOKUP(A243,'Rank unique CI-Prod-Spec'!I:J,2,FALSE),"")</f>
        <v/>
      </c>
      <c r="C243" s="122" t="str">
        <f ca="1">IFERROR(VLOOKUP(LEFT(B243,FIND("--",B243)-1),CatCostInp!D:E,2,FALSE),"")</f>
        <v/>
      </c>
      <c r="D243" s="122" t="str">
        <f ca="1">IFERROR(INDIRECT(ADDRESS(MATCH(VALUE(MID(B243,FIND("--",B243)+2,FIND("---",B243)-FIND("--",B243)-2)),CatProd!G:G,0),2,1,1,"CatProd")),"")</f>
        <v/>
      </c>
      <c r="E243" s="122" t="str">
        <f ca="1">IFERROR(INDIRECT(ADDRESS(MATCH(VALUE(RIGHT(B243,LEN(B243)-FIND("---",B243)-2)),CatProdSpec!I:I,0),3,1,1,"CatProdSpec")),"")</f>
        <v/>
      </c>
      <c r="F243" s="181" t="str">
        <f t="shared" ca="1" si="20"/>
        <v/>
      </c>
      <c r="G243" s="176" t="str">
        <f ca="1">IF(SUMIF(Pharmaceuticals!$C:$C,$B243,Pharmaceuticals!X:X)+SUMIF('Health Products &amp; Equipment'!$C:$C,$B243,'Health Products &amp; Equipment'!AG:AG)+SUMIF('Other Pharma &amp; Health Products'!$C:$C,$B243,'Other Pharma &amp; Health Products'!AG:AG)+SUMIF('PSM Costs'!$C:$C,$B243,'PSM Costs'!AG:AG)&gt;0,SUMIF(Pharmaceuticals!$C:$C,$B243,Pharmaceuticals!X:X)+SUMIF('Health Products &amp; Equipment'!$C:$C,$B243,'Health Products &amp; Equipment'!AG:AG)+SUMIF('Other Pharma &amp; Health Products'!$C:$C,$B243,'Other Pharma &amp; Health Products'!AG:AG)+SUMIF('PSM Costs'!$C:$C,$B243,'PSM Costs'!AG:AG),"")</f>
        <v/>
      </c>
      <c r="H243" s="176" t="str">
        <f ca="1">IF(SUMIF(Pharmaceuticals!$C:$C,$B243,Pharmaceuticals!Y:Y)+SUMIF('Health Products &amp; Equipment'!$C:$C,$B243,'Health Products &amp; Equipment'!AH:AH)+SUMIF('Other Pharma &amp; Health Products'!$C:$C,$B243,'Other Pharma &amp; Health Products'!AH:AH)+SUMIF('PSM Costs'!$C:$C,$B243,'PSM Costs'!AH:AH)&gt;0,SUMIF(Pharmaceuticals!$C:$C,$B243,Pharmaceuticals!Y:Y)+SUMIF('Health Products &amp; Equipment'!$C:$C,$B243,'Health Products &amp; Equipment'!AH:AH)+SUMIF('Other Pharma &amp; Health Products'!$C:$C,$B243,'Other Pharma &amp; Health Products'!AH:AH)+SUMIF('PSM Costs'!$C:$C,$B243,'PSM Costs'!AH:AH),"")</f>
        <v/>
      </c>
      <c r="I243" s="182" t="str">
        <f t="shared" ca="1" si="21"/>
        <v/>
      </c>
      <c r="J243" s="123" t="str">
        <f ca="1">IF(SUMIF(Pharmaceuticals!$C:$C,$B243,Pharmaceuticals!AK:AK)+SUMIF('Health Products &amp; Equipment'!$C:$C,$B243,'Health Products &amp; Equipment'!AT:AT)+SUMIF('Other Pharma &amp; Health Products'!$C:$C,$B243,'Other Pharma &amp; Health Products'!AT:AT)+SUMIF('PSM Costs'!$C:$C,$B243,'PSM Costs'!AT:AT)&gt;0,SUMIF(Pharmaceuticals!$C:$C,$B243,Pharmaceuticals!AK:AK)+SUMIF('Health Products &amp; Equipment'!$C:$C,$B243,'Health Products &amp; Equipment'!AT:AT)+SUMIF('Other Pharma &amp; Health Products'!$C:$C,$B243,'Other Pharma &amp; Health Products'!AT:AT)+SUMIF('PSM Costs'!$C:$C,$B243,'PSM Costs'!AT:AT),"")</f>
        <v/>
      </c>
      <c r="K243" s="123" t="str">
        <f ca="1">IF(SUMIF(Pharmaceuticals!$C:$C,$B243,Pharmaceuticals!AL:AL)+SUMIF('Health Products &amp; Equipment'!$C:$C,$B243,'Health Products &amp; Equipment'!AU:AU)+SUMIF('Other Pharma &amp; Health Products'!$C:$C,$B243,'Other Pharma &amp; Health Products'!AU:AU)+SUMIF('PSM Costs'!$C:$C,$B243,'PSM Costs'!AU:AU)&gt;0,SUMIF(Pharmaceuticals!$C:$C,$B243,Pharmaceuticals!AL:AL)+SUMIF('Health Products &amp; Equipment'!$C:$C,$B243,'Health Products &amp; Equipment'!AU:AU)+SUMIF('Other Pharma &amp; Health Products'!$C:$C,$B243,'Other Pharma &amp; Health Products'!AU:AU)+SUMIF('PSM Costs'!$C:$C,$B243,'PSM Costs'!AU:AU),"")</f>
        <v/>
      </c>
      <c r="L243" s="181" t="str">
        <f t="shared" ca="1" si="22"/>
        <v/>
      </c>
      <c r="M243" s="176" t="str">
        <f ca="1">IF(SUMIF(Pharmaceuticals!$C:$C,$B243,Pharmaceuticals!AX:AX)+SUMIF('Health Products &amp; Equipment'!$C:$C,$B243,'Health Products &amp; Equipment'!BG:BG)+SUMIF('Other Pharma &amp; Health Products'!$C:$C,$B243,'Other Pharma &amp; Health Products'!BG:BG)+SUMIF('PSM Costs'!$C:$C,$B243,'PSM Costs'!BG:BG)&gt;0,SUMIF(Pharmaceuticals!$C:$C,$B243,Pharmaceuticals!AX:AX)+SUMIF('Health Products &amp; Equipment'!$C:$C,$B243,'Health Products &amp; Equipment'!BG:BG)+SUMIF('Other Pharma &amp; Health Products'!$C:$C,$B243,'Other Pharma &amp; Health Products'!BG:BG)+SUMIF('PSM Costs'!$C:$C,$B243,'PSM Costs'!BG:BG),"")</f>
        <v/>
      </c>
      <c r="N243" s="176" t="str">
        <f ca="1">IF(SUMIF(Pharmaceuticals!$C:$C,$B243,Pharmaceuticals!AY:AY)+SUMIF('Health Products &amp; Equipment'!$C:$C,$B243,'Health Products &amp; Equipment'!BH:BH)+SUMIF('Other Pharma &amp; Health Products'!$C:$C,$B243,'Other Pharma &amp; Health Products'!BH:BH)+SUMIF('PSM Costs'!$C:$C,$B243,'PSM Costs'!BH:BH)&gt;0,SUMIF(Pharmaceuticals!$C:$C,$B243,Pharmaceuticals!AY:AY)+SUMIF('Health Products &amp; Equipment'!$C:$C,$B243,'Health Products &amp; Equipment'!BH:BH)+SUMIF('Other Pharma &amp; Health Products'!$C:$C,$B243,'Other Pharma &amp; Health Products'!BH:BH)+SUMIF('PSM Costs'!$C:$C,$B243,'PSM Costs'!BH:BH),"")</f>
        <v/>
      </c>
      <c r="O243" s="182" t="str">
        <f t="shared" ca="1" si="23"/>
        <v/>
      </c>
      <c r="P243" s="123" t="str">
        <f ca="1">IF(SUMIF(Pharmaceuticals!$C:$C,$B243,Pharmaceuticals!BK:BK)+SUMIF('Health Products &amp; Equipment'!$C:$C,$B243,'Health Products &amp; Equipment'!BT:BT)+SUMIF('Other Pharma &amp; Health Products'!$C:$C,$B243,'Other Pharma &amp; Health Products'!BT:BT)+SUMIF('PSM Costs'!$C:$C,$B243,'PSM Costs'!BT:BT)&gt;0,SUMIF(Pharmaceuticals!$C:$C,$B243,Pharmaceuticals!BK:BK)+SUMIF('Health Products &amp; Equipment'!$C:$C,$B243,'Health Products &amp; Equipment'!BT:BT)+SUMIF('Other Pharma &amp; Health Products'!$C:$C,$B243,'Other Pharma &amp; Health Products'!BT:BT)+SUMIF('PSM Costs'!$C:$C,$B243,'PSM Costs'!BT:BT),"")</f>
        <v/>
      </c>
      <c r="Q243" s="123" t="str">
        <f ca="1">IF(SUMIF(Pharmaceuticals!$C:$C,$B243,Pharmaceuticals!BL:BL)+SUMIF('Health Products &amp; Equipment'!$C:$C,$B243,'Health Products &amp; Equipment'!BU:BU)+SUMIF('Other Pharma &amp; Health Products'!$C:$C,$B243,'Other Pharma &amp; Health Products'!BU:BU)+SUMIF('PSM Costs'!$C:$C,$B243,'PSM Costs'!BU:BU)&gt;0,SUMIF(Pharmaceuticals!$C:$C,$B243,Pharmaceuticals!BL:BL)+SUMIF('Health Products &amp; Equipment'!$C:$C,$B243,'Health Products &amp; Equipment'!BU:BU)+SUMIF('Other Pharma &amp; Health Products'!$C:$C,$B243,'Other Pharma &amp; Health Products'!BU:BU)+SUMIF('PSM Costs'!$C:$C,$B243,'PSM Costs'!BU:BU),"")</f>
        <v/>
      </c>
      <c r="R243" s="176" t="str">
        <f t="shared" ca="1" si="24"/>
        <v/>
      </c>
    </row>
    <row r="244" spans="1:18" ht="13.5" customHeight="1" x14ac:dyDescent="0.15">
      <c r="A244" s="107">
        <v>237</v>
      </c>
      <c r="B244" s="107" t="str">
        <f ca="1">IFERROR(VLOOKUP(A244,'Rank unique CI-Prod-Spec'!I:J,2,FALSE),"")</f>
        <v/>
      </c>
      <c r="C244" s="122" t="str">
        <f ca="1">IFERROR(VLOOKUP(LEFT(B244,FIND("--",B244)-1),CatCostInp!D:E,2,FALSE),"")</f>
        <v/>
      </c>
      <c r="D244" s="122" t="str">
        <f ca="1">IFERROR(INDIRECT(ADDRESS(MATCH(VALUE(MID(B244,FIND("--",B244)+2,FIND("---",B244)-FIND("--",B244)-2)),CatProd!G:G,0),2,1,1,"CatProd")),"")</f>
        <v/>
      </c>
      <c r="E244" s="122" t="str">
        <f ca="1">IFERROR(INDIRECT(ADDRESS(MATCH(VALUE(RIGHT(B244,LEN(B244)-FIND("---",B244)-2)),CatProdSpec!I:I,0),3,1,1,"CatProdSpec")),"")</f>
        <v/>
      </c>
      <c r="F244" s="181" t="str">
        <f t="shared" ca="1" si="20"/>
        <v/>
      </c>
      <c r="G244" s="176" t="str">
        <f ca="1">IF(SUMIF(Pharmaceuticals!$C:$C,$B244,Pharmaceuticals!X:X)+SUMIF('Health Products &amp; Equipment'!$C:$C,$B244,'Health Products &amp; Equipment'!AG:AG)+SUMIF('Other Pharma &amp; Health Products'!$C:$C,$B244,'Other Pharma &amp; Health Products'!AG:AG)+SUMIF('PSM Costs'!$C:$C,$B244,'PSM Costs'!AG:AG)&gt;0,SUMIF(Pharmaceuticals!$C:$C,$B244,Pharmaceuticals!X:X)+SUMIF('Health Products &amp; Equipment'!$C:$C,$B244,'Health Products &amp; Equipment'!AG:AG)+SUMIF('Other Pharma &amp; Health Products'!$C:$C,$B244,'Other Pharma &amp; Health Products'!AG:AG)+SUMIF('PSM Costs'!$C:$C,$B244,'PSM Costs'!AG:AG),"")</f>
        <v/>
      </c>
      <c r="H244" s="176" t="str">
        <f ca="1">IF(SUMIF(Pharmaceuticals!$C:$C,$B244,Pharmaceuticals!Y:Y)+SUMIF('Health Products &amp; Equipment'!$C:$C,$B244,'Health Products &amp; Equipment'!AH:AH)+SUMIF('Other Pharma &amp; Health Products'!$C:$C,$B244,'Other Pharma &amp; Health Products'!AH:AH)+SUMIF('PSM Costs'!$C:$C,$B244,'PSM Costs'!AH:AH)&gt;0,SUMIF(Pharmaceuticals!$C:$C,$B244,Pharmaceuticals!Y:Y)+SUMIF('Health Products &amp; Equipment'!$C:$C,$B244,'Health Products &amp; Equipment'!AH:AH)+SUMIF('Other Pharma &amp; Health Products'!$C:$C,$B244,'Other Pharma &amp; Health Products'!AH:AH)+SUMIF('PSM Costs'!$C:$C,$B244,'PSM Costs'!AH:AH),"")</f>
        <v/>
      </c>
      <c r="I244" s="182" t="str">
        <f t="shared" ca="1" si="21"/>
        <v/>
      </c>
      <c r="J244" s="123" t="str">
        <f ca="1">IF(SUMIF(Pharmaceuticals!$C:$C,$B244,Pharmaceuticals!AK:AK)+SUMIF('Health Products &amp; Equipment'!$C:$C,$B244,'Health Products &amp; Equipment'!AT:AT)+SUMIF('Other Pharma &amp; Health Products'!$C:$C,$B244,'Other Pharma &amp; Health Products'!AT:AT)+SUMIF('PSM Costs'!$C:$C,$B244,'PSM Costs'!AT:AT)&gt;0,SUMIF(Pharmaceuticals!$C:$C,$B244,Pharmaceuticals!AK:AK)+SUMIF('Health Products &amp; Equipment'!$C:$C,$B244,'Health Products &amp; Equipment'!AT:AT)+SUMIF('Other Pharma &amp; Health Products'!$C:$C,$B244,'Other Pharma &amp; Health Products'!AT:AT)+SUMIF('PSM Costs'!$C:$C,$B244,'PSM Costs'!AT:AT),"")</f>
        <v/>
      </c>
      <c r="K244" s="123" t="str">
        <f ca="1">IF(SUMIF(Pharmaceuticals!$C:$C,$B244,Pharmaceuticals!AL:AL)+SUMIF('Health Products &amp; Equipment'!$C:$C,$B244,'Health Products &amp; Equipment'!AU:AU)+SUMIF('Other Pharma &amp; Health Products'!$C:$C,$B244,'Other Pharma &amp; Health Products'!AU:AU)+SUMIF('PSM Costs'!$C:$C,$B244,'PSM Costs'!AU:AU)&gt;0,SUMIF(Pharmaceuticals!$C:$C,$B244,Pharmaceuticals!AL:AL)+SUMIF('Health Products &amp; Equipment'!$C:$C,$B244,'Health Products &amp; Equipment'!AU:AU)+SUMIF('Other Pharma &amp; Health Products'!$C:$C,$B244,'Other Pharma &amp; Health Products'!AU:AU)+SUMIF('PSM Costs'!$C:$C,$B244,'PSM Costs'!AU:AU),"")</f>
        <v/>
      </c>
      <c r="L244" s="181" t="str">
        <f t="shared" ca="1" si="22"/>
        <v/>
      </c>
      <c r="M244" s="176" t="str">
        <f ca="1">IF(SUMIF(Pharmaceuticals!$C:$C,$B244,Pharmaceuticals!AX:AX)+SUMIF('Health Products &amp; Equipment'!$C:$C,$B244,'Health Products &amp; Equipment'!BG:BG)+SUMIF('Other Pharma &amp; Health Products'!$C:$C,$B244,'Other Pharma &amp; Health Products'!BG:BG)+SUMIF('PSM Costs'!$C:$C,$B244,'PSM Costs'!BG:BG)&gt;0,SUMIF(Pharmaceuticals!$C:$C,$B244,Pharmaceuticals!AX:AX)+SUMIF('Health Products &amp; Equipment'!$C:$C,$B244,'Health Products &amp; Equipment'!BG:BG)+SUMIF('Other Pharma &amp; Health Products'!$C:$C,$B244,'Other Pharma &amp; Health Products'!BG:BG)+SUMIF('PSM Costs'!$C:$C,$B244,'PSM Costs'!BG:BG),"")</f>
        <v/>
      </c>
      <c r="N244" s="176" t="str">
        <f ca="1">IF(SUMIF(Pharmaceuticals!$C:$C,$B244,Pharmaceuticals!AY:AY)+SUMIF('Health Products &amp; Equipment'!$C:$C,$B244,'Health Products &amp; Equipment'!BH:BH)+SUMIF('Other Pharma &amp; Health Products'!$C:$C,$B244,'Other Pharma &amp; Health Products'!BH:BH)+SUMIF('PSM Costs'!$C:$C,$B244,'PSM Costs'!BH:BH)&gt;0,SUMIF(Pharmaceuticals!$C:$C,$B244,Pharmaceuticals!AY:AY)+SUMIF('Health Products &amp; Equipment'!$C:$C,$B244,'Health Products &amp; Equipment'!BH:BH)+SUMIF('Other Pharma &amp; Health Products'!$C:$C,$B244,'Other Pharma &amp; Health Products'!BH:BH)+SUMIF('PSM Costs'!$C:$C,$B244,'PSM Costs'!BH:BH),"")</f>
        <v/>
      </c>
      <c r="O244" s="182" t="str">
        <f t="shared" ca="1" si="23"/>
        <v/>
      </c>
      <c r="P244" s="123" t="str">
        <f ca="1">IF(SUMIF(Pharmaceuticals!$C:$C,$B244,Pharmaceuticals!BK:BK)+SUMIF('Health Products &amp; Equipment'!$C:$C,$B244,'Health Products &amp; Equipment'!BT:BT)+SUMIF('Other Pharma &amp; Health Products'!$C:$C,$B244,'Other Pharma &amp; Health Products'!BT:BT)+SUMIF('PSM Costs'!$C:$C,$B244,'PSM Costs'!BT:BT)&gt;0,SUMIF(Pharmaceuticals!$C:$C,$B244,Pharmaceuticals!BK:BK)+SUMIF('Health Products &amp; Equipment'!$C:$C,$B244,'Health Products &amp; Equipment'!BT:BT)+SUMIF('Other Pharma &amp; Health Products'!$C:$C,$B244,'Other Pharma &amp; Health Products'!BT:BT)+SUMIF('PSM Costs'!$C:$C,$B244,'PSM Costs'!BT:BT),"")</f>
        <v/>
      </c>
      <c r="Q244" s="123" t="str">
        <f ca="1">IF(SUMIF(Pharmaceuticals!$C:$C,$B244,Pharmaceuticals!BL:BL)+SUMIF('Health Products &amp; Equipment'!$C:$C,$B244,'Health Products &amp; Equipment'!BU:BU)+SUMIF('Other Pharma &amp; Health Products'!$C:$C,$B244,'Other Pharma &amp; Health Products'!BU:BU)+SUMIF('PSM Costs'!$C:$C,$B244,'PSM Costs'!BU:BU)&gt;0,SUMIF(Pharmaceuticals!$C:$C,$B244,Pharmaceuticals!BL:BL)+SUMIF('Health Products &amp; Equipment'!$C:$C,$B244,'Health Products &amp; Equipment'!BU:BU)+SUMIF('Other Pharma &amp; Health Products'!$C:$C,$B244,'Other Pharma &amp; Health Products'!BU:BU)+SUMIF('PSM Costs'!$C:$C,$B244,'PSM Costs'!BU:BU),"")</f>
        <v/>
      </c>
      <c r="R244" s="176" t="str">
        <f t="shared" ca="1" si="24"/>
        <v/>
      </c>
    </row>
    <row r="245" spans="1:18" ht="13.5" customHeight="1" x14ac:dyDescent="0.15">
      <c r="A245" s="107">
        <v>238</v>
      </c>
      <c r="B245" s="107" t="str">
        <f ca="1">IFERROR(VLOOKUP(A245,'Rank unique CI-Prod-Spec'!I:J,2,FALSE),"")</f>
        <v/>
      </c>
      <c r="C245" s="122" t="str">
        <f ca="1">IFERROR(VLOOKUP(LEFT(B245,FIND("--",B245)-1),CatCostInp!D:E,2,FALSE),"")</f>
        <v/>
      </c>
      <c r="D245" s="122" t="str">
        <f ca="1">IFERROR(INDIRECT(ADDRESS(MATCH(VALUE(MID(B245,FIND("--",B245)+2,FIND("---",B245)-FIND("--",B245)-2)),CatProd!G:G,0),2,1,1,"CatProd")),"")</f>
        <v/>
      </c>
      <c r="E245" s="122" t="str">
        <f ca="1">IFERROR(INDIRECT(ADDRESS(MATCH(VALUE(RIGHT(B245,LEN(B245)-FIND("---",B245)-2)),CatProdSpec!I:I,0),3,1,1,"CatProdSpec")),"")</f>
        <v/>
      </c>
      <c r="F245" s="181" t="str">
        <f t="shared" ca="1" si="20"/>
        <v/>
      </c>
      <c r="G245" s="176" t="str">
        <f ca="1">IF(SUMIF(Pharmaceuticals!$C:$C,$B245,Pharmaceuticals!X:X)+SUMIF('Health Products &amp; Equipment'!$C:$C,$B245,'Health Products &amp; Equipment'!AG:AG)+SUMIF('Other Pharma &amp; Health Products'!$C:$C,$B245,'Other Pharma &amp; Health Products'!AG:AG)+SUMIF('PSM Costs'!$C:$C,$B245,'PSM Costs'!AG:AG)&gt;0,SUMIF(Pharmaceuticals!$C:$C,$B245,Pharmaceuticals!X:X)+SUMIF('Health Products &amp; Equipment'!$C:$C,$B245,'Health Products &amp; Equipment'!AG:AG)+SUMIF('Other Pharma &amp; Health Products'!$C:$C,$B245,'Other Pharma &amp; Health Products'!AG:AG)+SUMIF('PSM Costs'!$C:$C,$B245,'PSM Costs'!AG:AG),"")</f>
        <v/>
      </c>
      <c r="H245" s="176" t="str">
        <f ca="1">IF(SUMIF(Pharmaceuticals!$C:$C,$B245,Pharmaceuticals!Y:Y)+SUMIF('Health Products &amp; Equipment'!$C:$C,$B245,'Health Products &amp; Equipment'!AH:AH)+SUMIF('Other Pharma &amp; Health Products'!$C:$C,$B245,'Other Pharma &amp; Health Products'!AH:AH)+SUMIF('PSM Costs'!$C:$C,$B245,'PSM Costs'!AH:AH)&gt;0,SUMIF(Pharmaceuticals!$C:$C,$B245,Pharmaceuticals!Y:Y)+SUMIF('Health Products &amp; Equipment'!$C:$C,$B245,'Health Products &amp; Equipment'!AH:AH)+SUMIF('Other Pharma &amp; Health Products'!$C:$C,$B245,'Other Pharma &amp; Health Products'!AH:AH)+SUMIF('PSM Costs'!$C:$C,$B245,'PSM Costs'!AH:AH),"")</f>
        <v/>
      </c>
      <c r="I245" s="182" t="str">
        <f t="shared" ca="1" si="21"/>
        <v/>
      </c>
      <c r="J245" s="123" t="str">
        <f ca="1">IF(SUMIF(Pharmaceuticals!$C:$C,$B245,Pharmaceuticals!AK:AK)+SUMIF('Health Products &amp; Equipment'!$C:$C,$B245,'Health Products &amp; Equipment'!AT:AT)+SUMIF('Other Pharma &amp; Health Products'!$C:$C,$B245,'Other Pharma &amp; Health Products'!AT:AT)+SUMIF('PSM Costs'!$C:$C,$B245,'PSM Costs'!AT:AT)&gt;0,SUMIF(Pharmaceuticals!$C:$C,$B245,Pharmaceuticals!AK:AK)+SUMIF('Health Products &amp; Equipment'!$C:$C,$B245,'Health Products &amp; Equipment'!AT:AT)+SUMIF('Other Pharma &amp; Health Products'!$C:$C,$B245,'Other Pharma &amp; Health Products'!AT:AT)+SUMIF('PSM Costs'!$C:$C,$B245,'PSM Costs'!AT:AT),"")</f>
        <v/>
      </c>
      <c r="K245" s="123" t="str">
        <f ca="1">IF(SUMIF(Pharmaceuticals!$C:$C,$B245,Pharmaceuticals!AL:AL)+SUMIF('Health Products &amp; Equipment'!$C:$C,$B245,'Health Products &amp; Equipment'!AU:AU)+SUMIF('Other Pharma &amp; Health Products'!$C:$C,$B245,'Other Pharma &amp; Health Products'!AU:AU)+SUMIF('PSM Costs'!$C:$C,$B245,'PSM Costs'!AU:AU)&gt;0,SUMIF(Pharmaceuticals!$C:$C,$B245,Pharmaceuticals!AL:AL)+SUMIF('Health Products &amp; Equipment'!$C:$C,$B245,'Health Products &amp; Equipment'!AU:AU)+SUMIF('Other Pharma &amp; Health Products'!$C:$C,$B245,'Other Pharma &amp; Health Products'!AU:AU)+SUMIF('PSM Costs'!$C:$C,$B245,'PSM Costs'!AU:AU),"")</f>
        <v/>
      </c>
      <c r="L245" s="181" t="str">
        <f t="shared" ca="1" si="22"/>
        <v/>
      </c>
      <c r="M245" s="176" t="str">
        <f ca="1">IF(SUMIF(Pharmaceuticals!$C:$C,$B245,Pharmaceuticals!AX:AX)+SUMIF('Health Products &amp; Equipment'!$C:$C,$B245,'Health Products &amp; Equipment'!BG:BG)+SUMIF('Other Pharma &amp; Health Products'!$C:$C,$B245,'Other Pharma &amp; Health Products'!BG:BG)+SUMIF('PSM Costs'!$C:$C,$B245,'PSM Costs'!BG:BG)&gt;0,SUMIF(Pharmaceuticals!$C:$C,$B245,Pharmaceuticals!AX:AX)+SUMIF('Health Products &amp; Equipment'!$C:$C,$B245,'Health Products &amp; Equipment'!BG:BG)+SUMIF('Other Pharma &amp; Health Products'!$C:$C,$B245,'Other Pharma &amp; Health Products'!BG:BG)+SUMIF('PSM Costs'!$C:$C,$B245,'PSM Costs'!BG:BG),"")</f>
        <v/>
      </c>
      <c r="N245" s="176" t="str">
        <f ca="1">IF(SUMIF(Pharmaceuticals!$C:$C,$B245,Pharmaceuticals!AY:AY)+SUMIF('Health Products &amp; Equipment'!$C:$C,$B245,'Health Products &amp; Equipment'!BH:BH)+SUMIF('Other Pharma &amp; Health Products'!$C:$C,$B245,'Other Pharma &amp; Health Products'!BH:BH)+SUMIF('PSM Costs'!$C:$C,$B245,'PSM Costs'!BH:BH)&gt;0,SUMIF(Pharmaceuticals!$C:$C,$B245,Pharmaceuticals!AY:AY)+SUMIF('Health Products &amp; Equipment'!$C:$C,$B245,'Health Products &amp; Equipment'!BH:BH)+SUMIF('Other Pharma &amp; Health Products'!$C:$C,$B245,'Other Pharma &amp; Health Products'!BH:BH)+SUMIF('PSM Costs'!$C:$C,$B245,'PSM Costs'!BH:BH),"")</f>
        <v/>
      </c>
      <c r="O245" s="182" t="str">
        <f t="shared" ca="1" si="23"/>
        <v/>
      </c>
      <c r="P245" s="123" t="str">
        <f ca="1">IF(SUMIF(Pharmaceuticals!$C:$C,$B245,Pharmaceuticals!BK:BK)+SUMIF('Health Products &amp; Equipment'!$C:$C,$B245,'Health Products &amp; Equipment'!BT:BT)+SUMIF('Other Pharma &amp; Health Products'!$C:$C,$B245,'Other Pharma &amp; Health Products'!BT:BT)+SUMIF('PSM Costs'!$C:$C,$B245,'PSM Costs'!BT:BT)&gt;0,SUMIF(Pharmaceuticals!$C:$C,$B245,Pharmaceuticals!BK:BK)+SUMIF('Health Products &amp; Equipment'!$C:$C,$B245,'Health Products &amp; Equipment'!BT:BT)+SUMIF('Other Pharma &amp; Health Products'!$C:$C,$B245,'Other Pharma &amp; Health Products'!BT:BT)+SUMIF('PSM Costs'!$C:$C,$B245,'PSM Costs'!BT:BT),"")</f>
        <v/>
      </c>
      <c r="Q245" s="123" t="str">
        <f ca="1">IF(SUMIF(Pharmaceuticals!$C:$C,$B245,Pharmaceuticals!BL:BL)+SUMIF('Health Products &amp; Equipment'!$C:$C,$B245,'Health Products &amp; Equipment'!BU:BU)+SUMIF('Other Pharma &amp; Health Products'!$C:$C,$B245,'Other Pharma &amp; Health Products'!BU:BU)+SUMIF('PSM Costs'!$C:$C,$B245,'PSM Costs'!BU:BU)&gt;0,SUMIF(Pharmaceuticals!$C:$C,$B245,Pharmaceuticals!BL:BL)+SUMIF('Health Products &amp; Equipment'!$C:$C,$B245,'Health Products &amp; Equipment'!BU:BU)+SUMIF('Other Pharma &amp; Health Products'!$C:$C,$B245,'Other Pharma &amp; Health Products'!BU:BU)+SUMIF('PSM Costs'!$C:$C,$B245,'PSM Costs'!BU:BU),"")</f>
        <v/>
      </c>
      <c r="R245" s="176" t="str">
        <f t="shared" ca="1" si="24"/>
        <v/>
      </c>
    </row>
    <row r="246" spans="1:18" ht="13.5" customHeight="1" x14ac:dyDescent="0.15">
      <c r="A246" s="107">
        <v>239</v>
      </c>
      <c r="B246" s="107" t="str">
        <f ca="1">IFERROR(VLOOKUP(A246,'Rank unique CI-Prod-Spec'!I:J,2,FALSE),"")</f>
        <v/>
      </c>
      <c r="C246" s="122" t="str">
        <f ca="1">IFERROR(VLOOKUP(LEFT(B246,FIND("--",B246)-1),CatCostInp!D:E,2,FALSE),"")</f>
        <v/>
      </c>
      <c r="D246" s="122" t="str">
        <f ca="1">IFERROR(INDIRECT(ADDRESS(MATCH(VALUE(MID(B246,FIND("--",B246)+2,FIND("---",B246)-FIND("--",B246)-2)),CatProd!G:G,0),2,1,1,"CatProd")),"")</f>
        <v/>
      </c>
      <c r="E246" s="122" t="str">
        <f ca="1">IFERROR(INDIRECT(ADDRESS(MATCH(VALUE(RIGHT(B246,LEN(B246)-FIND("---",B246)-2)),CatProdSpec!I:I,0),3,1,1,"CatProdSpec")),"")</f>
        <v/>
      </c>
      <c r="F246" s="181" t="str">
        <f t="shared" ca="1" si="20"/>
        <v/>
      </c>
      <c r="G246" s="176" t="str">
        <f ca="1">IF(SUMIF(Pharmaceuticals!$C:$C,$B246,Pharmaceuticals!X:X)+SUMIF('Health Products &amp; Equipment'!$C:$C,$B246,'Health Products &amp; Equipment'!AG:AG)+SUMIF('Other Pharma &amp; Health Products'!$C:$C,$B246,'Other Pharma &amp; Health Products'!AG:AG)+SUMIF('PSM Costs'!$C:$C,$B246,'PSM Costs'!AG:AG)&gt;0,SUMIF(Pharmaceuticals!$C:$C,$B246,Pharmaceuticals!X:X)+SUMIF('Health Products &amp; Equipment'!$C:$C,$B246,'Health Products &amp; Equipment'!AG:AG)+SUMIF('Other Pharma &amp; Health Products'!$C:$C,$B246,'Other Pharma &amp; Health Products'!AG:AG)+SUMIF('PSM Costs'!$C:$C,$B246,'PSM Costs'!AG:AG),"")</f>
        <v/>
      </c>
      <c r="H246" s="176" t="str">
        <f ca="1">IF(SUMIF(Pharmaceuticals!$C:$C,$B246,Pharmaceuticals!Y:Y)+SUMIF('Health Products &amp; Equipment'!$C:$C,$B246,'Health Products &amp; Equipment'!AH:AH)+SUMIF('Other Pharma &amp; Health Products'!$C:$C,$B246,'Other Pharma &amp; Health Products'!AH:AH)+SUMIF('PSM Costs'!$C:$C,$B246,'PSM Costs'!AH:AH)&gt;0,SUMIF(Pharmaceuticals!$C:$C,$B246,Pharmaceuticals!Y:Y)+SUMIF('Health Products &amp; Equipment'!$C:$C,$B246,'Health Products &amp; Equipment'!AH:AH)+SUMIF('Other Pharma &amp; Health Products'!$C:$C,$B246,'Other Pharma &amp; Health Products'!AH:AH)+SUMIF('PSM Costs'!$C:$C,$B246,'PSM Costs'!AH:AH),"")</f>
        <v/>
      </c>
      <c r="I246" s="182" t="str">
        <f t="shared" ca="1" si="21"/>
        <v/>
      </c>
      <c r="J246" s="123" t="str">
        <f ca="1">IF(SUMIF(Pharmaceuticals!$C:$C,$B246,Pharmaceuticals!AK:AK)+SUMIF('Health Products &amp; Equipment'!$C:$C,$B246,'Health Products &amp; Equipment'!AT:AT)+SUMIF('Other Pharma &amp; Health Products'!$C:$C,$B246,'Other Pharma &amp; Health Products'!AT:AT)+SUMIF('PSM Costs'!$C:$C,$B246,'PSM Costs'!AT:AT)&gt;0,SUMIF(Pharmaceuticals!$C:$C,$B246,Pharmaceuticals!AK:AK)+SUMIF('Health Products &amp; Equipment'!$C:$C,$B246,'Health Products &amp; Equipment'!AT:AT)+SUMIF('Other Pharma &amp; Health Products'!$C:$C,$B246,'Other Pharma &amp; Health Products'!AT:AT)+SUMIF('PSM Costs'!$C:$C,$B246,'PSM Costs'!AT:AT),"")</f>
        <v/>
      </c>
      <c r="K246" s="123" t="str">
        <f ca="1">IF(SUMIF(Pharmaceuticals!$C:$C,$B246,Pharmaceuticals!AL:AL)+SUMIF('Health Products &amp; Equipment'!$C:$C,$B246,'Health Products &amp; Equipment'!AU:AU)+SUMIF('Other Pharma &amp; Health Products'!$C:$C,$B246,'Other Pharma &amp; Health Products'!AU:AU)+SUMIF('PSM Costs'!$C:$C,$B246,'PSM Costs'!AU:AU)&gt;0,SUMIF(Pharmaceuticals!$C:$C,$B246,Pharmaceuticals!AL:AL)+SUMIF('Health Products &amp; Equipment'!$C:$C,$B246,'Health Products &amp; Equipment'!AU:AU)+SUMIF('Other Pharma &amp; Health Products'!$C:$C,$B246,'Other Pharma &amp; Health Products'!AU:AU)+SUMIF('PSM Costs'!$C:$C,$B246,'PSM Costs'!AU:AU),"")</f>
        <v/>
      </c>
      <c r="L246" s="181" t="str">
        <f t="shared" ca="1" si="22"/>
        <v/>
      </c>
      <c r="M246" s="176" t="str">
        <f ca="1">IF(SUMIF(Pharmaceuticals!$C:$C,$B246,Pharmaceuticals!AX:AX)+SUMIF('Health Products &amp; Equipment'!$C:$C,$B246,'Health Products &amp; Equipment'!BG:BG)+SUMIF('Other Pharma &amp; Health Products'!$C:$C,$B246,'Other Pharma &amp; Health Products'!BG:BG)+SUMIF('PSM Costs'!$C:$C,$B246,'PSM Costs'!BG:BG)&gt;0,SUMIF(Pharmaceuticals!$C:$C,$B246,Pharmaceuticals!AX:AX)+SUMIF('Health Products &amp; Equipment'!$C:$C,$B246,'Health Products &amp; Equipment'!BG:BG)+SUMIF('Other Pharma &amp; Health Products'!$C:$C,$B246,'Other Pharma &amp; Health Products'!BG:BG)+SUMIF('PSM Costs'!$C:$C,$B246,'PSM Costs'!BG:BG),"")</f>
        <v/>
      </c>
      <c r="N246" s="176" t="str">
        <f ca="1">IF(SUMIF(Pharmaceuticals!$C:$C,$B246,Pharmaceuticals!AY:AY)+SUMIF('Health Products &amp; Equipment'!$C:$C,$B246,'Health Products &amp; Equipment'!BH:BH)+SUMIF('Other Pharma &amp; Health Products'!$C:$C,$B246,'Other Pharma &amp; Health Products'!BH:BH)+SUMIF('PSM Costs'!$C:$C,$B246,'PSM Costs'!BH:BH)&gt;0,SUMIF(Pharmaceuticals!$C:$C,$B246,Pharmaceuticals!AY:AY)+SUMIF('Health Products &amp; Equipment'!$C:$C,$B246,'Health Products &amp; Equipment'!BH:BH)+SUMIF('Other Pharma &amp; Health Products'!$C:$C,$B246,'Other Pharma &amp; Health Products'!BH:BH)+SUMIF('PSM Costs'!$C:$C,$B246,'PSM Costs'!BH:BH),"")</f>
        <v/>
      </c>
      <c r="O246" s="182" t="str">
        <f t="shared" ca="1" si="23"/>
        <v/>
      </c>
      <c r="P246" s="123" t="str">
        <f ca="1">IF(SUMIF(Pharmaceuticals!$C:$C,$B246,Pharmaceuticals!BK:BK)+SUMIF('Health Products &amp; Equipment'!$C:$C,$B246,'Health Products &amp; Equipment'!BT:BT)+SUMIF('Other Pharma &amp; Health Products'!$C:$C,$B246,'Other Pharma &amp; Health Products'!BT:BT)+SUMIF('PSM Costs'!$C:$C,$B246,'PSM Costs'!BT:BT)&gt;0,SUMIF(Pharmaceuticals!$C:$C,$B246,Pharmaceuticals!BK:BK)+SUMIF('Health Products &amp; Equipment'!$C:$C,$B246,'Health Products &amp; Equipment'!BT:BT)+SUMIF('Other Pharma &amp; Health Products'!$C:$C,$B246,'Other Pharma &amp; Health Products'!BT:BT)+SUMIF('PSM Costs'!$C:$C,$B246,'PSM Costs'!BT:BT),"")</f>
        <v/>
      </c>
      <c r="Q246" s="123" t="str">
        <f ca="1">IF(SUMIF(Pharmaceuticals!$C:$C,$B246,Pharmaceuticals!BL:BL)+SUMIF('Health Products &amp; Equipment'!$C:$C,$B246,'Health Products &amp; Equipment'!BU:BU)+SUMIF('Other Pharma &amp; Health Products'!$C:$C,$B246,'Other Pharma &amp; Health Products'!BU:BU)+SUMIF('PSM Costs'!$C:$C,$B246,'PSM Costs'!BU:BU)&gt;0,SUMIF(Pharmaceuticals!$C:$C,$B246,Pharmaceuticals!BL:BL)+SUMIF('Health Products &amp; Equipment'!$C:$C,$B246,'Health Products &amp; Equipment'!BU:BU)+SUMIF('Other Pharma &amp; Health Products'!$C:$C,$B246,'Other Pharma &amp; Health Products'!BU:BU)+SUMIF('PSM Costs'!$C:$C,$B246,'PSM Costs'!BU:BU),"")</f>
        <v/>
      </c>
      <c r="R246" s="176" t="str">
        <f t="shared" ca="1" si="24"/>
        <v/>
      </c>
    </row>
    <row r="247" spans="1:18" ht="13.5" customHeight="1" x14ac:dyDescent="0.15">
      <c r="A247" s="107">
        <v>240</v>
      </c>
      <c r="B247" s="107" t="str">
        <f ca="1">IFERROR(VLOOKUP(A247,'Rank unique CI-Prod-Spec'!I:J,2,FALSE),"")</f>
        <v/>
      </c>
      <c r="C247" s="122" t="str">
        <f ca="1">IFERROR(VLOOKUP(LEFT(B247,FIND("--",B247)-1),CatCostInp!D:E,2,FALSE),"")</f>
        <v/>
      </c>
      <c r="D247" s="122" t="str">
        <f ca="1">IFERROR(INDIRECT(ADDRESS(MATCH(VALUE(MID(B247,FIND("--",B247)+2,FIND("---",B247)-FIND("--",B247)-2)),CatProd!G:G,0),2,1,1,"CatProd")),"")</f>
        <v/>
      </c>
      <c r="E247" s="122" t="str">
        <f ca="1">IFERROR(INDIRECT(ADDRESS(MATCH(VALUE(RIGHT(B247,LEN(B247)-FIND("---",B247)-2)),CatProdSpec!I:I,0),3,1,1,"CatProdSpec")),"")</f>
        <v/>
      </c>
      <c r="F247" s="181" t="str">
        <f t="shared" ca="1" si="20"/>
        <v/>
      </c>
      <c r="G247" s="176" t="str">
        <f ca="1">IF(SUMIF(Pharmaceuticals!$C:$C,$B247,Pharmaceuticals!X:X)+SUMIF('Health Products &amp; Equipment'!$C:$C,$B247,'Health Products &amp; Equipment'!AG:AG)+SUMIF('Other Pharma &amp; Health Products'!$C:$C,$B247,'Other Pharma &amp; Health Products'!AG:AG)+SUMIF('PSM Costs'!$C:$C,$B247,'PSM Costs'!AG:AG)&gt;0,SUMIF(Pharmaceuticals!$C:$C,$B247,Pharmaceuticals!X:X)+SUMIF('Health Products &amp; Equipment'!$C:$C,$B247,'Health Products &amp; Equipment'!AG:AG)+SUMIF('Other Pharma &amp; Health Products'!$C:$C,$B247,'Other Pharma &amp; Health Products'!AG:AG)+SUMIF('PSM Costs'!$C:$C,$B247,'PSM Costs'!AG:AG),"")</f>
        <v/>
      </c>
      <c r="H247" s="176" t="str">
        <f ca="1">IF(SUMIF(Pharmaceuticals!$C:$C,$B247,Pharmaceuticals!Y:Y)+SUMIF('Health Products &amp; Equipment'!$C:$C,$B247,'Health Products &amp; Equipment'!AH:AH)+SUMIF('Other Pharma &amp; Health Products'!$C:$C,$B247,'Other Pharma &amp; Health Products'!AH:AH)+SUMIF('PSM Costs'!$C:$C,$B247,'PSM Costs'!AH:AH)&gt;0,SUMIF(Pharmaceuticals!$C:$C,$B247,Pharmaceuticals!Y:Y)+SUMIF('Health Products &amp; Equipment'!$C:$C,$B247,'Health Products &amp; Equipment'!AH:AH)+SUMIF('Other Pharma &amp; Health Products'!$C:$C,$B247,'Other Pharma &amp; Health Products'!AH:AH)+SUMIF('PSM Costs'!$C:$C,$B247,'PSM Costs'!AH:AH),"")</f>
        <v/>
      </c>
      <c r="I247" s="182" t="str">
        <f t="shared" ca="1" si="21"/>
        <v/>
      </c>
      <c r="J247" s="123" t="str">
        <f ca="1">IF(SUMIF(Pharmaceuticals!$C:$C,$B247,Pharmaceuticals!AK:AK)+SUMIF('Health Products &amp; Equipment'!$C:$C,$B247,'Health Products &amp; Equipment'!AT:AT)+SUMIF('Other Pharma &amp; Health Products'!$C:$C,$B247,'Other Pharma &amp; Health Products'!AT:AT)+SUMIF('PSM Costs'!$C:$C,$B247,'PSM Costs'!AT:AT)&gt;0,SUMIF(Pharmaceuticals!$C:$C,$B247,Pharmaceuticals!AK:AK)+SUMIF('Health Products &amp; Equipment'!$C:$C,$B247,'Health Products &amp; Equipment'!AT:AT)+SUMIF('Other Pharma &amp; Health Products'!$C:$C,$B247,'Other Pharma &amp; Health Products'!AT:AT)+SUMIF('PSM Costs'!$C:$C,$B247,'PSM Costs'!AT:AT),"")</f>
        <v/>
      </c>
      <c r="K247" s="123" t="str">
        <f ca="1">IF(SUMIF(Pharmaceuticals!$C:$C,$B247,Pharmaceuticals!AL:AL)+SUMIF('Health Products &amp; Equipment'!$C:$C,$B247,'Health Products &amp; Equipment'!AU:AU)+SUMIF('Other Pharma &amp; Health Products'!$C:$C,$B247,'Other Pharma &amp; Health Products'!AU:AU)+SUMIF('PSM Costs'!$C:$C,$B247,'PSM Costs'!AU:AU)&gt;0,SUMIF(Pharmaceuticals!$C:$C,$B247,Pharmaceuticals!AL:AL)+SUMIF('Health Products &amp; Equipment'!$C:$C,$B247,'Health Products &amp; Equipment'!AU:AU)+SUMIF('Other Pharma &amp; Health Products'!$C:$C,$B247,'Other Pharma &amp; Health Products'!AU:AU)+SUMIF('PSM Costs'!$C:$C,$B247,'PSM Costs'!AU:AU),"")</f>
        <v/>
      </c>
      <c r="L247" s="181" t="str">
        <f t="shared" ca="1" si="22"/>
        <v/>
      </c>
      <c r="M247" s="176" t="str">
        <f ca="1">IF(SUMIF(Pharmaceuticals!$C:$C,$B247,Pharmaceuticals!AX:AX)+SUMIF('Health Products &amp; Equipment'!$C:$C,$B247,'Health Products &amp; Equipment'!BG:BG)+SUMIF('Other Pharma &amp; Health Products'!$C:$C,$B247,'Other Pharma &amp; Health Products'!BG:BG)+SUMIF('PSM Costs'!$C:$C,$B247,'PSM Costs'!BG:BG)&gt;0,SUMIF(Pharmaceuticals!$C:$C,$B247,Pharmaceuticals!AX:AX)+SUMIF('Health Products &amp; Equipment'!$C:$C,$B247,'Health Products &amp; Equipment'!BG:BG)+SUMIF('Other Pharma &amp; Health Products'!$C:$C,$B247,'Other Pharma &amp; Health Products'!BG:BG)+SUMIF('PSM Costs'!$C:$C,$B247,'PSM Costs'!BG:BG),"")</f>
        <v/>
      </c>
      <c r="N247" s="176" t="str">
        <f ca="1">IF(SUMIF(Pharmaceuticals!$C:$C,$B247,Pharmaceuticals!AY:AY)+SUMIF('Health Products &amp; Equipment'!$C:$C,$B247,'Health Products &amp; Equipment'!BH:BH)+SUMIF('Other Pharma &amp; Health Products'!$C:$C,$B247,'Other Pharma &amp; Health Products'!BH:BH)+SUMIF('PSM Costs'!$C:$C,$B247,'PSM Costs'!BH:BH)&gt;0,SUMIF(Pharmaceuticals!$C:$C,$B247,Pharmaceuticals!AY:AY)+SUMIF('Health Products &amp; Equipment'!$C:$C,$B247,'Health Products &amp; Equipment'!BH:BH)+SUMIF('Other Pharma &amp; Health Products'!$C:$C,$B247,'Other Pharma &amp; Health Products'!BH:BH)+SUMIF('PSM Costs'!$C:$C,$B247,'PSM Costs'!BH:BH),"")</f>
        <v/>
      </c>
      <c r="O247" s="182" t="str">
        <f t="shared" ca="1" si="23"/>
        <v/>
      </c>
      <c r="P247" s="123" t="str">
        <f ca="1">IF(SUMIF(Pharmaceuticals!$C:$C,$B247,Pharmaceuticals!BK:BK)+SUMIF('Health Products &amp; Equipment'!$C:$C,$B247,'Health Products &amp; Equipment'!BT:BT)+SUMIF('Other Pharma &amp; Health Products'!$C:$C,$B247,'Other Pharma &amp; Health Products'!BT:BT)+SUMIF('PSM Costs'!$C:$C,$B247,'PSM Costs'!BT:BT)&gt;0,SUMIF(Pharmaceuticals!$C:$C,$B247,Pharmaceuticals!BK:BK)+SUMIF('Health Products &amp; Equipment'!$C:$C,$B247,'Health Products &amp; Equipment'!BT:BT)+SUMIF('Other Pharma &amp; Health Products'!$C:$C,$B247,'Other Pharma &amp; Health Products'!BT:BT)+SUMIF('PSM Costs'!$C:$C,$B247,'PSM Costs'!BT:BT),"")</f>
        <v/>
      </c>
      <c r="Q247" s="123" t="str">
        <f ca="1">IF(SUMIF(Pharmaceuticals!$C:$C,$B247,Pharmaceuticals!BL:BL)+SUMIF('Health Products &amp; Equipment'!$C:$C,$B247,'Health Products &amp; Equipment'!BU:BU)+SUMIF('Other Pharma &amp; Health Products'!$C:$C,$B247,'Other Pharma &amp; Health Products'!BU:BU)+SUMIF('PSM Costs'!$C:$C,$B247,'PSM Costs'!BU:BU)&gt;0,SUMIF(Pharmaceuticals!$C:$C,$B247,Pharmaceuticals!BL:BL)+SUMIF('Health Products &amp; Equipment'!$C:$C,$B247,'Health Products &amp; Equipment'!BU:BU)+SUMIF('Other Pharma &amp; Health Products'!$C:$C,$B247,'Other Pharma &amp; Health Products'!BU:BU)+SUMIF('PSM Costs'!$C:$C,$B247,'PSM Costs'!BU:BU),"")</f>
        <v/>
      </c>
      <c r="R247" s="176" t="str">
        <f t="shared" ca="1" si="24"/>
        <v/>
      </c>
    </row>
    <row r="248" spans="1:18" ht="13.5" customHeight="1" x14ac:dyDescent="0.15">
      <c r="A248" s="107">
        <v>241</v>
      </c>
      <c r="B248" s="107" t="str">
        <f ca="1">IFERROR(VLOOKUP(A248,'Rank unique CI-Prod-Spec'!I:J,2,FALSE),"")</f>
        <v/>
      </c>
      <c r="C248" s="122" t="str">
        <f ca="1">IFERROR(VLOOKUP(LEFT(B248,FIND("--",B248)-1),CatCostInp!D:E,2,FALSE),"")</f>
        <v/>
      </c>
      <c r="D248" s="122" t="str">
        <f ca="1">IFERROR(INDIRECT(ADDRESS(MATCH(VALUE(MID(B248,FIND("--",B248)+2,FIND("---",B248)-FIND("--",B248)-2)),CatProd!G:G,0),2,1,1,"CatProd")),"")</f>
        <v/>
      </c>
      <c r="E248" s="122" t="str">
        <f ca="1">IFERROR(INDIRECT(ADDRESS(MATCH(VALUE(RIGHT(B248,LEN(B248)-FIND("---",B248)-2)),CatProdSpec!I:I,0),3,1,1,"CatProdSpec")),"")</f>
        <v/>
      </c>
      <c r="F248" s="181" t="str">
        <f t="shared" ca="1" si="20"/>
        <v/>
      </c>
      <c r="G248" s="176" t="str">
        <f ca="1">IF(SUMIF(Pharmaceuticals!$C:$C,$B248,Pharmaceuticals!X:X)+SUMIF('Health Products &amp; Equipment'!$C:$C,$B248,'Health Products &amp; Equipment'!AG:AG)+SUMIF('Other Pharma &amp; Health Products'!$C:$C,$B248,'Other Pharma &amp; Health Products'!AG:AG)+SUMIF('PSM Costs'!$C:$C,$B248,'PSM Costs'!AG:AG)&gt;0,SUMIF(Pharmaceuticals!$C:$C,$B248,Pharmaceuticals!X:X)+SUMIF('Health Products &amp; Equipment'!$C:$C,$B248,'Health Products &amp; Equipment'!AG:AG)+SUMIF('Other Pharma &amp; Health Products'!$C:$C,$B248,'Other Pharma &amp; Health Products'!AG:AG)+SUMIF('PSM Costs'!$C:$C,$B248,'PSM Costs'!AG:AG),"")</f>
        <v/>
      </c>
      <c r="H248" s="176" t="str">
        <f ca="1">IF(SUMIF(Pharmaceuticals!$C:$C,$B248,Pharmaceuticals!Y:Y)+SUMIF('Health Products &amp; Equipment'!$C:$C,$B248,'Health Products &amp; Equipment'!AH:AH)+SUMIF('Other Pharma &amp; Health Products'!$C:$C,$B248,'Other Pharma &amp; Health Products'!AH:AH)+SUMIF('PSM Costs'!$C:$C,$B248,'PSM Costs'!AH:AH)&gt;0,SUMIF(Pharmaceuticals!$C:$C,$B248,Pharmaceuticals!Y:Y)+SUMIF('Health Products &amp; Equipment'!$C:$C,$B248,'Health Products &amp; Equipment'!AH:AH)+SUMIF('Other Pharma &amp; Health Products'!$C:$C,$B248,'Other Pharma &amp; Health Products'!AH:AH)+SUMIF('PSM Costs'!$C:$C,$B248,'PSM Costs'!AH:AH),"")</f>
        <v/>
      </c>
      <c r="I248" s="182" t="str">
        <f t="shared" ca="1" si="21"/>
        <v/>
      </c>
      <c r="J248" s="123" t="str">
        <f ca="1">IF(SUMIF(Pharmaceuticals!$C:$C,$B248,Pharmaceuticals!AK:AK)+SUMIF('Health Products &amp; Equipment'!$C:$C,$B248,'Health Products &amp; Equipment'!AT:AT)+SUMIF('Other Pharma &amp; Health Products'!$C:$C,$B248,'Other Pharma &amp; Health Products'!AT:AT)+SUMIF('PSM Costs'!$C:$C,$B248,'PSM Costs'!AT:AT)&gt;0,SUMIF(Pharmaceuticals!$C:$C,$B248,Pharmaceuticals!AK:AK)+SUMIF('Health Products &amp; Equipment'!$C:$C,$B248,'Health Products &amp; Equipment'!AT:AT)+SUMIF('Other Pharma &amp; Health Products'!$C:$C,$B248,'Other Pharma &amp; Health Products'!AT:AT)+SUMIF('PSM Costs'!$C:$C,$B248,'PSM Costs'!AT:AT),"")</f>
        <v/>
      </c>
      <c r="K248" s="123" t="str">
        <f ca="1">IF(SUMIF(Pharmaceuticals!$C:$C,$B248,Pharmaceuticals!AL:AL)+SUMIF('Health Products &amp; Equipment'!$C:$C,$B248,'Health Products &amp; Equipment'!AU:AU)+SUMIF('Other Pharma &amp; Health Products'!$C:$C,$B248,'Other Pharma &amp; Health Products'!AU:AU)+SUMIF('PSM Costs'!$C:$C,$B248,'PSM Costs'!AU:AU)&gt;0,SUMIF(Pharmaceuticals!$C:$C,$B248,Pharmaceuticals!AL:AL)+SUMIF('Health Products &amp; Equipment'!$C:$C,$B248,'Health Products &amp; Equipment'!AU:AU)+SUMIF('Other Pharma &amp; Health Products'!$C:$C,$B248,'Other Pharma &amp; Health Products'!AU:AU)+SUMIF('PSM Costs'!$C:$C,$B248,'PSM Costs'!AU:AU),"")</f>
        <v/>
      </c>
      <c r="L248" s="181" t="str">
        <f t="shared" ca="1" si="22"/>
        <v/>
      </c>
      <c r="M248" s="176" t="str">
        <f ca="1">IF(SUMIF(Pharmaceuticals!$C:$C,$B248,Pharmaceuticals!AX:AX)+SUMIF('Health Products &amp; Equipment'!$C:$C,$B248,'Health Products &amp; Equipment'!BG:BG)+SUMIF('Other Pharma &amp; Health Products'!$C:$C,$B248,'Other Pharma &amp; Health Products'!BG:BG)+SUMIF('PSM Costs'!$C:$C,$B248,'PSM Costs'!BG:BG)&gt;0,SUMIF(Pharmaceuticals!$C:$C,$B248,Pharmaceuticals!AX:AX)+SUMIF('Health Products &amp; Equipment'!$C:$C,$B248,'Health Products &amp; Equipment'!BG:BG)+SUMIF('Other Pharma &amp; Health Products'!$C:$C,$B248,'Other Pharma &amp; Health Products'!BG:BG)+SUMIF('PSM Costs'!$C:$C,$B248,'PSM Costs'!BG:BG),"")</f>
        <v/>
      </c>
      <c r="N248" s="176" t="str">
        <f ca="1">IF(SUMIF(Pharmaceuticals!$C:$C,$B248,Pharmaceuticals!AY:AY)+SUMIF('Health Products &amp; Equipment'!$C:$C,$B248,'Health Products &amp; Equipment'!BH:BH)+SUMIF('Other Pharma &amp; Health Products'!$C:$C,$B248,'Other Pharma &amp; Health Products'!BH:BH)+SUMIF('PSM Costs'!$C:$C,$B248,'PSM Costs'!BH:BH)&gt;0,SUMIF(Pharmaceuticals!$C:$C,$B248,Pharmaceuticals!AY:AY)+SUMIF('Health Products &amp; Equipment'!$C:$C,$B248,'Health Products &amp; Equipment'!BH:BH)+SUMIF('Other Pharma &amp; Health Products'!$C:$C,$B248,'Other Pharma &amp; Health Products'!BH:BH)+SUMIF('PSM Costs'!$C:$C,$B248,'PSM Costs'!BH:BH),"")</f>
        <v/>
      </c>
      <c r="O248" s="182" t="str">
        <f t="shared" ca="1" si="23"/>
        <v/>
      </c>
      <c r="P248" s="123" t="str">
        <f ca="1">IF(SUMIF(Pharmaceuticals!$C:$C,$B248,Pharmaceuticals!BK:BK)+SUMIF('Health Products &amp; Equipment'!$C:$C,$B248,'Health Products &amp; Equipment'!BT:BT)+SUMIF('Other Pharma &amp; Health Products'!$C:$C,$B248,'Other Pharma &amp; Health Products'!BT:BT)+SUMIF('PSM Costs'!$C:$C,$B248,'PSM Costs'!BT:BT)&gt;0,SUMIF(Pharmaceuticals!$C:$C,$B248,Pharmaceuticals!BK:BK)+SUMIF('Health Products &amp; Equipment'!$C:$C,$B248,'Health Products &amp; Equipment'!BT:BT)+SUMIF('Other Pharma &amp; Health Products'!$C:$C,$B248,'Other Pharma &amp; Health Products'!BT:BT)+SUMIF('PSM Costs'!$C:$C,$B248,'PSM Costs'!BT:BT),"")</f>
        <v/>
      </c>
      <c r="Q248" s="123" t="str">
        <f ca="1">IF(SUMIF(Pharmaceuticals!$C:$C,$B248,Pharmaceuticals!BL:BL)+SUMIF('Health Products &amp; Equipment'!$C:$C,$B248,'Health Products &amp; Equipment'!BU:BU)+SUMIF('Other Pharma &amp; Health Products'!$C:$C,$B248,'Other Pharma &amp; Health Products'!BU:BU)+SUMIF('PSM Costs'!$C:$C,$B248,'PSM Costs'!BU:BU)&gt;0,SUMIF(Pharmaceuticals!$C:$C,$B248,Pharmaceuticals!BL:BL)+SUMIF('Health Products &amp; Equipment'!$C:$C,$B248,'Health Products &amp; Equipment'!BU:BU)+SUMIF('Other Pharma &amp; Health Products'!$C:$C,$B248,'Other Pharma &amp; Health Products'!BU:BU)+SUMIF('PSM Costs'!$C:$C,$B248,'PSM Costs'!BU:BU),"")</f>
        <v/>
      </c>
      <c r="R248" s="176" t="str">
        <f t="shared" ca="1" si="24"/>
        <v/>
      </c>
    </row>
    <row r="249" spans="1:18" ht="13.5" customHeight="1" x14ac:dyDescent="0.15">
      <c r="A249" s="107">
        <v>242</v>
      </c>
      <c r="B249" s="107" t="str">
        <f ca="1">IFERROR(VLOOKUP(A249,'Rank unique CI-Prod-Spec'!I:J,2,FALSE),"")</f>
        <v/>
      </c>
      <c r="C249" s="122" t="str">
        <f ca="1">IFERROR(VLOOKUP(LEFT(B249,FIND("--",B249)-1),CatCostInp!D:E,2,FALSE),"")</f>
        <v/>
      </c>
      <c r="D249" s="122" t="str">
        <f ca="1">IFERROR(INDIRECT(ADDRESS(MATCH(VALUE(MID(B249,FIND("--",B249)+2,FIND("---",B249)-FIND("--",B249)-2)),CatProd!G:G,0),2,1,1,"CatProd")),"")</f>
        <v/>
      </c>
      <c r="E249" s="122" t="str">
        <f ca="1">IFERROR(INDIRECT(ADDRESS(MATCH(VALUE(RIGHT(B249,LEN(B249)-FIND("---",B249)-2)),CatProdSpec!I:I,0),3,1,1,"CatProdSpec")),"")</f>
        <v/>
      </c>
      <c r="F249" s="181" t="str">
        <f t="shared" ca="1" si="20"/>
        <v/>
      </c>
      <c r="G249" s="176" t="str">
        <f ca="1">IF(SUMIF(Pharmaceuticals!$C:$C,$B249,Pharmaceuticals!X:X)+SUMIF('Health Products &amp; Equipment'!$C:$C,$B249,'Health Products &amp; Equipment'!AG:AG)+SUMIF('Other Pharma &amp; Health Products'!$C:$C,$B249,'Other Pharma &amp; Health Products'!AG:AG)+SUMIF('PSM Costs'!$C:$C,$B249,'PSM Costs'!AG:AG)&gt;0,SUMIF(Pharmaceuticals!$C:$C,$B249,Pharmaceuticals!X:X)+SUMIF('Health Products &amp; Equipment'!$C:$C,$B249,'Health Products &amp; Equipment'!AG:AG)+SUMIF('Other Pharma &amp; Health Products'!$C:$C,$B249,'Other Pharma &amp; Health Products'!AG:AG)+SUMIF('PSM Costs'!$C:$C,$B249,'PSM Costs'!AG:AG),"")</f>
        <v/>
      </c>
      <c r="H249" s="176" t="str">
        <f ca="1">IF(SUMIF(Pharmaceuticals!$C:$C,$B249,Pharmaceuticals!Y:Y)+SUMIF('Health Products &amp; Equipment'!$C:$C,$B249,'Health Products &amp; Equipment'!AH:AH)+SUMIF('Other Pharma &amp; Health Products'!$C:$C,$B249,'Other Pharma &amp; Health Products'!AH:AH)+SUMIF('PSM Costs'!$C:$C,$B249,'PSM Costs'!AH:AH)&gt;0,SUMIF(Pharmaceuticals!$C:$C,$B249,Pharmaceuticals!Y:Y)+SUMIF('Health Products &amp; Equipment'!$C:$C,$B249,'Health Products &amp; Equipment'!AH:AH)+SUMIF('Other Pharma &amp; Health Products'!$C:$C,$B249,'Other Pharma &amp; Health Products'!AH:AH)+SUMIF('PSM Costs'!$C:$C,$B249,'PSM Costs'!AH:AH),"")</f>
        <v/>
      </c>
      <c r="I249" s="182" t="str">
        <f t="shared" ca="1" si="21"/>
        <v/>
      </c>
      <c r="J249" s="123" t="str">
        <f ca="1">IF(SUMIF(Pharmaceuticals!$C:$C,$B249,Pharmaceuticals!AK:AK)+SUMIF('Health Products &amp; Equipment'!$C:$C,$B249,'Health Products &amp; Equipment'!AT:AT)+SUMIF('Other Pharma &amp; Health Products'!$C:$C,$B249,'Other Pharma &amp; Health Products'!AT:AT)+SUMIF('PSM Costs'!$C:$C,$B249,'PSM Costs'!AT:AT)&gt;0,SUMIF(Pharmaceuticals!$C:$C,$B249,Pharmaceuticals!AK:AK)+SUMIF('Health Products &amp; Equipment'!$C:$C,$B249,'Health Products &amp; Equipment'!AT:AT)+SUMIF('Other Pharma &amp; Health Products'!$C:$C,$B249,'Other Pharma &amp; Health Products'!AT:AT)+SUMIF('PSM Costs'!$C:$C,$B249,'PSM Costs'!AT:AT),"")</f>
        <v/>
      </c>
      <c r="K249" s="123" t="str">
        <f ca="1">IF(SUMIF(Pharmaceuticals!$C:$C,$B249,Pharmaceuticals!AL:AL)+SUMIF('Health Products &amp; Equipment'!$C:$C,$B249,'Health Products &amp; Equipment'!AU:AU)+SUMIF('Other Pharma &amp; Health Products'!$C:$C,$B249,'Other Pharma &amp; Health Products'!AU:AU)+SUMIF('PSM Costs'!$C:$C,$B249,'PSM Costs'!AU:AU)&gt;0,SUMIF(Pharmaceuticals!$C:$C,$B249,Pharmaceuticals!AL:AL)+SUMIF('Health Products &amp; Equipment'!$C:$C,$B249,'Health Products &amp; Equipment'!AU:AU)+SUMIF('Other Pharma &amp; Health Products'!$C:$C,$B249,'Other Pharma &amp; Health Products'!AU:AU)+SUMIF('PSM Costs'!$C:$C,$B249,'PSM Costs'!AU:AU),"")</f>
        <v/>
      </c>
      <c r="L249" s="181" t="str">
        <f t="shared" ca="1" si="22"/>
        <v/>
      </c>
      <c r="M249" s="176" t="str">
        <f ca="1">IF(SUMIF(Pharmaceuticals!$C:$C,$B249,Pharmaceuticals!AX:AX)+SUMIF('Health Products &amp; Equipment'!$C:$C,$B249,'Health Products &amp; Equipment'!BG:BG)+SUMIF('Other Pharma &amp; Health Products'!$C:$C,$B249,'Other Pharma &amp; Health Products'!BG:BG)+SUMIF('PSM Costs'!$C:$C,$B249,'PSM Costs'!BG:BG)&gt;0,SUMIF(Pharmaceuticals!$C:$C,$B249,Pharmaceuticals!AX:AX)+SUMIF('Health Products &amp; Equipment'!$C:$C,$B249,'Health Products &amp; Equipment'!BG:BG)+SUMIF('Other Pharma &amp; Health Products'!$C:$C,$B249,'Other Pharma &amp; Health Products'!BG:BG)+SUMIF('PSM Costs'!$C:$C,$B249,'PSM Costs'!BG:BG),"")</f>
        <v/>
      </c>
      <c r="N249" s="176" t="str">
        <f ca="1">IF(SUMIF(Pharmaceuticals!$C:$C,$B249,Pharmaceuticals!AY:AY)+SUMIF('Health Products &amp; Equipment'!$C:$C,$B249,'Health Products &amp; Equipment'!BH:BH)+SUMIF('Other Pharma &amp; Health Products'!$C:$C,$B249,'Other Pharma &amp; Health Products'!BH:BH)+SUMIF('PSM Costs'!$C:$C,$B249,'PSM Costs'!BH:BH)&gt;0,SUMIF(Pharmaceuticals!$C:$C,$B249,Pharmaceuticals!AY:AY)+SUMIF('Health Products &amp; Equipment'!$C:$C,$B249,'Health Products &amp; Equipment'!BH:BH)+SUMIF('Other Pharma &amp; Health Products'!$C:$C,$B249,'Other Pharma &amp; Health Products'!BH:BH)+SUMIF('PSM Costs'!$C:$C,$B249,'PSM Costs'!BH:BH),"")</f>
        <v/>
      </c>
      <c r="O249" s="182" t="str">
        <f t="shared" ca="1" si="23"/>
        <v/>
      </c>
      <c r="P249" s="123" t="str">
        <f ca="1">IF(SUMIF(Pharmaceuticals!$C:$C,$B249,Pharmaceuticals!BK:BK)+SUMIF('Health Products &amp; Equipment'!$C:$C,$B249,'Health Products &amp; Equipment'!BT:BT)+SUMIF('Other Pharma &amp; Health Products'!$C:$C,$B249,'Other Pharma &amp; Health Products'!BT:BT)+SUMIF('PSM Costs'!$C:$C,$B249,'PSM Costs'!BT:BT)&gt;0,SUMIF(Pharmaceuticals!$C:$C,$B249,Pharmaceuticals!BK:BK)+SUMIF('Health Products &amp; Equipment'!$C:$C,$B249,'Health Products &amp; Equipment'!BT:BT)+SUMIF('Other Pharma &amp; Health Products'!$C:$C,$B249,'Other Pharma &amp; Health Products'!BT:BT)+SUMIF('PSM Costs'!$C:$C,$B249,'PSM Costs'!BT:BT),"")</f>
        <v/>
      </c>
      <c r="Q249" s="123" t="str">
        <f ca="1">IF(SUMIF(Pharmaceuticals!$C:$C,$B249,Pharmaceuticals!BL:BL)+SUMIF('Health Products &amp; Equipment'!$C:$C,$B249,'Health Products &amp; Equipment'!BU:BU)+SUMIF('Other Pharma &amp; Health Products'!$C:$C,$B249,'Other Pharma &amp; Health Products'!BU:BU)+SUMIF('PSM Costs'!$C:$C,$B249,'PSM Costs'!BU:BU)&gt;0,SUMIF(Pharmaceuticals!$C:$C,$B249,Pharmaceuticals!BL:BL)+SUMIF('Health Products &amp; Equipment'!$C:$C,$B249,'Health Products &amp; Equipment'!BU:BU)+SUMIF('Other Pharma &amp; Health Products'!$C:$C,$B249,'Other Pharma &amp; Health Products'!BU:BU)+SUMIF('PSM Costs'!$C:$C,$B249,'PSM Costs'!BU:BU),"")</f>
        <v/>
      </c>
      <c r="R249" s="176" t="str">
        <f t="shared" ca="1" si="24"/>
        <v/>
      </c>
    </row>
    <row r="250" spans="1:18" ht="13.5" customHeight="1" x14ac:dyDescent="0.15">
      <c r="A250" s="107">
        <v>243</v>
      </c>
      <c r="B250" s="107" t="str">
        <f ca="1">IFERROR(VLOOKUP(A250,'Rank unique CI-Prod-Spec'!I:J,2,FALSE),"")</f>
        <v/>
      </c>
      <c r="C250" s="122" t="str">
        <f ca="1">IFERROR(VLOOKUP(LEFT(B250,FIND("--",B250)-1),CatCostInp!D:E,2,FALSE),"")</f>
        <v/>
      </c>
      <c r="D250" s="122" t="str">
        <f ca="1">IFERROR(INDIRECT(ADDRESS(MATCH(VALUE(MID(B250,FIND("--",B250)+2,FIND("---",B250)-FIND("--",B250)-2)),CatProd!G:G,0),2,1,1,"CatProd")),"")</f>
        <v/>
      </c>
      <c r="E250" s="122" t="str">
        <f ca="1">IFERROR(INDIRECT(ADDRESS(MATCH(VALUE(RIGHT(B250,LEN(B250)-FIND("---",B250)-2)),CatProdSpec!I:I,0),3,1,1,"CatProdSpec")),"")</f>
        <v/>
      </c>
      <c r="F250" s="181" t="str">
        <f t="shared" ca="1" si="20"/>
        <v/>
      </c>
      <c r="G250" s="176" t="str">
        <f ca="1">IF(SUMIF(Pharmaceuticals!$C:$C,$B250,Pharmaceuticals!X:X)+SUMIF('Health Products &amp; Equipment'!$C:$C,$B250,'Health Products &amp; Equipment'!AG:AG)+SUMIF('Other Pharma &amp; Health Products'!$C:$C,$B250,'Other Pharma &amp; Health Products'!AG:AG)+SUMIF('PSM Costs'!$C:$C,$B250,'PSM Costs'!AG:AG)&gt;0,SUMIF(Pharmaceuticals!$C:$C,$B250,Pharmaceuticals!X:X)+SUMIF('Health Products &amp; Equipment'!$C:$C,$B250,'Health Products &amp; Equipment'!AG:AG)+SUMIF('Other Pharma &amp; Health Products'!$C:$C,$B250,'Other Pharma &amp; Health Products'!AG:AG)+SUMIF('PSM Costs'!$C:$C,$B250,'PSM Costs'!AG:AG),"")</f>
        <v/>
      </c>
      <c r="H250" s="176" t="str">
        <f ca="1">IF(SUMIF(Pharmaceuticals!$C:$C,$B250,Pharmaceuticals!Y:Y)+SUMIF('Health Products &amp; Equipment'!$C:$C,$B250,'Health Products &amp; Equipment'!AH:AH)+SUMIF('Other Pharma &amp; Health Products'!$C:$C,$B250,'Other Pharma &amp; Health Products'!AH:AH)+SUMIF('PSM Costs'!$C:$C,$B250,'PSM Costs'!AH:AH)&gt;0,SUMIF(Pharmaceuticals!$C:$C,$B250,Pharmaceuticals!Y:Y)+SUMIF('Health Products &amp; Equipment'!$C:$C,$B250,'Health Products &amp; Equipment'!AH:AH)+SUMIF('Other Pharma &amp; Health Products'!$C:$C,$B250,'Other Pharma &amp; Health Products'!AH:AH)+SUMIF('PSM Costs'!$C:$C,$B250,'PSM Costs'!AH:AH),"")</f>
        <v/>
      </c>
      <c r="I250" s="182" t="str">
        <f t="shared" ca="1" si="21"/>
        <v/>
      </c>
      <c r="J250" s="123" t="str">
        <f ca="1">IF(SUMIF(Pharmaceuticals!$C:$C,$B250,Pharmaceuticals!AK:AK)+SUMIF('Health Products &amp; Equipment'!$C:$C,$B250,'Health Products &amp; Equipment'!AT:AT)+SUMIF('Other Pharma &amp; Health Products'!$C:$C,$B250,'Other Pharma &amp; Health Products'!AT:AT)+SUMIF('PSM Costs'!$C:$C,$B250,'PSM Costs'!AT:AT)&gt;0,SUMIF(Pharmaceuticals!$C:$C,$B250,Pharmaceuticals!AK:AK)+SUMIF('Health Products &amp; Equipment'!$C:$C,$B250,'Health Products &amp; Equipment'!AT:AT)+SUMIF('Other Pharma &amp; Health Products'!$C:$C,$B250,'Other Pharma &amp; Health Products'!AT:AT)+SUMIF('PSM Costs'!$C:$C,$B250,'PSM Costs'!AT:AT),"")</f>
        <v/>
      </c>
      <c r="K250" s="123" t="str">
        <f ca="1">IF(SUMIF(Pharmaceuticals!$C:$C,$B250,Pharmaceuticals!AL:AL)+SUMIF('Health Products &amp; Equipment'!$C:$C,$B250,'Health Products &amp; Equipment'!AU:AU)+SUMIF('Other Pharma &amp; Health Products'!$C:$C,$B250,'Other Pharma &amp; Health Products'!AU:AU)+SUMIF('PSM Costs'!$C:$C,$B250,'PSM Costs'!AU:AU)&gt;0,SUMIF(Pharmaceuticals!$C:$C,$B250,Pharmaceuticals!AL:AL)+SUMIF('Health Products &amp; Equipment'!$C:$C,$B250,'Health Products &amp; Equipment'!AU:AU)+SUMIF('Other Pharma &amp; Health Products'!$C:$C,$B250,'Other Pharma &amp; Health Products'!AU:AU)+SUMIF('PSM Costs'!$C:$C,$B250,'PSM Costs'!AU:AU),"")</f>
        <v/>
      </c>
      <c r="L250" s="181" t="str">
        <f t="shared" ca="1" si="22"/>
        <v/>
      </c>
      <c r="M250" s="176" t="str">
        <f ca="1">IF(SUMIF(Pharmaceuticals!$C:$C,$B250,Pharmaceuticals!AX:AX)+SUMIF('Health Products &amp; Equipment'!$C:$C,$B250,'Health Products &amp; Equipment'!BG:BG)+SUMIF('Other Pharma &amp; Health Products'!$C:$C,$B250,'Other Pharma &amp; Health Products'!BG:BG)+SUMIF('PSM Costs'!$C:$C,$B250,'PSM Costs'!BG:BG)&gt;0,SUMIF(Pharmaceuticals!$C:$C,$B250,Pharmaceuticals!AX:AX)+SUMIF('Health Products &amp; Equipment'!$C:$C,$B250,'Health Products &amp; Equipment'!BG:BG)+SUMIF('Other Pharma &amp; Health Products'!$C:$C,$B250,'Other Pharma &amp; Health Products'!BG:BG)+SUMIF('PSM Costs'!$C:$C,$B250,'PSM Costs'!BG:BG),"")</f>
        <v/>
      </c>
      <c r="N250" s="176" t="str">
        <f ca="1">IF(SUMIF(Pharmaceuticals!$C:$C,$B250,Pharmaceuticals!AY:AY)+SUMIF('Health Products &amp; Equipment'!$C:$C,$B250,'Health Products &amp; Equipment'!BH:BH)+SUMIF('Other Pharma &amp; Health Products'!$C:$C,$B250,'Other Pharma &amp; Health Products'!BH:BH)+SUMIF('PSM Costs'!$C:$C,$B250,'PSM Costs'!BH:BH)&gt;0,SUMIF(Pharmaceuticals!$C:$C,$B250,Pharmaceuticals!AY:AY)+SUMIF('Health Products &amp; Equipment'!$C:$C,$B250,'Health Products &amp; Equipment'!BH:BH)+SUMIF('Other Pharma &amp; Health Products'!$C:$C,$B250,'Other Pharma &amp; Health Products'!BH:BH)+SUMIF('PSM Costs'!$C:$C,$B250,'PSM Costs'!BH:BH),"")</f>
        <v/>
      </c>
      <c r="O250" s="182" t="str">
        <f t="shared" ca="1" si="23"/>
        <v/>
      </c>
      <c r="P250" s="123" t="str">
        <f ca="1">IF(SUMIF(Pharmaceuticals!$C:$C,$B250,Pharmaceuticals!BK:BK)+SUMIF('Health Products &amp; Equipment'!$C:$C,$B250,'Health Products &amp; Equipment'!BT:BT)+SUMIF('Other Pharma &amp; Health Products'!$C:$C,$B250,'Other Pharma &amp; Health Products'!BT:BT)+SUMIF('PSM Costs'!$C:$C,$B250,'PSM Costs'!BT:BT)&gt;0,SUMIF(Pharmaceuticals!$C:$C,$B250,Pharmaceuticals!BK:BK)+SUMIF('Health Products &amp; Equipment'!$C:$C,$B250,'Health Products &amp; Equipment'!BT:BT)+SUMIF('Other Pharma &amp; Health Products'!$C:$C,$B250,'Other Pharma &amp; Health Products'!BT:BT)+SUMIF('PSM Costs'!$C:$C,$B250,'PSM Costs'!BT:BT),"")</f>
        <v/>
      </c>
      <c r="Q250" s="123" t="str">
        <f ca="1">IF(SUMIF(Pharmaceuticals!$C:$C,$B250,Pharmaceuticals!BL:BL)+SUMIF('Health Products &amp; Equipment'!$C:$C,$B250,'Health Products &amp; Equipment'!BU:BU)+SUMIF('Other Pharma &amp; Health Products'!$C:$C,$B250,'Other Pharma &amp; Health Products'!BU:BU)+SUMIF('PSM Costs'!$C:$C,$B250,'PSM Costs'!BU:BU)&gt;0,SUMIF(Pharmaceuticals!$C:$C,$B250,Pharmaceuticals!BL:BL)+SUMIF('Health Products &amp; Equipment'!$C:$C,$B250,'Health Products &amp; Equipment'!BU:BU)+SUMIF('Other Pharma &amp; Health Products'!$C:$C,$B250,'Other Pharma &amp; Health Products'!BU:BU)+SUMIF('PSM Costs'!$C:$C,$B250,'PSM Costs'!BU:BU),"")</f>
        <v/>
      </c>
      <c r="R250" s="176" t="str">
        <f t="shared" ca="1" si="24"/>
        <v/>
      </c>
    </row>
    <row r="251" spans="1:18" ht="13.5" customHeight="1" x14ac:dyDescent="0.15">
      <c r="A251" s="107">
        <v>244</v>
      </c>
      <c r="B251" s="107" t="str">
        <f ca="1">IFERROR(VLOOKUP(A251,'Rank unique CI-Prod-Spec'!I:J,2,FALSE),"")</f>
        <v/>
      </c>
      <c r="C251" s="122" t="str">
        <f ca="1">IFERROR(VLOOKUP(LEFT(B251,FIND("--",B251)-1),CatCostInp!D:E,2,FALSE),"")</f>
        <v/>
      </c>
      <c r="D251" s="122" t="str">
        <f ca="1">IFERROR(INDIRECT(ADDRESS(MATCH(VALUE(MID(B251,FIND("--",B251)+2,FIND("---",B251)-FIND("--",B251)-2)),CatProd!G:G,0),2,1,1,"CatProd")),"")</f>
        <v/>
      </c>
      <c r="E251" s="122" t="str">
        <f ca="1">IFERROR(INDIRECT(ADDRESS(MATCH(VALUE(RIGHT(B251,LEN(B251)-FIND("---",B251)-2)),CatProdSpec!I:I,0),3,1,1,"CatProdSpec")),"")</f>
        <v/>
      </c>
      <c r="F251" s="181" t="str">
        <f t="shared" ca="1" si="20"/>
        <v/>
      </c>
      <c r="G251" s="176" t="str">
        <f ca="1">IF(SUMIF(Pharmaceuticals!$C:$C,$B251,Pharmaceuticals!X:X)+SUMIF('Health Products &amp; Equipment'!$C:$C,$B251,'Health Products &amp; Equipment'!AG:AG)+SUMIF('Other Pharma &amp; Health Products'!$C:$C,$B251,'Other Pharma &amp; Health Products'!AG:AG)+SUMIF('PSM Costs'!$C:$C,$B251,'PSM Costs'!AG:AG)&gt;0,SUMIF(Pharmaceuticals!$C:$C,$B251,Pharmaceuticals!X:X)+SUMIF('Health Products &amp; Equipment'!$C:$C,$B251,'Health Products &amp; Equipment'!AG:AG)+SUMIF('Other Pharma &amp; Health Products'!$C:$C,$B251,'Other Pharma &amp; Health Products'!AG:AG)+SUMIF('PSM Costs'!$C:$C,$B251,'PSM Costs'!AG:AG),"")</f>
        <v/>
      </c>
      <c r="H251" s="176" t="str">
        <f ca="1">IF(SUMIF(Pharmaceuticals!$C:$C,$B251,Pharmaceuticals!Y:Y)+SUMIF('Health Products &amp; Equipment'!$C:$C,$B251,'Health Products &amp; Equipment'!AH:AH)+SUMIF('Other Pharma &amp; Health Products'!$C:$C,$B251,'Other Pharma &amp; Health Products'!AH:AH)+SUMIF('PSM Costs'!$C:$C,$B251,'PSM Costs'!AH:AH)&gt;0,SUMIF(Pharmaceuticals!$C:$C,$B251,Pharmaceuticals!Y:Y)+SUMIF('Health Products &amp; Equipment'!$C:$C,$B251,'Health Products &amp; Equipment'!AH:AH)+SUMIF('Other Pharma &amp; Health Products'!$C:$C,$B251,'Other Pharma &amp; Health Products'!AH:AH)+SUMIF('PSM Costs'!$C:$C,$B251,'PSM Costs'!AH:AH),"")</f>
        <v/>
      </c>
      <c r="I251" s="182" t="str">
        <f t="shared" ca="1" si="21"/>
        <v/>
      </c>
      <c r="J251" s="123" t="str">
        <f ca="1">IF(SUMIF(Pharmaceuticals!$C:$C,$B251,Pharmaceuticals!AK:AK)+SUMIF('Health Products &amp; Equipment'!$C:$C,$B251,'Health Products &amp; Equipment'!AT:AT)+SUMIF('Other Pharma &amp; Health Products'!$C:$C,$B251,'Other Pharma &amp; Health Products'!AT:AT)+SUMIF('PSM Costs'!$C:$C,$B251,'PSM Costs'!AT:AT)&gt;0,SUMIF(Pharmaceuticals!$C:$C,$B251,Pharmaceuticals!AK:AK)+SUMIF('Health Products &amp; Equipment'!$C:$C,$B251,'Health Products &amp; Equipment'!AT:AT)+SUMIF('Other Pharma &amp; Health Products'!$C:$C,$B251,'Other Pharma &amp; Health Products'!AT:AT)+SUMIF('PSM Costs'!$C:$C,$B251,'PSM Costs'!AT:AT),"")</f>
        <v/>
      </c>
      <c r="K251" s="123" t="str">
        <f ca="1">IF(SUMIF(Pharmaceuticals!$C:$C,$B251,Pharmaceuticals!AL:AL)+SUMIF('Health Products &amp; Equipment'!$C:$C,$B251,'Health Products &amp; Equipment'!AU:AU)+SUMIF('Other Pharma &amp; Health Products'!$C:$C,$B251,'Other Pharma &amp; Health Products'!AU:AU)+SUMIF('PSM Costs'!$C:$C,$B251,'PSM Costs'!AU:AU)&gt;0,SUMIF(Pharmaceuticals!$C:$C,$B251,Pharmaceuticals!AL:AL)+SUMIF('Health Products &amp; Equipment'!$C:$C,$B251,'Health Products &amp; Equipment'!AU:AU)+SUMIF('Other Pharma &amp; Health Products'!$C:$C,$B251,'Other Pharma &amp; Health Products'!AU:AU)+SUMIF('PSM Costs'!$C:$C,$B251,'PSM Costs'!AU:AU),"")</f>
        <v/>
      </c>
      <c r="L251" s="181" t="str">
        <f t="shared" ca="1" si="22"/>
        <v/>
      </c>
      <c r="M251" s="176" t="str">
        <f ca="1">IF(SUMIF(Pharmaceuticals!$C:$C,$B251,Pharmaceuticals!AX:AX)+SUMIF('Health Products &amp; Equipment'!$C:$C,$B251,'Health Products &amp; Equipment'!BG:BG)+SUMIF('Other Pharma &amp; Health Products'!$C:$C,$B251,'Other Pharma &amp; Health Products'!BG:BG)+SUMIF('PSM Costs'!$C:$C,$B251,'PSM Costs'!BG:BG)&gt;0,SUMIF(Pharmaceuticals!$C:$C,$B251,Pharmaceuticals!AX:AX)+SUMIF('Health Products &amp; Equipment'!$C:$C,$B251,'Health Products &amp; Equipment'!BG:BG)+SUMIF('Other Pharma &amp; Health Products'!$C:$C,$B251,'Other Pharma &amp; Health Products'!BG:BG)+SUMIF('PSM Costs'!$C:$C,$B251,'PSM Costs'!BG:BG),"")</f>
        <v/>
      </c>
      <c r="N251" s="176" t="str">
        <f ca="1">IF(SUMIF(Pharmaceuticals!$C:$C,$B251,Pharmaceuticals!AY:AY)+SUMIF('Health Products &amp; Equipment'!$C:$C,$B251,'Health Products &amp; Equipment'!BH:BH)+SUMIF('Other Pharma &amp; Health Products'!$C:$C,$B251,'Other Pharma &amp; Health Products'!BH:BH)+SUMIF('PSM Costs'!$C:$C,$B251,'PSM Costs'!BH:BH)&gt;0,SUMIF(Pharmaceuticals!$C:$C,$B251,Pharmaceuticals!AY:AY)+SUMIF('Health Products &amp; Equipment'!$C:$C,$B251,'Health Products &amp; Equipment'!BH:BH)+SUMIF('Other Pharma &amp; Health Products'!$C:$C,$B251,'Other Pharma &amp; Health Products'!BH:BH)+SUMIF('PSM Costs'!$C:$C,$B251,'PSM Costs'!BH:BH),"")</f>
        <v/>
      </c>
      <c r="O251" s="182" t="str">
        <f t="shared" ca="1" si="23"/>
        <v/>
      </c>
      <c r="P251" s="123" t="str">
        <f ca="1">IF(SUMIF(Pharmaceuticals!$C:$C,$B251,Pharmaceuticals!BK:BK)+SUMIF('Health Products &amp; Equipment'!$C:$C,$B251,'Health Products &amp; Equipment'!BT:BT)+SUMIF('Other Pharma &amp; Health Products'!$C:$C,$B251,'Other Pharma &amp; Health Products'!BT:BT)+SUMIF('PSM Costs'!$C:$C,$B251,'PSM Costs'!BT:BT)&gt;0,SUMIF(Pharmaceuticals!$C:$C,$B251,Pharmaceuticals!BK:BK)+SUMIF('Health Products &amp; Equipment'!$C:$C,$B251,'Health Products &amp; Equipment'!BT:BT)+SUMIF('Other Pharma &amp; Health Products'!$C:$C,$B251,'Other Pharma &amp; Health Products'!BT:BT)+SUMIF('PSM Costs'!$C:$C,$B251,'PSM Costs'!BT:BT),"")</f>
        <v/>
      </c>
      <c r="Q251" s="123" t="str">
        <f ca="1">IF(SUMIF(Pharmaceuticals!$C:$C,$B251,Pharmaceuticals!BL:BL)+SUMIF('Health Products &amp; Equipment'!$C:$C,$B251,'Health Products &amp; Equipment'!BU:BU)+SUMIF('Other Pharma &amp; Health Products'!$C:$C,$B251,'Other Pharma &amp; Health Products'!BU:BU)+SUMIF('PSM Costs'!$C:$C,$B251,'PSM Costs'!BU:BU)&gt;0,SUMIF(Pharmaceuticals!$C:$C,$B251,Pharmaceuticals!BL:BL)+SUMIF('Health Products &amp; Equipment'!$C:$C,$B251,'Health Products &amp; Equipment'!BU:BU)+SUMIF('Other Pharma &amp; Health Products'!$C:$C,$B251,'Other Pharma &amp; Health Products'!BU:BU)+SUMIF('PSM Costs'!$C:$C,$B251,'PSM Costs'!BU:BU),"")</f>
        <v/>
      </c>
      <c r="R251" s="176" t="str">
        <f t="shared" ca="1" si="24"/>
        <v/>
      </c>
    </row>
    <row r="252" spans="1:18" ht="13.5" customHeight="1" x14ac:dyDescent="0.15">
      <c r="A252" s="107">
        <v>245</v>
      </c>
      <c r="B252" s="107" t="str">
        <f ca="1">IFERROR(VLOOKUP(A252,'Rank unique CI-Prod-Spec'!I:J,2,FALSE),"")</f>
        <v/>
      </c>
      <c r="C252" s="122" t="str">
        <f ca="1">IFERROR(VLOOKUP(LEFT(B252,FIND("--",B252)-1),CatCostInp!D:E,2,FALSE),"")</f>
        <v/>
      </c>
      <c r="D252" s="122" t="str">
        <f ca="1">IFERROR(INDIRECT(ADDRESS(MATCH(VALUE(MID(B252,FIND("--",B252)+2,FIND("---",B252)-FIND("--",B252)-2)),CatProd!G:G,0),2,1,1,"CatProd")),"")</f>
        <v/>
      </c>
      <c r="E252" s="122" t="str">
        <f ca="1">IFERROR(INDIRECT(ADDRESS(MATCH(VALUE(RIGHT(B252,LEN(B252)-FIND("---",B252)-2)),CatProdSpec!I:I,0),3,1,1,"CatProdSpec")),"")</f>
        <v/>
      </c>
      <c r="F252" s="181" t="str">
        <f t="shared" ca="1" si="20"/>
        <v/>
      </c>
      <c r="G252" s="176" t="str">
        <f ca="1">IF(SUMIF(Pharmaceuticals!$C:$C,$B252,Pharmaceuticals!X:X)+SUMIF('Health Products &amp; Equipment'!$C:$C,$B252,'Health Products &amp; Equipment'!AG:AG)+SUMIF('Other Pharma &amp; Health Products'!$C:$C,$B252,'Other Pharma &amp; Health Products'!AG:AG)+SUMIF('PSM Costs'!$C:$C,$B252,'PSM Costs'!AG:AG)&gt;0,SUMIF(Pharmaceuticals!$C:$C,$B252,Pharmaceuticals!X:X)+SUMIF('Health Products &amp; Equipment'!$C:$C,$B252,'Health Products &amp; Equipment'!AG:AG)+SUMIF('Other Pharma &amp; Health Products'!$C:$C,$B252,'Other Pharma &amp; Health Products'!AG:AG)+SUMIF('PSM Costs'!$C:$C,$B252,'PSM Costs'!AG:AG),"")</f>
        <v/>
      </c>
      <c r="H252" s="176" t="str">
        <f ca="1">IF(SUMIF(Pharmaceuticals!$C:$C,$B252,Pharmaceuticals!Y:Y)+SUMIF('Health Products &amp; Equipment'!$C:$C,$B252,'Health Products &amp; Equipment'!AH:AH)+SUMIF('Other Pharma &amp; Health Products'!$C:$C,$B252,'Other Pharma &amp; Health Products'!AH:AH)+SUMIF('PSM Costs'!$C:$C,$B252,'PSM Costs'!AH:AH)&gt;0,SUMIF(Pharmaceuticals!$C:$C,$B252,Pharmaceuticals!Y:Y)+SUMIF('Health Products &amp; Equipment'!$C:$C,$B252,'Health Products &amp; Equipment'!AH:AH)+SUMIF('Other Pharma &amp; Health Products'!$C:$C,$B252,'Other Pharma &amp; Health Products'!AH:AH)+SUMIF('PSM Costs'!$C:$C,$B252,'PSM Costs'!AH:AH),"")</f>
        <v/>
      </c>
      <c r="I252" s="182" t="str">
        <f t="shared" ca="1" si="21"/>
        <v/>
      </c>
      <c r="J252" s="123" t="str">
        <f ca="1">IF(SUMIF(Pharmaceuticals!$C:$C,$B252,Pharmaceuticals!AK:AK)+SUMIF('Health Products &amp; Equipment'!$C:$C,$B252,'Health Products &amp; Equipment'!AT:AT)+SUMIF('Other Pharma &amp; Health Products'!$C:$C,$B252,'Other Pharma &amp; Health Products'!AT:AT)+SUMIF('PSM Costs'!$C:$C,$B252,'PSM Costs'!AT:AT)&gt;0,SUMIF(Pharmaceuticals!$C:$C,$B252,Pharmaceuticals!AK:AK)+SUMIF('Health Products &amp; Equipment'!$C:$C,$B252,'Health Products &amp; Equipment'!AT:AT)+SUMIF('Other Pharma &amp; Health Products'!$C:$C,$B252,'Other Pharma &amp; Health Products'!AT:AT)+SUMIF('PSM Costs'!$C:$C,$B252,'PSM Costs'!AT:AT),"")</f>
        <v/>
      </c>
      <c r="K252" s="123" t="str">
        <f ca="1">IF(SUMIF(Pharmaceuticals!$C:$C,$B252,Pharmaceuticals!AL:AL)+SUMIF('Health Products &amp; Equipment'!$C:$C,$B252,'Health Products &amp; Equipment'!AU:AU)+SUMIF('Other Pharma &amp; Health Products'!$C:$C,$B252,'Other Pharma &amp; Health Products'!AU:AU)+SUMIF('PSM Costs'!$C:$C,$B252,'PSM Costs'!AU:AU)&gt;0,SUMIF(Pharmaceuticals!$C:$C,$B252,Pharmaceuticals!AL:AL)+SUMIF('Health Products &amp; Equipment'!$C:$C,$B252,'Health Products &amp; Equipment'!AU:AU)+SUMIF('Other Pharma &amp; Health Products'!$C:$C,$B252,'Other Pharma &amp; Health Products'!AU:AU)+SUMIF('PSM Costs'!$C:$C,$B252,'PSM Costs'!AU:AU),"")</f>
        <v/>
      </c>
      <c r="L252" s="181" t="str">
        <f t="shared" ca="1" si="22"/>
        <v/>
      </c>
      <c r="M252" s="176" t="str">
        <f ca="1">IF(SUMIF(Pharmaceuticals!$C:$C,$B252,Pharmaceuticals!AX:AX)+SUMIF('Health Products &amp; Equipment'!$C:$C,$B252,'Health Products &amp; Equipment'!BG:BG)+SUMIF('Other Pharma &amp; Health Products'!$C:$C,$B252,'Other Pharma &amp; Health Products'!BG:BG)+SUMIF('PSM Costs'!$C:$C,$B252,'PSM Costs'!BG:BG)&gt;0,SUMIF(Pharmaceuticals!$C:$C,$B252,Pharmaceuticals!AX:AX)+SUMIF('Health Products &amp; Equipment'!$C:$C,$B252,'Health Products &amp; Equipment'!BG:BG)+SUMIF('Other Pharma &amp; Health Products'!$C:$C,$B252,'Other Pharma &amp; Health Products'!BG:BG)+SUMIF('PSM Costs'!$C:$C,$B252,'PSM Costs'!BG:BG),"")</f>
        <v/>
      </c>
      <c r="N252" s="176" t="str">
        <f ca="1">IF(SUMIF(Pharmaceuticals!$C:$C,$B252,Pharmaceuticals!AY:AY)+SUMIF('Health Products &amp; Equipment'!$C:$C,$B252,'Health Products &amp; Equipment'!BH:BH)+SUMIF('Other Pharma &amp; Health Products'!$C:$C,$B252,'Other Pharma &amp; Health Products'!BH:BH)+SUMIF('PSM Costs'!$C:$C,$B252,'PSM Costs'!BH:BH)&gt;0,SUMIF(Pharmaceuticals!$C:$C,$B252,Pharmaceuticals!AY:AY)+SUMIF('Health Products &amp; Equipment'!$C:$C,$B252,'Health Products &amp; Equipment'!BH:BH)+SUMIF('Other Pharma &amp; Health Products'!$C:$C,$B252,'Other Pharma &amp; Health Products'!BH:BH)+SUMIF('PSM Costs'!$C:$C,$B252,'PSM Costs'!BH:BH),"")</f>
        <v/>
      </c>
      <c r="O252" s="182" t="str">
        <f t="shared" ca="1" si="23"/>
        <v/>
      </c>
      <c r="P252" s="123" t="str">
        <f ca="1">IF(SUMIF(Pharmaceuticals!$C:$C,$B252,Pharmaceuticals!BK:BK)+SUMIF('Health Products &amp; Equipment'!$C:$C,$B252,'Health Products &amp; Equipment'!BT:BT)+SUMIF('Other Pharma &amp; Health Products'!$C:$C,$B252,'Other Pharma &amp; Health Products'!BT:BT)+SUMIF('PSM Costs'!$C:$C,$B252,'PSM Costs'!BT:BT)&gt;0,SUMIF(Pharmaceuticals!$C:$C,$B252,Pharmaceuticals!BK:BK)+SUMIF('Health Products &amp; Equipment'!$C:$C,$B252,'Health Products &amp; Equipment'!BT:BT)+SUMIF('Other Pharma &amp; Health Products'!$C:$C,$B252,'Other Pharma &amp; Health Products'!BT:BT)+SUMIF('PSM Costs'!$C:$C,$B252,'PSM Costs'!BT:BT),"")</f>
        <v/>
      </c>
      <c r="Q252" s="123" t="str">
        <f ca="1">IF(SUMIF(Pharmaceuticals!$C:$C,$B252,Pharmaceuticals!BL:BL)+SUMIF('Health Products &amp; Equipment'!$C:$C,$B252,'Health Products &amp; Equipment'!BU:BU)+SUMIF('Other Pharma &amp; Health Products'!$C:$C,$B252,'Other Pharma &amp; Health Products'!BU:BU)+SUMIF('PSM Costs'!$C:$C,$B252,'PSM Costs'!BU:BU)&gt;0,SUMIF(Pharmaceuticals!$C:$C,$B252,Pharmaceuticals!BL:BL)+SUMIF('Health Products &amp; Equipment'!$C:$C,$B252,'Health Products &amp; Equipment'!BU:BU)+SUMIF('Other Pharma &amp; Health Products'!$C:$C,$B252,'Other Pharma &amp; Health Products'!BU:BU)+SUMIF('PSM Costs'!$C:$C,$B252,'PSM Costs'!BU:BU),"")</f>
        <v/>
      </c>
      <c r="R252" s="176" t="str">
        <f t="shared" ca="1" si="24"/>
        <v/>
      </c>
    </row>
    <row r="253" spans="1:18" ht="13.5" customHeight="1" x14ac:dyDescent="0.15">
      <c r="A253" s="107">
        <v>246</v>
      </c>
      <c r="B253" s="107" t="str">
        <f ca="1">IFERROR(VLOOKUP(A253,'Rank unique CI-Prod-Spec'!I:J,2,FALSE),"")</f>
        <v/>
      </c>
      <c r="C253" s="122" t="str">
        <f ca="1">IFERROR(VLOOKUP(LEFT(B253,FIND("--",B253)-1),CatCostInp!D:E,2,FALSE),"")</f>
        <v/>
      </c>
      <c r="D253" s="122" t="str">
        <f ca="1">IFERROR(INDIRECT(ADDRESS(MATCH(VALUE(MID(B253,FIND("--",B253)+2,FIND("---",B253)-FIND("--",B253)-2)),CatProd!G:G,0),2,1,1,"CatProd")),"")</f>
        <v/>
      </c>
      <c r="E253" s="122" t="str">
        <f ca="1">IFERROR(INDIRECT(ADDRESS(MATCH(VALUE(RIGHT(B253,LEN(B253)-FIND("---",B253)-2)),CatProdSpec!I:I,0),3,1,1,"CatProdSpec")),"")</f>
        <v/>
      </c>
      <c r="F253" s="181" t="str">
        <f t="shared" ca="1" si="20"/>
        <v/>
      </c>
      <c r="G253" s="176" t="str">
        <f ca="1">IF(SUMIF(Pharmaceuticals!$C:$C,$B253,Pharmaceuticals!X:X)+SUMIF('Health Products &amp; Equipment'!$C:$C,$B253,'Health Products &amp; Equipment'!AG:AG)+SUMIF('Other Pharma &amp; Health Products'!$C:$C,$B253,'Other Pharma &amp; Health Products'!AG:AG)+SUMIF('PSM Costs'!$C:$C,$B253,'PSM Costs'!AG:AG)&gt;0,SUMIF(Pharmaceuticals!$C:$C,$B253,Pharmaceuticals!X:X)+SUMIF('Health Products &amp; Equipment'!$C:$C,$B253,'Health Products &amp; Equipment'!AG:AG)+SUMIF('Other Pharma &amp; Health Products'!$C:$C,$B253,'Other Pharma &amp; Health Products'!AG:AG)+SUMIF('PSM Costs'!$C:$C,$B253,'PSM Costs'!AG:AG),"")</f>
        <v/>
      </c>
      <c r="H253" s="176" t="str">
        <f ca="1">IF(SUMIF(Pharmaceuticals!$C:$C,$B253,Pharmaceuticals!Y:Y)+SUMIF('Health Products &amp; Equipment'!$C:$C,$B253,'Health Products &amp; Equipment'!AH:AH)+SUMIF('Other Pharma &amp; Health Products'!$C:$C,$B253,'Other Pharma &amp; Health Products'!AH:AH)+SUMIF('PSM Costs'!$C:$C,$B253,'PSM Costs'!AH:AH)&gt;0,SUMIF(Pharmaceuticals!$C:$C,$B253,Pharmaceuticals!Y:Y)+SUMIF('Health Products &amp; Equipment'!$C:$C,$B253,'Health Products &amp; Equipment'!AH:AH)+SUMIF('Other Pharma &amp; Health Products'!$C:$C,$B253,'Other Pharma &amp; Health Products'!AH:AH)+SUMIF('PSM Costs'!$C:$C,$B253,'PSM Costs'!AH:AH),"")</f>
        <v/>
      </c>
      <c r="I253" s="182" t="str">
        <f t="shared" ca="1" si="21"/>
        <v/>
      </c>
      <c r="J253" s="123" t="str">
        <f ca="1">IF(SUMIF(Pharmaceuticals!$C:$C,$B253,Pharmaceuticals!AK:AK)+SUMIF('Health Products &amp; Equipment'!$C:$C,$B253,'Health Products &amp; Equipment'!AT:AT)+SUMIF('Other Pharma &amp; Health Products'!$C:$C,$B253,'Other Pharma &amp; Health Products'!AT:AT)+SUMIF('PSM Costs'!$C:$C,$B253,'PSM Costs'!AT:AT)&gt;0,SUMIF(Pharmaceuticals!$C:$C,$B253,Pharmaceuticals!AK:AK)+SUMIF('Health Products &amp; Equipment'!$C:$C,$B253,'Health Products &amp; Equipment'!AT:AT)+SUMIF('Other Pharma &amp; Health Products'!$C:$C,$B253,'Other Pharma &amp; Health Products'!AT:AT)+SUMIF('PSM Costs'!$C:$C,$B253,'PSM Costs'!AT:AT),"")</f>
        <v/>
      </c>
      <c r="K253" s="123" t="str">
        <f ca="1">IF(SUMIF(Pharmaceuticals!$C:$C,$B253,Pharmaceuticals!AL:AL)+SUMIF('Health Products &amp; Equipment'!$C:$C,$B253,'Health Products &amp; Equipment'!AU:AU)+SUMIF('Other Pharma &amp; Health Products'!$C:$C,$B253,'Other Pharma &amp; Health Products'!AU:AU)+SUMIF('PSM Costs'!$C:$C,$B253,'PSM Costs'!AU:AU)&gt;0,SUMIF(Pharmaceuticals!$C:$C,$B253,Pharmaceuticals!AL:AL)+SUMIF('Health Products &amp; Equipment'!$C:$C,$B253,'Health Products &amp; Equipment'!AU:AU)+SUMIF('Other Pharma &amp; Health Products'!$C:$C,$B253,'Other Pharma &amp; Health Products'!AU:AU)+SUMIF('PSM Costs'!$C:$C,$B253,'PSM Costs'!AU:AU),"")</f>
        <v/>
      </c>
      <c r="L253" s="181" t="str">
        <f t="shared" ca="1" si="22"/>
        <v/>
      </c>
      <c r="M253" s="176" t="str">
        <f ca="1">IF(SUMIF(Pharmaceuticals!$C:$C,$B253,Pharmaceuticals!AX:AX)+SUMIF('Health Products &amp; Equipment'!$C:$C,$B253,'Health Products &amp; Equipment'!BG:BG)+SUMIF('Other Pharma &amp; Health Products'!$C:$C,$B253,'Other Pharma &amp; Health Products'!BG:BG)+SUMIF('PSM Costs'!$C:$C,$B253,'PSM Costs'!BG:BG)&gt;0,SUMIF(Pharmaceuticals!$C:$C,$B253,Pharmaceuticals!AX:AX)+SUMIF('Health Products &amp; Equipment'!$C:$C,$B253,'Health Products &amp; Equipment'!BG:BG)+SUMIF('Other Pharma &amp; Health Products'!$C:$C,$B253,'Other Pharma &amp; Health Products'!BG:BG)+SUMIF('PSM Costs'!$C:$C,$B253,'PSM Costs'!BG:BG),"")</f>
        <v/>
      </c>
      <c r="N253" s="176" t="str">
        <f ca="1">IF(SUMIF(Pharmaceuticals!$C:$C,$B253,Pharmaceuticals!AY:AY)+SUMIF('Health Products &amp; Equipment'!$C:$C,$B253,'Health Products &amp; Equipment'!BH:BH)+SUMIF('Other Pharma &amp; Health Products'!$C:$C,$B253,'Other Pharma &amp; Health Products'!BH:BH)+SUMIF('PSM Costs'!$C:$C,$B253,'PSM Costs'!BH:BH)&gt;0,SUMIF(Pharmaceuticals!$C:$C,$B253,Pharmaceuticals!AY:AY)+SUMIF('Health Products &amp; Equipment'!$C:$C,$B253,'Health Products &amp; Equipment'!BH:BH)+SUMIF('Other Pharma &amp; Health Products'!$C:$C,$B253,'Other Pharma &amp; Health Products'!BH:BH)+SUMIF('PSM Costs'!$C:$C,$B253,'PSM Costs'!BH:BH),"")</f>
        <v/>
      </c>
      <c r="O253" s="182" t="str">
        <f t="shared" ca="1" si="23"/>
        <v/>
      </c>
      <c r="P253" s="123" t="str">
        <f ca="1">IF(SUMIF(Pharmaceuticals!$C:$C,$B253,Pharmaceuticals!BK:BK)+SUMIF('Health Products &amp; Equipment'!$C:$C,$B253,'Health Products &amp; Equipment'!BT:BT)+SUMIF('Other Pharma &amp; Health Products'!$C:$C,$B253,'Other Pharma &amp; Health Products'!BT:BT)+SUMIF('PSM Costs'!$C:$C,$B253,'PSM Costs'!BT:BT)&gt;0,SUMIF(Pharmaceuticals!$C:$C,$B253,Pharmaceuticals!BK:BK)+SUMIF('Health Products &amp; Equipment'!$C:$C,$B253,'Health Products &amp; Equipment'!BT:BT)+SUMIF('Other Pharma &amp; Health Products'!$C:$C,$B253,'Other Pharma &amp; Health Products'!BT:BT)+SUMIF('PSM Costs'!$C:$C,$B253,'PSM Costs'!BT:BT),"")</f>
        <v/>
      </c>
      <c r="Q253" s="123" t="str">
        <f ca="1">IF(SUMIF(Pharmaceuticals!$C:$C,$B253,Pharmaceuticals!BL:BL)+SUMIF('Health Products &amp; Equipment'!$C:$C,$B253,'Health Products &amp; Equipment'!BU:BU)+SUMIF('Other Pharma &amp; Health Products'!$C:$C,$B253,'Other Pharma &amp; Health Products'!BU:BU)+SUMIF('PSM Costs'!$C:$C,$B253,'PSM Costs'!BU:BU)&gt;0,SUMIF(Pharmaceuticals!$C:$C,$B253,Pharmaceuticals!BL:BL)+SUMIF('Health Products &amp; Equipment'!$C:$C,$B253,'Health Products &amp; Equipment'!BU:BU)+SUMIF('Other Pharma &amp; Health Products'!$C:$C,$B253,'Other Pharma &amp; Health Products'!BU:BU)+SUMIF('PSM Costs'!$C:$C,$B253,'PSM Costs'!BU:BU),"")</f>
        <v/>
      </c>
      <c r="R253" s="176" t="str">
        <f t="shared" ca="1" si="24"/>
        <v/>
      </c>
    </row>
    <row r="254" spans="1:18" ht="13.5" customHeight="1" x14ac:dyDescent="0.15">
      <c r="A254" s="107">
        <v>247</v>
      </c>
      <c r="B254" s="107" t="str">
        <f ca="1">IFERROR(VLOOKUP(A254,'Rank unique CI-Prod-Spec'!I:J,2,FALSE),"")</f>
        <v/>
      </c>
      <c r="C254" s="122" t="str">
        <f ca="1">IFERROR(VLOOKUP(LEFT(B254,FIND("--",B254)-1),CatCostInp!D:E,2,FALSE),"")</f>
        <v/>
      </c>
      <c r="D254" s="122" t="str">
        <f ca="1">IFERROR(INDIRECT(ADDRESS(MATCH(VALUE(MID(B254,FIND("--",B254)+2,FIND("---",B254)-FIND("--",B254)-2)),CatProd!G:G,0),2,1,1,"CatProd")),"")</f>
        <v/>
      </c>
      <c r="E254" s="122" t="str">
        <f ca="1">IFERROR(INDIRECT(ADDRESS(MATCH(VALUE(RIGHT(B254,LEN(B254)-FIND("---",B254)-2)),CatProdSpec!I:I,0),3,1,1,"CatProdSpec")),"")</f>
        <v/>
      </c>
      <c r="F254" s="181" t="str">
        <f t="shared" ca="1" si="20"/>
        <v/>
      </c>
      <c r="G254" s="176" t="str">
        <f ca="1">IF(SUMIF(Pharmaceuticals!$C:$C,$B254,Pharmaceuticals!X:X)+SUMIF('Health Products &amp; Equipment'!$C:$C,$B254,'Health Products &amp; Equipment'!AG:AG)+SUMIF('Other Pharma &amp; Health Products'!$C:$C,$B254,'Other Pharma &amp; Health Products'!AG:AG)+SUMIF('PSM Costs'!$C:$C,$B254,'PSM Costs'!AG:AG)&gt;0,SUMIF(Pharmaceuticals!$C:$C,$B254,Pharmaceuticals!X:X)+SUMIF('Health Products &amp; Equipment'!$C:$C,$B254,'Health Products &amp; Equipment'!AG:AG)+SUMIF('Other Pharma &amp; Health Products'!$C:$C,$B254,'Other Pharma &amp; Health Products'!AG:AG)+SUMIF('PSM Costs'!$C:$C,$B254,'PSM Costs'!AG:AG),"")</f>
        <v/>
      </c>
      <c r="H254" s="176" t="str">
        <f ca="1">IF(SUMIF(Pharmaceuticals!$C:$C,$B254,Pharmaceuticals!Y:Y)+SUMIF('Health Products &amp; Equipment'!$C:$C,$B254,'Health Products &amp; Equipment'!AH:AH)+SUMIF('Other Pharma &amp; Health Products'!$C:$C,$B254,'Other Pharma &amp; Health Products'!AH:AH)+SUMIF('PSM Costs'!$C:$C,$B254,'PSM Costs'!AH:AH)&gt;0,SUMIF(Pharmaceuticals!$C:$C,$B254,Pharmaceuticals!Y:Y)+SUMIF('Health Products &amp; Equipment'!$C:$C,$B254,'Health Products &amp; Equipment'!AH:AH)+SUMIF('Other Pharma &amp; Health Products'!$C:$C,$B254,'Other Pharma &amp; Health Products'!AH:AH)+SUMIF('PSM Costs'!$C:$C,$B254,'PSM Costs'!AH:AH),"")</f>
        <v/>
      </c>
      <c r="I254" s="182" t="str">
        <f t="shared" ca="1" si="21"/>
        <v/>
      </c>
      <c r="J254" s="123" t="str">
        <f ca="1">IF(SUMIF(Pharmaceuticals!$C:$C,$B254,Pharmaceuticals!AK:AK)+SUMIF('Health Products &amp; Equipment'!$C:$C,$B254,'Health Products &amp; Equipment'!AT:AT)+SUMIF('Other Pharma &amp; Health Products'!$C:$C,$B254,'Other Pharma &amp; Health Products'!AT:AT)+SUMIF('PSM Costs'!$C:$C,$B254,'PSM Costs'!AT:AT)&gt;0,SUMIF(Pharmaceuticals!$C:$C,$B254,Pharmaceuticals!AK:AK)+SUMIF('Health Products &amp; Equipment'!$C:$C,$B254,'Health Products &amp; Equipment'!AT:AT)+SUMIF('Other Pharma &amp; Health Products'!$C:$C,$B254,'Other Pharma &amp; Health Products'!AT:AT)+SUMIF('PSM Costs'!$C:$C,$B254,'PSM Costs'!AT:AT),"")</f>
        <v/>
      </c>
      <c r="K254" s="123" t="str">
        <f ca="1">IF(SUMIF(Pharmaceuticals!$C:$C,$B254,Pharmaceuticals!AL:AL)+SUMIF('Health Products &amp; Equipment'!$C:$C,$B254,'Health Products &amp; Equipment'!AU:AU)+SUMIF('Other Pharma &amp; Health Products'!$C:$C,$B254,'Other Pharma &amp; Health Products'!AU:AU)+SUMIF('PSM Costs'!$C:$C,$B254,'PSM Costs'!AU:AU)&gt;0,SUMIF(Pharmaceuticals!$C:$C,$B254,Pharmaceuticals!AL:AL)+SUMIF('Health Products &amp; Equipment'!$C:$C,$B254,'Health Products &amp; Equipment'!AU:AU)+SUMIF('Other Pharma &amp; Health Products'!$C:$C,$B254,'Other Pharma &amp; Health Products'!AU:AU)+SUMIF('PSM Costs'!$C:$C,$B254,'PSM Costs'!AU:AU),"")</f>
        <v/>
      </c>
      <c r="L254" s="181" t="str">
        <f t="shared" ca="1" si="22"/>
        <v/>
      </c>
      <c r="M254" s="176" t="str">
        <f ca="1">IF(SUMIF(Pharmaceuticals!$C:$C,$B254,Pharmaceuticals!AX:AX)+SUMIF('Health Products &amp; Equipment'!$C:$C,$B254,'Health Products &amp; Equipment'!BG:BG)+SUMIF('Other Pharma &amp; Health Products'!$C:$C,$B254,'Other Pharma &amp; Health Products'!BG:BG)+SUMIF('PSM Costs'!$C:$C,$B254,'PSM Costs'!BG:BG)&gt;0,SUMIF(Pharmaceuticals!$C:$C,$B254,Pharmaceuticals!AX:AX)+SUMIF('Health Products &amp; Equipment'!$C:$C,$B254,'Health Products &amp; Equipment'!BG:BG)+SUMIF('Other Pharma &amp; Health Products'!$C:$C,$B254,'Other Pharma &amp; Health Products'!BG:BG)+SUMIF('PSM Costs'!$C:$C,$B254,'PSM Costs'!BG:BG),"")</f>
        <v/>
      </c>
      <c r="N254" s="176" t="str">
        <f ca="1">IF(SUMIF(Pharmaceuticals!$C:$C,$B254,Pharmaceuticals!AY:AY)+SUMIF('Health Products &amp; Equipment'!$C:$C,$B254,'Health Products &amp; Equipment'!BH:BH)+SUMIF('Other Pharma &amp; Health Products'!$C:$C,$B254,'Other Pharma &amp; Health Products'!BH:BH)+SUMIF('PSM Costs'!$C:$C,$B254,'PSM Costs'!BH:BH)&gt;0,SUMIF(Pharmaceuticals!$C:$C,$B254,Pharmaceuticals!AY:AY)+SUMIF('Health Products &amp; Equipment'!$C:$C,$B254,'Health Products &amp; Equipment'!BH:BH)+SUMIF('Other Pharma &amp; Health Products'!$C:$C,$B254,'Other Pharma &amp; Health Products'!BH:BH)+SUMIF('PSM Costs'!$C:$C,$B254,'PSM Costs'!BH:BH),"")</f>
        <v/>
      </c>
      <c r="O254" s="182" t="str">
        <f t="shared" ca="1" si="23"/>
        <v/>
      </c>
      <c r="P254" s="123" t="str">
        <f ca="1">IF(SUMIF(Pharmaceuticals!$C:$C,$B254,Pharmaceuticals!BK:BK)+SUMIF('Health Products &amp; Equipment'!$C:$C,$B254,'Health Products &amp; Equipment'!BT:BT)+SUMIF('Other Pharma &amp; Health Products'!$C:$C,$B254,'Other Pharma &amp; Health Products'!BT:BT)+SUMIF('PSM Costs'!$C:$C,$B254,'PSM Costs'!BT:BT)&gt;0,SUMIF(Pharmaceuticals!$C:$C,$B254,Pharmaceuticals!BK:BK)+SUMIF('Health Products &amp; Equipment'!$C:$C,$B254,'Health Products &amp; Equipment'!BT:BT)+SUMIF('Other Pharma &amp; Health Products'!$C:$C,$B254,'Other Pharma &amp; Health Products'!BT:BT)+SUMIF('PSM Costs'!$C:$C,$B254,'PSM Costs'!BT:BT),"")</f>
        <v/>
      </c>
      <c r="Q254" s="123" t="str">
        <f ca="1">IF(SUMIF(Pharmaceuticals!$C:$C,$B254,Pharmaceuticals!BL:BL)+SUMIF('Health Products &amp; Equipment'!$C:$C,$B254,'Health Products &amp; Equipment'!BU:BU)+SUMIF('Other Pharma &amp; Health Products'!$C:$C,$B254,'Other Pharma &amp; Health Products'!BU:BU)+SUMIF('PSM Costs'!$C:$C,$B254,'PSM Costs'!BU:BU)&gt;0,SUMIF(Pharmaceuticals!$C:$C,$B254,Pharmaceuticals!BL:BL)+SUMIF('Health Products &amp; Equipment'!$C:$C,$B254,'Health Products &amp; Equipment'!BU:BU)+SUMIF('Other Pharma &amp; Health Products'!$C:$C,$B254,'Other Pharma &amp; Health Products'!BU:BU)+SUMIF('PSM Costs'!$C:$C,$B254,'PSM Costs'!BU:BU),"")</f>
        <v/>
      </c>
      <c r="R254" s="176" t="str">
        <f t="shared" ca="1" si="24"/>
        <v/>
      </c>
    </row>
    <row r="255" spans="1:18" ht="13.5" customHeight="1" x14ac:dyDescent="0.15">
      <c r="A255" s="107">
        <v>248</v>
      </c>
      <c r="B255" s="107" t="str">
        <f ca="1">IFERROR(VLOOKUP(A255,'Rank unique CI-Prod-Spec'!I:J,2,FALSE),"")</f>
        <v/>
      </c>
      <c r="C255" s="122" t="str">
        <f ca="1">IFERROR(VLOOKUP(LEFT(B255,FIND("--",B255)-1),CatCostInp!D:E,2,FALSE),"")</f>
        <v/>
      </c>
      <c r="D255" s="122" t="str">
        <f ca="1">IFERROR(INDIRECT(ADDRESS(MATCH(VALUE(MID(B255,FIND("--",B255)+2,FIND("---",B255)-FIND("--",B255)-2)),CatProd!G:G,0),2,1,1,"CatProd")),"")</f>
        <v/>
      </c>
      <c r="E255" s="122" t="str">
        <f ca="1">IFERROR(INDIRECT(ADDRESS(MATCH(VALUE(RIGHT(B255,LEN(B255)-FIND("---",B255)-2)),CatProdSpec!I:I,0),3,1,1,"CatProdSpec")),"")</f>
        <v/>
      </c>
      <c r="F255" s="181" t="str">
        <f t="shared" ca="1" si="20"/>
        <v/>
      </c>
      <c r="G255" s="176" t="str">
        <f ca="1">IF(SUMIF(Pharmaceuticals!$C:$C,$B255,Pharmaceuticals!X:X)+SUMIF('Health Products &amp; Equipment'!$C:$C,$B255,'Health Products &amp; Equipment'!AG:AG)+SUMIF('Other Pharma &amp; Health Products'!$C:$C,$B255,'Other Pharma &amp; Health Products'!AG:AG)+SUMIF('PSM Costs'!$C:$C,$B255,'PSM Costs'!AG:AG)&gt;0,SUMIF(Pharmaceuticals!$C:$C,$B255,Pharmaceuticals!X:X)+SUMIF('Health Products &amp; Equipment'!$C:$C,$B255,'Health Products &amp; Equipment'!AG:AG)+SUMIF('Other Pharma &amp; Health Products'!$C:$C,$B255,'Other Pharma &amp; Health Products'!AG:AG)+SUMIF('PSM Costs'!$C:$C,$B255,'PSM Costs'!AG:AG),"")</f>
        <v/>
      </c>
      <c r="H255" s="176" t="str">
        <f ca="1">IF(SUMIF(Pharmaceuticals!$C:$C,$B255,Pharmaceuticals!Y:Y)+SUMIF('Health Products &amp; Equipment'!$C:$C,$B255,'Health Products &amp; Equipment'!AH:AH)+SUMIF('Other Pharma &amp; Health Products'!$C:$C,$B255,'Other Pharma &amp; Health Products'!AH:AH)+SUMIF('PSM Costs'!$C:$C,$B255,'PSM Costs'!AH:AH)&gt;0,SUMIF(Pharmaceuticals!$C:$C,$B255,Pharmaceuticals!Y:Y)+SUMIF('Health Products &amp; Equipment'!$C:$C,$B255,'Health Products &amp; Equipment'!AH:AH)+SUMIF('Other Pharma &amp; Health Products'!$C:$C,$B255,'Other Pharma &amp; Health Products'!AH:AH)+SUMIF('PSM Costs'!$C:$C,$B255,'PSM Costs'!AH:AH),"")</f>
        <v/>
      </c>
      <c r="I255" s="182" t="str">
        <f t="shared" ca="1" si="21"/>
        <v/>
      </c>
      <c r="J255" s="123" t="str">
        <f ca="1">IF(SUMIF(Pharmaceuticals!$C:$C,$B255,Pharmaceuticals!AK:AK)+SUMIF('Health Products &amp; Equipment'!$C:$C,$B255,'Health Products &amp; Equipment'!AT:AT)+SUMIF('Other Pharma &amp; Health Products'!$C:$C,$B255,'Other Pharma &amp; Health Products'!AT:AT)+SUMIF('PSM Costs'!$C:$C,$B255,'PSM Costs'!AT:AT)&gt;0,SUMIF(Pharmaceuticals!$C:$C,$B255,Pharmaceuticals!AK:AK)+SUMIF('Health Products &amp; Equipment'!$C:$C,$B255,'Health Products &amp; Equipment'!AT:AT)+SUMIF('Other Pharma &amp; Health Products'!$C:$C,$B255,'Other Pharma &amp; Health Products'!AT:AT)+SUMIF('PSM Costs'!$C:$C,$B255,'PSM Costs'!AT:AT),"")</f>
        <v/>
      </c>
      <c r="K255" s="123" t="str">
        <f ca="1">IF(SUMIF(Pharmaceuticals!$C:$C,$B255,Pharmaceuticals!AL:AL)+SUMIF('Health Products &amp; Equipment'!$C:$C,$B255,'Health Products &amp; Equipment'!AU:AU)+SUMIF('Other Pharma &amp; Health Products'!$C:$C,$B255,'Other Pharma &amp; Health Products'!AU:AU)+SUMIF('PSM Costs'!$C:$C,$B255,'PSM Costs'!AU:AU)&gt;0,SUMIF(Pharmaceuticals!$C:$C,$B255,Pharmaceuticals!AL:AL)+SUMIF('Health Products &amp; Equipment'!$C:$C,$B255,'Health Products &amp; Equipment'!AU:AU)+SUMIF('Other Pharma &amp; Health Products'!$C:$C,$B255,'Other Pharma &amp; Health Products'!AU:AU)+SUMIF('PSM Costs'!$C:$C,$B255,'PSM Costs'!AU:AU),"")</f>
        <v/>
      </c>
      <c r="L255" s="181" t="str">
        <f t="shared" ca="1" si="22"/>
        <v/>
      </c>
      <c r="M255" s="176" t="str">
        <f ca="1">IF(SUMIF(Pharmaceuticals!$C:$C,$B255,Pharmaceuticals!AX:AX)+SUMIF('Health Products &amp; Equipment'!$C:$C,$B255,'Health Products &amp; Equipment'!BG:BG)+SUMIF('Other Pharma &amp; Health Products'!$C:$C,$B255,'Other Pharma &amp; Health Products'!BG:BG)+SUMIF('PSM Costs'!$C:$C,$B255,'PSM Costs'!BG:BG)&gt;0,SUMIF(Pharmaceuticals!$C:$C,$B255,Pharmaceuticals!AX:AX)+SUMIF('Health Products &amp; Equipment'!$C:$C,$B255,'Health Products &amp; Equipment'!BG:BG)+SUMIF('Other Pharma &amp; Health Products'!$C:$C,$B255,'Other Pharma &amp; Health Products'!BG:BG)+SUMIF('PSM Costs'!$C:$C,$B255,'PSM Costs'!BG:BG),"")</f>
        <v/>
      </c>
      <c r="N255" s="176" t="str">
        <f ca="1">IF(SUMIF(Pharmaceuticals!$C:$C,$B255,Pharmaceuticals!AY:AY)+SUMIF('Health Products &amp; Equipment'!$C:$C,$B255,'Health Products &amp; Equipment'!BH:BH)+SUMIF('Other Pharma &amp; Health Products'!$C:$C,$B255,'Other Pharma &amp; Health Products'!BH:BH)+SUMIF('PSM Costs'!$C:$C,$B255,'PSM Costs'!BH:BH)&gt;0,SUMIF(Pharmaceuticals!$C:$C,$B255,Pharmaceuticals!AY:AY)+SUMIF('Health Products &amp; Equipment'!$C:$C,$B255,'Health Products &amp; Equipment'!BH:BH)+SUMIF('Other Pharma &amp; Health Products'!$C:$C,$B255,'Other Pharma &amp; Health Products'!BH:BH)+SUMIF('PSM Costs'!$C:$C,$B255,'PSM Costs'!BH:BH),"")</f>
        <v/>
      </c>
      <c r="O255" s="182" t="str">
        <f t="shared" ca="1" si="23"/>
        <v/>
      </c>
      <c r="P255" s="123" t="str">
        <f ca="1">IF(SUMIF(Pharmaceuticals!$C:$C,$B255,Pharmaceuticals!BK:BK)+SUMIF('Health Products &amp; Equipment'!$C:$C,$B255,'Health Products &amp; Equipment'!BT:BT)+SUMIF('Other Pharma &amp; Health Products'!$C:$C,$B255,'Other Pharma &amp; Health Products'!BT:BT)+SUMIF('PSM Costs'!$C:$C,$B255,'PSM Costs'!BT:BT)&gt;0,SUMIF(Pharmaceuticals!$C:$C,$B255,Pharmaceuticals!BK:BK)+SUMIF('Health Products &amp; Equipment'!$C:$C,$B255,'Health Products &amp; Equipment'!BT:BT)+SUMIF('Other Pharma &amp; Health Products'!$C:$C,$B255,'Other Pharma &amp; Health Products'!BT:BT)+SUMIF('PSM Costs'!$C:$C,$B255,'PSM Costs'!BT:BT),"")</f>
        <v/>
      </c>
      <c r="Q255" s="123" t="str">
        <f ca="1">IF(SUMIF(Pharmaceuticals!$C:$C,$B255,Pharmaceuticals!BL:BL)+SUMIF('Health Products &amp; Equipment'!$C:$C,$B255,'Health Products &amp; Equipment'!BU:BU)+SUMIF('Other Pharma &amp; Health Products'!$C:$C,$B255,'Other Pharma &amp; Health Products'!BU:BU)+SUMIF('PSM Costs'!$C:$C,$B255,'PSM Costs'!BU:BU)&gt;0,SUMIF(Pharmaceuticals!$C:$C,$B255,Pharmaceuticals!BL:BL)+SUMIF('Health Products &amp; Equipment'!$C:$C,$B255,'Health Products &amp; Equipment'!BU:BU)+SUMIF('Other Pharma &amp; Health Products'!$C:$C,$B255,'Other Pharma &amp; Health Products'!BU:BU)+SUMIF('PSM Costs'!$C:$C,$B255,'PSM Costs'!BU:BU),"")</f>
        <v/>
      </c>
      <c r="R255" s="176" t="str">
        <f t="shared" ca="1" si="24"/>
        <v/>
      </c>
    </row>
    <row r="256" spans="1:18" ht="13.5" customHeight="1" x14ac:dyDescent="0.15">
      <c r="A256" s="107">
        <v>249</v>
      </c>
      <c r="B256" s="107" t="str">
        <f ca="1">IFERROR(VLOOKUP(A256,'Rank unique CI-Prod-Spec'!I:J,2,FALSE),"")</f>
        <v/>
      </c>
      <c r="C256" s="122" t="str">
        <f ca="1">IFERROR(VLOOKUP(LEFT(B256,FIND("--",B256)-1),CatCostInp!D:E,2,FALSE),"")</f>
        <v/>
      </c>
      <c r="D256" s="122" t="str">
        <f ca="1">IFERROR(INDIRECT(ADDRESS(MATCH(VALUE(MID(B256,FIND("--",B256)+2,FIND("---",B256)-FIND("--",B256)-2)),CatProd!G:G,0),2,1,1,"CatProd")),"")</f>
        <v/>
      </c>
      <c r="E256" s="122" t="str">
        <f ca="1">IFERROR(INDIRECT(ADDRESS(MATCH(VALUE(RIGHT(B256,LEN(B256)-FIND("---",B256)-2)),CatProdSpec!I:I,0),3,1,1,"CatProdSpec")),"")</f>
        <v/>
      </c>
      <c r="F256" s="181" t="str">
        <f t="shared" ca="1" si="20"/>
        <v/>
      </c>
      <c r="G256" s="176" t="str">
        <f ca="1">IF(SUMIF(Pharmaceuticals!$C:$C,$B256,Pharmaceuticals!X:X)+SUMIF('Health Products &amp; Equipment'!$C:$C,$B256,'Health Products &amp; Equipment'!AG:AG)+SUMIF('Other Pharma &amp; Health Products'!$C:$C,$B256,'Other Pharma &amp; Health Products'!AG:AG)+SUMIF('PSM Costs'!$C:$C,$B256,'PSM Costs'!AG:AG)&gt;0,SUMIF(Pharmaceuticals!$C:$C,$B256,Pharmaceuticals!X:X)+SUMIF('Health Products &amp; Equipment'!$C:$C,$B256,'Health Products &amp; Equipment'!AG:AG)+SUMIF('Other Pharma &amp; Health Products'!$C:$C,$B256,'Other Pharma &amp; Health Products'!AG:AG)+SUMIF('PSM Costs'!$C:$C,$B256,'PSM Costs'!AG:AG),"")</f>
        <v/>
      </c>
      <c r="H256" s="176" t="str">
        <f ca="1">IF(SUMIF(Pharmaceuticals!$C:$C,$B256,Pharmaceuticals!Y:Y)+SUMIF('Health Products &amp; Equipment'!$C:$C,$B256,'Health Products &amp; Equipment'!AH:AH)+SUMIF('Other Pharma &amp; Health Products'!$C:$C,$B256,'Other Pharma &amp; Health Products'!AH:AH)+SUMIF('PSM Costs'!$C:$C,$B256,'PSM Costs'!AH:AH)&gt;0,SUMIF(Pharmaceuticals!$C:$C,$B256,Pharmaceuticals!Y:Y)+SUMIF('Health Products &amp; Equipment'!$C:$C,$B256,'Health Products &amp; Equipment'!AH:AH)+SUMIF('Other Pharma &amp; Health Products'!$C:$C,$B256,'Other Pharma &amp; Health Products'!AH:AH)+SUMIF('PSM Costs'!$C:$C,$B256,'PSM Costs'!AH:AH),"")</f>
        <v/>
      </c>
      <c r="I256" s="182" t="str">
        <f t="shared" ca="1" si="21"/>
        <v/>
      </c>
      <c r="J256" s="123" t="str">
        <f ca="1">IF(SUMIF(Pharmaceuticals!$C:$C,$B256,Pharmaceuticals!AK:AK)+SUMIF('Health Products &amp; Equipment'!$C:$C,$B256,'Health Products &amp; Equipment'!AT:AT)+SUMIF('Other Pharma &amp; Health Products'!$C:$C,$B256,'Other Pharma &amp; Health Products'!AT:AT)+SUMIF('PSM Costs'!$C:$C,$B256,'PSM Costs'!AT:AT)&gt;0,SUMIF(Pharmaceuticals!$C:$C,$B256,Pharmaceuticals!AK:AK)+SUMIF('Health Products &amp; Equipment'!$C:$C,$B256,'Health Products &amp; Equipment'!AT:AT)+SUMIF('Other Pharma &amp; Health Products'!$C:$C,$B256,'Other Pharma &amp; Health Products'!AT:AT)+SUMIF('PSM Costs'!$C:$C,$B256,'PSM Costs'!AT:AT),"")</f>
        <v/>
      </c>
      <c r="K256" s="123" t="str">
        <f ca="1">IF(SUMIF(Pharmaceuticals!$C:$C,$B256,Pharmaceuticals!AL:AL)+SUMIF('Health Products &amp; Equipment'!$C:$C,$B256,'Health Products &amp; Equipment'!AU:AU)+SUMIF('Other Pharma &amp; Health Products'!$C:$C,$B256,'Other Pharma &amp; Health Products'!AU:AU)+SUMIF('PSM Costs'!$C:$C,$B256,'PSM Costs'!AU:AU)&gt;0,SUMIF(Pharmaceuticals!$C:$C,$B256,Pharmaceuticals!AL:AL)+SUMIF('Health Products &amp; Equipment'!$C:$C,$B256,'Health Products &amp; Equipment'!AU:AU)+SUMIF('Other Pharma &amp; Health Products'!$C:$C,$B256,'Other Pharma &amp; Health Products'!AU:AU)+SUMIF('PSM Costs'!$C:$C,$B256,'PSM Costs'!AU:AU),"")</f>
        <v/>
      </c>
      <c r="L256" s="181" t="str">
        <f t="shared" ca="1" si="22"/>
        <v/>
      </c>
      <c r="M256" s="176" t="str">
        <f ca="1">IF(SUMIF(Pharmaceuticals!$C:$C,$B256,Pharmaceuticals!AX:AX)+SUMIF('Health Products &amp; Equipment'!$C:$C,$B256,'Health Products &amp; Equipment'!BG:BG)+SUMIF('Other Pharma &amp; Health Products'!$C:$C,$B256,'Other Pharma &amp; Health Products'!BG:BG)+SUMIF('PSM Costs'!$C:$C,$B256,'PSM Costs'!BG:BG)&gt;0,SUMIF(Pharmaceuticals!$C:$C,$B256,Pharmaceuticals!AX:AX)+SUMIF('Health Products &amp; Equipment'!$C:$C,$B256,'Health Products &amp; Equipment'!BG:BG)+SUMIF('Other Pharma &amp; Health Products'!$C:$C,$B256,'Other Pharma &amp; Health Products'!BG:BG)+SUMIF('PSM Costs'!$C:$C,$B256,'PSM Costs'!BG:BG),"")</f>
        <v/>
      </c>
      <c r="N256" s="176" t="str">
        <f ca="1">IF(SUMIF(Pharmaceuticals!$C:$C,$B256,Pharmaceuticals!AY:AY)+SUMIF('Health Products &amp; Equipment'!$C:$C,$B256,'Health Products &amp; Equipment'!BH:BH)+SUMIF('Other Pharma &amp; Health Products'!$C:$C,$B256,'Other Pharma &amp; Health Products'!BH:BH)+SUMIF('PSM Costs'!$C:$C,$B256,'PSM Costs'!BH:BH)&gt;0,SUMIF(Pharmaceuticals!$C:$C,$B256,Pharmaceuticals!AY:AY)+SUMIF('Health Products &amp; Equipment'!$C:$C,$B256,'Health Products &amp; Equipment'!BH:BH)+SUMIF('Other Pharma &amp; Health Products'!$C:$C,$B256,'Other Pharma &amp; Health Products'!BH:BH)+SUMIF('PSM Costs'!$C:$C,$B256,'PSM Costs'!BH:BH),"")</f>
        <v/>
      </c>
      <c r="O256" s="182" t="str">
        <f t="shared" ca="1" si="23"/>
        <v/>
      </c>
      <c r="P256" s="123" t="str">
        <f ca="1">IF(SUMIF(Pharmaceuticals!$C:$C,$B256,Pharmaceuticals!BK:BK)+SUMIF('Health Products &amp; Equipment'!$C:$C,$B256,'Health Products &amp; Equipment'!BT:BT)+SUMIF('Other Pharma &amp; Health Products'!$C:$C,$B256,'Other Pharma &amp; Health Products'!BT:BT)+SUMIF('PSM Costs'!$C:$C,$B256,'PSM Costs'!BT:BT)&gt;0,SUMIF(Pharmaceuticals!$C:$C,$B256,Pharmaceuticals!BK:BK)+SUMIF('Health Products &amp; Equipment'!$C:$C,$B256,'Health Products &amp; Equipment'!BT:BT)+SUMIF('Other Pharma &amp; Health Products'!$C:$C,$B256,'Other Pharma &amp; Health Products'!BT:BT)+SUMIF('PSM Costs'!$C:$C,$B256,'PSM Costs'!BT:BT),"")</f>
        <v/>
      </c>
      <c r="Q256" s="123" t="str">
        <f ca="1">IF(SUMIF(Pharmaceuticals!$C:$C,$B256,Pharmaceuticals!BL:BL)+SUMIF('Health Products &amp; Equipment'!$C:$C,$B256,'Health Products &amp; Equipment'!BU:BU)+SUMIF('Other Pharma &amp; Health Products'!$C:$C,$B256,'Other Pharma &amp; Health Products'!BU:BU)+SUMIF('PSM Costs'!$C:$C,$B256,'PSM Costs'!BU:BU)&gt;0,SUMIF(Pharmaceuticals!$C:$C,$B256,Pharmaceuticals!BL:BL)+SUMIF('Health Products &amp; Equipment'!$C:$C,$B256,'Health Products &amp; Equipment'!BU:BU)+SUMIF('Other Pharma &amp; Health Products'!$C:$C,$B256,'Other Pharma &amp; Health Products'!BU:BU)+SUMIF('PSM Costs'!$C:$C,$B256,'PSM Costs'!BU:BU),"")</f>
        <v/>
      </c>
      <c r="R256" s="176" t="str">
        <f t="shared" ca="1" si="24"/>
        <v/>
      </c>
    </row>
    <row r="257" spans="1:18" ht="13.5" customHeight="1" x14ac:dyDescent="0.15">
      <c r="A257" s="107">
        <v>250</v>
      </c>
      <c r="B257" s="107" t="str">
        <f ca="1">IFERROR(VLOOKUP(A257,'Rank unique CI-Prod-Spec'!I:J,2,FALSE),"")</f>
        <v/>
      </c>
      <c r="C257" s="122" t="str">
        <f ca="1">IFERROR(VLOOKUP(LEFT(B257,FIND("--",B257)-1),CatCostInp!D:E,2,FALSE),"")</f>
        <v/>
      </c>
      <c r="D257" s="122" t="str">
        <f ca="1">IFERROR(INDIRECT(ADDRESS(MATCH(VALUE(MID(B257,FIND("--",B257)+2,FIND("---",B257)-FIND("--",B257)-2)),CatProd!G:G,0),2,1,1,"CatProd")),"")</f>
        <v/>
      </c>
      <c r="E257" s="122" t="str">
        <f ca="1">IFERROR(INDIRECT(ADDRESS(MATCH(VALUE(RIGHT(B257,LEN(B257)-FIND("---",B257)-2)),CatProdSpec!I:I,0),3,1,1,"CatProdSpec")),"")</f>
        <v/>
      </c>
      <c r="F257" s="181" t="str">
        <f t="shared" ca="1" si="20"/>
        <v/>
      </c>
      <c r="G257" s="176" t="str">
        <f ca="1">IF(SUMIF(Pharmaceuticals!$C:$C,$B257,Pharmaceuticals!X:X)+SUMIF('Health Products &amp; Equipment'!$C:$C,$B257,'Health Products &amp; Equipment'!AG:AG)+SUMIF('Other Pharma &amp; Health Products'!$C:$C,$B257,'Other Pharma &amp; Health Products'!AG:AG)+SUMIF('PSM Costs'!$C:$C,$B257,'PSM Costs'!AG:AG)&gt;0,SUMIF(Pharmaceuticals!$C:$C,$B257,Pharmaceuticals!X:X)+SUMIF('Health Products &amp; Equipment'!$C:$C,$B257,'Health Products &amp; Equipment'!AG:AG)+SUMIF('Other Pharma &amp; Health Products'!$C:$C,$B257,'Other Pharma &amp; Health Products'!AG:AG)+SUMIF('PSM Costs'!$C:$C,$B257,'PSM Costs'!AG:AG),"")</f>
        <v/>
      </c>
      <c r="H257" s="176" t="str">
        <f ca="1">IF(SUMIF(Pharmaceuticals!$C:$C,$B257,Pharmaceuticals!Y:Y)+SUMIF('Health Products &amp; Equipment'!$C:$C,$B257,'Health Products &amp; Equipment'!AH:AH)+SUMIF('Other Pharma &amp; Health Products'!$C:$C,$B257,'Other Pharma &amp; Health Products'!AH:AH)+SUMIF('PSM Costs'!$C:$C,$B257,'PSM Costs'!AH:AH)&gt;0,SUMIF(Pharmaceuticals!$C:$C,$B257,Pharmaceuticals!Y:Y)+SUMIF('Health Products &amp; Equipment'!$C:$C,$B257,'Health Products &amp; Equipment'!AH:AH)+SUMIF('Other Pharma &amp; Health Products'!$C:$C,$B257,'Other Pharma &amp; Health Products'!AH:AH)+SUMIF('PSM Costs'!$C:$C,$B257,'PSM Costs'!AH:AH),"")</f>
        <v/>
      </c>
      <c r="I257" s="182" t="str">
        <f t="shared" ca="1" si="21"/>
        <v/>
      </c>
      <c r="J257" s="123" t="str">
        <f ca="1">IF(SUMIF(Pharmaceuticals!$C:$C,$B257,Pharmaceuticals!AK:AK)+SUMIF('Health Products &amp; Equipment'!$C:$C,$B257,'Health Products &amp; Equipment'!AT:AT)+SUMIF('Other Pharma &amp; Health Products'!$C:$C,$B257,'Other Pharma &amp; Health Products'!AT:AT)+SUMIF('PSM Costs'!$C:$C,$B257,'PSM Costs'!AT:AT)&gt;0,SUMIF(Pharmaceuticals!$C:$C,$B257,Pharmaceuticals!AK:AK)+SUMIF('Health Products &amp; Equipment'!$C:$C,$B257,'Health Products &amp; Equipment'!AT:AT)+SUMIF('Other Pharma &amp; Health Products'!$C:$C,$B257,'Other Pharma &amp; Health Products'!AT:AT)+SUMIF('PSM Costs'!$C:$C,$B257,'PSM Costs'!AT:AT),"")</f>
        <v/>
      </c>
      <c r="K257" s="123" t="str">
        <f ca="1">IF(SUMIF(Pharmaceuticals!$C:$C,$B257,Pharmaceuticals!AL:AL)+SUMIF('Health Products &amp; Equipment'!$C:$C,$B257,'Health Products &amp; Equipment'!AU:AU)+SUMIF('Other Pharma &amp; Health Products'!$C:$C,$B257,'Other Pharma &amp; Health Products'!AU:AU)+SUMIF('PSM Costs'!$C:$C,$B257,'PSM Costs'!AU:AU)&gt;0,SUMIF(Pharmaceuticals!$C:$C,$B257,Pharmaceuticals!AL:AL)+SUMIF('Health Products &amp; Equipment'!$C:$C,$B257,'Health Products &amp; Equipment'!AU:AU)+SUMIF('Other Pharma &amp; Health Products'!$C:$C,$B257,'Other Pharma &amp; Health Products'!AU:AU)+SUMIF('PSM Costs'!$C:$C,$B257,'PSM Costs'!AU:AU),"")</f>
        <v/>
      </c>
      <c r="L257" s="181" t="str">
        <f t="shared" ca="1" si="22"/>
        <v/>
      </c>
      <c r="M257" s="176" t="str">
        <f ca="1">IF(SUMIF(Pharmaceuticals!$C:$C,$B257,Pharmaceuticals!AX:AX)+SUMIF('Health Products &amp; Equipment'!$C:$C,$B257,'Health Products &amp; Equipment'!BG:BG)+SUMIF('Other Pharma &amp; Health Products'!$C:$C,$B257,'Other Pharma &amp; Health Products'!BG:BG)+SUMIF('PSM Costs'!$C:$C,$B257,'PSM Costs'!BG:BG)&gt;0,SUMIF(Pharmaceuticals!$C:$C,$B257,Pharmaceuticals!AX:AX)+SUMIF('Health Products &amp; Equipment'!$C:$C,$B257,'Health Products &amp; Equipment'!BG:BG)+SUMIF('Other Pharma &amp; Health Products'!$C:$C,$B257,'Other Pharma &amp; Health Products'!BG:BG)+SUMIF('PSM Costs'!$C:$C,$B257,'PSM Costs'!BG:BG),"")</f>
        <v/>
      </c>
      <c r="N257" s="176" t="str">
        <f ca="1">IF(SUMIF(Pharmaceuticals!$C:$C,$B257,Pharmaceuticals!AY:AY)+SUMIF('Health Products &amp; Equipment'!$C:$C,$B257,'Health Products &amp; Equipment'!BH:BH)+SUMIF('Other Pharma &amp; Health Products'!$C:$C,$B257,'Other Pharma &amp; Health Products'!BH:BH)+SUMIF('PSM Costs'!$C:$C,$B257,'PSM Costs'!BH:BH)&gt;0,SUMIF(Pharmaceuticals!$C:$C,$B257,Pharmaceuticals!AY:AY)+SUMIF('Health Products &amp; Equipment'!$C:$C,$B257,'Health Products &amp; Equipment'!BH:BH)+SUMIF('Other Pharma &amp; Health Products'!$C:$C,$B257,'Other Pharma &amp; Health Products'!BH:BH)+SUMIF('PSM Costs'!$C:$C,$B257,'PSM Costs'!BH:BH),"")</f>
        <v/>
      </c>
      <c r="O257" s="182" t="str">
        <f t="shared" ca="1" si="23"/>
        <v/>
      </c>
      <c r="P257" s="123" t="str">
        <f ca="1">IF(SUMIF(Pharmaceuticals!$C:$C,$B257,Pharmaceuticals!BK:BK)+SUMIF('Health Products &amp; Equipment'!$C:$C,$B257,'Health Products &amp; Equipment'!BT:BT)+SUMIF('Other Pharma &amp; Health Products'!$C:$C,$B257,'Other Pharma &amp; Health Products'!BT:BT)+SUMIF('PSM Costs'!$C:$C,$B257,'PSM Costs'!BT:BT)&gt;0,SUMIF(Pharmaceuticals!$C:$C,$B257,Pharmaceuticals!BK:BK)+SUMIF('Health Products &amp; Equipment'!$C:$C,$B257,'Health Products &amp; Equipment'!BT:BT)+SUMIF('Other Pharma &amp; Health Products'!$C:$C,$B257,'Other Pharma &amp; Health Products'!BT:BT)+SUMIF('PSM Costs'!$C:$C,$B257,'PSM Costs'!BT:BT),"")</f>
        <v/>
      </c>
      <c r="Q257" s="123" t="str">
        <f ca="1">IF(SUMIF(Pharmaceuticals!$C:$C,$B257,Pharmaceuticals!BL:BL)+SUMIF('Health Products &amp; Equipment'!$C:$C,$B257,'Health Products &amp; Equipment'!BU:BU)+SUMIF('Other Pharma &amp; Health Products'!$C:$C,$B257,'Other Pharma &amp; Health Products'!BU:BU)+SUMIF('PSM Costs'!$C:$C,$B257,'PSM Costs'!BU:BU)&gt;0,SUMIF(Pharmaceuticals!$C:$C,$B257,Pharmaceuticals!BL:BL)+SUMIF('Health Products &amp; Equipment'!$C:$C,$B257,'Health Products &amp; Equipment'!BU:BU)+SUMIF('Other Pharma &amp; Health Products'!$C:$C,$B257,'Other Pharma &amp; Health Products'!BU:BU)+SUMIF('PSM Costs'!$C:$C,$B257,'PSM Costs'!BU:BU),"")</f>
        <v/>
      </c>
      <c r="R257" s="176" t="str">
        <f t="shared" ca="1" si="24"/>
        <v/>
      </c>
    </row>
    <row r="258" spans="1:18" ht="13.5" customHeight="1" x14ac:dyDescent="0.15">
      <c r="A258" s="107">
        <v>251</v>
      </c>
      <c r="B258" s="107" t="str">
        <f ca="1">IFERROR(VLOOKUP(A258,'Rank unique CI-Prod-Spec'!I:J,2,FALSE),"")</f>
        <v/>
      </c>
      <c r="C258" s="122" t="str">
        <f ca="1">IFERROR(VLOOKUP(LEFT(B258,FIND("--",B258)-1),CatCostInp!D:E,2,FALSE),"")</f>
        <v/>
      </c>
      <c r="D258" s="122" t="str">
        <f ca="1">IFERROR(INDIRECT(ADDRESS(MATCH(VALUE(MID(B258,FIND("--",B258)+2,FIND("---",B258)-FIND("--",B258)-2)),CatProd!G:G,0),2,1,1,"CatProd")),"")</f>
        <v/>
      </c>
      <c r="E258" s="122" t="str">
        <f ca="1">IFERROR(INDIRECT(ADDRESS(MATCH(VALUE(RIGHT(B258,LEN(B258)-FIND("---",B258)-2)),CatProdSpec!I:I,0),3,1,1,"CatProdSpec")),"")</f>
        <v/>
      </c>
      <c r="F258" s="181" t="str">
        <f t="shared" ca="1" si="20"/>
        <v/>
      </c>
      <c r="G258" s="176" t="str">
        <f ca="1">IF(SUMIF(Pharmaceuticals!$C:$C,$B258,Pharmaceuticals!X:X)+SUMIF('Health Products &amp; Equipment'!$C:$C,$B258,'Health Products &amp; Equipment'!AG:AG)+SUMIF('Other Pharma &amp; Health Products'!$C:$C,$B258,'Other Pharma &amp; Health Products'!AG:AG)+SUMIF('PSM Costs'!$C:$C,$B258,'PSM Costs'!AG:AG)&gt;0,SUMIF(Pharmaceuticals!$C:$C,$B258,Pharmaceuticals!X:X)+SUMIF('Health Products &amp; Equipment'!$C:$C,$B258,'Health Products &amp; Equipment'!AG:AG)+SUMIF('Other Pharma &amp; Health Products'!$C:$C,$B258,'Other Pharma &amp; Health Products'!AG:AG)+SUMIF('PSM Costs'!$C:$C,$B258,'PSM Costs'!AG:AG),"")</f>
        <v/>
      </c>
      <c r="H258" s="176" t="str">
        <f ca="1">IF(SUMIF(Pharmaceuticals!$C:$C,$B258,Pharmaceuticals!Y:Y)+SUMIF('Health Products &amp; Equipment'!$C:$C,$B258,'Health Products &amp; Equipment'!AH:AH)+SUMIF('Other Pharma &amp; Health Products'!$C:$C,$B258,'Other Pharma &amp; Health Products'!AH:AH)+SUMIF('PSM Costs'!$C:$C,$B258,'PSM Costs'!AH:AH)&gt;0,SUMIF(Pharmaceuticals!$C:$C,$B258,Pharmaceuticals!Y:Y)+SUMIF('Health Products &amp; Equipment'!$C:$C,$B258,'Health Products &amp; Equipment'!AH:AH)+SUMIF('Other Pharma &amp; Health Products'!$C:$C,$B258,'Other Pharma &amp; Health Products'!AH:AH)+SUMIF('PSM Costs'!$C:$C,$B258,'PSM Costs'!AH:AH),"")</f>
        <v/>
      </c>
      <c r="I258" s="182" t="str">
        <f t="shared" ca="1" si="21"/>
        <v/>
      </c>
      <c r="J258" s="123" t="str">
        <f ca="1">IF(SUMIF(Pharmaceuticals!$C:$C,$B258,Pharmaceuticals!AK:AK)+SUMIF('Health Products &amp; Equipment'!$C:$C,$B258,'Health Products &amp; Equipment'!AT:AT)+SUMIF('Other Pharma &amp; Health Products'!$C:$C,$B258,'Other Pharma &amp; Health Products'!AT:AT)+SUMIF('PSM Costs'!$C:$C,$B258,'PSM Costs'!AT:AT)&gt;0,SUMIF(Pharmaceuticals!$C:$C,$B258,Pharmaceuticals!AK:AK)+SUMIF('Health Products &amp; Equipment'!$C:$C,$B258,'Health Products &amp; Equipment'!AT:AT)+SUMIF('Other Pharma &amp; Health Products'!$C:$C,$B258,'Other Pharma &amp; Health Products'!AT:AT)+SUMIF('PSM Costs'!$C:$C,$B258,'PSM Costs'!AT:AT),"")</f>
        <v/>
      </c>
      <c r="K258" s="123" t="str">
        <f ca="1">IF(SUMIF(Pharmaceuticals!$C:$C,$B258,Pharmaceuticals!AL:AL)+SUMIF('Health Products &amp; Equipment'!$C:$C,$B258,'Health Products &amp; Equipment'!AU:AU)+SUMIF('Other Pharma &amp; Health Products'!$C:$C,$B258,'Other Pharma &amp; Health Products'!AU:AU)+SUMIF('PSM Costs'!$C:$C,$B258,'PSM Costs'!AU:AU)&gt;0,SUMIF(Pharmaceuticals!$C:$C,$B258,Pharmaceuticals!AL:AL)+SUMIF('Health Products &amp; Equipment'!$C:$C,$B258,'Health Products &amp; Equipment'!AU:AU)+SUMIF('Other Pharma &amp; Health Products'!$C:$C,$B258,'Other Pharma &amp; Health Products'!AU:AU)+SUMIF('PSM Costs'!$C:$C,$B258,'PSM Costs'!AU:AU),"")</f>
        <v/>
      </c>
      <c r="L258" s="181" t="str">
        <f t="shared" ca="1" si="22"/>
        <v/>
      </c>
      <c r="M258" s="176" t="str">
        <f ca="1">IF(SUMIF(Pharmaceuticals!$C:$C,$B258,Pharmaceuticals!AX:AX)+SUMIF('Health Products &amp; Equipment'!$C:$C,$B258,'Health Products &amp; Equipment'!BG:BG)+SUMIF('Other Pharma &amp; Health Products'!$C:$C,$B258,'Other Pharma &amp; Health Products'!BG:BG)+SUMIF('PSM Costs'!$C:$C,$B258,'PSM Costs'!BG:BG)&gt;0,SUMIF(Pharmaceuticals!$C:$C,$B258,Pharmaceuticals!AX:AX)+SUMIF('Health Products &amp; Equipment'!$C:$C,$B258,'Health Products &amp; Equipment'!BG:BG)+SUMIF('Other Pharma &amp; Health Products'!$C:$C,$B258,'Other Pharma &amp; Health Products'!BG:BG)+SUMIF('PSM Costs'!$C:$C,$B258,'PSM Costs'!BG:BG),"")</f>
        <v/>
      </c>
      <c r="N258" s="176" t="str">
        <f ca="1">IF(SUMIF(Pharmaceuticals!$C:$C,$B258,Pharmaceuticals!AY:AY)+SUMIF('Health Products &amp; Equipment'!$C:$C,$B258,'Health Products &amp; Equipment'!BH:BH)+SUMIF('Other Pharma &amp; Health Products'!$C:$C,$B258,'Other Pharma &amp; Health Products'!BH:BH)+SUMIF('PSM Costs'!$C:$C,$B258,'PSM Costs'!BH:BH)&gt;0,SUMIF(Pharmaceuticals!$C:$C,$B258,Pharmaceuticals!AY:AY)+SUMIF('Health Products &amp; Equipment'!$C:$C,$B258,'Health Products &amp; Equipment'!BH:BH)+SUMIF('Other Pharma &amp; Health Products'!$C:$C,$B258,'Other Pharma &amp; Health Products'!BH:BH)+SUMIF('PSM Costs'!$C:$C,$B258,'PSM Costs'!BH:BH),"")</f>
        <v/>
      </c>
      <c r="O258" s="182" t="str">
        <f t="shared" ca="1" si="23"/>
        <v/>
      </c>
      <c r="P258" s="123" t="str">
        <f ca="1">IF(SUMIF(Pharmaceuticals!$C:$C,$B258,Pharmaceuticals!BK:BK)+SUMIF('Health Products &amp; Equipment'!$C:$C,$B258,'Health Products &amp; Equipment'!BT:BT)+SUMIF('Other Pharma &amp; Health Products'!$C:$C,$B258,'Other Pharma &amp; Health Products'!BT:BT)+SUMIF('PSM Costs'!$C:$C,$B258,'PSM Costs'!BT:BT)&gt;0,SUMIF(Pharmaceuticals!$C:$C,$B258,Pharmaceuticals!BK:BK)+SUMIF('Health Products &amp; Equipment'!$C:$C,$B258,'Health Products &amp; Equipment'!BT:BT)+SUMIF('Other Pharma &amp; Health Products'!$C:$C,$B258,'Other Pharma &amp; Health Products'!BT:BT)+SUMIF('PSM Costs'!$C:$C,$B258,'PSM Costs'!BT:BT),"")</f>
        <v/>
      </c>
      <c r="Q258" s="123" t="str">
        <f ca="1">IF(SUMIF(Pharmaceuticals!$C:$C,$B258,Pharmaceuticals!BL:BL)+SUMIF('Health Products &amp; Equipment'!$C:$C,$B258,'Health Products &amp; Equipment'!BU:BU)+SUMIF('Other Pharma &amp; Health Products'!$C:$C,$B258,'Other Pharma &amp; Health Products'!BU:BU)+SUMIF('PSM Costs'!$C:$C,$B258,'PSM Costs'!BU:BU)&gt;0,SUMIF(Pharmaceuticals!$C:$C,$B258,Pharmaceuticals!BL:BL)+SUMIF('Health Products &amp; Equipment'!$C:$C,$B258,'Health Products &amp; Equipment'!BU:BU)+SUMIF('Other Pharma &amp; Health Products'!$C:$C,$B258,'Other Pharma &amp; Health Products'!BU:BU)+SUMIF('PSM Costs'!$C:$C,$B258,'PSM Costs'!BU:BU),"")</f>
        <v/>
      </c>
      <c r="R258" s="176" t="str">
        <f t="shared" ca="1" si="24"/>
        <v/>
      </c>
    </row>
    <row r="259" spans="1:18" ht="13.5" customHeight="1" x14ac:dyDescent="0.15">
      <c r="A259" s="107">
        <v>252</v>
      </c>
      <c r="B259" s="107" t="str">
        <f ca="1">IFERROR(VLOOKUP(A259,'Rank unique CI-Prod-Spec'!I:J,2,FALSE),"")</f>
        <v/>
      </c>
      <c r="C259" s="122" t="str">
        <f ca="1">IFERROR(VLOOKUP(LEFT(B259,FIND("--",B259)-1),CatCostInp!D:E,2,FALSE),"")</f>
        <v/>
      </c>
      <c r="D259" s="122" t="str">
        <f ca="1">IFERROR(INDIRECT(ADDRESS(MATCH(VALUE(MID(B259,FIND("--",B259)+2,FIND("---",B259)-FIND("--",B259)-2)),CatProd!G:G,0),2,1,1,"CatProd")),"")</f>
        <v/>
      </c>
      <c r="E259" s="122" t="str">
        <f ca="1">IFERROR(INDIRECT(ADDRESS(MATCH(VALUE(RIGHT(B259,LEN(B259)-FIND("---",B259)-2)),CatProdSpec!I:I,0),3,1,1,"CatProdSpec")),"")</f>
        <v/>
      </c>
      <c r="F259" s="181" t="str">
        <f t="shared" ca="1" si="20"/>
        <v/>
      </c>
      <c r="G259" s="176" t="str">
        <f ca="1">IF(SUMIF(Pharmaceuticals!$C:$C,$B259,Pharmaceuticals!X:X)+SUMIF('Health Products &amp; Equipment'!$C:$C,$B259,'Health Products &amp; Equipment'!AG:AG)+SUMIF('Other Pharma &amp; Health Products'!$C:$C,$B259,'Other Pharma &amp; Health Products'!AG:AG)+SUMIF('PSM Costs'!$C:$C,$B259,'PSM Costs'!AG:AG)&gt;0,SUMIF(Pharmaceuticals!$C:$C,$B259,Pharmaceuticals!X:X)+SUMIF('Health Products &amp; Equipment'!$C:$C,$B259,'Health Products &amp; Equipment'!AG:AG)+SUMIF('Other Pharma &amp; Health Products'!$C:$C,$B259,'Other Pharma &amp; Health Products'!AG:AG)+SUMIF('PSM Costs'!$C:$C,$B259,'PSM Costs'!AG:AG),"")</f>
        <v/>
      </c>
      <c r="H259" s="176" t="str">
        <f ca="1">IF(SUMIF(Pharmaceuticals!$C:$C,$B259,Pharmaceuticals!Y:Y)+SUMIF('Health Products &amp; Equipment'!$C:$C,$B259,'Health Products &amp; Equipment'!AH:AH)+SUMIF('Other Pharma &amp; Health Products'!$C:$C,$B259,'Other Pharma &amp; Health Products'!AH:AH)+SUMIF('PSM Costs'!$C:$C,$B259,'PSM Costs'!AH:AH)&gt;0,SUMIF(Pharmaceuticals!$C:$C,$B259,Pharmaceuticals!Y:Y)+SUMIF('Health Products &amp; Equipment'!$C:$C,$B259,'Health Products &amp; Equipment'!AH:AH)+SUMIF('Other Pharma &amp; Health Products'!$C:$C,$B259,'Other Pharma &amp; Health Products'!AH:AH)+SUMIF('PSM Costs'!$C:$C,$B259,'PSM Costs'!AH:AH),"")</f>
        <v/>
      </c>
      <c r="I259" s="182" t="str">
        <f t="shared" ca="1" si="21"/>
        <v/>
      </c>
      <c r="J259" s="123" t="str">
        <f ca="1">IF(SUMIF(Pharmaceuticals!$C:$C,$B259,Pharmaceuticals!AK:AK)+SUMIF('Health Products &amp; Equipment'!$C:$C,$B259,'Health Products &amp; Equipment'!AT:AT)+SUMIF('Other Pharma &amp; Health Products'!$C:$C,$B259,'Other Pharma &amp; Health Products'!AT:AT)+SUMIF('PSM Costs'!$C:$C,$B259,'PSM Costs'!AT:AT)&gt;0,SUMIF(Pharmaceuticals!$C:$C,$B259,Pharmaceuticals!AK:AK)+SUMIF('Health Products &amp; Equipment'!$C:$C,$B259,'Health Products &amp; Equipment'!AT:AT)+SUMIF('Other Pharma &amp; Health Products'!$C:$C,$B259,'Other Pharma &amp; Health Products'!AT:AT)+SUMIF('PSM Costs'!$C:$C,$B259,'PSM Costs'!AT:AT),"")</f>
        <v/>
      </c>
      <c r="K259" s="123" t="str">
        <f ca="1">IF(SUMIF(Pharmaceuticals!$C:$C,$B259,Pharmaceuticals!AL:AL)+SUMIF('Health Products &amp; Equipment'!$C:$C,$B259,'Health Products &amp; Equipment'!AU:AU)+SUMIF('Other Pharma &amp; Health Products'!$C:$C,$B259,'Other Pharma &amp; Health Products'!AU:AU)+SUMIF('PSM Costs'!$C:$C,$B259,'PSM Costs'!AU:AU)&gt;0,SUMIF(Pharmaceuticals!$C:$C,$B259,Pharmaceuticals!AL:AL)+SUMIF('Health Products &amp; Equipment'!$C:$C,$B259,'Health Products &amp; Equipment'!AU:AU)+SUMIF('Other Pharma &amp; Health Products'!$C:$C,$B259,'Other Pharma &amp; Health Products'!AU:AU)+SUMIF('PSM Costs'!$C:$C,$B259,'PSM Costs'!AU:AU),"")</f>
        <v/>
      </c>
      <c r="L259" s="181" t="str">
        <f t="shared" ca="1" si="22"/>
        <v/>
      </c>
      <c r="M259" s="176" t="str">
        <f ca="1">IF(SUMIF(Pharmaceuticals!$C:$C,$B259,Pharmaceuticals!AX:AX)+SUMIF('Health Products &amp; Equipment'!$C:$C,$B259,'Health Products &amp; Equipment'!BG:BG)+SUMIF('Other Pharma &amp; Health Products'!$C:$C,$B259,'Other Pharma &amp; Health Products'!BG:BG)+SUMIF('PSM Costs'!$C:$C,$B259,'PSM Costs'!BG:BG)&gt;0,SUMIF(Pharmaceuticals!$C:$C,$B259,Pharmaceuticals!AX:AX)+SUMIF('Health Products &amp; Equipment'!$C:$C,$B259,'Health Products &amp; Equipment'!BG:BG)+SUMIF('Other Pharma &amp; Health Products'!$C:$C,$B259,'Other Pharma &amp; Health Products'!BG:BG)+SUMIF('PSM Costs'!$C:$C,$B259,'PSM Costs'!BG:BG),"")</f>
        <v/>
      </c>
      <c r="N259" s="176" t="str">
        <f ca="1">IF(SUMIF(Pharmaceuticals!$C:$C,$B259,Pharmaceuticals!AY:AY)+SUMIF('Health Products &amp; Equipment'!$C:$C,$B259,'Health Products &amp; Equipment'!BH:BH)+SUMIF('Other Pharma &amp; Health Products'!$C:$C,$B259,'Other Pharma &amp; Health Products'!BH:BH)+SUMIF('PSM Costs'!$C:$C,$B259,'PSM Costs'!BH:BH)&gt;0,SUMIF(Pharmaceuticals!$C:$C,$B259,Pharmaceuticals!AY:AY)+SUMIF('Health Products &amp; Equipment'!$C:$C,$B259,'Health Products &amp; Equipment'!BH:BH)+SUMIF('Other Pharma &amp; Health Products'!$C:$C,$B259,'Other Pharma &amp; Health Products'!BH:BH)+SUMIF('PSM Costs'!$C:$C,$B259,'PSM Costs'!BH:BH),"")</f>
        <v/>
      </c>
      <c r="O259" s="182" t="str">
        <f t="shared" ca="1" si="23"/>
        <v/>
      </c>
      <c r="P259" s="123" t="str">
        <f ca="1">IF(SUMIF(Pharmaceuticals!$C:$C,$B259,Pharmaceuticals!BK:BK)+SUMIF('Health Products &amp; Equipment'!$C:$C,$B259,'Health Products &amp; Equipment'!BT:BT)+SUMIF('Other Pharma &amp; Health Products'!$C:$C,$B259,'Other Pharma &amp; Health Products'!BT:BT)+SUMIF('PSM Costs'!$C:$C,$B259,'PSM Costs'!BT:BT)&gt;0,SUMIF(Pharmaceuticals!$C:$C,$B259,Pharmaceuticals!BK:BK)+SUMIF('Health Products &amp; Equipment'!$C:$C,$B259,'Health Products &amp; Equipment'!BT:BT)+SUMIF('Other Pharma &amp; Health Products'!$C:$C,$B259,'Other Pharma &amp; Health Products'!BT:BT)+SUMIF('PSM Costs'!$C:$C,$B259,'PSM Costs'!BT:BT),"")</f>
        <v/>
      </c>
      <c r="Q259" s="123" t="str">
        <f ca="1">IF(SUMIF(Pharmaceuticals!$C:$C,$B259,Pharmaceuticals!BL:BL)+SUMIF('Health Products &amp; Equipment'!$C:$C,$B259,'Health Products &amp; Equipment'!BU:BU)+SUMIF('Other Pharma &amp; Health Products'!$C:$C,$B259,'Other Pharma &amp; Health Products'!BU:BU)+SUMIF('PSM Costs'!$C:$C,$B259,'PSM Costs'!BU:BU)&gt;0,SUMIF(Pharmaceuticals!$C:$C,$B259,Pharmaceuticals!BL:BL)+SUMIF('Health Products &amp; Equipment'!$C:$C,$B259,'Health Products &amp; Equipment'!BU:BU)+SUMIF('Other Pharma &amp; Health Products'!$C:$C,$B259,'Other Pharma &amp; Health Products'!BU:BU)+SUMIF('PSM Costs'!$C:$C,$B259,'PSM Costs'!BU:BU),"")</f>
        <v/>
      </c>
      <c r="R259" s="176" t="str">
        <f t="shared" ca="1" si="24"/>
        <v/>
      </c>
    </row>
    <row r="260" spans="1:18" ht="13.5" customHeight="1" x14ac:dyDescent="0.15">
      <c r="A260" s="107">
        <v>253</v>
      </c>
      <c r="B260" s="107" t="str">
        <f ca="1">IFERROR(VLOOKUP(A260,'Rank unique CI-Prod-Spec'!I:J,2,FALSE),"")</f>
        <v/>
      </c>
      <c r="C260" s="122" t="str">
        <f ca="1">IFERROR(VLOOKUP(LEFT(B260,FIND("--",B260)-1),CatCostInp!D:E,2,FALSE),"")</f>
        <v/>
      </c>
      <c r="D260" s="122" t="str">
        <f ca="1">IFERROR(INDIRECT(ADDRESS(MATCH(VALUE(MID(B260,FIND("--",B260)+2,FIND("---",B260)-FIND("--",B260)-2)),CatProd!G:G,0),2,1,1,"CatProd")),"")</f>
        <v/>
      </c>
      <c r="E260" s="122" t="str">
        <f ca="1">IFERROR(INDIRECT(ADDRESS(MATCH(VALUE(RIGHT(B260,LEN(B260)-FIND("---",B260)-2)),CatProdSpec!I:I,0),3,1,1,"CatProdSpec")),"")</f>
        <v/>
      </c>
      <c r="F260" s="181" t="str">
        <f t="shared" ca="1" si="20"/>
        <v/>
      </c>
      <c r="G260" s="176" t="str">
        <f ca="1">IF(SUMIF(Pharmaceuticals!$C:$C,$B260,Pharmaceuticals!X:X)+SUMIF('Health Products &amp; Equipment'!$C:$C,$B260,'Health Products &amp; Equipment'!AG:AG)+SUMIF('Other Pharma &amp; Health Products'!$C:$C,$B260,'Other Pharma &amp; Health Products'!AG:AG)+SUMIF('PSM Costs'!$C:$C,$B260,'PSM Costs'!AG:AG)&gt;0,SUMIF(Pharmaceuticals!$C:$C,$B260,Pharmaceuticals!X:X)+SUMIF('Health Products &amp; Equipment'!$C:$C,$B260,'Health Products &amp; Equipment'!AG:AG)+SUMIF('Other Pharma &amp; Health Products'!$C:$C,$B260,'Other Pharma &amp; Health Products'!AG:AG)+SUMIF('PSM Costs'!$C:$C,$B260,'PSM Costs'!AG:AG),"")</f>
        <v/>
      </c>
      <c r="H260" s="176" t="str">
        <f ca="1">IF(SUMIF(Pharmaceuticals!$C:$C,$B260,Pharmaceuticals!Y:Y)+SUMIF('Health Products &amp; Equipment'!$C:$C,$B260,'Health Products &amp; Equipment'!AH:AH)+SUMIF('Other Pharma &amp; Health Products'!$C:$C,$B260,'Other Pharma &amp; Health Products'!AH:AH)+SUMIF('PSM Costs'!$C:$C,$B260,'PSM Costs'!AH:AH)&gt;0,SUMIF(Pharmaceuticals!$C:$C,$B260,Pharmaceuticals!Y:Y)+SUMIF('Health Products &amp; Equipment'!$C:$C,$B260,'Health Products &amp; Equipment'!AH:AH)+SUMIF('Other Pharma &amp; Health Products'!$C:$C,$B260,'Other Pharma &amp; Health Products'!AH:AH)+SUMIF('PSM Costs'!$C:$C,$B260,'PSM Costs'!AH:AH),"")</f>
        <v/>
      </c>
      <c r="I260" s="182" t="str">
        <f t="shared" ca="1" si="21"/>
        <v/>
      </c>
      <c r="J260" s="123" t="str">
        <f ca="1">IF(SUMIF(Pharmaceuticals!$C:$C,$B260,Pharmaceuticals!AK:AK)+SUMIF('Health Products &amp; Equipment'!$C:$C,$B260,'Health Products &amp; Equipment'!AT:AT)+SUMIF('Other Pharma &amp; Health Products'!$C:$C,$B260,'Other Pharma &amp; Health Products'!AT:AT)+SUMIF('PSM Costs'!$C:$C,$B260,'PSM Costs'!AT:AT)&gt;0,SUMIF(Pharmaceuticals!$C:$C,$B260,Pharmaceuticals!AK:AK)+SUMIF('Health Products &amp; Equipment'!$C:$C,$B260,'Health Products &amp; Equipment'!AT:AT)+SUMIF('Other Pharma &amp; Health Products'!$C:$C,$B260,'Other Pharma &amp; Health Products'!AT:AT)+SUMIF('PSM Costs'!$C:$C,$B260,'PSM Costs'!AT:AT),"")</f>
        <v/>
      </c>
      <c r="K260" s="123" t="str">
        <f ca="1">IF(SUMIF(Pharmaceuticals!$C:$C,$B260,Pharmaceuticals!AL:AL)+SUMIF('Health Products &amp; Equipment'!$C:$C,$B260,'Health Products &amp; Equipment'!AU:AU)+SUMIF('Other Pharma &amp; Health Products'!$C:$C,$B260,'Other Pharma &amp; Health Products'!AU:AU)+SUMIF('PSM Costs'!$C:$C,$B260,'PSM Costs'!AU:AU)&gt;0,SUMIF(Pharmaceuticals!$C:$C,$B260,Pharmaceuticals!AL:AL)+SUMIF('Health Products &amp; Equipment'!$C:$C,$B260,'Health Products &amp; Equipment'!AU:AU)+SUMIF('Other Pharma &amp; Health Products'!$C:$C,$B260,'Other Pharma &amp; Health Products'!AU:AU)+SUMIF('PSM Costs'!$C:$C,$B260,'PSM Costs'!AU:AU),"")</f>
        <v/>
      </c>
      <c r="L260" s="181" t="str">
        <f t="shared" ca="1" si="22"/>
        <v/>
      </c>
      <c r="M260" s="176" t="str">
        <f ca="1">IF(SUMIF(Pharmaceuticals!$C:$C,$B260,Pharmaceuticals!AX:AX)+SUMIF('Health Products &amp; Equipment'!$C:$C,$B260,'Health Products &amp; Equipment'!BG:BG)+SUMIF('Other Pharma &amp; Health Products'!$C:$C,$B260,'Other Pharma &amp; Health Products'!BG:BG)+SUMIF('PSM Costs'!$C:$C,$B260,'PSM Costs'!BG:BG)&gt;0,SUMIF(Pharmaceuticals!$C:$C,$B260,Pharmaceuticals!AX:AX)+SUMIF('Health Products &amp; Equipment'!$C:$C,$B260,'Health Products &amp; Equipment'!BG:BG)+SUMIF('Other Pharma &amp; Health Products'!$C:$C,$B260,'Other Pharma &amp; Health Products'!BG:BG)+SUMIF('PSM Costs'!$C:$C,$B260,'PSM Costs'!BG:BG),"")</f>
        <v/>
      </c>
      <c r="N260" s="176" t="str">
        <f ca="1">IF(SUMIF(Pharmaceuticals!$C:$C,$B260,Pharmaceuticals!AY:AY)+SUMIF('Health Products &amp; Equipment'!$C:$C,$B260,'Health Products &amp; Equipment'!BH:BH)+SUMIF('Other Pharma &amp; Health Products'!$C:$C,$B260,'Other Pharma &amp; Health Products'!BH:BH)+SUMIF('PSM Costs'!$C:$C,$B260,'PSM Costs'!BH:BH)&gt;0,SUMIF(Pharmaceuticals!$C:$C,$B260,Pharmaceuticals!AY:AY)+SUMIF('Health Products &amp; Equipment'!$C:$C,$B260,'Health Products &amp; Equipment'!BH:BH)+SUMIF('Other Pharma &amp; Health Products'!$C:$C,$B260,'Other Pharma &amp; Health Products'!BH:BH)+SUMIF('PSM Costs'!$C:$C,$B260,'PSM Costs'!BH:BH),"")</f>
        <v/>
      </c>
      <c r="O260" s="182" t="str">
        <f t="shared" ca="1" si="23"/>
        <v/>
      </c>
      <c r="P260" s="123" t="str">
        <f ca="1">IF(SUMIF(Pharmaceuticals!$C:$C,$B260,Pharmaceuticals!BK:BK)+SUMIF('Health Products &amp; Equipment'!$C:$C,$B260,'Health Products &amp; Equipment'!BT:BT)+SUMIF('Other Pharma &amp; Health Products'!$C:$C,$B260,'Other Pharma &amp; Health Products'!BT:BT)+SUMIF('PSM Costs'!$C:$C,$B260,'PSM Costs'!BT:BT)&gt;0,SUMIF(Pharmaceuticals!$C:$C,$B260,Pharmaceuticals!BK:BK)+SUMIF('Health Products &amp; Equipment'!$C:$C,$B260,'Health Products &amp; Equipment'!BT:BT)+SUMIF('Other Pharma &amp; Health Products'!$C:$C,$B260,'Other Pharma &amp; Health Products'!BT:BT)+SUMIF('PSM Costs'!$C:$C,$B260,'PSM Costs'!BT:BT),"")</f>
        <v/>
      </c>
      <c r="Q260" s="123" t="str">
        <f ca="1">IF(SUMIF(Pharmaceuticals!$C:$C,$B260,Pharmaceuticals!BL:BL)+SUMIF('Health Products &amp; Equipment'!$C:$C,$B260,'Health Products &amp; Equipment'!BU:BU)+SUMIF('Other Pharma &amp; Health Products'!$C:$C,$B260,'Other Pharma &amp; Health Products'!BU:BU)+SUMIF('PSM Costs'!$C:$C,$B260,'PSM Costs'!BU:BU)&gt;0,SUMIF(Pharmaceuticals!$C:$C,$B260,Pharmaceuticals!BL:BL)+SUMIF('Health Products &amp; Equipment'!$C:$C,$B260,'Health Products &amp; Equipment'!BU:BU)+SUMIF('Other Pharma &amp; Health Products'!$C:$C,$B260,'Other Pharma &amp; Health Products'!BU:BU)+SUMIF('PSM Costs'!$C:$C,$B260,'PSM Costs'!BU:BU),"")</f>
        <v/>
      </c>
      <c r="R260" s="176" t="str">
        <f t="shared" ca="1" si="24"/>
        <v/>
      </c>
    </row>
    <row r="261" spans="1:18" ht="13.5" customHeight="1" x14ac:dyDescent="0.15">
      <c r="A261" s="107">
        <v>254</v>
      </c>
      <c r="B261" s="107" t="str">
        <f ca="1">IFERROR(VLOOKUP(A261,'Rank unique CI-Prod-Spec'!I:J,2,FALSE),"")</f>
        <v/>
      </c>
      <c r="C261" s="122" t="str">
        <f ca="1">IFERROR(VLOOKUP(LEFT(B261,FIND("--",B261)-1),CatCostInp!D:E,2,FALSE),"")</f>
        <v/>
      </c>
      <c r="D261" s="122" t="str">
        <f ca="1">IFERROR(INDIRECT(ADDRESS(MATCH(VALUE(MID(B261,FIND("--",B261)+2,FIND("---",B261)-FIND("--",B261)-2)),CatProd!G:G,0),2,1,1,"CatProd")),"")</f>
        <v/>
      </c>
      <c r="E261" s="122" t="str">
        <f ca="1">IFERROR(INDIRECT(ADDRESS(MATCH(VALUE(RIGHT(B261,LEN(B261)-FIND("---",B261)-2)),CatProdSpec!I:I,0),3,1,1,"CatProdSpec")),"")</f>
        <v/>
      </c>
      <c r="F261" s="181" t="str">
        <f t="shared" ca="1" si="20"/>
        <v/>
      </c>
      <c r="G261" s="176" t="str">
        <f ca="1">IF(SUMIF(Pharmaceuticals!$C:$C,$B261,Pharmaceuticals!X:X)+SUMIF('Health Products &amp; Equipment'!$C:$C,$B261,'Health Products &amp; Equipment'!AG:AG)+SUMIF('Other Pharma &amp; Health Products'!$C:$C,$B261,'Other Pharma &amp; Health Products'!AG:AG)+SUMIF('PSM Costs'!$C:$C,$B261,'PSM Costs'!AG:AG)&gt;0,SUMIF(Pharmaceuticals!$C:$C,$B261,Pharmaceuticals!X:X)+SUMIF('Health Products &amp; Equipment'!$C:$C,$B261,'Health Products &amp; Equipment'!AG:AG)+SUMIF('Other Pharma &amp; Health Products'!$C:$C,$B261,'Other Pharma &amp; Health Products'!AG:AG)+SUMIF('PSM Costs'!$C:$C,$B261,'PSM Costs'!AG:AG),"")</f>
        <v/>
      </c>
      <c r="H261" s="176" t="str">
        <f ca="1">IF(SUMIF(Pharmaceuticals!$C:$C,$B261,Pharmaceuticals!Y:Y)+SUMIF('Health Products &amp; Equipment'!$C:$C,$B261,'Health Products &amp; Equipment'!AH:AH)+SUMIF('Other Pharma &amp; Health Products'!$C:$C,$B261,'Other Pharma &amp; Health Products'!AH:AH)+SUMIF('PSM Costs'!$C:$C,$B261,'PSM Costs'!AH:AH)&gt;0,SUMIF(Pharmaceuticals!$C:$C,$B261,Pharmaceuticals!Y:Y)+SUMIF('Health Products &amp; Equipment'!$C:$C,$B261,'Health Products &amp; Equipment'!AH:AH)+SUMIF('Other Pharma &amp; Health Products'!$C:$C,$B261,'Other Pharma &amp; Health Products'!AH:AH)+SUMIF('PSM Costs'!$C:$C,$B261,'PSM Costs'!AH:AH),"")</f>
        <v/>
      </c>
      <c r="I261" s="182" t="str">
        <f t="shared" ca="1" si="21"/>
        <v/>
      </c>
      <c r="J261" s="123" t="str">
        <f ca="1">IF(SUMIF(Pharmaceuticals!$C:$C,$B261,Pharmaceuticals!AK:AK)+SUMIF('Health Products &amp; Equipment'!$C:$C,$B261,'Health Products &amp; Equipment'!AT:AT)+SUMIF('Other Pharma &amp; Health Products'!$C:$C,$B261,'Other Pharma &amp; Health Products'!AT:AT)+SUMIF('PSM Costs'!$C:$C,$B261,'PSM Costs'!AT:AT)&gt;0,SUMIF(Pharmaceuticals!$C:$C,$B261,Pharmaceuticals!AK:AK)+SUMIF('Health Products &amp; Equipment'!$C:$C,$B261,'Health Products &amp; Equipment'!AT:AT)+SUMIF('Other Pharma &amp; Health Products'!$C:$C,$B261,'Other Pharma &amp; Health Products'!AT:AT)+SUMIF('PSM Costs'!$C:$C,$B261,'PSM Costs'!AT:AT),"")</f>
        <v/>
      </c>
      <c r="K261" s="123" t="str">
        <f ca="1">IF(SUMIF(Pharmaceuticals!$C:$C,$B261,Pharmaceuticals!AL:AL)+SUMIF('Health Products &amp; Equipment'!$C:$C,$B261,'Health Products &amp; Equipment'!AU:AU)+SUMIF('Other Pharma &amp; Health Products'!$C:$C,$B261,'Other Pharma &amp; Health Products'!AU:AU)+SUMIF('PSM Costs'!$C:$C,$B261,'PSM Costs'!AU:AU)&gt;0,SUMIF(Pharmaceuticals!$C:$C,$B261,Pharmaceuticals!AL:AL)+SUMIF('Health Products &amp; Equipment'!$C:$C,$B261,'Health Products &amp; Equipment'!AU:AU)+SUMIF('Other Pharma &amp; Health Products'!$C:$C,$B261,'Other Pharma &amp; Health Products'!AU:AU)+SUMIF('PSM Costs'!$C:$C,$B261,'PSM Costs'!AU:AU),"")</f>
        <v/>
      </c>
      <c r="L261" s="181" t="str">
        <f t="shared" ca="1" si="22"/>
        <v/>
      </c>
      <c r="M261" s="176" t="str">
        <f ca="1">IF(SUMIF(Pharmaceuticals!$C:$C,$B261,Pharmaceuticals!AX:AX)+SUMIF('Health Products &amp; Equipment'!$C:$C,$B261,'Health Products &amp; Equipment'!BG:BG)+SUMIF('Other Pharma &amp; Health Products'!$C:$C,$B261,'Other Pharma &amp; Health Products'!BG:BG)+SUMIF('PSM Costs'!$C:$C,$B261,'PSM Costs'!BG:BG)&gt;0,SUMIF(Pharmaceuticals!$C:$C,$B261,Pharmaceuticals!AX:AX)+SUMIF('Health Products &amp; Equipment'!$C:$C,$B261,'Health Products &amp; Equipment'!BG:BG)+SUMIF('Other Pharma &amp; Health Products'!$C:$C,$B261,'Other Pharma &amp; Health Products'!BG:BG)+SUMIF('PSM Costs'!$C:$C,$B261,'PSM Costs'!BG:BG),"")</f>
        <v/>
      </c>
      <c r="N261" s="176" t="str">
        <f ca="1">IF(SUMIF(Pharmaceuticals!$C:$C,$B261,Pharmaceuticals!AY:AY)+SUMIF('Health Products &amp; Equipment'!$C:$C,$B261,'Health Products &amp; Equipment'!BH:BH)+SUMIF('Other Pharma &amp; Health Products'!$C:$C,$B261,'Other Pharma &amp; Health Products'!BH:BH)+SUMIF('PSM Costs'!$C:$C,$B261,'PSM Costs'!BH:BH)&gt;0,SUMIF(Pharmaceuticals!$C:$C,$B261,Pharmaceuticals!AY:AY)+SUMIF('Health Products &amp; Equipment'!$C:$C,$B261,'Health Products &amp; Equipment'!BH:BH)+SUMIF('Other Pharma &amp; Health Products'!$C:$C,$B261,'Other Pharma &amp; Health Products'!BH:BH)+SUMIF('PSM Costs'!$C:$C,$B261,'PSM Costs'!BH:BH),"")</f>
        <v/>
      </c>
      <c r="O261" s="182" t="str">
        <f t="shared" ca="1" si="23"/>
        <v/>
      </c>
      <c r="P261" s="123" t="str">
        <f ca="1">IF(SUMIF(Pharmaceuticals!$C:$C,$B261,Pharmaceuticals!BK:BK)+SUMIF('Health Products &amp; Equipment'!$C:$C,$B261,'Health Products &amp; Equipment'!BT:BT)+SUMIF('Other Pharma &amp; Health Products'!$C:$C,$B261,'Other Pharma &amp; Health Products'!BT:BT)+SUMIF('PSM Costs'!$C:$C,$B261,'PSM Costs'!BT:BT)&gt;0,SUMIF(Pharmaceuticals!$C:$C,$B261,Pharmaceuticals!BK:BK)+SUMIF('Health Products &amp; Equipment'!$C:$C,$B261,'Health Products &amp; Equipment'!BT:BT)+SUMIF('Other Pharma &amp; Health Products'!$C:$C,$B261,'Other Pharma &amp; Health Products'!BT:BT)+SUMIF('PSM Costs'!$C:$C,$B261,'PSM Costs'!BT:BT),"")</f>
        <v/>
      </c>
      <c r="Q261" s="123" t="str">
        <f ca="1">IF(SUMIF(Pharmaceuticals!$C:$C,$B261,Pharmaceuticals!BL:BL)+SUMIF('Health Products &amp; Equipment'!$C:$C,$B261,'Health Products &amp; Equipment'!BU:BU)+SUMIF('Other Pharma &amp; Health Products'!$C:$C,$B261,'Other Pharma &amp; Health Products'!BU:BU)+SUMIF('PSM Costs'!$C:$C,$B261,'PSM Costs'!BU:BU)&gt;0,SUMIF(Pharmaceuticals!$C:$C,$B261,Pharmaceuticals!BL:BL)+SUMIF('Health Products &amp; Equipment'!$C:$C,$B261,'Health Products &amp; Equipment'!BU:BU)+SUMIF('Other Pharma &amp; Health Products'!$C:$C,$B261,'Other Pharma &amp; Health Products'!BU:BU)+SUMIF('PSM Costs'!$C:$C,$B261,'PSM Costs'!BU:BU),"")</f>
        <v/>
      </c>
      <c r="R261" s="176" t="str">
        <f t="shared" ca="1" si="24"/>
        <v/>
      </c>
    </row>
    <row r="262" spans="1:18" ht="13.5" customHeight="1" x14ac:dyDescent="0.15">
      <c r="A262" s="107">
        <v>255</v>
      </c>
      <c r="B262" s="107" t="str">
        <f ca="1">IFERROR(VLOOKUP(A262,'Rank unique CI-Prod-Spec'!I:J,2,FALSE),"")</f>
        <v/>
      </c>
      <c r="C262" s="122" t="str">
        <f ca="1">IFERROR(VLOOKUP(LEFT(B262,FIND("--",B262)-1),CatCostInp!D:E,2,FALSE),"")</f>
        <v/>
      </c>
      <c r="D262" s="122" t="str">
        <f ca="1">IFERROR(INDIRECT(ADDRESS(MATCH(VALUE(MID(B262,FIND("--",B262)+2,FIND("---",B262)-FIND("--",B262)-2)),CatProd!G:G,0),2,1,1,"CatProd")),"")</f>
        <v/>
      </c>
      <c r="E262" s="122" t="str">
        <f ca="1">IFERROR(INDIRECT(ADDRESS(MATCH(VALUE(RIGHT(B262,LEN(B262)-FIND("---",B262)-2)),CatProdSpec!I:I,0),3,1,1,"CatProdSpec")),"")</f>
        <v/>
      </c>
      <c r="F262" s="181" t="str">
        <f t="shared" ca="1" si="20"/>
        <v/>
      </c>
      <c r="G262" s="176" t="str">
        <f ca="1">IF(SUMIF(Pharmaceuticals!$C:$C,$B262,Pharmaceuticals!X:X)+SUMIF('Health Products &amp; Equipment'!$C:$C,$B262,'Health Products &amp; Equipment'!AG:AG)+SUMIF('Other Pharma &amp; Health Products'!$C:$C,$B262,'Other Pharma &amp; Health Products'!AG:AG)+SUMIF('PSM Costs'!$C:$C,$B262,'PSM Costs'!AG:AG)&gt;0,SUMIF(Pharmaceuticals!$C:$C,$B262,Pharmaceuticals!X:X)+SUMIF('Health Products &amp; Equipment'!$C:$C,$B262,'Health Products &amp; Equipment'!AG:AG)+SUMIF('Other Pharma &amp; Health Products'!$C:$C,$B262,'Other Pharma &amp; Health Products'!AG:AG)+SUMIF('PSM Costs'!$C:$C,$B262,'PSM Costs'!AG:AG),"")</f>
        <v/>
      </c>
      <c r="H262" s="176" t="str">
        <f ca="1">IF(SUMIF(Pharmaceuticals!$C:$C,$B262,Pharmaceuticals!Y:Y)+SUMIF('Health Products &amp; Equipment'!$C:$C,$B262,'Health Products &amp; Equipment'!AH:AH)+SUMIF('Other Pharma &amp; Health Products'!$C:$C,$B262,'Other Pharma &amp; Health Products'!AH:AH)+SUMIF('PSM Costs'!$C:$C,$B262,'PSM Costs'!AH:AH)&gt;0,SUMIF(Pharmaceuticals!$C:$C,$B262,Pharmaceuticals!Y:Y)+SUMIF('Health Products &amp; Equipment'!$C:$C,$B262,'Health Products &amp; Equipment'!AH:AH)+SUMIF('Other Pharma &amp; Health Products'!$C:$C,$B262,'Other Pharma &amp; Health Products'!AH:AH)+SUMIF('PSM Costs'!$C:$C,$B262,'PSM Costs'!AH:AH),"")</f>
        <v/>
      </c>
      <c r="I262" s="182" t="str">
        <f t="shared" ca="1" si="21"/>
        <v/>
      </c>
      <c r="J262" s="123" t="str">
        <f ca="1">IF(SUMIF(Pharmaceuticals!$C:$C,$B262,Pharmaceuticals!AK:AK)+SUMIF('Health Products &amp; Equipment'!$C:$C,$B262,'Health Products &amp; Equipment'!AT:AT)+SUMIF('Other Pharma &amp; Health Products'!$C:$C,$B262,'Other Pharma &amp; Health Products'!AT:AT)+SUMIF('PSM Costs'!$C:$C,$B262,'PSM Costs'!AT:AT)&gt;0,SUMIF(Pharmaceuticals!$C:$C,$B262,Pharmaceuticals!AK:AK)+SUMIF('Health Products &amp; Equipment'!$C:$C,$B262,'Health Products &amp; Equipment'!AT:AT)+SUMIF('Other Pharma &amp; Health Products'!$C:$C,$B262,'Other Pharma &amp; Health Products'!AT:AT)+SUMIF('PSM Costs'!$C:$C,$B262,'PSM Costs'!AT:AT),"")</f>
        <v/>
      </c>
      <c r="K262" s="123" t="str">
        <f ca="1">IF(SUMIF(Pharmaceuticals!$C:$C,$B262,Pharmaceuticals!AL:AL)+SUMIF('Health Products &amp; Equipment'!$C:$C,$B262,'Health Products &amp; Equipment'!AU:AU)+SUMIF('Other Pharma &amp; Health Products'!$C:$C,$B262,'Other Pharma &amp; Health Products'!AU:AU)+SUMIF('PSM Costs'!$C:$C,$B262,'PSM Costs'!AU:AU)&gt;0,SUMIF(Pharmaceuticals!$C:$C,$B262,Pharmaceuticals!AL:AL)+SUMIF('Health Products &amp; Equipment'!$C:$C,$B262,'Health Products &amp; Equipment'!AU:AU)+SUMIF('Other Pharma &amp; Health Products'!$C:$C,$B262,'Other Pharma &amp; Health Products'!AU:AU)+SUMIF('PSM Costs'!$C:$C,$B262,'PSM Costs'!AU:AU),"")</f>
        <v/>
      </c>
      <c r="L262" s="181" t="str">
        <f t="shared" ca="1" si="22"/>
        <v/>
      </c>
      <c r="M262" s="176" t="str">
        <f ca="1">IF(SUMIF(Pharmaceuticals!$C:$C,$B262,Pharmaceuticals!AX:AX)+SUMIF('Health Products &amp; Equipment'!$C:$C,$B262,'Health Products &amp; Equipment'!BG:BG)+SUMIF('Other Pharma &amp; Health Products'!$C:$C,$B262,'Other Pharma &amp; Health Products'!BG:BG)+SUMIF('PSM Costs'!$C:$C,$B262,'PSM Costs'!BG:BG)&gt;0,SUMIF(Pharmaceuticals!$C:$C,$B262,Pharmaceuticals!AX:AX)+SUMIF('Health Products &amp; Equipment'!$C:$C,$B262,'Health Products &amp; Equipment'!BG:BG)+SUMIF('Other Pharma &amp; Health Products'!$C:$C,$B262,'Other Pharma &amp; Health Products'!BG:BG)+SUMIF('PSM Costs'!$C:$C,$B262,'PSM Costs'!BG:BG),"")</f>
        <v/>
      </c>
      <c r="N262" s="176" t="str">
        <f ca="1">IF(SUMIF(Pharmaceuticals!$C:$C,$B262,Pharmaceuticals!AY:AY)+SUMIF('Health Products &amp; Equipment'!$C:$C,$B262,'Health Products &amp; Equipment'!BH:BH)+SUMIF('Other Pharma &amp; Health Products'!$C:$C,$B262,'Other Pharma &amp; Health Products'!BH:BH)+SUMIF('PSM Costs'!$C:$C,$B262,'PSM Costs'!BH:BH)&gt;0,SUMIF(Pharmaceuticals!$C:$C,$B262,Pharmaceuticals!AY:AY)+SUMIF('Health Products &amp; Equipment'!$C:$C,$B262,'Health Products &amp; Equipment'!BH:BH)+SUMIF('Other Pharma &amp; Health Products'!$C:$C,$B262,'Other Pharma &amp; Health Products'!BH:BH)+SUMIF('PSM Costs'!$C:$C,$B262,'PSM Costs'!BH:BH),"")</f>
        <v/>
      </c>
      <c r="O262" s="182" t="str">
        <f t="shared" ca="1" si="23"/>
        <v/>
      </c>
      <c r="P262" s="123" t="str">
        <f ca="1">IF(SUMIF(Pharmaceuticals!$C:$C,$B262,Pharmaceuticals!BK:BK)+SUMIF('Health Products &amp; Equipment'!$C:$C,$B262,'Health Products &amp; Equipment'!BT:BT)+SUMIF('Other Pharma &amp; Health Products'!$C:$C,$B262,'Other Pharma &amp; Health Products'!BT:BT)+SUMIF('PSM Costs'!$C:$C,$B262,'PSM Costs'!BT:BT)&gt;0,SUMIF(Pharmaceuticals!$C:$C,$B262,Pharmaceuticals!BK:BK)+SUMIF('Health Products &amp; Equipment'!$C:$C,$B262,'Health Products &amp; Equipment'!BT:BT)+SUMIF('Other Pharma &amp; Health Products'!$C:$C,$B262,'Other Pharma &amp; Health Products'!BT:BT)+SUMIF('PSM Costs'!$C:$C,$B262,'PSM Costs'!BT:BT),"")</f>
        <v/>
      </c>
      <c r="Q262" s="123" t="str">
        <f ca="1">IF(SUMIF(Pharmaceuticals!$C:$C,$B262,Pharmaceuticals!BL:BL)+SUMIF('Health Products &amp; Equipment'!$C:$C,$B262,'Health Products &amp; Equipment'!BU:BU)+SUMIF('Other Pharma &amp; Health Products'!$C:$C,$B262,'Other Pharma &amp; Health Products'!BU:BU)+SUMIF('PSM Costs'!$C:$C,$B262,'PSM Costs'!BU:BU)&gt;0,SUMIF(Pharmaceuticals!$C:$C,$B262,Pharmaceuticals!BL:BL)+SUMIF('Health Products &amp; Equipment'!$C:$C,$B262,'Health Products &amp; Equipment'!BU:BU)+SUMIF('Other Pharma &amp; Health Products'!$C:$C,$B262,'Other Pharma &amp; Health Products'!BU:BU)+SUMIF('PSM Costs'!$C:$C,$B262,'PSM Costs'!BU:BU),"")</f>
        <v/>
      </c>
      <c r="R262" s="176" t="str">
        <f t="shared" ca="1" si="24"/>
        <v/>
      </c>
    </row>
    <row r="263" spans="1:18" ht="13.5" customHeight="1" x14ac:dyDescent="0.15">
      <c r="A263" s="107">
        <v>256</v>
      </c>
      <c r="B263" s="107" t="str">
        <f ca="1">IFERROR(VLOOKUP(A263,'Rank unique CI-Prod-Spec'!I:J,2,FALSE),"")</f>
        <v/>
      </c>
      <c r="C263" s="122" t="str">
        <f ca="1">IFERROR(VLOOKUP(LEFT(B263,FIND("--",B263)-1),CatCostInp!D:E,2,FALSE),"")</f>
        <v/>
      </c>
      <c r="D263" s="122" t="str">
        <f ca="1">IFERROR(INDIRECT(ADDRESS(MATCH(VALUE(MID(B263,FIND("--",B263)+2,FIND("---",B263)-FIND("--",B263)-2)),CatProd!G:G,0),2,1,1,"CatProd")),"")</f>
        <v/>
      </c>
      <c r="E263" s="122" t="str">
        <f ca="1">IFERROR(INDIRECT(ADDRESS(MATCH(VALUE(RIGHT(B263,LEN(B263)-FIND("---",B263)-2)),CatProdSpec!I:I,0),3,1,1,"CatProdSpec")),"")</f>
        <v/>
      </c>
      <c r="F263" s="181" t="str">
        <f t="shared" ca="1" si="20"/>
        <v/>
      </c>
      <c r="G263" s="176" t="str">
        <f ca="1">IF(SUMIF(Pharmaceuticals!$C:$C,$B263,Pharmaceuticals!X:X)+SUMIF('Health Products &amp; Equipment'!$C:$C,$B263,'Health Products &amp; Equipment'!AG:AG)+SUMIF('Other Pharma &amp; Health Products'!$C:$C,$B263,'Other Pharma &amp; Health Products'!AG:AG)+SUMIF('PSM Costs'!$C:$C,$B263,'PSM Costs'!AG:AG)&gt;0,SUMIF(Pharmaceuticals!$C:$C,$B263,Pharmaceuticals!X:X)+SUMIF('Health Products &amp; Equipment'!$C:$C,$B263,'Health Products &amp; Equipment'!AG:AG)+SUMIF('Other Pharma &amp; Health Products'!$C:$C,$B263,'Other Pharma &amp; Health Products'!AG:AG)+SUMIF('PSM Costs'!$C:$C,$B263,'PSM Costs'!AG:AG),"")</f>
        <v/>
      </c>
      <c r="H263" s="176" t="str">
        <f ca="1">IF(SUMIF(Pharmaceuticals!$C:$C,$B263,Pharmaceuticals!Y:Y)+SUMIF('Health Products &amp; Equipment'!$C:$C,$B263,'Health Products &amp; Equipment'!AH:AH)+SUMIF('Other Pharma &amp; Health Products'!$C:$C,$B263,'Other Pharma &amp; Health Products'!AH:AH)+SUMIF('PSM Costs'!$C:$C,$B263,'PSM Costs'!AH:AH)&gt;0,SUMIF(Pharmaceuticals!$C:$C,$B263,Pharmaceuticals!Y:Y)+SUMIF('Health Products &amp; Equipment'!$C:$C,$B263,'Health Products &amp; Equipment'!AH:AH)+SUMIF('Other Pharma &amp; Health Products'!$C:$C,$B263,'Other Pharma &amp; Health Products'!AH:AH)+SUMIF('PSM Costs'!$C:$C,$B263,'PSM Costs'!AH:AH),"")</f>
        <v/>
      </c>
      <c r="I263" s="182" t="str">
        <f t="shared" ca="1" si="21"/>
        <v/>
      </c>
      <c r="J263" s="123" t="str">
        <f ca="1">IF(SUMIF(Pharmaceuticals!$C:$C,$B263,Pharmaceuticals!AK:AK)+SUMIF('Health Products &amp; Equipment'!$C:$C,$B263,'Health Products &amp; Equipment'!AT:AT)+SUMIF('Other Pharma &amp; Health Products'!$C:$C,$B263,'Other Pharma &amp; Health Products'!AT:AT)+SUMIF('PSM Costs'!$C:$C,$B263,'PSM Costs'!AT:AT)&gt;0,SUMIF(Pharmaceuticals!$C:$C,$B263,Pharmaceuticals!AK:AK)+SUMIF('Health Products &amp; Equipment'!$C:$C,$B263,'Health Products &amp; Equipment'!AT:AT)+SUMIF('Other Pharma &amp; Health Products'!$C:$C,$B263,'Other Pharma &amp; Health Products'!AT:AT)+SUMIF('PSM Costs'!$C:$C,$B263,'PSM Costs'!AT:AT),"")</f>
        <v/>
      </c>
      <c r="K263" s="123" t="str">
        <f ca="1">IF(SUMIF(Pharmaceuticals!$C:$C,$B263,Pharmaceuticals!AL:AL)+SUMIF('Health Products &amp; Equipment'!$C:$C,$B263,'Health Products &amp; Equipment'!AU:AU)+SUMIF('Other Pharma &amp; Health Products'!$C:$C,$B263,'Other Pharma &amp; Health Products'!AU:AU)+SUMIF('PSM Costs'!$C:$C,$B263,'PSM Costs'!AU:AU)&gt;0,SUMIF(Pharmaceuticals!$C:$C,$B263,Pharmaceuticals!AL:AL)+SUMIF('Health Products &amp; Equipment'!$C:$C,$B263,'Health Products &amp; Equipment'!AU:AU)+SUMIF('Other Pharma &amp; Health Products'!$C:$C,$B263,'Other Pharma &amp; Health Products'!AU:AU)+SUMIF('PSM Costs'!$C:$C,$B263,'PSM Costs'!AU:AU),"")</f>
        <v/>
      </c>
      <c r="L263" s="181" t="str">
        <f t="shared" ca="1" si="22"/>
        <v/>
      </c>
      <c r="M263" s="176" t="str">
        <f ca="1">IF(SUMIF(Pharmaceuticals!$C:$C,$B263,Pharmaceuticals!AX:AX)+SUMIF('Health Products &amp; Equipment'!$C:$C,$B263,'Health Products &amp; Equipment'!BG:BG)+SUMIF('Other Pharma &amp; Health Products'!$C:$C,$B263,'Other Pharma &amp; Health Products'!BG:BG)+SUMIF('PSM Costs'!$C:$C,$B263,'PSM Costs'!BG:BG)&gt;0,SUMIF(Pharmaceuticals!$C:$C,$B263,Pharmaceuticals!AX:AX)+SUMIF('Health Products &amp; Equipment'!$C:$C,$B263,'Health Products &amp; Equipment'!BG:BG)+SUMIF('Other Pharma &amp; Health Products'!$C:$C,$B263,'Other Pharma &amp; Health Products'!BG:BG)+SUMIF('PSM Costs'!$C:$C,$B263,'PSM Costs'!BG:BG),"")</f>
        <v/>
      </c>
      <c r="N263" s="176" t="str">
        <f ca="1">IF(SUMIF(Pharmaceuticals!$C:$C,$B263,Pharmaceuticals!AY:AY)+SUMIF('Health Products &amp; Equipment'!$C:$C,$B263,'Health Products &amp; Equipment'!BH:BH)+SUMIF('Other Pharma &amp; Health Products'!$C:$C,$B263,'Other Pharma &amp; Health Products'!BH:BH)+SUMIF('PSM Costs'!$C:$C,$B263,'PSM Costs'!BH:BH)&gt;0,SUMIF(Pharmaceuticals!$C:$C,$B263,Pharmaceuticals!AY:AY)+SUMIF('Health Products &amp; Equipment'!$C:$C,$B263,'Health Products &amp; Equipment'!BH:BH)+SUMIF('Other Pharma &amp; Health Products'!$C:$C,$B263,'Other Pharma &amp; Health Products'!BH:BH)+SUMIF('PSM Costs'!$C:$C,$B263,'PSM Costs'!BH:BH),"")</f>
        <v/>
      </c>
      <c r="O263" s="182" t="str">
        <f t="shared" ca="1" si="23"/>
        <v/>
      </c>
      <c r="P263" s="123" t="str">
        <f ca="1">IF(SUMIF(Pharmaceuticals!$C:$C,$B263,Pharmaceuticals!BK:BK)+SUMIF('Health Products &amp; Equipment'!$C:$C,$B263,'Health Products &amp; Equipment'!BT:BT)+SUMIF('Other Pharma &amp; Health Products'!$C:$C,$B263,'Other Pharma &amp; Health Products'!BT:BT)+SUMIF('PSM Costs'!$C:$C,$B263,'PSM Costs'!BT:BT)&gt;0,SUMIF(Pharmaceuticals!$C:$C,$B263,Pharmaceuticals!BK:BK)+SUMIF('Health Products &amp; Equipment'!$C:$C,$B263,'Health Products &amp; Equipment'!BT:BT)+SUMIF('Other Pharma &amp; Health Products'!$C:$C,$B263,'Other Pharma &amp; Health Products'!BT:BT)+SUMIF('PSM Costs'!$C:$C,$B263,'PSM Costs'!BT:BT),"")</f>
        <v/>
      </c>
      <c r="Q263" s="123" t="str">
        <f ca="1">IF(SUMIF(Pharmaceuticals!$C:$C,$B263,Pharmaceuticals!BL:BL)+SUMIF('Health Products &amp; Equipment'!$C:$C,$B263,'Health Products &amp; Equipment'!BU:BU)+SUMIF('Other Pharma &amp; Health Products'!$C:$C,$B263,'Other Pharma &amp; Health Products'!BU:BU)+SUMIF('PSM Costs'!$C:$C,$B263,'PSM Costs'!BU:BU)&gt;0,SUMIF(Pharmaceuticals!$C:$C,$B263,Pharmaceuticals!BL:BL)+SUMIF('Health Products &amp; Equipment'!$C:$C,$B263,'Health Products &amp; Equipment'!BU:BU)+SUMIF('Other Pharma &amp; Health Products'!$C:$C,$B263,'Other Pharma &amp; Health Products'!BU:BU)+SUMIF('PSM Costs'!$C:$C,$B263,'PSM Costs'!BU:BU),"")</f>
        <v/>
      </c>
      <c r="R263" s="176" t="str">
        <f t="shared" ca="1" si="24"/>
        <v/>
      </c>
    </row>
    <row r="264" spans="1:18" ht="13.5" customHeight="1" x14ac:dyDescent="0.15">
      <c r="A264" s="107">
        <v>257</v>
      </c>
      <c r="B264" s="107" t="str">
        <f ca="1">IFERROR(VLOOKUP(A264,'Rank unique CI-Prod-Spec'!I:J,2,FALSE),"")</f>
        <v/>
      </c>
      <c r="C264" s="122" t="str">
        <f ca="1">IFERROR(VLOOKUP(LEFT(B264,FIND("--",B264)-1),CatCostInp!D:E,2,FALSE),"")</f>
        <v/>
      </c>
      <c r="D264" s="122" t="str">
        <f ca="1">IFERROR(INDIRECT(ADDRESS(MATCH(VALUE(MID(B264,FIND("--",B264)+2,FIND("---",B264)-FIND("--",B264)-2)),CatProd!G:G,0),2,1,1,"CatProd")),"")</f>
        <v/>
      </c>
      <c r="E264" s="122" t="str">
        <f ca="1">IFERROR(INDIRECT(ADDRESS(MATCH(VALUE(RIGHT(B264,LEN(B264)-FIND("---",B264)-2)),CatProdSpec!I:I,0),3,1,1,"CatProdSpec")),"")</f>
        <v/>
      </c>
      <c r="F264" s="181" t="str">
        <f t="shared" ca="1" si="20"/>
        <v/>
      </c>
      <c r="G264" s="176" t="str">
        <f ca="1">IF(SUMIF(Pharmaceuticals!$C:$C,$B264,Pharmaceuticals!X:X)+SUMIF('Health Products &amp; Equipment'!$C:$C,$B264,'Health Products &amp; Equipment'!AG:AG)+SUMIF('Other Pharma &amp; Health Products'!$C:$C,$B264,'Other Pharma &amp; Health Products'!AG:AG)+SUMIF('PSM Costs'!$C:$C,$B264,'PSM Costs'!AG:AG)&gt;0,SUMIF(Pharmaceuticals!$C:$C,$B264,Pharmaceuticals!X:X)+SUMIF('Health Products &amp; Equipment'!$C:$C,$B264,'Health Products &amp; Equipment'!AG:AG)+SUMIF('Other Pharma &amp; Health Products'!$C:$C,$B264,'Other Pharma &amp; Health Products'!AG:AG)+SUMIF('PSM Costs'!$C:$C,$B264,'PSM Costs'!AG:AG),"")</f>
        <v/>
      </c>
      <c r="H264" s="176" t="str">
        <f ca="1">IF(SUMIF(Pharmaceuticals!$C:$C,$B264,Pharmaceuticals!Y:Y)+SUMIF('Health Products &amp; Equipment'!$C:$C,$B264,'Health Products &amp; Equipment'!AH:AH)+SUMIF('Other Pharma &amp; Health Products'!$C:$C,$B264,'Other Pharma &amp; Health Products'!AH:AH)+SUMIF('PSM Costs'!$C:$C,$B264,'PSM Costs'!AH:AH)&gt;0,SUMIF(Pharmaceuticals!$C:$C,$B264,Pharmaceuticals!Y:Y)+SUMIF('Health Products &amp; Equipment'!$C:$C,$B264,'Health Products &amp; Equipment'!AH:AH)+SUMIF('Other Pharma &amp; Health Products'!$C:$C,$B264,'Other Pharma &amp; Health Products'!AH:AH)+SUMIF('PSM Costs'!$C:$C,$B264,'PSM Costs'!AH:AH),"")</f>
        <v/>
      </c>
      <c r="I264" s="182" t="str">
        <f t="shared" ca="1" si="21"/>
        <v/>
      </c>
      <c r="J264" s="123" t="str">
        <f ca="1">IF(SUMIF(Pharmaceuticals!$C:$C,$B264,Pharmaceuticals!AK:AK)+SUMIF('Health Products &amp; Equipment'!$C:$C,$B264,'Health Products &amp; Equipment'!AT:AT)+SUMIF('Other Pharma &amp; Health Products'!$C:$C,$B264,'Other Pharma &amp; Health Products'!AT:AT)+SUMIF('PSM Costs'!$C:$C,$B264,'PSM Costs'!AT:AT)&gt;0,SUMIF(Pharmaceuticals!$C:$C,$B264,Pharmaceuticals!AK:AK)+SUMIF('Health Products &amp; Equipment'!$C:$C,$B264,'Health Products &amp; Equipment'!AT:AT)+SUMIF('Other Pharma &amp; Health Products'!$C:$C,$B264,'Other Pharma &amp; Health Products'!AT:AT)+SUMIF('PSM Costs'!$C:$C,$B264,'PSM Costs'!AT:AT),"")</f>
        <v/>
      </c>
      <c r="K264" s="123" t="str">
        <f ca="1">IF(SUMIF(Pharmaceuticals!$C:$C,$B264,Pharmaceuticals!AL:AL)+SUMIF('Health Products &amp; Equipment'!$C:$C,$B264,'Health Products &amp; Equipment'!AU:AU)+SUMIF('Other Pharma &amp; Health Products'!$C:$C,$B264,'Other Pharma &amp; Health Products'!AU:AU)+SUMIF('PSM Costs'!$C:$C,$B264,'PSM Costs'!AU:AU)&gt;0,SUMIF(Pharmaceuticals!$C:$C,$B264,Pharmaceuticals!AL:AL)+SUMIF('Health Products &amp; Equipment'!$C:$C,$B264,'Health Products &amp; Equipment'!AU:AU)+SUMIF('Other Pharma &amp; Health Products'!$C:$C,$B264,'Other Pharma &amp; Health Products'!AU:AU)+SUMIF('PSM Costs'!$C:$C,$B264,'PSM Costs'!AU:AU),"")</f>
        <v/>
      </c>
      <c r="L264" s="181" t="str">
        <f t="shared" ca="1" si="22"/>
        <v/>
      </c>
      <c r="M264" s="176" t="str">
        <f ca="1">IF(SUMIF(Pharmaceuticals!$C:$C,$B264,Pharmaceuticals!AX:AX)+SUMIF('Health Products &amp; Equipment'!$C:$C,$B264,'Health Products &amp; Equipment'!BG:BG)+SUMIF('Other Pharma &amp; Health Products'!$C:$C,$B264,'Other Pharma &amp; Health Products'!BG:BG)+SUMIF('PSM Costs'!$C:$C,$B264,'PSM Costs'!BG:BG)&gt;0,SUMIF(Pharmaceuticals!$C:$C,$B264,Pharmaceuticals!AX:AX)+SUMIF('Health Products &amp; Equipment'!$C:$C,$B264,'Health Products &amp; Equipment'!BG:BG)+SUMIF('Other Pharma &amp; Health Products'!$C:$C,$B264,'Other Pharma &amp; Health Products'!BG:BG)+SUMIF('PSM Costs'!$C:$C,$B264,'PSM Costs'!BG:BG),"")</f>
        <v/>
      </c>
      <c r="N264" s="176" t="str">
        <f ca="1">IF(SUMIF(Pharmaceuticals!$C:$C,$B264,Pharmaceuticals!AY:AY)+SUMIF('Health Products &amp; Equipment'!$C:$C,$B264,'Health Products &amp; Equipment'!BH:BH)+SUMIF('Other Pharma &amp; Health Products'!$C:$C,$B264,'Other Pharma &amp; Health Products'!BH:BH)+SUMIF('PSM Costs'!$C:$C,$B264,'PSM Costs'!BH:BH)&gt;0,SUMIF(Pharmaceuticals!$C:$C,$B264,Pharmaceuticals!AY:AY)+SUMIF('Health Products &amp; Equipment'!$C:$C,$B264,'Health Products &amp; Equipment'!BH:BH)+SUMIF('Other Pharma &amp; Health Products'!$C:$C,$B264,'Other Pharma &amp; Health Products'!BH:BH)+SUMIF('PSM Costs'!$C:$C,$B264,'PSM Costs'!BH:BH),"")</f>
        <v/>
      </c>
      <c r="O264" s="182" t="str">
        <f t="shared" ca="1" si="23"/>
        <v/>
      </c>
      <c r="P264" s="123" t="str">
        <f ca="1">IF(SUMIF(Pharmaceuticals!$C:$C,$B264,Pharmaceuticals!BK:BK)+SUMIF('Health Products &amp; Equipment'!$C:$C,$B264,'Health Products &amp; Equipment'!BT:BT)+SUMIF('Other Pharma &amp; Health Products'!$C:$C,$B264,'Other Pharma &amp; Health Products'!BT:BT)+SUMIF('PSM Costs'!$C:$C,$B264,'PSM Costs'!BT:BT)&gt;0,SUMIF(Pharmaceuticals!$C:$C,$B264,Pharmaceuticals!BK:BK)+SUMIF('Health Products &amp; Equipment'!$C:$C,$B264,'Health Products &amp; Equipment'!BT:BT)+SUMIF('Other Pharma &amp; Health Products'!$C:$C,$B264,'Other Pharma &amp; Health Products'!BT:BT)+SUMIF('PSM Costs'!$C:$C,$B264,'PSM Costs'!BT:BT),"")</f>
        <v/>
      </c>
      <c r="Q264" s="123" t="str">
        <f ca="1">IF(SUMIF(Pharmaceuticals!$C:$C,$B264,Pharmaceuticals!BL:BL)+SUMIF('Health Products &amp; Equipment'!$C:$C,$B264,'Health Products &amp; Equipment'!BU:BU)+SUMIF('Other Pharma &amp; Health Products'!$C:$C,$B264,'Other Pharma &amp; Health Products'!BU:BU)+SUMIF('PSM Costs'!$C:$C,$B264,'PSM Costs'!BU:BU)&gt;0,SUMIF(Pharmaceuticals!$C:$C,$B264,Pharmaceuticals!BL:BL)+SUMIF('Health Products &amp; Equipment'!$C:$C,$B264,'Health Products &amp; Equipment'!BU:BU)+SUMIF('Other Pharma &amp; Health Products'!$C:$C,$B264,'Other Pharma &amp; Health Products'!BU:BU)+SUMIF('PSM Costs'!$C:$C,$B264,'PSM Costs'!BU:BU),"")</f>
        <v/>
      </c>
      <c r="R264" s="176" t="str">
        <f t="shared" ca="1" si="24"/>
        <v/>
      </c>
    </row>
    <row r="265" spans="1:18" ht="13.5" customHeight="1" x14ac:dyDescent="0.15">
      <c r="A265" s="107">
        <v>258</v>
      </c>
      <c r="B265" s="107" t="str">
        <f ca="1">IFERROR(VLOOKUP(A265,'Rank unique CI-Prod-Spec'!I:J,2,FALSE),"")</f>
        <v/>
      </c>
      <c r="C265" s="122" t="str">
        <f ca="1">IFERROR(VLOOKUP(LEFT(B265,FIND("--",B265)-1),CatCostInp!D:E,2,FALSE),"")</f>
        <v/>
      </c>
      <c r="D265" s="122" t="str">
        <f ca="1">IFERROR(INDIRECT(ADDRESS(MATCH(VALUE(MID(B265,FIND("--",B265)+2,FIND("---",B265)-FIND("--",B265)-2)),CatProd!G:G,0),2,1,1,"CatProd")),"")</f>
        <v/>
      </c>
      <c r="E265" s="122" t="str">
        <f ca="1">IFERROR(INDIRECT(ADDRESS(MATCH(VALUE(RIGHT(B265,LEN(B265)-FIND("---",B265)-2)),CatProdSpec!I:I,0),3,1,1,"CatProdSpec")),"")</f>
        <v/>
      </c>
      <c r="F265" s="181" t="str">
        <f t="shared" ca="1" si="20"/>
        <v/>
      </c>
      <c r="G265" s="176" t="str">
        <f ca="1">IF(SUMIF(Pharmaceuticals!$C:$C,$B265,Pharmaceuticals!X:X)+SUMIF('Health Products &amp; Equipment'!$C:$C,$B265,'Health Products &amp; Equipment'!AG:AG)+SUMIF('Other Pharma &amp; Health Products'!$C:$C,$B265,'Other Pharma &amp; Health Products'!AG:AG)+SUMIF('PSM Costs'!$C:$C,$B265,'PSM Costs'!AG:AG)&gt;0,SUMIF(Pharmaceuticals!$C:$C,$B265,Pharmaceuticals!X:X)+SUMIF('Health Products &amp; Equipment'!$C:$C,$B265,'Health Products &amp; Equipment'!AG:AG)+SUMIF('Other Pharma &amp; Health Products'!$C:$C,$B265,'Other Pharma &amp; Health Products'!AG:AG)+SUMIF('PSM Costs'!$C:$C,$B265,'PSM Costs'!AG:AG),"")</f>
        <v/>
      </c>
      <c r="H265" s="176" t="str">
        <f ca="1">IF(SUMIF(Pharmaceuticals!$C:$C,$B265,Pharmaceuticals!Y:Y)+SUMIF('Health Products &amp; Equipment'!$C:$C,$B265,'Health Products &amp; Equipment'!AH:AH)+SUMIF('Other Pharma &amp; Health Products'!$C:$C,$B265,'Other Pharma &amp; Health Products'!AH:AH)+SUMIF('PSM Costs'!$C:$C,$B265,'PSM Costs'!AH:AH)&gt;0,SUMIF(Pharmaceuticals!$C:$C,$B265,Pharmaceuticals!Y:Y)+SUMIF('Health Products &amp; Equipment'!$C:$C,$B265,'Health Products &amp; Equipment'!AH:AH)+SUMIF('Other Pharma &amp; Health Products'!$C:$C,$B265,'Other Pharma &amp; Health Products'!AH:AH)+SUMIF('PSM Costs'!$C:$C,$B265,'PSM Costs'!AH:AH),"")</f>
        <v/>
      </c>
      <c r="I265" s="182" t="str">
        <f t="shared" ca="1" si="21"/>
        <v/>
      </c>
      <c r="J265" s="123" t="str">
        <f ca="1">IF(SUMIF(Pharmaceuticals!$C:$C,$B265,Pharmaceuticals!AK:AK)+SUMIF('Health Products &amp; Equipment'!$C:$C,$B265,'Health Products &amp; Equipment'!AT:AT)+SUMIF('Other Pharma &amp; Health Products'!$C:$C,$B265,'Other Pharma &amp; Health Products'!AT:AT)+SUMIF('PSM Costs'!$C:$C,$B265,'PSM Costs'!AT:AT)&gt;0,SUMIF(Pharmaceuticals!$C:$C,$B265,Pharmaceuticals!AK:AK)+SUMIF('Health Products &amp; Equipment'!$C:$C,$B265,'Health Products &amp; Equipment'!AT:AT)+SUMIF('Other Pharma &amp; Health Products'!$C:$C,$B265,'Other Pharma &amp; Health Products'!AT:AT)+SUMIF('PSM Costs'!$C:$C,$B265,'PSM Costs'!AT:AT),"")</f>
        <v/>
      </c>
      <c r="K265" s="123" t="str">
        <f ca="1">IF(SUMIF(Pharmaceuticals!$C:$C,$B265,Pharmaceuticals!AL:AL)+SUMIF('Health Products &amp; Equipment'!$C:$C,$B265,'Health Products &amp; Equipment'!AU:AU)+SUMIF('Other Pharma &amp; Health Products'!$C:$C,$B265,'Other Pharma &amp; Health Products'!AU:AU)+SUMIF('PSM Costs'!$C:$C,$B265,'PSM Costs'!AU:AU)&gt;0,SUMIF(Pharmaceuticals!$C:$C,$B265,Pharmaceuticals!AL:AL)+SUMIF('Health Products &amp; Equipment'!$C:$C,$B265,'Health Products &amp; Equipment'!AU:AU)+SUMIF('Other Pharma &amp; Health Products'!$C:$C,$B265,'Other Pharma &amp; Health Products'!AU:AU)+SUMIF('PSM Costs'!$C:$C,$B265,'PSM Costs'!AU:AU),"")</f>
        <v/>
      </c>
      <c r="L265" s="181" t="str">
        <f t="shared" ca="1" si="22"/>
        <v/>
      </c>
      <c r="M265" s="176" t="str">
        <f ca="1">IF(SUMIF(Pharmaceuticals!$C:$C,$B265,Pharmaceuticals!AX:AX)+SUMIF('Health Products &amp; Equipment'!$C:$C,$B265,'Health Products &amp; Equipment'!BG:BG)+SUMIF('Other Pharma &amp; Health Products'!$C:$C,$B265,'Other Pharma &amp; Health Products'!BG:BG)+SUMIF('PSM Costs'!$C:$C,$B265,'PSM Costs'!BG:BG)&gt;0,SUMIF(Pharmaceuticals!$C:$C,$B265,Pharmaceuticals!AX:AX)+SUMIF('Health Products &amp; Equipment'!$C:$C,$B265,'Health Products &amp; Equipment'!BG:BG)+SUMIF('Other Pharma &amp; Health Products'!$C:$C,$B265,'Other Pharma &amp; Health Products'!BG:BG)+SUMIF('PSM Costs'!$C:$C,$B265,'PSM Costs'!BG:BG),"")</f>
        <v/>
      </c>
      <c r="N265" s="176" t="str">
        <f ca="1">IF(SUMIF(Pharmaceuticals!$C:$C,$B265,Pharmaceuticals!AY:AY)+SUMIF('Health Products &amp; Equipment'!$C:$C,$B265,'Health Products &amp; Equipment'!BH:BH)+SUMIF('Other Pharma &amp; Health Products'!$C:$C,$B265,'Other Pharma &amp; Health Products'!BH:BH)+SUMIF('PSM Costs'!$C:$C,$B265,'PSM Costs'!BH:BH)&gt;0,SUMIF(Pharmaceuticals!$C:$C,$B265,Pharmaceuticals!AY:AY)+SUMIF('Health Products &amp; Equipment'!$C:$C,$B265,'Health Products &amp; Equipment'!BH:BH)+SUMIF('Other Pharma &amp; Health Products'!$C:$C,$B265,'Other Pharma &amp; Health Products'!BH:BH)+SUMIF('PSM Costs'!$C:$C,$B265,'PSM Costs'!BH:BH),"")</f>
        <v/>
      </c>
      <c r="O265" s="182" t="str">
        <f t="shared" ca="1" si="23"/>
        <v/>
      </c>
      <c r="P265" s="123" t="str">
        <f ca="1">IF(SUMIF(Pharmaceuticals!$C:$C,$B265,Pharmaceuticals!BK:BK)+SUMIF('Health Products &amp; Equipment'!$C:$C,$B265,'Health Products &amp; Equipment'!BT:BT)+SUMIF('Other Pharma &amp; Health Products'!$C:$C,$B265,'Other Pharma &amp; Health Products'!BT:BT)+SUMIF('PSM Costs'!$C:$C,$B265,'PSM Costs'!BT:BT)&gt;0,SUMIF(Pharmaceuticals!$C:$C,$B265,Pharmaceuticals!BK:BK)+SUMIF('Health Products &amp; Equipment'!$C:$C,$B265,'Health Products &amp; Equipment'!BT:BT)+SUMIF('Other Pharma &amp; Health Products'!$C:$C,$B265,'Other Pharma &amp; Health Products'!BT:BT)+SUMIF('PSM Costs'!$C:$C,$B265,'PSM Costs'!BT:BT),"")</f>
        <v/>
      </c>
      <c r="Q265" s="123" t="str">
        <f ca="1">IF(SUMIF(Pharmaceuticals!$C:$C,$B265,Pharmaceuticals!BL:BL)+SUMIF('Health Products &amp; Equipment'!$C:$C,$B265,'Health Products &amp; Equipment'!BU:BU)+SUMIF('Other Pharma &amp; Health Products'!$C:$C,$B265,'Other Pharma &amp; Health Products'!BU:BU)+SUMIF('PSM Costs'!$C:$C,$B265,'PSM Costs'!BU:BU)&gt;0,SUMIF(Pharmaceuticals!$C:$C,$B265,Pharmaceuticals!BL:BL)+SUMIF('Health Products &amp; Equipment'!$C:$C,$B265,'Health Products &amp; Equipment'!BU:BU)+SUMIF('Other Pharma &amp; Health Products'!$C:$C,$B265,'Other Pharma &amp; Health Products'!BU:BU)+SUMIF('PSM Costs'!$C:$C,$B265,'PSM Costs'!BU:BU),"")</f>
        <v/>
      </c>
      <c r="R265" s="176" t="str">
        <f t="shared" ca="1" si="24"/>
        <v/>
      </c>
    </row>
    <row r="266" spans="1:18" ht="13.5" customHeight="1" x14ac:dyDescent="0.15">
      <c r="A266" s="107">
        <v>259</v>
      </c>
      <c r="B266" s="107" t="str">
        <f ca="1">IFERROR(VLOOKUP(A266,'Rank unique CI-Prod-Spec'!I:J,2,FALSE),"")</f>
        <v/>
      </c>
      <c r="C266" s="122" t="str">
        <f ca="1">IFERROR(VLOOKUP(LEFT(B266,FIND("--",B266)-1),CatCostInp!D:E,2,FALSE),"")</f>
        <v/>
      </c>
      <c r="D266" s="122" t="str">
        <f ca="1">IFERROR(INDIRECT(ADDRESS(MATCH(VALUE(MID(B266,FIND("--",B266)+2,FIND("---",B266)-FIND("--",B266)-2)),CatProd!G:G,0),2,1,1,"CatProd")),"")</f>
        <v/>
      </c>
      <c r="E266" s="122" t="str">
        <f ca="1">IFERROR(INDIRECT(ADDRESS(MATCH(VALUE(RIGHT(B266,LEN(B266)-FIND("---",B266)-2)),CatProdSpec!I:I,0),3,1,1,"CatProdSpec")),"")</f>
        <v/>
      </c>
      <c r="F266" s="181" t="str">
        <f t="shared" ca="1" si="20"/>
        <v/>
      </c>
      <c r="G266" s="176" t="str">
        <f ca="1">IF(SUMIF(Pharmaceuticals!$C:$C,$B266,Pharmaceuticals!X:X)+SUMIF('Health Products &amp; Equipment'!$C:$C,$B266,'Health Products &amp; Equipment'!AG:AG)+SUMIF('Other Pharma &amp; Health Products'!$C:$C,$B266,'Other Pharma &amp; Health Products'!AG:AG)+SUMIF('PSM Costs'!$C:$C,$B266,'PSM Costs'!AG:AG)&gt;0,SUMIF(Pharmaceuticals!$C:$C,$B266,Pharmaceuticals!X:X)+SUMIF('Health Products &amp; Equipment'!$C:$C,$B266,'Health Products &amp; Equipment'!AG:AG)+SUMIF('Other Pharma &amp; Health Products'!$C:$C,$B266,'Other Pharma &amp; Health Products'!AG:AG)+SUMIF('PSM Costs'!$C:$C,$B266,'PSM Costs'!AG:AG),"")</f>
        <v/>
      </c>
      <c r="H266" s="176" t="str">
        <f ca="1">IF(SUMIF(Pharmaceuticals!$C:$C,$B266,Pharmaceuticals!Y:Y)+SUMIF('Health Products &amp; Equipment'!$C:$C,$B266,'Health Products &amp; Equipment'!AH:AH)+SUMIF('Other Pharma &amp; Health Products'!$C:$C,$B266,'Other Pharma &amp; Health Products'!AH:AH)+SUMIF('PSM Costs'!$C:$C,$B266,'PSM Costs'!AH:AH)&gt;0,SUMIF(Pharmaceuticals!$C:$C,$B266,Pharmaceuticals!Y:Y)+SUMIF('Health Products &amp; Equipment'!$C:$C,$B266,'Health Products &amp; Equipment'!AH:AH)+SUMIF('Other Pharma &amp; Health Products'!$C:$C,$B266,'Other Pharma &amp; Health Products'!AH:AH)+SUMIF('PSM Costs'!$C:$C,$B266,'PSM Costs'!AH:AH),"")</f>
        <v/>
      </c>
      <c r="I266" s="182" t="str">
        <f t="shared" ca="1" si="21"/>
        <v/>
      </c>
      <c r="J266" s="123" t="str">
        <f ca="1">IF(SUMIF(Pharmaceuticals!$C:$C,$B266,Pharmaceuticals!AK:AK)+SUMIF('Health Products &amp; Equipment'!$C:$C,$B266,'Health Products &amp; Equipment'!AT:AT)+SUMIF('Other Pharma &amp; Health Products'!$C:$C,$B266,'Other Pharma &amp; Health Products'!AT:AT)+SUMIF('PSM Costs'!$C:$C,$B266,'PSM Costs'!AT:AT)&gt;0,SUMIF(Pharmaceuticals!$C:$C,$B266,Pharmaceuticals!AK:AK)+SUMIF('Health Products &amp; Equipment'!$C:$C,$B266,'Health Products &amp; Equipment'!AT:AT)+SUMIF('Other Pharma &amp; Health Products'!$C:$C,$B266,'Other Pharma &amp; Health Products'!AT:AT)+SUMIF('PSM Costs'!$C:$C,$B266,'PSM Costs'!AT:AT),"")</f>
        <v/>
      </c>
      <c r="K266" s="123" t="str">
        <f ca="1">IF(SUMIF(Pharmaceuticals!$C:$C,$B266,Pharmaceuticals!AL:AL)+SUMIF('Health Products &amp; Equipment'!$C:$C,$B266,'Health Products &amp; Equipment'!AU:AU)+SUMIF('Other Pharma &amp; Health Products'!$C:$C,$B266,'Other Pharma &amp; Health Products'!AU:AU)+SUMIF('PSM Costs'!$C:$C,$B266,'PSM Costs'!AU:AU)&gt;0,SUMIF(Pharmaceuticals!$C:$C,$B266,Pharmaceuticals!AL:AL)+SUMIF('Health Products &amp; Equipment'!$C:$C,$B266,'Health Products &amp; Equipment'!AU:AU)+SUMIF('Other Pharma &amp; Health Products'!$C:$C,$B266,'Other Pharma &amp; Health Products'!AU:AU)+SUMIF('PSM Costs'!$C:$C,$B266,'PSM Costs'!AU:AU),"")</f>
        <v/>
      </c>
      <c r="L266" s="181" t="str">
        <f t="shared" ca="1" si="22"/>
        <v/>
      </c>
      <c r="M266" s="176" t="str">
        <f ca="1">IF(SUMIF(Pharmaceuticals!$C:$C,$B266,Pharmaceuticals!AX:AX)+SUMIF('Health Products &amp; Equipment'!$C:$C,$B266,'Health Products &amp; Equipment'!BG:BG)+SUMIF('Other Pharma &amp; Health Products'!$C:$C,$B266,'Other Pharma &amp; Health Products'!BG:BG)+SUMIF('PSM Costs'!$C:$C,$B266,'PSM Costs'!BG:BG)&gt;0,SUMIF(Pharmaceuticals!$C:$C,$B266,Pharmaceuticals!AX:AX)+SUMIF('Health Products &amp; Equipment'!$C:$C,$B266,'Health Products &amp; Equipment'!BG:BG)+SUMIF('Other Pharma &amp; Health Products'!$C:$C,$B266,'Other Pharma &amp; Health Products'!BG:BG)+SUMIF('PSM Costs'!$C:$C,$B266,'PSM Costs'!BG:BG),"")</f>
        <v/>
      </c>
      <c r="N266" s="176" t="str">
        <f ca="1">IF(SUMIF(Pharmaceuticals!$C:$C,$B266,Pharmaceuticals!AY:AY)+SUMIF('Health Products &amp; Equipment'!$C:$C,$B266,'Health Products &amp; Equipment'!BH:BH)+SUMIF('Other Pharma &amp; Health Products'!$C:$C,$B266,'Other Pharma &amp; Health Products'!BH:BH)+SUMIF('PSM Costs'!$C:$C,$B266,'PSM Costs'!BH:BH)&gt;0,SUMIF(Pharmaceuticals!$C:$C,$B266,Pharmaceuticals!AY:AY)+SUMIF('Health Products &amp; Equipment'!$C:$C,$B266,'Health Products &amp; Equipment'!BH:BH)+SUMIF('Other Pharma &amp; Health Products'!$C:$C,$B266,'Other Pharma &amp; Health Products'!BH:BH)+SUMIF('PSM Costs'!$C:$C,$B266,'PSM Costs'!BH:BH),"")</f>
        <v/>
      </c>
      <c r="O266" s="182" t="str">
        <f t="shared" ca="1" si="23"/>
        <v/>
      </c>
      <c r="P266" s="123" t="str">
        <f ca="1">IF(SUMIF(Pharmaceuticals!$C:$C,$B266,Pharmaceuticals!BK:BK)+SUMIF('Health Products &amp; Equipment'!$C:$C,$B266,'Health Products &amp; Equipment'!BT:BT)+SUMIF('Other Pharma &amp; Health Products'!$C:$C,$B266,'Other Pharma &amp; Health Products'!BT:BT)+SUMIF('PSM Costs'!$C:$C,$B266,'PSM Costs'!BT:BT)&gt;0,SUMIF(Pharmaceuticals!$C:$C,$B266,Pharmaceuticals!BK:BK)+SUMIF('Health Products &amp; Equipment'!$C:$C,$B266,'Health Products &amp; Equipment'!BT:BT)+SUMIF('Other Pharma &amp; Health Products'!$C:$C,$B266,'Other Pharma &amp; Health Products'!BT:BT)+SUMIF('PSM Costs'!$C:$C,$B266,'PSM Costs'!BT:BT),"")</f>
        <v/>
      </c>
      <c r="Q266" s="123" t="str">
        <f ca="1">IF(SUMIF(Pharmaceuticals!$C:$C,$B266,Pharmaceuticals!BL:BL)+SUMIF('Health Products &amp; Equipment'!$C:$C,$B266,'Health Products &amp; Equipment'!BU:BU)+SUMIF('Other Pharma &amp; Health Products'!$C:$C,$B266,'Other Pharma &amp; Health Products'!BU:BU)+SUMIF('PSM Costs'!$C:$C,$B266,'PSM Costs'!BU:BU)&gt;0,SUMIF(Pharmaceuticals!$C:$C,$B266,Pharmaceuticals!BL:BL)+SUMIF('Health Products &amp; Equipment'!$C:$C,$B266,'Health Products &amp; Equipment'!BU:BU)+SUMIF('Other Pharma &amp; Health Products'!$C:$C,$B266,'Other Pharma &amp; Health Products'!BU:BU)+SUMIF('PSM Costs'!$C:$C,$B266,'PSM Costs'!BU:BU),"")</f>
        <v/>
      </c>
      <c r="R266" s="176" t="str">
        <f t="shared" ca="1" si="24"/>
        <v/>
      </c>
    </row>
    <row r="267" spans="1:18" ht="13.5" customHeight="1" x14ac:dyDescent="0.15">
      <c r="A267" s="107">
        <v>260</v>
      </c>
      <c r="B267" s="107" t="str">
        <f ca="1">IFERROR(VLOOKUP(A267,'Rank unique CI-Prod-Spec'!I:J,2,FALSE),"")</f>
        <v/>
      </c>
      <c r="C267" s="122" t="str">
        <f ca="1">IFERROR(VLOOKUP(LEFT(B267,FIND("--",B267)-1),CatCostInp!D:E,2,FALSE),"")</f>
        <v/>
      </c>
      <c r="D267" s="122" t="str">
        <f ca="1">IFERROR(INDIRECT(ADDRESS(MATCH(VALUE(MID(B267,FIND("--",B267)+2,FIND("---",B267)-FIND("--",B267)-2)),CatProd!G:G,0),2,1,1,"CatProd")),"")</f>
        <v/>
      </c>
      <c r="E267" s="122" t="str">
        <f ca="1">IFERROR(INDIRECT(ADDRESS(MATCH(VALUE(RIGHT(B267,LEN(B267)-FIND("---",B267)-2)),CatProdSpec!I:I,0),3,1,1,"CatProdSpec")),"")</f>
        <v/>
      </c>
      <c r="F267" s="181" t="str">
        <f t="shared" ca="1" si="20"/>
        <v/>
      </c>
      <c r="G267" s="176" t="str">
        <f ca="1">IF(SUMIF(Pharmaceuticals!$C:$C,$B267,Pharmaceuticals!X:X)+SUMIF('Health Products &amp; Equipment'!$C:$C,$B267,'Health Products &amp; Equipment'!AG:AG)+SUMIF('Other Pharma &amp; Health Products'!$C:$C,$B267,'Other Pharma &amp; Health Products'!AG:AG)+SUMIF('PSM Costs'!$C:$C,$B267,'PSM Costs'!AG:AG)&gt;0,SUMIF(Pharmaceuticals!$C:$C,$B267,Pharmaceuticals!X:X)+SUMIF('Health Products &amp; Equipment'!$C:$C,$B267,'Health Products &amp; Equipment'!AG:AG)+SUMIF('Other Pharma &amp; Health Products'!$C:$C,$B267,'Other Pharma &amp; Health Products'!AG:AG)+SUMIF('PSM Costs'!$C:$C,$B267,'PSM Costs'!AG:AG),"")</f>
        <v/>
      </c>
      <c r="H267" s="176" t="str">
        <f ca="1">IF(SUMIF(Pharmaceuticals!$C:$C,$B267,Pharmaceuticals!Y:Y)+SUMIF('Health Products &amp; Equipment'!$C:$C,$B267,'Health Products &amp; Equipment'!AH:AH)+SUMIF('Other Pharma &amp; Health Products'!$C:$C,$B267,'Other Pharma &amp; Health Products'!AH:AH)+SUMIF('PSM Costs'!$C:$C,$B267,'PSM Costs'!AH:AH)&gt;0,SUMIF(Pharmaceuticals!$C:$C,$B267,Pharmaceuticals!Y:Y)+SUMIF('Health Products &amp; Equipment'!$C:$C,$B267,'Health Products &amp; Equipment'!AH:AH)+SUMIF('Other Pharma &amp; Health Products'!$C:$C,$B267,'Other Pharma &amp; Health Products'!AH:AH)+SUMIF('PSM Costs'!$C:$C,$B267,'PSM Costs'!AH:AH),"")</f>
        <v/>
      </c>
      <c r="I267" s="182" t="str">
        <f t="shared" ca="1" si="21"/>
        <v/>
      </c>
      <c r="J267" s="123" t="str">
        <f ca="1">IF(SUMIF(Pharmaceuticals!$C:$C,$B267,Pharmaceuticals!AK:AK)+SUMIF('Health Products &amp; Equipment'!$C:$C,$B267,'Health Products &amp; Equipment'!AT:AT)+SUMIF('Other Pharma &amp; Health Products'!$C:$C,$B267,'Other Pharma &amp; Health Products'!AT:AT)+SUMIF('PSM Costs'!$C:$C,$B267,'PSM Costs'!AT:AT)&gt;0,SUMIF(Pharmaceuticals!$C:$C,$B267,Pharmaceuticals!AK:AK)+SUMIF('Health Products &amp; Equipment'!$C:$C,$B267,'Health Products &amp; Equipment'!AT:AT)+SUMIF('Other Pharma &amp; Health Products'!$C:$C,$B267,'Other Pharma &amp; Health Products'!AT:AT)+SUMIF('PSM Costs'!$C:$C,$B267,'PSM Costs'!AT:AT),"")</f>
        <v/>
      </c>
      <c r="K267" s="123" t="str">
        <f ca="1">IF(SUMIF(Pharmaceuticals!$C:$C,$B267,Pharmaceuticals!AL:AL)+SUMIF('Health Products &amp; Equipment'!$C:$C,$B267,'Health Products &amp; Equipment'!AU:AU)+SUMIF('Other Pharma &amp; Health Products'!$C:$C,$B267,'Other Pharma &amp; Health Products'!AU:AU)+SUMIF('PSM Costs'!$C:$C,$B267,'PSM Costs'!AU:AU)&gt;0,SUMIF(Pharmaceuticals!$C:$C,$B267,Pharmaceuticals!AL:AL)+SUMIF('Health Products &amp; Equipment'!$C:$C,$B267,'Health Products &amp; Equipment'!AU:AU)+SUMIF('Other Pharma &amp; Health Products'!$C:$C,$B267,'Other Pharma &amp; Health Products'!AU:AU)+SUMIF('PSM Costs'!$C:$C,$B267,'PSM Costs'!AU:AU),"")</f>
        <v/>
      </c>
      <c r="L267" s="181" t="str">
        <f t="shared" ca="1" si="22"/>
        <v/>
      </c>
      <c r="M267" s="176" t="str">
        <f ca="1">IF(SUMIF(Pharmaceuticals!$C:$C,$B267,Pharmaceuticals!AX:AX)+SUMIF('Health Products &amp; Equipment'!$C:$C,$B267,'Health Products &amp; Equipment'!BG:BG)+SUMIF('Other Pharma &amp; Health Products'!$C:$C,$B267,'Other Pharma &amp; Health Products'!BG:BG)+SUMIF('PSM Costs'!$C:$C,$B267,'PSM Costs'!BG:BG)&gt;0,SUMIF(Pharmaceuticals!$C:$C,$B267,Pharmaceuticals!AX:AX)+SUMIF('Health Products &amp; Equipment'!$C:$C,$B267,'Health Products &amp; Equipment'!BG:BG)+SUMIF('Other Pharma &amp; Health Products'!$C:$C,$B267,'Other Pharma &amp; Health Products'!BG:BG)+SUMIF('PSM Costs'!$C:$C,$B267,'PSM Costs'!BG:BG),"")</f>
        <v/>
      </c>
      <c r="N267" s="176" t="str">
        <f ca="1">IF(SUMIF(Pharmaceuticals!$C:$C,$B267,Pharmaceuticals!AY:AY)+SUMIF('Health Products &amp; Equipment'!$C:$C,$B267,'Health Products &amp; Equipment'!BH:BH)+SUMIF('Other Pharma &amp; Health Products'!$C:$C,$B267,'Other Pharma &amp; Health Products'!BH:BH)+SUMIF('PSM Costs'!$C:$C,$B267,'PSM Costs'!BH:BH)&gt;0,SUMIF(Pharmaceuticals!$C:$C,$B267,Pharmaceuticals!AY:AY)+SUMIF('Health Products &amp; Equipment'!$C:$C,$B267,'Health Products &amp; Equipment'!BH:BH)+SUMIF('Other Pharma &amp; Health Products'!$C:$C,$B267,'Other Pharma &amp; Health Products'!BH:BH)+SUMIF('PSM Costs'!$C:$C,$B267,'PSM Costs'!BH:BH),"")</f>
        <v/>
      </c>
      <c r="O267" s="182" t="str">
        <f t="shared" ca="1" si="23"/>
        <v/>
      </c>
      <c r="P267" s="123" t="str">
        <f ca="1">IF(SUMIF(Pharmaceuticals!$C:$C,$B267,Pharmaceuticals!BK:BK)+SUMIF('Health Products &amp; Equipment'!$C:$C,$B267,'Health Products &amp; Equipment'!BT:BT)+SUMIF('Other Pharma &amp; Health Products'!$C:$C,$B267,'Other Pharma &amp; Health Products'!BT:BT)+SUMIF('PSM Costs'!$C:$C,$B267,'PSM Costs'!BT:BT)&gt;0,SUMIF(Pharmaceuticals!$C:$C,$B267,Pharmaceuticals!BK:BK)+SUMIF('Health Products &amp; Equipment'!$C:$C,$B267,'Health Products &amp; Equipment'!BT:BT)+SUMIF('Other Pharma &amp; Health Products'!$C:$C,$B267,'Other Pharma &amp; Health Products'!BT:BT)+SUMIF('PSM Costs'!$C:$C,$B267,'PSM Costs'!BT:BT),"")</f>
        <v/>
      </c>
      <c r="Q267" s="123" t="str">
        <f ca="1">IF(SUMIF(Pharmaceuticals!$C:$C,$B267,Pharmaceuticals!BL:BL)+SUMIF('Health Products &amp; Equipment'!$C:$C,$B267,'Health Products &amp; Equipment'!BU:BU)+SUMIF('Other Pharma &amp; Health Products'!$C:$C,$B267,'Other Pharma &amp; Health Products'!BU:BU)+SUMIF('PSM Costs'!$C:$C,$B267,'PSM Costs'!BU:BU)&gt;0,SUMIF(Pharmaceuticals!$C:$C,$B267,Pharmaceuticals!BL:BL)+SUMIF('Health Products &amp; Equipment'!$C:$C,$B267,'Health Products &amp; Equipment'!BU:BU)+SUMIF('Other Pharma &amp; Health Products'!$C:$C,$B267,'Other Pharma &amp; Health Products'!BU:BU)+SUMIF('PSM Costs'!$C:$C,$B267,'PSM Costs'!BU:BU),"")</f>
        <v/>
      </c>
      <c r="R267" s="176" t="str">
        <f t="shared" ca="1" si="24"/>
        <v/>
      </c>
    </row>
    <row r="268" spans="1:18" ht="13.5" customHeight="1" x14ac:dyDescent="0.15">
      <c r="A268" s="107">
        <v>261</v>
      </c>
      <c r="B268" s="107" t="str">
        <f ca="1">IFERROR(VLOOKUP(A268,'Rank unique CI-Prod-Spec'!I:J,2,FALSE),"")</f>
        <v/>
      </c>
      <c r="C268" s="122" t="str">
        <f ca="1">IFERROR(VLOOKUP(LEFT(B268,FIND("--",B268)-1),CatCostInp!D:E,2,FALSE),"")</f>
        <v/>
      </c>
      <c r="D268" s="122" t="str">
        <f ca="1">IFERROR(INDIRECT(ADDRESS(MATCH(VALUE(MID(B268,FIND("--",B268)+2,FIND("---",B268)-FIND("--",B268)-2)),CatProd!G:G,0),2,1,1,"CatProd")),"")</f>
        <v/>
      </c>
      <c r="E268" s="122" t="str">
        <f ca="1">IFERROR(INDIRECT(ADDRESS(MATCH(VALUE(RIGHT(B268,LEN(B268)-FIND("---",B268)-2)),CatProdSpec!I:I,0),3,1,1,"CatProdSpec")),"")</f>
        <v/>
      </c>
      <c r="F268" s="181" t="str">
        <f t="shared" ca="1" si="20"/>
        <v/>
      </c>
      <c r="G268" s="176" t="str">
        <f ca="1">IF(SUMIF(Pharmaceuticals!$C:$C,$B268,Pharmaceuticals!X:X)+SUMIF('Health Products &amp; Equipment'!$C:$C,$B268,'Health Products &amp; Equipment'!AG:AG)+SUMIF('Other Pharma &amp; Health Products'!$C:$C,$B268,'Other Pharma &amp; Health Products'!AG:AG)+SUMIF('PSM Costs'!$C:$C,$B268,'PSM Costs'!AG:AG)&gt;0,SUMIF(Pharmaceuticals!$C:$C,$B268,Pharmaceuticals!X:X)+SUMIF('Health Products &amp; Equipment'!$C:$C,$B268,'Health Products &amp; Equipment'!AG:AG)+SUMIF('Other Pharma &amp; Health Products'!$C:$C,$B268,'Other Pharma &amp; Health Products'!AG:AG)+SUMIF('PSM Costs'!$C:$C,$B268,'PSM Costs'!AG:AG),"")</f>
        <v/>
      </c>
      <c r="H268" s="176" t="str">
        <f ca="1">IF(SUMIF(Pharmaceuticals!$C:$C,$B268,Pharmaceuticals!Y:Y)+SUMIF('Health Products &amp; Equipment'!$C:$C,$B268,'Health Products &amp; Equipment'!AH:AH)+SUMIF('Other Pharma &amp; Health Products'!$C:$C,$B268,'Other Pharma &amp; Health Products'!AH:AH)+SUMIF('PSM Costs'!$C:$C,$B268,'PSM Costs'!AH:AH)&gt;0,SUMIF(Pharmaceuticals!$C:$C,$B268,Pharmaceuticals!Y:Y)+SUMIF('Health Products &amp; Equipment'!$C:$C,$B268,'Health Products &amp; Equipment'!AH:AH)+SUMIF('Other Pharma &amp; Health Products'!$C:$C,$B268,'Other Pharma &amp; Health Products'!AH:AH)+SUMIF('PSM Costs'!$C:$C,$B268,'PSM Costs'!AH:AH),"")</f>
        <v/>
      </c>
      <c r="I268" s="182" t="str">
        <f t="shared" ca="1" si="21"/>
        <v/>
      </c>
      <c r="J268" s="123" t="str">
        <f ca="1">IF(SUMIF(Pharmaceuticals!$C:$C,$B268,Pharmaceuticals!AK:AK)+SUMIF('Health Products &amp; Equipment'!$C:$C,$B268,'Health Products &amp; Equipment'!AT:AT)+SUMIF('Other Pharma &amp; Health Products'!$C:$C,$B268,'Other Pharma &amp; Health Products'!AT:AT)+SUMIF('PSM Costs'!$C:$C,$B268,'PSM Costs'!AT:AT)&gt;0,SUMIF(Pharmaceuticals!$C:$C,$B268,Pharmaceuticals!AK:AK)+SUMIF('Health Products &amp; Equipment'!$C:$C,$B268,'Health Products &amp; Equipment'!AT:AT)+SUMIF('Other Pharma &amp; Health Products'!$C:$C,$B268,'Other Pharma &amp; Health Products'!AT:AT)+SUMIF('PSM Costs'!$C:$C,$B268,'PSM Costs'!AT:AT),"")</f>
        <v/>
      </c>
      <c r="K268" s="123" t="str">
        <f ca="1">IF(SUMIF(Pharmaceuticals!$C:$C,$B268,Pharmaceuticals!AL:AL)+SUMIF('Health Products &amp; Equipment'!$C:$C,$B268,'Health Products &amp; Equipment'!AU:AU)+SUMIF('Other Pharma &amp; Health Products'!$C:$C,$B268,'Other Pharma &amp; Health Products'!AU:AU)+SUMIF('PSM Costs'!$C:$C,$B268,'PSM Costs'!AU:AU)&gt;0,SUMIF(Pharmaceuticals!$C:$C,$B268,Pharmaceuticals!AL:AL)+SUMIF('Health Products &amp; Equipment'!$C:$C,$B268,'Health Products &amp; Equipment'!AU:AU)+SUMIF('Other Pharma &amp; Health Products'!$C:$C,$B268,'Other Pharma &amp; Health Products'!AU:AU)+SUMIF('PSM Costs'!$C:$C,$B268,'PSM Costs'!AU:AU),"")</f>
        <v/>
      </c>
      <c r="L268" s="181" t="str">
        <f t="shared" ca="1" si="22"/>
        <v/>
      </c>
      <c r="M268" s="176" t="str">
        <f ca="1">IF(SUMIF(Pharmaceuticals!$C:$C,$B268,Pharmaceuticals!AX:AX)+SUMIF('Health Products &amp; Equipment'!$C:$C,$B268,'Health Products &amp; Equipment'!BG:BG)+SUMIF('Other Pharma &amp; Health Products'!$C:$C,$B268,'Other Pharma &amp; Health Products'!BG:BG)+SUMIF('PSM Costs'!$C:$C,$B268,'PSM Costs'!BG:BG)&gt;0,SUMIF(Pharmaceuticals!$C:$C,$B268,Pharmaceuticals!AX:AX)+SUMIF('Health Products &amp; Equipment'!$C:$C,$B268,'Health Products &amp; Equipment'!BG:BG)+SUMIF('Other Pharma &amp; Health Products'!$C:$C,$B268,'Other Pharma &amp; Health Products'!BG:BG)+SUMIF('PSM Costs'!$C:$C,$B268,'PSM Costs'!BG:BG),"")</f>
        <v/>
      </c>
      <c r="N268" s="176" t="str">
        <f ca="1">IF(SUMIF(Pharmaceuticals!$C:$C,$B268,Pharmaceuticals!AY:AY)+SUMIF('Health Products &amp; Equipment'!$C:$C,$B268,'Health Products &amp; Equipment'!BH:BH)+SUMIF('Other Pharma &amp; Health Products'!$C:$C,$B268,'Other Pharma &amp; Health Products'!BH:BH)+SUMIF('PSM Costs'!$C:$C,$B268,'PSM Costs'!BH:BH)&gt;0,SUMIF(Pharmaceuticals!$C:$C,$B268,Pharmaceuticals!AY:AY)+SUMIF('Health Products &amp; Equipment'!$C:$C,$B268,'Health Products &amp; Equipment'!BH:BH)+SUMIF('Other Pharma &amp; Health Products'!$C:$C,$B268,'Other Pharma &amp; Health Products'!BH:BH)+SUMIF('PSM Costs'!$C:$C,$B268,'PSM Costs'!BH:BH),"")</f>
        <v/>
      </c>
      <c r="O268" s="182" t="str">
        <f t="shared" ca="1" si="23"/>
        <v/>
      </c>
      <c r="P268" s="123" t="str">
        <f ca="1">IF(SUMIF(Pharmaceuticals!$C:$C,$B268,Pharmaceuticals!BK:BK)+SUMIF('Health Products &amp; Equipment'!$C:$C,$B268,'Health Products &amp; Equipment'!BT:BT)+SUMIF('Other Pharma &amp; Health Products'!$C:$C,$B268,'Other Pharma &amp; Health Products'!BT:BT)+SUMIF('PSM Costs'!$C:$C,$B268,'PSM Costs'!BT:BT)&gt;0,SUMIF(Pharmaceuticals!$C:$C,$B268,Pharmaceuticals!BK:BK)+SUMIF('Health Products &amp; Equipment'!$C:$C,$B268,'Health Products &amp; Equipment'!BT:BT)+SUMIF('Other Pharma &amp; Health Products'!$C:$C,$B268,'Other Pharma &amp; Health Products'!BT:BT)+SUMIF('PSM Costs'!$C:$C,$B268,'PSM Costs'!BT:BT),"")</f>
        <v/>
      </c>
      <c r="Q268" s="123" t="str">
        <f ca="1">IF(SUMIF(Pharmaceuticals!$C:$C,$B268,Pharmaceuticals!BL:BL)+SUMIF('Health Products &amp; Equipment'!$C:$C,$B268,'Health Products &amp; Equipment'!BU:BU)+SUMIF('Other Pharma &amp; Health Products'!$C:$C,$B268,'Other Pharma &amp; Health Products'!BU:BU)+SUMIF('PSM Costs'!$C:$C,$B268,'PSM Costs'!BU:BU)&gt;0,SUMIF(Pharmaceuticals!$C:$C,$B268,Pharmaceuticals!BL:BL)+SUMIF('Health Products &amp; Equipment'!$C:$C,$B268,'Health Products &amp; Equipment'!BU:BU)+SUMIF('Other Pharma &amp; Health Products'!$C:$C,$B268,'Other Pharma &amp; Health Products'!BU:BU)+SUMIF('PSM Costs'!$C:$C,$B268,'PSM Costs'!BU:BU),"")</f>
        <v/>
      </c>
      <c r="R268" s="176" t="str">
        <f t="shared" ca="1" si="24"/>
        <v/>
      </c>
    </row>
    <row r="269" spans="1:18" ht="13.5" customHeight="1" x14ac:dyDescent="0.15">
      <c r="A269" s="107">
        <v>262</v>
      </c>
      <c r="B269" s="107" t="str">
        <f ca="1">IFERROR(VLOOKUP(A269,'Rank unique CI-Prod-Spec'!I:J,2,FALSE),"")</f>
        <v/>
      </c>
      <c r="C269" s="122" t="str">
        <f ca="1">IFERROR(VLOOKUP(LEFT(B269,FIND("--",B269)-1),CatCostInp!D:E,2,FALSE),"")</f>
        <v/>
      </c>
      <c r="D269" s="122" t="str">
        <f ca="1">IFERROR(INDIRECT(ADDRESS(MATCH(VALUE(MID(B269,FIND("--",B269)+2,FIND("---",B269)-FIND("--",B269)-2)),CatProd!G:G,0),2,1,1,"CatProd")),"")</f>
        <v/>
      </c>
      <c r="E269" s="122" t="str">
        <f ca="1">IFERROR(INDIRECT(ADDRESS(MATCH(VALUE(RIGHT(B269,LEN(B269)-FIND("---",B269)-2)),CatProdSpec!I:I,0),3,1,1,"CatProdSpec")),"")</f>
        <v/>
      </c>
      <c r="F269" s="181" t="str">
        <f t="shared" ca="1" si="20"/>
        <v/>
      </c>
      <c r="G269" s="176" t="str">
        <f ca="1">IF(SUMIF(Pharmaceuticals!$C:$C,$B269,Pharmaceuticals!X:X)+SUMIF('Health Products &amp; Equipment'!$C:$C,$B269,'Health Products &amp; Equipment'!AG:AG)+SUMIF('Other Pharma &amp; Health Products'!$C:$C,$B269,'Other Pharma &amp; Health Products'!AG:AG)+SUMIF('PSM Costs'!$C:$C,$B269,'PSM Costs'!AG:AG)&gt;0,SUMIF(Pharmaceuticals!$C:$C,$B269,Pharmaceuticals!X:X)+SUMIF('Health Products &amp; Equipment'!$C:$C,$B269,'Health Products &amp; Equipment'!AG:AG)+SUMIF('Other Pharma &amp; Health Products'!$C:$C,$B269,'Other Pharma &amp; Health Products'!AG:AG)+SUMIF('PSM Costs'!$C:$C,$B269,'PSM Costs'!AG:AG),"")</f>
        <v/>
      </c>
      <c r="H269" s="176" t="str">
        <f ca="1">IF(SUMIF(Pharmaceuticals!$C:$C,$B269,Pharmaceuticals!Y:Y)+SUMIF('Health Products &amp; Equipment'!$C:$C,$B269,'Health Products &amp; Equipment'!AH:AH)+SUMIF('Other Pharma &amp; Health Products'!$C:$C,$B269,'Other Pharma &amp; Health Products'!AH:AH)+SUMIF('PSM Costs'!$C:$C,$B269,'PSM Costs'!AH:AH)&gt;0,SUMIF(Pharmaceuticals!$C:$C,$B269,Pharmaceuticals!Y:Y)+SUMIF('Health Products &amp; Equipment'!$C:$C,$B269,'Health Products &amp; Equipment'!AH:AH)+SUMIF('Other Pharma &amp; Health Products'!$C:$C,$B269,'Other Pharma &amp; Health Products'!AH:AH)+SUMIF('PSM Costs'!$C:$C,$B269,'PSM Costs'!AH:AH),"")</f>
        <v/>
      </c>
      <c r="I269" s="182" t="str">
        <f t="shared" ca="1" si="21"/>
        <v/>
      </c>
      <c r="J269" s="123" t="str">
        <f ca="1">IF(SUMIF(Pharmaceuticals!$C:$C,$B269,Pharmaceuticals!AK:AK)+SUMIF('Health Products &amp; Equipment'!$C:$C,$B269,'Health Products &amp; Equipment'!AT:AT)+SUMIF('Other Pharma &amp; Health Products'!$C:$C,$B269,'Other Pharma &amp; Health Products'!AT:AT)+SUMIF('PSM Costs'!$C:$C,$B269,'PSM Costs'!AT:AT)&gt;0,SUMIF(Pharmaceuticals!$C:$C,$B269,Pharmaceuticals!AK:AK)+SUMIF('Health Products &amp; Equipment'!$C:$C,$B269,'Health Products &amp; Equipment'!AT:AT)+SUMIF('Other Pharma &amp; Health Products'!$C:$C,$B269,'Other Pharma &amp; Health Products'!AT:AT)+SUMIF('PSM Costs'!$C:$C,$B269,'PSM Costs'!AT:AT),"")</f>
        <v/>
      </c>
      <c r="K269" s="123" t="str">
        <f ca="1">IF(SUMIF(Pharmaceuticals!$C:$C,$B269,Pharmaceuticals!AL:AL)+SUMIF('Health Products &amp; Equipment'!$C:$C,$B269,'Health Products &amp; Equipment'!AU:AU)+SUMIF('Other Pharma &amp; Health Products'!$C:$C,$B269,'Other Pharma &amp; Health Products'!AU:AU)+SUMIF('PSM Costs'!$C:$C,$B269,'PSM Costs'!AU:AU)&gt;0,SUMIF(Pharmaceuticals!$C:$C,$B269,Pharmaceuticals!AL:AL)+SUMIF('Health Products &amp; Equipment'!$C:$C,$B269,'Health Products &amp; Equipment'!AU:AU)+SUMIF('Other Pharma &amp; Health Products'!$C:$C,$B269,'Other Pharma &amp; Health Products'!AU:AU)+SUMIF('PSM Costs'!$C:$C,$B269,'PSM Costs'!AU:AU),"")</f>
        <v/>
      </c>
      <c r="L269" s="181" t="str">
        <f t="shared" ca="1" si="22"/>
        <v/>
      </c>
      <c r="M269" s="176" t="str">
        <f ca="1">IF(SUMIF(Pharmaceuticals!$C:$C,$B269,Pharmaceuticals!AX:AX)+SUMIF('Health Products &amp; Equipment'!$C:$C,$B269,'Health Products &amp; Equipment'!BG:BG)+SUMIF('Other Pharma &amp; Health Products'!$C:$C,$B269,'Other Pharma &amp; Health Products'!BG:BG)+SUMIF('PSM Costs'!$C:$C,$B269,'PSM Costs'!BG:BG)&gt;0,SUMIF(Pharmaceuticals!$C:$C,$B269,Pharmaceuticals!AX:AX)+SUMIF('Health Products &amp; Equipment'!$C:$C,$B269,'Health Products &amp; Equipment'!BG:BG)+SUMIF('Other Pharma &amp; Health Products'!$C:$C,$B269,'Other Pharma &amp; Health Products'!BG:BG)+SUMIF('PSM Costs'!$C:$C,$B269,'PSM Costs'!BG:BG),"")</f>
        <v/>
      </c>
      <c r="N269" s="176" t="str">
        <f ca="1">IF(SUMIF(Pharmaceuticals!$C:$C,$B269,Pharmaceuticals!AY:AY)+SUMIF('Health Products &amp; Equipment'!$C:$C,$B269,'Health Products &amp; Equipment'!BH:BH)+SUMIF('Other Pharma &amp; Health Products'!$C:$C,$B269,'Other Pharma &amp; Health Products'!BH:BH)+SUMIF('PSM Costs'!$C:$C,$B269,'PSM Costs'!BH:BH)&gt;0,SUMIF(Pharmaceuticals!$C:$C,$B269,Pharmaceuticals!AY:AY)+SUMIF('Health Products &amp; Equipment'!$C:$C,$B269,'Health Products &amp; Equipment'!BH:BH)+SUMIF('Other Pharma &amp; Health Products'!$C:$C,$B269,'Other Pharma &amp; Health Products'!BH:BH)+SUMIF('PSM Costs'!$C:$C,$B269,'PSM Costs'!BH:BH),"")</f>
        <v/>
      </c>
      <c r="O269" s="182" t="str">
        <f t="shared" ca="1" si="23"/>
        <v/>
      </c>
      <c r="P269" s="123" t="str">
        <f ca="1">IF(SUMIF(Pharmaceuticals!$C:$C,$B269,Pharmaceuticals!BK:BK)+SUMIF('Health Products &amp; Equipment'!$C:$C,$B269,'Health Products &amp; Equipment'!BT:BT)+SUMIF('Other Pharma &amp; Health Products'!$C:$C,$B269,'Other Pharma &amp; Health Products'!BT:BT)+SUMIF('PSM Costs'!$C:$C,$B269,'PSM Costs'!BT:BT)&gt;0,SUMIF(Pharmaceuticals!$C:$C,$B269,Pharmaceuticals!BK:BK)+SUMIF('Health Products &amp; Equipment'!$C:$C,$B269,'Health Products &amp; Equipment'!BT:BT)+SUMIF('Other Pharma &amp; Health Products'!$C:$C,$B269,'Other Pharma &amp; Health Products'!BT:BT)+SUMIF('PSM Costs'!$C:$C,$B269,'PSM Costs'!BT:BT),"")</f>
        <v/>
      </c>
      <c r="Q269" s="123" t="str">
        <f ca="1">IF(SUMIF(Pharmaceuticals!$C:$C,$B269,Pharmaceuticals!BL:BL)+SUMIF('Health Products &amp; Equipment'!$C:$C,$B269,'Health Products &amp; Equipment'!BU:BU)+SUMIF('Other Pharma &amp; Health Products'!$C:$C,$B269,'Other Pharma &amp; Health Products'!BU:BU)+SUMIF('PSM Costs'!$C:$C,$B269,'PSM Costs'!BU:BU)&gt;0,SUMIF(Pharmaceuticals!$C:$C,$B269,Pharmaceuticals!BL:BL)+SUMIF('Health Products &amp; Equipment'!$C:$C,$B269,'Health Products &amp; Equipment'!BU:BU)+SUMIF('Other Pharma &amp; Health Products'!$C:$C,$B269,'Other Pharma &amp; Health Products'!BU:BU)+SUMIF('PSM Costs'!$C:$C,$B269,'PSM Costs'!BU:BU),"")</f>
        <v/>
      </c>
      <c r="R269" s="176" t="str">
        <f t="shared" ca="1" si="24"/>
        <v/>
      </c>
    </row>
    <row r="270" spans="1:18" ht="13.5" customHeight="1" x14ac:dyDescent="0.15">
      <c r="A270" s="107">
        <v>263</v>
      </c>
      <c r="B270" s="107" t="str">
        <f ca="1">IFERROR(VLOOKUP(A270,'Rank unique CI-Prod-Spec'!I:J,2,FALSE),"")</f>
        <v/>
      </c>
      <c r="C270" s="122" t="str">
        <f ca="1">IFERROR(VLOOKUP(LEFT(B270,FIND("--",B270)-1),CatCostInp!D:E,2,FALSE),"")</f>
        <v/>
      </c>
      <c r="D270" s="122" t="str">
        <f ca="1">IFERROR(INDIRECT(ADDRESS(MATCH(VALUE(MID(B270,FIND("--",B270)+2,FIND("---",B270)-FIND("--",B270)-2)),CatProd!G:G,0),2,1,1,"CatProd")),"")</f>
        <v/>
      </c>
      <c r="E270" s="122" t="str">
        <f ca="1">IFERROR(INDIRECT(ADDRESS(MATCH(VALUE(RIGHT(B270,LEN(B270)-FIND("---",B270)-2)),CatProdSpec!I:I,0),3,1,1,"CatProdSpec")),"")</f>
        <v/>
      </c>
      <c r="F270" s="181" t="str">
        <f t="shared" ca="1" si="20"/>
        <v/>
      </c>
      <c r="G270" s="176" t="str">
        <f ca="1">IF(SUMIF(Pharmaceuticals!$C:$C,$B270,Pharmaceuticals!X:X)+SUMIF('Health Products &amp; Equipment'!$C:$C,$B270,'Health Products &amp; Equipment'!AG:AG)+SUMIF('Other Pharma &amp; Health Products'!$C:$C,$B270,'Other Pharma &amp; Health Products'!AG:AG)+SUMIF('PSM Costs'!$C:$C,$B270,'PSM Costs'!AG:AG)&gt;0,SUMIF(Pharmaceuticals!$C:$C,$B270,Pharmaceuticals!X:X)+SUMIF('Health Products &amp; Equipment'!$C:$C,$B270,'Health Products &amp; Equipment'!AG:AG)+SUMIF('Other Pharma &amp; Health Products'!$C:$C,$B270,'Other Pharma &amp; Health Products'!AG:AG)+SUMIF('PSM Costs'!$C:$C,$B270,'PSM Costs'!AG:AG),"")</f>
        <v/>
      </c>
      <c r="H270" s="176" t="str">
        <f ca="1">IF(SUMIF(Pharmaceuticals!$C:$C,$B270,Pharmaceuticals!Y:Y)+SUMIF('Health Products &amp; Equipment'!$C:$C,$B270,'Health Products &amp; Equipment'!AH:AH)+SUMIF('Other Pharma &amp; Health Products'!$C:$C,$B270,'Other Pharma &amp; Health Products'!AH:AH)+SUMIF('PSM Costs'!$C:$C,$B270,'PSM Costs'!AH:AH)&gt;0,SUMIF(Pharmaceuticals!$C:$C,$B270,Pharmaceuticals!Y:Y)+SUMIF('Health Products &amp; Equipment'!$C:$C,$B270,'Health Products &amp; Equipment'!AH:AH)+SUMIF('Other Pharma &amp; Health Products'!$C:$C,$B270,'Other Pharma &amp; Health Products'!AH:AH)+SUMIF('PSM Costs'!$C:$C,$B270,'PSM Costs'!AH:AH),"")</f>
        <v/>
      </c>
      <c r="I270" s="182" t="str">
        <f t="shared" ca="1" si="21"/>
        <v/>
      </c>
      <c r="J270" s="123" t="str">
        <f ca="1">IF(SUMIF(Pharmaceuticals!$C:$C,$B270,Pharmaceuticals!AK:AK)+SUMIF('Health Products &amp; Equipment'!$C:$C,$B270,'Health Products &amp; Equipment'!AT:AT)+SUMIF('Other Pharma &amp; Health Products'!$C:$C,$B270,'Other Pharma &amp; Health Products'!AT:AT)+SUMIF('PSM Costs'!$C:$C,$B270,'PSM Costs'!AT:AT)&gt;0,SUMIF(Pharmaceuticals!$C:$C,$B270,Pharmaceuticals!AK:AK)+SUMIF('Health Products &amp; Equipment'!$C:$C,$B270,'Health Products &amp; Equipment'!AT:AT)+SUMIF('Other Pharma &amp; Health Products'!$C:$C,$B270,'Other Pharma &amp; Health Products'!AT:AT)+SUMIF('PSM Costs'!$C:$C,$B270,'PSM Costs'!AT:AT),"")</f>
        <v/>
      </c>
      <c r="K270" s="123" t="str">
        <f ca="1">IF(SUMIF(Pharmaceuticals!$C:$C,$B270,Pharmaceuticals!AL:AL)+SUMIF('Health Products &amp; Equipment'!$C:$C,$B270,'Health Products &amp; Equipment'!AU:AU)+SUMIF('Other Pharma &amp; Health Products'!$C:$C,$B270,'Other Pharma &amp; Health Products'!AU:AU)+SUMIF('PSM Costs'!$C:$C,$B270,'PSM Costs'!AU:AU)&gt;0,SUMIF(Pharmaceuticals!$C:$C,$B270,Pharmaceuticals!AL:AL)+SUMIF('Health Products &amp; Equipment'!$C:$C,$B270,'Health Products &amp; Equipment'!AU:AU)+SUMIF('Other Pharma &amp; Health Products'!$C:$C,$B270,'Other Pharma &amp; Health Products'!AU:AU)+SUMIF('PSM Costs'!$C:$C,$B270,'PSM Costs'!AU:AU),"")</f>
        <v/>
      </c>
      <c r="L270" s="181" t="str">
        <f t="shared" ca="1" si="22"/>
        <v/>
      </c>
      <c r="M270" s="176" t="str">
        <f ca="1">IF(SUMIF(Pharmaceuticals!$C:$C,$B270,Pharmaceuticals!AX:AX)+SUMIF('Health Products &amp; Equipment'!$C:$C,$B270,'Health Products &amp; Equipment'!BG:BG)+SUMIF('Other Pharma &amp; Health Products'!$C:$C,$B270,'Other Pharma &amp; Health Products'!BG:BG)+SUMIF('PSM Costs'!$C:$C,$B270,'PSM Costs'!BG:BG)&gt;0,SUMIF(Pharmaceuticals!$C:$C,$B270,Pharmaceuticals!AX:AX)+SUMIF('Health Products &amp; Equipment'!$C:$C,$B270,'Health Products &amp; Equipment'!BG:BG)+SUMIF('Other Pharma &amp; Health Products'!$C:$C,$B270,'Other Pharma &amp; Health Products'!BG:BG)+SUMIF('PSM Costs'!$C:$C,$B270,'PSM Costs'!BG:BG),"")</f>
        <v/>
      </c>
      <c r="N270" s="176" t="str">
        <f ca="1">IF(SUMIF(Pharmaceuticals!$C:$C,$B270,Pharmaceuticals!AY:AY)+SUMIF('Health Products &amp; Equipment'!$C:$C,$B270,'Health Products &amp; Equipment'!BH:BH)+SUMIF('Other Pharma &amp; Health Products'!$C:$C,$B270,'Other Pharma &amp; Health Products'!BH:BH)+SUMIF('PSM Costs'!$C:$C,$B270,'PSM Costs'!BH:BH)&gt;0,SUMIF(Pharmaceuticals!$C:$C,$B270,Pharmaceuticals!AY:AY)+SUMIF('Health Products &amp; Equipment'!$C:$C,$B270,'Health Products &amp; Equipment'!BH:BH)+SUMIF('Other Pharma &amp; Health Products'!$C:$C,$B270,'Other Pharma &amp; Health Products'!BH:BH)+SUMIF('PSM Costs'!$C:$C,$B270,'PSM Costs'!BH:BH),"")</f>
        <v/>
      </c>
      <c r="O270" s="182" t="str">
        <f t="shared" ca="1" si="23"/>
        <v/>
      </c>
      <c r="P270" s="123" t="str">
        <f ca="1">IF(SUMIF(Pharmaceuticals!$C:$C,$B270,Pharmaceuticals!BK:BK)+SUMIF('Health Products &amp; Equipment'!$C:$C,$B270,'Health Products &amp; Equipment'!BT:BT)+SUMIF('Other Pharma &amp; Health Products'!$C:$C,$B270,'Other Pharma &amp; Health Products'!BT:BT)+SUMIF('PSM Costs'!$C:$C,$B270,'PSM Costs'!BT:BT)&gt;0,SUMIF(Pharmaceuticals!$C:$C,$B270,Pharmaceuticals!BK:BK)+SUMIF('Health Products &amp; Equipment'!$C:$C,$B270,'Health Products &amp; Equipment'!BT:BT)+SUMIF('Other Pharma &amp; Health Products'!$C:$C,$B270,'Other Pharma &amp; Health Products'!BT:BT)+SUMIF('PSM Costs'!$C:$C,$B270,'PSM Costs'!BT:BT),"")</f>
        <v/>
      </c>
      <c r="Q270" s="123" t="str">
        <f ca="1">IF(SUMIF(Pharmaceuticals!$C:$C,$B270,Pharmaceuticals!BL:BL)+SUMIF('Health Products &amp; Equipment'!$C:$C,$B270,'Health Products &amp; Equipment'!BU:BU)+SUMIF('Other Pharma &amp; Health Products'!$C:$C,$B270,'Other Pharma &amp; Health Products'!BU:BU)+SUMIF('PSM Costs'!$C:$C,$B270,'PSM Costs'!BU:BU)&gt;0,SUMIF(Pharmaceuticals!$C:$C,$B270,Pharmaceuticals!BL:BL)+SUMIF('Health Products &amp; Equipment'!$C:$C,$B270,'Health Products &amp; Equipment'!BU:BU)+SUMIF('Other Pharma &amp; Health Products'!$C:$C,$B270,'Other Pharma &amp; Health Products'!BU:BU)+SUMIF('PSM Costs'!$C:$C,$B270,'PSM Costs'!BU:BU),"")</f>
        <v/>
      </c>
      <c r="R270" s="176" t="str">
        <f t="shared" ca="1" si="24"/>
        <v/>
      </c>
    </row>
    <row r="271" spans="1:18" ht="13.5" customHeight="1" x14ac:dyDescent="0.15">
      <c r="A271" s="107">
        <v>264</v>
      </c>
      <c r="B271" s="107" t="str">
        <f ca="1">IFERROR(VLOOKUP(A271,'Rank unique CI-Prod-Spec'!I:J,2,FALSE),"")</f>
        <v/>
      </c>
      <c r="C271" s="122" t="str">
        <f ca="1">IFERROR(VLOOKUP(LEFT(B271,FIND("--",B271)-1),CatCostInp!D:E,2,FALSE),"")</f>
        <v/>
      </c>
      <c r="D271" s="122" t="str">
        <f ca="1">IFERROR(INDIRECT(ADDRESS(MATCH(VALUE(MID(B271,FIND("--",B271)+2,FIND("---",B271)-FIND("--",B271)-2)),CatProd!G:G,0),2,1,1,"CatProd")),"")</f>
        <v/>
      </c>
      <c r="E271" s="122" t="str">
        <f ca="1">IFERROR(INDIRECT(ADDRESS(MATCH(VALUE(RIGHT(B271,LEN(B271)-FIND("---",B271)-2)),CatProdSpec!I:I,0),3,1,1,"CatProdSpec")),"")</f>
        <v/>
      </c>
      <c r="F271" s="181" t="str">
        <f t="shared" ca="1" si="20"/>
        <v/>
      </c>
      <c r="G271" s="176" t="str">
        <f ca="1">IF(SUMIF(Pharmaceuticals!$C:$C,$B271,Pharmaceuticals!X:X)+SUMIF('Health Products &amp; Equipment'!$C:$C,$B271,'Health Products &amp; Equipment'!AG:AG)+SUMIF('Other Pharma &amp; Health Products'!$C:$C,$B271,'Other Pharma &amp; Health Products'!AG:AG)+SUMIF('PSM Costs'!$C:$C,$B271,'PSM Costs'!AG:AG)&gt;0,SUMIF(Pharmaceuticals!$C:$C,$B271,Pharmaceuticals!X:X)+SUMIF('Health Products &amp; Equipment'!$C:$C,$B271,'Health Products &amp; Equipment'!AG:AG)+SUMIF('Other Pharma &amp; Health Products'!$C:$C,$B271,'Other Pharma &amp; Health Products'!AG:AG)+SUMIF('PSM Costs'!$C:$C,$B271,'PSM Costs'!AG:AG),"")</f>
        <v/>
      </c>
      <c r="H271" s="176" t="str">
        <f ca="1">IF(SUMIF(Pharmaceuticals!$C:$C,$B271,Pharmaceuticals!Y:Y)+SUMIF('Health Products &amp; Equipment'!$C:$C,$B271,'Health Products &amp; Equipment'!AH:AH)+SUMIF('Other Pharma &amp; Health Products'!$C:$C,$B271,'Other Pharma &amp; Health Products'!AH:AH)+SUMIF('PSM Costs'!$C:$C,$B271,'PSM Costs'!AH:AH)&gt;0,SUMIF(Pharmaceuticals!$C:$C,$B271,Pharmaceuticals!Y:Y)+SUMIF('Health Products &amp; Equipment'!$C:$C,$B271,'Health Products &amp; Equipment'!AH:AH)+SUMIF('Other Pharma &amp; Health Products'!$C:$C,$B271,'Other Pharma &amp; Health Products'!AH:AH)+SUMIF('PSM Costs'!$C:$C,$B271,'PSM Costs'!AH:AH),"")</f>
        <v/>
      </c>
      <c r="I271" s="182" t="str">
        <f t="shared" ca="1" si="21"/>
        <v/>
      </c>
      <c r="J271" s="123" t="str">
        <f ca="1">IF(SUMIF(Pharmaceuticals!$C:$C,$B271,Pharmaceuticals!AK:AK)+SUMIF('Health Products &amp; Equipment'!$C:$C,$B271,'Health Products &amp; Equipment'!AT:AT)+SUMIF('Other Pharma &amp; Health Products'!$C:$C,$B271,'Other Pharma &amp; Health Products'!AT:AT)+SUMIF('PSM Costs'!$C:$C,$B271,'PSM Costs'!AT:AT)&gt;0,SUMIF(Pharmaceuticals!$C:$C,$B271,Pharmaceuticals!AK:AK)+SUMIF('Health Products &amp; Equipment'!$C:$C,$B271,'Health Products &amp; Equipment'!AT:AT)+SUMIF('Other Pharma &amp; Health Products'!$C:$C,$B271,'Other Pharma &amp; Health Products'!AT:AT)+SUMIF('PSM Costs'!$C:$C,$B271,'PSM Costs'!AT:AT),"")</f>
        <v/>
      </c>
      <c r="K271" s="123" t="str">
        <f ca="1">IF(SUMIF(Pharmaceuticals!$C:$C,$B271,Pharmaceuticals!AL:AL)+SUMIF('Health Products &amp; Equipment'!$C:$C,$B271,'Health Products &amp; Equipment'!AU:AU)+SUMIF('Other Pharma &amp; Health Products'!$C:$C,$B271,'Other Pharma &amp; Health Products'!AU:AU)+SUMIF('PSM Costs'!$C:$C,$B271,'PSM Costs'!AU:AU)&gt;0,SUMIF(Pharmaceuticals!$C:$C,$B271,Pharmaceuticals!AL:AL)+SUMIF('Health Products &amp; Equipment'!$C:$C,$B271,'Health Products &amp; Equipment'!AU:AU)+SUMIF('Other Pharma &amp; Health Products'!$C:$C,$B271,'Other Pharma &amp; Health Products'!AU:AU)+SUMIF('PSM Costs'!$C:$C,$B271,'PSM Costs'!AU:AU),"")</f>
        <v/>
      </c>
      <c r="L271" s="181" t="str">
        <f t="shared" ca="1" si="22"/>
        <v/>
      </c>
      <c r="M271" s="176" t="str">
        <f ca="1">IF(SUMIF(Pharmaceuticals!$C:$C,$B271,Pharmaceuticals!AX:AX)+SUMIF('Health Products &amp; Equipment'!$C:$C,$B271,'Health Products &amp; Equipment'!BG:BG)+SUMIF('Other Pharma &amp; Health Products'!$C:$C,$B271,'Other Pharma &amp; Health Products'!BG:BG)+SUMIF('PSM Costs'!$C:$C,$B271,'PSM Costs'!BG:BG)&gt;0,SUMIF(Pharmaceuticals!$C:$C,$B271,Pharmaceuticals!AX:AX)+SUMIF('Health Products &amp; Equipment'!$C:$C,$B271,'Health Products &amp; Equipment'!BG:BG)+SUMIF('Other Pharma &amp; Health Products'!$C:$C,$B271,'Other Pharma &amp; Health Products'!BG:BG)+SUMIF('PSM Costs'!$C:$C,$B271,'PSM Costs'!BG:BG),"")</f>
        <v/>
      </c>
      <c r="N271" s="176" t="str">
        <f ca="1">IF(SUMIF(Pharmaceuticals!$C:$C,$B271,Pharmaceuticals!AY:AY)+SUMIF('Health Products &amp; Equipment'!$C:$C,$B271,'Health Products &amp; Equipment'!BH:BH)+SUMIF('Other Pharma &amp; Health Products'!$C:$C,$B271,'Other Pharma &amp; Health Products'!BH:BH)+SUMIF('PSM Costs'!$C:$C,$B271,'PSM Costs'!BH:BH)&gt;0,SUMIF(Pharmaceuticals!$C:$C,$B271,Pharmaceuticals!AY:AY)+SUMIF('Health Products &amp; Equipment'!$C:$C,$B271,'Health Products &amp; Equipment'!BH:BH)+SUMIF('Other Pharma &amp; Health Products'!$C:$C,$B271,'Other Pharma &amp; Health Products'!BH:BH)+SUMIF('PSM Costs'!$C:$C,$B271,'PSM Costs'!BH:BH),"")</f>
        <v/>
      </c>
      <c r="O271" s="182" t="str">
        <f t="shared" ca="1" si="23"/>
        <v/>
      </c>
      <c r="P271" s="123" t="str">
        <f ca="1">IF(SUMIF(Pharmaceuticals!$C:$C,$B271,Pharmaceuticals!BK:BK)+SUMIF('Health Products &amp; Equipment'!$C:$C,$B271,'Health Products &amp; Equipment'!BT:BT)+SUMIF('Other Pharma &amp; Health Products'!$C:$C,$B271,'Other Pharma &amp; Health Products'!BT:BT)+SUMIF('PSM Costs'!$C:$C,$B271,'PSM Costs'!BT:BT)&gt;0,SUMIF(Pharmaceuticals!$C:$C,$B271,Pharmaceuticals!BK:BK)+SUMIF('Health Products &amp; Equipment'!$C:$C,$B271,'Health Products &amp; Equipment'!BT:BT)+SUMIF('Other Pharma &amp; Health Products'!$C:$C,$B271,'Other Pharma &amp; Health Products'!BT:BT)+SUMIF('PSM Costs'!$C:$C,$B271,'PSM Costs'!BT:BT),"")</f>
        <v/>
      </c>
      <c r="Q271" s="123" t="str">
        <f ca="1">IF(SUMIF(Pharmaceuticals!$C:$C,$B271,Pharmaceuticals!BL:BL)+SUMIF('Health Products &amp; Equipment'!$C:$C,$B271,'Health Products &amp; Equipment'!BU:BU)+SUMIF('Other Pharma &amp; Health Products'!$C:$C,$B271,'Other Pharma &amp; Health Products'!BU:BU)+SUMIF('PSM Costs'!$C:$C,$B271,'PSM Costs'!BU:BU)&gt;0,SUMIF(Pharmaceuticals!$C:$C,$B271,Pharmaceuticals!BL:BL)+SUMIF('Health Products &amp; Equipment'!$C:$C,$B271,'Health Products &amp; Equipment'!BU:BU)+SUMIF('Other Pharma &amp; Health Products'!$C:$C,$B271,'Other Pharma &amp; Health Products'!BU:BU)+SUMIF('PSM Costs'!$C:$C,$B271,'PSM Costs'!BU:BU),"")</f>
        <v/>
      </c>
      <c r="R271" s="176" t="str">
        <f t="shared" ca="1" si="24"/>
        <v/>
      </c>
    </row>
    <row r="272" spans="1:18" ht="13.5" customHeight="1" x14ac:dyDescent="0.15">
      <c r="A272" s="107">
        <v>265</v>
      </c>
      <c r="B272" s="107" t="str">
        <f ca="1">IFERROR(VLOOKUP(A272,'Rank unique CI-Prod-Spec'!I:J,2,FALSE),"")</f>
        <v/>
      </c>
      <c r="C272" s="122" t="str">
        <f ca="1">IFERROR(VLOOKUP(LEFT(B272,FIND("--",B272)-1),CatCostInp!D:E,2,FALSE),"")</f>
        <v/>
      </c>
      <c r="D272" s="122" t="str">
        <f ca="1">IFERROR(INDIRECT(ADDRESS(MATCH(VALUE(MID(B272,FIND("--",B272)+2,FIND("---",B272)-FIND("--",B272)-2)),CatProd!G:G,0),2,1,1,"CatProd")),"")</f>
        <v/>
      </c>
      <c r="E272" s="122" t="str">
        <f ca="1">IFERROR(INDIRECT(ADDRESS(MATCH(VALUE(RIGHT(B272,LEN(B272)-FIND("---",B272)-2)),CatProdSpec!I:I,0),3,1,1,"CatProdSpec")),"")</f>
        <v/>
      </c>
      <c r="F272" s="181" t="str">
        <f t="shared" ca="1" si="20"/>
        <v/>
      </c>
      <c r="G272" s="176" t="str">
        <f ca="1">IF(SUMIF(Pharmaceuticals!$C:$C,$B272,Pharmaceuticals!X:X)+SUMIF('Health Products &amp; Equipment'!$C:$C,$B272,'Health Products &amp; Equipment'!AG:AG)+SUMIF('Other Pharma &amp; Health Products'!$C:$C,$B272,'Other Pharma &amp; Health Products'!AG:AG)+SUMIF('PSM Costs'!$C:$C,$B272,'PSM Costs'!AG:AG)&gt;0,SUMIF(Pharmaceuticals!$C:$C,$B272,Pharmaceuticals!X:X)+SUMIF('Health Products &amp; Equipment'!$C:$C,$B272,'Health Products &amp; Equipment'!AG:AG)+SUMIF('Other Pharma &amp; Health Products'!$C:$C,$B272,'Other Pharma &amp; Health Products'!AG:AG)+SUMIF('PSM Costs'!$C:$C,$B272,'PSM Costs'!AG:AG),"")</f>
        <v/>
      </c>
      <c r="H272" s="176" t="str">
        <f ca="1">IF(SUMIF(Pharmaceuticals!$C:$C,$B272,Pharmaceuticals!Y:Y)+SUMIF('Health Products &amp; Equipment'!$C:$C,$B272,'Health Products &amp; Equipment'!AH:AH)+SUMIF('Other Pharma &amp; Health Products'!$C:$C,$B272,'Other Pharma &amp; Health Products'!AH:AH)+SUMIF('PSM Costs'!$C:$C,$B272,'PSM Costs'!AH:AH)&gt;0,SUMIF(Pharmaceuticals!$C:$C,$B272,Pharmaceuticals!Y:Y)+SUMIF('Health Products &amp; Equipment'!$C:$C,$B272,'Health Products &amp; Equipment'!AH:AH)+SUMIF('Other Pharma &amp; Health Products'!$C:$C,$B272,'Other Pharma &amp; Health Products'!AH:AH)+SUMIF('PSM Costs'!$C:$C,$B272,'PSM Costs'!AH:AH),"")</f>
        <v/>
      </c>
      <c r="I272" s="182" t="str">
        <f t="shared" ca="1" si="21"/>
        <v/>
      </c>
      <c r="J272" s="123" t="str">
        <f ca="1">IF(SUMIF(Pharmaceuticals!$C:$C,$B272,Pharmaceuticals!AK:AK)+SUMIF('Health Products &amp; Equipment'!$C:$C,$B272,'Health Products &amp; Equipment'!AT:AT)+SUMIF('Other Pharma &amp; Health Products'!$C:$C,$B272,'Other Pharma &amp; Health Products'!AT:AT)+SUMIF('PSM Costs'!$C:$C,$B272,'PSM Costs'!AT:AT)&gt;0,SUMIF(Pharmaceuticals!$C:$C,$B272,Pharmaceuticals!AK:AK)+SUMIF('Health Products &amp; Equipment'!$C:$C,$B272,'Health Products &amp; Equipment'!AT:AT)+SUMIF('Other Pharma &amp; Health Products'!$C:$C,$B272,'Other Pharma &amp; Health Products'!AT:AT)+SUMIF('PSM Costs'!$C:$C,$B272,'PSM Costs'!AT:AT),"")</f>
        <v/>
      </c>
      <c r="K272" s="123" t="str">
        <f ca="1">IF(SUMIF(Pharmaceuticals!$C:$C,$B272,Pharmaceuticals!AL:AL)+SUMIF('Health Products &amp; Equipment'!$C:$C,$B272,'Health Products &amp; Equipment'!AU:AU)+SUMIF('Other Pharma &amp; Health Products'!$C:$C,$B272,'Other Pharma &amp; Health Products'!AU:AU)+SUMIF('PSM Costs'!$C:$C,$B272,'PSM Costs'!AU:AU)&gt;0,SUMIF(Pharmaceuticals!$C:$C,$B272,Pharmaceuticals!AL:AL)+SUMIF('Health Products &amp; Equipment'!$C:$C,$B272,'Health Products &amp; Equipment'!AU:AU)+SUMIF('Other Pharma &amp; Health Products'!$C:$C,$B272,'Other Pharma &amp; Health Products'!AU:AU)+SUMIF('PSM Costs'!$C:$C,$B272,'PSM Costs'!AU:AU),"")</f>
        <v/>
      </c>
      <c r="L272" s="181" t="str">
        <f t="shared" ca="1" si="22"/>
        <v/>
      </c>
      <c r="M272" s="176" t="str">
        <f ca="1">IF(SUMIF(Pharmaceuticals!$C:$C,$B272,Pharmaceuticals!AX:AX)+SUMIF('Health Products &amp; Equipment'!$C:$C,$B272,'Health Products &amp; Equipment'!BG:BG)+SUMIF('Other Pharma &amp; Health Products'!$C:$C,$B272,'Other Pharma &amp; Health Products'!BG:BG)+SUMIF('PSM Costs'!$C:$C,$B272,'PSM Costs'!BG:BG)&gt;0,SUMIF(Pharmaceuticals!$C:$C,$B272,Pharmaceuticals!AX:AX)+SUMIF('Health Products &amp; Equipment'!$C:$C,$B272,'Health Products &amp; Equipment'!BG:BG)+SUMIF('Other Pharma &amp; Health Products'!$C:$C,$B272,'Other Pharma &amp; Health Products'!BG:BG)+SUMIF('PSM Costs'!$C:$C,$B272,'PSM Costs'!BG:BG),"")</f>
        <v/>
      </c>
      <c r="N272" s="176" t="str">
        <f ca="1">IF(SUMIF(Pharmaceuticals!$C:$C,$B272,Pharmaceuticals!AY:AY)+SUMIF('Health Products &amp; Equipment'!$C:$C,$B272,'Health Products &amp; Equipment'!BH:BH)+SUMIF('Other Pharma &amp; Health Products'!$C:$C,$B272,'Other Pharma &amp; Health Products'!BH:BH)+SUMIF('PSM Costs'!$C:$C,$B272,'PSM Costs'!BH:BH)&gt;0,SUMIF(Pharmaceuticals!$C:$C,$B272,Pharmaceuticals!AY:AY)+SUMIF('Health Products &amp; Equipment'!$C:$C,$B272,'Health Products &amp; Equipment'!BH:BH)+SUMIF('Other Pharma &amp; Health Products'!$C:$C,$B272,'Other Pharma &amp; Health Products'!BH:BH)+SUMIF('PSM Costs'!$C:$C,$B272,'PSM Costs'!BH:BH),"")</f>
        <v/>
      </c>
      <c r="O272" s="182" t="str">
        <f t="shared" ca="1" si="23"/>
        <v/>
      </c>
      <c r="P272" s="123" t="str">
        <f ca="1">IF(SUMIF(Pharmaceuticals!$C:$C,$B272,Pharmaceuticals!BK:BK)+SUMIF('Health Products &amp; Equipment'!$C:$C,$B272,'Health Products &amp; Equipment'!BT:BT)+SUMIF('Other Pharma &amp; Health Products'!$C:$C,$B272,'Other Pharma &amp; Health Products'!BT:BT)+SUMIF('PSM Costs'!$C:$C,$B272,'PSM Costs'!BT:BT)&gt;0,SUMIF(Pharmaceuticals!$C:$C,$B272,Pharmaceuticals!BK:BK)+SUMIF('Health Products &amp; Equipment'!$C:$C,$B272,'Health Products &amp; Equipment'!BT:BT)+SUMIF('Other Pharma &amp; Health Products'!$C:$C,$B272,'Other Pharma &amp; Health Products'!BT:BT)+SUMIF('PSM Costs'!$C:$C,$B272,'PSM Costs'!BT:BT),"")</f>
        <v/>
      </c>
      <c r="Q272" s="123" t="str">
        <f ca="1">IF(SUMIF(Pharmaceuticals!$C:$C,$B272,Pharmaceuticals!BL:BL)+SUMIF('Health Products &amp; Equipment'!$C:$C,$B272,'Health Products &amp; Equipment'!BU:BU)+SUMIF('Other Pharma &amp; Health Products'!$C:$C,$B272,'Other Pharma &amp; Health Products'!BU:BU)+SUMIF('PSM Costs'!$C:$C,$B272,'PSM Costs'!BU:BU)&gt;0,SUMIF(Pharmaceuticals!$C:$C,$B272,Pharmaceuticals!BL:BL)+SUMIF('Health Products &amp; Equipment'!$C:$C,$B272,'Health Products &amp; Equipment'!BU:BU)+SUMIF('Other Pharma &amp; Health Products'!$C:$C,$B272,'Other Pharma &amp; Health Products'!BU:BU)+SUMIF('PSM Costs'!$C:$C,$B272,'PSM Costs'!BU:BU),"")</f>
        <v/>
      </c>
      <c r="R272" s="176" t="str">
        <f t="shared" ca="1" si="24"/>
        <v/>
      </c>
    </row>
    <row r="273" spans="1:18" ht="13.5" customHeight="1" x14ac:dyDescent="0.15">
      <c r="A273" s="107">
        <v>266</v>
      </c>
      <c r="B273" s="107" t="str">
        <f ca="1">IFERROR(VLOOKUP(A273,'Rank unique CI-Prod-Spec'!I:J,2,FALSE),"")</f>
        <v/>
      </c>
      <c r="C273" s="122" t="str">
        <f ca="1">IFERROR(VLOOKUP(LEFT(B273,FIND("--",B273)-1),CatCostInp!D:E,2,FALSE),"")</f>
        <v/>
      </c>
      <c r="D273" s="122" t="str">
        <f ca="1">IFERROR(INDIRECT(ADDRESS(MATCH(VALUE(MID(B273,FIND("--",B273)+2,FIND("---",B273)-FIND("--",B273)-2)),CatProd!G:G,0),2,1,1,"CatProd")),"")</f>
        <v/>
      </c>
      <c r="E273" s="122" t="str">
        <f ca="1">IFERROR(INDIRECT(ADDRESS(MATCH(VALUE(RIGHT(B273,LEN(B273)-FIND("---",B273)-2)),CatProdSpec!I:I,0),3,1,1,"CatProdSpec")),"")</f>
        <v/>
      </c>
      <c r="F273" s="181" t="str">
        <f t="shared" ca="1" si="20"/>
        <v/>
      </c>
      <c r="G273" s="176" t="str">
        <f ca="1">IF(SUMIF(Pharmaceuticals!$C:$C,$B273,Pharmaceuticals!X:X)+SUMIF('Health Products &amp; Equipment'!$C:$C,$B273,'Health Products &amp; Equipment'!AG:AG)+SUMIF('Other Pharma &amp; Health Products'!$C:$C,$B273,'Other Pharma &amp; Health Products'!AG:AG)+SUMIF('PSM Costs'!$C:$C,$B273,'PSM Costs'!AG:AG)&gt;0,SUMIF(Pharmaceuticals!$C:$C,$B273,Pharmaceuticals!X:X)+SUMIF('Health Products &amp; Equipment'!$C:$C,$B273,'Health Products &amp; Equipment'!AG:AG)+SUMIF('Other Pharma &amp; Health Products'!$C:$C,$B273,'Other Pharma &amp; Health Products'!AG:AG)+SUMIF('PSM Costs'!$C:$C,$B273,'PSM Costs'!AG:AG),"")</f>
        <v/>
      </c>
      <c r="H273" s="176" t="str">
        <f ca="1">IF(SUMIF(Pharmaceuticals!$C:$C,$B273,Pharmaceuticals!Y:Y)+SUMIF('Health Products &amp; Equipment'!$C:$C,$B273,'Health Products &amp; Equipment'!AH:AH)+SUMIF('Other Pharma &amp; Health Products'!$C:$C,$B273,'Other Pharma &amp; Health Products'!AH:AH)+SUMIF('PSM Costs'!$C:$C,$B273,'PSM Costs'!AH:AH)&gt;0,SUMIF(Pharmaceuticals!$C:$C,$B273,Pharmaceuticals!Y:Y)+SUMIF('Health Products &amp; Equipment'!$C:$C,$B273,'Health Products &amp; Equipment'!AH:AH)+SUMIF('Other Pharma &amp; Health Products'!$C:$C,$B273,'Other Pharma &amp; Health Products'!AH:AH)+SUMIF('PSM Costs'!$C:$C,$B273,'PSM Costs'!AH:AH),"")</f>
        <v/>
      </c>
      <c r="I273" s="182" t="str">
        <f t="shared" ca="1" si="21"/>
        <v/>
      </c>
      <c r="J273" s="123" t="str">
        <f ca="1">IF(SUMIF(Pharmaceuticals!$C:$C,$B273,Pharmaceuticals!AK:AK)+SUMIF('Health Products &amp; Equipment'!$C:$C,$B273,'Health Products &amp; Equipment'!AT:AT)+SUMIF('Other Pharma &amp; Health Products'!$C:$C,$B273,'Other Pharma &amp; Health Products'!AT:AT)+SUMIF('PSM Costs'!$C:$C,$B273,'PSM Costs'!AT:AT)&gt;0,SUMIF(Pharmaceuticals!$C:$C,$B273,Pharmaceuticals!AK:AK)+SUMIF('Health Products &amp; Equipment'!$C:$C,$B273,'Health Products &amp; Equipment'!AT:AT)+SUMIF('Other Pharma &amp; Health Products'!$C:$C,$B273,'Other Pharma &amp; Health Products'!AT:AT)+SUMIF('PSM Costs'!$C:$C,$B273,'PSM Costs'!AT:AT),"")</f>
        <v/>
      </c>
      <c r="K273" s="123" t="str">
        <f ca="1">IF(SUMIF(Pharmaceuticals!$C:$C,$B273,Pharmaceuticals!AL:AL)+SUMIF('Health Products &amp; Equipment'!$C:$C,$B273,'Health Products &amp; Equipment'!AU:AU)+SUMIF('Other Pharma &amp; Health Products'!$C:$C,$B273,'Other Pharma &amp; Health Products'!AU:AU)+SUMIF('PSM Costs'!$C:$C,$B273,'PSM Costs'!AU:AU)&gt;0,SUMIF(Pharmaceuticals!$C:$C,$B273,Pharmaceuticals!AL:AL)+SUMIF('Health Products &amp; Equipment'!$C:$C,$B273,'Health Products &amp; Equipment'!AU:AU)+SUMIF('Other Pharma &amp; Health Products'!$C:$C,$B273,'Other Pharma &amp; Health Products'!AU:AU)+SUMIF('PSM Costs'!$C:$C,$B273,'PSM Costs'!AU:AU),"")</f>
        <v/>
      </c>
      <c r="L273" s="181" t="str">
        <f t="shared" ca="1" si="22"/>
        <v/>
      </c>
      <c r="M273" s="176" t="str">
        <f ca="1">IF(SUMIF(Pharmaceuticals!$C:$C,$B273,Pharmaceuticals!AX:AX)+SUMIF('Health Products &amp; Equipment'!$C:$C,$B273,'Health Products &amp; Equipment'!BG:BG)+SUMIF('Other Pharma &amp; Health Products'!$C:$C,$B273,'Other Pharma &amp; Health Products'!BG:BG)+SUMIF('PSM Costs'!$C:$C,$B273,'PSM Costs'!BG:BG)&gt;0,SUMIF(Pharmaceuticals!$C:$C,$B273,Pharmaceuticals!AX:AX)+SUMIF('Health Products &amp; Equipment'!$C:$C,$B273,'Health Products &amp; Equipment'!BG:BG)+SUMIF('Other Pharma &amp; Health Products'!$C:$C,$B273,'Other Pharma &amp; Health Products'!BG:BG)+SUMIF('PSM Costs'!$C:$C,$B273,'PSM Costs'!BG:BG),"")</f>
        <v/>
      </c>
      <c r="N273" s="176" t="str">
        <f ca="1">IF(SUMIF(Pharmaceuticals!$C:$C,$B273,Pharmaceuticals!AY:AY)+SUMIF('Health Products &amp; Equipment'!$C:$C,$B273,'Health Products &amp; Equipment'!BH:BH)+SUMIF('Other Pharma &amp; Health Products'!$C:$C,$B273,'Other Pharma &amp; Health Products'!BH:BH)+SUMIF('PSM Costs'!$C:$C,$B273,'PSM Costs'!BH:BH)&gt;0,SUMIF(Pharmaceuticals!$C:$C,$B273,Pharmaceuticals!AY:AY)+SUMIF('Health Products &amp; Equipment'!$C:$C,$B273,'Health Products &amp; Equipment'!BH:BH)+SUMIF('Other Pharma &amp; Health Products'!$C:$C,$B273,'Other Pharma &amp; Health Products'!BH:BH)+SUMIF('PSM Costs'!$C:$C,$B273,'PSM Costs'!BH:BH),"")</f>
        <v/>
      </c>
      <c r="O273" s="182" t="str">
        <f t="shared" ca="1" si="23"/>
        <v/>
      </c>
      <c r="P273" s="123" t="str">
        <f ca="1">IF(SUMIF(Pharmaceuticals!$C:$C,$B273,Pharmaceuticals!BK:BK)+SUMIF('Health Products &amp; Equipment'!$C:$C,$B273,'Health Products &amp; Equipment'!BT:BT)+SUMIF('Other Pharma &amp; Health Products'!$C:$C,$B273,'Other Pharma &amp; Health Products'!BT:BT)+SUMIF('PSM Costs'!$C:$C,$B273,'PSM Costs'!BT:BT)&gt;0,SUMIF(Pharmaceuticals!$C:$C,$B273,Pharmaceuticals!BK:BK)+SUMIF('Health Products &amp; Equipment'!$C:$C,$B273,'Health Products &amp; Equipment'!BT:BT)+SUMIF('Other Pharma &amp; Health Products'!$C:$C,$B273,'Other Pharma &amp; Health Products'!BT:BT)+SUMIF('PSM Costs'!$C:$C,$B273,'PSM Costs'!BT:BT),"")</f>
        <v/>
      </c>
      <c r="Q273" s="123" t="str">
        <f ca="1">IF(SUMIF(Pharmaceuticals!$C:$C,$B273,Pharmaceuticals!BL:BL)+SUMIF('Health Products &amp; Equipment'!$C:$C,$B273,'Health Products &amp; Equipment'!BU:BU)+SUMIF('Other Pharma &amp; Health Products'!$C:$C,$B273,'Other Pharma &amp; Health Products'!BU:BU)+SUMIF('PSM Costs'!$C:$C,$B273,'PSM Costs'!BU:BU)&gt;0,SUMIF(Pharmaceuticals!$C:$C,$B273,Pharmaceuticals!BL:BL)+SUMIF('Health Products &amp; Equipment'!$C:$C,$B273,'Health Products &amp; Equipment'!BU:BU)+SUMIF('Other Pharma &amp; Health Products'!$C:$C,$B273,'Other Pharma &amp; Health Products'!BU:BU)+SUMIF('PSM Costs'!$C:$C,$B273,'PSM Costs'!BU:BU),"")</f>
        <v/>
      </c>
      <c r="R273" s="176" t="str">
        <f t="shared" ca="1" si="24"/>
        <v/>
      </c>
    </row>
    <row r="274" spans="1:18" ht="13.5" customHeight="1" x14ac:dyDescent="0.15">
      <c r="A274" s="107">
        <v>267</v>
      </c>
      <c r="B274" s="107" t="str">
        <f ca="1">IFERROR(VLOOKUP(A274,'Rank unique CI-Prod-Spec'!I:J,2,FALSE),"")</f>
        <v/>
      </c>
      <c r="C274" s="122" t="str">
        <f ca="1">IFERROR(VLOOKUP(LEFT(B274,FIND("--",B274)-1),CatCostInp!D:E,2,FALSE),"")</f>
        <v/>
      </c>
      <c r="D274" s="122" t="str">
        <f ca="1">IFERROR(INDIRECT(ADDRESS(MATCH(VALUE(MID(B274,FIND("--",B274)+2,FIND("---",B274)-FIND("--",B274)-2)),CatProd!G:G,0),2,1,1,"CatProd")),"")</f>
        <v/>
      </c>
      <c r="E274" s="122" t="str">
        <f ca="1">IFERROR(INDIRECT(ADDRESS(MATCH(VALUE(RIGHT(B274,LEN(B274)-FIND("---",B274)-2)),CatProdSpec!I:I,0),3,1,1,"CatProdSpec")),"")</f>
        <v/>
      </c>
      <c r="F274" s="181" t="str">
        <f t="shared" ca="1" si="20"/>
        <v/>
      </c>
      <c r="G274" s="176" t="str">
        <f ca="1">IF(SUMIF(Pharmaceuticals!$C:$C,$B274,Pharmaceuticals!X:X)+SUMIF('Health Products &amp; Equipment'!$C:$C,$B274,'Health Products &amp; Equipment'!AG:AG)+SUMIF('Other Pharma &amp; Health Products'!$C:$C,$B274,'Other Pharma &amp; Health Products'!AG:AG)+SUMIF('PSM Costs'!$C:$C,$B274,'PSM Costs'!AG:AG)&gt;0,SUMIF(Pharmaceuticals!$C:$C,$B274,Pharmaceuticals!X:X)+SUMIF('Health Products &amp; Equipment'!$C:$C,$B274,'Health Products &amp; Equipment'!AG:AG)+SUMIF('Other Pharma &amp; Health Products'!$C:$C,$B274,'Other Pharma &amp; Health Products'!AG:AG)+SUMIF('PSM Costs'!$C:$C,$B274,'PSM Costs'!AG:AG),"")</f>
        <v/>
      </c>
      <c r="H274" s="176" t="str">
        <f ca="1">IF(SUMIF(Pharmaceuticals!$C:$C,$B274,Pharmaceuticals!Y:Y)+SUMIF('Health Products &amp; Equipment'!$C:$C,$B274,'Health Products &amp; Equipment'!AH:AH)+SUMIF('Other Pharma &amp; Health Products'!$C:$C,$B274,'Other Pharma &amp; Health Products'!AH:AH)+SUMIF('PSM Costs'!$C:$C,$B274,'PSM Costs'!AH:AH)&gt;0,SUMIF(Pharmaceuticals!$C:$C,$B274,Pharmaceuticals!Y:Y)+SUMIF('Health Products &amp; Equipment'!$C:$C,$B274,'Health Products &amp; Equipment'!AH:AH)+SUMIF('Other Pharma &amp; Health Products'!$C:$C,$B274,'Other Pharma &amp; Health Products'!AH:AH)+SUMIF('PSM Costs'!$C:$C,$B274,'PSM Costs'!AH:AH),"")</f>
        <v/>
      </c>
      <c r="I274" s="182" t="str">
        <f t="shared" ca="1" si="21"/>
        <v/>
      </c>
      <c r="J274" s="123" t="str">
        <f ca="1">IF(SUMIF(Pharmaceuticals!$C:$C,$B274,Pharmaceuticals!AK:AK)+SUMIF('Health Products &amp; Equipment'!$C:$C,$B274,'Health Products &amp; Equipment'!AT:AT)+SUMIF('Other Pharma &amp; Health Products'!$C:$C,$B274,'Other Pharma &amp; Health Products'!AT:AT)+SUMIF('PSM Costs'!$C:$C,$B274,'PSM Costs'!AT:AT)&gt;0,SUMIF(Pharmaceuticals!$C:$C,$B274,Pharmaceuticals!AK:AK)+SUMIF('Health Products &amp; Equipment'!$C:$C,$B274,'Health Products &amp; Equipment'!AT:AT)+SUMIF('Other Pharma &amp; Health Products'!$C:$C,$B274,'Other Pharma &amp; Health Products'!AT:AT)+SUMIF('PSM Costs'!$C:$C,$B274,'PSM Costs'!AT:AT),"")</f>
        <v/>
      </c>
      <c r="K274" s="123" t="str">
        <f ca="1">IF(SUMIF(Pharmaceuticals!$C:$C,$B274,Pharmaceuticals!AL:AL)+SUMIF('Health Products &amp; Equipment'!$C:$C,$B274,'Health Products &amp; Equipment'!AU:AU)+SUMIF('Other Pharma &amp; Health Products'!$C:$C,$B274,'Other Pharma &amp; Health Products'!AU:AU)+SUMIF('PSM Costs'!$C:$C,$B274,'PSM Costs'!AU:AU)&gt;0,SUMIF(Pharmaceuticals!$C:$C,$B274,Pharmaceuticals!AL:AL)+SUMIF('Health Products &amp; Equipment'!$C:$C,$B274,'Health Products &amp; Equipment'!AU:AU)+SUMIF('Other Pharma &amp; Health Products'!$C:$C,$B274,'Other Pharma &amp; Health Products'!AU:AU)+SUMIF('PSM Costs'!$C:$C,$B274,'PSM Costs'!AU:AU),"")</f>
        <v/>
      </c>
      <c r="L274" s="181" t="str">
        <f t="shared" ca="1" si="22"/>
        <v/>
      </c>
      <c r="M274" s="176" t="str">
        <f ca="1">IF(SUMIF(Pharmaceuticals!$C:$C,$B274,Pharmaceuticals!AX:AX)+SUMIF('Health Products &amp; Equipment'!$C:$C,$B274,'Health Products &amp; Equipment'!BG:BG)+SUMIF('Other Pharma &amp; Health Products'!$C:$C,$B274,'Other Pharma &amp; Health Products'!BG:BG)+SUMIF('PSM Costs'!$C:$C,$B274,'PSM Costs'!BG:BG)&gt;0,SUMIF(Pharmaceuticals!$C:$C,$B274,Pharmaceuticals!AX:AX)+SUMIF('Health Products &amp; Equipment'!$C:$C,$B274,'Health Products &amp; Equipment'!BG:BG)+SUMIF('Other Pharma &amp; Health Products'!$C:$C,$B274,'Other Pharma &amp; Health Products'!BG:BG)+SUMIF('PSM Costs'!$C:$C,$B274,'PSM Costs'!BG:BG),"")</f>
        <v/>
      </c>
      <c r="N274" s="176" t="str">
        <f ca="1">IF(SUMIF(Pharmaceuticals!$C:$C,$B274,Pharmaceuticals!AY:AY)+SUMIF('Health Products &amp; Equipment'!$C:$C,$B274,'Health Products &amp; Equipment'!BH:BH)+SUMIF('Other Pharma &amp; Health Products'!$C:$C,$B274,'Other Pharma &amp; Health Products'!BH:BH)+SUMIF('PSM Costs'!$C:$C,$B274,'PSM Costs'!BH:BH)&gt;0,SUMIF(Pharmaceuticals!$C:$C,$B274,Pharmaceuticals!AY:AY)+SUMIF('Health Products &amp; Equipment'!$C:$C,$B274,'Health Products &amp; Equipment'!BH:BH)+SUMIF('Other Pharma &amp; Health Products'!$C:$C,$B274,'Other Pharma &amp; Health Products'!BH:BH)+SUMIF('PSM Costs'!$C:$C,$B274,'PSM Costs'!BH:BH),"")</f>
        <v/>
      </c>
      <c r="O274" s="182" t="str">
        <f t="shared" ca="1" si="23"/>
        <v/>
      </c>
      <c r="P274" s="123" t="str">
        <f ca="1">IF(SUMIF(Pharmaceuticals!$C:$C,$B274,Pharmaceuticals!BK:BK)+SUMIF('Health Products &amp; Equipment'!$C:$C,$B274,'Health Products &amp; Equipment'!BT:BT)+SUMIF('Other Pharma &amp; Health Products'!$C:$C,$B274,'Other Pharma &amp; Health Products'!BT:BT)+SUMIF('PSM Costs'!$C:$C,$B274,'PSM Costs'!BT:BT)&gt;0,SUMIF(Pharmaceuticals!$C:$C,$B274,Pharmaceuticals!BK:BK)+SUMIF('Health Products &amp; Equipment'!$C:$C,$B274,'Health Products &amp; Equipment'!BT:BT)+SUMIF('Other Pharma &amp; Health Products'!$C:$C,$B274,'Other Pharma &amp; Health Products'!BT:BT)+SUMIF('PSM Costs'!$C:$C,$B274,'PSM Costs'!BT:BT),"")</f>
        <v/>
      </c>
      <c r="Q274" s="123" t="str">
        <f ca="1">IF(SUMIF(Pharmaceuticals!$C:$C,$B274,Pharmaceuticals!BL:BL)+SUMIF('Health Products &amp; Equipment'!$C:$C,$B274,'Health Products &amp; Equipment'!BU:BU)+SUMIF('Other Pharma &amp; Health Products'!$C:$C,$B274,'Other Pharma &amp; Health Products'!BU:BU)+SUMIF('PSM Costs'!$C:$C,$B274,'PSM Costs'!BU:BU)&gt;0,SUMIF(Pharmaceuticals!$C:$C,$B274,Pharmaceuticals!BL:BL)+SUMIF('Health Products &amp; Equipment'!$C:$C,$B274,'Health Products &amp; Equipment'!BU:BU)+SUMIF('Other Pharma &amp; Health Products'!$C:$C,$B274,'Other Pharma &amp; Health Products'!BU:BU)+SUMIF('PSM Costs'!$C:$C,$B274,'PSM Costs'!BU:BU),"")</f>
        <v/>
      </c>
      <c r="R274" s="176" t="str">
        <f t="shared" ca="1" si="24"/>
        <v/>
      </c>
    </row>
    <row r="275" spans="1:18" ht="13.5" customHeight="1" x14ac:dyDescent="0.15">
      <c r="A275" s="107">
        <v>268</v>
      </c>
      <c r="B275" s="107" t="str">
        <f ca="1">IFERROR(VLOOKUP(A275,'Rank unique CI-Prod-Spec'!I:J,2,FALSE),"")</f>
        <v/>
      </c>
      <c r="C275" s="122" t="str">
        <f ca="1">IFERROR(VLOOKUP(LEFT(B275,FIND("--",B275)-1),CatCostInp!D:E,2,FALSE),"")</f>
        <v/>
      </c>
      <c r="D275" s="122" t="str">
        <f ca="1">IFERROR(INDIRECT(ADDRESS(MATCH(VALUE(MID(B275,FIND("--",B275)+2,FIND("---",B275)-FIND("--",B275)-2)),CatProd!G:G,0),2,1,1,"CatProd")),"")</f>
        <v/>
      </c>
      <c r="E275" s="122" t="str">
        <f ca="1">IFERROR(INDIRECT(ADDRESS(MATCH(VALUE(RIGHT(B275,LEN(B275)-FIND("---",B275)-2)),CatProdSpec!I:I,0),3,1,1,"CatProdSpec")),"")</f>
        <v/>
      </c>
      <c r="F275" s="181" t="str">
        <f t="shared" ca="1" si="20"/>
        <v/>
      </c>
      <c r="G275" s="176" t="str">
        <f ca="1">IF(SUMIF(Pharmaceuticals!$C:$C,$B275,Pharmaceuticals!X:X)+SUMIF('Health Products &amp; Equipment'!$C:$C,$B275,'Health Products &amp; Equipment'!AG:AG)+SUMIF('Other Pharma &amp; Health Products'!$C:$C,$B275,'Other Pharma &amp; Health Products'!AG:AG)+SUMIF('PSM Costs'!$C:$C,$B275,'PSM Costs'!AG:AG)&gt;0,SUMIF(Pharmaceuticals!$C:$C,$B275,Pharmaceuticals!X:X)+SUMIF('Health Products &amp; Equipment'!$C:$C,$B275,'Health Products &amp; Equipment'!AG:AG)+SUMIF('Other Pharma &amp; Health Products'!$C:$C,$B275,'Other Pharma &amp; Health Products'!AG:AG)+SUMIF('PSM Costs'!$C:$C,$B275,'PSM Costs'!AG:AG),"")</f>
        <v/>
      </c>
      <c r="H275" s="176" t="str">
        <f ca="1">IF(SUMIF(Pharmaceuticals!$C:$C,$B275,Pharmaceuticals!Y:Y)+SUMIF('Health Products &amp; Equipment'!$C:$C,$B275,'Health Products &amp; Equipment'!AH:AH)+SUMIF('Other Pharma &amp; Health Products'!$C:$C,$B275,'Other Pharma &amp; Health Products'!AH:AH)+SUMIF('PSM Costs'!$C:$C,$B275,'PSM Costs'!AH:AH)&gt;0,SUMIF(Pharmaceuticals!$C:$C,$B275,Pharmaceuticals!Y:Y)+SUMIF('Health Products &amp; Equipment'!$C:$C,$B275,'Health Products &amp; Equipment'!AH:AH)+SUMIF('Other Pharma &amp; Health Products'!$C:$C,$B275,'Other Pharma &amp; Health Products'!AH:AH)+SUMIF('PSM Costs'!$C:$C,$B275,'PSM Costs'!AH:AH),"")</f>
        <v/>
      </c>
      <c r="I275" s="182" t="str">
        <f t="shared" ca="1" si="21"/>
        <v/>
      </c>
      <c r="J275" s="123" t="str">
        <f ca="1">IF(SUMIF(Pharmaceuticals!$C:$C,$B275,Pharmaceuticals!AK:AK)+SUMIF('Health Products &amp; Equipment'!$C:$C,$B275,'Health Products &amp; Equipment'!AT:AT)+SUMIF('Other Pharma &amp; Health Products'!$C:$C,$B275,'Other Pharma &amp; Health Products'!AT:AT)+SUMIF('PSM Costs'!$C:$C,$B275,'PSM Costs'!AT:AT)&gt;0,SUMIF(Pharmaceuticals!$C:$C,$B275,Pharmaceuticals!AK:AK)+SUMIF('Health Products &amp; Equipment'!$C:$C,$B275,'Health Products &amp; Equipment'!AT:AT)+SUMIF('Other Pharma &amp; Health Products'!$C:$C,$B275,'Other Pharma &amp; Health Products'!AT:AT)+SUMIF('PSM Costs'!$C:$C,$B275,'PSM Costs'!AT:AT),"")</f>
        <v/>
      </c>
      <c r="K275" s="123" t="str">
        <f ca="1">IF(SUMIF(Pharmaceuticals!$C:$C,$B275,Pharmaceuticals!AL:AL)+SUMIF('Health Products &amp; Equipment'!$C:$C,$B275,'Health Products &amp; Equipment'!AU:AU)+SUMIF('Other Pharma &amp; Health Products'!$C:$C,$B275,'Other Pharma &amp; Health Products'!AU:AU)+SUMIF('PSM Costs'!$C:$C,$B275,'PSM Costs'!AU:AU)&gt;0,SUMIF(Pharmaceuticals!$C:$C,$B275,Pharmaceuticals!AL:AL)+SUMIF('Health Products &amp; Equipment'!$C:$C,$B275,'Health Products &amp; Equipment'!AU:AU)+SUMIF('Other Pharma &amp; Health Products'!$C:$C,$B275,'Other Pharma &amp; Health Products'!AU:AU)+SUMIF('PSM Costs'!$C:$C,$B275,'PSM Costs'!AU:AU),"")</f>
        <v/>
      </c>
      <c r="L275" s="181" t="str">
        <f t="shared" ca="1" si="22"/>
        <v/>
      </c>
      <c r="M275" s="176" t="str">
        <f ca="1">IF(SUMIF(Pharmaceuticals!$C:$C,$B275,Pharmaceuticals!AX:AX)+SUMIF('Health Products &amp; Equipment'!$C:$C,$B275,'Health Products &amp; Equipment'!BG:BG)+SUMIF('Other Pharma &amp; Health Products'!$C:$C,$B275,'Other Pharma &amp; Health Products'!BG:BG)+SUMIF('PSM Costs'!$C:$C,$B275,'PSM Costs'!BG:BG)&gt;0,SUMIF(Pharmaceuticals!$C:$C,$B275,Pharmaceuticals!AX:AX)+SUMIF('Health Products &amp; Equipment'!$C:$C,$B275,'Health Products &amp; Equipment'!BG:BG)+SUMIF('Other Pharma &amp; Health Products'!$C:$C,$B275,'Other Pharma &amp; Health Products'!BG:BG)+SUMIF('PSM Costs'!$C:$C,$B275,'PSM Costs'!BG:BG),"")</f>
        <v/>
      </c>
      <c r="N275" s="176" t="str">
        <f ca="1">IF(SUMIF(Pharmaceuticals!$C:$C,$B275,Pharmaceuticals!AY:AY)+SUMIF('Health Products &amp; Equipment'!$C:$C,$B275,'Health Products &amp; Equipment'!BH:BH)+SUMIF('Other Pharma &amp; Health Products'!$C:$C,$B275,'Other Pharma &amp; Health Products'!BH:BH)+SUMIF('PSM Costs'!$C:$C,$B275,'PSM Costs'!BH:BH)&gt;0,SUMIF(Pharmaceuticals!$C:$C,$B275,Pharmaceuticals!AY:AY)+SUMIF('Health Products &amp; Equipment'!$C:$C,$B275,'Health Products &amp; Equipment'!BH:BH)+SUMIF('Other Pharma &amp; Health Products'!$C:$C,$B275,'Other Pharma &amp; Health Products'!BH:BH)+SUMIF('PSM Costs'!$C:$C,$B275,'PSM Costs'!BH:BH),"")</f>
        <v/>
      </c>
      <c r="O275" s="182" t="str">
        <f t="shared" ca="1" si="23"/>
        <v/>
      </c>
      <c r="P275" s="123" t="str">
        <f ca="1">IF(SUMIF(Pharmaceuticals!$C:$C,$B275,Pharmaceuticals!BK:BK)+SUMIF('Health Products &amp; Equipment'!$C:$C,$B275,'Health Products &amp; Equipment'!BT:BT)+SUMIF('Other Pharma &amp; Health Products'!$C:$C,$B275,'Other Pharma &amp; Health Products'!BT:BT)+SUMIF('PSM Costs'!$C:$C,$B275,'PSM Costs'!BT:BT)&gt;0,SUMIF(Pharmaceuticals!$C:$C,$B275,Pharmaceuticals!BK:BK)+SUMIF('Health Products &amp; Equipment'!$C:$C,$B275,'Health Products &amp; Equipment'!BT:BT)+SUMIF('Other Pharma &amp; Health Products'!$C:$C,$B275,'Other Pharma &amp; Health Products'!BT:BT)+SUMIF('PSM Costs'!$C:$C,$B275,'PSM Costs'!BT:BT),"")</f>
        <v/>
      </c>
      <c r="Q275" s="123" t="str">
        <f ca="1">IF(SUMIF(Pharmaceuticals!$C:$C,$B275,Pharmaceuticals!BL:BL)+SUMIF('Health Products &amp; Equipment'!$C:$C,$B275,'Health Products &amp; Equipment'!BU:BU)+SUMIF('Other Pharma &amp; Health Products'!$C:$C,$B275,'Other Pharma &amp; Health Products'!BU:BU)+SUMIF('PSM Costs'!$C:$C,$B275,'PSM Costs'!BU:BU)&gt;0,SUMIF(Pharmaceuticals!$C:$C,$B275,Pharmaceuticals!BL:BL)+SUMIF('Health Products &amp; Equipment'!$C:$C,$B275,'Health Products &amp; Equipment'!BU:BU)+SUMIF('Other Pharma &amp; Health Products'!$C:$C,$B275,'Other Pharma &amp; Health Products'!BU:BU)+SUMIF('PSM Costs'!$C:$C,$B275,'PSM Costs'!BU:BU),"")</f>
        <v/>
      </c>
      <c r="R275" s="176" t="str">
        <f t="shared" ca="1" si="24"/>
        <v/>
      </c>
    </row>
    <row r="276" spans="1:18" ht="13.5" customHeight="1" x14ac:dyDescent="0.15">
      <c r="A276" s="107">
        <v>269</v>
      </c>
      <c r="B276" s="107" t="str">
        <f ca="1">IFERROR(VLOOKUP(A276,'Rank unique CI-Prod-Spec'!I:J,2,FALSE),"")</f>
        <v/>
      </c>
      <c r="C276" s="122" t="str">
        <f ca="1">IFERROR(VLOOKUP(LEFT(B276,FIND("--",B276)-1),CatCostInp!D:E,2,FALSE),"")</f>
        <v/>
      </c>
      <c r="D276" s="122" t="str">
        <f ca="1">IFERROR(INDIRECT(ADDRESS(MATCH(VALUE(MID(B276,FIND("--",B276)+2,FIND("---",B276)-FIND("--",B276)-2)),CatProd!G:G,0),2,1,1,"CatProd")),"")</f>
        <v/>
      </c>
      <c r="E276" s="122" t="str">
        <f ca="1">IFERROR(INDIRECT(ADDRESS(MATCH(VALUE(RIGHT(B276,LEN(B276)-FIND("---",B276)-2)),CatProdSpec!I:I,0),3,1,1,"CatProdSpec")),"")</f>
        <v/>
      </c>
      <c r="F276" s="181" t="str">
        <f t="shared" ca="1" si="20"/>
        <v/>
      </c>
      <c r="G276" s="176" t="str">
        <f ca="1">IF(SUMIF(Pharmaceuticals!$C:$C,$B276,Pharmaceuticals!X:X)+SUMIF('Health Products &amp; Equipment'!$C:$C,$B276,'Health Products &amp; Equipment'!AG:AG)+SUMIF('Other Pharma &amp; Health Products'!$C:$C,$B276,'Other Pharma &amp; Health Products'!AG:AG)+SUMIF('PSM Costs'!$C:$C,$B276,'PSM Costs'!AG:AG)&gt;0,SUMIF(Pharmaceuticals!$C:$C,$B276,Pharmaceuticals!X:X)+SUMIF('Health Products &amp; Equipment'!$C:$C,$B276,'Health Products &amp; Equipment'!AG:AG)+SUMIF('Other Pharma &amp; Health Products'!$C:$C,$B276,'Other Pharma &amp; Health Products'!AG:AG)+SUMIF('PSM Costs'!$C:$C,$B276,'PSM Costs'!AG:AG),"")</f>
        <v/>
      </c>
      <c r="H276" s="176" t="str">
        <f ca="1">IF(SUMIF(Pharmaceuticals!$C:$C,$B276,Pharmaceuticals!Y:Y)+SUMIF('Health Products &amp; Equipment'!$C:$C,$B276,'Health Products &amp; Equipment'!AH:AH)+SUMIF('Other Pharma &amp; Health Products'!$C:$C,$B276,'Other Pharma &amp; Health Products'!AH:AH)+SUMIF('PSM Costs'!$C:$C,$B276,'PSM Costs'!AH:AH)&gt;0,SUMIF(Pharmaceuticals!$C:$C,$B276,Pharmaceuticals!Y:Y)+SUMIF('Health Products &amp; Equipment'!$C:$C,$B276,'Health Products &amp; Equipment'!AH:AH)+SUMIF('Other Pharma &amp; Health Products'!$C:$C,$B276,'Other Pharma &amp; Health Products'!AH:AH)+SUMIF('PSM Costs'!$C:$C,$B276,'PSM Costs'!AH:AH),"")</f>
        <v/>
      </c>
      <c r="I276" s="182" t="str">
        <f t="shared" ca="1" si="21"/>
        <v/>
      </c>
      <c r="J276" s="123" t="str">
        <f ca="1">IF(SUMIF(Pharmaceuticals!$C:$C,$B276,Pharmaceuticals!AK:AK)+SUMIF('Health Products &amp; Equipment'!$C:$C,$B276,'Health Products &amp; Equipment'!AT:AT)+SUMIF('Other Pharma &amp; Health Products'!$C:$C,$B276,'Other Pharma &amp; Health Products'!AT:AT)+SUMIF('PSM Costs'!$C:$C,$B276,'PSM Costs'!AT:AT)&gt;0,SUMIF(Pharmaceuticals!$C:$C,$B276,Pharmaceuticals!AK:AK)+SUMIF('Health Products &amp; Equipment'!$C:$C,$B276,'Health Products &amp; Equipment'!AT:AT)+SUMIF('Other Pharma &amp; Health Products'!$C:$C,$B276,'Other Pharma &amp; Health Products'!AT:AT)+SUMIF('PSM Costs'!$C:$C,$B276,'PSM Costs'!AT:AT),"")</f>
        <v/>
      </c>
      <c r="K276" s="123" t="str">
        <f ca="1">IF(SUMIF(Pharmaceuticals!$C:$C,$B276,Pharmaceuticals!AL:AL)+SUMIF('Health Products &amp; Equipment'!$C:$C,$B276,'Health Products &amp; Equipment'!AU:AU)+SUMIF('Other Pharma &amp; Health Products'!$C:$C,$B276,'Other Pharma &amp; Health Products'!AU:AU)+SUMIF('PSM Costs'!$C:$C,$B276,'PSM Costs'!AU:AU)&gt;0,SUMIF(Pharmaceuticals!$C:$C,$B276,Pharmaceuticals!AL:AL)+SUMIF('Health Products &amp; Equipment'!$C:$C,$B276,'Health Products &amp; Equipment'!AU:AU)+SUMIF('Other Pharma &amp; Health Products'!$C:$C,$B276,'Other Pharma &amp; Health Products'!AU:AU)+SUMIF('PSM Costs'!$C:$C,$B276,'PSM Costs'!AU:AU),"")</f>
        <v/>
      </c>
      <c r="L276" s="181" t="str">
        <f t="shared" ca="1" si="22"/>
        <v/>
      </c>
      <c r="M276" s="176" t="str">
        <f ca="1">IF(SUMIF(Pharmaceuticals!$C:$C,$B276,Pharmaceuticals!AX:AX)+SUMIF('Health Products &amp; Equipment'!$C:$C,$B276,'Health Products &amp; Equipment'!BG:BG)+SUMIF('Other Pharma &amp; Health Products'!$C:$C,$B276,'Other Pharma &amp; Health Products'!BG:BG)+SUMIF('PSM Costs'!$C:$C,$B276,'PSM Costs'!BG:BG)&gt;0,SUMIF(Pharmaceuticals!$C:$C,$B276,Pharmaceuticals!AX:AX)+SUMIF('Health Products &amp; Equipment'!$C:$C,$B276,'Health Products &amp; Equipment'!BG:BG)+SUMIF('Other Pharma &amp; Health Products'!$C:$C,$B276,'Other Pharma &amp; Health Products'!BG:BG)+SUMIF('PSM Costs'!$C:$C,$B276,'PSM Costs'!BG:BG),"")</f>
        <v/>
      </c>
      <c r="N276" s="176" t="str">
        <f ca="1">IF(SUMIF(Pharmaceuticals!$C:$C,$B276,Pharmaceuticals!AY:AY)+SUMIF('Health Products &amp; Equipment'!$C:$C,$B276,'Health Products &amp; Equipment'!BH:BH)+SUMIF('Other Pharma &amp; Health Products'!$C:$C,$B276,'Other Pharma &amp; Health Products'!BH:BH)+SUMIF('PSM Costs'!$C:$C,$B276,'PSM Costs'!BH:BH)&gt;0,SUMIF(Pharmaceuticals!$C:$C,$B276,Pharmaceuticals!AY:AY)+SUMIF('Health Products &amp; Equipment'!$C:$C,$B276,'Health Products &amp; Equipment'!BH:BH)+SUMIF('Other Pharma &amp; Health Products'!$C:$C,$B276,'Other Pharma &amp; Health Products'!BH:BH)+SUMIF('PSM Costs'!$C:$C,$B276,'PSM Costs'!BH:BH),"")</f>
        <v/>
      </c>
      <c r="O276" s="182" t="str">
        <f t="shared" ca="1" si="23"/>
        <v/>
      </c>
      <c r="P276" s="123" t="str">
        <f ca="1">IF(SUMIF(Pharmaceuticals!$C:$C,$B276,Pharmaceuticals!BK:BK)+SUMIF('Health Products &amp; Equipment'!$C:$C,$B276,'Health Products &amp; Equipment'!BT:BT)+SUMIF('Other Pharma &amp; Health Products'!$C:$C,$B276,'Other Pharma &amp; Health Products'!BT:BT)+SUMIF('PSM Costs'!$C:$C,$B276,'PSM Costs'!BT:BT)&gt;0,SUMIF(Pharmaceuticals!$C:$C,$B276,Pharmaceuticals!BK:BK)+SUMIF('Health Products &amp; Equipment'!$C:$C,$B276,'Health Products &amp; Equipment'!BT:BT)+SUMIF('Other Pharma &amp; Health Products'!$C:$C,$B276,'Other Pharma &amp; Health Products'!BT:BT)+SUMIF('PSM Costs'!$C:$C,$B276,'PSM Costs'!BT:BT),"")</f>
        <v/>
      </c>
      <c r="Q276" s="123" t="str">
        <f ca="1">IF(SUMIF(Pharmaceuticals!$C:$C,$B276,Pharmaceuticals!BL:BL)+SUMIF('Health Products &amp; Equipment'!$C:$C,$B276,'Health Products &amp; Equipment'!BU:BU)+SUMIF('Other Pharma &amp; Health Products'!$C:$C,$B276,'Other Pharma &amp; Health Products'!BU:BU)+SUMIF('PSM Costs'!$C:$C,$B276,'PSM Costs'!BU:BU)&gt;0,SUMIF(Pharmaceuticals!$C:$C,$B276,Pharmaceuticals!BL:BL)+SUMIF('Health Products &amp; Equipment'!$C:$C,$B276,'Health Products &amp; Equipment'!BU:BU)+SUMIF('Other Pharma &amp; Health Products'!$C:$C,$B276,'Other Pharma &amp; Health Products'!BU:BU)+SUMIF('PSM Costs'!$C:$C,$B276,'PSM Costs'!BU:BU),"")</f>
        <v/>
      </c>
      <c r="R276" s="176" t="str">
        <f t="shared" ca="1" si="24"/>
        <v/>
      </c>
    </row>
    <row r="277" spans="1:18" ht="13.5" customHeight="1" x14ac:dyDescent="0.15">
      <c r="A277" s="107">
        <v>270</v>
      </c>
      <c r="B277" s="107" t="str">
        <f ca="1">IFERROR(VLOOKUP(A277,'Rank unique CI-Prod-Spec'!I:J,2,FALSE),"")</f>
        <v/>
      </c>
      <c r="C277" s="122" t="str">
        <f ca="1">IFERROR(VLOOKUP(LEFT(B277,FIND("--",B277)-1),CatCostInp!D:E,2,FALSE),"")</f>
        <v/>
      </c>
      <c r="D277" s="122" t="str">
        <f ca="1">IFERROR(INDIRECT(ADDRESS(MATCH(VALUE(MID(B277,FIND("--",B277)+2,FIND("---",B277)-FIND("--",B277)-2)),CatProd!G:G,0),2,1,1,"CatProd")),"")</f>
        <v/>
      </c>
      <c r="E277" s="122" t="str">
        <f ca="1">IFERROR(INDIRECT(ADDRESS(MATCH(VALUE(RIGHT(B277,LEN(B277)-FIND("---",B277)-2)),CatProdSpec!I:I,0),3,1,1,"CatProdSpec")),"")</f>
        <v/>
      </c>
      <c r="F277" s="181" t="str">
        <f t="shared" ca="1" si="20"/>
        <v/>
      </c>
      <c r="G277" s="176" t="str">
        <f ca="1">IF(SUMIF(Pharmaceuticals!$C:$C,$B277,Pharmaceuticals!X:X)+SUMIF('Health Products &amp; Equipment'!$C:$C,$B277,'Health Products &amp; Equipment'!AG:AG)+SUMIF('Other Pharma &amp; Health Products'!$C:$C,$B277,'Other Pharma &amp; Health Products'!AG:AG)+SUMIF('PSM Costs'!$C:$C,$B277,'PSM Costs'!AG:AG)&gt;0,SUMIF(Pharmaceuticals!$C:$C,$B277,Pharmaceuticals!X:X)+SUMIF('Health Products &amp; Equipment'!$C:$C,$B277,'Health Products &amp; Equipment'!AG:AG)+SUMIF('Other Pharma &amp; Health Products'!$C:$C,$B277,'Other Pharma &amp; Health Products'!AG:AG)+SUMIF('PSM Costs'!$C:$C,$B277,'PSM Costs'!AG:AG),"")</f>
        <v/>
      </c>
      <c r="H277" s="176" t="str">
        <f ca="1">IF(SUMIF(Pharmaceuticals!$C:$C,$B277,Pharmaceuticals!Y:Y)+SUMIF('Health Products &amp; Equipment'!$C:$C,$B277,'Health Products &amp; Equipment'!AH:AH)+SUMIF('Other Pharma &amp; Health Products'!$C:$C,$B277,'Other Pharma &amp; Health Products'!AH:AH)+SUMIF('PSM Costs'!$C:$C,$B277,'PSM Costs'!AH:AH)&gt;0,SUMIF(Pharmaceuticals!$C:$C,$B277,Pharmaceuticals!Y:Y)+SUMIF('Health Products &amp; Equipment'!$C:$C,$B277,'Health Products &amp; Equipment'!AH:AH)+SUMIF('Other Pharma &amp; Health Products'!$C:$C,$B277,'Other Pharma &amp; Health Products'!AH:AH)+SUMIF('PSM Costs'!$C:$C,$B277,'PSM Costs'!AH:AH),"")</f>
        <v/>
      </c>
      <c r="I277" s="182" t="str">
        <f t="shared" ca="1" si="21"/>
        <v/>
      </c>
      <c r="J277" s="123" t="str">
        <f ca="1">IF(SUMIF(Pharmaceuticals!$C:$C,$B277,Pharmaceuticals!AK:AK)+SUMIF('Health Products &amp; Equipment'!$C:$C,$B277,'Health Products &amp; Equipment'!AT:AT)+SUMIF('Other Pharma &amp; Health Products'!$C:$C,$B277,'Other Pharma &amp; Health Products'!AT:AT)+SUMIF('PSM Costs'!$C:$C,$B277,'PSM Costs'!AT:AT)&gt;0,SUMIF(Pharmaceuticals!$C:$C,$B277,Pharmaceuticals!AK:AK)+SUMIF('Health Products &amp; Equipment'!$C:$C,$B277,'Health Products &amp; Equipment'!AT:AT)+SUMIF('Other Pharma &amp; Health Products'!$C:$C,$B277,'Other Pharma &amp; Health Products'!AT:AT)+SUMIF('PSM Costs'!$C:$C,$B277,'PSM Costs'!AT:AT),"")</f>
        <v/>
      </c>
      <c r="K277" s="123" t="str">
        <f ca="1">IF(SUMIF(Pharmaceuticals!$C:$C,$B277,Pharmaceuticals!AL:AL)+SUMIF('Health Products &amp; Equipment'!$C:$C,$B277,'Health Products &amp; Equipment'!AU:AU)+SUMIF('Other Pharma &amp; Health Products'!$C:$C,$B277,'Other Pharma &amp; Health Products'!AU:AU)+SUMIF('PSM Costs'!$C:$C,$B277,'PSM Costs'!AU:AU)&gt;0,SUMIF(Pharmaceuticals!$C:$C,$B277,Pharmaceuticals!AL:AL)+SUMIF('Health Products &amp; Equipment'!$C:$C,$B277,'Health Products &amp; Equipment'!AU:AU)+SUMIF('Other Pharma &amp; Health Products'!$C:$C,$B277,'Other Pharma &amp; Health Products'!AU:AU)+SUMIF('PSM Costs'!$C:$C,$B277,'PSM Costs'!AU:AU),"")</f>
        <v/>
      </c>
      <c r="L277" s="181" t="str">
        <f t="shared" ca="1" si="22"/>
        <v/>
      </c>
      <c r="M277" s="176" t="str">
        <f ca="1">IF(SUMIF(Pharmaceuticals!$C:$C,$B277,Pharmaceuticals!AX:AX)+SUMIF('Health Products &amp; Equipment'!$C:$C,$B277,'Health Products &amp; Equipment'!BG:BG)+SUMIF('Other Pharma &amp; Health Products'!$C:$C,$B277,'Other Pharma &amp; Health Products'!BG:BG)+SUMIF('PSM Costs'!$C:$C,$B277,'PSM Costs'!BG:BG)&gt;0,SUMIF(Pharmaceuticals!$C:$C,$B277,Pharmaceuticals!AX:AX)+SUMIF('Health Products &amp; Equipment'!$C:$C,$B277,'Health Products &amp; Equipment'!BG:BG)+SUMIF('Other Pharma &amp; Health Products'!$C:$C,$B277,'Other Pharma &amp; Health Products'!BG:BG)+SUMIF('PSM Costs'!$C:$C,$B277,'PSM Costs'!BG:BG),"")</f>
        <v/>
      </c>
      <c r="N277" s="176" t="str">
        <f ca="1">IF(SUMIF(Pharmaceuticals!$C:$C,$B277,Pharmaceuticals!AY:AY)+SUMIF('Health Products &amp; Equipment'!$C:$C,$B277,'Health Products &amp; Equipment'!BH:BH)+SUMIF('Other Pharma &amp; Health Products'!$C:$C,$B277,'Other Pharma &amp; Health Products'!BH:BH)+SUMIF('PSM Costs'!$C:$C,$B277,'PSM Costs'!BH:BH)&gt;0,SUMIF(Pharmaceuticals!$C:$C,$B277,Pharmaceuticals!AY:AY)+SUMIF('Health Products &amp; Equipment'!$C:$C,$B277,'Health Products &amp; Equipment'!BH:BH)+SUMIF('Other Pharma &amp; Health Products'!$C:$C,$B277,'Other Pharma &amp; Health Products'!BH:BH)+SUMIF('PSM Costs'!$C:$C,$B277,'PSM Costs'!BH:BH),"")</f>
        <v/>
      </c>
      <c r="O277" s="182" t="str">
        <f t="shared" ca="1" si="23"/>
        <v/>
      </c>
      <c r="P277" s="123" t="str">
        <f ca="1">IF(SUMIF(Pharmaceuticals!$C:$C,$B277,Pharmaceuticals!BK:BK)+SUMIF('Health Products &amp; Equipment'!$C:$C,$B277,'Health Products &amp; Equipment'!BT:BT)+SUMIF('Other Pharma &amp; Health Products'!$C:$C,$B277,'Other Pharma &amp; Health Products'!BT:BT)+SUMIF('PSM Costs'!$C:$C,$B277,'PSM Costs'!BT:BT)&gt;0,SUMIF(Pharmaceuticals!$C:$C,$B277,Pharmaceuticals!BK:BK)+SUMIF('Health Products &amp; Equipment'!$C:$C,$B277,'Health Products &amp; Equipment'!BT:BT)+SUMIF('Other Pharma &amp; Health Products'!$C:$C,$B277,'Other Pharma &amp; Health Products'!BT:BT)+SUMIF('PSM Costs'!$C:$C,$B277,'PSM Costs'!BT:BT),"")</f>
        <v/>
      </c>
      <c r="Q277" s="123" t="str">
        <f ca="1">IF(SUMIF(Pharmaceuticals!$C:$C,$B277,Pharmaceuticals!BL:BL)+SUMIF('Health Products &amp; Equipment'!$C:$C,$B277,'Health Products &amp; Equipment'!BU:BU)+SUMIF('Other Pharma &amp; Health Products'!$C:$C,$B277,'Other Pharma &amp; Health Products'!BU:BU)+SUMIF('PSM Costs'!$C:$C,$B277,'PSM Costs'!BU:BU)&gt;0,SUMIF(Pharmaceuticals!$C:$C,$B277,Pharmaceuticals!BL:BL)+SUMIF('Health Products &amp; Equipment'!$C:$C,$B277,'Health Products &amp; Equipment'!BU:BU)+SUMIF('Other Pharma &amp; Health Products'!$C:$C,$B277,'Other Pharma &amp; Health Products'!BU:BU)+SUMIF('PSM Costs'!$C:$C,$B277,'PSM Costs'!BU:BU),"")</f>
        <v/>
      </c>
      <c r="R277" s="176" t="str">
        <f t="shared" ca="1" si="24"/>
        <v/>
      </c>
    </row>
    <row r="278" spans="1:18" ht="13.5" customHeight="1" x14ac:dyDescent="0.15">
      <c r="A278" s="107">
        <v>271</v>
      </c>
      <c r="B278" s="107" t="str">
        <f ca="1">IFERROR(VLOOKUP(A278,'Rank unique CI-Prod-Spec'!I:J,2,FALSE),"")</f>
        <v/>
      </c>
      <c r="C278" s="122" t="str">
        <f ca="1">IFERROR(VLOOKUP(LEFT(B278,FIND("--",B278)-1),CatCostInp!D:E,2,FALSE),"")</f>
        <v/>
      </c>
      <c r="D278" s="122" t="str">
        <f ca="1">IFERROR(INDIRECT(ADDRESS(MATCH(VALUE(MID(B278,FIND("--",B278)+2,FIND("---",B278)-FIND("--",B278)-2)),CatProd!G:G,0),2,1,1,"CatProd")),"")</f>
        <v/>
      </c>
      <c r="E278" s="122" t="str">
        <f ca="1">IFERROR(INDIRECT(ADDRESS(MATCH(VALUE(RIGHT(B278,LEN(B278)-FIND("---",B278)-2)),CatProdSpec!I:I,0),3,1,1,"CatProdSpec")),"")</f>
        <v/>
      </c>
      <c r="F278" s="181" t="str">
        <f t="shared" ca="1" si="20"/>
        <v/>
      </c>
      <c r="G278" s="176" t="str">
        <f ca="1">IF(SUMIF(Pharmaceuticals!$C:$C,$B278,Pharmaceuticals!X:X)+SUMIF('Health Products &amp; Equipment'!$C:$C,$B278,'Health Products &amp; Equipment'!AG:AG)+SUMIF('Other Pharma &amp; Health Products'!$C:$C,$B278,'Other Pharma &amp; Health Products'!AG:AG)+SUMIF('PSM Costs'!$C:$C,$B278,'PSM Costs'!AG:AG)&gt;0,SUMIF(Pharmaceuticals!$C:$C,$B278,Pharmaceuticals!X:X)+SUMIF('Health Products &amp; Equipment'!$C:$C,$B278,'Health Products &amp; Equipment'!AG:AG)+SUMIF('Other Pharma &amp; Health Products'!$C:$C,$B278,'Other Pharma &amp; Health Products'!AG:AG)+SUMIF('PSM Costs'!$C:$C,$B278,'PSM Costs'!AG:AG),"")</f>
        <v/>
      </c>
      <c r="H278" s="176" t="str">
        <f ca="1">IF(SUMIF(Pharmaceuticals!$C:$C,$B278,Pharmaceuticals!Y:Y)+SUMIF('Health Products &amp; Equipment'!$C:$C,$B278,'Health Products &amp; Equipment'!AH:AH)+SUMIF('Other Pharma &amp; Health Products'!$C:$C,$B278,'Other Pharma &amp; Health Products'!AH:AH)+SUMIF('PSM Costs'!$C:$C,$B278,'PSM Costs'!AH:AH)&gt;0,SUMIF(Pharmaceuticals!$C:$C,$B278,Pharmaceuticals!Y:Y)+SUMIF('Health Products &amp; Equipment'!$C:$C,$B278,'Health Products &amp; Equipment'!AH:AH)+SUMIF('Other Pharma &amp; Health Products'!$C:$C,$B278,'Other Pharma &amp; Health Products'!AH:AH)+SUMIF('PSM Costs'!$C:$C,$B278,'PSM Costs'!AH:AH),"")</f>
        <v/>
      </c>
      <c r="I278" s="182" t="str">
        <f t="shared" ca="1" si="21"/>
        <v/>
      </c>
      <c r="J278" s="123" t="str">
        <f ca="1">IF(SUMIF(Pharmaceuticals!$C:$C,$B278,Pharmaceuticals!AK:AK)+SUMIF('Health Products &amp; Equipment'!$C:$C,$B278,'Health Products &amp; Equipment'!AT:AT)+SUMIF('Other Pharma &amp; Health Products'!$C:$C,$B278,'Other Pharma &amp; Health Products'!AT:AT)+SUMIF('PSM Costs'!$C:$C,$B278,'PSM Costs'!AT:AT)&gt;0,SUMIF(Pharmaceuticals!$C:$C,$B278,Pharmaceuticals!AK:AK)+SUMIF('Health Products &amp; Equipment'!$C:$C,$B278,'Health Products &amp; Equipment'!AT:AT)+SUMIF('Other Pharma &amp; Health Products'!$C:$C,$B278,'Other Pharma &amp; Health Products'!AT:AT)+SUMIF('PSM Costs'!$C:$C,$B278,'PSM Costs'!AT:AT),"")</f>
        <v/>
      </c>
      <c r="K278" s="123" t="str">
        <f ca="1">IF(SUMIF(Pharmaceuticals!$C:$C,$B278,Pharmaceuticals!AL:AL)+SUMIF('Health Products &amp; Equipment'!$C:$C,$B278,'Health Products &amp; Equipment'!AU:AU)+SUMIF('Other Pharma &amp; Health Products'!$C:$C,$B278,'Other Pharma &amp; Health Products'!AU:AU)+SUMIF('PSM Costs'!$C:$C,$B278,'PSM Costs'!AU:AU)&gt;0,SUMIF(Pharmaceuticals!$C:$C,$B278,Pharmaceuticals!AL:AL)+SUMIF('Health Products &amp; Equipment'!$C:$C,$B278,'Health Products &amp; Equipment'!AU:AU)+SUMIF('Other Pharma &amp; Health Products'!$C:$C,$B278,'Other Pharma &amp; Health Products'!AU:AU)+SUMIF('PSM Costs'!$C:$C,$B278,'PSM Costs'!AU:AU),"")</f>
        <v/>
      </c>
      <c r="L278" s="181" t="str">
        <f t="shared" ca="1" si="22"/>
        <v/>
      </c>
      <c r="M278" s="176" t="str">
        <f ca="1">IF(SUMIF(Pharmaceuticals!$C:$C,$B278,Pharmaceuticals!AX:AX)+SUMIF('Health Products &amp; Equipment'!$C:$C,$B278,'Health Products &amp; Equipment'!BG:BG)+SUMIF('Other Pharma &amp; Health Products'!$C:$C,$B278,'Other Pharma &amp; Health Products'!BG:BG)+SUMIF('PSM Costs'!$C:$C,$B278,'PSM Costs'!BG:BG)&gt;0,SUMIF(Pharmaceuticals!$C:$C,$B278,Pharmaceuticals!AX:AX)+SUMIF('Health Products &amp; Equipment'!$C:$C,$B278,'Health Products &amp; Equipment'!BG:BG)+SUMIF('Other Pharma &amp; Health Products'!$C:$C,$B278,'Other Pharma &amp; Health Products'!BG:BG)+SUMIF('PSM Costs'!$C:$C,$B278,'PSM Costs'!BG:BG),"")</f>
        <v/>
      </c>
      <c r="N278" s="176" t="str">
        <f ca="1">IF(SUMIF(Pharmaceuticals!$C:$C,$B278,Pharmaceuticals!AY:AY)+SUMIF('Health Products &amp; Equipment'!$C:$C,$B278,'Health Products &amp; Equipment'!BH:BH)+SUMIF('Other Pharma &amp; Health Products'!$C:$C,$B278,'Other Pharma &amp; Health Products'!BH:BH)+SUMIF('PSM Costs'!$C:$C,$B278,'PSM Costs'!BH:BH)&gt;0,SUMIF(Pharmaceuticals!$C:$C,$B278,Pharmaceuticals!AY:AY)+SUMIF('Health Products &amp; Equipment'!$C:$C,$B278,'Health Products &amp; Equipment'!BH:BH)+SUMIF('Other Pharma &amp; Health Products'!$C:$C,$B278,'Other Pharma &amp; Health Products'!BH:BH)+SUMIF('PSM Costs'!$C:$C,$B278,'PSM Costs'!BH:BH),"")</f>
        <v/>
      </c>
      <c r="O278" s="182" t="str">
        <f t="shared" ca="1" si="23"/>
        <v/>
      </c>
      <c r="P278" s="123" t="str">
        <f ca="1">IF(SUMIF(Pharmaceuticals!$C:$C,$B278,Pharmaceuticals!BK:BK)+SUMIF('Health Products &amp; Equipment'!$C:$C,$B278,'Health Products &amp; Equipment'!BT:BT)+SUMIF('Other Pharma &amp; Health Products'!$C:$C,$B278,'Other Pharma &amp; Health Products'!BT:BT)+SUMIF('PSM Costs'!$C:$C,$B278,'PSM Costs'!BT:BT)&gt;0,SUMIF(Pharmaceuticals!$C:$C,$B278,Pharmaceuticals!BK:BK)+SUMIF('Health Products &amp; Equipment'!$C:$C,$B278,'Health Products &amp; Equipment'!BT:BT)+SUMIF('Other Pharma &amp; Health Products'!$C:$C,$B278,'Other Pharma &amp; Health Products'!BT:BT)+SUMIF('PSM Costs'!$C:$C,$B278,'PSM Costs'!BT:BT),"")</f>
        <v/>
      </c>
      <c r="Q278" s="123" t="str">
        <f ca="1">IF(SUMIF(Pharmaceuticals!$C:$C,$B278,Pharmaceuticals!BL:BL)+SUMIF('Health Products &amp; Equipment'!$C:$C,$B278,'Health Products &amp; Equipment'!BU:BU)+SUMIF('Other Pharma &amp; Health Products'!$C:$C,$B278,'Other Pharma &amp; Health Products'!BU:BU)+SUMIF('PSM Costs'!$C:$C,$B278,'PSM Costs'!BU:BU)&gt;0,SUMIF(Pharmaceuticals!$C:$C,$B278,Pharmaceuticals!BL:BL)+SUMIF('Health Products &amp; Equipment'!$C:$C,$B278,'Health Products &amp; Equipment'!BU:BU)+SUMIF('Other Pharma &amp; Health Products'!$C:$C,$B278,'Other Pharma &amp; Health Products'!BU:BU)+SUMIF('PSM Costs'!$C:$C,$B278,'PSM Costs'!BU:BU),"")</f>
        <v/>
      </c>
      <c r="R278" s="176" t="str">
        <f t="shared" ca="1" si="24"/>
        <v/>
      </c>
    </row>
    <row r="279" spans="1:18" ht="13.5" customHeight="1" x14ac:dyDescent="0.15">
      <c r="A279" s="107">
        <v>272</v>
      </c>
      <c r="B279" s="107" t="str">
        <f ca="1">IFERROR(VLOOKUP(A279,'Rank unique CI-Prod-Spec'!I:J,2,FALSE),"")</f>
        <v/>
      </c>
      <c r="C279" s="122" t="str">
        <f ca="1">IFERROR(VLOOKUP(LEFT(B279,FIND("--",B279)-1),CatCostInp!D:E,2,FALSE),"")</f>
        <v/>
      </c>
      <c r="D279" s="122" t="str">
        <f ca="1">IFERROR(INDIRECT(ADDRESS(MATCH(VALUE(MID(B279,FIND("--",B279)+2,FIND("---",B279)-FIND("--",B279)-2)),CatProd!G:G,0),2,1,1,"CatProd")),"")</f>
        <v/>
      </c>
      <c r="E279" s="122" t="str">
        <f ca="1">IFERROR(INDIRECT(ADDRESS(MATCH(VALUE(RIGHT(B279,LEN(B279)-FIND("---",B279)-2)),CatProdSpec!I:I,0),3,1,1,"CatProdSpec")),"")</f>
        <v/>
      </c>
      <c r="F279" s="181" t="str">
        <f t="shared" ca="1" si="20"/>
        <v/>
      </c>
      <c r="G279" s="176" t="str">
        <f ca="1">IF(SUMIF(Pharmaceuticals!$C:$C,$B279,Pharmaceuticals!X:X)+SUMIF('Health Products &amp; Equipment'!$C:$C,$B279,'Health Products &amp; Equipment'!AG:AG)+SUMIF('Other Pharma &amp; Health Products'!$C:$C,$B279,'Other Pharma &amp; Health Products'!AG:AG)+SUMIF('PSM Costs'!$C:$C,$B279,'PSM Costs'!AG:AG)&gt;0,SUMIF(Pharmaceuticals!$C:$C,$B279,Pharmaceuticals!X:X)+SUMIF('Health Products &amp; Equipment'!$C:$C,$B279,'Health Products &amp; Equipment'!AG:AG)+SUMIF('Other Pharma &amp; Health Products'!$C:$C,$B279,'Other Pharma &amp; Health Products'!AG:AG)+SUMIF('PSM Costs'!$C:$C,$B279,'PSM Costs'!AG:AG),"")</f>
        <v/>
      </c>
      <c r="H279" s="176" t="str">
        <f ca="1">IF(SUMIF(Pharmaceuticals!$C:$C,$B279,Pharmaceuticals!Y:Y)+SUMIF('Health Products &amp; Equipment'!$C:$C,$B279,'Health Products &amp; Equipment'!AH:AH)+SUMIF('Other Pharma &amp; Health Products'!$C:$C,$B279,'Other Pharma &amp; Health Products'!AH:AH)+SUMIF('PSM Costs'!$C:$C,$B279,'PSM Costs'!AH:AH)&gt;0,SUMIF(Pharmaceuticals!$C:$C,$B279,Pharmaceuticals!Y:Y)+SUMIF('Health Products &amp; Equipment'!$C:$C,$B279,'Health Products &amp; Equipment'!AH:AH)+SUMIF('Other Pharma &amp; Health Products'!$C:$C,$B279,'Other Pharma &amp; Health Products'!AH:AH)+SUMIF('PSM Costs'!$C:$C,$B279,'PSM Costs'!AH:AH),"")</f>
        <v/>
      </c>
      <c r="I279" s="182" t="str">
        <f t="shared" ca="1" si="21"/>
        <v/>
      </c>
      <c r="J279" s="123" t="str">
        <f ca="1">IF(SUMIF(Pharmaceuticals!$C:$C,$B279,Pharmaceuticals!AK:AK)+SUMIF('Health Products &amp; Equipment'!$C:$C,$B279,'Health Products &amp; Equipment'!AT:AT)+SUMIF('Other Pharma &amp; Health Products'!$C:$C,$B279,'Other Pharma &amp; Health Products'!AT:AT)+SUMIF('PSM Costs'!$C:$C,$B279,'PSM Costs'!AT:AT)&gt;0,SUMIF(Pharmaceuticals!$C:$C,$B279,Pharmaceuticals!AK:AK)+SUMIF('Health Products &amp; Equipment'!$C:$C,$B279,'Health Products &amp; Equipment'!AT:AT)+SUMIF('Other Pharma &amp; Health Products'!$C:$C,$B279,'Other Pharma &amp; Health Products'!AT:AT)+SUMIF('PSM Costs'!$C:$C,$B279,'PSM Costs'!AT:AT),"")</f>
        <v/>
      </c>
      <c r="K279" s="123" t="str">
        <f ca="1">IF(SUMIF(Pharmaceuticals!$C:$C,$B279,Pharmaceuticals!AL:AL)+SUMIF('Health Products &amp; Equipment'!$C:$C,$B279,'Health Products &amp; Equipment'!AU:AU)+SUMIF('Other Pharma &amp; Health Products'!$C:$C,$B279,'Other Pharma &amp; Health Products'!AU:AU)+SUMIF('PSM Costs'!$C:$C,$B279,'PSM Costs'!AU:AU)&gt;0,SUMIF(Pharmaceuticals!$C:$C,$B279,Pharmaceuticals!AL:AL)+SUMIF('Health Products &amp; Equipment'!$C:$C,$B279,'Health Products &amp; Equipment'!AU:AU)+SUMIF('Other Pharma &amp; Health Products'!$C:$C,$B279,'Other Pharma &amp; Health Products'!AU:AU)+SUMIF('PSM Costs'!$C:$C,$B279,'PSM Costs'!AU:AU),"")</f>
        <v/>
      </c>
      <c r="L279" s="181" t="str">
        <f t="shared" ca="1" si="22"/>
        <v/>
      </c>
      <c r="M279" s="176" t="str">
        <f ca="1">IF(SUMIF(Pharmaceuticals!$C:$C,$B279,Pharmaceuticals!AX:AX)+SUMIF('Health Products &amp; Equipment'!$C:$C,$B279,'Health Products &amp; Equipment'!BG:BG)+SUMIF('Other Pharma &amp; Health Products'!$C:$C,$B279,'Other Pharma &amp; Health Products'!BG:BG)+SUMIF('PSM Costs'!$C:$C,$B279,'PSM Costs'!BG:BG)&gt;0,SUMIF(Pharmaceuticals!$C:$C,$B279,Pharmaceuticals!AX:AX)+SUMIF('Health Products &amp; Equipment'!$C:$C,$B279,'Health Products &amp; Equipment'!BG:BG)+SUMIF('Other Pharma &amp; Health Products'!$C:$C,$B279,'Other Pharma &amp; Health Products'!BG:BG)+SUMIF('PSM Costs'!$C:$C,$B279,'PSM Costs'!BG:BG),"")</f>
        <v/>
      </c>
      <c r="N279" s="176" t="str">
        <f ca="1">IF(SUMIF(Pharmaceuticals!$C:$C,$B279,Pharmaceuticals!AY:AY)+SUMIF('Health Products &amp; Equipment'!$C:$C,$B279,'Health Products &amp; Equipment'!BH:BH)+SUMIF('Other Pharma &amp; Health Products'!$C:$C,$B279,'Other Pharma &amp; Health Products'!BH:BH)+SUMIF('PSM Costs'!$C:$C,$B279,'PSM Costs'!BH:BH)&gt;0,SUMIF(Pharmaceuticals!$C:$C,$B279,Pharmaceuticals!AY:AY)+SUMIF('Health Products &amp; Equipment'!$C:$C,$B279,'Health Products &amp; Equipment'!BH:BH)+SUMIF('Other Pharma &amp; Health Products'!$C:$C,$B279,'Other Pharma &amp; Health Products'!BH:BH)+SUMIF('PSM Costs'!$C:$C,$B279,'PSM Costs'!BH:BH),"")</f>
        <v/>
      </c>
      <c r="O279" s="182" t="str">
        <f t="shared" ca="1" si="23"/>
        <v/>
      </c>
      <c r="P279" s="123" t="str">
        <f ca="1">IF(SUMIF(Pharmaceuticals!$C:$C,$B279,Pharmaceuticals!BK:BK)+SUMIF('Health Products &amp; Equipment'!$C:$C,$B279,'Health Products &amp; Equipment'!BT:BT)+SUMIF('Other Pharma &amp; Health Products'!$C:$C,$B279,'Other Pharma &amp; Health Products'!BT:BT)+SUMIF('PSM Costs'!$C:$C,$B279,'PSM Costs'!BT:BT)&gt;0,SUMIF(Pharmaceuticals!$C:$C,$B279,Pharmaceuticals!BK:BK)+SUMIF('Health Products &amp; Equipment'!$C:$C,$B279,'Health Products &amp; Equipment'!BT:BT)+SUMIF('Other Pharma &amp; Health Products'!$C:$C,$B279,'Other Pharma &amp; Health Products'!BT:BT)+SUMIF('PSM Costs'!$C:$C,$B279,'PSM Costs'!BT:BT),"")</f>
        <v/>
      </c>
      <c r="Q279" s="123" t="str">
        <f ca="1">IF(SUMIF(Pharmaceuticals!$C:$C,$B279,Pharmaceuticals!BL:BL)+SUMIF('Health Products &amp; Equipment'!$C:$C,$B279,'Health Products &amp; Equipment'!BU:BU)+SUMIF('Other Pharma &amp; Health Products'!$C:$C,$B279,'Other Pharma &amp; Health Products'!BU:BU)+SUMIF('PSM Costs'!$C:$C,$B279,'PSM Costs'!BU:BU)&gt;0,SUMIF(Pharmaceuticals!$C:$C,$B279,Pharmaceuticals!BL:BL)+SUMIF('Health Products &amp; Equipment'!$C:$C,$B279,'Health Products &amp; Equipment'!BU:BU)+SUMIF('Other Pharma &amp; Health Products'!$C:$C,$B279,'Other Pharma &amp; Health Products'!BU:BU)+SUMIF('PSM Costs'!$C:$C,$B279,'PSM Costs'!BU:BU),"")</f>
        <v/>
      </c>
      <c r="R279" s="176" t="str">
        <f t="shared" ca="1" si="24"/>
        <v/>
      </c>
    </row>
    <row r="280" spans="1:18" ht="13.5" customHeight="1" x14ac:dyDescent="0.15">
      <c r="A280" s="107">
        <v>273</v>
      </c>
      <c r="B280" s="107" t="str">
        <f ca="1">IFERROR(VLOOKUP(A280,'Rank unique CI-Prod-Spec'!I:J,2,FALSE),"")</f>
        <v/>
      </c>
      <c r="C280" s="122" t="str">
        <f ca="1">IFERROR(VLOOKUP(LEFT(B280,FIND("--",B280)-1),CatCostInp!D:E,2,FALSE),"")</f>
        <v/>
      </c>
      <c r="D280" s="122" t="str">
        <f ca="1">IFERROR(INDIRECT(ADDRESS(MATCH(VALUE(MID(B280,FIND("--",B280)+2,FIND("---",B280)-FIND("--",B280)-2)),CatProd!G:G,0),2,1,1,"CatProd")),"")</f>
        <v/>
      </c>
      <c r="E280" s="122" t="str">
        <f ca="1">IFERROR(INDIRECT(ADDRESS(MATCH(VALUE(RIGHT(B280,LEN(B280)-FIND("---",B280)-2)),CatProdSpec!I:I,0),3,1,1,"CatProdSpec")),"")</f>
        <v/>
      </c>
      <c r="F280" s="181" t="str">
        <f t="shared" ca="1" si="20"/>
        <v/>
      </c>
      <c r="G280" s="176" t="str">
        <f ca="1">IF(SUMIF(Pharmaceuticals!$C:$C,$B280,Pharmaceuticals!X:X)+SUMIF('Health Products &amp; Equipment'!$C:$C,$B280,'Health Products &amp; Equipment'!AG:AG)+SUMIF('Other Pharma &amp; Health Products'!$C:$C,$B280,'Other Pharma &amp; Health Products'!AG:AG)+SUMIF('PSM Costs'!$C:$C,$B280,'PSM Costs'!AG:AG)&gt;0,SUMIF(Pharmaceuticals!$C:$C,$B280,Pharmaceuticals!X:X)+SUMIF('Health Products &amp; Equipment'!$C:$C,$B280,'Health Products &amp; Equipment'!AG:AG)+SUMIF('Other Pharma &amp; Health Products'!$C:$C,$B280,'Other Pharma &amp; Health Products'!AG:AG)+SUMIF('PSM Costs'!$C:$C,$B280,'PSM Costs'!AG:AG),"")</f>
        <v/>
      </c>
      <c r="H280" s="176" t="str">
        <f ca="1">IF(SUMIF(Pharmaceuticals!$C:$C,$B280,Pharmaceuticals!Y:Y)+SUMIF('Health Products &amp; Equipment'!$C:$C,$B280,'Health Products &amp; Equipment'!AH:AH)+SUMIF('Other Pharma &amp; Health Products'!$C:$C,$B280,'Other Pharma &amp; Health Products'!AH:AH)+SUMIF('PSM Costs'!$C:$C,$B280,'PSM Costs'!AH:AH)&gt;0,SUMIF(Pharmaceuticals!$C:$C,$B280,Pharmaceuticals!Y:Y)+SUMIF('Health Products &amp; Equipment'!$C:$C,$B280,'Health Products &amp; Equipment'!AH:AH)+SUMIF('Other Pharma &amp; Health Products'!$C:$C,$B280,'Other Pharma &amp; Health Products'!AH:AH)+SUMIF('PSM Costs'!$C:$C,$B280,'PSM Costs'!AH:AH),"")</f>
        <v/>
      </c>
      <c r="I280" s="182" t="str">
        <f t="shared" ca="1" si="21"/>
        <v/>
      </c>
      <c r="J280" s="123" t="str">
        <f ca="1">IF(SUMIF(Pharmaceuticals!$C:$C,$B280,Pharmaceuticals!AK:AK)+SUMIF('Health Products &amp; Equipment'!$C:$C,$B280,'Health Products &amp; Equipment'!AT:AT)+SUMIF('Other Pharma &amp; Health Products'!$C:$C,$B280,'Other Pharma &amp; Health Products'!AT:AT)+SUMIF('PSM Costs'!$C:$C,$B280,'PSM Costs'!AT:AT)&gt;0,SUMIF(Pharmaceuticals!$C:$C,$B280,Pharmaceuticals!AK:AK)+SUMIF('Health Products &amp; Equipment'!$C:$C,$B280,'Health Products &amp; Equipment'!AT:AT)+SUMIF('Other Pharma &amp; Health Products'!$C:$C,$B280,'Other Pharma &amp; Health Products'!AT:AT)+SUMIF('PSM Costs'!$C:$C,$B280,'PSM Costs'!AT:AT),"")</f>
        <v/>
      </c>
      <c r="K280" s="123" t="str">
        <f ca="1">IF(SUMIF(Pharmaceuticals!$C:$C,$B280,Pharmaceuticals!AL:AL)+SUMIF('Health Products &amp; Equipment'!$C:$C,$B280,'Health Products &amp; Equipment'!AU:AU)+SUMIF('Other Pharma &amp; Health Products'!$C:$C,$B280,'Other Pharma &amp; Health Products'!AU:AU)+SUMIF('PSM Costs'!$C:$C,$B280,'PSM Costs'!AU:AU)&gt;0,SUMIF(Pharmaceuticals!$C:$C,$B280,Pharmaceuticals!AL:AL)+SUMIF('Health Products &amp; Equipment'!$C:$C,$B280,'Health Products &amp; Equipment'!AU:AU)+SUMIF('Other Pharma &amp; Health Products'!$C:$C,$B280,'Other Pharma &amp; Health Products'!AU:AU)+SUMIF('PSM Costs'!$C:$C,$B280,'PSM Costs'!AU:AU),"")</f>
        <v/>
      </c>
      <c r="L280" s="181" t="str">
        <f t="shared" ca="1" si="22"/>
        <v/>
      </c>
      <c r="M280" s="176" t="str">
        <f ca="1">IF(SUMIF(Pharmaceuticals!$C:$C,$B280,Pharmaceuticals!AX:AX)+SUMIF('Health Products &amp; Equipment'!$C:$C,$B280,'Health Products &amp; Equipment'!BG:BG)+SUMIF('Other Pharma &amp; Health Products'!$C:$C,$B280,'Other Pharma &amp; Health Products'!BG:BG)+SUMIF('PSM Costs'!$C:$C,$B280,'PSM Costs'!BG:BG)&gt;0,SUMIF(Pharmaceuticals!$C:$C,$B280,Pharmaceuticals!AX:AX)+SUMIF('Health Products &amp; Equipment'!$C:$C,$B280,'Health Products &amp; Equipment'!BG:BG)+SUMIF('Other Pharma &amp; Health Products'!$C:$C,$B280,'Other Pharma &amp; Health Products'!BG:BG)+SUMIF('PSM Costs'!$C:$C,$B280,'PSM Costs'!BG:BG),"")</f>
        <v/>
      </c>
      <c r="N280" s="176" t="str">
        <f ca="1">IF(SUMIF(Pharmaceuticals!$C:$C,$B280,Pharmaceuticals!AY:AY)+SUMIF('Health Products &amp; Equipment'!$C:$C,$B280,'Health Products &amp; Equipment'!BH:BH)+SUMIF('Other Pharma &amp; Health Products'!$C:$C,$B280,'Other Pharma &amp; Health Products'!BH:BH)+SUMIF('PSM Costs'!$C:$C,$B280,'PSM Costs'!BH:BH)&gt;0,SUMIF(Pharmaceuticals!$C:$C,$B280,Pharmaceuticals!AY:AY)+SUMIF('Health Products &amp; Equipment'!$C:$C,$B280,'Health Products &amp; Equipment'!BH:BH)+SUMIF('Other Pharma &amp; Health Products'!$C:$C,$B280,'Other Pharma &amp; Health Products'!BH:BH)+SUMIF('PSM Costs'!$C:$C,$B280,'PSM Costs'!BH:BH),"")</f>
        <v/>
      </c>
      <c r="O280" s="182" t="str">
        <f t="shared" ca="1" si="23"/>
        <v/>
      </c>
      <c r="P280" s="123" t="str">
        <f ca="1">IF(SUMIF(Pharmaceuticals!$C:$C,$B280,Pharmaceuticals!BK:BK)+SUMIF('Health Products &amp; Equipment'!$C:$C,$B280,'Health Products &amp; Equipment'!BT:BT)+SUMIF('Other Pharma &amp; Health Products'!$C:$C,$B280,'Other Pharma &amp; Health Products'!BT:BT)+SUMIF('PSM Costs'!$C:$C,$B280,'PSM Costs'!BT:BT)&gt;0,SUMIF(Pharmaceuticals!$C:$C,$B280,Pharmaceuticals!BK:BK)+SUMIF('Health Products &amp; Equipment'!$C:$C,$B280,'Health Products &amp; Equipment'!BT:BT)+SUMIF('Other Pharma &amp; Health Products'!$C:$C,$B280,'Other Pharma &amp; Health Products'!BT:BT)+SUMIF('PSM Costs'!$C:$C,$B280,'PSM Costs'!BT:BT),"")</f>
        <v/>
      </c>
      <c r="Q280" s="123" t="str">
        <f ca="1">IF(SUMIF(Pharmaceuticals!$C:$C,$B280,Pharmaceuticals!BL:BL)+SUMIF('Health Products &amp; Equipment'!$C:$C,$B280,'Health Products &amp; Equipment'!BU:BU)+SUMIF('Other Pharma &amp; Health Products'!$C:$C,$B280,'Other Pharma &amp; Health Products'!BU:BU)+SUMIF('PSM Costs'!$C:$C,$B280,'PSM Costs'!BU:BU)&gt;0,SUMIF(Pharmaceuticals!$C:$C,$B280,Pharmaceuticals!BL:BL)+SUMIF('Health Products &amp; Equipment'!$C:$C,$B280,'Health Products &amp; Equipment'!BU:BU)+SUMIF('Other Pharma &amp; Health Products'!$C:$C,$B280,'Other Pharma &amp; Health Products'!BU:BU)+SUMIF('PSM Costs'!$C:$C,$B280,'PSM Costs'!BU:BU),"")</f>
        <v/>
      </c>
      <c r="R280" s="176" t="str">
        <f t="shared" ca="1" si="24"/>
        <v/>
      </c>
    </row>
    <row r="281" spans="1:18" ht="13.5" customHeight="1" x14ac:dyDescent="0.15">
      <c r="A281" s="107">
        <v>274</v>
      </c>
      <c r="B281" s="107" t="str">
        <f ca="1">IFERROR(VLOOKUP(A281,'Rank unique CI-Prod-Spec'!I:J,2,FALSE),"")</f>
        <v/>
      </c>
      <c r="C281" s="122" t="str">
        <f ca="1">IFERROR(VLOOKUP(LEFT(B281,FIND("--",B281)-1),CatCostInp!D:E,2,FALSE),"")</f>
        <v/>
      </c>
      <c r="D281" s="122" t="str">
        <f ca="1">IFERROR(INDIRECT(ADDRESS(MATCH(VALUE(MID(B281,FIND("--",B281)+2,FIND("---",B281)-FIND("--",B281)-2)),CatProd!G:G,0),2,1,1,"CatProd")),"")</f>
        <v/>
      </c>
      <c r="E281" s="122" t="str">
        <f ca="1">IFERROR(INDIRECT(ADDRESS(MATCH(VALUE(RIGHT(B281,LEN(B281)-FIND("---",B281)-2)),CatProdSpec!I:I,0),3,1,1,"CatProdSpec")),"")</f>
        <v/>
      </c>
      <c r="F281" s="181" t="str">
        <f t="shared" ca="1" si="20"/>
        <v/>
      </c>
      <c r="G281" s="176" t="str">
        <f ca="1">IF(SUMIF(Pharmaceuticals!$C:$C,$B281,Pharmaceuticals!X:X)+SUMIF('Health Products &amp; Equipment'!$C:$C,$B281,'Health Products &amp; Equipment'!AG:AG)+SUMIF('Other Pharma &amp; Health Products'!$C:$C,$B281,'Other Pharma &amp; Health Products'!AG:AG)+SUMIF('PSM Costs'!$C:$C,$B281,'PSM Costs'!AG:AG)&gt;0,SUMIF(Pharmaceuticals!$C:$C,$B281,Pharmaceuticals!X:X)+SUMIF('Health Products &amp; Equipment'!$C:$C,$B281,'Health Products &amp; Equipment'!AG:AG)+SUMIF('Other Pharma &amp; Health Products'!$C:$C,$B281,'Other Pharma &amp; Health Products'!AG:AG)+SUMIF('PSM Costs'!$C:$C,$B281,'PSM Costs'!AG:AG),"")</f>
        <v/>
      </c>
      <c r="H281" s="176" t="str">
        <f ca="1">IF(SUMIF(Pharmaceuticals!$C:$C,$B281,Pharmaceuticals!Y:Y)+SUMIF('Health Products &amp; Equipment'!$C:$C,$B281,'Health Products &amp; Equipment'!AH:AH)+SUMIF('Other Pharma &amp; Health Products'!$C:$C,$B281,'Other Pharma &amp; Health Products'!AH:AH)+SUMIF('PSM Costs'!$C:$C,$B281,'PSM Costs'!AH:AH)&gt;0,SUMIF(Pharmaceuticals!$C:$C,$B281,Pharmaceuticals!Y:Y)+SUMIF('Health Products &amp; Equipment'!$C:$C,$B281,'Health Products &amp; Equipment'!AH:AH)+SUMIF('Other Pharma &amp; Health Products'!$C:$C,$B281,'Other Pharma &amp; Health Products'!AH:AH)+SUMIF('PSM Costs'!$C:$C,$B281,'PSM Costs'!AH:AH),"")</f>
        <v/>
      </c>
      <c r="I281" s="182" t="str">
        <f t="shared" ca="1" si="21"/>
        <v/>
      </c>
      <c r="J281" s="123" t="str">
        <f ca="1">IF(SUMIF(Pharmaceuticals!$C:$C,$B281,Pharmaceuticals!AK:AK)+SUMIF('Health Products &amp; Equipment'!$C:$C,$B281,'Health Products &amp; Equipment'!AT:AT)+SUMIF('Other Pharma &amp; Health Products'!$C:$C,$B281,'Other Pharma &amp; Health Products'!AT:AT)+SUMIF('PSM Costs'!$C:$C,$B281,'PSM Costs'!AT:AT)&gt;0,SUMIF(Pharmaceuticals!$C:$C,$B281,Pharmaceuticals!AK:AK)+SUMIF('Health Products &amp; Equipment'!$C:$C,$B281,'Health Products &amp; Equipment'!AT:AT)+SUMIF('Other Pharma &amp; Health Products'!$C:$C,$B281,'Other Pharma &amp; Health Products'!AT:AT)+SUMIF('PSM Costs'!$C:$C,$B281,'PSM Costs'!AT:AT),"")</f>
        <v/>
      </c>
      <c r="K281" s="123" t="str">
        <f ca="1">IF(SUMIF(Pharmaceuticals!$C:$C,$B281,Pharmaceuticals!AL:AL)+SUMIF('Health Products &amp; Equipment'!$C:$C,$B281,'Health Products &amp; Equipment'!AU:AU)+SUMIF('Other Pharma &amp; Health Products'!$C:$C,$B281,'Other Pharma &amp; Health Products'!AU:AU)+SUMIF('PSM Costs'!$C:$C,$B281,'PSM Costs'!AU:AU)&gt;0,SUMIF(Pharmaceuticals!$C:$C,$B281,Pharmaceuticals!AL:AL)+SUMIF('Health Products &amp; Equipment'!$C:$C,$B281,'Health Products &amp; Equipment'!AU:AU)+SUMIF('Other Pharma &amp; Health Products'!$C:$C,$B281,'Other Pharma &amp; Health Products'!AU:AU)+SUMIF('PSM Costs'!$C:$C,$B281,'PSM Costs'!AU:AU),"")</f>
        <v/>
      </c>
      <c r="L281" s="181" t="str">
        <f t="shared" ca="1" si="22"/>
        <v/>
      </c>
      <c r="M281" s="176" t="str">
        <f ca="1">IF(SUMIF(Pharmaceuticals!$C:$C,$B281,Pharmaceuticals!AX:AX)+SUMIF('Health Products &amp; Equipment'!$C:$C,$B281,'Health Products &amp; Equipment'!BG:BG)+SUMIF('Other Pharma &amp; Health Products'!$C:$C,$B281,'Other Pharma &amp; Health Products'!BG:BG)+SUMIF('PSM Costs'!$C:$C,$B281,'PSM Costs'!BG:BG)&gt;0,SUMIF(Pharmaceuticals!$C:$C,$B281,Pharmaceuticals!AX:AX)+SUMIF('Health Products &amp; Equipment'!$C:$C,$B281,'Health Products &amp; Equipment'!BG:BG)+SUMIF('Other Pharma &amp; Health Products'!$C:$C,$B281,'Other Pharma &amp; Health Products'!BG:BG)+SUMIF('PSM Costs'!$C:$C,$B281,'PSM Costs'!BG:BG),"")</f>
        <v/>
      </c>
      <c r="N281" s="176" t="str">
        <f ca="1">IF(SUMIF(Pharmaceuticals!$C:$C,$B281,Pharmaceuticals!AY:AY)+SUMIF('Health Products &amp; Equipment'!$C:$C,$B281,'Health Products &amp; Equipment'!BH:BH)+SUMIF('Other Pharma &amp; Health Products'!$C:$C,$B281,'Other Pharma &amp; Health Products'!BH:BH)+SUMIF('PSM Costs'!$C:$C,$B281,'PSM Costs'!BH:BH)&gt;0,SUMIF(Pharmaceuticals!$C:$C,$B281,Pharmaceuticals!AY:AY)+SUMIF('Health Products &amp; Equipment'!$C:$C,$B281,'Health Products &amp; Equipment'!BH:BH)+SUMIF('Other Pharma &amp; Health Products'!$C:$C,$B281,'Other Pharma &amp; Health Products'!BH:BH)+SUMIF('PSM Costs'!$C:$C,$B281,'PSM Costs'!BH:BH),"")</f>
        <v/>
      </c>
      <c r="O281" s="182" t="str">
        <f t="shared" ca="1" si="23"/>
        <v/>
      </c>
      <c r="P281" s="123" t="str">
        <f ca="1">IF(SUMIF(Pharmaceuticals!$C:$C,$B281,Pharmaceuticals!BK:BK)+SUMIF('Health Products &amp; Equipment'!$C:$C,$B281,'Health Products &amp; Equipment'!BT:BT)+SUMIF('Other Pharma &amp; Health Products'!$C:$C,$B281,'Other Pharma &amp; Health Products'!BT:BT)+SUMIF('PSM Costs'!$C:$C,$B281,'PSM Costs'!BT:BT)&gt;0,SUMIF(Pharmaceuticals!$C:$C,$B281,Pharmaceuticals!BK:BK)+SUMIF('Health Products &amp; Equipment'!$C:$C,$B281,'Health Products &amp; Equipment'!BT:BT)+SUMIF('Other Pharma &amp; Health Products'!$C:$C,$B281,'Other Pharma &amp; Health Products'!BT:BT)+SUMIF('PSM Costs'!$C:$C,$B281,'PSM Costs'!BT:BT),"")</f>
        <v/>
      </c>
      <c r="Q281" s="123" t="str">
        <f ca="1">IF(SUMIF(Pharmaceuticals!$C:$C,$B281,Pharmaceuticals!BL:BL)+SUMIF('Health Products &amp; Equipment'!$C:$C,$B281,'Health Products &amp; Equipment'!BU:BU)+SUMIF('Other Pharma &amp; Health Products'!$C:$C,$B281,'Other Pharma &amp; Health Products'!BU:BU)+SUMIF('PSM Costs'!$C:$C,$B281,'PSM Costs'!BU:BU)&gt;0,SUMIF(Pharmaceuticals!$C:$C,$B281,Pharmaceuticals!BL:BL)+SUMIF('Health Products &amp; Equipment'!$C:$C,$B281,'Health Products &amp; Equipment'!BU:BU)+SUMIF('Other Pharma &amp; Health Products'!$C:$C,$B281,'Other Pharma &amp; Health Products'!BU:BU)+SUMIF('PSM Costs'!$C:$C,$B281,'PSM Costs'!BU:BU),"")</f>
        <v/>
      </c>
      <c r="R281" s="176" t="str">
        <f t="shared" ca="1" si="24"/>
        <v/>
      </c>
    </row>
    <row r="282" spans="1:18" ht="13.5" customHeight="1" x14ac:dyDescent="0.15">
      <c r="A282" s="107">
        <v>275</v>
      </c>
      <c r="B282" s="107" t="str">
        <f ca="1">IFERROR(VLOOKUP(A282,'Rank unique CI-Prod-Spec'!I:J,2,FALSE),"")</f>
        <v/>
      </c>
      <c r="C282" s="122" t="str">
        <f ca="1">IFERROR(VLOOKUP(LEFT(B282,FIND("--",B282)-1),CatCostInp!D:E,2,FALSE),"")</f>
        <v/>
      </c>
      <c r="D282" s="122" t="str">
        <f ca="1">IFERROR(INDIRECT(ADDRESS(MATCH(VALUE(MID(B282,FIND("--",B282)+2,FIND("---",B282)-FIND("--",B282)-2)),CatProd!G:G,0),2,1,1,"CatProd")),"")</f>
        <v/>
      </c>
      <c r="E282" s="122" t="str">
        <f ca="1">IFERROR(INDIRECT(ADDRESS(MATCH(VALUE(RIGHT(B282,LEN(B282)-FIND("---",B282)-2)),CatProdSpec!I:I,0),3,1,1,"CatProdSpec")),"")</f>
        <v/>
      </c>
      <c r="F282" s="181" t="str">
        <f t="shared" ca="1" si="20"/>
        <v/>
      </c>
      <c r="G282" s="176" t="str">
        <f ca="1">IF(SUMIF(Pharmaceuticals!$C:$C,$B282,Pharmaceuticals!X:X)+SUMIF('Health Products &amp; Equipment'!$C:$C,$B282,'Health Products &amp; Equipment'!AG:AG)+SUMIF('Other Pharma &amp; Health Products'!$C:$C,$B282,'Other Pharma &amp; Health Products'!AG:AG)+SUMIF('PSM Costs'!$C:$C,$B282,'PSM Costs'!AG:AG)&gt;0,SUMIF(Pharmaceuticals!$C:$C,$B282,Pharmaceuticals!X:X)+SUMIF('Health Products &amp; Equipment'!$C:$C,$B282,'Health Products &amp; Equipment'!AG:AG)+SUMIF('Other Pharma &amp; Health Products'!$C:$C,$B282,'Other Pharma &amp; Health Products'!AG:AG)+SUMIF('PSM Costs'!$C:$C,$B282,'PSM Costs'!AG:AG),"")</f>
        <v/>
      </c>
      <c r="H282" s="176" t="str">
        <f ca="1">IF(SUMIF(Pharmaceuticals!$C:$C,$B282,Pharmaceuticals!Y:Y)+SUMIF('Health Products &amp; Equipment'!$C:$C,$B282,'Health Products &amp; Equipment'!AH:AH)+SUMIF('Other Pharma &amp; Health Products'!$C:$C,$B282,'Other Pharma &amp; Health Products'!AH:AH)+SUMIF('PSM Costs'!$C:$C,$B282,'PSM Costs'!AH:AH)&gt;0,SUMIF(Pharmaceuticals!$C:$C,$B282,Pharmaceuticals!Y:Y)+SUMIF('Health Products &amp; Equipment'!$C:$C,$B282,'Health Products &amp; Equipment'!AH:AH)+SUMIF('Other Pharma &amp; Health Products'!$C:$C,$B282,'Other Pharma &amp; Health Products'!AH:AH)+SUMIF('PSM Costs'!$C:$C,$B282,'PSM Costs'!AH:AH),"")</f>
        <v/>
      </c>
      <c r="I282" s="182" t="str">
        <f t="shared" ca="1" si="21"/>
        <v/>
      </c>
      <c r="J282" s="123" t="str">
        <f ca="1">IF(SUMIF(Pharmaceuticals!$C:$C,$B282,Pharmaceuticals!AK:AK)+SUMIF('Health Products &amp; Equipment'!$C:$C,$B282,'Health Products &amp; Equipment'!AT:AT)+SUMIF('Other Pharma &amp; Health Products'!$C:$C,$B282,'Other Pharma &amp; Health Products'!AT:AT)+SUMIF('PSM Costs'!$C:$C,$B282,'PSM Costs'!AT:AT)&gt;0,SUMIF(Pharmaceuticals!$C:$C,$B282,Pharmaceuticals!AK:AK)+SUMIF('Health Products &amp; Equipment'!$C:$C,$B282,'Health Products &amp; Equipment'!AT:AT)+SUMIF('Other Pharma &amp; Health Products'!$C:$C,$B282,'Other Pharma &amp; Health Products'!AT:AT)+SUMIF('PSM Costs'!$C:$C,$B282,'PSM Costs'!AT:AT),"")</f>
        <v/>
      </c>
      <c r="K282" s="123" t="str">
        <f ca="1">IF(SUMIF(Pharmaceuticals!$C:$C,$B282,Pharmaceuticals!AL:AL)+SUMIF('Health Products &amp; Equipment'!$C:$C,$B282,'Health Products &amp; Equipment'!AU:AU)+SUMIF('Other Pharma &amp; Health Products'!$C:$C,$B282,'Other Pharma &amp; Health Products'!AU:AU)+SUMIF('PSM Costs'!$C:$C,$B282,'PSM Costs'!AU:AU)&gt;0,SUMIF(Pharmaceuticals!$C:$C,$B282,Pharmaceuticals!AL:AL)+SUMIF('Health Products &amp; Equipment'!$C:$C,$B282,'Health Products &amp; Equipment'!AU:AU)+SUMIF('Other Pharma &amp; Health Products'!$C:$C,$B282,'Other Pharma &amp; Health Products'!AU:AU)+SUMIF('PSM Costs'!$C:$C,$B282,'PSM Costs'!AU:AU),"")</f>
        <v/>
      </c>
      <c r="L282" s="181" t="str">
        <f t="shared" ca="1" si="22"/>
        <v/>
      </c>
      <c r="M282" s="176" t="str">
        <f ca="1">IF(SUMIF(Pharmaceuticals!$C:$C,$B282,Pharmaceuticals!AX:AX)+SUMIF('Health Products &amp; Equipment'!$C:$C,$B282,'Health Products &amp; Equipment'!BG:BG)+SUMIF('Other Pharma &amp; Health Products'!$C:$C,$B282,'Other Pharma &amp; Health Products'!BG:BG)+SUMIF('PSM Costs'!$C:$C,$B282,'PSM Costs'!BG:BG)&gt;0,SUMIF(Pharmaceuticals!$C:$C,$B282,Pharmaceuticals!AX:AX)+SUMIF('Health Products &amp; Equipment'!$C:$C,$B282,'Health Products &amp; Equipment'!BG:BG)+SUMIF('Other Pharma &amp; Health Products'!$C:$C,$B282,'Other Pharma &amp; Health Products'!BG:BG)+SUMIF('PSM Costs'!$C:$C,$B282,'PSM Costs'!BG:BG),"")</f>
        <v/>
      </c>
      <c r="N282" s="176" t="str">
        <f ca="1">IF(SUMIF(Pharmaceuticals!$C:$C,$B282,Pharmaceuticals!AY:AY)+SUMIF('Health Products &amp; Equipment'!$C:$C,$B282,'Health Products &amp; Equipment'!BH:BH)+SUMIF('Other Pharma &amp; Health Products'!$C:$C,$B282,'Other Pharma &amp; Health Products'!BH:BH)+SUMIF('PSM Costs'!$C:$C,$B282,'PSM Costs'!BH:BH)&gt;0,SUMIF(Pharmaceuticals!$C:$C,$B282,Pharmaceuticals!AY:AY)+SUMIF('Health Products &amp; Equipment'!$C:$C,$B282,'Health Products &amp; Equipment'!BH:BH)+SUMIF('Other Pharma &amp; Health Products'!$C:$C,$B282,'Other Pharma &amp; Health Products'!BH:BH)+SUMIF('PSM Costs'!$C:$C,$B282,'PSM Costs'!BH:BH),"")</f>
        <v/>
      </c>
      <c r="O282" s="182" t="str">
        <f t="shared" ca="1" si="23"/>
        <v/>
      </c>
      <c r="P282" s="123" t="str">
        <f ca="1">IF(SUMIF(Pharmaceuticals!$C:$C,$B282,Pharmaceuticals!BK:BK)+SUMIF('Health Products &amp; Equipment'!$C:$C,$B282,'Health Products &amp; Equipment'!BT:BT)+SUMIF('Other Pharma &amp; Health Products'!$C:$C,$B282,'Other Pharma &amp; Health Products'!BT:BT)+SUMIF('PSM Costs'!$C:$C,$B282,'PSM Costs'!BT:BT)&gt;0,SUMIF(Pharmaceuticals!$C:$C,$B282,Pharmaceuticals!BK:BK)+SUMIF('Health Products &amp; Equipment'!$C:$C,$B282,'Health Products &amp; Equipment'!BT:BT)+SUMIF('Other Pharma &amp; Health Products'!$C:$C,$B282,'Other Pharma &amp; Health Products'!BT:BT)+SUMIF('PSM Costs'!$C:$C,$B282,'PSM Costs'!BT:BT),"")</f>
        <v/>
      </c>
      <c r="Q282" s="123" t="str">
        <f ca="1">IF(SUMIF(Pharmaceuticals!$C:$C,$B282,Pharmaceuticals!BL:BL)+SUMIF('Health Products &amp; Equipment'!$C:$C,$B282,'Health Products &amp; Equipment'!BU:BU)+SUMIF('Other Pharma &amp; Health Products'!$C:$C,$B282,'Other Pharma &amp; Health Products'!BU:BU)+SUMIF('PSM Costs'!$C:$C,$B282,'PSM Costs'!BU:BU)&gt;0,SUMIF(Pharmaceuticals!$C:$C,$B282,Pharmaceuticals!BL:BL)+SUMIF('Health Products &amp; Equipment'!$C:$C,$B282,'Health Products &amp; Equipment'!BU:BU)+SUMIF('Other Pharma &amp; Health Products'!$C:$C,$B282,'Other Pharma &amp; Health Products'!BU:BU)+SUMIF('PSM Costs'!$C:$C,$B282,'PSM Costs'!BU:BU),"")</f>
        <v/>
      </c>
      <c r="R282" s="176" t="str">
        <f t="shared" ca="1" si="24"/>
        <v/>
      </c>
    </row>
    <row r="283" spans="1:18" ht="13.5" customHeight="1" x14ac:dyDescent="0.15">
      <c r="A283" s="107">
        <v>276</v>
      </c>
      <c r="B283" s="107" t="str">
        <f ca="1">IFERROR(VLOOKUP(A283,'Rank unique CI-Prod-Spec'!I:J,2,FALSE),"")</f>
        <v/>
      </c>
      <c r="C283" s="122" t="str">
        <f ca="1">IFERROR(VLOOKUP(LEFT(B283,FIND("--",B283)-1),CatCostInp!D:E,2,FALSE),"")</f>
        <v/>
      </c>
      <c r="D283" s="122" t="str">
        <f ca="1">IFERROR(INDIRECT(ADDRESS(MATCH(VALUE(MID(B283,FIND("--",B283)+2,FIND("---",B283)-FIND("--",B283)-2)),CatProd!G:G,0),2,1,1,"CatProd")),"")</f>
        <v/>
      </c>
      <c r="E283" s="122" t="str">
        <f ca="1">IFERROR(INDIRECT(ADDRESS(MATCH(VALUE(RIGHT(B283,LEN(B283)-FIND("---",B283)-2)),CatProdSpec!I:I,0),3,1,1,"CatProdSpec")),"")</f>
        <v/>
      </c>
      <c r="F283" s="181" t="str">
        <f t="shared" ca="1" si="20"/>
        <v/>
      </c>
      <c r="G283" s="176" t="str">
        <f ca="1">IF(SUMIF(Pharmaceuticals!$C:$C,$B283,Pharmaceuticals!X:X)+SUMIF('Health Products &amp; Equipment'!$C:$C,$B283,'Health Products &amp; Equipment'!AG:AG)+SUMIF('Other Pharma &amp; Health Products'!$C:$C,$B283,'Other Pharma &amp; Health Products'!AG:AG)+SUMIF('PSM Costs'!$C:$C,$B283,'PSM Costs'!AG:AG)&gt;0,SUMIF(Pharmaceuticals!$C:$C,$B283,Pharmaceuticals!X:X)+SUMIF('Health Products &amp; Equipment'!$C:$C,$B283,'Health Products &amp; Equipment'!AG:AG)+SUMIF('Other Pharma &amp; Health Products'!$C:$C,$B283,'Other Pharma &amp; Health Products'!AG:AG)+SUMIF('PSM Costs'!$C:$C,$B283,'PSM Costs'!AG:AG),"")</f>
        <v/>
      </c>
      <c r="H283" s="176" t="str">
        <f ca="1">IF(SUMIF(Pharmaceuticals!$C:$C,$B283,Pharmaceuticals!Y:Y)+SUMIF('Health Products &amp; Equipment'!$C:$C,$B283,'Health Products &amp; Equipment'!AH:AH)+SUMIF('Other Pharma &amp; Health Products'!$C:$C,$B283,'Other Pharma &amp; Health Products'!AH:AH)+SUMIF('PSM Costs'!$C:$C,$B283,'PSM Costs'!AH:AH)&gt;0,SUMIF(Pharmaceuticals!$C:$C,$B283,Pharmaceuticals!Y:Y)+SUMIF('Health Products &amp; Equipment'!$C:$C,$B283,'Health Products &amp; Equipment'!AH:AH)+SUMIF('Other Pharma &amp; Health Products'!$C:$C,$B283,'Other Pharma &amp; Health Products'!AH:AH)+SUMIF('PSM Costs'!$C:$C,$B283,'PSM Costs'!AH:AH),"")</f>
        <v/>
      </c>
      <c r="I283" s="182" t="str">
        <f t="shared" ca="1" si="21"/>
        <v/>
      </c>
      <c r="J283" s="123" t="str">
        <f ca="1">IF(SUMIF(Pharmaceuticals!$C:$C,$B283,Pharmaceuticals!AK:AK)+SUMIF('Health Products &amp; Equipment'!$C:$C,$B283,'Health Products &amp; Equipment'!AT:AT)+SUMIF('Other Pharma &amp; Health Products'!$C:$C,$B283,'Other Pharma &amp; Health Products'!AT:AT)+SUMIF('PSM Costs'!$C:$C,$B283,'PSM Costs'!AT:AT)&gt;0,SUMIF(Pharmaceuticals!$C:$C,$B283,Pharmaceuticals!AK:AK)+SUMIF('Health Products &amp; Equipment'!$C:$C,$B283,'Health Products &amp; Equipment'!AT:AT)+SUMIF('Other Pharma &amp; Health Products'!$C:$C,$B283,'Other Pharma &amp; Health Products'!AT:AT)+SUMIF('PSM Costs'!$C:$C,$B283,'PSM Costs'!AT:AT),"")</f>
        <v/>
      </c>
      <c r="K283" s="123" t="str">
        <f ca="1">IF(SUMIF(Pharmaceuticals!$C:$C,$B283,Pharmaceuticals!AL:AL)+SUMIF('Health Products &amp; Equipment'!$C:$C,$B283,'Health Products &amp; Equipment'!AU:AU)+SUMIF('Other Pharma &amp; Health Products'!$C:$C,$B283,'Other Pharma &amp; Health Products'!AU:AU)+SUMIF('PSM Costs'!$C:$C,$B283,'PSM Costs'!AU:AU)&gt;0,SUMIF(Pharmaceuticals!$C:$C,$B283,Pharmaceuticals!AL:AL)+SUMIF('Health Products &amp; Equipment'!$C:$C,$B283,'Health Products &amp; Equipment'!AU:AU)+SUMIF('Other Pharma &amp; Health Products'!$C:$C,$B283,'Other Pharma &amp; Health Products'!AU:AU)+SUMIF('PSM Costs'!$C:$C,$B283,'PSM Costs'!AU:AU),"")</f>
        <v/>
      </c>
      <c r="L283" s="181" t="str">
        <f t="shared" ca="1" si="22"/>
        <v/>
      </c>
      <c r="M283" s="176" t="str">
        <f ca="1">IF(SUMIF(Pharmaceuticals!$C:$C,$B283,Pharmaceuticals!AX:AX)+SUMIF('Health Products &amp; Equipment'!$C:$C,$B283,'Health Products &amp; Equipment'!BG:BG)+SUMIF('Other Pharma &amp; Health Products'!$C:$C,$B283,'Other Pharma &amp; Health Products'!BG:BG)+SUMIF('PSM Costs'!$C:$C,$B283,'PSM Costs'!BG:BG)&gt;0,SUMIF(Pharmaceuticals!$C:$C,$B283,Pharmaceuticals!AX:AX)+SUMIF('Health Products &amp; Equipment'!$C:$C,$B283,'Health Products &amp; Equipment'!BG:BG)+SUMIF('Other Pharma &amp; Health Products'!$C:$C,$B283,'Other Pharma &amp; Health Products'!BG:BG)+SUMIF('PSM Costs'!$C:$C,$B283,'PSM Costs'!BG:BG),"")</f>
        <v/>
      </c>
      <c r="N283" s="176" t="str">
        <f ca="1">IF(SUMIF(Pharmaceuticals!$C:$C,$B283,Pharmaceuticals!AY:AY)+SUMIF('Health Products &amp; Equipment'!$C:$C,$B283,'Health Products &amp; Equipment'!BH:BH)+SUMIF('Other Pharma &amp; Health Products'!$C:$C,$B283,'Other Pharma &amp; Health Products'!BH:BH)+SUMIF('PSM Costs'!$C:$C,$B283,'PSM Costs'!BH:BH)&gt;0,SUMIF(Pharmaceuticals!$C:$C,$B283,Pharmaceuticals!AY:AY)+SUMIF('Health Products &amp; Equipment'!$C:$C,$B283,'Health Products &amp; Equipment'!BH:BH)+SUMIF('Other Pharma &amp; Health Products'!$C:$C,$B283,'Other Pharma &amp; Health Products'!BH:BH)+SUMIF('PSM Costs'!$C:$C,$B283,'PSM Costs'!BH:BH),"")</f>
        <v/>
      </c>
      <c r="O283" s="182" t="str">
        <f t="shared" ca="1" si="23"/>
        <v/>
      </c>
      <c r="P283" s="123" t="str">
        <f ca="1">IF(SUMIF(Pharmaceuticals!$C:$C,$B283,Pharmaceuticals!BK:BK)+SUMIF('Health Products &amp; Equipment'!$C:$C,$B283,'Health Products &amp; Equipment'!BT:BT)+SUMIF('Other Pharma &amp; Health Products'!$C:$C,$B283,'Other Pharma &amp; Health Products'!BT:BT)+SUMIF('PSM Costs'!$C:$C,$B283,'PSM Costs'!BT:BT)&gt;0,SUMIF(Pharmaceuticals!$C:$C,$B283,Pharmaceuticals!BK:BK)+SUMIF('Health Products &amp; Equipment'!$C:$C,$B283,'Health Products &amp; Equipment'!BT:BT)+SUMIF('Other Pharma &amp; Health Products'!$C:$C,$B283,'Other Pharma &amp; Health Products'!BT:BT)+SUMIF('PSM Costs'!$C:$C,$B283,'PSM Costs'!BT:BT),"")</f>
        <v/>
      </c>
      <c r="Q283" s="123" t="str">
        <f ca="1">IF(SUMIF(Pharmaceuticals!$C:$C,$B283,Pharmaceuticals!BL:BL)+SUMIF('Health Products &amp; Equipment'!$C:$C,$B283,'Health Products &amp; Equipment'!BU:BU)+SUMIF('Other Pharma &amp; Health Products'!$C:$C,$B283,'Other Pharma &amp; Health Products'!BU:BU)+SUMIF('PSM Costs'!$C:$C,$B283,'PSM Costs'!BU:BU)&gt;0,SUMIF(Pharmaceuticals!$C:$C,$B283,Pharmaceuticals!BL:BL)+SUMIF('Health Products &amp; Equipment'!$C:$C,$B283,'Health Products &amp; Equipment'!BU:BU)+SUMIF('Other Pharma &amp; Health Products'!$C:$C,$B283,'Other Pharma &amp; Health Products'!BU:BU)+SUMIF('PSM Costs'!$C:$C,$B283,'PSM Costs'!BU:BU),"")</f>
        <v/>
      </c>
      <c r="R283" s="176" t="str">
        <f t="shared" ca="1" si="24"/>
        <v/>
      </c>
    </row>
    <row r="284" spans="1:18" ht="13.5" customHeight="1" x14ac:dyDescent="0.15">
      <c r="A284" s="107">
        <v>277</v>
      </c>
      <c r="B284" s="107" t="str">
        <f ca="1">IFERROR(VLOOKUP(A284,'Rank unique CI-Prod-Spec'!I:J,2,FALSE),"")</f>
        <v/>
      </c>
      <c r="C284" s="122" t="str">
        <f ca="1">IFERROR(VLOOKUP(LEFT(B284,FIND("--",B284)-1),CatCostInp!D:E,2,FALSE),"")</f>
        <v/>
      </c>
      <c r="D284" s="122" t="str">
        <f ca="1">IFERROR(INDIRECT(ADDRESS(MATCH(VALUE(MID(B284,FIND("--",B284)+2,FIND("---",B284)-FIND("--",B284)-2)),CatProd!G:G,0),2,1,1,"CatProd")),"")</f>
        <v/>
      </c>
      <c r="E284" s="122" t="str">
        <f ca="1">IFERROR(INDIRECT(ADDRESS(MATCH(VALUE(RIGHT(B284,LEN(B284)-FIND("---",B284)-2)),CatProdSpec!I:I,0),3,1,1,"CatProdSpec")),"")</f>
        <v/>
      </c>
      <c r="F284" s="181" t="str">
        <f t="shared" ca="1" si="20"/>
        <v/>
      </c>
      <c r="G284" s="176" t="str">
        <f ca="1">IF(SUMIF(Pharmaceuticals!$C:$C,$B284,Pharmaceuticals!X:X)+SUMIF('Health Products &amp; Equipment'!$C:$C,$B284,'Health Products &amp; Equipment'!AG:AG)+SUMIF('Other Pharma &amp; Health Products'!$C:$C,$B284,'Other Pharma &amp; Health Products'!AG:AG)+SUMIF('PSM Costs'!$C:$C,$B284,'PSM Costs'!AG:AG)&gt;0,SUMIF(Pharmaceuticals!$C:$C,$B284,Pharmaceuticals!X:X)+SUMIF('Health Products &amp; Equipment'!$C:$C,$B284,'Health Products &amp; Equipment'!AG:AG)+SUMIF('Other Pharma &amp; Health Products'!$C:$C,$B284,'Other Pharma &amp; Health Products'!AG:AG)+SUMIF('PSM Costs'!$C:$C,$B284,'PSM Costs'!AG:AG),"")</f>
        <v/>
      </c>
      <c r="H284" s="176" t="str">
        <f ca="1">IF(SUMIF(Pharmaceuticals!$C:$C,$B284,Pharmaceuticals!Y:Y)+SUMIF('Health Products &amp; Equipment'!$C:$C,$B284,'Health Products &amp; Equipment'!AH:AH)+SUMIF('Other Pharma &amp; Health Products'!$C:$C,$B284,'Other Pharma &amp; Health Products'!AH:AH)+SUMIF('PSM Costs'!$C:$C,$B284,'PSM Costs'!AH:AH)&gt;0,SUMIF(Pharmaceuticals!$C:$C,$B284,Pharmaceuticals!Y:Y)+SUMIF('Health Products &amp; Equipment'!$C:$C,$B284,'Health Products &amp; Equipment'!AH:AH)+SUMIF('Other Pharma &amp; Health Products'!$C:$C,$B284,'Other Pharma &amp; Health Products'!AH:AH)+SUMIF('PSM Costs'!$C:$C,$B284,'PSM Costs'!AH:AH),"")</f>
        <v/>
      </c>
      <c r="I284" s="182" t="str">
        <f t="shared" ca="1" si="21"/>
        <v/>
      </c>
      <c r="J284" s="123" t="str">
        <f ca="1">IF(SUMIF(Pharmaceuticals!$C:$C,$B284,Pharmaceuticals!AK:AK)+SUMIF('Health Products &amp; Equipment'!$C:$C,$B284,'Health Products &amp; Equipment'!AT:AT)+SUMIF('Other Pharma &amp; Health Products'!$C:$C,$B284,'Other Pharma &amp; Health Products'!AT:AT)+SUMIF('PSM Costs'!$C:$C,$B284,'PSM Costs'!AT:AT)&gt;0,SUMIF(Pharmaceuticals!$C:$C,$B284,Pharmaceuticals!AK:AK)+SUMIF('Health Products &amp; Equipment'!$C:$C,$B284,'Health Products &amp; Equipment'!AT:AT)+SUMIF('Other Pharma &amp; Health Products'!$C:$C,$B284,'Other Pharma &amp; Health Products'!AT:AT)+SUMIF('PSM Costs'!$C:$C,$B284,'PSM Costs'!AT:AT),"")</f>
        <v/>
      </c>
      <c r="K284" s="123" t="str">
        <f ca="1">IF(SUMIF(Pharmaceuticals!$C:$C,$B284,Pharmaceuticals!AL:AL)+SUMIF('Health Products &amp; Equipment'!$C:$C,$B284,'Health Products &amp; Equipment'!AU:AU)+SUMIF('Other Pharma &amp; Health Products'!$C:$C,$B284,'Other Pharma &amp; Health Products'!AU:AU)+SUMIF('PSM Costs'!$C:$C,$B284,'PSM Costs'!AU:AU)&gt;0,SUMIF(Pharmaceuticals!$C:$C,$B284,Pharmaceuticals!AL:AL)+SUMIF('Health Products &amp; Equipment'!$C:$C,$B284,'Health Products &amp; Equipment'!AU:AU)+SUMIF('Other Pharma &amp; Health Products'!$C:$C,$B284,'Other Pharma &amp; Health Products'!AU:AU)+SUMIF('PSM Costs'!$C:$C,$B284,'PSM Costs'!AU:AU),"")</f>
        <v/>
      </c>
      <c r="L284" s="181" t="str">
        <f t="shared" ca="1" si="22"/>
        <v/>
      </c>
      <c r="M284" s="176" t="str">
        <f ca="1">IF(SUMIF(Pharmaceuticals!$C:$C,$B284,Pharmaceuticals!AX:AX)+SUMIF('Health Products &amp; Equipment'!$C:$C,$B284,'Health Products &amp; Equipment'!BG:BG)+SUMIF('Other Pharma &amp; Health Products'!$C:$C,$B284,'Other Pharma &amp; Health Products'!BG:BG)+SUMIF('PSM Costs'!$C:$C,$B284,'PSM Costs'!BG:BG)&gt;0,SUMIF(Pharmaceuticals!$C:$C,$B284,Pharmaceuticals!AX:AX)+SUMIF('Health Products &amp; Equipment'!$C:$C,$B284,'Health Products &amp; Equipment'!BG:BG)+SUMIF('Other Pharma &amp; Health Products'!$C:$C,$B284,'Other Pharma &amp; Health Products'!BG:BG)+SUMIF('PSM Costs'!$C:$C,$B284,'PSM Costs'!BG:BG),"")</f>
        <v/>
      </c>
      <c r="N284" s="176" t="str">
        <f ca="1">IF(SUMIF(Pharmaceuticals!$C:$C,$B284,Pharmaceuticals!AY:AY)+SUMIF('Health Products &amp; Equipment'!$C:$C,$B284,'Health Products &amp; Equipment'!BH:BH)+SUMIF('Other Pharma &amp; Health Products'!$C:$C,$B284,'Other Pharma &amp; Health Products'!BH:BH)+SUMIF('PSM Costs'!$C:$C,$B284,'PSM Costs'!BH:BH)&gt;0,SUMIF(Pharmaceuticals!$C:$C,$B284,Pharmaceuticals!AY:AY)+SUMIF('Health Products &amp; Equipment'!$C:$C,$B284,'Health Products &amp; Equipment'!BH:BH)+SUMIF('Other Pharma &amp; Health Products'!$C:$C,$B284,'Other Pharma &amp; Health Products'!BH:BH)+SUMIF('PSM Costs'!$C:$C,$B284,'PSM Costs'!BH:BH),"")</f>
        <v/>
      </c>
      <c r="O284" s="182" t="str">
        <f t="shared" ca="1" si="23"/>
        <v/>
      </c>
      <c r="P284" s="123" t="str">
        <f ca="1">IF(SUMIF(Pharmaceuticals!$C:$C,$B284,Pharmaceuticals!BK:BK)+SUMIF('Health Products &amp; Equipment'!$C:$C,$B284,'Health Products &amp; Equipment'!BT:BT)+SUMIF('Other Pharma &amp; Health Products'!$C:$C,$B284,'Other Pharma &amp; Health Products'!BT:BT)+SUMIF('PSM Costs'!$C:$C,$B284,'PSM Costs'!BT:BT)&gt;0,SUMIF(Pharmaceuticals!$C:$C,$B284,Pharmaceuticals!BK:BK)+SUMIF('Health Products &amp; Equipment'!$C:$C,$B284,'Health Products &amp; Equipment'!BT:BT)+SUMIF('Other Pharma &amp; Health Products'!$C:$C,$B284,'Other Pharma &amp; Health Products'!BT:BT)+SUMIF('PSM Costs'!$C:$C,$B284,'PSM Costs'!BT:BT),"")</f>
        <v/>
      </c>
      <c r="Q284" s="123" t="str">
        <f ca="1">IF(SUMIF(Pharmaceuticals!$C:$C,$B284,Pharmaceuticals!BL:BL)+SUMIF('Health Products &amp; Equipment'!$C:$C,$B284,'Health Products &amp; Equipment'!BU:BU)+SUMIF('Other Pharma &amp; Health Products'!$C:$C,$B284,'Other Pharma &amp; Health Products'!BU:BU)+SUMIF('PSM Costs'!$C:$C,$B284,'PSM Costs'!BU:BU)&gt;0,SUMIF(Pharmaceuticals!$C:$C,$B284,Pharmaceuticals!BL:BL)+SUMIF('Health Products &amp; Equipment'!$C:$C,$B284,'Health Products &amp; Equipment'!BU:BU)+SUMIF('Other Pharma &amp; Health Products'!$C:$C,$B284,'Other Pharma &amp; Health Products'!BU:BU)+SUMIF('PSM Costs'!$C:$C,$B284,'PSM Costs'!BU:BU),"")</f>
        <v/>
      </c>
      <c r="R284" s="176" t="str">
        <f t="shared" ca="1" si="24"/>
        <v/>
      </c>
    </row>
    <row r="285" spans="1:18" ht="13.5" customHeight="1" x14ac:dyDescent="0.15">
      <c r="A285" s="107">
        <v>278</v>
      </c>
      <c r="B285" s="107" t="str">
        <f ca="1">IFERROR(VLOOKUP(A285,'Rank unique CI-Prod-Spec'!I:J,2,FALSE),"")</f>
        <v/>
      </c>
      <c r="C285" s="122" t="str">
        <f ca="1">IFERROR(VLOOKUP(LEFT(B285,FIND("--",B285)-1),CatCostInp!D:E,2,FALSE),"")</f>
        <v/>
      </c>
      <c r="D285" s="122" t="str">
        <f ca="1">IFERROR(INDIRECT(ADDRESS(MATCH(VALUE(MID(B285,FIND("--",B285)+2,FIND("---",B285)-FIND("--",B285)-2)),CatProd!G:G,0),2,1,1,"CatProd")),"")</f>
        <v/>
      </c>
      <c r="E285" s="122" t="str">
        <f ca="1">IFERROR(INDIRECT(ADDRESS(MATCH(VALUE(RIGHT(B285,LEN(B285)-FIND("---",B285)-2)),CatProdSpec!I:I,0),3,1,1,"CatProdSpec")),"")</f>
        <v/>
      </c>
      <c r="F285" s="181" t="str">
        <f t="shared" ca="1" si="20"/>
        <v/>
      </c>
      <c r="G285" s="176" t="str">
        <f ca="1">IF(SUMIF(Pharmaceuticals!$C:$C,$B285,Pharmaceuticals!X:X)+SUMIF('Health Products &amp; Equipment'!$C:$C,$B285,'Health Products &amp; Equipment'!AG:AG)+SUMIF('Other Pharma &amp; Health Products'!$C:$C,$B285,'Other Pharma &amp; Health Products'!AG:AG)+SUMIF('PSM Costs'!$C:$C,$B285,'PSM Costs'!AG:AG)&gt;0,SUMIF(Pharmaceuticals!$C:$C,$B285,Pharmaceuticals!X:X)+SUMIF('Health Products &amp; Equipment'!$C:$C,$B285,'Health Products &amp; Equipment'!AG:AG)+SUMIF('Other Pharma &amp; Health Products'!$C:$C,$B285,'Other Pharma &amp; Health Products'!AG:AG)+SUMIF('PSM Costs'!$C:$C,$B285,'PSM Costs'!AG:AG),"")</f>
        <v/>
      </c>
      <c r="H285" s="176" t="str">
        <f ca="1">IF(SUMIF(Pharmaceuticals!$C:$C,$B285,Pharmaceuticals!Y:Y)+SUMIF('Health Products &amp; Equipment'!$C:$C,$B285,'Health Products &amp; Equipment'!AH:AH)+SUMIF('Other Pharma &amp; Health Products'!$C:$C,$B285,'Other Pharma &amp; Health Products'!AH:AH)+SUMIF('PSM Costs'!$C:$C,$B285,'PSM Costs'!AH:AH)&gt;0,SUMIF(Pharmaceuticals!$C:$C,$B285,Pharmaceuticals!Y:Y)+SUMIF('Health Products &amp; Equipment'!$C:$C,$B285,'Health Products &amp; Equipment'!AH:AH)+SUMIF('Other Pharma &amp; Health Products'!$C:$C,$B285,'Other Pharma &amp; Health Products'!AH:AH)+SUMIF('PSM Costs'!$C:$C,$B285,'PSM Costs'!AH:AH),"")</f>
        <v/>
      </c>
      <c r="I285" s="182" t="str">
        <f t="shared" ca="1" si="21"/>
        <v/>
      </c>
      <c r="J285" s="123" t="str">
        <f ca="1">IF(SUMIF(Pharmaceuticals!$C:$C,$B285,Pharmaceuticals!AK:AK)+SUMIF('Health Products &amp; Equipment'!$C:$C,$B285,'Health Products &amp; Equipment'!AT:AT)+SUMIF('Other Pharma &amp; Health Products'!$C:$C,$B285,'Other Pharma &amp; Health Products'!AT:AT)+SUMIF('PSM Costs'!$C:$C,$B285,'PSM Costs'!AT:AT)&gt;0,SUMIF(Pharmaceuticals!$C:$C,$B285,Pharmaceuticals!AK:AK)+SUMIF('Health Products &amp; Equipment'!$C:$C,$B285,'Health Products &amp; Equipment'!AT:AT)+SUMIF('Other Pharma &amp; Health Products'!$C:$C,$B285,'Other Pharma &amp; Health Products'!AT:AT)+SUMIF('PSM Costs'!$C:$C,$B285,'PSM Costs'!AT:AT),"")</f>
        <v/>
      </c>
      <c r="K285" s="123" t="str">
        <f ca="1">IF(SUMIF(Pharmaceuticals!$C:$C,$B285,Pharmaceuticals!AL:AL)+SUMIF('Health Products &amp; Equipment'!$C:$C,$B285,'Health Products &amp; Equipment'!AU:AU)+SUMIF('Other Pharma &amp; Health Products'!$C:$C,$B285,'Other Pharma &amp; Health Products'!AU:AU)+SUMIF('PSM Costs'!$C:$C,$B285,'PSM Costs'!AU:AU)&gt;0,SUMIF(Pharmaceuticals!$C:$C,$B285,Pharmaceuticals!AL:AL)+SUMIF('Health Products &amp; Equipment'!$C:$C,$B285,'Health Products &amp; Equipment'!AU:AU)+SUMIF('Other Pharma &amp; Health Products'!$C:$C,$B285,'Other Pharma &amp; Health Products'!AU:AU)+SUMIF('PSM Costs'!$C:$C,$B285,'PSM Costs'!AU:AU),"")</f>
        <v/>
      </c>
      <c r="L285" s="181" t="str">
        <f t="shared" ca="1" si="22"/>
        <v/>
      </c>
      <c r="M285" s="176" t="str">
        <f ca="1">IF(SUMIF(Pharmaceuticals!$C:$C,$B285,Pharmaceuticals!AX:AX)+SUMIF('Health Products &amp; Equipment'!$C:$C,$B285,'Health Products &amp; Equipment'!BG:BG)+SUMIF('Other Pharma &amp; Health Products'!$C:$C,$B285,'Other Pharma &amp; Health Products'!BG:BG)+SUMIF('PSM Costs'!$C:$C,$B285,'PSM Costs'!BG:BG)&gt;0,SUMIF(Pharmaceuticals!$C:$C,$B285,Pharmaceuticals!AX:AX)+SUMIF('Health Products &amp; Equipment'!$C:$C,$B285,'Health Products &amp; Equipment'!BG:BG)+SUMIF('Other Pharma &amp; Health Products'!$C:$C,$B285,'Other Pharma &amp; Health Products'!BG:BG)+SUMIF('PSM Costs'!$C:$C,$B285,'PSM Costs'!BG:BG),"")</f>
        <v/>
      </c>
      <c r="N285" s="176" t="str">
        <f ca="1">IF(SUMIF(Pharmaceuticals!$C:$C,$B285,Pharmaceuticals!AY:AY)+SUMIF('Health Products &amp; Equipment'!$C:$C,$B285,'Health Products &amp; Equipment'!BH:BH)+SUMIF('Other Pharma &amp; Health Products'!$C:$C,$B285,'Other Pharma &amp; Health Products'!BH:BH)+SUMIF('PSM Costs'!$C:$C,$B285,'PSM Costs'!BH:BH)&gt;0,SUMIF(Pharmaceuticals!$C:$C,$B285,Pharmaceuticals!AY:AY)+SUMIF('Health Products &amp; Equipment'!$C:$C,$B285,'Health Products &amp; Equipment'!BH:BH)+SUMIF('Other Pharma &amp; Health Products'!$C:$C,$B285,'Other Pharma &amp; Health Products'!BH:BH)+SUMIF('PSM Costs'!$C:$C,$B285,'PSM Costs'!BH:BH),"")</f>
        <v/>
      </c>
      <c r="O285" s="182" t="str">
        <f t="shared" ca="1" si="23"/>
        <v/>
      </c>
      <c r="P285" s="123" t="str">
        <f ca="1">IF(SUMIF(Pharmaceuticals!$C:$C,$B285,Pharmaceuticals!BK:BK)+SUMIF('Health Products &amp; Equipment'!$C:$C,$B285,'Health Products &amp; Equipment'!BT:BT)+SUMIF('Other Pharma &amp; Health Products'!$C:$C,$B285,'Other Pharma &amp; Health Products'!BT:BT)+SUMIF('PSM Costs'!$C:$C,$B285,'PSM Costs'!BT:BT)&gt;0,SUMIF(Pharmaceuticals!$C:$C,$B285,Pharmaceuticals!BK:BK)+SUMIF('Health Products &amp; Equipment'!$C:$C,$B285,'Health Products &amp; Equipment'!BT:BT)+SUMIF('Other Pharma &amp; Health Products'!$C:$C,$B285,'Other Pharma &amp; Health Products'!BT:BT)+SUMIF('PSM Costs'!$C:$C,$B285,'PSM Costs'!BT:BT),"")</f>
        <v/>
      </c>
      <c r="Q285" s="123" t="str">
        <f ca="1">IF(SUMIF(Pharmaceuticals!$C:$C,$B285,Pharmaceuticals!BL:BL)+SUMIF('Health Products &amp; Equipment'!$C:$C,$B285,'Health Products &amp; Equipment'!BU:BU)+SUMIF('Other Pharma &amp; Health Products'!$C:$C,$B285,'Other Pharma &amp; Health Products'!BU:BU)+SUMIF('PSM Costs'!$C:$C,$B285,'PSM Costs'!BU:BU)&gt;0,SUMIF(Pharmaceuticals!$C:$C,$B285,Pharmaceuticals!BL:BL)+SUMIF('Health Products &amp; Equipment'!$C:$C,$B285,'Health Products &amp; Equipment'!BU:BU)+SUMIF('Other Pharma &amp; Health Products'!$C:$C,$B285,'Other Pharma &amp; Health Products'!BU:BU)+SUMIF('PSM Costs'!$C:$C,$B285,'PSM Costs'!BU:BU),"")</f>
        <v/>
      </c>
      <c r="R285" s="176" t="str">
        <f t="shared" ca="1" si="24"/>
        <v/>
      </c>
    </row>
    <row r="286" spans="1:18" ht="13.5" customHeight="1" x14ac:dyDescent="0.15">
      <c r="A286" s="107">
        <v>279</v>
      </c>
      <c r="B286" s="107" t="str">
        <f ca="1">IFERROR(VLOOKUP(A286,'Rank unique CI-Prod-Spec'!I:J,2,FALSE),"")</f>
        <v/>
      </c>
      <c r="C286" s="122" t="str">
        <f ca="1">IFERROR(VLOOKUP(LEFT(B286,FIND("--",B286)-1),CatCostInp!D:E,2,FALSE),"")</f>
        <v/>
      </c>
      <c r="D286" s="122" t="str">
        <f ca="1">IFERROR(INDIRECT(ADDRESS(MATCH(VALUE(MID(B286,FIND("--",B286)+2,FIND("---",B286)-FIND("--",B286)-2)),CatProd!G:G,0),2,1,1,"CatProd")),"")</f>
        <v/>
      </c>
      <c r="E286" s="122" t="str">
        <f ca="1">IFERROR(INDIRECT(ADDRESS(MATCH(VALUE(RIGHT(B286,LEN(B286)-FIND("---",B286)-2)),CatProdSpec!I:I,0),3,1,1,"CatProdSpec")),"")</f>
        <v/>
      </c>
      <c r="F286" s="181" t="str">
        <f t="shared" ca="1" si="20"/>
        <v/>
      </c>
      <c r="G286" s="176" t="str">
        <f ca="1">IF(SUMIF(Pharmaceuticals!$C:$C,$B286,Pharmaceuticals!X:X)+SUMIF('Health Products &amp; Equipment'!$C:$C,$B286,'Health Products &amp; Equipment'!AG:AG)+SUMIF('Other Pharma &amp; Health Products'!$C:$C,$B286,'Other Pharma &amp; Health Products'!AG:AG)+SUMIF('PSM Costs'!$C:$C,$B286,'PSM Costs'!AG:AG)&gt;0,SUMIF(Pharmaceuticals!$C:$C,$B286,Pharmaceuticals!X:X)+SUMIF('Health Products &amp; Equipment'!$C:$C,$B286,'Health Products &amp; Equipment'!AG:AG)+SUMIF('Other Pharma &amp; Health Products'!$C:$C,$B286,'Other Pharma &amp; Health Products'!AG:AG)+SUMIF('PSM Costs'!$C:$C,$B286,'PSM Costs'!AG:AG),"")</f>
        <v/>
      </c>
      <c r="H286" s="176" t="str">
        <f ca="1">IF(SUMIF(Pharmaceuticals!$C:$C,$B286,Pharmaceuticals!Y:Y)+SUMIF('Health Products &amp; Equipment'!$C:$C,$B286,'Health Products &amp; Equipment'!AH:AH)+SUMIF('Other Pharma &amp; Health Products'!$C:$C,$B286,'Other Pharma &amp; Health Products'!AH:AH)+SUMIF('PSM Costs'!$C:$C,$B286,'PSM Costs'!AH:AH)&gt;0,SUMIF(Pharmaceuticals!$C:$C,$B286,Pharmaceuticals!Y:Y)+SUMIF('Health Products &amp; Equipment'!$C:$C,$B286,'Health Products &amp; Equipment'!AH:AH)+SUMIF('Other Pharma &amp; Health Products'!$C:$C,$B286,'Other Pharma &amp; Health Products'!AH:AH)+SUMIF('PSM Costs'!$C:$C,$B286,'PSM Costs'!AH:AH),"")</f>
        <v/>
      </c>
      <c r="I286" s="182" t="str">
        <f t="shared" ca="1" si="21"/>
        <v/>
      </c>
      <c r="J286" s="123" t="str">
        <f ca="1">IF(SUMIF(Pharmaceuticals!$C:$C,$B286,Pharmaceuticals!AK:AK)+SUMIF('Health Products &amp; Equipment'!$C:$C,$B286,'Health Products &amp; Equipment'!AT:AT)+SUMIF('Other Pharma &amp; Health Products'!$C:$C,$B286,'Other Pharma &amp; Health Products'!AT:AT)+SUMIF('PSM Costs'!$C:$C,$B286,'PSM Costs'!AT:AT)&gt;0,SUMIF(Pharmaceuticals!$C:$C,$B286,Pharmaceuticals!AK:AK)+SUMIF('Health Products &amp; Equipment'!$C:$C,$B286,'Health Products &amp; Equipment'!AT:AT)+SUMIF('Other Pharma &amp; Health Products'!$C:$C,$B286,'Other Pharma &amp; Health Products'!AT:AT)+SUMIF('PSM Costs'!$C:$C,$B286,'PSM Costs'!AT:AT),"")</f>
        <v/>
      </c>
      <c r="K286" s="123" t="str">
        <f ca="1">IF(SUMIF(Pharmaceuticals!$C:$C,$B286,Pharmaceuticals!AL:AL)+SUMIF('Health Products &amp; Equipment'!$C:$C,$B286,'Health Products &amp; Equipment'!AU:AU)+SUMIF('Other Pharma &amp; Health Products'!$C:$C,$B286,'Other Pharma &amp; Health Products'!AU:AU)+SUMIF('PSM Costs'!$C:$C,$B286,'PSM Costs'!AU:AU)&gt;0,SUMIF(Pharmaceuticals!$C:$C,$B286,Pharmaceuticals!AL:AL)+SUMIF('Health Products &amp; Equipment'!$C:$C,$B286,'Health Products &amp; Equipment'!AU:AU)+SUMIF('Other Pharma &amp; Health Products'!$C:$C,$B286,'Other Pharma &amp; Health Products'!AU:AU)+SUMIF('PSM Costs'!$C:$C,$B286,'PSM Costs'!AU:AU),"")</f>
        <v/>
      </c>
      <c r="L286" s="181" t="str">
        <f t="shared" ca="1" si="22"/>
        <v/>
      </c>
      <c r="M286" s="176" t="str">
        <f ca="1">IF(SUMIF(Pharmaceuticals!$C:$C,$B286,Pharmaceuticals!AX:AX)+SUMIF('Health Products &amp; Equipment'!$C:$C,$B286,'Health Products &amp; Equipment'!BG:BG)+SUMIF('Other Pharma &amp; Health Products'!$C:$C,$B286,'Other Pharma &amp; Health Products'!BG:BG)+SUMIF('PSM Costs'!$C:$C,$B286,'PSM Costs'!BG:BG)&gt;0,SUMIF(Pharmaceuticals!$C:$C,$B286,Pharmaceuticals!AX:AX)+SUMIF('Health Products &amp; Equipment'!$C:$C,$B286,'Health Products &amp; Equipment'!BG:BG)+SUMIF('Other Pharma &amp; Health Products'!$C:$C,$B286,'Other Pharma &amp; Health Products'!BG:BG)+SUMIF('PSM Costs'!$C:$C,$B286,'PSM Costs'!BG:BG),"")</f>
        <v/>
      </c>
      <c r="N286" s="176" t="str">
        <f ca="1">IF(SUMIF(Pharmaceuticals!$C:$C,$B286,Pharmaceuticals!AY:AY)+SUMIF('Health Products &amp; Equipment'!$C:$C,$B286,'Health Products &amp; Equipment'!BH:BH)+SUMIF('Other Pharma &amp; Health Products'!$C:$C,$B286,'Other Pharma &amp; Health Products'!BH:BH)+SUMIF('PSM Costs'!$C:$C,$B286,'PSM Costs'!BH:BH)&gt;0,SUMIF(Pharmaceuticals!$C:$C,$B286,Pharmaceuticals!AY:AY)+SUMIF('Health Products &amp; Equipment'!$C:$C,$B286,'Health Products &amp; Equipment'!BH:BH)+SUMIF('Other Pharma &amp; Health Products'!$C:$C,$B286,'Other Pharma &amp; Health Products'!BH:BH)+SUMIF('PSM Costs'!$C:$C,$B286,'PSM Costs'!BH:BH),"")</f>
        <v/>
      </c>
      <c r="O286" s="182" t="str">
        <f t="shared" ca="1" si="23"/>
        <v/>
      </c>
      <c r="P286" s="123" t="str">
        <f ca="1">IF(SUMIF(Pharmaceuticals!$C:$C,$B286,Pharmaceuticals!BK:BK)+SUMIF('Health Products &amp; Equipment'!$C:$C,$B286,'Health Products &amp; Equipment'!BT:BT)+SUMIF('Other Pharma &amp; Health Products'!$C:$C,$B286,'Other Pharma &amp; Health Products'!BT:BT)+SUMIF('PSM Costs'!$C:$C,$B286,'PSM Costs'!BT:BT)&gt;0,SUMIF(Pharmaceuticals!$C:$C,$B286,Pharmaceuticals!BK:BK)+SUMIF('Health Products &amp; Equipment'!$C:$C,$B286,'Health Products &amp; Equipment'!BT:BT)+SUMIF('Other Pharma &amp; Health Products'!$C:$C,$B286,'Other Pharma &amp; Health Products'!BT:BT)+SUMIF('PSM Costs'!$C:$C,$B286,'PSM Costs'!BT:BT),"")</f>
        <v/>
      </c>
      <c r="Q286" s="123" t="str">
        <f ca="1">IF(SUMIF(Pharmaceuticals!$C:$C,$B286,Pharmaceuticals!BL:BL)+SUMIF('Health Products &amp; Equipment'!$C:$C,$B286,'Health Products &amp; Equipment'!BU:BU)+SUMIF('Other Pharma &amp; Health Products'!$C:$C,$B286,'Other Pharma &amp; Health Products'!BU:BU)+SUMIF('PSM Costs'!$C:$C,$B286,'PSM Costs'!BU:BU)&gt;0,SUMIF(Pharmaceuticals!$C:$C,$B286,Pharmaceuticals!BL:BL)+SUMIF('Health Products &amp; Equipment'!$C:$C,$B286,'Health Products &amp; Equipment'!BU:BU)+SUMIF('Other Pharma &amp; Health Products'!$C:$C,$B286,'Other Pharma &amp; Health Products'!BU:BU)+SUMIF('PSM Costs'!$C:$C,$B286,'PSM Costs'!BU:BU),"")</f>
        <v/>
      </c>
      <c r="R286" s="176" t="str">
        <f t="shared" ca="1" si="24"/>
        <v/>
      </c>
    </row>
    <row r="287" spans="1:18" ht="13.5" customHeight="1" x14ac:dyDescent="0.15">
      <c r="A287" s="107">
        <v>280</v>
      </c>
      <c r="B287" s="107" t="str">
        <f ca="1">IFERROR(VLOOKUP(A287,'Rank unique CI-Prod-Spec'!I:J,2,FALSE),"")</f>
        <v/>
      </c>
      <c r="C287" s="122" t="str">
        <f ca="1">IFERROR(VLOOKUP(LEFT(B287,FIND("--",B287)-1),CatCostInp!D:E,2,FALSE),"")</f>
        <v/>
      </c>
      <c r="D287" s="122" t="str">
        <f ca="1">IFERROR(INDIRECT(ADDRESS(MATCH(VALUE(MID(B287,FIND("--",B287)+2,FIND("---",B287)-FIND("--",B287)-2)),CatProd!G:G,0),2,1,1,"CatProd")),"")</f>
        <v/>
      </c>
      <c r="E287" s="122" t="str">
        <f ca="1">IFERROR(INDIRECT(ADDRESS(MATCH(VALUE(RIGHT(B287,LEN(B287)-FIND("---",B287)-2)),CatProdSpec!I:I,0),3,1,1,"CatProdSpec")),"")</f>
        <v/>
      </c>
      <c r="F287" s="181" t="str">
        <f t="shared" ca="1" si="20"/>
        <v/>
      </c>
      <c r="G287" s="176" t="str">
        <f ca="1">IF(SUMIF(Pharmaceuticals!$C:$C,$B287,Pharmaceuticals!X:X)+SUMIF('Health Products &amp; Equipment'!$C:$C,$B287,'Health Products &amp; Equipment'!AG:AG)+SUMIF('Other Pharma &amp; Health Products'!$C:$C,$B287,'Other Pharma &amp; Health Products'!AG:AG)+SUMIF('PSM Costs'!$C:$C,$B287,'PSM Costs'!AG:AG)&gt;0,SUMIF(Pharmaceuticals!$C:$C,$B287,Pharmaceuticals!X:X)+SUMIF('Health Products &amp; Equipment'!$C:$C,$B287,'Health Products &amp; Equipment'!AG:AG)+SUMIF('Other Pharma &amp; Health Products'!$C:$C,$B287,'Other Pharma &amp; Health Products'!AG:AG)+SUMIF('PSM Costs'!$C:$C,$B287,'PSM Costs'!AG:AG),"")</f>
        <v/>
      </c>
      <c r="H287" s="176" t="str">
        <f ca="1">IF(SUMIF(Pharmaceuticals!$C:$C,$B287,Pharmaceuticals!Y:Y)+SUMIF('Health Products &amp; Equipment'!$C:$C,$B287,'Health Products &amp; Equipment'!AH:AH)+SUMIF('Other Pharma &amp; Health Products'!$C:$C,$B287,'Other Pharma &amp; Health Products'!AH:AH)+SUMIF('PSM Costs'!$C:$C,$B287,'PSM Costs'!AH:AH)&gt;0,SUMIF(Pharmaceuticals!$C:$C,$B287,Pharmaceuticals!Y:Y)+SUMIF('Health Products &amp; Equipment'!$C:$C,$B287,'Health Products &amp; Equipment'!AH:AH)+SUMIF('Other Pharma &amp; Health Products'!$C:$C,$B287,'Other Pharma &amp; Health Products'!AH:AH)+SUMIF('PSM Costs'!$C:$C,$B287,'PSM Costs'!AH:AH),"")</f>
        <v/>
      </c>
      <c r="I287" s="182" t="str">
        <f t="shared" ca="1" si="21"/>
        <v/>
      </c>
      <c r="J287" s="123" t="str">
        <f ca="1">IF(SUMIF(Pharmaceuticals!$C:$C,$B287,Pharmaceuticals!AK:AK)+SUMIF('Health Products &amp; Equipment'!$C:$C,$B287,'Health Products &amp; Equipment'!AT:AT)+SUMIF('Other Pharma &amp; Health Products'!$C:$C,$B287,'Other Pharma &amp; Health Products'!AT:AT)+SUMIF('PSM Costs'!$C:$C,$B287,'PSM Costs'!AT:AT)&gt;0,SUMIF(Pharmaceuticals!$C:$C,$B287,Pharmaceuticals!AK:AK)+SUMIF('Health Products &amp; Equipment'!$C:$C,$B287,'Health Products &amp; Equipment'!AT:AT)+SUMIF('Other Pharma &amp; Health Products'!$C:$C,$B287,'Other Pharma &amp; Health Products'!AT:AT)+SUMIF('PSM Costs'!$C:$C,$B287,'PSM Costs'!AT:AT),"")</f>
        <v/>
      </c>
      <c r="K287" s="123" t="str">
        <f ca="1">IF(SUMIF(Pharmaceuticals!$C:$C,$B287,Pharmaceuticals!AL:AL)+SUMIF('Health Products &amp; Equipment'!$C:$C,$B287,'Health Products &amp; Equipment'!AU:AU)+SUMIF('Other Pharma &amp; Health Products'!$C:$C,$B287,'Other Pharma &amp; Health Products'!AU:AU)+SUMIF('PSM Costs'!$C:$C,$B287,'PSM Costs'!AU:AU)&gt;0,SUMIF(Pharmaceuticals!$C:$C,$B287,Pharmaceuticals!AL:AL)+SUMIF('Health Products &amp; Equipment'!$C:$C,$B287,'Health Products &amp; Equipment'!AU:AU)+SUMIF('Other Pharma &amp; Health Products'!$C:$C,$B287,'Other Pharma &amp; Health Products'!AU:AU)+SUMIF('PSM Costs'!$C:$C,$B287,'PSM Costs'!AU:AU),"")</f>
        <v/>
      </c>
      <c r="L287" s="181" t="str">
        <f t="shared" ca="1" si="22"/>
        <v/>
      </c>
      <c r="M287" s="176" t="str">
        <f ca="1">IF(SUMIF(Pharmaceuticals!$C:$C,$B287,Pharmaceuticals!AX:AX)+SUMIF('Health Products &amp; Equipment'!$C:$C,$B287,'Health Products &amp; Equipment'!BG:BG)+SUMIF('Other Pharma &amp; Health Products'!$C:$C,$B287,'Other Pharma &amp; Health Products'!BG:BG)+SUMIF('PSM Costs'!$C:$C,$B287,'PSM Costs'!BG:BG)&gt;0,SUMIF(Pharmaceuticals!$C:$C,$B287,Pharmaceuticals!AX:AX)+SUMIF('Health Products &amp; Equipment'!$C:$C,$B287,'Health Products &amp; Equipment'!BG:BG)+SUMIF('Other Pharma &amp; Health Products'!$C:$C,$B287,'Other Pharma &amp; Health Products'!BG:BG)+SUMIF('PSM Costs'!$C:$C,$B287,'PSM Costs'!BG:BG),"")</f>
        <v/>
      </c>
      <c r="N287" s="176" t="str">
        <f ca="1">IF(SUMIF(Pharmaceuticals!$C:$C,$B287,Pharmaceuticals!AY:AY)+SUMIF('Health Products &amp; Equipment'!$C:$C,$B287,'Health Products &amp; Equipment'!BH:BH)+SUMIF('Other Pharma &amp; Health Products'!$C:$C,$B287,'Other Pharma &amp; Health Products'!BH:BH)+SUMIF('PSM Costs'!$C:$C,$B287,'PSM Costs'!BH:BH)&gt;0,SUMIF(Pharmaceuticals!$C:$C,$B287,Pharmaceuticals!AY:AY)+SUMIF('Health Products &amp; Equipment'!$C:$C,$B287,'Health Products &amp; Equipment'!BH:BH)+SUMIF('Other Pharma &amp; Health Products'!$C:$C,$B287,'Other Pharma &amp; Health Products'!BH:BH)+SUMIF('PSM Costs'!$C:$C,$B287,'PSM Costs'!BH:BH),"")</f>
        <v/>
      </c>
      <c r="O287" s="182" t="str">
        <f t="shared" ca="1" si="23"/>
        <v/>
      </c>
      <c r="P287" s="123" t="str">
        <f ca="1">IF(SUMIF(Pharmaceuticals!$C:$C,$B287,Pharmaceuticals!BK:BK)+SUMIF('Health Products &amp; Equipment'!$C:$C,$B287,'Health Products &amp; Equipment'!BT:BT)+SUMIF('Other Pharma &amp; Health Products'!$C:$C,$B287,'Other Pharma &amp; Health Products'!BT:BT)+SUMIF('PSM Costs'!$C:$C,$B287,'PSM Costs'!BT:BT)&gt;0,SUMIF(Pharmaceuticals!$C:$C,$B287,Pharmaceuticals!BK:BK)+SUMIF('Health Products &amp; Equipment'!$C:$C,$B287,'Health Products &amp; Equipment'!BT:BT)+SUMIF('Other Pharma &amp; Health Products'!$C:$C,$B287,'Other Pharma &amp; Health Products'!BT:BT)+SUMIF('PSM Costs'!$C:$C,$B287,'PSM Costs'!BT:BT),"")</f>
        <v/>
      </c>
      <c r="Q287" s="123" t="str">
        <f ca="1">IF(SUMIF(Pharmaceuticals!$C:$C,$B287,Pharmaceuticals!BL:BL)+SUMIF('Health Products &amp; Equipment'!$C:$C,$B287,'Health Products &amp; Equipment'!BU:BU)+SUMIF('Other Pharma &amp; Health Products'!$C:$C,$B287,'Other Pharma &amp; Health Products'!BU:BU)+SUMIF('PSM Costs'!$C:$C,$B287,'PSM Costs'!BU:BU)&gt;0,SUMIF(Pharmaceuticals!$C:$C,$B287,Pharmaceuticals!BL:BL)+SUMIF('Health Products &amp; Equipment'!$C:$C,$B287,'Health Products &amp; Equipment'!BU:BU)+SUMIF('Other Pharma &amp; Health Products'!$C:$C,$B287,'Other Pharma &amp; Health Products'!BU:BU)+SUMIF('PSM Costs'!$C:$C,$B287,'PSM Costs'!BU:BU),"")</f>
        <v/>
      </c>
      <c r="R287" s="176" t="str">
        <f t="shared" ca="1" si="24"/>
        <v/>
      </c>
    </row>
    <row r="288" spans="1:18" ht="13.5" customHeight="1" x14ac:dyDescent="0.15">
      <c r="A288" s="107">
        <v>281</v>
      </c>
      <c r="B288" s="107" t="str">
        <f ca="1">IFERROR(VLOOKUP(A288,'Rank unique CI-Prod-Spec'!I:J,2,FALSE),"")</f>
        <v/>
      </c>
      <c r="C288" s="122" t="str">
        <f ca="1">IFERROR(VLOOKUP(LEFT(B288,FIND("--",B288)-1),CatCostInp!D:E,2,FALSE),"")</f>
        <v/>
      </c>
      <c r="D288" s="122" t="str">
        <f ca="1">IFERROR(INDIRECT(ADDRESS(MATCH(VALUE(MID(B288,FIND("--",B288)+2,FIND("---",B288)-FIND("--",B288)-2)),CatProd!G:G,0),2,1,1,"CatProd")),"")</f>
        <v/>
      </c>
      <c r="E288" s="122" t="str">
        <f ca="1">IFERROR(INDIRECT(ADDRESS(MATCH(VALUE(RIGHT(B288,LEN(B288)-FIND("---",B288)-2)),CatProdSpec!I:I,0),3,1,1,"CatProdSpec")),"")</f>
        <v/>
      </c>
      <c r="F288" s="181" t="str">
        <f t="shared" ca="1" si="20"/>
        <v/>
      </c>
      <c r="G288" s="176" t="str">
        <f ca="1">IF(SUMIF(Pharmaceuticals!$C:$C,$B288,Pharmaceuticals!X:X)+SUMIF('Health Products &amp; Equipment'!$C:$C,$B288,'Health Products &amp; Equipment'!AG:AG)+SUMIF('Other Pharma &amp; Health Products'!$C:$C,$B288,'Other Pharma &amp; Health Products'!AG:AG)+SUMIF('PSM Costs'!$C:$C,$B288,'PSM Costs'!AG:AG)&gt;0,SUMIF(Pharmaceuticals!$C:$C,$B288,Pharmaceuticals!X:X)+SUMIF('Health Products &amp; Equipment'!$C:$C,$B288,'Health Products &amp; Equipment'!AG:AG)+SUMIF('Other Pharma &amp; Health Products'!$C:$C,$B288,'Other Pharma &amp; Health Products'!AG:AG)+SUMIF('PSM Costs'!$C:$C,$B288,'PSM Costs'!AG:AG),"")</f>
        <v/>
      </c>
      <c r="H288" s="176" t="str">
        <f ca="1">IF(SUMIF(Pharmaceuticals!$C:$C,$B288,Pharmaceuticals!Y:Y)+SUMIF('Health Products &amp; Equipment'!$C:$C,$B288,'Health Products &amp; Equipment'!AH:AH)+SUMIF('Other Pharma &amp; Health Products'!$C:$C,$B288,'Other Pharma &amp; Health Products'!AH:AH)+SUMIF('PSM Costs'!$C:$C,$B288,'PSM Costs'!AH:AH)&gt;0,SUMIF(Pharmaceuticals!$C:$C,$B288,Pharmaceuticals!Y:Y)+SUMIF('Health Products &amp; Equipment'!$C:$C,$B288,'Health Products &amp; Equipment'!AH:AH)+SUMIF('Other Pharma &amp; Health Products'!$C:$C,$B288,'Other Pharma &amp; Health Products'!AH:AH)+SUMIF('PSM Costs'!$C:$C,$B288,'PSM Costs'!AH:AH),"")</f>
        <v/>
      </c>
      <c r="I288" s="182" t="str">
        <f t="shared" ca="1" si="21"/>
        <v/>
      </c>
      <c r="J288" s="123" t="str">
        <f ca="1">IF(SUMIF(Pharmaceuticals!$C:$C,$B288,Pharmaceuticals!AK:AK)+SUMIF('Health Products &amp; Equipment'!$C:$C,$B288,'Health Products &amp; Equipment'!AT:AT)+SUMIF('Other Pharma &amp; Health Products'!$C:$C,$B288,'Other Pharma &amp; Health Products'!AT:AT)+SUMIF('PSM Costs'!$C:$C,$B288,'PSM Costs'!AT:AT)&gt;0,SUMIF(Pharmaceuticals!$C:$C,$B288,Pharmaceuticals!AK:AK)+SUMIF('Health Products &amp; Equipment'!$C:$C,$B288,'Health Products &amp; Equipment'!AT:AT)+SUMIF('Other Pharma &amp; Health Products'!$C:$C,$B288,'Other Pharma &amp; Health Products'!AT:AT)+SUMIF('PSM Costs'!$C:$C,$B288,'PSM Costs'!AT:AT),"")</f>
        <v/>
      </c>
      <c r="K288" s="123" t="str">
        <f ca="1">IF(SUMIF(Pharmaceuticals!$C:$C,$B288,Pharmaceuticals!AL:AL)+SUMIF('Health Products &amp; Equipment'!$C:$C,$B288,'Health Products &amp; Equipment'!AU:AU)+SUMIF('Other Pharma &amp; Health Products'!$C:$C,$B288,'Other Pharma &amp; Health Products'!AU:AU)+SUMIF('PSM Costs'!$C:$C,$B288,'PSM Costs'!AU:AU)&gt;0,SUMIF(Pharmaceuticals!$C:$C,$B288,Pharmaceuticals!AL:AL)+SUMIF('Health Products &amp; Equipment'!$C:$C,$B288,'Health Products &amp; Equipment'!AU:AU)+SUMIF('Other Pharma &amp; Health Products'!$C:$C,$B288,'Other Pharma &amp; Health Products'!AU:AU)+SUMIF('PSM Costs'!$C:$C,$B288,'PSM Costs'!AU:AU),"")</f>
        <v/>
      </c>
      <c r="L288" s="181" t="str">
        <f t="shared" ca="1" si="22"/>
        <v/>
      </c>
      <c r="M288" s="176" t="str">
        <f ca="1">IF(SUMIF(Pharmaceuticals!$C:$C,$B288,Pharmaceuticals!AX:AX)+SUMIF('Health Products &amp; Equipment'!$C:$C,$B288,'Health Products &amp; Equipment'!BG:BG)+SUMIF('Other Pharma &amp; Health Products'!$C:$C,$B288,'Other Pharma &amp; Health Products'!BG:BG)+SUMIF('PSM Costs'!$C:$C,$B288,'PSM Costs'!BG:BG)&gt;0,SUMIF(Pharmaceuticals!$C:$C,$B288,Pharmaceuticals!AX:AX)+SUMIF('Health Products &amp; Equipment'!$C:$C,$B288,'Health Products &amp; Equipment'!BG:BG)+SUMIF('Other Pharma &amp; Health Products'!$C:$C,$B288,'Other Pharma &amp; Health Products'!BG:BG)+SUMIF('PSM Costs'!$C:$C,$B288,'PSM Costs'!BG:BG),"")</f>
        <v/>
      </c>
      <c r="N288" s="176" t="str">
        <f ca="1">IF(SUMIF(Pharmaceuticals!$C:$C,$B288,Pharmaceuticals!AY:AY)+SUMIF('Health Products &amp; Equipment'!$C:$C,$B288,'Health Products &amp; Equipment'!BH:BH)+SUMIF('Other Pharma &amp; Health Products'!$C:$C,$B288,'Other Pharma &amp; Health Products'!BH:BH)+SUMIF('PSM Costs'!$C:$C,$B288,'PSM Costs'!BH:BH)&gt;0,SUMIF(Pharmaceuticals!$C:$C,$B288,Pharmaceuticals!AY:AY)+SUMIF('Health Products &amp; Equipment'!$C:$C,$B288,'Health Products &amp; Equipment'!BH:BH)+SUMIF('Other Pharma &amp; Health Products'!$C:$C,$B288,'Other Pharma &amp; Health Products'!BH:BH)+SUMIF('PSM Costs'!$C:$C,$B288,'PSM Costs'!BH:BH),"")</f>
        <v/>
      </c>
      <c r="O288" s="182" t="str">
        <f t="shared" ca="1" si="23"/>
        <v/>
      </c>
      <c r="P288" s="123" t="str">
        <f ca="1">IF(SUMIF(Pharmaceuticals!$C:$C,$B288,Pharmaceuticals!BK:BK)+SUMIF('Health Products &amp; Equipment'!$C:$C,$B288,'Health Products &amp; Equipment'!BT:BT)+SUMIF('Other Pharma &amp; Health Products'!$C:$C,$B288,'Other Pharma &amp; Health Products'!BT:BT)+SUMIF('PSM Costs'!$C:$C,$B288,'PSM Costs'!BT:BT)&gt;0,SUMIF(Pharmaceuticals!$C:$C,$B288,Pharmaceuticals!BK:BK)+SUMIF('Health Products &amp; Equipment'!$C:$C,$B288,'Health Products &amp; Equipment'!BT:BT)+SUMIF('Other Pharma &amp; Health Products'!$C:$C,$B288,'Other Pharma &amp; Health Products'!BT:BT)+SUMIF('PSM Costs'!$C:$C,$B288,'PSM Costs'!BT:BT),"")</f>
        <v/>
      </c>
      <c r="Q288" s="123" t="str">
        <f ca="1">IF(SUMIF(Pharmaceuticals!$C:$C,$B288,Pharmaceuticals!BL:BL)+SUMIF('Health Products &amp; Equipment'!$C:$C,$B288,'Health Products &amp; Equipment'!BU:BU)+SUMIF('Other Pharma &amp; Health Products'!$C:$C,$B288,'Other Pharma &amp; Health Products'!BU:BU)+SUMIF('PSM Costs'!$C:$C,$B288,'PSM Costs'!BU:BU)&gt;0,SUMIF(Pharmaceuticals!$C:$C,$B288,Pharmaceuticals!BL:BL)+SUMIF('Health Products &amp; Equipment'!$C:$C,$B288,'Health Products &amp; Equipment'!BU:BU)+SUMIF('Other Pharma &amp; Health Products'!$C:$C,$B288,'Other Pharma &amp; Health Products'!BU:BU)+SUMIF('PSM Costs'!$C:$C,$B288,'PSM Costs'!BU:BU),"")</f>
        <v/>
      </c>
      <c r="R288" s="176" t="str">
        <f t="shared" ca="1" si="24"/>
        <v/>
      </c>
    </row>
    <row r="289" spans="1:18" ht="13.5" customHeight="1" x14ac:dyDescent="0.15">
      <c r="A289" s="107">
        <v>282</v>
      </c>
      <c r="B289" s="107" t="str">
        <f ca="1">IFERROR(VLOOKUP(A289,'Rank unique CI-Prod-Spec'!I:J,2,FALSE),"")</f>
        <v/>
      </c>
      <c r="C289" s="122" t="str">
        <f ca="1">IFERROR(VLOOKUP(LEFT(B289,FIND("--",B289)-1),CatCostInp!D:E,2,FALSE),"")</f>
        <v/>
      </c>
      <c r="D289" s="122" t="str">
        <f ca="1">IFERROR(INDIRECT(ADDRESS(MATCH(VALUE(MID(B289,FIND("--",B289)+2,FIND("---",B289)-FIND("--",B289)-2)),CatProd!G:G,0),2,1,1,"CatProd")),"")</f>
        <v/>
      </c>
      <c r="E289" s="122" t="str">
        <f ca="1">IFERROR(INDIRECT(ADDRESS(MATCH(VALUE(RIGHT(B289,LEN(B289)-FIND("---",B289)-2)),CatProdSpec!I:I,0),3,1,1,"CatProdSpec")),"")</f>
        <v/>
      </c>
      <c r="F289" s="181" t="str">
        <f t="shared" ca="1" si="20"/>
        <v/>
      </c>
      <c r="G289" s="176" t="str">
        <f ca="1">IF(SUMIF(Pharmaceuticals!$C:$C,$B289,Pharmaceuticals!X:X)+SUMIF('Health Products &amp; Equipment'!$C:$C,$B289,'Health Products &amp; Equipment'!AG:AG)+SUMIF('Other Pharma &amp; Health Products'!$C:$C,$B289,'Other Pharma &amp; Health Products'!AG:AG)+SUMIF('PSM Costs'!$C:$C,$B289,'PSM Costs'!AG:AG)&gt;0,SUMIF(Pharmaceuticals!$C:$C,$B289,Pharmaceuticals!X:X)+SUMIF('Health Products &amp; Equipment'!$C:$C,$B289,'Health Products &amp; Equipment'!AG:AG)+SUMIF('Other Pharma &amp; Health Products'!$C:$C,$B289,'Other Pharma &amp; Health Products'!AG:AG)+SUMIF('PSM Costs'!$C:$C,$B289,'PSM Costs'!AG:AG),"")</f>
        <v/>
      </c>
      <c r="H289" s="176" t="str">
        <f ca="1">IF(SUMIF(Pharmaceuticals!$C:$C,$B289,Pharmaceuticals!Y:Y)+SUMIF('Health Products &amp; Equipment'!$C:$C,$B289,'Health Products &amp; Equipment'!AH:AH)+SUMIF('Other Pharma &amp; Health Products'!$C:$C,$B289,'Other Pharma &amp; Health Products'!AH:AH)+SUMIF('PSM Costs'!$C:$C,$B289,'PSM Costs'!AH:AH)&gt;0,SUMIF(Pharmaceuticals!$C:$C,$B289,Pharmaceuticals!Y:Y)+SUMIF('Health Products &amp; Equipment'!$C:$C,$B289,'Health Products &amp; Equipment'!AH:AH)+SUMIF('Other Pharma &amp; Health Products'!$C:$C,$B289,'Other Pharma &amp; Health Products'!AH:AH)+SUMIF('PSM Costs'!$C:$C,$B289,'PSM Costs'!AH:AH),"")</f>
        <v/>
      </c>
      <c r="I289" s="182" t="str">
        <f t="shared" ca="1" si="21"/>
        <v/>
      </c>
      <c r="J289" s="123" t="str">
        <f ca="1">IF(SUMIF(Pharmaceuticals!$C:$C,$B289,Pharmaceuticals!AK:AK)+SUMIF('Health Products &amp; Equipment'!$C:$C,$B289,'Health Products &amp; Equipment'!AT:AT)+SUMIF('Other Pharma &amp; Health Products'!$C:$C,$B289,'Other Pharma &amp; Health Products'!AT:AT)+SUMIF('PSM Costs'!$C:$C,$B289,'PSM Costs'!AT:AT)&gt;0,SUMIF(Pharmaceuticals!$C:$C,$B289,Pharmaceuticals!AK:AK)+SUMIF('Health Products &amp; Equipment'!$C:$C,$B289,'Health Products &amp; Equipment'!AT:AT)+SUMIF('Other Pharma &amp; Health Products'!$C:$C,$B289,'Other Pharma &amp; Health Products'!AT:AT)+SUMIF('PSM Costs'!$C:$C,$B289,'PSM Costs'!AT:AT),"")</f>
        <v/>
      </c>
      <c r="K289" s="123" t="str">
        <f ca="1">IF(SUMIF(Pharmaceuticals!$C:$C,$B289,Pharmaceuticals!AL:AL)+SUMIF('Health Products &amp; Equipment'!$C:$C,$B289,'Health Products &amp; Equipment'!AU:AU)+SUMIF('Other Pharma &amp; Health Products'!$C:$C,$B289,'Other Pharma &amp; Health Products'!AU:AU)+SUMIF('PSM Costs'!$C:$C,$B289,'PSM Costs'!AU:AU)&gt;0,SUMIF(Pharmaceuticals!$C:$C,$B289,Pharmaceuticals!AL:AL)+SUMIF('Health Products &amp; Equipment'!$C:$C,$B289,'Health Products &amp; Equipment'!AU:AU)+SUMIF('Other Pharma &amp; Health Products'!$C:$C,$B289,'Other Pharma &amp; Health Products'!AU:AU)+SUMIF('PSM Costs'!$C:$C,$B289,'PSM Costs'!AU:AU),"")</f>
        <v/>
      </c>
      <c r="L289" s="181" t="str">
        <f t="shared" ca="1" si="22"/>
        <v/>
      </c>
      <c r="M289" s="176" t="str">
        <f ca="1">IF(SUMIF(Pharmaceuticals!$C:$C,$B289,Pharmaceuticals!AX:AX)+SUMIF('Health Products &amp; Equipment'!$C:$C,$B289,'Health Products &amp; Equipment'!BG:BG)+SUMIF('Other Pharma &amp; Health Products'!$C:$C,$B289,'Other Pharma &amp; Health Products'!BG:BG)+SUMIF('PSM Costs'!$C:$C,$B289,'PSM Costs'!BG:BG)&gt;0,SUMIF(Pharmaceuticals!$C:$C,$B289,Pharmaceuticals!AX:AX)+SUMIF('Health Products &amp; Equipment'!$C:$C,$B289,'Health Products &amp; Equipment'!BG:BG)+SUMIF('Other Pharma &amp; Health Products'!$C:$C,$B289,'Other Pharma &amp; Health Products'!BG:BG)+SUMIF('PSM Costs'!$C:$C,$B289,'PSM Costs'!BG:BG),"")</f>
        <v/>
      </c>
      <c r="N289" s="176" t="str">
        <f ca="1">IF(SUMIF(Pharmaceuticals!$C:$C,$B289,Pharmaceuticals!AY:AY)+SUMIF('Health Products &amp; Equipment'!$C:$C,$B289,'Health Products &amp; Equipment'!BH:BH)+SUMIF('Other Pharma &amp; Health Products'!$C:$C,$B289,'Other Pharma &amp; Health Products'!BH:BH)+SUMIF('PSM Costs'!$C:$C,$B289,'PSM Costs'!BH:BH)&gt;0,SUMIF(Pharmaceuticals!$C:$C,$B289,Pharmaceuticals!AY:AY)+SUMIF('Health Products &amp; Equipment'!$C:$C,$B289,'Health Products &amp; Equipment'!BH:BH)+SUMIF('Other Pharma &amp; Health Products'!$C:$C,$B289,'Other Pharma &amp; Health Products'!BH:BH)+SUMIF('PSM Costs'!$C:$C,$B289,'PSM Costs'!BH:BH),"")</f>
        <v/>
      </c>
      <c r="O289" s="182" t="str">
        <f t="shared" ca="1" si="23"/>
        <v/>
      </c>
      <c r="P289" s="123" t="str">
        <f ca="1">IF(SUMIF(Pharmaceuticals!$C:$C,$B289,Pharmaceuticals!BK:BK)+SUMIF('Health Products &amp; Equipment'!$C:$C,$B289,'Health Products &amp; Equipment'!BT:BT)+SUMIF('Other Pharma &amp; Health Products'!$C:$C,$B289,'Other Pharma &amp; Health Products'!BT:BT)+SUMIF('PSM Costs'!$C:$C,$B289,'PSM Costs'!BT:BT)&gt;0,SUMIF(Pharmaceuticals!$C:$C,$B289,Pharmaceuticals!BK:BK)+SUMIF('Health Products &amp; Equipment'!$C:$C,$B289,'Health Products &amp; Equipment'!BT:BT)+SUMIF('Other Pharma &amp; Health Products'!$C:$C,$B289,'Other Pharma &amp; Health Products'!BT:BT)+SUMIF('PSM Costs'!$C:$C,$B289,'PSM Costs'!BT:BT),"")</f>
        <v/>
      </c>
      <c r="Q289" s="123" t="str">
        <f ca="1">IF(SUMIF(Pharmaceuticals!$C:$C,$B289,Pharmaceuticals!BL:BL)+SUMIF('Health Products &amp; Equipment'!$C:$C,$B289,'Health Products &amp; Equipment'!BU:BU)+SUMIF('Other Pharma &amp; Health Products'!$C:$C,$B289,'Other Pharma &amp; Health Products'!BU:BU)+SUMIF('PSM Costs'!$C:$C,$B289,'PSM Costs'!BU:BU)&gt;0,SUMIF(Pharmaceuticals!$C:$C,$B289,Pharmaceuticals!BL:BL)+SUMIF('Health Products &amp; Equipment'!$C:$C,$B289,'Health Products &amp; Equipment'!BU:BU)+SUMIF('Other Pharma &amp; Health Products'!$C:$C,$B289,'Other Pharma &amp; Health Products'!BU:BU)+SUMIF('PSM Costs'!$C:$C,$B289,'PSM Costs'!BU:BU),"")</f>
        <v/>
      </c>
      <c r="R289" s="176" t="str">
        <f t="shared" ca="1" si="24"/>
        <v/>
      </c>
    </row>
    <row r="290" spans="1:18" ht="13.5" customHeight="1" x14ac:dyDescent="0.15">
      <c r="A290" s="107">
        <v>283</v>
      </c>
      <c r="B290" s="107" t="str">
        <f ca="1">IFERROR(VLOOKUP(A290,'Rank unique CI-Prod-Spec'!I:J,2,FALSE),"")</f>
        <v/>
      </c>
      <c r="C290" s="122" t="str">
        <f ca="1">IFERROR(VLOOKUP(LEFT(B290,FIND("--",B290)-1),CatCostInp!D:E,2,FALSE),"")</f>
        <v/>
      </c>
      <c r="D290" s="122" t="str">
        <f ca="1">IFERROR(INDIRECT(ADDRESS(MATCH(VALUE(MID(B290,FIND("--",B290)+2,FIND("---",B290)-FIND("--",B290)-2)),CatProd!G:G,0),2,1,1,"CatProd")),"")</f>
        <v/>
      </c>
      <c r="E290" s="122" t="str">
        <f ca="1">IFERROR(INDIRECT(ADDRESS(MATCH(VALUE(RIGHT(B290,LEN(B290)-FIND("---",B290)-2)),CatProdSpec!I:I,0),3,1,1,"CatProdSpec")),"")</f>
        <v/>
      </c>
      <c r="F290" s="181" t="str">
        <f t="shared" ca="1" si="20"/>
        <v/>
      </c>
      <c r="G290" s="176" t="str">
        <f ca="1">IF(SUMIF(Pharmaceuticals!$C:$C,$B290,Pharmaceuticals!X:X)+SUMIF('Health Products &amp; Equipment'!$C:$C,$B290,'Health Products &amp; Equipment'!AG:AG)+SUMIF('Other Pharma &amp; Health Products'!$C:$C,$B290,'Other Pharma &amp; Health Products'!AG:AG)+SUMIF('PSM Costs'!$C:$C,$B290,'PSM Costs'!AG:AG)&gt;0,SUMIF(Pharmaceuticals!$C:$C,$B290,Pharmaceuticals!X:X)+SUMIF('Health Products &amp; Equipment'!$C:$C,$B290,'Health Products &amp; Equipment'!AG:AG)+SUMIF('Other Pharma &amp; Health Products'!$C:$C,$B290,'Other Pharma &amp; Health Products'!AG:AG)+SUMIF('PSM Costs'!$C:$C,$B290,'PSM Costs'!AG:AG),"")</f>
        <v/>
      </c>
      <c r="H290" s="176" t="str">
        <f ca="1">IF(SUMIF(Pharmaceuticals!$C:$C,$B290,Pharmaceuticals!Y:Y)+SUMIF('Health Products &amp; Equipment'!$C:$C,$B290,'Health Products &amp; Equipment'!AH:AH)+SUMIF('Other Pharma &amp; Health Products'!$C:$C,$B290,'Other Pharma &amp; Health Products'!AH:AH)+SUMIF('PSM Costs'!$C:$C,$B290,'PSM Costs'!AH:AH)&gt;0,SUMIF(Pharmaceuticals!$C:$C,$B290,Pharmaceuticals!Y:Y)+SUMIF('Health Products &amp; Equipment'!$C:$C,$B290,'Health Products &amp; Equipment'!AH:AH)+SUMIF('Other Pharma &amp; Health Products'!$C:$C,$B290,'Other Pharma &amp; Health Products'!AH:AH)+SUMIF('PSM Costs'!$C:$C,$B290,'PSM Costs'!AH:AH),"")</f>
        <v/>
      </c>
      <c r="I290" s="182" t="str">
        <f t="shared" ca="1" si="21"/>
        <v/>
      </c>
      <c r="J290" s="123" t="str">
        <f ca="1">IF(SUMIF(Pharmaceuticals!$C:$C,$B290,Pharmaceuticals!AK:AK)+SUMIF('Health Products &amp; Equipment'!$C:$C,$B290,'Health Products &amp; Equipment'!AT:AT)+SUMIF('Other Pharma &amp; Health Products'!$C:$C,$B290,'Other Pharma &amp; Health Products'!AT:AT)+SUMIF('PSM Costs'!$C:$C,$B290,'PSM Costs'!AT:AT)&gt;0,SUMIF(Pharmaceuticals!$C:$C,$B290,Pharmaceuticals!AK:AK)+SUMIF('Health Products &amp; Equipment'!$C:$C,$B290,'Health Products &amp; Equipment'!AT:AT)+SUMIF('Other Pharma &amp; Health Products'!$C:$C,$B290,'Other Pharma &amp; Health Products'!AT:AT)+SUMIF('PSM Costs'!$C:$C,$B290,'PSM Costs'!AT:AT),"")</f>
        <v/>
      </c>
      <c r="K290" s="123" t="str">
        <f ca="1">IF(SUMIF(Pharmaceuticals!$C:$C,$B290,Pharmaceuticals!AL:AL)+SUMIF('Health Products &amp; Equipment'!$C:$C,$B290,'Health Products &amp; Equipment'!AU:AU)+SUMIF('Other Pharma &amp; Health Products'!$C:$C,$B290,'Other Pharma &amp; Health Products'!AU:AU)+SUMIF('PSM Costs'!$C:$C,$B290,'PSM Costs'!AU:AU)&gt;0,SUMIF(Pharmaceuticals!$C:$C,$B290,Pharmaceuticals!AL:AL)+SUMIF('Health Products &amp; Equipment'!$C:$C,$B290,'Health Products &amp; Equipment'!AU:AU)+SUMIF('Other Pharma &amp; Health Products'!$C:$C,$B290,'Other Pharma &amp; Health Products'!AU:AU)+SUMIF('PSM Costs'!$C:$C,$B290,'PSM Costs'!AU:AU),"")</f>
        <v/>
      </c>
      <c r="L290" s="181" t="str">
        <f t="shared" ca="1" si="22"/>
        <v/>
      </c>
      <c r="M290" s="176" t="str">
        <f ca="1">IF(SUMIF(Pharmaceuticals!$C:$C,$B290,Pharmaceuticals!AX:AX)+SUMIF('Health Products &amp; Equipment'!$C:$C,$B290,'Health Products &amp; Equipment'!BG:BG)+SUMIF('Other Pharma &amp; Health Products'!$C:$C,$B290,'Other Pharma &amp; Health Products'!BG:BG)+SUMIF('PSM Costs'!$C:$C,$B290,'PSM Costs'!BG:BG)&gt;0,SUMIF(Pharmaceuticals!$C:$C,$B290,Pharmaceuticals!AX:AX)+SUMIF('Health Products &amp; Equipment'!$C:$C,$B290,'Health Products &amp; Equipment'!BG:BG)+SUMIF('Other Pharma &amp; Health Products'!$C:$C,$B290,'Other Pharma &amp; Health Products'!BG:BG)+SUMIF('PSM Costs'!$C:$C,$B290,'PSM Costs'!BG:BG),"")</f>
        <v/>
      </c>
      <c r="N290" s="176" t="str">
        <f ca="1">IF(SUMIF(Pharmaceuticals!$C:$C,$B290,Pharmaceuticals!AY:AY)+SUMIF('Health Products &amp; Equipment'!$C:$C,$B290,'Health Products &amp; Equipment'!BH:BH)+SUMIF('Other Pharma &amp; Health Products'!$C:$C,$B290,'Other Pharma &amp; Health Products'!BH:BH)+SUMIF('PSM Costs'!$C:$C,$B290,'PSM Costs'!BH:BH)&gt;0,SUMIF(Pharmaceuticals!$C:$C,$B290,Pharmaceuticals!AY:AY)+SUMIF('Health Products &amp; Equipment'!$C:$C,$B290,'Health Products &amp; Equipment'!BH:BH)+SUMIF('Other Pharma &amp; Health Products'!$C:$C,$B290,'Other Pharma &amp; Health Products'!BH:BH)+SUMIF('PSM Costs'!$C:$C,$B290,'PSM Costs'!BH:BH),"")</f>
        <v/>
      </c>
      <c r="O290" s="182" t="str">
        <f t="shared" ca="1" si="23"/>
        <v/>
      </c>
      <c r="P290" s="123" t="str">
        <f ca="1">IF(SUMIF(Pharmaceuticals!$C:$C,$B290,Pharmaceuticals!BK:BK)+SUMIF('Health Products &amp; Equipment'!$C:$C,$B290,'Health Products &amp; Equipment'!BT:BT)+SUMIF('Other Pharma &amp; Health Products'!$C:$C,$B290,'Other Pharma &amp; Health Products'!BT:BT)+SUMIF('PSM Costs'!$C:$C,$B290,'PSM Costs'!BT:BT)&gt;0,SUMIF(Pharmaceuticals!$C:$C,$B290,Pharmaceuticals!BK:BK)+SUMIF('Health Products &amp; Equipment'!$C:$C,$B290,'Health Products &amp; Equipment'!BT:BT)+SUMIF('Other Pharma &amp; Health Products'!$C:$C,$B290,'Other Pharma &amp; Health Products'!BT:BT)+SUMIF('PSM Costs'!$C:$C,$B290,'PSM Costs'!BT:BT),"")</f>
        <v/>
      </c>
      <c r="Q290" s="123" t="str">
        <f ca="1">IF(SUMIF(Pharmaceuticals!$C:$C,$B290,Pharmaceuticals!BL:BL)+SUMIF('Health Products &amp; Equipment'!$C:$C,$B290,'Health Products &amp; Equipment'!BU:BU)+SUMIF('Other Pharma &amp; Health Products'!$C:$C,$B290,'Other Pharma &amp; Health Products'!BU:BU)+SUMIF('PSM Costs'!$C:$C,$B290,'PSM Costs'!BU:BU)&gt;0,SUMIF(Pharmaceuticals!$C:$C,$B290,Pharmaceuticals!BL:BL)+SUMIF('Health Products &amp; Equipment'!$C:$C,$B290,'Health Products &amp; Equipment'!BU:BU)+SUMIF('Other Pharma &amp; Health Products'!$C:$C,$B290,'Other Pharma &amp; Health Products'!BU:BU)+SUMIF('PSM Costs'!$C:$C,$B290,'PSM Costs'!BU:BU),"")</f>
        <v/>
      </c>
      <c r="R290" s="176" t="str">
        <f t="shared" ca="1" si="24"/>
        <v/>
      </c>
    </row>
    <row r="291" spans="1:18" ht="13.5" customHeight="1" x14ac:dyDescent="0.15">
      <c r="A291" s="107">
        <v>284</v>
      </c>
      <c r="B291" s="107" t="str">
        <f ca="1">IFERROR(VLOOKUP(A291,'Rank unique CI-Prod-Spec'!I:J,2,FALSE),"")</f>
        <v/>
      </c>
      <c r="C291" s="122" t="str">
        <f ca="1">IFERROR(VLOOKUP(LEFT(B291,FIND("--",B291)-1),CatCostInp!D:E,2,FALSE),"")</f>
        <v/>
      </c>
      <c r="D291" s="122" t="str">
        <f ca="1">IFERROR(INDIRECT(ADDRESS(MATCH(VALUE(MID(B291,FIND("--",B291)+2,FIND("---",B291)-FIND("--",B291)-2)),CatProd!G:G,0),2,1,1,"CatProd")),"")</f>
        <v/>
      </c>
      <c r="E291" s="122" t="str">
        <f ca="1">IFERROR(INDIRECT(ADDRESS(MATCH(VALUE(RIGHT(B291,LEN(B291)-FIND("---",B291)-2)),CatProdSpec!I:I,0),3,1,1,"CatProdSpec")),"")</f>
        <v/>
      </c>
      <c r="F291" s="181" t="str">
        <f t="shared" ca="1" si="20"/>
        <v/>
      </c>
      <c r="G291" s="176" t="str">
        <f ca="1">IF(SUMIF(Pharmaceuticals!$C:$C,$B291,Pharmaceuticals!X:X)+SUMIF('Health Products &amp; Equipment'!$C:$C,$B291,'Health Products &amp; Equipment'!AG:AG)+SUMIF('Other Pharma &amp; Health Products'!$C:$C,$B291,'Other Pharma &amp; Health Products'!AG:AG)+SUMIF('PSM Costs'!$C:$C,$B291,'PSM Costs'!AG:AG)&gt;0,SUMIF(Pharmaceuticals!$C:$C,$B291,Pharmaceuticals!X:X)+SUMIF('Health Products &amp; Equipment'!$C:$C,$B291,'Health Products &amp; Equipment'!AG:AG)+SUMIF('Other Pharma &amp; Health Products'!$C:$C,$B291,'Other Pharma &amp; Health Products'!AG:AG)+SUMIF('PSM Costs'!$C:$C,$B291,'PSM Costs'!AG:AG),"")</f>
        <v/>
      </c>
      <c r="H291" s="176" t="str">
        <f ca="1">IF(SUMIF(Pharmaceuticals!$C:$C,$B291,Pharmaceuticals!Y:Y)+SUMIF('Health Products &amp; Equipment'!$C:$C,$B291,'Health Products &amp; Equipment'!AH:AH)+SUMIF('Other Pharma &amp; Health Products'!$C:$C,$B291,'Other Pharma &amp; Health Products'!AH:AH)+SUMIF('PSM Costs'!$C:$C,$B291,'PSM Costs'!AH:AH)&gt;0,SUMIF(Pharmaceuticals!$C:$C,$B291,Pharmaceuticals!Y:Y)+SUMIF('Health Products &amp; Equipment'!$C:$C,$B291,'Health Products &amp; Equipment'!AH:AH)+SUMIF('Other Pharma &amp; Health Products'!$C:$C,$B291,'Other Pharma &amp; Health Products'!AH:AH)+SUMIF('PSM Costs'!$C:$C,$B291,'PSM Costs'!AH:AH),"")</f>
        <v/>
      </c>
      <c r="I291" s="182" t="str">
        <f t="shared" ca="1" si="21"/>
        <v/>
      </c>
      <c r="J291" s="123" t="str">
        <f ca="1">IF(SUMIF(Pharmaceuticals!$C:$C,$B291,Pharmaceuticals!AK:AK)+SUMIF('Health Products &amp; Equipment'!$C:$C,$B291,'Health Products &amp; Equipment'!AT:AT)+SUMIF('Other Pharma &amp; Health Products'!$C:$C,$B291,'Other Pharma &amp; Health Products'!AT:AT)+SUMIF('PSM Costs'!$C:$C,$B291,'PSM Costs'!AT:AT)&gt;0,SUMIF(Pharmaceuticals!$C:$C,$B291,Pharmaceuticals!AK:AK)+SUMIF('Health Products &amp; Equipment'!$C:$C,$B291,'Health Products &amp; Equipment'!AT:AT)+SUMIF('Other Pharma &amp; Health Products'!$C:$C,$B291,'Other Pharma &amp; Health Products'!AT:AT)+SUMIF('PSM Costs'!$C:$C,$B291,'PSM Costs'!AT:AT),"")</f>
        <v/>
      </c>
      <c r="K291" s="123" t="str">
        <f ca="1">IF(SUMIF(Pharmaceuticals!$C:$C,$B291,Pharmaceuticals!AL:AL)+SUMIF('Health Products &amp; Equipment'!$C:$C,$B291,'Health Products &amp; Equipment'!AU:AU)+SUMIF('Other Pharma &amp; Health Products'!$C:$C,$B291,'Other Pharma &amp; Health Products'!AU:AU)+SUMIF('PSM Costs'!$C:$C,$B291,'PSM Costs'!AU:AU)&gt;0,SUMIF(Pharmaceuticals!$C:$C,$B291,Pharmaceuticals!AL:AL)+SUMIF('Health Products &amp; Equipment'!$C:$C,$B291,'Health Products &amp; Equipment'!AU:AU)+SUMIF('Other Pharma &amp; Health Products'!$C:$C,$B291,'Other Pharma &amp; Health Products'!AU:AU)+SUMIF('PSM Costs'!$C:$C,$B291,'PSM Costs'!AU:AU),"")</f>
        <v/>
      </c>
      <c r="L291" s="181" t="str">
        <f t="shared" ca="1" si="22"/>
        <v/>
      </c>
      <c r="M291" s="176" t="str">
        <f ca="1">IF(SUMIF(Pharmaceuticals!$C:$C,$B291,Pharmaceuticals!AX:AX)+SUMIF('Health Products &amp; Equipment'!$C:$C,$B291,'Health Products &amp; Equipment'!BG:BG)+SUMIF('Other Pharma &amp; Health Products'!$C:$C,$B291,'Other Pharma &amp; Health Products'!BG:BG)+SUMIF('PSM Costs'!$C:$C,$B291,'PSM Costs'!BG:BG)&gt;0,SUMIF(Pharmaceuticals!$C:$C,$B291,Pharmaceuticals!AX:AX)+SUMIF('Health Products &amp; Equipment'!$C:$C,$B291,'Health Products &amp; Equipment'!BG:BG)+SUMIF('Other Pharma &amp; Health Products'!$C:$C,$B291,'Other Pharma &amp; Health Products'!BG:BG)+SUMIF('PSM Costs'!$C:$C,$B291,'PSM Costs'!BG:BG),"")</f>
        <v/>
      </c>
      <c r="N291" s="176" t="str">
        <f ca="1">IF(SUMIF(Pharmaceuticals!$C:$C,$B291,Pharmaceuticals!AY:AY)+SUMIF('Health Products &amp; Equipment'!$C:$C,$B291,'Health Products &amp; Equipment'!BH:BH)+SUMIF('Other Pharma &amp; Health Products'!$C:$C,$B291,'Other Pharma &amp; Health Products'!BH:BH)+SUMIF('PSM Costs'!$C:$C,$B291,'PSM Costs'!BH:BH)&gt;0,SUMIF(Pharmaceuticals!$C:$C,$B291,Pharmaceuticals!AY:AY)+SUMIF('Health Products &amp; Equipment'!$C:$C,$B291,'Health Products &amp; Equipment'!BH:BH)+SUMIF('Other Pharma &amp; Health Products'!$C:$C,$B291,'Other Pharma &amp; Health Products'!BH:BH)+SUMIF('PSM Costs'!$C:$C,$B291,'PSM Costs'!BH:BH),"")</f>
        <v/>
      </c>
      <c r="O291" s="182" t="str">
        <f t="shared" ca="1" si="23"/>
        <v/>
      </c>
      <c r="P291" s="123" t="str">
        <f ca="1">IF(SUMIF(Pharmaceuticals!$C:$C,$B291,Pharmaceuticals!BK:BK)+SUMIF('Health Products &amp; Equipment'!$C:$C,$B291,'Health Products &amp; Equipment'!BT:BT)+SUMIF('Other Pharma &amp; Health Products'!$C:$C,$B291,'Other Pharma &amp; Health Products'!BT:BT)+SUMIF('PSM Costs'!$C:$C,$B291,'PSM Costs'!BT:BT)&gt;0,SUMIF(Pharmaceuticals!$C:$C,$B291,Pharmaceuticals!BK:BK)+SUMIF('Health Products &amp; Equipment'!$C:$C,$B291,'Health Products &amp; Equipment'!BT:BT)+SUMIF('Other Pharma &amp; Health Products'!$C:$C,$B291,'Other Pharma &amp; Health Products'!BT:BT)+SUMIF('PSM Costs'!$C:$C,$B291,'PSM Costs'!BT:BT),"")</f>
        <v/>
      </c>
      <c r="Q291" s="123" t="str">
        <f ca="1">IF(SUMIF(Pharmaceuticals!$C:$C,$B291,Pharmaceuticals!BL:BL)+SUMIF('Health Products &amp; Equipment'!$C:$C,$B291,'Health Products &amp; Equipment'!BU:BU)+SUMIF('Other Pharma &amp; Health Products'!$C:$C,$B291,'Other Pharma &amp; Health Products'!BU:BU)+SUMIF('PSM Costs'!$C:$C,$B291,'PSM Costs'!BU:BU)&gt;0,SUMIF(Pharmaceuticals!$C:$C,$B291,Pharmaceuticals!BL:BL)+SUMIF('Health Products &amp; Equipment'!$C:$C,$B291,'Health Products &amp; Equipment'!BU:BU)+SUMIF('Other Pharma &amp; Health Products'!$C:$C,$B291,'Other Pharma &amp; Health Products'!BU:BU)+SUMIF('PSM Costs'!$C:$C,$B291,'PSM Costs'!BU:BU),"")</f>
        <v/>
      </c>
      <c r="R291" s="176" t="str">
        <f t="shared" ca="1" si="24"/>
        <v/>
      </c>
    </row>
    <row r="292" spans="1:18" ht="13.5" customHeight="1" x14ac:dyDescent="0.15">
      <c r="A292" s="107">
        <v>285</v>
      </c>
      <c r="B292" s="107" t="str">
        <f ca="1">IFERROR(VLOOKUP(A292,'Rank unique CI-Prod-Spec'!I:J,2,FALSE),"")</f>
        <v/>
      </c>
      <c r="C292" s="122" t="str">
        <f ca="1">IFERROR(VLOOKUP(LEFT(B292,FIND("--",B292)-1),CatCostInp!D:E,2,FALSE),"")</f>
        <v/>
      </c>
      <c r="D292" s="122" t="str">
        <f ca="1">IFERROR(INDIRECT(ADDRESS(MATCH(VALUE(MID(B292,FIND("--",B292)+2,FIND("---",B292)-FIND("--",B292)-2)),CatProd!G:G,0),2,1,1,"CatProd")),"")</f>
        <v/>
      </c>
      <c r="E292" s="122" t="str">
        <f ca="1">IFERROR(INDIRECT(ADDRESS(MATCH(VALUE(RIGHT(B292,LEN(B292)-FIND("---",B292)-2)),CatProdSpec!I:I,0),3,1,1,"CatProdSpec")),"")</f>
        <v/>
      </c>
      <c r="F292" s="181" t="str">
        <f t="shared" ca="1" si="20"/>
        <v/>
      </c>
      <c r="G292" s="176" t="str">
        <f ca="1">IF(SUMIF(Pharmaceuticals!$C:$C,$B292,Pharmaceuticals!X:X)+SUMIF('Health Products &amp; Equipment'!$C:$C,$B292,'Health Products &amp; Equipment'!AG:AG)+SUMIF('Other Pharma &amp; Health Products'!$C:$C,$B292,'Other Pharma &amp; Health Products'!AG:AG)+SUMIF('PSM Costs'!$C:$C,$B292,'PSM Costs'!AG:AG)&gt;0,SUMIF(Pharmaceuticals!$C:$C,$B292,Pharmaceuticals!X:X)+SUMIF('Health Products &amp; Equipment'!$C:$C,$B292,'Health Products &amp; Equipment'!AG:AG)+SUMIF('Other Pharma &amp; Health Products'!$C:$C,$B292,'Other Pharma &amp; Health Products'!AG:AG)+SUMIF('PSM Costs'!$C:$C,$B292,'PSM Costs'!AG:AG),"")</f>
        <v/>
      </c>
      <c r="H292" s="176" t="str">
        <f ca="1">IF(SUMIF(Pharmaceuticals!$C:$C,$B292,Pharmaceuticals!Y:Y)+SUMIF('Health Products &amp; Equipment'!$C:$C,$B292,'Health Products &amp; Equipment'!AH:AH)+SUMIF('Other Pharma &amp; Health Products'!$C:$C,$B292,'Other Pharma &amp; Health Products'!AH:AH)+SUMIF('PSM Costs'!$C:$C,$B292,'PSM Costs'!AH:AH)&gt;0,SUMIF(Pharmaceuticals!$C:$C,$B292,Pharmaceuticals!Y:Y)+SUMIF('Health Products &amp; Equipment'!$C:$C,$B292,'Health Products &amp; Equipment'!AH:AH)+SUMIF('Other Pharma &amp; Health Products'!$C:$C,$B292,'Other Pharma &amp; Health Products'!AH:AH)+SUMIF('PSM Costs'!$C:$C,$B292,'PSM Costs'!AH:AH),"")</f>
        <v/>
      </c>
      <c r="I292" s="182" t="str">
        <f t="shared" ca="1" si="21"/>
        <v/>
      </c>
      <c r="J292" s="123" t="str">
        <f ca="1">IF(SUMIF(Pharmaceuticals!$C:$C,$B292,Pharmaceuticals!AK:AK)+SUMIF('Health Products &amp; Equipment'!$C:$C,$B292,'Health Products &amp; Equipment'!AT:AT)+SUMIF('Other Pharma &amp; Health Products'!$C:$C,$B292,'Other Pharma &amp; Health Products'!AT:AT)+SUMIF('PSM Costs'!$C:$C,$B292,'PSM Costs'!AT:AT)&gt;0,SUMIF(Pharmaceuticals!$C:$C,$B292,Pharmaceuticals!AK:AK)+SUMIF('Health Products &amp; Equipment'!$C:$C,$B292,'Health Products &amp; Equipment'!AT:AT)+SUMIF('Other Pharma &amp; Health Products'!$C:$C,$B292,'Other Pharma &amp; Health Products'!AT:AT)+SUMIF('PSM Costs'!$C:$C,$B292,'PSM Costs'!AT:AT),"")</f>
        <v/>
      </c>
      <c r="K292" s="123" t="str">
        <f ca="1">IF(SUMIF(Pharmaceuticals!$C:$C,$B292,Pharmaceuticals!AL:AL)+SUMIF('Health Products &amp; Equipment'!$C:$C,$B292,'Health Products &amp; Equipment'!AU:AU)+SUMIF('Other Pharma &amp; Health Products'!$C:$C,$B292,'Other Pharma &amp; Health Products'!AU:AU)+SUMIF('PSM Costs'!$C:$C,$B292,'PSM Costs'!AU:AU)&gt;0,SUMIF(Pharmaceuticals!$C:$C,$B292,Pharmaceuticals!AL:AL)+SUMIF('Health Products &amp; Equipment'!$C:$C,$B292,'Health Products &amp; Equipment'!AU:AU)+SUMIF('Other Pharma &amp; Health Products'!$C:$C,$B292,'Other Pharma &amp; Health Products'!AU:AU)+SUMIF('PSM Costs'!$C:$C,$B292,'PSM Costs'!AU:AU),"")</f>
        <v/>
      </c>
      <c r="L292" s="181" t="str">
        <f t="shared" ca="1" si="22"/>
        <v/>
      </c>
      <c r="M292" s="176" t="str">
        <f ca="1">IF(SUMIF(Pharmaceuticals!$C:$C,$B292,Pharmaceuticals!AX:AX)+SUMIF('Health Products &amp; Equipment'!$C:$C,$B292,'Health Products &amp; Equipment'!BG:BG)+SUMIF('Other Pharma &amp; Health Products'!$C:$C,$B292,'Other Pharma &amp; Health Products'!BG:BG)+SUMIF('PSM Costs'!$C:$C,$B292,'PSM Costs'!BG:BG)&gt;0,SUMIF(Pharmaceuticals!$C:$C,$B292,Pharmaceuticals!AX:AX)+SUMIF('Health Products &amp; Equipment'!$C:$C,$B292,'Health Products &amp; Equipment'!BG:BG)+SUMIF('Other Pharma &amp; Health Products'!$C:$C,$B292,'Other Pharma &amp; Health Products'!BG:BG)+SUMIF('PSM Costs'!$C:$C,$B292,'PSM Costs'!BG:BG),"")</f>
        <v/>
      </c>
      <c r="N292" s="176" t="str">
        <f ca="1">IF(SUMIF(Pharmaceuticals!$C:$C,$B292,Pharmaceuticals!AY:AY)+SUMIF('Health Products &amp; Equipment'!$C:$C,$B292,'Health Products &amp; Equipment'!BH:BH)+SUMIF('Other Pharma &amp; Health Products'!$C:$C,$B292,'Other Pharma &amp; Health Products'!BH:BH)+SUMIF('PSM Costs'!$C:$C,$B292,'PSM Costs'!BH:BH)&gt;0,SUMIF(Pharmaceuticals!$C:$C,$B292,Pharmaceuticals!AY:AY)+SUMIF('Health Products &amp; Equipment'!$C:$C,$B292,'Health Products &amp; Equipment'!BH:BH)+SUMIF('Other Pharma &amp; Health Products'!$C:$C,$B292,'Other Pharma &amp; Health Products'!BH:BH)+SUMIF('PSM Costs'!$C:$C,$B292,'PSM Costs'!BH:BH),"")</f>
        <v/>
      </c>
      <c r="O292" s="182" t="str">
        <f t="shared" ca="1" si="23"/>
        <v/>
      </c>
      <c r="P292" s="123" t="str">
        <f ca="1">IF(SUMIF(Pharmaceuticals!$C:$C,$B292,Pharmaceuticals!BK:BK)+SUMIF('Health Products &amp; Equipment'!$C:$C,$B292,'Health Products &amp; Equipment'!BT:BT)+SUMIF('Other Pharma &amp; Health Products'!$C:$C,$B292,'Other Pharma &amp; Health Products'!BT:BT)+SUMIF('PSM Costs'!$C:$C,$B292,'PSM Costs'!BT:BT)&gt;0,SUMIF(Pharmaceuticals!$C:$C,$B292,Pharmaceuticals!BK:BK)+SUMIF('Health Products &amp; Equipment'!$C:$C,$B292,'Health Products &amp; Equipment'!BT:BT)+SUMIF('Other Pharma &amp; Health Products'!$C:$C,$B292,'Other Pharma &amp; Health Products'!BT:BT)+SUMIF('PSM Costs'!$C:$C,$B292,'PSM Costs'!BT:BT),"")</f>
        <v/>
      </c>
      <c r="Q292" s="123" t="str">
        <f ca="1">IF(SUMIF(Pharmaceuticals!$C:$C,$B292,Pharmaceuticals!BL:BL)+SUMIF('Health Products &amp; Equipment'!$C:$C,$B292,'Health Products &amp; Equipment'!BU:BU)+SUMIF('Other Pharma &amp; Health Products'!$C:$C,$B292,'Other Pharma &amp; Health Products'!BU:BU)+SUMIF('PSM Costs'!$C:$C,$B292,'PSM Costs'!BU:BU)&gt;0,SUMIF(Pharmaceuticals!$C:$C,$B292,Pharmaceuticals!BL:BL)+SUMIF('Health Products &amp; Equipment'!$C:$C,$B292,'Health Products &amp; Equipment'!BU:BU)+SUMIF('Other Pharma &amp; Health Products'!$C:$C,$B292,'Other Pharma &amp; Health Products'!BU:BU)+SUMIF('PSM Costs'!$C:$C,$B292,'PSM Costs'!BU:BU),"")</f>
        <v/>
      </c>
      <c r="R292" s="176" t="str">
        <f t="shared" ca="1" si="24"/>
        <v/>
      </c>
    </row>
    <row r="293" spans="1:18" ht="13.5" customHeight="1" x14ac:dyDescent="0.15">
      <c r="A293" s="107">
        <v>286</v>
      </c>
      <c r="B293" s="107" t="str">
        <f ca="1">IFERROR(VLOOKUP(A293,'Rank unique CI-Prod-Spec'!I:J,2,FALSE),"")</f>
        <v/>
      </c>
      <c r="C293" s="122" t="str">
        <f ca="1">IFERROR(VLOOKUP(LEFT(B293,FIND("--",B293)-1),CatCostInp!D:E,2,FALSE),"")</f>
        <v/>
      </c>
      <c r="D293" s="122" t="str">
        <f ca="1">IFERROR(INDIRECT(ADDRESS(MATCH(VALUE(MID(B293,FIND("--",B293)+2,FIND("---",B293)-FIND("--",B293)-2)),CatProd!G:G,0),2,1,1,"CatProd")),"")</f>
        <v/>
      </c>
      <c r="E293" s="122" t="str">
        <f ca="1">IFERROR(INDIRECT(ADDRESS(MATCH(VALUE(RIGHT(B293,LEN(B293)-FIND("---",B293)-2)),CatProdSpec!I:I,0),3,1,1,"CatProdSpec")),"")</f>
        <v/>
      </c>
      <c r="F293" s="181" t="str">
        <f t="shared" ca="1" si="20"/>
        <v/>
      </c>
      <c r="G293" s="176" t="str">
        <f ca="1">IF(SUMIF(Pharmaceuticals!$C:$C,$B293,Pharmaceuticals!X:X)+SUMIF('Health Products &amp; Equipment'!$C:$C,$B293,'Health Products &amp; Equipment'!AG:AG)+SUMIF('Other Pharma &amp; Health Products'!$C:$C,$B293,'Other Pharma &amp; Health Products'!AG:AG)+SUMIF('PSM Costs'!$C:$C,$B293,'PSM Costs'!AG:AG)&gt;0,SUMIF(Pharmaceuticals!$C:$C,$B293,Pharmaceuticals!X:X)+SUMIF('Health Products &amp; Equipment'!$C:$C,$B293,'Health Products &amp; Equipment'!AG:AG)+SUMIF('Other Pharma &amp; Health Products'!$C:$C,$B293,'Other Pharma &amp; Health Products'!AG:AG)+SUMIF('PSM Costs'!$C:$C,$B293,'PSM Costs'!AG:AG),"")</f>
        <v/>
      </c>
      <c r="H293" s="176" t="str">
        <f ca="1">IF(SUMIF(Pharmaceuticals!$C:$C,$B293,Pharmaceuticals!Y:Y)+SUMIF('Health Products &amp; Equipment'!$C:$C,$B293,'Health Products &amp; Equipment'!AH:AH)+SUMIF('Other Pharma &amp; Health Products'!$C:$C,$B293,'Other Pharma &amp; Health Products'!AH:AH)+SUMIF('PSM Costs'!$C:$C,$B293,'PSM Costs'!AH:AH)&gt;0,SUMIF(Pharmaceuticals!$C:$C,$B293,Pharmaceuticals!Y:Y)+SUMIF('Health Products &amp; Equipment'!$C:$C,$B293,'Health Products &amp; Equipment'!AH:AH)+SUMIF('Other Pharma &amp; Health Products'!$C:$C,$B293,'Other Pharma &amp; Health Products'!AH:AH)+SUMIF('PSM Costs'!$C:$C,$B293,'PSM Costs'!AH:AH),"")</f>
        <v/>
      </c>
      <c r="I293" s="182" t="str">
        <f t="shared" ca="1" si="21"/>
        <v/>
      </c>
      <c r="J293" s="123" t="str">
        <f ca="1">IF(SUMIF(Pharmaceuticals!$C:$C,$B293,Pharmaceuticals!AK:AK)+SUMIF('Health Products &amp; Equipment'!$C:$C,$B293,'Health Products &amp; Equipment'!AT:AT)+SUMIF('Other Pharma &amp; Health Products'!$C:$C,$B293,'Other Pharma &amp; Health Products'!AT:AT)+SUMIF('PSM Costs'!$C:$C,$B293,'PSM Costs'!AT:AT)&gt;0,SUMIF(Pharmaceuticals!$C:$C,$B293,Pharmaceuticals!AK:AK)+SUMIF('Health Products &amp; Equipment'!$C:$C,$B293,'Health Products &amp; Equipment'!AT:AT)+SUMIF('Other Pharma &amp; Health Products'!$C:$C,$B293,'Other Pharma &amp; Health Products'!AT:AT)+SUMIF('PSM Costs'!$C:$C,$B293,'PSM Costs'!AT:AT),"")</f>
        <v/>
      </c>
      <c r="K293" s="123" t="str">
        <f ca="1">IF(SUMIF(Pharmaceuticals!$C:$C,$B293,Pharmaceuticals!AL:AL)+SUMIF('Health Products &amp; Equipment'!$C:$C,$B293,'Health Products &amp; Equipment'!AU:AU)+SUMIF('Other Pharma &amp; Health Products'!$C:$C,$B293,'Other Pharma &amp; Health Products'!AU:AU)+SUMIF('PSM Costs'!$C:$C,$B293,'PSM Costs'!AU:AU)&gt;0,SUMIF(Pharmaceuticals!$C:$C,$B293,Pharmaceuticals!AL:AL)+SUMIF('Health Products &amp; Equipment'!$C:$C,$B293,'Health Products &amp; Equipment'!AU:AU)+SUMIF('Other Pharma &amp; Health Products'!$C:$C,$B293,'Other Pharma &amp; Health Products'!AU:AU)+SUMIF('PSM Costs'!$C:$C,$B293,'PSM Costs'!AU:AU),"")</f>
        <v/>
      </c>
      <c r="L293" s="181" t="str">
        <f t="shared" ca="1" si="22"/>
        <v/>
      </c>
      <c r="M293" s="176" t="str">
        <f ca="1">IF(SUMIF(Pharmaceuticals!$C:$C,$B293,Pharmaceuticals!AX:AX)+SUMIF('Health Products &amp; Equipment'!$C:$C,$B293,'Health Products &amp; Equipment'!BG:BG)+SUMIF('Other Pharma &amp; Health Products'!$C:$C,$B293,'Other Pharma &amp; Health Products'!BG:BG)+SUMIF('PSM Costs'!$C:$C,$B293,'PSM Costs'!BG:BG)&gt;0,SUMIF(Pharmaceuticals!$C:$C,$B293,Pharmaceuticals!AX:AX)+SUMIF('Health Products &amp; Equipment'!$C:$C,$B293,'Health Products &amp; Equipment'!BG:BG)+SUMIF('Other Pharma &amp; Health Products'!$C:$C,$B293,'Other Pharma &amp; Health Products'!BG:BG)+SUMIF('PSM Costs'!$C:$C,$B293,'PSM Costs'!BG:BG),"")</f>
        <v/>
      </c>
      <c r="N293" s="176" t="str">
        <f ca="1">IF(SUMIF(Pharmaceuticals!$C:$C,$B293,Pharmaceuticals!AY:AY)+SUMIF('Health Products &amp; Equipment'!$C:$C,$B293,'Health Products &amp; Equipment'!BH:BH)+SUMIF('Other Pharma &amp; Health Products'!$C:$C,$B293,'Other Pharma &amp; Health Products'!BH:BH)+SUMIF('PSM Costs'!$C:$C,$B293,'PSM Costs'!BH:BH)&gt;0,SUMIF(Pharmaceuticals!$C:$C,$B293,Pharmaceuticals!AY:AY)+SUMIF('Health Products &amp; Equipment'!$C:$C,$B293,'Health Products &amp; Equipment'!BH:BH)+SUMIF('Other Pharma &amp; Health Products'!$C:$C,$B293,'Other Pharma &amp; Health Products'!BH:BH)+SUMIF('PSM Costs'!$C:$C,$B293,'PSM Costs'!BH:BH),"")</f>
        <v/>
      </c>
      <c r="O293" s="182" t="str">
        <f t="shared" ca="1" si="23"/>
        <v/>
      </c>
      <c r="P293" s="123" t="str">
        <f ca="1">IF(SUMIF(Pharmaceuticals!$C:$C,$B293,Pharmaceuticals!BK:BK)+SUMIF('Health Products &amp; Equipment'!$C:$C,$B293,'Health Products &amp; Equipment'!BT:BT)+SUMIF('Other Pharma &amp; Health Products'!$C:$C,$B293,'Other Pharma &amp; Health Products'!BT:BT)+SUMIF('PSM Costs'!$C:$C,$B293,'PSM Costs'!BT:BT)&gt;0,SUMIF(Pharmaceuticals!$C:$C,$B293,Pharmaceuticals!BK:BK)+SUMIF('Health Products &amp; Equipment'!$C:$C,$B293,'Health Products &amp; Equipment'!BT:BT)+SUMIF('Other Pharma &amp; Health Products'!$C:$C,$B293,'Other Pharma &amp; Health Products'!BT:BT)+SUMIF('PSM Costs'!$C:$C,$B293,'PSM Costs'!BT:BT),"")</f>
        <v/>
      </c>
      <c r="Q293" s="123" t="str">
        <f ca="1">IF(SUMIF(Pharmaceuticals!$C:$C,$B293,Pharmaceuticals!BL:BL)+SUMIF('Health Products &amp; Equipment'!$C:$C,$B293,'Health Products &amp; Equipment'!BU:BU)+SUMIF('Other Pharma &amp; Health Products'!$C:$C,$B293,'Other Pharma &amp; Health Products'!BU:BU)+SUMIF('PSM Costs'!$C:$C,$B293,'PSM Costs'!BU:BU)&gt;0,SUMIF(Pharmaceuticals!$C:$C,$B293,Pharmaceuticals!BL:BL)+SUMIF('Health Products &amp; Equipment'!$C:$C,$B293,'Health Products &amp; Equipment'!BU:BU)+SUMIF('Other Pharma &amp; Health Products'!$C:$C,$B293,'Other Pharma &amp; Health Products'!BU:BU)+SUMIF('PSM Costs'!$C:$C,$B293,'PSM Costs'!BU:BU),"")</f>
        <v/>
      </c>
      <c r="R293" s="176" t="str">
        <f t="shared" ca="1" si="24"/>
        <v/>
      </c>
    </row>
    <row r="294" spans="1:18" ht="13.5" customHeight="1" x14ac:dyDescent="0.15">
      <c r="A294" s="107">
        <v>287</v>
      </c>
      <c r="B294" s="107" t="str">
        <f ca="1">IFERROR(VLOOKUP(A294,'Rank unique CI-Prod-Spec'!I:J,2,FALSE),"")</f>
        <v/>
      </c>
      <c r="C294" s="122" t="str">
        <f ca="1">IFERROR(VLOOKUP(LEFT(B294,FIND("--",B294)-1),CatCostInp!D:E,2,FALSE),"")</f>
        <v/>
      </c>
      <c r="D294" s="122" t="str">
        <f ca="1">IFERROR(INDIRECT(ADDRESS(MATCH(VALUE(MID(B294,FIND("--",B294)+2,FIND("---",B294)-FIND("--",B294)-2)),CatProd!G:G,0),2,1,1,"CatProd")),"")</f>
        <v/>
      </c>
      <c r="E294" s="122" t="str">
        <f ca="1">IFERROR(INDIRECT(ADDRESS(MATCH(VALUE(RIGHT(B294,LEN(B294)-FIND("---",B294)-2)),CatProdSpec!I:I,0),3,1,1,"CatProdSpec")),"")</f>
        <v/>
      </c>
      <c r="F294" s="181" t="str">
        <f t="shared" ca="1" si="20"/>
        <v/>
      </c>
      <c r="G294" s="176" t="str">
        <f ca="1">IF(SUMIF(Pharmaceuticals!$C:$C,$B294,Pharmaceuticals!X:X)+SUMIF('Health Products &amp; Equipment'!$C:$C,$B294,'Health Products &amp; Equipment'!AG:AG)+SUMIF('Other Pharma &amp; Health Products'!$C:$C,$B294,'Other Pharma &amp; Health Products'!AG:AG)+SUMIF('PSM Costs'!$C:$C,$B294,'PSM Costs'!AG:AG)&gt;0,SUMIF(Pharmaceuticals!$C:$C,$B294,Pharmaceuticals!X:X)+SUMIF('Health Products &amp; Equipment'!$C:$C,$B294,'Health Products &amp; Equipment'!AG:AG)+SUMIF('Other Pharma &amp; Health Products'!$C:$C,$B294,'Other Pharma &amp; Health Products'!AG:AG)+SUMIF('PSM Costs'!$C:$C,$B294,'PSM Costs'!AG:AG),"")</f>
        <v/>
      </c>
      <c r="H294" s="176" t="str">
        <f ca="1">IF(SUMIF(Pharmaceuticals!$C:$C,$B294,Pharmaceuticals!Y:Y)+SUMIF('Health Products &amp; Equipment'!$C:$C,$B294,'Health Products &amp; Equipment'!AH:AH)+SUMIF('Other Pharma &amp; Health Products'!$C:$C,$B294,'Other Pharma &amp; Health Products'!AH:AH)+SUMIF('PSM Costs'!$C:$C,$B294,'PSM Costs'!AH:AH)&gt;0,SUMIF(Pharmaceuticals!$C:$C,$B294,Pharmaceuticals!Y:Y)+SUMIF('Health Products &amp; Equipment'!$C:$C,$B294,'Health Products &amp; Equipment'!AH:AH)+SUMIF('Other Pharma &amp; Health Products'!$C:$C,$B294,'Other Pharma &amp; Health Products'!AH:AH)+SUMIF('PSM Costs'!$C:$C,$B294,'PSM Costs'!AH:AH),"")</f>
        <v/>
      </c>
      <c r="I294" s="182" t="str">
        <f t="shared" ca="1" si="21"/>
        <v/>
      </c>
      <c r="J294" s="123" t="str">
        <f ca="1">IF(SUMIF(Pharmaceuticals!$C:$C,$B294,Pharmaceuticals!AK:AK)+SUMIF('Health Products &amp; Equipment'!$C:$C,$B294,'Health Products &amp; Equipment'!AT:AT)+SUMIF('Other Pharma &amp; Health Products'!$C:$C,$B294,'Other Pharma &amp; Health Products'!AT:AT)+SUMIF('PSM Costs'!$C:$C,$B294,'PSM Costs'!AT:AT)&gt;0,SUMIF(Pharmaceuticals!$C:$C,$B294,Pharmaceuticals!AK:AK)+SUMIF('Health Products &amp; Equipment'!$C:$C,$B294,'Health Products &amp; Equipment'!AT:AT)+SUMIF('Other Pharma &amp; Health Products'!$C:$C,$B294,'Other Pharma &amp; Health Products'!AT:AT)+SUMIF('PSM Costs'!$C:$C,$B294,'PSM Costs'!AT:AT),"")</f>
        <v/>
      </c>
      <c r="K294" s="123" t="str">
        <f ca="1">IF(SUMIF(Pharmaceuticals!$C:$C,$B294,Pharmaceuticals!AL:AL)+SUMIF('Health Products &amp; Equipment'!$C:$C,$B294,'Health Products &amp; Equipment'!AU:AU)+SUMIF('Other Pharma &amp; Health Products'!$C:$C,$B294,'Other Pharma &amp; Health Products'!AU:AU)+SUMIF('PSM Costs'!$C:$C,$B294,'PSM Costs'!AU:AU)&gt;0,SUMIF(Pharmaceuticals!$C:$C,$B294,Pharmaceuticals!AL:AL)+SUMIF('Health Products &amp; Equipment'!$C:$C,$B294,'Health Products &amp; Equipment'!AU:AU)+SUMIF('Other Pharma &amp; Health Products'!$C:$C,$B294,'Other Pharma &amp; Health Products'!AU:AU)+SUMIF('PSM Costs'!$C:$C,$B294,'PSM Costs'!AU:AU),"")</f>
        <v/>
      </c>
      <c r="L294" s="181" t="str">
        <f t="shared" ca="1" si="22"/>
        <v/>
      </c>
      <c r="M294" s="176" t="str">
        <f ca="1">IF(SUMIF(Pharmaceuticals!$C:$C,$B294,Pharmaceuticals!AX:AX)+SUMIF('Health Products &amp; Equipment'!$C:$C,$B294,'Health Products &amp; Equipment'!BG:BG)+SUMIF('Other Pharma &amp; Health Products'!$C:$C,$B294,'Other Pharma &amp; Health Products'!BG:BG)+SUMIF('PSM Costs'!$C:$C,$B294,'PSM Costs'!BG:BG)&gt;0,SUMIF(Pharmaceuticals!$C:$C,$B294,Pharmaceuticals!AX:AX)+SUMIF('Health Products &amp; Equipment'!$C:$C,$B294,'Health Products &amp; Equipment'!BG:BG)+SUMIF('Other Pharma &amp; Health Products'!$C:$C,$B294,'Other Pharma &amp; Health Products'!BG:BG)+SUMIF('PSM Costs'!$C:$C,$B294,'PSM Costs'!BG:BG),"")</f>
        <v/>
      </c>
      <c r="N294" s="176" t="str">
        <f ca="1">IF(SUMIF(Pharmaceuticals!$C:$C,$B294,Pharmaceuticals!AY:AY)+SUMIF('Health Products &amp; Equipment'!$C:$C,$B294,'Health Products &amp; Equipment'!BH:BH)+SUMIF('Other Pharma &amp; Health Products'!$C:$C,$B294,'Other Pharma &amp; Health Products'!BH:BH)+SUMIF('PSM Costs'!$C:$C,$B294,'PSM Costs'!BH:BH)&gt;0,SUMIF(Pharmaceuticals!$C:$C,$B294,Pharmaceuticals!AY:AY)+SUMIF('Health Products &amp; Equipment'!$C:$C,$B294,'Health Products &amp; Equipment'!BH:BH)+SUMIF('Other Pharma &amp; Health Products'!$C:$C,$B294,'Other Pharma &amp; Health Products'!BH:BH)+SUMIF('PSM Costs'!$C:$C,$B294,'PSM Costs'!BH:BH),"")</f>
        <v/>
      </c>
      <c r="O294" s="182" t="str">
        <f t="shared" ca="1" si="23"/>
        <v/>
      </c>
      <c r="P294" s="123" t="str">
        <f ca="1">IF(SUMIF(Pharmaceuticals!$C:$C,$B294,Pharmaceuticals!BK:BK)+SUMIF('Health Products &amp; Equipment'!$C:$C,$B294,'Health Products &amp; Equipment'!BT:BT)+SUMIF('Other Pharma &amp; Health Products'!$C:$C,$B294,'Other Pharma &amp; Health Products'!BT:BT)+SUMIF('PSM Costs'!$C:$C,$B294,'PSM Costs'!BT:BT)&gt;0,SUMIF(Pharmaceuticals!$C:$C,$B294,Pharmaceuticals!BK:BK)+SUMIF('Health Products &amp; Equipment'!$C:$C,$B294,'Health Products &amp; Equipment'!BT:BT)+SUMIF('Other Pharma &amp; Health Products'!$C:$C,$B294,'Other Pharma &amp; Health Products'!BT:BT)+SUMIF('PSM Costs'!$C:$C,$B294,'PSM Costs'!BT:BT),"")</f>
        <v/>
      </c>
      <c r="Q294" s="123" t="str">
        <f ca="1">IF(SUMIF(Pharmaceuticals!$C:$C,$B294,Pharmaceuticals!BL:BL)+SUMIF('Health Products &amp; Equipment'!$C:$C,$B294,'Health Products &amp; Equipment'!BU:BU)+SUMIF('Other Pharma &amp; Health Products'!$C:$C,$B294,'Other Pharma &amp; Health Products'!BU:BU)+SUMIF('PSM Costs'!$C:$C,$B294,'PSM Costs'!BU:BU)&gt;0,SUMIF(Pharmaceuticals!$C:$C,$B294,Pharmaceuticals!BL:BL)+SUMIF('Health Products &amp; Equipment'!$C:$C,$B294,'Health Products &amp; Equipment'!BU:BU)+SUMIF('Other Pharma &amp; Health Products'!$C:$C,$B294,'Other Pharma &amp; Health Products'!BU:BU)+SUMIF('PSM Costs'!$C:$C,$B294,'PSM Costs'!BU:BU),"")</f>
        <v/>
      </c>
      <c r="R294" s="176" t="str">
        <f t="shared" ca="1" si="24"/>
        <v/>
      </c>
    </row>
    <row r="295" spans="1:18" ht="13.5" customHeight="1" x14ac:dyDescent="0.15">
      <c r="A295" s="107">
        <v>288</v>
      </c>
      <c r="B295" s="107" t="str">
        <f ca="1">IFERROR(VLOOKUP(A295,'Rank unique CI-Prod-Spec'!I:J,2,FALSE),"")</f>
        <v/>
      </c>
      <c r="C295" s="122" t="str">
        <f ca="1">IFERROR(VLOOKUP(LEFT(B295,FIND("--",B295)-1),CatCostInp!D:E,2,FALSE),"")</f>
        <v/>
      </c>
      <c r="D295" s="122" t="str">
        <f ca="1">IFERROR(INDIRECT(ADDRESS(MATCH(VALUE(MID(B295,FIND("--",B295)+2,FIND("---",B295)-FIND("--",B295)-2)),CatProd!G:G,0),2,1,1,"CatProd")),"")</f>
        <v/>
      </c>
      <c r="E295" s="122" t="str">
        <f ca="1">IFERROR(INDIRECT(ADDRESS(MATCH(VALUE(RIGHT(B295,LEN(B295)-FIND("---",B295)-2)),CatProdSpec!I:I,0),3,1,1,"CatProdSpec")),"")</f>
        <v/>
      </c>
      <c r="F295" s="181" t="str">
        <f t="shared" ca="1" si="20"/>
        <v/>
      </c>
      <c r="G295" s="176" t="str">
        <f ca="1">IF(SUMIF(Pharmaceuticals!$C:$C,$B295,Pharmaceuticals!X:X)+SUMIF('Health Products &amp; Equipment'!$C:$C,$B295,'Health Products &amp; Equipment'!AG:AG)+SUMIF('Other Pharma &amp; Health Products'!$C:$C,$B295,'Other Pharma &amp; Health Products'!AG:AG)+SUMIF('PSM Costs'!$C:$C,$B295,'PSM Costs'!AG:AG)&gt;0,SUMIF(Pharmaceuticals!$C:$C,$B295,Pharmaceuticals!X:X)+SUMIF('Health Products &amp; Equipment'!$C:$C,$B295,'Health Products &amp; Equipment'!AG:AG)+SUMIF('Other Pharma &amp; Health Products'!$C:$C,$B295,'Other Pharma &amp; Health Products'!AG:AG)+SUMIF('PSM Costs'!$C:$C,$B295,'PSM Costs'!AG:AG),"")</f>
        <v/>
      </c>
      <c r="H295" s="176" t="str">
        <f ca="1">IF(SUMIF(Pharmaceuticals!$C:$C,$B295,Pharmaceuticals!Y:Y)+SUMIF('Health Products &amp; Equipment'!$C:$C,$B295,'Health Products &amp; Equipment'!AH:AH)+SUMIF('Other Pharma &amp; Health Products'!$C:$C,$B295,'Other Pharma &amp; Health Products'!AH:AH)+SUMIF('PSM Costs'!$C:$C,$B295,'PSM Costs'!AH:AH)&gt;0,SUMIF(Pharmaceuticals!$C:$C,$B295,Pharmaceuticals!Y:Y)+SUMIF('Health Products &amp; Equipment'!$C:$C,$B295,'Health Products &amp; Equipment'!AH:AH)+SUMIF('Other Pharma &amp; Health Products'!$C:$C,$B295,'Other Pharma &amp; Health Products'!AH:AH)+SUMIF('PSM Costs'!$C:$C,$B295,'PSM Costs'!AH:AH),"")</f>
        <v/>
      </c>
      <c r="I295" s="182" t="str">
        <f t="shared" ca="1" si="21"/>
        <v/>
      </c>
      <c r="J295" s="123" t="str">
        <f ca="1">IF(SUMIF(Pharmaceuticals!$C:$C,$B295,Pharmaceuticals!AK:AK)+SUMIF('Health Products &amp; Equipment'!$C:$C,$B295,'Health Products &amp; Equipment'!AT:AT)+SUMIF('Other Pharma &amp; Health Products'!$C:$C,$B295,'Other Pharma &amp; Health Products'!AT:AT)+SUMIF('PSM Costs'!$C:$C,$B295,'PSM Costs'!AT:AT)&gt;0,SUMIF(Pharmaceuticals!$C:$C,$B295,Pharmaceuticals!AK:AK)+SUMIF('Health Products &amp; Equipment'!$C:$C,$B295,'Health Products &amp; Equipment'!AT:AT)+SUMIF('Other Pharma &amp; Health Products'!$C:$C,$B295,'Other Pharma &amp; Health Products'!AT:AT)+SUMIF('PSM Costs'!$C:$C,$B295,'PSM Costs'!AT:AT),"")</f>
        <v/>
      </c>
      <c r="K295" s="123" t="str">
        <f ca="1">IF(SUMIF(Pharmaceuticals!$C:$C,$B295,Pharmaceuticals!AL:AL)+SUMIF('Health Products &amp; Equipment'!$C:$C,$B295,'Health Products &amp; Equipment'!AU:AU)+SUMIF('Other Pharma &amp; Health Products'!$C:$C,$B295,'Other Pharma &amp; Health Products'!AU:AU)+SUMIF('PSM Costs'!$C:$C,$B295,'PSM Costs'!AU:AU)&gt;0,SUMIF(Pharmaceuticals!$C:$C,$B295,Pharmaceuticals!AL:AL)+SUMIF('Health Products &amp; Equipment'!$C:$C,$B295,'Health Products &amp; Equipment'!AU:AU)+SUMIF('Other Pharma &amp; Health Products'!$C:$C,$B295,'Other Pharma &amp; Health Products'!AU:AU)+SUMIF('PSM Costs'!$C:$C,$B295,'PSM Costs'!AU:AU),"")</f>
        <v/>
      </c>
      <c r="L295" s="181" t="str">
        <f t="shared" ca="1" si="22"/>
        <v/>
      </c>
      <c r="M295" s="176" t="str">
        <f ca="1">IF(SUMIF(Pharmaceuticals!$C:$C,$B295,Pharmaceuticals!AX:AX)+SUMIF('Health Products &amp; Equipment'!$C:$C,$B295,'Health Products &amp; Equipment'!BG:BG)+SUMIF('Other Pharma &amp; Health Products'!$C:$C,$B295,'Other Pharma &amp; Health Products'!BG:BG)+SUMIF('PSM Costs'!$C:$C,$B295,'PSM Costs'!BG:BG)&gt;0,SUMIF(Pharmaceuticals!$C:$C,$B295,Pharmaceuticals!AX:AX)+SUMIF('Health Products &amp; Equipment'!$C:$C,$B295,'Health Products &amp; Equipment'!BG:BG)+SUMIF('Other Pharma &amp; Health Products'!$C:$C,$B295,'Other Pharma &amp; Health Products'!BG:BG)+SUMIF('PSM Costs'!$C:$C,$B295,'PSM Costs'!BG:BG),"")</f>
        <v/>
      </c>
      <c r="N295" s="176" t="str">
        <f ca="1">IF(SUMIF(Pharmaceuticals!$C:$C,$B295,Pharmaceuticals!AY:AY)+SUMIF('Health Products &amp; Equipment'!$C:$C,$B295,'Health Products &amp; Equipment'!BH:BH)+SUMIF('Other Pharma &amp; Health Products'!$C:$C,$B295,'Other Pharma &amp; Health Products'!BH:BH)+SUMIF('PSM Costs'!$C:$C,$B295,'PSM Costs'!BH:BH)&gt;0,SUMIF(Pharmaceuticals!$C:$C,$B295,Pharmaceuticals!AY:AY)+SUMIF('Health Products &amp; Equipment'!$C:$C,$B295,'Health Products &amp; Equipment'!BH:BH)+SUMIF('Other Pharma &amp; Health Products'!$C:$C,$B295,'Other Pharma &amp; Health Products'!BH:BH)+SUMIF('PSM Costs'!$C:$C,$B295,'PSM Costs'!BH:BH),"")</f>
        <v/>
      </c>
      <c r="O295" s="182" t="str">
        <f t="shared" ca="1" si="23"/>
        <v/>
      </c>
      <c r="P295" s="123" t="str">
        <f ca="1">IF(SUMIF(Pharmaceuticals!$C:$C,$B295,Pharmaceuticals!BK:BK)+SUMIF('Health Products &amp; Equipment'!$C:$C,$B295,'Health Products &amp; Equipment'!BT:BT)+SUMIF('Other Pharma &amp; Health Products'!$C:$C,$B295,'Other Pharma &amp; Health Products'!BT:BT)+SUMIF('PSM Costs'!$C:$C,$B295,'PSM Costs'!BT:BT)&gt;0,SUMIF(Pharmaceuticals!$C:$C,$B295,Pharmaceuticals!BK:BK)+SUMIF('Health Products &amp; Equipment'!$C:$C,$B295,'Health Products &amp; Equipment'!BT:BT)+SUMIF('Other Pharma &amp; Health Products'!$C:$C,$B295,'Other Pharma &amp; Health Products'!BT:BT)+SUMIF('PSM Costs'!$C:$C,$B295,'PSM Costs'!BT:BT),"")</f>
        <v/>
      </c>
      <c r="Q295" s="123" t="str">
        <f ca="1">IF(SUMIF(Pharmaceuticals!$C:$C,$B295,Pharmaceuticals!BL:BL)+SUMIF('Health Products &amp; Equipment'!$C:$C,$B295,'Health Products &amp; Equipment'!BU:BU)+SUMIF('Other Pharma &amp; Health Products'!$C:$C,$B295,'Other Pharma &amp; Health Products'!BU:BU)+SUMIF('PSM Costs'!$C:$C,$B295,'PSM Costs'!BU:BU)&gt;0,SUMIF(Pharmaceuticals!$C:$C,$B295,Pharmaceuticals!BL:BL)+SUMIF('Health Products &amp; Equipment'!$C:$C,$B295,'Health Products &amp; Equipment'!BU:BU)+SUMIF('Other Pharma &amp; Health Products'!$C:$C,$B295,'Other Pharma &amp; Health Products'!BU:BU)+SUMIF('PSM Costs'!$C:$C,$B295,'PSM Costs'!BU:BU),"")</f>
        <v/>
      </c>
      <c r="R295" s="176" t="str">
        <f t="shared" ca="1" si="24"/>
        <v/>
      </c>
    </row>
    <row r="296" spans="1:18" ht="13.5" customHeight="1" x14ac:dyDescent="0.15">
      <c r="A296" s="107">
        <v>289</v>
      </c>
      <c r="B296" s="107" t="str">
        <f ca="1">IFERROR(VLOOKUP(A296,'Rank unique CI-Prod-Spec'!I:J,2,FALSE),"")</f>
        <v/>
      </c>
      <c r="C296" s="122" t="str">
        <f ca="1">IFERROR(VLOOKUP(LEFT(B296,FIND("--",B296)-1),CatCostInp!D:E,2,FALSE),"")</f>
        <v/>
      </c>
      <c r="D296" s="122" t="str">
        <f ca="1">IFERROR(INDIRECT(ADDRESS(MATCH(VALUE(MID(B296,FIND("--",B296)+2,FIND("---",B296)-FIND("--",B296)-2)),CatProd!G:G,0),2,1,1,"CatProd")),"")</f>
        <v/>
      </c>
      <c r="E296" s="122" t="str">
        <f ca="1">IFERROR(INDIRECT(ADDRESS(MATCH(VALUE(RIGHT(B296,LEN(B296)-FIND("---",B296)-2)),CatProdSpec!I:I,0),3,1,1,"CatProdSpec")),"")</f>
        <v/>
      </c>
      <c r="F296" s="181" t="str">
        <f t="shared" ca="1" si="20"/>
        <v/>
      </c>
      <c r="G296" s="176" t="str">
        <f ca="1">IF(SUMIF(Pharmaceuticals!$C:$C,$B296,Pharmaceuticals!X:X)+SUMIF('Health Products &amp; Equipment'!$C:$C,$B296,'Health Products &amp; Equipment'!AG:AG)+SUMIF('Other Pharma &amp; Health Products'!$C:$C,$B296,'Other Pharma &amp; Health Products'!AG:AG)+SUMIF('PSM Costs'!$C:$C,$B296,'PSM Costs'!AG:AG)&gt;0,SUMIF(Pharmaceuticals!$C:$C,$B296,Pharmaceuticals!X:X)+SUMIF('Health Products &amp; Equipment'!$C:$C,$B296,'Health Products &amp; Equipment'!AG:AG)+SUMIF('Other Pharma &amp; Health Products'!$C:$C,$B296,'Other Pharma &amp; Health Products'!AG:AG)+SUMIF('PSM Costs'!$C:$C,$B296,'PSM Costs'!AG:AG),"")</f>
        <v/>
      </c>
      <c r="H296" s="176" t="str">
        <f ca="1">IF(SUMIF(Pharmaceuticals!$C:$C,$B296,Pharmaceuticals!Y:Y)+SUMIF('Health Products &amp; Equipment'!$C:$C,$B296,'Health Products &amp; Equipment'!AH:AH)+SUMIF('Other Pharma &amp; Health Products'!$C:$C,$B296,'Other Pharma &amp; Health Products'!AH:AH)+SUMIF('PSM Costs'!$C:$C,$B296,'PSM Costs'!AH:AH)&gt;0,SUMIF(Pharmaceuticals!$C:$C,$B296,Pharmaceuticals!Y:Y)+SUMIF('Health Products &amp; Equipment'!$C:$C,$B296,'Health Products &amp; Equipment'!AH:AH)+SUMIF('Other Pharma &amp; Health Products'!$C:$C,$B296,'Other Pharma &amp; Health Products'!AH:AH)+SUMIF('PSM Costs'!$C:$C,$B296,'PSM Costs'!AH:AH),"")</f>
        <v/>
      </c>
      <c r="I296" s="182" t="str">
        <f t="shared" ca="1" si="21"/>
        <v/>
      </c>
      <c r="J296" s="123" t="str">
        <f ca="1">IF(SUMIF(Pharmaceuticals!$C:$C,$B296,Pharmaceuticals!AK:AK)+SUMIF('Health Products &amp; Equipment'!$C:$C,$B296,'Health Products &amp; Equipment'!AT:AT)+SUMIF('Other Pharma &amp; Health Products'!$C:$C,$B296,'Other Pharma &amp; Health Products'!AT:AT)+SUMIF('PSM Costs'!$C:$C,$B296,'PSM Costs'!AT:AT)&gt;0,SUMIF(Pharmaceuticals!$C:$C,$B296,Pharmaceuticals!AK:AK)+SUMIF('Health Products &amp; Equipment'!$C:$C,$B296,'Health Products &amp; Equipment'!AT:AT)+SUMIF('Other Pharma &amp; Health Products'!$C:$C,$B296,'Other Pharma &amp; Health Products'!AT:AT)+SUMIF('PSM Costs'!$C:$C,$B296,'PSM Costs'!AT:AT),"")</f>
        <v/>
      </c>
      <c r="K296" s="123" t="str">
        <f ca="1">IF(SUMIF(Pharmaceuticals!$C:$C,$B296,Pharmaceuticals!AL:AL)+SUMIF('Health Products &amp; Equipment'!$C:$C,$B296,'Health Products &amp; Equipment'!AU:AU)+SUMIF('Other Pharma &amp; Health Products'!$C:$C,$B296,'Other Pharma &amp; Health Products'!AU:AU)+SUMIF('PSM Costs'!$C:$C,$B296,'PSM Costs'!AU:AU)&gt;0,SUMIF(Pharmaceuticals!$C:$C,$B296,Pharmaceuticals!AL:AL)+SUMIF('Health Products &amp; Equipment'!$C:$C,$B296,'Health Products &amp; Equipment'!AU:AU)+SUMIF('Other Pharma &amp; Health Products'!$C:$C,$B296,'Other Pharma &amp; Health Products'!AU:AU)+SUMIF('PSM Costs'!$C:$C,$B296,'PSM Costs'!AU:AU),"")</f>
        <v/>
      </c>
      <c r="L296" s="181" t="str">
        <f t="shared" ca="1" si="22"/>
        <v/>
      </c>
      <c r="M296" s="176" t="str">
        <f ca="1">IF(SUMIF(Pharmaceuticals!$C:$C,$B296,Pharmaceuticals!AX:AX)+SUMIF('Health Products &amp; Equipment'!$C:$C,$B296,'Health Products &amp; Equipment'!BG:BG)+SUMIF('Other Pharma &amp; Health Products'!$C:$C,$B296,'Other Pharma &amp; Health Products'!BG:BG)+SUMIF('PSM Costs'!$C:$C,$B296,'PSM Costs'!BG:BG)&gt;0,SUMIF(Pharmaceuticals!$C:$C,$B296,Pharmaceuticals!AX:AX)+SUMIF('Health Products &amp; Equipment'!$C:$C,$B296,'Health Products &amp; Equipment'!BG:BG)+SUMIF('Other Pharma &amp; Health Products'!$C:$C,$B296,'Other Pharma &amp; Health Products'!BG:BG)+SUMIF('PSM Costs'!$C:$C,$B296,'PSM Costs'!BG:BG),"")</f>
        <v/>
      </c>
      <c r="N296" s="176" t="str">
        <f ca="1">IF(SUMIF(Pharmaceuticals!$C:$C,$B296,Pharmaceuticals!AY:AY)+SUMIF('Health Products &amp; Equipment'!$C:$C,$B296,'Health Products &amp; Equipment'!BH:BH)+SUMIF('Other Pharma &amp; Health Products'!$C:$C,$B296,'Other Pharma &amp; Health Products'!BH:BH)+SUMIF('PSM Costs'!$C:$C,$B296,'PSM Costs'!BH:BH)&gt;0,SUMIF(Pharmaceuticals!$C:$C,$B296,Pharmaceuticals!AY:AY)+SUMIF('Health Products &amp; Equipment'!$C:$C,$B296,'Health Products &amp; Equipment'!BH:BH)+SUMIF('Other Pharma &amp; Health Products'!$C:$C,$B296,'Other Pharma &amp; Health Products'!BH:BH)+SUMIF('PSM Costs'!$C:$C,$B296,'PSM Costs'!BH:BH),"")</f>
        <v/>
      </c>
      <c r="O296" s="182" t="str">
        <f t="shared" ca="1" si="23"/>
        <v/>
      </c>
      <c r="P296" s="123" t="str">
        <f ca="1">IF(SUMIF(Pharmaceuticals!$C:$C,$B296,Pharmaceuticals!BK:BK)+SUMIF('Health Products &amp; Equipment'!$C:$C,$B296,'Health Products &amp; Equipment'!BT:BT)+SUMIF('Other Pharma &amp; Health Products'!$C:$C,$B296,'Other Pharma &amp; Health Products'!BT:BT)+SUMIF('PSM Costs'!$C:$C,$B296,'PSM Costs'!BT:BT)&gt;0,SUMIF(Pharmaceuticals!$C:$C,$B296,Pharmaceuticals!BK:BK)+SUMIF('Health Products &amp; Equipment'!$C:$C,$B296,'Health Products &amp; Equipment'!BT:BT)+SUMIF('Other Pharma &amp; Health Products'!$C:$C,$B296,'Other Pharma &amp; Health Products'!BT:BT)+SUMIF('PSM Costs'!$C:$C,$B296,'PSM Costs'!BT:BT),"")</f>
        <v/>
      </c>
      <c r="Q296" s="123" t="str">
        <f ca="1">IF(SUMIF(Pharmaceuticals!$C:$C,$B296,Pharmaceuticals!BL:BL)+SUMIF('Health Products &amp; Equipment'!$C:$C,$B296,'Health Products &amp; Equipment'!BU:BU)+SUMIF('Other Pharma &amp; Health Products'!$C:$C,$B296,'Other Pharma &amp; Health Products'!BU:BU)+SUMIF('PSM Costs'!$C:$C,$B296,'PSM Costs'!BU:BU)&gt;0,SUMIF(Pharmaceuticals!$C:$C,$B296,Pharmaceuticals!BL:BL)+SUMIF('Health Products &amp; Equipment'!$C:$C,$B296,'Health Products &amp; Equipment'!BU:BU)+SUMIF('Other Pharma &amp; Health Products'!$C:$C,$B296,'Other Pharma &amp; Health Products'!BU:BU)+SUMIF('PSM Costs'!$C:$C,$B296,'PSM Costs'!BU:BU),"")</f>
        <v/>
      </c>
      <c r="R296" s="176" t="str">
        <f t="shared" ca="1" si="24"/>
        <v/>
      </c>
    </row>
    <row r="297" spans="1:18" ht="13.5" customHeight="1" x14ac:dyDescent="0.15">
      <c r="A297" s="107">
        <v>290</v>
      </c>
      <c r="B297" s="107" t="str">
        <f ca="1">IFERROR(VLOOKUP(A297,'Rank unique CI-Prod-Spec'!I:J,2,FALSE),"")</f>
        <v/>
      </c>
      <c r="C297" s="122" t="str">
        <f ca="1">IFERROR(VLOOKUP(LEFT(B297,FIND("--",B297)-1),CatCostInp!D:E,2,FALSE),"")</f>
        <v/>
      </c>
      <c r="D297" s="122" t="str">
        <f ca="1">IFERROR(INDIRECT(ADDRESS(MATCH(VALUE(MID(B297,FIND("--",B297)+2,FIND("---",B297)-FIND("--",B297)-2)),CatProd!G:G,0),2,1,1,"CatProd")),"")</f>
        <v/>
      </c>
      <c r="E297" s="122" t="str">
        <f ca="1">IFERROR(INDIRECT(ADDRESS(MATCH(VALUE(RIGHT(B297,LEN(B297)-FIND("---",B297)-2)),CatProdSpec!I:I,0),3,1,1,"CatProdSpec")),"")</f>
        <v/>
      </c>
      <c r="F297" s="181" t="str">
        <f t="shared" ca="1" si="20"/>
        <v/>
      </c>
      <c r="G297" s="176" t="str">
        <f ca="1">IF(SUMIF(Pharmaceuticals!$C:$C,$B297,Pharmaceuticals!X:X)+SUMIF('Health Products &amp; Equipment'!$C:$C,$B297,'Health Products &amp; Equipment'!AG:AG)+SUMIF('Other Pharma &amp; Health Products'!$C:$C,$B297,'Other Pharma &amp; Health Products'!AG:AG)+SUMIF('PSM Costs'!$C:$C,$B297,'PSM Costs'!AG:AG)&gt;0,SUMIF(Pharmaceuticals!$C:$C,$B297,Pharmaceuticals!X:X)+SUMIF('Health Products &amp; Equipment'!$C:$C,$B297,'Health Products &amp; Equipment'!AG:AG)+SUMIF('Other Pharma &amp; Health Products'!$C:$C,$B297,'Other Pharma &amp; Health Products'!AG:AG)+SUMIF('PSM Costs'!$C:$C,$B297,'PSM Costs'!AG:AG),"")</f>
        <v/>
      </c>
      <c r="H297" s="176" t="str">
        <f ca="1">IF(SUMIF(Pharmaceuticals!$C:$C,$B297,Pharmaceuticals!Y:Y)+SUMIF('Health Products &amp; Equipment'!$C:$C,$B297,'Health Products &amp; Equipment'!AH:AH)+SUMIF('Other Pharma &amp; Health Products'!$C:$C,$B297,'Other Pharma &amp; Health Products'!AH:AH)+SUMIF('PSM Costs'!$C:$C,$B297,'PSM Costs'!AH:AH)&gt;0,SUMIF(Pharmaceuticals!$C:$C,$B297,Pharmaceuticals!Y:Y)+SUMIF('Health Products &amp; Equipment'!$C:$C,$B297,'Health Products &amp; Equipment'!AH:AH)+SUMIF('Other Pharma &amp; Health Products'!$C:$C,$B297,'Other Pharma &amp; Health Products'!AH:AH)+SUMIF('PSM Costs'!$C:$C,$B297,'PSM Costs'!AH:AH),"")</f>
        <v/>
      </c>
      <c r="I297" s="182" t="str">
        <f t="shared" ca="1" si="21"/>
        <v/>
      </c>
      <c r="J297" s="123" t="str">
        <f ca="1">IF(SUMIF(Pharmaceuticals!$C:$C,$B297,Pharmaceuticals!AK:AK)+SUMIF('Health Products &amp; Equipment'!$C:$C,$B297,'Health Products &amp; Equipment'!AT:AT)+SUMIF('Other Pharma &amp; Health Products'!$C:$C,$B297,'Other Pharma &amp; Health Products'!AT:AT)+SUMIF('PSM Costs'!$C:$C,$B297,'PSM Costs'!AT:AT)&gt;0,SUMIF(Pharmaceuticals!$C:$C,$B297,Pharmaceuticals!AK:AK)+SUMIF('Health Products &amp; Equipment'!$C:$C,$B297,'Health Products &amp; Equipment'!AT:AT)+SUMIF('Other Pharma &amp; Health Products'!$C:$C,$B297,'Other Pharma &amp; Health Products'!AT:AT)+SUMIF('PSM Costs'!$C:$C,$B297,'PSM Costs'!AT:AT),"")</f>
        <v/>
      </c>
      <c r="K297" s="123" t="str">
        <f ca="1">IF(SUMIF(Pharmaceuticals!$C:$C,$B297,Pharmaceuticals!AL:AL)+SUMIF('Health Products &amp; Equipment'!$C:$C,$B297,'Health Products &amp; Equipment'!AU:AU)+SUMIF('Other Pharma &amp; Health Products'!$C:$C,$B297,'Other Pharma &amp; Health Products'!AU:AU)+SUMIF('PSM Costs'!$C:$C,$B297,'PSM Costs'!AU:AU)&gt;0,SUMIF(Pharmaceuticals!$C:$C,$B297,Pharmaceuticals!AL:AL)+SUMIF('Health Products &amp; Equipment'!$C:$C,$B297,'Health Products &amp; Equipment'!AU:AU)+SUMIF('Other Pharma &amp; Health Products'!$C:$C,$B297,'Other Pharma &amp; Health Products'!AU:AU)+SUMIF('PSM Costs'!$C:$C,$B297,'PSM Costs'!AU:AU),"")</f>
        <v/>
      </c>
      <c r="L297" s="181" t="str">
        <f t="shared" ca="1" si="22"/>
        <v/>
      </c>
      <c r="M297" s="176" t="str">
        <f ca="1">IF(SUMIF(Pharmaceuticals!$C:$C,$B297,Pharmaceuticals!AX:AX)+SUMIF('Health Products &amp; Equipment'!$C:$C,$B297,'Health Products &amp; Equipment'!BG:BG)+SUMIF('Other Pharma &amp; Health Products'!$C:$C,$B297,'Other Pharma &amp; Health Products'!BG:BG)+SUMIF('PSM Costs'!$C:$C,$B297,'PSM Costs'!BG:BG)&gt;0,SUMIF(Pharmaceuticals!$C:$C,$B297,Pharmaceuticals!AX:AX)+SUMIF('Health Products &amp; Equipment'!$C:$C,$B297,'Health Products &amp; Equipment'!BG:BG)+SUMIF('Other Pharma &amp; Health Products'!$C:$C,$B297,'Other Pharma &amp; Health Products'!BG:BG)+SUMIF('PSM Costs'!$C:$C,$B297,'PSM Costs'!BG:BG),"")</f>
        <v/>
      </c>
      <c r="N297" s="176" t="str">
        <f ca="1">IF(SUMIF(Pharmaceuticals!$C:$C,$B297,Pharmaceuticals!AY:AY)+SUMIF('Health Products &amp; Equipment'!$C:$C,$B297,'Health Products &amp; Equipment'!BH:BH)+SUMIF('Other Pharma &amp; Health Products'!$C:$C,$B297,'Other Pharma &amp; Health Products'!BH:BH)+SUMIF('PSM Costs'!$C:$C,$B297,'PSM Costs'!BH:BH)&gt;0,SUMIF(Pharmaceuticals!$C:$C,$B297,Pharmaceuticals!AY:AY)+SUMIF('Health Products &amp; Equipment'!$C:$C,$B297,'Health Products &amp; Equipment'!BH:BH)+SUMIF('Other Pharma &amp; Health Products'!$C:$C,$B297,'Other Pharma &amp; Health Products'!BH:BH)+SUMIF('PSM Costs'!$C:$C,$B297,'PSM Costs'!BH:BH),"")</f>
        <v/>
      </c>
      <c r="O297" s="182" t="str">
        <f t="shared" ca="1" si="23"/>
        <v/>
      </c>
      <c r="P297" s="123" t="str">
        <f ca="1">IF(SUMIF(Pharmaceuticals!$C:$C,$B297,Pharmaceuticals!BK:BK)+SUMIF('Health Products &amp; Equipment'!$C:$C,$B297,'Health Products &amp; Equipment'!BT:BT)+SUMIF('Other Pharma &amp; Health Products'!$C:$C,$B297,'Other Pharma &amp; Health Products'!BT:BT)+SUMIF('PSM Costs'!$C:$C,$B297,'PSM Costs'!BT:BT)&gt;0,SUMIF(Pharmaceuticals!$C:$C,$B297,Pharmaceuticals!BK:BK)+SUMIF('Health Products &amp; Equipment'!$C:$C,$B297,'Health Products &amp; Equipment'!BT:BT)+SUMIF('Other Pharma &amp; Health Products'!$C:$C,$B297,'Other Pharma &amp; Health Products'!BT:BT)+SUMIF('PSM Costs'!$C:$C,$B297,'PSM Costs'!BT:BT),"")</f>
        <v/>
      </c>
      <c r="Q297" s="123" t="str">
        <f ca="1">IF(SUMIF(Pharmaceuticals!$C:$C,$B297,Pharmaceuticals!BL:BL)+SUMIF('Health Products &amp; Equipment'!$C:$C,$B297,'Health Products &amp; Equipment'!BU:BU)+SUMIF('Other Pharma &amp; Health Products'!$C:$C,$B297,'Other Pharma &amp; Health Products'!BU:BU)+SUMIF('PSM Costs'!$C:$C,$B297,'PSM Costs'!BU:BU)&gt;0,SUMIF(Pharmaceuticals!$C:$C,$B297,Pharmaceuticals!BL:BL)+SUMIF('Health Products &amp; Equipment'!$C:$C,$B297,'Health Products &amp; Equipment'!BU:BU)+SUMIF('Other Pharma &amp; Health Products'!$C:$C,$B297,'Other Pharma &amp; Health Products'!BU:BU)+SUMIF('PSM Costs'!$C:$C,$B297,'PSM Costs'!BU:BU),"")</f>
        <v/>
      </c>
      <c r="R297" s="176" t="str">
        <f t="shared" ca="1" si="24"/>
        <v/>
      </c>
    </row>
    <row r="298" spans="1:18" ht="13.5" customHeight="1" x14ac:dyDescent="0.15">
      <c r="A298" s="107">
        <v>291</v>
      </c>
      <c r="B298" s="107" t="str">
        <f ca="1">IFERROR(VLOOKUP(A298,'Rank unique CI-Prod-Spec'!I:J,2,FALSE),"")</f>
        <v/>
      </c>
      <c r="C298" s="122" t="str">
        <f ca="1">IFERROR(VLOOKUP(LEFT(B298,FIND("--",B298)-1),CatCostInp!D:E,2,FALSE),"")</f>
        <v/>
      </c>
      <c r="D298" s="122" t="str">
        <f ca="1">IFERROR(INDIRECT(ADDRESS(MATCH(VALUE(MID(B298,FIND("--",B298)+2,FIND("---",B298)-FIND("--",B298)-2)),CatProd!G:G,0),2,1,1,"CatProd")),"")</f>
        <v/>
      </c>
      <c r="E298" s="122" t="str">
        <f ca="1">IFERROR(INDIRECT(ADDRESS(MATCH(VALUE(RIGHT(B298,LEN(B298)-FIND("---",B298)-2)),CatProdSpec!I:I,0),3,1,1,"CatProdSpec")),"")</f>
        <v/>
      </c>
      <c r="F298" s="181" t="str">
        <f t="shared" ca="1" si="20"/>
        <v/>
      </c>
      <c r="G298" s="176" t="str">
        <f ca="1">IF(SUMIF(Pharmaceuticals!$C:$C,$B298,Pharmaceuticals!X:X)+SUMIF('Health Products &amp; Equipment'!$C:$C,$B298,'Health Products &amp; Equipment'!AG:AG)+SUMIF('Other Pharma &amp; Health Products'!$C:$C,$B298,'Other Pharma &amp; Health Products'!AG:AG)+SUMIF('PSM Costs'!$C:$C,$B298,'PSM Costs'!AG:AG)&gt;0,SUMIF(Pharmaceuticals!$C:$C,$B298,Pharmaceuticals!X:X)+SUMIF('Health Products &amp; Equipment'!$C:$C,$B298,'Health Products &amp; Equipment'!AG:AG)+SUMIF('Other Pharma &amp; Health Products'!$C:$C,$B298,'Other Pharma &amp; Health Products'!AG:AG)+SUMIF('PSM Costs'!$C:$C,$B298,'PSM Costs'!AG:AG),"")</f>
        <v/>
      </c>
      <c r="H298" s="176" t="str">
        <f ca="1">IF(SUMIF(Pharmaceuticals!$C:$C,$B298,Pharmaceuticals!Y:Y)+SUMIF('Health Products &amp; Equipment'!$C:$C,$B298,'Health Products &amp; Equipment'!AH:AH)+SUMIF('Other Pharma &amp; Health Products'!$C:$C,$B298,'Other Pharma &amp; Health Products'!AH:AH)+SUMIF('PSM Costs'!$C:$C,$B298,'PSM Costs'!AH:AH)&gt;0,SUMIF(Pharmaceuticals!$C:$C,$B298,Pharmaceuticals!Y:Y)+SUMIF('Health Products &amp; Equipment'!$C:$C,$B298,'Health Products &amp; Equipment'!AH:AH)+SUMIF('Other Pharma &amp; Health Products'!$C:$C,$B298,'Other Pharma &amp; Health Products'!AH:AH)+SUMIF('PSM Costs'!$C:$C,$B298,'PSM Costs'!AH:AH),"")</f>
        <v/>
      </c>
      <c r="I298" s="182" t="str">
        <f t="shared" ca="1" si="21"/>
        <v/>
      </c>
      <c r="J298" s="123" t="str">
        <f ca="1">IF(SUMIF(Pharmaceuticals!$C:$C,$B298,Pharmaceuticals!AK:AK)+SUMIF('Health Products &amp; Equipment'!$C:$C,$B298,'Health Products &amp; Equipment'!AT:AT)+SUMIF('Other Pharma &amp; Health Products'!$C:$C,$B298,'Other Pharma &amp; Health Products'!AT:AT)+SUMIF('PSM Costs'!$C:$C,$B298,'PSM Costs'!AT:AT)&gt;0,SUMIF(Pharmaceuticals!$C:$C,$B298,Pharmaceuticals!AK:AK)+SUMIF('Health Products &amp; Equipment'!$C:$C,$B298,'Health Products &amp; Equipment'!AT:AT)+SUMIF('Other Pharma &amp; Health Products'!$C:$C,$B298,'Other Pharma &amp; Health Products'!AT:AT)+SUMIF('PSM Costs'!$C:$C,$B298,'PSM Costs'!AT:AT),"")</f>
        <v/>
      </c>
      <c r="K298" s="123" t="str">
        <f ca="1">IF(SUMIF(Pharmaceuticals!$C:$C,$B298,Pharmaceuticals!AL:AL)+SUMIF('Health Products &amp; Equipment'!$C:$C,$B298,'Health Products &amp; Equipment'!AU:AU)+SUMIF('Other Pharma &amp; Health Products'!$C:$C,$B298,'Other Pharma &amp; Health Products'!AU:AU)+SUMIF('PSM Costs'!$C:$C,$B298,'PSM Costs'!AU:AU)&gt;0,SUMIF(Pharmaceuticals!$C:$C,$B298,Pharmaceuticals!AL:AL)+SUMIF('Health Products &amp; Equipment'!$C:$C,$B298,'Health Products &amp; Equipment'!AU:AU)+SUMIF('Other Pharma &amp; Health Products'!$C:$C,$B298,'Other Pharma &amp; Health Products'!AU:AU)+SUMIF('PSM Costs'!$C:$C,$B298,'PSM Costs'!AU:AU),"")</f>
        <v/>
      </c>
      <c r="L298" s="181" t="str">
        <f t="shared" ca="1" si="22"/>
        <v/>
      </c>
      <c r="M298" s="176" t="str">
        <f ca="1">IF(SUMIF(Pharmaceuticals!$C:$C,$B298,Pharmaceuticals!AX:AX)+SUMIF('Health Products &amp; Equipment'!$C:$C,$B298,'Health Products &amp; Equipment'!BG:BG)+SUMIF('Other Pharma &amp; Health Products'!$C:$C,$B298,'Other Pharma &amp; Health Products'!BG:BG)+SUMIF('PSM Costs'!$C:$C,$B298,'PSM Costs'!BG:BG)&gt;0,SUMIF(Pharmaceuticals!$C:$C,$B298,Pharmaceuticals!AX:AX)+SUMIF('Health Products &amp; Equipment'!$C:$C,$B298,'Health Products &amp; Equipment'!BG:BG)+SUMIF('Other Pharma &amp; Health Products'!$C:$C,$B298,'Other Pharma &amp; Health Products'!BG:BG)+SUMIF('PSM Costs'!$C:$C,$B298,'PSM Costs'!BG:BG),"")</f>
        <v/>
      </c>
      <c r="N298" s="176" t="str">
        <f ca="1">IF(SUMIF(Pharmaceuticals!$C:$C,$B298,Pharmaceuticals!AY:AY)+SUMIF('Health Products &amp; Equipment'!$C:$C,$B298,'Health Products &amp; Equipment'!BH:BH)+SUMIF('Other Pharma &amp; Health Products'!$C:$C,$B298,'Other Pharma &amp; Health Products'!BH:BH)+SUMIF('PSM Costs'!$C:$C,$B298,'PSM Costs'!BH:BH)&gt;0,SUMIF(Pharmaceuticals!$C:$C,$B298,Pharmaceuticals!AY:AY)+SUMIF('Health Products &amp; Equipment'!$C:$C,$B298,'Health Products &amp; Equipment'!BH:BH)+SUMIF('Other Pharma &amp; Health Products'!$C:$C,$B298,'Other Pharma &amp; Health Products'!BH:BH)+SUMIF('PSM Costs'!$C:$C,$B298,'PSM Costs'!BH:BH),"")</f>
        <v/>
      </c>
      <c r="O298" s="182" t="str">
        <f t="shared" ca="1" si="23"/>
        <v/>
      </c>
      <c r="P298" s="123" t="str">
        <f ca="1">IF(SUMIF(Pharmaceuticals!$C:$C,$B298,Pharmaceuticals!BK:BK)+SUMIF('Health Products &amp; Equipment'!$C:$C,$B298,'Health Products &amp; Equipment'!BT:BT)+SUMIF('Other Pharma &amp; Health Products'!$C:$C,$B298,'Other Pharma &amp; Health Products'!BT:BT)+SUMIF('PSM Costs'!$C:$C,$B298,'PSM Costs'!BT:BT)&gt;0,SUMIF(Pharmaceuticals!$C:$C,$B298,Pharmaceuticals!BK:BK)+SUMIF('Health Products &amp; Equipment'!$C:$C,$B298,'Health Products &amp; Equipment'!BT:BT)+SUMIF('Other Pharma &amp; Health Products'!$C:$C,$B298,'Other Pharma &amp; Health Products'!BT:BT)+SUMIF('PSM Costs'!$C:$C,$B298,'PSM Costs'!BT:BT),"")</f>
        <v/>
      </c>
      <c r="Q298" s="123" t="str">
        <f ca="1">IF(SUMIF(Pharmaceuticals!$C:$C,$B298,Pharmaceuticals!BL:BL)+SUMIF('Health Products &amp; Equipment'!$C:$C,$B298,'Health Products &amp; Equipment'!BU:BU)+SUMIF('Other Pharma &amp; Health Products'!$C:$C,$B298,'Other Pharma &amp; Health Products'!BU:BU)+SUMIF('PSM Costs'!$C:$C,$B298,'PSM Costs'!BU:BU)&gt;0,SUMIF(Pharmaceuticals!$C:$C,$B298,Pharmaceuticals!BL:BL)+SUMIF('Health Products &amp; Equipment'!$C:$C,$B298,'Health Products &amp; Equipment'!BU:BU)+SUMIF('Other Pharma &amp; Health Products'!$C:$C,$B298,'Other Pharma &amp; Health Products'!BU:BU)+SUMIF('PSM Costs'!$C:$C,$B298,'PSM Costs'!BU:BU),"")</f>
        <v/>
      </c>
      <c r="R298" s="176" t="str">
        <f t="shared" ca="1" si="24"/>
        <v/>
      </c>
    </row>
    <row r="299" spans="1:18" ht="13.5" customHeight="1" x14ac:dyDescent="0.15">
      <c r="A299" s="107">
        <v>292</v>
      </c>
      <c r="B299" s="107" t="str">
        <f ca="1">IFERROR(VLOOKUP(A299,'Rank unique CI-Prod-Spec'!I:J,2,FALSE),"")</f>
        <v/>
      </c>
      <c r="C299" s="122" t="str">
        <f ca="1">IFERROR(VLOOKUP(LEFT(B299,FIND("--",B299)-1),CatCostInp!D:E,2,FALSE),"")</f>
        <v/>
      </c>
      <c r="D299" s="122" t="str">
        <f ca="1">IFERROR(INDIRECT(ADDRESS(MATCH(VALUE(MID(B299,FIND("--",B299)+2,FIND("---",B299)-FIND("--",B299)-2)),CatProd!G:G,0),2,1,1,"CatProd")),"")</f>
        <v/>
      </c>
      <c r="E299" s="122" t="str">
        <f ca="1">IFERROR(INDIRECT(ADDRESS(MATCH(VALUE(RIGHT(B299,LEN(B299)-FIND("---",B299)-2)),CatProdSpec!I:I,0),3,1,1,"CatProdSpec")),"")</f>
        <v/>
      </c>
      <c r="F299" s="181" t="str">
        <f t="shared" ca="1" si="20"/>
        <v/>
      </c>
      <c r="G299" s="176" t="str">
        <f ca="1">IF(SUMIF(Pharmaceuticals!$C:$C,$B299,Pharmaceuticals!X:X)+SUMIF('Health Products &amp; Equipment'!$C:$C,$B299,'Health Products &amp; Equipment'!AG:AG)+SUMIF('Other Pharma &amp; Health Products'!$C:$C,$B299,'Other Pharma &amp; Health Products'!AG:AG)+SUMIF('PSM Costs'!$C:$C,$B299,'PSM Costs'!AG:AG)&gt;0,SUMIF(Pharmaceuticals!$C:$C,$B299,Pharmaceuticals!X:X)+SUMIF('Health Products &amp; Equipment'!$C:$C,$B299,'Health Products &amp; Equipment'!AG:AG)+SUMIF('Other Pharma &amp; Health Products'!$C:$C,$B299,'Other Pharma &amp; Health Products'!AG:AG)+SUMIF('PSM Costs'!$C:$C,$B299,'PSM Costs'!AG:AG),"")</f>
        <v/>
      </c>
      <c r="H299" s="176" t="str">
        <f ca="1">IF(SUMIF(Pharmaceuticals!$C:$C,$B299,Pharmaceuticals!Y:Y)+SUMIF('Health Products &amp; Equipment'!$C:$C,$B299,'Health Products &amp; Equipment'!AH:AH)+SUMIF('Other Pharma &amp; Health Products'!$C:$C,$B299,'Other Pharma &amp; Health Products'!AH:AH)+SUMIF('PSM Costs'!$C:$C,$B299,'PSM Costs'!AH:AH)&gt;0,SUMIF(Pharmaceuticals!$C:$C,$B299,Pharmaceuticals!Y:Y)+SUMIF('Health Products &amp; Equipment'!$C:$C,$B299,'Health Products &amp; Equipment'!AH:AH)+SUMIF('Other Pharma &amp; Health Products'!$C:$C,$B299,'Other Pharma &amp; Health Products'!AH:AH)+SUMIF('PSM Costs'!$C:$C,$B299,'PSM Costs'!AH:AH),"")</f>
        <v/>
      </c>
      <c r="I299" s="182" t="str">
        <f t="shared" ca="1" si="21"/>
        <v/>
      </c>
      <c r="J299" s="123" t="str">
        <f ca="1">IF(SUMIF(Pharmaceuticals!$C:$C,$B299,Pharmaceuticals!AK:AK)+SUMIF('Health Products &amp; Equipment'!$C:$C,$B299,'Health Products &amp; Equipment'!AT:AT)+SUMIF('Other Pharma &amp; Health Products'!$C:$C,$B299,'Other Pharma &amp; Health Products'!AT:AT)+SUMIF('PSM Costs'!$C:$C,$B299,'PSM Costs'!AT:AT)&gt;0,SUMIF(Pharmaceuticals!$C:$C,$B299,Pharmaceuticals!AK:AK)+SUMIF('Health Products &amp; Equipment'!$C:$C,$B299,'Health Products &amp; Equipment'!AT:AT)+SUMIF('Other Pharma &amp; Health Products'!$C:$C,$B299,'Other Pharma &amp; Health Products'!AT:AT)+SUMIF('PSM Costs'!$C:$C,$B299,'PSM Costs'!AT:AT),"")</f>
        <v/>
      </c>
      <c r="K299" s="123" t="str">
        <f ca="1">IF(SUMIF(Pharmaceuticals!$C:$C,$B299,Pharmaceuticals!AL:AL)+SUMIF('Health Products &amp; Equipment'!$C:$C,$B299,'Health Products &amp; Equipment'!AU:AU)+SUMIF('Other Pharma &amp; Health Products'!$C:$C,$B299,'Other Pharma &amp; Health Products'!AU:AU)+SUMIF('PSM Costs'!$C:$C,$B299,'PSM Costs'!AU:AU)&gt;0,SUMIF(Pharmaceuticals!$C:$C,$B299,Pharmaceuticals!AL:AL)+SUMIF('Health Products &amp; Equipment'!$C:$C,$B299,'Health Products &amp; Equipment'!AU:AU)+SUMIF('Other Pharma &amp; Health Products'!$C:$C,$B299,'Other Pharma &amp; Health Products'!AU:AU)+SUMIF('PSM Costs'!$C:$C,$B299,'PSM Costs'!AU:AU),"")</f>
        <v/>
      </c>
      <c r="L299" s="181" t="str">
        <f t="shared" ca="1" si="22"/>
        <v/>
      </c>
      <c r="M299" s="176" t="str">
        <f ca="1">IF(SUMIF(Pharmaceuticals!$C:$C,$B299,Pharmaceuticals!AX:AX)+SUMIF('Health Products &amp; Equipment'!$C:$C,$B299,'Health Products &amp; Equipment'!BG:BG)+SUMIF('Other Pharma &amp; Health Products'!$C:$C,$B299,'Other Pharma &amp; Health Products'!BG:BG)+SUMIF('PSM Costs'!$C:$C,$B299,'PSM Costs'!BG:BG)&gt;0,SUMIF(Pharmaceuticals!$C:$C,$B299,Pharmaceuticals!AX:AX)+SUMIF('Health Products &amp; Equipment'!$C:$C,$B299,'Health Products &amp; Equipment'!BG:BG)+SUMIF('Other Pharma &amp; Health Products'!$C:$C,$B299,'Other Pharma &amp; Health Products'!BG:BG)+SUMIF('PSM Costs'!$C:$C,$B299,'PSM Costs'!BG:BG),"")</f>
        <v/>
      </c>
      <c r="N299" s="176" t="str">
        <f ca="1">IF(SUMIF(Pharmaceuticals!$C:$C,$B299,Pharmaceuticals!AY:AY)+SUMIF('Health Products &amp; Equipment'!$C:$C,$B299,'Health Products &amp; Equipment'!BH:BH)+SUMIF('Other Pharma &amp; Health Products'!$C:$C,$B299,'Other Pharma &amp; Health Products'!BH:BH)+SUMIF('PSM Costs'!$C:$C,$B299,'PSM Costs'!BH:BH)&gt;0,SUMIF(Pharmaceuticals!$C:$C,$B299,Pharmaceuticals!AY:AY)+SUMIF('Health Products &amp; Equipment'!$C:$C,$B299,'Health Products &amp; Equipment'!BH:BH)+SUMIF('Other Pharma &amp; Health Products'!$C:$C,$B299,'Other Pharma &amp; Health Products'!BH:BH)+SUMIF('PSM Costs'!$C:$C,$B299,'PSM Costs'!BH:BH),"")</f>
        <v/>
      </c>
      <c r="O299" s="182" t="str">
        <f t="shared" ca="1" si="23"/>
        <v/>
      </c>
      <c r="P299" s="123" t="str">
        <f ca="1">IF(SUMIF(Pharmaceuticals!$C:$C,$B299,Pharmaceuticals!BK:BK)+SUMIF('Health Products &amp; Equipment'!$C:$C,$B299,'Health Products &amp; Equipment'!BT:BT)+SUMIF('Other Pharma &amp; Health Products'!$C:$C,$B299,'Other Pharma &amp; Health Products'!BT:BT)+SUMIF('PSM Costs'!$C:$C,$B299,'PSM Costs'!BT:BT)&gt;0,SUMIF(Pharmaceuticals!$C:$C,$B299,Pharmaceuticals!BK:BK)+SUMIF('Health Products &amp; Equipment'!$C:$C,$B299,'Health Products &amp; Equipment'!BT:BT)+SUMIF('Other Pharma &amp; Health Products'!$C:$C,$B299,'Other Pharma &amp; Health Products'!BT:BT)+SUMIF('PSM Costs'!$C:$C,$B299,'PSM Costs'!BT:BT),"")</f>
        <v/>
      </c>
      <c r="Q299" s="123" t="str">
        <f ca="1">IF(SUMIF(Pharmaceuticals!$C:$C,$B299,Pharmaceuticals!BL:BL)+SUMIF('Health Products &amp; Equipment'!$C:$C,$B299,'Health Products &amp; Equipment'!BU:BU)+SUMIF('Other Pharma &amp; Health Products'!$C:$C,$B299,'Other Pharma &amp; Health Products'!BU:BU)+SUMIF('PSM Costs'!$C:$C,$B299,'PSM Costs'!BU:BU)&gt;0,SUMIF(Pharmaceuticals!$C:$C,$B299,Pharmaceuticals!BL:BL)+SUMIF('Health Products &amp; Equipment'!$C:$C,$B299,'Health Products &amp; Equipment'!BU:BU)+SUMIF('Other Pharma &amp; Health Products'!$C:$C,$B299,'Other Pharma &amp; Health Products'!BU:BU)+SUMIF('PSM Costs'!$C:$C,$B299,'PSM Costs'!BU:BU),"")</f>
        <v/>
      </c>
      <c r="R299" s="176" t="str">
        <f t="shared" ca="1" si="24"/>
        <v/>
      </c>
    </row>
    <row r="300" spans="1:18" ht="13.5" customHeight="1" x14ac:dyDescent="0.15">
      <c r="A300" s="107">
        <v>293</v>
      </c>
      <c r="B300" s="107" t="str">
        <f ca="1">IFERROR(VLOOKUP(A300,'Rank unique CI-Prod-Spec'!I:J,2,FALSE),"")</f>
        <v/>
      </c>
      <c r="C300" s="122" t="str">
        <f ca="1">IFERROR(VLOOKUP(LEFT(B300,FIND("--",B300)-1),CatCostInp!D:E,2,FALSE),"")</f>
        <v/>
      </c>
      <c r="D300" s="122" t="str">
        <f ca="1">IFERROR(INDIRECT(ADDRESS(MATCH(VALUE(MID(B300,FIND("--",B300)+2,FIND("---",B300)-FIND("--",B300)-2)),CatProd!G:G,0),2,1,1,"CatProd")),"")</f>
        <v/>
      </c>
      <c r="E300" s="122" t="str">
        <f ca="1">IFERROR(INDIRECT(ADDRESS(MATCH(VALUE(RIGHT(B300,LEN(B300)-FIND("---",B300)-2)),CatProdSpec!I:I,0),3,1,1,"CatProdSpec")),"")</f>
        <v/>
      </c>
      <c r="F300" s="181" t="str">
        <f t="shared" ca="1" si="20"/>
        <v/>
      </c>
      <c r="G300" s="176" t="str">
        <f ca="1">IF(SUMIF(Pharmaceuticals!$C:$C,$B300,Pharmaceuticals!X:X)+SUMIF('Health Products &amp; Equipment'!$C:$C,$B300,'Health Products &amp; Equipment'!AG:AG)+SUMIF('Other Pharma &amp; Health Products'!$C:$C,$B300,'Other Pharma &amp; Health Products'!AG:AG)+SUMIF('PSM Costs'!$C:$C,$B300,'PSM Costs'!AG:AG)&gt;0,SUMIF(Pharmaceuticals!$C:$C,$B300,Pharmaceuticals!X:X)+SUMIF('Health Products &amp; Equipment'!$C:$C,$B300,'Health Products &amp; Equipment'!AG:AG)+SUMIF('Other Pharma &amp; Health Products'!$C:$C,$B300,'Other Pharma &amp; Health Products'!AG:AG)+SUMIF('PSM Costs'!$C:$C,$B300,'PSM Costs'!AG:AG),"")</f>
        <v/>
      </c>
      <c r="H300" s="176" t="str">
        <f ca="1">IF(SUMIF(Pharmaceuticals!$C:$C,$B300,Pharmaceuticals!Y:Y)+SUMIF('Health Products &amp; Equipment'!$C:$C,$B300,'Health Products &amp; Equipment'!AH:AH)+SUMIF('Other Pharma &amp; Health Products'!$C:$C,$B300,'Other Pharma &amp; Health Products'!AH:AH)+SUMIF('PSM Costs'!$C:$C,$B300,'PSM Costs'!AH:AH)&gt;0,SUMIF(Pharmaceuticals!$C:$C,$B300,Pharmaceuticals!Y:Y)+SUMIF('Health Products &amp; Equipment'!$C:$C,$B300,'Health Products &amp; Equipment'!AH:AH)+SUMIF('Other Pharma &amp; Health Products'!$C:$C,$B300,'Other Pharma &amp; Health Products'!AH:AH)+SUMIF('PSM Costs'!$C:$C,$B300,'PSM Costs'!AH:AH),"")</f>
        <v/>
      </c>
      <c r="I300" s="182" t="str">
        <f t="shared" ca="1" si="21"/>
        <v/>
      </c>
      <c r="J300" s="123" t="str">
        <f ca="1">IF(SUMIF(Pharmaceuticals!$C:$C,$B300,Pharmaceuticals!AK:AK)+SUMIF('Health Products &amp; Equipment'!$C:$C,$B300,'Health Products &amp; Equipment'!AT:AT)+SUMIF('Other Pharma &amp; Health Products'!$C:$C,$B300,'Other Pharma &amp; Health Products'!AT:AT)+SUMIF('PSM Costs'!$C:$C,$B300,'PSM Costs'!AT:AT)&gt;0,SUMIF(Pharmaceuticals!$C:$C,$B300,Pharmaceuticals!AK:AK)+SUMIF('Health Products &amp; Equipment'!$C:$C,$B300,'Health Products &amp; Equipment'!AT:AT)+SUMIF('Other Pharma &amp; Health Products'!$C:$C,$B300,'Other Pharma &amp; Health Products'!AT:AT)+SUMIF('PSM Costs'!$C:$C,$B300,'PSM Costs'!AT:AT),"")</f>
        <v/>
      </c>
      <c r="K300" s="123" t="str">
        <f ca="1">IF(SUMIF(Pharmaceuticals!$C:$C,$B300,Pharmaceuticals!AL:AL)+SUMIF('Health Products &amp; Equipment'!$C:$C,$B300,'Health Products &amp; Equipment'!AU:AU)+SUMIF('Other Pharma &amp; Health Products'!$C:$C,$B300,'Other Pharma &amp; Health Products'!AU:AU)+SUMIF('PSM Costs'!$C:$C,$B300,'PSM Costs'!AU:AU)&gt;0,SUMIF(Pharmaceuticals!$C:$C,$B300,Pharmaceuticals!AL:AL)+SUMIF('Health Products &amp; Equipment'!$C:$C,$B300,'Health Products &amp; Equipment'!AU:AU)+SUMIF('Other Pharma &amp; Health Products'!$C:$C,$B300,'Other Pharma &amp; Health Products'!AU:AU)+SUMIF('PSM Costs'!$C:$C,$B300,'PSM Costs'!AU:AU),"")</f>
        <v/>
      </c>
      <c r="L300" s="181" t="str">
        <f t="shared" ca="1" si="22"/>
        <v/>
      </c>
      <c r="M300" s="176" t="str">
        <f ca="1">IF(SUMIF(Pharmaceuticals!$C:$C,$B300,Pharmaceuticals!AX:AX)+SUMIF('Health Products &amp; Equipment'!$C:$C,$B300,'Health Products &amp; Equipment'!BG:BG)+SUMIF('Other Pharma &amp; Health Products'!$C:$C,$B300,'Other Pharma &amp; Health Products'!BG:BG)+SUMIF('PSM Costs'!$C:$C,$B300,'PSM Costs'!BG:BG)&gt;0,SUMIF(Pharmaceuticals!$C:$C,$B300,Pharmaceuticals!AX:AX)+SUMIF('Health Products &amp; Equipment'!$C:$C,$B300,'Health Products &amp; Equipment'!BG:BG)+SUMIF('Other Pharma &amp; Health Products'!$C:$C,$B300,'Other Pharma &amp; Health Products'!BG:BG)+SUMIF('PSM Costs'!$C:$C,$B300,'PSM Costs'!BG:BG),"")</f>
        <v/>
      </c>
      <c r="N300" s="176" t="str">
        <f ca="1">IF(SUMIF(Pharmaceuticals!$C:$C,$B300,Pharmaceuticals!AY:AY)+SUMIF('Health Products &amp; Equipment'!$C:$C,$B300,'Health Products &amp; Equipment'!BH:BH)+SUMIF('Other Pharma &amp; Health Products'!$C:$C,$B300,'Other Pharma &amp; Health Products'!BH:BH)+SUMIF('PSM Costs'!$C:$C,$B300,'PSM Costs'!BH:BH)&gt;0,SUMIF(Pharmaceuticals!$C:$C,$B300,Pharmaceuticals!AY:AY)+SUMIF('Health Products &amp; Equipment'!$C:$C,$B300,'Health Products &amp; Equipment'!BH:BH)+SUMIF('Other Pharma &amp; Health Products'!$C:$C,$B300,'Other Pharma &amp; Health Products'!BH:BH)+SUMIF('PSM Costs'!$C:$C,$B300,'PSM Costs'!BH:BH),"")</f>
        <v/>
      </c>
      <c r="O300" s="182" t="str">
        <f t="shared" ca="1" si="23"/>
        <v/>
      </c>
      <c r="P300" s="123" t="str">
        <f ca="1">IF(SUMIF(Pharmaceuticals!$C:$C,$B300,Pharmaceuticals!BK:BK)+SUMIF('Health Products &amp; Equipment'!$C:$C,$B300,'Health Products &amp; Equipment'!BT:BT)+SUMIF('Other Pharma &amp; Health Products'!$C:$C,$B300,'Other Pharma &amp; Health Products'!BT:BT)+SUMIF('PSM Costs'!$C:$C,$B300,'PSM Costs'!BT:BT)&gt;0,SUMIF(Pharmaceuticals!$C:$C,$B300,Pharmaceuticals!BK:BK)+SUMIF('Health Products &amp; Equipment'!$C:$C,$B300,'Health Products &amp; Equipment'!BT:BT)+SUMIF('Other Pharma &amp; Health Products'!$C:$C,$B300,'Other Pharma &amp; Health Products'!BT:BT)+SUMIF('PSM Costs'!$C:$C,$B300,'PSM Costs'!BT:BT),"")</f>
        <v/>
      </c>
      <c r="Q300" s="123" t="str">
        <f ca="1">IF(SUMIF(Pharmaceuticals!$C:$C,$B300,Pharmaceuticals!BL:BL)+SUMIF('Health Products &amp; Equipment'!$C:$C,$B300,'Health Products &amp; Equipment'!BU:BU)+SUMIF('Other Pharma &amp; Health Products'!$C:$C,$B300,'Other Pharma &amp; Health Products'!BU:BU)+SUMIF('PSM Costs'!$C:$C,$B300,'PSM Costs'!BU:BU)&gt;0,SUMIF(Pharmaceuticals!$C:$C,$B300,Pharmaceuticals!BL:BL)+SUMIF('Health Products &amp; Equipment'!$C:$C,$B300,'Health Products &amp; Equipment'!BU:BU)+SUMIF('Other Pharma &amp; Health Products'!$C:$C,$B300,'Other Pharma &amp; Health Products'!BU:BU)+SUMIF('PSM Costs'!$C:$C,$B300,'PSM Costs'!BU:BU),"")</f>
        <v/>
      </c>
      <c r="R300" s="176" t="str">
        <f t="shared" ca="1" si="24"/>
        <v/>
      </c>
    </row>
    <row r="301" spans="1:18" ht="13.5" customHeight="1" x14ac:dyDescent="0.15">
      <c r="A301" s="107">
        <v>294</v>
      </c>
      <c r="B301" s="107" t="str">
        <f ca="1">IFERROR(VLOOKUP(A301,'Rank unique CI-Prod-Spec'!I:J,2,FALSE),"")</f>
        <v/>
      </c>
      <c r="C301" s="122" t="str">
        <f ca="1">IFERROR(VLOOKUP(LEFT(B301,FIND("--",B301)-1),CatCostInp!D:E,2,FALSE),"")</f>
        <v/>
      </c>
      <c r="D301" s="122" t="str">
        <f ca="1">IFERROR(INDIRECT(ADDRESS(MATCH(VALUE(MID(B301,FIND("--",B301)+2,FIND("---",B301)-FIND("--",B301)-2)),CatProd!G:G,0),2,1,1,"CatProd")),"")</f>
        <v/>
      </c>
      <c r="E301" s="122" t="str">
        <f ca="1">IFERROR(INDIRECT(ADDRESS(MATCH(VALUE(RIGHT(B301,LEN(B301)-FIND("---",B301)-2)),CatProdSpec!I:I,0),3,1,1,"CatProdSpec")),"")</f>
        <v/>
      </c>
      <c r="F301" s="181" t="str">
        <f t="shared" ref="F301:F312" ca="1" si="25">IFERROR(H301/G301,"")</f>
        <v/>
      </c>
      <c r="G301" s="176" t="str">
        <f ca="1">IF(SUMIF(Pharmaceuticals!$C:$C,$B301,Pharmaceuticals!X:X)+SUMIF('Health Products &amp; Equipment'!$C:$C,$B301,'Health Products &amp; Equipment'!AG:AG)+SUMIF('Other Pharma &amp; Health Products'!$C:$C,$B301,'Other Pharma &amp; Health Products'!AG:AG)+SUMIF('PSM Costs'!$C:$C,$B301,'PSM Costs'!AG:AG)&gt;0,SUMIF(Pharmaceuticals!$C:$C,$B301,Pharmaceuticals!X:X)+SUMIF('Health Products &amp; Equipment'!$C:$C,$B301,'Health Products &amp; Equipment'!AG:AG)+SUMIF('Other Pharma &amp; Health Products'!$C:$C,$B301,'Other Pharma &amp; Health Products'!AG:AG)+SUMIF('PSM Costs'!$C:$C,$B301,'PSM Costs'!AG:AG),"")</f>
        <v/>
      </c>
      <c r="H301" s="176" t="str">
        <f ca="1">IF(SUMIF(Pharmaceuticals!$C:$C,$B301,Pharmaceuticals!Y:Y)+SUMIF('Health Products &amp; Equipment'!$C:$C,$B301,'Health Products &amp; Equipment'!AH:AH)+SUMIF('Other Pharma &amp; Health Products'!$C:$C,$B301,'Other Pharma &amp; Health Products'!AH:AH)+SUMIF('PSM Costs'!$C:$C,$B301,'PSM Costs'!AH:AH)&gt;0,SUMIF(Pharmaceuticals!$C:$C,$B301,Pharmaceuticals!Y:Y)+SUMIF('Health Products &amp; Equipment'!$C:$C,$B301,'Health Products &amp; Equipment'!AH:AH)+SUMIF('Other Pharma &amp; Health Products'!$C:$C,$B301,'Other Pharma &amp; Health Products'!AH:AH)+SUMIF('PSM Costs'!$C:$C,$B301,'PSM Costs'!AH:AH),"")</f>
        <v/>
      </c>
      <c r="I301" s="182" t="str">
        <f t="shared" ref="I301:I312" ca="1" si="26">IFERROR(K301/J301,"")</f>
        <v/>
      </c>
      <c r="J301" s="123" t="str">
        <f ca="1">IF(SUMIF(Pharmaceuticals!$C:$C,$B301,Pharmaceuticals!AK:AK)+SUMIF('Health Products &amp; Equipment'!$C:$C,$B301,'Health Products &amp; Equipment'!AT:AT)+SUMIF('Other Pharma &amp; Health Products'!$C:$C,$B301,'Other Pharma &amp; Health Products'!AT:AT)+SUMIF('PSM Costs'!$C:$C,$B301,'PSM Costs'!AT:AT)&gt;0,SUMIF(Pharmaceuticals!$C:$C,$B301,Pharmaceuticals!AK:AK)+SUMIF('Health Products &amp; Equipment'!$C:$C,$B301,'Health Products &amp; Equipment'!AT:AT)+SUMIF('Other Pharma &amp; Health Products'!$C:$C,$B301,'Other Pharma &amp; Health Products'!AT:AT)+SUMIF('PSM Costs'!$C:$C,$B301,'PSM Costs'!AT:AT),"")</f>
        <v/>
      </c>
      <c r="K301" s="123" t="str">
        <f ca="1">IF(SUMIF(Pharmaceuticals!$C:$C,$B301,Pharmaceuticals!AL:AL)+SUMIF('Health Products &amp; Equipment'!$C:$C,$B301,'Health Products &amp; Equipment'!AU:AU)+SUMIF('Other Pharma &amp; Health Products'!$C:$C,$B301,'Other Pharma &amp; Health Products'!AU:AU)+SUMIF('PSM Costs'!$C:$C,$B301,'PSM Costs'!AU:AU)&gt;0,SUMIF(Pharmaceuticals!$C:$C,$B301,Pharmaceuticals!AL:AL)+SUMIF('Health Products &amp; Equipment'!$C:$C,$B301,'Health Products &amp; Equipment'!AU:AU)+SUMIF('Other Pharma &amp; Health Products'!$C:$C,$B301,'Other Pharma &amp; Health Products'!AU:AU)+SUMIF('PSM Costs'!$C:$C,$B301,'PSM Costs'!AU:AU),"")</f>
        <v/>
      </c>
      <c r="L301" s="181" t="str">
        <f t="shared" ref="L301:L312" ca="1" si="27">IFERROR(N301/M301,"")</f>
        <v/>
      </c>
      <c r="M301" s="176" t="str">
        <f ca="1">IF(SUMIF(Pharmaceuticals!$C:$C,$B301,Pharmaceuticals!AX:AX)+SUMIF('Health Products &amp; Equipment'!$C:$C,$B301,'Health Products &amp; Equipment'!BG:BG)+SUMIF('Other Pharma &amp; Health Products'!$C:$C,$B301,'Other Pharma &amp; Health Products'!BG:BG)+SUMIF('PSM Costs'!$C:$C,$B301,'PSM Costs'!BG:BG)&gt;0,SUMIF(Pharmaceuticals!$C:$C,$B301,Pharmaceuticals!AX:AX)+SUMIF('Health Products &amp; Equipment'!$C:$C,$B301,'Health Products &amp; Equipment'!BG:BG)+SUMIF('Other Pharma &amp; Health Products'!$C:$C,$B301,'Other Pharma &amp; Health Products'!BG:BG)+SUMIF('PSM Costs'!$C:$C,$B301,'PSM Costs'!BG:BG),"")</f>
        <v/>
      </c>
      <c r="N301" s="176" t="str">
        <f ca="1">IF(SUMIF(Pharmaceuticals!$C:$C,$B301,Pharmaceuticals!AY:AY)+SUMIF('Health Products &amp; Equipment'!$C:$C,$B301,'Health Products &amp; Equipment'!BH:BH)+SUMIF('Other Pharma &amp; Health Products'!$C:$C,$B301,'Other Pharma &amp; Health Products'!BH:BH)+SUMIF('PSM Costs'!$C:$C,$B301,'PSM Costs'!BH:BH)&gt;0,SUMIF(Pharmaceuticals!$C:$C,$B301,Pharmaceuticals!AY:AY)+SUMIF('Health Products &amp; Equipment'!$C:$C,$B301,'Health Products &amp; Equipment'!BH:BH)+SUMIF('Other Pharma &amp; Health Products'!$C:$C,$B301,'Other Pharma &amp; Health Products'!BH:BH)+SUMIF('PSM Costs'!$C:$C,$B301,'PSM Costs'!BH:BH),"")</f>
        <v/>
      </c>
      <c r="O301" s="182" t="str">
        <f t="shared" ref="O301:O312" ca="1" si="28">IFERROR(Q301/P301,"")</f>
        <v/>
      </c>
      <c r="P301" s="123" t="str">
        <f ca="1">IF(SUMIF(Pharmaceuticals!$C:$C,$B301,Pharmaceuticals!BK:BK)+SUMIF('Health Products &amp; Equipment'!$C:$C,$B301,'Health Products &amp; Equipment'!BT:BT)+SUMIF('Other Pharma &amp; Health Products'!$C:$C,$B301,'Other Pharma &amp; Health Products'!BT:BT)+SUMIF('PSM Costs'!$C:$C,$B301,'PSM Costs'!BT:BT)&gt;0,SUMIF(Pharmaceuticals!$C:$C,$B301,Pharmaceuticals!BK:BK)+SUMIF('Health Products &amp; Equipment'!$C:$C,$B301,'Health Products &amp; Equipment'!BT:BT)+SUMIF('Other Pharma &amp; Health Products'!$C:$C,$B301,'Other Pharma &amp; Health Products'!BT:BT)+SUMIF('PSM Costs'!$C:$C,$B301,'PSM Costs'!BT:BT),"")</f>
        <v/>
      </c>
      <c r="Q301" s="123" t="str">
        <f ca="1">IF(SUMIF(Pharmaceuticals!$C:$C,$B301,Pharmaceuticals!BL:BL)+SUMIF('Health Products &amp; Equipment'!$C:$C,$B301,'Health Products &amp; Equipment'!BU:BU)+SUMIF('Other Pharma &amp; Health Products'!$C:$C,$B301,'Other Pharma &amp; Health Products'!BU:BU)+SUMIF('PSM Costs'!$C:$C,$B301,'PSM Costs'!BU:BU)&gt;0,SUMIF(Pharmaceuticals!$C:$C,$B301,Pharmaceuticals!BL:BL)+SUMIF('Health Products &amp; Equipment'!$C:$C,$B301,'Health Products &amp; Equipment'!BU:BU)+SUMIF('Other Pharma &amp; Health Products'!$C:$C,$B301,'Other Pharma &amp; Health Products'!BU:BU)+SUMIF('PSM Costs'!$C:$C,$B301,'PSM Costs'!BU:BU),"")</f>
        <v/>
      </c>
      <c r="R301" s="176" t="str">
        <f t="shared" ref="R301:R312" ca="1" si="29">IF(SUM(H301,K301,N301,Q301)&gt;0,SUM(H301,K301,N301,Q301),"")</f>
        <v/>
      </c>
    </row>
    <row r="302" spans="1:18" ht="13.5" customHeight="1" x14ac:dyDescent="0.15">
      <c r="A302" s="107">
        <v>295</v>
      </c>
      <c r="B302" s="107" t="str">
        <f ca="1">IFERROR(VLOOKUP(A302,'Rank unique CI-Prod-Spec'!I:J,2,FALSE),"")</f>
        <v/>
      </c>
      <c r="C302" s="122" t="str">
        <f ca="1">IFERROR(VLOOKUP(LEFT(B302,FIND("--",B302)-1),CatCostInp!D:E,2,FALSE),"")</f>
        <v/>
      </c>
      <c r="D302" s="122" t="str">
        <f ca="1">IFERROR(INDIRECT(ADDRESS(MATCH(VALUE(MID(B302,FIND("--",B302)+2,FIND("---",B302)-FIND("--",B302)-2)),CatProd!G:G,0),2,1,1,"CatProd")),"")</f>
        <v/>
      </c>
      <c r="E302" s="122" t="str">
        <f ca="1">IFERROR(INDIRECT(ADDRESS(MATCH(VALUE(RIGHT(B302,LEN(B302)-FIND("---",B302)-2)),CatProdSpec!I:I,0),3,1,1,"CatProdSpec")),"")</f>
        <v/>
      </c>
      <c r="F302" s="181" t="str">
        <f t="shared" ca="1" si="25"/>
        <v/>
      </c>
      <c r="G302" s="176" t="str">
        <f ca="1">IF(SUMIF(Pharmaceuticals!$C:$C,$B302,Pharmaceuticals!X:X)+SUMIF('Health Products &amp; Equipment'!$C:$C,$B302,'Health Products &amp; Equipment'!AG:AG)+SUMIF('Other Pharma &amp; Health Products'!$C:$C,$B302,'Other Pharma &amp; Health Products'!AG:AG)+SUMIF('PSM Costs'!$C:$C,$B302,'PSM Costs'!AG:AG)&gt;0,SUMIF(Pharmaceuticals!$C:$C,$B302,Pharmaceuticals!X:X)+SUMIF('Health Products &amp; Equipment'!$C:$C,$B302,'Health Products &amp; Equipment'!AG:AG)+SUMIF('Other Pharma &amp; Health Products'!$C:$C,$B302,'Other Pharma &amp; Health Products'!AG:AG)+SUMIF('PSM Costs'!$C:$C,$B302,'PSM Costs'!AG:AG),"")</f>
        <v/>
      </c>
      <c r="H302" s="176" t="str">
        <f ca="1">IF(SUMIF(Pharmaceuticals!$C:$C,$B302,Pharmaceuticals!Y:Y)+SUMIF('Health Products &amp; Equipment'!$C:$C,$B302,'Health Products &amp; Equipment'!AH:AH)+SUMIF('Other Pharma &amp; Health Products'!$C:$C,$B302,'Other Pharma &amp; Health Products'!AH:AH)+SUMIF('PSM Costs'!$C:$C,$B302,'PSM Costs'!AH:AH)&gt;0,SUMIF(Pharmaceuticals!$C:$C,$B302,Pharmaceuticals!Y:Y)+SUMIF('Health Products &amp; Equipment'!$C:$C,$B302,'Health Products &amp; Equipment'!AH:AH)+SUMIF('Other Pharma &amp; Health Products'!$C:$C,$B302,'Other Pharma &amp; Health Products'!AH:AH)+SUMIF('PSM Costs'!$C:$C,$B302,'PSM Costs'!AH:AH),"")</f>
        <v/>
      </c>
      <c r="I302" s="182" t="str">
        <f t="shared" ca="1" si="26"/>
        <v/>
      </c>
      <c r="J302" s="123" t="str">
        <f ca="1">IF(SUMIF(Pharmaceuticals!$C:$C,$B302,Pharmaceuticals!AK:AK)+SUMIF('Health Products &amp; Equipment'!$C:$C,$B302,'Health Products &amp; Equipment'!AT:AT)+SUMIF('Other Pharma &amp; Health Products'!$C:$C,$B302,'Other Pharma &amp; Health Products'!AT:AT)+SUMIF('PSM Costs'!$C:$C,$B302,'PSM Costs'!AT:AT)&gt;0,SUMIF(Pharmaceuticals!$C:$C,$B302,Pharmaceuticals!AK:AK)+SUMIF('Health Products &amp; Equipment'!$C:$C,$B302,'Health Products &amp; Equipment'!AT:AT)+SUMIF('Other Pharma &amp; Health Products'!$C:$C,$B302,'Other Pharma &amp; Health Products'!AT:AT)+SUMIF('PSM Costs'!$C:$C,$B302,'PSM Costs'!AT:AT),"")</f>
        <v/>
      </c>
      <c r="K302" s="123" t="str">
        <f ca="1">IF(SUMIF(Pharmaceuticals!$C:$C,$B302,Pharmaceuticals!AL:AL)+SUMIF('Health Products &amp; Equipment'!$C:$C,$B302,'Health Products &amp; Equipment'!AU:AU)+SUMIF('Other Pharma &amp; Health Products'!$C:$C,$B302,'Other Pharma &amp; Health Products'!AU:AU)+SUMIF('PSM Costs'!$C:$C,$B302,'PSM Costs'!AU:AU)&gt;0,SUMIF(Pharmaceuticals!$C:$C,$B302,Pharmaceuticals!AL:AL)+SUMIF('Health Products &amp; Equipment'!$C:$C,$B302,'Health Products &amp; Equipment'!AU:AU)+SUMIF('Other Pharma &amp; Health Products'!$C:$C,$B302,'Other Pharma &amp; Health Products'!AU:AU)+SUMIF('PSM Costs'!$C:$C,$B302,'PSM Costs'!AU:AU),"")</f>
        <v/>
      </c>
      <c r="L302" s="181" t="str">
        <f t="shared" ca="1" si="27"/>
        <v/>
      </c>
      <c r="M302" s="176" t="str">
        <f ca="1">IF(SUMIF(Pharmaceuticals!$C:$C,$B302,Pharmaceuticals!AX:AX)+SUMIF('Health Products &amp; Equipment'!$C:$C,$B302,'Health Products &amp; Equipment'!BG:BG)+SUMIF('Other Pharma &amp; Health Products'!$C:$C,$B302,'Other Pharma &amp; Health Products'!BG:BG)+SUMIF('PSM Costs'!$C:$C,$B302,'PSM Costs'!BG:BG)&gt;0,SUMIF(Pharmaceuticals!$C:$C,$B302,Pharmaceuticals!AX:AX)+SUMIF('Health Products &amp; Equipment'!$C:$C,$B302,'Health Products &amp; Equipment'!BG:BG)+SUMIF('Other Pharma &amp; Health Products'!$C:$C,$B302,'Other Pharma &amp; Health Products'!BG:BG)+SUMIF('PSM Costs'!$C:$C,$B302,'PSM Costs'!BG:BG),"")</f>
        <v/>
      </c>
      <c r="N302" s="176" t="str">
        <f ca="1">IF(SUMIF(Pharmaceuticals!$C:$C,$B302,Pharmaceuticals!AY:AY)+SUMIF('Health Products &amp; Equipment'!$C:$C,$B302,'Health Products &amp; Equipment'!BH:BH)+SUMIF('Other Pharma &amp; Health Products'!$C:$C,$B302,'Other Pharma &amp; Health Products'!BH:BH)+SUMIF('PSM Costs'!$C:$C,$B302,'PSM Costs'!BH:BH)&gt;0,SUMIF(Pharmaceuticals!$C:$C,$B302,Pharmaceuticals!AY:AY)+SUMIF('Health Products &amp; Equipment'!$C:$C,$B302,'Health Products &amp; Equipment'!BH:BH)+SUMIF('Other Pharma &amp; Health Products'!$C:$C,$B302,'Other Pharma &amp; Health Products'!BH:BH)+SUMIF('PSM Costs'!$C:$C,$B302,'PSM Costs'!BH:BH),"")</f>
        <v/>
      </c>
      <c r="O302" s="182" t="str">
        <f t="shared" ca="1" si="28"/>
        <v/>
      </c>
      <c r="P302" s="123" t="str">
        <f ca="1">IF(SUMIF(Pharmaceuticals!$C:$C,$B302,Pharmaceuticals!BK:BK)+SUMIF('Health Products &amp; Equipment'!$C:$C,$B302,'Health Products &amp; Equipment'!BT:BT)+SUMIF('Other Pharma &amp; Health Products'!$C:$C,$B302,'Other Pharma &amp; Health Products'!BT:BT)+SUMIF('PSM Costs'!$C:$C,$B302,'PSM Costs'!BT:BT)&gt;0,SUMIF(Pharmaceuticals!$C:$C,$B302,Pharmaceuticals!BK:BK)+SUMIF('Health Products &amp; Equipment'!$C:$C,$B302,'Health Products &amp; Equipment'!BT:BT)+SUMIF('Other Pharma &amp; Health Products'!$C:$C,$B302,'Other Pharma &amp; Health Products'!BT:BT)+SUMIF('PSM Costs'!$C:$C,$B302,'PSM Costs'!BT:BT),"")</f>
        <v/>
      </c>
      <c r="Q302" s="123" t="str">
        <f ca="1">IF(SUMIF(Pharmaceuticals!$C:$C,$B302,Pharmaceuticals!BL:BL)+SUMIF('Health Products &amp; Equipment'!$C:$C,$B302,'Health Products &amp; Equipment'!BU:BU)+SUMIF('Other Pharma &amp; Health Products'!$C:$C,$B302,'Other Pharma &amp; Health Products'!BU:BU)+SUMIF('PSM Costs'!$C:$C,$B302,'PSM Costs'!BU:BU)&gt;0,SUMIF(Pharmaceuticals!$C:$C,$B302,Pharmaceuticals!BL:BL)+SUMIF('Health Products &amp; Equipment'!$C:$C,$B302,'Health Products &amp; Equipment'!BU:BU)+SUMIF('Other Pharma &amp; Health Products'!$C:$C,$B302,'Other Pharma &amp; Health Products'!BU:BU)+SUMIF('PSM Costs'!$C:$C,$B302,'PSM Costs'!BU:BU),"")</f>
        <v/>
      </c>
      <c r="R302" s="176" t="str">
        <f t="shared" ca="1" si="29"/>
        <v/>
      </c>
    </row>
    <row r="303" spans="1:18" ht="13.5" customHeight="1" x14ac:dyDescent="0.15">
      <c r="A303" s="107">
        <v>296</v>
      </c>
      <c r="B303" s="107" t="str">
        <f ca="1">IFERROR(VLOOKUP(A303,'Rank unique CI-Prod-Spec'!I:J,2,FALSE),"")</f>
        <v/>
      </c>
      <c r="C303" s="122" t="str">
        <f ca="1">IFERROR(VLOOKUP(LEFT(B303,FIND("--",B303)-1),CatCostInp!D:E,2,FALSE),"")</f>
        <v/>
      </c>
      <c r="D303" s="122" t="str">
        <f ca="1">IFERROR(INDIRECT(ADDRESS(MATCH(VALUE(MID(B303,FIND("--",B303)+2,FIND("---",B303)-FIND("--",B303)-2)),CatProd!G:G,0),2,1,1,"CatProd")),"")</f>
        <v/>
      </c>
      <c r="E303" s="122" t="str">
        <f ca="1">IFERROR(INDIRECT(ADDRESS(MATCH(VALUE(RIGHT(B303,LEN(B303)-FIND("---",B303)-2)),CatProdSpec!I:I,0),3,1,1,"CatProdSpec")),"")</f>
        <v/>
      </c>
      <c r="F303" s="181" t="str">
        <f t="shared" ca="1" si="25"/>
        <v/>
      </c>
      <c r="G303" s="176" t="str">
        <f ca="1">IF(SUMIF(Pharmaceuticals!$C:$C,$B303,Pharmaceuticals!X:X)+SUMIF('Health Products &amp; Equipment'!$C:$C,$B303,'Health Products &amp; Equipment'!AG:AG)+SUMIF('Other Pharma &amp; Health Products'!$C:$C,$B303,'Other Pharma &amp; Health Products'!AG:AG)+SUMIF('PSM Costs'!$C:$C,$B303,'PSM Costs'!AG:AG)&gt;0,SUMIF(Pharmaceuticals!$C:$C,$B303,Pharmaceuticals!X:X)+SUMIF('Health Products &amp; Equipment'!$C:$C,$B303,'Health Products &amp; Equipment'!AG:AG)+SUMIF('Other Pharma &amp; Health Products'!$C:$C,$B303,'Other Pharma &amp; Health Products'!AG:AG)+SUMIF('PSM Costs'!$C:$C,$B303,'PSM Costs'!AG:AG),"")</f>
        <v/>
      </c>
      <c r="H303" s="176" t="str">
        <f ca="1">IF(SUMIF(Pharmaceuticals!$C:$C,$B303,Pharmaceuticals!Y:Y)+SUMIF('Health Products &amp; Equipment'!$C:$C,$B303,'Health Products &amp; Equipment'!AH:AH)+SUMIF('Other Pharma &amp; Health Products'!$C:$C,$B303,'Other Pharma &amp; Health Products'!AH:AH)+SUMIF('PSM Costs'!$C:$C,$B303,'PSM Costs'!AH:AH)&gt;0,SUMIF(Pharmaceuticals!$C:$C,$B303,Pharmaceuticals!Y:Y)+SUMIF('Health Products &amp; Equipment'!$C:$C,$B303,'Health Products &amp; Equipment'!AH:AH)+SUMIF('Other Pharma &amp; Health Products'!$C:$C,$B303,'Other Pharma &amp; Health Products'!AH:AH)+SUMIF('PSM Costs'!$C:$C,$B303,'PSM Costs'!AH:AH),"")</f>
        <v/>
      </c>
      <c r="I303" s="182" t="str">
        <f t="shared" ca="1" si="26"/>
        <v/>
      </c>
      <c r="J303" s="123" t="str">
        <f ca="1">IF(SUMIF(Pharmaceuticals!$C:$C,$B303,Pharmaceuticals!AK:AK)+SUMIF('Health Products &amp; Equipment'!$C:$C,$B303,'Health Products &amp; Equipment'!AT:AT)+SUMIF('Other Pharma &amp; Health Products'!$C:$C,$B303,'Other Pharma &amp; Health Products'!AT:AT)+SUMIF('PSM Costs'!$C:$C,$B303,'PSM Costs'!AT:AT)&gt;0,SUMIF(Pharmaceuticals!$C:$C,$B303,Pharmaceuticals!AK:AK)+SUMIF('Health Products &amp; Equipment'!$C:$C,$B303,'Health Products &amp; Equipment'!AT:AT)+SUMIF('Other Pharma &amp; Health Products'!$C:$C,$B303,'Other Pharma &amp; Health Products'!AT:AT)+SUMIF('PSM Costs'!$C:$C,$B303,'PSM Costs'!AT:AT),"")</f>
        <v/>
      </c>
      <c r="K303" s="123" t="str">
        <f ca="1">IF(SUMIF(Pharmaceuticals!$C:$C,$B303,Pharmaceuticals!AL:AL)+SUMIF('Health Products &amp; Equipment'!$C:$C,$B303,'Health Products &amp; Equipment'!AU:AU)+SUMIF('Other Pharma &amp; Health Products'!$C:$C,$B303,'Other Pharma &amp; Health Products'!AU:AU)+SUMIF('PSM Costs'!$C:$C,$B303,'PSM Costs'!AU:AU)&gt;0,SUMIF(Pharmaceuticals!$C:$C,$B303,Pharmaceuticals!AL:AL)+SUMIF('Health Products &amp; Equipment'!$C:$C,$B303,'Health Products &amp; Equipment'!AU:AU)+SUMIF('Other Pharma &amp; Health Products'!$C:$C,$B303,'Other Pharma &amp; Health Products'!AU:AU)+SUMIF('PSM Costs'!$C:$C,$B303,'PSM Costs'!AU:AU),"")</f>
        <v/>
      </c>
      <c r="L303" s="181" t="str">
        <f t="shared" ca="1" si="27"/>
        <v/>
      </c>
      <c r="M303" s="176" t="str">
        <f ca="1">IF(SUMIF(Pharmaceuticals!$C:$C,$B303,Pharmaceuticals!AX:AX)+SUMIF('Health Products &amp; Equipment'!$C:$C,$B303,'Health Products &amp; Equipment'!BG:BG)+SUMIF('Other Pharma &amp; Health Products'!$C:$C,$B303,'Other Pharma &amp; Health Products'!BG:BG)+SUMIF('PSM Costs'!$C:$C,$B303,'PSM Costs'!BG:BG)&gt;0,SUMIF(Pharmaceuticals!$C:$C,$B303,Pharmaceuticals!AX:AX)+SUMIF('Health Products &amp; Equipment'!$C:$C,$B303,'Health Products &amp; Equipment'!BG:BG)+SUMIF('Other Pharma &amp; Health Products'!$C:$C,$B303,'Other Pharma &amp; Health Products'!BG:BG)+SUMIF('PSM Costs'!$C:$C,$B303,'PSM Costs'!BG:BG),"")</f>
        <v/>
      </c>
      <c r="N303" s="176" t="str">
        <f ca="1">IF(SUMIF(Pharmaceuticals!$C:$C,$B303,Pharmaceuticals!AY:AY)+SUMIF('Health Products &amp; Equipment'!$C:$C,$B303,'Health Products &amp; Equipment'!BH:BH)+SUMIF('Other Pharma &amp; Health Products'!$C:$C,$B303,'Other Pharma &amp; Health Products'!BH:BH)+SUMIF('PSM Costs'!$C:$C,$B303,'PSM Costs'!BH:BH)&gt;0,SUMIF(Pharmaceuticals!$C:$C,$B303,Pharmaceuticals!AY:AY)+SUMIF('Health Products &amp; Equipment'!$C:$C,$B303,'Health Products &amp; Equipment'!BH:BH)+SUMIF('Other Pharma &amp; Health Products'!$C:$C,$B303,'Other Pharma &amp; Health Products'!BH:BH)+SUMIF('PSM Costs'!$C:$C,$B303,'PSM Costs'!BH:BH),"")</f>
        <v/>
      </c>
      <c r="O303" s="182" t="str">
        <f t="shared" ca="1" si="28"/>
        <v/>
      </c>
      <c r="P303" s="123" t="str">
        <f ca="1">IF(SUMIF(Pharmaceuticals!$C:$C,$B303,Pharmaceuticals!BK:BK)+SUMIF('Health Products &amp; Equipment'!$C:$C,$B303,'Health Products &amp; Equipment'!BT:BT)+SUMIF('Other Pharma &amp; Health Products'!$C:$C,$B303,'Other Pharma &amp; Health Products'!BT:BT)+SUMIF('PSM Costs'!$C:$C,$B303,'PSM Costs'!BT:BT)&gt;0,SUMIF(Pharmaceuticals!$C:$C,$B303,Pharmaceuticals!BK:BK)+SUMIF('Health Products &amp; Equipment'!$C:$C,$B303,'Health Products &amp; Equipment'!BT:BT)+SUMIF('Other Pharma &amp; Health Products'!$C:$C,$B303,'Other Pharma &amp; Health Products'!BT:BT)+SUMIF('PSM Costs'!$C:$C,$B303,'PSM Costs'!BT:BT),"")</f>
        <v/>
      </c>
      <c r="Q303" s="123" t="str">
        <f ca="1">IF(SUMIF(Pharmaceuticals!$C:$C,$B303,Pharmaceuticals!BL:BL)+SUMIF('Health Products &amp; Equipment'!$C:$C,$B303,'Health Products &amp; Equipment'!BU:BU)+SUMIF('Other Pharma &amp; Health Products'!$C:$C,$B303,'Other Pharma &amp; Health Products'!BU:BU)+SUMIF('PSM Costs'!$C:$C,$B303,'PSM Costs'!BU:BU)&gt;0,SUMIF(Pharmaceuticals!$C:$C,$B303,Pharmaceuticals!BL:BL)+SUMIF('Health Products &amp; Equipment'!$C:$C,$B303,'Health Products &amp; Equipment'!BU:BU)+SUMIF('Other Pharma &amp; Health Products'!$C:$C,$B303,'Other Pharma &amp; Health Products'!BU:BU)+SUMIF('PSM Costs'!$C:$C,$B303,'PSM Costs'!BU:BU),"")</f>
        <v/>
      </c>
      <c r="R303" s="176" t="str">
        <f t="shared" ca="1" si="29"/>
        <v/>
      </c>
    </row>
    <row r="304" spans="1:18" ht="13.5" customHeight="1" x14ac:dyDescent="0.15">
      <c r="A304" s="107">
        <v>297</v>
      </c>
      <c r="B304" s="107" t="str">
        <f ca="1">IFERROR(VLOOKUP(A304,'Rank unique CI-Prod-Spec'!I:J,2,FALSE),"")</f>
        <v/>
      </c>
      <c r="C304" s="122" t="str">
        <f ca="1">IFERROR(VLOOKUP(LEFT(B304,FIND("--",B304)-1),CatCostInp!D:E,2,FALSE),"")</f>
        <v/>
      </c>
      <c r="D304" s="122" t="str">
        <f ca="1">IFERROR(INDIRECT(ADDRESS(MATCH(VALUE(MID(B304,FIND("--",B304)+2,FIND("---",B304)-FIND("--",B304)-2)),CatProd!G:G,0),2,1,1,"CatProd")),"")</f>
        <v/>
      </c>
      <c r="E304" s="122" t="str">
        <f ca="1">IFERROR(INDIRECT(ADDRESS(MATCH(VALUE(RIGHT(B304,LEN(B304)-FIND("---",B304)-2)),CatProdSpec!I:I,0),3,1,1,"CatProdSpec")),"")</f>
        <v/>
      </c>
      <c r="F304" s="181" t="str">
        <f t="shared" ca="1" si="25"/>
        <v/>
      </c>
      <c r="G304" s="176" t="str">
        <f ca="1">IF(SUMIF(Pharmaceuticals!$C:$C,$B304,Pharmaceuticals!X:X)+SUMIF('Health Products &amp; Equipment'!$C:$C,$B304,'Health Products &amp; Equipment'!AG:AG)+SUMIF('Other Pharma &amp; Health Products'!$C:$C,$B304,'Other Pharma &amp; Health Products'!AG:AG)+SUMIF('PSM Costs'!$C:$C,$B304,'PSM Costs'!AG:AG)&gt;0,SUMIF(Pharmaceuticals!$C:$C,$B304,Pharmaceuticals!X:X)+SUMIF('Health Products &amp; Equipment'!$C:$C,$B304,'Health Products &amp; Equipment'!AG:AG)+SUMIF('Other Pharma &amp; Health Products'!$C:$C,$B304,'Other Pharma &amp; Health Products'!AG:AG)+SUMIF('PSM Costs'!$C:$C,$B304,'PSM Costs'!AG:AG),"")</f>
        <v/>
      </c>
      <c r="H304" s="176" t="str">
        <f ca="1">IF(SUMIF(Pharmaceuticals!$C:$C,$B304,Pharmaceuticals!Y:Y)+SUMIF('Health Products &amp; Equipment'!$C:$C,$B304,'Health Products &amp; Equipment'!AH:AH)+SUMIF('Other Pharma &amp; Health Products'!$C:$C,$B304,'Other Pharma &amp; Health Products'!AH:AH)+SUMIF('PSM Costs'!$C:$C,$B304,'PSM Costs'!AH:AH)&gt;0,SUMIF(Pharmaceuticals!$C:$C,$B304,Pharmaceuticals!Y:Y)+SUMIF('Health Products &amp; Equipment'!$C:$C,$B304,'Health Products &amp; Equipment'!AH:AH)+SUMIF('Other Pharma &amp; Health Products'!$C:$C,$B304,'Other Pharma &amp; Health Products'!AH:AH)+SUMIF('PSM Costs'!$C:$C,$B304,'PSM Costs'!AH:AH),"")</f>
        <v/>
      </c>
      <c r="I304" s="182" t="str">
        <f t="shared" ca="1" si="26"/>
        <v/>
      </c>
      <c r="J304" s="123" t="str">
        <f ca="1">IF(SUMIF(Pharmaceuticals!$C:$C,$B304,Pharmaceuticals!AK:AK)+SUMIF('Health Products &amp; Equipment'!$C:$C,$B304,'Health Products &amp; Equipment'!AT:AT)+SUMIF('Other Pharma &amp; Health Products'!$C:$C,$B304,'Other Pharma &amp; Health Products'!AT:AT)+SUMIF('PSM Costs'!$C:$C,$B304,'PSM Costs'!AT:AT)&gt;0,SUMIF(Pharmaceuticals!$C:$C,$B304,Pharmaceuticals!AK:AK)+SUMIF('Health Products &amp; Equipment'!$C:$C,$B304,'Health Products &amp; Equipment'!AT:AT)+SUMIF('Other Pharma &amp; Health Products'!$C:$C,$B304,'Other Pharma &amp; Health Products'!AT:AT)+SUMIF('PSM Costs'!$C:$C,$B304,'PSM Costs'!AT:AT),"")</f>
        <v/>
      </c>
      <c r="K304" s="123" t="str">
        <f ca="1">IF(SUMIF(Pharmaceuticals!$C:$C,$B304,Pharmaceuticals!AL:AL)+SUMIF('Health Products &amp; Equipment'!$C:$C,$B304,'Health Products &amp; Equipment'!AU:AU)+SUMIF('Other Pharma &amp; Health Products'!$C:$C,$B304,'Other Pharma &amp; Health Products'!AU:AU)+SUMIF('PSM Costs'!$C:$C,$B304,'PSM Costs'!AU:AU)&gt;0,SUMIF(Pharmaceuticals!$C:$C,$B304,Pharmaceuticals!AL:AL)+SUMIF('Health Products &amp; Equipment'!$C:$C,$B304,'Health Products &amp; Equipment'!AU:AU)+SUMIF('Other Pharma &amp; Health Products'!$C:$C,$B304,'Other Pharma &amp; Health Products'!AU:AU)+SUMIF('PSM Costs'!$C:$C,$B304,'PSM Costs'!AU:AU),"")</f>
        <v/>
      </c>
      <c r="L304" s="181" t="str">
        <f t="shared" ca="1" si="27"/>
        <v/>
      </c>
      <c r="M304" s="176" t="str">
        <f ca="1">IF(SUMIF(Pharmaceuticals!$C:$C,$B304,Pharmaceuticals!AX:AX)+SUMIF('Health Products &amp; Equipment'!$C:$C,$B304,'Health Products &amp; Equipment'!BG:BG)+SUMIF('Other Pharma &amp; Health Products'!$C:$C,$B304,'Other Pharma &amp; Health Products'!BG:BG)+SUMIF('PSM Costs'!$C:$C,$B304,'PSM Costs'!BG:BG)&gt;0,SUMIF(Pharmaceuticals!$C:$C,$B304,Pharmaceuticals!AX:AX)+SUMIF('Health Products &amp; Equipment'!$C:$C,$B304,'Health Products &amp; Equipment'!BG:BG)+SUMIF('Other Pharma &amp; Health Products'!$C:$C,$B304,'Other Pharma &amp; Health Products'!BG:BG)+SUMIF('PSM Costs'!$C:$C,$B304,'PSM Costs'!BG:BG),"")</f>
        <v/>
      </c>
      <c r="N304" s="176" t="str">
        <f ca="1">IF(SUMIF(Pharmaceuticals!$C:$C,$B304,Pharmaceuticals!AY:AY)+SUMIF('Health Products &amp; Equipment'!$C:$C,$B304,'Health Products &amp; Equipment'!BH:BH)+SUMIF('Other Pharma &amp; Health Products'!$C:$C,$B304,'Other Pharma &amp; Health Products'!BH:BH)+SUMIF('PSM Costs'!$C:$C,$B304,'PSM Costs'!BH:BH)&gt;0,SUMIF(Pharmaceuticals!$C:$C,$B304,Pharmaceuticals!AY:AY)+SUMIF('Health Products &amp; Equipment'!$C:$C,$B304,'Health Products &amp; Equipment'!BH:BH)+SUMIF('Other Pharma &amp; Health Products'!$C:$C,$B304,'Other Pharma &amp; Health Products'!BH:BH)+SUMIF('PSM Costs'!$C:$C,$B304,'PSM Costs'!BH:BH),"")</f>
        <v/>
      </c>
      <c r="O304" s="182" t="str">
        <f t="shared" ca="1" si="28"/>
        <v/>
      </c>
      <c r="P304" s="123" t="str">
        <f ca="1">IF(SUMIF(Pharmaceuticals!$C:$C,$B304,Pharmaceuticals!BK:BK)+SUMIF('Health Products &amp; Equipment'!$C:$C,$B304,'Health Products &amp; Equipment'!BT:BT)+SUMIF('Other Pharma &amp; Health Products'!$C:$C,$B304,'Other Pharma &amp; Health Products'!BT:BT)+SUMIF('PSM Costs'!$C:$C,$B304,'PSM Costs'!BT:BT)&gt;0,SUMIF(Pharmaceuticals!$C:$C,$B304,Pharmaceuticals!BK:BK)+SUMIF('Health Products &amp; Equipment'!$C:$C,$B304,'Health Products &amp; Equipment'!BT:BT)+SUMIF('Other Pharma &amp; Health Products'!$C:$C,$B304,'Other Pharma &amp; Health Products'!BT:BT)+SUMIF('PSM Costs'!$C:$C,$B304,'PSM Costs'!BT:BT),"")</f>
        <v/>
      </c>
      <c r="Q304" s="123" t="str">
        <f ca="1">IF(SUMIF(Pharmaceuticals!$C:$C,$B304,Pharmaceuticals!BL:BL)+SUMIF('Health Products &amp; Equipment'!$C:$C,$B304,'Health Products &amp; Equipment'!BU:BU)+SUMIF('Other Pharma &amp; Health Products'!$C:$C,$B304,'Other Pharma &amp; Health Products'!BU:BU)+SUMIF('PSM Costs'!$C:$C,$B304,'PSM Costs'!BU:BU)&gt;0,SUMIF(Pharmaceuticals!$C:$C,$B304,Pharmaceuticals!BL:BL)+SUMIF('Health Products &amp; Equipment'!$C:$C,$B304,'Health Products &amp; Equipment'!BU:BU)+SUMIF('Other Pharma &amp; Health Products'!$C:$C,$B304,'Other Pharma &amp; Health Products'!BU:BU)+SUMIF('PSM Costs'!$C:$C,$B304,'PSM Costs'!BU:BU),"")</f>
        <v/>
      </c>
      <c r="R304" s="176" t="str">
        <f t="shared" ca="1" si="29"/>
        <v/>
      </c>
    </row>
    <row r="305" spans="1:18" ht="13.5" customHeight="1" x14ac:dyDescent="0.15">
      <c r="A305" s="107">
        <v>298</v>
      </c>
      <c r="B305" s="107" t="str">
        <f ca="1">IFERROR(VLOOKUP(A305,'Rank unique CI-Prod-Spec'!I:J,2,FALSE),"")</f>
        <v/>
      </c>
      <c r="C305" s="122" t="str">
        <f ca="1">IFERROR(VLOOKUP(LEFT(B305,FIND("--",B305)-1),CatCostInp!D:E,2,FALSE),"")</f>
        <v/>
      </c>
      <c r="D305" s="122" t="str">
        <f ca="1">IFERROR(INDIRECT(ADDRESS(MATCH(VALUE(MID(B305,FIND("--",B305)+2,FIND("---",B305)-FIND("--",B305)-2)),CatProd!G:G,0),2,1,1,"CatProd")),"")</f>
        <v/>
      </c>
      <c r="E305" s="122" t="str">
        <f ca="1">IFERROR(INDIRECT(ADDRESS(MATCH(VALUE(RIGHT(B305,LEN(B305)-FIND("---",B305)-2)),CatProdSpec!I:I,0),3,1,1,"CatProdSpec")),"")</f>
        <v/>
      </c>
      <c r="F305" s="181" t="str">
        <f t="shared" ca="1" si="25"/>
        <v/>
      </c>
      <c r="G305" s="176" t="str">
        <f ca="1">IF(SUMIF(Pharmaceuticals!$C:$C,$B305,Pharmaceuticals!X:X)+SUMIF('Health Products &amp; Equipment'!$C:$C,$B305,'Health Products &amp; Equipment'!AG:AG)+SUMIF('Other Pharma &amp; Health Products'!$C:$C,$B305,'Other Pharma &amp; Health Products'!AG:AG)+SUMIF('PSM Costs'!$C:$C,$B305,'PSM Costs'!AG:AG)&gt;0,SUMIF(Pharmaceuticals!$C:$C,$B305,Pharmaceuticals!X:X)+SUMIF('Health Products &amp; Equipment'!$C:$C,$B305,'Health Products &amp; Equipment'!AG:AG)+SUMIF('Other Pharma &amp; Health Products'!$C:$C,$B305,'Other Pharma &amp; Health Products'!AG:AG)+SUMIF('PSM Costs'!$C:$C,$B305,'PSM Costs'!AG:AG),"")</f>
        <v/>
      </c>
      <c r="H305" s="176" t="str">
        <f ca="1">IF(SUMIF(Pharmaceuticals!$C:$C,$B305,Pharmaceuticals!Y:Y)+SUMIF('Health Products &amp; Equipment'!$C:$C,$B305,'Health Products &amp; Equipment'!AH:AH)+SUMIF('Other Pharma &amp; Health Products'!$C:$C,$B305,'Other Pharma &amp; Health Products'!AH:AH)+SUMIF('PSM Costs'!$C:$C,$B305,'PSM Costs'!AH:AH)&gt;0,SUMIF(Pharmaceuticals!$C:$C,$B305,Pharmaceuticals!Y:Y)+SUMIF('Health Products &amp; Equipment'!$C:$C,$B305,'Health Products &amp; Equipment'!AH:AH)+SUMIF('Other Pharma &amp; Health Products'!$C:$C,$B305,'Other Pharma &amp; Health Products'!AH:AH)+SUMIF('PSM Costs'!$C:$C,$B305,'PSM Costs'!AH:AH),"")</f>
        <v/>
      </c>
      <c r="I305" s="182" t="str">
        <f t="shared" ca="1" si="26"/>
        <v/>
      </c>
      <c r="J305" s="123" t="str">
        <f ca="1">IF(SUMIF(Pharmaceuticals!$C:$C,$B305,Pharmaceuticals!AK:AK)+SUMIF('Health Products &amp; Equipment'!$C:$C,$B305,'Health Products &amp; Equipment'!AT:AT)+SUMIF('Other Pharma &amp; Health Products'!$C:$C,$B305,'Other Pharma &amp; Health Products'!AT:AT)+SUMIF('PSM Costs'!$C:$C,$B305,'PSM Costs'!AT:AT)&gt;0,SUMIF(Pharmaceuticals!$C:$C,$B305,Pharmaceuticals!AK:AK)+SUMIF('Health Products &amp; Equipment'!$C:$C,$B305,'Health Products &amp; Equipment'!AT:AT)+SUMIF('Other Pharma &amp; Health Products'!$C:$C,$B305,'Other Pharma &amp; Health Products'!AT:AT)+SUMIF('PSM Costs'!$C:$C,$B305,'PSM Costs'!AT:AT),"")</f>
        <v/>
      </c>
      <c r="K305" s="123" t="str">
        <f ca="1">IF(SUMIF(Pharmaceuticals!$C:$C,$B305,Pharmaceuticals!AL:AL)+SUMIF('Health Products &amp; Equipment'!$C:$C,$B305,'Health Products &amp; Equipment'!AU:AU)+SUMIF('Other Pharma &amp; Health Products'!$C:$C,$B305,'Other Pharma &amp; Health Products'!AU:AU)+SUMIF('PSM Costs'!$C:$C,$B305,'PSM Costs'!AU:AU)&gt;0,SUMIF(Pharmaceuticals!$C:$C,$B305,Pharmaceuticals!AL:AL)+SUMIF('Health Products &amp; Equipment'!$C:$C,$B305,'Health Products &amp; Equipment'!AU:AU)+SUMIF('Other Pharma &amp; Health Products'!$C:$C,$B305,'Other Pharma &amp; Health Products'!AU:AU)+SUMIF('PSM Costs'!$C:$C,$B305,'PSM Costs'!AU:AU),"")</f>
        <v/>
      </c>
      <c r="L305" s="181" t="str">
        <f t="shared" ca="1" si="27"/>
        <v/>
      </c>
      <c r="M305" s="176" t="str">
        <f ca="1">IF(SUMIF(Pharmaceuticals!$C:$C,$B305,Pharmaceuticals!AX:AX)+SUMIF('Health Products &amp; Equipment'!$C:$C,$B305,'Health Products &amp; Equipment'!BG:BG)+SUMIF('Other Pharma &amp; Health Products'!$C:$C,$B305,'Other Pharma &amp; Health Products'!BG:BG)+SUMIF('PSM Costs'!$C:$C,$B305,'PSM Costs'!BG:BG)&gt;0,SUMIF(Pharmaceuticals!$C:$C,$B305,Pharmaceuticals!AX:AX)+SUMIF('Health Products &amp; Equipment'!$C:$C,$B305,'Health Products &amp; Equipment'!BG:BG)+SUMIF('Other Pharma &amp; Health Products'!$C:$C,$B305,'Other Pharma &amp; Health Products'!BG:BG)+SUMIF('PSM Costs'!$C:$C,$B305,'PSM Costs'!BG:BG),"")</f>
        <v/>
      </c>
      <c r="N305" s="176" t="str">
        <f ca="1">IF(SUMIF(Pharmaceuticals!$C:$C,$B305,Pharmaceuticals!AY:AY)+SUMIF('Health Products &amp; Equipment'!$C:$C,$B305,'Health Products &amp; Equipment'!BH:BH)+SUMIF('Other Pharma &amp; Health Products'!$C:$C,$B305,'Other Pharma &amp; Health Products'!BH:BH)+SUMIF('PSM Costs'!$C:$C,$B305,'PSM Costs'!BH:BH)&gt;0,SUMIF(Pharmaceuticals!$C:$C,$B305,Pharmaceuticals!AY:AY)+SUMIF('Health Products &amp; Equipment'!$C:$C,$B305,'Health Products &amp; Equipment'!BH:BH)+SUMIF('Other Pharma &amp; Health Products'!$C:$C,$B305,'Other Pharma &amp; Health Products'!BH:BH)+SUMIF('PSM Costs'!$C:$C,$B305,'PSM Costs'!BH:BH),"")</f>
        <v/>
      </c>
      <c r="O305" s="182" t="str">
        <f t="shared" ca="1" si="28"/>
        <v/>
      </c>
      <c r="P305" s="123" t="str">
        <f ca="1">IF(SUMIF(Pharmaceuticals!$C:$C,$B305,Pharmaceuticals!BK:BK)+SUMIF('Health Products &amp; Equipment'!$C:$C,$B305,'Health Products &amp; Equipment'!BT:BT)+SUMIF('Other Pharma &amp; Health Products'!$C:$C,$B305,'Other Pharma &amp; Health Products'!BT:BT)+SUMIF('PSM Costs'!$C:$C,$B305,'PSM Costs'!BT:BT)&gt;0,SUMIF(Pharmaceuticals!$C:$C,$B305,Pharmaceuticals!BK:BK)+SUMIF('Health Products &amp; Equipment'!$C:$C,$B305,'Health Products &amp; Equipment'!BT:BT)+SUMIF('Other Pharma &amp; Health Products'!$C:$C,$B305,'Other Pharma &amp; Health Products'!BT:BT)+SUMIF('PSM Costs'!$C:$C,$B305,'PSM Costs'!BT:BT),"")</f>
        <v/>
      </c>
      <c r="Q305" s="123" t="str">
        <f ca="1">IF(SUMIF(Pharmaceuticals!$C:$C,$B305,Pharmaceuticals!BL:BL)+SUMIF('Health Products &amp; Equipment'!$C:$C,$B305,'Health Products &amp; Equipment'!BU:BU)+SUMIF('Other Pharma &amp; Health Products'!$C:$C,$B305,'Other Pharma &amp; Health Products'!BU:BU)+SUMIF('PSM Costs'!$C:$C,$B305,'PSM Costs'!BU:BU)&gt;0,SUMIF(Pharmaceuticals!$C:$C,$B305,Pharmaceuticals!BL:BL)+SUMIF('Health Products &amp; Equipment'!$C:$C,$B305,'Health Products &amp; Equipment'!BU:BU)+SUMIF('Other Pharma &amp; Health Products'!$C:$C,$B305,'Other Pharma &amp; Health Products'!BU:BU)+SUMIF('PSM Costs'!$C:$C,$B305,'PSM Costs'!BU:BU),"")</f>
        <v/>
      </c>
      <c r="R305" s="176" t="str">
        <f t="shared" ca="1" si="29"/>
        <v/>
      </c>
    </row>
    <row r="306" spans="1:18" ht="13.5" customHeight="1" x14ac:dyDescent="0.15">
      <c r="A306" s="107">
        <v>299</v>
      </c>
      <c r="B306" s="107" t="str">
        <f ca="1">IFERROR(VLOOKUP(A306,'Rank unique CI-Prod-Spec'!I:J,2,FALSE),"")</f>
        <v/>
      </c>
      <c r="C306" s="122" t="str">
        <f ca="1">IFERROR(VLOOKUP(LEFT(B306,FIND("--",B306)-1),CatCostInp!D:E,2,FALSE),"")</f>
        <v/>
      </c>
      <c r="D306" s="122" t="str">
        <f ca="1">IFERROR(INDIRECT(ADDRESS(MATCH(VALUE(MID(B306,FIND("--",B306)+2,FIND("---",B306)-FIND("--",B306)-2)),CatProd!G:G,0),2,1,1,"CatProd")),"")</f>
        <v/>
      </c>
      <c r="E306" s="122" t="str">
        <f ca="1">IFERROR(INDIRECT(ADDRESS(MATCH(VALUE(RIGHT(B306,LEN(B306)-FIND("---",B306)-2)),CatProdSpec!I:I,0),3,1,1,"CatProdSpec")),"")</f>
        <v/>
      </c>
      <c r="F306" s="181" t="str">
        <f t="shared" ca="1" si="25"/>
        <v/>
      </c>
      <c r="G306" s="176" t="str">
        <f ca="1">IF(SUMIF(Pharmaceuticals!$C:$C,$B306,Pharmaceuticals!X:X)+SUMIF('Health Products &amp; Equipment'!$C:$C,$B306,'Health Products &amp; Equipment'!AG:AG)+SUMIF('Other Pharma &amp; Health Products'!$C:$C,$B306,'Other Pharma &amp; Health Products'!AG:AG)+SUMIF('PSM Costs'!$C:$C,$B306,'PSM Costs'!AG:AG)&gt;0,SUMIF(Pharmaceuticals!$C:$C,$B306,Pharmaceuticals!X:X)+SUMIF('Health Products &amp; Equipment'!$C:$C,$B306,'Health Products &amp; Equipment'!AG:AG)+SUMIF('Other Pharma &amp; Health Products'!$C:$C,$B306,'Other Pharma &amp; Health Products'!AG:AG)+SUMIF('PSM Costs'!$C:$C,$B306,'PSM Costs'!AG:AG),"")</f>
        <v/>
      </c>
      <c r="H306" s="176" t="str">
        <f ca="1">IF(SUMIF(Pharmaceuticals!$C:$C,$B306,Pharmaceuticals!Y:Y)+SUMIF('Health Products &amp; Equipment'!$C:$C,$B306,'Health Products &amp; Equipment'!AH:AH)+SUMIF('Other Pharma &amp; Health Products'!$C:$C,$B306,'Other Pharma &amp; Health Products'!AH:AH)+SUMIF('PSM Costs'!$C:$C,$B306,'PSM Costs'!AH:AH)&gt;0,SUMIF(Pharmaceuticals!$C:$C,$B306,Pharmaceuticals!Y:Y)+SUMIF('Health Products &amp; Equipment'!$C:$C,$B306,'Health Products &amp; Equipment'!AH:AH)+SUMIF('Other Pharma &amp; Health Products'!$C:$C,$B306,'Other Pharma &amp; Health Products'!AH:AH)+SUMIF('PSM Costs'!$C:$C,$B306,'PSM Costs'!AH:AH),"")</f>
        <v/>
      </c>
      <c r="I306" s="182" t="str">
        <f t="shared" ca="1" si="26"/>
        <v/>
      </c>
      <c r="J306" s="123" t="str">
        <f ca="1">IF(SUMIF(Pharmaceuticals!$C:$C,$B306,Pharmaceuticals!AK:AK)+SUMIF('Health Products &amp; Equipment'!$C:$C,$B306,'Health Products &amp; Equipment'!AT:AT)+SUMIF('Other Pharma &amp; Health Products'!$C:$C,$B306,'Other Pharma &amp; Health Products'!AT:AT)+SUMIF('PSM Costs'!$C:$C,$B306,'PSM Costs'!AT:AT)&gt;0,SUMIF(Pharmaceuticals!$C:$C,$B306,Pharmaceuticals!AK:AK)+SUMIF('Health Products &amp; Equipment'!$C:$C,$B306,'Health Products &amp; Equipment'!AT:AT)+SUMIF('Other Pharma &amp; Health Products'!$C:$C,$B306,'Other Pharma &amp; Health Products'!AT:AT)+SUMIF('PSM Costs'!$C:$C,$B306,'PSM Costs'!AT:AT),"")</f>
        <v/>
      </c>
      <c r="K306" s="123" t="str">
        <f ca="1">IF(SUMIF(Pharmaceuticals!$C:$C,$B306,Pharmaceuticals!AL:AL)+SUMIF('Health Products &amp; Equipment'!$C:$C,$B306,'Health Products &amp; Equipment'!AU:AU)+SUMIF('Other Pharma &amp; Health Products'!$C:$C,$B306,'Other Pharma &amp; Health Products'!AU:AU)+SUMIF('PSM Costs'!$C:$C,$B306,'PSM Costs'!AU:AU)&gt;0,SUMIF(Pharmaceuticals!$C:$C,$B306,Pharmaceuticals!AL:AL)+SUMIF('Health Products &amp; Equipment'!$C:$C,$B306,'Health Products &amp; Equipment'!AU:AU)+SUMIF('Other Pharma &amp; Health Products'!$C:$C,$B306,'Other Pharma &amp; Health Products'!AU:AU)+SUMIF('PSM Costs'!$C:$C,$B306,'PSM Costs'!AU:AU),"")</f>
        <v/>
      </c>
      <c r="L306" s="181" t="str">
        <f t="shared" ca="1" si="27"/>
        <v/>
      </c>
      <c r="M306" s="176" t="str">
        <f ca="1">IF(SUMIF(Pharmaceuticals!$C:$C,$B306,Pharmaceuticals!AX:AX)+SUMIF('Health Products &amp; Equipment'!$C:$C,$B306,'Health Products &amp; Equipment'!BG:BG)+SUMIF('Other Pharma &amp; Health Products'!$C:$C,$B306,'Other Pharma &amp; Health Products'!BG:BG)+SUMIF('PSM Costs'!$C:$C,$B306,'PSM Costs'!BG:BG)&gt;0,SUMIF(Pharmaceuticals!$C:$C,$B306,Pharmaceuticals!AX:AX)+SUMIF('Health Products &amp; Equipment'!$C:$C,$B306,'Health Products &amp; Equipment'!BG:BG)+SUMIF('Other Pharma &amp; Health Products'!$C:$C,$B306,'Other Pharma &amp; Health Products'!BG:BG)+SUMIF('PSM Costs'!$C:$C,$B306,'PSM Costs'!BG:BG),"")</f>
        <v/>
      </c>
      <c r="N306" s="176" t="str">
        <f ca="1">IF(SUMIF(Pharmaceuticals!$C:$C,$B306,Pharmaceuticals!AY:AY)+SUMIF('Health Products &amp; Equipment'!$C:$C,$B306,'Health Products &amp; Equipment'!BH:BH)+SUMIF('Other Pharma &amp; Health Products'!$C:$C,$B306,'Other Pharma &amp; Health Products'!BH:BH)+SUMIF('PSM Costs'!$C:$C,$B306,'PSM Costs'!BH:BH)&gt;0,SUMIF(Pharmaceuticals!$C:$C,$B306,Pharmaceuticals!AY:AY)+SUMIF('Health Products &amp; Equipment'!$C:$C,$B306,'Health Products &amp; Equipment'!BH:BH)+SUMIF('Other Pharma &amp; Health Products'!$C:$C,$B306,'Other Pharma &amp; Health Products'!BH:BH)+SUMIF('PSM Costs'!$C:$C,$B306,'PSM Costs'!BH:BH),"")</f>
        <v/>
      </c>
      <c r="O306" s="182" t="str">
        <f t="shared" ca="1" si="28"/>
        <v/>
      </c>
      <c r="P306" s="123" t="str">
        <f ca="1">IF(SUMIF(Pharmaceuticals!$C:$C,$B306,Pharmaceuticals!BK:BK)+SUMIF('Health Products &amp; Equipment'!$C:$C,$B306,'Health Products &amp; Equipment'!BT:BT)+SUMIF('Other Pharma &amp; Health Products'!$C:$C,$B306,'Other Pharma &amp; Health Products'!BT:BT)+SUMIF('PSM Costs'!$C:$C,$B306,'PSM Costs'!BT:BT)&gt;0,SUMIF(Pharmaceuticals!$C:$C,$B306,Pharmaceuticals!BK:BK)+SUMIF('Health Products &amp; Equipment'!$C:$C,$B306,'Health Products &amp; Equipment'!BT:BT)+SUMIF('Other Pharma &amp; Health Products'!$C:$C,$B306,'Other Pharma &amp; Health Products'!BT:BT)+SUMIF('PSM Costs'!$C:$C,$B306,'PSM Costs'!BT:BT),"")</f>
        <v/>
      </c>
      <c r="Q306" s="123" t="str">
        <f ca="1">IF(SUMIF(Pharmaceuticals!$C:$C,$B306,Pharmaceuticals!BL:BL)+SUMIF('Health Products &amp; Equipment'!$C:$C,$B306,'Health Products &amp; Equipment'!BU:BU)+SUMIF('Other Pharma &amp; Health Products'!$C:$C,$B306,'Other Pharma &amp; Health Products'!BU:BU)+SUMIF('PSM Costs'!$C:$C,$B306,'PSM Costs'!BU:BU)&gt;0,SUMIF(Pharmaceuticals!$C:$C,$B306,Pharmaceuticals!BL:BL)+SUMIF('Health Products &amp; Equipment'!$C:$C,$B306,'Health Products &amp; Equipment'!BU:BU)+SUMIF('Other Pharma &amp; Health Products'!$C:$C,$B306,'Other Pharma &amp; Health Products'!BU:BU)+SUMIF('PSM Costs'!$C:$C,$B306,'PSM Costs'!BU:BU),"")</f>
        <v/>
      </c>
      <c r="R306" s="176" t="str">
        <f t="shared" ca="1" si="29"/>
        <v/>
      </c>
    </row>
    <row r="307" spans="1:18" ht="13.5" customHeight="1" x14ac:dyDescent="0.15">
      <c r="A307" s="107">
        <v>300</v>
      </c>
      <c r="B307" s="107" t="str">
        <f ca="1">IFERROR(VLOOKUP(A307,'Rank unique CI-Prod-Spec'!I:J,2,FALSE),"")</f>
        <v/>
      </c>
      <c r="C307" s="122" t="str">
        <f ca="1">IFERROR(VLOOKUP(LEFT(B307,FIND("--",B307)-1),CatCostInp!D:E,2,FALSE),"")</f>
        <v/>
      </c>
      <c r="D307" s="122" t="str">
        <f ca="1">IFERROR(INDIRECT(ADDRESS(MATCH(VALUE(MID(B307,FIND("--",B307)+2,FIND("---",B307)-FIND("--",B307)-2)),CatProd!G:G,0),2,1,1,"CatProd")),"")</f>
        <v/>
      </c>
      <c r="E307" s="122" t="str">
        <f ca="1">IFERROR(INDIRECT(ADDRESS(MATCH(VALUE(RIGHT(B307,LEN(B307)-FIND("---",B307)-2)),CatProdSpec!I:I,0),3,1,1,"CatProdSpec")),"")</f>
        <v/>
      </c>
      <c r="F307" s="181" t="str">
        <f t="shared" ca="1" si="25"/>
        <v/>
      </c>
      <c r="G307" s="176" t="str">
        <f ca="1">IF(SUMIF(Pharmaceuticals!$C:$C,$B307,Pharmaceuticals!X:X)+SUMIF('Health Products &amp; Equipment'!$C:$C,$B307,'Health Products &amp; Equipment'!AG:AG)+SUMIF('Other Pharma &amp; Health Products'!$C:$C,$B307,'Other Pharma &amp; Health Products'!AG:AG)+SUMIF('PSM Costs'!$C:$C,$B307,'PSM Costs'!AG:AG)&gt;0,SUMIF(Pharmaceuticals!$C:$C,$B307,Pharmaceuticals!X:X)+SUMIF('Health Products &amp; Equipment'!$C:$C,$B307,'Health Products &amp; Equipment'!AG:AG)+SUMIF('Other Pharma &amp; Health Products'!$C:$C,$B307,'Other Pharma &amp; Health Products'!AG:AG)+SUMIF('PSM Costs'!$C:$C,$B307,'PSM Costs'!AG:AG),"")</f>
        <v/>
      </c>
      <c r="H307" s="176" t="str">
        <f ca="1">IF(SUMIF(Pharmaceuticals!$C:$C,$B307,Pharmaceuticals!Y:Y)+SUMIF('Health Products &amp; Equipment'!$C:$C,$B307,'Health Products &amp; Equipment'!AH:AH)+SUMIF('Other Pharma &amp; Health Products'!$C:$C,$B307,'Other Pharma &amp; Health Products'!AH:AH)+SUMIF('PSM Costs'!$C:$C,$B307,'PSM Costs'!AH:AH)&gt;0,SUMIF(Pharmaceuticals!$C:$C,$B307,Pharmaceuticals!Y:Y)+SUMIF('Health Products &amp; Equipment'!$C:$C,$B307,'Health Products &amp; Equipment'!AH:AH)+SUMIF('Other Pharma &amp; Health Products'!$C:$C,$B307,'Other Pharma &amp; Health Products'!AH:AH)+SUMIF('PSM Costs'!$C:$C,$B307,'PSM Costs'!AH:AH),"")</f>
        <v/>
      </c>
      <c r="I307" s="182" t="str">
        <f t="shared" ca="1" si="26"/>
        <v/>
      </c>
      <c r="J307" s="123" t="str">
        <f ca="1">IF(SUMIF(Pharmaceuticals!$C:$C,$B307,Pharmaceuticals!AK:AK)+SUMIF('Health Products &amp; Equipment'!$C:$C,$B307,'Health Products &amp; Equipment'!AT:AT)+SUMIF('Other Pharma &amp; Health Products'!$C:$C,$B307,'Other Pharma &amp; Health Products'!AT:AT)+SUMIF('PSM Costs'!$C:$C,$B307,'PSM Costs'!AT:AT)&gt;0,SUMIF(Pharmaceuticals!$C:$C,$B307,Pharmaceuticals!AK:AK)+SUMIF('Health Products &amp; Equipment'!$C:$C,$B307,'Health Products &amp; Equipment'!AT:AT)+SUMIF('Other Pharma &amp; Health Products'!$C:$C,$B307,'Other Pharma &amp; Health Products'!AT:AT)+SUMIF('PSM Costs'!$C:$C,$B307,'PSM Costs'!AT:AT),"")</f>
        <v/>
      </c>
      <c r="K307" s="123" t="str">
        <f ca="1">IF(SUMIF(Pharmaceuticals!$C:$C,$B307,Pharmaceuticals!AL:AL)+SUMIF('Health Products &amp; Equipment'!$C:$C,$B307,'Health Products &amp; Equipment'!AU:AU)+SUMIF('Other Pharma &amp; Health Products'!$C:$C,$B307,'Other Pharma &amp; Health Products'!AU:AU)+SUMIF('PSM Costs'!$C:$C,$B307,'PSM Costs'!AU:AU)&gt;0,SUMIF(Pharmaceuticals!$C:$C,$B307,Pharmaceuticals!AL:AL)+SUMIF('Health Products &amp; Equipment'!$C:$C,$B307,'Health Products &amp; Equipment'!AU:AU)+SUMIF('Other Pharma &amp; Health Products'!$C:$C,$B307,'Other Pharma &amp; Health Products'!AU:AU)+SUMIF('PSM Costs'!$C:$C,$B307,'PSM Costs'!AU:AU),"")</f>
        <v/>
      </c>
      <c r="L307" s="181" t="str">
        <f t="shared" ca="1" si="27"/>
        <v/>
      </c>
      <c r="M307" s="176" t="str">
        <f ca="1">IF(SUMIF(Pharmaceuticals!$C:$C,$B307,Pharmaceuticals!AX:AX)+SUMIF('Health Products &amp; Equipment'!$C:$C,$B307,'Health Products &amp; Equipment'!BG:BG)+SUMIF('Other Pharma &amp; Health Products'!$C:$C,$B307,'Other Pharma &amp; Health Products'!BG:BG)+SUMIF('PSM Costs'!$C:$C,$B307,'PSM Costs'!BG:BG)&gt;0,SUMIF(Pharmaceuticals!$C:$C,$B307,Pharmaceuticals!AX:AX)+SUMIF('Health Products &amp; Equipment'!$C:$C,$B307,'Health Products &amp; Equipment'!BG:BG)+SUMIF('Other Pharma &amp; Health Products'!$C:$C,$B307,'Other Pharma &amp; Health Products'!BG:BG)+SUMIF('PSM Costs'!$C:$C,$B307,'PSM Costs'!BG:BG),"")</f>
        <v/>
      </c>
      <c r="N307" s="176" t="str">
        <f ca="1">IF(SUMIF(Pharmaceuticals!$C:$C,$B307,Pharmaceuticals!AY:AY)+SUMIF('Health Products &amp; Equipment'!$C:$C,$B307,'Health Products &amp; Equipment'!BH:BH)+SUMIF('Other Pharma &amp; Health Products'!$C:$C,$B307,'Other Pharma &amp; Health Products'!BH:BH)+SUMIF('PSM Costs'!$C:$C,$B307,'PSM Costs'!BH:BH)&gt;0,SUMIF(Pharmaceuticals!$C:$C,$B307,Pharmaceuticals!AY:AY)+SUMIF('Health Products &amp; Equipment'!$C:$C,$B307,'Health Products &amp; Equipment'!BH:BH)+SUMIF('Other Pharma &amp; Health Products'!$C:$C,$B307,'Other Pharma &amp; Health Products'!BH:BH)+SUMIF('PSM Costs'!$C:$C,$B307,'PSM Costs'!BH:BH),"")</f>
        <v/>
      </c>
      <c r="O307" s="182" t="str">
        <f t="shared" ca="1" si="28"/>
        <v/>
      </c>
      <c r="P307" s="123" t="str">
        <f ca="1">IF(SUMIF(Pharmaceuticals!$C:$C,$B307,Pharmaceuticals!BK:BK)+SUMIF('Health Products &amp; Equipment'!$C:$C,$B307,'Health Products &amp; Equipment'!BT:BT)+SUMIF('Other Pharma &amp; Health Products'!$C:$C,$B307,'Other Pharma &amp; Health Products'!BT:BT)+SUMIF('PSM Costs'!$C:$C,$B307,'PSM Costs'!BT:BT)&gt;0,SUMIF(Pharmaceuticals!$C:$C,$B307,Pharmaceuticals!BK:BK)+SUMIF('Health Products &amp; Equipment'!$C:$C,$B307,'Health Products &amp; Equipment'!BT:BT)+SUMIF('Other Pharma &amp; Health Products'!$C:$C,$B307,'Other Pharma &amp; Health Products'!BT:BT)+SUMIF('PSM Costs'!$C:$C,$B307,'PSM Costs'!BT:BT),"")</f>
        <v/>
      </c>
      <c r="Q307" s="123" t="str">
        <f ca="1">IF(SUMIF(Pharmaceuticals!$C:$C,$B307,Pharmaceuticals!BL:BL)+SUMIF('Health Products &amp; Equipment'!$C:$C,$B307,'Health Products &amp; Equipment'!BU:BU)+SUMIF('Other Pharma &amp; Health Products'!$C:$C,$B307,'Other Pharma &amp; Health Products'!BU:BU)+SUMIF('PSM Costs'!$C:$C,$B307,'PSM Costs'!BU:BU)&gt;0,SUMIF(Pharmaceuticals!$C:$C,$B307,Pharmaceuticals!BL:BL)+SUMIF('Health Products &amp; Equipment'!$C:$C,$B307,'Health Products &amp; Equipment'!BU:BU)+SUMIF('Other Pharma &amp; Health Products'!$C:$C,$B307,'Other Pharma &amp; Health Products'!BU:BU)+SUMIF('PSM Costs'!$C:$C,$B307,'PSM Costs'!BU:BU),"")</f>
        <v/>
      </c>
      <c r="R307" s="176" t="str">
        <f t="shared" ca="1" si="29"/>
        <v/>
      </c>
    </row>
    <row r="308" spans="1:18" ht="13.5" customHeight="1" x14ac:dyDescent="0.15">
      <c r="A308" s="107">
        <v>301</v>
      </c>
      <c r="B308" s="107" t="str">
        <f ca="1">IFERROR(VLOOKUP(A308,'Rank unique CI-Prod-Spec'!I:J,2,FALSE),"")</f>
        <v/>
      </c>
      <c r="C308" s="122" t="str">
        <f ca="1">IFERROR(VLOOKUP(LEFT(B308,FIND("--",B308)-1),CatCostInp!D:E,2,FALSE),"")</f>
        <v/>
      </c>
      <c r="D308" s="122" t="str">
        <f ca="1">IFERROR(INDIRECT(ADDRESS(MATCH(VALUE(MID(B308,FIND("--",B308)+2,FIND("---",B308)-FIND("--",B308)-2)),CatProd!G:G,0),2,1,1,"CatProd")),"")</f>
        <v/>
      </c>
      <c r="E308" s="122" t="str">
        <f ca="1">IFERROR(INDIRECT(ADDRESS(MATCH(VALUE(RIGHT(B308,LEN(B308)-FIND("---",B308)-2)),CatProdSpec!I:I,0),3,1,1,"CatProdSpec")),"")</f>
        <v/>
      </c>
      <c r="F308" s="181" t="str">
        <f t="shared" ca="1" si="25"/>
        <v/>
      </c>
      <c r="G308" s="176" t="str">
        <f ca="1">IF(SUMIF(Pharmaceuticals!$C:$C,$B308,Pharmaceuticals!X:X)+SUMIF('Health Products &amp; Equipment'!$C:$C,$B308,'Health Products &amp; Equipment'!AG:AG)+SUMIF('Other Pharma &amp; Health Products'!$C:$C,$B308,'Other Pharma &amp; Health Products'!AG:AG)+SUMIF('PSM Costs'!$C:$C,$B308,'PSM Costs'!AG:AG)&gt;0,SUMIF(Pharmaceuticals!$C:$C,$B308,Pharmaceuticals!X:X)+SUMIF('Health Products &amp; Equipment'!$C:$C,$B308,'Health Products &amp; Equipment'!AG:AG)+SUMIF('Other Pharma &amp; Health Products'!$C:$C,$B308,'Other Pharma &amp; Health Products'!AG:AG)+SUMIF('PSM Costs'!$C:$C,$B308,'PSM Costs'!AG:AG),"")</f>
        <v/>
      </c>
      <c r="H308" s="176" t="str">
        <f ca="1">IF(SUMIF(Pharmaceuticals!$C:$C,$B308,Pharmaceuticals!Y:Y)+SUMIF('Health Products &amp; Equipment'!$C:$C,$B308,'Health Products &amp; Equipment'!AH:AH)+SUMIF('Other Pharma &amp; Health Products'!$C:$C,$B308,'Other Pharma &amp; Health Products'!AH:AH)+SUMIF('PSM Costs'!$C:$C,$B308,'PSM Costs'!AH:AH)&gt;0,SUMIF(Pharmaceuticals!$C:$C,$B308,Pharmaceuticals!Y:Y)+SUMIF('Health Products &amp; Equipment'!$C:$C,$B308,'Health Products &amp; Equipment'!AH:AH)+SUMIF('Other Pharma &amp; Health Products'!$C:$C,$B308,'Other Pharma &amp; Health Products'!AH:AH)+SUMIF('PSM Costs'!$C:$C,$B308,'PSM Costs'!AH:AH),"")</f>
        <v/>
      </c>
      <c r="I308" s="182" t="str">
        <f t="shared" ca="1" si="26"/>
        <v/>
      </c>
      <c r="J308" s="123" t="str">
        <f ca="1">IF(SUMIF(Pharmaceuticals!$C:$C,$B308,Pharmaceuticals!AK:AK)+SUMIF('Health Products &amp; Equipment'!$C:$C,$B308,'Health Products &amp; Equipment'!AT:AT)+SUMIF('Other Pharma &amp; Health Products'!$C:$C,$B308,'Other Pharma &amp; Health Products'!AT:AT)+SUMIF('PSM Costs'!$C:$C,$B308,'PSM Costs'!AT:AT)&gt;0,SUMIF(Pharmaceuticals!$C:$C,$B308,Pharmaceuticals!AK:AK)+SUMIF('Health Products &amp; Equipment'!$C:$C,$B308,'Health Products &amp; Equipment'!AT:AT)+SUMIF('Other Pharma &amp; Health Products'!$C:$C,$B308,'Other Pharma &amp; Health Products'!AT:AT)+SUMIF('PSM Costs'!$C:$C,$B308,'PSM Costs'!AT:AT),"")</f>
        <v/>
      </c>
      <c r="K308" s="123" t="str">
        <f ca="1">IF(SUMIF(Pharmaceuticals!$C:$C,$B308,Pharmaceuticals!AL:AL)+SUMIF('Health Products &amp; Equipment'!$C:$C,$B308,'Health Products &amp; Equipment'!AU:AU)+SUMIF('Other Pharma &amp; Health Products'!$C:$C,$B308,'Other Pharma &amp; Health Products'!AU:AU)+SUMIF('PSM Costs'!$C:$C,$B308,'PSM Costs'!AU:AU)&gt;0,SUMIF(Pharmaceuticals!$C:$C,$B308,Pharmaceuticals!AL:AL)+SUMIF('Health Products &amp; Equipment'!$C:$C,$B308,'Health Products &amp; Equipment'!AU:AU)+SUMIF('Other Pharma &amp; Health Products'!$C:$C,$B308,'Other Pharma &amp; Health Products'!AU:AU)+SUMIF('PSM Costs'!$C:$C,$B308,'PSM Costs'!AU:AU),"")</f>
        <v/>
      </c>
      <c r="L308" s="181" t="str">
        <f t="shared" ca="1" si="27"/>
        <v/>
      </c>
      <c r="M308" s="176" t="str">
        <f ca="1">IF(SUMIF(Pharmaceuticals!$C:$C,$B308,Pharmaceuticals!AX:AX)+SUMIF('Health Products &amp; Equipment'!$C:$C,$B308,'Health Products &amp; Equipment'!BG:BG)+SUMIF('Other Pharma &amp; Health Products'!$C:$C,$B308,'Other Pharma &amp; Health Products'!BG:BG)+SUMIF('PSM Costs'!$C:$C,$B308,'PSM Costs'!BG:BG)&gt;0,SUMIF(Pharmaceuticals!$C:$C,$B308,Pharmaceuticals!AX:AX)+SUMIF('Health Products &amp; Equipment'!$C:$C,$B308,'Health Products &amp; Equipment'!BG:BG)+SUMIF('Other Pharma &amp; Health Products'!$C:$C,$B308,'Other Pharma &amp; Health Products'!BG:BG)+SUMIF('PSM Costs'!$C:$C,$B308,'PSM Costs'!BG:BG),"")</f>
        <v/>
      </c>
      <c r="N308" s="176" t="str">
        <f ca="1">IF(SUMIF(Pharmaceuticals!$C:$C,$B308,Pharmaceuticals!AY:AY)+SUMIF('Health Products &amp; Equipment'!$C:$C,$B308,'Health Products &amp; Equipment'!BH:BH)+SUMIF('Other Pharma &amp; Health Products'!$C:$C,$B308,'Other Pharma &amp; Health Products'!BH:BH)+SUMIF('PSM Costs'!$C:$C,$B308,'PSM Costs'!BH:BH)&gt;0,SUMIF(Pharmaceuticals!$C:$C,$B308,Pharmaceuticals!AY:AY)+SUMIF('Health Products &amp; Equipment'!$C:$C,$B308,'Health Products &amp; Equipment'!BH:BH)+SUMIF('Other Pharma &amp; Health Products'!$C:$C,$B308,'Other Pharma &amp; Health Products'!BH:BH)+SUMIF('PSM Costs'!$C:$C,$B308,'PSM Costs'!BH:BH),"")</f>
        <v/>
      </c>
      <c r="O308" s="182" t="str">
        <f t="shared" ca="1" si="28"/>
        <v/>
      </c>
      <c r="P308" s="123" t="str">
        <f ca="1">IF(SUMIF(Pharmaceuticals!$C:$C,$B308,Pharmaceuticals!BK:BK)+SUMIF('Health Products &amp; Equipment'!$C:$C,$B308,'Health Products &amp; Equipment'!BT:BT)+SUMIF('Other Pharma &amp; Health Products'!$C:$C,$B308,'Other Pharma &amp; Health Products'!BT:BT)+SUMIF('PSM Costs'!$C:$C,$B308,'PSM Costs'!BT:BT)&gt;0,SUMIF(Pharmaceuticals!$C:$C,$B308,Pharmaceuticals!BK:BK)+SUMIF('Health Products &amp; Equipment'!$C:$C,$B308,'Health Products &amp; Equipment'!BT:BT)+SUMIF('Other Pharma &amp; Health Products'!$C:$C,$B308,'Other Pharma &amp; Health Products'!BT:BT)+SUMIF('PSM Costs'!$C:$C,$B308,'PSM Costs'!BT:BT),"")</f>
        <v/>
      </c>
      <c r="Q308" s="123" t="str">
        <f ca="1">IF(SUMIF(Pharmaceuticals!$C:$C,$B308,Pharmaceuticals!BL:BL)+SUMIF('Health Products &amp; Equipment'!$C:$C,$B308,'Health Products &amp; Equipment'!BU:BU)+SUMIF('Other Pharma &amp; Health Products'!$C:$C,$B308,'Other Pharma &amp; Health Products'!BU:BU)+SUMIF('PSM Costs'!$C:$C,$B308,'PSM Costs'!BU:BU)&gt;0,SUMIF(Pharmaceuticals!$C:$C,$B308,Pharmaceuticals!BL:BL)+SUMIF('Health Products &amp; Equipment'!$C:$C,$B308,'Health Products &amp; Equipment'!BU:BU)+SUMIF('Other Pharma &amp; Health Products'!$C:$C,$B308,'Other Pharma &amp; Health Products'!BU:BU)+SUMIF('PSM Costs'!$C:$C,$B308,'PSM Costs'!BU:BU),"")</f>
        <v/>
      </c>
      <c r="R308" s="176" t="str">
        <f t="shared" ca="1" si="29"/>
        <v/>
      </c>
    </row>
    <row r="309" spans="1:18" ht="13.5" customHeight="1" x14ac:dyDescent="0.15">
      <c r="A309" s="107">
        <v>302</v>
      </c>
      <c r="B309" s="107" t="str">
        <f ca="1">IFERROR(VLOOKUP(A309,'Rank unique CI-Prod-Spec'!I:J,2,FALSE),"")</f>
        <v/>
      </c>
      <c r="C309" s="122" t="str">
        <f ca="1">IFERROR(VLOOKUP(LEFT(B309,FIND("--",B309)-1),CatCostInp!D:E,2,FALSE),"")</f>
        <v/>
      </c>
      <c r="D309" s="122" t="str">
        <f ca="1">IFERROR(INDIRECT(ADDRESS(MATCH(VALUE(MID(B309,FIND("--",B309)+2,FIND("---",B309)-FIND("--",B309)-2)),CatProd!G:G,0),2,1,1,"CatProd")),"")</f>
        <v/>
      </c>
      <c r="E309" s="122" t="str">
        <f ca="1">IFERROR(INDIRECT(ADDRESS(MATCH(VALUE(RIGHT(B309,LEN(B309)-FIND("---",B309)-2)),CatProdSpec!I:I,0),3,1,1,"CatProdSpec")),"")</f>
        <v/>
      </c>
      <c r="F309" s="181" t="str">
        <f t="shared" ca="1" si="25"/>
        <v/>
      </c>
      <c r="G309" s="176" t="str">
        <f ca="1">IF(SUMIF(Pharmaceuticals!$C:$C,$B309,Pharmaceuticals!X:X)+SUMIF('Health Products &amp; Equipment'!$C:$C,$B309,'Health Products &amp; Equipment'!AG:AG)+SUMIF('Other Pharma &amp; Health Products'!$C:$C,$B309,'Other Pharma &amp; Health Products'!AG:AG)+SUMIF('PSM Costs'!$C:$C,$B309,'PSM Costs'!AG:AG)&gt;0,SUMIF(Pharmaceuticals!$C:$C,$B309,Pharmaceuticals!X:X)+SUMIF('Health Products &amp; Equipment'!$C:$C,$B309,'Health Products &amp; Equipment'!AG:AG)+SUMIF('Other Pharma &amp; Health Products'!$C:$C,$B309,'Other Pharma &amp; Health Products'!AG:AG)+SUMIF('PSM Costs'!$C:$C,$B309,'PSM Costs'!AG:AG),"")</f>
        <v/>
      </c>
      <c r="H309" s="176" t="str">
        <f ca="1">IF(SUMIF(Pharmaceuticals!$C:$C,$B309,Pharmaceuticals!Y:Y)+SUMIF('Health Products &amp; Equipment'!$C:$C,$B309,'Health Products &amp; Equipment'!AH:AH)+SUMIF('Other Pharma &amp; Health Products'!$C:$C,$B309,'Other Pharma &amp; Health Products'!AH:AH)+SUMIF('PSM Costs'!$C:$C,$B309,'PSM Costs'!AH:AH)&gt;0,SUMIF(Pharmaceuticals!$C:$C,$B309,Pharmaceuticals!Y:Y)+SUMIF('Health Products &amp; Equipment'!$C:$C,$B309,'Health Products &amp; Equipment'!AH:AH)+SUMIF('Other Pharma &amp; Health Products'!$C:$C,$B309,'Other Pharma &amp; Health Products'!AH:AH)+SUMIF('PSM Costs'!$C:$C,$B309,'PSM Costs'!AH:AH),"")</f>
        <v/>
      </c>
      <c r="I309" s="182" t="str">
        <f t="shared" ca="1" si="26"/>
        <v/>
      </c>
      <c r="J309" s="123" t="str">
        <f ca="1">IF(SUMIF(Pharmaceuticals!$C:$C,$B309,Pharmaceuticals!AK:AK)+SUMIF('Health Products &amp; Equipment'!$C:$C,$B309,'Health Products &amp; Equipment'!AT:AT)+SUMIF('Other Pharma &amp; Health Products'!$C:$C,$B309,'Other Pharma &amp; Health Products'!AT:AT)+SUMIF('PSM Costs'!$C:$C,$B309,'PSM Costs'!AT:AT)&gt;0,SUMIF(Pharmaceuticals!$C:$C,$B309,Pharmaceuticals!AK:AK)+SUMIF('Health Products &amp; Equipment'!$C:$C,$B309,'Health Products &amp; Equipment'!AT:AT)+SUMIF('Other Pharma &amp; Health Products'!$C:$C,$B309,'Other Pharma &amp; Health Products'!AT:AT)+SUMIF('PSM Costs'!$C:$C,$B309,'PSM Costs'!AT:AT),"")</f>
        <v/>
      </c>
      <c r="K309" s="123" t="str">
        <f ca="1">IF(SUMIF(Pharmaceuticals!$C:$C,$B309,Pharmaceuticals!AL:AL)+SUMIF('Health Products &amp; Equipment'!$C:$C,$B309,'Health Products &amp; Equipment'!AU:AU)+SUMIF('Other Pharma &amp; Health Products'!$C:$C,$B309,'Other Pharma &amp; Health Products'!AU:AU)+SUMIF('PSM Costs'!$C:$C,$B309,'PSM Costs'!AU:AU)&gt;0,SUMIF(Pharmaceuticals!$C:$C,$B309,Pharmaceuticals!AL:AL)+SUMIF('Health Products &amp; Equipment'!$C:$C,$B309,'Health Products &amp; Equipment'!AU:AU)+SUMIF('Other Pharma &amp; Health Products'!$C:$C,$B309,'Other Pharma &amp; Health Products'!AU:AU)+SUMIF('PSM Costs'!$C:$C,$B309,'PSM Costs'!AU:AU),"")</f>
        <v/>
      </c>
      <c r="L309" s="181" t="str">
        <f t="shared" ca="1" si="27"/>
        <v/>
      </c>
      <c r="M309" s="176" t="str">
        <f ca="1">IF(SUMIF(Pharmaceuticals!$C:$C,$B309,Pharmaceuticals!AX:AX)+SUMIF('Health Products &amp; Equipment'!$C:$C,$B309,'Health Products &amp; Equipment'!BG:BG)+SUMIF('Other Pharma &amp; Health Products'!$C:$C,$B309,'Other Pharma &amp; Health Products'!BG:BG)+SUMIF('PSM Costs'!$C:$C,$B309,'PSM Costs'!BG:BG)&gt;0,SUMIF(Pharmaceuticals!$C:$C,$B309,Pharmaceuticals!AX:AX)+SUMIF('Health Products &amp; Equipment'!$C:$C,$B309,'Health Products &amp; Equipment'!BG:BG)+SUMIF('Other Pharma &amp; Health Products'!$C:$C,$B309,'Other Pharma &amp; Health Products'!BG:BG)+SUMIF('PSM Costs'!$C:$C,$B309,'PSM Costs'!BG:BG),"")</f>
        <v/>
      </c>
      <c r="N309" s="176" t="str">
        <f ca="1">IF(SUMIF(Pharmaceuticals!$C:$C,$B309,Pharmaceuticals!AY:AY)+SUMIF('Health Products &amp; Equipment'!$C:$C,$B309,'Health Products &amp; Equipment'!BH:BH)+SUMIF('Other Pharma &amp; Health Products'!$C:$C,$B309,'Other Pharma &amp; Health Products'!BH:BH)+SUMIF('PSM Costs'!$C:$C,$B309,'PSM Costs'!BH:BH)&gt;0,SUMIF(Pharmaceuticals!$C:$C,$B309,Pharmaceuticals!AY:AY)+SUMIF('Health Products &amp; Equipment'!$C:$C,$B309,'Health Products &amp; Equipment'!BH:BH)+SUMIF('Other Pharma &amp; Health Products'!$C:$C,$B309,'Other Pharma &amp; Health Products'!BH:BH)+SUMIF('PSM Costs'!$C:$C,$B309,'PSM Costs'!BH:BH),"")</f>
        <v/>
      </c>
      <c r="O309" s="182" t="str">
        <f t="shared" ca="1" si="28"/>
        <v/>
      </c>
      <c r="P309" s="123" t="str">
        <f ca="1">IF(SUMIF(Pharmaceuticals!$C:$C,$B309,Pharmaceuticals!BK:BK)+SUMIF('Health Products &amp; Equipment'!$C:$C,$B309,'Health Products &amp; Equipment'!BT:BT)+SUMIF('Other Pharma &amp; Health Products'!$C:$C,$B309,'Other Pharma &amp; Health Products'!BT:BT)+SUMIF('PSM Costs'!$C:$C,$B309,'PSM Costs'!BT:BT)&gt;0,SUMIF(Pharmaceuticals!$C:$C,$B309,Pharmaceuticals!BK:BK)+SUMIF('Health Products &amp; Equipment'!$C:$C,$B309,'Health Products &amp; Equipment'!BT:BT)+SUMIF('Other Pharma &amp; Health Products'!$C:$C,$B309,'Other Pharma &amp; Health Products'!BT:BT)+SUMIF('PSM Costs'!$C:$C,$B309,'PSM Costs'!BT:BT),"")</f>
        <v/>
      </c>
      <c r="Q309" s="123" t="str">
        <f ca="1">IF(SUMIF(Pharmaceuticals!$C:$C,$B309,Pharmaceuticals!BL:BL)+SUMIF('Health Products &amp; Equipment'!$C:$C,$B309,'Health Products &amp; Equipment'!BU:BU)+SUMIF('Other Pharma &amp; Health Products'!$C:$C,$B309,'Other Pharma &amp; Health Products'!BU:BU)+SUMIF('PSM Costs'!$C:$C,$B309,'PSM Costs'!BU:BU)&gt;0,SUMIF(Pharmaceuticals!$C:$C,$B309,Pharmaceuticals!BL:BL)+SUMIF('Health Products &amp; Equipment'!$C:$C,$B309,'Health Products &amp; Equipment'!BU:BU)+SUMIF('Other Pharma &amp; Health Products'!$C:$C,$B309,'Other Pharma &amp; Health Products'!BU:BU)+SUMIF('PSM Costs'!$C:$C,$B309,'PSM Costs'!BU:BU),"")</f>
        <v/>
      </c>
      <c r="R309" s="176" t="str">
        <f t="shared" ca="1" si="29"/>
        <v/>
      </c>
    </row>
    <row r="310" spans="1:18" ht="13.5" customHeight="1" x14ac:dyDescent="0.15">
      <c r="A310" s="107">
        <v>303</v>
      </c>
      <c r="B310" s="107" t="str">
        <f ca="1">IFERROR(VLOOKUP(A310,'Rank unique CI-Prod-Spec'!I:J,2,FALSE),"")</f>
        <v/>
      </c>
      <c r="C310" s="122" t="str">
        <f ca="1">IFERROR(VLOOKUP(LEFT(B310,FIND("--",B310)-1),CatCostInp!D:E,2,FALSE),"")</f>
        <v/>
      </c>
      <c r="D310" s="122" t="str">
        <f ca="1">IFERROR(INDIRECT(ADDRESS(MATCH(VALUE(MID(B310,FIND("--",B310)+2,FIND("---",B310)-FIND("--",B310)-2)),CatProd!G:G,0),2,1,1,"CatProd")),"")</f>
        <v/>
      </c>
      <c r="E310" s="122" t="str">
        <f ca="1">IFERROR(INDIRECT(ADDRESS(MATCH(VALUE(RIGHT(B310,LEN(B310)-FIND("---",B310)-2)),CatProdSpec!I:I,0),3,1,1,"CatProdSpec")),"")</f>
        <v/>
      </c>
      <c r="F310" s="181" t="str">
        <f t="shared" ca="1" si="25"/>
        <v/>
      </c>
      <c r="G310" s="176" t="str">
        <f ca="1">IF(SUMIF(Pharmaceuticals!$C:$C,$B310,Pharmaceuticals!X:X)+SUMIF('Health Products &amp; Equipment'!$C:$C,$B310,'Health Products &amp; Equipment'!AG:AG)+SUMIF('Other Pharma &amp; Health Products'!$C:$C,$B310,'Other Pharma &amp; Health Products'!AG:AG)+SUMIF('PSM Costs'!$C:$C,$B310,'PSM Costs'!AG:AG)&gt;0,SUMIF(Pharmaceuticals!$C:$C,$B310,Pharmaceuticals!X:X)+SUMIF('Health Products &amp; Equipment'!$C:$C,$B310,'Health Products &amp; Equipment'!AG:AG)+SUMIF('Other Pharma &amp; Health Products'!$C:$C,$B310,'Other Pharma &amp; Health Products'!AG:AG)+SUMIF('PSM Costs'!$C:$C,$B310,'PSM Costs'!AG:AG),"")</f>
        <v/>
      </c>
      <c r="H310" s="176" t="str">
        <f ca="1">IF(SUMIF(Pharmaceuticals!$C:$C,$B310,Pharmaceuticals!Y:Y)+SUMIF('Health Products &amp; Equipment'!$C:$C,$B310,'Health Products &amp; Equipment'!AH:AH)+SUMIF('Other Pharma &amp; Health Products'!$C:$C,$B310,'Other Pharma &amp; Health Products'!AH:AH)+SUMIF('PSM Costs'!$C:$C,$B310,'PSM Costs'!AH:AH)&gt;0,SUMIF(Pharmaceuticals!$C:$C,$B310,Pharmaceuticals!Y:Y)+SUMIF('Health Products &amp; Equipment'!$C:$C,$B310,'Health Products &amp; Equipment'!AH:AH)+SUMIF('Other Pharma &amp; Health Products'!$C:$C,$B310,'Other Pharma &amp; Health Products'!AH:AH)+SUMIF('PSM Costs'!$C:$C,$B310,'PSM Costs'!AH:AH),"")</f>
        <v/>
      </c>
      <c r="I310" s="182" t="str">
        <f t="shared" ca="1" si="26"/>
        <v/>
      </c>
      <c r="J310" s="123" t="str">
        <f ca="1">IF(SUMIF(Pharmaceuticals!$C:$C,$B310,Pharmaceuticals!AK:AK)+SUMIF('Health Products &amp; Equipment'!$C:$C,$B310,'Health Products &amp; Equipment'!AT:AT)+SUMIF('Other Pharma &amp; Health Products'!$C:$C,$B310,'Other Pharma &amp; Health Products'!AT:AT)+SUMIF('PSM Costs'!$C:$C,$B310,'PSM Costs'!AT:AT)&gt;0,SUMIF(Pharmaceuticals!$C:$C,$B310,Pharmaceuticals!AK:AK)+SUMIF('Health Products &amp; Equipment'!$C:$C,$B310,'Health Products &amp; Equipment'!AT:AT)+SUMIF('Other Pharma &amp; Health Products'!$C:$C,$B310,'Other Pharma &amp; Health Products'!AT:AT)+SUMIF('PSM Costs'!$C:$C,$B310,'PSM Costs'!AT:AT),"")</f>
        <v/>
      </c>
      <c r="K310" s="123" t="str">
        <f ca="1">IF(SUMIF(Pharmaceuticals!$C:$C,$B310,Pharmaceuticals!AL:AL)+SUMIF('Health Products &amp; Equipment'!$C:$C,$B310,'Health Products &amp; Equipment'!AU:AU)+SUMIF('Other Pharma &amp; Health Products'!$C:$C,$B310,'Other Pharma &amp; Health Products'!AU:AU)+SUMIF('PSM Costs'!$C:$C,$B310,'PSM Costs'!AU:AU)&gt;0,SUMIF(Pharmaceuticals!$C:$C,$B310,Pharmaceuticals!AL:AL)+SUMIF('Health Products &amp; Equipment'!$C:$C,$B310,'Health Products &amp; Equipment'!AU:AU)+SUMIF('Other Pharma &amp; Health Products'!$C:$C,$B310,'Other Pharma &amp; Health Products'!AU:AU)+SUMIF('PSM Costs'!$C:$C,$B310,'PSM Costs'!AU:AU),"")</f>
        <v/>
      </c>
      <c r="L310" s="181" t="str">
        <f t="shared" ca="1" si="27"/>
        <v/>
      </c>
      <c r="M310" s="176" t="str">
        <f ca="1">IF(SUMIF(Pharmaceuticals!$C:$C,$B310,Pharmaceuticals!AX:AX)+SUMIF('Health Products &amp; Equipment'!$C:$C,$B310,'Health Products &amp; Equipment'!BG:BG)+SUMIF('Other Pharma &amp; Health Products'!$C:$C,$B310,'Other Pharma &amp; Health Products'!BG:BG)+SUMIF('PSM Costs'!$C:$C,$B310,'PSM Costs'!BG:BG)&gt;0,SUMIF(Pharmaceuticals!$C:$C,$B310,Pharmaceuticals!AX:AX)+SUMIF('Health Products &amp; Equipment'!$C:$C,$B310,'Health Products &amp; Equipment'!BG:BG)+SUMIF('Other Pharma &amp; Health Products'!$C:$C,$B310,'Other Pharma &amp; Health Products'!BG:BG)+SUMIF('PSM Costs'!$C:$C,$B310,'PSM Costs'!BG:BG),"")</f>
        <v/>
      </c>
      <c r="N310" s="176" t="str">
        <f ca="1">IF(SUMIF(Pharmaceuticals!$C:$C,$B310,Pharmaceuticals!AY:AY)+SUMIF('Health Products &amp; Equipment'!$C:$C,$B310,'Health Products &amp; Equipment'!BH:BH)+SUMIF('Other Pharma &amp; Health Products'!$C:$C,$B310,'Other Pharma &amp; Health Products'!BH:BH)+SUMIF('PSM Costs'!$C:$C,$B310,'PSM Costs'!BH:BH)&gt;0,SUMIF(Pharmaceuticals!$C:$C,$B310,Pharmaceuticals!AY:AY)+SUMIF('Health Products &amp; Equipment'!$C:$C,$B310,'Health Products &amp; Equipment'!BH:BH)+SUMIF('Other Pharma &amp; Health Products'!$C:$C,$B310,'Other Pharma &amp; Health Products'!BH:BH)+SUMIF('PSM Costs'!$C:$C,$B310,'PSM Costs'!BH:BH),"")</f>
        <v/>
      </c>
      <c r="O310" s="182" t="str">
        <f t="shared" ca="1" si="28"/>
        <v/>
      </c>
      <c r="P310" s="123" t="str">
        <f ca="1">IF(SUMIF(Pharmaceuticals!$C:$C,$B310,Pharmaceuticals!BK:BK)+SUMIF('Health Products &amp; Equipment'!$C:$C,$B310,'Health Products &amp; Equipment'!BT:BT)+SUMIF('Other Pharma &amp; Health Products'!$C:$C,$B310,'Other Pharma &amp; Health Products'!BT:BT)+SUMIF('PSM Costs'!$C:$C,$B310,'PSM Costs'!BT:BT)&gt;0,SUMIF(Pharmaceuticals!$C:$C,$B310,Pharmaceuticals!BK:BK)+SUMIF('Health Products &amp; Equipment'!$C:$C,$B310,'Health Products &amp; Equipment'!BT:BT)+SUMIF('Other Pharma &amp; Health Products'!$C:$C,$B310,'Other Pharma &amp; Health Products'!BT:BT)+SUMIF('PSM Costs'!$C:$C,$B310,'PSM Costs'!BT:BT),"")</f>
        <v/>
      </c>
      <c r="Q310" s="123" t="str">
        <f ca="1">IF(SUMIF(Pharmaceuticals!$C:$C,$B310,Pharmaceuticals!BL:BL)+SUMIF('Health Products &amp; Equipment'!$C:$C,$B310,'Health Products &amp; Equipment'!BU:BU)+SUMIF('Other Pharma &amp; Health Products'!$C:$C,$B310,'Other Pharma &amp; Health Products'!BU:BU)+SUMIF('PSM Costs'!$C:$C,$B310,'PSM Costs'!BU:BU)&gt;0,SUMIF(Pharmaceuticals!$C:$C,$B310,Pharmaceuticals!BL:BL)+SUMIF('Health Products &amp; Equipment'!$C:$C,$B310,'Health Products &amp; Equipment'!BU:BU)+SUMIF('Other Pharma &amp; Health Products'!$C:$C,$B310,'Other Pharma &amp; Health Products'!BU:BU)+SUMIF('PSM Costs'!$C:$C,$B310,'PSM Costs'!BU:BU),"")</f>
        <v/>
      </c>
      <c r="R310" s="176" t="str">
        <f t="shared" ca="1" si="29"/>
        <v/>
      </c>
    </row>
    <row r="311" spans="1:18" ht="13.5" customHeight="1" x14ac:dyDescent="0.15">
      <c r="A311" s="107">
        <v>304</v>
      </c>
      <c r="B311" s="107" t="str">
        <f ca="1">IFERROR(VLOOKUP(A311,'Rank unique CI-Prod-Spec'!I:J,2,FALSE),"")</f>
        <v/>
      </c>
      <c r="C311" s="122" t="str">
        <f ca="1">IFERROR(VLOOKUP(LEFT(B311,FIND("--",B311)-1),CatCostInp!D:E,2,FALSE),"")</f>
        <v/>
      </c>
      <c r="D311" s="122" t="str">
        <f ca="1">IFERROR(INDIRECT(ADDRESS(MATCH(VALUE(MID(B311,FIND("--",B311)+2,FIND("---",B311)-FIND("--",B311)-2)),CatProd!G:G,0),2,1,1,"CatProd")),"")</f>
        <v/>
      </c>
      <c r="E311" s="122" t="str">
        <f ca="1">IFERROR(INDIRECT(ADDRESS(MATCH(VALUE(RIGHT(B311,LEN(B311)-FIND("---",B311)-2)),CatProdSpec!I:I,0),3,1,1,"CatProdSpec")),"")</f>
        <v/>
      </c>
      <c r="F311" s="181" t="str">
        <f t="shared" ca="1" si="25"/>
        <v/>
      </c>
      <c r="G311" s="176" t="str">
        <f ca="1">IF(SUMIF(Pharmaceuticals!$C:$C,$B311,Pharmaceuticals!X:X)+SUMIF('Health Products &amp; Equipment'!$C:$C,$B311,'Health Products &amp; Equipment'!AG:AG)+SUMIF('Other Pharma &amp; Health Products'!$C:$C,$B311,'Other Pharma &amp; Health Products'!AG:AG)+SUMIF('PSM Costs'!$C:$C,$B311,'PSM Costs'!AG:AG)&gt;0,SUMIF(Pharmaceuticals!$C:$C,$B311,Pharmaceuticals!X:X)+SUMIF('Health Products &amp; Equipment'!$C:$C,$B311,'Health Products &amp; Equipment'!AG:AG)+SUMIF('Other Pharma &amp; Health Products'!$C:$C,$B311,'Other Pharma &amp; Health Products'!AG:AG)+SUMIF('PSM Costs'!$C:$C,$B311,'PSM Costs'!AG:AG),"")</f>
        <v/>
      </c>
      <c r="H311" s="176" t="str">
        <f ca="1">IF(SUMIF(Pharmaceuticals!$C:$C,$B311,Pharmaceuticals!Y:Y)+SUMIF('Health Products &amp; Equipment'!$C:$C,$B311,'Health Products &amp; Equipment'!AH:AH)+SUMIF('Other Pharma &amp; Health Products'!$C:$C,$B311,'Other Pharma &amp; Health Products'!AH:AH)+SUMIF('PSM Costs'!$C:$C,$B311,'PSM Costs'!AH:AH)&gt;0,SUMIF(Pharmaceuticals!$C:$C,$B311,Pharmaceuticals!Y:Y)+SUMIF('Health Products &amp; Equipment'!$C:$C,$B311,'Health Products &amp; Equipment'!AH:AH)+SUMIF('Other Pharma &amp; Health Products'!$C:$C,$B311,'Other Pharma &amp; Health Products'!AH:AH)+SUMIF('PSM Costs'!$C:$C,$B311,'PSM Costs'!AH:AH),"")</f>
        <v/>
      </c>
      <c r="I311" s="182" t="str">
        <f t="shared" ca="1" si="26"/>
        <v/>
      </c>
      <c r="J311" s="123" t="str">
        <f ca="1">IF(SUMIF(Pharmaceuticals!$C:$C,$B311,Pharmaceuticals!AK:AK)+SUMIF('Health Products &amp; Equipment'!$C:$C,$B311,'Health Products &amp; Equipment'!AT:AT)+SUMIF('Other Pharma &amp; Health Products'!$C:$C,$B311,'Other Pharma &amp; Health Products'!AT:AT)+SUMIF('PSM Costs'!$C:$C,$B311,'PSM Costs'!AT:AT)&gt;0,SUMIF(Pharmaceuticals!$C:$C,$B311,Pharmaceuticals!AK:AK)+SUMIF('Health Products &amp; Equipment'!$C:$C,$B311,'Health Products &amp; Equipment'!AT:AT)+SUMIF('Other Pharma &amp; Health Products'!$C:$C,$B311,'Other Pharma &amp; Health Products'!AT:AT)+SUMIF('PSM Costs'!$C:$C,$B311,'PSM Costs'!AT:AT),"")</f>
        <v/>
      </c>
      <c r="K311" s="123" t="str">
        <f ca="1">IF(SUMIF(Pharmaceuticals!$C:$C,$B311,Pharmaceuticals!AL:AL)+SUMIF('Health Products &amp; Equipment'!$C:$C,$B311,'Health Products &amp; Equipment'!AU:AU)+SUMIF('Other Pharma &amp; Health Products'!$C:$C,$B311,'Other Pharma &amp; Health Products'!AU:AU)+SUMIF('PSM Costs'!$C:$C,$B311,'PSM Costs'!AU:AU)&gt;0,SUMIF(Pharmaceuticals!$C:$C,$B311,Pharmaceuticals!AL:AL)+SUMIF('Health Products &amp; Equipment'!$C:$C,$B311,'Health Products &amp; Equipment'!AU:AU)+SUMIF('Other Pharma &amp; Health Products'!$C:$C,$B311,'Other Pharma &amp; Health Products'!AU:AU)+SUMIF('PSM Costs'!$C:$C,$B311,'PSM Costs'!AU:AU),"")</f>
        <v/>
      </c>
      <c r="L311" s="181" t="str">
        <f t="shared" ca="1" si="27"/>
        <v/>
      </c>
      <c r="M311" s="176" t="str">
        <f ca="1">IF(SUMIF(Pharmaceuticals!$C:$C,$B311,Pharmaceuticals!AX:AX)+SUMIF('Health Products &amp; Equipment'!$C:$C,$B311,'Health Products &amp; Equipment'!BG:BG)+SUMIF('Other Pharma &amp; Health Products'!$C:$C,$B311,'Other Pharma &amp; Health Products'!BG:BG)+SUMIF('PSM Costs'!$C:$C,$B311,'PSM Costs'!BG:BG)&gt;0,SUMIF(Pharmaceuticals!$C:$C,$B311,Pharmaceuticals!AX:AX)+SUMIF('Health Products &amp; Equipment'!$C:$C,$B311,'Health Products &amp; Equipment'!BG:BG)+SUMIF('Other Pharma &amp; Health Products'!$C:$C,$B311,'Other Pharma &amp; Health Products'!BG:BG)+SUMIF('PSM Costs'!$C:$C,$B311,'PSM Costs'!BG:BG),"")</f>
        <v/>
      </c>
      <c r="N311" s="176" t="str">
        <f ca="1">IF(SUMIF(Pharmaceuticals!$C:$C,$B311,Pharmaceuticals!AY:AY)+SUMIF('Health Products &amp; Equipment'!$C:$C,$B311,'Health Products &amp; Equipment'!BH:BH)+SUMIF('Other Pharma &amp; Health Products'!$C:$C,$B311,'Other Pharma &amp; Health Products'!BH:BH)+SUMIF('PSM Costs'!$C:$C,$B311,'PSM Costs'!BH:BH)&gt;0,SUMIF(Pharmaceuticals!$C:$C,$B311,Pharmaceuticals!AY:AY)+SUMIF('Health Products &amp; Equipment'!$C:$C,$B311,'Health Products &amp; Equipment'!BH:BH)+SUMIF('Other Pharma &amp; Health Products'!$C:$C,$B311,'Other Pharma &amp; Health Products'!BH:BH)+SUMIF('PSM Costs'!$C:$C,$B311,'PSM Costs'!BH:BH),"")</f>
        <v/>
      </c>
      <c r="O311" s="182" t="str">
        <f t="shared" ca="1" si="28"/>
        <v/>
      </c>
      <c r="P311" s="123" t="str">
        <f ca="1">IF(SUMIF(Pharmaceuticals!$C:$C,$B311,Pharmaceuticals!BK:BK)+SUMIF('Health Products &amp; Equipment'!$C:$C,$B311,'Health Products &amp; Equipment'!BT:BT)+SUMIF('Other Pharma &amp; Health Products'!$C:$C,$B311,'Other Pharma &amp; Health Products'!BT:BT)+SUMIF('PSM Costs'!$C:$C,$B311,'PSM Costs'!BT:BT)&gt;0,SUMIF(Pharmaceuticals!$C:$C,$B311,Pharmaceuticals!BK:BK)+SUMIF('Health Products &amp; Equipment'!$C:$C,$B311,'Health Products &amp; Equipment'!BT:BT)+SUMIF('Other Pharma &amp; Health Products'!$C:$C,$B311,'Other Pharma &amp; Health Products'!BT:BT)+SUMIF('PSM Costs'!$C:$C,$B311,'PSM Costs'!BT:BT),"")</f>
        <v/>
      </c>
      <c r="Q311" s="123" t="str">
        <f ca="1">IF(SUMIF(Pharmaceuticals!$C:$C,$B311,Pharmaceuticals!BL:BL)+SUMIF('Health Products &amp; Equipment'!$C:$C,$B311,'Health Products &amp; Equipment'!BU:BU)+SUMIF('Other Pharma &amp; Health Products'!$C:$C,$B311,'Other Pharma &amp; Health Products'!BU:BU)+SUMIF('PSM Costs'!$C:$C,$B311,'PSM Costs'!BU:BU)&gt;0,SUMIF(Pharmaceuticals!$C:$C,$B311,Pharmaceuticals!BL:BL)+SUMIF('Health Products &amp; Equipment'!$C:$C,$B311,'Health Products &amp; Equipment'!BU:BU)+SUMIF('Other Pharma &amp; Health Products'!$C:$C,$B311,'Other Pharma &amp; Health Products'!BU:BU)+SUMIF('PSM Costs'!$C:$C,$B311,'PSM Costs'!BU:BU),"")</f>
        <v/>
      </c>
      <c r="R311" s="176" t="str">
        <f t="shared" ca="1" si="29"/>
        <v/>
      </c>
    </row>
    <row r="312" spans="1:18" ht="13.5" customHeight="1" x14ac:dyDescent="0.15">
      <c r="A312" s="107">
        <v>305</v>
      </c>
      <c r="B312" s="107" t="str">
        <f ca="1">IFERROR(VLOOKUP(A312,'Rank unique CI-Prod-Spec'!I:J,2,FALSE),"")</f>
        <v/>
      </c>
      <c r="C312" s="122" t="str">
        <f ca="1">IFERROR(VLOOKUP(LEFT(B312,FIND("--",B312)-1),CatCostInp!D:E,2,FALSE),"")</f>
        <v/>
      </c>
      <c r="D312" s="122" t="str">
        <f ca="1">IFERROR(INDIRECT(ADDRESS(MATCH(VALUE(MID(B312,FIND("--",B312)+2,FIND("---",B312)-FIND("--",B312)-2)),CatProd!G:G,0),2,1,1,"CatProd")),"")</f>
        <v/>
      </c>
      <c r="E312" s="122" t="str">
        <f ca="1">IFERROR(INDIRECT(ADDRESS(MATCH(VALUE(RIGHT(B312,LEN(B312)-FIND("---",B312)-2)),CatProdSpec!I:I,0),3,1,1,"CatProdSpec")),"")</f>
        <v/>
      </c>
      <c r="F312" s="181" t="str">
        <f t="shared" ca="1" si="25"/>
        <v/>
      </c>
      <c r="G312" s="176" t="str">
        <f ca="1">IF(SUMIF(Pharmaceuticals!$C:$C,$B312,Pharmaceuticals!X:X)+SUMIF('Health Products &amp; Equipment'!$C:$C,$B312,'Health Products &amp; Equipment'!AG:AG)+SUMIF('Other Pharma &amp; Health Products'!$C:$C,$B312,'Other Pharma &amp; Health Products'!AG:AG)+SUMIF('PSM Costs'!$C:$C,$B312,'PSM Costs'!AG:AG)&gt;0,SUMIF(Pharmaceuticals!$C:$C,$B312,Pharmaceuticals!X:X)+SUMIF('Health Products &amp; Equipment'!$C:$C,$B312,'Health Products &amp; Equipment'!AG:AG)+SUMIF('Other Pharma &amp; Health Products'!$C:$C,$B312,'Other Pharma &amp; Health Products'!AG:AG)+SUMIF('PSM Costs'!$C:$C,$B312,'PSM Costs'!AG:AG),"")</f>
        <v/>
      </c>
      <c r="H312" s="176" t="str">
        <f ca="1">IF(SUMIF(Pharmaceuticals!$C:$C,$B312,Pharmaceuticals!Y:Y)+SUMIF('Health Products &amp; Equipment'!$C:$C,$B312,'Health Products &amp; Equipment'!AH:AH)+SUMIF('Other Pharma &amp; Health Products'!$C:$C,$B312,'Other Pharma &amp; Health Products'!AH:AH)+SUMIF('PSM Costs'!$C:$C,$B312,'PSM Costs'!AH:AH)&gt;0,SUMIF(Pharmaceuticals!$C:$C,$B312,Pharmaceuticals!Y:Y)+SUMIF('Health Products &amp; Equipment'!$C:$C,$B312,'Health Products &amp; Equipment'!AH:AH)+SUMIF('Other Pharma &amp; Health Products'!$C:$C,$B312,'Other Pharma &amp; Health Products'!AH:AH)+SUMIF('PSM Costs'!$C:$C,$B312,'PSM Costs'!AH:AH),"")</f>
        <v/>
      </c>
      <c r="I312" s="182" t="str">
        <f t="shared" ca="1" si="26"/>
        <v/>
      </c>
      <c r="J312" s="123" t="str">
        <f ca="1">IF(SUMIF(Pharmaceuticals!$C:$C,$B312,Pharmaceuticals!AK:AK)+SUMIF('Health Products &amp; Equipment'!$C:$C,$B312,'Health Products &amp; Equipment'!AT:AT)+SUMIF('Other Pharma &amp; Health Products'!$C:$C,$B312,'Other Pharma &amp; Health Products'!AT:AT)+SUMIF('PSM Costs'!$C:$C,$B312,'PSM Costs'!AT:AT)&gt;0,SUMIF(Pharmaceuticals!$C:$C,$B312,Pharmaceuticals!AK:AK)+SUMIF('Health Products &amp; Equipment'!$C:$C,$B312,'Health Products &amp; Equipment'!AT:AT)+SUMIF('Other Pharma &amp; Health Products'!$C:$C,$B312,'Other Pharma &amp; Health Products'!AT:AT)+SUMIF('PSM Costs'!$C:$C,$B312,'PSM Costs'!AT:AT),"")</f>
        <v/>
      </c>
      <c r="K312" s="123" t="str">
        <f ca="1">IF(SUMIF(Pharmaceuticals!$C:$C,$B312,Pharmaceuticals!AL:AL)+SUMIF('Health Products &amp; Equipment'!$C:$C,$B312,'Health Products &amp; Equipment'!AU:AU)+SUMIF('Other Pharma &amp; Health Products'!$C:$C,$B312,'Other Pharma &amp; Health Products'!AU:AU)+SUMIF('PSM Costs'!$C:$C,$B312,'PSM Costs'!AU:AU)&gt;0,SUMIF(Pharmaceuticals!$C:$C,$B312,Pharmaceuticals!AL:AL)+SUMIF('Health Products &amp; Equipment'!$C:$C,$B312,'Health Products &amp; Equipment'!AU:AU)+SUMIF('Other Pharma &amp; Health Products'!$C:$C,$B312,'Other Pharma &amp; Health Products'!AU:AU)+SUMIF('PSM Costs'!$C:$C,$B312,'PSM Costs'!AU:AU),"")</f>
        <v/>
      </c>
      <c r="L312" s="181" t="str">
        <f t="shared" ca="1" si="27"/>
        <v/>
      </c>
      <c r="M312" s="176" t="str">
        <f ca="1">IF(SUMIF(Pharmaceuticals!$C:$C,$B312,Pharmaceuticals!AX:AX)+SUMIF('Health Products &amp; Equipment'!$C:$C,$B312,'Health Products &amp; Equipment'!BG:BG)+SUMIF('Other Pharma &amp; Health Products'!$C:$C,$B312,'Other Pharma &amp; Health Products'!BG:BG)+SUMIF('PSM Costs'!$C:$C,$B312,'PSM Costs'!BG:BG)&gt;0,SUMIF(Pharmaceuticals!$C:$C,$B312,Pharmaceuticals!AX:AX)+SUMIF('Health Products &amp; Equipment'!$C:$C,$B312,'Health Products &amp; Equipment'!BG:BG)+SUMIF('Other Pharma &amp; Health Products'!$C:$C,$B312,'Other Pharma &amp; Health Products'!BG:BG)+SUMIF('PSM Costs'!$C:$C,$B312,'PSM Costs'!BG:BG),"")</f>
        <v/>
      </c>
      <c r="N312" s="176" t="str">
        <f ca="1">IF(SUMIF(Pharmaceuticals!$C:$C,$B312,Pharmaceuticals!AY:AY)+SUMIF('Health Products &amp; Equipment'!$C:$C,$B312,'Health Products &amp; Equipment'!BH:BH)+SUMIF('Other Pharma &amp; Health Products'!$C:$C,$B312,'Other Pharma &amp; Health Products'!BH:BH)+SUMIF('PSM Costs'!$C:$C,$B312,'PSM Costs'!BH:BH)&gt;0,SUMIF(Pharmaceuticals!$C:$C,$B312,Pharmaceuticals!AY:AY)+SUMIF('Health Products &amp; Equipment'!$C:$C,$B312,'Health Products &amp; Equipment'!BH:BH)+SUMIF('Other Pharma &amp; Health Products'!$C:$C,$B312,'Other Pharma &amp; Health Products'!BH:BH)+SUMIF('PSM Costs'!$C:$C,$B312,'PSM Costs'!BH:BH),"")</f>
        <v/>
      </c>
      <c r="O312" s="182" t="str">
        <f t="shared" ca="1" si="28"/>
        <v/>
      </c>
      <c r="P312" s="123" t="str">
        <f ca="1">IF(SUMIF(Pharmaceuticals!$C:$C,$B312,Pharmaceuticals!BK:BK)+SUMIF('Health Products &amp; Equipment'!$C:$C,$B312,'Health Products &amp; Equipment'!BT:BT)+SUMIF('Other Pharma &amp; Health Products'!$C:$C,$B312,'Other Pharma &amp; Health Products'!BT:BT)+SUMIF('PSM Costs'!$C:$C,$B312,'PSM Costs'!BT:BT)&gt;0,SUMIF(Pharmaceuticals!$C:$C,$B312,Pharmaceuticals!BK:BK)+SUMIF('Health Products &amp; Equipment'!$C:$C,$B312,'Health Products &amp; Equipment'!BT:BT)+SUMIF('Other Pharma &amp; Health Products'!$C:$C,$B312,'Other Pharma &amp; Health Products'!BT:BT)+SUMIF('PSM Costs'!$C:$C,$B312,'PSM Costs'!BT:BT),"")</f>
        <v/>
      </c>
      <c r="Q312" s="123" t="str">
        <f ca="1">IF(SUMIF(Pharmaceuticals!$C:$C,$B312,Pharmaceuticals!BL:BL)+SUMIF('Health Products &amp; Equipment'!$C:$C,$B312,'Health Products &amp; Equipment'!BU:BU)+SUMIF('Other Pharma &amp; Health Products'!$C:$C,$B312,'Other Pharma &amp; Health Products'!BU:BU)+SUMIF('PSM Costs'!$C:$C,$B312,'PSM Costs'!BU:BU)&gt;0,SUMIF(Pharmaceuticals!$C:$C,$B312,Pharmaceuticals!BL:BL)+SUMIF('Health Products &amp; Equipment'!$C:$C,$B312,'Health Products &amp; Equipment'!BU:BU)+SUMIF('Other Pharma &amp; Health Products'!$C:$C,$B312,'Other Pharma &amp; Health Products'!BU:BU)+SUMIF('PSM Costs'!$C:$C,$B312,'PSM Costs'!BU:BU),"")</f>
        <v/>
      </c>
      <c r="R312" s="176" t="str">
        <f t="shared" ca="1" si="29"/>
        <v/>
      </c>
    </row>
    <row r="313" spans="1:18" x14ac:dyDescent="0.15">
      <c r="C313" s="117"/>
      <c r="D313" s="117"/>
      <c r="E313" s="117" t="str">
        <f ca="1">Translations!A174</f>
        <v>Total</v>
      </c>
      <c r="F313" s="184"/>
      <c r="G313" s="185"/>
      <c r="H313" s="186">
        <f ca="1">IF(SUM(H8:H312)&gt;0,SUM(H8:H312),"")</f>
        <v>1936843.7914063954</v>
      </c>
      <c r="I313" s="184"/>
      <c r="J313" s="185"/>
      <c r="K313" s="186">
        <f ca="1">IF(SUM(K8:K312)&gt;0,SUM(K8:K312),"")</f>
        <v>5004946.3376145344</v>
      </c>
      <c r="L313" s="184"/>
      <c r="M313" s="185"/>
      <c r="N313" s="186">
        <f ca="1">IF(SUM(N8:N312)&gt;0,SUM(N8:N312),"")</f>
        <v>4723028.6025</v>
      </c>
      <c r="O313" s="184"/>
      <c r="P313" s="185"/>
      <c r="Q313" s="186" t="str">
        <f ca="1">IF(SUM(Q8:Q312)&gt;0,SUM(Q8:Q312),"")</f>
        <v/>
      </c>
      <c r="R313" s="183">
        <f ca="1">IF(SUM(R8:R312)&gt;0,SUM(R8:R312),"")</f>
        <v>11664818.73152094</v>
      </c>
    </row>
  </sheetData>
  <sheetProtection algorithmName="SHA-512" hashValue="z05w1EBXc5gOwGo7MiRmO3miyo4bZN1DfrvRpLzWaazv2+RUXrKzQOL09HwPFZ39hMSzpPASANz3DJdyUs0dXQ==" saltValue="3Xc+g4ecoNSF+VMZDruzag==" spinCount="100000" sheet="1" formatColumns="0" formatRows="0"/>
  <mergeCells count="4">
    <mergeCell ref="C6:C7"/>
    <mergeCell ref="D6:D7"/>
    <mergeCell ref="E6:E7"/>
    <mergeCell ref="R6:R7"/>
  </mergeCells>
  <conditionalFormatting sqref="C8:E107">
    <cfRule type="expression" dxfId="3" priority="2">
      <formula>INDIRECT(ADDRESS(ROW(),COLUMN()))=INDIRECT(ADDRESS(ROW()-1,COLUMN()))</formula>
    </cfRule>
  </conditionalFormatting>
  <conditionalFormatting sqref="C108:E312">
    <cfRule type="expression" dxfId="2"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K551"/>
  <sheetViews>
    <sheetView workbookViewId="0">
      <selection activeCell="K20" sqref="K20"/>
    </sheetView>
  </sheetViews>
  <sheetFormatPr baseColWidth="10" defaultColWidth="9" defaultRowHeight="14" x14ac:dyDescent="0.2"/>
  <cols>
    <col min="1" max="1" width="6.83203125" style="5" customWidth="1"/>
    <col min="2" max="2" width="16.83203125" style="5" customWidth="1"/>
    <col min="3" max="3" width="11.1640625" style="5" bestFit="1" customWidth="1"/>
    <col min="4" max="4" width="10.5" style="5" bestFit="1" customWidth="1"/>
    <col min="5" max="5" width="5.83203125" style="5" bestFit="1" customWidth="1"/>
    <col min="6" max="6" width="10.5" style="5" bestFit="1" customWidth="1"/>
    <col min="7" max="7" width="9.6640625" style="5" bestFit="1" customWidth="1"/>
    <col min="8" max="8" width="10.5" style="5" bestFit="1" customWidth="1"/>
    <col min="9" max="9" width="11.1640625" style="5" customWidth="1"/>
    <col min="10" max="10" width="12.1640625" style="5" bestFit="1" customWidth="1"/>
    <col min="11" max="11" width="12.33203125" style="5" bestFit="1" customWidth="1"/>
    <col min="12" max="16384" width="9" style="5"/>
  </cols>
  <sheetData>
    <row r="1" spans="1:11" x14ac:dyDescent="0.2">
      <c r="A1" s="107" t="s">
        <v>2540</v>
      </c>
      <c r="B1" s="107"/>
    </row>
    <row r="2" spans="1:11" s="104" customFormat="1" x14ac:dyDescent="0.2">
      <c r="A2" s="164" t="s">
        <v>2471</v>
      </c>
      <c r="B2" s="164">
        <f ca="1">COUNT(A4:A250)</f>
        <v>0</v>
      </c>
      <c r="C2" s="104" t="s">
        <v>2541</v>
      </c>
      <c r="D2" s="104">
        <f ca="1">COUNT(C4:C250)</f>
        <v>4</v>
      </c>
      <c r="E2" s="165" t="s">
        <v>2542</v>
      </c>
      <c r="F2" s="165">
        <f ca="1">COUNT(E4:E250)</f>
        <v>5</v>
      </c>
      <c r="G2" s="104" t="s">
        <v>2473</v>
      </c>
      <c r="H2" s="104">
        <f ca="1">COUNT(G4:G330)</f>
        <v>2</v>
      </c>
      <c r="I2" s="166" t="s">
        <v>2460</v>
      </c>
      <c r="J2" s="166" t="s">
        <v>2539</v>
      </c>
      <c r="K2" s="166" t="s">
        <v>2538</v>
      </c>
    </row>
    <row r="3" spans="1:11" x14ac:dyDescent="0.2">
      <c r="A3" s="124">
        <v>0</v>
      </c>
      <c r="B3" s="124"/>
      <c r="C3" s="5">
        <v>0</v>
      </c>
      <c r="E3" s="5">
        <v>0</v>
      </c>
      <c r="G3" s="5">
        <v>0</v>
      </c>
    </row>
    <row r="4" spans="1:11" x14ac:dyDescent="0.2">
      <c r="A4" s="125" t="str">
        <f ca="1">IFERROR(A3+MATCH(1,OFFSET(Pharmaceuticals!$BS$1,A3,0,500,1),0),"")</f>
        <v/>
      </c>
      <c r="B4" s="125" t="str">
        <f t="shared" ref="B4:B35" ca="1" si="0">IFERROR(INDIRECT(ADDRESS(A4,2,1,1,"Pharmaceuticals")),"")</f>
        <v/>
      </c>
      <c r="C4" s="125">
        <f ca="1">IFERROR(C3+MATCH(1,OFFSET('Health Products &amp; Equipment'!$CB$1,C3,0,500,1),0),"")</f>
        <v>2</v>
      </c>
      <c r="D4" s="125" t="str">
        <f t="shared" ref="D4:D35" ca="1" si="1">IFERROR(INDIRECT(ADDRESS(C4,2,1,1,"Health Products &amp; Equipment")),"")</f>
        <v>17-101--6.6---</v>
      </c>
      <c r="E4" s="125">
        <f ca="1">IFERROR(E3+MATCH(1,OFFSET('Other Pharma &amp; Health Products'!$CB$1,E3,0,500,1),0),"")</f>
        <v>2</v>
      </c>
      <c r="F4" s="125" t="str">
        <f t="shared" ref="F4:F35" ca="1" si="2">IFERROR(INDIRECT(ADDRESS(E4,2,1,1,"Other Pharma &amp; Health Products")),"")</f>
        <v>17-102--4.7---</v>
      </c>
      <c r="G4" s="125">
        <f ca="1">IFERROR(G3+MATCH(1,OFFSET('PSM Costs'!$CB$1,G3,0,500,1),0),"")</f>
        <v>2</v>
      </c>
      <c r="H4" s="125" t="str">
        <f t="shared" ref="H4:H35" ca="1" si="3">IFERROR(INDIRECT(ADDRESS(G4,2,1,1,"PSM Costs")),"")</f>
        <v>17-102--7.7---</v>
      </c>
      <c r="I4" s="167" t="e">
        <f t="shared" ref="I4:I67" ca="1" si="4">IF(K4&lt;&gt;"",RANK(K4,K:K,1),"")</f>
        <v>#VALUE!</v>
      </c>
      <c r="J4" s="5" t="str">
        <f ca="1">IF(ROW()&lt;4+B$2,B4,IF(ROW()&lt;4+B$2+D$2,INDIRECT(ADDRESS(ROW()-B$2,4)),IF(ROW()&lt;4+B$2+D$2+F$2,INDIRECT(ADDRESS(ROW()-B$2-D$2,6)),IF(ROW()&lt;4+B$2+D$2+F$2+H$2,INDIRECT(ADDRESS(ROW()-B$2-D$2-F$2,8)),""))))</f>
        <v>17-101--6.6---</v>
      </c>
      <c r="K4" s="167" t="e">
        <f ca="1">IF(J4&lt;&gt;"",IFERROR(LEFT(J4,FIND("-",J4)-1)*1000000,LEFT(SUBSTITUTE(J4,".",","),FIND("-",J4)-1)*10000000)+MID(J4,FIND("-",J4)+1,FIND("--",J4)-FIND("-",J4)-1)*1000+IFERROR(MID(J4,FIND("--",J4)+2,FIND("---",J4)-FIND("--",J4)-2)*100,MID(SUBSTITUTE(J4,".",","),FIND("--",J4)+2,FIND("---",J4)-FIND("--",J4)-2)*100)+RIGHT(J4,1),"")</f>
        <v>#VALUE!</v>
      </c>
    </row>
    <row r="5" spans="1:11" x14ac:dyDescent="0.2">
      <c r="A5" s="125" t="str">
        <f ca="1">IFERROR(A4+MATCH(1,OFFSET(Pharmaceuticals!$BS$1,A4,0,500,1),0),"")</f>
        <v/>
      </c>
      <c r="B5" s="125" t="str">
        <f t="shared" ca="1" si="0"/>
        <v/>
      </c>
      <c r="C5" s="125">
        <f ca="1">IFERROR(C4+MATCH(1,OFFSET('Health Products &amp; Equipment'!$CB$1,C4,0,500,1),0),"")</f>
        <v>10</v>
      </c>
      <c r="D5" s="125" t="str">
        <f t="shared" ca="1" si="1"/>
        <v>17-101--5.4---</v>
      </c>
      <c r="E5" s="125">
        <f ca="1">IFERROR(E4+MATCH(1,OFFSET('Other Pharma &amp; Health Products'!$CB$1,E4,0,500,1),0),"")</f>
        <v>3</v>
      </c>
      <c r="F5" s="125" t="str">
        <f t="shared" ca="1" si="2"/>
        <v>17-101--5.6---</v>
      </c>
      <c r="G5" s="125">
        <f ca="1">IFERROR(G4+MATCH(1,OFFSET('PSM Costs'!$CB$1,G4,0,500,1),0),"")</f>
        <v>3</v>
      </c>
      <c r="H5" s="125" t="str">
        <f t="shared" ca="1" si="3"/>
        <v>17-101--7.7---</v>
      </c>
      <c r="I5" s="167" t="e">
        <f t="shared" ca="1" si="4"/>
        <v>#VALUE!</v>
      </c>
      <c r="J5" s="5" t="str">
        <f t="shared" ref="J5:J68" ca="1" si="5">IF(ROW()&lt;4+B$2,B5,IF(ROW()&lt;4+B$2+D$2,INDIRECT(ADDRESS(ROW()-B$2,4)),IF(ROW()&lt;4+B$2+D$2+F$2,INDIRECT(ADDRESS(ROW()-B$2-D$2,6)),IF(ROW()&lt;4+B$2+D$2+F$2+H$2,INDIRECT(ADDRESS(ROW()-B$2-D$2-F$2,8)),""))))</f>
        <v>17-101--5.4---</v>
      </c>
      <c r="K5" s="167" t="e">
        <f t="shared" ref="K5:K68" ca="1" si="6">IF(J5&lt;&gt;"",IFERROR(LEFT(J5,FIND("-",J5)-1)*1000000,LEFT(SUBSTITUTE(J5,".",","),FIND("-",J5)-1)*10000000)+MID(J5,FIND("-",J5)+1,FIND("--",J5)-FIND("-",J5)-1)*1000+IFERROR(MID(J5,FIND("--",J5)+2,FIND("---",J5)-FIND("--",J5)-2)*100,MID(SUBSTITUTE(J5,".",","),FIND("--",J5)+2,FIND("---",J5)-FIND("--",J5)-2)*100)+RIGHT(J5,1),"")</f>
        <v>#VALUE!</v>
      </c>
    </row>
    <row r="6" spans="1:11" x14ac:dyDescent="0.2">
      <c r="A6" s="125" t="str">
        <f ca="1">IFERROR(A5+MATCH(1,OFFSET(Pharmaceuticals!$BS$1,A5,0,500,1),0),"")</f>
        <v/>
      </c>
      <c r="B6" s="125" t="str">
        <f t="shared" ca="1" si="0"/>
        <v/>
      </c>
      <c r="C6" s="125">
        <f ca="1">IFERROR(C5+MATCH(1,OFFSET('Health Products &amp; Equipment'!$CB$1,C5,0,500,1),0),"")</f>
        <v>11</v>
      </c>
      <c r="D6" s="125" t="str">
        <f t="shared" ca="1" si="1"/>
        <v>17-101--6.4---</v>
      </c>
      <c r="E6" s="125">
        <f ca="1">IFERROR(E5+MATCH(1,OFFSET('Other Pharma &amp; Health Products'!$CB$1,E5,0,500,1),0),"")</f>
        <v>30</v>
      </c>
      <c r="F6" s="125" t="str">
        <f t="shared" ca="1" si="2"/>
        <v>17-101--5.8---</v>
      </c>
      <c r="G6" s="125" t="str">
        <f ca="1">IFERROR(G5+MATCH(1,OFFSET('PSM Costs'!$CB$1,G5,0,500,1),0),"")</f>
        <v/>
      </c>
      <c r="H6" s="125" t="str">
        <f t="shared" ca="1" si="3"/>
        <v/>
      </c>
      <c r="I6" s="167" t="e">
        <f ca="1">IF(K6&lt;&gt;"",RANK(K6,K:K,1),"")</f>
        <v>#VALUE!</v>
      </c>
      <c r="J6" s="5" t="str">
        <f t="shared" ca="1" si="5"/>
        <v>17-101--6.4---</v>
      </c>
      <c r="K6" s="167" t="e">
        <f t="shared" ca="1" si="6"/>
        <v>#VALUE!</v>
      </c>
    </row>
    <row r="7" spans="1:11" x14ac:dyDescent="0.2">
      <c r="A7" s="125" t="str">
        <f ca="1">IFERROR(A6+MATCH(1,OFFSET(Pharmaceuticals!$BS$1,A6,0,500,1),0),"")</f>
        <v/>
      </c>
      <c r="B7" s="125" t="str">
        <f t="shared" ca="1" si="0"/>
        <v/>
      </c>
      <c r="C7" s="125">
        <f ca="1">IFERROR(C6+MATCH(1,OFFSET('Health Products &amp; Equipment'!$CB$1,C6,0,500,1),0),"")</f>
        <v>18</v>
      </c>
      <c r="D7" s="125" t="str">
        <f t="shared" ca="1" si="1"/>
        <v>17-101--6.5---</v>
      </c>
      <c r="E7" s="125">
        <f ca="1">IFERROR(E6+MATCH(1,OFFSET('Other Pharma &amp; Health Products'!$CB$1,E6,0,500,1),0),"")</f>
        <v>56</v>
      </c>
      <c r="F7" s="125" t="str">
        <f t="shared" ca="1" si="2"/>
        <v>17-101--6.3---</v>
      </c>
      <c r="G7" s="125" t="str">
        <f ca="1">IFERROR(G6+MATCH(1,OFFSET('PSM Costs'!$CB$1,G6,0,500,1),0),"")</f>
        <v/>
      </c>
      <c r="H7" s="125" t="str">
        <f t="shared" ca="1" si="3"/>
        <v/>
      </c>
      <c r="I7" s="167" t="e">
        <f t="shared" ca="1" si="4"/>
        <v>#VALUE!</v>
      </c>
      <c r="J7" s="5" t="str">
        <f t="shared" ca="1" si="5"/>
        <v>17-101--6.5---</v>
      </c>
      <c r="K7" s="167" t="e">
        <f t="shared" ca="1" si="6"/>
        <v>#VALUE!</v>
      </c>
    </row>
    <row r="8" spans="1:11" x14ac:dyDescent="0.2">
      <c r="A8" s="125" t="str">
        <f ca="1">IFERROR(A7+MATCH(1,OFFSET(Pharmaceuticals!$BS$1,A7,0,500,1),0),"")</f>
        <v/>
      </c>
      <c r="B8" s="125" t="str">
        <f t="shared" ca="1" si="0"/>
        <v/>
      </c>
      <c r="C8" s="125" t="str">
        <f ca="1">IFERROR(C7+MATCH(1,OFFSET('Health Products &amp; Equipment'!$CB$1,C7,0,500,1),0),"")</f>
        <v/>
      </c>
      <c r="D8" s="125" t="str">
        <f t="shared" ca="1" si="1"/>
        <v/>
      </c>
      <c r="E8" s="125">
        <f ca="1">IFERROR(E7+MATCH(1,OFFSET('Other Pharma &amp; Health Products'!$CB$1,E7,0,500,1),0),"")</f>
        <v>76</v>
      </c>
      <c r="F8" s="125" t="str">
        <f t="shared" ca="1" si="2"/>
        <v>17-101--5.7---</v>
      </c>
      <c r="G8" s="125" t="str">
        <f ca="1">IFERROR(G7+MATCH(1,OFFSET('PSM Costs'!$CB$1,G7,0,500,1),0),"")</f>
        <v/>
      </c>
      <c r="H8" s="125" t="str">
        <f t="shared" ca="1" si="3"/>
        <v/>
      </c>
      <c r="I8" s="167" t="e">
        <f t="shared" ca="1" si="4"/>
        <v>#VALUE!</v>
      </c>
      <c r="J8" s="5" t="str">
        <f t="shared" ca="1" si="5"/>
        <v>17-102--4.7---</v>
      </c>
      <c r="K8" s="167" t="e">
        <f t="shared" ca="1" si="6"/>
        <v>#VALUE!</v>
      </c>
    </row>
    <row r="9" spans="1:11" x14ac:dyDescent="0.2">
      <c r="A9" s="125" t="str">
        <f ca="1">IFERROR(A8+MATCH(1,OFFSET(Pharmaceuticals!$BS$1,A8,0,500,1),0),"")</f>
        <v/>
      </c>
      <c r="B9" s="125" t="str">
        <f t="shared" ca="1" si="0"/>
        <v/>
      </c>
      <c r="C9" s="125" t="str">
        <f ca="1">IFERROR(C8+MATCH(1,OFFSET('Health Products &amp; Equipment'!$CB$1,C8,0,500,1),0),"")</f>
        <v/>
      </c>
      <c r="D9" s="125" t="str">
        <f t="shared" ca="1" si="1"/>
        <v/>
      </c>
      <c r="E9" s="125" t="str">
        <f ca="1">IFERROR(E8+MATCH(1,OFFSET('Other Pharma &amp; Health Products'!$CB$1,E8,0,500,1),0),"")</f>
        <v/>
      </c>
      <c r="F9" s="125" t="str">
        <f t="shared" ca="1" si="2"/>
        <v/>
      </c>
      <c r="G9" s="125" t="str">
        <f ca="1">IFERROR(G8+MATCH(1,OFFSET('PSM Costs'!$CB$1,G8,0,500,1),0),"")</f>
        <v/>
      </c>
      <c r="H9" s="125" t="str">
        <f t="shared" ca="1" si="3"/>
        <v/>
      </c>
      <c r="I9" s="167" t="e">
        <f t="shared" ca="1" si="4"/>
        <v>#VALUE!</v>
      </c>
      <c r="J9" s="5" t="str">
        <f t="shared" ca="1" si="5"/>
        <v>17-101--5.6---</v>
      </c>
      <c r="K9" s="167" t="e">
        <f t="shared" ca="1" si="6"/>
        <v>#VALUE!</v>
      </c>
    </row>
    <row r="10" spans="1:11" x14ac:dyDescent="0.2">
      <c r="A10" s="125" t="str">
        <f ca="1">IFERROR(A9+MATCH(1,OFFSET(Pharmaceuticals!$BS$1,A9,0,500,1),0),"")</f>
        <v/>
      </c>
      <c r="B10" s="125" t="str">
        <f t="shared" ca="1" si="0"/>
        <v/>
      </c>
      <c r="C10" s="125" t="str">
        <f ca="1">IFERROR(C9+MATCH(1,OFFSET('Health Products &amp; Equipment'!$CB$1,C9,0,500,1),0),"")</f>
        <v/>
      </c>
      <c r="D10" s="125" t="str">
        <f t="shared" ca="1" si="1"/>
        <v/>
      </c>
      <c r="E10" s="125" t="str">
        <f ca="1">IFERROR(E9+MATCH(1,OFFSET('Other Pharma &amp; Health Products'!$CB$1,E9,0,500,1),0),"")</f>
        <v/>
      </c>
      <c r="F10" s="125" t="str">
        <f t="shared" ca="1" si="2"/>
        <v/>
      </c>
      <c r="G10" s="125" t="str">
        <f ca="1">IFERROR(G9+MATCH(1,OFFSET('PSM Costs'!$CB$1,G9,0,500,1),0),"")</f>
        <v/>
      </c>
      <c r="H10" s="125" t="str">
        <f t="shared" ca="1" si="3"/>
        <v/>
      </c>
      <c r="I10" s="167" t="e">
        <f t="shared" ca="1" si="4"/>
        <v>#VALUE!</v>
      </c>
      <c r="J10" s="5" t="str">
        <f t="shared" ca="1" si="5"/>
        <v>17-101--5.8---</v>
      </c>
      <c r="K10" s="167" t="e">
        <f t="shared" ca="1" si="6"/>
        <v>#VALUE!</v>
      </c>
    </row>
    <row r="11" spans="1:11" x14ac:dyDescent="0.2">
      <c r="A11" s="125" t="str">
        <f ca="1">IFERROR(A10+MATCH(1,OFFSET(Pharmaceuticals!$BS$1,A10,0,500,1),0),"")</f>
        <v/>
      </c>
      <c r="B11" s="125" t="str">
        <f t="shared" ca="1" si="0"/>
        <v/>
      </c>
      <c r="C11" s="125" t="str">
        <f ca="1">IFERROR(C10+MATCH(1,OFFSET('Health Products &amp; Equipment'!$CB$1,C10,0,500,1),0),"")</f>
        <v/>
      </c>
      <c r="D11" s="125" t="str">
        <f t="shared" ca="1" si="1"/>
        <v/>
      </c>
      <c r="E11" s="125" t="str">
        <f ca="1">IFERROR(E10+MATCH(1,OFFSET('Other Pharma &amp; Health Products'!$CB$1,E10,0,500,1),0),"")</f>
        <v/>
      </c>
      <c r="F11" s="125" t="str">
        <f t="shared" ca="1" si="2"/>
        <v/>
      </c>
      <c r="G11" s="125" t="str">
        <f ca="1">IFERROR(G10+MATCH(1,OFFSET('PSM Costs'!$CB$1,G10,0,500,1),0),"")</f>
        <v/>
      </c>
      <c r="H11" s="125" t="str">
        <f t="shared" ca="1" si="3"/>
        <v/>
      </c>
      <c r="I11" s="167" t="e">
        <f t="shared" ca="1" si="4"/>
        <v>#VALUE!</v>
      </c>
      <c r="J11" s="5" t="str">
        <f t="shared" ca="1" si="5"/>
        <v>17-101--6.3---</v>
      </c>
      <c r="K11" s="167" t="e">
        <f t="shared" ca="1" si="6"/>
        <v>#VALUE!</v>
      </c>
    </row>
    <row r="12" spans="1:11" x14ac:dyDescent="0.2">
      <c r="A12" s="125" t="str">
        <f ca="1">IFERROR(A11+MATCH(1,OFFSET(Pharmaceuticals!$BS$1,A11,0,500,1),0),"")</f>
        <v/>
      </c>
      <c r="B12" s="125" t="str">
        <f t="shared" ca="1" si="0"/>
        <v/>
      </c>
      <c r="C12" s="125" t="str">
        <f ca="1">IFERROR(C11+MATCH(1,OFFSET('Health Products &amp; Equipment'!$CB$1,C11,0,500,1),0),"")</f>
        <v/>
      </c>
      <c r="D12" s="125" t="str">
        <f t="shared" ca="1" si="1"/>
        <v/>
      </c>
      <c r="E12" s="125" t="str">
        <f ca="1">IFERROR(E11+MATCH(1,OFFSET('Other Pharma &amp; Health Products'!$CB$1,E11,0,500,1),0),"")</f>
        <v/>
      </c>
      <c r="F12" s="125" t="str">
        <f t="shared" ca="1" si="2"/>
        <v/>
      </c>
      <c r="G12" s="125" t="str">
        <f ca="1">IFERROR(G11+MATCH(1,OFFSET('PSM Costs'!$CB$1,G11,0,500,1),0),"")</f>
        <v/>
      </c>
      <c r="H12" s="125" t="str">
        <f t="shared" ca="1" si="3"/>
        <v/>
      </c>
      <c r="I12" s="167" t="e">
        <f t="shared" ca="1" si="4"/>
        <v>#VALUE!</v>
      </c>
      <c r="J12" s="5" t="str">
        <f t="shared" ca="1" si="5"/>
        <v>17-101--5.7---</v>
      </c>
      <c r="K12" s="167" t="e">
        <f t="shared" ca="1" si="6"/>
        <v>#VALUE!</v>
      </c>
    </row>
    <row r="13" spans="1:11" x14ac:dyDescent="0.2">
      <c r="A13" s="125" t="str">
        <f ca="1">IFERROR(A12+MATCH(1,OFFSET(Pharmaceuticals!$BS$1,A12,0,500,1),0),"")</f>
        <v/>
      </c>
      <c r="B13" s="125" t="str">
        <f t="shared" ca="1" si="0"/>
        <v/>
      </c>
      <c r="C13" s="125" t="str">
        <f ca="1">IFERROR(C12+MATCH(1,OFFSET('Health Products &amp; Equipment'!$CB$1,C12,0,500,1),0),"")</f>
        <v/>
      </c>
      <c r="D13" s="125" t="str">
        <f t="shared" ca="1" si="1"/>
        <v/>
      </c>
      <c r="E13" s="125" t="str">
        <f ca="1">IFERROR(E12+MATCH(1,OFFSET('Other Pharma &amp; Health Products'!$CB$1,E12,0,500,1),0),"")</f>
        <v/>
      </c>
      <c r="F13" s="125" t="str">
        <f t="shared" ca="1" si="2"/>
        <v/>
      </c>
      <c r="G13" s="125" t="str">
        <f ca="1">IFERROR(G12+MATCH(1,OFFSET('PSM Costs'!$CB$1,G12,0,500,1),0),"")</f>
        <v/>
      </c>
      <c r="H13" s="125" t="str">
        <f t="shared" ca="1" si="3"/>
        <v/>
      </c>
      <c r="I13" s="167" t="e">
        <f t="shared" ca="1" si="4"/>
        <v>#VALUE!</v>
      </c>
      <c r="J13" s="5" t="str">
        <f t="shared" ca="1" si="5"/>
        <v>17-102--7.7---</v>
      </c>
      <c r="K13" s="167" t="e">
        <f t="shared" ca="1" si="6"/>
        <v>#VALUE!</v>
      </c>
    </row>
    <row r="14" spans="1:11" x14ac:dyDescent="0.2">
      <c r="A14" s="125" t="str">
        <f ca="1">IFERROR(A13+MATCH(1,OFFSET(Pharmaceuticals!$BS$1,A13,0,500,1),0),"")</f>
        <v/>
      </c>
      <c r="B14" s="125" t="str">
        <f t="shared" ca="1" si="0"/>
        <v/>
      </c>
      <c r="C14" s="125" t="str">
        <f ca="1">IFERROR(C13+MATCH(1,OFFSET('Health Products &amp; Equipment'!$CB$1,C13,0,500,1),0),"")</f>
        <v/>
      </c>
      <c r="D14" s="125" t="str">
        <f t="shared" ca="1" si="1"/>
        <v/>
      </c>
      <c r="E14" s="125" t="str">
        <f ca="1">IFERROR(E13+MATCH(1,OFFSET('Other Pharma &amp; Health Products'!$CB$1,E13,0,500,1),0),"")</f>
        <v/>
      </c>
      <c r="F14" s="125" t="str">
        <f t="shared" ca="1" si="2"/>
        <v/>
      </c>
      <c r="G14" s="125" t="str">
        <f ca="1">IFERROR(G13+MATCH(1,OFFSET('PSM Costs'!$CB$1,G13,0,500,1),0),"")</f>
        <v/>
      </c>
      <c r="H14" s="125" t="str">
        <f t="shared" ca="1" si="3"/>
        <v/>
      </c>
      <c r="I14" s="167" t="e">
        <f t="shared" ca="1" si="4"/>
        <v>#VALUE!</v>
      </c>
      <c r="J14" s="5" t="str">
        <f t="shared" ca="1" si="5"/>
        <v>17-101--7.7---</v>
      </c>
      <c r="K14" s="167" t="e">
        <f t="shared" ca="1" si="6"/>
        <v>#VALUE!</v>
      </c>
    </row>
    <row r="15" spans="1:11" x14ac:dyDescent="0.2">
      <c r="A15" s="125" t="str">
        <f ca="1">IFERROR(A14+MATCH(1,OFFSET(Pharmaceuticals!$BS$1,A14,0,500,1),0),"")</f>
        <v/>
      </c>
      <c r="B15" s="125" t="str">
        <f t="shared" ca="1" si="0"/>
        <v/>
      </c>
      <c r="C15" s="125" t="str">
        <f ca="1">IFERROR(C14+MATCH(1,OFFSET('Health Products &amp; Equipment'!$CB$1,C14,0,500,1),0),"")</f>
        <v/>
      </c>
      <c r="D15" s="125" t="str">
        <f t="shared" ca="1" si="1"/>
        <v/>
      </c>
      <c r="E15" s="125" t="str">
        <f ca="1">IFERROR(E14+MATCH(1,OFFSET('Other Pharma &amp; Health Products'!$CB$1,E14,0,500,1),0),"")</f>
        <v/>
      </c>
      <c r="F15" s="125" t="str">
        <f t="shared" ca="1" si="2"/>
        <v/>
      </c>
      <c r="G15" s="125" t="str">
        <f ca="1">IFERROR(G14+MATCH(1,OFFSET('PSM Costs'!$CB$1,G14,0,500,1),0),"")</f>
        <v/>
      </c>
      <c r="H15" s="125" t="str">
        <f t="shared" ca="1" si="3"/>
        <v/>
      </c>
      <c r="I15" s="167" t="str">
        <f t="shared" ca="1" si="4"/>
        <v/>
      </c>
      <c r="J15" s="5" t="str">
        <f t="shared" ca="1" si="5"/>
        <v/>
      </c>
      <c r="K15" s="167" t="str">
        <f t="shared" ca="1" si="6"/>
        <v/>
      </c>
    </row>
    <row r="16" spans="1:11" x14ac:dyDescent="0.2">
      <c r="A16" s="125" t="str">
        <f ca="1">IFERROR(A15+MATCH(1,OFFSET(Pharmaceuticals!$BS$1,A15,0,500,1),0),"")</f>
        <v/>
      </c>
      <c r="B16" s="125" t="str">
        <f t="shared" ca="1" si="0"/>
        <v/>
      </c>
      <c r="C16" s="125" t="str">
        <f ca="1">IFERROR(C15+MATCH(1,OFFSET('Health Products &amp; Equipment'!$CB$1,C15,0,500,1),0),"")</f>
        <v/>
      </c>
      <c r="D16" s="125" t="str">
        <f t="shared" ca="1" si="1"/>
        <v/>
      </c>
      <c r="E16" s="125" t="str">
        <f ca="1">IFERROR(E15+MATCH(1,OFFSET('Other Pharma &amp; Health Products'!$CB$1,E15,0,500,1),0),"")</f>
        <v/>
      </c>
      <c r="F16" s="125" t="str">
        <f t="shared" ca="1" si="2"/>
        <v/>
      </c>
      <c r="G16" s="125" t="str">
        <f ca="1">IFERROR(G15+MATCH(1,OFFSET('PSM Costs'!$CB$1,G15,0,500,1),0),"")</f>
        <v/>
      </c>
      <c r="H16" s="125" t="str">
        <f t="shared" ca="1" si="3"/>
        <v/>
      </c>
      <c r="I16" s="167" t="str">
        <f t="shared" ca="1" si="4"/>
        <v/>
      </c>
      <c r="J16" s="5" t="str">
        <f t="shared" ca="1" si="5"/>
        <v/>
      </c>
      <c r="K16" s="167" t="str">
        <f t="shared" ca="1" si="6"/>
        <v/>
      </c>
    </row>
    <row r="17" spans="1:11" x14ac:dyDescent="0.2">
      <c r="A17" s="125" t="str">
        <f ca="1">IFERROR(A16+MATCH(1,OFFSET(Pharmaceuticals!$BS$1,A16,0,500,1),0),"")</f>
        <v/>
      </c>
      <c r="B17" s="125" t="str">
        <f t="shared" ca="1" si="0"/>
        <v/>
      </c>
      <c r="C17" s="125" t="str">
        <f ca="1">IFERROR(C16+MATCH(1,OFFSET('Health Products &amp; Equipment'!$CB$1,C16,0,500,1),0),"")</f>
        <v/>
      </c>
      <c r="D17" s="125" t="str">
        <f t="shared" ca="1" si="1"/>
        <v/>
      </c>
      <c r="E17" s="125" t="str">
        <f ca="1">IFERROR(E16+MATCH(1,OFFSET('Other Pharma &amp; Health Products'!$CB$1,E16,0,500,1),0),"")</f>
        <v/>
      </c>
      <c r="F17" s="125" t="str">
        <f t="shared" ca="1" si="2"/>
        <v/>
      </c>
      <c r="G17" s="125" t="str">
        <f ca="1">IFERROR(G16+MATCH(1,OFFSET('PSM Costs'!$CB$1,G16,0,500,1),0),"")</f>
        <v/>
      </c>
      <c r="H17" s="125" t="str">
        <f t="shared" ca="1" si="3"/>
        <v/>
      </c>
      <c r="I17" s="167" t="str">
        <f t="shared" ca="1" si="4"/>
        <v/>
      </c>
      <c r="J17" s="5" t="str">
        <f t="shared" ca="1" si="5"/>
        <v/>
      </c>
      <c r="K17" s="167" t="str">
        <f t="shared" ca="1" si="6"/>
        <v/>
      </c>
    </row>
    <row r="18" spans="1:11" x14ac:dyDescent="0.2">
      <c r="A18" s="125" t="str">
        <f ca="1">IFERROR(A17+MATCH(1,OFFSET(Pharmaceuticals!$BS$1,A17,0,500,1),0),"")</f>
        <v/>
      </c>
      <c r="B18" s="125" t="str">
        <f t="shared" ca="1" si="0"/>
        <v/>
      </c>
      <c r="C18" s="125" t="str">
        <f ca="1">IFERROR(C17+MATCH(1,OFFSET('Health Products &amp; Equipment'!$CB$1,C17,0,500,1),0),"")</f>
        <v/>
      </c>
      <c r="D18" s="125" t="str">
        <f t="shared" ca="1" si="1"/>
        <v/>
      </c>
      <c r="E18" s="125" t="str">
        <f ca="1">IFERROR(E17+MATCH(1,OFFSET('Other Pharma &amp; Health Products'!$CB$1,E17,0,500,1),0),"")</f>
        <v/>
      </c>
      <c r="F18" s="125" t="str">
        <f t="shared" ca="1" si="2"/>
        <v/>
      </c>
      <c r="G18" s="125" t="str">
        <f ca="1">IFERROR(G17+MATCH(1,OFFSET('PSM Costs'!$CB$1,G17,0,500,1),0),"")</f>
        <v/>
      </c>
      <c r="H18" s="125" t="str">
        <f t="shared" ca="1" si="3"/>
        <v/>
      </c>
      <c r="I18" s="167" t="str">
        <f t="shared" ca="1" si="4"/>
        <v/>
      </c>
      <c r="J18" s="5" t="str">
        <f t="shared" ca="1" si="5"/>
        <v/>
      </c>
      <c r="K18" s="167" t="str">
        <f t="shared" ca="1" si="6"/>
        <v/>
      </c>
    </row>
    <row r="19" spans="1:11" x14ac:dyDescent="0.2">
      <c r="A19" s="125" t="str">
        <f ca="1">IFERROR(A18+MATCH(1,OFFSET(Pharmaceuticals!$BS$1,A18,0,500,1),0),"")</f>
        <v/>
      </c>
      <c r="B19" s="125" t="str">
        <f t="shared" ca="1" si="0"/>
        <v/>
      </c>
      <c r="C19" s="125" t="str">
        <f ca="1">IFERROR(C18+MATCH(1,OFFSET('Health Products &amp; Equipment'!$CB$1,C18,0,500,1),0),"")</f>
        <v/>
      </c>
      <c r="D19" s="125" t="str">
        <f t="shared" ca="1" si="1"/>
        <v/>
      </c>
      <c r="E19" s="125" t="str">
        <f ca="1">IFERROR(E18+MATCH(1,OFFSET('Other Pharma &amp; Health Products'!$CB$1,E18,0,500,1),0),"")</f>
        <v/>
      </c>
      <c r="F19" s="125" t="str">
        <f t="shared" ca="1" si="2"/>
        <v/>
      </c>
      <c r="G19" s="125" t="str">
        <f ca="1">IFERROR(G18+MATCH(1,OFFSET('PSM Costs'!$CB$1,G18,0,500,1),0),"")</f>
        <v/>
      </c>
      <c r="H19" s="125" t="str">
        <f t="shared" ca="1" si="3"/>
        <v/>
      </c>
      <c r="I19" s="167" t="str">
        <f t="shared" ca="1" si="4"/>
        <v/>
      </c>
      <c r="J19" s="5" t="str">
        <f t="shared" ca="1" si="5"/>
        <v/>
      </c>
      <c r="K19" s="167" t="str">
        <f t="shared" ca="1" si="6"/>
        <v/>
      </c>
    </row>
    <row r="20" spans="1:11" x14ac:dyDescent="0.2">
      <c r="A20" s="125" t="str">
        <f ca="1">IFERROR(A19+MATCH(1,OFFSET(Pharmaceuticals!$BS$1,A19,0,500,1),0),"")</f>
        <v/>
      </c>
      <c r="B20" s="125" t="str">
        <f t="shared" ca="1" si="0"/>
        <v/>
      </c>
      <c r="C20" s="125" t="str">
        <f ca="1">IFERROR(C19+MATCH(1,OFFSET('Health Products &amp; Equipment'!$CB$1,C19,0,500,1),0),"")</f>
        <v/>
      </c>
      <c r="D20" s="125" t="str">
        <f t="shared" ca="1" si="1"/>
        <v/>
      </c>
      <c r="E20" s="125" t="str">
        <f ca="1">IFERROR(E19+MATCH(1,OFFSET('Other Pharma &amp; Health Products'!$CB$1,E19,0,500,1),0),"")</f>
        <v/>
      </c>
      <c r="F20" s="125" t="str">
        <f t="shared" ca="1" si="2"/>
        <v/>
      </c>
      <c r="G20" s="125" t="str">
        <f ca="1">IFERROR(G19+MATCH(1,OFFSET('PSM Costs'!$CB$1,G19,0,500,1),0),"")</f>
        <v/>
      </c>
      <c r="H20" s="125" t="str">
        <f t="shared" ca="1" si="3"/>
        <v/>
      </c>
      <c r="I20" s="167" t="str">
        <f t="shared" ca="1" si="4"/>
        <v/>
      </c>
      <c r="J20" s="5" t="str">
        <f t="shared" ca="1" si="5"/>
        <v/>
      </c>
      <c r="K20" s="167" t="str">
        <f t="shared" ca="1" si="6"/>
        <v/>
      </c>
    </row>
    <row r="21" spans="1:11" x14ac:dyDescent="0.2">
      <c r="A21" s="125" t="str">
        <f ca="1">IFERROR(A20+MATCH(1,OFFSET(Pharmaceuticals!$BS$1,A20,0,500,1),0),"")</f>
        <v/>
      </c>
      <c r="B21" s="125" t="str">
        <f t="shared" ca="1" si="0"/>
        <v/>
      </c>
      <c r="C21" s="125" t="str">
        <f ca="1">IFERROR(C20+MATCH(1,OFFSET('Health Products &amp; Equipment'!$CB$1,C20,0,500,1),0),"")</f>
        <v/>
      </c>
      <c r="D21" s="125" t="str">
        <f t="shared" ca="1" si="1"/>
        <v/>
      </c>
      <c r="E21" s="125" t="str">
        <f ca="1">IFERROR(E20+MATCH(1,OFFSET('Other Pharma &amp; Health Products'!$CB$1,E20,0,500,1),0),"")</f>
        <v/>
      </c>
      <c r="F21" s="125" t="str">
        <f t="shared" ca="1" si="2"/>
        <v/>
      </c>
      <c r="G21" s="125" t="str">
        <f ca="1">IFERROR(G20+MATCH(1,OFFSET('PSM Costs'!$CB$1,G20,0,500,1),0),"")</f>
        <v/>
      </c>
      <c r="H21" s="125" t="str">
        <f t="shared" ca="1" si="3"/>
        <v/>
      </c>
      <c r="I21" s="167" t="str">
        <f t="shared" ca="1" si="4"/>
        <v/>
      </c>
      <c r="J21" s="5" t="str">
        <f t="shared" ca="1" si="5"/>
        <v/>
      </c>
      <c r="K21" s="167" t="str">
        <f t="shared" ca="1" si="6"/>
        <v/>
      </c>
    </row>
    <row r="22" spans="1:11" x14ac:dyDescent="0.2">
      <c r="A22" s="125" t="str">
        <f ca="1">IFERROR(A21+MATCH(1,OFFSET(Pharmaceuticals!$BS$1,A21,0,500,1),0),"")</f>
        <v/>
      </c>
      <c r="B22" s="125" t="str">
        <f t="shared" ca="1" si="0"/>
        <v/>
      </c>
      <c r="C22" s="125" t="str">
        <f ca="1">IFERROR(C21+MATCH(1,OFFSET('Health Products &amp; Equipment'!$CB$1,C21,0,500,1),0),"")</f>
        <v/>
      </c>
      <c r="D22" s="125" t="str">
        <f t="shared" ca="1" si="1"/>
        <v/>
      </c>
      <c r="E22" s="125" t="str">
        <f ca="1">IFERROR(E21+MATCH(1,OFFSET('Other Pharma &amp; Health Products'!$CB$1,E21,0,500,1),0),"")</f>
        <v/>
      </c>
      <c r="F22" s="125" t="str">
        <f t="shared" ca="1" si="2"/>
        <v/>
      </c>
      <c r="G22" s="125" t="str">
        <f ca="1">IFERROR(G21+MATCH(1,OFFSET('PSM Costs'!$CB$1,G21,0,500,1),0),"")</f>
        <v/>
      </c>
      <c r="H22" s="125" t="str">
        <f t="shared" ca="1" si="3"/>
        <v/>
      </c>
      <c r="I22" s="167" t="str">
        <f t="shared" ca="1" si="4"/>
        <v/>
      </c>
      <c r="J22" s="5" t="str">
        <f t="shared" ca="1" si="5"/>
        <v/>
      </c>
      <c r="K22" s="167" t="str">
        <f t="shared" ca="1" si="6"/>
        <v/>
      </c>
    </row>
    <row r="23" spans="1:11" x14ac:dyDescent="0.2">
      <c r="A23" s="125" t="str">
        <f ca="1">IFERROR(A22+MATCH(1,OFFSET(Pharmaceuticals!$BS$1,A22,0,500,1),0),"")</f>
        <v/>
      </c>
      <c r="B23" s="125" t="str">
        <f t="shared" ca="1" si="0"/>
        <v/>
      </c>
      <c r="C23" s="125" t="str">
        <f ca="1">IFERROR(C22+MATCH(1,OFFSET('Health Products &amp; Equipment'!$CB$1,C22,0,500,1),0),"")</f>
        <v/>
      </c>
      <c r="D23" s="125" t="str">
        <f t="shared" ca="1" si="1"/>
        <v/>
      </c>
      <c r="E23" s="125" t="str">
        <f ca="1">IFERROR(E22+MATCH(1,OFFSET('Other Pharma &amp; Health Products'!$CB$1,E22,0,500,1),0),"")</f>
        <v/>
      </c>
      <c r="F23" s="125" t="str">
        <f t="shared" ca="1" si="2"/>
        <v/>
      </c>
      <c r="G23" s="125" t="str">
        <f ca="1">IFERROR(G22+MATCH(1,OFFSET('PSM Costs'!$CB$1,G22,0,500,1),0),"")</f>
        <v/>
      </c>
      <c r="H23" s="125" t="str">
        <f t="shared" ca="1" si="3"/>
        <v/>
      </c>
      <c r="I23" s="167" t="str">
        <f t="shared" ca="1" si="4"/>
        <v/>
      </c>
      <c r="J23" s="5" t="str">
        <f t="shared" ca="1" si="5"/>
        <v/>
      </c>
      <c r="K23" s="167" t="str">
        <f t="shared" ca="1" si="6"/>
        <v/>
      </c>
    </row>
    <row r="24" spans="1:11" x14ac:dyDescent="0.2">
      <c r="A24" s="125" t="str">
        <f ca="1">IFERROR(A23+MATCH(1,OFFSET(Pharmaceuticals!$BS$1,A23,0,500,1),0),"")</f>
        <v/>
      </c>
      <c r="B24" s="125" t="str">
        <f t="shared" ca="1" si="0"/>
        <v/>
      </c>
      <c r="C24" s="125" t="str">
        <f ca="1">IFERROR(C23+MATCH(1,OFFSET('Health Products &amp; Equipment'!$CB$1,C23,0,500,1),0),"")</f>
        <v/>
      </c>
      <c r="D24" s="125" t="str">
        <f t="shared" ca="1" si="1"/>
        <v/>
      </c>
      <c r="E24" s="125" t="str">
        <f ca="1">IFERROR(E23+MATCH(1,OFFSET('Other Pharma &amp; Health Products'!$CB$1,E23,0,500,1),0),"")</f>
        <v/>
      </c>
      <c r="F24" s="125" t="str">
        <f t="shared" ca="1" si="2"/>
        <v/>
      </c>
      <c r="G24" s="125" t="str">
        <f ca="1">IFERROR(G23+MATCH(1,OFFSET('PSM Costs'!$CB$1,G23,0,500,1),0),"")</f>
        <v/>
      </c>
      <c r="H24" s="125" t="str">
        <f t="shared" ca="1" si="3"/>
        <v/>
      </c>
      <c r="I24" s="167" t="str">
        <f t="shared" ca="1" si="4"/>
        <v/>
      </c>
      <c r="J24" s="5" t="str">
        <f t="shared" ca="1" si="5"/>
        <v/>
      </c>
      <c r="K24" s="167" t="str">
        <f t="shared" ca="1" si="6"/>
        <v/>
      </c>
    </row>
    <row r="25" spans="1:11" x14ac:dyDescent="0.2">
      <c r="A25" s="125" t="str">
        <f ca="1">IFERROR(A24+MATCH(1,OFFSET(Pharmaceuticals!$BS$1,A24,0,500,1),0),"")</f>
        <v/>
      </c>
      <c r="B25" s="125" t="str">
        <f t="shared" ca="1" si="0"/>
        <v/>
      </c>
      <c r="C25" s="125" t="str">
        <f ca="1">IFERROR(C24+MATCH(1,OFFSET('Health Products &amp; Equipment'!$CB$1,C24,0,500,1),0),"")</f>
        <v/>
      </c>
      <c r="D25" s="125" t="str">
        <f t="shared" ca="1" si="1"/>
        <v/>
      </c>
      <c r="E25" s="125" t="str">
        <f ca="1">IFERROR(E24+MATCH(1,OFFSET('Other Pharma &amp; Health Products'!$CB$1,E24,0,500,1),0),"")</f>
        <v/>
      </c>
      <c r="F25" s="125" t="str">
        <f t="shared" ca="1" si="2"/>
        <v/>
      </c>
      <c r="G25" s="125" t="str">
        <f ca="1">IFERROR(G24+MATCH(1,OFFSET('PSM Costs'!$CB$1,G24,0,500,1),0),"")</f>
        <v/>
      </c>
      <c r="H25" s="125" t="str">
        <f t="shared" ca="1" si="3"/>
        <v/>
      </c>
      <c r="I25" s="167" t="str">
        <f t="shared" ca="1" si="4"/>
        <v/>
      </c>
      <c r="J25" s="5" t="str">
        <f t="shared" ca="1" si="5"/>
        <v/>
      </c>
      <c r="K25" s="167" t="str">
        <f t="shared" ca="1" si="6"/>
        <v/>
      </c>
    </row>
    <row r="26" spans="1:11" x14ac:dyDescent="0.2">
      <c r="A26" s="125" t="str">
        <f ca="1">IFERROR(A25+MATCH(1,OFFSET(Pharmaceuticals!$BS$1,A25,0,500,1),0),"")</f>
        <v/>
      </c>
      <c r="B26" s="125" t="str">
        <f t="shared" ca="1" si="0"/>
        <v/>
      </c>
      <c r="C26" s="125" t="str">
        <f ca="1">IFERROR(C25+MATCH(1,OFFSET('Health Products &amp; Equipment'!$CB$1,C25,0,500,1),0),"")</f>
        <v/>
      </c>
      <c r="D26" s="125" t="str">
        <f t="shared" ca="1" si="1"/>
        <v/>
      </c>
      <c r="E26" s="125" t="str">
        <f ca="1">IFERROR(E25+MATCH(1,OFFSET('Other Pharma &amp; Health Products'!$CB$1,E25,0,500,1),0),"")</f>
        <v/>
      </c>
      <c r="F26" s="125" t="str">
        <f t="shared" ca="1" si="2"/>
        <v/>
      </c>
      <c r="G26" s="125" t="str">
        <f ca="1">IFERROR(G25+MATCH(1,OFFSET('PSM Costs'!$CB$1,G25,0,500,1),0),"")</f>
        <v/>
      </c>
      <c r="H26" s="125" t="str">
        <f t="shared" ca="1" si="3"/>
        <v/>
      </c>
      <c r="I26" s="167" t="str">
        <f t="shared" ca="1" si="4"/>
        <v/>
      </c>
      <c r="J26" s="5" t="str">
        <f t="shared" ca="1" si="5"/>
        <v/>
      </c>
      <c r="K26" s="167" t="str">
        <f t="shared" ca="1" si="6"/>
        <v/>
      </c>
    </row>
    <row r="27" spans="1:11" x14ac:dyDescent="0.2">
      <c r="A27" s="125" t="str">
        <f ca="1">IFERROR(A26+MATCH(1,OFFSET(Pharmaceuticals!$BS$1,A26,0,500,1),0),"")</f>
        <v/>
      </c>
      <c r="B27" s="125" t="str">
        <f t="shared" ca="1" si="0"/>
        <v/>
      </c>
      <c r="C27" s="125" t="str">
        <f ca="1">IFERROR(C26+MATCH(1,OFFSET('Health Products &amp; Equipment'!$CB$1,C26,0,500,1),0),"")</f>
        <v/>
      </c>
      <c r="D27" s="125" t="str">
        <f t="shared" ca="1" si="1"/>
        <v/>
      </c>
      <c r="E27" s="125" t="str">
        <f ca="1">IFERROR(E26+MATCH(1,OFFSET('Other Pharma &amp; Health Products'!$CB$1,E26,0,500,1),0),"")</f>
        <v/>
      </c>
      <c r="F27" s="125" t="str">
        <f t="shared" ca="1" si="2"/>
        <v/>
      </c>
      <c r="G27" s="125" t="str">
        <f ca="1">IFERROR(G26+MATCH(1,OFFSET('PSM Costs'!$CB$1,G26,0,500,1),0),"")</f>
        <v/>
      </c>
      <c r="H27" s="125" t="str">
        <f t="shared" ca="1" si="3"/>
        <v/>
      </c>
      <c r="I27" s="167" t="str">
        <f t="shared" ca="1" si="4"/>
        <v/>
      </c>
      <c r="J27" s="5" t="str">
        <f t="shared" ca="1" si="5"/>
        <v/>
      </c>
      <c r="K27" s="167" t="str">
        <f t="shared" ca="1" si="6"/>
        <v/>
      </c>
    </row>
    <row r="28" spans="1:11" x14ac:dyDescent="0.2">
      <c r="A28" s="125" t="str">
        <f ca="1">IFERROR(A27+MATCH(1,OFFSET(Pharmaceuticals!$BS$1,A27,0,500,1),0),"")</f>
        <v/>
      </c>
      <c r="B28" s="125" t="str">
        <f t="shared" ca="1" si="0"/>
        <v/>
      </c>
      <c r="C28" s="125" t="str">
        <f ca="1">IFERROR(C27+MATCH(1,OFFSET('Health Products &amp; Equipment'!$CB$1,C27,0,500,1),0),"")</f>
        <v/>
      </c>
      <c r="D28" s="125" t="str">
        <f t="shared" ca="1" si="1"/>
        <v/>
      </c>
      <c r="E28" s="125" t="str">
        <f ca="1">IFERROR(E27+MATCH(1,OFFSET('Other Pharma &amp; Health Products'!$CB$1,E27,0,500,1),0),"")</f>
        <v/>
      </c>
      <c r="F28" s="125" t="str">
        <f t="shared" ca="1" si="2"/>
        <v/>
      </c>
      <c r="G28" s="125" t="str">
        <f ca="1">IFERROR(G27+MATCH(1,OFFSET('PSM Costs'!$CB$1,G27,0,500,1),0),"")</f>
        <v/>
      </c>
      <c r="H28" s="125" t="str">
        <f t="shared" ca="1" si="3"/>
        <v/>
      </c>
      <c r="I28" s="167" t="str">
        <f t="shared" ca="1" si="4"/>
        <v/>
      </c>
      <c r="J28" s="5" t="str">
        <f t="shared" ca="1" si="5"/>
        <v/>
      </c>
      <c r="K28" s="167" t="str">
        <f t="shared" ca="1" si="6"/>
        <v/>
      </c>
    </row>
    <row r="29" spans="1:11" x14ac:dyDescent="0.2">
      <c r="A29" s="125" t="str">
        <f ca="1">IFERROR(A28+MATCH(1,OFFSET(Pharmaceuticals!$BS$1,A28,0,500,1),0),"")</f>
        <v/>
      </c>
      <c r="B29" s="125" t="str">
        <f t="shared" ca="1" si="0"/>
        <v/>
      </c>
      <c r="C29" s="125" t="str">
        <f ca="1">IFERROR(C28+MATCH(1,OFFSET('Health Products &amp; Equipment'!$CB$1,C28,0,500,1),0),"")</f>
        <v/>
      </c>
      <c r="D29" s="125" t="str">
        <f t="shared" ca="1" si="1"/>
        <v/>
      </c>
      <c r="E29" s="125" t="str">
        <f ca="1">IFERROR(E28+MATCH(1,OFFSET('Other Pharma &amp; Health Products'!$CB$1,E28,0,500,1),0),"")</f>
        <v/>
      </c>
      <c r="F29" s="125" t="str">
        <f t="shared" ca="1" si="2"/>
        <v/>
      </c>
      <c r="G29" s="125" t="str">
        <f ca="1">IFERROR(G28+MATCH(1,OFFSET('PSM Costs'!$CB$1,G28,0,500,1),0),"")</f>
        <v/>
      </c>
      <c r="H29" s="125" t="str">
        <f t="shared" ca="1" si="3"/>
        <v/>
      </c>
      <c r="I29" s="167" t="str">
        <f t="shared" ca="1" si="4"/>
        <v/>
      </c>
      <c r="J29" s="5" t="str">
        <f t="shared" ca="1" si="5"/>
        <v/>
      </c>
      <c r="K29" s="167" t="str">
        <f t="shared" ca="1" si="6"/>
        <v/>
      </c>
    </row>
    <row r="30" spans="1:11" x14ac:dyDescent="0.2">
      <c r="A30" s="125" t="str">
        <f ca="1">IFERROR(A29+MATCH(1,OFFSET(Pharmaceuticals!$BS$1,A29,0,500,1),0),"")</f>
        <v/>
      </c>
      <c r="B30" s="125" t="str">
        <f t="shared" ca="1" si="0"/>
        <v/>
      </c>
      <c r="C30" s="125" t="str">
        <f ca="1">IFERROR(C29+MATCH(1,OFFSET('Health Products &amp; Equipment'!$CB$1,C29,0,500,1),0),"")</f>
        <v/>
      </c>
      <c r="D30" s="125" t="str">
        <f t="shared" ca="1" si="1"/>
        <v/>
      </c>
      <c r="E30" s="125" t="str">
        <f ca="1">IFERROR(E29+MATCH(1,OFFSET('Other Pharma &amp; Health Products'!$CB$1,E29,0,500,1),0),"")</f>
        <v/>
      </c>
      <c r="F30" s="125" t="str">
        <f t="shared" ca="1" si="2"/>
        <v/>
      </c>
      <c r="G30" s="125" t="str">
        <f ca="1">IFERROR(G29+MATCH(1,OFFSET('PSM Costs'!$CB$1,G29,0,500,1),0),"")</f>
        <v/>
      </c>
      <c r="H30" s="125" t="str">
        <f t="shared" ca="1" si="3"/>
        <v/>
      </c>
      <c r="I30" s="167" t="str">
        <f t="shared" ca="1" si="4"/>
        <v/>
      </c>
      <c r="J30" s="5" t="str">
        <f t="shared" ca="1" si="5"/>
        <v/>
      </c>
      <c r="K30" s="167" t="str">
        <f t="shared" ca="1" si="6"/>
        <v/>
      </c>
    </row>
    <row r="31" spans="1:11" x14ac:dyDescent="0.2">
      <c r="A31" s="125" t="str">
        <f ca="1">IFERROR(A30+MATCH(1,OFFSET(Pharmaceuticals!$BS$1,A30,0,500,1),0),"")</f>
        <v/>
      </c>
      <c r="B31" s="125" t="str">
        <f t="shared" ca="1" si="0"/>
        <v/>
      </c>
      <c r="C31" s="125" t="str">
        <f ca="1">IFERROR(C30+MATCH(1,OFFSET('Health Products &amp; Equipment'!$CB$1,C30,0,500,1),0),"")</f>
        <v/>
      </c>
      <c r="D31" s="125" t="str">
        <f t="shared" ca="1" si="1"/>
        <v/>
      </c>
      <c r="E31" s="125" t="str">
        <f ca="1">IFERROR(E30+MATCH(1,OFFSET('Other Pharma &amp; Health Products'!$CB$1,E30,0,500,1),0),"")</f>
        <v/>
      </c>
      <c r="F31" s="125" t="str">
        <f t="shared" ca="1" si="2"/>
        <v/>
      </c>
      <c r="G31" s="125" t="str">
        <f ca="1">IFERROR(G30+MATCH(1,OFFSET('PSM Costs'!$CB$1,G30,0,500,1),0),"")</f>
        <v/>
      </c>
      <c r="H31" s="125" t="str">
        <f t="shared" ca="1" si="3"/>
        <v/>
      </c>
      <c r="I31" s="167" t="str">
        <f t="shared" ca="1" si="4"/>
        <v/>
      </c>
      <c r="J31" s="5" t="str">
        <f t="shared" ca="1" si="5"/>
        <v/>
      </c>
      <c r="K31" s="167" t="str">
        <f t="shared" ca="1" si="6"/>
        <v/>
      </c>
    </row>
    <row r="32" spans="1:11" x14ac:dyDescent="0.2">
      <c r="A32" s="125" t="str">
        <f ca="1">IFERROR(A31+MATCH(1,OFFSET(Pharmaceuticals!$BS$1,A31,0,500,1),0),"")</f>
        <v/>
      </c>
      <c r="B32" s="125" t="str">
        <f t="shared" ca="1" si="0"/>
        <v/>
      </c>
      <c r="C32" s="125" t="str">
        <f ca="1">IFERROR(C31+MATCH(1,OFFSET('Health Products &amp; Equipment'!$CB$1,C31,0,500,1),0),"")</f>
        <v/>
      </c>
      <c r="D32" s="125" t="str">
        <f t="shared" ca="1" si="1"/>
        <v/>
      </c>
      <c r="E32" s="125" t="str">
        <f ca="1">IFERROR(E31+MATCH(1,OFFSET('Other Pharma &amp; Health Products'!$CB$1,E31,0,500,1),0),"")</f>
        <v/>
      </c>
      <c r="F32" s="125" t="str">
        <f t="shared" ca="1" si="2"/>
        <v/>
      </c>
      <c r="G32" s="125" t="str">
        <f ca="1">IFERROR(G31+MATCH(1,OFFSET('PSM Costs'!$CB$1,G31,0,500,1),0),"")</f>
        <v/>
      </c>
      <c r="H32" s="125" t="str">
        <f t="shared" ca="1" si="3"/>
        <v/>
      </c>
      <c r="I32" s="167" t="str">
        <f t="shared" ca="1" si="4"/>
        <v/>
      </c>
      <c r="J32" s="5" t="str">
        <f t="shared" ca="1" si="5"/>
        <v/>
      </c>
      <c r="K32" s="167" t="str">
        <f t="shared" ca="1" si="6"/>
        <v/>
      </c>
    </row>
    <row r="33" spans="1:11" x14ac:dyDescent="0.2">
      <c r="A33" s="125" t="str">
        <f ca="1">IFERROR(A32+MATCH(1,OFFSET(Pharmaceuticals!$BS$1,A32,0,500,1),0),"")</f>
        <v/>
      </c>
      <c r="B33" s="125" t="str">
        <f t="shared" ca="1" si="0"/>
        <v/>
      </c>
      <c r="C33" s="125" t="str">
        <f ca="1">IFERROR(C32+MATCH(1,OFFSET('Health Products &amp; Equipment'!$CB$1,C32,0,500,1),0),"")</f>
        <v/>
      </c>
      <c r="D33" s="125" t="str">
        <f t="shared" ca="1" si="1"/>
        <v/>
      </c>
      <c r="E33" s="125" t="str">
        <f ca="1">IFERROR(E32+MATCH(1,OFFSET('Other Pharma &amp; Health Products'!$CB$1,E32,0,500,1),0),"")</f>
        <v/>
      </c>
      <c r="F33" s="125" t="str">
        <f t="shared" ca="1" si="2"/>
        <v/>
      </c>
      <c r="G33" s="125" t="str">
        <f ca="1">IFERROR(G32+MATCH(1,OFFSET('PSM Costs'!$CB$1,G32,0,500,1),0),"")</f>
        <v/>
      </c>
      <c r="H33" s="125" t="str">
        <f t="shared" ca="1" si="3"/>
        <v/>
      </c>
      <c r="I33" s="167" t="str">
        <f t="shared" ca="1" si="4"/>
        <v/>
      </c>
      <c r="J33" s="5" t="str">
        <f t="shared" ca="1" si="5"/>
        <v/>
      </c>
      <c r="K33" s="167" t="str">
        <f t="shared" ca="1" si="6"/>
        <v/>
      </c>
    </row>
    <row r="34" spans="1:11" x14ac:dyDescent="0.2">
      <c r="A34" s="125" t="str">
        <f ca="1">IFERROR(A33+MATCH(1,OFFSET(Pharmaceuticals!$BS$1,A33,0,500,1),0),"")</f>
        <v/>
      </c>
      <c r="B34" s="125" t="str">
        <f t="shared" ca="1" si="0"/>
        <v/>
      </c>
      <c r="C34" s="125" t="str">
        <f ca="1">IFERROR(C33+MATCH(1,OFFSET('Health Products &amp; Equipment'!$CB$1,C33,0,500,1),0),"")</f>
        <v/>
      </c>
      <c r="D34" s="125" t="str">
        <f t="shared" ca="1" si="1"/>
        <v/>
      </c>
      <c r="E34" s="125" t="str">
        <f ca="1">IFERROR(E33+MATCH(1,OFFSET('Other Pharma &amp; Health Products'!$CB$1,E33,0,500,1),0),"")</f>
        <v/>
      </c>
      <c r="F34" s="125" t="str">
        <f t="shared" ca="1" si="2"/>
        <v/>
      </c>
      <c r="G34" s="125" t="str">
        <f ca="1">IFERROR(G33+MATCH(1,OFFSET('PSM Costs'!$CB$1,G33,0,500,1),0),"")</f>
        <v/>
      </c>
      <c r="H34" s="125" t="str">
        <f t="shared" ca="1" si="3"/>
        <v/>
      </c>
      <c r="I34" s="167" t="str">
        <f t="shared" ca="1" si="4"/>
        <v/>
      </c>
      <c r="J34" s="5" t="str">
        <f t="shared" ca="1" si="5"/>
        <v/>
      </c>
      <c r="K34" s="167" t="str">
        <f t="shared" ca="1" si="6"/>
        <v/>
      </c>
    </row>
    <row r="35" spans="1:11" x14ac:dyDescent="0.2">
      <c r="A35" s="125" t="str">
        <f ca="1">IFERROR(A34+MATCH(1,OFFSET(Pharmaceuticals!$BS$1,A34,0,500,1),0),"")</f>
        <v/>
      </c>
      <c r="B35" s="125" t="str">
        <f t="shared" ca="1" si="0"/>
        <v/>
      </c>
      <c r="C35" s="125" t="str">
        <f ca="1">IFERROR(C34+MATCH(1,OFFSET('Health Products &amp; Equipment'!$CB$1,C34,0,500,1),0),"")</f>
        <v/>
      </c>
      <c r="D35" s="125" t="str">
        <f t="shared" ca="1" si="1"/>
        <v/>
      </c>
      <c r="E35" s="125" t="str">
        <f ca="1">IFERROR(E34+MATCH(1,OFFSET('Other Pharma &amp; Health Products'!$CB$1,E34,0,500,1),0),"")</f>
        <v/>
      </c>
      <c r="F35" s="125" t="str">
        <f t="shared" ca="1" si="2"/>
        <v/>
      </c>
      <c r="G35" s="125" t="str">
        <f ca="1">IFERROR(G34+MATCH(1,OFFSET('PSM Costs'!$CB$1,G34,0,500,1),0),"")</f>
        <v/>
      </c>
      <c r="H35" s="125" t="str">
        <f t="shared" ca="1" si="3"/>
        <v/>
      </c>
      <c r="I35" s="167" t="str">
        <f t="shared" ca="1" si="4"/>
        <v/>
      </c>
      <c r="J35" s="5" t="str">
        <f t="shared" ca="1" si="5"/>
        <v/>
      </c>
      <c r="K35" s="167" t="str">
        <f t="shared" ca="1" si="6"/>
        <v/>
      </c>
    </row>
    <row r="36" spans="1:11" x14ac:dyDescent="0.2">
      <c r="A36" s="125" t="str">
        <f ca="1">IFERROR(A35+MATCH(1,OFFSET(Pharmaceuticals!$BS$1,A35,0,500,1),0),"")</f>
        <v/>
      </c>
      <c r="B36" s="125" t="str">
        <f t="shared" ref="B36:B67" ca="1" si="7">IFERROR(INDIRECT(ADDRESS(A36,2,1,1,"Pharmaceuticals")),"")</f>
        <v/>
      </c>
      <c r="C36" s="125" t="str">
        <f ca="1">IFERROR(C35+MATCH(1,OFFSET('Health Products &amp; Equipment'!$CB$1,C35,0,500,1),0),"")</f>
        <v/>
      </c>
      <c r="D36" s="125" t="str">
        <f t="shared" ref="D36:D67" ca="1" si="8">IFERROR(INDIRECT(ADDRESS(C36,2,1,1,"Health Products &amp; Equipment")),"")</f>
        <v/>
      </c>
      <c r="E36" s="125" t="str">
        <f ca="1">IFERROR(E35+MATCH(1,OFFSET('Other Pharma &amp; Health Products'!$CB$1,E35,0,500,1),0),"")</f>
        <v/>
      </c>
      <c r="F36" s="125" t="str">
        <f t="shared" ref="F36:F67" ca="1" si="9">IFERROR(INDIRECT(ADDRESS(E36,2,1,1,"Other Pharma &amp; Health Products")),"")</f>
        <v/>
      </c>
      <c r="G36" s="125" t="str">
        <f ca="1">IFERROR(G35+MATCH(1,OFFSET('PSM Costs'!$CB$1,G35,0,500,1),0),"")</f>
        <v/>
      </c>
      <c r="H36" s="125" t="str">
        <f t="shared" ref="H36:H67" ca="1" si="10">IFERROR(INDIRECT(ADDRESS(G36,2,1,1,"PSM Costs")),"")</f>
        <v/>
      </c>
      <c r="I36" s="167" t="str">
        <f t="shared" ca="1" si="4"/>
        <v/>
      </c>
      <c r="J36" s="5" t="str">
        <f t="shared" ca="1" si="5"/>
        <v/>
      </c>
      <c r="K36" s="167" t="str">
        <f t="shared" ca="1" si="6"/>
        <v/>
      </c>
    </row>
    <row r="37" spans="1:11" x14ac:dyDescent="0.2">
      <c r="A37" s="125" t="str">
        <f ca="1">IFERROR(A36+MATCH(1,OFFSET(Pharmaceuticals!$BS$1,A36,0,500,1),0),"")</f>
        <v/>
      </c>
      <c r="B37" s="125" t="str">
        <f t="shared" ca="1" si="7"/>
        <v/>
      </c>
      <c r="C37" s="125" t="str">
        <f ca="1">IFERROR(C36+MATCH(1,OFFSET('Health Products &amp; Equipment'!$CB$1,C36,0,500,1),0),"")</f>
        <v/>
      </c>
      <c r="D37" s="125" t="str">
        <f t="shared" ca="1" si="8"/>
        <v/>
      </c>
      <c r="E37" s="125" t="str">
        <f ca="1">IFERROR(E36+MATCH(1,OFFSET('Other Pharma &amp; Health Products'!$CB$1,E36,0,500,1),0),"")</f>
        <v/>
      </c>
      <c r="F37" s="125" t="str">
        <f t="shared" ca="1" si="9"/>
        <v/>
      </c>
      <c r="G37" s="125" t="str">
        <f ca="1">IFERROR(G36+MATCH(1,OFFSET('PSM Costs'!$CB$1,G36,0,500,1),0),"")</f>
        <v/>
      </c>
      <c r="H37" s="125" t="str">
        <f t="shared" ca="1" si="10"/>
        <v/>
      </c>
      <c r="I37" s="167" t="str">
        <f t="shared" ca="1" si="4"/>
        <v/>
      </c>
      <c r="J37" s="5" t="str">
        <f t="shared" ca="1" si="5"/>
        <v/>
      </c>
      <c r="K37" s="167" t="str">
        <f t="shared" ca="1" si="6"/>
        <v/>
      </c>
    </row>
    <row r="38" spans="1:11" x14ac:dyDescent="0.2">
      <c r="A38" s="125" t="str">
        <f ca="1">IFERROR(A37+MATCH(1,OFFSET(Pharmaceuticals!$BS$1,A37,0,500,1),0),"")</f>
        <v/>
      </c>
      <c r="B38" s="125" t="str">
        <f t="shared" ca="1" si="7"/>
        <v/>
      </c>
      <c r="C38" s="125" t="str">
        <f ca="1">IFERROR(C37+MATCH(1,OFFSET('Health Products &amp; Equipment'!$CB$1,C37,0,500,1),0),"")</f>
        <v/>
      </c>
      <c r="D38" s="125" t="str">
        <f t="shared" ca="1" si="8"/>
        <v/>
      </c>
      <c r="E38" s="125" t="str">
        <f ca="1">IFERROR(E37+MATCH(1,OFFSET('Other Pharma &amp; Health Products'!$CB$1,E37,0,500,1),0),"")</f>
        <v/>
      </c>
      <c r="F38" s="125" t="str">
        <f t="shared" ca="1" si="9"/>
        <v/>
      </c>
      <c r="G38" s="125" t="str">
        <f ca="1">IFERROR(G37+MATCH(1,OFFSET('PSM Costs'!$CB$1,G37,0,500,1),0),"")</f>
        <v/>
      </c>
      <c r="H38" s="125" t="str">
        <f t="shared" ca="1" si="10"/>
        <v/>
      </c>
      <c r="I38" s="167" t="str">
        <f t="shared" ca="1" si="4"/>
        <v/>
      </c>
      <c r="J38" s="5" t="str">
        <f t="shared" ca="1" si="5"/>
        <v/>
      </c>
      <c r="K38" s="167" t="str">
        <f t="shared" ca="1" si="6"/>
        <v/>
      </c>
    </row>
    <row r="39" spans="1:11" x14ac:dyDescent="0.2">
      <c r="A39" s="125" t="str">
        <f ca="1">IFERROR(A38+MATCH(1,OFFSET(Pharmaceuticals!$BS$1,A38,0,500,1),0),"")</f>
        <v/>
      </c>
      <c r="B39" s="125" t="str">
        <f t="shared" ca="1" si="7"/>
        <v/>
      </c>
      <c r="C39" s="125" t="str">
        <f ca="1">IFERROR(C38+MATCH(1,OFFSET('Health Products &amp; Equipment'!$CB$1,C38,0,500,1),0),"")</f>
        <v/>
      </c>
      <c r="D39" s="125" t="str">
        <f t="shared" ca="1" si="8"/>
        <v/>
      </c>
      <c r="E39" s="125" t="str">
        <f ca="1">IFERROR(E38+MATCH(1,OFFSET('Other Pharma &amp; Health Products'!$CB$1,E38,0,500,1),0),"")</f>
        <v/>
      </c>
      <c r="F39" s="125" t="str">
        <f t="shared" ca="1" si="9"/>
        <v/>
      </c>
      <c r="G39" s="125" t="str">
        <f ca="1">IFERROR(G38+MATCH(1,OFFSET('PSM Costs'!$CB$1,G38,0,500,1),0),"")</f>
        <v/>
      </c>
      <c r="H39" s="125" t="str">
        <f t="shared" ca="1" si="10"/>
        <v/>
      </c>
      <c r="I39" s="167" t="str">
        <f t="shared" ca="1" si="4"/>
        <v/>
      </c>
      <c r="J39" s="5" t="str">
        <f t="shared" ca="1" si="5"/>
        <v/>
      </c>
      <c r="K39" s="167" t="str">
        <f t="shared" ca="1" si="6"/>
        <v/>
      </c>
    </row>
    <row r="40" spans="1:11" x14ac:dyDescent="0.2">
      <c r="A40" s="125" t="str">
        <f ca="1">IFERROR(A39+MATCH(1,OFFSET(Pharmaceuticals!$BS$1,A39,0,500,1),0),"")</f>
        <v/>
      </c>
      <c r="B40" s="125" t="str">
        <f t="shared" ca="1" si="7"/>
        <v/>
      </c>
      <c r="C40" s="125" t="str">
        <f ca="1">IFERROR(C39+MATCH(1,OFFSET('Health Products &amp; Equipment'!$CB$1,C39,0,500,1),0),"")</f>
        <v/>
      </c>
      <c r="D40" s="125" t="str">
        <f t="shared" ca="1" si="8"/>
        <v/>
      </c>
      <c r="E40" s="125" t="str">
        <f ca="1">IFERROR(E39+MATCH(1,OFFSET('Other Pharma &amp; Health Products'!$CB$1,E39,0,500,1),0),"")</f>
        <v/>
      </c>
      <c r="F40" s="125" t="str">
        <f t="shared" ca="1" si="9"/>
        <v/>
      </c>
      <c r="G40" s="125" t="str">
        <f ca="1">IFERROR(G39+MATCH(1,OFFSET('PSM Costs'!$CB$1,G39,0,500,1),0),"")</f>
        <v/>
      </c>
      <c r="H40" s="125" t="str">
        <f t="shared" ca="1" si="10"/>
        <v/>
      </c>
      <c r="I40" s="167" t="str">
        <f t="shared" ca="1" si="4"/>
        <v/>
      </c>
      <c r="J40" s="5" t="str">
        <f t="shared" ca="1" si="5"/>
        <v/>
      </c>
      <c r="K40" s="167" t="str">
        <f t="shared" ca="1" si="6"/>
        <v/>
      </c>
    </row>
    <row r="41" spans="1:11" x14ac:dyDescent="0.2">
      <c r="A41" s="125" t="str">
        <f ca="1">IFERROR(A40+MATCH(1,OFFSET(Pharmaceuticals!$BS$1,A40,0,500,1),0),"")</f>
        <v/>
      </c>
      <c r="B41" s="125" t="str">
        <f t="shared" ca="1" si="7"/>
        <v/>
      </c>
      <c r="C41" s="125" t="str">
        <f ca="1">IFERROR(C40+MATCH(1,OFFSET('Health Products &amp; Equipment'!$CB$1,C40,0,500,1),0),"")</f>
        <v/>
      </c>
      <c r="D41" s="125" t="str">
        <f t="shared" ca="1" si="8"/>
        <v/>
      </c>
      <c r="E41" s="125" t="str">
        <f ca="1">IFERROR(E40+MATCH(1,OFFSET('Other Pharma &amp; Health Products'!$CB$1,E40,0,500,1),0),"")</f>
        <v/>
      </c>
      <c r="F41" s="125" t="str">
        <f t="shared" ca="1" si="9"/>
        <v/>
      </c>
      <c r="G41" s="125" t="str">
        <f ca="1">IFERROR(G40+MATCH(1,OFFSET('PSM Costs'!$CB$1,G40,0,500,1),0),"")</f>
        <v/>
      </c>
      <c r="H41" s="125" t="str">
        <f t="shared" ca="1" si="10"/>
        <v/>
      </c>
      <c r="I41" s="167" t="str">
        <f t="shared" ca="1" si="4"/>
        <v/>
      </c>
      <c r="J41" s="5" t="str">
        <f t="shared" ca="1" si="5"/>
        <v/>
      </c>
      <c r="K41" s="167" t="str">
        <f t="shared" ca="1" si="6"/>
        <v/>
      </c>
    </row>
    <row r="42" spans="1:11" x14ac:dyDescent="0.2">
      <c r="A42" s="125" t="str">
        <f ca="1">IFERROR(A41+MATCH(1,OFFSET(Pharmaceuticals!$BS$1,A41,0,500,1),0),"")</f>
        <v/>
      </c>
      <c r="B42" s="125" t="str">
        <f t="shared" ca="1" si="7"/>
        <v/>
      </c>
      <c r="C42" s="125" t="str">
        <f ca="1">IFERROR(C41+MATCH(1,OFFSET('Health Products &amp; Equipment'!$CB$1,C41,0,500,1),0),"")</f>
        <v/>
      </c>
      <c r="D42" s="125" t="str">
        <f t="shared" ca="1" si="8"/>
        <v/>
      </c>
      <c r="E42" s="125" t="str">
        <f ca="1">IFERROR(E41+MATCH(1,OFFSET('Other Pharma &amp; Health Products'!$CB$1,E41,0,500,1),0),"")</f>
        <v/>
      </c>
      <c r="F42" s="125" t="str">
        <f t="shared" ca="1" si="9"/>
        <v/>
      </c>
      <c r="G42" s="125" t="str">
        <f ca="1">IFERROR(G41+MATCH(1,OFFSET('PSM Costs'!$CB$1,G41,0,500,1),0),"")</f>
        <v/>
      </c>
      <c r="H42" s="125" t="str">
        <f t="shared" ca="1" si="10"/>
        <v/>
      </c>
      <c r="I42" s="167" t="str">
        <f t="shared" ca="1" si="4"/>
        <v/>
      </c>
      <c r="J42" s="5" t="str">
        <f t="shared" ca="1" si="5"/>
        <v/>
      </c>
      <c r="K42" s="167" t="str">
        <f t="shared" ca="1" si="6"/>
        <v/>
      </c>
    </row>
    <row r="43" spans="1:11" x14ac:dyDescent="0.2">
      <c r="A43" s="125" t="str">
        <f ca="1">IFERROR(A42+MATCH(1,OFFSET(Pharmaceuticals!$BS$1,A42,0,500,1),0),"")</f>
        <v/>
      </c>
      <c r="B43" s="125" t="str">
        <f t="shared" ca="1" si="7"/>
        <v/>
      </c>
      <c r="C43" s="125" t="str">
        <f ca="1">IFERROR(C42+MATCH(1,OFFSET('Health Products &amp; Equipment'!$CB$1,C42,0,500,1),0),"")</f>
        <v/>
      </c>
      <c r="D43" s="125" t="str">
        <f t="shared" ca="1" si="8"/>
        <v/>
      </c>
      <c r="E43" s="125" t="str">
        <f ca="1">IFERROR(E42+MATCH(1,OFFSET('Other Pharma &amp; Health Products'!$CB$1,E42,0,500,1),0),"")</f>
        <v/>
      </c>
      <c r="F43" s="125" t="str">
        <f t="shared" ca="1" si="9"/>
        <v/>
      </c>
      <c r="G43" s="125" t="str">
        <f ca="1">IFERROR(G42+MATCH(1,OFFSET('PSM Costs'!$CB$1,G42,0,500,1),0),"")</f>
        <v/>
      </c>
      <c r="H43" s="125" t="str">
        <f t="shared" ca="1" si="10"/>
        <v/>
      </c>
      <c r="I43" s="167" t="str">
        <f t="shared" ca="1" si="4"/>
        <v/>
      </c>
      <c r="J43" s="5" t="str">
        <f t="shared" ca="1" si="5"/>
        <v/>
      </c>
      <c r="K43" s="167" t="str">
        <f t="shared" ca="1" si="6"/>
        <v/>
      </c>
    </row>
    <row r="44" spans="1:11" x14ac:dyDescent="0.2">
      <c r="A44" s="125" t="str">
        <f ca="1">IFERROR(A43+MATCH(1,OFFSET(Pharmaceuticals!$BS$1,A43,0,500,1),0),"")</f>
        <v/>
      </c>
      <c r="B44" s="125" t="str">
        <f t="shared" ca="1" si="7"/>
        <v/>
      </c>
      <c r="C44" s="125" t="str">
        <f ca="1">IFERROR(C43+MATCH(1,OFFSET('Health Products &amp; Equipment'!$CB$1,C43,0,500,1),0),"")</f>
        <v/>
      </c>
      <c r="D44" s="125" t="str">
        <f t="shared" ca="1" si="8"/>
        <v/>
      </c>
      <c r="E44" s="125" t="str">
        <f ca="1">IFERROR(E43+MATCH(1,OFFSET('Other Pharma &amp; Health Products'!$CB$1,E43,0,500,1),0),"")</f>
        <v/>
      </c>
      <c r="F44" s="125" t="str">
        <f t="shared" ca="1" si="9"/>
        <v/>
      </c>
      <c r="G44" s="125" t="str">
        <f ca="1">IFERROR(G43+MATCH(1,OFFSET('PSM Costs'!$CB$1,G43,0,500,1),0),"")</f>
        <v/>
      </c>
      <c r="H44" s="125" t="str">
        <f t="shared" ca="1" si="10"/>
        <v/>
      </c>
      <c r="I44" s="167" t="str">
        <f t="shared" ca="1" si="4"/>
        <v/>
      </c>
      <c r="J44" s="5" t="str">
        <f t="shared" ca="1" si="5"/>
        <v/>
      </c>
      <c r="K44" s="167" t="str">
        <f t="shared" ca="1" si="6"/>
        <v/>
      </c>
    </row>
    <row r="45" spans="1:11" x14ac:dyDescent="0.2">
      <c r="A45" s="125" t="str">
        <f ca="1">IFERROR(A44+MATCH(1,OFFSET(Pharmaceuticals!$BS$1,A44,0,500,1),0),"")</f>
        <v/>
      </c>
      <c r="B45" s="125" t="str">
        <f t="shared" ca="1" si="7"/>
        <v/>
      </c>
      <c r="C45" s="125" t="str">
        <f ca="1">IFERROR(C44+MATCH(1,OFFSET('Health Products &amp; Equipment'!$CB$1,C44,0,500,1),0),"")</f>
        <v/>
      </c>
      <c r="D45" s="125" t="str">
        <f t="shared" ca="1" si="8"/>
        <v/>
      </c>
      <c r="E45" s="125" t="str">
        <f ca="1">IFERROR(E44+MATCH(1,OFFSET('Other Pharma &amp; Health Products'!$CB$1,E44,0,500,1),0),"")</f>
        <v/>
      </c>
      <c r="F45" s="125" t="str">
        <f t="shared" ca="1" si="9"/>
        <v/>
      </c>
      <c r="G45" s="125" t="str">
        <f ca="1">IFERROR(G44+MATCH(1,OFFSET('PSM Costs'!$CB$1,G44,0,500,1),0),"")</f>
        <v/>
      </c>
      <c r="H45" s="125" t="str">
        <f t="shared" ca="1" si="10"/>
        <v/>
      </c>
      <c r="I45" s="167" t="str">
        <f t="shared" ca="1" si="4"/>
        <v/>
      </c>
      <c r="J45" s="5" t="str">
        <f t="shared" ca="1" si="5"/>
        <v/>
      </c>
      <c r="K45" s="167" t="str">
        <f t="shared" ca="1" si="6"/>
        <v/>
      </c>
    </row>
    <row r="46" spans="1:11" x14ac:dyDescent="0.2">
      <c r="A46" s="125" t="str">
        <f ca="1">IFERROR(A45+MATCH(1,OFFSET(Pharmaceuticals!$BS$1,A45,0,500,1),0),"")</f>
        <v/>
      </c>
      <c r="B46" s="125" t="str">
        <f t="shared" ca="1" si="7"/>
        <v/>
      </c>
      <c r="C46" s="125" t="str">
        <f ca="1">IFERROR(C45+MATCH(1,OFFSET('Health Products &amp; Equipment'!$CB$1,C45,0,500,1),0),"")</f>
        <v/>
      </c>
      <c r="D46" s="125" t="str">
        <f t="shared" ca="1" si="8"/>
        <v/>
      </c>
      <c r="E46" s="125" t="str">
        <f ca="1">IFERROR(E45+MATCH(1,OFFSET('Other Pharma &amp; Health Products'!$CB$1,E45,0,500,1),0),"")</f>
        <v/>
      </c>
      <c r="F46" s="125" t="str">
        <f t="shared" ca="1" si="9"/>
        <v/>
      </c>
      <c r="G46" s="125" t="str">
        <f ca="1">IFERROR(G45+MATCH(1,OFFSET('PSM Costs'!$CB$1,G45,0,500,1),0),"")</f>
        <v/>
      </c>
      <c r="H46" s="125" t="str">
        <f t="shared" ca="1" si="10"/>
        <v/>
      </c>
      <c r="I46" s="167" t="str">
        <f t="shared" ca="1" si="4"/>
        <v/>
      </c>
      <c r="J46" s="5" t="str">
        <f t="shared" ca="1" si="5"/>
        <v/>
      </c>
      <c r="K46" s="167" t="str">
        <f t="shared" ca="1" si="6"/>
        <v/>
      </c>
    </row>
    <row r="47" spans="1:11" x14ac:dyDescent="0.2">
      <c r="A47" s="125" t="str">
        <f ca="1">IFERROR(A46+MATCH(1,OFFSET(Pharmaceuticals!$BS$1,A46,0,500,1),0),"")</f>
        <v/>
      </c>
      <c r="B47" s="125" t="str">
        <f t="shared" ca="1" si="7"/>
        <v/>
      </c>
      <c r="C47" s="125" t="str">
        <f ca="1">IFERROR(C46+MATCH(1,OFFSET('Health Products &amp; Equipment'!$CB$1,C46,0,500,1),0),"")</f>
        <v/>
      </c>
      <c r="D47" s="125" t="str">
        <f t="shared" ca="1" si="8"/>
        <v/>
      </c>
      <c r="E47" s="125" t="str">
        <f ca="1">IFERROR(E46+MATCH(1,OFFSET('Other Pharma &amp; Health Products'!$CB$1,E46,0,500,1),0),"")</f>
        <v/>
      </c>
      <c r="F47" s="125" t="str">
        <f t="shared" ca="1" si="9"/>
        <v/>
      </c>
      <c r="G47" s="125" t="str">
        <f ca="1">IFERROR(G46+MATCH(1,OFFSET('PSM Costs'!$CB$1,G46,0,500,1),0),"")</f>
        <v/>
      </c>
      <c r="H47" s="125" t="str">
        <f t="shared" ca="1" si="10"/>
        <v/>
      </c>
      <c r="I47" s="167" t="str">
        <f t="shared" ca="1" si="4"/>
        <v/>
      </c>
      <c r="J47" s="5" t="str">
        <f t="shared" ca="1" si="5"/>
        <v/>
      </c>
      <c r="K47" s="167" t="str">
        <f t="shared" ca="1" si="6"/>
        <v/>
      </c>
    </row>
    <row r="48" spans="1:11" x14ac:dyDescent="0.2">
      <c r="A48" s="125" t="str">
        <f ca="1">IFERROR(A47+MATCH(1,OFFSET(Pharmaceuticals!$BS$1,A47,0,500,1),0),"")</f>
        <v/>
      </c>
      <c r="B48" s="125" t="str">
        <f t="shared" ca="1" si="7"/>
        <v/>
      </c>
      <c r="C48" s="125" t="str">
        <f ca="1">IFERROR(C47+MATCH(1,OFFSET('Health Products &amp; Equipment'!$CB$1,C47,0,500,1),0),"")</f>
        <v/>
      </c>
      <c r="D48" s="125" t="str">
        <f t="shared" ca="1" si="8"/>
        <v/>
      </c>
      <c r="E48" s="125" t="str">
        <f ca="1">IFERROR(E47+MATCH(1,OFFSET('Other Pharma &amp; Health Products'!$CB$1,E47,0,500,1),0),"")</f>
        <v/>
      </c>
      <c r="F48" s="125" t="str">
        <f t="shared" ca="1" si="9"/>
        <v/>
      </c>
      <c r="G48" s="125" t="str">
        <f ca="1">IFERROR(G47+MATCH(1,OFFSET('PSM Costs'!$CB$1,G47,0,500,1),0),"")</f>
        <v/>
      </c>
      <c r="H48" s="125" t="str">
        <f t="shared" ca="1" si="10"/>
        <v/>
      </c>
      <c r="I48" s="167" t="str">
        <f t="shared" ca="1" si="4"/>
        <v/>
      </c>
      <c r="J48" s="5" t="str">
        <f t="shared" ca="1" si="5"/>
        <v/>
      </c>
      <c r="K48" s="167" t="str">
        <f t="shared" ca="1" si="6"/>
        <v/>
      </c>
    </row>
    <row r="49" spans="1:11" x14ac:dyDescent="0.2">
      <c r="A49" s="125" t="str">
        <f ca="1">IFERROR(A48+MATCH(1,OFFSET(Pharmaceuticals!$BS$1,A48,0,500,1),0),"")</f>
        <v/>
      </c>
      <c r="B49" s="125" t="str">
        <f t="shared" ca="1" si="7"/>
        <v/>
      </c>
      <c r="C49" s="125" t="str">
        <f ca="1">IFERROR(C48+MATCH(1,OFFSET('Health Products &amp; Equipment'!$CB$1,C48,0,500,1),0),"")</f>
        <v/>
      </c>
      <c r="D49" s="125" t="str">
        <f t="shared" ca="1" si="8"/>
        <v/>
      </c>
      <c r="E49" s="125" t="str">
        <f ca="1">IFERROR(E48+MATCH(1,OFFSET('Other Pharma &amp; Health Products'!$CB$1,E48,0,500,1),0),"")</f>
        <v/>
      </c>
      <c r="F49" s="125" t="str">
        <f t="shared" ca="1" si="9"/>
        <v/>
      </c>
      <c r="G49" s="125" t="str">
        <f ca="1">IFERROR(G48+MATCH(1,OFFSET('PSM Costs'!$CB$1,G48,0,500,1),0),"")</f>
        <v/>
      </c>
      <c r="H49" s="125" t="str">
        <f t="shared" ca="1" si="10"/>
        <v/>
      </c>
      <c r="I49" s="167" t="str">
        <f t="shared" ca="1" si="4"/>
        <v/>
      </c>
      <c r="J49" s="5" t="str">
        <f t="shared" ca="1" si="5"/>
        <v/>
      </c>
      <c r="K49" s="167" t="str">
        <f t="shared" ca="1" si="6"/>
        <v/>
      </c>
    </row>
    <row r="50" spans="1:11" x14ac:dyDescent="0.2">
      <c r="A50" s="125" t="str">
        <f ca="1">IFERROR(A49+MATCH(1,OFFSET(Pharmaceuticals!$BS$1,A49,0,500,1),0),"")</f>
        <v/>
      </c>
      <c r="B50" s="125" t="str">
        <f t="shared" ca="1" si="7"/>
        <v/>
      </c>
      <c r="C50" s="125" t="str">
        <f ca="1">IFERROR(C49+MATCH(1,OFFSET('Health Products &amp; Equipment'!$CB$1,C49,0,500,1),0),"")</f>
        <v/>
      </c>
      <c r="D50" s="125" t="str">
        <f t="shared" ca="1" si="8"/>
        <v/>
      </c>
      <c r="E50" s="125" t="str">
        <f ca="1">IFERROR(E49+MATCH(1,OFFSET('Other Pharma &amp; Health Products'!$CB$1,E49,0,500,1),0),"")</f>
        <v/>
      </c>
      <c r="F50" s="125" t="str">
        <f t="shared" ca="1" si="9"/>
        <v/>
      </c>
      <c r="G50" s="125" t="str">
        <f ca="1">IFERROR(G49+MATCH(1,OFFSET('PSM Costs'!$CB$1,G49,0,500,1),0),"")</f>
        <v/>
      </c>
      <c r="H50" s="125" t="str">
        <f t="shared" ca="1" si="10"/>
        <v/>
      </c>
      <c r="I50" s="167" t="str">
        <f t="shared" ca="1" si="4"/>
        <v/>
      </c>
      <c r="J50" s="5" t="str">
        <f t="shared" ca="1" si="5"/>
        <v/>
      </c>
      <c r="K50" s="167" t="str">
        <f t="shared" ca="1" si="6"/>
        <v/>
      </c>
    </row>
    <row r="51" spans="1:11" x14ac:dyDescent="0.2">
      <c r="A51" s="125" t="str">
        <f ca="1">IFERROR(A50+MATCH(1,OFFSET(Pharmaceuticals!$BS$1,A50,0,500,1),0),"")</f>
        <v/>
      </c>
      <c r="B51" s="125" t="str">
        <f t="shared" ca="1" si="7"/>
        <v/>
      </c>
      <c r="C51" s="125" t="str">
        <f ca="1">IFERROR(C50+MATCH(1,OFFSET('Health Products &amp; Equipment'!$CB$1,C50,0,500,1),0),"")</f>
        <v/>
      </c>
      <c r="D51" s="125" t="str">
        <f t="shared" ca="1" si="8"/>
        <v/>
      </c>
      <c r="E51" s="125" t="str">
        <f ca="1">IFERROR(E50+MATCH(1,OFFSET('Other Pharma &amp; Health Products'!$CB$1,E50,0,500,1),0),"")</f>
        <v/>
      </c>
      <c r="F51" s="125" t="str">
        <f t="shared" ca="1" si="9"/>
        <v/>
      </c>
      <c r="G51" s="125" t="str">
        <f ca="1">IFERROR(G50+MATCH(1,OFFSET('PSM Costs'!$CB$1,G50,0,500,1),0),"")</f>
        <v/>
      </c>
      <c r="H51" s="125" t="str">
        <f t="shared" ca="1" si="10"/>
        <v/>
      </c>
      <c r="I51" s="167" t="str">
        <f t="shared" ca="1" si="4"/>
        <v/>
      </c>
      <c r="J51" s="5" t="str">
        <f t="shared" ca="1" si="5"/>
        <v/>
      </c>
      <c r="K51" s="167" t="str">
        <f t="shared" ca="1" si="6"/>
        <v/>
      </c>
    </row>
    <row r="52" spans="1:11" x14ac:dyDescent="0.2">
      <c r="A52" s="125" t="str">
        <f ca="1">IFERROR(A51+MATCH(1,OFFSET(Pharmaceuticals!$BS$1,A51,0,500,1),0),"")</f>
        <v/>
      </c>
      <c r="B52" s="125" t="str">
        <f t="shared" ca="1" si="7"/>
        <v/>
      </c>
      <c r="C52" s="125" t="str">
        <f ca="1">IFERROR(C51+MATCH(1,OFFSET('Health Products &amp; Equipment'!$CB$1,C51,0,500,1),0),"")</f>
        <v/>
      </c>
      <c r="D52" s="125" t="str">
        <f t="shared" ca="1" si="8"/>
        <v/>
      </c>
      <c r="E52" s="125" t="str">
        <f ca="1">IFERROR(E51+MATCH(1,OFFSET('Other Pharma &amp; Health Products'!$CB$1,E51,0,500,1),0),"")</f>
        <v/>
      </c>
      <c r="F52" s="125" t="str">
        <f t="shared" ca="1" si="9"/>
        <v/>
      </c>
      <c r="G52" s="125" t="str">
        <f ca="1">IFERROR(G51+MATCH(1,OFFSET('PSM Costs'!$CB$1,G51,0,500,1),0),"")</f>
        <v/>
      </c>
      <c r="H52" s="125" t="str">
        <f t="shared" ca="1" si="10"/>
        <v/>
      </c>
      <c r="I52" s="167" t="str">
        <f t="shared" ca="1" si="4"/>
        <v/>
      </c>
      <c r="J52" s="5" t="str">
        <f t="shared" ca="1" si="5"/>
        <v/>
      </c>
      <c r="K52" s="167" t="str">
        <f t="shared" ca="1" si="6"/>
        <v/>
      </c>
    </row>
    <row r="53" spans="1:11" x14ac:dyDescent="0.2">
      <c r="A53" s="125" t="str">
        <f ca="1">IFERROR(A52+MATCH(1,OFFSET(Pharmaceuticals!$BS$1,A52,0,500,1),0),"")</f>
        <v/>
      </c>
      <c r="B53" s="125" t="str">
        <f t="shared" ca="1" si="7"/>
        <v/>
      </c>
      <c r="C53" s="125" t="str">
        <f ca="1">IFERROR(C52+MATCH(1,OFFSET('Health Products &amp; Equipment'!$CB$1,C52,0,500,1),0),"")</f>
        <v/>
      </c>
      <c r="D53" s="125" t="str">
        <f t="shared" ca="1" si="8"/>
        <v/>
      </c>
      <c r="E53" s="125" t="str">
        <f ca="1">IFERROR(E52+MATCH(1,OFFSET('Other Pharma &amp; Health Products'!$CB$1,E52,0,500,1),0),"")</f>
        <v/>
      </c>
      <c r="F53" s="125" t="str">
        <f t="shared" ca="1" si="9"/>
        <v/>
      </c>
      <c r="G53" s="125" t="str">
        <f ca="1">IFERROR(G52+MATCH(1,OFFSET('PSM Costs'!$CB$1,G52,0,500,1),0),"")</f>
        <v/>
      </c>
      <c r="H53" s="125" t="str">
        <f t="shared" ca="1" si="10"/>
        <v/>
      </c>
      <c r="I53" s="167" t="str">
        <f t="shared" ca="1" si="4"/>
        <v/>
      </c>
      <c r="J53" s="5" t="str">
        <f t="shared" ca="1" si="5"/>
        <v/>
      </c>
      <c r="K53" s="167" t="str">
        <f t="shared" ca="1" si="6"/>
        <v/>
      </c>
    </row>
    <row r="54" spans="1:11" x14ac:dyDescent="0.2">
      <c r="A54" s="125" t="str">
        <f ca="1">IFERROR(A53+MATCH(1,OFFSET(Pharmaceuticals!$BS$1,A53,0,500,1),0),"")</f>
        <v/>
      </c>
      <c r="B54" s="125" t="str">
        <f t="shared" ca="1" si="7"/>
        <v/>
      </c>
      <c r="C54" s="125" t="str">
        <f ca="1">IFERROR(C53+MATCH(1,OFFSET('Health Products &amp; Equipment'!$CB$1,C53,0,500,1),0),"")</f>
        <v/>
      </c>
      <c r="D54" s="125" t="str">
        <f t="shared" ca="1" si="8"/>
        <v/>
      </c>
      <c r="E54" s="125" t="str">
        <f ca="1">IFERROR(E53+MATCH(1,OFFSET('Other Pharma &amp; Health Products'!$CB$1,E53,0,500,1),0),"")</f>
        <v/>
      </c>
      <c r="F54" s="125" t="str">
        <f t="shared" ca="1" si="9"/>
        <v/>
      </c>
      <c r="G54" s="125" t="str">
        <f ca="1">IFERROR(G53+MATCH(1,OFFSET('PSM Costs'!$CB$1,G53,0,500,1),0),"")</f>
        <v/>
      </c>
      <c r="H54" s="125" t="str">
        <f t="shared" ca="1" si="10"/>
        <v/>
      </c>
      <c r="I54" s="167" t="str">
        <f t="shared" ca="1" si="4"/>
        <v/>
      </c>
      <c r="J54" s="5" t="str">
        <f t="shared" ca="1" si="5"/>
        <v/>
      </c>
      <c r="K54" s="167" t="str">
        <f t="shared" ca="1" si="6"/>
        <v/>
      </c>
    </row>
    <row r="55" spans="1:11" x14ac:dyDescent="0.2">
      <c r="A55" s="125" t="str">
        <f ca="1">IFERROR(A54+MATCH(1,OFFSET(Pharmaceuticals!$BS$1,A54,0,500,1),0),"")</f>
        <v/>
      </c>
      <c r="B55" s="125" t="str">
        <f t="shared" ca="1" si="7"/>
        <v/>
      </c>
      <c r="C55" s="125" t="str">
        <f ca="1">IFERROR(C54+MATCH(1,OFFSET('Health Products &amp; Equipment'!$CB$1,C54,0,500,1),0),"")</f>
        <v/>
      </c>
      <c r="D55" s="125" t="str">
        <f t="shared" ca="1" si="8"/>
        <v/>
      </c>
      <c r="E55" s="125" t="str">
        <f ca="1">IFERROR(E54+MATCH(1,OFFSET('Other Pharma &amp; Health Products'!$CB$1,E54,0,500,1),0),"")</f>
        <v/>
      </c>
      <c r="F55" s="125" t="str">
        <f t="shared" ca="1" si="9"/>
        <v/>
      </c>
      <c r="G55" s="125" t="str">
        <f ca="1">IFERROR(G54+MATCH(1,OFFSET('PSM Costs'!$CB$1,G54,0,500,1),0),"")</f>
        <v/>
      </c>
      <c r="H55" s="125" t="str">
        <f t="shared" ca="1" si="10"/>
        <v/>
      </c>
      <c r="I55" s="167" t="str">
        <f t="shared" ca="1" si="4"/>
        <v/>
      </c>
      <c r="J55" s="5" t="str">
        <f t="shared" ca="1" si="5"/>
        <v/>
      </c>
      <c r="K55" s="167" t="str">
        <f t="shared" ca="1" si="6"/>
        <v/>
      </c>
    </row>
    <row r="56" spans="1:11" x14ac:dyDescent="0.2">
      <c r="A56" s="125" t="str">
        <f ca="1">IFERROR(A55+MATCH(1,OFFSET(Pharmaceuticals!$BS$1,A55,0,500,1),0),"")</f>
        <v/>
      </c>
      <c r="B56" s="125" t="str">
        <f t="shared" ca="1" si="7"/>
        <v/>
      </c>
      <c r="C56" s="125" t="str">
        <f ca="1">IFERROR(C55+MATCH(1,OFFSET('Health Products &amp; Equipment'!$CB$1,C55,0,500,1),0),"")</f>
        <v/>
      </c>
      <c r="D56" s="125" t="str">
        <f t="shared" ca="1" si="8"/>
        <v/>
      </c>
      <c r="E56" s="125" t="str">
        <f ca="1">IFERROR(E55+MATCH(1,OFFSET('Other Pharma &amp; Health Products'!$CB$1,E55,0,500,1),0),"")</f>
        <v/>
      </c>
      <c r="F56" s="125" t="str">
        <f t="shared" ca="1" si="9"/>
        <v/>
      </c>
      <c r="G56" s="125" t="str">
        <f ca="1">IFERROR(G55+MATCH(1,OFFSET('PSM Costs'!$CB$1,G55,0,500,1),0),"")</f>
        <v/>
      </c>
      <c r="H56" s="125" t="str">
        <f t="shared" ca="1" si="10"/>
        <v/>
      </c>
      <c r="I56" s="167" t="str">
        <f t="shared" ca="1" si="4"/>
        <v/>
      </c>
      <c r="J56" s="5" t="str">
        <f t="shared" ca="1" si="5"/>
        <v/>
      </c>
      <c r="K56" s="167" t="str">
        <f t="shared" ca="1" si="6"/>
        <v/>
      </c>
    </row>
    <row r="57" spans="1:11" x14ac:dyDescent="0.2">
      <c r="A57" s="125" t="str">
        <f ca="1">IFERROR(A56+MATCH(1,OFFSET(Pharmaceuticals!$BS$1,A56,0,500,1),0),"")</f>
        <v/>
      </c>
      <c r="B57" s="125" t="str">
        <f t="shared" ca="1" si="7"/>
        <v/>
      </c>
      <c r="C57" s="125" t="str">
        <f ca="1">IFERROR(C56+MATCH(1,OFFSET('Health Products &amp; Equipment'!$CB$1,C56,0,500,1),0),"")</f>
        <v/>
      </c>
      <c r="D57" s="125" t="str">
        <f t="shared" ca="1" si="8"/>
        <v/>
      </c>
      <c r="E57" s="125" t="str">
        <f ca="1">IFERROR(E56+MATCH(1,OFFSET('Other Pharma &amp; Health Products'!$CB$1,E56,0,500,1),0),"")</f>
        <v/>
      </c>
      <c r="F57" s="125" t="str">
        <f t="shared" ca="1" si="9"/>
        <v/>
      </c>
      <c r="G57" s="125" t="str">
        <f ca="1">IFERROR(G56+MATCH(1,OFFSET('PSM Costs'!$CB$1,G56,0,500,1),0),"")</f>
        <v/>
      </c>
      <c r="H57" s="125" t="str">
        <f t="shared" ca="1" si="10"/>
        <v/>
      </c>
      <c r="I57" s="167" t="str">
        <f t="shared" ca="1" si="4"/>
        <v/>
      </c>
      <c r="J57" s="5" t="str">
        <f t="shared" ca="1" si="5"/>
        <v/>
      </c>
      <c r="K57" s="167" t="str">
        <f t="shared" ca="1" si="6"/>
        <v/>
      </c>
    </row>
    <row r="58" spans="1:11" x14ac:dyDescent="0.2">
      <c r="A58" s="125" t="str">
        <f ca="1">IFERROR(A57+MATCH(1,OFFSET(Pharmaceuticals!$BS$1,A57,0,500,1),0),"")</f>
        <v/>
      </c>
      <c r="B58" s="125" t="str">
        <f t="shared" ca="1" si="7"/>
        <v/>
      </c>
      <c r="C58" s="125" t="str">
        <f ca="1">IFERROR(C57+MATCH(1,OFFSET('Health Products &amp; Equipment'!$CB$1,C57,0,500,1),0),"")</f>
        <v/>
      </c>
      <c r="D58" s="125" t="str">
        <f t="shared" ca="1" si="8"/>
        <v/>
      </c>
      <c r="E58" s="125" t="str">
        <f ca="1">IFERROR(E57+MATCH(1,OFFSET('Other Pharma &amp; Health Products'!$CB$1,E57,0,500,1),0),"")</f>
        <v/>
      </c>
      <c r="F58" s="125" t="str">
        <f t="shared" ca="1" si="9"/>
        <v/>
      </c>
      <c r="G58" s="125" t="str">
        <f ca="1">IFERROR(G57+MATCH(1,OFFSET('PSM Costs'!$CB$1,G57,0,500,1),0),"")</f>
        <v/>
      </c>
      <c r="H58" s="125" t="str">
        <f t="shared" ca="1" si="10"/>
        <v/>
      </c>
      <c r="I58" s="167" t="str">
        <f t="shared" ca="1" si="4"/>
        <v/>
      </c>
      <c r="J58" s="5" t="str">
        <f t="shared" ca="1" si="5"/>
        <v/>
      </c>
      <c r="K58" s="167" t="str">
        <f t="shared" ca="1" si="6"/>
        <v/>
      </c>
    </row>
    <row r="59" spans="1:11" x14ac:dyDescent="0.2">
      <c r="A59" s="125" t="str">
        <f ca="1">IFERROR(A58+MATCH(1,OFFSET(Pharmaceuticals!$BS$1,A58,0,500,1),0),"")</f>
        <v/>
      </c>
      <c r="B59" s="125" t="str">
        <f t="shared" ca="1" si="7"/>
        <v/>
      </c>
      <c r="C59" s="125" t="str">
        <f ca="1">IFERROR(C58+MATCH(1,OFFSET('Health Products &amp; Equipment'!$CB$1,C58,0,500,1),0),"")</f>
        <v/>
      </c>
      <c r="D59" s="125" t="str">
        <f t="shared" ca="1" si="8"/>
        <v/>
      </c>
      <c r="E59" s="125" t="str">
        <f ca="1">IFERROR(E58+MATCH(1,OFFSET('Other Pharma &amp; Health Products'!$CB$1,E58,0,500,1),0),"")</f>
        <v/>
      </c>
      <c r="F59" s="125" t="str">
        <f t="shared" ca="1" si="9"/>
        <v/>
      </c>
      <c r="G59" s="125" t="str">
        <f ca="1">IFERROR(G58+MATCH(1,OFFSET('PSM Costs'!$CB$1,G58,0,500,1),0),"")</f>
        <v/>
      </c>
      <c r="H59" s="125" t="str">
        <f t="shared" ca="1" si="10"/>
        <v/>
      </c>
      <c r="I59" s="167" t="str">
        <f t="shared" ca="1" si="4"/>
        <v/>
      </c>
      <c r="J59" s="5" t="str">
        <f t="shared" ca="1" si="5"/>
        <v/>
      </c>
      <c r="K59" s="167" t="str">
        <f t="shared" ca="1" si="6"/>
        <v/>
      </c>
    </row>
    <row r="60" spans="1:11" x14ac:dyDescent="0.2">
      <c r="A60" s="125" t="str">
        <f ca="1">IFERROR(A59+MATCH(1,OFFSET(Pharmaceuticals!$BS$1,A59,0,500,1),0),"")</f>
        <v/>
      </c>
      <c r="B60" s="125" t="str">
        <f t="shared" ca="1" si="7"/>
        <v/>
      </c>
      <c r="C60" s="125" t="str">
        <f ca="1">IFERROR(C59+MATCH(1,OFFSET('Health Products &amp; Equipment'!$CB$1,C59,0,500,1),0),"")</f>
        <v/>
      </c>
      <c r="D60" s="125" t="str">
        <f t="shared" ca="1" si="8"/>
        <v/>
      </c>
      <c r="E60" s="125" t="str">
        <f ca="1">IFERROR(E59+MATCH(1,OFFSET('Other Pharma &amp; Health Products'!$CB$1,E59,0,500,1),0),"")</f>
        <v/>
      </c>
      <c r="F60" s="125" t="str">
        <f t="shared" ca="1" si="9"/>
        <v/>
      </c>
      <c r="G60" s="125" t="str">
        <f ca="1">IFERROR(G59+MATCH(1,OFFSET('PSM Costs'!$CB$1,G59,0,500,1),0),"")</f>
        <v/>
      </c>
      <c r="H60" s="125" t="str">
        <f t="shared" ca="1" si="10"/>
        <v/>
      </c>
      <c r="I60" s="167" t="str">
        <f t="shared" ca="1" si="4"/>
        <v/>
      </c>
      <c r="J60" s="5" t="str">
        <f t="shared" ca="1" si="5"/>
        <v/>
      </c>
      <c r="K60" s="167" t="str">
        <f t="shared" ca="1" si="6"/>
        <v/>
      </c>
    </row>
    <row r="61" spans="1:11" x14ac:dyDescent="0.2">
      <c r="A61" s="125" t="str">
        <f ca="1">IFERROR(A60+MATCH(1,OFFSET(Pharmaceuticals!$BS$1,A60,0,500,1),0),"")</f>
        <v/>
      </c>
      <c r="B61" s="125" t="str">
        <f t="shared" ca="1" si="7"/>
        <v/>
      </c>
      <c r="C61" s="125" t="str">
        <f ca="1">IFERROR(C60+MATCH(1,OFFSET('Health Products &amp; Equipment'!$CB$1,C60,0,500,1),0),"")</f>
        <v/>
      </c>
      <c r="D61" s="125" t="str">
        <f t="shared" ca="1" si="8"/>
        <v/>
      </c>
      <c r="E61" s="125" t="str">
        <f ca="1">IFERROR(E60+MATCH(1,OFFSET('Other Pharma &amp; Health Products'!$CB$1,E60,0,500,1),0),"")</f>
        <v/>
      </c>
      <c r="F61" s="125" t="str">
        <f t="shared" ca="1" si="9"/>
        <v/>
      </c>
      <c r="G61" s="125" t="str">
        <f ca="1">IFERROR(G60+MATCH(1,OFFSET('PSM Costs'!$CB$1,G60,0,500,1),0),"")</f>
        <v/>
      </c>
      <c r="H61" s="125" t="str">
        <f t="shared" ca="1" si="10"/>
        <v/>
      </c>
      <c r="I61" s="167" t="str">
        <f t="shared" ca="1" si="4"/>
        <v/>
      </c>
      <c r="J61" s="5" t="str">
        <f t="shared" ca="1" si="5"/>
        <v/>
      </c>
      <c r="K61" s="167" t="str">
        <f t="shared" ca="1" si="6"/>
        <v/>
      </c>
    </row>
    <row r="62" spans="1:11" x14ac:dyDescent="0.2">
      <c r="A62" s="125" t="str">
        <f ca="1">IFERROR(A61+MATCH(1,OFFSET(Pharmaceuticals!$BS$1,A61,0,500,1),0),"")</f>
        <v/>
      </c>
      <c r="B62" s="125" t="str">
        <f t="shared" ca="1" si="7"/>
        <v/>
      </c>
      <c r="C62" s="125" t="str">
        <f ca="1">IFERROR(C61+MATCH(1,OFFSET('Health Products &amp; Equipment'!$CB$1,C61,0,500,1),0),"")</f>
        <v/>
      </c>
      <c r="D62" s="125" t="str">
        <f t="shared" ca="1" si="8"/>
        <v/>
      </c>
      <c r="E62" s="125" t="str">
        <f ca="1">IFERROR(E61+MATCH(1,OFFSET('Other Pharma &amp; Health Products'!$CB$1,E61,0,500,1),0),"")</f>
        <v/>
      </c>
      <c r="F62" s="125" t="str">
        <f t="shared" ca="1" si="9"/>
        <v/>
      </c>
      <c r="G62" s="125" t="str">
        <f ca="1">IFERROR(G61+MATCH(1,OFFSET('PSM Costs'!$CB$1,G61,0,500,1),0),"")</f>
        <v/>
      </c>
      <c r="H62" s="125" t="str">
        <f t="shared" ca="1" si="10"/>
        <v/>
      </c>
      <c r="I62" s="167" t="str">
        <f t="shared" ca="1" si="4"/>
        <v/>
      </c>
      <c r="J62" s="5" t="str">
        <f t="shared" ca="1" si="5"/>
        <v/>
      </c>
      <c r="K62" s="167" t="str">
        <f t="shared" ca="1" si="6"/>
        <v/>
      </c>
    </row>
    <row r="63" spans="1:11" x14ac:dyDescent="0.2">
      <c r="A63" s="125" t="str">
        <f ca="1">IFERROR(A62+MATCH(1,OFFSET(Pharmaceuticals!$BS$1,A62,0,500,1),0),"")</f>
        <v/>
      </c>
      <c r="B63" s="125" t="str">
        <f t="shared" ca="1" si="7"/>
        <v/>
      </c>
      <c r="C63" s="125" t="str">
        <f ca="1">IFERROR(C62+MATCH(1,OFFSET('Health Products &amp; Equipment'!$CB$1,C62,0,500,1),0),"")</f>
        <v/>
      </c>
      <c r="D63" s="125" t="str">
        <f t="shared" ca="1" si="8"/>
        <v/>
      </c>
      <c r="E63" s="125" t="str">
        <f ca="1">IFERROR(E62+MATCH(1,OFFSET('Other Pharma &amp; Health Products'!$CB$1,E62,0,500,1),0),"")</f>
        <v/>
      </c>
      <c r="F63" s="125" t="str">
        <f t="shared" ca="1" si="9"/>
        <v/>
      </c>
      <c r="G63" s="125" t="str">
        <f ca="1">IFERROR(G62+MATCH(1,OFFSET('PSM Costs'!$CB$1,G62,0,500,1),0),"")</f>
        <v/>
      </c>
      <c r="H63" s="125" t="str">
        <f t="shared" ca="1" si="10"/>
        <v/>
      </c>
      <c r="I63" s="167" t="str">
        <f t="shared" ca="1" si="4"/>
        <v/>
      </c>
      <c r="J63" s="5" t="str">
        <f t="shared" ca="1" si="5"/>
        <v/>
      </c>
      <c r="K63" s="167" t="str">
        <f t="shared" ca="1" si="6"/>
        <v/>
      </c>
    </row>
    <row r="64" spans="1:11" x14ac:dyDescent="0.2">
      <c r="A64" s="125" t="str">
        <f ca="1">IFERROR(A63+MATCH(1,OFFSET(Pharmaceuticals!$BS$1,A63,0,500,1),0),"")</f>
        <v/>
      </c>
      <c r="B64" s="125" t="str">
        <f t="shared" ca="1" si="7"/>
        <v/>
      </c>
      <c r="C64" s="125" t="str">
        <f ca="1">IFERROR(C63+MATCH(1,OFFSET('Health Products &amp; Equipment'!$CB$1,C63,0,500,1),0),"")</f>
        <v/>
      </c>
      <c r="D64" s="125" t="str">
        <f t="shared" ca="1" si="8"/>
        <v/>
      </c>
      <c r="E64" s="125" t="str">
        <f ca="1">IFERROR(E63+MATCH(1,OFFSET('Other Pharma &amp; Health Products'!$CB$1,E63,0,500,1),0),"")</f>
        <v/>
      </c>
      <c r="F64" s="125" t="str">
        <f t="shared" ca="1" si="9"/>
        <v/>
      </c>
      <c r="G64" s="125" t="str">
        <f ca="1">IFERROR(G63+MATCH(1,OFFSET('PSM Costs'!$CB$1,G63,0,500,1),0),"")</f>
        <v/>
      </c>
      <c r="H64" s="125" t="str">
        <f t="shared" ca="1" si="10"/>
        <v/>
      </c>
      <c r="I64" s="167" t="str">
        <f t="shared" ca="1" si="4"/>
        <v/>
      </c>
      <c r="J64" s="5" t="str">
        <f t="shared" ca="1" si="5"/>
        <v/>
      </c>
      <c r="K64" s="167" t="str">
        <f t="shared" ca="1" si="6"/>
        <v/>
      </c>
    </row>
    <row r="65" spans="1:11" x14ac:dyDescent="0.2">
      <c r="A65" s="125" t="str">
        <f ca="1">IFERROR(A64+MATCH(1,OFFSET(Pharmaceuticals!$BS$1,A64,0,500,1),0),"")</f>
        <v/>
      </c>
      <c r="B65" s="125" t="str">
        <f t="shared" ca="1" si="7"/>
        <v/>
      </c>
      <c r="C65" s="125" t="str">
        <f ca="1">IFERROR(C64+MATCH(1,OFFSET('Health Products &amp; Equipment'!$CB$1,C64,0,500,1),0),"")</f>
        <v/>
      </c>
      <c r="D65" s="125" t="str">
        <f t="shared" ca="1" si="8"/>
        <v/>
      </c>
      <c r="E65" s="125" t="str">
        <f ca="1">IFERROR(E64+MATCH(1,OFFSET('Other Pharma &amp; Health Products'!$CB$1,E64,0,500,1),0),"")</f>
        <v/>
      </c>
      <c r="F65" s="125" t="str">
        <f t="shared" ca="1" si="9"/>
        <v/>
      </c>
      <c r="G65" s="125" t="str">
        <f ca="1">IFERROR(G64+MATCH(1,OFFSET('PSM Costs'!$CB$1,G64,0,500,1),0),"")</f>
        <v/>
      </c>
      <c r="H65" s="125" t="str">
        <f t="shared" ca="1" si="10"/>
        <v/>
      </c>
      <c r="I65" s="167" t="str">
        <f t="shared" ca="1" si="4"/>
        <v/>
      </c>
      <c r="J65" s="5" t="str">
        <f t="shared" ca="1" si="5"/>
        <v/>
      </c>
      <c r="K65" s="167" t="str">
        <f t="shared" ca="1" si="6"/>
        <v/>
      </c>
    </row>
    <row r="66" spans="1:11" x14ac:dyDescent="0.2">
      <c r="A66" s="125" t="str">
        <f ca="1">IFERROR(A65+MATCH(1,OFFSET(Pharmaceuticals!$BS$1,A65,0,500,1),0),"")</f>
        <v/>
      </c>
      <c r="B66" s="125" t="str">
        <f t="shared" ca="1" si="7"/>
        <v/>
      </c>
      <c r="C66" s="125" t="str">
        <f ca="1">IFERROR(C65+MATCH(1,OFFSET('Health Products &amp; Equipment'!$CB$1,C65,0,500,1),0),"")</f>
        <v/>
      </c>
      <c r="D66" s="125" t="str">
        <f t="shared" ca="1" si="8"/>
        <v/>
      </c>
      <c r="E66" s="125" t="str">
        <f ca="1">IFERROR(E65+MATCH(1,OFFSET('Other Pharma &amp; Health Products'!$CB$1,E65,0,500,1),0),"")</f>
        <v/>
      </c>
      <c r="F66" s="125" t="str">
        <f t="shared" ca="1" si="9"/>
        <v/>
      </c>
      <c r="G66" s="125" t="str">
        <f ca="1">IFERROR(G65+MATCH(1,OFFSET('PSM Costs'!$CB$1,G65,0,500,1),0),"")</f>
        <v/>
      </c>
      <c r="H66" s="125" t="str">
        <f t="shared" ca="1" si="10"/>
        <v/>
      </c>
      <c r="I66" s="167" t="str">
        <f t="shared" ca="1" si="4"/>
        <v/>
      </c>
      <c r="J66" s="5" t="str">
        <f t="shared" ca="1" si="5"/>
        <v/>
      </c>
      <c r="K66" s="167" t="str">
        <f t="shared" ca="1" si="6"/>
        <v/>
      </c>
    </row>
    <row r="67" spans="1:11" x14ac:dyDescent="0.2">
      <c r="A67" s="125" t="str">
        <f ca="1">IFERROR(A66+MATCH(1,OFFSET(Pharmaceuticals!$BS$1,A66,0,500,1),0),"")</f>
        <v/>
      </c>
      <c r="B67" s="125" t="str">
        <f t="shared" ca="1" si="7"/>
        <v/>
      </c>
      <c r="C67" s="125" t="str">
        <f ca="1">IFERROR(C66+MATCH(1,OFFSET('Health Products &amp; Equipment'!$CB$1,C66,0,500,1),0),"")</f>
        <v/>
      </c>
      <c r="D67" s="125" t="str">
        <f t="shared" ca="1" si="8"/>
        <v/>
      </c>
      <c r="E67" s="125" t="str">
        <f ca="1">IFERROR(E66+MATCH(1,OFFSET('Other Pharma &amp; Health Products'!$CB$1,E66,0,500,1),0),"")</f>
        <v/>
      </c>
      <c r="F67" s="125" t="str">
        <f t="shared" ca="1" si="9"/>
        <v/>
      </c>
      <c r="G67" s="125" t="str">
        <f ca="1">IFERROR(G66+MATCH(1,OFFSET('PSM Costs'!$CB$1,G66,0,500,1),0),"")</f>
        <v/>
      </c>
      <c r="H67" s="125" t="str">
        <f t="shared" ca="1" si="10"/>
        <v/>
      </c>
      <c r="I67" s="167" t="str">
        <f t="shared" ca="1" si="4"/>
        <v/>
      </c>
      <c r="J67" s="5" t="str">
        <f t="shared" ca="1" si="5"/>
        <v/>
      </c>
      <c r="K67" s="167" t="str">
        <f t="shared" ca="1" si="6"/>
        <v/>
      </c>
    </row>
    <row r="68" spans="1:11" x14ac:dyDescent="0.2">
      <c r="A68" s="125" t="str">
        <f ca="1">IFERROR(A67+MATCH(1,OFFSET(Pharmaceuticals!$BS$1,A67,0,500,1),0),"")</f>
        <v/>
      </c>
      <c r="B68" s="125" t="str">
        <f t="shared" ref="B68:B99" ca="1" si="11">IFERROR(INDIRECT(ADDRESS(A68,2,1,1,"Pharmaceuticals")),"")</f>
        <v/>
      </c>
      <c r="C68" s="125" t="str">
        <f ca="1">IFERROR(C67+MATCH(1,OFFSET('Health Products &amp; Equipment'!$CB$1,C67,0,500,1),0),"")</f>
        <v/>
      </c>
      <c r="D68" s="125" t="str">
        <f t="shared" ref="D68:D99" ca="1" si="12">IFERROR(INDIRECT(ADDRESS(C68,2,1,1,"Health Products &amp; Equipment")),"")</f>
        <v/>
      </c>
      <c r="E68" s="125" t="str">
        <f ca="1">IFERROR(E67+MATCH(1,OFFSET('Other Pharma &amp; Health Products'!$CB$1,E67,0,500,1),0),"")</f>
        <v/>
      </c>
      <c r="F68" s="125" t="str">
        <f t="shared" ref="F68:F99" ca="1" si="13">IFERROR(INDIRECT(ADDRESS(E68,2,1,1,"Other Pharma &amp; Health Products")),"")</f>
        <v/>
      </c>
      <c r="G68" s="125" t="str">
        <f ca="1">IFERROR(G67+MATCH(1,OFFSET('PSM Costs'!$CB$1,G67,0,500,1),0),"")</f>
        <v/>
      </c>
      <c r="H68" s="125" t="str">
        <f t="shared" ref="H68:H99" ca="1" si="14">IFERROR(INDIRECT(ADDRESS(G68,2,1,1,"PSM Costs")),"")</f>
        <v/>
      </c>
      <c r="I68" s="167" t="str">
        <f t="shared" ref="I68:I131" ca="1" si="15">IF(K68&lt;&gt;"",RANK(K68,K:K,1),"")</f>
        <v/>
      </c>
      <c r="J68" s="5" t="str">
        <f t="shared" ca="1" si="5"/>
        <v/>
      </c>
      <c r="K68" s="167" t="str">
        <f t="shared" ca="1" si="6"/>
        <v/>
      </c>
    </row>
    <row r="69" spans="1:11" x14ac:dyDescent="0.2">
      <c r="A69" s="125" t="str">
        <f ca="1">IFERROR(A68+MATCH(1,OFFSET(Pharmaceuticals!$BS$1,A68,0,500,1),0),"")</f>
        <v/>
      </c>
      <c r="B69" s="125" t="str">
        <f t="shared" ca="1" si="11"/>
        <v/>
      </c>
      <c r="C69" s="125" t="str">
        <f ca="1">IFERROR(C68+MATCH(1,OFFSET('Health Products &amp; Equipment'!$CB$1,C68,0,500,1),0),"")</f>
        <v/>
      </c>
      <c r="D69" s="125" t="str">
        <f t="shared" ca="1" si="12"/>
        <v/>
      </c>
      <c r="E69" s="125" t="str">
        <f ca="1">IFERROR(E68+MATCH(1,OFFSET('Other Pharma &amp; Health Products'!$CB$1,E68,0,500,1),0),"")</f>
        <v/>
      </c>
      <c r="F69" s="125" t="str">
        <f t="shared" ca="1" si="13"/>
        <v/>
      </c>
      <c r="G69" s="125" t="str">
        <f ca="1">IFERROR(G68+MATCH(1,OFFSET('PSM Costs'!$CB$1,G68,0,500,1),0),"")</f>
        <v/>
      </c>
      <c r="H69" s="125" t="str">
        <f t="shared" ca="1" si="14"/>
        <v/>
      </c>
      <c r="I69" s="167" t="str">
        <f t="shared" ca="1" si="15"/>
        <v/>
      </c>
      <c r="J69" s="5" t="str">
        <f t="shared" ref="J69:J132" ca="1" si="16">IF(ROW()&lt;4+B$2,B69,IF(ROW()&lt;4+B$2+D$2,INDIRECT(ADDRESS(ROW()-B$2,4)),IF(ROW()&lt;4+B$2+D$2+F$2,INDIRECT(ADDRESS(ROW()-B$2-D$2,6)),IF(ROW()&lt;4+B$2+D$2+F$2+H$2,INDIRECT(ADDRESS(ROW()-B$2-D$2-F$2,8)),""))))</f>
        <v/>
      </c>
      <c r="K69" s="167" t="str">
        <f t="shared" ref="K69:K132" ca="1" si="17">IF(J69&lt;&gt;"",IFERROR(LEFT(J69,FIND("-",J69)-1)*1000000,LEFT(SUBSTITUTE(J69,".",","),FIND("-",J69)-1)*10000000)+MID(J69,FIND("-",J69)+1,FIND("--",J69)-FIND("-",J69)-1)*1000+IFERROR(MID(J69,FIND("--",J69)+2,FIND("---",J69)-FIND("--",J69)-2)*100,MID(SUBSTITUTE(J69,".",","),FIND("--",J69)+2,FIND("---",J69)-FIND("--",J69)-2)*100)+RIGHT(J69,1),"")</f>
        <v/>
      </c>
    </row>
    <row r="70" spans="1:11" x14ac:dyDescent="0.2">
      <c r="A70" s="125" t="str">
        <f ca="1">IFERROR(A69+MATCH(1,OFFSET(Pharmaceuticals!$BS$1,A69,0,500,1),0),"")</f>
        <v/>
      </c>
      <c r="B70" s="125" t="str">
        <f t="shared" ca="1" si="11"/>
        <v/>
      </c>
      <c r="C70" s="125" t="str">
        <f ca="1">IFERROR(C69+MATCH(1,OFFSET('Health Products &amp; Equipment'!$CB$1,C69,0,500,1),0),"")</f>
        <v/>
      </c>
      <c r="D70" s="125" t="str">
        <f t="shared" ca="1" si="12"/>
        <v/>
      </c>
      <c r="E70" s="125" t="str">
        <f ca="1">IFERROR(E69+MATCH(1,OFFSET('Other Pharma &amp; Health Products'!$CB$1,E69,0,500,1),0),"")</f>
        <v/>
      </c>
      <c r="F70" s="125" t="str">
        <f t="shared" ca="1" si="13"/>
        <v/>
      </c>
      <c r="G70" s="125" t="str">
        <f ca="1">IFERROR(G69+MATCH(1,OFFSET('PSM Costs'!$CB$1,G69,0,500,1),0),"")</f>
        <v/>
      </c>
      <c r="H70" s="125" t="str">
        <f t="shared" ca="1" si="14"/>
        <v/>
      </c>
      <c r="I70" s="167" t="str">
        <f t="shared" ca="1" si="15"/>
        <v/>
      </c>
      <c r="J70" s="5" t="str">
        <f t="shared" ca="1" si="16"/>
        <v/>
      </c>
      <c r="K70" s="167" t="str">
        <f t="shared" ca="1" si="17"/>
        <v/>
      </c>
    </row>
    <row r="71" spans="1:11" x14ac:dyDescent="0.2">
      <c r="A71" s="125" t="str">
        <f ca="1">IFERROR(A70+MATCH(1,OFFSET(Pharmaceuticals!$BS$1,A70,0,500,1),0),"")</f>
        <v/>
      </c>
      <c r="B71" s="125" t="str">
        <f t="shared" ca="1" si="11"/>
        <v/>
      </c>
      <c r="C71" s="125" t="str">
        <f ca="1">IFERROR(C70+MATCH(1,OFFSET('Health Products &amp; Equipment'!$CB$1,C70,0,500,1),0),"")</f>
        <v/>
      </c>
      <c r="D71" s="125" t="str">
        <f t="shared" ca="1" si="12"/>
        <v/>
      </c>
      <c r="E71" s="125" t="str">
        <f ca="1">IFERROR(E70+MATCH(1,OFFSET('Other Pharma &amp; Health Products'!$CB$1,E70,0,500,1),0),"")</f>
        <v/>
      </c>
      <c r="F71" s="125" t="str">
        <f t="shared" ca="1" si="13"/>
        <v/>
      </c>
      <c r="G71" s="125" t="str">
        <f ca="1">IFERROR(G70+MATCH(1,OFFSET('PSM Costs'!$CB$1,G70,0,500,1),0),"")</f>
        <v/>
      </c>
      <c r="H71" s="125" t="str">
        <f t="shared" ca="1" si="14"/>
        <v/>
      </c>
      <c r="I71" s="167" t="str">
        <f t="shared" ca="1" si="15"/>
        <v/>
      </c>
      <c r="J71" s="5" t="str">
        <f t="shared" ca="1" si="16"/>
        <v/>
      </c>
      <c r="K71" s="167" t="str">
        <f t="shared" ca="1" si="17"/>
        <v/>
      </c>
    </row>
    <row r="72" spans="1:11" x14ac:dyDescent="0.2">
      <c r="A72" s="125" t="str">
        <f ca="1">IFERROR(A71+MATCH(1,OFFSET(Pharmaceuticals!$BS$1,A71,0,500,1),0),"")</f>
        <v/>
      </c>
      <c r="B72" s="125" t="str">
        <f t="shared" ca="1" si="11"/>
        <v/>
      </c>
      <c r="C72" s="125" t="str">
        <f ca="1">IFERROR(C71+MATCH(1,OFFSET('Health Products &amp; Equipment'!$CB$1,C71,0,500,1),0),"")</f>
        <v/>
      </c>
      <c r="D72" s="125" t="str">
        <f t="shared" ca="1" si="12"/>
        <v/>
      </c>
      <c r="E72" s="125" t="str">
        <f ca="1">IFERROR(E71+MATCH(1,OFFSET('Other Pharma &amp; Health Products'!$CB$1,E71,0,500,1),0),"")</f>
        <v/>
      </c>
      <c r="F72" s="125" t="str">
        <f t="shared" ca="1" si="13"/>
        <v/>
      </c>
      <c r="G72" s="125" t="str">
        <f ca="1">IFERROR(G71+MATCH(1,OFFSET('PSM Costs'!$CB$1,G71,0,500,1),0),"")</f>
        <v/>
      </c>
      <c r="H72" s="125" t="str">
        <f t="shared" ca="1" si="14"/>
        <v/>
      </c>
      <c r="I72" s="167" t="str">
        <f t="shared" ca="1" si="15"/>
        <v/>
      </c>
      <c r="J72" s="5" t="str">
        <f t="shared" ca="1" si="16"/>
        <v/>
      </c>
      <c r="K72" s="167" t="str">
        <f t="shared" ca="1" si="17"/>
        <v/>
      </c>
    </row>
    <row r="73" spans="1:11" x14ac:dyDescent="0.2">
      <c r="A73" s="125" t="str">
        <f ca="1">IFERROR(A72+MATCH(1,OFFSET(Pharmaceuticals!$BS$1,A72,0,500,1),0),"")</f>
        <v/>
      </c>
      <c r="B73" s="125" t="str">
        <f t="shared" ca="1" si="11"/>
        <v/>
      </c>
      <c r="C73" s="125" t="str">
        <f ca="1">IFERROR(C72+MATCH(1,OFFSET('Health Products &amp; Equipment'!$CB$1,C72,0,500,1),0),"")</f>
        <v/>
      </c>
      <c r="D73" s="125" t="str">
        <f t="shared" ca="1" si="12"/>
        <v/>
      </c>
      <c r="E73" s="125" t="str">
        <f ca="1">IFERROR(E72+MATCH(1,OFFSET('Other Pharma &amp; Health Products'!$CB$1,E72,0,500,1),0),"")</f>
        <v/>
      </c>
      <c r="F73" s="125" t="str">
        <f t="shared" ca="1" si="13"/>
        <v/>
      </c>
      <c r="G73" s="125" t="str">
        <f ca="1">IFERROR(G72+MATCH(1,OFFSET('PSM Costs'!$CB$1,G72,0,500,1),0),"")</f>
        <v/>
      </c>
      <c r="H73" s="125" t="str">
        <f t="shared" ca="1" si="14"/>
        <v/>
      </c>
      <c r="I73" s="167" t="str">
        <f t="shared" ca="1" si="15"/>
        <v/>
      </c>
      <c r="J73" s="5" t="str">
        <f t="shared" ca="1" si="16"/>
        <v/>
      </c>
      <c r="K73" s="167" t="str">
        <f t="shared" ca="1" si="17"/>
        <v/>
      </c>
    </row>
    <row r="74" spans="1:11" x14ac:dyDescent="0.2">
      <c r="A74" s="125" t="str">
        <f ca="1">IFERROR(A73+MATCH(1,OFFSET(Pharmaceuticals!$BS$1,A73,0,500,1),0),"")</f>
        <v/>
      </c>
      <c r="B74" s="125" t="str">
        <f t="shared" ca="1" si="11"/>
        <v/>
      </c>
      <c r="C74" s="125" t="str">
        <f ca="1">IFERROR(C73+MATCH(1,OFFSET('Health Products &amp; Equipment'!$CB$1,C73,0,500,1),0),"")</f>
        <v/>
      </c>
      <c r="D74" s="125" t="str">
        <f t="shared" ca="1" si="12"/>
        <v/>
      </c>
      <c r="E74" s="125" t="str">
        <f ca="1">IFERROR(E73+MATCH(1,OFFSET('Other Pharma &amp; Health Products'!$CB$1,E73,0,500,1),0),"")</f>
        <v/>
      </c>
      <c r="F74" s="125" t="str">
        <f t="shared" ca="1" si="13"/>
        <v/>
      </c>
      <c r="G74" s="125" t="str">
        <f ca="1">IFERROR(G73+MATCH(1,OFFSET('PSM Costs'!$CB$1,G73,0,500,1),0),"")</f>
        <v/>
      </c>
      <c r="H74" s="125" t="str">
        <f t="shared" ca="1" si="14"/>
        <v/>
      </c>
      <c r="I74" s="167" t="str">
        <f t="shared" ca="1" si="15"/>
        <v/>
      </c>
      <c r="J74" s="5" t="str">
        <f t="shared" ca="1" si="16"/>
        <v/>
      </c>
      <c r="K74" s="167" t="str">
        <f t="shared" ca="1" si="17"/>
        <v/>
      </c>
    </row>
    <row r="75" spans="1:11" x14ac:dyDescent="0.2">
      <c r="A75" s="125" t="str">
        <f ca="1">IFERROR(A74+MATCH(1,OFFSET(Pharmaceuticals!$BS$1,A74,0,500,1),0),"")</f>
        <v/>
      </c>
      <c r="B75" s="125" t="str">
        <f t="shared" ca="1" si="11"/>
        <v/>
      </c>
      <c r="C75" s="125" t="str">
        <f ca="1">IFERROR(C74+MATCH(1,OFFSET('Health Products &amp; Equipment'!$CB$1,C74,0,500,1),0),"")</f>
        <v/>
      </c>
      <c r="D75" s="125" t="str">
        <f t="shared" ca="1" si="12"/>
        <v/>
      </c>
      <c r="E75" s="125" t="str">
        <f ca="1">IFERROR(E74+MATCH(1,OFFSET('Other Pharma &amp; Health Products'!$CB$1,E74,0,500,1),0),"")</f>
        <v/>
      </c>
      <c r="F75" s="125" t="str">
        <f t="shared" ca="1" si="13"/>
        <v/>
      </c>
      <c r="G75" s="125" t="str">
        <f ca="1">IFERROR(G74+MATCH(1,OFFSET('PSM Costs'!$CB$1,G74,0,500,1),0),"")</f>
        <v/>
      </c>
      <c r="H75" s="125" t="str">
        <f t="shared" ca="1" si="14"/>
        <v/>
      </c>
      <c r="I75" s="167" t="str">
        <f t="shared" ca="1" si="15"/>
        <v/>
      </c>
      <c r="J75" s="5" t="str">
        <f t="shared" ca="1" si="16"/>
        <v/>
      </c>
      <c r="K75" s="167" t="str">
        <f t="shared" ca="1" si="17"/>
        <v/>
      </c>
    </row>
    <row r="76" spans="1:11" x14ac:dyDescent="0.2">
      <c r="A76" s="125" t="str">
        <f ca="1">IFERROR(A75+MATCH(1,OFFSET(Pharmaceuticals!$BS$1,A75,0,500,1),0),"")</f>
        <v/>
      </c>
      <c r="B76" s="125" t="str">
        <f t="shared" ca="1" si="11"/>
        <v/>
      </c>
      <c r="C76" s="125" t="str">
        <f ca="1">IFERROR(C75+MATCH(1,OFFSET('Health Products &amp; Equipment'!$CB$1,C75,0,500,1),0),"")</f>
        <v/>
      </c>
      <c r="D76" s="125" t="str">
        <f t="shared" ca="1" si="12"/>
        <v/>
      </c>
      <c r="E76" s="125" t="str">
        <f ca="1">IFERROR(E75+MATCH(1,OFFSET('Other Pharma &amp; Health Products'!$CB$1,E75,0,500,1),0),"")</f>
        <v/>
      </c>
      <c r="F76" s="125" t="str">
        <f t="shared" ca="1" si="13"/>
        <v/>
      </c>
      <c r="G76" s="125" t="str">
        <f ca="1">IFERROR(G75+MATCH(1,OFFSET('PSM Costs'!$CB$1,G75,0,500,1),0),"")</f>
        <v/>
      </c>
      <c r="H76" s="125" t="str">
        <f t="shared" ca="1" si="14"/>
        <v/>
      </c>
      <c r="I76" s="167" t="str">
        <f t="shared" ca="1" si="15"/>
        <v/>
      </c>
      <c r="J76" s="5" t="str">
        <f t="shared" ca="1" si="16"/>
        <v/>
      </c>
      <c r="K76" s="167" t="str">
        <f t="shared" ca="1" si="17"/>
        <v/>
      </c>
    </row>
    <row r="77" spans="1:11" x14ac:dyDescent="0.2">
      <c r="A77" s="125" t="str">
        <f ca="1">IFERROR(A76+MATCH(1,OFFSET(Pharmaceuticals!$BS$1,A76,0,500,1),0),"")</f>
        <v/>
      </c>
      <c r="B77" s="125" t="str">
        <f t="shared" ca="1" si="11"/>
        <v/>
      </c>
      <c r="C77" s="125" t="str">
        <f ca="1">IFERROR(C76+MATCH(1,OFFSET('Health Products &amp; Equipment'!$CB$1,C76,0,500,1),0),"")</f>
        <v/>
      </c>
      <c r="D77" s="125" t="str">
        <f t="shared" ca="1" si="12"/>
        <v/>
      </c>
      <c r="E77" s="125" t="str">
        <f ca="1">IFERROR(E76+MATCH(1,OFFSET('Other Pharma &amp; Health Products'!$CB$1,E76,0,500,1),0),"")</f>
        <v/>
      </c>
      <c r="F77" s="125" t="str">
        <f t="shared" ca="1" si="13"/>
        <v/>
      </c>
      <c r="G77" s="125" t="str">
        <f ca="1">IFERROR(G76+MATCH(1,OFFSET('PSM Costs'!$CB$1,G76,0,500,1),0),"")</f>
        <v/>
      </c>
      <c r="H77" s="125" t="str">
        <f t="shared" ca="1" si="14"/>
        <v/>
      </c>
      <c r="I77" s="167" t="str">
        <f t="shared" ca="1" si="15"/>
        <v/>
      </c>
      <c r="J77" s="5" t="str">
        <f t="shared" ca="1" si="16"/>
        <v/>
      </c>
      <c r="K77" s="167" t="str">
        <f t="shared" ca="1" si="17"/>
        <v/>
      </c>
    </row>
    <row r="78" spans="1:11" x14ac:dyDescent="0.2">
      <c r="A78" s="125" t="str">
        <f ca="1">IFERROR(A77+MATCH(1,OFFSET(Pharmaceuticals!$BS$1,A77,0,500,1),0),"")</f>
        <v/>
      </c>
      <c r="B78" s="125" t="str">
        <f t="shared" ca="1" si="11"/>
        <v/>
      </c>
      <c r="C78" s="125" t="str">
        <f ca="1">IFERROR(C77+MATCH(1,OFFSET('Health Products &amp; Equipment'!$CB$1,C77,0,500,1),0),"")</f>
        <v/>
      </c>
      <c r="D78" s="125" t="str">
        <f t="shared" ca="1" si="12"/>
        <v/>
      </c>
      <c r="E78" s="125" t="str">
        <f ca="1">IFERROR(E77+MATCH(1,OFFSET('Other Pharma &amp; Health Products'!$CB$1,E77,0,500,1),0),"")</f>
        <v/>
      </c>
      <c r="F78" s="125" t="str">
        <f t="shared" ca="1" si="13"/>
        <v/>
      </c>
      <c r="G78" s="125" t="str">
        <f ca="1">IFERROR(G77+MATCH(1,OFFSET('PSM Costs'!$CB$1,G77,0,500,1),0),"")</f>
        <v/>
      </c>
      <c r="H78" s="125" t="str">
        <f t="shared" ca="1" si="14"/>
        <v/>
      </c>
      <c r="I78" s="167" t="str">
        <f t="shared" ca="1" si="15"/>
        <v/>
      </c>
      <c r="J78" s="5" t="str">
        <f t="shared" ca="1" si="16"/>
        <v/>
      </c>
      <c r="K78" s="167" t="str">
        <f t="shared" ca="1" si="17"/>
        <v/>
      </c>
    </row>
    <row r="79" spans="1:11" x14ac:dyDescent="0.2">
      <c r="A79" s="125" t="str">
        <f ca="1">IFERROR(A78+MATCH(1,OFFSET(Pharmaceuticals!$BS$1,A78,0,500,1),0),"")</f>
        <v/>
      </c>
      <c r="B79" s="125" t="str">
        <f t="shared" ca="1" si="11"/>
        <v/>
      </c>
      <c r="C79" s="125" t="str">
        <f ca="1">IFERROR(C78+MATCH(1,OFFSET('Health Products &amp; Equipment'!$CB$1,C78,0,500,1),0),"")</f>
        <v/>
      </c>
      <c r="D79" s="125" t="str">
        <f t="shared" ca="1" si="12"/>
        <v/>
      </c>
      <c r="E79" s="125" t="str">
        <f ca="1">IFERROR(E78+MATCH(1,OFFSET('Other Pharma &amp; Health Products'!$CB$1,E78,0,500,1),0),"")</f>
        <v/>
      </c>
      <c r="F79" s="125" t="str">
        <f t="shared" ca="1" si="13"/>
        <v/>
      </c>
      <c r="G79" s="125" t="str">
        <f ca="1">IFERROR(G78+MATCH(1,OFFSET('PSM Costs'!$CB$1,G78,0,500,1),0),"")</f>
        <v/>
      </c>
      <c r="H79" s="125" t="str">
        <f t="shared" ca="1" si="14"/>
        <v/>
      </c>
      <c r="I79" s="167" t="str">
        <f t="shared" ca="1" si="15"/>
        <v/>
      </c>
      <c r="J79" s="5" t="str">
        <f t="shared" ca="1" si="16"/>
        <v/>
      </c>
      <c r="K79" s="167" t="str">
        <f t="shared" ca="1" si="17"/>
        <v/>
      </c>
    </row>
    <row r="80" spans="1:11" x14ac:dyDescent="0.2">
      <c r="A80" s="125" t="str">
        <f ca="1">IFERROR(A79+MATCH(1,OFFSET(Pharmaceuticals!$BS$1,A79,0,500,1),0),"")</f>
        <v/>
      </c>
      <c r="B80" s="125" t="str">
        <f t="shared" ca="1" si="11"/>
        <v/>
      </c>
      <c r="C80" s="125" t="str">
        <f ca="1">IFERROR(C79+MATCH(1,OFFSET('Health Products &amp; Equipment'!$CB$1,C79,0,500,1),0),"")</f>
        <v/>
      </c>
      <c r="D80" s="125" t="str">
        <f t="shared" ca="1" si="12"/>
        <v/>
      </c>
      <c r="E80" s="125" t="str">
        <f ca="1">IFERROR(E79+MATCH(1,OFFSET('Other Pharma &amp; Health Products'!$CB$1,E79,0,500,1),0),"")</f>
        <v/>
      </c>
      <c r="F80" s="125" t="str">
        <f t="shared" ca="1" si="13"/>
        <v/>
      </c>
      <c r="G80" s="125" t="str">
        <f ca="1">IFERROR(G79+MATCH(1,OFFSET('PSM Costs'!$CB$1,G79,0,500,1),0),"")</f>
        <v/>
      </c>
      <c r="H80" s="125" t="str">
        <f t="shared" ca="1" si="14"/>
        <v/>
      </c>
      <c r="I80" s="167" t="str">
        <f t="shared" ca="1" si="15"/>
        <v/>
      </c>
      <c r="J80" s="5" t="str">
        <f t="shared" ca="1" si="16"/>
        <v/>
      </c>
      <c r="K80" s="167" t="str">
        <f t="shared" ca="1" si="17"/>
        <v/>
      </c>
    </row>
    <row r="81" spans="1:11" x14ac:dyDescent="0.2">
      <c r="A81" s="125" t="str">
        <f ca="1">IFERROR(A80+MATCH(1,OFFSET(Pharmaceuticals!$BS$1,A80,0,500,1),0),"")</f>
        <v/>
      </c>
      <c r="B81" s="125" t="str">
        <f t="shared" ca="1" si="11"/>
        <v/>
      </c>
      <c r="C81" s="125" t="str">
        <f ca="1">IFERROR(C80+MATCH(1,OFFSET('Health Products &amp; Equipment'!$CB$1,C80,0,500,1),0),"")</f>
        <v/>
      </c>
      <c r="D81" s="125" t="str">
        <f t="shared" ca="1" si="12"/>
        <v/>
      </c>
      <c r="E81" s="125" t="str">
        <f ca="1">IFERROR(E80+MATCH(1,OFFSET('Other Pharma &amp; Health Products'!$CB$1,E80,0,500,1),0),"")</f>
        <v/>
      </c>
      <c r="F81" s="125" t="str">
        <f t="shared" ca="1" si="13"/>
        <v/>
      </c>
      <c r="G81" s="125" t="str">
        <f ca="1">IFERROR(G80+MATCH(1,OFFSET('PSM Costs'!$CB$1,G80,0,500,1),0),"")</f>
        <v/>
      </c>
      <c r="H81" s="125" t="str">
        <f t="shared" ca="1" si="14"/>
        <v/>
      </c>
      <c r="I81" s="167" t="str">
        <f t="shared" ca="1" si="15"/>
        <v/>
      </c>
      <c r="J81" s="5" t="str">
        <f t="shared" ca="1" si="16"/>
        <v/>
      </c>
      <c r="K81" s="167" t="str">
        <f t="shared" ca="1" si="17"/>
        <v/>
      </c>
    </row>
    <row r="82" spans="1:11" x14ac:dyDescent="0.2">
      <c r="A82" s="125" t="str">
        <f ca="1">IFERROR(A81+MATCH(1,OFFSET(Pharmaceuticals!$BS$1,A81,0,500,1),0),"")</f>
        <v/>
      </c>
      <c r="B82" s="125" t="str">
        <f t="shared" ca="1" si="11"/>
        <v/>
      </c>
      <c r="C82" s="125" t="str">
        <f ca="1">IFERROR(C81+MATCH(1,OFFSET('Health Products &amp; Equipment'!$CB$1,C81,0,500,1),0),"")</f>
        <v/>
      </c>
      <c r="D82" s="125" t="str">
        <f t="shared" ca="1" si="12"/>
        <v/>
      </c>
      <c r="E82" s="125" t="str">
        <f ca="1">IFERROR(E81+MATCH(1,OFFSET('Other Pharma &amp; Health Products'!$CB$1,E81,0,500,1),0),"")</f>
        <v/>
      </c>
      <c r="F82" s="125" t="str">
        <f t="shared" ca="1" si="13"/>
        <v/>
      </c>
      <c r="G82" s="125" t="str">
        <f ca="1">IFERROR(G81+MATCH(1,OFFSET('PSM Costs'!$CB$1,G81,0,500,1),0),"")</f>
        <v/>
      </c>
      <c r="H82" s="125" t="str">
        <f t="shared" ca="1" si="14"/>
        <v/>
      </c>
      <c r="I82" s="167" t="str">
        <f t="shared" ca="1" si="15"/>
        <v/>
      </c>
      <c r="J82" s="5" t="str">
        <f t="shared" ca="1" si="16"/>
        <v/>
      </c>
      <c r="K82" s="167" t="str">
        <f t="shared" ca="1" si="17"/>
        <v/>
      </c>
    </row>
    <row r="83" spans="1:11" x14ac:dyDescent="0.2">
      <c r="A83" s="125" t="str">
        <f ca="1">IFERROR(A82+MATCH(1,OFFSET(Pharmaceuticals!$BS$1,A82,0,500,1),0),"")</f>
        <v/>
      </c>
      <c r="B83" s="125" t="str">
        <f t="shared" ca="1" si="11"/>
        <v/>
      </c>
      <c r="C83" s="125" t="str">
        <f ca="1">IFERROR(C82+MATCH(1,OFFSET('Health Products &amp; Equipment'!$CB$1,C82,0,500,1),0),"")</f>
        <v/>
      </c>
      <c r="D83" s="125" t="str">
        <f t="shared" ca="1" si="12"/>
        <v/>
      </c>
      <c r="E83" s="125" t="str">
        <f ca="1">IFERROR(E82+MATCH(1,OFFSET('Other Pharma &amp; Health Products'!$CB$1,E82,0,500,1),0),"")</f>
        <v/>
      </c>
      <c r="F83" s="125" t="str">
        <f t="shared" ca="1" si="13"/>
        <v/>
      </c>
      <c r="G83" s="125" t="str">
        <f ca="1">IFERROR(G82+MATCH(1,OFFSET('PSM Costs'!$CB$1,G82,0,500,1),0),"")</f>
        <v/>
      </c>
      <c r="H83" s="125" t="str">
        <f t="shared" ca="1" si="14"/>
        <v/>
      </c>
      <c r="I83" s="167" t="str">
        <f t="shared" ca="1" si="15"/>
        <v/>
      </c>
      <c r="J83" s="5" t="str">
        <f t="shared" ca="1" si="16"/>
        <v/>
      </c>
      <c r="K83" s="167" t="str">
        <f t="shared" ca="1" si="17"/>
        <v/>
      </c>
    </row>
    <row r="84" spans="1:11" x14ac:dyDescent="0.2">
      <c r="A84" s="125" t="str">
        <f ca="1">IFERROR(A83+MATCH(1,OFFSET(Pharmaceuticals!$BS$1,A83,0,500,1),0),"")</f>
        <v/>
      </c>
      <c r="B84" s="125" t="str">
        <f t="shared" ca="1" si="11"/>
        <v/>
      </c>
      <c r="C84" s="125" t="str">
        <f ca="1">IFERROR(C83+MATCH(1,OFFSET('Health Products &amp; Equipment'!$CB$1,C83,0,500,1),0),"")</f>
        <v/>
      </c>
      <c r="D84" s="125" t="str">
        <f t="shared" ca="1" si="12"/>
        <v/>
      </c>
      <c r="E84" s="125" t="str">
        <f ca="1">IFERROR(E83+MATCH(1,OFFSET('Other Pharma &amp; Health Products'!$CB$1,E83,0,500,1),0),"")</f>
        <v/>
      </c>
      <c r="F84" s="125" t="str">
        <f t="shared" ca="1" si="13"/>
        <v/>
      </c>
      <c r="G84" s="125" t="str">
        <f ca="1">IFERROR(G83+MATCH(1,OFFSET('PSM Costs'!$CB$1,G83,0,500,1),0),"")</f>
        <v/>
      </c>
      <c r="H84" s="125" t="str">
        <f t="shared" ca="1" si="14"/>
        <v/>
      </c>
      <c r="I84" s="167" t="str">
        <f t="shared" ca="1" si="15"/>
        <v/>
      </c>
      <c r="J84" s="5" t="str">
        <f t="shared" ca="1" si="16"/>
        <v/>
      </c>
      <c r="K84" s="167" t="str">
        <f t="shared" ca="1" si="17"/>
        <v/>
      </c>
    </row>
    <row r="85" spans="1:11" x14ac:dyDescent="0.2">
      <c r="A85" s="125" t="str">
        <f ca="1">IFERROR(A84+MATCH(1,OFFSET(Pharmaceuticals!$BS$1,A84,0,500,1),0),"")</f>
        <v/>
      </c>
      <c r="B85" s="125" t="str">
        <f t="shared" ca="1" si="11"/>
        <v/>
      </c>
      <c r="C85" s="125" t="str">
        <f ca="1">IFERROR(C84+MATCH(1,OFFSET('Health Products &amp; Equipment'!$CB$1,C84,0,500,1),0),"")</f>
        <v/>
      </c>
      <c r="D85" s="125" t="str">
        <f t="shared" ca="1" si="12"/>
        <v/>
      </c>
      <c r="E85" s="125" t="str">
        <f ca="1">IFERROR(E84+MATCH(1,OFFSET('Other Pharma &amp; Health Products'!$CB$1,E84,0,500,1),0),"")</f>
        <v/>
      </c>
      <c r="F85" s="125" t="str">
        <f t="shared" ca="1" si="13"/>
        <v/>
      </c>
      <c r="G85" s="125" t="str">
        <f ca="1">IFERROR(G84+MATCH(1,OFFSET('PSM Costs'!$CB$1,G84,0,500,1),0),"")</f>
        <v/>
      </c>
      <c r="H85" s="125" t="str">
        <f t="shared" ca="1" si="14"/>
        <v/>
      </c>
      <c r="I85" s="167" t="str">
        <f t="shared" ca="1" si="15"/>
        <v/>
      </c>
      <c r="J85" s="5" t="str">
        <f t="shared" ca="1" si="16"/>
        <v/>
      </c>
      <c r="K85" s="167" t="str">
        <f t="shared" ca="1" si="17"/>
        <v/>
      </c>
    </row>
    <row r="86" spans="1:11" x14ac:dyDescent="0.2">
      <c r="A86" s="125" t="str">
        <f ca="1">IFERROR(A85+MATCH(1,OFFSET(Pharmaceuticals!$BS$1,A85,0,500,1),0),"")</f>
        <v/>
      </c>
      <c r="B86" s="125" t="str">
        <f t="shared" ca="1" si="11"/>
        <v/>
      </c>
      <c r="C86" s="125" t="str">
        <f ca="1">IFERROR(C85+MATCH(1,OFFSET('Health Products &amp; Equipment'!$CB$1,C85,0,500,1),0),"")</f>
        <v/>
      </c>
      <c r="D86" s="125" t="str">
        <f t="shared" ca="1" si="12"/>
        <v/>
      </c>
      <c r="E86" s="125" t="str">
        <f ca="1">IFERROR(E85+MATCH(1,OFFSET('Other Pharma &amp; Health Products'!$CB$1,E85,0,500,1),0),"")</f>
        <v/>
      </c>
      <c r="F86" s="125" t="str">
        <f t="shared" ca="1" si="13"/>
        <v/>
      </c>
      <c r="G86" s="125" t="str">
        <f ca="1">IFERROR(G85+MATCH(1,OFFSET('PSM Costs'!$CB$1,G85,0,500,1),0),"")</f>
        <v/>
      </c>
      <c r="H86" s="125" t="str">
        <f t="shared" ca="1" si="14"/>
        <v/>
      </c>
      <c r="I86" s="167" t="str">
        <f t="shared" ca="1" si="15"/>
        <v/>
      </c>
      <c r="J86" s="5" t="str">
        <f t="shared" ca="1" si="16"/>
        <v/>
      </c>
      <c r="K86" s="167" t="str">
        <f t="shared" ca="1" si="17"/>
        <v/>
      </c>
    </row>
    <row r="87" spans="1:11" x14ac:dyDescent="0.2">
      <c r="A87" s="125" t="str">
        <f ca="1">IFERROR(A86+MATCH(1,OFFSET(Pharmaceuticals!$BS$1,A86,0,500,1),0),"")</f>
        <v/>
      </c>
      <c r="B87" s="125" t="str">
        <f t="shared" ca="1" si="11"/>
        <v/>
      </c>
      <c r="C87" s="125" t="str">
        <f ca="1">IFERROR(C86+MATCH(1,OFFSET('Health Products &amp; Equipment'!$CB$1,C86,0,500,1),0),"")</f>
        <v/>
      </c>
      <c r="D87" s="125" t="str">
        <f t="shared" ca="1" si="12"/>
        <v/>
      </c>
      <c r="E87" s="125" t="str">
        <f ca="1">IFERROR(E86+MATCH(1,OFFSET('Other Pharma &amp; Health Products'!$CB$1,E86,0,500,1),0),"")</f>
        <v/>
      </c>
      <c r="F87" s="125" t="str">
        <f t="shared" ca="1" si="13"/>
        <v/>
      </c>
      <c r="G87" s="125" t="str">
        <f ca="1">IFERROR(G86+MATCH(1,OFFSET('PSM Costs'!$CB$1,G86,0,500,1),0),"")</f>
        <v/>
      </c>
      <c r="H87" s="125" t="str">
        <f t="shared" ca="1" si="14"/>
        <v/>
      </c>
      <c r="I87" s="167" t="str">
        <f t="shared" ca="1" si="15"/>
        <v/>
      </c>
      <c r="J87" s="5" t="str">
        <f t="shared" ca="1" si="16"/>
        <v/>
      </c>
      <c r="K87" s="167" t="str">
        <f t="shared" ca="1" si="17"/>
        <v/>
      </c>
    </row>
    <row r="88" spans="1:11" x14ac:dyDescent="0.2">
      <c r="A88" s="125" t="str">
        <f ca="1">IFERROR(A87+MATCH(1,OFFSET(Pharmaceuticals!$BS$1,A87,0,500,1),0),"")</f>
        <v/>
      </c>
      <c r="B88" s="125" t="str">
        <f t="shared" ca="1" si="11"/>
        <v/>
      </c>
      <c r="C88" s="125" t="str">
        <f ca="1">IFERROR(C87+MATCH(1,OFFSET('Health Products &amp; Equipment'!$CB$1,C87,0,500,1),0),"")</f>
        <v/>
      </c>
      <c r="D88" s="125" t="str">
        <f t="shared" ca="1" si="12"/>
        <v/>
      </c>
      <c r="E88" s="125" t="str">
        <f ca="1">IFERROR(E87+MATCH(1,OFFSET('Other Pharma &amp; Health Products'!$CB$1,E87,0,500,1),0),"")</f>
        <v/>
      </c>
      <c r="F88" s="125" t="str">
        <f t="shared" ca="1" si="13"/>
        <v/>
      </c>
      <c r="G88" s="125" t="str">
        <f ca="1">IFERROR(G87+MATCH(1,OFFSET('PSM Costs'!$CB$1,G87,0,500,1),0),"")</f>
        <v/>
      </c>
      <c r="H88" s="125" t="str">
        <f t="shared" ca="1" si="14"/>
        <v/>
      </c>
      <c r="I88" s="167" t="str">
        <f t="shared" ca="1" si="15"/>
        <v/>
      </c>
      <c r="J88" s="5" t="str">
        <f t="shared" ca="1" si="16"/>
        <v/>
      </c>
      <c r="K88" s="167" t="str">
        <f t="shared" ca="1" si="17"/>
        <v/>
      </c>
    </row>
    <row r="89" spans="1:11" x14ac:dyDescent="0.2">
      <c r="A89" s="125" t="str">
        <f ca="1">IFERROR(A88+MATCH(1,OFFSET(Pharmaceuticals!$BS$1,A88,0,500,1),0),"")</f>
        <v/>
      </c>
      <c r="B89" s="125" t="str">
        <f t="shared" ca="1" si="11"/>
        <v/>
      </c>
      <c r="C89" s="125" t="str">
        <f ca="1">IFERROR(C88+MATCH(1,OFFSET('Health Products &amp; Equipment'!$CB$1,C88,0,500,1),0),"")</f>
        <v/>
      </c>
      <c r="D89" s="125" t="str">
        <f t="shared" ca="1" si="12"/>
        <v/>
      </c>
      <c r="E89" s="125" t="str">
        <f ca="1">IFERROR(E88+MATCH(1,OFFSET('Other Pharma &amp; Health Products'!$CB$1,E88,0,500,1),0),"")</f>
        <v/>
      </c>
      <c r="F89" s="125" t="str">
        <f t="shared" ca="1" si="13"/>
        <v/>
      </c>
      <c r="G89" s="125" t="str">
        <f ca="1">IFERROR(G88+MATCH(1,OFFSET('PSM Costs'!$CB$1,G88,0,500,1),0),"")</f>
        <v/>
      </c>
      <c r="H89" s="125" t="str">
        <f t="shared" ca="1" si="14"/>
        <v/>
      </c>
      <c r="I89" s="167" t="str">
        <f t="shared" ca="1" si="15"/>
        <v/>
      </c>
      <c r="J89" s="5" t="str">
        <f t="shared" ca="1" si="16"/>
        <v/>
      </c>
      <c r="K89" s="167" t="str">
        <f t="shared" ca="1" si="17"/>
        <v/>
      </c>
    </row>
    <row r="90" spans="1:11" x14ac:dyDescent="0.2">
      <c r="A90" s="125" t="str">
        <f ca="1">IFERROR(A89+MATCH(1,OFFSET(Pharmaceuticals!$BS$1,A89,0,500,1),0),"")</f>
        <v/>
      </c>
      <c r="B90" s="125" t="str">
        <f t="shared" ca="1" si="11"/>
        <v/>
      </c>
      <c r="C90" s="125" t="str">
        <f ca="1">IFERROR(C89+MATCH(1,OFFSET('Health Products &amp; Equipment'!$CB$1,C89,0,500,1),0),"")</f>
        <v/>
      </c>
      <c r="D90" s="125" t="str">
        <f t="shared" ca="1" si="12"/>
        <v/>
      </c>
      <c r="E90" s="125" t="str">
        <f ca="1">IFERROR(E89+MATCH(1,OFFSET('Other Pharma &amp; Health Products'!$CB$1,E89,0,500,1),0),"")</f>
        <v/>
      </c>
      <c r="F90" s="125" t="str">
        <f t="shared" ca="1" si="13"/>
        <v/>
      </c>
      <c r="G90" s="125" t="str">
        <f ca="1">IFERROR(G89+MATCH(1,OFFSET('PSM Costs'!$CB$1,G89,0,500,1),0),"")</f>
        <v/>
      </c>
      <c r="H90" s="125" t="str">
        <f t="shared" ca="1" si="14"/>
        <v/>
      </c>
      <c r="I90" s="167" t="str">
        <f t="shared" ca="1" si="15"/>
        <v/>
      </c>
      <c r="J90" s="5" t="str">
        <f t="shared" ca="1" si="16"/>
        <v/>
      </c>
      <c r="K90" s="167" t="str">
        <f t="shared" ca="1" si="17"/>
        <v/>
      </c>
    </row>
    <row r="91" spans="1:11" x14ac:dyDescent="0.2">
      <c r="A91" s="125" t="str">
        <f ca="1">IFERROR(A90+MATCH(1,OFFSET(Pharmaceuticals!$BS$1,A90,0,500,1),0),"")</f>
        <v/>
      </c>
      <c r="B91" s="125" t="str">
        <f t="shared" ca="1" si="11"/>
        <v/>
      </c>
      <c r="C91" s="125" t="str">
        <f ca="1">IFERROR(C90+MATCH(1,OFFSET('Health Products &amp; Equipment'!$CB$1,C90,0,500,1),0),"")</f>
        <v/>
      </c>
      <c r="D91" s="125" t="str">
        <f t="shared" ca="1" si="12"/>
        <v/>
      </c>
      <c r="E91" s="125" t="str">
        <f ca="1">IFERROR(E90+MATCH(1,OFFSET('Other Pharma &amp; Health Products'!$CB$1,E90,0,500,1),0),"")</f>
        <v/>
      </c>
      <c r="F91" s="125" t="str">
        <f t="shared" ca="1" si="13"/>
        <v/>
      </c>
      <c r="G91" s="125" t="str">
        <f ca="1">IFERROR(G90+MATCH(1,OFFSET('PSM Costs'!$CB$1,G90,0,500,1),0),"")</f>
        <v/>
      </c>
      <c r="H91" s="125" t="str">
        <f t="shared" ca="1" si="14"/>
        <v/>
      </c>
      <c r="I91" s="167" t="str">
        <f t="shared" ca="1" si="15"/>
        <v/>
      </c>
      <c r="J91" s="5" t="str">
        <f t="shared" ca="1" si="16"/>
        <v/>
      </c>
      <c r="K91" s="167" t="str">
        <f t="shared" ca="1" si="17"/>
        <v/>
      </c>
    </row>
    <row r="92" spans="1:11" x14ac:dyDescent="0.2">
      <c r="A92" s="125" t="str">
        <f ca="1">IFERROR(A91+MATCH(1,OFFSET(Pharmaceuticals!$BS$1,A91,0,500,1),0),"")</f>
        <v/>
      </c>
      <c r="B92" s="125" t="str">
        <f t="shared" ca="1" si="11"/>
        <v/>
      </c>
      <c r="C92" s="125" t="str">
        <f ca="1">IFERROR(C91+MATCH(1,OFFSET('Health Products &amp; Equipment'!$CB$1,C91,0,500,1),0),"")</f>
        <v/>
      </c>
      <c r="D92" s="125" t="str">
        <f t="shared" ca="1" si="12"/>
        <v/>
      </c>
      <c r="E92" s="125" t="str">
        <f ca="1">IFERROR(E91+MATCH(1,OFFSET('Other Pharma &amp; Health Products'!$CB$1,E91,0,500,1),0),"")</f>
        <v/>
      </c>
      <c r="F92" s="125" t="str">
        <f t="shared" ca="1" si="13"/>
        <v/>
      </c>
      <c r="G92" s="125" t="str">
        <f ca="1">IFERROR(G91+MATCH(1,OFFSET('PSM Costs'!$CB$1,G91,0,500,1),0),"")</f>
        <v/>
      </c>
      <c r="H92" s="125" t="str">
        <f t="shared" ca="1" si="14"/>
        <v/>
      </c>
      <c r="I92" s="167" t="str">
        <f t="shared" ca="1" si="15"/>
        <v/>
      </c>
      <c r="J92" s="5" t="str">
        <f t="shared" ca="1" si="16"/>
        <v/>
      </c>
      <c r="K92" s="167" t="str">
        <f t="shared" ca="1" si="17"/>
        <v/>
      </c>
    </row>
    <row r="93" spans="1:11" x14ac:dyDescent="0.2">
      <c r="A93" s="125" t="str">
        <f ca="1">IFERROR(A92+MATCH(1,OFFSET(Pharmaceuticals!$BS$1,A92,0,500,1),0),"")</f>
        <v/>
      </c>
      <c r="B93" s="125" t="str">
        <f t="shared" ca="1" si="11"/>
        <v/>
      </c>
      <c r="C93" s="125" t="str">
        <f ca="1">IFERROR(C92+MATCH(1,OFFSET('Health Products &amp; Equipment'!$CB$1,C92,0,500,1),0),"")</f>
        <v/>
      </c>
      <c r="D93" s="125" t="str">
        <f t="shared" ca="1" si="12"/>
        <v/>
      </c>
      <c r="E93" s="125" t="str">
        <f ca="1">IFERROR(E92+MATCH(1,OFFSET('Other Pharma &amp; Health Products'!$CB$1,E92,0,500,1),0),"")</f>
        <v/>
      </c>
      <c r="F93" s="125" t="str">
        <f t="shared" ca="1" si="13"/>
        <v/>
      </c>
      <c r="G93" s="125" t="str">
        <f ca="1">IFERROR(G92+MATCH(1,OFFSET('PSM Costs'!$CB$1,G92,0,500,1),0),"")</f>
        <v/>
      </c>
      <c r="H93" s="125" t="str">
        <f t="shared" ca="1" si="14"/>
        <v/>
      </c>
      <c r="I93" s="167" t="str">
        <f t="shared" ca="1" si="15"/>
        <v/>
      </c>
      <c r="J93" s="5" t="str">
        <f t="shared" ca="1" si="16"/>
        <v/>
      </c>
      <c r="K93" s="167" t="str">
        <f t="shared" ca="1" si="17"/>
        <v/>
      </c>
    </row>
    <row r="94" spans="1:11" x14ac:dyDescent="0.2">
      <c r="A94" s="125" t="str">
        <f ca="1">IFERROR(A93+MATCH(1,OFFSET(Pharmaceuticals!$BS$1,A93,0,500,1),0),"")</f>
        <v/>
      </c>
      <c r="B94" s="125" t="str">
        <f t="shared" ca="1" si="11"/>
        <v/>
      </c>
      <c r="C94" s="125" t="str">
        <f ca="1">IFERROR(C93+MATCH(1,OFFSET('Health Products &amp; Equipment'!$CB$1,C93,0,500,1),0),"")</f>
        <v/>
      </c>
      <c r="D94" s="125" t="str">
        <f t="shared" ca="1" si="12"/>
        <v/>
      </c>
      <c r="E94" s="125" t="str">
        <f ca="1">IFERROR(E93+MATCH(1,OFFSET('Other Pharma &amp; Health Products'!$CB$1,E93,0,500,1),0),"")</f>
        <v/>
      </c>
      <c r="F94" s="125" t="str">
        <f t="shared" ca="1" si="13"/>
        <v/>
      </c>
      <c r="G94" s="125" t="str">
        <f ca="1">IFERROR(G93+MATCH(1,OFFSET('PSM Costs'!$CB$1,G93,0,500,1),0),"")</f>
        <v/>
      </c>
      <c r="H94" s="125" t="str">
        <f t="shared" ca="1" si="14"/>
        <v/>
      </c>
      <c r="I94" s="167" t="str">
        <f t="shared" ca="1" si="15"/>
        <v/>
      </c>
      <c r="J94" s="5" t="str">
        <f t="shared" ca="1" si="16"/>
        <v/>
      </c>
      <c r="K94" s="167" t="str">
        <f t="shared" ca="1" si="17"/>
        <v/>
      </c>
    </row>
    <row r="95" spans="1:11" x14ac:dyDescent="0.2">
      <c r="A95" s="125" t="str">
        <f ca="1">IFERROR(A94+MATCH(1,OFFSET(Pharmaceuticals!$BS$1,A94,0,500,1),0),"")</f>
        <v/>
      </c>
      <c r="B95" s="125" t="str">
        <f t="shared" ca="1" si="11"/>
        <v/>
      </c>
      <c r="C95" s="125" t="str">
        <f ca="1">IFERROR(C94+MATCH(1,OFFSET('Health Products &amp; Equipment'!$CB$1,C94,0,500,1),0),"")</f>
        <v/>
      </c>
      <c r="D95" s="125" t="str">
        <f t="shared" ca="1" si="12"/>
        <v/>
      </c>
      <c r="E95" s="125" t="str">
        <f ca="1">IFERROR(E94+MATCH(1,OFFSET('Other Pharma &amp; Health Products'!$CB$1,E94,0,500,1),0),"")</f>
        <v/>
      </c>
      <c r="F95" s="125" t="str">
        <f t="shared" ca="1" si="13"/>
        <v/>
      </c>
      <c r="G95" s="125" t="str">
        <f ca="1">IFERROR(G94+MATCH(1,OFFSET('PSM Costs'!$CB$1,G94,0,500,1),0),"")</f>
        <v/>
      </c>
      <c r="H95" s="125" t="str">
        <f t="shared" ca="1" si="14"/>
        <v/>
      </c>
      <c r="I95" s="167" t="str">
        <f t="shared" ca="1" si="15"/>
        <v/>
      </c>
      <c r="J95" s="5" t="str">
        <f t="shared" ca="1" si="16"/>
        <v/>
      </c>
      <c r="K95" s="167" t="str">
        <f t="shared" ca="1" si="17"/>
        <v/>
      </c>
    </row>
    <row r="96" spans="1:11" x14ac:dyDescent="0.2">
      <c r="A96" s="125" t="str">
        <f ca="1">IFERROR(A95+MATCH(1,OFFSET(Pharmaceuticals!$BS$1,A95,0,500,1),0),"")</f>
        <v/>
      </c>
      <c r="B96" s="125" t="str">
        <f t="shared" ca="1" si="11"/>
        <v/>
      </c>
      <c r="C96" s="125" t="str">
        <f ca="1">IFERROR(C95+MATCH(1,OFFSET('Health Products &amp; Equipment'!$CB$1,C95,0,500,1),0),"")</f>
        <v/>
      </c>
      <c r="D96" s="125" t="str">
        <f t="shared" ca="1" si="12"/>
        <v/>
      </c>
      <c r="E96" s="125" t="str">
        <f ca="1">IFERROR(E95+MATCH(1,OFFSET('Other Pharma &amp; Health Products'!$CB$1,E95,0,500,1),0),"")</f>
        <v/>
      </c>
      <c r="F96" s="125" t="str">
        <f t="shared" ca="1" si="13"/>
        <v/>
      </c>
      <c r="G96" s="125" t="str">
        <f ca="1">IFERROR(G95+MATCH(1,OFFSET('PSM Costs'!$CB$1,G95,0,500,1),0),"")</f>
        <v/>
      </c>
      <c r="H96" s="125" t="str">
        <f t="shared" ca="1" si="14"/>
        <v/>
      </c>
      <c r="I96" s="167" t="str">
        <f t="shared" ca="1" si="15"/>
        <v/>
      </c>
      <c r="J96" s="5" t="str">
        <f t="shared" ca="1" si="16"/>
        <v/>
      </c>
      <c r="K96" s="167" t="str">
        <f t="shared" ca="1" si="17"/>
        <v/>
      </c>
    </row>
    <row r="97" spans="1:11" x14ac:dyDescent="0.2">
      <c r="A97" s="125" t="str">
        <f ca="1">IFERROR(A96+MATCH(1,OFFSET(Pharmaceuticals!$BS$1,A96,0,500,1),0),"")</f>
        <v/>
      </c>
      <c r="B97" s="125" t="str">
        <f t="shared" ca="1" si="11"/>
        <v/>
      </c>
      <c r="C97" s="125" t="str">
        <f ca="1">IFERROR(C96+MATCH(1,OFFSET('Health Products &amp; Equipment'!$CB$1,C96,0,500,1),0),"")</f>
        <v/>
      </c>
      <c r="D97" s="125" t="str">
        <f t="shared" ca="1" si="12"/>
        <v/>
      </c>
      <c r="E97" s="125" t="str">
        <f ca="1">IFERROR(E96+MATCH(1,OFFSET('Other Pharma &amp; Health Products'!$CB$1,E96,0,500,1),0),"")</f>
        <v/>
      </c>
      <c r="F97" s="125" t="str">
        <f t="shared" ca="1" si="13"/>
        <v/>
      </c>
      <c r="G97" s="125" t="str">
        <f ca="1">IFERROR(G96+MATCH(1,OFFSET('PSM Costs'!$CB$1,G96,0,500,1),0),"")</f>
        <v/>
      </c>
      <c r="H97" s="125" t="str">
        <f t="shared" ca="1" si="14"/>
        <v/>
      </c>
      <c r="I97" s="167" t="str">
        <f t="shared" ca="1" si="15"/>
        <v/>
      </c>
      <c r="J97" s="5" t="str">
        <f t="shared" ca="1" si="16"/>
        <v/>
      </c>
      <c r="K97" s="167" t="str">
        <f t="shared" ca="1" si="17"/>
        <v/>
      </c>
    </row>
    <row r="98" spans="1:11" x14ac:dyDescent="0.2">
      <c r="A98" s="125" t="str">
        <f ca="1">IFERROR(A97+MATCH(1,OFFSET(Pharmaceuticals!$BS$1,A97,0,500,1),0),"")</f>
        <v/>
      </c>
      <c r="B98" s="125" t="str">
        <f t="shared" ca="1" si="11"/>
        <v/>
      </c>
      <c r="C98" s="125" t="str">
        <f ca="1">IFERROR(C97+MATCH(1,OFFSET('Health Products &amp; Equipment'!$CB$1,C97,0,500,1),0),"")</f>
        <v/>
      </c>
      <c r="D98" s="125" t="str">
        <f t="shared" ca="1" si="12"/>
        <v/>
      </c>
      <c r="E98" s="125" t="str">
        <f ca="1">IFERROR(E97+MATCH(1,OFFSET('Other Pharma &amp; Health Products'!$CB$1,E97,0,500,1),0),"")</f>
        <v/>
      </c>
      <c r="F98" s="125" t="str">
        <f t="shared" ca="1" si="13"/>
        <v/>
      </c>
      <c r="G98" s="125" t="str">
        <f ca="1">IFERROR(G97+MATCH(1,OFFSET('PSM Costs'!$CB$1,G97,0,500,1),0),"")</f>
        <v/>
      </c>
      <c r="H98" s="125" t="str">
        <f t="shared" ca="1" si="14"/>
        <v/>
      </c>
      <c r="I98" s="167" t="str">
        <f t="shared" ca="1" si="15"/>
        <v/>
      </c>
      <c r="J98" s="5" t="str">
        <f t="shared" ca="1" si="16"/>
        <v/>
      </c>
      <c r="K98" s="167" t="str">
        <f t="shared" ca="1" si="17"/>
        <v/>
      </c>
    </row>
    <row r="99" spans="1:11" x14ac:dyDescent="0.2">
      <c r="A99" s="125" t="str">
        <f ca="1">IFERROR(A98+MATCH(1,OFFSET(Pharmaceuticals!$BS$1,A98,0,500,1),0),"")</f>
        <v/>
      </c>
      <c r="B99" s="125" t="str">
        <f t="shared" ca="1" si="11"/>
        <v/>
      </c>
      <c r="C99" s="125" t="str">
        <f ca="1">IFERROR(C98+MATCH(1,OFFSET('Health Products &amp; Equipment'!$CB$1,C98,0,500,1),0),"")</f>
        <v/>
      </c>
      <c r="D99" s="125" t="str">
        <f t="shared" ca="1" si="12"/>
        <v/>
      </c>
      <c r="E99" s="125" t="str">
        <f ca="1">IFERROR(E98+MATCH(1,OFFSET('Other Pharma &amp; Health Products'!$CB$1,E98,0,500,1),0),"")</f>
        <v/>
      </c>
      <c r="F99" s="125" t="str">
        <f t="shared" ca="1" si="13"/>
        <v/>
      </c>
      <c r="G99" s="125" t="str">
        <f ca="1">IFERROR(G98+MATCH(1,OFFSET('PSM Costs'!$CB$1,G98,0,500,1),0),"")</f>
        <v/>
      </c>
      <c r="H99" s="125" t="str">
        <f t="shared" ca="1" si="14"/>
        <v/>
      </c>
      <c r="I99" s="167" t="str">
        <f t="shared" ca="1" si="15"/>
        <v/>
      </c>
      <c r="J99" s="5" t="str">
        <f t="shared" ca="1" si="16"/>
        <v/>
      </c>
      <c r="K99" s="167" t="str">
        <f t="shared" ca="1" si="17"/>
        <v/>
      </c>
    </row>
    <row r="100" spans="1:11" x14ac:dyDescent="0.2">
      <c r="A100" s="125" t="str">
        <f ca="1">IFERROR(A99+MATCH(1,OFFSET(Pharmaceuticals!$BS$1,A99,0,500,1),0),"")</f>
        <v/>
      </c>
      <c r="B100" s="125" t="str">
        <f t="shared" ref="B100:B163" ca="1" si="18">IFERROR(INDIRECT(ADDRESS(A100,2,1,1,"Pharmaceuticals")),"")</f>
        <v/>
      </c>
      <c r="C100" s="125" t="str">
        <f ca="1">IFERROR(C99+MATCH(1,OFFSET('Health Products &amp; Equipment'!$CB$1,C99,0,500,1),0),"")</f>
        <v/>
      </c>
      <c r="D100" s="125" t="str">
        <f t="shared" ref="D100:D163" ca="1" si="19">IFERROR(INDIRECT(ADDRESS(C100,2,1,1,"Health Products &amp; Equipment")),"")</f>
        <v/>
      </c>
      <c r="E100" s="125" t="str">
        <f ca="1">IFERROR(E99+MATCH(1,OFFSET('Other Pharma &amp; Health Products'!$CB$1,E99,0,500,1),0),"")</f>
        <v/>
      </c>
      <c r="F100" s="125" t="str">
        <f t="shared" ref="F100:F163" ca="1" si="20">IFERROR(INDIRECT(ADDRESS(E100,2,1,1,"Other Pharma &amp; Health Products")),"")</f>
        <v/>
      </c>
      <c r="G100" s="125" t="str">
        <f ca="1">IFERROR(G99+MATCH(1,OFFSET('PSM Costs'!$CB$1,G99,0,500,1),0),"")</f>
        <v/>
      </c>
      <c r="H100" s="125" t="str">
        <f t="shared" ref="H100:H163" ca="1" si="21">IFERROR(INDIRECT(ADDRESS(G100,2,1,1,"PSM Costs")),"")</f>
        <v/>
      </c>
      <c r="I100" s="167" t="str">
        <f t="shared" ca="1" si="15"/>
        <v/>
      </c>
      <c r="J100" s="5" t="str">
        <f t="shared" ca="1" si="16"/>
        <v/>
      </c>
      <c r="K100" s="167" t="str">
        <f t="shared" ca="1" si="17"/>
        <v/>
      </c>
    </row>
    <row r="101" spans="1:11" x14ac:dyDescent="0.2">
      <c r="A101" s="125" t="str">
        <f ca="1">IFERROR(A100+MATCH(1,OFFSET(Pharmaceuticals!$BS$1,A100,0,500,1),0),"")</f>
        <v/>
      </c>
      <c r="B101" s="125" t="str">
        <f t="shared" ca="1" si="18"/>
        <v/>
      </c>
      <c r="C101" s="125" t="str">
        <f ca="1">IFERROR(C100+MATCH(1,OFFSET('Health Products &amp; Equipment'!$CB$1,C100,0,500,1),0),"")</f>
        <v/>
      </c>
      <c r="D101" s="125" t="str">
        <f t="shared" ca="1" si="19"/>
        <v/>
      </c>
      <c r="E101" s="125" t="str">
        <f ca="1">IFERROR(E100+MATCH(1,OFFSET('Other Pharma &amp; Health Products'!$CB$1,E100,0,500,1),0),"")</f>
        <v/>
      </c>
      <c r="F101" s="125" t="str">
        <f t="shared" ca="1" si="20"/>
        <v/>
      </c>
      <c r="G101" s="125" t="str">
        <f ca="1">IFERROR(G100+MATCH(1,OFFSET('PSM Costs'!$CB$1,G100,0,500,1),0),"")</f>
        <v/>
      </c>
      <c r="H101" s="125" t="str">
        <f t="shared" ca="1" si="21"/>
        <v/>
      </c>
      <c r="I101" s="167" t="str">
        <f t="shared" ca="1" si="15"/>
        <v/>
      </c>
      <c r="J101" s="5" t="str">
        <f t="shared" ca="1" si="16"/>
        <v/>
      </c>
      <c r="K101" s="167" t="str">
        <f t="shared" ca="1" si="17"/>
        <v/>
      </c>
    </row>
    <row r="102" spans="1:11" x14ac:dyDescent="0.2">
      <c r="A102" s="125" t="str">
        <f ca="1">IFERROR(A101+MATCH(1,OFFSET(Pharmaceuticals!$BS$1,A101,0,500,1),0),"")</f>
        <v/>
      </c>
      <c r="B102" s="125" t="str">
        <f t="shared" ca="1" si="18"/>
        <v/>
      </c>
      <c r="C102" s="125" t="str">
        <f ca="1">IFERROR(C101+MATCH(1,OFFSET('Health Products &amp; Equipment'!$CB$1,C101,0,500,1),0),"")</f>
        <v/>
      </c>
      <c r="D102" s="125" t="str">
        <f t="shared" ca="1" si="19"/>
        <v/>
      </c>
      <c r="E102" s="125" t="str">
        <f ca="1">IFERROR(E101+MATCH(1,OFFSET('Other Pharma &amp; Health Products'!$CB$1,E101,0,500,1),0),"")</f>
        <v/>
      </c>
      <c r="F102" s="125" t="str">
        <f t="shared" ca="1" si="20"/>
        <v/>
      </c>
      <c r="G102" s="125" t="str">
        <f ca="1">IFERROR(G101+MATCH(1,OFFSET('PSM Costs'!$CB$1,G101,0,500,1),0),"")</f>
        <v/>
      </c>
      <c r="H102" s="125" t="str">
        <f t="shared" ca="1" si="21"/>
        <v/>
      </c>
      <c r="I102" s="167" t="str">
        <f t="shared" ca="1" si="15"/>
        <v/>
      </c>
      <c r="J102" s="5" t="str">
        <f t="shared" ca="1" si="16"/>
        <v/>
      </c>
      <c r="K102" s="167" t="str">
        <f t="shared" ca="1" si="17"/>
        <v/>
      </c>
    </row>
    <row r="103" spans="1:11" x14ac:dyDescent="0.2">
      <c r="A103" s="125" t="str">
        <f ca="1">IFERROR(A102+MATCH(1,OFFSET(Pharmaceuticals!$BS$1,A102,0,500,1),0),"")</f>
        <v/>
      </c>
      <c r="B103" s="125" t="str">
        <f t="shared" ca="1" si="18"/>
        <v/>
      </c>
      <c r="C103" s="125" t="str">
        <f ca="1">IFERROR(C102+MATCH(1,OFFSET('Health Products &amp; Equipment'!$CB$1,C102,0,500,1),0),"")</f>
        <v/>
      </c>
      <c r="D103" s="125" t="str">
        <f t="shared" ca="1" si="19"/>
        <v/>
      </c>
      <c r="E103" s="125" t="str">
        <f ca="1">IFERROR(E102+MATCH(1,OFFSET('Other Pharma &amp; Health Products'!$CB$1,E102,0,500,1),0),"")</f>
        <v/>
      </c>
      <c r="F103" s="125" t="str">
        <f t="shared" ca="1" si="20"/>
        <v/>
      </c>
      <c r="G103" s="125" t="str">
        <f ca="1">IFERROR(G102+MATCH(1,OFFSET('PSM Costs'!$CB$1,G102,0,500,1),0),"")</f>
        <v/>
      </c>
      <c r="H103" s="125" t="str">
        <f t="shared" ca="1" si="21"/>
        <v/>
      </c>
      <c r="I103" s="167" t="str">
        <f t="shared" ca="1" si="15"/>
        <v/>
      </c>
      <c r="J103" s="5" t="str">
        <f t="shared" ca="1" si="16"/>
        <v/>
      </c>
      <c r="K103" s="167" t="str">
        <f t="shared" ca="1" si="17"/>
        <v/>
      </c>
    </row>
    <row r="104" spans="1:11" x14ac:dyDescent="0.2">
      <c r="A104" s="125" t="str">
        <f ca="1">IFERROR(A103+MATCH(1,OFFSET(Pharmaceuticals!$BS$1,A103,0,500,1),0),"")</f>
        <v/>
      </c>
      <c r="B104" s="125" t="str">
        <f t="shared" ca="1" si="18"/>
        <v/>
      </c>
      <c r="C104" s="125" t="str">
        <f ca="1">IFERROR(C103+MATCH(1,OFFSET('Health Products &amp; Equipment'!$CB$1,C103,0,500,1),0),"")</f>
        <v/>
      </c>
      <c r="D104" s="125" t="str">
        <f t="shared" ca="1" si="19"/>
        <v/>
      </c>
      <c r="E104" s="125" t="str">
        <f ca="1">IFERROR(E103+MATCH(1,OFFSET('Other Pharma &amp; Health Products'!$CB$1,E103,0,500,1),0),"")</f>
        <v/>
      </c>
      <c r="F104" s="125" t="str">
        <f t="shared" ca="1" si="20"/>
        <v/>
      </c>
      <c r="G104" s="125" t="str">
        <f ca="1">IFERROR(G103+MATCH(1,OFFSET('PSM Costs'!$CB$1,G103,0,500,1),0),"")</f>
        <v/>
      </c>
      <c r="H104" s="125" t="str">
        <f t="shared" ca="1" si="21"/>
        <v/>
      </c>
      <c r="I104" s="167" t="str">
        <f t="shared" ca="1" si="15"/>
        <v/>
      </c>
      <c r="J104" s="5" t="str">
        <f t="shared" ca="1" si="16"/>
        <v/>
      </c>
      <c r="K104" s="167" t="str">
        <f t="shared" ca="1" si="17"/>
        <v/>
      </c>
    </row>
    <row r="105" spans="1:11" x14ac:dyDescent="0.2">
      <c r="A105" s="125" t="str">
        <f ca="1">IFERROR(A104+MATCH(1,OFFSET(Pharmaceuticals!$BS$1,A104,0,500,1),0),"")</f>
        <v/>
      </c>
      <c r="B105" s="125" t="str">
        <f t="shared" ca="1" si="18"/>
        <v/>
      </c>
      <c r="C105" s="125" t="str">
        <f ca="1">IFERROR(C104+MATCH(1,OFFSET('Health Products &amp; Equipment'!$CB$1,C104,0,500,1),0),"")</f>
        <v/>
      </c>
      <c r="D105" s="125" t="str">
        <f t="shared" ca="1" si="19"/>
        <v/>
      </c>
      <c r="E105" s="125" t="str">
        <f ca="1">IFERROR(E104+MATCH(1,OFFSET('Other Pharma &amp; Health Products'!$CB$1,E104,0,500,1),0),"")</f>
        <v/>
      </c>
      <c r="F105" s="125" t="str">
        <f t="shared" ca="1" si="20"/>
        <v/>
      </c>
      <c r="G105" s="125" t="str">
        <f ca="1">IFERROR(G104+MATCH(1,OFFSET('PSM Costs'!$CB$1,G104,0,500,1),0),"")</f>
        <v/>
      </c>
      <c r="H105" s="125" t="str">
        <f t="shared" ca="1" si="21"/>
        <v/>
      </c>
      <c r="I105" s="167" t="str">
        <f t="shared" ca="1" si="15"/>
        <v/>
      </c>
      <c r="J105" s="5" t="str">
        <f t="shared" ca="1" si="16"/>
        <v/>
      </c>
      <c r="K105" s="167" t="str">
        <f t="shared" ca="1" si="17"/>
        <v/>
      </c>
    </row>
    <row r="106" spans="1:11" x14ac:dyDescent="0.2">
      <c r="A106" s="125" t="str">
        <f ca="1">IFERROR(A105+MATCH(1,OFFSET(Pharmaceuticals!$BS$1,A105,0,500,1),0),"")</f>
        <v/>
      </c>
      <c r="B106" s="125" t="str">
        <f t="shared" ca="1" si="18"/>
        <v/>
      </c>
      <c r="C106" s="125" t="str">
        <f ca="1">IFERROR(C105+MATCH(1,OFFSET('Health Products &amp; Equipment'!$CB$1,C105,0,500,1),0),"")</f>
        <v/>
      </c>
      <c r="D106" s="125" t="str">
        <f t="shared" ca="1" si="19"/>
        <v/>
      </c>
      <c r="E106" s="125" t="str">
        <f ca="1">IFERROR(E105+MATCH(1,OFFSET('Other Pharma &amp; Health Products'!$CB$1,E105,0,500,1),0),"")</f>
        <v/>
      </c>
      <c r="F106" s="125" t="str">
        <f t="shared" ca="1" si="20"/>
        <v/>
      </c>
      <c r="G106" s="125" t="str">
        <f ca="1">IFERROR(G105+MATCH(1,OFFSET('PSM Costs'!$CB$1,G105,0,500,1),0),"")</f>
        <v/>
      </c>
      <c r="H106" s="125" t="str">
        <f t="shared" ca="1" si="21"/>
        <v/>
      </c>
      <c r="I106" s="167" t="str">
        <f t="shared" ca="1" si="15"/>
        <v/>
      </c>
      <c r="J106" s="5" t="str">
        <f t="shared" ca="1" si="16"/>
        <v/>
      </c>
      <c r="K106" s="167" t="str">
        <f t="shared" ca="1" si="17"/>
        <v/>
      </c>
    </row>
    <row r="107" spans="1:11" x14ac:dyDescent="0.2">
      <c r="A107" s="125" t="str">
        <f ca="1">IFERROR(A106+MATCH(1,OFFSET(Pharmaceuticals!$BS$1,A106,0,500,1),0),"")</f>
        <v/>
      </c>
      <c r="B107" s="125" t="str">
        <f t="shared" ca="1" si="18"/>
        <v/>
      </c>
      <c r="C107" s="125" t="str">
        <f ca="1">IFERROR(C106+MATCH(1,OFFSET('Health Products &amp; Equipment'!$CB$1,C106,0,500,1),0),"")</f>
        <v/>
      </c>
      <c r="D107" s="125" t="str">
        <f t="shared" ca="1" si="19"/>
        <v/>
      </c>
      <c r="E107" s="125" t="str">
        <f ca="1">IFERROR(E106+MATCH(1,OFFSET('Other Pharma &amp; Health Products'!$CB$1,E106,0,500,1),0),"")</f>
        <v/>
      </c>
      <c r="F107" s="125" t="str">
        <f t="shared" ca="1" si="20"/>
        <v/>
      </c>
      <c r="G107" s="125" t="str">
        <f ca="1">IFERROR(G106+MATCH(1,OFFSET('PSM Costs'!$CB$1,G106,0,500,1),0),"")</f>
        <v/>
      </c>
      <c r="H107" s="125" t="str">
        <f t="shared" ca="1" si="21"/>
        <v/>
      </c>
      <c r="I107" s="167" t="str">
        <f t="shared" ca="1" si="15"/>
        <v/>
      </c>
      <c r="J107" s="5" t="str">
        <f t="shared" ca="1" si="16"/>
        <v/>
      </c>
      <c r="K107" s="167" t="str">
        <f t="shared" ca="1" si="17"/>
        <v/>
      </c>
    </row>
    <row r="108" spans="1:11" x14ac:dyDescent="0.2">
      <c r="A108" s="125" t="str">
        <f ca="1">IFERROR(A107+MATCH(1,OFFSET(Pharmaceuticals!$BS$1,A107,0,500,1),0),"")</f>
        <v/>
      </c>
      <c r="B108" s="125" t="str">
        <f t="shared" ca="1" si="18"/>
        <v/>
      </c>
      <c r="C108" s="125" t="str">
        <f ca="1">IFERROR(C107+MATCH(1,OFFSET('Health Products &amp; Equipment'!$CB$1,C107,0,500,1),0),"")</f>
        <v/>
      </c>
      <c r="D108" s="125" t="str">
        <f t="shared" ca="1" si="19"/>
        <v/>
      </c>
      <c r="E108" s="125" t="str">
        <f ca="1">IFERROR(E107+MATCH(1,OFFSET('Other Pharma &amp; Health Products'!$CB$1,E107,0,500,1),0),"")</f>
        <v/>
      </c>
      <c r="F108" s="125" t="str">
        <f t="shared" ca="1" si="20"/>
        <v/>
      </c>
      <c r="G108" s="125" t="str">
        <f ca="1">IFERROR(G107+MATCH(1,OFFSET('PSM Costs'!$CB$1,G107,0,500,1),0),"")</f>
        <v/>
      </c>
      <c r="H108" s="125" t="str">
        <f t="shared" ca="1" si="21"/>
        <v/>
      </c>
      <c r="I108" s="167" t="str">
        <f t="shared" ca="1" si="15"/>
        <v/>
      </c>
      <c r="J108" s="5" t="str">
        <f t="shared" ca="1" si="16"/>
        <v/>
      </c>
      <c r="K108" s="167" t="str">
        <f t="shared" ca="1" si="17"/>
        <v/>
      </c>
    </row>
    <row r="109" spans="1:11" x14ac:dyDescent="0.2">
      <c r="A109" s="125" t="str">
        <f ca="1">IFERROR(A108+MATCH(1,OFFSET(Pharmaceuticals!$BS$1,A108,0,500,1),0),"")</f>
        <v/>
      </c>
      <c r="B109" s="125" t="str">
        <f t="shared" ca="1" si="18"/>
        <v/>
      </c>
      <c r="C109" s="125" t="str">
        <f ca="1">IFERROR(C108+MATCH(1,OFFSET('Health Products &amp; Equipment'!$CB$1,C108,0,500,1),0),"")</f>
        <v/>
      </c>
      <c r="D109" s="125" t="str">
        <f t="shared" ca="1" si="19"/>
        <v/>
      </c>
      <c r="E109" s="125" t="str">
        <f ca="1">IFERROR(E108+MATCH(1,OFFSET('Other Pharma &amp; Health Products'!$CB$1,E108,0,500,1),0),"")</f>
        <v/>
      </c>
      <c r="F109" s="125" t="str">
        <f t="shared" ca="1" si="20"/>
        <v/>
      </c>
      <c r="G109" s="125" t="str">
        <f ca="1">IFERROR(G108+MATCH(1,OFFSET('PSM Costs'!$CB$1,G108,0,500,1),0),"")</f>
        <v/>
      </c>
      <c r="H109" s="125" t="str">
        <f t="shared" ca="1" si="21"/>
        <v/>
      </c>
      <c r="I109" s="167" t="str">
        <f t="shared" ca="1" si="15"/>
        <v/>
      </c>
      <c r="J109" s="5" t="str">
        <f t="shared" ca="1" si="16"/>
        <v/>
      </c>
      <c r="K109" s="167" t="str">
        <f t="shared" ca="1" si="17"/>
        <v/>
      </c>
    </row>
    <row r="110" spans="1:11" x14ac:dyDescent="0.2">
      <c r="A110" s="125" t="str">
        <f ca="1">IFERROR(A109+MATCH(1,OFFSET(Pharmaceuticals!$BS$1,A109,0,500,1),0),"")</f>
        <v/>
      </c>
      <c r="B110" s="125" t="str">
        <f t="shared" ca="1" si="18"/>
        <v/>
      </c>
      <c r="C110" s="125" t="str">
        <f ca="1">IFERROR(C109+MATCH(1,OFFSET('Health Products &amp; Equipment'!$CB$1,C109,0,500,1),0),"")</f>
        <v/>
      </c>
      <c r="D110" s="125" t="str">
        <f t="shared" ca="1" si="19"/>
        <v/>
      </c>
      <c r="E110" s="125" t="str">
        <f ca="1">IFERROR(E109+MATCH(1,OFFSET('Other Pharma &amp; Health Products'!$CB$1,E109,0,500,1),0),"")</f>
        <v/>
      </c>
      <c r="F110" s="125" t="str">
        <f t="shared" ca="1" si="20"/>
        <v/>
      </c>
      <c r="G110" s="125" t="str">
        <f ca="1">IFERROR(G109+MATCH(1,OFFSET('PSM Costs'!$CB$1,G109,0,500,1),0),"")</f>
        <v/>
      </c>
      <c r="H110" s="125" t="str">
        <f t="shared" ca="1" si="21"/>
        <v/>
      </c>
      <c r="I110" s="167" t="str">
        <f t="shared" ca="1" si="15"/>
        <v/>
      </c>
      <c r="J110" s="5" t="str">
        <f t="shared" ca="1" si="16"/>
        <v/>
      </c>
      <c r="K110" s="167" t="str">
        <f t="shared" ca="1" si="17"/>
        <v/>
      </c>
    </row>
    <row r="111" spans="1:11" x14ac:dyDescent="0.2">
      <c r="A111" s="125" t="str">
        <f ca="1">IFERROR(A110+MATCH(1,OFFSET(Pharmaceuticals!$BS$1,A110,0,500,1),0),"")</f>
        <v/>
      </c>
      <c r="B111" s="125" t="str">
        <f t="shared" ca="1" si="18"/>
        <v/>
      </c>
      <c r="C111" s="125" t="str">
        <f ca="1">IFERROR(C110+MATCH(1,OFFSET('Health Products &amp; Equipment'!$CB$1,C110,0,500,1),0),"")</f>
        <v/>
      </c>
      <c r="D111" s="125" t="str">
        <f t="shared" ca="1" si="19"/>
        <v/>
      </c>
      <c r="E111" s="125" t="str">
        <f ca="1">IFERROR(E110+MATCH(1,OFFSET('Other Pharma &amp; Health Products'!$CB$1,E110,0,500,1),0),"")</f>
        <v/>
      </c>
      <c r="F111" s="125" t="str">
        <f t="shared" ca="1" si="20"/>
        <v/>
      </c>
      <c r="G111" s="125" t="str">
        <f ca="1">IFERROR(G110+MATCH(1,OFFSET('PSM Costs'!$CB$1,G110,0,500,1),0),"")</f>
        <v/>
      </c>
      <c r="H111" s="125" t="str">
        <f t="shared" ca="1" si="21"/>
        <v/>
      </c>
      <c r="I111" s="167" t="str">
        <f t="shared" ca="1" si="15"/>
        <v/>
      </c>
      <c r="J111" s="5" t="str">
        <f t="shared" ca="1" si="16"/>
        <v/>
      </c>
      <c r="K111" s="167" t="str">
        <f t="shared" ca="1" si="17"/>
        <v/>
      </c>
    </row>
    <row r="112" spans="1:11" x14ac:dyDescent="0.2">
      <c r="A112" s="125" t="str">
        <f ca="1">IFERROR(A111+MATCH(1,OFFSET(Pharmaceuticals!$BS$1,A111,0,500,1),0),"")</f>
        <v/>
      </c>
      <c r="B112" s="125" t="str">
        <f t="shared" ca="1" si="18"/>
        <v/>
      </c>
      <c r="C112" s="125" t="str">
        <f ca="1">IFERROR(C111+MATCH(1,OFFSET('Health Products &amp; Equipment'!$CB$1,C111,0,500,1),0),"")</f>
        <v/>
      </c>
      <c r="D112" s="125" t="str">
        <f t="shared" ca="1" si="19"/>
        <v/>
      </c>
      <c r="E112" s="125" t="str">
        <f ca="1">IFERROR(E111+MATCH(1,OFFSET('Other Pharma &amp; Health Products'!$CB$1,E111,0,500,1),0),"")</f>
        <v/>
      </c>
      <c r="F112" s="125" t="str">
        <f t="shared" ca="1" si="20"/>
        <v/>
      </c>
      <c r="G112" s="125" t="str">
        <f ca="1">IFERROR(G111+MATCH(1,OFFSET('PSM Costs'!$CB$1,G111,0,500,1),0),"")</f>
        <v/>
      </c>
      <c r="H112" s="125" t="str">
        <f t="shared" ca="1" si="21"/>
        <v/>
      </c>
      <c r="I112" s="167" t="str">
        <f t="shared" ca="1" si="15"/>
        <v/>
      </c>
      <c r="J112" s="5" t="str">
        <f t="shared" ca="1" si="16"/>
        <v/>
      </c>
      <c r="K112" s="167" t="str">
        <f t="shared" ca="1" si="17"/>
        <v/>
      </c>
    </row>
    <row r="113" spans="1:11" x14ac:dyDescent="0.2">
      <c r="A113" s="125" t="str">
        <f ca="1">IFERROR(A112+MATCH(1,OFFSET(Pharmaceuticals!$BS$1,A112,0,500,1),0),"")</f>
        <v/>
      </c>
      <c r="B113" s="125" t="str">
        <f t="shared" ca="1" si="18"/>
        <v/>
      </c>
      <c r="C113" s="125" t="str">
        <f ca="1">IFERROR(C112+MATCH(1,OFFSET('Health Products &amp; Equipment'!$CB$1,C112,0,500,1),0),"")</f>
        <v/>
      </c>
      <c r="D113" s="125" t="str">
        <f t="shared" ca="1" si="19"/>
        <v/>
      </c>
      <c r="E113" s="125" t="str">
        <f ca="1">IFERROR(E112+MATCH(1,OFFSET('Other Pharma &amp; Health Products'!$CB$1,E112,0,500,1),0),"")</f>
        <v/>
      </c>
      <c r="F113" s="125" t="str">
        <f t="shared" ca="1" si="20"/>
        <v/>
      </c>
      <c r="G113" s="125" t="str">
        <f ca="1">IFERROR(G112+MATCH(1,OFFSET('PSM Costs'!$CB$1,G112,0,500,1),0),"")</f>
        <v/>
      </c>
      <c r="H113" s="125" t="str">
        <f t="shared" ca="1" si="21"/>
        <v/>
      </c>
      <c r="I113" s="167" t="str">
        <f t="shared" ca="1" si="15"/>
        <v/>
      </c>
      <c r="J113" s="5" t="str">
        <f t="shared" ca="1" si="16"/>
        <v/>
      </c>
      <c r="K113" s="167" t="str">
        <f t="shared" ca="1" si="17"/>
        <v/>
      </c>
    </row>
    <row r="114" spans="1:11" x14ac:dyDescent="0.2">
      <c r="A114" s="125" t="str">
        <f ca="1">IFERROR(A113+MATCH(1,OFFSET(Pharmaceuticals!$BS$1,A113,0,500,1),0),"")</f>
        <v/>
      </c>
      <c r="B114" s="125" t="str">
        <f t="shared" ca="1" si="18"/>
        <v/>
      </c>
      <c r="C114" s="125" t="str">
        <f ca="1">IFERROR(C113+MATCH(1,OFFSET('Health Products &amp; Equipment'!$CB$1,C113,0,500,1),0),"")</f>
        <v/>
      </c>
      <c r="D114" s="125" t="str">
        <f t="shared" ca="1" si="19"/>
        <v/>
      </c>
      <c r="E114" s="125" t="str">
        <f ca="1">IFERROR(E113+MATCH(1,OFFSET('Other Pharma &amp; Health Products'!$CB$1,E113,0,500,1),0),"")</f>
        <v/>
      </c>
      <c r="F114" s="125" t="str">
        <f t="shared" ca="1" si="20"/>
        <v/>
      </c>
      <c r="G114" s="125" t="str">
        <f ca="1">IFERROR(G113+MATCH(1,OFFSET('PSM Costs'!$CB$1,G113,0,500,1),0),"")</f>
        <v/>
      </c>
      <c r="H114" s="125" t="str">
        <f t="shared" ca="1" si="21"/>
        <v/>
      </c>
      <c r="I114" s="167" t="str">
        <f t="shared" ca="1" si="15"/>
        <v/>
      </c>
      <c r="J114" s="5" t="str">
        <f t="shared" ca="1" si="16"/>
        <v/>
      </c>
      <c r="K114" s="167" t="str">
        <f t="shared" ca="1" si="17"/>
        <v/>
      </c>
    </row>
    <row r="115" spans="1:11" x14ac:dyDescent="0.2">
      <c r="A115" s="125" t="str">
        <f ca="1">IFERROR(A114+MATCH(1,OFFSET(Pharmaceuticals!$BS$1,A114,0,500,1),0),"")</f>
        <v/>
      </c>
      <c r="B115" s="125" t="str">
        <f t="shared" ca="1" si="18"/>
        <v/>
      </c>
      <c r="C115" s="125" t="str">
        <f ca="1">IFERROR(C114+MATCH(1,OFFSET('Health Products &amp; Equipment'!$CB$1,C114,0,500,1),0),"")</f>
        <v/>
      </c>
      <c r="D115" s="125" t="str">
        <f t="shared" ca="1" si="19"/>
        <v/>
      </c>
      <c r="E115" s="125" t="str">
        <f ca="1">IFERROR(E114+MATCH(1,OFFSET('Other Pharma &amp; Health Products'!$CB$1,E114,0,500,1),0),"")</f>
        <v/>
      </c>
      <c r="F115" s="125" t="str">
        <f t="shared" ca="1" si="20"/>
        <v/>
      </c>
      <c r="G115" s="125" t="str">
        <f ca="1">IFERROR(G114+MATCH(1,OFFSET('PSM Costs'!$CB$1,G114,0,500,1),0),"")</f>
        <v/>
      </c>
      <c r="H115" s="125" t="str">
        <f t="shared" ca="1" si="21"/>
        <v/>
      </c>
      <c r="I115" s="167" t="str">
        <f t="shared" ca="1" si="15"/>
        <v/>
      </c>
      <c r="J115" s="5" t="str">
        <f t="shared" ca="1" si="16"/>
        <v/>
      </c>
      <c r="K115" s="167" t="str">
        <f t="shared" ca="1" si="17"/>
        <v/>
      </c>
    </row>
    <row r="116" spans="1:11" x14ac:dyDescent="0.2">
      <c r="A116" s="125" t="str">
        <f ca="1">IFERROR(A115+MATCH(1,OFFSET(Pharmaceuticals!$BS$1,A115,0,500,1),0),"")</f>
        <v/>
      </c>
      <c r="B116" s="125" t="str">
        <f t="shared" ca="1" si="18"/>
        <v/>
      </c>
      <c r="C116" s="125" t="str">
        <f ca="1">IFERROR(C115+MATCH(1,OFFSET('Health Products &amp; Equipment'!$CB$1,C115,0,500,1),0),"")</f>
        <v/>
      </c>
      <c r="D116" s="125" t="str">
        <f t="shared" ca="1" si="19"/>
        <v/>
      </c>
      <c r="E116" s="125" t="str">
        <f ca="1">IFERROR(E115+MATCH(1,OFFSET('Other Pharma &amp; Health Products'!$CB$1,E115,0,500,1),0),"")</f>
        <v/>
      </c>
      <c r="F116" s="125" t="str">
        <f t="shared" ca="1" si="20"/>
        <v/>
      </c>
      <c r="G116" s="125" t="str">
        <f ca="1">IFERROR(G115+MATCH(1,OFFSET('PSM Costs'!$CB$1,G115,0,500,1),0),"")</f>
        <v/>
      </c>
      <c r="H116" s="125" t="str">
        <f t="shared" ca="1" si="21"/>
        <v/>
      </c>
      <c r="I116" s="167" t="str">
        <f t="shared" ca="1" si="15"/>
        <v/>
      </c>
      <c r="J116" s="5" t="str">
        <f t="shared" ca="1" si="16"/>
        <v/>
      </c>
      <c r="K116" s="167" t="str">
        <f t="shared" ca="1" si="17"/>
        <v/>
      </c>
    </row>
    <row r="117" spans="1:11" x14ac:dyDescent="0.2">
      <c r="A117" s="125" t="str">
        <f ca="1">IFERROR(A116+MATCH(1,OFFSET(Pharmaceuticals!$BS$1,A116,0,500,1),0),"")</f>
        <v/>
      </c>
      <c r="B117" s="125" t="str">
        <f t="shared" ca="1" si="18"/>
        <v/>
      </c>
      <c r="C117" s="125" t="str">
        <f ca="1">IFERROR(C116+MATCH(1,OFFSET('Health Products &amp; Equipment'!$CB$1,C116,0,500,1),0),"")</f>
        <v/>
      </c>
      <c r="D117" s="125" t="str">
        <f t="shared" ca="1" si="19"/>
        <v/>
      </c>
      <c r="E117" s="125" t="str">
        <f ca="1">IFERROR(E116+MATCH(1,OFFSET('Other Pharma &amp; Health Products'!$CB$1,E116,0,500,1),0),"")</f>
        <v/>
      </c>
      <c r="F117" s="125" t="str">
        <f t="shared" ca="1" si="20"/>
        <v/>
      </c>
      <c r="G117" s="125" t="str">
        <f ca="1">IFERROR(G116+MATCH(1,OFFSET('PSM Costs'!$CB$1,G116,0,500,1),0),"")</f>
        <v/>
      </c>
      <c r="H117" s="125" t="str">
        <f t="shared" ca="1" si="21"/>
        <v/>
      </c>
      <c r="I117" s="167" t="str">
        <f t="shared" ca="1" si="15"/>
        <v/>
      </c>
      <c r="J117" s="5" t="str">
        <f t="shared" ca="1" si="16"/>
        <v/>
      </c>
      <c r="K117" s="167" t="str">
        <f t="shared" ca="1" si="17"/>
        <v/>
      </c>
    </row>
    <row r="118" spans="1:11" x14ac:dyDescent="0.2">
      <c r="A118" s="125" t="str">
        <f ca="1">IFERROR(A117+MATCH(1,OFFSET(Pharmaceuticals!$BS$1,A117,0,500,1),0),"")</f>
        <v/>
      </c>
      <c r="B118" s="125" t="str">
        <f t="shared" ca="1" si="18"/>
        <v/>
      </c>
      <c r="C118" s="125" t="str">
        <f ca="1">IFERROR(C117+MATCH(1,OFFSET('Health Products &amp; Equipment'!$CB$1,C117,0,500,1),0),"")</f>
        <v/>
      </c>
      <c r="D118" s="125" t="str">
        <f t="shared" ca="1" si="19"/>
        <v/>
      </c>
      <c r="E118" s="125" t="str">
        <f ca="1">IFERROR(E117+MATCH(1,OFFSET('Other Pharma &amp; Health Products'!$CB$1,E117,0,500,1),0),"")</f>
        <v/>
      </c>
      <c r="F118" s="125" t="str">
        <f t="shared" ca="1" si="20"/>
        <v/>
      </c>
      <c r="G118" s="125" t="str">
        <f ca="1">IFERROR(G117+MATCH(1,OFFSET('PSM Costs'!$CB$1,G117,0,500,1),0),"")</f>
        <v/>
      </c>
      <c r="H118" s="125" t="str">
        <f t="shared" ca="1" si="21"/>
        <v/>
      </c>
      <c r="I118" s="167" t="str">
        <f t="shared" ca="1" si="15"/>
        <v/>
      </c>
      <c r="J118" s="5" t="str">
        <f t="shared" ca="1" si="16"/>
        <v/>
      </c>
      <c r="K118" s="167" t="str">
        <f t="shared" ca="1" si="17"/>
        <v/>
      </c>
    </row>
    <row r="119" spans="1:11" x14ac:dyDescent="0.2">
      <c r="A119" s="125" t="str">
        <f ca="1">IFERROR(A118+MATCH(1,OFFSET(Pharmaceuticals!$BS$1,A118,0,500,1),0),"")</f>
        <v/>
      </c>
      <c r="B119" s="125" t="str">
        <f t="shared" ca="1" si="18"/>
        <v/>
      </c>
      <c r="C119" s="125" t="str">
        <f ca="1">IFERROR(C118+MATCH(1,OFFSET('Health Products &amp; Equipment'!$CB$1,C118,0,500,1),0),"")</f>
        <v/>
      </c>
      <c r="D119" s="125" t="str">
        <f t="shared" ca="1" si="19"/>
        <v/>
      </c>
      <c r="E119" s="125" t="str">
        <f ca="1">IFERROR(E118+MATCH(1,OFFSET('Other Pharma &amp; Health Products'!$CB$1,E118,0,500,1),0),"")</f>
        <v/>
      </c>
      <c r="F119" s="125" t="str">
        <f t="shared" ca="1" si="20"/>
        <v/>
      </c>
      <c r="G119" s="125" t="str">
        <f ca="1">IFERROR(G118+MATCH(1,OFFSET('PSM Costs'!$CB$1,G118,0,500,1),0),"")</f>
        <v/>
      </c>
      <c r="H119" s="125" t="str">
        <f t="shared" ca="1" si="21"/>
        <v/>
      </c>
      <c r="I119" s="167" t="str">
        <f t="shared" ca="1" si="15"/>
        <v/>
      </c>
      <c r="J119" s="5" t="str">
        <f t="shared" ca="1" si="16"/>
        <v/>
      </c>
      <c r="K119" s="167" t="str">
        <f t="shared" ca="1" si="17"/>
        <v/>
      </c>
    </row>
    <row r="120" spans="1:11" x14ac:dyDescent="0.2">
      <c r="A120" s="125" t="str">
        <f ca="1">IFERROR(A119+MATCH(1,OFFSET(Pharmaceuticals!$BS$1,A119,0,500,1),0),"")</f>
        <v/>
      </c>
      <c r="B120" s="125" t="str">
        <f t="shared" ca="1" si="18"/>
        <v/>
      </c>
      <c r="C120" s="125" t="str">
        <f ca="1">IFERROR(C119+MATCH(1,OFFSET('Health Products &amp; Equipment'!$CB$1,C119,0,500,1),0),"")</f>
        <v/>
      </c>
      <c r="D120" s="125" t="str">
        <f t="shared" ca="1" si="19"/>
        <v/>
      </c>
      <c r="E120" s="125" t="str">
        <f ca="1">IFERROR(E119+MATCH(1,OFFSET('Other Pharma &amp; Health Products'!$CB$1,E119,0,500,1),0),"")</f>
        <v/>
      </c>
      <c r="F120" s="125" t="str">
        <f t="shared" ca="1" si="20"/>
        <v/>
      </c>
      <c r="G120" s="125" t="str">
        <f ca="1">IFERROR(G119+MATCH(1,OFFSET('PSM Costs'!$CB$1,G119,0,500,1),0),"")</f>
        <v/>
      </c>
      <c r="H120" s="125" t="str">
        <f t="shared" ca="1" si="21"/>
        <v/>
      </c>
      <c r="I120" s="167" t="str">
        <f t="shared" ca="1" si="15"/>
        <v/>
      </c>
      <c r="J120" s="5" t="str">
        <f t="shared" ca="1" si="16"/>
        <v/>
      </c>
      <c r="K120" s="167" t="str">
        <f t="shared" ca="1" si="17"/>
        <v/>
      </c>
    </row>
    <row r="121" spans="1:11" x14ac:dyDescent="0.2">
      <c r="A121" s="125" t="str">
        <f ca="1">IFERROR(A120+MATCH(1,OFFSET(Pharmaceuticals!$BS$1,A120,0,500,1),0),"")</f>
        <v/>
      </c>
      <c r="B121" s="125" t="str">
        <f t="shared" ca="1" si="18"/>
        <v/>
      </c>
      <c r="C121" s="125" t="str">
        <f ca="1">IFERROR(C120+MATCH(1,OFFSET('Health Products &amp; Equipment'!$CB$1,C120,0,500,1),0),"")</f>
        <v/>
      </c>
      <c r="D121" s="125" t="str">
        <f t="shared" ca="1" si="19"/>
        <v/>
      </c>
      <c r="E121" s="125" t="str">
        <f ca="1">IFERROR(E120+MATCH(1,OFFSET('Other Pharma &amp; Health Products'!$CB$1,E120,0,500,1),0),"")</f>
        <v/>
      </c>
      <c r="F121" s="125" t="str">
        <f t="shared" ca="1" si="20"/>
        <v/>
      </c>
      <c r="G121" s="125" t="str">
        <f ca="1">IFERROR(G120+MATCH(1,OFFSET('PSM Costs'!$CB$1,G120,0,500,1),0),"")</f>
        <v/>
      </c>
      <c r="H121" s="125" t="str">
        <f t="shared" ca="1" si="21"/>
        <v/>
      </c>
      <c r="I121" s="167" t="str">
        <f t="shared" ca="1" si="15"/>
        <v/>
      </c>
      <c r="J121" s="5" t="str">
        <f t="shared" ca="1" si="16"/>
        <v/>
      </c>
      <c r="K121" s="167" t="str">
        <f t="shared" ca="1" si="17"/>
        <v/>
      </c>
    </row>
    <row r="122" spans="1:11" x14ac:dyDescent="0.2">
      <c r="A122" s="125" t="str">
        <f ca="1">IFERROR(A121+MATCH(1,OFFSET(Pharmaceuticals!$BS$1,A121,0,500,1),0),"")</f>
        <v/>
      </c>
      <c r="B122" s="125" t="str">
        <f t="shared" ca="1" si="18"/>
        <v/>
      </c>
      <c r="C122" s="125" t="str">
        <f ca="1">IFERROR(C121+MATCH(1,OFFSET('Health Products &amp; Equipment'!$CB$1,C121,0,500,1),0),"")</f>
        <v/>
      </c>
      <c r="D122" s="125" t="str">
        <f t="shared" ca="1" si="19"/>
        <v/>
      </c>
      <c r="E122" s="125" t="str">
        <f ca="1">IFERROR(E121+MATCH(1,OFFSET('Other Pharma &amp; Health Products'!$CB$1,E121,0,500,1),0),"")</f>
        <v/>
      </c>
      <c r="F122" s="125" t="str">
        <f t="shared" ca="1" si="20"/>
        <v/>
      </c>
      <c r="G122" s="125" t="str">
        <f ca="1">IFERROR(G121+MATCH(1,OFFSET('PSM Costs'!$CB$1,G121,0,500,1),0),"")</f>
        <v/>
      </c>
      <c r="H122" s="125" t="str">
        <f t="shared" ca="1" si="21"/>
        <v/>
      </c>
      <c r="I122" s="167" t="str">
        <f t="shared" ca="1" si="15"/>
        <v/>
      </c>
      <c r="J122" s="5" t="str">
        <f t="shared" ca="1" si="16"/>
        <v/>
      </c>
      <c r="K122" s="167" t="str">
        <f t="shared" ca="1" si="17"/>
        <v/>
      </c>
    </row>
    <row r="123" spans="1:11" x14ac:dyDescent="0.2">
      <c r="A123" s="125" t="str">
        <f ca="1">IFERROR(A122+MATCH(1,OFFSET(Pharmaceuticals!$BS$1,A122,0,500,1),0),"")</f>
        <v/>
      </c>
      <c r="B123" s="125" t="str">
        <f t="shared" ca="1" si="18"/>
        <v/>
      </c>
      <c r="C123" s="125" t="str">
        <f ca="1">IFERROR(C122+MATCH(1,OFFSET('Health Products &amp; Equipment'!$CB$1,C122,0,500,1),0),"")</f>
        <v/>
      </c>
      <c r="D123" s="125" t="str">
        <f t="shared" ca="1" si="19"/>
        <v/>
      </c>
      <c r="E123" s="125" t="str">
        <f ca="1">IFERROR(E122+MATCH(1,OFFSET('Other Pharma &amp; Health Products'!$CB$1,E122,0,500,1),0),"")</f>
        <v/>
      </c>
      <c r="F123" s="125" t="str">
        <f t="shared" ca="1" si="20"/>
        <v/>
      </c>
      <c r="G123" s="125" t="str">
        <f ca="1">IFERROR(G122+MATCH(1,OFFSET('PSM Costs'!$CB$1,G122,0,500,1),0),"")</f>
        <v/>
      </c>
      <c r="H123" s="125" t="str">
        <f t="shared" ca="1" si="21"/>
        <v/>
      </c>
      <c r="I123" s="167" t="str">
        <f t="shared" ca="1" si="15"/>
        <v/>
      </c>
      <c r="J123" s="5" t="str">
        <f t="shared" ca="1" si="16"/>
        <v/>
      </c>
      <c r="K123" s="167" t="str">
        <f t="shared" ca="1" si="17"/>
        <v/>
      </c>
    </row>
    <row r="124" spans="1:11" x14ac:dyDescent="0.2">
      <c r="A124" s="125" t="str">
        <f ca="1">IFERROR(A123+MATCH(1,OFFSET(Pharmaceuticals!$BS$1,A123,0,500,1),0),"")</f>
        <v/>
      </c>
      <c r="B124" s="125" t="str">
        <f t="shared" ca="1" si="18"/>
        <v/>
      </c>
      <c r="C124" s="125" t="str">
        <f ca="1">IFERROR(C123+MATCH(1,OFFSET('Health Products &amp; Equipment'!$CB$1,C123,0,500,1),0),"")</f>
        <v/>
      </c>
      <c r="D124" s="125" t="str">
        <f t="shared" ca="1" si="19"/>
        <v/>
      </c>
      <c r="E124" s="125" t="str">
        <f ca="1">IFERROR(E123+MATCH(1,OFFSET('Other Pharma &amp; Health Products'!$CB$1,E123,0,500,1),0),"")</f>
        <v/>
      </c>
      <c r="F124" s="125" t="str">
        <f t="shared" ca="1" si="20"/>
        <v/>
      </c>
      <c r="G124" s="125" t="str">
        <f ca="1">IFERROR(G123+MATCH(1,OFFSET('PSM Costs'!$CB$1,G123,0,500,1),0),"")</f>
        <v/>
      </c>
      <c r="H124" s="125" t="str">
        <f t="shared" ca="1" si="21"/>
        <v/>
      </c>
      <c r="I124" s="167" t="str">
        <f t="shared" ca="1" si="15"/>
        <v/>
      </c>
      <c r="J124" s="5" t="str">
        <f t="shared" ca="1" si="16"/>
        <v/>
      </c>
      <c r="K124" s="167" t="str">
        <f t="shared" ca="1" si="17"/>
        <v/>
      </c>
    </row>
    <row r="125" spans="1:11" x14ac:dyDescent="0.2">
      <c r="A125" s="125" t="str">
        <f ca="1">IFERROR(A124+MATCH(1,OFFSET(Pharmaceuticals!$BS$1,A124,0,500,1),0),"")</f>
        <v/>
      </c>
      <c r="B125" s="125" t="str">
        <f t="shared" ca="1" si="18"/>
        <v/>
      </c>
      <c r="C125" s="125" t="str">
        <f ca="1">IFERROR(C124+MATCH(1,OFFSET('Health Products &amp; Equipment'!$CB$1,C124,0,500,1),0),"")</f>
        <v/>
      </c>
      <c r="D125" s="125" t="str">
        <f t="shared" ca="1" si="19"/>
        <v/>
      </c>
      <c r="E125" s="125" t="str">
        <f ca="1">IFERROR(E124+MATCH(1,OFFSET('Other Pharma &amp; Health Products'!$CB$1,E124,0,500,1),0),"")</f>
        <v/>
      </c>
      <c r="F125" s="125" t="str">
        <f t="shared" ca="1" si="20"/>
        <v/>
      </c>
      <c r="G125" s="125" t="str">
        <f ca="1">IFERROR(G124+MATCH(1,OFFSET('PSM Costs'!$CB$1,G124,0,500,1),0),"")</f>
        <v/>
      </c>
      <c r="H125" s="125" t="str">
        <f t="shared" ca="1" si="21"/>
        <v/>
      </c>
      <c r="I125" s="167" t="str">
        <f t="shared" ca="1" si="15"/>
        <v/>
      </c>
      <c r="J125" s="5" t="str">
        <f t="shared" ca="1" si="16"/>
        <v/>
      </c>
      <c r="K125" s="167" t="str">
        <f t="shared" ca="1" si="17"/>
        <v/>
      </c>
    </row>
    <row r="126" spans="1:11" x14ac:dyDescent="0.2">
      <c r="A126" s="125" t="str">
        <f ca="1">IFERROR(A125+MATCH(1,OFFSET(Pharmaceuticals!$BS$1,A125,0,500,1),0),"")</f>
        <v/>
      </c>
      <c r="B126" s="125" t="str">
        <f t="shared" ca="1" si="18"/>
        <v/>
      </c>
      <c r="C126" s="125" t="str">
        <f ca="1">IFERROR(C125+MATCH(1,OFFSET('Health Products &amp; Equipment'!$CB$1,C125,0,500,1),0),"")</f>
        <v/>
      </c>
      <c r="D126" s="125" t="str">
        <f t="shared" ca="1" si="19"/>
        <v/>
      </c>
      <c r="E126" s="125" t="str">
        <f ca="1">IFERROR(E125+MATCH(1,OFFSET('Other Pharma &amp; Health Products'!$CB$1,E125,0,500,1),0),"")</f>
        <v/>
      </c>
      <c r="F126" s="125" t="str">
        <f t="shared" ca="1" si="20"/>
        <v/>
      </c>
      <c r="G126" s="125" t="str">
        <f ca="1">IFERROR(G125+MATCH(1,OFFSET('PSM Costs'!$CB$1,G125,0,500,1),0),"")</f>
        <v/>
      </c>
      <c r="H126" s="125" t="str">
        <f t="shared" ca="1" si="21"/>
        <v/>
      </c>
      <c r="I126" s="167" t="str">
        <f t="shared" ca="1" si="15"/>
        <v/>
      </c>
      <c r="J126" s="5" t="str">
        <f t="shared" ca="1" si="16"/>
        <v/>
      </c>
      <c r="K126" s="167" t="str">
        <f t="shared" ca="1" si="17"/>
        <v/>
      </c>
    </row>
    <row r="127" spans="1:11" x14ac:dyDescent="0.2">
      <c r="A127" s="125" t="str">
        <f ca="1">IFERROR(A126+MATCH(1,OFFSET(Pharmaceuticals!$BS$1,A126,0,500,1),0),"")</f>
        <v/>
      </c>
      <c r="B127" s="125" t="str">
        <f t="shared" ca="1" si="18"/>
        <v/>
      </c>
      <c r="C127" s="125" t="str">
        <f ca="1">IFERROR(C126+MATCH(1,OFFSET('Health Products &amp; Equipment'!$CB$1,C126,0,500,1),0),"")</f>
        <v/>
      </c>
      <c r="D127" s="125" t="str">
        <f t="shared" ca="1" si="19"/>
        <v/>
      </c>
      <c r="E127" s="125" t="str">
        <f ca="1">IFERROR(E126+MATCH(1,OFFSET('Other Pharma &amp; Health Products'!$CB$1,E126,0,500,1),0),"")</f>
        <v/>
      </c>
      <c r="F127" s="125" t="str">
        <f t="shared" ca="1" si="20"/>
        <v/>
      </c>
      <c r="G127" s="125" t="str">
        <f ca="1">IFERROR(G126+MATCH(1,OFFSET('PSM Costs'!$CB$1,G126,0,500,1),0),"")</f>
        <v/>
      </c>
      <c r="H127" s="125" t="str">
        <f t="shared" ca="1" si="21"/>
        <v/>
      </c>
      <c r="I127" s="167" t="str">
        <f t="shared" ca="1" si="15"/>
        <v/>
      </c>
      <c r="J127" s="5" t="str">
        <f t="shared" ca="1" si="16"/>
        <v/>
      </c>
      <c r="K127" s="167" t="str">
        <f t="shared" ca="1" si="17"/>
        <v/>
      </c>
    </row>
    <row r="128" spans="1:11" x14ac:dyDescent="0.2">
      <c r="A128" s="125" t="str">
        <f ca="1">IFERROR(A127+MATCH(1,OFFSET(Pharmaceuticals!$BS$1,A127,0,500,1),0),"")</f>
        <v/>
      </c>
      <c r="B128" s="125" t="str">
        <f t="shared" ca="1" si="18"/>
        <v/>
      </c>
      <c r="C128" s="125" t="str">
        <f ca="1">IFERROR(C127+MATCH(1,OFFSET('Health Products &amp; Equipment'!$CB$1,C127,0,500,1),0),"")</f>
        <v/>
      </c>
      <c r="D128" s="125" t="str">
        <f t="shared" ca="1" si="19"/>
        <v/>
      </c>
      <c r="E128" s="125" t="str">
        <f ca="1">IFERROR(E127+MATCH(1,OFFSET('Other Pharma &amp; Health Products'!$CB$1,E127,0,500,1),0),"")</f>
        <v/>
      </c>
      <c r="F128" s="125" t="str">
        <f t="shared" ca="1" si="20"/>
        <v/>
      </c>
      <c r="G128" s="125" t="str">
        <f ca="1">IFERROR(G127+MATCH(1,OFFSET('PSM Costs'!$CB$1,G127,0,500,1),0),"")</f>
        <v/>
      </c>
      <c r="H128" s="125" t="str">
        <f t="shared" ca="1" si="21"/>
        <v/>
      </c>
      <c r="I128" s="167" t="str">
        <f t="shared" ca="1" si="15"/>
        <v/>
      </c>
      <c r="J128" s="5" t="str">
        <f t="shared" ca="1" si="16"/>
        <v/>
      </c>
      <c r="K128" s="167" t="str">
        <f t="shared" ca="1" si="17"/>
        <v/>
      </c>
    </row>
    <row r="129" spans="1:11" x14ac:dyDescent="0.2">
      <c r="A129" s="125" t="str">
        <f ca="1">IFERROR(A128+MATCH(1,OFFSET(Pharmaceuticals!$BS$1,A128,0,500,1),0),"")</f>
        <v/>
      </c>
      <c r="B129" s="125" t="str">
        <f t="shared" ca="1" si="18"/>
        <v/>
      </c>
      <c r="C129" s="125" t="str">
        <f ca="1">IFERROR(C128+MATCH(1,OFFSET('Health Products &amp; Equipment'!$CB$1,C128,0,500,1),0),"")</f>
        <v/>
      </c>
      <c r="D129" s="125" t="str">
        <f t="shared" ca="1" si="19"/>
        <v/>
      </c>
      <c r="E129" s="125" t="str">
        <f ca="1">IFERROR(E128+MATCH(1,OFFSET('Other Pharma &amp; Health Products'!$CB$1,E128,0,500,1),0),"")</f>
        <v/>
      </c>
      <c r="F129" s="125" t="str">
        <f t="shared" ca="1" si="20"/>
        <v/>
      </c>
      <c r="G129" s="125" t="str">
        <f ca="1">IFERROR(G128+MATCH(1,OFFSET('PSM Costs'!$CB$1,G128,0,500,1),0),"")</f>
        <v/>
      </c>
      <c r="H129" s="125" t="str">
        <f t="shared" ca="1" si="21"/>
        <v/>
      </c>
      <c r="I129" s="167" t="str">
        <f t="shared" ca="1" si="15"/>
        <v/>
      </c>
      <c r="J129" s="5" t="str">
        <f t="shared" ca="1" si="16"/>
        <v/>
      </c>
      <c r="K129" s="167" t="str">
        <f t="shared" ca="1" si="17"/>
        <v/>
      </c>
    </row>
    <row r="130" spans="1:11" x14ac:dyDescent="0.2">
      <c r="A130" s="125" t="str">
        <f ca="1">IFERROR(A129+MATCH(1,OFFSET(Pharmaceuticals!$BS$1,A129,0,500,1),0),"")</f>
        <v/>
      </c>
      <c r="B130" s="125" t="str">
        <f t="shared" ca="1" si="18"/>
        <v/>
      </c>
      <c r="C130" s="125" t="str">
        <f ca="1">IFERROR(C129+MATCH(1,OFFSET('Health Products &amp; Equipment'!$CB$1,C129,0,500,1),0),"")</f>
        <v/>
      </c>
      <c r="D130" s="125" t="str">
        <f t="shared" ca="1" si="19"/>
        <v/>
      </c>
      <c r="E130" s="125" t="str">
        <f ca="1">IFERROR(E129+MATCH(1,OFFSET('Other Pharma &amp; Health Products'!$CB$1,E129,0,500,1),0),"")</f>
        <v/>
      </c>
      <c r="F130" s="125" t="str">
        <f t="shared" ca="1" si="20"/>
        <v/>
      </c>
      <c r="G130" s="125" t="str">
        <f ca="1">IFERROR(G129+MATCH(1,OFFSET('PSM Costs'!$CB$1,G129,0,500,1),0),"")</f>
        <v/>
      </c>
      <c r="H130" s="125" t="str">
        <f t="shared" ca="1" si="21"/>
        <v/>
      </c>
      <c r="I130" s="167" t="str">
        <f t="shared" ca="1" si="15"/>
        <v/>
      </c>
      <c r="J130" s="5" t="str">
        <f t="shared" ca="1" si="16"/>
        <v/>
      </c>
      <c r="K130" s="167" t="str">
        <f t="shared" ca="1" si="17"/>
        <v/>
      </c>
    </row>
    <row r="131" spans="1:11" x14ac:dyDescent="0.2">
      <c r="A131" s="125" t="str">
        <f ca="1">IFERROR(A130+MATCH(1,OFFSET(Pharmaceuticals!$BS$1,A130,0,500,1),0),"")</f>
        <v/>
      </c>
      <c r="B131" s="125" t="str">
        <f t="shared" ca="1" si="18"/>
        <v/>
      </c>
      <c r="C131" s="125" t="str">
        <f ca="1">IFERROR(C130+MATCH(1,OFFSET('Health Products &amp; Equipment'!$CB$1,C130,0,500,1),0),"")</f>
        <v/>
      </c>
      <c r="D131" s="125" t="str">
        <f t="shared" ca="1" si="19"/>
        <v/>
      </c>
      <c r="E131" s="125" t="str">
        <f ca="1">IFERROR(E130+MATCH(1,OFFSET('Other Pharma &amp; Health Products'!$CB$1,E130,0,500,1),0),"")</f>
        <v/>
      </c>
      <c r="F131" s="125" t="str">
        <f t="shared" ca="1" si="20"/>
        <v/>
      </c>
      <c r="G131" s="125" t="str">
        <f ca="1">IFERROR(G130+MATCH(1,OFFSET('PSM Costs'!$CB$1,G130,0,500,1),0),"")</f>
        <v/>
      </c>
      <c r="H131" s="125" t="str">
        <f t="shared" ca="1" si="21"/>
        <v/>
      </c>
      <c r="I131" s="167" t="str">
        <f t="shared" ca="1" si="15"/>
        <v/>
      </c>
      <c r="J131" s="5" t="str">
        <f t="shared" ca="1" si="16"/>
        <v/>
      </c>
      <c r="K131" s="167" t="str">
        <f t="shared" ca="1" si="17"/>
        <v/>
      </c>
    </row>
    <row r="132" spans="1:11" x14ac:dyDescent="0.2">
      <c r="A132" s="125" t="str">
        <f ca="1">IFERROR(A131+MATCH(1,OFFSET(Pharmaceuticals!$BS$1,A131,0,500,1),0),"")</f>
        <v/>
      </c>
      <c r="B132" s="125" t="str">
        <f t="shared" ca="1" si="18"/>
        <v/>
      </c>
      <c r="C132" s="125" t="str">
        <f ca="1">IFERROR(C131+MATCH(1,OFFSET('Health Products &amp; Equipment'!$CB$1,C131,0,500,1),0),"")</f>
        <v/>
      </c>
      <c r="D132" s="125" t="str">
        <f t="shared" ca="1" si="19"/>
        <v/>
      </c>
      <c r="E132" s="125" t="str">
        <f ca="1">IFERROR(E131+MATCH(1,OFFSET('Other Pharma &amp; Health Products'!$CB$1,E131,0,500,1),0),"")</f>
        <v/>
      </c>
      <c r="F132" s="125" t="str">
        <f t="shared" ca="1" si="20"/>
        <v/>
      </c>
      <c r="G132" s="125" t="str">
        <f ca="1">IFERROR(G131+MATCH(1,OFFSET('PSM Costs'!$CB$1,G131,0,500,1),0),"")</f>
        <v/>
      </c>
      <c r="H132" s="125" t="str">
        <f t="shared" ca="1" si="21"/>
        <v/>
      </c>
      <c r="I132" s="167" t="str">
        <f t="shared" ref="I132:I195" ca="1" si="22">IF(K132&lt;&gt;"",RANK(K132,K:K,1),"")</f>
        <v/>
      </c>
      <c r="J132" s="5" t="str">
        <f t="shared" ca="1" si="16"/>
        <v/>
      </c>
      <c r="K132" s="167" t="str">
        <f t="shared" ca="1" si="17"/>
        <v/>
      </c>
    </row>
    <row r="133" spans="1:11" x14ac:dyDescent="0.2">
      <c r="A133" s="125" t="str">
        <f ca="1">IFERROR(A132+MATCH(1,OFFSET(Pharmaceuticals!$BS$1,A132,0,500,1),0),"")</f>
        <v/>
      </c>
      <c r="B133" s="125" t="str">
        <f t="shared" ca="1" si="18"/>
        <v/>
      </c>
      <c r="C133" s="125" t="str">
        <f ca="1">IFERROR(C132+MATCH(1,OFFSET('Health Products &amp; Equipment'!$CB$1,C132,0,500,1),0),"")</f>
        <v/>
      </c>
      <c r="D133" s="125" t="str">
        <f t="shared" ca="1" si="19"/>
        <v/>
      </c>
      <c r="E133" s="125" t="str">
        <f ca="1">IFERROR(E132+MATCH(1,OFFSET('Other Pharma &amp; Health Products'!$CB$1,E132,0,500,1),0),"")</f>
        <v/>
      </c>
      <c r="F133" s="125" t="str">
        <f t="shared" ca="1" si="20"/>
        <v/>
      </c>
      <c r="G133" s="125" t="str">
        <f ca="1">IFERROR(G132+MATCH(1,OFFSET('PSM Costs'!$CB$1,G132,0,500,1),0),"")</f>
        <v/>
      </c>
      <c r="H133" s="125" t="str">
        <f t="shared" ca="1" si="21"/>
        <v/>
      </c>
      <c r="I133" s="167" t="str">
        <f t="shared" ca="1" si="22"/>
        <v/>
      </c>
      <c r="J133" s="5" t="str">
        <f t="shared" ref="J133:J196" ca="1" si="23">IF(ROW()&lt;4+B$2,B133,IF(ROW()&lt;4+B$2+D$2,INDIRECT(ADDRESS(ROW()-B$2,4)),IF(ROW()&lt;4+B$2+D$2+F$2,INDIRECT(ADDRESS(ROW()-B$2-D$2,6)),IF(ROW()&lt;4+B$2+D$2+F$2+H$2,INDIRECT(ADDRESS(ROW()-B$2-D$2-F$2,8)),""))))</f>
        <v/>
      </c>
      <c r="K133" s="167"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2">
      <c r="A134" s="125" t="str">
        <f ca="1">IFERROR(A133+MATCH(1,OFFSET(Pharmaceuticals!$BS$1,A133,0,500,1),0),"")</f>
        <v/>
      </c>
      <c r="B134" s="125" t="str">
        <f t="shared" ca="1" si="18"/>
        <v/>
      </c>
      <c r="C134" s="125" t="str">
        <f ca="1">IFERROR(C133+MATCH(1,OFFSET('Health Products &amp; Equipment'!$CB$1,C133,0,500,1),0),"")</f>
        <v/>
      </c>
      <c r="D134" s="125" t="str">
        <f t="shared" ca="1" si="19"/>
        <v/>
      </c>
      <c r="E134" s="125" t="str">
        <f ca="1">IFERROR(E133+MATCH(1,OFFSET('Other Pharma &amp; Health Products'!$CB$1,E133,0,500,1),0),"")</f>
        <v/>
      </c>
      <c r="F134" s="125" t="str">
        <f t="shared" ca="1" si="20"/>
        <v/>
      </c>
      <c r="G134" s="125" t="str">
        <f ca="1">IFERROR(G133+MATCH(1,OFFSET('PSM Costs'!$CB$1,G133,0,500,1),0),"")</f>
        <v/>
      </c>
      <c r="H134" s="125" t="str">
        <f t="shared" ca="1" si="21"/>
        <v/>
      </c>
      <c r="I134" s="167" t="str">
        <f t="shared" ca="1" si="22"/>
        <v/>
      </c>
      <c r="J134" s="5" t="str">
        <f t="shared" ca="1" si="23"/>
        <v/>
      </c>
      <c r="K134" s="167" t="str">
        <f t="shared" ca="1" si="24"/>
        <v/>
      </c>
    </row>
    <row r="135" spans="1:11" x14ac:dyDescent="0.2">
      <c r="A135" s="125" t="str">
        <f ca="1">IFERROR(A134+MATCH(1,OFFSET(Pharmaceuticals!$BS$1,A134,0,500,1),0),"")</f>
        <v/>
      </c>
      <c r="B135" s="125" t="str">
        <f t="shared" ca="1" si="18"/>
        <v/>
      </c>
      <c r="C135" s="125" t="str">
        <f ca="1">IFERROR(C134+MATCH(1,OFFSET('Health Products &amp; Equipment'!$CB$1,C134,0,500,1),0),"")</f>
        <v/>
      </c>
      <c r="D135" s="125" t="str">
        <f t="shared" ca="1" si="19"/>
        <v/>
      </c>
      <c r="E135" s="125" t="str">
        <f ca="1">IFERROR(E134+MATCH(1,OFFSET('Other Pharma &amp; Health Products'!$CB$1,E134,0,500,1),0),"")</f>
        <v/>
      </c>
      <c r="F135" s="125" t="str">
        <f t="shared" ca="1" si="20"/>
        <v/>
      </c>
      <c r="G135" s="125" t="str">
        <f ca="1">IFERROR(G134+MATCH(1,OFFSET('PSM Costs'!$CB$1,G134,0,500,1),0),"")</f>
        <v/>
      </c>
      <c r="H135" s="125" t="str">
        <f t="shared" ca="1" si="21"/>
        <v/>
      </c>
      <c r="I135" s="167" t="str">
        <f t="shared" ca="1" si="22"/>
        <v/>
      </c>
      <c r="J135" s="5" t="str">
        <f t="shared" ca="1" si="23"/>
        <v/>
      </c>
      <c r="K135" s="167" t="str">
        <f t="shared" ca="1" si="24"/>
        <v/>
      </c>
    </row>
    <row r="136" spans="1:11" x14ac:dyDescent="0.2">
      <c r="A136" s="125" t="str">
        <f ca="1">IFERROR(A135+MATCH(1,OFFSET(Pharmaceuticals!$BS$1,A135,0,500,1),0),"")</f>
        <v/>
      </c>
      <c r="B136" s="125" t="str">
        <f t="shared" ca="1" si="18"/>
        <v/>
      </c>
      <c r="C136" s="125" t="str">
        <f ca="1">IFERROR(C135+MATCH(1,OFFSET('Health Products &amp; Equipment'!$CB$1,C135,0,500,1),0),"")</f>
        <v/>
      </c>
      <c r="D136" s="125" t="str">
        <f t="shared" ca="1" si="19"/>
        <v/>
      </c>
      <c r="E136" s="125" t="str">
        <f ca="1">IFERROR(E135+MATCH(1,OFFSET('Other Pharma &amp; Health Products'!$CB$1,E135,0,500,1),0),"")</f>
        <v/>
      </c>
      <c r="F136" s="125" t="str">
        <f t="shared" ca="1" si="20"/>
        <v/>
      </c>
      <c r="G136" s="125" t="str">
        <f ca="1">IFERROR(G135+MATCH(1,OFFSET('PSM Costs'!$CB$1,G135,0,500,1),0),"")</f>
        <v/>
      </c>
      <c r="H136" s="125" t="str">
        <f t="shared" ca="1" si="21"/>
        <v/>
      </c>
      <c r="I136" s="167" t="str">
        <f t="shared" ca="1" si="22"/>
        <v/>
      </c>
      <c r="J136" s="5" t="str">
        <f t="shared" ca="1" si="23"/>
        <v/>
      </c>
      <c r="K136" s="167" t="str">
        <f t="shared" ca="1" si="24"/>
        <v/>
      </c>
    </row>
    <row r="137" spans="1:11" x14ac:dyDescent="0.2">
      <c r="A137" s="125" t="str">
        <f ca="1">IFERROR(A136+MATCH(1,OFFSET(Pharmaceuticals!$BS$1,A136,0,500,1),0),"")</f>
        <v/>
      </c>
      <c r="B137" s="125" t="str">
        <f t="shared" ca="1" si="18"/>
        <v/>
      </c>
      <c r="C137" s="125" t="str">
        <f ca="1">IFERROR(C136+MATCH(1,OFFSET('Health Products &amp; Equipment'!$CB$1,C136,0,500,1),0),"")</f>
        <v/>
      </c>
      <c r="D137" s="125" t="str">
        <f t="shared" ca="1" si="19"/>
        <v/>
      </c>
      <c r="E137" s="125" t="str">
        <f ca="1">IFERROR(E136+MATCH(1,OFFSET('Other Pharma &amp; Health Products'!$CB$1,E136,0,500,1),0),"")</f>
        <v/>
      </c>
      <c r="F137" s="125" t="str">
        <f t="shared" ca="1" si="20"/>
        <v/>
      </c>
      <c r="G137" s="125" t="str">
        <f ca="1">IFERROR(G136+MATCH(1,OFFSET('PSM Costs'!$CB$1,G136,0,500,1),0),"")</f>
        <v/>
      </c>
      <c r="H137" s="125" t="str">
        <f t="shared" ca="1" si="21"/>
        <v/>
      </c>
      <c r="I137" s="167" t="str">
        <f t="shared" ca="1" si="22"/>
        <v/>
      </c>
      <c r="J137" s="5" t="str">
        <f t="shared" ca="1" si="23"/>
        <v/>
      </c>
      <c r="K137" s="167" t="str">
        <f t="shared" ca="1" si="24"/>
        <v/>
      </c>
    </row>
    <row r="138" spans="1:11" x14ac:dyDescent="0.2">
      <c r="A138" s="125" t="str">
        <f ca="1">IFERROR(A137+MATCH(1,OFFSET(Pharmaceuticals!$BS$1,A137,0,500,1),0),"")</f>
        <v/>
      </c>
      <c r="B138" s="125" t="str">
        <f t="shared" ca="1" si="18"/>
        <v/>
      </c>
      <c r="C138" s="125" t="str">
        <f ca="1">IFERROR(C137+MATCH(1,OFFSET('Health Products &amp; Equipment'!$CB$1,C137,0,500,1),0),"")</f>
        <v/>
      </c>
      <c r="D138" s="125" t="str">
        <f t="shared" ca="1" si="19"/>
        <v/>
      </c>
      <c r="E138" s="125" t="str">
        <f ca="1">IFERROR(E137+MATCH(1,OFFSET('Other Pharma &amp; Health Products'!$CB$1,E137,0,500,1),0),"")</f>
        <v/>
      </c>
      <c r="F138" s="125" t="str">
        <f t="shared" ca="1" si="20"/>
        <v/>
      </c>
      <c r="G138" s="125" t="str">
        <f ca="1">IFERROR(G137+MATCH(1,OFFSET('PSM Costs'!$CB$1,G137,0,500,1),0),"")</f>
        <v/>
      </c>
      <c r="H138" s="125" t="str">
        <f t="shared" ca="1" si="21"/>
        <v/>
      </c>
      <c r="I138" s="167" t="str">
        <f t="shared" ca="1" si="22"/>
        <v/>
      </c>
      <c r="J138" s="5" t="str">
        <f t="shared" ca="1" si="23"/>
        <v/>
      </c>
      <c r="K138" s="167" t="str">
        <f t="shared" ca="1" si="24"/>
        <v/>
      </c>
    </row>
    <row r="139" spans="1:11" x14ac:dyDescent="0.2">
      <c r="A139" s="125" t="str">
        <f ca="1">IFERROR(A138+MATCH(1,OFFSET(Pharmaceuticals!$BS$1,A138,0,500,1),0),"")</f>
        <v/>
      </c>
      <c r="B139" s="125" t="str">
        <f t="shared" ca="1" si="18"/>
        <v/>
      </c>
      <c r="C139" s="125" t="str">
        <f ca="1">IFERROR(C138+MATCH(1,OFFSET('Health Products &amp; Equipment'!$CB$1,C138,0,500,1),0),"")</f>
        <v/>
      </c>
      <c r="D139" s="125" t="str">
        <f t="shared" ca="1" si="19"/>
        <v/>
      </c>
      <c r="E139" s="125" t="str">
        <f ca="1">IFERROR(E138+MATCH(1,OFFSET('Other Pharma &amp; Health Products'!$CB$1,E138,0,500,1),0),"")</f>
        <v/>
      </c>
      <c r="F139" s="125" t="str">
        <f t="shared" ca="1" si="20"/>
        <v/>
      </c>
      <c r="G139" s="125" t="str">
        <f ca="1">IFERROR(G138+MATCH(1,OFFSET('PSM Costs'!$CB$1,G138,0,500,1),0),"")</f>
        <v/>
      </c>
      <c r="H139" s="125" t="str">
        <f t="shared" ca="1" si="21"/>
        <v/>
      </c>
      <c r="I139" s="167" t="str">
        <f t="shared" ca="1" si="22"/>
        <v/>
      </c>
      <c r="J139" s="5" t="str">
        <f t="shared" ca="1" si="23"/>
        <v/>
      </c>
      <c r="K139" s="167" t="str">
        <f t="shared" ca="1" si="24"/>
        <v/>
      </c>
    </row>
    <row r="140" spans="1:11" x14ac:dyDescent="0.2">
      <c r="A140" s="125" t="str">
        <f ca="1">IFERROR(A139+MATCH(1,OFFSET(Pharmaceuticals!$BS$1,A139,0,500,1),0),"")</f>
        <v/>
      </c>
      <c r="B140" s="125" t="str">
        <f t="shared" ca="1" si="18"/>
        <v/>
      </c>
      <c r="C140" s="125" t="str">
        <f ca="1">IFERROR(C139+MATCH(1,OFFSET('Health Products &amp; Equipment'!$CB$1,C139,0,500,1),0),"")</f>
        <v/>
      </c>
      <c r="D140" s="125" t="str">
        <f t="shared" ca="1" si="19"/>
        <v/>
      </c>
      <c r="E140" s="125" t="str">
        <f ca="1">IFERROR(E139+MATCH(1,OFFSET('Other Pharma &amp; Health Products'!$CB$1,E139,0,500,1),0),"")</f>
        <v/>
      </c>
      <c r="F140" s="125" t="str">
        <f t="shared" ca="1" si="20"/>
        <v/>
      </c>
      <c r="G140" s="125" t="str">
        <f ca="1">IFERROR(G139+MATCH(1,OFFSET('PSM Costs'!$CB$1,G139,0,500,1),0),"")</f>
        <v/>
      </c>
      <c r="H140" s="125" t="str">
        <f t="shared" ca="1" si="21"/>
        <v/>
      </c>
      <c r="I140" s="167" t="str">
        <f t="shared" ca="1" si="22"/>
        <v/>
      </c>
      <c r="J140" s="5" t="str">
        <f t="shared" ca="1" si="23"/>
        <v/>
      </c>
      <c r="K140" s="167" t="str">
        <f t="shared" ca="1" si="24"/>
        <v/>
      </c>
    </row>
    <row r="141" spans="1:11" x14ac:dyDescent="0.2">
      <c r="A141" s="125" t="str">
        <f ca="1">IFERROR(A140+MATCH(1,OFFSET(Pharmaceuticals!$BS$1,A140,0,500,1),0),"")</f>
        <v/>
      </c>
      <c r="B141" s="125" t="str">
        <f t="shared" ca="1" si="18"/>
        <v/>
      </c>
      <c r="C141" s="125" t="str">
        <f ca="1">IFERROR(C140+MATCH(1,OFFSET('Health Products &amp; Equipment'!$CB$1,C140,0,500,1),0),"")</f>
        <v/>
      </c>
      <c r="D141" s="125" t="str">
        <f t="shared" ca="1" si="19"/>
        <v/>
      </c>
      <c r="E141" s="125" t="str">
        <f ca="1">IFERROR(E140+MATCH(1,OFFSET('Other Pharma &amp; Health Products'!$CB$1,E140,0,500,1),0),"")</f>
        <v/>
      </c>
      <c r="F141" s="125" t="str">
        <f t="shared" ca="1" si="20"/>
        <v/>
      </c>
      <c r="G141" s="125" t="str">
        <f ca="1">IFERROR(G140+MATCH(1,OFFSET('PSM Costs'!$CB$1,G140,0,500,1),0),"")</f>
        <v/>
      </c>
      <c r="H141" s="125" t="str">
        <f t="shared" ca="1" si="21"/>
        <v/>
      </c>
      <c r="I141" s="167" t="str">
        <f t="shared" ca="1" si="22"/>
        <v/>
      </c>
      <c r="J141" s="5" t="str">
        <f t="shared" ca="1" si="23"/>
        <v/>
      </c>
      <c r="K141" s="167" t="str">
        <f t="shared" ca="1" si="24"/>
        <v/>
      </c>
    </row>
    <row r="142" spans="1:11" x14ac:dyDescent="0.2">
      <c r="A142" s="125" t="str">
        <f ca="1">IFERROR(A141+MATCH(1,OFFSET(Pharmaceuticals!$BS$1,A141,0,500,1),0),"")</f>
        <v/>
      </c>
      <c r="B142" s="125" t="str">
        <f t="shared" ca="1" si="18"/>
        <v/>
      </c>
      <c r="C142" s="125" t="str">
        <f ca="1">IFERROR(C141+MATCH(1,OFFSET('Health Products &amp; Equipment'!$CB$1,C141,0,500,1),0),"")</f>
        <v/>
      </c>
      <c r="D142" s="125" t="str">
        <f t="shared" ca="1" si="19"/>
        <v/>
      </c>
      <c r="E142" s="125" t="str">
        <f ca="1">IFERROR(E141+MATCH(1,OFFSET('Other Pharma &amp; Health Products'!$CB$1,E141,0,500,1),0),"")</f>
        <v/>
      </c>
      <c r="F142" s="125" t="str">
        <f t="shared" ca="1" si="20"/>
        <v/>
      </c>
      <c r="G142" s="125" t="str">
        <f ca="1">IFERROR(G141+MATCH(1,OFFSET('PSM Costs'!$CB$1,G141,0,500,1),0),"")</f>
        <v/>
      </c>
      <c r="H142" s="125" t="str">
        <f t="shared" ca="1" si="21"/>
        <v/>
      </c>
      <c r="I142" s="167" t="str">
        <f t="shared" ca="1" si="22"/>
        <v/>
      </c>
      <c r="J142" s="5" t="str">
        <f t="shared" ca="1" si="23"/>
        <v/>
      </c>
      <c r="K142" s="167" t="str">
        <f t="shared" ca="1" si="24"/>
        <v/>
      </c>
    </row>
    <row r="143" spans="1:11" x14ac:dyDescent="0.2">
      <c r="A143" s="125" t="str">
        <f ca="1">IFERROR(A142+MATCH(1,OFFSET(Pharmaceuticals!$BS$1,A142,0,500,1),0),"")</f>
        <v/>
      </c>
      <c r="B143" s="125" t="str">
        <f t="shared" ca="1" si="18"/>
        <v/>
      </c>
      <c r="C143" s="125" t="str">
        <f ca="1">IFERROR(C142+MATCH(1,OFFSET('Health Products &amp; Equipment'!$CB$1,C142,0,500,1),0),"")</f>
        <v/>
      </c>
      <c r="D143" s="125" t="str">
        <f t="shared" ca="1" si="19"/>
        <v/>
      </c>
      <c r="E143" s="125" t="str">
        <f ca="1">IFERROR(E142+MATCH(1,OFFSET('Other Pharma &amp; Health Products'!$CB$1,E142,0,500,1),0),"")</f>
        <v/>
      </c>
      <c r="F143" s="125" t="str">
        <f t="shared" ca="1" si="20"/>
        <v/>
      </c>
      <c r="G143" s="125" t="str">
        <f ca="1">IFERROR(G142+MATCH(1,OFFSET('PSM Costs'!$CB$1,G142,0,500,1),0),"")</f>
        <v/>
      </c>
      <c r="H143" s="125" t="str">
        <f t="shared" ca="1" si="21"/>
        <v/>
      </c>
      <c r="I143" s="167" t="str">
        <f t="shared" ca="1" si="22"/>
        <v/>
      </c>
      <c r="J143" s="5" t="str">
        <f t="shared" ca="1" si="23"/>
        <v/>
      </c>
      <c r="K143" s="167" t="str">
        <f t="shared" ca="1" si="24"/>
        <v/>
      </c>
    </row>
    <row r="144" spans="1:11" x14ac:dyDescent="0.2">
      <c r="A144" s="125" t="str">
        <f ca="1">IFERROR(A143+MATCH(1,OFFSET(Pharmaceuticals!$BS$1,A143,0,500,1),0),"")</f>
        <v/>
      </c>
      <c r="B144" s="125" t="str">
        <f t="shared" ca="1" si="18"/>
        <v/>
      </c>
      <c r="C144" s="125" t="str">
        <f ca="1">IFERROR(C143+MATCH(1,OFFSET('Health Products &amp; Equipment'!$CB$1,C143,0,500,1),0),"")</f>
        <v/>
      </c>
      <c r="D144" s="125" t="str">
        <f t="shared" ca="1" si="19"/>
        <v/>
      </c>
      <c r="E144" s="125" t="str">
        <f ca="1">IFERROR(E143+MATCH(1,OFFSET('Other Pharma &amp; Health Products'!$CB$1,E143,0,500,1),0),"")</f>
        <v/>
      </c>
      <c r="F144" s="125" t="str">
        <f t="shared" ca="1" si="20"/>
        <v/>
      </c>
      <c r="G144" s="125" t="str">
        <f ca="1">IFERROR(G143+MATCH(1,OFFSET('PSM Costs'!$CB$1,G143,0,500,1),0),"")</f>
        <v/>
      </c>
      <c r="H144" s="125" t="str">
        <f t="shared" ca="1" si="21"/>
        <v/>
      </c>
      <c r="I144" s="167" t="str">
        <f t="shared" ca="1" si="22"/>
        <v/>
      </c>
      <c r="J144" s="5" t="str">
        <f t="shared" ca="1" si="23"/>
        <v/>
      </c>
      <c r="K144" s="167" t="str">
        <f t="shared" ca="1" si="24"/>
        <v/>
      </c>
    </row>
    <row r="145" spans="1:11" x14ac:dyDescent="0.2">
      <c r="A145" s="125" t="str">
        <f ca="1">IFERROR(A144+MATCH(1,OFFSET(Pharmaceuticals!$BS$1,A144,0,500,1),0),"")</f>
        <v/>
      </c>
      <c r="B145" s="125" t="str">
        <f t="shared" ca="1" si="18"/>
        <v/>
      </c>
      <c r="C145" s="125" t="str">
        <f ca="1">IFERROR(C144+MATCH(1,OFFSET('Health Products &amp; Equipment'!$CB$1,C144,0,500,1),0),"")</f>
        <v/>
      </c>
      <c r="D145" s="125" t="str">
        <f t="shared" ca="1" si="19"/>
        <v/>
      </c>
      <c r="E145" s="125" t="str">
        <f ca="1">IFERROR(E144+MATCH(1,OFFSET('Other Pharma &amp; Health Products'!$CB$1,E144,0,500,1),0),"")</f>
        <v/>
      </c>
      <c r="F145" s="125" t="str">
        <f t="shared" ca="1" si="20"/>
        <v/>
      </c>
      <c r="G145" s="125" t="str">
        <f ca="1">IFERROR(G144+MATCH(1,OFFSET('PSM Costs'!$CB$1,G144,0,500,1),0),"")</f>
        <v/>
      </c>
      <c r="H145" s="125" t="str">
        <f t="shared" ca="1" si="21"/>
        <v/>
      </c>
      <c r="I145" s="167" t="str">
        <f t="shared" ca="1" si="22"/>
        <v/>
      </c>
      <c r="J145" s="5" t="str">
        <f t="shared" ca="1" si="23"/>
        <v/>
      </c>
      <c r="K145" s="167" t="str">
        <f t="shared" ca="1" si="24"/>
        <v/>
      </c>
    </row>
    <row r="146" spans="1:11" x14ac:dyDescent="0.2">
      <c r="A146" s="125" t="str">
        <f ca="1">IFERROR(A145+MATCH(1,OFFSET(Pharmaceuticals!$BS$1,A145,0,500,1),0),"")</f>
        <v/>
      </c>
      <c r="B146" s="125" t="str">
        <f t="shared" ca="1" si="18"/>
        <v/>
      </c>
      <c r="C146" s="125" t="str">
        <f ca="1">IFERROR(C145+MATCH(1,OFFSET('Health Products &amp; Equipment'!$CB$1,C145,0,500,1),0),"")</f>
        <v/>
      </c>
      <c r="D146" s="125" t="str">
        <f t="shared" ca="1" si="19"/>
        <v/>
      </c>
      <c r="E146" s="125" t="str">
        <f ca="1">IFERROR(E145+MATCH(1,OFFSET('Other Pharma &amp; Health Products'!$CB$1,E145,0,500,1),0),"")</f>
        <v/>
      </c>
      <c r="F146" s="125" t="str">
        <f t="shared" ca="1" si="20"/>
        <v/>
      </c>
      <c r="G146" s="125" t="str">
        <f ca="1">IFERROR(G145+MATCH(1,OFFSET('PSM Costs'!$CB$1,G145,0,500,1),0),"")</f>
        <v/>
      </c>
      <c r="H146" s="125" t="str">
        <f t="shared" ca="1" si="21"/>
        <v/>
      </c>
      <c r="I146" s="167" t="str">
        <f t="shared" ca="1" si="22"/>
        <v/>
      </c>
      <c r="J146" s="5" t="str">
        <f t="shared" ca="1" si="23"/>
        <v/>
      </c>
      <c r="K146" s="167" t="str">
        <f t="shared" ca="1" si="24"/>
        <v/>
      </c>
    </row>
    <row r="147" spans="1:11" x14ac:dyDescent="0.2">
      <c r="A147" s="125" t="str">
        <f ca="1">IFERROR(A146+MATCH(1,OFFSET(Pharmaceuticals!$BS$1,A146,0,500,1),0),"")</f>
        <v/>
      </c>
      <c r="B147" s="125" t="str">
        <f t="shared" ca="1" si="18"/>
        <v/>
      </c>
      <c r="C147" s="125" t="str">
        <f ca="1">IFERROR(C146+MATCH(1,OFFSET('Health Products &amp; Equipment'!$CB$1,C146,0,500,1),0),"")</f>
        <v/>
      </c>
      <c r="D147" s="125" t="str">
        <f t="shared" ca="1" si="19"/>
        <v/>
      </c>
      <c r="E147" s="125" t="str">
        <f ca="1">IFERROR(E146+MATCH(1,OFFSET('Other Pharma &amp; Health Products'!$CB$1,E146,0,500,1),0),"")</f>
        <v/>
      </c>
      <c r="F147" s="125" t="str">
        <f t="shared" ca="1" si="20"/>
        <v/>
      </c>
      <c r="G147" s="125" t="str">
        <f ca="1">IFERROR(G146+MATCH(1,OFFSET('PSM Costs'!$CB$1,G146,0,500,1),0),"")</f>
        <v/>
      </c>
      <c r="H147" s="125" t="str">
        <f t="shared" ca="1" si="21"/>
        <v/>
      </c>
      <c r="I147" s="167" t="str">
        <f t="shared" ca="1" si="22"/>
        <v/>
      </c>
      <c r="J147" s="5" t="str">
        <f t="shared" ca="1" si="23"/>
        <v/>
      </c>
      <c r="K147" s="167" t="str">
        <f t="shared" ca="1" si="24"/>
        <v/>
      </c>
    </row>
    <row r="148" spans="1:11" x14ac:dyDescent="0.2">
      <c r="A148" s="125" t="str">
        <f ca="1">IFERROR(A147+MATCH(1,OFFSET(Pharmaceuticals!$BS$1,A147,0,500,1),0),"")</f>
        <v/>
      </c>
      <c r="B148" s="125" t="str">
        <f t="shared" ca="1" si="18"/>
        <v/>
      </c>
      <c r="C148" s="125" t="str">
        <f ca="1">IFERROR(C147+MATCH(1,OFFSET('Health Products &amp; Equipment'!$CB$1,C147,0,500,1),0),"")</f>
        <v/>
      </c>
      <c r="D148" s="125" t="str">
        <f t="shared" ca="1" si="19"/>
        <v/>
      </c>
      <c r="E148" s="125" t="str">
        <f ca="1">IFERROR(E147+MATCH(1,OFFSET('Other Pharma &amp; Health Products'!$CB$1,E147,0,500,1),0),"")</f>
        <v/>
      </c>
      <c r="F148" s="125" t="str">
        <f t="shared" ca="1" si="20"/>
        <v/>
      </c>
      <c r="G148" s="125" t="str">
        <f ca="1">IFERROR(G147+MATCH(1,OFFSET('PSM Costs'!$CB$1,G147,0,500,1),0),"")</f>
        <v/>
      </c>
      <c r="H148" s="125" t="str">
        <f t="shared" ca="1" si="21"/>
        <v/>
      </c>
      <c r="I148" s="167" t="str">
        <f t="shared" ca="1" si="22"/>
        <v/>
      </c>
      <c r="J148" s="5" t="str">
        <f t="shared" ca="1" si="23"/>
        <v/>
      </c>
      <c r="K148" s="167" t="str">
        <f t="shared" ca="1" si="24"/>
        <v/>
      </c>
    </row>
    <row r="149" spans="1:11" x14ac:dyDescent="0.2">
      <c r="A149" s="125" t="str">
        <f ca="1">IFERROR(A148+MATCH(1,OFFSET(Pharmaceuticals!$BS$1,A148,0,500,1),0),"")</f>
        <v/>
      </c>
      <c r="B149" s="125" t="str">
        <f t="shared" ca="1" si="18"/>
        <v/>
      </c>
      <c r="C149" s="125" t="str">
        <f ca="1">IFERROR(C148+MATCH(1,OFFSET('Health Products &amp; Equipment'!$CB$1,C148,0,500,1),0),"")</f>
        <v/>
      </c>
      <c r="D149" s="125" t="str">
        <f t="shared" ca="1" si="19"/>
        <v/>
      </c>
      <c r="E149" s="125" t="str">
        <f ca="1">IFERROR(E148+MATCH(1,OFFSET('Other Pharma &amp; Health Products'!$CB$1,E148,0,500,1),0),"")</f>
        <v/>
      </c>
      <c r="F149" s="125" t="str">
        <f t="shared" ca="1" si="20"/>
        <v/>
      </c>
      <c r="G149" s="125" t="str">
        <f ca="1">IFERROR(G148+MATCH(1,OFFSET('PSM Costs'!$CB$1,G148,0,500,1),0),"")</f>
        <v/>
      </c>
      <c r="H149" s="125" t="str">
        <f t="shared" ca="1" si="21"/>
        <v/>
      </c>
      <c r="I149" s="167" t="str">
        <f t="shared" ca="1" si="22"/>
        <v/>
      </c>
      <c r="J149" s="5" t="str">
        <f t="shared" ca="1" si="23"/>
        <v/>
      </c>
      <c r="K149" s="167" t="str">
        <f t="shared" ca="1" si="24"/>
        <v/>
      </c>
    </row>
    <row r="150" spans="1:11" x14ac:dyDescent="0.2">
      <c r="A150" s="125" t="str">
        <f ca="1">IFERROR(A149+MATCH(1,OFFSET(Pharmaceuticals!$BS$1,A149,0,500,1),0),"")</f>
        <v/>
      </c>
      <c r="B150" s="125" t="str">
        <f t="shared" ca="1" si="18"/>
        <v/>
      </c>
      <c r="C150" s="125" t="str">
        <f ca="1">IFERROR(C149+MATCH(1,OFFSET('Health Products &amp; Equipment'!$CB$1,C149,0,500,1),0),"")</f>
        <v/>
      </c>
      <c r="D150" s="125" t="str">
        <f t="shared" ca="1" si="19"/>
        <v/>
      </c>
      <c r="E150" s="125" t="str">
        <f ca="1">IFERROR(E149+MATCH(1,OFFSET('Other Pharma &amp; Health Products'!$CB$1,E149,0,500,1),0),"")</f>
        <v/>
      </c>
      <c r="F150" s="125" t="str">
        <f t="shared" ca="1" si="20"/>
        <v/>
      </c>
      <c r="G150" s="125" t="str">
        <f ca="1">IFERROR(G149+MATCH(1,OFFSET('PSM Costs'!$CB$1,G149,0,500,1),0),"")</f>
        <v/>
      </c>
      <c r="H150" s="125" t="str">
        <f t="shared" ca="1" si="21"/>
        <v/>
      </c>
      <c r="I150" s="167" t="str">
        <f t="shared" ca="1" si="22"/>
        <v/>
      </c>
      <c r="J150" s="5" t="str">
        <f t="shared" ca="1" si="23"/>
        <v/>
      </c>
      <c r="K150" s="167" t="str">
        <f t="shared" ca="1" si="24"/>
        <v/>
      </c>
    </row>
    <row r="151" spans="1:11" x14ac:dyDescent="0.2">
      <c r="A151" s="125" t="str">
        <f ca="1">IFERROR(A150+MATCH(1,OFFSET(Pharmaceuticals!$BS$1,A150,0,500,1),0),"")</f>
        <v/>
      </c>
      <c r="B151" s="125" t="str">
        <f t="shared" ca="1" si="18"/>
        <v/>
      </c>
      <c r="C151" s="125" t="str">
        <f ca="1">IFERROR(C150+MATCH(1,OFFSET('Health Products &amp; Equipment'!$CB$1,C150,0,500,1),0),"")</f>
        <v/>
      </c>
      <c r="D151" s="125" t="str">
        <f t="shared" ca="1" si="19"/>
        <v/>
      </c>
      <c r="E151" s="125" t="str">
        <f ca="1">IFERROR(E150+MATCH(1,OFFSET('Other Pharma &amp; Health Products'!$CB$1,E150,0,500,1),0),"")</f>
        <v/>
      </c>
      <c r="F151" s="125" t="str">
        <f t="shared" ca="1" si="20"/>
        <v/>
      </c>
      <c r="G151" s="125" t="str">
        <f ca="1">IFERROR(G150+MATCH(1,OFFSET('PSM Costs'!$CB$1,G150,0,500,1),0),"")</f>
        <v/>
      </c>
      <c r="H151" s="125" t="str">
        <f t="shared" ca="1" si="21"/>
        <v/>
      </c>
      <c r="I151" s="167" t="str">
        <f t="shared" ca="1" si="22"/>
        <v/>
      </c>
      <c r="J151" s="5" t="str">
        <f t="shared" ca="1" si="23"/>
        <v/>
      </c>
      <c r="K151" s="167" t="str">
        <f t="shared" ca="1" si="24"/>
        <v/>
      </c>
    </row>
    <row r="152" spans="1:11" x14ac:dyDescent="0.2">
      <c r="A152" s="125" t="str">
        <f ca="1">IFERROR(A151+MATCH(1,OFFSET(Pharmaceuticals!$BS$1,A151,0,500,1),0),"")</f>
        <v/>
      </c>
      <c r="B152" s="125" t="str">
        <f t="shared" ca="1" si="18"/>
        <v/>
      </c>
      <c r="C152" s="125" t="str">
        <f ca="1">IFERROR(C151+MATCH(1,OFFSET('Health Products &amp; Equipment'!$CB$1,C151,0,500,1),0),"")</f>
        <v/>
      </c>
      <c r="D152" s="125" t="str">
        <f t="shared" ca="1" si="19"/>
        <v/>
      </c>
      <c r="E152" s="125" t="str">
        <f ca="1">IFERROR(E151+MATCH(1,OFFSET('Other Pharma &amp; Health Products'!$CB$1,E151,0,500,1),0),"")</f>
        <v/>
      </c>
      <c r="F152" s="125" t="str">
        <f t="shared" ca="1" si="20"/>
        <v/>
      </c>
      <c r="G152" s="125" t="str">
        <f ca="1">IFERROR(G151+MATCH(1,OFFSET('PSM Costs'!$CB$1,G151,0,500,1),0),"")</f>
        <v/>
      </c>
      <c r="H152" s="125" t="str">
        <f t="shared" ca="1" si="21"/>
        <v/>
      </c>
      <c r="I152" s="167" t="str">
        <f t="shared" ca="1" si="22"/>
        <v/>
      </c>
      <c r="J152" s="5" t="str">
        <f t="shared" ca="1" si="23"/>
        <v/>
      </c>
      <c r="K152" s="167" t="str">
        <f t="shared" ca="1" si="24"/>
        <v/>
      </c>
    </row>
    <row r="153" spans="1:11" x14ac:dyDescent="0.2">
      <c r="A153" s="125" t="str">
        <f ca="1">IFERROR(A152+MATCH(1,OFFSET(Pharmaceuticals!$BS$1,A152,0,500,1),0),"")</f>
        <v/>
      </c>
      <c r="B153" s="125" t="str">
        <f t="shared" ca="1" si="18"/>
        <v/>
      </c>
      <c r="C153" s="125" t="str">
        <f ca="1">IFERROR(C152+MATCH(1,OFFSET('Health Products &amp; Equipment'!$CB$1,C152,0,500,1),0),"")</f>
        <v/>
      </c>
      <c r="D153" s="125" t="str">
        <f t="shared" ca="1" si="19"/>
        <v/>
      </c>
      <c r="E153" s="125" t="str">
        <f ca="1">IFERROR(E152+MATCH(1,OFFSET('Other Pharma &amp; Health Products'!$CB$1,E152,0,500,1),0),"")</f>
        <v/>
      </c>
      <c r="F153" s="125" t="str">
        <f t="shared" ca="1" si="20"/>
        <v/>
      </c>
      <c r="G153" s="125" t="str">
        <f ca="1">IFERROR(G152+MATCH(1,OFFSET('PSM Costs'!$CB$1,G152,0,500,1),0),"")</f>
        <v/>
      </c>
      <c r="H153" s="125" t="str">
        <f t="shared" ca="1" si="21"/>
        <v/>
      </c>
      <c r="I153" s="167" t="str">
        <f t="shared" ca="1" si="22"/>
        <v/>
      </c>
      <c r="J153" s="5" t="str">
        <f t="shared" ca="1" si="23"/>
        <v/>
      </c>
      <c r="K153" s="167" t="str">
        <f t="shared" ca="1" si="24"/>
        <v/>
      </c>
    </row>
    <row r="154" spans="1:11" x14ac:dyDescent="0.2">
      <c r="A154" s="125" t="str">
        <f ca="1">IFERROR(A153+MATCH(1,OFFSET(Pharmaceuticals!$BS$1,A153,0,500,1),0),"")</f>
        <v/>
      </c>
      <c r="B154" s="125" t="str">
        <f t="shared" ca="1" si="18"/>
        <v/>
      </c>
      <c r="C154" s="125" t="str">
        <f ca="1">IFERROR(C153+MATCH(1,OFFSET('Health Products &amp; Equipment'!$CB$1,C153,0,500,1),0),"")</f>
        <v/>
      </c>
      <c r="D154" s="125" t="str">
        <f t="shared" ca="1" si="19"/>
        <v/>
      </c>
      <c r="E154" s="125" t="str">
        <f ca="1">IFERROR(E153+MATCH(1,OFFSET('Other Pharma &amp; Health Products'!$CB$1,E153,0,500,1),0),"")</f>
        <v/>
      </c>
      <c r="F154" s="125" t="str">
        <f t="shared" ca="1" si="20"/>
        <v/>
      </c>
      <c r="G154" s="125" t="str">
        <f ca="1">IFERROR(G153+MATCH(1,OFFSET('PSM Costs'!$CB$1,G153,0,500,1),0),"")</f>
        <v/>
      </c>
      <c r="H154" s="125" t="str">
        <f t="shared" ca="1" si="21"/>
        <v/>
      </c>
      <c r="I154" s="167" t="str">
        <f t="shared" ca="1" si="22"/>
        <v/>
      </c>
      <c r="J154" s="5" t="str">
        <f t="shared" ca="1" si="23"/>
        <v/>
      </c>
      <c r="K154" s="167" t="str">
        <f t="shared" ca="1" si="24"/>
        <v/>
      </c>
    </row>
    <row r="155" spans="1:11" x14ac:dyDescent="0.2">
      <c r="A155" s="125" t="str">
        <f ca="1">IFERROR(A154+MATCH(1,OFFSET(Pharmaceuticals!$BS$1,A154,0,500,1),0),"")</f>
        <v/>
      </c>
      <c r="B155" s="125" t="str">
        <f t="shared" ca="1" si="18"/>
        <v/>
      </c>
      <c r="C155" s="125" t="str">
        <f ca="1">IFERROR(C154+MATCH(1,OFFSET('Health Products &amp; Equipment'!$CB$1,C154,0,500,1),0),"")</f>
        <v/>
      </c>
      <c r="D155" s="125" t="str">
        <f t="shared" ca="1" si="19"/>
        <v/>
      </c>
      <c r="E155" s="125" t="str">
        <f ca="1">IFERROR(E154+MATCH(1,OFFSET('Other Pharma &amp; Health Products'!$CB$1,E154,0,500,1),0),"")</f>
        <v/>
      </c>
      <c r="F155" s="125" t="str">
        <f t="shared" ca="1" si="20"/>
        <v/>
      </c>
      <c r="G155" s="125" t="str">
        <f ca="1">IFERROR(G154+MATCH(1,OFFSET('PSM Costs'!$CB$1,G154,0,500,1),0),"")</f>
        <v/>
      </c>
      <c r="H155" s="125" t="str">
        <f t="shared" ca="1" si="21"/>
        <v/>
      </c>
      <c r="I155" s="167" t="str">
        <f t="shared" ca="1" si="22"/>
        <v/>
      </c>
      <c r="J155" s="5" t="str">
        <f t="shared" ca="1" si="23"/>
        <v/>
      </c>
      <c r="K155" s="167" t="str">
        <f t="shared" ca="1" si="24"/>
        <v/>
      </c>
    </row>
    <row r="156" spans="1:11" x14ac:dyDescent="0.2">
      <c r="A156" s="125" t="str">
        <f ca="1">IFERROR(A155+MATCH(1,OFFSET(Pharmaceuticals!$BS$1,A155,0,500,1),0),"")</f>
        <v/>
      </c>
      <c r="B156" s="125" t="str">
        <f t="shared" ca="1" si="18"/>
        <v/>
      </c>
      <c r="C156" s="125" t="str">
        <f ca="1">IFERROR(C155+MATCH(1,OFFSET('Health Products &amp; Equipment'!$CB$1,C155,0,500,1),0),"")</f>
        <v/>
      </c>
      <c r="D156" s="125" t="str">
        <f t="shared" ca="1" si="19"/>
        <v/>
      </c>
      <c r="E156" s="125" t="str">
        <f ca="1">IFERROR(E155+MATCH(1,OFFSET('Other Pharma &amp; Health Products'!$CB$1,E155,0,500,1),0),"")</f>
        <v/>
      </c>
      <c r="F156" s="125" t="str">
        <f t="shared" ca="1" si="20"/>
        <v/>
      </c>
      <c r="G156" s="125" t="str">
        <f ca="1">IFERROR(G155+MATCH(1,OFFSET('PSM Costs'!$CB$1,G155,0,500,1),0),"")</f>
        <v/>
      </c>
      <c r="H156" s="125" t="str">
        <f t="shared" ca="1" si="21"/>
        <v/>
      </c>
      <c r="I156" s="167" t="str">
        <f t="shared" ca="1" si="22"/>
        <v/>
      </c>
      <c r="J156" s="5" t="str">
        <f t="shared" ca="1" si="23"/>
        <v/>
      </c>
      <c r="K156" s="167" t="str">
        <f t="shared" ca="1" si="24"/>
        <v/>
      </c>
    </row>
    <row r="157" spans="1:11" x14ac:dyDescent="0.2">
      <c r="A157" s="125" t="str">
        <f ca="1">IFERROR(A156+MATCH(1,OFFSET(Pharmaceuticals!$BS$1,A156,0,500,1),0),"")</f>
        <v/>
      </c>
      <c r="B157" s="125" t="str">
        <f t="shared" ca="1" si="18"/>
        <v/>
      </c>
      <c r="C157" s="125" t="str">
        <f ca="1">IFERROR(C156+MATCH(1,OFFSET('Health Products &amp; Equipment'!$CB$1,C156,0,500,1),0),"")</f>
        <v/>
      </c>
      <c r="D157" s="125" t="str">
        <f t="shared" ca="1" si="19"/>
        <v/>
      </c>
      <c r="E157" s="125" t="str">
        <f ca="1">IFERROR(E156+MATCH(1,OFFSET('Other Pharma &amp; Health Products'!$CB$1,E156,0,500,1),0),"")</f>
        <v/>
      </c>
      <c r="F157" s="125" t="str">
        <f t="shared" ca="1" si="20"/>
        <v/>
      </c>
      <c r="G157" s="125" t="str">
        <f ca="1">IFERROR(G156+MATCH(1,OFFSET('PSM Costs'!$CB$1,G156,0,500,1),0),"")</f>
        <v/>
      </c>
      <c r="H157" s="125" t="str">
        <f t="shared" ca="1" si="21"/>
        <v/>
      </c>
      <c r="I157" s="167" t="str">
        <f t="shared" ca="1" si="22"/>
        <v/>
      </c>
      <c r="J157" s="5" t="str">
        <f t="shared" ca="1" si="23"/>
        <v/>
      </c>
      <c r="K157" s="167" t="str">
        <f t="shared" ca="1" si="24"/>
        <v/>
      </c>
    </row>
    <row r="158" spans="1:11" x14ac:dyDescent="0.2">
      <c r="A158" s="125" t="str">
        <f ca="1">IFERROR(A157+MATCH(1,OFFSET(Pharmaceuticals!$BS$1,A157,0,500,1),0),"")</f>
        <v/>
      </c>
      <c r="B158" s="125" t="str">
        <f t="shared" ca="1" si="18"/>
        <v/>
      </c>
      <c r="C158" s="125" t="str">
        <f ca="1">IFERROR(C157+MATCH(1,OFFSET('Health Products &amp; Equipment'!$CB$1,C157,0,500,1),0),"")</f>
        <v/>
      </c>
      <c r="D158" s="125" t="str">
        <f t="shared" ca="1" si="19"/>
        <v/>
      </c>
      <c r="E158" s="125" t="str">
        <f ca="1">IFERROR(E157+MATCH(1,OFFSET('Other Pharma &amp; Health Products'!$CB$1,E157,0,500,1),0),"")</f>
        <v/>
      </c>
      <c r="F158" s="125" t="str">
        <f t="shared" ca="1" si="20"/>
        <v/>
      </c>
      <c r="G158" s="125" t="str">
        <f ca="1">IFERROR(G157+MATCH(1,OFFSET('PSM Costs'!$CB$1,G157,0,500,1),0),"")</f>
        <v/>
      </c>
      <c r="H158" s="125" t="str">
        <f t="shared" ca="1" si="21"/>
        <v/>
      </c>
      <c r="I158" s="167" t="str">
        <f t="shared" ca="1" si="22"/>
        <v/>
      </c>
      <c r="J158" s="5" t="str">
        <f t="shared" ca="1" si="23"/>
        <v/>
      </c>
      <c r="K158" s="167" t="str">
        <f t="shared" ca="1" si="24"/>
        <v/>
      </c>
    </row>
    <row r="159" spans="1:11" x14ac:dyDescent="0.2">
      <c r="A159" s="125" t="str">
        <f ca="1">IFERROR(A158+MATCH(1,OFFSET(Pharmaceuticals!$BS$1,A158,0,500,1),0),"")</f>
        <v/>
      </c>
      <c r="B159" s="125" t="str">
        <f t="shared" ca="1" si="18"/>
        <v/>
      </c>
      <c r="C159" s="125" t="str">
        <f ca="1">IFERROR(C158+MATCH(1,OFFSET('Health Products &amp; Equipment'!$CB$1,C158,0,500,1),0),"")</f>
        <v/>
      </c>
      <c r="D159" s="125" t="str">
        <f t="shared" ca="1" si="19"/>
        <v/>
      </c>
      <c r="E159" s="125" t="str">
        <f ca="1">IFERROR(E158+MATCH(1,OFFSET('Other Pharma &amp; Health Products'!$CB$1,E158,0,500,1),0),"")</f>
        <v/>
      </c>
      <c r="F159" s="125" t="str">
        <f t="shared" ca="1" si="20"/>
        <v/>
      </c>
      <c r="G159" s="125" t="str">
        <f ca="1">IFERROR(G158+MATCH(1,OFFSET('PSM Costs'!$CB$1,G158,0,500,1),0),"")</f>
        <v/>
      </c>
      <c r="H159" s="125" t="str">
        <f t="shared" ca="1" si="21"/>
        <v/>
      </c>
      <c r="I159" s="167" t="str">
        <f t="shared" ca="1" si="22"/>
        <v/>
      </c>
      <c r="J159" s="5" t="str">
        <f t="shared" ca="1" si="23"/>
        <v/>
      </c>
      <c r="K159" s="167" t="str">
        <f t="shared" ca="1" si="24"/>
        <v/>
      </c>
    </row>
    <row r="160" spans="1:11" x14ac:dyDescent="0.2">
      <c r="A160" s="125" t="str">
        <f ca="1">IFERROR(A159+MATCH(1,OFFSET(Pharmaceuticals!$BS$1,A159,0,500,1),0),"")</f>
        <v/>
      </c>
      <c r="B160" s="125" t="str">
        <f t="shared" ca="1" si="18"/>
        <v/>
      </c>
      <c r="C160" s="125" t="str">
        <f ca="1">IFERROR(C159+MATCH(1,OFFSET('Health Products &amp; Equipment'!$CB$1,C159,0,500,1),0),"")</f>
        <v/>
      </c>
      <c r="D160" s="125" t="str">
        <f t="shared" ca="1" si="19"/>
        <v/>
      </c>
      <c r="E160" s="125" t="str">
        <f ca="1">IFERROR(E159+MATCH(1,OFFSET('Other Pharma &amp; Health Products'!$CB$1,E159,0,500,1),0),"")</f>
        <v/>
      </c>
      <c r="F160" s="125" t="str">
        <f t="shared" ca="1" si="20"/>
        <v/>
      </c>
      <c r="G160" s="125" t="str">
        <f ca="1">IFERROR(G159+MATCH(1,OFFSET('PSM Costs'!$CB$1,G159,0,500,1),0),"")</f>
        <v/>
      </c>
      <c r="H160" s="125" t="str">
        <f t="shared" ca="1" si="21"/>
        <v/>
      </c>
      <c r="I160" s="167" t="str">
        <f t="shared" ca="1" si="22"/>
        <v/>
      </c>
      <c r="J160" s="5" t="str">
        <f t="shared" ca="1" si="23"/>
        <v/>
      </c>
      <c r="K160" s="167" t="str">
        <f t="shared" ca="1" si="24"/>
        <v/>
      </c>
    </row>
    <row r="161" spans="1:11" x14ac:dyDescent="0.2">
      <c r="A161" s="125" t="str">
        <f ca="1">IFERROR(A160+MATCH(1,OFFSET(Pharmaceuticals!$BS$1,A160,0,500,1),0),"")</f>
        <v/>
      </c>
      <c r="B161" s="125" t="str">
        <f t="shared" ca="1" si="18"/>
        <v/>
      </c>
      <c r="C161" s="125" t="str">
        <f ca="1">IFERROR(C160+MATCH(1,OFFSET('Health Products &amp; Equipment'!$CB$1,C160,0,500,1),0),"")</f>
        <v/>
      </c>
      <c r="D161" s="125" t="str">
        <f t="shared" ca="1" si="19"/>
        <v/>
      </c>
      <c r="E161" s="125" t="str">
        <f ca="1">IFERROR(E160+MATCH(1,OFFSET('Other Pharma &amp; Health Products'!$CB$1,E160,0,500,1),0),"")</f>
        <v/>
      </c>
      <c r="F161" s="125" t="str">
        <f t="shared" ca="1" si="20"/>
        <v/>
      </c>
      <c r="G161" s="125" t="str">
        <f ca="1">IFERROR(G160+MATCH(1,OFFSET('PSM Costs'!$CB$1,G160,0,500,1),0),"")</f>
        <v/>
      </c>
      <c r="H161" s="125" t="str">
        <f t="shared" ca="1" si="21"/>
        <v/>
      </c>
      <c r="I161" s="167" t="str">
        <f t="shared" ca="1" si="22"/>
        <v/>
      </c>
      <c r="J161" s="5" t="str">
        <f t="shared" ca="1" si="23"/>
        <v/>
      </c>
      <c r="K161" s="167" t="str">
        <f t="shared" ca="1" si="24"/>
        <v/>
      </c>
    </row>
    <row r="162" spans="1:11" x14ac:dyDescent="0.2">
      <c r="A162" s="125" t="str">
        <f ca="1">IFERROR(A161+MATCH(1,OFFSET(Pharmaceuticals!$BS$1,A161,0,500,1),0),"")</f>
        <v/>
      </c>
      <c r="B162" s="125" t="str">
        <f t="shared" ca="1" si="18"/>
        <v/>
      </c>
      <c r="C162" s="125" t="str">
        <f ca="1">IFERROR(C161+MATCH(1,OFFSET('Health Products &amp; Equipment'!$CB$1,C161,0,500,1),0),"")</f>
        <v/>
      </c>
      <c r="D162" s="125" t="str">
        <f t="shared" ca="1" si="19"/>
        <v/>
      </c>
      <c r="E162" s="125" t="str">
        <f ca="1">IFERROR(E161+MATCH(1,OFFSET('Other Pharma &amp; Health Products'!$CB$1,E161,0,500,1),0),"")</f>
        <v/>
      </c>
      <c r="F162" s="125" t="str">
        <f t="shared" ca="1" si="20"/>
        <v/>
      </c>
      <c r="G162" s="125" t="str">
        <f ca="1">IFERROR(G161+MATCH(1,OFFSET('PSM Costs'!$CB$1,G161,0,500,1),0),"")</f>
        <v/>
      </c>
      <c r="H162" s="125" t="str">
        <f t="shared" ca="1" si="21"/>
        <v/>
      </c>
      <c r="I162" s="167" t="str">
        <f t="shared" ca="1" si="22"/>
        <v/>
      </c>
      <c r="J162" s="5" t="str">
        <f t="shared" ca="1" si="23"/>
        <v/>
      </c>
      <c r="K162" s="167" t="str">
        <f t="shared" ca="1" si="24"/>
        <v/>
      </c>
    </row>
    <row r="163" spans="1:11" x14ac:dyDescent="0.2">
      <c r="A163" s="125" t="str">
        <f ca="1">IFERROR(A162+MATCH(1,OFFSET(Pharmaceuticals!$BS$1,A162,0,500,1),0),"")</f>
        <v/>
      </c>
      <c r="B163" s="125" t="str">
        <f t="shared" ca="1" si="18"/>
        <v/>
      </c>
      <c r="C163" s="125" t="str">
        <f ca="1">IFERROR(C162+MATCH(1,OFFSET('Health Products &amp; Equipment'!$CB$1,C162,0,500,1),0),"")</f>
        <v/>
      </c>
      <c r="D163" s="125" t="str">
        <f t="shared" ca="1" si="19"/>
        <v/>
      </c>
      <c r="E163" s="125" t="str">
        <f ca="1">IFERROR(E162+MATCH(1,OFFSET('Other Pharma &amp; Health Products'!$CB$1,E162,0,500,1),0),"")</f>
        <v/>
      </c>
      <c r="F163" s="125" t="str">
        <f t="shared" ca="1" si="20"/>
        <v/>
      </c>
      <c r="G163" s="125" t="str">
        <f ca="1">IFERROR(G162+MATCH(1,OFFSET('PSM Costs'!$CB$1,G162,0,500,1),0),"")</f>
        <v/>
      </c>
      <c r="H163" s="125" t="str">
        <f t="shared" ca="1" si="21"/>
        <v/>
      </c>
      <c r="I163" s="167" t="str">
        <f t="shared" ca="1" si="22"/>
        <v/>
      </c>
      <c r="J163" s="5" t="str">
        <f t="shared" ca="1" si="23"/>
        <v/>
      </c>
      <c r="K163" s="167" t="str">
        <f t="shared" ca="1" si="24"/>
        <v/>
      </c>
    </row>
    <row r="164" spans="1:11" x14ac:dyDescent="0.2">
      <c r="A164" s="125" t="str">
        <f ca="1">IFERROR(A163+MATCH(1,OFFSET(Pharmaceuticals!$BS$1,A163,0,500,1),0),"")</f>
        <v/>
      </c>
      <c r="B164" s="125" t="str">
        <f t="shared" ref="B164:B227" ca="1" si="25">IFERROR(INDIRECT(ADDRESS(A164,2,1,1,"Pharmaceuticals")),"")</f>
        <v/>
      </c>
      <c r="C164" s="125" t="str">
        <f ca="1">IFERROR(C163+MATCH(1,OFFSET('Health Products &amp; Equipment'!$CB$1,C163,0,500,1),0),"")</f>
        <v/>
      </c>
      <c r="D164" s="125" t="str">
        <f t="shared" ref="D164:D227" ca="1" si="26">IFERROR(INDIRECT(ADDRESS(C164,2,1,1,"Health Products &amp; Equipment")),"")</f>
        <v/>
      </c>
      <c r="E164" s="125" t="str">
        <f ca="1">IFERROR(E163+MATCH(1,OFFSET('Other Pharma &amp; Health Products'!$CB$1,E163,0,500,1),0),"")</f>
        <v/>
      </c>
      <c r="F164" s="125" t="str">
        <f t="shared" ref="F164:F227" ca="1" si="27">IFERROR(INDIRECT(ADDRESS(E164,2,1,1,"Other Pharma &amp; Health Products")),"")</f>
        <v/>
      </c>
      <c r="G164" s="125" t="str">
        <f ca="1">IFERROR(G163+MATCH(1,OFFSET('PSM Costs'!$CB$1,G163,0,500,1),0),"")</f>
        <v/>
      </c>
      <c r="H164" s="125" t="str">
        <f t="shared" ref="H164:H227" ca="1" si="28">IFERROR(INDIRECT(ADDRESS(G164,2,1,1,"PSM Costs")),"")</f>
        <v/>
      </c>
      <c r="I164" s="167" t="str">
        <f t="shared" ca="1" si="22"/>
        <v/>
      </c>
      <c r="J164" s="5" t="str">
        <f t="shared" ca="1" si="23"/>
        <v/>
      </c>
      <c r="K164" s="167" t="str">
        <f t="shared" ca="1" si="24"/>
        <v/>
      </c>
    </row>
    <row r="165" spans="1:11" x14ac:dyDescent="0.2">
      <c r="A165" s="125" t="str">
        <f ca="1">IFERROR(A164+MATCH(1,OFFSET(Pharmaceuticals!$BS$1,A164,0,500,1),0),"")</f>
        <v/>
      </c>
      <c r="B165" s="125" t="str">
        <f t="shared" ca="1" si="25"/>
        <v/>
      </c>
      <c r="C165" s="125" t="str">
        <f ca="1">IFERROR(C164+MATCH(1,OFFSET('Health Products &amp; Equipment'!$CB$1,C164,0,500,1),0),"")</f>
        <v/>
      </c>
      <c r="D165" s="125" t="str">
        <f t="shared" ca="1" si="26"/>
        <v/>
      </c>
      <c r="E165" s="125" t="str">
        <f ca="1">IFERROR(E164+MATCH(1,OFFSET('Other Pharma &amp; Health Products'!$CB$1,E164,0,500,1),0),"")</f>
        <v/>
      </c>
      <c r="F165" s="125" t="str">
        <f t="shared" ca="1" si="27"/>
        <v/>
      </c>
      <c r="G165" s="125" t="str">
        <f ca="1">IFERROR(G164+MATCH(1,OFFSET('PSM Costs'!$CB$1,G164,0,500,1),0),"")</f>
        <v/>
      </c>
      <c r="H165" s="125" t="str">
        <f t="shared" ca="1" si="28"/>
        <v/>
      </c>
      <c r="I165" s="167" t="str">
        <f t="shared" ca="1" si="22"/>
        <v/>
      </c>
      <c r="J165" s="5" t="str">
        <f t="shared" ca="1" si="23"/>
        <v/>
      </c>
      <c r="K165" s="167" t="str">
        <f t="shared" ca="1" si="24"/>
        <v/>
      </c>
    </row>
    <row r="166" spans="1:11" x14ac:dyDescent="0.2">
      <c r="A166" s="125" t="str">
        <f ca="1">IFERROR(A165+MATCH(1,OFFSET(Pharmaceuticals!$BS$1,A165,0,500,1),0),"")</f>
        <v/>
      </c>
      <c r="B166" s="125" t="str">
        <f t="shared" ca="1" si="25"/>
        <v/>
      </c>
      <c r="C166" s="125" t="str">
        <f ca="1">IFERROR(C165+MATCH(1,OFFSET('Health Products &amp; Equipment'!$CB$1,C165,0,500,1),0),"")</f>
        <v/>
      </c>
      <c r="D166" s="125" t="str">
        <f t="shared" ca="1" si="26"/>
        <v/>
      </c>
      <c r="E166" s="125" t="str">
        <f ca="1">IFERROR(E165+MATCH(1,OFFSET('Other Pharma &amp; Health Products'!$CB$1,E165,0,500,1),0),"")</f>
        <v/>
      </c>
      <c r="F166" s="125" t="str">
        <f t="shared" ca="1" si="27"/>
        <v/>
      </c>
      <c r="G166" s="125" t="str">
        <f ca="1">IFERROR(G165+MATCH(1,OFFSET('PSM Costs'!$CB$1,G165,0,500,1),0),"")</f>
        <v/>
      </c>
      <c r="H166" s="125" t="str">
        <f t="shared" ca="1" si="28"/>
        <v/>
      </c>
      <c r="I166" s="167" t="str">
        <f t="shared" ca="1" si="22"/>
        <v/>
      </c>
      <c r="J166" s="5" t="str">
        <f t="shared" ca="1" si="23"/>
        <v/>
      </c>
      <c r="K166" s="167" t="str">
        <f t="shared" ca="1" si="24"/>
        <v/>
      </c>
    </row>
    <row r="167" spans="1:11" x14ac:dyDescent="0.2">
      <c r="A167" s="125" t="str">
        <f ca="1">IFERROR(A166+MATCH(1,OFFSET(Pharmaceuticals!$BS$1,A166,0,500,1),0),"")</f>
        <v/>
      </c>
      <c r="B167" s="125" t="str">
        <f t="shared" ca="1" si="25"/>
        <v/>
      </c>
      <c r="C167" s="125" t="str">
        <f ca="1">IFERROR(C166+MATCH(1,OFFSET('Health Products &amp; Equipment'!$CB$1,C166,0,500,1),0),"")</f>
        <v/>
      </c>
      <c r="D167" s="125" t="str">
        <f t="shared" ca="1" si="26"/>
        <v/>
      </c>
      <c r="E167" s="125" t="str">
        <f ca="1">IFERROR(E166+MATCH(1,OFFSET('Other Pharma &amp; Health Products'!$CB$1,E166,0,500,1),0),"")</f>
        <v/>
      </c>
      <c r="F167" s="125" t="str">
        <f t="shared" ca="1" si="27"/>
        <v/>
      </c>
      <c r="G167" s="125" t="str">
        <f ca="1">IFERROR(G166+MATCH(1,OFFSET('PSM Costs'!$CB$1,G166,0,500,1),0),"")</f>
        <v/>
      </c>
      <c r="H167" s="125" t="str">
        <f t="shared" ca="1" si="28"/>
        <v/>
      </c>
      <c r="I167" s="167" t="str">
        <f t="shared" ca="1" si="22"/>
        <v/>
      </c>
      <c r="J167" s="5" t="str">
        <f t="shared" ca="1" si="23"/>
        <v/>
      </c>
      <c r="K167" s="167" t="str">
        <f t="shared" ca="1" si="24"/>
        <v/>
      </c>
    </row>
    <row r="168" spans="1:11" x14ac:dyDescent="0.2">
      <c r="A168" s="125" t="str">
        <f ca="1">IFERROR(A167+MATCH(1,OFFSET(Pharmaceuticals!$BS$1,A167,0,500,1),0),"")</f>
        <v/>
      </c>
      <c r="B168" s="125" t="str">
        <f t="shared" ca="1" si="25"/>
        <v/>
      </c>
      <c r="C168" s="125" t="str">
        <f ca="1">IFERROR(C167+MATCH(1,OFFSET('Health Products &amp; Equipment'!$CB$1,C167,0,500,1),0),"")</f>
        <v/>
      </c>
      <c r="D168" s="125" t="str">
        <f t="shared" ca="1" si="26"/>
        <v/>
      </c>
      <c r="E168" s="125" t="str">
        <f ca="1">IFERROR(E167+MATCH(1,OFFSET('Other Pharma &amp; Health Products'!$CB$1,E167,0,500,1),0),"")</f>
        <v/>
      </c>
      <c r="F168" s="125" t="str">
        <f t="shared" ca="1" si="27"/>
        <v/>
      </c>
      <c r="G168" s="125" t="str">
        <f ca="1">IFERROR(G167+MATCH(1,OFFSET('PSM Costs'!$CB$1,G167,0,500,1),0),"")</f>
        <v/>
      </c>
      <c r="H168" s="125" t="str">
        <f t="shared" ca="1" si="28"/>
        <v/>
      </c>
      <c r="I168" s="167" t="str">
        <f t="shared" ca="1" si="22"/>
        <v/>
      </c>
      <c r="J168" s="5" t="str">
        <f t="shared" ca="1" si="23"/>
        <v/>
      </c>
      <c r="K168" s="167" t="str">
        <f t="shared" ca="1" si="24"/>
        <v/>
      </c>
    </row>
    <row r="169" spans="1:11" x14ac:dyDescent="0.2">
      <c r="A169" s="125" t="str">
        <f ca="1">IFERROR(A168+MATCH(1,OFFSET(Pharmaceuticals!$BS$1,A168,0,500,1),0),"")</f>
        <v/>
      </c>
      <c r="B169" s="125" t="str">
        <f t="shared" ca="1" si="25"/>
        <v/>
      </c>
      <c r="C169" s="125" t="str">
        <f ca="1">IFERROR(C168+MATCH(1,OFFSET('Health Products &amp; Equipment'!$CB$1,C168,0,500,1),0),"")</f>
        <v/>
      </c>
      <c r="D169" s="125" t="str">
        <f t="shared" ca="1" si="26"/>
        <v/>
      </c>
      <c r="E169" s="125" t="str">
        <f ca="1">IFERROR(E168+MATCH(1,OFFSET('Other Pharma &amp; Health Products'!$CB$1,E168,0,500,1),0),"")</f>
        <v/>
      </c>
      <c r="F169" s="125" t="str">
        <f t="shared" ca="1" si="27"/>
        <v/>
      </c>
      <c r="G169" s="125" t="str">
        <f ca="1">IFERROR(G168+MATCH(1,OFFSET('PSM Costs'!$CB$1,G168,0,500,1),0),"")</f>
        <v/>
      </c>
      <c r="H169" s="125" t="str">
        <f t="shared" ca="1" si="28"/>
        <v/>
      </c>
      <c r="I169" s="167" t="str">
        <f t="shared" ca="1" si="22"/>
        <v/>
      </c>
      <c r="J169" s="5" t="str">
        <f t="shared" ca="1" si="23"/>
        <v/>
      </c>
      <c r="K169" s="167" t="str">
        <f t="shared" ca="1" si="24"/>
        <v/>
      </c>
    </row>
    <row r="170" spans="1:11" x14ac:dyDescent="0.2">
      <c r="A170" s="125" t="str">
        <f ca="1">IFERROR(A169+MATCH(1,OFFSET(Pharmaceuticals!$BS$1,A169,0,500,1),0),"")</f>
        <v/>
      </c>
      <c r="B170" s="125" t="str">
        <f t="shared" ca="1" si="25"/>
        <v/>
      </c>
      <c r="C170" s="125" t="str">
        <f ca="1">IFERROR(C169+MATCH(1,OFFSET('Health Products &amp; Equipment'!$CB$1,C169,0,500,1),0),"")</f>
        <v/>
      </c>
      <c r="D170" s="125" t="str">
        <f t="shared" ca="1" si="26"/>
        <v/>
      </c>
      <c r="E170" s="125" t="str">
        <f ca="1">IFERROR(E169+MATCH(1,OFFSET('Other Pharma &amp; Health Products'!$CB$1,E169,0,500,1),0),"")</f>
        <v/>
      </c>
      <c r="F170" s="125" t="str">
        <f t="shared" ca="1" si="27"/>
        <v/>
      </c>
      <c r="G170" s="125" t="str">
        <f ca="1">IFERROR(G169+MATCH(1,OFFSET('PSM Costs'!$CB$1,G169,0,500,1),0),"")</f>
        <v/>
      </c>
      <c r="H170" s="125" t="str">
        <f t="shared" ca="1" si="28"/>
        <v/>
      </c>
      <c r="I170" s="167" t="str">
        <f t="shared" ca="1" si="22"/>
        <v/>
      </c>
      <c r="J170" s="5" t="str">
        <f t="shared" ca="1" si="23"/>
        <v/>
      </c>
      <c r="K170" s="167" t="str">
        <f t="shared" ca="1" si="24"/>
        <v/>
      </c>
    </row>
    <row r="171" spans="1:11" x14ac:dyDescent="0.2">
      <c r="A171" s="125" t="str">
        <f ca="1">IFERROR(A170+MATCH(1,OFFSET(Pharmaceuticals!$BS$1,A170,0,500,1),0),"")</f>
        <v/>
      </c>
      <c r="B171" s="125" t="str">
        <f t="shared" ca="1" si="25"/>
        <v/>
      </c>
      <c r="C171" s="125" t="str">
        <f ca="1">IFERROR(C170+MATCH(1,OFFSET('Health Products &amp; Equipment'!$CB$1,C170,0,500,1),0),"")</f>
        <v/>
      </c>
      <c r="D171" s="125" t="str">
        <f t="shared" ca="1" si="26"/>
        <v/>
      </c>
      <c r="E171" s="125" t="str">
        <f ca="1">IFERROR(E170+MATCH(1,OFFSET('Other Pharma &amp; Health Products'!$CB$1,E170,0,500,1),0),"")</f>
        <v/>
      </c>
      <c r="F171" s="125" t="str">
        <f t="shared" ca="1" si="27"/>
        <v/>
      </c>
      <c r="G171" s="125" t="str">
        <f ca="1">IFERROR(G170+MATCH(1,OFFSET('PSM Costs'!$CB$1,G170,0,500,1),0),"")</f>
        <v/>
      </c>
      <c r="H171" s="125" t="str">
        <f t="shared" ca="1" si="28"/>
        <v/>
      </c>
      <c r="I171" s="167" t="str">
        <f t="shared" ca="1" si="22"/>
        <v/>
      </c>
      <c r="J171" s="5" t="str">
        <f t="shared" ca="1" si="23"/>
        <v/>
      </c>
      <c r="K171" s="167" t="str">
        <f t="shared" ca="1" si="24"/>
        <v/>
      </c>
    </row>
    <row r="172" spans="1:11" x14ac:dyDescent="0.2">
      <c r="A172" s="125" t="str">
        <f ca="1">IFERROR(A171+MATCH(1,OFFSET(Pharmaceuticals!$BS$1,A171,0,500,1),0),"")</f>
        <v/>
      </c>
      <c r="B172" s="125" t="str">
        <f t="shared" ca="1" si="25"/>
        <v/>
      </c>
      <c r="C172" s="125" t="str">
        <f ca="1">IFERROR(C171+MATCH(1,OFFSET('Health Products &amp; Equipment'!$CB$1,C171,0,500,1),0),"")</f>
        <v/>
      </c>
      <c r="D172" s="125" t="str">
        <f t="shared" ca="1" si="26"/>
        <v/>
      </c>
      <c r="E172" s="125" t="str">
        <f ca="1">IFERROR(E171+MATCH(1,OFFSET('Other Pharma &amp; Health Products'!$CB$1,E171,0,500,1),0),"")</f>
        <v/>
      </c>
      <c r="F172" s="125" t="str">
        <f t="shared" ca="1" si="27"/>
        <v/>
      </c>
      <c r="G172" s="125" t="str">
        <f ca="1">IFERROR(G171+MATCH(1,OFFSET('PSM Costs'!$CB$1,G171,0,500,1),0),"")</f>
        <v/>
      </c>
      <c r="H172" s="125" t="str">
        <f t="shared" ca="1" si="28"/>
        <v/>
      </c>
      <c r="I172" s="167" t="str">
        <f t="shared" ca="1" si="22"/>
        <v/>
      </c>
      <c r="J172" s="5" t="str">
        <f t="shared" ca="1" si="23"/>
        <v/>
      </c>
      <c r="K172" s="167" t="str">
        <f t="shared" ca="1" si="24"/>
        <v/>
      </c>
    </row>
    <row r="173" spans="1:11" x14ac:dyDescent="0.2">
      <c r="A173" s="125" t="str">
        <f ca="1">IFERROR(A172+MATCH(1,OFFSET(Pharmaceuticals!$BS$1,A172,0,500,1),0),"")</f>
        <v/>
      </c>
      <c r="B173" s="125" t="str">
        <f t="shared" ca="1" si="25"/>
        <v/>
      </c>
      <c r="C173" s="125" t="str">
        <f ca="1">IFERROR(C172+MATCH(1,OFFSET('Health Products &amp; Equipment'!$CB$1,C172,0,500,1),0),"")</f>
        <v/>
      </c>
      <c r="D173" s="125" t="str">
        <f t="shared" ca="1" si="26"/>
        <v/>
      </c>
      <c r="E173" s="125" t="str">
        <f ca="1">IFERROR(E172+MATCH(1,OFFSET('Other Pharma &amp; Health Products'!$CB$1,E172,0,500,1),0),"")</f>
        <v/>
      </c>
      <c r="F173" s="125" t="str">
        <f t="shared" ca="1" si="27"/>
        <v/>
      </c>
      <c r="G173" s="125" t="str">
        <f ca="1">IFERROR(G172+MATCH(1,OFFSET('PSM Costs'!$CB$1,G172,0,500,1),0),"")</f>
        <v/>
      </c>
      <c r="H173" s="125" t="str">
        <f t="shared" ca="1" si="28"/>
        <v/>
      </c>
      <c r="I173" s="167" t="str">
        <f t="shared" ca="1" si="22"/>
        <v/>
      </c>
      <c r="J173" s="5" t="str">
        <f t="shared" ca="1" si="23"/>
        <v/>
      </c>
      <c r="K173" s="167" t="str">
        <f t="shared" ca="1" si="24"/>
        <v/>
      </c>
    </row>
    <row r="174" spans="1:11" x14ac:dyDescent="0.2">
      <c r="A174" s="125" t="str">
        <f ca="1">IFERROR(A173+MATCH(1,OFFSET(Pharmaceuticals!$BS$1,A173,0,500,1),0),"")</f>
        <v/>
      </c>
      <c r="B174" s="125" t="str">
        <f t="shared" ca="1" si="25"/>
        <v/>
      </c>
      <c r="C174" s="125" t="str">
        <f ca="1">IFERROR(C173+MATCH(1,OFFSET('Health Products &amp; Equipment'!$CB$1,C173,0,500,1),0),"")</f>
        <v/>
      </c>
      <c r="D174" s="125" t="str">
        <f t="shared" ca="1" si="26"/>
        <v/>
      </c>
      <c r="E174" s="125" t="str">
        <f ca="1">IFERROR(E173+MATCH(1,OFFSET('Other Pharma &amp; Health Products'!$CB$1,E173,0,500,1),0),"")</f>
        <v/>
      </c>
      <c r="F174" s="125" t="str">
        <f t="shared" ca="1" si="27"/>
        <v/>
      </c>
      <c r="G174" s="125" t="str">
        <f ca="1">IFERROR(G173+MATCH(1,OFFSET('PSM Costs'!$CB$1,G173,0,500,1),0),"")</f>
        <v/>
      </c>
      <c r="H174" s="125" t="str">
        <f t="shared" ca="1" si="28"/>
        <v/>
      </c>
      <c r="I174" s="167" t="str">
        <f t="shared" ca="1" si="22"/>
        <v/>
      </c>
      <c r="J174" s="5" t="str">
        <f t="shared" ca="1" si="23"/>
        <v/>
      </c>
      <c r="K174" s="167" t="str">
        <f t="shared" ca="1" si="24"/>
        <v/>
      </c>
    </row>
    <row r="175" spans="1:11" x14ac:dyDescent="0.2">
      <c r="A175" s="125" t="str">
        <f ca="1">IFERROR(A174+MATCH(1,OFFSET(Pharmaceuticals!$BS$1,A174,0,500,1),0),"")</f>
        <v/>
      </c>
      <c r="B175" s="125" t="str">
        <f t="shared" ca="1" si="25"/>
        <v/>
      </c>
      <c r="C175" s="125" t="str">
        <f ca="1">IFERROR(C174+MATCH(1,OFFSET('Health Products &amp; Equipment'!$CB$1,C174,0,500,1),0),"")</f>
        <v/>
      </c>
      <c r="D175" s="125" t="str">
        <f t="shared" ca="1" si="26"/>
        <v/>
      </c>
      <c r="E175" s="125" t="str">
        <f ca="1">IFERROR(E174+MATCH(1,OFFSET('Other Pharma &amp; Health Products'!$CB$1,E174,0,500,1),0),"")</f>
        <v/>
      </c>
      <c r="F175" s="125" t="str">
        <f t="shared" ca="1" si="27"/>
        <v/>
      </c>
      <c r="G175" s="125" t="str">
        <f ca="1">IFERROR(G174+MATCH(1,OFFSET('PSM Costs'!$CB$1,G174,0,500,1),0),"")</f>
        <v/>
      </c>
      <c r="H175" s="125" t="str">
        <f t="shared" ca="1" si="28"/>
        <v/>
      </c>
      <c r="I175" s="167" t="str">
        <f t="shared" ca="1" si="22"/>
        <v/>
      </c>
      <c r="J175" s="5" t="str">
        <f t="shared" ca="1" si="23"/>
        <v/>
      </c>
      <c r="K175" s="167" t="str">
        <f t="shared" ca="1" si="24"/>
        <v/>
      </c>
    </row>
    <row r="176" spans="1:11" x14ac:dyDescent="0.2">
      <c r="A176" s="125" t="str">
        <f ca="1">IFERROR(A175+MATCH(1,OFFSET(Pharmaceuticals!$BS$1,A175,0,500,1),0),"")</f>
        <v/>
      </c>
      <c r="B176" s="125" t="str">
        <f t="shared" ca="1" si="25"/>
        <v/>
      </c>
      <c r="C176" s="125" t="str">
        <f ca="1">IFERROR(C175+MATCH(1,OFFSET('Health Products &amp; Equipment'!$CB$1,C175,0,500,1),0),"")</f>
        <v/>
      </c>
      <c r="D176" s="125" t="str">
        <f t="shared" ca="1" si="26"/>
        <v/>
      </c>
      <c r="E176" s="125" t="str">
        <f ca="1">IFERROR(E175+MATCH(1,OFFSET('Other Pharma &amp; Health Products'!$CB$1,E175,0,500,1),0),"")</f>
        <v/>
      </c>
      <c r="F176" s="125" t="str">
        <f t="shared" ca="1" si="27"/>
        <v/>
      </c>
      <c r="G176" s="125" t="str">
        <f ca="1">IFERROR(G175+MATCH(1,OFFSET('PSM Costs'!$CB$1,G175,0,500,1),0),"")</f>
        <v/>
      </c>
      <c r="H176" s="125" t="str">
        <f t="shared" ca="1" si="28"/>
        <v/>
      </c>
      <c r="I176" s="167" t="str">
        <f t="shared" ca="1" si="22"/>
        <v/>
      </c>
      <c r="J176" s="5" t="str">
        <f t="shared" ca="1" si="23"/>
        <v/>
      </c>
      <c r="K176" s="167" t="str">
        <f t="shared" ca="1" si="24"/>
        <v/>
      </c>
    </row>
    <row r="177" spans="1:11" x14ac:dyDescent="0.2">
      <c r="A177" s="125" t="str">
        <f ca="1">IFERROR(A176+MATCH(1,OFFSET(Pharmaceuticals!$BS$1,A176,0,500,1),0),"")</f>
        <v/>
      </c>
      <c r="B177" s="125" t="str">
        <f t="shared" ca="1" si="25"/>
        <v/>
      </c>
      <c r="C177" s="125" t="str">
        <f ca="1">IFERROR(C176+MATCH(1,OFFSET('Health Products &amp; Equipment'!$CB$1,C176,0,500,1),0),"")</f>
        <v/>
      </c>
      <c r="D177" s="125" t="str">
        <f t="shared" ca="1" si="26"/>
        <v/>
      </c>
      <c r="E177" s="125" t="str">
        <f ca="1">IFERROR(E176+MATCH(1,OFFSET('Other Pharma &amp; Health Products'!$CB$1,E176,0,500,1),0),"")</f>
        <v/>
      </c>
      <c r="F177" s="125" t="str">
        <f t="shared" ca="1" si="27"/>
        <v/>
      </c>
      <c r="G177" s="125" t="str">
        <f ca="1">IFERROR(G176+MATCH(1,OFFSET('PSM Costs'!$CB$1,G176,0,500,1),0),"")</f>
        <v/>
      </c>
      <c r="H177" s="125" t="str">
        <f t="shared" ca="1" si="28"/>
        <v/>
      </c>
      <c r="I177" s="167" t="str">
        <f t="shared" ca="1" si="22"/>
        <v/>
      </c>
      <c r="J177" s="5" t="str">
        <f t="shared" ca="1" si="23"/>
        <v/>
      </c>
      <c r="K177" s="167" t="str">
        <f t="shared" ca="1" si="24"/>
        <v/>
      </c>
    </row>
    <row r="178" spans="1:11" x14ac:dyDescent="0.2">
      <c r="A178" s="125" t="str">
        <f ca="1">IFERROR(A177+MATCH(1,OFFSET(Pharmaceuticals!$BS$1,A177,0,500,1),0),"")</f>
        <v/>
      </c>
      <c r="B178" s="125" t="str">
        <f t="shared" ca="1" si="25"/>
        <v/>
      </c>
      <c r="C178" s="125" t="str">
        <f ca="1">IFERROR(C177+MATCH(1,OFFSET('Health Products &amp; Equipment'!$CB$1,C177,0,500,1),0),"")</f>
        <v/>
      </c>
      <c r="D178" s="125" t="str">
        <f t="shared" ca="1" si="26"/>
        <v/>
      </c>
      <c r="E178" s="125" t="str">
        <f ca="1">IFERROR(E177+MATCH(1,OFFSET('Other Pharma &amp; Health Products'!$CB$1,E177,0,500,1),0),"")</f>
        <v/>
      </c>
      <c r="F178" s="125" t="str">
        <f t="shared" ca="1" si="27"/>
        <v/>
      </c>
      <c r="G178" s="125" t="str">
        <f ca="1">IFERROR(G177+MATCH(1,OFFSET('PSM Costs'!$CB$1,G177,0,500,1),0),"")</f>
        <v/>
      </c>
      <c r="H178" s="125" t="str">
        <f t="shared" ca="1" si="28"/>
        <v/>
      </c>
      <c r="I178" s="167" t="str">
        <f t="shared" ca="1" si="22"/>
        <v/>
      </c>
      <c r="J178" s="5" t="str">
        <f t="shared" ca="1" si="23"/>
        <v/>
      </c>
      <c r="K178" s="167" t="str">
        <f t="shared" ca="1" si="24"/>
        <v/>
      </c>
    </row>
    <row r="179" spans="1:11" x14ac:dyDescent="0.2">
      <c r="A179" s="125" t="str">
        <f ca="1">IFERROR(A178+MATCH(1,OFFSET(Pharmaceuticals!$BS$1,A178,0,500,1),0),"")</f>
        <v/>
      </c>
      <c r="B179" s="125" t="str">
        <f t="shared" ca="1" si="25"/>
        <v/>
      </c>
      <c r="C179" s="125" t="str">
        <f ca="1">IFERROR(C178+MATCH(1,OFFSET('Health Products &amp; Equipment'!$CB$1,C178,0,500,1),0),"")</f>
        <v/>
      </c>
      <c r="D179" s="125" t="str">
        <f t="shared" ca="1" si="26"/>
        <v/>
      </c>
      <c r="E179" s="125" t="str">
        <f ca="1">IFERROR(E178+MATCH(1,OFFSET('Other Pharma &amp; Health Products'!$CB$1,E178,0,500,1),0),"")</f>
        <v/>
      </c>
      <c r="F179" s="125" t="str">
        <f t="shared" ca="1" si="27"/>
        <v/>
      </c>
      <c r="G179" s="125" t="str">
        <f ca="1">IFERROR(G178+MATCH(1,OFFSET('PSM Costs'!$CB$1,G178,0,500,1),0),"")</f>
        <v/>
      </c>
      <c r="H179" s="125" t="str">
        <f t="shared" ca="1" si="28"/>
        <v/>
      </c>
      <c r="I179" s="167" t="str">
        <f t="shared" ca="1" si="22"/>
        <v/>
      </c>
      <c r="J179" s="5" t="str">
        <f t="shared" ca="1" si="23"/>
        <v/>
      </c>
      <c r="K179" s="167" t="str">
        <f t="shared" ca="1" si="24"/>
        <v/>
      </c>
    </row>
    <row r="180" spans="1:11" x14ac:dyDescent="0.2">
      <c r="A180" s="125" t="str">
        <f ca="1">IFERROR(A179+MATCH(1,OFFSET(Pharmaceuticals!$BS$1,A179,0,500,1),0),"")</f>
        <v/>
      </c>
      <c r="B180" s="125" t="str">
        <f t="shared" ca="1" si="25"/>
        <v/>
      </c>
      <c r="C180" s="125" t="str">
        <f ca="1">IFERROR(C179+MATCH(1,OFFSET('Health Products &amp; Equipment'!$CB$1,C179,0,500,1),0),"")</f>
        <v/>
      </c>
      <c r="D180" s="125" t="str">
        <f t="shared" ca="1" si="26"/>
        <v/>
      </c>
      <c r="E180" s="125" t="str">
        <f ca="1">IFERROR(E179+MATCH(1,OFFSET('Other Pharma &amp; Health Products'!$CB$1,E179,0,500,1),0),"")</f>
        <v/>
      </c>
      <c r="F180" s="125" t="str">
        <f t="shared" ca="1" si="27"/>
        <v/>
      </c>
      <c r="G180" s="125" t="str">
        <f ca="1">IFERROR(G179+MATCH(1,OFFSET('PSM Costs'!$CB$1,G179,0,500,1),0),"")</f>
        <v/>
      </c>
      <c r="H180" s="125" t="str">
        <f t="shared" ca="1" si="28"/>
        <v/>
      </c>
      <c r="I180" s="167" t="str">
        <f t="shared" ca="1" si="22"/>
        <v/>
      </c>
      <c r="J180" s="5" t="str">
        <f t="shared" ca="1" si="23"/>
        <v/>
      </c>
      <c r="K180" s="167" t="str">
        <f t="shared" ca="1" si="24"/>
        <v/>
      </c>
    </row>
    <row r="181" spans="1:11" x14ac:dyDescent="0.2">
      <c r="A181" s="125" t="str">
        <f ca="1">IFERROR(A180+MATCH(1,OFFSET(Pharmaceuticals!$BS$1,A180,0,500,1),0),"")</f>
        <v/>
      </c>
      <c r="B181" s="125" t="str">
        <f t="shared" ca="1" si="25"/>
        <v/>
      </c>
      <c r="C181" s="125" t="str">
        <f ca="1">IFERROR(C180+MATCH(1,OFFSET('Health Products &amp; Equipment'!$CB$1,C180,0,500,1),0),"")</f>
        <v/>
      </c>
      <c r="D181" s="125" t="str">
        <f t="shared" ca="1" si="26"/>
        <v/>
      </c>
      <c r="E181" s="125" t="str">
        <f ca="1">IFERROR(E180+MATCH(1,OFFSET('Other Pharma &amp; Health Products'!$CB$1,E180,0,500,1),0),"")</f>
        <v/>
      </c>
      <c r="F181" s="125" t="str">
        <f t="shared" ca="1" si="27"/>
        <v/>
      </c>
      <c r="G181" s="125" t="str">
        <f ca="1">IFERROR(G180+MATCH(1,OFFSET('PSM Costs'!$CB$1,G180,0,500,1),0),"")</f>
        <v/>
      </c>
      <c r="H181" s="125" t="str">
        <f t="shared" ca="1" si="28"/>
        <v/>
      </c>
      <c r="I181" s="167" t="str">
        <f t="shared" ca="1" si="22"/>
        <v/>
      </c>
      <c r="J181" s="5" t="str">
        <f t="shared" ca="1" si="23"/>
        <v/>
      </c>
      <c r="K181" s="167" t="str">
        <f t="shared" ca="1" si="24"/>
        <v/>
      </c>
    </row>
    <row r="182" spans="1:11" x14ac:dyDescent="0.2">
      <c r="A182" s="125" t="str">
        <f ca="1">IFERROR(A181+MATCH(1,OFFSET(Pharmaceuticals!$BS$1,A181,0,500,1),0),"")</f>
        <v/>
      </c>
      <c r="B182" s="125" t="str">
        <f t="shared" ca="1" si="25"/>
        <v/>
      </c>
      <c r="C182" s="125" t="str">
        <f ca="1">IFERROR(C181+MATCH(1,OFFSET('Health Products &amp; Equipment'!$CB$1,C181,0,500,1),0),"")</f>
        <v/>
      </c>
      <c r="D182" s="125" t="str">
        <f t="shared" ca="1" si="26"/>
        <v/>
      </c>
      <c r="E182" s="125" t="str">
        <f ca="1">IFERROR(E181+MATCH(1,OFFSET('Other Pharma &amp; Health Products'!$CB$1,E181,0,500,1),0),"")</f>
        <v/>
      </c>
      <c r="F182" s="125" t="str">
        <f t="shared" ca="1" si="27"/>
        <v/>
      </c>
      <c r="G182" s="125" t="str">
        <f ca="1">IFERROR(G181+MATCH(1,OFFSET('PSM Costs'!$CB$1,G181,0,500,1),0),"")</f>
        <v/>
      </c>
      <c r="H182" s="125" t="str">
        <f t="shared" ca="1" si="28"/>
        <v/>
      </c>
      <c r="I182" s="167" t="str">
        <f t="shared" ca="1" si="22"/>
        <v/>
      </c>
      <c r="J182" s="5" t="str">
        <f t="shared" ca="1" si="23"/>
        <v/>
      </c>
      <c r="K182" s="167" t="str">
        <f t="shared" ca="1" si="24"/>
        <v/>
      </c>
    </row>
    <row r="183" spans="1:11" x14ac:dyDescent="0.2">
      <c r="A183" s="125" t="str">
        <f ca="1">IFERROR(A182+MATCH(1,OFFSET(Pharmaceuticals!$BS$1,A182,0,500,1),0),"")</f>
        <v/>
      </c>
      <c r="B183" s="125" t="str">
        <f t="shared" ca="1" si="25"/>
        <v/>
      </c>
      <c r="C183" s="125" t="str">
        <f ca="1">IFERROR(C182+MATCH(1,OFFSET('Health Products &amp; Equipment'!$CB$1,C182,0,500,1),0),"")</f>
        <v/>
      </c>
      <c r="D183" s="125" t="str">
        <f t="shared" ca="1" si="26"/>
        <v/>
      </c>
      <c r="E183" s="125" t="str">
        <f ca="1">IFERROR(E182+MATCH(1,OFFSET('Other Pharma &amp; Health Products'!$CB$1,E182,0,500,1),0),"")</f>
        <v/>
      </c>
      <c r="F183" s="125" t="str">
        <f t="shared" ca="1" si="27"/>
        <v/>
      </c>
      <c r="G183" s="125" t="str">
        <f ca="1">IFERROR(G182+MATCH(1,OFFSET('PSM Costs'!$CB$1,G182,0,500,1),0),"")</f>
        <v/>
      </c>
      <c r="H183" s="125" t="str">
        <f t="shared" ca="1" si="28"/>
        <v/>
      </c>
      <c r="I183" s="167" t="str">
        <f t="shared" ca="1" si="22"/>
        <v/>
      </c>
      <c r="J183" s="5" t="str">
        <f t="shared" ca="1" si="23"/>
        <v/>
      </c>
      <c r="K183" s="167" t="str">
        <f t="shared" ca="1" si="24"/>
        <v/>
      </c>
    </row>
    <row r="184" spans="1:11" x14ac:dyDescent="0.2">
      <c r="A184" s="125" t="str">
        <f ca="1">IFERROR(A183+MATCH(1,OFFSET(Pharmaceuticals!$BS$1,A183,0,500,1),0),"")</f>
        <v/>
      </c>
      <c r="B184" s="125" t="str">
        <f t="shared" ca="1" si="25"/>
        <v/>
      </c>
      <c r="C184" s="125" t="str">
        <f ca="1">IFERROR(C183+MATCH(1,OFFSET('Health Products &amp; Equipment'!$CB$1,C183,0,500,1),0),"")</f>
        <v/>
      </c>
      <c r="D184" s="125" t="str">
        <f t="shared" ca="1" si="26"/>
        <v/>
      </c>
      <c r="E184" s="125" t="str">
        <f ca="1">IFERROR(E183+MATCH(1,OFFSET('Other Pharma &amp; Health Products'!$CB$1,E183,0,500,1),0),"")</f>
        <v/>
      </c>
      <c r="F184" s="125" t="str">
        <f t="shared" ca="1" si="27"/>
        <v/>
      </c>
      <c r="G184" s="125" t="str">
        <f ca="1">IFERROR(G183+MATCH(1,OFFSET('PSM Costs'!$CB$1,G183,0,500,1),0),"")</f>
        <v/>
      </c>
      <c r="H184" s="125" t="str">
        <f t="shared" ca="1" si="28"/>
        <v/>
      </c>
      <c r="I184" s="167" t="str">
        <f t="shared" ca="1" si="22"/>
        <v/>
      </c>
      <c r="J184" s="5" t="str">
        <f t="shared" ca="1" si="23"/>
        <v/>
      </c>
      <c r="K184" s="167" t="str">
        <f t="shared" ca="1" si="24"/>
        <v/>
      </c>
    </row>
    <row r="185" spans="1:11" x14ac:dyDescent="0.2">
      <c r="A185" s="125" t="str">
        <f ca="1">IFERROR(A184+MATCH(1,OFFSET(Pharmaceuticals!$BS$1,A184,0,500,1),0),"")</f>
        <v/>
      </c>
      <c r="B185" s="125" t="str">
        <f t="shared" ca="1" si="25"/>
        <v/>
      </c>
      <c r="C185" s="125" t="str">
        <f ca="1">IFERROR(C184+MATCH(1,OFFSET('Health Products &amp; Equipment'!$CB$1,C184,0,500,1),0),"")</f>
        <v/>
      </c>
      <c r="D185" s="125" t="str">
        <f t="shared" ca="1" si="26"/>
        <v/>
      </c>
      <c r="E185" s="125" t="str">
        <f ca="1">IFERROR(E184+MATCH(1,OFFSET('Other Pharma &amp; Health Products'!$CB$1,E184,0,500,1),0),"")</f>
        <v/>
      </c>
      <c r="F185" s="125" t="str">
        <f t="shared" ca="1" si="27"/>
        <v/>
      </c>
      <c r="G185" s="125" t="str">
        <f ca="1">IFERROR(G184+MATCH(1,OFFSET('PSM Costs'!$CB$1,G184,0,500,1),0),"")</f>
        <v/>
      </c>
      <c r="H185" s="125" t="str">
        <f t="shared" ca="1" si="28"/>
        <v/>
      </c>
      <c r="I185" s="167" t="str">
        <f t="shared" ca="1" si="22"/>
        <v/>
      </c>
      <c r="J185" s="5" t="str">
        <f t="shared" ca="1" si="23"/>
        <v/>
      </c>
      <c r="K185" s="167" t="str">
        <f t="shared" ca="1" si="24"/>
        <v/>
      </c>
    </row>
    <row r="186" spans="1:11" x14ac:dyDescent="0.2">
      <c r="A186" s="125" t="str">
        <f ca="1">IFERROR(A185+MATCH(1,OFFSET(Pharmaceuticals!$BS$1,A185,0,500,1),0),"")</f>
        <v/>
      </c>
      <c r="B186" s="125" t="str">
        <f t="shared" ca="1" si="25"/>
        <v/>
      </c>
      <c r="C186" s="125" t="str">
        <f ca="1">IFERROR(C185+MATCH(1,OFFSET('Health Products &amp; Equipment'!$CB$1,C185,0,500,1),0),"")</f>
        <v/>
      </c>
      <c r="D186" s="125" t="str">
        <f t="shared" ca="1" si="26"/>
        <v/>
      </c>
      <c r="E186" s="125" t="str">
        <f ca="1">IFERROR(E185+MATCH(1,OFFSET('Other Pharma &amp; Health Products'!$CB$1,E185,0,500,1),0),"")</f>
        <v/>
      </c>
      <c r="F186" s="125" t="str">
        <f t="shared" ca="1" si="27"/>
        <v/>
      </c>
      <c r="G186" s="125" t="str">
        <f ca="1">IFERROR(G185+MATCH(1,OFFSET('PSM Costs'!$CB$1,G185,0,500,1),0),"")</f>
        <v/>
      </c>
      <c r="H186" s="125" t="str">
        <f t="shared" ca="1" si="28"/>
        <v/>
      </c>
      <c r="I186" s="167" t="str">
        <f t="shared" ca="1" si="22"/>
        <v/>
      </c>
      <c r="J186" s="5" t="str">
        <f t="shared" ca="1" si="23"/>
        <v/>
      </c>
      <c r="K186" s="167" t="str">
        <f t="shared" ca="1" si="24"/>
        <v/>
      </c>
    </row>
    <row r="187" spans="1:11" x14ac:dyDescent="0.2">
      <c r="A187" s="125" t="str">
        <f ca="1">IFERROR(A186+MATCH(1,OFFSET(Pharmaceuticals!$BS$1,A186,0,500,1),0),"")</f>
        <v/>
      </c>
      <c r="B187" s="125" t="str">
        <f t="shared" ca="1" si="25"/>
        <v/>
      </c>
      <c r="C187" s="125" t="str">
        <f ca="1">IFERROR(C186+MATCH(1,OFFSET('Health Products &amp; Equipment'!$CB$1,C186,0,500,1),0),"")</f>
        <v/>
      </c>
      <c r="D187" s="125" t="str">
        <f t="shared" ca="1" si="26"/>
        <v/>
      </c>
      <c r="E187" s="125" t="str">
        <f ca="1">IFERROR(E186+MATCH(1,OFFSET('Other Pharma &amp; Health Products'!$CB$1,E186,0,500,1),0),"")</f>
        <v/>
      </c>
      <c r="F187" s="125" t="str">
        <f t="shared" ca="1" si="27"/>
        <v/>
      </c>
      <c r="G187" s="125" t="str">
        <f ca="1">IFERROR(G186+MATCH(1,OFFSET('PSM Costs'!$CB$1,G186,0,500,1),0),"")</f>
        <v/>
      </c>
      <c r="H187" s="125" t="str">
        <f t="shared" ca="1" si="28"/>
        <v/>
      </c>
      <c r="I187" s="167" t="str">
        <f t="shared" ca="1" si="22"/>
        <v/>
      </c>
      <c r="J187" s="5" t="str">
        <f t="shared" ca="1" si="23"/>
        <v/>
      </c>
      <c r="K187" s="167" t="str">
        <f t="shared" ca="1" si="24"/>
        <v/>
      </c>
    </row>
    <row r="188" spans="1:11" x14ac:dyDescent="0.2">
      <c r="A188" s="125" t="str">
        <f ca="1">IFERROR(A187+MATCH(1,OFFSET(Pharmaceuticals!$BS$1,A187,0,500,1),0),"")</f>
        <v/>
      </c>
      <c r="B188" s="125" t="str">
        <f t="shared" ca="1" si="25"/>
        <v/>
      </c>
      <c r="C188" s="125" t="str">
        <f ca="1">IFERROR(C187+MATCH(1,OFFSET('Health Products &amp; Equipment'!$CB$1,C187,0,500,1),0),"")</f>
        <v/>
      </c>
      <c r="D188" s="125" t="str">
        <f t="shared" ca="1" si="26"/>
        <v/>
      </c>
      <c r="E188" s="125" t="str">
        <f ca="1">IFERROR(E187+MATCH(1,OFFSET('Other Pharma &amp; Health Products'!$CB$1,E187,0,500,1),0),"")</f>
        <v/>
      </c>
      <c r="F188" s="125" t="str">
        <f t="shared" ca="1" si="27"/>
        <v/>
      </c>
      <c r="G188" s="125" t="str">
        <f ca="1">IFERROR(G187+MATCH(1,OFFSET('PSM Costs'!$CB$1,G187,0,500,1),0),"")</f>
        <v/>
      </c>
      <c r="H188" s="125" t="str">
        <f t="shared" ca="1" si="28"/>
        <v/>
      </c>
      <c r="I188" s="167" t="str">
        <f t="shared" ca="1" si="22"/>
        <v/>
      </c>
      <c r="J188" s="5" t="str">
        <f t="shared" ca="1" si="23"/>
        <v/>
      </c>
      <c r="K188" s="167" t="str">
        <f t="shared" ca="1" si="24"/>
        <v/>
      </c>
    </row>
    <row r="189" spans="1:11" x14ac:dyDescent="0.2">
      <c r="A189" s="125" t="str">
        <f ca="1">IFERROR(A188+MATCH(1,OFFSET(Pharmaceuticals!$BS$1,A188,0,500,1),0),"")</f>
        <v/>
      </c>
      <c r="B189" s="125" t="str">
        <f t="shared" ca="1" si="25"/>
        <v/>
      </c>
      <c r="C189" s="125" t="str">
        <f ca="1">IFERROR(C188+MATCH(1,OFFSET('Health Products &amp; Equipment'!$CB$1,C188,0,500,1),0),"")</f>
        <v/>
      </c>
      <c r="D189" s="125" t="str">
        <f t="shared" ca="1" si="26"/>
        <v/>
      </c>
      <c r="E189" s="125" t="str">
        <f ca="1">IFERROR(E188+MATCH(1,OFFSET('Other Pharma &amp; Health Products'!$CB$1,E188,0,500,1),0),"")</f>
        <v/>
      </c>
      <c r="F189" s="125" t="str">
        <f t="shared" ca="1" si="27"/>
        <v/>
      </c>
      <c r="G189" s="125" t="str">
        <f ca="1">IFERROR(G188+MATCH(1,OFFSET('PSM Costs'!$CB$1,G188,0,500,1),0),"")</f>
        <v/>
      </c>
      <c r="H189" s="125" t="str">
        <f t="shared" ca="1" si="28"/>
        <v/>
      </c>
      <c r="I189" s="167" t="str">
        <f t="shared" ca="1" si="22"/>
        <v/>
      </c>
      <c r="J189" s="5" t="str">
        <f t="shared" ca="1" si="23"/>
        <v/>
      </c>
      <c r="K189" s="167" t="str">
        <f t="shared" ca="1" si="24"/>
        <v/>
      </c>
    </row>
    <row r="190" spans="1:11" x14ac:dyDescent="0.2">
      <c r="A190" s="125" t="str">
        <f ca="1">IFERROR(A189+MATCH(1,OFFSET(Pharmaceuticals!$BS$1,A189,0,500,1),0),"")</f>
        <v/>
      </c>
      <c r="B190" s="125" t="str">
        <f t="shared" ca="1" si="25"/>
        <v/>
      </c>
      <c r="C190" s="125" t="str">
        <f ca="1">IFERROR(C189+MATCH(1,OFFSET('Health Products &amp; Equipment'!$CB$1,C189,0,500,1),0),"")</f>
        <v/>
      </c>
      <c r="D190" s="125" t="str">
        <f t="shared" ca="1" si="26"/>
        <v/>
      </c>
      <c r="E190" s="125" t="str">
        <f ca="1">IFERROR(E189+MATCH(1,OFFSET('Other Pharma &amp; Health Products'!$CB$1,E189,0,500,1),0),"")</f>
        <v/>
      </c>
      <c r="F190" s="125" t="str">
        <f t="shared" ca="1" si="27"/>
        <v/>
      </c>
      <c r="G190" s="125" t="str">
        <f ca="1">IFERROR(G189+MATCH(1,OFFSET('PSM Costs'!$CB$1,G189,0,500,1),0),"")</f>
        <v/>
      </c>
      <c r="H190" s="125" t="str">
        <f t="shared" ca="1" si="28"/>
        <v/>
      </c>
      <c r="I190" s="167" t="str">
        <f t="shared" ca="1" si="22"/>
        <v/>
      </c>
      <c r="J190" s="5" t="str">
        <f t="shared" ca="1" si="23"/>
        <v/>
      </c>
      <c r="K190" s="167" t="str">
        <f t="shared" ca="1" si="24"/>
        <v/>
      </c>
    </row>
    <row r="191" spans="1:11" x14ac:dyDescent="0.2">
      <c r="A191" s="125" t="str">
        <f ca="1">IFERROR(A190+MATCH(1,OFFSET(Pharmaceuticals!$BS$1,A190,0,500,1),0),"")</f>
        <v/>
      </c>
      <c r="B191" s="125" t="str">
        <f t="shared" ca="1" si="25"/>
        <v/>
      </c>
      <c r="C191" s="125" t="str">
        <f ca="1">IFERROR(C190+MATCH(1,OFFSET('Health Products &amp; Equipment'!$CB$1,C190,0,500,1),0),"")</f>
        <v/>
      </c>
      <c r="D191" s="125" t="str">
        <f t="shared" ca="1" si="26"/>
        <v/>
      </c>
      <c r="E191" s="125" t="str">
        <f ca="1">IFERROR(E190+MATCH(1,OFFSET('Other Pharma &amp; Health Products'!$CB$1,E190,0,500,1),0),"")</f>
        <v/>
      </c>
      <c r="F191" s="125" t="str">
        <f t="shared" ca="1" si="27"/>
        <v/>
      </c>
      <c r="G191" s="125" t="str">
        <f ca="1">IFERROR(G190+MATCH(1,OFFSET('PSM Costs'!$CB$1,G190,0,500,1),0),"")</f>
        <v/>
      </c>
      <c r="H191" s="125" t="str">
        <f t="shared" ca="1" si="28"/>
        <v/>
      </c>
      <c r="I191" s="167" t="str">
        <f t="shared" ca="1" si="22"/>
        <v/>
      </c>
      <c r="J191" s="5" t="str">
        <f t="shared" ca="1" si="23"/>
        <v/>
      </c>
      <c r="K191" s="167" t="str">
        <f t="shared" ca="1" si="24"/>
        <v/>
      </c>
    </row>
    <row r="192" spans="1:11" x14ac:dyDescent="0.2">
      <c r="A192" s="125" t="str">
        <f ca="1">IFERROR(A191+MATCH(1,OFFSET(Pharmaceuticals!$BS$1,A191,0,500,1),0),"")</f>
        <v/>
      </c>
      <c r="B192" s="125" t="str">
        <f t="shared" ca="1" si="25"/>
        <v/>
      </c>
      <c r="C192" s="125" t="str">
        <f ca="1">IFERROR(C191+MATCH(1,OFFSET('Health Products &amp; Equipment'!$CB$1,C191,0,500,1),0),"")</f>
        <v/>
      </c>
      <c r="D192" s="125" t="str">
        <f t="shared" ca="1" si="26"/>
        <v/>
      </c>
      <c r="E192" s="125" t="str">
        <f ca="1">IFERROR(E191+MATCH(1,OFFSET('Other Pharma &amp; Health Products'!$CB$1,E191,0,500,1),0),"")</f>
        <v/>
      </c>
      <c r="F192" s="125" t="str">
        <f t="shared" ca="1" si="27"/>
        <v/>
      </c>
      <c r="G192" s="125" t="str">
        <f ca="1">IFERROR(G191+MATCH(1,OFFSET('PSM Costs'!$CB$1,G191,0,500,1),0),"")</f>
        <v/>
      </c>
      <c r="H192" s="125" t="str">
        <f t="shared" ca="1" si="28"/>
        <v/>
      </c>
      <c r="I192" s="167" t="str">
        <f t="shared" ca="1" si="22"/>
        <v/>
      </c>
      <c r="J192" s="5" t="str">
        <f t="shared" ca="1" si="23"/>
        <v/>
      </c>
      <c r="K192" s="167" t="str">
        <f t="shared" ca="1" si="24"/>
        <v/>
      </c>
    </row>
    <row r="193" spans="1:11" x14ac:dyDescent="0.2">
      <c r="A193" s="125" t="str">
        <f ca="1">IFERROR(A192+MATCH(1,OFFSET(Pharmaceuticals!$BS$1,A192,0,500,1),0),"")</f>
        <v/>
      </c>
      <c r="B193" s="125" t="str">
        <f t="shared" ca="1" si="25"/>
        <v/>
      </c>
      <c r="C193" s="125" t="str">
        <f ca="1">IFERROR(C192+MATCH(1,OFFSET('Health Products &amp; Equipment'!$CB$1,C192,0,500,1),0),"")</f>
        <v/>
      </c>
      <c r="D193" s="125" t="str">
        <f t="shared" ca="1" si="26"/>
        <v/>
      </c>
      <c r="E193" s="125" t="str">
        <f ca="1">IFERROR(E192+MATCH(1,OFFSET('Other Pharma &amp; Health Products'!$CB$1,E192,0,500,1),0),"")</f>
        <v/>
      </c>
      <c r="F193" s="125" t="str">
        <f t="shared" ca="1" si="27"/>
        <v/>
      </c>
      <c r="G193" s="125" t="str">
        <f ca="1">IFERROR(G192+MATCH(1,OFFSET('PSM Costs'!$CB$1,G192,0,500,1),0),"")</f>
        <v/>
      </c>
      <c r="H193" s="125" t="str">
        <f t="shared" ca="1" si="28"/>
        <v/>
      </c>
      <c r="I193" s="167" t="str">
        <f t="shared" ca="1" si="22"/>
        <v/>
      </c>
      <c r="J193" s="5" t="str">
        <f t="shared" ca="1" si="23"/>
        <v/>
      </c>
      <c r="K193" s="167" t="str">
        <f t="shared" ca="1" si="24"/>
        <v/>
      </c>
    </row>
    <row r="194" spans="1:11" x14ac:dyDescent="0.2">
      <c r="A194" s="125" t="str">
        <f ca="1">IFERROR(A193+MATCH(1,OFFSET(Pharmaceuticals!$BS$1,A193,0,500,1),0),"")</f>
        <v/>
      </c>
      <c r="B194" s="125" t="str">
        <f t="shared" ca="1" si="25"/>
        <v/>
      </c>
      <c r="C194" s="125" t="str">
        <f ca="1">IFERROR(C193+MATCH(1,OFFSET('Health Products &amp; Equipment'!$CB$1,C193,0,500,1),0),"")</f>
        <v/>
      </c>
      <c r="D194" s="125" t="str">
        <f t="shared" ca="1" si="26"/>
        <v/>
      </c>
      <c r="E194" s="125" t="str">
        <f ca="1">IFERROR(E193+MATCH(1,OFFSET('Other Pharma &amp; Health Products'!$CB$1,E193,0,500,1),0),"")</f>
        <v/>
      </c>
      <c r="F194" s="125" t="str">
        <f t="shared" ca="1" si="27"/>
        <v/>
      </c>
      <c r="G194" s="125" t="str">
        <f ca="1">IFERROR(G193+MATCH(1,OFFSET('PSM Costs'!$CB$1,G193,0,500,1),0),"")</f>
        <v/>
      </c>
      <c r="H194" s="125" t="str">
        <f t="shared" ca="1" si="28"/>
        <v/>
      </c>
      <c r="I194" s="167" t="str">
        <f t="shared" ca="1" si="22"/>
        <v/>
      </c>
      <c r="J194" s="5" t="str">
        <f t="shared" ca="1" si="23"/>
        <v/>
      </c>
      <c r="K194" s="167" t="str">
        <f t="shared" ca="1" si="24"/>
        <v/>
      </c>
    </row>
    <row r="195" spans="1:11" x14ac:dyDescent="0.2">
      <c r="A195" s="125" t="str">
        <f ca="1">IFERROR(A194+MATCH(1,OFFSET(Pharmaceuticals!$BS$1,A194,0,500,1),0),"")</f>
        <v/>
      </c>
      <c r="B195" s="125" t="str">
        <f t="shared" ca="1" si="25"/>
        <v/>
      </c>
      <c r="C195" s="125" t="str">
        <f ca="1">IFERROR(C194+MATCH(1,OFFSET('Health Products &amp; Equipment'!$CB$1,C194,0,500,1),0),"")</f>
        <v/>
      </c>
      <c r="D195" s="125" t="str">
        <f t="shared" ca="1" si="26"/>
        <v/>
      </c>
      <c r="E195" s="125" t="str">
        <f ca="1">IFERROR(E194+MATCH(1,OFFSET('Other Pharma &amp; Health Products'!$CB$1,E194,0,500,1),0),"")</f>
        <v/>
      </c>
      <c r="F195" s="125" t="str">
        <f t="shared" ca="1" si="27"/>
        <v/>
      </c>
      <c r="G195" s="125" t="str">
        <f ca="1">IFERROR(G194+MATCH(1,OFFSET('PSM Costs'!$CB$1,G194,0,500,1),0),"")</f>
        <v/>
      </c>
      <c r="H195" s="125" t="str">
        <f t="shared" ca="1" si="28"/>
        <v/>
      </c>
      <c r="I195" s="167" t="str">
        <f t="shared" ca="1" si="22"/>
        <v/>
      </c>
      <c r="J195" s="5" t="str">
        <f t="shared" ca="1" si="23"/>
        <v/>
      </c>
      <c r="K195" s="167" t="str">
        <f t="shared" ca="1" si="24"/>
        <v/>
      </c>
    </row>
    <row r="196" spans="1:11" x14ac:dyDescent="0.2">
      <c r="A196" s="125" t="str">
        <f ca="1">IFERROR(A195+MATCH(1,OFFSET(Pharmaceuticals!$BS$1,A195,0,500,1),0),"")</f>
        <v/>
      </c>
      <c r="B196" s="125" t="str">
        <f t="shared" ca="1" si="25"/>
        <v/>
      </c>
      <c r="C196" s="125" t="str">
        <f ca="1">IFERROR(C195+MATCH(1,OFFSET('Health Products &amp; Equipment'!$CB$1,C195,0,500,1),0),"")</f>
        <v/>
      </c>
      <c r="D196" s="125" t="str">
        <f t="shared" ca="1" si="26"/>
        <v/>
      </c>
      <c r="E196" s="125" t="str">
        <f ca="1">IFERROR(E195+MATCH(1,OFFSET('Other Pharma &amp; Health Products'!$CB$1,E195,0,500,1),0),"")</f>
        <v/>
      </c>
      <c r="F196" s="125" t="str">
        <f t="shared" ca="1" si="27"/>
        <v/>
      </c>
      <c r="G196" s="125" t="str">
        <f ca="1">IFERROR(G195+MATCH(1,OFFSET('PSM Costs'!$CB$1,G195,0,500,1),0),"")</f>
        <v/>
      </c>
      <c r="H196" s="125" t="str">
        <f t="shared" ca="1" si="28"/>
        <v/>
      </c>
      <c r="I196" s="167" t="str">
        <f t="shared" ref="I196:I259" ca="1" si="29">IF(K196&lt;&gt;"",RANK(K196,K:K,1),"")</f>
        <v/>
      </c>
      <c r="J196" s="5" t="str">
        <f t="shared" ca="1" si="23"/>
        <v/>
      </c>
      <c r="K196" s="167" t="str">
        <f t="shared" ca="1" si="24"/>
        <v/>
      </c>
    </row>
    <row r="197" spans="1:11" x14ac:dyDescent="0.2">
      <c r="A197" s="125" t="str">
        <f ca="1">IFERROR(A196+MATCH(1,OFFSET(Pharmaceuticals!$BS$1,A196,0,500,1),0),"")</f>
        <v/>
      </c>
      <c r="B197" s="125" t="str">
        <f t="shared" ca="1" si="25"/>
        <v/>
      </c>
      <c r="C197" s="125" t="str">
        <f ca="1">IFERROR(C196+MATCH(1,OFFSET('Health Products &amp; Equipment'!$CB$1,C196,0,500,1),0),"")</f>
        <v/>
      </c>
      <c r="D197" s="125" t="str">
        <f t="shared" ca="1" si="26"/>
        <v/>
      </c>
      <c r="E197" s="125" t="str">
        <f ca="1">IFERROR(E196+MATCH(1,OFFSET('Other Pharma &amp; Health Products'!$CB$1,E196,0,500,1),0),"")</f>
        <v/>
      </c>
      <c r="F197" s="125" t="str">
        <f t="shared" ca="1" si="27"/>
        <v/>
      </c>
      <c r="G197" s="125" t="str">
        <f ca="1">IFERROR(G196+MATCH(1,OFFSET('PSM Costs'!$CB$1,G196,0,500,1),0),"")</f>
        <v/>
      </c>
      <c r="H197" s="125" t="str">
        <f t="shared" ca="1" si="28"/>
        <v/>
      </c>
      <c r="I197" s="167" t="str">
        <f t="shared" ca="1" si="29"/>
        <v/>
      </c>
      <c r="J197" s="5" t="str">
        <f t="shared" ref="J197:J260" ca="1" si="30">IF(ROW()&lt;4+B$2,B197,IF(ROW()&lt;4+B$2+D$2,INDIRECT(ADDRESS(ROW()-B$2,4)),IF(ROW()&lt;4+B$2+D$2+F$2,INDIRECT(ADDRESS(ROW()-B$2-D$2,6)),IF(ROW()&lt;4+B$2+D$2+F$2+H$2,INDIRECT(ADDRESS(ROW()-B$2-D$2-F$2,8)),""))))</f>
        <v/>
      </c>
      <c r="K197" s="167"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2">
      <c r="A198" s="125" t="str">
        <f ca="1">IFERROR(A197+MATCH(1,OFFSET(Pharmaceuticals!$BS$1,A197,0,500,1),0),"")</f>
        <v/>
      </c>
      <c r="B198" s="125" t="str">
        <f t="shared" ca="1" si="25"/>
        <v/>
      </c>
      <c r="C198" s="125" t="str">
        <f ca="1">IFERROR(C197+MATCH(1,OFFSET('Health Products &amp; Equipment'!$CB$1,C197,0,500,1),0),"")</f>
        <v/>
      </c>
      <c r="D198" s="125" t="str">
        <f t="shared" ca="1" si="26"/>
        <v/>
      </c>
      <c r="E198" s="125" t="str">
        <f ca="1">IFERROR(E197+MATCH(1,OFFSET('Other Pharma &amp; Health Products'!$CB$1,E197,0,500,1),0),"")</f>
        <v/>
      </c>
      <c r="F198" s="125" t="str">
        <f t="shared" ca="1" si="27"/>
        <v/>
      </c>
      <c r="G198" s="125" t="str">
        <f ca="1">IFERROR(G197+MATCH(1,OFFSET('PSM Costs'!$CB$1,G197,0,500,1),0),"")</f>
        <v/>
      </c>
      <c r="H198" s="125" t="str">
        <f t="shared" ca="1" si="28"/>
        <v/>
      </c>
      <c r="I198" s="167" t="str">
        <f t="shared" ca="1" si="29"/>
        <v/>
      </c>
      <c r="J198" s="5" t="str">
        <f t="shared" ca="1" si="30"/>
        <v/>
      </c>
      <c r="K198" s="167" t="str">
        <f t="shared" ca="1" si="31"/>
        <v/>
      </c>
    </row>
    <row r="199" spans="1:11" x14ac:dyDescent="0.2">
      <c r="A199" s="125" t="str">
        <f ca="1">IFERROR(A198+MATCH(1,OFFSET(Pharmaceuticals!$BS$1,A198,0,500,1),0),"")</f>
        <v/>
      </c>
      <c r="B199" s="125" t="str">
        <f t="shared" ca="1" si="25"/>
        <v/>
      </c>
      <c r="C199" s="125" t="str">
        <f ca="1">IFERROR(C198+MATCH(1,OFFSET('Health Products &amp; Equipment'!$CB$1,C198,0,500,1),0),"")</f>
        <v/>
      </c>
      <c r="D199" s="125" t="str">
        <f t="shared" ca="1" si="26"/>
        <v/>
      </c>
      <c r="E199" s="125" t="str">
        <f ca="1">IFERROR(E198+MATCH(1,OFFSET('Other Pharma &amp; Health Products'!$CB$1,E198,0,500,1),0),"")</f>
        <v/>
      </c>
      <c r="F199" s="125" t="str">
        <f t="shared" ca="1" si="27"/>
        <v/>
      </c>
      <c r="G199" s="125" t="str">
        <f ca="1">IFERROR(G198+MATCH(1,OFFSET('PSM Costs'!$CB$1,G198,0,500,1),0),"")</f>
        <v/>
      </c>
      <c r="H199" s="125" t="str">
        <f t="shared" ca="1" si="28"/>
        <v/>
      </c>
      <c r="I199" s="167" t="str">
        <f t="shared" ca="1" si="29"/>
        <v/>
      </c>
      <c r="J199" s="5" t="str">
        <f t="shared" ca="1" si="30"/>
        <v/>
      </c>
      <c r="K199" s="167" t="str">
        <f t="shared" ca="1" si="31"/>
        <v/>
      </c>
    </row>
    <row r="200" spans="1:11" x14ac:dyDescent="0.2">
      <c r="A200" s="125" t="str">
        <f ca="1">IFERROR(A199+MATCH(1,OFFSET(Pharmaceuticals!$BS$1,A199,0,500,1),0),"")</f>
        <v/>
      </c>
      <c r="B200" s="125" t="str">
        <f t="shared" ca="1" si="25"/>
        <v/>
      </c>
      <c r="C200" s="125" t="str">
        <f ca="1">IFERROR(C199+MATCH(1,OFFSET('Health Products &amp; Equipment'!$CB$1,C199,0,500,1),0),"")</f>
        <v/>
      </c>
      <c r="D200" s="125" t="str">
        <f t="shared" ca="1" si="26"/>
        <v/>
      </c>
      <c r="E200" s="125" t="str">
        <f ca="1">IFERROR(E199+MATCH(1,OFFSET('Other Pharma &amp; Health Products'!$CB$1,E199,0,500,1),0),"")</f>
        <v/>
      </c>
      <c r="F200" s="125" t="str">
        <f t="shared" ca="1" si="27"/>
        <v/>
      </c>
      <c r="G200" s="125" t="str">
        <f ca="1">IFERROR(G199+MATCH(1,OFFSET('PSM Costs'!$CB$1,G199,0,500,1),0),"")</f>
        <v/>
      </c>
      <c r="H200" s="125" t="str">
        <f t="shared" ca="1" si="28"/>
        <v/>
      </c>
      <c r="I200" s="167" t="str">
        <f t="shared" ca="1" si="29"/>
        <v/>
      </c>
      <c r="J200" s="5" t="str">
        <f t="shared" ca="1" si="30"/>
        <v/>
      </c>
      <c r="K200" s="167" t="str">
        <f t="shared" ca="1" si="31"/>
        <v/>
      </c>
    </row>
    <row r="201" spans="1:11" x14ac:dyDescent="0.2">
      <c r="A201" s="125" t="str">
        <f ca="1">IFERROR(A200+MATCH(1,OFFSET(Pharmaceuticals!$BS$1,A200,0,500,1),0),"")</f>
        <v/>
      </c>
      <c r="B201" s="125" t="str">
        <f t="shared" ca="1" si="25"/>
        <v/>
      </c>
      <c r="C201" s="125" t="str">
        <f ca="1">IFERROR(C200+MATCH(1,OFFSET('Health Products &amp; Equipment'!$CB$1,C200,0,500,1),0),"")</f>
        <v/>
      </c>
      <c r="D201" s="125" t="str">
        <f t="shared" ca="1" si="26"/>
        <v/>
      </c>
      <c r="E201" s="125" t="str">
        <f ca="1">IFERROR(E200+MATCH(1,OFFSET('Other Pharma &amp; Health Products'!$CB$1,E200,0,500,1),0),"")</f>
        <v/>
      </c>
      <c r="F201" s="125" t="str">
        <f t="shared" ca="1" si="27"/>
        <v/>
      </c>
      <c r="G201" s="125" t="str">
        <f ca="1">IFERROR(G200+MATCH(1,OFFSET('PSM Costs'!$CB$1,G200,0,500,1),0),"")</f>
        <v/>
      </c>
      <c r="H201" s="125" t="str">
        <f t="shared" ca="1" si="28"/>
        <v/>
      </c>
      <c r="I201" s="167" t="str">
        <f t="shared" ca="1" si="29"/>
        <v/>
      </c>
      <c r="J201" s="5" t="str">
        <f t="shared" ca="1" si="30"/>
        <v/>
      </c>
      <c r="K201" s="167" t="str">
        <f t="shared" ca="1" si="31"/>
        <v/>
      </c>
    </row>
    <row r="202" spans="1:11" x14ac:dyDescent="0.2">
      <c r="A202" s="125" t="str">
        <f ca="1">IFERROR(A201+MATCH(1,OFFSET(Pharmaceuticals!$BS$1,A201,0,500,1),0),"")</f>
        <v/>
      </c>
      <c r="B202" s="125" t="str">
        <f t="shared" ca="1" si="25"/>
        <v/>
      </c>
      <c r="C202" s="125" t="str">
        <f ca="1">IFERROR(C201+MATCH(1,OFFSET('Health Products &amp; Equipment'!$CB$1,C201,0,500,1),0),"")</f>
        <v/>
      </c>
      <c r="D202" s="125" t="str">
        <f t="shared" ca="1" si="26"/>
        <v/>
      </c>
      <c r="E202" s="125" t="str">
        <f ca="1">IFERROR(E201+MATCH(1,OFFSET('Other Pharma &amp; Health Products'!$CB$1,E201,0,500,1),0),"")</f>
        <v/>
      </c>
      <c r="F202" s="125" t="str">
        <f t="shared" ca="1" si="27"/>
        <v/>
      </c>
      <c r="G202" s="125" t="str">
        <f ca="1">IFERROR(G201+MATCH(1,OFFSET('PSM Costs'!$CB$1,G201,0,500,1),0),"")</f>
        <v/>
      </c>
      <c r="H202" s="125" t="str">
        <f t="shared" ca="1" si="28"/>
        <v/>
      </c>
      <c r="I202" s="167" t="str">
        <f t="shared" ca="1" si="29"/>
        <v/>
      </c>
      <c r="J202" s="5" t="str">
        <f t="shared" ca="1" si="30"/>
        <v/>
      </c>
      <c r="K202" s="167" t="str">
        <f t="shared" ca="1" si="31"/>
        <v/>
      </c>
    </row>
    <row r="203" spans="1:11" x14ac:dyDescent="0.2">
      <c r="A203" s="125" t="str">
        <f ca="1">IFERROR(A202+MATCH(1,OFFSET(Pharmaceuticals!$BS$1,A202,0,500,1),0),"")</f>
        <v/>
      </c>
      <c r="B203" s="125" t="str">
        <f t="shared" ca="1" si="25"/>
        <v/>
      </c>
      <c r="C203" s="125" t="str">
        <f ca="1">IFERROR(C202+MATCH(1,OFFSET('Health Products &amp; Equipment'!$CB$1,C202,0,500,1),0),"")</f>
        <v/>
      </c>
      <c r="D203" s="125" t="str">
        <f t="shared" ca="1" si="26"/>
        <v/>
      </c>
      <c r="E203" s="125" t="str">
        <f ca="1">IFERROR(E202+MATCH(1,OFFSET('Other Pharma &amp; Health Products'!$CB$1,E202,0,500,1),0),"")</f>
        <v/>
      </c>
      <c r="F203" s="125" t="str">
        <f t="shared" ca="1" si="27"/>
        <v/>
      </c>
      <c r="G203" s="125" t="str">
        <f ca="1">IFERROR(G202+MATCH(1,OFFSET('PSM Costs'!$CB$1,G202,0,500,1),0),"")</f>
        <v/>
      </c>
      <c r="H203" s="125" t="str">
        <f t="shared" ca="1" si="28"/>
        <v/>
      </c>
      <c r="I203" s="167" t="str">
        <f t="shared" ca="1" si="29"/>
        <v/>
      </c>
      <c r="J203" s="5" t="str">
        <f t="shared" ca="1" si="30"/>
        <v/>
      </c>
      <c r="K203" s="167" t="str">
        <f t="shared" ca="1" si="31"/>
        <v/>
      </c>
    </row>
    <row r="204" spans="1:11" x14ac:dyDescent="0.2">
      <c r="A204" s="125" t="str">
        <f ca="1">IFERROR(A203+MATCH(1,OFFSET(Pharmaceuticals!$BS$1,A203,0,500,1),0),"")</f>
        <v/>
      </c>
      <c r="B204" s="125" t="str">
        <f t="shared" ca="1" si="25"/>
        <v/>
      </c>
      <c r="C204" s="125" t="str">
        <f ca="1">IFERROR(C203+MATCH(1,OFFSET('Health Products &amp; Equipment'!$CB$1,C203,0,500,1),0),"")</f>
        <v/>
      </c>
      <c r="D204" s="125" t="str">
        <f t="shared" ca="1" si="26"/>
        <v/>
      </c>
      <c r="E204" s="125" t="str">
        <f ca="1">IFERROR(E203+MATCH(1,OFFSET('Other Pharma &amp; Health Products'!$CB$1,E203,0,500,1),0),"")</f>
        <v/>
      </c>
      <c r="F204" s="125" t="str">
        <f t="shared" ca="1" si="27"/>
        <v/>
      </c>
      <c r="G204" s="125" t="str">
        <f ca="1">IFERROR(G203+MATCH(1,OFFSET('PSM Costs'!$CB$1,G203,0,500,1),0),"")</f>
        <v/>
      </c>
      <c r="H204" s="125" t="str">
        <f t="shared" ca="1" si="28"/>
        <v/>
      </c>
      <c r="I204" s="167" t="str">
        <f t="shared" ca="1" si="29"/>
        <v/>
      </c>
      <c r="J204" s="5" t="str">
        <f t="shared" ca="1" si="30"/>
        <v/>
      </c>
      <c r="K204" s="167" t="str">
        <f t="shared" ca="1" si="31"/>
        <v/>
      </c>
    </row>
    <row r="205" spans="1:11" x14ac:dyDescent="0.2">
      <c r="A205" s="125" t="str">
        <f ca="1">IFERROR(A204+MATCH(1,OFFSET(Pharmaceuticals!$BS$1,A204,0,500,1),0),"")</f>
        <v/>
      </c>
      <c r="B205" s="125" t="str">
        <f t="shared" ca="1" si="25"/>
        <v/>
      </c>
      <c r="C205" s="125" t="str">
        <f ca="1">IFERROR(C204+MATCH(1,OFFSET('Health Products &amp; Equipment'!$CB$1,C204,0,500,1),0),"")</f>
        <v/>
      </c>
      <c r="D205" s="125" t="str">
        <f t="shared" ca="1" si="26"/>
        <v/>
      </c>
      <c r="E205" s="125" t="str">
        <f ca="1">IFERROR(E204+MATCH(1,OFFSET('Other Pharma &amp; Health Products'!$CB$1,E204,0,500,1),0),"")</f>
        <v/>
      </c>
      <c r="F205" s="125" t="str">
        <f t="shared" ca="1" si="27"/>
        <v/>
      </c>
      <c r="G205" s="125" t="str">
        <f ca="1">IFERROR(G204+MATCH(1,OFFSET('PSM Costs'!$CB$1,G204,0,500,1),0),"")</f>
        <v/>
      </c>
      <c r="H205" s="125" t="str">
        <f t="shared" ca="1" si="28"/>
        <v/>
      </c>
      <c r="I205" s="167" t="str">
        <f t="shared" ca="1" si="29"/>
        <v/>
      </c>
      <c r="J205" s="5" t="str">
        <f t="shared" ca="1" si="30"/>
        <v/>
      </c>
      <c r="K205" s="167" t="str">
        <f t="shared" ca="1" si="31"/>
        <v/>
      </c>
    </row>
    <row r="206" spans="1:11" x14ac:dyDescent="0.2">
      <c r="A206" s="125" t="str">
        <f ca="1">IFERROR(A205+MATCH(1,OFFSET(Pharmaceuticals!$BS$1,A205,0,500,1),0),"")</f>
        <v/>
      </c>
      <c r="B206" s="125" t="str">
        <f t="shared" ca="1" si="25"/>
        <v/>
      </c>
      <c r="C206" s="125" t="str">
        <f ca="1">IFERROR(C205+MATCH(1,OFFSET('Health Products &amp; Equipment'!$CB$1,C205,0,500,1),0),"")</f>
        <v/>
      </c>
      <c r="D206" s="125" t="str">
        <f t="shared" ca="1" si="26"/>
        <v/>
      </c>
      <c r="E206" s="125" t="str">
        <f ca="1">IFERROR(E205+MATCH(1,OFFSET('Other Pharma &amp; Health Products'!$CB$1,E205,0,500,1),0),"")</f>
        <v/>
      </c>
      <c r="F206" s="125" t="str">
        <f t="shared" ca="1" si="27"/>
        <v/>
      </c>
      <c r="G206" s="125" t="str">
        <f ca="1">IFERROR(G205+MATCH(1,OFFSET('PSM Costs'!$CB$1,G205,0,500,1),0),"")</f>
        <v/>
      </c>
      <c r="H206" s="125" t="str">
        <f t="shared" ca="1" si="28"/>
        <v/>
      </c>
      <c r="I206" s="167" t="str">
        <f t="shared" ca="1" si="29"/>
        <v/>
      </c>
      <c r="J206" s="5" t="str">
        <f t="shared" ca="1" si="30"/>
        <v/>
      </c>
      <c r="K206" s="167" t="str">
        <f t="shared" ca="1" si="31"/>
        <v/>
      </c>
    </row>
    <row r="207" spans="1:11" x14ac:dyDescent="0.2">
      <c r="A207" s="125" t="str">
        <f ca="1">IFERROR(A206+MATCH(1,OFFSET(Pharmaceuticals!$BS$1,A206,0,500,1),0),"")</f>
        <v/>
      </c>
      <c r="B207" s="125" t="str">
        <f t="shared" ca="1" si="25"/>
        <v/>
      </c>
      <c r="C207" s="125" t="str">
        <f ca="1">IFERROR(C206+MATCH(1,OFFSET('Health Products &amp; Equipment'!$CB$1,C206,0,500,1),0),"")</f>
        <v/>
      </c>
      <c r="D207" s="125" t="str">
        <f t="shared" ca="1" si="26"/>
        <v/>
      </c>
      <c r="E207" s="125" t="str">
        <f ca="1">IFERROR(E206+MATCH(1,OFFSET('Other Pharma &amp; Health Products'!$CB$1,E206,0,500,1),0),"")</f>
        <v/>
      </c>
      <c r="F207" s="125" t="str">
        <f t="shared" ca="1" si="27"/>
        <v/>
      </c>
      <c r="G207" s="125" t="str">
        <f ca="1">IFERROR(G206+MATCH(1,OFFSET('PSM Costs'!$CB$1,G206,0,500,1),0),"")</f>
        <v/>
      </c>
      <c r="H207" s="125" t="str">
        <f t="shared" ca="1" si="28"/>
        <v/>
      </c>
      <c r="I207" s="167" t="str">
        <f t="shared" ca="1" si="29"/>
        <v/>
      </c>
      <c r="J207" s="5" t="str">
        <f t="shared" ca="1" si="30"/>
        <v/>
      </c>
      <c r="K207" s="167" t="str">
        <f t="shared" ca="1" si="31"/>
        <v/>
      </c>
    </row>
    <row r="208" spans="1:11" x14ac:dyDescent="0.2">
      <c r="A208" s="125" t="str">
        <f ca="1">IFERROR(A207+MATCH(1,OFFSET(Pharmaceuticals!$BS$1,A207,0,500,1),0),"")</f>
        <v/>
      </c>
      <c r="B208" s="125" t="str">
        <f t="shared" ca="1" si="25"/>
        <v/>
      </c>
      <c r="C208" s="125" t="str">
        <f ca="1">IFERROR(C207+MATCH(1,OFFSET('Health Products &amp; Equipment'!$CB$1,C207,0,500,1),0),"")</f>
        <v/>
      </c>
      <c r="D208" s="125" t="str">
        <f t="shared" ca="1" si="26"/>
        <v/>
      </c>
      <c r="E208" s="125" t="str">
        <f ca="1">IFERROR(E207+MATCH(1,OFFSET('Other Pharma &amp; Health Products'!$CB$1,E207,0,500,1),0),"")</f>
        <v/>
      </c>
      <c r="F208" s="125" t="str">
        <f t="shared" ca="1" si="27"/>
        <v/>
      </c>
      <c r="G208" s="125" t="str">
        <f ca="1">IFERROR(G207+MATCH(1,OFFSET('PSM Costs'!$CB$1,G207,0,500,1),0),"")</f>
        <v/>
      </c>
      <c r="H208" s="125" t="str">
        <f t="shared" ca="1" si="28"/>
        <v/>
      </c>
      <c r="I208" s="167" t="str">
        <f t="shared" ca="1" si="29"/>
        <v/>
      </c>
      <c r="J208" s="5" t="str">
        <f t="shared" ca="1" si="30"/>
        <v/>
      </c>
      <c r="K208" s="167" t="str">
        <f t="shared" ca="1" si="31"/>
        <v/>
      </c>
    </row>
    <row r="209" spans="1:11" x14ac:dyDescent="0.2">
      <c r="A209" s="125" t="str">
        <f ca="1">IFERROR(A208+MATCH(1,OFFSET(Pharmaceuticals!$BS$1,A208,0,500,1),0),"")</f>
        <v/>
      </c>
      <c r="B209" s="125" t="str">
        <f t="shared" ca="1" si="25"/>
        <v/>
      </c>
      <c r="C209" s="125" t="str">
        <f ca="1">IFERROR(C208+MATCH(1,OFFSET('Health Products &amp; Equipment'!$CB$1,C208,0,500,1),0),"")</f>
        <v/>
      </c>
      <c r="D209" s="125" t="str">
        <f t="shared" ca="1" si="26"/>
        <v/>
      </c>
      <c r="E209" s="125" t="str">
        <f ca="1">IFERROR(E208+MATCH(1,OFFSET('Other Pharma &amp; Health Products'!$CB$1,E208,0,500,1),0),"")</f>
        <v/>
      </c>
      <c r="F209" s="125" t="str">
        <f t="shared" ca="1" si="27"/>
        <v/>
      </c>
      <c r="G209" s="125" t="str">
        <f ca="1">IFERROR(G208+MATCH(1,OFFSET('PSM Costs'!$CB$1,G208,0,500,1),0),"")</f>
        <v/>
      </c>
      <c r="H209" s="125" t="str">
        <f t="shared" ca="1" si="28"/>
        <v/>
      </c>
      <c r="I209" s="167" t="str">
        <f t="shared" ca="1" si="29"/>
        <v/>
      </c>
      <c r="J209" s="5" t="str">
        <f t="shared" ca="1" si="30"/>
        <v/>
      </c>
      <c r="K209" s="167" t="str">
        <f t="shared" ca="1" si="31"/>
        <v/>
      </c>
    </row>
    <row r="210" spans="1:11" x14ac:dyDescent="0.2">
      <c r="A210" s="125" t="str">
        <f ca="1">IFERROR(A209+MATCH(1,OFFSET(Pharmaceuticals!$BS$1,A209,0,500,1),0),"")</f>
        <v/>
      </c>
      <c r="B210" s="125" t="str">
        <f t="shared" ca="1" si="25"/>
        <v/>
      </c>
      <c r="C210" s="125" t="str">
        <f ca="1">IFERROR(C209+MATCH(1,OFFSET('Health Products &amp; Equipment'!$CB$1,C209,0,500,1),0),"")</f>
        <v/>
      </c>
      <c r="D210" s="125" t="str">
        <f t="shared" ca="1" si="26"/>
        <v/>
      </c>
      <c r="E210" s="125" t="str">
        <f ca="1">IFERROR(E209+MATCH(1,OFFSET('Other Pharma &amp; Health Products'!$CB$1,E209,0,500,1),0),"")</f>
        <v/>
      </c>
      <c r="F210" s="125" t="str">
        <f t="shared" ca="1" si="27"/>
        <v/>
      </c>
      <c r="G210" s="125" t="str">
        <f ca="1">IFERROR(G209+MATCH(1,OFFSET('PSM Costs'!$CB$1,G209,0,500,1),0),"")</f>
        <v/>
      </c>
      <c r="H210" s="125" t="str">
        <f t="shared" ca="1" si="28"/>
        <v/>
      </c>
      <c r="I210" s="167" t="str">
        <f t="shared" ca="1" si="29"/>
        <v/>
      </c>
      <c r="J210" s="5" t="str">
        <f t="shared" ca="1" si="30"/>
        <v/>
      </c>
      <c r="K210" s="167" t="str">
        <f t="shared" ca="1" si="31"/>
        <v/>
      </c>
    </row>
    <row r="211" spans="1:11" x14ac:dyDescent="0.2">
      <c r="A211" s="125" t="str">
        <f ca="1">IFERROR(A210+MATCH(1,OFFSET(Pharmaceuticals!$BS$1,A210,0,500,1),0),"")</f>
        <v/>
      </c>
      <c r="B211" s="125" t="str">
        <f t="shared" ca="1" si="25"/>
        <v/>
      </c>
      <c r="C211" s="125" t="str">
        <f ca="1">IFERROR(C210+MATCH(1,OFFSET('Health Products &amp; Equipment'!$CB$1,C210,0,500,1),0),"")</f>
        <v/>
      </c>
      <c r="D211" s="125" t="str">
        <f t="shared" ca="1" si="26"/>
        <v/>
      </c>
      <c r="E211" s="125" t="str">
        <f ca="1">IFERROR(E210+MATCH(1,OFFSET('Other Pharma &amp; Health Products'!$CB$1,E210,0,500,1),0),"")</f>
        <v/>
      </c>
      <c r="F211" s="125" t="str">
        <f t="shared" ca="1" si="27"/>
        <v/>
      </c>
      <c r="G211" s="125" t="str">
        <f ca="1">IFERROR(G210+MATCH(1,OFFSET('PSM Costs'!$CB$1,G210,0,500,1),0),"")</f>
        <v/>
      </c>
      <c r="H211" s="125" t="str">
        <f t="shared" ca="1" si="28"/>
        <v/>
      </c>
      <c r="I211" s="167" t="str">
        <f t="shared" ca="1" si="29"/>
        <v/>
      </c>
      <c r="J211" s="5" t="str">
        <f t="shared" ca="1" si="30"/>
        <v/>
      </c>
      <c r="K211" s="167" t="str">
        <f t="shared" ca="1" si="31"/>
        <v/>
      </c>
    </row>
    <row r="212" spans="1:11" x14ac:dyDescent="0.2">
      <c r="A212" s="125" t="str">
        <f ca="1">IFERROR(A211+MATCH(1,OFFSET(Pharmaceuticals!$BS$1,A211,0,500,1),0),"")</f>
        <v/>
      </c>
      <c r="B212" s="125" t="str">
        <f t="shared" ca="1" si="25"/>
        <v/>
      </c>
      <c r="C212" s="125" t="str">
        <f ca="1">IFERROR(C211+MATCH(1,OFFSET('Health Products &amp; Equipment'!$CB$1,C211,0,500,1),0),"")</f>
        <v/>
      </c>
      <c r="D212" s="125" t="str">
        <f t="shared" ca="1" si="26"/>
        <v/>
      </c>
      <c r="E212" s="125" t="str">
        <f ca="1">IFERROR(E211+MATCH(1,OFFSET('Other Pharma &amp; Health Products'!$CB$1,E211,0,500,1),0),"")</f>
        <v/>
      </c>
      <c r="F212" s="125" t="str">
        <f t="shared" ca="1" si="27"/>
        <v/>
      </c>
      <c r="G212" s="125" t="str">
        <f ca="1">IFERROR(G211+MATCH(1,OFFSET('PSM Costs'!$CB$1,G211,0,500,1),0),"")</f>
        <v/>
      </c>
      <c r="H212" s="125" t="str">
        <f t="shared" ca="1" si="28"/>
        <v/>
      </c>
      <c r="I212" s="167" t="str">
        <f t="shared" ca="1" si="29"/>
        <v/>
      </c>
      <c r="J212" s="5" t="str">
        <f t="shared" ca="1" si="30"/>
        <v/>
      </c>
      <c r="K212" s="167" t="str">
        <f t="shared" ca="1" si="31"/>
        <v/>
      </c>
    </row>
    <row r="213" spans="1:11" x14ac:dyDescent="0.2">
      <c r="A213" s="125" t="str">
        <f ca="1">IFERROR(A212+MATCH(1,OFFSET(Pharmaceuticals!$BS$1,A212,0,500,1),0),"")</f>
        <v/>
      </c>
      <c r="B213" s="125" t="str">
        <f t="shared" ca="1" si="25"/>
        <v/>
      </c>
      <c r="C213" s="125" t="str">
        <f ca="1">IFERROR(C212+MATCH(1,OFFSET('Health Products &amp; Equipment'!$CB$1,C212,0,500,1),0),"")</f>
        <v/>
      </c>
      <c r="D213" s="125" t="str">
        <f t="shared" ca="1" si="26"/>
        <v/>
      </c>
      <c r="E213" s="125" t="str">
        <f ca="1">IFERROR(E212+MATCH(1,OFFSET('Other Pharma &amp; Health Products'!$CB$1,E212,0,500,1),0),"")</f>
        <v/>
      </c>
      <c r="F213" s="125" t="str">
        <f t="shared" ca="1" si="27"/>
        <v/>
      </c>
      <c r="G213" s="125" t="str">
        <f ca="1">IFERROR(G212+MATCH(1,OFFSET('PSM Costs'!$CB$1,G212,0,500,1),0),"")</f>
        <v/>
      </c>
      <c r="H213" s="125" t="str">
        <f t="shared" ca="1" si="28"/>
        <v/>
      </c>
      <c r="I213" s="167" t="str">
        <f t="shared" ca="1" si="29"/>
        <v/>
      </c>
      <c r="J213" s="5" t="str">
        <f t="shared" ca="1" si="30"/>
        <v/>
      </c>
      <c r="K213" s="167" t="str">
        <f t="shared" ca="1" si="31"/>
        <v/>
      </c>
    </row>
    <row r="214" spans="1:11" x14ac:dyDescent="0.2">
      <c r="A214" s="125" t="str">
        <f ca="1">IFERROR(A213+MATCH(1,OFFSET(Pharmaceuticals!$BS$1,A213,0,500,1),0),"")</f>
        <v/>
      </c>
      <c r="B214" s="125" t="str">
        <f t="shared" ca="1" si="25"/>
        <v/>
      </c>
      <c r="C214" s="125" t="str">
        <f ca="1">IFERROR(C213+MATCH(1,OFFSET('Health Products &amp; Equipment'!$CB$1,C213,0,500,1),0),"")</f>
        <v/>
      </c>
      <c r="D214" s="125" t="str">
        <f t="shared" ca="1" si="26"/>
        <v/>
      </c>
      <c r="E214" s="125" t="str">
        <f ca="1">IFERROR(E213+MATCH(1,OFFSET('Other Pharma &amp; Health Products'!$CB$1,E213,0,500,1),0),"")</f>
        <v/>
      </c>
      <c r="F214" s="125" t="str">
        <f t="shared" ca="1" si="27"/>
        <v/>
      </c>
      <c r="G214" s="125" t="str">
        <f ca="1">IFERROR(G213+MATCH(1,OFFSET('PSM Costs'!$CB$1,G213,0,500,1),0),"")</f>
        <v/>
      </c>
      <c r="H214" s="125" t="str">
        <f t="shared" ca="1" si="28"/>
        <v/>
      </c>
      <c r="I214" s="167" t="str">
        <f t="shared" ca="1" si="29"/>
        <v/>
      </c>
      <c r="J214" s="5" t="str">
        <f t="shared" ca="1" si="30"/>
        <v/>
      </c>
      <c r="K214" s="167" t="str">
        <f t="shared" ca="1" si="31"/>
        <v/>
      </c>
    </row>
    <row r="215" spans="1:11" x14ac:dyDescent="0.2">
      <c r="A215" s="125" t="str">
        <f ca="1">IFERROR(A214+MATCH(1,OFFSET(Pharmaceuticals!$BS$1,A214,0,500,1),0),"")</f>
        <v/>
      </c>
      <c r="B215" s="125" t="str">
        <f t="shared" ca="1" si="25"/>
        <v/>
      </c>
      <c r="C215" s="125" t="str">
        <f ca="1">IFERROR(C214+MATCH(1,OFFSET('Health Products &amp; Equipment'!$CB$1,C214,0,500,1),0),"")</f>
        <v/>
      </c>
      <c r="D215" s="125" t="str">
        <f t="shared" ca="1" si="26"/>
        <v/>
      </c>
      <c r="E215" s="125" t="str">
        <f ca="1">IFERROR(E214+MATCH(1,OFFSET('Other Pharma &amp; Health Products'!$CB$1,E214,0,500,1),0),"")</f>
        <v/>
      </c>
      <c r="F215" s="125" t="str">
        <f t="shared" ca="1" si="27"/>
        <v/>
      </c>
      <c r="G215" s="125" t="str">
        <f ca="1">IFERROR(G214+MATCH(1,OFFSET('PSM Costs'!$CB$1,G214,0,500,1),0),"")</f>
        <v/>
      </c>
      <c r="H215" s="125" t="str">
        <f t="shared" ca="1" si="28"/>
        <v/>
      </c>
      <c r="I215" s="167" t="str">
        <f t="shared" ca="1" si="29"/>
        <v/>
      </c>
      <c r="J215" s="5" t="str">
        <f t="shared" ca="1" si="30"/>
        <v/>
      </c>
      <c r="K215" s="167" t="str">
        <f t="shared" ca="1" si="31"/>
        <v/>
      </c>
    </row>
    <row r="216" spans="1:11" x14ac:dyDescent="0.2">
      <c r="A216" s="125" t="str">
        <f ca="1">IFERROR(A215+MATCH(1,OFFSET(Pharmaceuticals!$BS$1,A215,0,500,1),0),"")</f>
        <v/>
      </c>
      <c r="B216" s="125" t="str">
        <f t="shared" ca="1" si="25"/>
        <v/>
      </c>
      <c r="C216" s="125" t="str">
        <f ca="1">IFERROR(C215+MATCH(1,OFFSET('Health Products &amp; Equipment'!$CB$1,C215,0,500,1),0),"")</f>
        <v/>
      </c>
      <c r="D216" s="125" t="str">
        <f t="shared" ca="1" si="26"/>
        <v/>
      </c>
      <c r="E216" s="125" t="str">
        <f ca="1">IFERROR(E215+MATCH(1,OFFSET('Other Pharma &amp; Health Products'!$CB$1,E215,0,500,1),0),"")</f>
        <v/>
      </c>
      <c r="F216" s="125" t="str">
        <f t="shared" ca="1" si="27"/>
        <v/>
      </c>
      <c r="G216" s="125" t="str">
        <f ca="1">IFERROR(G215+MATCH(1,OFFSET('PSM Costs'!$CB$1,G215,0,500,1),0),"")</f>
        <v/>
      </c>
      <c r="H216" s="125" t="str">
        <f t="shared" ca="1" si="28"/>
        <v/>
      </c>
      <c r="I216" s="167" t="str">
        <f t="shared" ca="1" si="29"/>
        <v/>
      </c>
      <c r="J216" s="5" t="str">
        <f t="shared" ca="1" si="30"/>
        <v/>
      </c>
      <c r="K216" s="167" t="str">
        <f t="shared" ca="1" si="31"/>
        <v/>
      </c>
    </row>
    <row r="217" spans="1:11" x14ac:dyDescent="0.2">
      <c r="A217" s="125" t="str">
        <f ca="1">IFERROR(A216+MATCH(1,OFFSET(Pharmaceuticals!$BS$1,A216,0,500,1),0),"")</f>
        <v/>
      </c>
      <c r="B217" s="125" t="str">
        <f t="shared" ca="1" si="25"/>
        <v/>
      </c>
      <c r="C217" s="125" t="str">
        <f ca="1">IFERROR(C216+MATCH(1,OFFSET('Health Products &amp; Equipment'!$CB$1,C216,0,500,1),0),"")</f>
        <v/>
      </c>
      <c r="D217" s="125" t="str">
        <f t="shared" ca="1" si="26"/>
        <v/>
      </c>
      <c r="E217" s="125" t="str">
        <f ca="1">IFERROR(E216+MATCH(1,OFFSET('Other Pharma &amp; Health Products'!$CB$1,E216,0,500,1),0),"")</f>
        <v/>
      </c>
      <c r="F217" s="125" t="str">
        <f t="shared" ca="1" si="27"/>
        <v/>
      </c>
      <c r="G217" s="125" t="str">
        <f ca="1">IFERROR(G216+MATCH(1,OFFSET('PSM Costs'!$CB$1,G216,0,500,1),0),"")</f>
        <v/>
      </c>
      <c r="H217" s="125" t="str">
        <f t="shared" ca="1" si="28"/>
        <v/>
      </c>
      <c r="I217" s="167" t="str">
        <f t="shared" ca="1" si="29"/>
        <v/>
      </c>
      <c r="J217" s="5" t="str">
        <f t="shared" ca="1" si="30"/>
        <v/>
      </c>
      <c r="K217" s="167" t="str">
        <f t="shared" ca="1" si="31"/>
        <v/>
      </c>
    </row>
    <row r="218" spans="1:11" x14ac:dyDescent="0.2">
      <c r="A218" s="125" t="str">
        <f ca="1">IFERROR(A217+MATCH(1,OFFSET(Pharmaceuticals!$BS$1,A217,0,500,1),0),"")</f>
        <v/>
      </c>
      <c r="B218" s="125" t="str">
        <f t="shared" ca="1" si="25"/>
        <v/>
      </c>
      <c r="C218" s="125" t="str">
        <f ca="1">IFERROR(C217+MATCH(1,OFFSET('Health Products &amp; Equipment'!$CB$1,C217,0,500,1),0),"")</f>
        <v/>
      </c>
      <c r="D218" s="125" t="str">
        <f t="shared" ca="1" si="26"/>
        <v/>
      </c>
      <c r="E218" s="125" t="str">
        <f ca="1">IFERROR(E217+MATCH(1,OFFSET('Other Pharma &amp; Health Products'!$CB$1,E217,0,500,1),0),"")</f>
        <v/>
      </c>
      <c r="F218" s="125" t="str">
        <f t="shared" ca="1" si="27"/>
        <v/>
      </c>
      <c r="G218" s="125" t="str">
        <f ca="1">IFERROR(G217+MATCH(1,OFFSET('PSM Costs'!$CB$1,G217,0,500,1),0),"")</f>
        <v/>
      </c>
      <c r="H218" s="125" t="str">
        <f t="shared" ca="1" si="28"/>
        <v/>
      </c>
      <c r="I218" s="167" t="str">
        <f t="shared" ca="1" si="29"/>
        <v/>
      </c>
      <c r="J218" s="5" t="str">
        <f t="shared" ca="1" si="30"/>
        <v/>
      </c>
      <c r="K218" s="167" t="str">
        <f t="shared" ca="1" si="31"/>
        <v/>
      </c>
    </row>
    <row r="219" spans="1:11" x14ac:dyDescent="0.2">
      <c r="A219" s="125" t="str">
        <f ca="1">IFERROR(A218+MATCH(1,OFFSET(Pharmaceuticals!$BS$1,A218,0,500,1),0),"")</f>
        <v/>
      </c>
      <c r="B219" s="125" t="str">
        <f t="shared" ca="1" si="25"/>
        <v/>
      </c>
      <c r="C219" s="125" t="str">
        <f ca="1">IFERROR(C218+MATCH(1,OFFSET('Health Products &amp; Equipment'!$CB$1,C218,0,500,1),0),"")</f>
        <v/>
      </c>
      <c r="D219" s="125" t="str">
        <f t="shared" ca="1" si="26"/>
        <v/>
      </c>
      <c r="E219" s="125" t="str">
        <f ca="1">IFERROR(E218+MATCH(1,OFFSET('Other Pharma &amp; Health Products'!$CB$1,E218,0,500,1),0),"")</f>
        <v/>
      </c>
      <c r="F219" s="125" t="str">
        <f t="shared" ca="1" si="27"/>
        <v/>
      </c>
      <c r="G219" s="125" t="str">
        <f ca="1">IFERROR(G218+MATCH(1,OFFSET('PSM Costs'!$CB$1,G218,0,500,1),0),"")</f>
        <v/>
      </c>
      <c r="H219" s="125" t="str">
        <f t="shared" ca="1" si="28"/>
        <v/>
      </c>
      <c r="I219" s="167" t="str">
        <f t="shared" ca="1" si="29"/>
        <v/>
      </c>
      <c r="J219" s="5" t="str">
        <f t="shared" ca="1" si="30"/>
        <v/>
      </c>
      <c r="K219" s="167" t="str">
        <f t="shared" ca="1" si="31"/>
        <v/>
      </c>
    </row>
    <row r="220" spans="1:11" x14ac:dyDescent="0.2">
      <c r="A220" s="125" t="str">
        <f ca="1">IFERROR(A219+MATCH(1,OFFSET(Pharmaceuticals!$BS$1,A219,0,500,1),0),"")</f>
        <v/>
      </c>
      <c r="B220" s="125" t="str">
        <f t="shared" ca="1" si="25"/>
        <v/>
      </c>
      <c r="C220" s="125" t="str">
        <f ca="1">IFERROR(C219+MATCH(1,OFFSET('Health Products &amp; Equipment'!$CB$1,C219,0,500,1),0),"")</f>
        <v/>
      </c>
      <c r="D220" s="125" t="str">
        <f t="shared" ca="1" si="26"/>
        <v/>
      </c>
      <c r="E220" s="125" t="str">
        <f ca="1">IFERROR(E219+MATCH(1,OFFSET('Other Pharma &amp; Health Products'!$CB$1,E219,0,500,1),0),"")</f>
        <v/>
      </c>
      <c r="F220" s="125" t="str">
        <f t="shared" ca="1" si="27"/>
        <v/>
      </c>
      <c r="G220" s="125" t="str">
        <f ca="1">IFERROR(G219+MATCH(1,OFFSET('PSM Costs'!$CB$1,G219,0,500,1),0),"")</f>
        <v/>
      </c>
      <c r="H220" s="125" t="str">
        <f t="shared" ca="1" si="28"/>
        <v/>
      </c>
      <c r="I220" s="167" t="str">
        <f t="shared" ca="1" si="29"/>
        <v/>
      </c>
      <c r="J220" s="5" t="str">
        <f t="shared" ca="1" si="30"/>
        <v/>
      </c>
      <c r="K220" s="167" t="str">
        <f t="shared" ca="1" si="31"/>
        <v/>
      </c>
    </row>
    <row r="221" spans="1:11" x14ac:dyDescent="0.2">
      <c r="A221" s="125" t="str">
        <f ca="1">IFERROR(A220+MATCH(1,OFFSET(Pharmaceuticals!$BS$1,A220,0,500,1),0),"")</f>
        <v/>
      </c>
      <c r="B221" s="125" t="str">
        <f t="shared" ca="1" si="25"/>
        <v/>
      </c>
      <c r="C221" s="125" t="str">
        <f ca="1">IFERROR(C220+MATCH(1,OFFSET('Health Products &amp; Equipment'!$CB$1,C220,0,500,1),0),"")</f>
        <v/>
      </c>
      <c r="D221" s="125" t="str">
        <f t="shared" ca="1" si="26"/>
        <v/>
      </c>
      <c r="E221" s="125" t="str">
        <f ca="1">IFERROR(E220+MATCH(1,OFFSET('Other Pharma &amp; Health Products'!$CB$1,E220,0,500,1),0),"")</f>
        <v/>
      </c>
      <c r="F221" s="125" t="str">
        <f t="shared" ca="1" si="27"/>
        <v/>
      </c>
      <c r="G221" s="125" t="str">
        <f ca="1">IFERROR(G220+MATCH(1,OFFSET('PSM Costs'!$CB$1,G220,0,500,1),0),"")</f>
        <v/>
      </c>
      <c r="H221" s="125" t="str">
        <f t="shared" ca="1" si="28"/>
        <v/>
      </c>
      <c r="I221" s="167" t="str">
        <f t="shared" ca="1" si="29"/>
        <v/>
      </c>
      <c r="J221" s="5" t="str">
        <f t="shared" ca="1" si="30"/>
        <v/>
      </c>
      <c r="K221" s="167" t="str">
        <f t="shared" ca="1" si="31"/>
        <v/>
      </c>
    </row>
    <row r="222" spans="1:11" x14ac:dyDescent="0.2">
      <c r="A222" s="125" t="str">
        <f ca="1">IFERROR(A221+MATCH(1,OFFSET(Pharmaceuticals!$BS$1,A221,0,500,1),0),"")</f>
        <v/>
      </c>
      <c r="B222" s="125" t="str">
        <f t="shared" ca="1" si="25"/>
        <v/>
      </c>
      <c r="C222" s="125" t="str">
        <f ca="1">IFERROR(C221+MATCH(1,OFFSET('Health Products &amp; Equipment'!$CB$1,C221,0,500,1),0),"")</f>
        <v/>
      </c>
      <c r="D222" s="125" t="str">
        <f t="shared" ca="1" si="26"/>
        <v/>
      </c>
      <c r="E222" s="125" t="str">
        <f ca="1">IFERROR(E221+MATCH(1,OFFSET('Other Pharma &amp; Health Products'!$CB$1,E221,0,500,1),0),"")</f>
        <v/>
      </c>
      <c r="F222" s="125" t="str">
        <f t="shared" ca="1" si="27"/>
        <v/>
      </c>
      <c r="G222" s="125" t="str">
        <f ca="1">IFERROR(G221+MATCH(1,OFFSET('PSM Costs'!$CB$1,G221,0,500,1),0),"")</f>
        <v/>
      </c>
      <c r="H222" s="125" t="str">
        <f t="shared" ca="1" si="28"/>
        <v/>
      </c>
      <c r="I222" s="167" t="str">
        <f t="shared" ca="1" si="29"/>
        <v/>
      </c>
      <c r="J222" s="5" t="str">
        <f t="shared" ca="1" si="30"/>
        <v/>
      </c>
      <c r="K222" s="167" t="str">
        <f t="shared" ca="1" si="31"/>
        <v/>
      </c>
    </row>
    <row r="223" spans="1:11" x14ac:dyDescent="0.2">
      <c r="A223" s="125" t="str">
        <f ca="1">IFERROR(A222+MATCH(1,OFFSET(Pharmaceuticals!$BS$1,A222,0,500,1),0),"")</f>
        <v/>
      </c>
      <c r="B223" s="125" t="str">
        <f t="shared" ca="1" si="25"/>
        <v/>
      </c>
      <c r="C223" s="125" t="str">
        <f ca="1">IFERROR(C222+MATCH(1,OFFSET('Health Products &amp; Equipment'!$CB$1,C222,0,500,1),0),"")</f>
        <v/>
      </c>
      <c r="D223" s="125" t="str">
        <f t="shared" ca="1" si="26"/>
        <v/>
      </c>
      <c r="E223" s="125" t="str">
        <f ca="1">IFERROR(E222+MATCH(1,OFFSET('Other Pharma &amp; Health Products'!$CB$1,E222,0,500,1),0),"")</f>
        <v/>
      </c>
      <c r="F223" s="125" t="str">
        <f t="shared" ca="1" si="27"/>
        <v/>
      </c>
      <c r="G223" s="125" t="str">
        <f ca="1">IFERROR(G222+MATCH(1,OFFSET('PSM Costs'!$CB$1,G222,0,500,1),0),"")</f>
        <v/>
      </c>
      <c r="H223" s="125" t="str">
        <f t="shared" ca="1" si="28"/>
        <v/>
      </c>
      <c r="I223" s="167" t="str">
        <f t="shared" ca="1" si="29"/>
        <v/>
      </c>
      <c r="J223" s="5" t="str">
        <f t="shared" ca="1" si="30"/>
        <v/>
      </c>
      <c r="K223" s="167" t="str">
        <f t="shared" ca="1" si="31"/>
        <v/>
      </c>
    </row>
    <row r="224" spans="1:11" x14ac:dyDescent="0.2">
      <c r="A224" s="125" t="str">
        <f ca="1">IFERROR(A223+MATCH(1,OFFSET(Pharmaceuticals!$BS$1,A223,0,500,1),0),"")</f>
        <v/>
      </c>
      <c r="B224" s="125" t="str">
        <f t="shared" ca="1" si="25"/>
        <v/>
      </c>
      <c r="C224" s="125" t="str">
        <f ca="1">IFERROR(C223+MATCH(1,OFFSET('Health Products &amp; Equipment'!$CB$1,C223,0,500,1),0),"")</f>
        <v/>
      </c>
      <c r="D224" s="125" t="str">
        <f t="shared" ca="1" si="26"/>
        <v/>
      </c>
      <c r="E224" s="125" t="str">
        <f ca="1">IFERROR(E223+MATCH(1,OFFSET('Other Pharma &amp; Health Products'!$CB$1,E223,0,500,1),0),"")</f>
        <v/>
      </c>
      <c r="F224" s="125" t="str">
        <f t="shared" ca="1" si="27"/>
        <v/>
      </c>
      <c r="G224" s="125" t="str">
        <f ca="1">IFERROR(G223+MATCH(1,OFFSET('PSM Costs'!$CB$1,G223,0,500,1),0),"")</f>
        <v/>
      </c>
      <c r="H224" s="125" t="str">
        <f t="shared" ca="1" si="28"/>
        <v/>
      </c>
      <c r="I224" s="167" t="str">
        <f t="shared" ca="1" si="29"/>
        <v/>
      </c>
      <c r="J224" s="5" t="str">
        <f t="shared" ca="1" si="30"/>
        <v/>
      </c>
      <c r="K224" s="167" t="str">
        <f t="shared" ca="1" si="31"/>
        <v/>
      </c>
    </row>
    <row r="225" spans="1:11" x14ac:dyDescent="0.2">
      <c r="A225" s="125" t="str">
        <f ca="1">IFERROR(A224+MATCH(1,OFFSET(Pharmaceuticals!$BS$1,A224,0,500,1),0),"")</f>
        <v/>
      </c>
      <c r="B225" s="125" t="str">
        <f t="shared" ca="1" si="25"/>
        <v/>
      </c>
      <c r="C225" s="125" t="str">
        <f ca="1">IFERROR(C224+MATCH(1,OFFSET('Health Products &amp; Equipment'!$CB$1,C224,0,500,1),0),"")</f>
        <v/>
      </c>
      <c r="D225" s="125" t="str">
        <f t="shared" ca="1" si="26"/>
        <v/>
      </c>
      <c r="E225" s="125" t="str">
        <f ca="1">IFERROR(E224+MATCH(1,OFFSET('Other Pharma &amp; Health Products'!$CB$1,E224,0,500,1),0),"")</f>
        <v/>
      </c>
      <c r="F225" s="125" t="str">
        <f t="shared" ca="1" si="27"/>
        <v/>
      </c>
      <c r="G225" s="125" t="str">
        <f ca="1">IFERROR(G224+MATCH(1,OFFSET('PSM Costs'!$CB$1,G224,0,500,1),0),"")</f>
        <v/>
      </c>
      <c r="H225" s="125" t="str">
        <f t="shared" ca="1" si="28"/>
        <v/>
      </c>
      <c r="I225" s="167" t="str">
        <f t="shared" ca="1" si="29"/>
        <v/>
      </c>
      <c r="J225" s="5" t="str">
        <f t="shared" ca="1" si="30"/>
        <v/>
      </c>
      <c r="K225" s="167" t="str">
        <f t="shared" ca="1" si="31"/>
        <v/>
      </c>
    </row>
    <row r="226" spans="1:11" x14ac:dyDescent="0.2">
      <c r="A226" s="125" t="str">
        <f ca="1">IFERROR(A225+MATCH(1,OFFSET(Pharmaceuticals!$BS$1,A225,0,500,1),0),"")</f>
        <v/>
      </c>
      <c r="B226" s="125" t="str">
        <f t="shared" ca="1" si="25"/>
        <v/>
      </c>
      <c r="C226" s="125" t="str">
        <f ca="1">IFERROR(C225+MATCH(1,OFFSET('Health Products &amp; Equipment'!$CB$1,C225,0,500,1),0),"")</f>
        <v/>
      </c>
      <c r="D226" s="125" t="str">
        <f t="shared" ca="1" si="26"/>
        <v/>
      </c>
      <c r="E226" s="125" t="str">
        <f ca="1">IFERROR(E225+MATCH(1,OFFSET('Other Pharma &amp; Health Products'!$CB$1,E225,0,500,1),0),"")</f>
        <v/>
      </c>
      <c r="F226" s="125" t="str">
        <f t="shared" ca="1" si="27"/>
        <v/>
      </c>
      <c r="G226" s="125" t="str">
        <f ca="1">IFERROR(G225+MATCH(1,OFFSET('PSM Costs'!$CB$1,G225,0,500,1),0),"")</f>
        <v/>
      </c>
      <c r="H226" s="125" t="str">
        <f t="shared" ca="1" si="28"/>
        <v/>
      </c>
      <c r="I226" s="167" t="str">
        <f t="shared" ca="1" si="29"/>
        <v/>
      </c>
      <c r="J226" s="5" t="str">
        <f t="shared" ca="1" si="30"/>
        <v/>
      </c>
      <c r="K226" s="167" t="str">
        <f t="shared" ca="1" si="31"/>
        <v/>
      </c>
    </row>
    <row r="227" spans="1:11" x14ac:dyDescent="0.2">
      <c r="A227" s="125" t="str">
        <f ca="1">IFERROR(A226+MATCH(1,OFFSET(Pharmaceuticals!$BS$1,A226,0,500,1),0),"")</f>
        <v/>
      </c>
      <c r="B227" s="125" t="str">
        <f t="shared" ca="1" si="25"/>
        <v/>
      </c>
      <c r="C227" s="125" t="str">
        <f ca="1">IFERROR(C226+MATCH(1,OFFSET('Health Products &amp; Equipment'!$CB$1,C226,0,500,1),0),"")</f>
        <v/>
      </c>
      <c r="D227" s="125" t="str">
        <f t="shared" ca="1" si="26"/>
        <v/>
      </c>
      <c r="E227" s="125" t="str">
        <f ca="1">IFERROR(E226+MATCH(1,OFFSET('Other Pharma &amp; Health Products'!$CB$1,E226,0,500,1),0),"")</f>
        <v/>
      </c>
      <c r="F227" s="125" t="str">
        <f t="shared" ca="1" si="27"/>
        <v/>
      </c>
      <c r="G227" s="125" t="str">
        <f ca="1">IFERROR(G226+MATCH(1,OFFSET('PSM Costs'!$CB$1,G226,0,500,1),0),"")</f>
        <v/>
      </c>
      <c r="H227" s="125" t="str">
        <f t="shared" ca="1" si="28"/>
        <v/>
      </c>
      <c r="I227" s="167" t="str">
        <f t="shared" ca="1" si="29"/>
        <v/>
      </c>
      <c r="J227" s="5" t="str">
        <f t="shared" ca="1" si="30"/>
        <v/>
      </c>
      <c r="K227" s="167" t="str">
        <f t="shared" ca="1" si="31"/>
        <v/>
      </c>
    </row>
    <row r="228" spans="1:11" x14ac:dyDescent="0.2">
      <c r="A228" s="125" t="str">
        <f ca="1">IFERROR(A227+MATCH(1,OFFSET(Pharmaceuticals!$BS$1,A227,0,500,1),0),"")</f>
        <v/>
      </c>
      <c r="B228" s="125" t="str">
        <f t="shared" ref="B228:B250" ca="1" si="32">IFERROR(INDIRECT(ADDRESS(A228,2,1,1,"Pharmaceuticals")),"")</f>
        <v/>
      </c>
      <c r="C228" s="125" t="str">
        <f ca="1">IFERROR(C227+MATCH(1,OFFSET('Health Products &amp; Equipment'!$CB$1,C227,0,500,1),0),"")</f>
        <v/>
      </c>
      <c r="D228" s="125" t="str">
        <f t="shared" ref="D228:D250" ca="1" si="33">IFERROR(INDIRECT(ADDRESS(C228,2,1,1,"Health Products &amp; Equipment")),"")</f>
        <v/>
      </c>
      <c r="E228" s="125" t="str">
        <f ca="1">IFERROR(E227+MATCH(1,OFFSET('Other Pharma &amp; Health Products'!$CB$1,E227,0,500,1),0),"")</f>
        <v/>
      </c>
      <c r="F228" s="125" t="str">
        <f t="shared" ref="F228:F250" ca="1" si="34">IFERROR(INDIRECT(ADDRESS(E228,2,1,1,"Other Pharma &amp; Health Products")),"")</f>
        <v/>
      </c>
      <c r="G228" s="125" t="str">
        <f ca="1">IFERROR(G227+MATCH(1,OFFSET('PSM Costs'!$CB$1,G227,0,500,1),0),"")</f>
        <v/>
      </c>
      <c r="H228" s="125" t="str">
        <f t="shared" ref="H228:H291" ca="1" si="35">IFERROR(INDIRECT(ADDRESS(G228,2,1,1,"PSM Costs")),"")</f>
        <v/>
      </c>
      <c r="I228" s="167" t="str">
        <f t="shared" ca="1" si="29"/>
        <v/>
      </c>
      <c r="J228" s="5" t="str">
        <f t="shared" ca="1" si="30"/>
        <v/>
      </c>
      <c r="K228" s="167" t="str">
        <f t="shared" ca="1" si="31"/>
        <v/>
      </c>
    </row>
    <row r="229" spans="1:11" x14ac:dyDescent="0.2">
      <c r="A229" s="125" t="str">
        <f ca="1">IFERROR(A228+MATCH(1,OFFSET(Pharmaceuticals!$BS$1,A228,0,500,1),0),"")</f>
        <v/>
      </c>
      <c r="B229" s="125" t="str">
        <f t="shared" ca="1" si="32"/>
        <v/>
      </c>
      <c r="C229" s="125" t="str">
        <f ca="1">IFERROR(C228+MATCH(1,OFFSET('Health Products &amp; Equipment'!$CB$1,C228,0,500,1),0),"")</f>
        <v/>
      </c>
      <c r="D229" s="125" t="str">
        <f t="shared" ca="1" si="33"/>
        <v/>
      </c>
      <c r="E229" s="125" t="str">
        <f ca="1">IFERROR(E228+MATCH(1,OFFSET('Other Pharma &amp; Health Products'!$CB$1,E228,0,500,1),0),"")</f>
        <v/>
      </c>
      <c r="F229" s="125" t="str">
        <f t="shared" ca="1" si="34"/>
        <v/>
      </c>
      <c r="G229" s="125" t="str">
        <f ca="1">IFERROR(G228+MATCH(1,OFFSET('PSM Costs'!$CB$1,G228,0,500,1),0),"")</f>
        <v/>
      </c>
      <c r="H229" s="125" t="str">
        <f t="shared" ca="1" si="35"/>
        <v/>
      </c>
      <c r="I229" s="167" t="str">
        <f t="shared" ca="1" si="29"/>
        <v/>
      </c>
      <c r="J229" s="5" t="str">
        <f t="shared" ca="1" si="30"/>
        <v/>
      </c>
      <c r="K229" s="167" t="str">
        <f t="shared" ca="1" si="31"/>
        <v/>
      </c>
    </row>
    <row r="230" spans="1:11" x14ac:dyDescent="0.2">
      <c r="A230" s="125" t="str">
        <f ca="1">IFERROR(A229+MATCH(1,OFFSET(Pharmaceuticals!$BS$1,A229,0,500,1),0),"")</f>
        <v/>
      </c>
      <c r="B230" s="125" t="str">
        <f t="shared" ca="1" si="32"/>
        <v/>
      </c>
      <c r="C230" s="125" t="str">
        <f ca="1">IFERROR(C229+MATCH(1,OFFSET('Health Products &amp; Equipment'!$CB$1,C229,0,500,1),0),"")</f>
        <v/>
      </c>
      <c r="D230" s="125" t="str">
        <f t="shared" ca="1" si="33"/>
        <v/>
      </c>
      <c r="E230" s="125" t="str">
        <f ca="1">IFERROR(E229+MATCH(1,OFFSET('Other Pharma &amp; Health Products'!$CB$1,E229,0,500,1),0),"")</f>
        <v/>
      </c>
      <c r="F230" s="125" t="str">
        <f t="shared" ca="1" si="34"/>
        <v/>
      </c>
      <c r="G230" s="125" t="str">
        <f ca="1">IFERROR(G229+MATCH(1,OFFSET('PSM Costs'!$CB$1,G229,0,500,1),0),"")</f>
        <v/>
      </c>
      <c r="H230" s="125" t="str">
        <f t="shared" ca="1" si="35"/>
        <v/>
      </c>
      <c r="I230" s="167" t="str">
        <f t="shared" ca="1" si="29"/>
        <v/>
      </c>
      <c r="J230" s="5" t="str">
        <f t="shared" ca="1" si="30"/>
        <v/>
      </c>
      <c r="K230" s="167" t="str">
        <f t="shared" ca="1" si="31"/>
        <v/>
      </c>
    </row>
    <row r="231" spans="1:11" x14ac:dyDescent="0.2">
      <c r="A231" s="125" t="str">
        <f ca="1">IFERROR(A230+MATCH(1,OFFSET(Pharmaceuticals!$BS$1,A230,0,500,1),0),"")</f>
        <v/>
      </c>
      <c r="B231" s="125" t="str">
        <f t="shared" ca="1" si="32"/>
        <v/>
      </c>
      <c r="C231" s="125" t="str">
        <f ca="1">IFERROR(C230+MATCH(1,OFFSET('Health Products &amp; Equipment'!$CB$1,C230,0,500,1),0),"")</f>
        <v/>
      </c>
      <c r="D231" s="125" t="str">
        <f t="shared" ca="1" si="33"/>
        <v/>
      </c>
      <c r="E231" s="125" t="str">
        <f ca="1">IFERROR(E230+MATCH(1,OFFSET('Other Pharma &amp; Health Products'!$CB$1,E230,0,500,1),0),"")</f>
        <v/>
      </c>
      <c r="F231" s="125" t="str">
        <f t="shared" ca="1" si="34"/>
        <v/>
      </c>
      <c r="G231" s="125" t="str">
        <f ca="1">IFERROR(G230+MATCH(1,OFFSET('PSM Costs'!$CB$1,G230,0,500,1),0),"")</f>
        <v/>
      </c>
      <c r="H231" s="125" t="str">
        <f t="shared" ca="1" si="35"/>
        <v/>
      </c>
      <c r="I231" s="167" t="str">
        <f t="shared" ca="1" si="29"/>
        <v/>
      </c>
      <c r="J231" s="5" t="str">
        <f t="shared" ca="1" si="30"/>
        <v/>
      </c>
      <c r="K231" s="167" t="str">
        <f t="shared" ca="1" si="31"/>
        <v/>
      </c>
    </row>
    <row r="232" spans="1:11" x14ac:dyDescent="0.2">
      <c r="A232" s="125" t="str">
        <f ca="1">IFERROR(A231+MATCH(1,OFFSET(Pharmaceuticals!$BS$1,A231,0,500,1),0),"")</f>
        <v/>
      </c>
      <c r="B232" s="125" t="str">
        <f t="shared" ca="1" si="32"/>
        <v/>
      </c>
      <c r="C232" s="125" t="str">
        <f ca="1">IFERROR(C231+MATCH(1,OFFSET('Health Products &amp; Equipment'!$CB$1,C231,0,500,1),0),"")</f>
        <v/>
      </c>
      <c r="D232" s="125" t="str">
        <f t="shared" ca="1" si="33"/>
        <v/>
      </c>
      <c r="E232" s="125" t="str">
        <f ca="1">IFERROR(E231+MATCH(1,OFFSET('Other Pharma &amp; Health Products'!$CB$1,E231,0,500,1),0),"")</f>
        <v/>
      </c>
      <c r="F232" s="125" t="str">
        <f t="shared" ca="1" si="34"/>
        <v/>
      </c>
      <c r="G232" s="125" t="str">
        <f ca="1">IFERROR(G231+MATCH(1,OFFSET('PSM Costs'!$CB$1,G231,0,500,1),0),"")</f>
        <v/>
      </c>
      <c r="H232" s="125" t="str">
        <f t="shared" ca="1" si="35"/>
        <v/>
      </c>
      <c r="I232" s="167" t="str">
        <f t="shared" ca="1" si="29"/>
        <v/>
      </c>
      <c r="J232" s="5" t="str">
        <f t="shared" ca="1" si="30"/>
        <v/>
      </c>
      <c r="K232" s="167" t="str">
        <f t="shared" ca="1" si="31"/>
        <v/>
      </c>
    </row>
    <row r="233" spans="1:11" x14ac:dyDescent="0.2">
      <c r="A233" s="125" t="str">
        <f ca="1">IFERROR(A232+MATCH(1,OFFSET(Pharmaceuticals!$BS$1,A232,0,500,1),0),"")</f>
        <v/>
      </c>
      <c r="B233" s="125" t="str">
        <f t="shared" ca="1" si="32"/>
        <v/>
      </c>
      <c r="C233" s="125" t="str">
        <f ca="1">IFERROR(C232+MATCH(1,OFFSET('Health Products &amp; Equipment'!$CB$1,C232,0,500,1),0),"")</f>
        <v/>
      </c>
      <c r="D233" s="125" t="str">
        <f t="shared" ca="1" si="33"/>
        <v/>
      </c>
      <c r="E233" s="125" t="str">
        <f ca="1">IFERROR(E232+MATCH(1,OFFSET('Other Pharma &amp; Health Products'!$CB$1,E232,0,500,1),0),"")</f>
        <v/>
      </c>
      <c r="F233" s="125" t="str">
        <f t="shared" ca="1" si="34"/>
        <v/>
      </c>
      <c r="G233" s="125" t="str">
        <f ca="1">IFERROR(G232+MATCH(1,OFFSET('PSM Costs'!$CB$1,G232,0,500,1),0),"")</f>
        <v/>
      </c>
      <c r="H233" s="125" t="str">
        <f t="shared" ca="1" si="35"/>
        <v/>
      </c>
      <c r="I233" s="167" t="str">
        <f t="shared" ca="1" si="29"/>
        <v/>
      </c>
      <c r="J233" s="5" t="str">
        <f t="shared" ca="1" si="30"/>
        <v/>
      </c>
      <c r="K233" s="167" t="str">
        <f t="shared" ca="1" si="31"/>
        <v/>
      </c>
    </row>
    <row r="234" spans="1:11" x14ac:dyDescent="0.2">
      <c r="A234" s="125" t="str">
        <f ca="1">IFERROR(A233+MATCH(1,OFFSET(Pharmaceuticals!$BS$1,A233,0,500,1),0),"")</f>
        <v/>
      </c>
      <c r="B234" s="125" t="str">
        <f t="shared" ca="1" si="32"/>
        <v/>
      </c>
      <c r="C234" s="125" t="str">
        <f ca="1">IFERROR(C233+MATCH(1,OFFSET('Health Products &amp; Equipment'!$CB$1,C233,0,500,1),0),"")</f>
        <v/>
      </c>
      <c r="D234" s="125" t="str">
        <f t="shared" ca="1" si="33"/>
        <v/>
      </c>
      <c r="E234" s="125" t="str">
        <f ca="1">IFERROR(E233+MATCH(1,OFFSET('Other Pharma &amp; Health Products'!$CB$1,E233,0,500,1),0),"")</f>
        <v/>
      </c>
      <c r="F234" s="125" t="str">
        <f t="shared" ca="1" si="34"/>
        <v/>
      </c>
      <c r="G234" s="125" t="str">
        <f ca="1">IFERROR(G233+MATCH(1,OFFSET('PSM Costs'!$CB$1,G233,0,500,1),0),"")</f>
        <v/>
      </c>
      <c r="H234" s="125" t="str">
        <f t="shared" ca="1" si="35"/>
        <v/>
      </c>
      <c r="I234" s="167" t="str">
        <f t="shared" ca="1" si="29"/>
        <v/>
      </c>
      <c r="J234" s="5" t="str">
        <f t="shared" ca="1" si="30"/>
        <v/>
      </c>
      <c r="K234" s="167" t="str">
        <f t="shared" ca="1" si="31"/>
        <v/>
      </c>
    </row>
    <row r="235" spans="1:11" x14ac:dyDescent="0.2">
      <c r="A235" s="125" t="str">
        <f ca="1">IFERROR(A234+MATCH(1,OFFSET(Pharmaceuticals!$BS$1,A234,0,500,1),0),"")</f>
        <v/>
      </c>
      <c r="B235" s="125" t="str">
        <f t="shared" ca="1" si="32"/>
        <v/>
      </c>
      <c r="C235" s="125" t="str">
        <f ca="1">IFERROR(C234+MATCH(1,OFFSET('Health Products &amp; Equipment'!$CB$1,C234,0,500,1),0),"")</f>
        <v/>
      </c>
      <c r="D235" s="125" t="str">
        <f t="shared" ca="1" si="33"/>
        <v/>
      </c>
      <c r="E235" s="125" t="str">
        <f ca="1">IFERROR(E234+MATCH(1,OFFSET('Other Pharma &amp; Health Products'!$CB$1,E234,0,500,1),0),"")</f>
        <v/>
      </c>
      <c r="F235" s="125" t="str">
        <f t="shared" ca="1" si="34"/>
        <v/>
      </c>
      <c r="G235" s="125" t="str">
        <f ca="1">IFERROR(G234+MATCH(1,OFFSET('PSM Costs'!$CB$1,G234,0,500,1),0),"")</f>
        <v/>
      </c>
      <c r="H235" s="125" t="str">
        <f t="shared" ca="1" si="35"/>
        <v/>
      </c>
      <c r="I235" s="167" t="str">
        <f t="shared" ca="1" si="29"/>
        <v/>
      </c>
      <c r="J235" s="5" t="str">
        <f t="shared" ca="1" si="30"/>
        <v/>
      </c>
      <c r="K235" s="167" t="str">
        <f t="shared" ca="1" si="31"/>
        <v/>
      </c>
    </row>
    <row r="236" spans="1:11" x14ac:dyDescent="0.2">
      <c r="A236" s="125" t="str">
        <f ca="1">IFERROR(A235+MATCH(1,OFFSET(Pharmaceuticals!$BS$1,A235,0,500,1),0),"")</f>
        <v/>
      </c>
      <c r="B236" s="125" t="str">
        <f t="shared" ca="1" si="32"/>
        <v/>
      </c>
      <c r="C236" s="125" t="str">
        <f ca="1">IFERROR(C235+MATCH(1,OFFSET('Health Products &amp; Equipment'!$CB$1,C235,0,500,1),0),"")</f>
        <v/>
      </c>
      <c r="D236" s="125" t="str">
        <f t="shared" ca="1" si="33"/>
        <v/>
      </c>
      <c r="E236" s="125" t="str">
        <f ca="1">IFERROR(E235+MATCH(1,OFFSET('Other Pharma &amp; Health Products'!$CB$1,E235,0,500,1),0),"")</f>
        <v/>
      </c>
      <c r="F236" s="125" t="str">
        <f t="shared" ca="1" si="34"/>
        <v/>
      </c>
      <c r="G236" s="125" t="str">
        <f ca="1">IFERROR(G235+MATCH(1,OFFSET('PSM Costs'!$CB$1,G235,0,500,1),0),"")</f>
        <v/>
      </c>
      <c r="H236" s="125" t="str">
        <f t="shared" ca="1" si="35"/>
        <v/>
      </c>
      <c r="I236" s="167" t="str">
        <f t="shared" ca="1" si="29"/>
        <v/>
      </c>
      <c r="J236" s="5" t="str">
        <f t="shared" ca="1" si="30"/>
        <v/>
      </c>
      <c r="K236" s="167" t="str">
        <f t="shared" ca="1" si="31"/>
        <v/>
      </c>
    </row>
    <row r="237" spans="1:11" x14ac:dyDescent="0.2">
      <c r="A237" s="125" t="str">
        <f ca="1">IFERROR(A236+MATCH(1,OFFSET(Pharmaceuticals!$BS$1,A236,0,500,1),0),"")</f>
        <v/>
      </c>
      <c r="B237" s="125" t="str">
        <f t="shared" ca="1" si="32"/>
        <v/>
      </c>
      <c r="C237" s="125" t="str">
        <f ca="1">IFERROR(C236+MATCH(1,OFFSET('Health Products &amp; Equipment'!$CB$1,C236,0,500,1),0),"")</f>
        <v/>
      </c>
      <c r="D237" s="125" t="str">
        <f t="shared" ca="1" si="33"/>
        <v/>
      </c>
      <c r="E237" s="125" t="str">
        <f ca="1">IFERROR(E236+MATCH(1,OFFSET('Other Pharma &amp; Health Products'!$CB$1,E236,0,500,1),0),"")</f>
        <v/>
      </c>
      <c r="F237" s="125" t="str">
        <f t="shared" ca="1" si="34"/>
        <v/>
      </c>
      <c r="G237" s="125" t="str">
        <f ca="1">IFERROR(G236+MATCH(1,OFFSET('PSM Costs'!$CB$1,G236,0,500,1),0),"")</f>
        <v/>
      </c>
      <c r="H237" s="125" t="str">
        <f t="shared" ca="1" si="35"/>
        <v/>
      </c>
      <c r="I237" s="167" t="str">
        <f t="shared" ca="1" si="29"/>
        <v/>
      </c>
      <c r="J237" s="5" t="str">
        <f t="shared" ca="1" si="30"/>
        <v/>
      </c>
      <c r="K237" s="167" t="str">
        <f t="shared" ca="1" si="31"/>
        <v/>
      </c>
    </row>
    <row r="238" spans="1:11" x14ac:dyDescent="0.2">
      <c r="A238" s="125" t="str">
        <f ca="1">IFERROR(A237+MATCH(1,OFFSET(Pharmaceuticals!$BS$1,A237,0,500,1),0),"")</f>
        <v/>
      </c>
      <c r="B238" s="125" t="str">
        <f t="shared" ca="1" si="32"/>
        <v/>
      </c>
      <c r="C238" s="125" t="str">
        <f ca="1">IFERROR(C237+MATCH(1,OFFSET('Health Products &amp; Equipment'!$CB$1,C237,0,500,1),0),"")</f>
        <v/>
      </c>
      <c r="D238" s="125" t="str">
        <f t="shared" ca="1" si="33"/>
        <v/>
      </c>
      <c r="E238" s="125" t="str">
        <f ca="1">IFERROR(E237+MATCH(1,OFFSET('Other Pharma &amp; Health Products'!$CB$1,E237,0,500,1),0),"")</f>
        <v/>
      </c>
      <c r="F238" s="125" t="str">
        <f t="shared" ca="1" si="34"/>
        <v/>
      </c>
      <c r="G238" s="125" t="str">
        <f ca="1">IFERROR(G237+MATCH(1,OFFSET('PSM Costs'!$CB$1,G237,0,500,1),0),"")</f>
        <v/>
      </c>
      <c r="H238" s="125" t="str">
        <f t="shared" ca="1" si="35"/>
        <v/>
      </c>
      <c r="I238" s="167" t="str">
        <f t="shared" ca="1" si="29"/>
        <v/>
      </c>
      <c r="J238" s="5" t="str">
        <f t="shared" ca="1" si="30"/>
        <v/>
      </c>
      <c r="K238" s="167" t="str">
        <f t="shared" ca="1" si="31"/>
        <v/>
      </c>
    </row>
    <row r="239" spans="1:11" x14ac:dyDescent="0.2">
      <c r="A239" s="125" t="str">
        <f ca="1">IFERROR(A238+MATCH(1,OFFSET(Pharmaceuticals!$BS$1,A238,0,500,1),0),"")</f>
        <v/>
      </c>
      <c r="B239" s="125" t="str">
        <f t="shared" ca="1" si="32"/>
        <v/>
      </c>
      <c r="C239" s="125" t="str">
        <f ca="1">IFERROR(C238+MATCH(1,OFFSET('Health Products &amp; Equipment'!$CB$1,C238,0,500,1),0),"")</f>
        <v/>
      </c>
      <c r="D239" s="125" t="str">
        <f t="shared" ca="1" si="33"/>
        <v/>
      </c>
      <c r="E239" s="125" t="str">
        <f ca="1">IFERROR(E238+MATCH(1,OFFSET('Other Pharma &amp; Health Products'!$CB$1,E238,0,500,1),0),"")</f>
        <v/>
      </c>
      <c r="F239" s="125" t="str">
        <f t="shared" ca="1" si="34"/>
        <v/>
      </c>
      <c r="G239" s="125" t="str">
        <f ca="1">IFERROR(G238+MATCH(1,OFFSET('PSM Costs'!$CB$1,G238,0,500,1),0),"")</f>
        <v/>
      </c>
      <c r="H239" s="125" t="str">
        <f t="shared" ca="1" si="35"/>
        <v/>
      </c>
      <c r="I239" s="167" t="str">
        <f t="shared" ca="1" si="29"/>
        <v/>
      </c>
      <c r="J239" s="5" t="str">
        <f t="shared" ca="1" si="30"/>
        <v/>
      </c>
      <c r="K239" s="167" t="str">
        <f t="shared" ca="1" si="31"/>
        <v/>
      </c>
    </row>
    <row r="240" spans="1:11" x14ac:dyDescent="0.2">
      <c r="A240" s="125" t="str">
        <f ca="1">IFERROR(A239+MATCH(1,OFFSET(Pharmaceuticals!$BS$1,A239,0,500,1),0),"")</f>
        <v/>
      </c>
      <c r="B240" s="125" t="str">
        <f t="shared" ca="1" si="32"/>
        <v/>
      </c>
      <c r="C240" s="125" t="str">
        <f ca="1">IFERROR(C239+MATCH(1,OFFSET('Health Products &amp; Equipment'!$CB$1,C239,0,500,1),0),"")</f>
        <v/>
      </c>
      <c r="D240" s="125" t="str">
        <f t="shared" ca="1" si="33"/>
        <v/>
      </c>
      <c r="E240" s="125" t="str">
        <f ca="1">IFERROR(E239+MATCH(1,OFFSET('Other Pharma &amp; Health Products'!$CB$1,E239,0,500,1),0),"")</f>
        <v/>
      </c>
      <c r="F240" s="125" t="str">
        <f t="shared" ca="1" si="34"/>
        <v/>
      </c>
      <c r="G240" s="125" t="str">
        <f ca="1">IFERROR(G239+MATCH(1,OFFSET('PSM Costs'!$CB$1,G239,0,500,1),0),"")</f>
        <v/>
      </c>
      <c r="H240" s="125" t="str">
        <f t="shared" ca="1" si="35"/>
        <v/>
      </c>
      <c r="I240" s="167" t="str">
        <f t="shared" ca="1" si="29"/>
        <v/>
      </c>
      <c r="J240" s="5" t="str">
        <f t="shared" ca="1" si="30"/>
        <v/>
      </c>
      <c r="K240" s="167" t="str">
        <f t="shared" ca="1" si="31"/>
        <v/>
      </c>
    </row>
    <row r="241" spans="1:11" x14ac:dyDescent="0.2">
      <c r="A241" s="125" t="str">
        <f ca="1">IFERROR(A240+MATCH(1,OFFSET(Pharmaceuticals!$BS$1,A240,0,500,1),0),"")</f>
        <v/>
      </c>
      <c r="B241" s="125" t="str">
        <f t="shared" ca="1" si="32"/>
        <v/>
      </c>
      <c r="C241" s="125" t="str">
        <f ca="1">IFERROR(C240+MATCH(1,OFFSET('Health Products &amp; Equipment'!$CB$1,C240,0,500,1),0),"")</f>
        <v/>
      </c>
      <c r="D241" s="125" t="str">
        <f t="shared" ca="1" si="33"/>
        <v/>
      </c>
      <c r="E241" s="125" t="str">
        <f ca="1">IFERROR(E240+MATCH(1,OFFSET('Other Pharma &amp; Health Products'!$CB$1,E240,0,500,1),0),"")</f>
        <v/>
      </c>
      <c r="F241" s="125" t="str">
        <f t="shared" ca="1" si="34"/>
        <v/>
      </c>
      <c r="G241" s="125" t="str">
        <f ca="1">IFERROR(G240+MATCH(1,OFFSET('PSM Costs'!$CB$1,G240,0,500,1),0),"")</f>
        <v/>
      </c>
      <c r="H241" s="125" t="str">
        <f t="shared" ca="1" si="35"/>
        <v/>
      </c>
      <c r="I241" s="167" t="str">
        <f t="shared" ca="1" si="29"/>
        <v/>
      </c>
      <c r="J241" s="5" t="str">
        <f t="shared" ca="1" si="30"/>
        <v/>
      </c>
      <c r="K241" s="167" t="str">
        <f t="shared" ca="1" si="31"/>
        <v/>
      </c>
    </row>
    <row r="242" spans="1:11" x14ac:dyDescent="0.2">
      <c r="A242" s="125" t="str">
        <f ca="1">IFERROR(A241+MATCH(1,OFFSET(Pharmaceuticals!$BS$1,A241,0,500,1),0),"")</f>
        <v/>
      </c>
      <c r="B242" s="125" t="str">
        <f t="shared" ca="1" si="32"/>
        <v/>
      </c>
      <c r="C242" s="125" t="str">
        <f ca="1">IFERROR(C241+MATCH(1,OFFSET('Health Products &amp; Equipment'!$CB$1,C241,0,500,1),0),"")</f>
        <v/>
      </c>
      <c r="D242" s="125" t="str">
        <f t="shared" ca="1" si="33"/>
        <v/>
      </c>
      <c r="E242" s="125" t="str">
        <f ca="1">IFERROR(E241+MATCH(1,OFFSET('Other Pharma &amp; Health Products'!$CB$1,E241,0,500,1),0),"")</f>
        <v/>
      </c>
      <c r="F242" s="125" t="str">
        <f t="shared" ca="1" si="34"/>
        <v/>
      </c>
      <c r="G242" s="125" t="str">
        <f ca="1">IFERROR(G241+MATCH(1,OFFSET('PSM Costs'!$CB$1,G241,0,500,1),0),"")</f>
        <v/>
      </c>
      <c r="H242" s="125" t="str">
        <f t="shared" ca="1" si="35"/>
        <v/>
      </c>
      <c r="I242" s="167" t="str">
        <f t="shared" ca="1" si="29"/>
        <v/>
      </c>
      <c r="J242" s="5" t="str">
        <f t="shared" ca="1" si="30"/>
        <v/>
      </c>
      <c r="K242" s="167" t="str">
        <f t="shared" ca="1" si="31"/>
        <v/>
      </c>
    </row>
    <row r="243" spans="1:11" x14ac:dyDescent="0.2">
      <c r="A243" s="125" t="str">
        <f ca="1">IFERROR(A242+MATCH(1,OFFSET(Pharmaceuticals!$BS$1,A242,0,500,1),0),"")</f>
        <v/>
      </c>
      <c r="B243" s="125" t="str">
        <f t="shared" ca="1" si="32"/>
        <v/>
      </c>
      <c r="C243" s="125" t="str">
        <f ca="1">IFERROR(C242+MATCH(1,OFFSET('Health Products &amp; Equipment'!$CB$1,C242,0,500,1),0),"")</f>
        <v/>
      </c>
      <c r="D243" s="125" t="str">
        <f t="shared" ca="1" si="33"/>
        <v/>
      </c>
      <c r="E243" s="125" t="str">
        <f ca="1">IFERROR(E242+MATCH(1,OFFSET('Other Pharma &amp; Health Products'!$CB$1,E242,0,500,1),0),"")</f>
        <v/>
      </c>
      <c r="F243" s="125" t="str">
        <f t="shared" ca="1" si="34"/>
        <v/>
      </c>
      <c r="G243" s="125" t="str">
        <f ca="1">IFERROR(G242+MATCH(1,OFFSET('PSM Costs'!$CB$1,G242,0,500,1),0),"")</f>
        <v/>
      </c>
      <c r="H243" s="125" t="str">
        <f t="shared" ca="1" si="35"/>
        <v/>
      </c>
      <c r="I243" s="167" t="str">
        <f t="shared" ca="1" si="29"/>
        <v/>
      </c>
      <c r="J243" s="5" t="str">
        <f t="shared" ca="1" si="30"/>
        <v/>
      </c>
      <c r="K243" s="167" t="str">
        <f t="shared" ca="1" si="31"/>
        <v/>
      </c>
    </row>
    <row r="244" spans="1:11" x14ac:dyDescent="0.2">
      <c r="A244" s="125" t="str">
        <f ca="1">IFERROR(A243+MATCH(1,OFFSET(Pharmaceuticals!$BS$1,A243,0,500,1),0),"")</f>
        <v/>
      </c>
      <c r="B244" s="125" t="str">
        <f t="shared" ca="1" si="32"/>
        <v/>
      </c>
      <c r="C244" s="125" t="str">
        <f ca="1">IFERROR(C243+MATCH(1,OFFSET('Health Products &amp; Equipment'!$CB$1,C243,0,500,1),0),"")</f>
        <v/>
      </c>
      <c r="D244" s="125" t="str">
        <f t="shared" ca="1" si="33"/>
        <v/>
      </c>
      <c r="E244" s="125" t="str">
        <f ca="1">IFERROR(E243+MATCH(1,OFFSET('Other Pharma &amp; Health Products'!$CB$1,E243,0,500,1),0),"")</f>
        <v/>
      </c>
      <c r="F244" s="125" t="str">
        <f t="shared" ca="1" si="34"/>
        <v/>
      </c>
      <c r="G244" s="125" t="str">
        <f ca="1">IFERROR(G243+MATCH(1,OFFSET('PSM Costs'!$CB$1,G243,0,500,1),0),"")</f>
        <v/>
      </c>
      <c r="H244" s="125" t="str">
        <f t="shared" ca="1" si="35"/>
        <v/>
      </c>
      <c r="I244" s="167" t="str">
        <f t="shared" ca="1" si="29"/>
        <v/>
      </c>
      <c r="J244" s="5" t="str">
        <f t="shared" ca="1" si="30"/>
        <v/>
      </c>
      <c r="K244" s="167" t="str">
        <f t="shared" ca="1" si="31"/>
        <v/>
      </c>
    </row>
    <row r="245" spans="1:11" x14ac:dyDescent="0.2">
      <c r="A245" s="125" t="str">
        <f ca="1">IFERROR(A244+MATCH(1,OFFSET(Pharmaceuticals!$BS$1,A244,0,500,1),0),"")</f>
        <v/>
      </c>
      <c r="B245" s="125" t="str">
        <f t="shared" ca="1" si="32"/>
        <v/>
      </c>
      <c r="C245" s="125" t="str">
        <f ca="1">IFERROR(C244+MATCH(1,OFFSET('Health Products &amp; Equipment'!$CB$1,C244,0,500,1),0),"")</f>
        <v/>
      </c>
      <c r="D245" s="125" t="str">
        <f t="shared" ca="1" si="33"/>
        <v/>
      </c>
      <c r="E245" s="125" t="str">
        <f ca="1">IFERROR(E244+MATCH(1,OFFSET('Other Pharma &amp; Health Products'!$CB$1,E244,0,500,1),0),"")</f>
        <v/>
      </c>
      <c r="F245" s="125" t="str">
        <f t="shared" ca="1" si="34"/>
        <v/>
      </c>
      <c r="G245" s="125" t="str">
        <f ca="1">IFERROR(G244+MATCH(1,OFFSET('PSM Costs'!$CB$1,G244,0,500,1),0),"")</f>
        <v/>
      </c>
      <c r="H245" s="125" t="str">
        <f t="shared" ca="1" si="35"/>
        <v/>
      </c>
      <c r="I245" s="167" t="str">
        <f t="shared" ca="1" si="29"/>
        <v/>
      </c>
      <c r="J245" s="5" t="str">
        <f t="shared" ca="1" si="30"/>
        <v/>
      </c>
      <c r="K245" s="167" t="str">
        <f t="shared" ca="1" si="31"/>
        <v/>
      </c>
    </row>
    <row r="246" spans="1:11" x14ac:dyDescent="0.2">
      <c r="A246" s="125" t="str">
        <f ca="1">IFERROR(A245+MATCH(1,OFFSET(Pharmaceuticals!$BS$1,A245,0,500,1),0),"")</f>
        <v/>
      </c>
      <c r="B246" s="125" t="str">
        <f t="shared" ca="1" si="32"/>
        <v/>
      </c>
      <c r="C246" s="125" t="str">
        <f ca="1">IFERROR(C245+MATCH(1,OFFSET('Health Products &amp; Equipment'!$CB$1,C245,0,500,1),0),"")</f>
        <v/>
      </c>
      <c r="D246" s="125" t="str">
        <f t="shared" ca="1" si="33"/>
        <v/>
      </c>
      <c r="E246" s="125" t="str">
        <f ca="1">IFERROR(E245+MATCH(1,OFFSET('Other Pharma &amp; Health Products'!$CB$1,E245,0,500,1),0),"")</f>
        <v/>
      </c>
      <c r="F246" s="125" t="str">
        <f t="shared" ca="1" si="34"/>
        <v/>
      </c>
      <c r="G246" s="125" t="str">
        <f ca="1">IFERROR(G245+MATCH(1,OFFSET('PSM Costs'!$CB$1,G245,0,500,1),0),"")</f>
        <v/>
      </c>
      <c r="H246" s="125" t="str">
        <f t="shared" ca="1" si="35"/>
        <v/>
      </c>
      <c r="I246" s="167" t="str">
        <f t="shared" ca="1" si="29"/>
        <v/>
      </c>
      <c r="J246" s="5" t="str">
        <f t="shared" ca="1" si="30"/>
        <v/>
      </c>
      <c r="K246" s="167" t="str">
        <f t="shared" ca="1" si="31"/>
        <v/>
      </c>
    </row>
    <row r="247" spans="1:11" x14ac:dyDescent="0.2">
      <c r="A247" s="125" t="str">
        <f ca="1">IFERROR(A246+MATCH(1,OFFSET(Pharmaceuticals!$BS$1,A246,0,500,1),0),"")</f>
        <v/>
      </c>
      <c r="B247" s="125" t="str">
        <f t="shared" ca="1" si="32"/>
        <v/>
      </c>
      <c r="C247" s="125" t="str">
        <f ca="1">IFERROR(C246+MATCH(1,OFFSET('Health Products &amp; Equipment'!$CB$1,C246,0,500,1),0),"")</f>
        <v/>
      </c>
      <c r="D247" s="125" t="str">
        <f t="shared" ca="1" si="33"/>
        <v/>
      </c>
      <c r="E247" s="125" t="str">
        <f ca="1">IFERROR(E246+MATCH(1,OFFSET('Other Pharma &amp; Health Products'!$CB$1,E246,0,500,1),0),"")</f>
        <v/>
      </c>
      <c r="F247" s="125" t="str">
        <f t="shared" ca="1" si="34"/>
        <v/>
      </c>
      <c r="G247" s="125" t="str">
        <f ca="1">IFERROR(G246+MATCH(1,OFFSET('PSM Costs'!$CB$1,G246,0,500,1),0),"")</f>
        <v/>
      </c>
      <c r="H247" s="125" t="str">
        <f t="shared" ca="1" si="35"/>
        <v/>
      </c>
      <c r="I247" s="167" t="str">
        <f t="shared" ca="1" si="29"/>
        <v/>
      </c>
      <c r="J247" s="5" t="str">
        <f t="shared" ca="1" si="30"/>
        <v/>
      </c>
      <c r="K247" s="167" t="str">
        <f t="shared" ca="1" si="31"/>
        <v/>
      </c>
    </row>
    <row r="248" spans="1:11" x14ac:dyDescent="0.2">
      <c r="A248" s="125" t="str">
        <f ca="1">IFERROR(A247+MATCH(1,OFFSET(Pharmaceuticals!$BS$1,A247,0,500,1),0),"")</f>
        <v/>
      </c>
      <c r="B248" s="125" t="str">
        <f t="shared" ca="1" si="32"/>
        <v/>
      </c>
      <c r="C248" s="125" t="str">
        <f ca="1">IFERROR(C247+MATCH(1,OFFSET('Health Products &amp; Equipment'!$CB$1,C247,0,500,1),0),"")</f>
        <v/>
      </c>
      <c r="D248" s="125" t="str">
        <f t="shared" ca="1" si="33"/>
        <v/>
      </c>
      <c r="E248" s="125" t="str">
        <f ca="1">IFERROR(E247+MATCH(1,OFFSET('Other Pharma &amp; Health Products'!$CB$1,E247,0,500,1),0),"")</f>
        <v/>
      </c>
      <c r="F248" s="125" t="str">
        <f t="shared" ca="1" si="34"/>
        <v/>
      </c>
      <c r="G248" s="125" t="str">
        <f ca="1">IFERROR(G247+MATCH(1,OFFSET('PSM Costs'!$CB$1,G247,0,500,1),0),"")</f>
        <v/>
      </c>
      <c r="H248" s="125" t="str">
        <f t="shared" ca="1" si="35"/>
        <v/>
      </c>
      <c r="I248" s="167" t="str">
        <f t="shared" ca="1" si="29"/>
        <v/>
      </c>
      <c r="J248" s="5" t="str">
        <f t="shared" ca="1" si="30"/>
        <v/>
      </c>
      <c r="K248" s="167" t="str">
        <f t="shared" ca="1" si="31"/>
        <v/>
      </c>
    </row>
    <row r="249" spans="1:11" x14ac:dyDescent="0.2">
      <c r="A249" s="125" t="str">
        <f ca="1">IFERROR(A248+MATCH(1,OFFSET(Pharmaceuticals!$BS$1,A248,0,500,1),0),"")</f>
        <v/>
      </c>
      <c r="B249" s="125" t="str">
        <f t="shared" ca="1" si="32"/>
        <v/>
      </c>
      <c r="C249" s="125" t="str">
        <f ca="1">IFERROR(C248+MATCH(1,OFFSET('Health Products &amp; Equipment'!$CB$1,C248,0,500,1),0),"")</f>
        <v/>
      </c>
      <c r="D249" s="125" t="str">
        <f t="shared" ca="1" si="33"/>
        <v/>
      </c>
      <c r="E249" s="125" t="str">
        <f ca="1">IFERROR(E248+MATCH(1,OFFSET('Other Pharma &amp; Health Products'!$CB$1,E248,0,500,1),0),"")</f>
        <v/>
      </c>
      <c r="F249" s="125" t="str">
        <f t="shared" ca="1" si="34"/>
        <v/>
      </c>
      <c r="G249" s="125" t="str">
        <f ca="1">IFERROR(G248+MATCH(1,OFFSET('PSM Costs'!$CB$1,G248,0,500,1),0),"")</f>
        <v/>
      </c>
      <c r="H249" s="125" t="str">
        <f t="shared" ca="1" si="35"/>
        <v/>
      </c>
      <c r="I249" s="167" t="str">
        <f t="shared" ca="1" si="29"/>
        <v/>
      </c>
      <c r="J249" s="5" t="str">
        <f t="shared" ca="1" si="30"/>
        <v/>
      </c>
      <c r="K249" s="167" t="str">
        <f t="shared" ca="1" si="31"/>
        <v/>
      </c>
    </row>
    <row r="250" spans="1:11" x14ac:dyDescent="0.2">
      <c r="A250" s="125" t="str">
        <f ca="1">IFERROR(A249+MATCH(1,OFFSET(Pharmaceuticals!$BS$1,A249,0,500,1),0),"")</f>
        <v/>
      </c>
      <c r="B250" s="125" t="str">
        <f t="shared" ca="1" si="32"/>
        <v/>
      </c>
      <c r="C250" s="125" t="str">
        <f ca="1">IFERROR(C249+MATCH(1,OFFSET('Health Products &amp; Equipment'!$CB$1,C249,0,500,1),0),"")</f>
        <v/>
      </c>
      <c r="D250" s="125" t="str">
        <f t="shared" ca="1" si="33"/>
        <v/>
      </c>
      <c r="E250" s="125" t="str">
        <f ca="1">IFERROR(E249+MATCH(1,OFFSET('Other Pharma &amp; Health Products'!$CB$1,E249,0,500,1),0),"")</f>
        <v/>
      </c>
      <c r="F250" s="125" t="str">
        <f t="shared" ca="1" si="34"/>
        <v/>
      </c>
      <c r="G250" s="125" t="str">
        <f ca="1">IFERROR(G249+MATCH(1,OFFSET('PSM Costs'!$CB$1,G249,0,500,1),0),"")</f>
        <v/>
      </c>
      <c r="H250" s="125" t="str">
        <f t="shared" ca="1" si="35"/>
        <v/>
      </c>
      <c r="I250" s="167" t="str">
        <f t="shared" ca="1" si="29"/>
        <v/>
      </c>
      <c r="J250" s="5" t="str">
        <f t="shared" ca="1" si="30"/>
        <v/>
      </c>
      <c r="K250" s="167" t="str">
        <f t="shared" ca="1" si="31"/>
        <v/>
      </c>
    </row>
    <row r="251" spans="1:11" x14ac:dyDescent="0.2">
      <c r="G251" s="125" t="str">
        <f ca="1">IFERROR(G250+MATCH(1,OFFSET('PSM Costs'!$CB$1,G250,0,500,1),0),"")</f>
        <v/>
      </c>
      <c r="H251" s="125" t="str">
        <f t="shared" ca="1" si="35"/>
        <v/>
      </c>
      <c r="I251" s="167" t="str">
        <f t="shared" ca="1" si="29"/>
        <v/>
      </c>
      <c r="J251" s="5" t="str">
        <f t="shared" ca="1" si="30"/>
        <v/>
      </c>
      <c r="K251" s="167" t="str">
        <f t="shared" ca="1" si="31"/>
        <v/>
      </c>
    </row>
    <row r="252" spans="1:11" x14ac:dyDescent="0.2">
      <c r="G252" s="125" t="str">
        <f ca="1">IFERROR(G251+MATCH(1,OFFSET('PSM Costs'!$CB$1,G251,0,500,1),0),"")</f>
        <v/>
      </c>
      <c r="H252" s="125" t="str">
        <f t="shared" ca="1" si="35"/>
        <v/>
      </c>
      <c r="I252" s="167" t="str">
        <f t="shared" ca="1" si="29"/>
        <v/>
      </c>
      <c r="J252" s="5" t="str">
        <f t="shared" ca="1" si="30"/>
        <v/>
      </c>
      <c r="K252" s="167" t="str">
        <f t="shared" ca="1" si="31"/>
        <v/>
      </c>
    </row>
    <row r="253" spans="1:11" x14ac:dyDescent="0.2">
      <c r="G253" s="125" t="str">
        <f ca="1">IFERROR(G252+MATCH(1,OFFSET('PSM Costs'!$CB$1,G252,0,500,1),0),"")</f>
        <v/>
      </c>
      <c r="H253" s="125" t="str">
        <f t="shared" ca="1" si="35"/>
        <v/>
      </c>
      <c r="I253" s="167" t="str">
        <f t="shared" ca="1" si="29"/>
        <v/>
      </c>
      <c r="J253" s="5" t="str">
        <f t="shared" ca="1" si="30"/>
        <v/>
      </c>
      <c r="K253" s="167" t="str">
        <f t="shared" ca="1" si="31"/>
        <v/>
      </c>
    </row>
    <row r="254" spans="1:11" x14ac:dyDescent="0.2">
      <c r="G254" s="125" t="str">
        <f ca="1">IFERROR(G253+MATCH(1,OFFSET('PSM Costs'!$CB$1,G253,0,500,1),0),"")</f>
        <v/>
      </c>
      <c r="H254" s="125" t="str">
        <f t="shared" ca="1" si="35"/>
        <v/>
      </c>
      <c r="I254" s="167" t="str">
        <f t="shared" ca="1" si="29"/>
        <v/>
      </c>
      <c r="J254" s="5" t="str">
        <f t="shared" ca="1" si="30"/>
        <v/>
      </c>
      <c r="K254" s="167" t="str">
        <f t="shared" ca="1" si="31"/>
        <v/>
      </c>
    </row>
    <row r="255" spans="1:11" x14ac:dyDescent="0.2">
      <c r="G255" s="125" t="str">
        <f ca="1">IFERROR(G254+MATCH(1,OFFSET('PSM Costs'!$CB$1,G254,0,500,1),0),"")</f>
        <v/>
      </c>
      <c r="H255" s="125" t="str">
        <f t="shared" ca="1" si="35"/>
        <v/>
      </c>
      <c r="I255" s="167" t="str">
        <f t="shared" ca="1" si="29"/>
        <v/>
      </c>
      <c r="J255" s="5" t="str">
        <f t="shared" ca="1" si="30"/>
        <v/>
      </c>
      <c r="K255" s="167" t="str">
        <f t="shared" ca="1" si="31"/>
        <v/>
      </c>
    </row>
    <row r="256" spans="1:11" x14ac:dyDescent="0.2">
      <c r="G256" s="125" t="str">
        <f ca="1">IFERROR(G255+MATCH(1,OFFSET('PSM Costs'!$CB$1,G255,0,500,1),0),"")</f>
        <v/>
      </c>
      <c r="H256" s="125" t="str">
        <f t="shared" ca="1" si="35"/>
        <v/>
      </c>
      <c r="I256" s="167" t="str">
        <f t="shared" ca="1" si="29"/>
        <v/>
      </c>
      <c r="J256" s="5" t="str">
        <f t="shared" ca="1" si="30"/>
        <v/>
      </c>
      <c r="K256" s="167" t="str">
        <f t="shared" ca="1" si="31"/>
        <v/>
      </c>
    </row>
    <row r="257" spans="7:11" x14ac:dyDescent="0.2">
      <c r="G257" s="125" t="str">
        <f ca="1">IFERROR(G256+MATCH(1,OFFSET('PSM Costs'!$CB$1,G256,0,500,1),0),"")</f>
        <v/>
      </c>
      <c r="H257" s="125" t="str">
        <f t="shared" ca="1" si="35"/>
        <v/>
      </c>
      <c r="I257" s="167" t="str">
        <f t="shared" ca="1" si="29"/>
        <v/>
      </c>
      <c r="J257" s="5" t="str">
        <f t="shared" ca="1" si="30"/>
        <v/>
      </c>
      <c r="K257" s="167" t="str">
        <f t="shared" ca="1" si="31"/>
        <v/>
      </c>
    </row>
    <row r="258" spans="7:11" x14ac:dyDescent="0.2">
      <c r="G258" s="125" t="str">
        <f ca="1">IFERROR(G257+MATCH(1,OFFSET('PSM Costs'!$CB$1,G257,0,500,1),0),"")</f>
        <v/>
      </c>
      <c r="H258" s="125" t="str">
        <f t="shared" ca="1" si="35"/>
        <v/>
      </c>
      <c r="I258" s="167" t="str">
        <f t="shared" ca="1" si="29"/>
        <v/>
      </c>
      <c r="J258" s="5" t="str">
        <f t="shared" ca="1" si="30"/>
        <v/>
      </c>
      <c r="K258" s="167" t="str">
        <f t="shared" ca="1" si="31"/>
        <v/>
      </c>
    </row>
    <row r="259" spans="7:11" x14ac:dyDescent="0.2">
      <c r="G259" s="125" t="str">
        <f ca="1">IFERROR(G258+MATCH(1,OFFSET('PSM Costs'!$CB$1,G258,0,500,1),0),"")</f>
        <v/>
      </c>
      <c r="H259" s="125" t="str">
        <f t="shared" ca="1" si="35"/>
        <v/>
      </c>
      <c r="I259" s="167" t="str">
        <f t="shared" ca="1" si="29"/>
        <v/>
      </c>
      <c r="J259" s="5" t="str">
        <f t="shared" ca="1" si="30"/>
        <v/>
      </c>
      <c r="K259" s="167" t="str">
        <f t="shared" ca="1" si="31"/>
        <v/>
      </c>
    </row>
    <row r="260" spans="7:11" x14ac:dyDescent="0.2">
      <c r="G260" s="125" t="str">
        <f ca="1">IFERROR(G259+MATCH(1,OFFSET('PSM Costs'!$CB$1,G259,0,500,1),0),"")</f>
        <v/>
      </c>
      <c r="H260" s="125" t="str">
        <f t="shared" ca="1" si="35"/>
        <v/>
      </c>
      <c r="I260" s="167" t="str">
        <f t="shared" ref="I260:I323" ca="1" si="36">IF(K260&lt;&gt;"",RANK(K260,K:K,1),"")</f>
        <v/>
      </c>
      <c r="J260" s="5" t="str">
        <f t="shared" ca="1" si="30"/>
        <v/>
      </c>
      <c r="K260" s="167" t="str">
        <f t="shared" ca="1" si="31"/>
        <v/>
      </c>
    </row>
    <row r="261" spans="7:11" x14ac:dyDescent="0.2">
      <c r="G261" s="125" t="str">
        <f ca="1">IFERROR(G260+MATCH(1,OFFSET('PSM Costs'!$CB$1,G260,0,500,1),0),"")</f>
        <v/>
      </c>
      <c r="H261" s="125" t="str">
        <f t="shared" ca="1" si="35"/>
        <v/>
      </c>
      <c r="I261" s="167" t="str">
        <f t="shared" ca="1" si="36"/>
        <v/>
      </c>
      <c r="J261" s="5" t="str">
        <f t="shared" ref="J261:J324" ca="1" si="37">IF(ROW()&lt;4+B$2,B261,IF(ROW()&lt;4+B$2+D$2,INDIRECT(ADDRESS(ROW()-B$2,4)),IF(ROW()&lt;4+B$2+D$2+F$2,INDIRECT(ADDRESS(ROW()-B$2-D$2,6)),IF(ROW()&lt;4+B$2+D$2+F$2+H$2,INDIRECT(ADDRESS(ROW()-B$2-D$2-F$2,8)),""))))</f>
        <v/>
      </c>
      <c r="K261" s="167"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2">
      <c r="G262" s="125" t="str">
        <f ca="1">IFERROR(G261+MATCH(1,OFFSET('PSM Costs'!$CB$1,G261,0,500,1),0),"")</f>
        <v/>
      </c>
      <c r="H262" s="125" t="str">
        <f t="shared" ca="1" si="35"/>
        <v/>
      </c>
      <c r="I262" s="167" t="str">
        <f t="shared" ca="1" si="36"/>
        <v/>
      </c>
      <c r="J262" s="5" t="str">
        <f t="shared" ca="1" si="37"/>
        <v/>
      </c>
      <c r="K262" s="167" t="str">
        <f t="shared" ca="1" si="38"/>
        <v/>
      </c>
    </row>
    <row r="263" spans="7:11" x14ac:dyDescent="0.2">
      <c r="G263" s="125" t="str">
        <f ca="1">IFERROR(G262+MATCH(1,OFFSET('PSM Costs'!$CB$1,G262,0,500,1),0),"")</f>
        <v/>
      </c>
      <c r="H263" s="125" t="str">
        <f t="shared" ca="1" si="35"/>
        <v/>
      </c>
      <c r="I263" s="167" t="str">
        <f t="shared" ca="1" si="36"/>
        <v/>
      </c>
      <c r="J263" s="5" t="str">
        <f t="shared" ca="1" si="37"/>
        <v/>
      </c>
      <c r="K263" s="167" t="str">
        <f t="shared" ca="1" si="38"/>
        <v/>
      </c>
    </row>
    <row r="264" spans="7:11" x14ac:dyDescent="0.2">
      <c r="G264" s="125" t="str">
        <f ca="1">IFERROR(G263+MATCH(1,OFFSET('PSM Costs'!$CB$1,G263,0,500,1),0),"")</f>
        <v/>
      </c>
      <c r="H264" s="125" t="str">
        <f t="shared" ca="1" si="35"/>
        <v/>
      </c>
      <c r="I264" s="167" t="str">
        <f t="shared" ca="1" si="36"/>
        <v/>
      </c>
      <c r="J264" s="5" t="str">
        <f t="shared" ca="1" si="37"/>
        <v/>
      </c>
      <c r="K264" s="167" t="str">
        <f t="shared" ca="1" si="38"/>
        <v/>
      </c>
    </row>
    <row r="265" spans="7:11" x14ac:dyDescent="0.2">
      <c r="G265" s="125" t="str">
        <f ca="1">IFERROR(G264+MATCH(1,OFFSET('PSM Costs'!$CB$1,G264,0,500,1),0),"")</f>
        <v/>
      </c>
      <c r="H265" s="125" t="str">
        <f t="shared" ca="1" si="35"/>
        <v/>
      </c>
      <c r="I265" s="167" t="str">
        <f t="shared" ca="1" si="36"/>
        <v/>
      </c>
      <c r="J265" s="5" t="str">
        <f t="shared" ca="1" si="37"/>
        <v/>
      </c>
      <c r="K265" s="167" t="str">
        <f t="shared" ca="1" si="38"/>
        <v/>
      </c>
    </row>
    <row r="266" spans="7:11" x14ac:dyDescent="0.2">
      <c r="G266" s="125" t="str">
        <f ca="1">IFERROR(G265+MATCH(1,OFFSET('PSM Costs'!$CB$1,G265,0,500,1),0),"")</f>
        <v/>
      </c>
      <c r="H266" s="125" t="str">
        <f t="shared" ca="1" si="35"/>
        <v/>
      </c>
      <c r="I266" s="167" t="str">
        <f t="shared" ca="1" si="36"/>
        <v/>
      </c>
      <c r="J266" s="5" t="str">
        <f t="shared" ca="1" si="37"/>
        <v/>
      </c>
      <c r="K266" s="167" t="str">
        <f t="shared" ca="1" si="38"/>
        <v/>
      </c>
    </row>
    <row r="267" spans="7:11" x14ac:dyDescent="0.2">
      <c r="G267" s="125" t="str">
        <f ca="1">IFERROR(G266+MATCH(1,OFFSET('PSM Costs'!$CB$1,G266,0,500,1),0),"")</f>
        <v/>
      </c>
      <c r="H267" s="125" t="str">
        <f t="shared" ca="1" si="35"/>
        <v/>
      </c>
      <c r="I267" s="167" t="str">
        <f t="shared" ca="1" si="36"/>
        <v/>
      </c>
      <c r="J267" s="5" t="str">
        <f t="shared" ca="1" si="37"/>
        <v/>
      </c>
      <c r="K267" s="167" t="str">
        <f t="shared" ca="1" si="38"/>
        <v/>
      </c>
    </row>
    <row r="268" spans="7:11" x14ac:dyDescent="0.2">
      <c r="G268" s="125" t="str">
        <f ca="1">IFERROR(G267+MATCH(1,OFFSET('PSM Costs'!$CB$1,G267,0,500,1),0),"")</f>
        <v/>
      </c>
      <c r="H268" s="125" t="str">
        <f t="shared" ca="1" si="35"/>
        <v/>
      </c>
      <c r="I268" s="167" t="str">
        <f t="shared" ca="1" si="36"/>
        <v/>
      </c>
      <c r="J268" s="5" t="str">
        <f t="shared" ca="1" si="37"/>
        <v/>
      </c>
      <c r="K268" s="167" t="str">
        <f t="shared" ca="1" si="38"/>
        <v/>
      </c>
    </row>
    <row r="269" spans="7:11" x14ac:dyDescent="0.2">
      <c r="G269" s="125" t="str">
        <f ca="1">IFERROR(G268+MATCH(1,OFFSET('PSM Costs'!$CB$1,G268,0,500,1),0),"")</f>
        <v/>
      </c>
      <c r="H269" s="125" t="str">
        <f t="shared" ca="1" si="35"/>
        <v/>
      </c>
      <c r="I269" s="167" t="str">
        <f t="shared" ca="1" si="36"/>
        <v/>
      </c>
      <c r="J269" s="5" t="str">
        <f t="shared" ca="1" si="37"/>
        <v/>
      </c>
      <c r="K269" s="167" t="str">
        <f t="shared" ca="1" si="38"/>
        <v/>
      </c>
    </row>
    <row r="270" spans="7:11" x14ac:dyDescent="0.2">
      <c r="G270" s="125" t="str">
        <f ca="1">IFERROR(G269+MATCH(1,OFFSET('PSM Costs'!$CB$1,G269,0,500,1),0),"")</f>
        <v/>
      </c>
      <c r="H270" s="125" t="str">
        <f t="shared" ca="1" si="35"/>
        <v/>
      </c>
      <c r="I270" s="167" t="str">
        <f t="shared" ca="1" si="36"/>
        <v/>
      </c>
      <c r="J270" s="5" t="str">
        <f t="shared" ca="1" si="37"/>
        <v/>
      </c>
      <c r="K270" s="167" t="str">
        <f t="shared" ca="1" si="38"/>
        <v/>
      </c>
    </row>
    <row r="271" spans="7:11" x14ac:dyDescent="0.2">
      <c r="G271" s="125" t="str">
        <f ca="1">IFERROR(G270+MATCH(1,OFFSET('PSM Costs'!$CB$1,G270,0,500,1),0),"")</f>
        <v/>
      </c>
      <c r="H271" s="125" t="str">
        <f t="shared" ca="1" si="35"/>
        <v/>
      </c>
      <c r="I271" s="167" t="str">
        <f t="shared" ca="1" si="36"/>
        <v/>
      </c>
      <c r="J271" s="5" t="str">
        <f t="shared" ca="1" si="37"/>
        <v/>
      </c>
      <c r="K271" s="167" t="str">
        <f t="shared" ca="1" si="38"/>
        <v/>
      </c>
    </row>
    <row r="272" spans="7:11" x14ac:dyDescent="0.2">
      <c r="G272" s="125" t="str">
        <f ca="1">IFERROR(G271+MATCH(1,OFFSET('PSM Costs'!$CB$1,G271,0,500,1),0),"")</f>
        <v/>
      </c>
      <c r="H272" s="125" t="str">
        <f t="shared" ca="1" si="35"/>
        <v/>
      </c>
      <c r="I272" s="167" t="str">
        <f t="shared" ca="1" si="36"/>
        <v/>
      </c>
      <c r="J272" s="5" t="str">
        <f t="shared" ca="1" si="37"/>
        <v/>
      </c>
      <c r="K272" s="167" t="str">
        <f t="shared" ca="1" si="38"/>
        <v/>
      </c>
    </row>
    <row r="273" spans="7:11" x14ac:dyDescent="0.2">
      <c r="G273" s="125" t="str">
        <f ca="1">IFERROR(G272+MATCH(1,OFFSET('PSM Costs'!$CB$1,G272,0,500,1),0),"")</f>
        <v/>
      </c>
      <c r="H273" s="125" t="str">
        <f t="shared" ca="1" si="35"/>
        <v/>
      </c>
      <c r="I273" s="167" t="str">
        <f t="shared" ca="1" si="36"/>
        <v/>
      </c>
      <c r="J273" s="5" t="str">
        <f t="shared" ca="1" si="37"/>
        <v/>
      </c>
      <c r="K273" s="167" t="str">
        <f t="shared" ca="1" si="38"/>
        <v/>
      </c>
    </row>
    <row r="274" spans="7:11" x14ac:dyDescent="0.2">
      <c r="G274" s="125" t="str">
        <f ca="1">IFERROR(G273+MATCH(1,OFFSET('PSM Costs'!$CB$1,G273,0,500,1),0),"")</f>
        <v/>
      </c>
      <c r="H274" s="125" t="str">
        <f t="shared" ca="1" si="35"/>
        <v/>
      </c>
      <c r="I274" s="167" t="str">
        <f t="shared" ca="1" si="36"/>
        <v/>
      </c>
      <c r="J274" s="5" t="str">
        <f t="shared" ca="1" si="37"/>
        <v/>
      </c>
      <c r="K274" s="167" t="str">
        <f t="shared" ca="1" si="38"/>
        <v/>
      </c>
    </row>
    <row r="275" spans="7:11" x14ac:dyDescent="0.2">
      <c r="G275" s="125" t="str">
        <f ca="1">IFERROR(G274+MATCH(1,OFFSET('PSM Costs'!$CB$1,G274,0,500,1),0),"")</f>
        <v/>
      </c>
      <c r="H275" s="125" t="str">
        <f t="shared" ca="1" si="35"/>
        <v/>
      </c>
      <c r="I275" s="167" t="str">
        <f t="shared" ca="1" si="36"/>
        <v/>
      </c>
      <c r="J275" s="5" t="str">
        <f t="shared" ca="1" si="37"/>
        <v/>
      </c>
      <c r="K275" s="167" t="str">
        <f t="shared" ca="1" si="38"/>
        <v/>
      </c>
    </row>
    <row r="276" spans="7:11" x14ac:dyDescent="0.2">
      <c r="G276" s="125" t="str">
        <f ca="1">IFERROR(G275+MATCH(1,OFFSET('PSM Costs'!$CB$1,G275,0,500,1),0),"")</f>
        <v/>
      </c>
      <c r="H276" s="125" t="str">
        <f t="shared" ca="1" si="35"/>
        <v/>
      </c>
      <c r="I276" s="167" t="str">
        <f t="shared" ca="1" si="36"/>
        <v/>
      </c>
      <c r="J276" s="5" t="str">
        <f t="shared" ca="1" si="37"/>
        <v/>
      </c>
      <c r="K276" s="167" t="str">
        <f t="shared" ca="1" si="38"/>
        <v/>
      </c>
    </row>
    <row r="277" spans="7:11" x14ac:dyDescent="0.2">
      <c r="G277" s="125" t="str">
        <f ca="1">IFERROR(G276+MATCH(1,OFFSET('PSM Costs'!$CB$1,G276,0,500,1),0),"")</f>
        <v/>
      </c>
      <c r="H277" s="125" t="str">
        <f t="shared" ca="1" si="35"/>
        <v/>
      </c>
      <c r="I277" s="167" t="str">
        <f t="shared" ca="1" si="36"/>
        <v/>
      </c>
      <c r="J277" s="5" t="str">
        <f t="shared" ca="1" si="37"/>
        <v/>
      </c>
      <c r="K277" s="167" t="str">
        <f t="shared" ca="1" si="38"/>
        <v/>
      </c>
    </row>
    <row r="278" spans="7:11" x14ac:dyDescent="0.2">
      <c r="G278" s="125" t="str">
        <f ca="1">IFERROR(G277+MATCH(1,OFFSET('PSM Costs'!$CB$1,G277,0,500,1),0),"")</f>
        <v/>
      </c>
      <c r="H278" s="125" t="str">
        <f t="shared" ca="1" si="35"/>
        <v/>
      </c>
      <c r="I278" s="167" t="str">
        <f t="shared" ca="1" si="36"/>
        <v/>
      </c>
      <c r="J278" s="5" t="str">
        <f t="shared" ca="1" si="37"/>
        <v/>
      </c>
      <c r="K278" s="167" t="str">
        <f t="shared" ca="1" si="38"/>
        <v/>
      </c>
    </row>
    <row r="279" spans="7:11" x14ac:dyDescent="0.2">
      <c r="G279" s="125" t="str">
        <f ca="1">IFERROR(G278+MATCH(1,OFFSET('PSM Costs'!$CB$1,G278,0,500,1),0),"")</f>
        <v/>
      </c>
      <c r="H279" s="125" t="str">
        <f t="shared" ca="1" si="35"/>
        <v/>
      </c>
      <c r="I279" s="167" t="str">
        <f t="shared" ca="1" si="36"/>
        <v/>
      </c>
      <c r="J279" s="5" t="str">
        <f t="shared" ca="1" si="37"/>
        <v/>
      </c>
      <c r="K279" s="167" t="str">
        <f t="shared" ca="1" si="38"/>
        <v/>
      </c>
    </row>
    <row r="280" spans="7:11" x14ac:dyDescent="0.2">
      <c r="G280" s="125" t="str">
        <f ca="1">IFERROR(G279+MATCH(1,OFFSET('PSM Costs'!$CB$1,G279,0,500,1),0),"")</f>
        <v/>
      </c>
      <c r="H280" s="125" t="str">
        <f t="shared" ca="1" si="35"/>
        <v/>
      </c>
      <c r="I280" s="167" t="str">
        <f t="shared" ca="1" si="36"/>
        <v/>
      </c>
      <c r="J280" s="5" t="str">
        <f t="shared" ca="1" si="37"/>
        <v/>
      </c>
      <c r="K280" s="167" t="str">
        <f t="shared" ca="1" si="38"/>
        <v/>
      </c>
    </row>
    <row r="281" spans="7:11" x14ac:dyDescent="0.2">
      <c r="G281" s="125" t="str">
        <f ca="1">IFERROR(G280+MATCH(1,OFFSET('PSM Costs'!$CB$1,G280,0,500,1),0),"")</f>
        <v/>
      </c>
      <c r="H281" s="125" t="str">
        <f t="shared" ca="1" si="35"/>
        <v/>
      </c>
      <c r="I281" s="167" t="str">
        <f t="shared" ca="1" si="36"/>
        <v/>
      </c>
      <c r="J281" s="5" t="str">
        <f t="shared" ca="1" si="37"/>
        <v/>
      </c>
      <c r="K281" s="167" t="str">
        <f t="shared" ca="1" si="38"/>
        <v/>
      </c>
    </row>
    <row r="282" spans="7:11" x14ac:dyDescent="0.2">
      <c r="G282" s="125" t="str">
        <f ca="1">IFERROR(G281+MATCH(1,OFFSET('PSM Costs'!$CB$1,G281,0,500,1),0),"")</f>
        <v/>
      </c>
      <c r="H282" s="125" t="str">
        <f t="shared" ca="1" si="35"/>
        <v/>
      </c>
      <c r="I282" s="167" t="str">
        <f t="shared" ca="1" si="36"/>
        <v/>
      </c>
      <c r="J282" s="5" t="str">
        <f t="shared" ca="1" si="37"/>
        <v/>
      </c>
      <c r="K282" s="167" t="str">
        <f t="shared" ca="1" si="38"/>
        <v/>
      </c>
    </row>
    <row r="283" spans="7:11" x14ac:dyDescent="0.2">
      <c r="G283" s="125" t="str">
        <f ca="1">IFERROR(G282+MATCH(1,OFFSET('PSM Costs'!$CB$1,G282,0,500,1),0),"")</f>
        <v/>
      </c>
      <c r="H283" s="125" t="str">
        <f t="shared" ca="1" si="35"/>
        <v/>
      </c>
      <c r="I283" s="167" t="str">
        <f t="shared" ca="1" si="36"/>
        <v/>
      </c>
      <c r="J283" s="5" t="str">
        <f t="shared" ca="1" si="37"/>
        <v/>
      </c>
      <c r="K283" s="167" t="str">
        <f t="shared" ca="1" si="38"/>
        <v/>
      </c>
    </row>
    <row r="284" spans="7:11" x14ac:dyDescent="0.2">
      <c r="G284" s="125" t="str">
        <f ca="1">IFERROR(G283+MATCH(1,OFFSET('PSM Costs'!$CB$1,G283,0,500,1),0),"")</f>
        <v/>
      </c>
      <c r="H284" s="125" t="str">
        <f t="shared" ca="1" si="35"/>
        <v/>
      </c>
      <c r="I284" s="167" t="str">
        <f t="shared" ca="1" si="36"/>
        <v/>
      </c>
      <c r="J284" s="5" t="str">
        <f t="shared" ca="1" si="37"/>
        <v/>
      </c>
      <c r="K284" s="167" t="str">
        <f t="shared" ca="1" si="38"/>
        <v/>
      </c>
    </row>
    <row r="285" spans="7:11" x14ac:dyDescent="0.2">
      <c r="G285" s="125" t="str">
        <f ca="1">IFERROR(G284+MATCH(1,OFFSET('PSM Costs'!$CB$1,G284,0,500,1),0),"")</f>
        <v/>
      </c>
      <c r="H285" s="125" t="str">
        <f t="shared" ca="1" si="35"/>
        <v/>
      </c>
      <c r="I285" s="167" t="str">
        <f t="shared" ca="1" si="36"/>
        <v/>
      </c>
      <c r="J285" s="5" t="str">
        <f t="shared" ca="1" si="37"/>
        <v/>
      </c>
      <c r="K285" s="167" t="str">
        <f t="shared" ca="1" si="38"/>
        <v/>
      </c>
    </row>
    <row r="286" spans="7:11" x14ac:dyDescent="0.2">
      <c r="G286" s="125" t="str">
        <f ca="1">IFERROR(G285+MATCH(1,OFFSET('PSM Costs'!$CB$1,G285,0,500,1),0),"")</f>
        <v/>
      </c>
      <c r="H286" s="125" t="str">
        <f t="shared" ca="1" si="35"/>
        <v/>
      </c>
      <c r="I286" s="167" t="str">
        <f t="shared" ca="1" si="36"/>
        <v/>
      </c>
      <c r="J286" s="5" t="str">
        <f t="shared" ca="1" si="37"/>
        <v/>
      </c>
      <c r="K286" s="167" t="str">
        <f t="shared" ca="1" si="38"/>
        <v/>
      </c>
    </row>
    <row r="287" spans="7:11" x14ac:dyDescent="0.2">
      <c r="G287" s="125" t="str">
        <f ca="1">IFERROR(G286+MATCH(1,OFFSET('PSM Costs'!$CB$1,G286,0,500,1),0),"")</f>
        <v/>
      </c>
      <c r="H287" s="125" t="str">
        <f t="shared" ca="1" si="35"/>
        <v/>
      </c>
      <c r="I287" s="167" t="str">
        <f t="shared" ca="1" si="36"/>
        <v/>
      </c>
      <c r="J287" s="5" t="str">
        <f t="shared" ca="1" si="37"/>
        <v/>
      </c>
      <c r="K287" s="167" t="str">
        <f t="shared" ca="1" si="38"/>
        <v/>
      </c>
    </row>
    <row r="288" spans="7:11" x14ac:dyDescent="0.2">
      <c r="G288" s="125" t="str">
        <f ca="1">IFERROR(G287+MATCH(1,OFFSET('PSM Costs'!$CB$1,G287,0,500,1),0),"")</f>
        <v/>
      </c>
      <c r="H288" s="125" t="str">
        <f t="shared" ca="1" si="35"/>
        <v/>
      </c>
      <c r="I288" s="167" t="str">
        <f t="shared" ca="1" si="36"/>
        <v/>
      </c>
      <c r="J288" s="5" t="str">
        <f t="shared" ca="1" si="37"/>
        <v/>
      </c>
      <c r="K288" s="167" t="str">
        <f t="shared" ca="1" si="38"/>
        <v/>
      </c>
    </row>
    <row r="289" spans="7:11" x14ac:dyDescent="0.2">
      <c r="G289" s="125" t="str">
        <f ca="1">IFERROR(G288+MATCH(1,OFFSET('PSM Costs'!$CB$1,G288,0,500,1),0),"")</f>
        <v/>
      </c>
      <c r="H289" s="125" t="str">
        <f t="shared" ca="1" si="35"/>
        <v/>
      </c>
      <c r="I289" s="167" t="str">
        <f t="shared" ca="1" si="36"/>
        <v/>
      </c>
      <c r="J289" s="5" t="str">
        <f t="shared" ca="1" si="37"/>
        <v/>
      </c>
      <c r="K289" s="167" t="str">
        <f t="shared" ca="1" si="38"/>
        <v/>
      </c>
    </row>
    <row r="290" spans="7:11" x14ac:dyDescent="0.2">
      <c r="G290" s="125" t="str">
        <f ca="1">IFERROR(G289+MATCH(1,OFFSET('PSM Costs'!$CB$1,G289,0,500,1),0),"")</f>
        <v/>
      </c>
      <c r="H290" s="125" t="str">
        <f t="shared" ca="1" si="35"/>
        <v/>
      </c>
      <c r="I290" s="167" t="str">
        <f t="shared" ca="1" si="36"/>
        <v/>
      </c>
      <c r="J290" s="5" t="str">
        <f t="shared" ca="1" si="37"/>
        <v/>
      </c>
      <c r="K290" s="167" t="str">
        <f t="shared" ca="1" si="38"/>
        <v/>
      </c>
    </row>
    <row r="291" spans="7:11" x14ac:dyDescent="0.2">
      <c r="G291" s="125" t="str">
        <f ca="1">IFERROR(G290+MATCH(1,OFFSET('PSM Costs'!$CB$1,G290,0,500,1),0),"")</f>
        <v/>
      </c>
      <c r="H291" s="125" t="str">
        <f t="shared" ca="1" si="35"/>
        <v/>
      </c>
      <c r="I291" s="167" t="str">
        <f t="shared" ca="1" si="36"/>
        <v/>
      </c>
      <c r="J291" s="5" t="str">
        <f t="shared" ca="1" si="37"/>
        <v/>
      </c>
      <c r="K291" s="167" t="str">
        <f t="shared" ca="1" si="38"/>
        <v/>
      </c>
    </row>
    <row r="292" spans="7:11" x14ac:dyDescent="0.2">
      <c r="G292" s="125" t="str">
        <f ca="1">IFERROR(G291+MATCH(1,OFFSET('PSM Costs'!$CB$1,G291,0,500,1),0),"")</f>
        <v/>
      </c>
      <c r="H292" s="125" t="str">
        <f t="shared" ref="H292:H316" ca="1" si="39">IFERROR(INDIRECT(ADDRESS(G292,2,1,1,"PSM Costs")),"")</f>
        <v/>
      </c>
      <c r="I292" s="167" t="str">
        <f t="shared" ca="1" si="36"/>
        <v/>
      </c>
      <c r="J292" s="5" t="str">
        <f t="shared" ca="1" si="37"/>
        <v/>
      </c>
      <c r="K292" s="167" t="str">
        <f t="shared" ca="1" si="38"/>
        <v/>
      </c>
    </row>
    <row r="293" spans="7:11" x14ac:dyDescent="0.2">
      <c r="G293" s="125" t="str">
        <f ca="1">IFERROR(G292+MATCH(1,OFFSET('PSM Costs'!$CB$1,G292,0,500,1),0),"")</f>
        <v/>
      </c>
      <c r="H293" s="125" t="str">
        <f t="shared" ca="1" si="39"/>
        <v/>
      </c>
      <c r="I293" s="167" t="str">
        <f t="shared" ca="1" si="36"/>
        <v/>
      </c>
      <c r="J293" s="5" t="str">
        <f t="shared" ca="1" si="37"/>
        <v/>
      </c>
      <c r="K293" s="167" t="str">
        <f t="shared" ca="1" si="38"/>
        <v/>
      </c>
    </row>
    <row r="294" spans="7:11" x14ac:dyDescent="0.2">
      <c r="G294" s="125" t="str">
        <f ca="1">IFERROR(G293+MATCH(1,OFFSET('PSM Costs'!$CB$1,G293,0,500,1),0),"")</f>
        <v/>
      </c>
      <c r="H294" s="125" t="str">
        <f t="shared" ca="1" si="39"/>
        <v/>
      </c>
      <c r="I294" s="167" t="str">
        <f t="shared" ca="1" si="36"/>
        <v/>
      </c>
      <c r="J294" s="5" t="str">
        <f t="shared" ca="1" si="37"/>
        <v/>
      </c>
      <c r="K294" s="167" t="str">
        <f t="shared" ca="1" si="38"/>
        <v/>
      </c>
    </row>
    <row r="295" spans="7:11" x14ac:dyDescent="0.2">
      <c r="G295" s="125" t="str">
        <f ca="1">IFERROR(G294+MATCH(1,OFFSET('PSM Costs'!$CB$1,G294,0,500,1),0),"")</f>
        <v/>
      </c>
      <c r="H295" s="125" t="str">
        <f t="shared" ca="1" si="39"/>
        <v/>
      </c>
      <c r="I295" s="167" t="str">
        <f t="shared" ca="1" si="36"/>
        <v/>
      </c>
      <c r="J295" s="5" t="str">
        <f t="shared" ca="1" si="37"/>
        <v/>
      </c>
      <c r="K295" s="167" t="str">
        <f t="shared" ca="1" si="38"/>
        <v/>
      </c>
    </row>
    <row r="296" spans="7:11" x14ac:dyDescent="0.2">
      <c r="G296" s="125" t="str">
        <f ca="1">IFERROR(G295+MATCH(1,OFFSET('PSM Costs'!$CB$1,G295,0,500,1),0),"")</f>
        <v/>
      </c>
      <c r="H296" s="125" t="str">
        <f t="shared" ca="1" si="39"/>
        <v/>
      </c>
      <c r="I296" s="167" t="str">
        <f t="shared" ca="1" si="36"/>
        <v/>
      </c>
      <c r="J296" s="5" t="str">
        <f t="shared" ca="1" si="37"/>
        <v/>
      </c>
      <c r="K296" s="167" t="str">
        <f t="shared" ca="1" si="38"/>
        <v/>
      </c>
    </row>
    <row r="297" spans="7:11" x14ac:dyDescent="0.2">
      <c r="G297" s="125" t="str">
        <f ca="1">IFERROR(G296+MATCH(1,OFFSET('PSM Costs'!$CB$1,G296,0,500,1),0),"")</f>
        <v/>
      </c>
      <c r="H297" s="125" t="str">
        <f t="shared" ca="1" si="39"/>
        <v/>
      </c>
      <c r="I297" s="167" t="str">
        <f t="shared" ca="1" si="36"/>
        <v/>
      </c>
      <c r="J297" s="5" t="str">
        <f t="shared" ca="1" si="37"/>
        <v/>
      </c>
      <c r="K297" s="167" t="str">
        <f t="shared" ca="1" si="38"/>
        <v/>
      </c>
    </row>
    <row r="298" spans="7:11" x14ac:dyDescent="0.2">
      <c r="G298" s="125" t="str">
        <f ca="1">IFERROR(G297+MATCH(1,OFFSET('PSM Costs'!$CB$1,G297,0,500,1),0),"")</f>
        <v/>
      </c>
      <c r="H298" s="125" t="str">
        <f t="shared" ca="1" si="39"/>
        <v/>
      </c>
      <c r="I298" s="167" t="str">
        <f t="shared" ca="1" si="36"/>
        <v/>
      </c>
      <c r="J298" s="5" t="str">
        <f t="shared" ca="1" si="37"/>
        <v/>
      </c>
      <c r="K298" s="167" t="str">
        <f t="shared" ca="1" si="38"/>
        <v/>
      </c>
    </row>
    <row r="299" spans="7:11" x14ac:dyDescent="0.2">
      <c r="G299" s="125" t="str">
        <f ca="1">IFERROR(G298+MATCH(1,OFFSET('PSM Costs'!$CB$1,G298,0,500,1),0),"")</f>
        <v/>
      </c>
      <c r="H299" s="125" t="str">
        <f t="shared" ca="1" si="39"/>
        <v/>
      </c>
      <c r="I299" s="167" t="str">
        <f t="shared" ca="1" si="36"/>
        <v/>
      </c>
      <c r="J299" s="5" t="str">
        <f t="shared" ca="1" si="37"/>
        <v/>
      </c>
      <c r="K299" s="167" t="str">
        <f t="shared" ca="1" si="38"/>
        <v/>
      </c>
    </row>
    <row r="300" spans="7:11" x14ac:dyDescent="0.2">
      <c r="G300" s="125" t="str">
        <f ca="1">IFERROR(G299+MATCH(1,OFFSET('PSM Costs'!$CB$1,G299,0,500,1),0),"")</f>
        <v/>
      </c>
      <c r="H300" s="125" t="str">
        <f t="shared" ca="1" si="39"/>
        <v/>
      </c>
      <c r="I300" s="167" t="str">
        <f t="shared" ca="1" si="36"/>
        <v/>
      </c>
      <c r="J300" s="5" t="str">
        <f t="shared" ca="1" si="37"/>
        <v/>
      </c>
      <c r="K300" s="167" t="str">
        <f t="shared" ca="1" si="38"/>
        <v/>
      </c>
    </row>
    <row r="301" spans="7:11" x14ac:dyDescent="0.2">
      <c r="G301" s="125" t="str">
        <f ca="1">IFERROR(G300+MATCH(1,OFFSET('PSM Costs'!$CB$1,G300,0,500,1),0),"")</f>
        <v/>
      </c>
      <c r="H301" s="125" t="str">
        <f t="shared" ca="1" si="39"/>
        <v/>
      </c>
      <c r="I301" s="167" t="str">
        <f t="shared" ca="1" si="36"/>
        <v/>
      </c>
      <c r="J301" s="5" t="str">
        <f t="shared" ca="1" si="37"/>
        <v/>
      </c>
      <c r="K301" s="167" t="str">
        <f t="shared" ca="1" si="38"/>
        <v/>
      </c>
    </row>
    <row r="302" spans="7:11" x14ac:dyDescent="0.2">
      <c r="G302" s="125" t="str">
        <f ca="1">IFERROR(G301+MATCH(1,OFFSET('PSM Costs'!$CB$1,G301,0,500,1),0),"")</f>
        <v/>
      </c>
      <c r="H302" s="125" t="str">
        <f t="shared" ca="1" si="39"/>
        <v/>
      </c>
      <c r="I302" s="167" t="str">
        <f t="shared" ca="1" si="36"/>
        <v/>
      </c>
      <c r="J302" s="5" t="str">
        <f t="shared" ca="1" si="37"/>
        <v/>
      </c>
      <c r="K302" s="167" t="str">
        <f t="shared" ca="1" si="38"/>
        <v/>
      </c>
    </row>
    <row r="303" spans="7:11" x14ac:dyDescent="0.2">
      <c r="G303" s="125" t="str">
        <f ca="1">IFERROR(G302+MATCH(1,OFFSET('PSM Costs'!$CB$1,G302,0,500,1),0),"")</f>
        <v/>
      </c>
      <c r="H303" s="125" t="str">
        <f t="shared" ca="1" si="39"/>
        <v/>
      </c>
      <c r="I303" s="167" t="str">
        <f t="shared" ca="1" si="36"/>
        <v/>
      </c>
      <c r="J303" s="5" t="str">
        <f t="shared" ca="1" si="37"/>
        <v/>
      </c>
      <c r="K303" s="167" t="str">
        <f t="shared" ca="1" si="38"/>
        <v/>
      </c>
    </row>
    <row r="304" spans="7:11" x14ac:dyDescent="0.2">
      <c r="G304" s="125" t="str">
        <f ca="1">IFERROR(G303+MATCH(1,OFFSET('PSM Costs'!$CB$1,G303,0,500,1),0),"")</f>
        <v/>
      </c>
      <c r="H304" s="125" t="str">
        <f t="shared" ca="1" si="39"/>
        <v/>
      </c>
      <c r="I304" s="167" t="str">
        <f t="shared" ca="1" si="36"/>
        <v/>
      </c>
      <c r="J304" s="5" t="str">
        <f t="shared" ca="1" si="37"/>
        <v/>
      </c>
      <c r="K304" s="167" t="str">
        <f t="shared" ca="1" si="38"/>
        <v/>
      </c>
    </row>
    <row r="305" spans="7:11" x14ac:dyDescent="0.2">
      <c r="G305" s="125" t="str">
        <f ca="1">IFERROR(G304+MATCH(1,OFFSET('PSM Costs'!$CB$1,G304,0,500,1),0),"")</f>
        <v/>
      </c>
      <c r="H305" s="125" t="str">
        <f t="shared" ca="1" si="39"/>
        <v/>
      </c>
      <c r="I305" s="167" t="str">
        <f t="shared" ca="1" si="36"/>
        <v/>
      </c>
      <c r="J305" s="5" t="str">
        <f t="shared" ca="1" si="37"/>
        <v/>
      </c>
      <c r="K305" s="167" t="str">
        <f t="shared" ca="1" si="38"/>
        <v/>
      </c>
    </row>
    <row r="306" spans="7:11" x14ac:dyDescent="0.2">
      <c r="G306" s="125" t="str">
        <f ca="1">IFERROR(G305+MATCH(1,OFFSET('PSM Costs'!$CB$1,G305,0,500,1),0),"")</f>
        <v/>
      </c>
      <c r="H306" s="125" t="str">
        <f t="shared" ca="1" si="39"/>
        <v/>
      </c>
      <c r="I306" s="167" t="str">
        <f t="shared" ca="1" si="36"/>
        <v/>
      </c>
      <c r="J306" s="5" t="str">
        <f t="shared" ca="1" si="37"/>
        <v/>
      </c>
      <c r="K306" s="167" t="str">
        <f t="shared" ca="1" si="38"/>
        <v/>
      </c>
    </row>
    <row r="307" spans="7:11" x14ac:dyDescent="0.2">
      <c r="G307" s="125" t="str">
        <f ca="1">IFERROR(G306+MATCH(1,OFFSET('PSM Costs'!$CB$1,G306,0,500,1),0),"")</f>
        <v/>
      </c>
      <c r="H307" s="125" t="str">
        <f t="shared" ca="1" si="39"/>
        <v/>
      </c>
      <c r="I307" s="167" t="str">
        <f t="shared" ca="1" si="36"/>
        <v/>
      </c>
      <c r="J307" s="5" t="str">
        <f t="shared" ca="1" si="37"/>
        <v/>
      </c>
      <c r="K307" s="167" t="str">
        <f t="shared" ca="1" si="38"/>
        <v/>
      </c>
    </row>
    <row r="308" spans="7:11" x14ac:dyDescent="0.2">
      <c r="G308" s="125" t="str">
        <f ca="1">IFERROR(G307+MATCH(1,OFFSET('PSM Costs'!$CB$1,G307,0,500,1),0),"")</f>
        <v/>
      </c>
      <c r="H308" s="125" t="str">
        <f t="shared" ca="1" si="39"/>
        <v/>
      </c>
      <c r="I308" s="167" t="str">
        <f t="shared" ca="1" si="36"/>
        <v/>
      </c>
      <c r="J308" s="5" t="str">
        <f t="shared" ca="1" si="37"/>
        <v/>
      </c>
      <c r="K308" s="167" t="str">
        <f t="shared" ca="1" si="38"/>
        <v/>
      </c>
    </row>
    <row r="309" spans="7:11" x14ac:dyDescent="0.2">
      <c r="G309" s="125" t="str">
        <f ca="1">IFERROR(G308+MATCH(1,OFFSET('PSM Costs'!$CB$1,G308,0,500,1),0),"")</f>
        <v/>
      </c>
      <c r="H309" s="125" t="str">
        <f t="shared" ca="1" si="39"/>
        <v/>
      </c>
      <c r="I309" s="167" t="str">
        <f t="shared" ca="1" si="36"/>
        <v/>
      </c>
      <c r="J309" s="5" t="str">
        <f t="shared" ca="1" si="37"/>
        <v/>
      </c>
      <c r="K309" s="167" t="str">
        <f t="shared" ca="1" si="38"/>
        <v/>
      </c>
    </row>
    <row r="310" spans="7:11" x14ac:dyDescent="0.2">
      <c r="G310" s="125" t="str">
        <f ca="1">IFERROR(G309+MATCH(1,OFFSET('PSM Costs'!$CB$1,G309,0,500,1),0),"")</f>
        <v/>
      </c>
      <c r="H310" s="125" t="str">
        <f t="shared" ca="1" si="39"/>
        <v/>
      </c>
      <c r="I310" s="167" t="str">
        <f t="shared" ca="1" si="36"/>
        <v/>
      </c>
      <c r="J310" s="5" t="str">
        <f t="shared" ca="1" si="37"/>
        <v/>
      </c>
      <c r="K310" s="167" t="str">
        <f t="shared" ca="1" si="38"/>
        <v/>
      </c>
    </row>
    <row r="311" spans="7:11" x14ac:dyDescent="0.2">
      <c r="G311" s="125" t="str">
        <f ca="1">IFERROR(G310+MATCH(1,OFFSET('PSM Costs'!$CB$1,G310,0,500,1),0),"")</f>
        <v/>
      </c>
      <c r="H311" s="125" t="str">
        <f t="shared" ca="1" si="39"/>
        <v/>
      </c>
      <c r="I311" s="167" t="str">
        <f t="shared" ca="1" si="36"/>
        <v/>
      </c>
      <c r="J311" s="5" t="str">
        <f t="shared" ca="1" si="37"/>
        <v/>
      </c>
      <c r="K311" s="167" t="str">
        <f t="shared" ca="1" si="38"/>
        <v/>
      </c>
    </row>
    <row r="312" spans="7:11" x14ac:dyDescent="0.2">
      <c r="G312" s="125" t="str">
        <f ca="1">IFERROR(G311+MATCH(1,OFFSET('PSM Costs'!$CB$1,G311,0,500,1),0),"")</f>
        <v/>
      </c>
      <c r="H312" s="125" t="str">
        <f t="shared" ca="1" si="39"/>
        <v/>
      </c>
      <c r="I312" s="167" t="str">
        <f t="shared" ca="1" si="36"/>
        <v/>
      </c>
      <c r="J312" s="5" t="str">
        <f t="shared" ca="1" si="37"/>
        <v/>
      </c>
      <c r="K312" s="167" t="str">
        <f t="shared" ca="1" si="38"/>
        <v/>
      </c>
    </row>
    <row r="313" spans="7:11" x14ac:dyDescent="0.2">
      <c r="G313" s="125" t="str">
        <f ca="1">IFERROR(G312+MATCH(1,OFFSET('PSM Costs'!$CB$1,G312,0,500,1),0),"")</f>
        <v/>
      </c>
      <c r="H313" s="125" t="str">
        <f t="shared" ca="1" si="39"/>
        <v/>
      </c>
      <c r="I313" s="167" t="str">
        <f t="shared" ca="1" si="36"/>
        <v/>
      </c>
      <c r="J313" s="5" t="str">
        <f t="shared" ca="1" si="37"/>
        <v/>
      </c>
      <c r="K313" s="167" t="str">
        <f t="shared" ca="1" si="38"/>
        <v/>
      </c>
    </row>
    <row r="314" spans="7:11" x14ac:dyDescent="0.2">
      <c r="G314" s="125" t="str">
        <f ca="1">IFERROR(G313+MATCH(1,OFFSET('PSM Costs'!$CB$1,G313,0,500,1),0),"")</f>
        <v/>
      </c>
      <c r="H314" s="125" t="str">
        <f t="shared" ca="1" si="39"/>
        <v/>
      </c>
      <c r="I314" s="167" t="str">
        <f t="shared" ca="1" si="36"/>
        <v/>
      </c>
      <c r="J314" s="5" t="str">
        <f t="shared" ca="1" si="37"/>
        <v/>
      </c>
      <c r="K314" s="167" t="str">
        <f t="shared" ca="1" si="38"/>
        <v/>
      </c>
    </row>
    <row r="315" spans="7:11" x14ac:dyDescent="0.2">
      <c r="G315" s="125" t="str">
        <f ca="1">IFERROR(G314+MATCH(1,OFFSET('PSM Costs'!$CB$1,G314,0,500,1),0),"")</f>
        <v/>
      </c>
      <c r="H315" s="125" t="str">
        <f t="shared" ca="1" si="39"/>
        <v/>
      </c>
      <c r="I315" s="167" t="str">
        <f t="shared" ca="1" si="36"/>
        <v/>
      </c>
      <c r="J315" s="5" t="str">
        <f t="shared" ca="1" si="37"/>
        <v/>
      </c>
      <c r="K315" s="167" t="str">
        <f t="shared" ca="1" si="38"/>
        <v/>
      </c>
    </row>
    <row r="316" spans="7:11" x14ac:dyDescent="0.2">
      <c r="G316" s="125" t="str">
        <f ca="1">IFERROR(G315+MATCH(1,OFFSET('PSM Costs'!$CB$1,G315,0,500,1),0),"")</f>
        <v/>
      </c>
      <c r="H316" s="125" t="str">
        <f t="shared" ca="1" si="39"/>
        <v/>
      </c>
      <c r="I316" s="167" t="str">
        <f t="shared" ca="1" si="36"/>
        <v/>
      </c>
      <c r="J316" s="5" t="str">
        <f t="shared" ca="1" si="37"/>
        <v/>
      </c>
      <c r="K316" s="167" t="str">
        <f t="shared" ca="1" si="38"/>
        <v/>
      </c>
    </row>
    <row r="317" spans="7:11" x14ac:dyDescent="0.2">
      <c r="G317" s="125" t="str">
        <f ca="1">IFERROR(G316+MATCH(1,OFFSET('PSM Costs'!$CB$1,G316,0,500,1),0),"")</f>
        <v/>
      </c>
      <c r="I317" s="167" t="str">
        <f t="shared" ca="1" si="36"/>
        <v/>
      </c>
      <c r="J317" s="5" t="str">
        <f t="shared" ca="1" si="37"/>
        <v/>
      </c>
      <c r="K317" s="167" t="str">
        <f t="shared" ca="1" si="38"/>
        <v/>
      </c>
    </row>
    <row r="318" spans="7:11" x14ac:dyDescent="0.2">
      <c r="G318" s="125" t="str">
        <f ca="1">IFERROR(G317+MATCH(1,OFFSET('PSM Costs'!$CB$1,G317,0,500,1),0),"")</f>
        <v/>
      </c>
      <c r="I318" s="167" t="str">
        <f t="shared" ca="1" si="36"/>
        <v/>
      </c>
      <c r="J318" s="5" t="str">
        <f t="shared" ca="1" si="37"/>
        <v/>
      </c>
      <c r="K318" s="167" t="str">
        <f t="shared" ca="1" si="38"/>
        <v/>
      </c>
    </row>
    <row r="319" spans="7:11" x14ac:dyDescent="0.2">
      <c r="G319" s="125" t="str">
        <f ca="1">IFERROR(G318+MATCH(1,OFFSET('PSM Costs'!$CB$1,G318,0,500,1),0),"")</f>
        <v/>
      </c>
      <c r="I319" s="167" t="str">
        <f t="shared" ca="1" si="36"/>
        <v/>
      </c>
      <c r="J319" s="5" t="str">
        <f t="shared" ca="1" si="37"/>
        <v/>
      </c>
      <c r="K319" s="167" t="str">
        <f t="shared" ca="1" si="38"/>
        <v/>
      </c>
    </row>
    <row r="320" spans="7:11" x14ac:dyDescent="0.2">
      <c r="G320" s="125" t="str">
        <f ca="1">IFERROR(G319+MATCH(1,OFFSET('PSM Costs'!$CB$1,G319,0,500,1),0),"")</f>
        <v/>
      </c>
      <c r="I320" s="167" t="str">
        <f t="shared" ca="1" si="36"/>
        <v/>
      </c>
      <c r="J320" s="5" t="str">
        <f t="shared" ca="1" si="37"/>
        <v/>
      </c>
      <c r="K320" s="167" t="str">
        <f t="shared" ca="1" si="38"/>
        <v/>
      </c>
    </row>
    <row r="321" spans="7:11" x14ac:dyDescent="0.2">
      <c r="G321" s="125" t="str">
        <f ca="1">IFERROR(G320+MATCH(1,OFFSET('PSM Costs'!$CB$1,G320,0,500,1),0),"")</f>
        <v/>
      </c>
      <c r="I321" s="167" t="str">
        <f t="shared" ca="1" si="36"/>
        <v/>
      </c>
      <c r="J321" s="5" t="str">
        <f t="shared" ca="1" si="37"/>
        <v/>
      </c>
      <c r="K321" s="167" t="str">
        <f t="shared" ca="1" si="38"/>
        <v/>
      </c>
    </row>
    <row r="322" spans="7:11" x14ac:dyDescent="0.2">
      <c r="G322" s="125" t="str">
        <f ca="1">IFERROR(G321+MATCH(1,OFFSET('PSM Costs'!$CB$1,G321,0,500,1),0),"")</f>
        <v/>
      </c>
      <c r="I322" s="167" t="str">
        <f t="shared" ca="1" si="36"/>
        <v/>
      </c>
      <c r="J322" s="5" t="str">
        <f t="shared" ca="1" si="37"/>
        <v/>
      </c>
      <c r="K322" s="167" t="str">
        <f t="shared" ca="1" si="38"/>
        <v/>
      </c>
    </row>
    <row r="323" spans="7:11" x14ac:dyDescent="0.2">
      <c r="G323" s="125" t="str">
        <f ca="1">IFERROR(G322+MATCH(1,OFFSET('PSM Costs'!$CB$1,G322,0,500,1),0),"")</f>
        <v/>
      </c>
      <c r="I323" s="167" t="str">
        <f t="shared" ca="1" si="36"/>
        <v/>
      </c>
      <c r="J323" s="5" t="str">
        <f t="shared" ca="1" si="37"/>
        <v/>
      </c>
      <c r="K323" s="167" t="str">
        <f t="shared" ca="1" si="38"/>
        <v/>
      </c>
    </row>
    <row r="324" spans="7:11" x14ac:dyDescent="0.2">
      <c r="G324" s="125" t="str">
        <f ca="1">IFERROR(G323+MATCH(1,OFFSET('PSM Costs'!$CB$1,G323,0,500,1),0),"")</f>
        <v/>
      </c>
      <c r="I324" s="167" t="str">
        <f t="shared" ref="I324:I387" ca="1" si="40">IF(K324&lt;&gt;"",RANK(K324,K:K,1),"")</f>
        <v/>
      </c>
      <c r="J324" s="5" t="str">
        <f t="shared" ca="1" si="37"/>
        <v/>
      </c>
      <c r="K324" s="167" t="str">
        <f t="shared" ca="1" si="38"/>
        <v/>
      </c>
    </row>
    <row r="325" spans="7:11" x14ac:dyDescent="0.2">
      <c r="G325" s="125" t="str">
        <f ca="1">IFERROR(G324+MATCH(1,OFFSET('PSM Costs'!$CB$1,G324,0,500,1),0),"")</f>
        <v/>
      </c>
      <c r="I325" s="167" t="str">
        <f t="shared" ca="1" si="40"/>
        <v/>
      </c>
      <c r="J325" s="5" t="str">
        <f t="shared" ref="J325:J388" ca="1" si="41">IF(ROW()&lt;4+B$2,B325,IF(ROW()&lt;4+B$2+D$2,INDIRECT(ADDRESS(ROW()-B$2,4)),IF(ROW()&lt;4+B$2+D$2+F$2,INDIRECT(ADDRESS(ROW()-B$2-D$2,6)),IF(ROW()&lt;4+B$2+D$2+F$2+H$2,INDIRECT(ADDRESS(ROW()-B$2-D$2-F$2,8)),""))))</f>
        <v/>
      </c>
      <c r="K325" s="167"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2">
      <c r="G326" s="125" t="str">
        <f ca="1">IFERROR(G325+MATCH(1,OFFSET('PSM Costs'!$CB$1,G325,0,500,1),0),"")</f>
        <v/>
      </c>
      <c r="I326" s="167" t="str">
        <f t="shared" ca="1" si="40"/>
        <v/>
      </c>
      <c r="J326" s="5" t="str">
        <f t="shared" ca="1" si="41"/>
        <v/>
      </c>
      <c r="K326" s="167" t="str">
        <f t="shared" ca="1" si="42"/>
        <v/>
      </c>
    </row>
    <row r="327" spans="7:11" x14ac:dyDescent="0.2">
      <c r="G327" s="125" t="str">
        <f ca="1">IFERROR(G326+MATCH(1,OFFSET('PSM Costs'!$CB$1,G326,0,500,1),0),"")</f>
        <v/>
      </c>
      <c r="I327" s="167" t="str">
        <f t="shared" ca="1" si="40"/>
        <v/>
      </c>
      <c r="J327" s="5" t="str">
        <f t="shared" ca="1" si="41"/>
        <v/>
      </c>
      <c r="K327" s="167" t="str">
        <f t="shared" ca="1" si="42"/>
        <v/>
      </c>
    </row>
    <row r="328" spans="7:11" x14ac:dyDescent="0.2">
      <c r="G328" s="125" t="str">
        <f ca="1">IFERROR(G327+MATCH(1,OFFSET('PSM Costs'!$CB$1,G327,0,500,1),0),"")</f>
        <v/>
      </c>
      <c r="I328" s="167" t="str">
        <f t="shared" ca="1" si="40"/>
        <v/>
      </c>
      <c r="J328" s="5" t="str">
        <f t="shared" ca="1" si="41"/>
        <v/>
      </c>
      <c r="K328" s="167" t="str">
        <f t="shared" ca="1" si="42"/>
        <v/>
      </c>
    </row>
    <row r="329" spans="7:11" x14ac:dyDescent="0.2">
      <c r="G329" s="125" t="str">
        <f ca="1">IFERROR(G328+MATCH(1,OFFSET('PSM Costs'!$CB$1,G328,0,500,1),0),"")</f>
        <v/>
      </c>
      <c r="I329" s="167" t="str">
        <f t="shared" ca="1" si="40"/>
        <v/>
      </c>
      <c r="J329" s="5" t="str">
        <f t="shared" ca="1" si="41"/>
        <v/>
      </c>
      <c r="K329" s="167" t="str">
        <f t="shared" ca="1" si="42"/>
        <v/>
      </c>
    </row>
    <row r="330" spans="7:11" x14ac:dyDescent="0.2">
      <c r="G330" s="125" t="str">
        <f ca="1">IFERROR(G329+MATCH(1,OFFSET('PSM Costs'!$CB$1,G329,0,500,1),0),"")</f>
        <v/>
      </c>
      <c r="I330" s="167" t="str">
        <f t="shared" ca="1" si="40"/>
        <v/>
      </c>
      <c r="J330" s="5" t="str">
        <f t="shared" ca="1" si="41"/>
        <v/>
      </c>
      <c r="K330" s="167" t="str">
        <f t="shared" ca="1" si="42"/>
        <v/>
      </c>
    </row>
    <row r="331" spans="7:11" x14ac:dyDescent="0.2">
      <c r="I331" s="167" t="str">
        <f t="shared" ca="1" si="40"/>
        <v/>
      </c>
      <c r="J331" s="5" t="str">
        <f t="shared" ca="1" si="41"/>
        <v/>
      </c>
      <c r="K331" s="167" t="str">
        <f t="shared" ca="1" si="42"/>
        <v/>
      </c>
    </row>
    <row r="332" spans="7:11" x14ac:dyDescent="0.2">
      <c r="I332" s="167" t="str">
        <f t="shared" ca="1" si="40"/>
        <v/>
      </c>
      <c r="J332" s="5" t="str">
        <f t="shared" ca="1" si="41"/>
        <v/>
      </c>
      <c r="K332" s="167" t="str">
        <f t="shared" ca="1" si="42"/>
        <v/>
      </c>
    </row>
    <row r="333" spans="7:11" x14ac:dyDescent="0.2">
      <c r="I333" s="167" t="str">
        <f t="shared" ca="1" si="40"/>
        <v/>
      </c>
      <c r="J333" s="5" t="str">
        <f t="shared" ca="1" si="41"/>
        <v/>
      </c>
      <c r="K333" s="167" t="str">
        <f t="shared" ca="1" si="42"/>
        <v/>
      </c>
    </row>
    <row r="334" spans="7:11" x14ac:dyDescent="0.2">
      <c r="I334" s="167" t="str">
        <f t="shared" ca="1" si="40"/>
        <v/>
      </c>
      <c r="J334" s="5" t="str">
        <f t="shared" ca="1" si="41"/>
        <v/>
      </c>
      <c r="K334" s="167" t="str">
        <f t="shared" ca="1" si="42"/>
        <v/>
      </c>
    </row>
    <row r="335" spans="7:11" x14ac:dyDescent="0.2">
      <c r="I335" s="167" t="str">
        <f t="shared" ca="1" si="40"/>
        <v/>
      </c>
      <c r="J335" s="5" t="str">
        <f t="shared" ca="1" si="41"/>
        <v/>
      </c>
      <c r="K335" s="167" t="str">
        <f t="shared" ca="1" si="42"/>
        <v/>
      </c>
    </row>
    <row r="336" spans="7:11" x14ac:dyDescent="0.2">
      <c r="I336" s="167" t="str">
        <f t="shared" ca="1" si="40"/>
        <v/>
      </c>
      <c r="J336" s="5" t="str">
        <f t="shared" ca="1" si="41"/>
        <v/>
      </c>
      <c r="K336" s="167" t="str">
        <f t="shared" ca="1" si="42"/>
        <v/>
      </c>
    </row>
    <row r="337" spans="9:11" x14ac:dyDescent="0.2">
      <c r="I337" s="167" t="str">
        <f t="shared" ca="1" si="40"/>
        <v/>
      </c>
      <c r="J337" s="5" t="str">
        <f t="shared" ca="1" si="41"/>
        <v/>
      </c>
      <c r="K337" s="167" t="str">
        <f t="shared" ca="1" si="42"/>
        <v/>
      </c>
    </row>
    <row r="338" spans="9:11" x14ac:dyDescent="0.2">
      <c r="I338" s="167" t="str">
        <f t="shared" ca="1" si="40"/>
        <v/>
      </c>
      <c r="J338" s="5" t="str">
        <f t="shared" ca="1" si="41"/>
        <v/>
      </c>
      <c r="K338" s="167" t="str">
        <f t="shared" ca="1" si="42"/>
        <v/>
      </c>
    </row>
    <row r="339" spans="9:11" x14ac:dyDescent="0.2">
      <c r="I339" s="167" t="str">
        <f t="shared" ca="1" si="40"/>
        <v/>
      </c>
      <c r="J339" s="5" t="str">
        <f t="shared" ca="1" si="41"/>
        <v/>
      </c>
      <c r="K339" s="167" t="str">
        <f t="shared" ca="1" si="42"/>
        <v/>
      </c>
    </row>
    <row r="340" spans="9:11" x14ac:dyDescent="0.2">
      <c r="I340" s="167" t="str">
        <f t="shared" ca="1" si="40"/>
        <v/>
      </c>
      <c r="J340" s="5" t="str">
        <f t="shared" ca="1" si="41"/>
        <v/>
      </c>
      <c r="K340" s="167" t="str">
        <f t="shared" ca="1" si="42"/>
        <v/>
      </c>
    </row>
    <row r="341" spans="9:11" x14ac:dyDescent="0.2">
      <c r="I341" s="167" t="str">
        <f t="shared" ca="1" si="40"/>
        <v/>
      </c>
      <c r="J341" s="5" t="str">
        <f t="shared" ca="1" si="41"/>
        <v/>
      </c>
      <c r="K341" s="167" t="str">
        <f t="shared" ca="1" si="42"/>
        <v/>
      </c>
    </row>
    <row r="342" spans="9:11" x14ac:dyDescent="0.2">
      <c r="I342" s="167" t="str">
        <f t="shared" ca="1" si="40"/>
        <v/>
      </c>
      <c r="J342" s="5" t="str">
        <f t="shared" ca="1" si="41"/>
        <v/>
      </c>
      <c r="K342" s="167" t="str">
        <f t="shared" ca="1" si="42"/>
        <v/>
      </c>
    </row>
    <row r="343" spans="9:11" x14ac:dyDescent="0.2">
      <c r="I343" s="167" t="str">
        <f t="shared" ca="1" si="40"/>
        <v/>
      </c>
      <c r="J343" s="5" t="str">
        <f t="shared" ca="1" si="41"/>
        <v/>
      </c>
      <c r="K343" s="167" t="str">
        <f t="shared" ca="1" si="42"/>
        <v/>
      </c>
    </row>
    <row r="344" spans="9:11" x14ac:dyDescent="0.2">
      <c r="I344" s="167" t="str">
        <f t="shared" ca="1" si="40"/>
        <v/>
      </c>
      <c r="J344" s="5" t="str">
        <f t="shared" ca="1" si="41"/>
        <v/>
      </c>
      <c r="K344" s="167" t="str">
        <f t="shared" ca="1" si="42"/>
        <v/>
      </c>
    </row>
    <row r="345" spans="9:11" x14ac:dyDescent="0.2">
      <c r="I345" s="167" t="str">
        <f t="shared" ca="1" si="40"/>
        <v/>
      </c>
      <c r="J345" s="5" t="str">
        <f t="shared" ca="1" si="41"/>
        <v/>
      </c>
      <c r="K345" s="167" t="str">
        <f t="shared" ca="1" si="42"/>
        <v/>
      </c>
    </row>
    <row r="346" spans="9:11" x14ac:dyDescent="0.2">
      <c r="I346" s="167" t="str">
        <f t="shared" ca="1" si="40"/>
        <v/>
      </c>
      <c r="J346" s="5" t="str">
        <f t="shared" ca="1" si="41"/>
        <v/>
      </c>
      <c r="K346" s="167" t="str">
        <f t="shared" ca="1" si="42"/>
        <v/>
      </c>
    </row>
    <row r="347" spans="9:11" x14ac:dyDescent="0.2">
      <c r="I347" s="167" t="str">
        <f t="shared" ca="1" si="40"/>
        <v/>
      </c>
      <c r="J347" s="5" t="str">
        <f t="shared" ca="1" si="41"/>
        <v/>
      </c>
      <c r="K347" s="167" t="str">
        <f t="shared" ca="1" si="42"/>
        <v/>
      </c>
    </row>
    <row r="348" spans="9:11" x14ac:dyDescent="0.2">
      <c r="I348" s="167" t="str">
        <f t="shared" ca="1" si="40"/>
        <v/>
      </c>
      <c r="J348" s="5" t="str">
        <f t="shared" ca="1" si="41"/>
        <v/>
      </c>
      <c r="K348" s="167" t="str">
        <f t="shared" ca="1" si="42"/>
        <v/>
      </c>
    </row>
    <row r="349" spans="9:11" x14ac:dyDescent="0.2">
      <c r="I349" s="167" t="str">
        <f t="shared" ca="1" si="40"/>
        <v/>
      </c>
      <c r="J349" s="5" t="str">
        <f t="shared" ca="1" si="41"/>
        <v/>
      </c>
      <c r="K349" s="167" t="str">
        <f t="shared" ca="1" si="42"/>
        <v/>
      </c>
    </row>
    <row r="350" spans="9:11" x14ac:dyDescent="0.2">
      <c r="I350" s="167" t="str">
        <f t="shared" ca="1" si="40"/>
        <v/>
      </c>
      <c r="J350" s="5" t="str">
        <f t="shared" ca="1" si="41"/>
        <v/>
      </c>
      <c r="K350" s="167" t="str">
        <f t="shared" ca="1" si="42"/>
        <v/>
      </c>
    </row>
    <row r="351" spans="9:11" x14ac:dyDescent="0.2">
      <c r="I351" s="167" t="str">
        <f t="shared" ca="1" si="40"/>
        <v/>
      </c>
      <c r="J351" s="5" t="str">
        <f t="shared" ca="1" si="41"/>
        <v/>
      </c>
      <c r="K351" s="167" t="str">
        <f t="shared" ca="1" si="42"/>
        <v/>
      </c>
    </row>
    <row r="352" spans="9:11" x14ac:dyDescent="0.2">
      <c r="I352" s="167" t="str">
        <f t="shared" ca="1" si="40"/>
        <v/>
      </c>
      <c r="J352" s="5" t="str">
        <f t="shared" ca="1" si="41"/>
        <v/>
      </c>
      <c r="K352" s="167" t="str">
        <f t="shared" ca="1" si="42"/>
        <v/>
      </c>
    </row>
    <row r="353" spans="9:11" x14ac:dyDescent="0.2">
      <c r="I353" s="167" t="str">
        <f t="shared" ca="1" si="40"/>
        <v/>
      </c>
      <c r="J353" s="5" t="str">
        <f t="shared" ca="1" si="41"/>
        <v/>
      </c>
      <c r="K353" s="167" t="str">
        <f t="shared" ca="1" si="42"/>
        <v/>
      </c>
    </row>
    <row r="354" spans="9:11" x14ac:dyDescent="0.2">
      <c r="I354" s="167" t="str">
        <f t="shared" ca="1" si="40"/>
        <v/>
      </c>
      <c r="J354" s="5" t="str">
        <f t="shared" ca="1" si="41"/>
        <v/>
      </c>
      <c r="K354" s="167" t="str">
        <f t="shared" ca="1" si="42"/>
        <v/>
      </c>
    </row>
    <row r="355" spans="9:11" x14ac:dyDescent="0.2">
      <c r="I355" s="167" t="str">
        <f t="shared" ca="1" si="40"/>
        <v/>
      </c>
      <c r="J355" s="5" t="str">
        <f t="shared" ca="1" si="41"/>
        <v/>
      </c>
      <c r="K355" s="167" t="str">
        <f t="shared" ca="1" si="42"/>
        <v/>
      </c>
    </row>
    <row r="356" spans="9:11" x14ac:dyDescent="0.2">
      <c r="I356" s="167" t="str">
        <f t="shared" ca="1" si="40"/>
        <v/>
      </c>
      <c r="J356" s="5" t="str">
        <f t="shared" ca="1" si="41"/>
        <v/>
      </c>
      <c r="K356" s="167" t="str">
        <f t="shared" ca="1" si="42"/>
        <v/>
      </c>
    </row>
    <row r="357" spans="9:11" x14ac:dyDescent="0.2">
      <c r="I357" s="167" t="str">
        <f t="shared" ca="1" si="40"/>
        <v/>
      </c>
      <c r="J357" s="5" t="str">
        <f t="shared" ca="1" si="41"/>
        <v/>
      </c>
      <c r="K357" s="167" t="str">
        <f t="shared" ca="1" si="42"/>
        <v/>
      </c>
    </row>
    <row r="358" spans="9:11" x14ac:dyDescent="0.2">
      <c r="I358" s="167" t="str">
        <f t="shared" ca="1" si="40"/>
        <v/>
      </c>
      <c r="J358" s="5" t="str">
        <f t="shared" ca="1" si="41"/>
        <v/>
      </c>
      <c r="K358" s="167" t="str">
        <f t="shared" ca="1" si="42"/>
        <v/>
      </c>
    </row>
    <row r="359" spans="9:11" x14ac:dyDescent="0.2">
      <c r="I359" s="167" t="str">
        <f t="shared" ca="1" si="40"/>
        <v/>
      </c>
      <c r="J359" s="5" t="str">
        <f t="shared" ca="1" si="41"/>
        <v/>
      </c>
      <c r="K359" s="167" t="str">
        <f t="shared" ca="1" si="42"/>
        <v/>
      </c>
    </row>
    <row r="360" spans="9:11" x14ac:dyDescent="0.2">
      <c r="I360" s="167" t="str">
        <f t="shared" ca="1" si="40"/>
        <v/>
      </c>
      <c r="J360" s="5" t="str">
        <f t="shared" ca="1" si="41"/>
        <v/>
      </c>
      <c r="K360" s="167" t="str">
        <f t="shared" ca="1" si="42"/>
        <v/>
      </c>
    </row>
    <row r="361" spans="9:11" x14ac:dyDescent="0.2">
      <c r="I361" s="167" t="str">
        <f t="shared" ca="1" si="40"/>
        <v/>
      </c>
      <c r="J361" s="5" t="str">
        <f t="shared" ca="1" si="41"/>
        <v/>
      </c>
      <c r="K361" s="167" t="str">
        <f t="shared" ca="1" si="42"/>
        <v/>
      </c>
    </row>
    <row r="362" spans="9:11" x14ac:dyDescent="0.2">
      <c r="I362" s="167" t="str">
        <f t="shared" ca="1" si="40"/>
        <v/>
      </c>
      <c r="J362" s="5" t="str">
        <f t="shared" ca="1" si="41"/>
        <v/>
      </c>
      <c r="K362" s="167" t="str">
        <f t="shared" ca="1" si="42"/>
        <v/>
      </c>
    </row>
    <row r="363" spans="9:11" x14ac:dyDescent="0.2">
      <c r="I363" s="167" t="str">
        <f t="shared" ca="1" si="40"/>
        <v/>
      </c>
      <c r="J363" s="5" t="str">
        <f t="shared" ca="1" si="41"/>
        <v/>
      </c>
      <c r="K363" s="167" t="str">
        <f t="shared" ca="1" si="42"/>
        <v/>
      </c>
    </row>
    <row r="364" spans="9:11" x14ac:dyDescent="0.2">
      <c r="I364" s="167" t="str">
        <f t="shared" ca="1" si="40"/>
        <v/>
      </c>
      <c r="J364" s="5" t="str">
        <f t="shared" ca="1" si="41"/>
        <v/>
      </c>
      <c r="K364" s="167" t="str">
        <f t="shared" ca="1" si="42"/>
        <v/>
      </c>
    </row>
    <row r="365" spans="9:11" x14ac:dyDescent="0.2">
      <c r="I365" s="167" t="str">
        <f t="shared" ca="1" si="40"/>
        <v/>
      </c>
      <c r="J365" s="5" t="str">
        <f t="shared" ca="1" si="41"/>
        <v/>
      </c>
      <c r="K365" s="167" t="str">
        <f t="shared" ca="1" si="42"/>
        <v/>
      </c>
    </row>
    <row r="366" spans="9:11" x14ac:dyDescent="0.2">
      <c r="I366" s="167" t="str">
        <f t="shared" ca="1" si="40"/>
        <v/>
      </c>
      <c r="J366" s="5" t="str">
        <f t="shared" ca="1" si="41"/>
        <v/>
      </c>
      <c r="K366" s="167" t="str">
        <f t="shared" ca="1" si="42"/>
        <v/>
      </c>
    </row>
    <row r="367" spans="9:11" x14ac:dyDescent="0.2">
      <c r="I367" s="167" t="str">
        <f t="shared" ca="1" si="40"/>
        <v/>
      </c>
      <c r="J367" s="5" t="str">
        <f t="shared" ca="1" si="41"/>
        <v/>
      </c>
      <c r="K367" s="167" t="str">
        <f t="shared" ca="1" si="42"/>
        <v/>
      </c>
    </row>
    <row r="368" spans="9:11" x14ac:dyDescent="0.2">
      <c r="I368" s="167" t="str">
        <f t="shared" ca="1" si="40"/>
        <v/>
      </c>
      <c r="J368" s="5" t="str">
        <f t="shared" ca="1" si="41"/>
        <v/>
      </c>
      <c r="K368" s="167" t="str">
        <f t="shared" ca="1" si="42"/>
        <v/>
      </c>
    </row>
    <row r="369" spans="9:11" x14ac:dyDescent="0.2">
      <c r="I369" s="167" t="str">
        <f t="shared" ca="1" si="40"/>
        <v/>
      </c>
      <c r="J369" s="5" t="str">
        <f t="shared" ca="1" si="41"/>
        <v/>
      </c>
      <c r="K369" s="167" t="str">
        <f t="shared" ca="1" si="42"/>
        <v/>
      </c>
    </row>
    <row r="370" spans="9:11" x14ac:dyDescent="0.2">
      <c r="I370" s="167" t="str">
        <f t="shared" ca="1" si="40"/>
        <v/>
      </c>
      <c r="J370" s="5" t="str">
        <f t="shared" ca="1" si="41"/>
        <v/>
      </c>
      <c r="K370" s="167" t="str">
        <f t="shared" ca="1" si="42"/>
        <v/>
      </c>
    </row>
    <row r="371" spans="9:11" x14ac:dyDescent="0.2">
      <c r="I371" s="167" t="str">
        <f t="shared" ca="1" si="40"/>
        <v/>
      </c>
      <c r="J371" s="5" t="str">
        <f t="shared" ca="1" si="41"/>
        <v/>
      </c>
      <c r="K371" s="167" t="str">
        <f t="shared" ca="1" si="42"/>
        <v/>
      </c>
    </row>
    <row r="372" spans="9:11" x14ac:dyDescent="0.2">
      <c r="I372" s="167" t="str">
        <f t="shared" ca="1" si="40"/>
        <v/>
      </c>
      <c r="J372" s="5" t="str">
        <f t="shared" ca="1" si="41"/>
        <v/>
      </c>
      <c r="K372" s="167" t="str">
        <f t="shared" ca="1" si="42"/>
        <v/>
      </c>
    </row>
    <row r="373" spans="9:11" x14ac:dyDescent="0.2">
      <c r="I373" s="167" t="str">
        <f t="shared" ca="1" si="40"/>
        <v/>
      </c>
      <c r="J373" s="5" t="str">
        <f t="shared" ca="1" si="41"/>
        <v/>
      </c>
      <c r="K373" s="167" t="str">
        <f t="shared" ca="1" si="42"/>
        <v/>
      </c>
    </row>
    <row r="374" spans="9:11" x14ac:dyDescent="0.2">
      <c r="I374" s="167" t="str">
        <f t="shared" ca="1" si="40"/>
        <v/>
      </c>
      <c r="J374" s="5" t="str">
        <f t="shared" ca="1" si="41"/>
        <v/>
      </c>
      <c r="K374" s="167" t="str">
        <f t="shared" ca="1" si="42"/>
        <v/>
      </c>
    </row>
    <row r="375" spans="9:11" x14ac:dyDescent="0.2">
      <c r="I375" s="167" t="str">
        <f t="shared" ca="1" si="40"/>
        <v/>
      </c>
      <c r="J375" s="5" t="str">
        <f t="shared" ca="1" si="41"/>
        <v/>
      </c>
      <c r="K375" s="167" t="str">
        <f t="shared" ca="1" si="42"/>
        <v/>
      </c>
    </row>
    <row r="376" spans="9:11" x14ac:dyDescent="0.2">
      <c r="I376" s="167" t="str">
        <f t="shared" ca="1" si="40"/>
        <v/>
      </c>
      <c r="J376" s="5" t="str">
        <f t="shared" ca="1" si="41"/>
        <v/>
      </c>
      <c r="K376" s="167" t="str">
        <f t="shared" ca="1" si="42"/>
        <v/>
      </c>
    </row>
    <row r="377" spans="9:11" x14ac:dyDescent="0.2">
      <c r="I377" s="167" t="str">
        <f t="shared" ca="1" si="40"/>
        <v/>
      </c>
      <c r="J377" s="5" t="str">
        <f t="shared" ca="1" si="41"/>
        <v/>
      </c>
      <c r="K377" s="167" t="str">
        <f t="shared" ca="1" si="42"/>
        <v/>
      </c>
    </row>
    <row r="378" spans="9:11" x14ac:dyDescent="0.2">
      <c r="I378" s="167" t="str">
        <f t="shared" ca="1" si="40"/>
        <v/>
      </c>
      <c r="J378" s="5" t="str">
        <f t="shared" ca="1" si="41"/>
        <v/>
      </c>
      <c r="K378" s="167" t="str">
        <f t="shared" ca="1" si="42"/>
        <v/>
      </c>
    </row>
    <row r="379" spans="9:11" x14ac:dyDescent="0.2">
      <c r="I379" s="167" t="str">
        <f t="shared" ca="1" si="40"/>
        <v/>
      </c>
      <c r="J379" s="5" t="str">
        <f t="shared" ca="1" si="41"/>
        <v/>
      </c>
      <c r="K379" s="167" t="str">
        <f t="shared" ca="1" si="42"/>
        <v/>
      </c>
    </row>
    <row r="380" spans="9:11" x14ac:dyDescent="0.2">
      <c r="I380" s="167" t="str">
        <f t="shared" ca="1" si="40"/>
        <v/>
      </c>
      <c r="J380" s="5" t="str">
        <f t="shared" ca="1" si="41"/>
        <v/>
      </c>
      <c r="K380" s="167" t="str">
        <f t="shared" ca="1" si="42"/>
        <v/>
      </c>
    </row>
    <row r="381" spans="9:11" x14ac:dyDescent="0.2">
      <c r="I381" s="167" t="str">
        <f t="shared" ca="1" si="40"/>
        <v/>
      </c>
      <c r="J381" s="5" t="str">
        <f t="shared" ca="1" si="41"/>
        <v/>
      </c>
      <c r="K381" s="167" t="str">
        <f t="shared" ca="1" si="42"/>
        <v/>
      </c>
    </row>
    <row r="382" spans="9:11" x14ac:dyDescent="0.2">
      <c r="I382" s="167" t="str">
        <f t="shared" ca="1" si="40"/>
        <v/>
      </c>
      <c r="J382" s="5" t="str">
        <f t="shared" ca="1" si="41"/>
        <v/>
      </c>
      <c r="K382" s="167" t="str">
        <f t="shared" ca="1" si="42"/>
        <v/>
      </c>
    </row>
    <row r="383" spans="9:11" x14ac:dyDescent="0.2">
      <c r="I383" s="167" t="str">
        <f t="shared" ca="1" si="40"/>
        <v/>
      </c>
      <c r="J383" s="5" t="str">
        <f t="shared" ca="1" si="41"/>
        <v/>
      </c>
      <c r="K383" s="167" t="str">
        <f t="shared" ca="1" si="42"/>
        <v/>
      </c>
    </row>
    <row r="384" spans="9:11" x14ac:dyDescent="0.2">
      <c r="I384" s="167" t="str">
        <f t="shared" ca="1" si="40"/>
        <v/>
      </c>
      <c r="J384" s="5" t="str">
        <f t="shared" ca="1" si="41"/>
        <v/>
      </c>
      <c r="K384" s="167" t="str">
        <f t="shared" ca="1" si="42"/>
        <v/>
      </c>
    </row>
    <row r="385" spans="9:11" x14ac:dyDescent="0.2">
      <c r="I385" s="167" t="str">
        <f t="shared" ca="1" si="40"/>
        <v/>
      </c>
      <c r="J385" s="5" t="str">
        <f t="shared" ca="1" si="41"/>
        <v/>
      </c>
      <c r="K385" s="167" t="str">
        <f t="shared" ca="1" si="42"/>
        <v/>
      </c>
    </row>
    <row r="386" spans="9:11" x14ac:dyDescent="0.2">
      <c r="I386" s="167" t="str">
        <f t="shared" ca="1" si="40"/>
        <v/>
      </c>
      <c r="J386" s="5" t="str">
        <f t="shared" ca="1" si="41"/>
        <v/>
      </c>
      <c r="K386" s="167" t="str">
        <f t="shared" ca="1" si="42"/>
        <v/>
      </c>
    </row>
    <row r="387" spans="9:11" x14ac:dyDescent="0.2">
      <c r="I387" s="167" t="str">
        <f t="shared" ca="1" si="40"/>
        <v/>
      </c>
      <c r="J387" s="5" t="str">
        <f t="shared" ca="1" si="41"/>
        <v/>
      </c>
      <c r="K387" s="167" t="str">
        <f t="shared" ca="1" si="42"/>
        <v/>
      </c>
    </row>
    <row r="388" spans="9:11" x14ac:dyDescent="0.2">
      <c r="I388" s="167" t="str">
        <f t="shared" ref="I388:I451" ca="1" si="43">IF(K388&lt;&gt;"",RANK(K388,K:K,1),"")</f>
        <v/>
      </c>
      <c r="J388" s="5" t="str">
        <f t="shared" ca="1" si="41"/>
        <v/>
      </c>
      <c r="K388" s="167" t="str">
        <f t="shared" ca="1" si="42"/>
        <v/>
      </c>
    </row>
    <row r="389" spans="9:11" x14ac:dyDescent="0.2">
      <c r="I389" s="167" t="str">
        <f t="shared" ca="1" si="43"/>
        <v/>
      </c>
      <c r="J389" s="5" t="str">
        <f t="shared" ref="J389:J452" ca="1" si="44">IF(ROW()&lt;4+B$2,B389,IF(ROW()&lt;4+B$2+D$2,INDIRECT(ADDRESS(ROW()-B$2,4)),IF(ROW()&lt;4+B$2+D$2+F$2,INDIRECT(ADDRESS(ROW()-B$2-D$2,6)),IF(ROW()&lt;4+B$2+D$2+F$2+H$2,INDIRECT(ADDRESS(ROW()-B$2-D$2-F$2,8)),""))))</f>
        <v/>
      </c>
      <c r="K389" s="167"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2">
      <c r="I390" s="167" t="str">
        <f t="shared" ca="1" si="43"/>
        <v/>
      </c>
      <c r="J390" s="5" t="str">
        <f t="shared" ca="1" si="44"/>
        <v/>
      </c>
      <c r="K390" s="167" t="str">
        <f t="shared" ca="1" si="45"/>
        <v/>
      </c>
    </row>
    <row r="391" spans="9:11" x14ac:dyDescent="0.2">
      <c r="I391" s="167" t="str">
        <f t="shared" ca="1" si="43"/>
        <v/>
      </c>
      <c r="J391" s="5" t="str">
        <f t="shared" ca="1" si="44"/>
        <v/>
      </c>
      <c r="K391" s="167" t="str">
        <f t="shared" ca="1" si="45"/>
        <v/>
      </c>
    </row>
    <row r="392" spans="9:11" x14ac:dyDescent="0.2">
      <c r="I392" s="167" t="str">
        <f t="shared" ca="1" si="43"/>
        <v/>
      </c>
      <c r="J392" s="5" t="str">
        <f t="shared" ca="1" si="44"/>
        <v/>
      </c>
      <c r="K392" s="167" t="str">
        <f t="shared" ca="1" si="45"/>
        <v/>
      </c>
    </row>
    <row r="393" spans="9:11" x14ac:dyDescent="0.2">
      <c r="I393" s="167" t="str">
        <f t="shared" ca="1" si="43"/>
        <v/>
      </c>
      <c r="J393" s="5" t="str">
        <f t="shared" ca="1" si="44"/>
        <v/>
      </c>
      <c r="K393" s="167" t="str">
        <f t="shared" ca="1" si="45"/>
        <v/>
      </c>
    </row>
    <row r="394" spans="9:11" x14ac:dyDescent="0.2">
      <c r="I394" s="167" t="str">
        <f t="shared" ca="1" si="43"/>
        <v/>
      </c>
      <c r="J394" s="5" t="str">
        <f t="shared" ca="1" si="44"/>
        <v/>
      </c>
      <c r="K394" s="167" t="str">
        <f t="shared" ca="1" si="45"/>
        <v/>
      </c>
    </row>
    <row r="395" spans="9:11" x14ac:dyDescent="0.2">
      <c r="I395" s="167" t="str">
        <f t="shared" ca="1" si="43"/>
        <v/>
      </c>
      <c r="J395" s="5" t="str">
        <f t="shared" ca="1" si="44"/>
        <v/>
      </c>
      <c r="K395" s="167" t="str">
        <f t="shared" ca="1" si="45"/>
        <v/>
      </c>
    </row>
    <row r="396" spans="9:11" x14ac:dyDescent="0.2">
      <c r="I396" s="167" t="str">
        <f t="shared" ca="1" si="43"/>
        <v/>
      </c>
      <c r="J396" s="5" t="str">
        <f t="shared" ca="1" si="44"/>
        <v/>
      </c>
      <c r="K396" s="167" t="str">
        <f t="shared" ca="1" si="45"/>
        <v/>
      </c>
    </row>
    <row r="397" spans="9:11" x14ac:dyDescent="0.2">
      <c r="I397" s="167" t="str">
        <f t="shared" ca="1" si="43"/>
        <v/>
      </c>
      <c r="J397" s="5" t="str">
        <f t="shared" ca="1" si="44"/>
        <v/>
      </c>
      <c r="K397" s="167" t="str">
        <f t="shared" ca="1" si="45"/>
        <v/>
      </c>
    </row>
    <row r="398" spans="9:11" x14ac:dyDescent="0.2">
      <c r="I398" s="167" t="str">
        <f t="shared" ca="1" si="43"/>
        <v/>
      </c>
      <c r="J398" s="5" t="str">
        <f t="shared" ca="1" si="44"/>
        <v/>
      </c>
      <c r="K398" s="167" t="str">
        <f t="shared" ca="1" si="45"/>
        <v/>
      </c>
    </row>
    <row r="399" spans="9:11" x14ac:dyDescent="0.2">
      <c r="I399" s="167" t="str">
        <f t="shared" ca="1" si="43"/>
        <v/>
      </c>
      <c r="J399" s="5" t="str">
        <f t="shared" ca="1" si="44"/>
        <v/>
      </c>
      <c r="K399" s="167" t="str">
        <f t="shared" ca="1" si="45"/>
        <v/>
      </c>
    </row>
    <row r="400" spans="9:11" x14ac:dyDescent="0.2">
      <c r="I400" s="167" t="str">
        <f t="shared" ca="1" si="43"/>
        <v/>
      </c>
      <c r="J400" s="5" t="str">
        <f t="shared" ca="1" si="44"/>
        <v/>
      </c>
      <c r="K400" s="167" t="str">
        <f t="shared" ca="1" si="45"/>
        <v/>
      </c>
    </row>
    <row r="401" spans="9:11" x14ac:dyDescent="0.2">
      <c r="I401" s="167" t="str">
        <f t="shared" ca="1" si="43"/>
        <v/>
      </c>
      <c r="J401" s="5" t="str">
        <f t="shared" ca="1" si="44"/>
        <v/>
      </c>
      <c r="K401" s="167" t="str">
        <f t="shared" ca="1" si="45"/>
        <v/>
      </c>
    </row>
    <row r="402" spans="9:11" x14ac:dyDescent="0.2">
      <c r="I402" s="167" t="str">
        <f t="shared" ca="1" si="43"/>
        <v/>
      </c>
      <c r="J402" s="5" t="str">
        <f t="shared" ca="1" si="44"/>
        <v/>
      </c>
      <c r="K402" s="167" t="str">
        <f t="shared" ca="1" si="45"/>
        <v/>
      </c>
    </row>
    <row r="403" spans="9:11" x14ac:dyDescent="0.2">
      <c r="I403" s="167" t="str">
        <f t="shared" ca="1" si="43"/>
        <v/>
      </c>
      <c r="J403" s="5" t="str">
        <f t="shared" ca="1" si="44"/>
        <v/>
      </c>
      <c r="K403" s="167" t="str">
        <f t="shared" ca="1" si="45"/>
        <v/>
      </c>
    </row>
    <row r="404" spans="9:11" x14ac:dyDescent="0.2">
      <c r="I404" s="167" t="str">
        <f t="shared" ca="1" si="43"/>
        <v/>
      </c>
      <c r="J404" s="5" t="str">
        <f t="shared" ca="1" si="44"/>
        <v/>
      </c>
      <c r="K404" s="167" t="str">
        <f t="shared" ca="1" si="45"/>
        <v/>
      </c>
    </row>
    <row r="405" spans="9:11" x14ac:dyDescent="0.2">
      <c r="I405" s="167" t="str">
        <f t="shared" ca="1" si="43"/>
        <v/>
      </c>
      <c r="J405" s="5" t="str">
        <f t="shared" ca="1" si="44"/>
        <v/>
      </c>
      <c r="K405" s="167" t="str">
        <f t="shared" ca="1" si="45"/>
        <v/>
      </c>
    </row>
    <row r="406" spans="9:11" x14ac:dyDescent="0.2">
      <c r="I406" s="167" t="str">
        <f t="shared" ca="1" si="43"/>
        <v/>
      </c>
      <c r="J406" s="5" t="str">
        <f t="shared" ca="1" si="44"/>
        <v/>
      </c>
      <c r="K406" s="167" t="str">
        <f t="shared" ca="1" si="45"/>
        <v/>
      </c>
    </row>
    <row r="407" spans="9:11" x14ac:dyDescent="0.2">
      <c r="I407" s="167" t="str">
        <f t="shared" ca="1" si="43"/>
        <v/>
      </c>
      <c r="J407" s="5" t="str">
        <f t="shared" ca="1" si="44"/>
        <v/>
      </c>
      <c r="K407" s="167" t="str">
        <f t="shared" ca="1" si="45"/>
        <v/>
      </c>
    </row>
    <row r="408" spans="9:11" x14ac:dyDescent="0.2">
      <c r="I408" s="167" t="str">
        <f t="shared" ca="1" si="43"/>
        <v/>
      </c>
      <c r="J408" s="5" t="str">
        <f t="shared" ca="1" si="44"/>
        <v/>
      </c>
      <c r="K408" s="167" t="str">
        <f t="shared" ca="1" si="45"/>
        <v/>
      </c>
    </row>
    <row r="409" spans="9:11" x14ac:dyDescent="0.2">
      <c r="I409" s="167" t="str">
        <f t="shared" ca="1" si="43"/>
        <v/>
      </c>
      <c r="J409" s="5" t="str">
        <f t="shared" ca="1" si="44"/>
        <v/>
      </c>
      <c r="K409" s="167" t="str">
        <f t="shared" ca="1" si="45"/>
        <v/>
      </c>
    </row>
    <row r="410" spans="9:11" x14ac:dyDescent="0.2">
      <c r="I410" s="167" t="str">
        <f t="shared" ca="1" si="43"/>
        <v/>
      </c>
      <c r="J410" s="5" t="str">
        <f t="shared" ca="1" si="44"/>
        <v/>
      </c>
      <c r="K410" s="167" t="str">
        <f t="shared" ca="1" si="45"/>
        <v/>
      </c>
    </row>
    <row r="411" spans="9:11" x14ac:dyDescent="0.2">
      <c r="I411" s="167" t="str">
        <f t="shared" ca="1" si="43"/>
        <v/>
      </c>
      <c r="J411" s="5" t="str">
        <f t="shared" ca="1" si="44"/>
        <v/>
      </c>
      <c r="K411" s="167" t="str">
        <f t="shared" ca="1" si="45"/>
        <v/>
      </c>
    </row>
    <row r="412" spans="9:11" x14ac:dyDescent="0.2">
      <c r="I412" s="167" t="str">
        <f t="shared" ca="1" si="43"/>
        <v/>
      </c>
      <c r="J412" s="5" t="str">
        <f t="shared" ca="1" si="44"/>
        <v/>
      </c>
      <c r="K412" s="167" t="str">
        <f t="shared" ca="1" si="45"/>
        <v/>
      </c>
    </row>
    <row r="413" spans="9:11" x14ac:dyDescent="0.2">
      <c r="I413" s="167" t="str">
        <f t="shared" ca="1" si="43"/>
        <v/>
      </c>
      <c r="J413" s="5" t="str">
        <f t="shared" ca="1" si="44"/>
        <v/>
      </c>
      <c r="K413" s="167" t="str">
        <f t="shared" ca="1" si="45"/>
        <v/>
      </c>
    </row>
    <row r="414" spans="9:11" x14ac:dyDescent="0.2">
      <c r="I414" s="167" t="str">
        <f t="shared" ca="1" si="43"/>
        <v/>
      </c>
      <c r="J414" s="5" t="str">
        <f t="shared" ca="1" si="44"/>
        <v/>
      </c>
      <c r="K414" s="167" t="str">
        <f t="shared" ca="1" si="45"/>
        <v/>
      </c>
    </row>
    <row r="415" spans="9:11" x14ac:dyDescent="0.2">
      <c r="I415" s="167" t="str">
        <f t="shared" ca="1" si="43"/>
        <v/>
      </c>
      <c r="J415" s="5" t="str">
        <f t="shared" ca="1" si="44"/>
        <v/>
      </c>
      <c r="K415" s="167" t="str">
        <f t="shared" ca="1" si="45"/>
        <v/>
      </c>
    </row>
    <row r="416" spans="9:11" x14ac:dyDescent="0.2">
      <c r="I416" s="167" t="str">
        <f t="shared" ca="1" si="43"/>
        <v/>
      </c>
      <c r="J416" s="5" t="str">
        <f t="shared" ca="1" si="44"/>
        <v/>
      </c>
      <c r="K416" s="167" t="str">
        <f t="shared" ca="1" si="45"/>
        <v/>
      </c>
    </row>
    <row r="417" spans="9:11" x14ac:dyDescent="0.2">
      <c r="I417" s="167" t="str">
        <f t="shared" ca="1" si="43"/>
        <v/>
      </c>
      <c r="J417" s="5" t="str">
        <f t="shared" ca="1" si="44"/>
        <v/>
      </c>
      <c r="K417" s="167" t="str">
        <f t="shared" ca="1" si="45"/>
        <v/>
      </c>
    </row>
    <row r="418" spans="9:11" x14ac:dyDescent="0.2">
      <c r="I418" s="167" t="str">
        <f t="shared" ca="1" si="43"/>
        <v/>
      </c>
      <c r="J418" s="5" t="str">
        <f t="shared" ca="1" si="44"/>
        <v/>
      </c>
      <c r="K418" s="167" t="str">
        <f t="shared" ca="1" si="45"/>
        <v/>
      </c>
    </row>
    <row r="419" spans="9:11" x14ac:dyDescent="0.2">
      <c r="I419" s="167" t="str">
        <f t="shared" ca="1" si="43"/>
        <v/>
      </c>
      <c r="J419" s="5" t="str">
        <f t="shared" ca="1" si="44"/>
        <v/>
      </c>
      <c r="K419" s="167" t="str">
        <f t="shared" ca="1" si="45"/>
        <v/>
      </c>
    </row>
    <row r="420" spans="9:11" x14ac:dyDescent="0.2">
      <c r="I420" s="167" t="str">
        <f t="shared" ca="1" si="43"/>
        <v/>
      </c>
      <c r="J420" s="5" t="str">
        <f t="shared" ca="1" si="44"/>
        <v/>
      </c>
      <c r="K420" s="167" t="str">
        <f t="shared" ca="1" si="45"/>
        <v/>
      </c>
    </row>
    <row r="421" spans="9:11" x14ac:dyDescent="0.2">
      <c r="I421" s="167" t="str">
        <f t="shared" ca="1" si="43"/>
        <v/>
      </c>
      <c r="J421" s="5" t="str">
        <f t="shared" ca="1" si="44"/>
        <v/>
      </c>
      <c r="K421" s="167" t="str">
        <f t="shared" ca="1" si="45"/>
        <v/>
      </c>
    </row>
    <row r="422" spans="9:11" x14ac:dyDescent="0.2">
      <c r="I422" s="167" t="str">
        <f t="shared" ca="1" si="43"/>
        <v/>
      </c>
      <c r="J422" s="5" t="str">
        <f t="shared" ca="1" si="44"/>
        <v/>
      </c>
      <c r="K422" s="167" t="str">
        <f t="shared" ca="1" si="45"/>
        <v/>
      </c>
    </row>
    <row r="423" spans="9:11" x14ac:dyDescent="0.2">
      <c r="I423" s="167" t="str">
        <f t="shared" ca="1" si="43"/>
        <v/>
      </c>
      <c r="J423" s="5" t="str">
        <f t="shared" ca="1" si="44"/>
        <v/>
      </c>
      <c r="K423" s="167" t="str">
        <f t="shared" ca="1" si="45"/>
        <v/>
      </c>
    </row>
    <row r="424" spans="9:11" x14ac:dyDescent="0.2">
      <c r="I424" s="167" t="str">
        <f t="shared" ca="1" si="43"/>
        <v/>
      </c>
      <c r="J424" s="5" t="str">
        <f t="shared" ca="1" si="44"/>
        <v/>
      </c>
      <c r="K424" s="167" t="str">
        <f t="shared" ca="1" si="45"/>
        <v/>
      </c>
    </row>
    <row r="425" spans="9:11" x14ac:dyDescent="0.2">
      <c r="I425" s="167" t="str">
        <f t="shared" ca="1" si="43"/>
        <v/>
      </c>
      <c r="J425" s="5" t="str">
        <f t="shared" ca="1" si="44"/>
        <v/>
      </c>
      <c r="K425" s="167" t="str">
        <f t="shared" ca="1" si="45"/>
        <v/>
      </c>
    </row>
    <row r="426" spans="9:11" x14ac:dyDescent="0.2">
      <c r="I426" s="167" t="str">
        <f t="shared" ca="1" si="43"/>
        <v/>
      </c>
      <c r="J426" s="5" t="str">
        <f t="shared" ca="1" si="44"/>
        <v/>
      </c>
      <c r="K426" s="167" t="str">
        <f t="shared" ca="1" si="45"/>
        <v/>
      </c>
    </row>
    <row r="427" spans="9:11" x14ac:dyDescent="0.2">
      <c r="I427" s="167" t="str">
        <f t="shared" ca="1" si="43"/>
        <v/>
      </c>
      <c r="J427" s="5" t="str">
        <f t="shared" ca="1" si="44"/>
        <v/>
      </c>
      <c r="K427" s="167" t="str">
        <f t="shared" ca="1" si="45"/>
        <v/>
      </c>
    </row>
    <row r="428" spans="9:11" x14ac:dyDescent="0.2">
      <c r="I428" s="167" t="str">
        <f t="shared" ca="1" si="43"/>
        <v/>
      </c>
      <c r="J428" s="5" t="str">
        <f t="shared" ca="1" si="44"/>
        <v/>
      </c>
      <c r="K428" s="167" t="str">
        <f t="shared" ca="1" si="45"/>
        <v/>
      </c>
    </row>
    <row r="429" spans="9:11" x14ac:dyDescent="0.2">
      <c r="I429" s="167" t="str">
        <f t="shared" ca="1" si="43"/>
        <v/>
      </c>
      <c r="J429" s="5" t="str">
        <f t="shared" ca="1" si="44"/>
        <v/>
      </c>
      <c r="K429" s="167" t="str">
        <f t="shared" ca="1" si="45"/>
        <v/>
      </c>
    </row>
    <row r="430" spans="9:11" x14ac:dyDescent="0.2">
      <c r="I430" s="167" t="str">
        <f t="shared" ca="1" si="43"/>
        <v/>
      </c>
      <c r="J430" s="5" t="str">
        <f t="shared" ca="1" si="44"/>
        <v/>
      </c>
      <c r="K430" s="167" t="str">
        <f t="shared" ca="1" si="45"/>
        <v/>
      </c>
    </row>
    <row r="431" spans="9:11" x14ac:dyDescent="0.2">
      <c r="I431" s="167" t="str">
        <f t="shared" ca="1" si="43"/>
        <v/>
      </c>
      <c r="J431" s="5" t="str">
        <f t="shared" ca="1" si="44"/>
        <v/>
      </c>
      <c r="K431" s="167" t="str">
        <f t="shared" ca="1" si="45"/>
        <v/>
      </c>
    </row>
    <row r="432" spans="9:11" x14ac:dyDescent="0.2">
      <c r="I432" s="167" t="str">
        <f t="shared" ca="1" si="43"/>
        <v/>
      </c>
      <c r="J432" s="5" t="str">
        <f t="shared" ca="1" si="44"/>
        <v/>
      </c>
      <c r="K432" s="167" t="str">
        <f t="shared" ca="1" si="45"/>
        <v/>
      </c>
    </row>
    <row r="433" spans="9:11" x14ac:dyDescent="0.2">
      <c r="I433" s="167" t="str">
        <f t="shared" ca="1" si="43"/>
        <v/>
      </c>
      <c r="J433" s="5" t="str">
        <f t="shared" ca="1" si="44"/>
        <v/>
      </c>
      <c r="K433" s="167" t="str">
        <f t="shared" ca="1" si="45"/>
        <v/>
      </c>
    </row>
    <row r="434" spans="9:11" x14ac:dyDescent="0.2">
      <c r="I434" s="167" t="str">
        <f t="shared" ca="1" si="43"/>
        <v/>
      </c>
      <c r="J434" s="5" t="str">
        <f t="shared" ca="1" si="44"/>
        <v/>
      </c>
      <c r="K434" s="167" t="str">
        <f t="shared" ca="1" si="45"/>
        <v/>
      </c>
    </row>
    <row r="435" spans="9:11" x14ac:dyDescent="0.2">
      <c r="I435" s="167" t="str">
        <f t="shared" ca="1" si="43"/>
        <v/>
      </c>
      <c r="J435" s="5" t="str">
        <f t="shared" ca="1" si="44"/>
        <v/>
      </c>
      <c r="K435" s="167" t="str">
        <f t="shared" ca="1" si="45"/>
        <v/>
      </c>
    </row>
    <row r="436" spans="9:11" x14ac:dyDescent="0.2">
      <c r="I436" s="167" t="str">
        <f t="shared" ca="1" si="43"/>
        <v/>
      </c>
      <c r="J436" s="5" t="str">
        <f t="shared" ca="1" si="44"/>
        <v/>
      </c>
      <c r="K436" s="167" t="str">
        <f t="shared" ca="1" si="45"/>
        <v/>
      </c>
    </row>
    <row r="437" spans="9:11" x14ac:dyDescent="0.2">
      <c r="I437" s="167" t="str">
        <f t="shared" ca="1" si="43"/>
        <v/>
      </c>
      <c r="J437" s="5" t="str">
        <f t="shared" ca="1" si="44"/>
        <v/>
      </c>
      <c r="K437" s="167" t="str">
        <f t="shared" ca="1" si="45"/>
        <v/>
      </c>
    </row>
    <row r="438" spans="9:11" x14ac:dyDescent="0.2">
      <c r="I438" s="167" t="str">
        <f t="shared" ca="1" si="43"/>
        <v/>
      </c>
      <c r="J438" s="5" t="str">
        <f t="shared" ca="1" si="44"/>
        <v/>
      </c>
      <c r="K438" s="167" t="str">
        <f t="shared" ca="1" si="45"/>
        <v/>
      </c>
    </row>
    <row r="439" spans="9:11" x14ac:dyDescent="0.2">
      <c r="I439" s="167" t="str">
        <f t="shared" ca="1" si="43"/>
        <v/>
      </c>
      <c r="J439" s="5" t="str">
        <f t="shared" ca="1" si="44"/>
        <v/>
      </c>
      <c r="K439" s="167" t="str">
        <f t="shared" ca="1" si="45"/>
        <v/>
      </c>
    </row>
    <row r="440" spans="9:11" x14ac:dyDescent="0.2">
      <c r="I440" s="167" t="str">
        <f t="shared" ca="1" si="43"/>
        <v/>
      </c>
      <c r="J440" s="5" t="str">
        <f t="shared" ca="1" si="44"/>
        <v/>
      </c>
      <c r="K440" s="167" t="str">
        <f t="shared" ca="1" si="45"/>
        <v/>
      </c>
    </row>
    <row r="441" spans="9:11" x14ac:dyDescent="0.2">
      <c r="I441" s="167" t="str">
        <f t="shared" ca="1" si="43"/>
        <v/>
      </c>
      <c r="J441" s="5" t="str">
        <f t="shared" ca="1" si="44"/>
        <v/>
      </c>
      <c r="K441" s="167" t="str">
        <f t="shared" ca="1" si="45"/>
        <v/>
      </c>
    </row>
    <row r="442" spans="9:11" x14ac:dyDescent="0.2">
      <c r="I442" s="167" t="str">
        <f t="shared" ca="1" si="43"/>
        <v/>
      </c>
      <c r="J442" s="5" t="str">
        <f t="shared" ca="1" si="44"/>
        <v/>
      </c>
      <c r="K442" s="167" t="str">
        <f t="shared" ca="1" si="45"/>
        <v/>
      </c>
    </row>
    <row r="443" spans="9:11" x14ac:dyDescent="0.2">
      <c r="I443" s="167" t="str">
        <f t="shared" ca="1" si="43"/>
        <v/>
      </c>
      <c r="J443" s="5" t="str">
        <f t="shared" ca="1" si="44"/>
        <v/>
      </c>
      <c r="K443" s="167" t="str">
        <f t="shared" ca="1" si="45"/>
        <v/>
      </c>
    </row>
    <row r="444" spans="9:11" x14ac:dyDescent="0.2">
      <c r="I444" s="167" t="str">
        <f t="shared" ca="1" si="43"/>
        <v/>
      </c>
      <c r="J444" s="5" t="str">
        <f t="shared" ca="1" si="44"/>
        <v/>
      </c>
      <c r="K444" s="167" t="str">
        <f t="shared" ca="1" si="45"/>
        <v/>
      </c>
    </row>
    <row r="445" spans="9:11" x14ac:dyDescent="0.2">
      <c r="I445" s="167" t="str">
        <f t="shared" ca="1" si="43"/>
        <v/>
      </c>
      <c r="J445" s="5" t="str">
        <f t="shared" ca="1" si="44"/>
        <v/>
      </c>
      <c r="K445" s="167" t="str">
        <f t="shared" ca="1" si="45"/>
        <v/>
      </c>
    </row>
    <row r="446" spans="9:11" x14ac:dyDescent="0.2">
      <c r="I446" s="167" t="str">
        <f t="shared" ca="1" si="43"/>
        <v/>
      </c>
      <c r="J446" s="5" t="str">
        <f t="shared" ca="1" si="44"/>
        <v/>
      </c>
      <c r="K446" s="167" t="str">
        <f t="shared" ca="1" si="45"/>
        <v/>
      </c>
    </row>
    <row r="447" spans="9:11" x14ac:dyDescent="0.2">
      <c r="I447" s="167" t="str">
        <f t="shared" ca="1" si="43"/>
        <v/>
      </c>
      <c r="J447" s="5" t="str">
        <f t="shared" ca="1" si="44"/>
        <v/>
      </c>
      <c r="K447" s="167" t="str">
        <f t="shared" ca="1" si="45"/>
        <v/>
      </c>
    </row>
    <row r="448" spans="9:11" x14ac:dyDescent="0.2">
      <c r="I448" s="167" t="str">
        <f t="shared" ca="1" si="43"/>
        <v/>
      </c>
      <c r="J448" s="5" t="str">
        <f t="shared" ca="1" si="44"/>
        <v/>
      </c>
      <c r="K448" s="167" t="str">
        <f t="shared" ca="1" si="45"/>
        <v/>
      </c>
    </row>
    <row r="449" spans="9:11" x14ac:dyDescent="0.2">
      <c r="I449" s="167" t="str">
        <f t="shared" ca="1" si="43"/>
        <v/>
      </c>
      <c r="J449" s="5" t="str">
        <f t="shared" ca="1" si="44"/>
        <v/>
      </c>
      <c r="K449" s="167" t="str">
        <f t="shared" ca="1" si="45"/>
        <v/>
      </c>
    </row>
    <row r="450" spans="9:11" x14ac:dyDescent="0.2">
      <c r="I450" s="167" t="str">
        <f t="shared" ca="1" si="43"/>
        <v/>
      </c>
      <c r="J450" s="5" t="str">
        <f t="shared" ca="1" si="44"/>
        <v/>
      </c>
      <c r="K450" s="167" t="str">
        <f t="shared" ca="1" si="45"/>
        <v/>
      </c>
    </row>
    <row r="451" spans="9:11" x14ac:dyDescent="0.2">
      <c r="I451" s="167" t="str">
        <f t="shared" ca="1" si="43"/>
        <v/>
      </c>
      <c r="J451" s="5" t="str">
        <f t="shared" ca="1" si="44"/>
        <v/>
      </c>
      <c r="K451" s="167" t="str">
        <f t="shared" ca="1" si="45"/>
        <v/>
      </c>
    </row>
    <row r="452" spans="9:11" x14ac:dyDescent="0.2">
      <c r="I452" s="167" t="str">
        <f t="shared" ref="I452:I515" ca="1" si="46">IF(K452&lt;&gt;"",RANK(K452,K:K,1),"")</f>
        <v/>
      </c>
      <c r="J452" s="5" t="str">
        <f t="shared" ca="1" si="44"/>
        <v/>
      </c>
      <c r="K452" s="167" t="str">
        <f t="shared" ca="1" si="45"/>
        <v/>
      </c>
    </row>
    <row r="453" spans="9:11" x14ac:dyDescent="0.2">
      <c r="I453" s="167" t="str">
        <f t="shared" ca="1" si="46"/>
        <v/>
      </c>
      <c r="J453" s="5" t="str">
        <f t="shared" ref="J453:J516" ca="1" si="47">IF(ROW()&lt;4+B$2,B453,IF(ROW()&lt;4+B$2+D$2,INDIRECT(ADDRESS(ROW()-B$2,4)),IF(ROW()&lt;4+B$2+D$2+F$2,INDIRECT(ADDRESS(ROW()-B$2-D$2,6)),IF(ROW()&lt;4+B$2+D$2+F$2+H$2,INDIRECT(ADDRESS(ROW()-B$2-D$2-F$2,8)),""))))</f>
        <v/>
      </c>
      <c r="K453" s="167"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2">
      <c r="I454" s="167" t="str">
        <f t="shared" ca="1" si="46"/>
        <v/>
      </c>
      <c r="J454" s="5" t="str">
        <f t="shared" ca="1" si="47"/>
        <v/>
      </c>
      <c r="K454" s="167" t="str">
        <f t="shared" ca="1" si="48"/>
        <v/>
      </c>
    </row>
    <row r="455" spans="9:11" x14ac:dyDescent="0.2">
      <c r="I455" s="167" t="str">
        <f t="shared" ca="1" si="46"/>
        <v/>
      </c>
      <c r="J455" s="5" t="str">
        <f t="shared" ca="1" si="47"/>
        <v/>
      </c>
      <c r="K455" s="167" t="str">
        <f t="shared" ca="1" si="48"/>
        <v/>
      </c>
    </row>
    <row r="456" spans="9:11" x14ac:dyDescent="0.2">
      <c r="I456" s="167" t="str">
        <f t="shared" ca="1" si="46"/>
        <v/>
      </c>
      <c r="J456" s="5" t="str">
        <f t="shared" ca="1" si="47"/>
        <v/>
      </c>
      <c r="K456" s="167" t="str">
        <f t="shared" ca="1" si="48"/>
        <v/>
      </c>
    </row>
    <row r="457" spans="9:11" x14ac:dyDescent="0.2">
      <c r="I457" s="167" t="str">
        <f t="shared" ca="1" si="46"/>
        <v/>
      </c>
      <c r="J457" s="5" t="str">
        <f t="shared" ca="1" si="47"/>
        <v/>
      </c>
      <c r="K457" s="167" t="str">
        <f t="shared" ca="1" si="48"/>
        <v/>
      </c>
    </row>
    <row r="458" spans="9:11" x14ac:dyDescent="0.2">
      <c r="I458" s="167" t="str">
        <f t="shared" ca="1" si="46"/>
        <v/>
      </c>
      <c r="J458" s="5" t="str">
        <f t="shared" ca="1" si="47"/>
        <v/>
      </c>
      <c r="K458" s="167" t="str">
        <f t="shared" ca="1" si="48"/>
        <v/>
      </c>
    </row>
    <row r="459" spans="9:11" x14ac:dyDescent="0.2">
      <c r="I459" s="167" t="str">
        <f t="shared" ca="1" si="46"/>
        <v/>
      </c>
      <c r="J459" s="5" t="str">
        <f t="shared" ca="1" si="47"/>
        <v/>
      </c>
      <c r="K459" s="167" t="str">
        <f t="shared" ca="1" si="48"/>
        <v/>
      </c>
    </row>
    <row r="460" spans="9:11" x14ac:dyDescent="0.2">
      <c r="I460" s="167" t="str">
        <f t="shared" ca="1" si="46"/>
        <v/>
      </c>
      <c r="J460" s="5" t="str">
        <f t="shared" ca="1" si="47"/>
        <v/>
      </c>
      <c r="K460" s="167" t="str">
        <f t="shared" ca="1" si="48"/>
        <v/>
      </c>
    </row>
    <row r="461" spans="9:11" x14ac:dyDescent="0.2">
      <c r="I461" s="167" t="str">
        <f t="shared" ca="1" si="46"/>
        <v/>
      </c>
      <c r="J461" s="5" t="str">
        <f t="shared" ca="1" si="47"/>
        <v/>
      </c>
      <c r="K461" s="167" t="str">
        <f t="shared" ca="1" si="48"/>
        <v/>
      </c>
    </row>
    <row r="462" spans="9:11" x14ac:dyDescent="0.2">
      <c r="I462" s="167" t="str">
        <f t="shared" ca="1" si="46"/>
        <v/>
      </c>
      <c r="J462" s="5" t="str">
        <f t="shared" ca="1" si="47"/>
        <v/>
      </c>
      <c r="K462" s="167" t="str">
        <f t="shared" ca="1" si="48"/>
        <v/>
      </c>
    </row>
    <row r="463" spans="9:11" x14ac:dyDescent="0.2">
      <c r="I463" s="167" t="str">
        <f t="shared" ca="1" si="46"/>
        <v/>
      </c>
      <c r="J463" s="5" t="str">
        <f t="shared" ca="1" si="47"/>
        <v/>
      </c>
      <c r="K463" s="167" t="str">
        <f t="shared" ca="1" si="48"/>
        <v/>
      </c>
    </row>
    <row r="464" spans="9:11" x14ac:dyDescent="0.2">
      <c r="I464" s="167" t="str">
        <f t="shared" ca="1" si="46"/>
        <v/>
      </c>
      <c r="J464" s="5" t="str">
        <f t="shared" ca="1" si="47"/>
        <v/>
      </c>
      <c r="K464" s="167" t="str">
        <f t="shared" ca="1" si="48"/>
        <v/>
      </c>
    </row>
    <row r="465" spans="9:11" x14ac:dyDescent="0.2">
      <c r="I465" s="167" t="str">
        <f t="shared" ca="1" si="46"/>
        <v/>
      </c>
      <c r="J465" s="5" t="str">
        <f t="shared" ca="1" si="47"/>
        <v/>
      </c>
      <c r="K465" s="167" t="str">
        <f t="shared" ca="1" si="48"/>
        <v/>
      </c>
    </row>
    <row r="466" spans="9:11" x14ac:dyDescent="0.2">
      <c r="I466" s="167" t="str">
        <f t="shared" ca="1" si="46"/>
        <v/>
      </c>
      <c r="J466" s="5" t="str">
        <f t="shared" ca="1" si="47"/>
        <v/>
      </c>
      <c r="K466" s="167" t="str">
        <f t="shared" ca="1" si="48"/>
        <v/>
      </c>
    </row>
    <row r="467" spans="9:11" x14ac:dyDescent="0.2">
      <c r="I467" s="167" t="str">
        <f t="shared" ca="1" si="46"/>
        <v/>
      </c>
      <c r="J467" s="5" t="str">
        <f t="shared" ca="1" si="47"/>
        <v/>
      </c>
      <c r="K467" s="167" t="str">
        <f t="shared" ca="1" si="48"/>
        <v/>
      </c>
    </row>
    <row r="468" spans="9:11" x14ac:dyDescent="0.2">
      <c r="I468" s="167" t="str">
        <f t="shared" ca="1" si="46"/>
        <v/>
      </c>
      <c r="J468" s="5" t="str">
        <f t="shared" ca="1" si="47"/>
        <v/>
      </c>
      <c r="K468" s="167" t="str">
        <f t="shared" ca="1" si="48"/>
        <v/>
      </c>
    </row>
    <row r="469" spans="9:11" x14ac:dyDescent="0.2">
      <c r="I469" s="167" t="str">
        <f t="shared" ca="1" si="46"/>
        <v/>
      </c>
      <c r="J469" s="5" t="str">
        <f t="shared" ca="1" si="47"/>
        <v/>
      </c>
      <c r="K469" s="167" t="str">
        <f t="shared" ca="1" si="48"/>
        <v/>
      </c>
    </row>
    <row r="470" spans="9:11" x14ac:dyDescent="0.2">
      <c r="I470" s="167" t="str">
        <f t="shared" ca="1" si="46"/>
        <v/>
      </c>
      <c r="J470" s="5" t="str">
        <f t="shared" ca="1" si="47"/>
        <v/>
      </c>
      <c r="K470" s="167" t="str">
        <f t="shared" ca="1" si="48"/>
        <v/>
      </c>
    </row>
    <row r="471" spans="9:11" x14ac:dyDescent="0.2">
      <c r="I471" s="167" t="str">
        <f t="shared" ca="1" si="46"/>
        <v/>
      </c>
      <c r="J471" s="5" t="str">
        <f t="shared" ca="1" si="47"/>
        <v/>
      </c>
      <c r="K471" s="167" t="str">
        <f t="shared" ca="1" si="48"/>
        <v/>
      </c>
    </row>
    <row r="472" spans="9:11" x14ac:dyDescent="0.2">
      <c r="I472" s="167" t="str">
        <f t="shared" ca="1" si="46"/>
        <v/>
      </c>
      <c r="J472" s="5" t="str">
        <f t="shared" ca="1" si="47"/>
        <v/>
      </c>
      <c r="K472" s="167" t="str">
        <f t="shared" ca="1" si="48"/>
        <v/>
      </c>
    </row>
    <row r="473" spans="9:11" x14ac:dyDescent="0.2">
      <c r="I473" s="167" t="str">
        <f t="shared" ca="1" si="46"/>
        <v/>
      </c>
      <c r="J473" s="5" t="str">
        <f t="shared" ca="1" si="47"/>
        <v/>
      </c>
      <c r="K473" s="167" t="str">
        <f t="shared" ca="1" si="48"/>
        <v/>
      </c>
    </row>
    <row r="474" spans="9:11" x14ac:dyDescent="0.2">
      <c r="I474" s="167" t="str">
        <f t="shared" ca="1" si="46"/>
        <v/>
      </c>
      <c r="J474" s="5" t="str">
        <f t="shared" ca="1" si="47"/>
        <v/>
      </c>
      <c r="K474" s="167" t="str">
        <f t="shared" ca="1" si="48"/>
        <v/>
      </c>
    </row>
    <row r="475" spans="9:11" x14ac:dyDescent="0.2">
      <c r="I475" s="167" t="str">
        <f t="shared" ca="1" si="46"/>
        <v/>
      </c>
      <c r="J475" s="5" t="str">
        <f t="shared" ca="1" si="47"/>
        <v/>
      </c>
      <c r="K475" s="167" t="str">
        <f t="shared" ca="1" si="48"/>
        <v/>
      </c>
    </row>
    <row r="476" spans="9:11" x14ac:dyDescent="0.2">
      <c r="I476" s="167" t="str">
        <f t="shared" ca="1" si="46"/>
        <v/>
      </c>
      <c r="J476" s="5" t="str">
        <f t="shared" ca="1" si="47"/>
        <v/>
      </c>
      <c r="K476" s="167" t="str">
        <f t="shared" ca="1" si="48"/>
        <v/>
      </c>
    </row>
    <row r="477" spans="9:11" x14ac:dyDescent="0.2">
      <c r="I477" s="167" t="str">
        <f t="shared" ca="1" si="46"/>
        <v/>
      </c>
      <c r="J477" s="5" t="str">
        <f t="shared" ca="1" si="47"/>
        <v/>
      </c>
      <c r="K477" s="167" t="str">
        <f t="shared" ca="1" si="48"/>
        <v/>
      </c>
    </row>
    <row r="478" spans="9:11" x14ac:dyDescent="0.2">
      <c r="I478" s="167" t="str">
        <f t="shared" ca="1" si="46"/>
        <v/>
      </c>
      <c r="J478" s="5" t="str">
        <f t="shared" ca="1" si="47"/>
        <v/>
      </c>
      <c r="K478" s="167" t="str">
        <f t="shared" ca="1" si="48"/>
        <v/>
      </c>
    </row>
    <row r="479" spans="9:11" x14ac:dyDescent="0.2">
      <c r="I479" s="167" t="str">
        <f t="shared" ca="1" si="46"/>
        <v/>
      </c>
      <c r="J479" s="5" t="str">
        <f t="shared" ca="1" si="47"/>
        <v/>
      </c>
      <c r="K479" s="167" t="str">
        <f t="shared" ca="1" si="48"/>
        <v/>
      </c>
    </row>
    <row r="480" spans="9:11" x14ac:dyDescent="0.2">
      <c r="I480" s="167" t="str">
        <f t="shared" ca="1" si="46"/>
        <v/>
      </c>
      <c r="J480" s="5" t="str">
        <f t="shared" ca="1" si="47"/>
        <v/>
      </c>
      <c r="K480" s="167" t="str">
        <f t="shared" ca="1" si="48"/>
        <v/>
      </c>
    </row>
    <row r="481" spans="9:11" x14ac:dyDescent="0.2">
      <c r="I481" s="167" t="str">
        <f t="shared" ca="1" si="46"/>
        <v/>
      </c>
      <c r="J481" s="5" t="str">
        <f t="shared" ca="1" si="47"/>
        <v/>
      </c>
      <c r="K481" s="167" t="str">
        <f t="shared" ca="1" si="48"/>
        <v/>
      </c>
    </row>
    <row r="482" spans="9:11" x14ac:dyDescent="0.2">
      <c r="I482" s="167" t="str">
        <f t="shared" ca="1" si="46"/>
        <v/>
      </c>
      <c r="J482" s="5" t="str">
        <f t="shared" ca="1" si="47"/>
        <v/>
      </c>
      <c r="K482" s="167" t="str">
        <f t="shared" ca="1" si="48"/>
        <v/>
      </c>
    </row>
    <row r="483" spans="9:11" x14ac:dyDescent="0.2">
      <c r="I483" s="167" t="str">
        <f t="shared" ca="1" si="46"/>
        <v/>
      </c>
      <c r="J483" s="5" t="str">
        <f t="shared" ca="1" si="47"/>
        <v/>
      </c>
      <c r="K483" s="167" t="str">
        <f t="shared" ca="1" si="48"/>
        <v/>
      </c>
    </row>
    <row r="484" spans="9:11" x14ac:dyDescent="0.2">
      <c r="I484" s="167" t="str">
        <f t="shared" ca="1" si="46"/>
        <v/>
      </c>
      <c r="J484" s="5" t="str">
        <f t="shared" ca="1" si="47"/>
        <v/>
      </c>
      <c r="K484" s="167" t="str">
        <f t="shared" ca="1" si="48"/>
        <v/>
      </c>
    </row>
    <row r="485" spans="9:11" x14ac:dyDescent="0.2">
      <c r="I485" s="167" t="str">
        <f t="shared" ca="1" si="46"/>
        <v/>
      </c>
      <c r="J485" s="5" t="str">
        <f t="shared" ca="1" si="47"/>
        <v/>
      </c>
      <c r="K485" s="167" t="str">
        <f t="shared" ca="1" si="48"/>
        <v/>
      </c>
    </row>
    <row r="486" spans="9:11" x14ac:dyDescent="0.2">
      <c r="I486" s="167" t="str">
        <f t="shared" ca="1" si="46"/>
        <v/>
      </c>
      <c r="J486" s="5" t="str">
        <f t="shared" ca="1" si="47"/>
        <v/>
      </c>
      <c r="K486" s="167" t="str">
        <f t="shared" ca="1" si="48"/>
        <v/>
      </c>
    </row>
    <row r="487" spans="9:11" x14ac:dyDescent="0.2">
      <c r="I487" s="167" t="str">
        <f t="shared" ca="1" si="46"/>
        <v/>
      </c>
      <c r="J487" s="5" t="str">
        <f t="shared" ca="1" si="47"/>
        <v/>
      </c>
      <c r="K487" s="167" t="str">
        <f t="shared" ca="1" si="48"/>
        <v/>
      </c>
    </row>
    <row r="488" spans="9:11" x14ac:dyDescent="0.2">
      <c r="I488" s="167" t="str">
        <f t="shared" ca="1" si="46"/>
        <v/>
      </c>
      <c r="J488" s="5" t="str">
        <f t="shared" ca="1" si="47"/>
        <v/>
      </c>
      <c r="K488" s="167" t="str">
        <f t="shared" ca="1" si="48"/>
        <v/>
      </c>
    </row>
    <row r="489" spans="9:11" x14ac:dyDescent="0.2">
      <c r="I489" s="167" t="str">
        <f t="shared" ca="1" si="46"/>
        <v/>
      </c>
      <c r="J489" s="5" t="str">
        <f t="shared" ca="1" si="47"/>
        <v/>
      </c>
      <c r="K489" s="167" t="str">
        <f t="shared" ca="1" si="48"/>
        <v/>
      </c>
    </row>
    <row r="490" spans="9:11" x14ac:dyDescent="0.2">
      <c r="I490" s="167" t="str">
        <f t="shared" ca="1" si="46"/>
        <v/>
      </c>
      <c r="J490" s="5" t="str">
        <f t="shared" ca="1" si="47"/>
        <v/>
      </c>
      <c r="K490" s="167" t="str">
        <f t="shared" ca="1" si="48"/>
        <v/>
      </c>
    </row>
    <row r="491" spans="9:11" x14ac:dyDescent="0.2">
      <c r="I491" s="167" t="str">
        <f t="shared" ca="1" si="46"/>
        <v/>
      </c>
      <c r="J491" s="5" t="str">
        <f t="shared" ca="1" si="47"/>
        <v/>
      </c>
      <c r="K491" s="167" t="str">
        <f t="shared" ca="1" si="48"/>
        <v/>
      </c>
    </row>
    <row r="492" spans="9:11" x14ac:dyDescent="0.2">
      <c r="I492" s="167" t="str">
        <f t="shared" ca="1" si="46"/>
        <v/>
      </c>
      <c r="J492" s="5" t="str">
        <f t="shared" ca="1" si="47"/>
        <v/>
      </c>
      <c r="K492" s="167" t="str">
        <f t="shared" ca="1" si="48"/>
        <v/>
      </c>
    </row>
    <row r="493" spans="9:11" x14ac:dyDescent="0.2">
      <c r="I493" s="167" t="str">
        <f t="shared" ca="1" si="46"/>
        <v/>
      </c>
      <c r="J493" s="5" t="str">
        <f t="shared" ca="1" si="47"/>
        <v/>
      </c>
      <c r="K493" s="167" t="str">
        <f t="shared" ca="1" si="48"/>
        <v/>
      </c>
    </row>
    <row r="494" spans="9:11" x14ac:dyDescent="0.2">
      <c r="I494" s="167" t="str">
        <f t="shared" ca="1" si="46"/>
        <v/>
      </c>
      <c r="J494" s="5" t="str">
        <f t="shared" ca="1" si="47"/>
        <v/>
      </c>
      <c r="K494" s="167" t="str">
        <f t="shared" ca="1" si="48"/>
        <v/>
      </c>
    </row>
    <row r="495" spans="9:11" x14ac:dyDescent="0.2">
      <c r="I495" s="167" t="str">
        <f t="shared" ca="1" si="46"/>
        <v/>
      </c>
      <c r="J495" s="5" t="str">
        <f t="shared" ca="1" si="47"/>
        <v/>
      </c>
      <c r="K495" s="167" t="str">
        <f t="shared" ca="1" si="48"/>
        <v/>
      </c>
    </row>
    <row r="496" spans="9:11" x14ac:dyDescent="0.2">
      <c r="I496" s="167" t="str">
        <f t="shared" ca="1" si="46"/>
        <v/>
      </c>
      <c r="J496" s="5" t="str">
        <f t="shared" ca="1" si="47"/>
        <v/>
      </c>
      <c r="K496" s="167" t="str">
        <f t="shared" ca="1" si="48"/>
        <v/>
      </c>
    </row>
    <row r="497" spans="9:11" x14ac:dyDescent="0.2">
      <c r="I497" s="167" t="str">
        <f t="shared" ca="1" si="46"/>
        <v/>
      </c>
      <c r="J497" s="5" t="str">
        <f t="shared" ca="1" si="47"/>
        <v/>
      </c>
      <c r="K497" s="167" t="str">
        <f t="shared" ca="1" si="48"/>
        <v/>
      </c>
    </row>
    <row r="498" spans="9:11" x14ac:dyDescent="0.2">
      <c r="I498" s="167" t="str">
        <f t="shared" ca="1" si="46"/>
        <v/>
      </c>
      <c r="J498" s="5" t="str">
        <f t="shared" ca="1" si="47"/>
        <v/>
      </c>
      <c r="K498" s="167" t="str">
        <f t="shared" ca="1" si="48"/>
        <v/>
      </c>
    </row>
    <row r="499" spans="9:11" x14ac:dyDescent="0.2">
      <c r="I499" s="167" t="str">
        <f t="shared" ca="1" si="46"/>
        <v/>
      </c>
      <c r="J499" s="5" t="str">
        <f t="shared" ca="1" si="47"/>
        <v/>
      </c>
      <c r="K499" s="167" t="str">
        <f t="shared" ca="1" si="48"/>
        <v/>
      </c>
    </row>
    <row r="500" spans="9:11" x14ac:dyDescent="0.2">
      <c r="I500" s="167" t="str">
        <f t="shared" ca="1" si="46"/>
        <v/>
      </c>
      <c r="J500" s="5" t="str">
        <f t="shared" ca="1" si="47"/>
        <v/>
      </c>
      <c r="K500" s="167" t="str">
        <f t="shared" ca="1" si="48"/>
        <v/>
      </c>
    </row>
    <row r="501" spans="9:11" x14ac:dyDescent="0.2">
      <c r="I501" s="167" t="str">
        <f t="shared" ca="1" si="46"/>
        <v/>
      </c>
      <c r="J501" s="5" t="str">
        <f t="shared" ca="1" si="47"/>
        <v/>
      </c>
      <c r="K501" s="167" t="str">
        <f t="shared" ca="1" si="48"/>
        <v/>
      </c>
    </row>
    <row r="502" spans="9:11" x14ac:dyDescent="0.2">
      <c r="I502" s="167" t="str">
        <f t="shared" ca="1" si="46"/>
        <v/>
      </c>
      <c r="J502" s="5" t="str">
        <f t="shared" ca="1" si="47"/>
        <v/>
      </c>
      <c r="K502" s="167" t="str">
        <f t="shared" ca="1" si="48"/>
        <v/>
      </c>
    </row>
    <row r="503" spans="9:11" x14ac:dyDescent="0.2">
      <c r="I503" s="167" t="str">
        <f t="shared" ca="1" si="46"/>
        <v/>
      </c>
      <c r="J503" s="5" t="str">
        <f t="shared" ca="1" si="47"/>
        <v/>
      </c>
      <c r="K503" s="167" t="str">
        <f t="shared" ca="1" si="48"/>
        <v/>
      </c>
    </row>
    <row r="504" spans="9:11" x14ac:dyDescent="0.2">
      <c r="I504" s="167" t="str">
        <f t="shared" ca="1" si="46"/>
        <v/>
      </c>
      <c r="J504" s="5" t="str">
        <f t="shared" ca="1" si="47"/>
        <v/>
      </c>
      <c r="K504" s="167" t="str">
        <f t="shared" ca="1" si="48"/>
        <v/>
      </c>
    </row>
    <row r="505" spans="9:11" x14ac:dyDescent="0.2">
      <c r="I505" s="167" t="str">
        <f t="shared" ca="1" si="46"/>
        <v/>
      </c>
      <c r="J505" s="5" t="str">
        <f t="shared" ca="1" si="47"/>
        <v/>
      </c>
      <c r="K505" s="167" t="str">
        <f t="shared" ca="1" si="48"/>
        <v/>
      </c>
    </row>
    <row r="506" spans="9:11" x14ac:dyDescent="0.2">
      <c r="I506" s="167" t="str">
        <f t="shared" ca="1" si="46"/>
        <v/>
      </c>
      <c r="J506" s="5" t="str">
        <f t="shared" ca="1" si="47"/>
        <v/>
      </c>
      <c r="K506" s="167" t="str">
        <f t="shared" ca="1" si="48"/>
        <v/>
      </c>
    </row>
    <row r="507" spans="9:11" x14ac:dyDescent="0.2">
      <c r="I507" s="167" t="str">
        <f t="shared" ca="1" si="46"/>
        <v/>
      </c>
      <c r="J507" s="5" t="str">
        <f t="shared" ca="1" si="47"/>
        <v/>
      </c>
      <c r="K507" s="167" t="str">
        <f t="shared" ca="1" si="48"/>
        <v/>
      </c>
    </row>
    <row r="508" spans="9:11" x14ac:dyDescent="0.2">
      <c r="I508" s="167" t="str">
        <f t="shared" ca="1" si="46"/>
        <v/>
      </c>
      <c r="J508" s="5" t="str">
        <f t="shared" ca="1" si="47"/>
        <v/>
      </c>
      <c r="K508" s="167" t="str">
        <f t="shared" ca="1" si="48"/>
        <v/>
      </c>
    </row>
    <row r="509" spans="9:11" x14ac:dyDescent="0.2">
      <c r="I509" s="167" t="str">
        <f t="shared" ca="1" si="46"/>
        <v/>
      </c>
      <c r="J509" s="5" t="str">
        <f t="shared" ca="1" si="47"/>
        <v/>
      </c>
      <c r="K509" s="167" t="str">
        <f t="shared" ca="1" si="48"/>
        <v/>
      </c>
    </row>
    <row r="510" spans="9:11" x14ac:dyDescent="0.2">
      <c r="I510" s="167" t="str">
        <f t="shared" ca="1" si="46"/>
        <v/>
      </c>
      <c r="J510" s="5" t="str">
        <f t="shared" ca="1" si="47"/>
        <v/>
      </c>
      <c r="K510" s="167" t="str">
        <f t="shared" ca="1" si="48"/>
        <v/>
      </c>
    </row>
    <row r="511" spans="9:11" x14ac:dyDescent="0.2">
      <c r="I511" s="167" t="str">
        <f t="shared" ca="1" si="46"/>
        <v/>
      </c>
      <c r="J511" s="5" t="str">
        <f t="shared" ca="1" si="47"/>
        <v/>
      </c>
      <c r="K511" s="167" t="str">
        <f t="shared" ca="1" si="48"/>
        <v/>
      </c>
    </row>
    <row r="512" spans="9:11" x14ac:dyDescent="0.2">
      <c r="I512" s="167" t="str">
        <f t="shared" ca="1" si="46"/>
        <v/>
      </c>
      <c r="J512" s="5" t="str">
        <f t="shared" ca="1" si="47"/>
        <v/>
      </c>
      <c r="K512" s="167" t="str">
        <f t="shared" ca="1" si="48"/>
        <v/>
      </c>
    </row>
    <row r="513" spans="9:11" x14ac:dyDescent="0.2">
      <c r="I513" s="167" t="str">
        <f t="shared" ca="1" si="46"/>
        <v/>
      </c>
      <c r="J513" s="5" t="str">
        <f t="shared" ca="1" si="47"/>
        <v/>
      </c>
      <c r="K513" s="167" t="str">
        <f t="shared" ca="1" si="48"/>
        <v/>
      </c>
    </row>
    <row r="514" spans="9:11" x14ac:dyDescent="0.2">
      <c r="I514" s="167" t="str">
        <f t="shared" ca="1" si="46"/>
        <v/>
      </c>
      <c r="J514" s="5" t="str">
        <f t="shared" ca="1" si="47"/>
        <v/>
      </c>
      <c r="K514" s="167" t="str">
        <f t="shared" ca="1" si="48"/>
        <v/>
      </c>
    </row>
    <row r="515" spans="9:11" x14ac:dyDescent="0.2">
      <c r="I515" s="167" t="str">
        <f t="shared" ca="1" si="46"/>
        <v/>
      </c>
      <c r="J515" s="5" t="str">
        <f t="shared" ca="1" si="47"/>
        <v/>
      </c>
      <c r="K515" s="167" t="str">
        <f t="shared" ca="1" si="48"/>
        <v/>
      </c>
    </row>
    <row r="516" spans="9:11" x14ac:dyDescent="0.2">
      <c r="I516" s="167" t="str">
        <f t="shared" ref="I516:I551" ca="1" si="49">IF(K516&lt;&gt;"",RANK(K516,K:K,1),"")</f>
        <v/>
      </c>
      <c r="J516" s="5" t="str">
        <f t="shared" ca="1" si="47"/>
        <v/>
      </c>
      <c r="K516" s="167" t="str">
        <f t="shared" ca="1" si="48"/>
        <v/>
      </c>
    </row>
    <row r="517" spans="9:11" x14ac:dyDescent="0.2">
      <c r="I517" s="167" t="str">
        <f t="shared" ca="1" si="49"/>
        <v/>
      </c>
      <c r="J517" s="5" t="str">
        <f t="shared" ref="J517:J551" ca="1" si="50">IF(ROW()&lt;4+B$2,B517,IF(ROW()&lt;4+B$2+D$2,INDIRECT(ADDRESS(ROW()-B$2,4)),IF(ROW()&lt;4+B$2+D$2+F$2,INDIRECT(ADDRESS(ROW()-B$2-D$2,6)),IF(ROW()&lt;4+B$2+D$2+F$2+H$2,INDIRECT(ADDRESS(ROW()-B$2-D$2-F$2,8)),""))))</f>
        <v/>
      </c>
      <c r="K517" s="167"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2">
      <c r="I518" s="167" t="str">
        <f t="shared" ca="1" si="49"/>
        <v/>
      </c>
      <c r="J518" s="5" t="str">
        <f t="shared" ca="1" si="50"/>
        <v/>
      </c>
      <c r="K518" s="167" t="str">
        <f t="shared" ca="1" si="51"/>
        <v/>
      </c>
    </row>
    <row r="519" spans="9:11" x14ac:dyDescent="0.2">
      <c r="I519" s="167" t="str">
        <f t="shared" ca="1" si="49"/>
        <v/>
      </c>
      <c r="J519" s="5" t="str">
        <f t="shared" ca="1" si="50"/>
        <v/>
      </c>
      <c r="K519" s="167" t="str">
        <f t="shared" ca="1" si="51"/>
        <v/>
      </c>
    </row>
    <row r="520" spans="9:11" x14ac:dyDescent="0.2">
      <c r="I520" s="167" t="str">
        <f t="shared" ca="1" si="49"/>
        <v/>
      </c>
      <c r="J520" s="5" t="str">
        <f t="shared" ca="1" si="50"/>
        <v/>
      </c>
      <c r="K520" s="167" t="str">
        <f t="shared" ca="1" si="51"/>
        <v/>
      </c>
    </row>
    <row r="521" spans="9:11" x14ac:dyDescent="0.2">
      <c r="I521" s="167" t="str">
        <f t="shared" ca="1" si="49"/>
        <v/>
      </c>
      <c r="J521" s="5" t="str">
        <f t="shared" ca="1" si="50"/>
        <v/>
      </c>
      <c r="K521" s="167" t="str">
        <f t="shared" ca="1" si="51"/>
        <v/>
      </c>
    </row>
    <row r="522" spans="9:11" x14ac:dyDescent="0.2">
      <c r="I522" s="167" t="str">
        <f t="shared" ca="1" si="49"/>
        <v/>
      </c>
      <c r="J522" s="5" t="str">
        <f t="shared" ca="1" si="50"/>
        <v/>
      </c>
      <c r="K522" s="167" t="str">
        <f t="shared" ca="1" si="51"/>
        <v/>
      </c>
    </row>
    <row r="523" spans="9:11" x14ac:dyDescent="0.2">
      <c r="I523" s="167" t="str">
        <f t="shared" ca="1" si="49"/>
        <v/>
      </c>
      <c r="J523" s="5" t="str">
        <f t="shared" ca="1" si="50"/>
        <v/>
      </c>
      <c r="K523" s="167" t="str">
        <f t="shared" ca="1" si="51"/>
        <v/>
      </c>
    </row>
    <row r="524" spans="9:11" x14ac:dyDescent="0.2">
      <c r="I524" s="167" t="str">
        <f t="shared" ca="1" si="49"/>
        <v/>
      </c>
      <c r="J524" s="5" t="str">
        <f t="shared" ca="1" si="50"/>
        <v/>
      </c>
      <c r="K524" s="167" t="str">
        <f t="shared" ca="1" si="51"/>
        <v/>
      </c>
    </row>
    <row r="525" spans="9:11" x14ac:dyDescent="0.2">
      <c r="I525" s="167" t="str">
        <f t="shared" ca="1" si="49"/>
        <v/>
      </c>
      <c r="J525" s="5" t="str">
        <f t="shared" ca="1" si="50"/>
        <v/>
      </c>
      <c r="K525" s="167" t="str">
        <f t="shared" ca="1" si="51"/>
        <v/>
      </c>
    </row>
    <row r="526" spans="9:11" x14ac:dyDescent="0.2">
      <c r="I526" s="167" t="str">
        <f t="shared" ca="1" si="49"/>
        <v/>
      </c>
      <c r="J526" s="5" t="str">
        <f t="shared" ca="1" si="50"/>
        <v/>
      </c>
      <c r="K526" s="167" t="str">
        <f t="shared" ca="1" si="51"/>
        <v/>
      </c>
    </row>
    <row r="527" spans="9:11" x14ac:dyDescent="0.2">
      <c r="I527" s="167" t="str">
        <f t="shared" ca="1" si="49"/>
        <v/>
      </c>
      <c r="J527" s="5" t="str">
        <f t="shared" ca="1" si="50"/>
        <v/>
      </c>
      <c r="K527" s="167" t="str">
        <f t="shared" ca="1" si="51"/>
        <v/>
      </c>
    </row>
    <row r="528" spans="9:11" x14ac:dyDescent="0.2">
      <c r="I528" s="167" t="str">
        <f t="shared" ca="1" si="49"/>
        <v/>
      </c>
      <c r="J528" s="5" t="str">
        <f t="shared" ca="1" si="50"/>
        <v/>
      </c>
      <c r="K528" s="167" t="str">
        <f t="shared" ca="1" si="51"/>
        <v/>
      </c>
    </row>
    <row r="529" spans="9:11" x14ac:dyDescent="0.2">
      <c r="I529" s="167" t="str">
        <f t="shared" ca="1" si="49"/>
        <v/>
      </c>
      <c r="J529" s="5" t="str">
        <f t="shared" ca="1" si="50"/>
        <v/>
      </c>
      <c r="K529" s="167" t="str">
        <f t="shared" ca="1" si="51"/>
        <v/>
      </c>
    </row>
    <row r="530" spans="9:11" x14ac:dyDescent="0.2">
      <c r="I530" s="167" t="str">
        <f t="shared" ca="1" si="49"/>
        <v/>
      </c>
      <c r="J530" s="5" t="str">
        <f t="shared" ca="1" si="50"/>
        <v/>
      </c>
      <c r="K530" s="167" t="str">
        <f t="shared" ca="1" si="51"/>
        <v/>
      </c>
    </row>
    <row r="531" spans="9:11" x14ac:dyDescent="0.2">
      <c r="I531" s="167" t="str">
        <f t="shared" ca="1" si="49"/>
        <v/>
      </c>
      <c r="J531" s="5" t="str">
        <f t="shared" ca="1" si="50"/>
        <v/>
      </c>
      <c r="K531" s="167" t="str">
        <f t="shared" ca="1" si="51"/>
        <v/>
      </c>
    </row>
    <row r="532" spans="9:11" x14ac:dyDescent="0.2">
      <c r="I532" s="167" t="str">
        <f t="shared" ca="1" si="49"/>
        <v/>
      </c>
      <c r="J532" s="5" t="str">
        <f t="shared" ca="1" si="50"/>
        <v/>
      </c>
      <c r="K532" s="167" t="str">
        <f t="shared" ca="1" si="51"/>
        <v/>
      </c>
    </row>
    <row r="533" spans="9:11" x14ac:dyDescent="0.2">
      <c r="I533" s="167" t="str">
        <f t="shared" ca="1" si="49"/>
        <v/>
      </c>
      <c r="J533" s="5" t="str">
        <f t="shared" ca="1" si="50"/>
        <v/>
      </c>
      <c r="K533" s="167" t="str">
        <f t="shared" ref="K533:K551" ca="1" si="52">IF(J533&lt;&gt;"",LEFT(J533,FIND("-",J533)-1)*1000000+MID(J533,FIND("-",J533)+1,FIND("--",J533)-FIND("-",J533)-1)*1000+MID(J533,FIND("--",J533)+2,FIND("---",J533)-FIND("--",J533)-2)*100+RIGHT(J533,1),"")</f>
        <v/>
      </c>
    </row>
    <row r="534" spans="9:11" x14ac:dyDescent="0.2">
      <c r="I534" s="167" t="str">
        <f t="shared" ca="1" si="49"/>
        <v/>
      </c>
      <c r="J534" s="5" t="str">
        <f t="shared" ca="1" si="50"/>
        <v/>
      </c>
      <c r="K534" s="167" t="str">
        <f t="shared" ca="1" si="52"/>
        <v/>
      </c>
    </row>
    <row r="535" spans="9:11" x14ac:dyDescent="0.2">
      <c r="I535" s="167" t="str">
        <f t="shared" ca="1" si="49"/>
        <v/>
      </c>
      <c r="J535" s="5" t="str">
        <f t="shared" ca="1" si="50"/>
        <v/>
      </c>
      <c r="K535" s="167" t="str">
        <f t="shared" ca="1" si="52"/>
        <v/>
      </c>
    </row>
    <row r="536" spans="9:11" x14ac:dyDescent="0.2">
      <c r="I536" s="167" t="str">
        <f t="shared" ca="1" si="49"/>
        <v/>
      </c>
      <c r="J536" s="5" t="str">
        <f t="shared" ca="1" si="50"/>
        <v/>
      </c>
      <c r="K536" s="167" t="str">
        <f t="shared" ca="1" si="52"/>
        <v/>
      </c>
    </row>
    <row r="537" spans="9:11" x14ac:dyDescent="0.2">
      <c r="I537" s="167" t="str">
        <f t="shared" ca="1" si="49"/>
        <v/>
      </c>
      <c r="J537" s="5" t="str">
        <f t="shared" ca="1" si="50"/>
        <v/>
      </c>
      <c r="K537" s="167" t="str">
        <f t="shared" ca="1" si="52"/>
        <v/>
      </c>
    </row>
    <row r="538" spans="9:11" x14ac:dyDescent="0.2">
      <c r="I538" s="167" t="str">
        <f t="shared" ca="1" si="49"/>
        <v/>
      </c>
      <c r="J538" s="5" t="str">
        <f t="shared" ca="1" si="50"/>
        <v/>
      </c>
      <c r="K538" s="167" t="str">
        <f t="shared" ca="1" si="52"/>
        <v/>
      </c>
    </row>
    <row r="539" spans="9:11" x14ac:dyDescent="0.2">
      <c r="I539" s="167" t="str">
        <f t="shared" ca="1" si="49"/>
        <v/>
      </c>
      <c r="J539" s="5" t="str">
        <f t="shared" ca="1" si="50"/>
        <v/>
      </c>
      <c r="K539" s="167" t="str">
        <f t="shared" ca="1" si="52"/>
        <v/>
      </c>
    </row>
    <row r="540" spans="9:11" x14ac:dyDescent="0.2">
      <c r="I540" s="167" t="str">
        <f t="shared" ca="1" si="49"/>
        <v/>
      </c>
      <c r="J540" s="5" t="str">
        <f t="shared" ca="1" si="50"/>
        <v/>
      </c>
      <c r="K540" s="167" t="str">
        <f t="shared" ca="1" si="52"/>
        <v/>
      </c>
    </row>
    <row r="541" spans="9:11" x14ac:dyDescent="0.2">
      <c r="I541" s="167" t="str">
        <f t="shared" ca="1" si="49"/>
        <v/>
      </c>
      <c r="J541" s="5" t="str">
        <f t="shared" ca="1" si="50"/>
        <v/>
      </c>
      <c r="K541" s="167" t="str">
        <f t="shared" ca="1" si="52"/>
        <v/>
      </c>
    </row>
    <row r="542" spans="9:11" x14ac:dyDescent="0.2">
      <c r="I542" s="167" t="str">
        <f t="shared" ca="1" si="49"/>
        <v/>
      </c>
      <c r="J542" s="5" t="str">
        <f t="shared" ca="1" si="50"/>
        <v/>
      </c>
      <c r="K542" s="167" t="str">
        <f t="shared" ca="1" si="52"/>
        <v/>
      </c>
    </row>
    <row r="543" spans="9:11" x14ac:dyDescent="0.2">
      <c r="I543" s="167" t="str">
        <f t="shared" ca="1" si="49"/>
        <v/>
      </c>
      <c r="J543" s="5" t="str">
        <f t="shared" ca="1" si="50"/>
        <v/>
      </c>
      <c r="K543" s="167" t="str">
        <f t="shared" ca="1" si="52"/>
        <v/>
      </c>
    </row>
    <row r="544" spans="9:11" x14ac:dyDescent="0.2">
      <c r="I544" s="167" t="str">
        <f t="shared" ca="1" si="49"/>
        <v/>
      </c>
      <c r="J544" s="5" t="str">
        <f t="shared" ca="1" si="50"/>
        <v/>
      </c>
      <c r="K544" s="167" t="str">
        <f t="shared" ca="1" si="52"/>
        <v/>
      </c>
    </row>
    <row r="545" spans="9:11" x14ac:dyDescent="0.2">
      <c r="I545" s="167" t="str">
        <f t="shared" ca="1" si="49"/>
        <v/>
      </c>
      <c r="J545" s="5" t="str">
        <f t="shared" ca="1" si="50"/>
        <v/>
      </c>
      <c r="K545" s="167" t="str">
        <f t="shared" ca="1" si="52"/>
        <v/>
      </c>
    </row>
    <row r="546" spans="9:11" x14ac:dyDescent="0.2">
      <c r="I546" s="167" t="str">
        <f t="shared" ca="1" si="49"/>
        <v/>
      </c>
      <c r="J546" s="5" t="str">
        <f t="shared" ca="1" si="50"/>
        <v/>
      </c>
      <c r="K546" s="167" t="str">
        <f t="shared" ca="1" si="52"/>
        <v/>
      </c>
    </row>
    <row r="547" spans="9:11" x14ac:dyDescent="0.2">
      <c r="I547" s="167" t="str">
        <f t="shared" ca="1" si="49"/>
        <v/>
      </c>
      <c r="J547" s="5" t="str">
        <f t="shared" ca="1" si="50"/>
        <v/>
      </c>
      <c r="K547" s="167" t="str">
        <f t="shared" ca="1" si="52"/>
        <v/>
      </c>
    </row>
    <row r="548" spans="9:11" x14ac:dyDescent="0.2">
      <c r="I548" s="167" t="str">
        <f t="shared" ca="1" si="49"/>
        <v/>
      </c>
      <c r="J548" s="5" t="str">
        <f t="shared" ca="1" si="50"/>
        <v/>
      </c>
      <c r="K548" s="167" t="str">
        <f t="shared" ca="1" si="52"/>
        <v/>
      </c>
    </row>
    <row r="549" spans="9:11" x14ac:dyDescent="0.2">
      <c r="I549" s="167" t="str">
        <f t="shared" ca="1" si="49"/>
        <v/>
      </c>
      <c r="J549" s="5" t="str">
        <f t="shared" ca="1" si="50"/>
        <v/>
      </c>
      <c r="K549" s="167" t="str">
        <f t="shared" ca="1" si="52"/>
        <v/>
      </c>
    </row>
    <row r="550" spans="9:11" x14ac:dyDescent="0.2">
      <c r="I550" s="167" t="str">
        <f t="shared" ca="1" si="49"/>
        <v/>
      </c>
      <c r="J550" s="5" t="str">
        <f t="shared" ca="1" si="50"/>
        <v/>
      </c>
      <c r="K550" s="167" t="str">
        <f t="shared" ca="1" si="52"/>
        <v/>
      </c>
    </row>
    <row r="551" spans="9:11" x14ac:dyDescent="0.2">
      <c r="I551" s="167" t="str">
        <f t="shared" ca="1" si="49"/>
        <v/>
      </c>
      <c r="J551" s="5" t="str">
        <f t="shared" ca="1" si="50"/>
        <v/>
      </c>
      <c r="K551" s="167" t="str">
        <f t="shared" ca="1" si="52"/>
        <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B314"/>
  <sheetViews>
    <sheetView topLeftCell="C1" zoomScale="90" zoomScaleNormal="90" workbookViewId="0">
      <pane ySplit="10" topLeftCell="A11" activePane="bottomLeft" state="frozen"/>
      <selection activeCell="C1" sqref="C1"/>
      <selection pane="bottomLeft" activeCell="E10" sqref="E10"/>
    </sheetView>
  </sheetViews>
  <sheetFormatPr baseColWidth="10" defaultColWidth="7.1640625" defaultRowHeight="22" customHeight="1" x14ac:dyDescent="0.15"/>
  <cols>
    <col min="1" max="1" width="14.1640625" style="221" hidden="1" customWidth="1"/>
    <col min="2" max="2" width="21.6640625" style="221" hidden="1" customWidth="1"/>
    <col min="3" max="3" width="32.33203125" style="221" customWidth="1"/>
    <col min="4" max="4" width="18.1640625" style="221" customWidth="1"/>
    <col min="5" max="5" width="21.1640625" style="221" customWidth="1"/>
    <col min="6" max="6" width="18" style="221" customWidth="1"/>
    <col min="7" max="7" width="14.6640625" style="221" customWidth="1"/>
    <col min="8" max="8" width="17.33203125" style="221" customWidth="1"/>
    <col min="9" max="9" width="12.5" style="221" customWidth="1"/>
    <col min="10" max="10" width="14.5" style="221" customWidth="1"/>
    <col min="11" max="11" width="14.1640625" style="221" customWidth="1"/>
    <col min="12" max="12" width="15.83203125" style="221" customWidth="1"/>
    <col min="13" max="13" width="14.6640625" style="221" customWidth="1"/>
    <col min="14" max="14" width="10.33203125" style="221" customWidth="1"/>
    <col min="15" max="15" width="10.6640625" style="221" customWidth="1"/>
    <col min="16" max="16" width="13.6640625" style="221" customWidth="1"/>
    <col min="17" max="17" width="12.1640625" style="221" customWidth="1"/>
    <col min="18" max="18" width="12.6640625" style="221" customWidth="1"/>
    <col min="19" max="19" width="13.1640625" style="221" customWidth="1"/>
    <col min="20" max="20" width="12.83203125" style="221" customWidth="1"/>
    <col min="21" max="21" width="14" style="221" customWidth="1"/>
    <col min="22" max="23" width="14.1640625" style="221" customWidth="1"/>
    <col min="24" max="24" width="13.5" style="221" customWidth="1"/>
    <col min="25" max="25" width="12" style="221" customWidth="1"/>
    <col min="26" max="26" width="14.33203125" style="221" customWidth="1"/>
    <col min="27" max="27" width="12.33203125" style="221" customWidth="1"/>
    <col min="28" max="28" width="7.1640625" style="222"/>
    <col min="29" max="16384" width="7.1640625" style="221"/>
  </cols>
  <sheetData>
    <row r="1" spans="1:28" s="219" customFormat="1" ht="22" customHeight="1" x14ac:dyDescent="0.2">
      <c r="C1" s="219" t="str">
        <f ca="1">Translations!A173</f>
        <v>PSM Detailed Budget - feeding into Overall Detailed Budget (in grant currency)</v>
      </c>
      <c r="AB1" s="220"/>
    </row>
    <row r="3" spans="1:28" ht="22" customHeight="1" x14ac:dyDescent="0.15">
      <c r="C3" s="221" t="str">
        <f ca="1">Translations!A194</f>
        <v>This sheet “PSM Detailed Budget” will populate automatically and contain the aggregated PSM entries.</v>
      </c>
    </row>
    <row r="4" spans="1:28" ht="22" customHeight="1" x14ac:dyDescent="0.15">
      <c r="C4" s="221" t="str">
        <f ca="1">Translations!A195</f>
        <v>This is a summary by Module, Intervention, Product Category, Product Name and Recipient. It contains the exact content that needs to be copy+pasted into the Detailed Budget Offline Template in a scenario where you are working completely offline.</v>
      </c>
    </row>
    <row r="5" spans="1:28" ht="22" customHeight="1" x14ac:dyDescent="0.15">
      <c r="C5" s="221" t="str">
        <f ca="1">Translations!A196</f>
        <v>Where multiple lines exist in the data entry sheets for the same combination mentioned above, they will be aggregated into one row here in order to minimize the amount of data to copy+paste.</v>
      </c>
    </row>
    <row r="6" spans="1:28" ht="22" customHeight="1" x14ac:dyDescent="0.15">
      <c r="C6" s="221" t="str">
        <f ca="1">Translations!A197</f>
        <v>In order to properly reflect quarterly amounts in the Detailed Budget and because of this aggregation of rows, Unit Costs are normalized to 1 here, and Quantities contain the actual Cash Outflow amounts.</v>
      </c>
    </row>
    <row r="7" spans="1:28" ht="22" customHeight="1" x14ac:dyDescent="0.15">
      <c r="C7" s="221" t="str">
        <f ca="1">Translations!A198</f>
        <v>When copying into the Detailed Budget Offline Template, you can select the content of this sheet column by column and copy+paste it into the other file. Do not try to paste the entire table in one go.</v>
      </c>
    </row>
    <row r="8" spans="1:28" ht="22" customHeight="1" x14ac:dyDescent="0.15">
      <c r="C8" s="223" t="str">
        <f ca="1">Translations!A199</f>
        <v>When pasting into the Detailed Budget file make sure to paste AS VALUES (symbol 123) to avoid creating links between the two files.</v>
      </c>
    </row>
    <row r="9" spans="1:28" ht="22" customHeight="1" x14ac:dyDescent="0.15">
      <c r="C9" s="224"/>
    </row>
    <row r="10" spans="1:28" s="235" customFormat="1" ht="22" customHeight="1" x14ac:dyDescent="0.2">
      <c r="A10" s="235" t="s">
        <v>2460</v>
      </c>
      <c r="B10" s="235" t="s">
        <v>2535</v>
      </c>
      <c r="C10" s="236" t="str">
        <f ca="1">Translations!$A$98</f>
        <v>Module</v>
      </c>
      <c r="D10" s="236" t="str">
        <f ca="1">Translations!$A$99</f>
        <v>Intervention</v>
      </c>
      <c r="E10" s="236"/>
      <c r="F10" s="236" t="str">
        <f ca="1">Translations!$A$100</f>
        <v>Product Name</v>
      </c>
      <c r="G10" s="236" t="str">
        <f ca="1">Translations!$A$42</f>
        <v>Recipient</v>
      </c>
      <c r="H10" s="238" t="str">
        <f ca="1">Translations!A152</f>
        <v>Y1 Unit Cost (Grant Currency)</v>
      </c>
      <c r="I10" s="238" t="str">
        <f ca="1">Translations!A46</f>
        <v>Q1 Cash Outflow</v>
      </c>
      <c r="J10" s="238" t="str">
        <f ca="1">Translations!A48</f>
        <v>Q2 Cash Outflow</v>
      </c>
      <c r="K10" s="238" t="str">
        <f ca="1">Translations!A50</f>
        <v xml:space="preserve">Q3 Cash Outflow </v>
      </c>
      <c r="L10" s="238" t="str">
        <f ca="1">Translations!A52</f>
        <v>Q4 Cash Outflow</v>
      </c>
      <c r="M10" s="238" t="str">
        <f ca="1">Translations!A153</f>
        <v>Y2 Unit Cost (Grant Currency)</v>
      </c>
      <c r="N10" s="238" t="str">
        <f ca="1">Translations!A57</f>
        <v>Q5 Cash Outflow</v>
      </c>
      <c r="O10" s="238" t="str">
        <f ca="1">Translations!A59</f>
        <v>Q6 Cash Outflow</v>
      </c>
      <c r="P10" s="238" t="str">
        <f ca="1">Translations!A61</f>
        <v>Q7 Cash Outflow</v>
      </c>
      <c r="Q10" s="238" t="str">
        <f ca="1">Translations!A63</f>
        <v>Q8 Cash Outflow</v>
      </c>
      <c r="R10" s="238" t="str">
        <f ca="1">Translations!A154</f>
        <v>Y3 Unit Cost (Grant Currency)</v>
      </c>
      <c r="S10" s="238" t="str">
        <f ca="1">Translations!A68</f>
        <v>Q9 Cash Outflow</v>
      </c>
      <c r="T10" s="238" t="str">
        <f ca="1">Translations!A70</f>
        <v>Q10 Cash Outflow</v>
      </c>
      <c r="U10" s="238" t="str">
        <f ca="1">Translations!A72</f>
        <v>Q11 Cash Outflow</v>
      </c>
      <c r="V10" s="238" t="str">
        <f ca="1">Translations!A74</f>
        <v>Q12 Cash Outflow</v>
      </c>
      <c r="W10" s="238" t="str">
        <f ca="1">Translations!A155</f>
        <v>Y4 Unit Cost (Grant Currency)</v>
      </c>
      <c r="X10" s="238" t="str">
        <f ca="1">Translations!A79</f>
        <v>Q13 Cash Outflow</v>
      </c>
      <c r="Y10" s="238" t="str">
        <f ca="1">Translations!A81</f>
        <v>Q14 Cash Outflow</v>
      </c>
      <c r="Z10" s="238" t="str">
        <f ca="1">Translations!A83</f>
        <v>Q15 Cash Outflow</v>
      </c>
      <c r="AA10" s="238" t="str">
        <f ca="1">Translations!A85</f>
        <v>Q16 Cash Outflow</v>
      </c>
      <c r="AB10" s="237" t="str">
        <f ca="1">Translations!$A$174</f>
        <v>Total</v>
      </c>
    </row>
    <row r="11" spans="1:28" ht="22" customHeight="1" x14ac:dyDescent="0.15">
      <c r="A11" s="226">
        <v>1</v>
      </c>
      <c r="B11" s="226" t="str">
        <f ca="1">IFERROR(VLOOKUP(A11,'Rank unique Mod-Int-CI-PR'!I:J,2,FALSE),"")</f>
        <v/>
      </c>
      <c r="C11" s="227" t="str">
        <f ca="1">IFERROR(VLOOKUP(VALUE(LEFT(B11,FIND("-",B11)-1)),CatModules!B:C,2,FALSE),"")</f>
        <v/>
      </c>
      <c r="D11" s="227" t="str">
        <f ca="1">IFERROR(VLOOKUP(LEFT(B11,FIND("--",B11)-1),CatInt!D:E,2,FALSE),"")</f>
        <v/>
      </c>
      <c r="E11" s="227" t="str">
        <f ca="1">IFERROR(VLOOKUP(MID(B11,FIND("--",B11)+2,FIND("---",B11)-FIND("--",B11)-2),CatCostInp!D:E,2,FALSE),"")</f>
        <v/>
      </c>
      <c r="F11" s="227" t="str">
        <f ca="1">IFERROR(VLOOKUP(B11,ActivityConcat!A:C,3,FALSE),"")</f>
        <v/>
      </c>
      <c r="G11" s="228" t="str">
        <f ca="1">IFERROR(VLOOKUP(VALUE(RIGHT(B11,1)),Setup!A:D,4,FALSE),"")</f>
        <v/>
      </c>
      <c r="H11" s="229" t="str">
        <f ca="1">IF(SUM(I11:L11)&gt;0,1,"")</f>
        <v/>
      </c>
      <c r="I11" s="230" t="str">
        <f ca="1">IF(SUMIF(Pharmaceuticals!$B:$B,$B11,Pharmaceuticals!Q:Q)+SUMIF('Health Products &amp; Equipment'!$B:$B,$B11,'Health Products &amp; Equipment'!Z:Z)+SUMIF('Other Pharma &amp; Health Products'!$B:$B,$B11,'Other Pharma &amp; Health Products'!Z:Z)+SUMIF('PSM Costs'!$B:$B,$B11,'PSM Costs'!Z:Z)&gt;0,SUMIF(Pharmaceuticals!$B:$B,$B11,Pharmaceuticals!Q:Q)+SUMIF('Health Products &amp; Equipment'!$B:$B,$B11,'Health Products &amp; Equipment'!Z:Z)+SUMIF('Other Pharma &amp; Health Products'!$B:$B,$B11,'Other Pharma &amp; Health Products'!Z:Z)+SUMIF('PSM Costs'!$B:$B,$B11,'PSM Costs'!Z:Z),"")</f>
        <v/>
      </c>
      <c r="J11" s="230" t="str">
        <f ca="1">IF(SUMIF(Pharmaceuticals!$B:$B,$B11,Pharmaceuticals!S:S)+SUMIF('Health Products &amp; Equipment'!$B:$B,$B11,'Health Products &amp; Equipment'!AB:AB)+SUMIF('Other Pharma &amp; Health Products'!$B:$B,$B11,'Other Pharma &amp; Health Products'!AB:AB)+SUMIF('PSM Costs'!$B:$B,$B11,'PSM Costs'!AB:AB)&gt;0,SUMIF(Pharmaceuticals!$B:$B,$B11,Pharmaceuticals!S:S)+SUMIF('Health Products &amp; Equipment'!$B:$B,$B11,'Health Products &amp; Equipment'!AB:AB)+SUMIF('Other Pharma &amp; Health Products'!$B:$B,$B11,'Other Pharma &amp; Health Products'!AB:AB)+SUMIF('PSM Costs'!$B:$B,$B11,'PSM Costs'!AB:AB),"")</f>
        <v/>
      </c>
      <c r="K11" s="230" t="str">
        <f ca="1">IF(SUMIF(Pharmaceuticals!$B:$B,$B11,Pharmaceuticals!U:U)+SUMIF('Health Products &amp; Equipment'!$B:$B,$B11,'Health Products &amp; Equipment'!AD:AD)+SUMIF('Other Pharma &amp; Health Products'!$B:$B,$B11,'Other Pharma &amp; Health Products'!AD:AD)+SUMIF('PSM Costs'!$B:$B,$B11,'PSM Costs'!AD:AD)&gt;0,SUMIF(Pharmaceuticals!$B:$B,$B11,Pharmaceuticals!U:U)+SUMIF('Health Products &amp; Equipment'!$B:$B,$B11,'Health Products &amp; Equipment'!AD:AD)+SUMIF('Other Pharma &amp; Health Products'!$B:$B,$B11,'Other Pharma &amp; Health Products'!AD:AD)+SUMIF('PSM Costs'!$B:$B,$B11,'PSM Costs'!AD:AD),"")</f>
        <v/>
      </c>
      <c r="L11" s="230" t="str">
        <f ca="1">IF(SUMIF(Pharmaceuticals!$B:$B,$B11,Pharmaceuticals!W:W)+SUMIF('Health Products &amp; Equipment'!$B:$B,$B11,'Health Products &amp; Equipment'!AF:AF)+SUMIF('Other Pharma &amp; Health Products'!$B:$B,$B11,'Other Pharma &amp; Health Products'!AF:AF)+SUMIF('PSM Costs'!$B:$B,$B11,'PSM Costs'!AF:AF)&gt;0,SUMIF(Pharmaceuticals!$B:$B,$B11,Pharmaceuticals!W:W)+SUMIF('Health Products &amp; Equipment'!$B:$B,$B11,'Health Products &amp; Equipment'!AF:AF)+SUMIF('Other Pharma &amp; Health Products'!$B:$B,$B11,'Other Pharma &amp; Health Products'!AF:AF)+SUMIF('PSM Costs'!$B:$B,$B11,'PSM Costs'!AF:AF),"")</f>
        <v/>
      </c>
      <c r="M11" s="228" t="str">
        <f ca="1">IF(SUM(N11:Q11)&gt;0,1,"")</f>
        <v/>
      </c>
      <c r="N11" s="231" t="str">
        <f ca="1">IF(SUMIF(Pharmaceuticals!$B:$B,$B11,Pharmaceuticals!AD:AD)+SUMIF('Health Products &amp; Equipment'!$B:$B,$B11,'Health Products &amp; Equipment'!AM:AM)+SUMIF('Other Pharma &amp; Health Products'!$B:$B,$B11,'Other Pharma &amp; Health Products'!AM:AM)+SUMIF('PSM Costs'!$B:$B,$B11,'PSM Costs'!AM:AM)&gt;0,SUMIF(Pharmaceuticals!$B:$B,$B11,Pharmaceuticals!AD:AD)+SUMIF('Health Products &amp; Equipment'!$B:$B,$B11,'Health Products &amp; Equipment'!AM:AM)+SUMIF('Other Pharma &amp; Health Products'!$B:$B,$B11,'Other Pharma &amp; Health Products'!AM:AM)+SUMIF('PSM Costs'!$B:$B,$B11,'PSM Costs'!AM:AM),"")</f>
        <v/>
      </c>
      <c r="O11" s="231" t="str">
        <f ca="1">IF(SUMIF(Pharmaceuticals!$B:$B,$B11,Pharmaceuticals!AF:AF)+SUMIF('Health Products &amp; Equipment'!$B:$B,$B11,'Health Products &amp; Equipment'!AO:AO)+SUMIF('Other Pharma &amp; Health Products'!$B:$B,$B11,'Other Pharma &amp; Health Products'!AO:AO)+SUMIF('PSM Costs'!$B:$B,$B11,'PSM Costs'!AO:AO)&gt;0,SUMIF(Pharmaceuticals!$B:$B,$B11,Pharmaceuticals!AF:AF)+SUMIF('Health Products &amp; Equipment'!$B:$B,$B11,'Health Products &amp; Equipment'!AO:AO)+SUMIF('Other Pharma &amp; Health Products'!$B:$B,$B11,'Other Pharma &amp; Health Products'!AO:AO)+SUMIF('PSM Costs'!$B:$B,$B11,'PSM Costs'!AO:AO),"")</f>
        <v/>
      </c>
      <c r="P11" s="231" t="str">
        <f ca="1">IF(SUMIF(Pharmaceuticals!$B:$B,$B11,Pharmaceuticals!AH:AH)+SUMIF('Health Products &amp; Equipment'!$B:$B,$B11,'Health Products &amp; Equipment'!AQ:AQ)+SUMIF('Other Pharma &amp; Health Products'!$B:$B,$B11,'Other Pharma &amp; Health Products'!AQ:AQ)+SUMIF('PSM Costs'!$B:$B,$B11,'PSM Costs'!AQ:AQ)&gt;0,SUMIF(Pharmaceuticals!$B:$B,$B11,Pharmaceuticals!AH:AH)+SUMIF('Health Products &amp; Equipment'!$B:$B,$B11,'Health Products &amp; Equipment'!AQ:AQ)+SUMIF('Other Pharma &amp; Health Products'!$B:$B,$B11,'Other Pharma &amp; Health Products'!AQ:AQ)+SUMIF('PSM Costs'!$B:$B,$B11,'PSM Costs'!AQ:AQ),"")</f>
        <v/>
      </c>
      <c r="Q11" s="231" t="str">
        <f ca="1">IF(SUMIF(Pharmaceuticals!$B:$B,$B11,Pharmaceuticals!AJ:AJ)+SUMIF('Health Products &amp; Equipment'!$B:$B,$B11,'Health Products &amp; Equipment'!AS:AS)+SUMIF('Other Pharma &amp; Health Products'!$B:$B,$B11,'Other Pharma &amp; Health Products'!AS:AS)+SUMIF('PSM Costs'!$B:$B,$B11,'PSM Costs'!AS:AS)&gt;0,SUMIF(Pharmaceuticals!$B:$B,$B11,Pharmaceuticals!AJ:AJ)+SUMIF('Health Products &amp; Equipment'!$B:$B,$B11,'Health Products &amp; Equipment'!AS:AS)+SUMIF('Other Pharma &amp; Health Products'!$B:$B,$B11,'Other Pharma &amp; Health Products'!AS:AS)+SUMIF('PSM Costs'!$B:$B,$B11,'PSM Costs'!AS:AS),"")</f>
        <v/>
      </c>
      <c r="R11" s="229" t="str">
        <f ca="1">IF(SUM(S11:V11)&gt;0,1,"")</f>
        <v/>
      </c>
      <c r="S11" s="230" t="str">
        <f ca="1">IF(SUMIF(Pharmaceuticals!$B:$B,$B11,Pharmaceuticals!AQ:AQ)+SUMIF('Health Products &amp; Equipment'!$B:$B,$B11,'Health Products &amp; Equipment'!AZ:AZ)+SUMIF('Other Pharma &amp; Health Products'!$B:$B,$B11,'Other Pharma &amp; Health Products'!AZ:AZ)+SUMIF('PSM Costs'!$B:$B,$B11,'PSM Costs'!AZ:AZ)&gt;0,SUMIF(Pharmaceuticals!$B:$B,$B11,Pharmaceuticals!AQ:AQ)+SUMIF('Health Products &amp; Equipment'!$B:$B,$B11,'Health Products &amp; Equipment'!AZ:AZ)+SUMIF('Other Pharma &amp; Health Products'!$B:$B,$B11,'Other Pharma &amp; Health Products'!AZ:AZ)+SUMIF('PSM Costs'!$B:$B,$B11,'PSM Costs'!AZ:AZ),"")</f>
        <v/>
      </c>
      <c r="T11" s="230" t="str">
        <f ca="1">IF(SUMIF(Pharmaceuticals!$B:$B,$B11,Pharmaceuticals!AS:AS)+SUMIF('Health Products &amp; Equipment'!$B:$B,$B11,'Health Products &amp; Equipment'!BB:BB)+SUMIF('Other Pharma &amp; Health Products'!$B:$B,$B11,'Other Pharma &amp; Health Products'!BB:BB)+SUMIF('PSM Costs'!$B:$B,$B11,'PSM Costs'!BB:BB)&gt;0,SUMIF(Pharmaceuticals!$B:$B,$B11,Pharmaceuticals!AS:AS)+SUMIF('Health Products &amp; Equipment'!$B:$B,$B11,'Health Products &amp; Equipment'!BB:BB)+SUMIF('Other Pharma &amp; Health Products'!$B:$B,$B11,'Other Pharma &amp; Health Products'!BB:BB)+SUMIF('PSM Costs'!$B:$B,$B11,'PSM Costs'!BB:BB),"")</f>
        <v/>
      </c>
      <c r="U11" s="230" t="str">
        <f ca="1">IF(SUMIF(Pharmaceuticals!$B:$B,$B11,Pharmaceuticals!AU:AU)+SUMIF('Health Products &amp; Equipment'!$B:$B,$B11,'Health Products &amp; Equipment'!BD:BD)+SUMIF('Other Pharma &amp; Health Products'!$B:$B,$B11,'Other Pharma &amp; Health Products'!BD:BD)+SUMIF('PSM Costs'!$B:$B,$B11,'PSM Costs'!BD:BD)&gt;0,SUMIF(Pharmaceuticals!$B:$B,$B11,Pharmaceuticals!AU:AU)+SUMIF('Health Products &amp; Equipment'!$B:$B,$B11,'Health Products &amp; Equipment'!BD:BD)+SUMIF('Other Pharma &amp; Health Products'!$B:$B,$B11,'Other Pharma &amp; Health Products'!BD:BD)+SUMIF('PSM Costs'!$B:$B,$B11,'PSM Costs'!BD:BD),"")</f>
        <v/>
      </c>
      <c r="V11" s="230" t="str">
        <f ca="1">IF(SUMIF(Pharmaceuticals!$B:$B,$B11,Pharmaceuticals!AW:AW)+SUMIF('Health Products &amp; Equipment'!$B:$B,$B11,'Health Products &amp; Equipment'!BF:BF)+SUMIF('Other Pharma &amp; Health Products'!$B:$B,$B11,'Other Pharma &amp; Health Products'!BF:BF)+SUMIF('PSM Costs'!$B:$B,$B11,'PSM Costs'!BF:BF)&gt;0,SUMIF(Pharmaceuticals!$B:$B,$B11,Pharmaceuticals!AW:AW)+SUMIF('Health Products &amp; Equipment'!$B:$B,$B11,'Health Products &amp; Equipment'!BF:BF)+SUMIF('Other Pharma &amp; Health Products'!$B:$B,$B11,'Other Pharma &amp; Health Products'!BF:BF)+SUMIF('PSM Costs'!$B:$B,$B11,'PSM Costs'!BF:BF),"")</f>
        <v/>
      </c>
      <c r="W11" s="228" t="str">
        <f ca="1">IF(SUM(X11:AA11)&gt;0,1,"")</f>
        <v/>
      </c>
      <c r="X11" s="231" t="str">
        <f ca="1">IF(SUMIF(Pharmaceuticals!$B:$B,$B11,Pharmaceuticals!BD:BD)+SUMIF('Health Products &amp; Equipment'!$B:$B,$B11,'Health Products &amp; Equipment'!BM:BM)+SUMIF('Other Pharma &amp; Health Products'!$B:$B,$B11,'Other Pharma &amp; Health Products'!BM:BM)+SUMIF('PSM Costs'!$B:$B,$B11,'PSM Costs'!BM:BM)&gt;0,SUMIF(Pharmaceuticals!$B:$B,$B11,Pharmaceuticals!BD:BD)+SUMIF('Health Products &amp; Equipment'!$B:$B,$B11,'Health Products &amp; Equipment'!BM:BM)+SUMIF('Other Pharma &amp; Health Products'!$B:$B,$B11,'Other Pharma &amp; Health Products'!BM:BM)+SUMIF('PSM Costs'!$B:$B,$B11,'PSM Costs'!BM:BM),"")</f>
        <v/>
      </c>
      <c r="Y11" s="231" t="str">
        <f ca="1">IF(SUMIF(Pharmaceuticals!$B:$B,$B11,Pharmaceuticals!BF:BF)+SUMIF('Health Products &amp; Equipment'!$B:$B,$B11,'Health Products &amp; Equipment'!BO:BO)+SUMIF('Other Pharma &amp; Health Products'!$B:$B,$B11,'Other Pharma &amp; Health Products'!BO:BO)+SUMIF('PSM Costs'!$B:$B,$B11,'PSM Costs'!BO:BO)&gt;0,SUMIF(Pharmaceuticals!$B:$B,$B11,Pharmaceuticals!BF:BF)+SUMIF('Health Products &amp; Equipment'!$B:$B,$B11,'Health Products &amp; Equipment'!BO:BO)+SUMIF('Other Pharma &amp; Health Products'!$B:$B,$B11,'Other Pharma &amp; Health Products'!BO:BO)+SUMIF('PSM Costs'!$B:$B,$B11,'PSM Costs'!BO:BO),"")</f>
        <v/>
      </c>
      <c r="Z11" s="231" t="str">
        <f ca="1">IF(SUMIF(Pharmaceuticals!$B:$B,$B11,Pharmaceuticals!BH:BH)+SUMIF('Health Products &amp; Equipment'!$B:$B,$B11,'Health Products &amp; Equipment'!BQ:BQ)+SUMIF('Other Pharma &amp; Health Products'!$B:$B,$B11,'Other Pharma &amp; Health Products'!BQ:BQ)+SUMIF('PSM Costs'!$B:$B,$B11,'PSM Costs'!BQ:BQ)&gt;0,SUMIF(Pharmaceuticals!$B:$B,$B11,Pharmaceuticals!BH:BH)+SUMIF('Health Products &amp; Equipment'!$B:$B,$B11,'Health Products &amp; Equipment'!BQ:BQ)+SUMIF('Other Pharma &amp; Health Products'!$B:$B,$B11,'Other Pharma &amp; Health Products'!BQ:BQ)+SUMIF('PSM Costs'!$B:$B,$B11,'PSM Costs'!BQ:BQ),"")</f>
        <v/>
      </c>
      <c r="AA11" s="231" t="str">
        <f ca="1">IF(SUMIF(Pharmaceuticals!$B:$B,$B11,Pharmaceuticals!BJ:BJ)+SUMIF('Health Products &amp; Equipment'!$B:$B,$B11,'Health Products &amp; Equipment'!BS:BS)+SUMIF('Other Pharma &amp; Health Products'!$B:$B,$B11,'Other Pharma &amp; Health Products'!BS:BS)+SUMIF('PSM Costs'!$B:$B,$B11,'PSM Costs'!BS:BS)&gt;0,SUMIF(Pharmaceuticals!$B:$B,$B11,Pharmaceuticals!BJ:BJ)+SUMIF('Health Products &amp; Equipment'!$B:$B,$B11,'Health Products &amp; Equipment'!BS:BS)+SUMIF('Other Pharma &amp; Health Products'!$B:$B,$B11,'Other Pharma &amp; Health Products'!BS:BS)+SUMIF('PSM Costs'!$B:$B,$B11,'PSM Costs'!BS:BS),"")</f>
        <v/>
      </c>
      <c r="AB11" s="230" t="str">
        <f ca="1">IF(SUM(I11:L11,N11:Q11,S11:V11,X11:AA11)&gt;0,SUM(I11:L11,N11:Q11,S11:V11,X11:AA11),"")</f>
        <v/>
      </c>
    </row>
    <row r="12" spans="1:28" ht="22" customHeight="1" x14ac:dyDescent="0.15">
      <c r="A12" s="226">
        <v>2</v>
      </c>
      <c r="B12" s="226" t="str">
        <f ca="1">IFERROR(VLOOKUP(A12,'Rank unique Mod-Int-CI-PR'!I:J,2,FALSE),"")</f>
        <v/>
      </c>
      <c r="C12" s="227" t="str">
        <f ca="1">IFERROR(VLOOKUP(VALUE(LEFT(B12,FIND("-",B12)-1)),CatModules!B:C,2,FALSE),"")</f>
        <v/>
      </c>
      <c r="D12" s="227" t="str">
        <f ca="1">IFERROR(VLOOKUP(LEFT(B12,FIND("--",B12)-1),CatInt!D:E,2,FALSE),"")</f>
        <v/>
      </c>
      <c r="E12" s="227" t="str">
        <f ca="1">IFERROR(VLOOKUP(MID(B12,FIND("--",B12)+2,FIND("---",B12)-FIND("--",B12)-2),CatCostInp!D:E,2,FALSE),"")</f>
        <v/>
      </c>
      <c r="F12" s="227" t="str">
        <f ca="1">IFERROR(VLOOKUP(B12,ActivityConcat!A:C,3,FALSE),"")</f>
        <v/>
      </c>
      <c r="G12" s="228" t="str">
        <f ca="1">IFERROR(VLOOKUP(VALUE(RIGHT(B12,1)),Setup!A:D,4,FALSE),"")</f>
        <v/>
      </c>
      <c r="H12" s="229" t="str">
        <f t="shared" ref="H12:H75" ca="1" si="0">IF(SUM(I12:L12)&gt;0,1,"")</f>
        <v/>
      </c>
      <c r="I12" s="230" t="str">
        <f ca="1">IF(SUMIF(Pharmaceuticals!$B:$B,$B12,Pharmaceuticals!Q:Q)+SUMIF('Health Products &amp; Equipment'!$B:$B,$B12,'Health Products &amp; Equipment'!Z:Z)+SUMIF('Other Pharma &amp; Health Products'!$B:$B,$B12,'Other Pharma &amp; Health Products'!Z:Z)+SUMIF('PSM Costs'!$B:$B,$B12,'PSM Costs'!Z:Z)&gt;0,SUMIF(Pharmaceuticals!$B:$B,$B12,Pharmaceuticals!Q:Q)+SUMIF('Health Products &amp; Equipment'!$B:$B,$B12,'Health Products &amp; Equipment'!Z:Z)+SUMIF('Other Pharma &amp; Health Products'!$B:$B,$B12,'Other Pharma &amp; Health Products'!Z:Z)+SUMIF('PSM Costs'!$B:$B,$B12,'PSM Costs'!Z:Z),"")</f>
        <v/>
      </c>
      <c r="J12" s="230" t="str">
        <f ca="1">IF(SUMIF(Pharmaceuticals!$B:$B,$B12,Pharmaceuticals!S:S)+SUMIF('Health Products &amp; Equipment'!$B:$B,$B12,'Health Products &amp; Equipment'!AB:AB)+SUMIF('Other Pharma &amp; Health Products'!$B:$B,$B12,'Other Pharma &amp; Health Products'!AB:AB)+SUMIF('PSM Costs'!$B:$B,$B12,'PSM Costs'!AB:AB)&gt;0,SUMIF(Pharmaceuticals!$B:$B,$B12,Pharmaceuticals!S:S)+SUMIF('Health Products &amp; Equipment'!$B:$B,$B12,'Health Products &amp; Equipment'!AB:AB)+SUMIF('Other Pharma &amp; Health Products'!$B:$B,$B12,'Other Pharma &amp; Health Products'!AB:AB)+SUMIF('PSM Costs'!$B:$B,$B12,'PSM Costs'!AB:AB),"")</f>
        <v/>
      </c>
      <c r="K12" s="230" t="str">
        <f ca="1">IF(SUMIF(Pharmaceuticals!$B:$B,$B12,Pharmaceuticals!U:U)+SUMIF('Health Products &amp; Equipment'!$B:$B,$B12,'Health Products &amp; Equipment'!AD:AD)+SUMIF('Other Pharma &amp; Health Products'!$B:$B,$B12,'Other Pharma &amp; Health Products'!AD:AD)+SUMIF('PSM Costs'!$B:$B,$B12,'PSM Costs'!AD:AD)&gt;0,SUMIF(Pharmaceuticals!$B:$B,$B12,Pharmaceuticals!U:U)+SUMIF('Health Products &amp; Equipment'!$B:$B,$B12,'Health Products &amp; Equipment'!AD:AD)+SUMIF('Other Pharma &amp; Health Products'!$B:$B,$B12,'Other Pharma &amp; Health Products'!AD:AD)+SUMIF('PSM Costs'!$B:$B,$B12,'PSM Costs'!AD:AD),"")</f>
        <v/>
      </c>
      <c r="L12" s="230" t="str">
        <f ca="1">IF(SUMIF(Pharmaceuticals!$B:$B,$B12,Pharmaceuticals!W:W)+SUMIF('Health Products &amp; Equipment'!$B:$B,$B12,'Health Products &amp; Equipment'!AF:AF)+SUMIF('Other Pharma &amp; Health Products'!$B:$B,$B12,'Other Pharma &amp; Health Products'!AF:AF)+SUMIF('PSM Costs'!$B:$B,$B12,'PSM Costs'!AF:AF)&gt;0,SUMIF(Pharmaceuticals!$B:$B,$B12,Pharmaceuticals!W:W)+SUMIF('Health Products &amp; Equipment'!$B:$B,$B12,'Health Products &amp; Equipment'!AF:AF)+SUMIF('Other Pharma &amp; Health Products'!$B:$B,$B12,'Other Pharma &amp; Health Products'!AF:AF)+SUMIF('PSM Costs'!$B:$B,$B12,'PSM Costs'!AF:AF),"")</f>
        <v/>
      </c>
      <c r="M12" s="228" t="str">
        <f t="shared" ref="M12:M75" ca="1" si="1">IF(SUM(N12:Q12)&gt;0,1,"")</f>
        <v/>
      </c>
      <c r="N12" s="231" t="str">
        <f ca="1">IF(SUMIF(Pharmaceuticals!$B:$B,$B12,Pharmaceuticals!AD:AD)+SUMIF('Health Products &amp; Equipment'!$B:$B,$B12,'Health Products &amp; Equipment'!AM:AM)+SUMIF('Other Pharma &amp; Health Products'!$B:$B,$B12,'Other Pharma &amp; Health Products'!AM:AM)+SUMIF('PSM Costs'!$B:$B,$B12,'PSM Costs'!AM:AM)&gt;0,SUMIF(Pharmaceuticals!$B:$B,$B12,Pharmaceuticals!AD:AD)+SUMIF('Health Products &amp; Equipment'!$B:$B,$B12,'Health Products &amp; Equipment'!AM:AM)+SUMIF('Other Pharma &amp; Health Products'!$B:$B,$B12,'Other Pharma &amp; Health Products'!AM:AM)+SUMIF('PSM Costs'!$B:$B,$B12,'PSM Costs'!AM:AM),"")</f>
        <v/>
      </c>
      <c r="O12" s="231" t="str">
        <f ca="1">IF(SUMIF(Pharmaceuticals!$B:$B,$B12,Pharmaceuticals!AF:AF)+SUMIF('Health Products &amp; Equipment'!$B:$B,$B12,'Health Products &amp; Equipment'!AO:AO)+SUMIF('Other Pharma &amp; Health Products'!$B:$B,$B12,'Other Pharma &amp; Health Products'!AO:AO)+SUMIF('PSM Costs'!$B:$B,$B12,'PSM Costs'!AO:AO)&gt;0,SUMIF(Pharmaceuticals!$B:$B,$B12,Pharmaceuticals!AF:AF)+SUMIF('Health Products &amp; Equipment'!$B:$B,$B12,'Health Products &amp; Equipment'!AO:AO)+SUMIF('Other Pharma &amp; Health Products'!$B:$B,$B12,'Other Pharma &amp; Health Products'!AO:AO)+SUMIF('PSM Costs'!$B:$B,$B12,'PSM Costs'!AO:AO),"")</f>
        <v/>
      </c>
      <c r="P12" s="231" t="str">
        <f ca="1">IF(SUMIF(Pharmaceuticals!$B:$B,$B12,Pharmaceuticals!AH:AH)+SUMIF('Health Products &amp; Equipment'!$B:$B,$B12,'Health Products &amp; Equipment'!AQ:AQ)+SUMIF('Other Pharma &amp; Health Products'!$B:$B,$B12,'Other Pharma &amp; Health Products'!AQ:AQ)+SUMIF('PSM Costs'!$B:$B,$B12,'PSM Costs'!AQ:AQ)&gt;0,SUMIF(Pharmaceuticals!$B:$B,$B12,Pharmaceuticals!AH:AH)+SUMIF('Health Products &amp; Equipment'!$B:$B,$B12,'Health Products &amp; Equipment'!AQ:AQ)+SUMIF('Other Pharma &amp; Health Products'!$B:$B,$B12,'Other Pharma &amp; Health Products'!AQ:AQ)+SUMIF('PSM Costs'!$B:$B,$B12,'PSM Costs'!AQ:AQ),"")</f>
        <v/>
      </c>
      <c r="Q12" s="231" t="str">
        <f ca="1">IF(SUMIF(Pharmaceuticals!$B:$B,$B12,Pharmaceuticals!AJ:AJ)+SUMIF('Health Products &amp; Equipment'!$B:$B,$B12,'Health Products &amp; Equipment'!AS:AS)+SUMIF('Other Pharma &amp; Health Products'!$B:$B,$B12,'Other Pharma &amp; Health Products'!AS:AS)+SUMIF('PSM Costs'!$B:$B,$B12,'PSM Costs'!AS:AS)&gt;0,SUMIF(Pharmaceuticals!$B:$B,$B12,Pharmaceuticals!AJ:AJ)+SUMIF('Health Products &amp; Equipment'!$B:$B,$B12,'Health Products &amp; Equipment'!AS:AS)+SUMIF('Other Pharma &amp; Health Products'!$B:$B,$B12,'Other Pharma &amp; Health Products'!AS:AS)+SUMIF('PSM Costs'!$B:$B,$B12,'PSM Costs'!AS:AS),"")</f>
        <v/>
      </c>
      <c r="R12" s="229" t="str">
        <f t="shared" ref="R12:R75" ca="1" si="2">IF(SUM(S12:V12)&gt;0,1,"")</f>
        <v/>
      </c>
      <c r="S12" s="230" t="str">
        <f ca="1">IF(SUMIF(Pharmaceuticals!$B:$B,$B12,Pharmaceuticals!AQ:AQ)+SUMIF('Health Products &amp; Equipment'!$B:$B,$B12,'Health Products &amp; Equipment'!AZ:AZ)+SUMIF('Other Pharma &amp; Health Products'!$B:$B,$B12,'Other Pharma &amp; Health Products'!AZ:AZ)+SUMIF('PSM Costs'!$B:$B,$B12,'PSM Costs'!AZ:AZ)&gt;0,SUMIF(Pharmaceuticals!$B:$B,$B12,Pharmaceuticals!AQ:AQ)+SUMIF('Health Products &amp; Equipment'!$B:$B,$B12,'Health Products &amp; Equipment'!AZ:AZ)+SUMIF('Other Pharma &amp; Health Products'!$B:$B,$B12,'Other Pharma &amp; Health Products'!AZ:AZ)+SUMIF('PSM Costs'!$B:$B,$B12,'PSM Costs'!AZ:AZ),"")</f>
        <v/>
      </c>
      <c r="T12" s="230" t="str">
        <f ca="1">IF(SUMIF(Pharmaceuticals!$B:$B,$B12,Pharmaceuticals!AS:AS)+SUMIF('Health Products &amp; Equipment'!$B:$B,$B12,'Health Products &amp; Equipment'!BB:BB)+SUMIF('Other Pharma &amp; Health Products'!$B:$B,$B12,'Other Pharma &amp; Health Products'!BB:BB)+SUMIF('PSM Costs'!$B:$B,$B12,'PSM Costs'!BB:BB)&gt;0,SUMIF(Pharmaceuticals!$B:$B,$B12,Pharmaceuticals!AS:AS)+SUMIF('Health Products &amp; Equipment'!$B:$B,$B12,'Health Products &amp; Equipment'!BB:BB)+SUMIF('Other Pharma &amp; Health Products'!$B:$B,$B12,'Other Pharma &amp; Health Products'!BB:BB)+SUMIF('PSM Costs'!$B:$B,$B12,'PSM Costs'!BB:BB),"")</f>
        <v/>
      </c>
      <c r="U12" s="230" t="str">
        <f ca="1">IF(SUMIF(Pharmaceuticals!$B:$B,$B12,Pharmaceuticals!AU:AU)+SUMIF('Health Products &amp; Equipment'!$B:$B,$B12,'Health Products &amp; Equipment'!BD:BD)+SUMIF('Other Pharma &amp; Health Products'!$B:$B,$B12,'Other Pharma &amp; Health Products'!BD:BD)+SUMIF('PSM Costs'!$B:$B,$B12,'PSM Costs'!BD:BD)&gt;0,SUMIF(Pharmaceuticals!$B:$B,$B12,Pharmaceuticals!AU:AU)+SUMIF('Health Products &amp; Equipment'!$B:$B,$B12,'Health Products &amp; Equipment'!BD:BD)+SUMIF('Other Pharma &amp; Health Products'!$B:$B,$B12,'Other Pharma &amp; Health Products'!BD:BD)+SUMIF('PSM Costs'!$B:$B,$B12,'PSM Costs'!BD:BD),"")</f>
        <v/>
      </c>
      <c r="V12" s="230" t="str">
        <f ca="1">IF(SUMIF(Pharmaceuticals!$B:$B,$B12,Pharmaceuticals!AW:AW)+SUMIF('Health Products &amp; Equipment'!$B:$B,$B12,'Health Products &amp; Equipment'!BF:BF)+SUMIF('Other Pharma &amp; Health Products'!$B:$B,$B12,'Other Pharma &amp; Health Products'!BF:BF)+SUMIF('PSM Costs'!$B:$B,$B12,'PSM Costs'!BF:BF)&gt;0,SUMIF(Pharmaceuticals!$B:$B,$B12,Pharmaceuticals!AW:AW)+SUMIF('Health Products &amp; Equipment'!$B:$B,$B12,'Health Products &amp; Equipment'!BF:BF)+SUMIF('Other Pharma &amp; Health Products'!$B:$B,$B12,'Other Pharma &amp; Health Products'!BF:BF)+SUMIF('PSM Costs'!$B:$B,$B12,'PSM Costs'!BF:BF),"")</f>
        <v/>
      </c>
      <c r="W12" s="228" t="str">
        <f t="shared" ref="W12:W75" ca="1" si="3">IF(SUM(X12:AA12)&gt;0,1,"")</f>
        <v/>
      </c>
      <c r="X12" s="231" t="str">
        <f ca="1">IF(SUMIF(Pharmaceuticals!$B:$B,$B12,Pharmaceuticals!BD:BD)+SUMIF('Health Products &amp; Equipment'!$B:$B,$B12,'Health Products &amp; Equipment'!BM:BM)+SUMIF('Other Pharma &amp; Health Products'!$B:$B,$B12,'Other Pharma &amp; Health Products'!BM:BM)+SUMIF('PSM Costs'!$B:$B,$B12,'PSM Costs'!BM:BM)&gt;0,SUMIF(Pharmaceuticals!$B:$B,$B12,Pharmaceuticals!BD:BD)+SUMIF('Health Products &amp; Equipment'!$B:$B,$B12,'Health Products &amp; Equipment'!BM:BM)+SUMIF('Other Pharma &amp; Health Products'!$B:$B,$B12,'Other Pharma &amp; Health Products'!BM:BM)+SUMIF('PSM Costs'!$B:$B,$B12,'PSM Costs'!BM:BM),"")</f>
        <v/>
      </c>
      <c r="Y12" s="231" t="str">
        <f ca="1">IF(SUMIF(Pharmaceuticals!$B:$B,$B12,Pharmaceuticals!BF:BF)+SUMIF('Health Products &amp; Equipment'!$B:$B,$B12,'Health Products &amp; Equipment'!BO:BO)+SUMIF('Other Pharma &amp; Health Products'!$B:$B,$B12,'Other Pharma &amp; Health Products'!BO:BO)+SUMIF('PSM Costs'!$B:$B,$B12,'PSM Costs'!BO:BO)&gt;0,SUMIF(Pharmaceuticals!$B:$B,$B12,Pharmaceuticals!BF:BF)+SUMIF('Health Products &amp; Equipment'!$B:$B,$B12,'Health Products &amp; Equipment'!BO:BO)+SUMIF('Other Pharma &amp; Health Products'!$B:$B,$B12,'Other Pharma &amp; Health Products'!BO:BO)+SUMIF('PSM Costs'!$B:$B,$B12,'PSM Costs'!BO:BO),"")</f>
        <v/>
      </c>
      <c r="Z12" s="231" t="str">
        <f ca="1">IF(SUMIF(Pharmaceuticals!$B:$B,$B12,Pharmaceuticals!BH:BH)+SUMIF('Health Products &amp; Equipment'!$B:$B,$B12,'Health Products &amp; Equipment'!BQ:BQ)+SUMIF('Other Pharma &amp; Health Products'!$B:$B,$B12,'Other Pharma &amp; Health Products'!BQ:BQ)+SUMIF('PSM Costs'!$B:$B,$B12,'PSM Costs'!BQ:BQ)&gt;0,SUMIF(Pharmaceuticals!$B:$B,$B12,Pharmaceuticals!BH:BH)+SUMIF('Health Products &amp; Equipment'!$B:$B,$B12,'Health Products &amp; Equipment'!BQ:BQ)+SUMIF('Other Pharma &amp; Health Products'!$B:$B,$B12,'Other Pharma &amp; Health Products'!BQ:BQ)+SUMIF('PSM Costs'!$B:$B,$B12,'PSM Costs'!BQ:BQ),"")</f>
        <v/>
      </c>
      <c r="AA12" s="231" t="str">
        <f ca="1">IF(SUMIF(Pharmaceuticals!$B:$B,$B12,Pharmaceuticals!BJ:BJ)+SUMIF('Health Products &amp; Equipment'!$B:$B,$B12,'Health Products &amp; Equipment'!BS:BS)+SUMIF('Other Pharma &amp; Health Products'!$B:$B,$B12,'Other Pharma &amp; Health Products'!BS:BS)+SUMIF('PSM Costs'!$B:$B,$B12,'PSM Costs'!BS:BS)&gt;0,SUMIF(Pharmaceuticals!$B:$B,$B12,Pharmaceuticals!BJ:BJ)+SUMIF('Health Products &amp; Equipment'!$B:$B,$B12,'Health Products &amp; Equipment'!BS:BS)+SUMIF('Other Pharma &amp; Health Products'!$B:$B,$B12,'Other Pharma &amp; Health Products'!BS:BS)+SUMIF('PSM Costs'!$B:$B,$B12,'PSM Costs'!BS:BS),"")</f>
        <v/>
      </c>
      <c r="AB12" s="230" t="str">
        <f t="shared" ref="AB12:AB75" ca="1" si="4">IF(SUM(I12:L12,N12:Q12,S12:V12,X12:AA12)&gt;0,SUM(I12:L12,N12:Q12,S12:V12,X12:AA12),"")</f>
        <v/>
      </c>
    </row>
    <row r="13" spans="1:28" ht="22" customHeight="1" x14ac:dyDescent="0.15">
      <c r="A13" s="226">
        <v>3</v>
      </c>
      <c r="B13" s="226" t="str">
        <f ca="1">IFERROR(VLOOKUP(A13,'Rank unique Mod-Int-CI-PR'!I:J,2,FALSE),"")</f>
        <v/>
      </c>
      <c r="C13" s="227" t="str">
        <f ca="1">IFERROR(VLOOKUP(VALUE(LEFT(B13,FIND("-",B13)-1)),CatModules!B:C,2,FALSE),"")</f>
        <v/>
      </c>
      <c r="D13" s="227" t="str">
        <f ca="1">IFERROR(VLOOKUP(LEFT(B13,FIND("--",B13)-1),CatInt!D:E,2,FALSE),"")</f>
        <v/>
      </c>
      <c r="E13" s="227" t="str">
        <f ca="1">IFERROR(VLOOKUP(MID(B13,FIND("--",B13)+2,FIND("---",B13)-FIND("--",B13)-2),CatCostInp!D:E,2,FALSE),"")</f>
        <v/>
      </c>
      <c r="F13" s="227" t="str">
        <f ca="1">IFERROR(VLOOKUP(B13,ActivityConcat!A:C,3,FALSE),"")</f>
        <v/>
      </c>
      <c r="G13" s="228" t="str">
        <f ca="1">IFERROR(VLOOKUP(VALUE(RIGHT(B13,1)),Setup!A:D,4,FALSE),"")</f>
        <v/>
      </c>
      <c r="H13" s="229" t="str">
        <f t="shared" ca="1" si="0"/>
        <v/>
      </c>
      <c r="I13" s="230" t="str">
        <f ca="1">IF(SUMIF(Pharmaceuticals!$B:$B,$B13,Pharmaceuticals!Q:Q)+SUMIF('Health Products &amp; Equipment'!$B:$B,$B13,'Health Products &amp; Equipment'!Z:Z)+SUMIF('Other Pharma &amp; Health Products'!$B:$B,$B13,'Other Pharma &amp; Health Products'!Z:Z)+SUMIF('PSM Costs'!$B:$B,$B13,'PSM Costs'!Z:Z)&gt;0,SUMIF(Pharmaceuticals!$B:$B,$B13,Pharmaceuticals!Q:Q)+SUMIF('Health Products &amp; Equipment'!$B:$B,$B13,'Health Products &amp; Equipment'!Z:Z)+SUMIF('Other Pharma &amp; Health Products'!$B:$B,$B13,'Other Pharma &amp; Health Products'!Z:Z)+SUMIF('PSM Costs'!$B:$B,$B13,'PSM Costs'!Z:Z),"")</f>
        <v/>
      </c>
      <c r="J13" s="230" t="str">
        <f ca="1">IF(SUMIF(Pharmaceuticals!$B:$B,$B13,Pharmaceuticals!S:S)+SUMIF('Health Products &amp; Equipment'!$B:$B,$B13,'Health Products &amp; Equipment'!AB:AB)+SUMIF('Other Pharma &amp; Health Products'!$B:$B,$B13,'Other Pharma &amp; Health Products'!AB:AB)+SUMIF('PSM Costs'!$B:$B,$B13,'PSM Costs'!AB:AB)&gt;0,SUMIF(Pharmaceuticals!$B:$B,$B13,Pharmaceuticals!S:S)+SUMIF('Health Products &amp; Equipment'!$B:$B,$B13,'Health Products &amp; Equipment'!AB:AB)+SUMIF('Other Pharma &amp; Health Products'!$B:$B,$B13,'Other Pharma &amp; Health Products'!AB:AB)+SUMIF('PSM Costs'!$B:$B,$B13,'PSM Costs'!AB:AB),"")</f>
        <v/>
      </c>
      <c r="K13" s="230" t="str">
        <f ca="1">IF(SUMIF(Pharmaceuticals!$B:$B,$B13,Pharmaceuticals!U:U)+SUMIF('Health Products &amp; Equipment'!$B:$B,$B13,'Health Products &amp; Equipment'!AD:AD)+SUMIF('Other Pharma &amp; Health Products'!$B:$B,$B13,'Other Pharma &amp; Health Products'!AD:AD)+SUMIF('PSM Costs'!$B:$B,$B13,'PSM Costs'!AD:AD)&gt;0,SUMIF(Pharmaceuticals!$B:$B,$B13,Pharmaceuticals!U:U)+SUMIF('Health Products &amp; Equipment'!$B:$B,$B13,'Health Products &amp; Equipment'!AD:AD)+SUMIF('Other Pharma &amp; Health Products'!$B:$B,$B13,'Other Pharma &amp; Health Products'!AD:AD)+SUMIF('PSM Costs'!$B:$B,$B13,'PSM Costs'!AD:AD),"")</f>
        <v/>
      </c>
      <c r="L13" s="230" t="str">
        <f ca="1">IF(SUMIF(Pharmaceuticals!$B:$B,$B13,Pharmaceuticals!W:W)+SUMIF('Health Products &amp; Equipment'!$B:$B,$B13,'Health Products &amp; Equipment'!AF:AF)+SUMIF('Other Pharma &amp; Health Products'!$B:$B,$B13,'Other Pharma &amp; Health Products'!AF:AF)+SUMIF('PSM Costs'!$B:$B,$B13,'PSM Costs'!AF:AF)&gt;0,SUMIF(Pharmaceuticals!$B:$B,$B13,Pharmaceuticals!W:W)+SUMIF('Health Products &amp; Equipment'!$B:$B,$B13,'Health Products &amp; Equipment'!AF:AF)+SUMIF('Other Pharma &amp; Health Products'!$B:$B,$B13,'Other Pharma &amp; Health Products'!AF:AF)+SUMIF('PSM Costs'!$B:$B,$B13,'PSM Costs'!AF:AF),"")</f>
        <v/>
      </c>
      <c r="M13" s="228" t="str">
        <f t="shared" ca="1" si="1"/>
        <v/>
      </c>
      <c r="N13" s="231" t="str">
        <f ca="1">IF(SUMIF(Pharmaceuticals!$B:$B,$B13,Pharmaceuticals!AD:AD)+SUMIF('Health Products &amp; Equipment'!$B:$B,$B13,'Health Products &amp; Equipment'!AM:AM)+SUMIF('Other Pharma &amp; Health Products'!$B:$B,$B13,'Other Pharma &amp; Health Products'!AM:AM)+SUMIF('PSM Costs'!$B:$B,$B13,'PSM Costs'!AM:AM)&gt;0,SUMIF(Pharmaceuticals!$B:$B,$B13,Pharmaceuticals!AD:AD)+SUMIF('Health Products &amp; Equipment'!$B:$B,$B13,'Health Products &amp; Equipment'!AM:AM)+SUMIF('Other Pharma &amp; Health Products'!$B:$B,$B13,'Other Pharma &amp; Health Products'!AM:AM)+SUMIF('PSM Costs'!$B:$B,$B13,'PSM Costs'!AM:AM),"")</f>
        <v/>
      </c>
      <c r="O13" s="231" t="str">
        <f ca="1">IF(SUMIF(Pharmaceuticals!$B:$B,$B13,Pharmaceuticals!AF:AF)+SUMIF('Health Products &amp; Equipment'!$B:$B,$B13,'Health Products &amp; Equipment'!AO:AO)+SUMIF('Other Pharma &amp; Health Products'!$B:$B,$B13,'Other Pharma &amp; Health Products'!AO:AO)+SUMIF('PSM Costs'!$B:$B,$B13,'PSM Costs'!AO:AO)&gt;0,SUMIF(Pharmaceuticals!$B:$B,$B13,Pharmaceuticals!AF:AF)+SUMIF('Health Products &amp; Equipment'!$B:$B,$B13,'Health Products &amp; Equipment'!AO:AO)+SUMIF('Other Pharma &amp; Health Products'!$B:$B,$B13,'Other Pharma &amp; Health Products'!AO:AO)+SUMIF('PSM Costs'!$B:$B,$B13,'PSM Costs'!AO:AO),"")</f>
        <v/>
      </c>
      <c r="P13" s="231" t="str">
        <f ca="1">IF(SUMIF(Pharmaceuticals!$B:$B,$B13,Pharmaceuticals!AH:AH)+SUMIF('Health Products &amp; Equipment'!$B:$B,$B13,'Health Products &amp; Equipment'!AQ:AQ)+SUMIF('Other Pharma &amp; Health Products'!$B:$B,$B13,'Other Pharma &amp; Health Products'!AQ:AQ)+SUMIF('PSM Costs'!$B:$B,$B13,'PSM Costs'!AQ:AQ)&gt;0,SUMIF(Pharmaceuticals!$B:$B,$B13,Pharmaceuticals!AH:AH)+SUMIF('Health Products &amp; Equipment'!$B:$B,$B13,'Health Products &amp; Equipment'!AQ:AQ)+SUMIF('Other Pharma &amp; Health Products'!$B:$B,$B13,'Other Pharma &amp; Health Products'!AQ:AQ)+SUMIF('PSM Costs'!$B:$B,$B13,'PSM Costs'!AQ:AQ),"")</f>
        <v/>
      </c>
      <c r="Q13" s="231" t="str">
        <f ca="1">IF(SUMIF(Pharmaceuticals!$B:$B,$B13,Pharmaceuticals!AJ:AJ)+SUMIF('Health Products &amp; Equipment'!$B:$B,$B13,'Health Products &amp; Equipment'!AS:AS)+SUMIF('Other Pharma &amp; Health Products'!$B:$B,$B13,'Other Pharma &amp; Health Products'!AS:AS)+SUMIF('PSM Costs'!$B:$B,$B13,'PSM Costs'!AS:AS)&gt;0,SUMIF(Pharmaceuticals!$B:$B,$B13,Pharmaceuticals!AJ:AJ)+SUMIF('Health Products &amp; Equipment'!$B:$B,$B13,'Health Products &amp; Equipment'!AS:AS)+SUMIF('Other Pharma &amp; Health Products'!$B:$B,$B13,'Other Pharma &amp; Health Products'!AS:AS)+SUMIF('PSM Costs'!$B:$B,$B13,'PSM Costs'!AS:AS),"")</f>
        <v/>
      </c>
      <c r="R13" s="229" t="str">
        <f t="shared" ca="1" si="2"/>
        <v/>
      </c>
      <c r="S13" s="230" t="str">
        <f ca="1">IF(SUMIF(Pharmaceuticals!$B:$B,$B13,Pharmaceuticals!AQ:AQ)+SUMIF('Health Products &amp; Equipment'!$B:$B,$B13,'Health Products &amp; Equipment'!AZ:AZ)+SUMIF('Other Pharma &amp; Health Products'!$B:$B,$B13,'Other Pharma &amp; Health Products'!AZ:AZ)+SUMIF('PSM Costs'!$B:$B,$B13,'PSM Costs'!AZ:AZ)&gt;0,SUMIF(Pharmaceuticals!$B:$B,$B13,Pharmaceuticals!AQ:AQ)+SUMIF('Health Products &amp; Equipment'!$B:$B,$B13,'Health Products &amp; Equipment'!AZ:AZ)+SUMIF('Other Pharma &amp; Health Products'!$B:$B,$B13,'Other Pharma &amp; Health Products'!AZ:AZ)+SUMIF('PSM Costs'!$B:$B,$B13,'PSM Costs'!AZ:AZ),"")</f>
        <v/>
      </c>
      <c r="T13" s="230" t="str">
        <f ca="1">IF(SUMIF(Pharmaceuticals!$B:$B,$B13,Pharmaceuticals!AS:AS)+SUMIF('Health Products &amp; Equipment'!$B:$B,$B13,'Health Products &amp; Equipment'!BB:BB)+SUMIF('Other Pharma &amp; Health Products'!$B:$B,$B13,'Other Pharma &amp; Health Products'!BB:BB)+SUMIF('PSM Costs'!$B:$B,$B13,'PSM Costs'!BB:BB)&gt;0,SUMIF(Pharmaceuticals!$B:$B,$B13,Pharmaceuticals!AS:AS)+SUMIF('Health Products &amp; Equipment'!$B:$B,$B13,'Health Products &amp; Equipment'!BB:BB)+SUMIF('Other Pharma &amp; Health Products'!$B:$B,$B13,'Other Pharma &amp; Health Products'!BB:BB)+SUMIF('PSM Costs'!$B:$B,$B13,'PSM Costs'!BB:BB),"")</f>
        <v/>
      </c>
      <c r="U13" s="230" t="str">
        <f ca="1">IF(SUMIF(Pharmaceuticals!$B:$B,$B13,Pharmaceuticals!AU:AU)+SUMIF('Health Products &amp; Equipment'!$B:$B,$B13,'Health Products &amp; Equipment'!BD:BD)+SUMIF('Other Pharma &amp; Health Products'!$B:$B,$B13,'Other Pharma &amp; Health Products'!BD:BD)+SUMIF('PSM Costs'!$B:$B,$B13,'PSM Costs'!BD:BD)&gt;0,SUMIF(Pharmaceuticals!$B:$B,$B13,Pharmaceuticals!AU:AU)+SUMIF('Health Products &amp; Equipment'!$B:$B,$B13,'Health Products &amp; Equipment'!BD:BD)+SUMIF('Other Pharma &amp; Health Products'!$B:$B,$B13,'Other Pharma &amp; Health Products'!BD:BD)+SUMIF('PSM Costs'!$B:$B,$B13,'PSM Costs'!BD:BD),"")</f>
        <v/>
      </c>
      <c r="V13" s="230" t="str">
        <f ca="1">IF(SUMIF(Pharmaceuticals!$B:$B,$B13,Pharmaceuticals!AW:AW)+SUMIF('Health Products &amp; Equipment'!$B:$B,$B13,'Health Products &amp; Equipment'!BF:BF)+SUMIF('Other Pharma &amp; Health Products'!$B:$B,$B13,'Other Pharma &amp; Health Products'!BF:BF)+SUMIF('PSM Costs'!$B:$B,$B13,'PSM Costs'!BF:BF)&gt;0,SUMIF(Pharmaceuticals!$B:$B,$B13,Pharmaceuticals!AW:AW)+SUMIF('Health Products &amp; Equipment'!$B:$B,$B13,'Health Products &amp; Equipment'!BF:BF)+SUMIF('Other Pharma &amp; Health Products'!$B:$B,$B13,'Other Pharma &amp; Health Products'!BF:BF)+SUMIF('PSM Costs'!$B:$B,$B13,'PSM Costs'!BF:BF),"")</f>
        <v/>
      </c>
      <c r="W13" s="228" t="str">
        <f t="shared" ca="1" si="3"/>
        <v/>
      </c>
      <c r="X13" s="231" t="str">
        <f ca="1">IF(SUMIF(Pharmaceuticals!$B:$B,$B13,Pharmaceuticals!BD:BD)+SUMIF('Health Products &amp; Equipment'!$B:$B,$B13,'Health Products &amp; Equipment'!BM:BM)+SUMIF('Other Pharma &amp; Health Products'!$B:$B,$B13,'Other Pharma &amp; Health Products'!BM:BM)+SUMIF('PSM Costs'!$B:$B,$B13,'PSM Costs'!BM:BM)&gt;0,SUMIF(Pharmaceuticals!$B:$B,$B13,Pharmaceuticals!BD:BD)+SUMIF('Health Products &amp; Equipment'!$B:$B,$B13,'Health Products &amp; Equipment'!BM:BM)+SUMIF('Other Pharma &amp; Health Products'!$B:$B,$B13,'Other Pharma &amp; Health Products'!BM:BM)+SUMIF('PSM Costs'!$B:$B,$B13,'PSM Costs'!BM:BM),"")</f>
        <v/>
      </c>
      <c r="Y13" s="231" t="str">
        <f ca="1">IF(SUMIF(Pharmaceuticals!$B:$B,$B13,Pharmaceuticals!BF:BF)+SUMIF('Health Products &amp; Equipment'!$B:$B,$B13,'Health Products &amp; Equipment'!BO:BO)+SUMIF('Other Pharma &amp; Health Products'!$B:$B,$B13,'Other Pharma &amp; Health Products'!BO:BO)+SUMIF('PSM Costs'!$B:$B,$B13,'PSM Costs'!BO:BO)&gt;0,SUMIF(Pharmaceuticals!$B:$B,$B13,Pharmaceuticals!BF:BF)+SUMIF('Health Products &amp; Equipment'!$B:$B,$B13,'Health Products &amp; Equipment'!BO:BO)+SUMIF('Other Pharma &amp; Health Products'!$B:$B,$B13,'Other Pharma &amp; Health Products'!BO:BO)+SUMIF('PSM Costs'!$B:$B,$B13,'PSM Costs'!BO:BO),"")</f>
        <v/>
      </c>
      <c r="Z13" s="231" t="str">
        <f ca="1">IF(SUMIF(Pharmaceuticals!$B:$B,$B13,Pharmaceuticals!BH:BH)+SUMIF('Health Products &amp; Equipment'!$B:$B,$B13,'Health Products &amp; Equipment'!BQ:BQ)+SUMIF('Other Pharma &amp; Health Products'!$B:$B,$B13,'Other Pharma &amp; Health Products'!BQ:BQ)+SUMIF('PSM Costs'!$B:$B,$B13,'PSM Costs'!BQ:BQ)&gt;0,SUMIF(Pharmaceuticals!$B:$B,$B13,Pharmaceuticals!BH:BH)+SUMIF('Health Products &amp; Equipment'!$B:$B,$B13,'Health Products &amp; Equipment'!BQ:BQ)+SUMIF('Other Pharma &amp; Health Products'!$B:$B,$B13,'Other Pharma &amp; Health Products'!BQ:BQ)+SUMIF('PSM Costs'!$B:$B,$B13,'PSM Costs'!BQ:BQ),"")</f>
        <v/>
      </c>
      <c r="AA13" s="231" t="str">
        <f ca="1">IF(SUMIF(Pharmaceuticals!$B:$B,$B13,Pharmaceuticals!BJ:BJ)+SUMIF('Health Products &amp; Equipment'!$B:$B,$B13,'Health Products &amp; Equipment'!BS:BS)+SUMIF('Other Pharma &amp; Health Products'!$B:$B,$B13,'Other Pharma &amp; Health Products'!BS:BS)+SUMIF('PSM Costs'!$B:$B,$B13,'PSM Costs'!BS:BS)&gt;0,SUMIF(Pharmaceuticals!$B:$B,$B13,Pharmaceuticals!BJ:BJ)+SUMIF('Health Products &amp; Equipment'!$B:$B,$B13,'Health Products &amp; Equipment'!BS:BS)+SUMIF('Other Pharma &amp; Health Products'!$B:$B,$B13,'Other Pharma &amp; Health Products'!BS:BS)+SUMIF('PSM Costs'!$B:$B,$B13,'PSM Costs'!BS:BS),"")</f>
        <v/>
      </c>
      <c r="AB13" s="230" t="str">
        <f t="shared" ca="1" si="4"/>
        <v/>
      </c>
    </row>
    <row r="14" spans="1:28" ht="22" customHeight="1" x14ac:dyDescent="0.15">
      <c r="A14" s="226">
        <v>4</v>
      </c>
      <c r="B14" s="226" t="str">
        <f ca="1">IFERROR(VLOOKUP(A14,'Rank unique Mod-Int-CI-PR'!I:J,2,FALSE),"")</f>
        <v/>
      </c>
      <c r="C14" s="227" t="str">
        <f ca="1">IFERROR(VLOOKUP(VALUE(LEFT(B14,FIND("-",B14)-1)),CatModules!B:C,2,FALSE),"")</f>
        <v/>
      </c>
      <c r="D14" s="227" t="str">
        <f ca="1">IFERROR(VLOOKUP(LEFT(B14,FIND("--",B14)-1),CatInt!D:E,2,FALSE),"")</f>
        <v/>
      </c>
      <c r="E14" s="227" t="str">
        <f ca="1">IFERROR(VLOOKUP(MID(B14,FIND("--",B14)+2,FIND("---",B14)-FIND("--",B14)-2),CatCostInp!D:E,2,FALSE),"")</f>
        <v/>
      </c>
      <c r="F14" s="227" t="str">
        <f ca="1">IFERROR(VLOOKUP(B14,ActivityConcat!A:C,3,FALSE),"")</f>
        <v/>
      </c>
      <c r="G14" s="228" t="str">
        <f ca="1">IFERROR(VLOOKUP(VALUE(RIGHT(B14,1)),Setup!A:D,4,FALSE),"")</f>
        <v/>
      </c>
      <c r="H14" s="229" t="str">
        <f t="shared" ca="1" si="0"/>
        <v/>
      </c>
      <c r="I14" s="230" t="str">
        <f ca="1">IF(SUMIF(Pharmaceuticals!$B:$B,$B14,Pharmaceuticals!Q:Q)+SUMIF('Health Products &amp; Equipment'!$B:$B,$B14,'Health Products &amp; Equipment'!Z:Z)+SUMIF('Other Pharma &amp; Health Products'!$B:$B,$B14,'Other Pharma &amp; Health Products'!Z:Z)+SUMIF('PSM Costs'!$B:$B,$B14,'PSM Costs'!Z:Z)&gt;0,SUMIF(Pharmaceuticals!$B:$B,$B14,Pharmaceuticals!Q:Q)+SUMIF('Health Products &amp; Equipment'!$B:$B,$B14,'Health Products &amp; Equipment'!Z:Z)+SUMIF('Other Pharma &amp; Health Products'!$B:$B,$B14,'Other Pharma &amp; Health Products'!Z:Z)+SUMIF('PSM Costs'!$B:$B,$B14,'PSM Costs'!Z:Z),"")</f>
        <v/>
      </c>
      <c r="J14" s="230" t="str">
        <f ca="1">IF(SUMIF(Pharmaceuticals!$B:$B,$B14,Pharmaceuticals!S:S)+SUMIF('Health Products &amp; Equipment'!$B:$B,$B14,'Health Products &amp; Equipment'!AB:AB)+SUMIF('Other Pharma &amp; Health Products'!$B:$B,$B14,'Other Pharma &amp; Health Products'!AB:AB)+SUMIF('PSM Costs'!$B:$B,$B14,'PSM Costs'!AB:AB)&gt;0,SUMIF(Pharmaceuticals!$B:$B,$B14,Pharmaceuticals!S:S)+SUMIF('Health Products &amp; Equipment'!$B:$B,$B14,'Health Products &amp; Equipment'!AB:AB)+SUMIF('Other Pharma &amp; Health Products'!$B:$B,$B14,'Other Pharma &amp; Health Products'!AB:AB)+SUMIF('PSM Costs'!$B:$B,$B14,'PSM Costs'!AB:AB),"")</f>
        <v/>
      </c>
      <c r="K14" s="230" t="str">
        <f ca="1">IF(SUMIF(Pharmaceuticals!$B:$B,$B14,Pharmaceuticals!U:U)+SUMIF('Health Products &amp; Equipment'!$B:$B,$B14,'Health Products &amp; Equipment'!AD:AD)+SUMIF('Other Pharma &amp; Health Products'!$B:$B,$B14,'Other Pharma &amp; Health Products'!AD:AD)+SUMIF('PSM Costs'!$B:$B,$B14,'PSM Costs'!AD:AD)&gt;0,SUMIF(Pharmaceuticals!$B:$B,$B14,Pharmaceuticals!U:U)+SUMIF('Health Products &amp; Equipment'!$B:$B,$B14,'Health Products &amp; Equipment'!AD:AD)+SUMIF('Other Pharma &amp; Health Products'!$B:$B,$B14,'Other Pharma &amp; Health Products'!AD:AD)+SUMIF('PSM Costs'!$B:$B,$B14,'PSM Costs'!AD:AD),"")</f>
        <v/>
      </c>
      <c r="L14" s="230" t="str">
        <f ca="1">IF(SUMIF(Pharmaceuticals!$B:$B,$B14,Pharmaceuticals!W:W)+SUMIF('Health Products &amp; Equipment'!$B:$B,$B14,'Health Products &amp; Equipment'!AF:AF)+SUMIF('Other Pharma &amp; Health Products'!$B:$B,$B14,'Other Pharma &amp; Health Products'!AF:AF)+SUMIF('PSM Costs'!$B:$B,$B14,'PSM Costs'!AF:AF)&gt;0,SUMIF(Pharmaceuticals!$B:$B,$B14,Pharmaceuticals!W:W)+SUMIF('Health Products &amp; Equipment'!$B:$B,$B14,'Health Products &amp; Equipment'!AF:AF)+SUMIF('Other Pharma &amp; Health Products'!$B:$B,$B14,'Other Pharma &amp; Health Products'!AF:AF)+SUMIF('PSM Costs'!$B:$B,$B14,'PSM Costs'!AF:AF),"")</f>
        <v/>
      </c>
      <c r="M14" s="228" t="str">
        <f t="shared" ca="1" si="1"/>
        <v/>
      </c>
      <c r="N14" s="231" t="str">
        <f ca="1">IF(SUMIF(Pharmaceuticals!$B:$B,$B14,Pharmaceuticals!AD:AD)+SUMIF('Health Products &amp; Equipment'!$B:$B,$B14,'Health Products &amp; Equipment'!AM:AM)+SUMIF('Other Pharma &amp; Health Products'!$B:$B,$B14,'Other Pharma &amp; Health Products'!AM:AM)+SUMIF('PSM Costs'!$B:$B,$B14,'PSM Costs'!AM:AM)&gt;0,SUMIF(Pharmaceuticals!$B:$B,$B14,Pharmaceuticals!AD:AD)+SUMIF('Health Products &amp; Equipment'!$B:$B,$B14,'Health Products &amp; Equipment'!AM:AM)+SUMIF('Other Pharma &amp; Health Products'!$B:$B,$B14,'Other Pharma &amp; Health Products'!AM:AM)+SUMIF('PSM Costs'!$B:$B,$B14,'PSM Costs'!AM:AM),"")</f>
        <v/>
      </c>
      <c r="O14" s="231" t="str">
        <f ca="1">IF(SUMIF(Pharmaceuticals!$B:$B,$B14,Pharmaceuticals!AF:AF)+SUMIF('Health Products &amp; Equipment'!$B:$B,$B14,'Health Products &amp; Equipment'!AO:AO)+SUMIF('Other Pharma &amp; Health Products'!$B:$B,$B14,'Other Pharma &amp; Health Products'!AO:AO)+SUMIF('PSM Costs'!$B:$B,$B14,'PSM Costs'!AO:AO)&gt;0,SUMIF(Pharmaceuticals!$B:$B,$B14,Pharmaceuticals!AF:AF)+SUMIF('Health Products &amp; Equipment'!$B:$B,$B14,'Health Products &amp; Equipment'!AO:AO)+SUMIF('Other Pharma &amp; Health Products'!$B:$B,$B14,'Other Pharma &amp; Health Products'!AO:AO)+SUMIF('PSM Costs'!$B:$B,$B14,'PSM Costs'!AO:AO),"")</f>
        <v/>
      </c>
      <c r="P14" s="231" t="str">
        <f ca="1">IF(SUMIF(Pharmaceuticals!$B:$B,$B14,Pharmaceuticals!AH:AH)+SUMIF('Health Products &amp; Equipment'!$B:$B,$B14,'Health Products &amp; Equipment'!AQ:AQ)+SUMIF('Other Pharma &amp; Health Products'!$B:$B,$B14,'Other Pharma &amp; Health Products'!AQ:AQ)+SUMIF('PSM Costs'!$B:$B,$B14,'PSM Costs'!AQ:AQ)&gt;0,SUMIF(Pharmaceuticals!$B:$B,$B14,Pharmaceuticals!AH:AH)+SUMIF('Health Products &amp; Equipment'!$B:$B,$B14,'Health Products &amp; Equipment'!AQ:AQ)+SUMIF('Other Pharma &amp; Health Products'!$B:$B,$B14,'Other Pharma &amp; Health Products'!AQ:AQ)+SUMIF('PSM Costs'!$B:$B,$B14,'PSM Costs'!AQ:AQ),"")</f>
        <v/>
      </c>
      <c r="Q14" s="231" t="str">
        <f ca="1">IF(SUMIF(Pharmaceuticals!$B:$B,$B14,Pharmaceuticals!AJ:AJ)+SUMIF('Health Products &amp; Equipment'!$B:$B,$B14,'Health Products &amp; Equipment'!AS:AS)+SUMIF('Other Pharma &amp; Health Products'!$B:$B,$B14,'Other Pharma &amp; Health Products'!AS:AS)+SUMIF('PSM Costs'!$B:$B,$B14,'PSM Costs'!AS:AS)&gt;0,SUMIF(Pharmaceuticals!$B:$B,$B14,Pharmaceuticals!AJ:AJ)+SUMIF('Health Products &amp; Equipment'!$B:$B,$B14,'Health Products &amp; Equipment'!AS:AS)+SUMIF('Other Pharma &amp; Health Products'!$B:$B,$B14,'Other Pharma &amp; Health Products'!AS:AS)+SUMIF('PSM Costs'!$B:$B,$B14,'PSM Costs'!AS:AS),"")</f>
        <v/>
      </c>
      <c r="R14" s="229" t="str">
        <f t="shared" ca="1" si="2"/>
        <v/>
      </c>
      <c r="S14" s="230" t="str">
        <f ca="1">IF(SUMIF(Pharmaceuticals!$B:$B,$B14,Pharmaceuticals!AQ:AQ)+SUMIF('Health Products &amp; Equipment'!$B:$B,$B14,'Health Products &amp; Equipment'!AZ:AZ)+SUMIF('Other Pharma &amp; Health Products'!$B:$B,$B14,'Other Pharma &amp; Health Products'!AZ:AZ)+SUMIF('PSM Costs'!$B:$B,$B14,'PSM Costs'!AZ:AZ)&gt;0,SUMIF(Pharmaceuticals!$B:$B,$B14,Pharmaceuticals!AQ:AQ)+SUMIF('Health Products &amp; Equipment'!$B:$B,$B14,'Health Products &amp; Equipment'!AZ:AZ)+SUMIF('Other Pharma &amp; Health Products'!$B:$B,$B14,'Other Pharma &amp; Health Products'!AZ:AZ)+SUMIF('PSM Costs'!$B:$B,$B14,'PSM Costs'!AZ:AZ),"")</f>
        <v/>
      </c>
      <c r="T14" s="230" t="str">
        <f ca="1">IF(SUMIF(Pharmaceuticals!$B:$B,$B14,Pharmaceuticals!AS:AS)+SUMIF('Health Products &amp; Equipment'!$B:$B,$B14,'Health Products &amp; Equipment'!BB:BB)+SUMIF('Other Pharma &amp; Health Products'!$B:$B,$B14,'Other Pharma &amp; Health Products'!BB:BB)+SUMIF('PSM Costs'!$B:$B,$B14,'PSM Costs'!BB:BB)&gt;0,SUMIF(Pharmaceuticals!$B:$B,$B14,Pharmaceuticals!AS:AS)+SUMIF('Health Products &amp; Equipment'!$B:$B,$B14,'Health Products &amp; Equipment'!BB:BB)+SUMIF('Other Pharma &amp; Health Products'!$B:$B,$B14,'Other Pharma &amp; Health Products'!BB:BB)+SUMIF('PSM Costs'!$B:$B,$B14,'PSM Costs'!BB:BB),"")</f>
        <v/>
      </c>
      <c r="U14" s="230" t="str">
        <f ca="1">IF(SUMIF(Pharmaceuticals!$B:$B,$B14,Pharmaceuticals!AU:AU)+SUMIF('Health Products &amp; Equipment'!$B:$B,$B14,'Health Products &amp; Equipment'!BD:BD)+SUMIF('Other Pharma &amp; Health Products'!$B:$B,$B14,'Other Pharma &amp; Health Products'!BD:BD)+SUMIF('PSM Costs'!$B:$B,$B14,'PSM Costs'!BD:BD)&gt;0,SUMIF(Pharmaceuticals!$B:$B,$B14,Pharmaceuticals!AU:AU)+SUMIF('Health Products &amp; Equipment'!$B:$B,$B14,'Health Products &amp; Equipment'!BD:BD)+SUMIF('Other Pharma &amp; Health Products'!$B:$B,$B14,'Other Pharma &amp; Health Products'!BD:BD)+SUMIF('PSM Costs'!$B:$B,$B14,'PSM Costs'!BD:BD),"")</f>
        <v/>
      </c>
      <c r="V14" s="230" t="str">
        <f ca="1">IF(SUMIF(Pharmaceuticals!$B:$B,$B14,Pharmaceuticals!AW:AW)+SUMIF('Health Products &amp; Equipment'!$B:$B,$B14,'Health Products &amp; Equipment'!BF:BF)+SUMIF('Other Pharma &amp; Health Products'!$B:$B,$B14,'Other Pharma &amp; Health Products'!BF:BF)+SUMIF('PSM Costs'!$B:$B,$B14,'PSM Costs'!BF:BF)&gt;0,SUMIF(Pharmaceuticals!$B:$B,$B14,Pharmaceuticals!AW:AW)+SUMIF('Health Products &amp; Equipment'!$B:$B,$B14,'Health Products &amp; Equipment'!BF:BF)+SUMIF('Other Pharma &amp; Health Products'!$B:$B,$B14,'Other Pharma &amp; Health Products'!BF:BF)+SUMIF('PSM Costs'!$B:$B,$B14,'PSM Costs'!BF:BF),"")</f>
        <v/>
      </c>
      <c r="W14" s="228" t="str">
        <f t="shared" ca="1" si="3"/>
        <v/>
      </c>
      <c r="X14" s="231" t="str">
        <f ca="1">IF(SUMIF(Pharmaceuticals!$B:$B,$B14,Pharmaceuticals!BD:BD)+SUMIF('Health Products &amp; Equipment'!$B:$B,$B14,'Health Products &amp; Equipment'!BM:BM)+SUMIF('Other Pharma &amp; Health Products'!$B:$B,$B14,'Other Pharma &amp; Health Products'!BM:BM)+SUMIF('PSM Costs'!$B:$B,$B14,'PSM Costs'!BM:BM)&gt;0,SUMIF(Pharmaceuticals!$B:$B,$B14,Pharmaceuticals!BD:BD)+SUMIF('Health Products &amp; Equipment'!$B:$B,$B14,'Health Products &amp; Equipment'!BM:BM)+SUMIF('Other Pharma &amp; Health Products'!$B:$B,$B14,'Other Pharma &amp; Health Products'!BM:BM)+SUMIF('PSM Costs'!$B:$B,$B14,'PSM Costs'!BM:BM),"")</f>
        <v/>
      </c>
      <c r="Y14" s="231" t="str">
        <f ca="1">IF(SUMIF(Pharmaceuticals!$B:$B,$B14,Pharmaceuticals!BF:BF)+SUMIF('Health Products &amp; Equipment'!$B:$B,$B14,'Health Products &amp; Equipment'!BO:BO)+SUMIF('Other Pharma &amp; Health Products'!$B:$B,$B14,'Other Pharma &amp; Health Products'!BO:BO)+SUMIF('PSM Costs'!$B:$B,$B14,'PSM Costs'!BO:BO)&gt;0,SUMIF(Pharmaceuticals!$B:$B,$B14,Pharmaceuticals!BF:BF)+SUMIF('Health Products &amp; Equipment'!$B:$B,$B14,'Health Products &amp; Equipment'!BO:BO)+SUMIF('Other Pharma &amp; Health Products'!$B:$B,$B14,'Other Pharma &amp; Health Products'!BO:BO)+SUMIF('PSM Costs'!$B:$B,$B14,'PSM Costs'!BO:BO),"")</f>
        <v/>
      </c>
      <c r="Z14" s="231" t="str">
        <f ca="1">IF(SUMIF(Pharmaceuticals!$B:$B,$B14,Pharmaceuticals!BH:BH)+SUMIF('Health Products &amp; Equipment'!$B:$B,$B14,'Health Products &amp; Equipment'!BQ:BQ)+SUMIF('Other Pharma &amp; Health Products'!$B:$B,$B14,'Other Pharma &amp; Health Products'!BQ:BQ)+SUMIF('PSM Costs'!$B:$B,$B14,'PSM Costs'!BQ:BQ)&gt;0,SUMIF(Pharmaceuticals!$B:$B,$B14,Pharmaceuticals!BH:BH)+SUMIF('Health Products &amp; Equipment'!$B:$B,$B14,'Health Products &amp; Equipment'!BQ:BQ)+SUMIF('Other Pharma &amp; Health Products'!$B:$B,$B14,'Other Pharma &amp; Health Products'!BQ:BQ)+SUMIF('PSM Costs'!$B:$B,$B14,'PSM Costs'!BQ:BQ),"")</f>
        <v/>
      </c>
      <c r="AA14" s="231" t="str">
        <f ca="1">IF(SUMIF(Pharmaceuticals!$B:$B,$B14,Pharmaceuticals!BJ:BJ)+SUMIF('Health Products &amp; Equipment'!$B:$B,$B14,'Health Products &amp; Equipment'!BS:BS)+SUMIF('Other Pharma &amp; Health Products'!$B:$B,$B14,'Other Pharma &amp; Health Products'!BS:BS)+SUMIF('PSM Costs'!$B:$B,$B14,'PSM Costs'!BS:BS)&gt;0,SUMIF(Pharmaceuticals!$B:$B,$B14,Pharmaceuticals!BJ:BJ)+SUMIF('Health Products &amp; Equipment'!$B:$B,$B14,'Health Products &amp; Equipment'!BS:BS)+SUMIF('Other Pharma &amp; Health Products'!$B:$B,$B14,'Other Pharma &amp; Health Products'!BS:BS)+SUMIF('PSM Costs'!$B:$B,$B14,'PSM Costs'!BS:BS),"")</f>
        <v/>
      </c>
      <c r="AB14" s="230" t="str">
        <f t="shared" ca="1" si="4"/>
        <v/>
      </c>
    </row>
    <row r="15" spans="1:28" ht="22" customHeight="1" x14ac:dyDescent="0.15">
      <c r="A15" s="226">
        <v>5</v>
      </c>
      <c r="B15" s="226" t="str">
        <f ca="1">IFERROR(VLOOKUP(A15,'Rank unique Mod-Int-CI-PR'!I:J,2,FALSE),"")</f>
        <v/>
      </c>
      <c r="C15" s="227" t="str">
        <f ca="1">IFERROR(VLOOKUP(VALUE(LEFT(B15,FIND("-",B15)-1)),CatModules!B:C,2,FALSE),"")</f>
        <v/>
      </c>
      <c r="D15" s="227" t="str">
        <f ca="1">IFERROR(VLOOKUP(LEFT(B15,FIND("--",B15)-1),CatInt!D:E,2,FALSE),"")</f>
        <v/>
      </c>
      <c r="E15" s="227" t="str">
        <f ca="1">IFERROR(VLOOKUP(MID(B15,FIND("--",B15)+2,FIND("---",B15)-FIND("--",B15)-2),CatCostInp!D:E,2,FALSE),"")</f>
        <v/>
      </c>
      <c r="F15" s="227" t="str">
        <f ca="1">IFERROR(VLOOKUP(B15,ActivityConcat!A:C,3,FALSE),"")</f>
        <v/>
      </c>
      <c r="G15" s="228" t="str">
        <f ca="1">IFERROR(VLOOKUP(VALUE(RIGHT(B15,1)),Setup!A:D,4,FALSE),"")</f>
        <v/>
      </c>
      <c r="H15" s="229" t="str">
        <f t="shared" ca="1" si="0"/>
        <v/>
      </c>
      <c r="I15" s="230" t="str">
        <f ca="1">IF(SUMIF(Pharmaceuticals!$B:$B,$B15,Pharmaceuticals!Q:Q)+SUMIF('Health Products &amp; Equipment'!$B:$B,$B15,'Health Products &amp; Equipment'!Z:Z)+SUMIF('Other Pharma &amp; Health Products'!$B:$B,$B15,'Other Pharma &amp; Health Products'!Z:Z)+SUMIF('PSM Costs'!$B:$B,$B15,'PSM Costs'!Z:Z)&gt;0,SUMIF(Pharmaceuticals!$B:$B,$B15,Pharmaceuticals!Q:Q)+SUMIF('Health Products &amp; Equipment'!$B:$B,$B15,'Health Products &amp; Equipment'!Z:Z)+SUMIF('Other Pharma &amp; Health Products'!$B:$B,$B15,'Other Pharma &amp; Health Products'!Z:Z)+SUMIF('PSM Costs'!$B:$B,$B15,'PSM Costs'!Z:Z),"")</f>
        <v/>
      </c>
      <c r="J15" s="230" t="str">
        <f ca="1">IF(SUMIF(Pharmaceuticals!$B:$B,$B15,Pharmaceuticals!S:S)+SUMIF('Health Products &amp; Equipment'!$B:$B,$B15,'Health Products &amp; Equipment'!AB:AB)+SUMIF('Other Pharma &amp; Health Products'!$B:$B,$B15,'Other Pharma &amp; Health Products'!AB:AB)+SUMIF('PSM Costs'!$B:$B,$B15,'PSM Costs'!AB:AB)&gt;0,SUMIF(Pharmaceuticals!$B:$B,$B15,Pharmaceuticals!S:S)+SUMIF('Health Products &amp; Equipment'!$B:$B,$B15,'Health Products &amp; Equipment'!AB:AB)+SUMIF('Other Pharma &amp; Health Products'!$B:$B,$B15,'Other Pharma &amp; Health Products'!AB:AB)+SUMIF('PSM Costs'!$B:$B,$B15,'PSM Costs'!AB:AB),"")</f>
        <v/>
      </c>
      <c r="K15" s="230" t="str">
        <f ca="1">IF(SUMIF(Pharmaceuticals!$B:$B,$B15,Pharmaceuticals!U:U)+SUMIF('Health Products &amp; Equipment'!$B:$B,$B15,'Health Products &amp; Equipment'!AD:AD)+SUMIF('Other Pharma &amp; Health Products'!$B:$B,$B15,'Other Pharma &amp; Health Products'!AD:AD)+SUMIF('PSM Costs'!$B:$B,$B15,'PSM Costs'!AD:AD)&gt;0,SUMIF(Pharmaceuticals!$B:$B,$B15,Pharmaceuticals!U:U)+SUMIF('Health Products &amp; Equipment'!$B:$B,$B15,'Health Products &amp; Equipment'!AD:AD)+SUMIF('Other Pharma &amp; Health Products'!$B:$B,$B15,'Other Pharma &amp; Health Products'!AD:AD)+SUMIF('PSM Costs'!$B:$B,$B15,'PSM Costs'!AD:AD),"")</f>
        <v/>
      </c>
      <c r="L15" s="230" t="str">
        <f ca="1">IF(SUMIF(Pharmaceuticals!$B:$B,$B15,Pharmaceuticals!W:W)+SUMIF('Health Products &amp; Equipment'!$B:$B,$B15,'Health Products &amp; Equipment'!AF:AF)+SUMIF('Other Pharma &amp; Health Products'!$B:$B,$B15,'Other Pharma &amp; Health Products'!AF:AF)+SUMIF('PSM Costs'!$B:$B,$B15,'PSM Costs'!AF:AF)&gt;0,SUMIF(Pharmaceuticals!$B:$B,$B15,Pharmaceuticals!W:W)+SUMIF('Health Products &amp; Equipment'!$B:$B,$B15,'Health Products &amp; Equipment'!AF:AF)+SUMIF('Other Pharma &amp; Health Products'!$B:$B,$B15,'Other Pharma &amp; Health Products'!AF:AF)+SUMIF('PSM Costs'!$B:$B,$B15,'PSM Costs'!AF:AF),"")</f>
        <v/>
      </c>
      <c r="M15" s="228" t="str">
        <f t="shared" ca="1" si="1"/>
        <v/>
      </c>
      <c r="N15" s="231" t="str">
        <f ca="1">IF(SUMIF(Pharmaceuticals!$B:$B,$B15,Pharmaceuticals!AD:AD)+SUMIF('Health Products &amp; Equipment'!$B:$B,$B15,'Health Products &amp; Equipment'!AM:AM)+SUMIF('Other Pharma &amp; Health Products'!$B:$B,$B15,'Other Pharma &amp; Health Products'!AM:AM)+SUMIF('PSM Costs'!$B:$B,$B15,'PSM Costs'!AM:AM)&gt;0,SUMIF(Pharmaceuticals!$B:$B,$B15,Pharmaceuticals!AD:AD)+SUMIF('Health Products &amp; Equipment'!$B:$B,$B15,'Health Products &amp; Equipment'!AM:AM)+SUMIF('Other Pharma &amp; Health Products'!$B:$B,$B15,'Other Pharma &amp; Health Products'!AM:AM)+SUMIF('PSM Costs'!$B:$B,$B15,'PSM Costs'!AM:AM),"")</f>
        <v/>
      </c>
      <c r="O15" s="231" t="str">
        <f ca="1">IF(SUMIF(Pharmaceuticals!$B:$B,$B15,Pharmaceuticals!AF:AF)+SUMIF('Health Products &amp; Equipment'!$B:$B,$B15,'Health Products &amp; Equipment'!AO:AO)+SUMIF('Other Pharma &amp; Health Products'!$B:$B,$B15,'Other Pharma &amp; Health Products'!AO:AO)+SUMIF('PSM Costs'!$B:$B,$B15,'PSM Costs'!AO:AO)&gt;0,SUMIF(Pharmaceuticals!$B:$B,$B15,Pharmaceuticals!AF:AF)+SUMIF('Health Products &amp; Equipment'!$B:$B,$B15,'Health Products &amp; Equipment'!AO:AO)+SUMIF('Other Pharma &amp; Health Products'!$B:$B,$B15,'Other Pharma &amp; Health Products'!AO:AO)+SUMIF('PSM Costs'!$B:$B,$B15,'PSM Costs'!AO:AO),"")</f>
        <v/>
      </c>
      <c r="P15" s="231" t="str">
        <f ca="1">IF(SUMIF(Pharmaceuticals!$B:$B,$B15,Pharmaceuticals!AH:AH)+SUMIF('Health Products &amp; Equipment'!$B:$B,$B15,'Health Products &amp; Equipment'!AQ:AQ)+SUMIF('Other Pharma &amp; Health Products'!$B:$B,$B15,'Other Pharma &amp; Health Products'!AQ:AQ)+SUMIF('PSM Costs'!$B:$B,$B15,'PSM Costs'!AQ:AQ)&gt;0,SUMIF(Pharmaceuticals!$B:$B,$B15,Pharmaceuticals!AH:AH)+SUMIF('Health Products &amp; Equipment'!$B:$B,$B15,'Health Products &amp; Equipment'!AQ:AQ)+SUMIF('Other Pharma &amp; Health Products'!$B:$B,$B15,'Other Pharma &amp; Health Products'!AQ:AQ)+SUMIF('PSM Costs'!$B:$B,$B15,'PSM Costs'!AQ:AQ),"")</f>
        <v/>
      </c>
      <c r="Q15" s="231" t="str">
        <f ca="1">IF(SUMIF(Pharmaceuticals!$B:$B,$B15,Pharmaceuticals!AJ:AJ)+SUMIF('Health Products &amp; Equipment'!$B:$B,$B15,'Health Products &amp; Equipment'!AS:AS)+SUMIF('Other Pharma &amp; Health Products'!$B:$B,$B15,'Other Pharma &amp; Health Products'!AS:AS)+SUMIF('PSM Costs'!$B:$B,$B15,'PSM Costs'!AS:AS)&gt;0,SUMIF(Pharmaceuticals!$B:$B,$B15,Pharmaceuticals!AJ:AJ)+SUMIF('Health Products &amp; Equipment'!$B:$B,$B15,'Health Products &amp; Equipment'!AS:AS)+SUMIF('Other Pharma &amp; Health Products'!$B:$B,$B15,'Other Pharma &amp; Health Products'!AS:AS)+SUMIF('PSM Costs'!$B:$B,$B15,'PSM Costs'!AS:AS),"")</f>
        <v/>
      </c>
      <c r="R15" s="229" t="str">
        <f t="shared" ca="1" si="2"/>
        <v/>
      </c>
      <c r="S15" s="230" t="str">
        <f ca="1">IF(SUMIF(Pharmaceuticals!$B:$B,$B15,Pharmaceuticals!AQ:AQ)+SUMIF('Health Products &amp; Equipment'!$B:$B,$B15,'Health Products &amp; Equipment'!AZ:AZ)+SUMIF('Other Pharma &amp; Health Products'!$B:$B,$B15,'Other Pharma &amp; Health Products'!AZ:AZ)+SUMIF('PSM Costs'!$B:$B,$B15,'PSM Costs'!AZ:AZ)&gt;0,SUMIF(Pharmaceuticals!$B:$B,$B15,Pharmaceuticals!AQ:AQ)+SUMIF('Health Products &amp; Equipment'!$B:$B,$B15,'Health Products &amp; Equipment'!AZ:AZ)+SUMIF('Other Pharma &amp; Health Products'!$B:$B,$B15,'Other Pharma &amp; Health Products'!AZ:AZ)+SUMIF('PSM Costs'!$B:$B,$B15,'PSM Costs'!AZ:AZ),"")</f>
        <v/>
      </c>
      <c r="T15" s="230" t="str">
        <f ca="1">IF(SUMIF(Pharmaceuticals!$B:$B,$B15,Pharmaceuticals!AS:AS)+SUMIF('Health Products &amp; Equipment'!$B:$B,$B15,'Health Products &amp; Equipment'!BB:BB)+SUMIF('Other Pharma &amp; Health Products'!$B:$B,$B15,'Other Pharma &amp; Health Products'!BB:BB)+SUMIF('PSM Costs'!$B:$B,$B15,'PSM Costs'!BB:BB)&gt;0,SUMIF(Pharmaceuticals!$B:$B,$B15,Pharmaceuticals!AS:AS)+SUMIF('Health Products &amp; Equipment'!$B:$B,$B15,'Health Products &amp; Equipment'!BB:BB)+SUMIF('Other Pharma &amp; Health Products'!$B:$B,$B15,'Other Pharma &amp; Health Products'!BB:BB)+SUMIF('PSM Costs'!$B:$B,$B15,'PSM Costs'!BB:BB),"")</f>
        <v/>
      </c>
      <c r="U15" s="230" t="str">
        <f ca="1">IF(SUMIF(Pharmaceuticals!$B:$B,$B15,Pharmaceuticals!AU:AU)+SUMIF('Health Products &amp; Equipment'!$B:$B,$B15,'Health Products &amp; Equipment'!BD:BD)+SUMIF('Other Pharma &amp; Health Products'!$B:$B,$B15,'Other Pharma &amp; Health Products'!BD:BD)+SUMIF('PSM Costs'!$B:$B,$B15,'PSM Costs'!BD:BD)&gt;0,SUMIF(Pharmaceuticals!$B:$B,$B15,Pharmaceuticals!AU:AU)+SUMIF('Health Products &amp; Equipment'!$B:$B,$B15,'Health Products &amp; Equipment'!BD:BD)+SUMIF('Other Pharma &amp; Health Products'!$B:$B,$B15,'Other Pharma &amp; Health Products'!BD:BD)+SUMIF('PSM Costs'!$B:$B,$B15,'PSM Costs'!BD:BD),"")</f>
        <v/>
      </c>
      <c r="V15" s="230" t="str">
        <f ca="1">IF(SUMIF(Pharmaceuticals!$B:$B,$B15,Pharmaceuticals!AW:AW)+SUMIF('Health Products &amp; Equipment'!$B:$B,$B15,'Health Products &amp; Equipment'!BF:BF)+SUMIF('Other Pharma &amp; Health Products'!$B:$B,$B15,'Other Pharma &amp; Health Products'!BF:BF)+SUMIF('PSM Costs'!$B:$B,$B15,'PSM Costs'!BF:BF)&gt;0,SUMIF(Pharmaceuticals!$B:$B,$B15,Pharmaceuticals!AW:AW)+SUMIF('Health Products &amp; Equipment'!$B:$B,$B15,'Health Products &amp; Equipment'!BF:BF)+SUMIF('Other Pharma &amp; Health Products'!$B:$B,$B15,'Other Pharma &amp; Health Products'!BF:BF)+SUMIF('PSM Costs'!$B:$B,$B15,'PSM Costs'!BF:BF),"")</f>
        <v/>
      </c>
      <c r="W15" s="228" t="str">
        <f t="shared" ca="1" si="3"/>
        <v/>
      </c>
      <c r="X15" s="231" t="str">
        <f ca="1">IF(SUMIF(Pharmaceuticals!$B:$B,$B15,Pharmaceuticals!BD:BD)+SUMIF('Health Products &amp; Equipment'!$B:$B,$B15,'Health Products &amp; Equipment'!BM:BM)+SUMIF('Other Pharma &amp; Health Products'!$B:$B,$B15,'Other Pharma &amp; Health Products'!BM:BM)+SUMIF('PSM Costs'!$B:$B,$B15,'PSM Costs'!BM:BM)&gt;0,SUMIF(Pharmaceuticals!$B:$B,$B15,Pharmaceuticals!BD:BD)+SUMIF('Health Products &amp; Equipment'!$B:$B,$B15,'Health Products &amp; Equipment'!BM:BM)+SUMIF('Other Pharma &amp; Health Products'!$B:$B,$B15,'Other Pharma &amp; Health Products'!BM:BM)+SUMIF('PSM Costs'!$B:$B,$B15,'PSM Costs'!BM:BM),"")</f>
        <v/>
      </c>
      <c r="Y15" s="231" t="str">
        <f ca="1">IF(SUMIF(Pharmaceuticals!$B:$B,$B15,Pharmaceuticals!BF:BF)+SUMIF('Health Products &amp; Equipment'!$B:$B,$B15,'Health Products &amp; Equipment'!BO:BO)+SUMIF('Other Pharma &amp; Health Products'!$B:$B,$B15,'Other Pharma &amp; Health Products'!BO:BO)+SUMIF('PSM Costs'!$B:$B,$B15,'PSM Costs'!BO:BO)&gt;0,SUMIF(Pharmaceuticals!$B:$B,$B15,Pharmaceuticals!BF:BF)+SUMIF('Health Products &amp; Equipment'!$B:$B,$B15,'Health Products &amp; Equipment'!BO:BO)+SUMIF('Other Pharma &amp; Health Products'!$B:$B,$B15,'Other Pharma &amp; Health Products'!BO:BO)+SUMIF('PSM Costs'!$B:$B,$B15,'PSM Costs'!BO:BO),"")</f>
        <v/>
      </c>
      <c r="Z15" s="231" t="str">
        <f ca="1">IF(SUMIF(Pharmaceuticals!$B:$B,$B15,Pharmaceuticals!BH:BH)+SUMIF('Health Products &amp; Equipment'!$B:$B,$B15,'Health Products &amp; Equipment'!BQ:BQ)+SUMIF('Other Pharma &amp; Health Products'!$B:$B,$B15,'Other Pharma &amp; Health Products'!BQ:BQ)+SUMIF('PSM Costs'!$B:$B,$B15,'PSM Costs'!BQ:BQ)&gt;0,SUMIF(Pharmaceuticals!$B:$B,$B15,Pharmaceuticals!BH:BH)+SUMIF('Health Products &amp; Equipment'!$B:$B,$B15,'Health Products &amp; Equipment'!BQ:BQ)+SUMIF('Other Pharma &amp; Health Products'!$B:$B,$B15,'Other Pharma &amp; Health Products'!BQ:BQ)+SUMIF('PSM Costs'!$B:$B,$B15,'PSM Costs'!BQ:BQ),"")</f>
        <v/>
      </c>
      <c r="AA15" s="231" t="str">
        <f ca="1">IF(SUMIF(Pharmaceuticals!$B:$B,$B15,Pharmaceuticals!BJ:BJ)+SUMIF('Health Products &amp; Equipment'!$B:$B,$B15,'Health Products &amp; Equipment'!BS:BS)+SUMIF('Other Pharma &amp; Health Products'!$B:$B,$B15,'Other Pharma &amp; Health Products'!BS:BS)+SUMIF('PSM Costs'!$B:$B,$B15,'PSM Costs'!BS:BS)&gt;0,SUMIF(Pharmaceuticals!$B:$B,$B15,Pharmaceuticals!BJ:BJ)+SUMIF('Health Products &amp; Equipment'!$B:$B,$B15,'Health Products &amp; Equipment'!BS:BS)+SUMIF('Other Pharma &amp; Health Products'!$B:$B,$B15,'Other Pharma &amp; Health Products'!BS:BS)+SUMIF('PSM Costs'!$B:$B,$B15,'PSM Costs'!BS:BS),"")</f>
        <v/>
      </c>
      <c r="AB15" s="230" t="str">
        <f t="shared" ca="1" si="4"/>
        <v/>
      </c>
    </row>
    <row r="16" spans="1:28" ht="22" customHeight="1" x14ac:dyDescent="0.15">
      <c r="A16" s="226">
        <v>6</v>
      </c>
      <c r="B16" s="226" t="str">
        <f ca="1">IFERROR(VLOOKUP(A16,'Rank unique Mod-Int-CI-PR'!I:J,2,FALSE),"")</f>
        <v/>
      </c>
      <c r="C16" s="227" t="str">
        <f ca="1">IFERROR(VLOOKUP(VALUE(LEFT(B16,FIND("-",B16)-1)),CatModules!B:C,2,FALSE),"")</f>
        <v/>
      </c>
      <c r="D16" s="227" t="str">
        <f ca="1">IFERROR(VLOOKUP(LEFT(B16,FIND("--",B16)-1),CatInt!D:E,2,FALSE),"")</f>
        <v/>
      </c>
      <c r="E16" s="227" t="str">
        <f ca="1">IFERROR(VLOOKUP(MID(B16,FIND("--",B16)+2,FIND("---",B16)-FIND("--",B16)-2),CatCostInp!D:E,2,FALSE),"")</f>
        <v/>
      </c>
      <c r="F16" s="227" t="str">
        <f ca="1">IFERROR(VLOOKUP(B16,ActivityConcat!A:C,3,FALSE),"")</f>
        <v/>
      </c>
      <c r="G16" s="228" t="str">
        <f ca="1">IFERROR(VLOOKUP(VALUE(RIGHT(B16,1)),Setup!A:D,4,FALSE),"")</f>
        <v/>
      </c>
      <c r="H16" s="229" t="str">
        <f t="shared" ca="1" si="0"/>
        <v/>
      </c>
      <c r="I16" s="230" t="str">
        <f ca="1">IF(SUMIF(Pharmaceuticals!$B:$B,$B16,Pharmaceuticals!Q:Q)+SUMIF('Health Products &amp; Equipment'!$B:$B,$B16,'Health Products &amp; Equipment'!Z:Z)+SUMIF('Other Pharma &amp; Health Products'!$B:$B,$B16,'Other Pharma &amp; Health Products'!Z:Z)+SUMIF('PSM Costs'!$B:$B,$B16,'PSM Costs'!Z:Z)&gt;0,SUMIF(Pharmaceuticals!$B:$B,$B16,Pharmaceuticals!Q:Q)+SUMIF('Health Products &amp; Equipment'!$B:$B,$B16,'Health Products &amp; Equipment'!Z:Z)+SUMIF('Other Pharma &amp; Health Products'!$B:$B,$B16,'Other Pharma &amp; Health Products'!Z:Z)+SUMIF('PSM Costs'!$B:$B,$B16,'PSM Costs'!Z:Z),"")</f>
        <v/>
      </c>
      <c r="J16" s="230" t="str">
        <f ca="1">IF(SUMIF(Pharmaceuticals!$B:$B,$B16,Pharmaceuticals!S:S)+SUMIF('Health Products &amp; Equipment'!$B:$B,$B16,'Health Products &amp; Equipment'!AB:AB)+SUMIF('Other Pharma &amp; Health Products'!$B:$B,$B16,'Other Pharma &amp; Health Products'!AB:AB)+SUMIF('PSM Costs'!$B:$B,$B16,'PSM Costs'!AB:AB)&gt;0,SUMIF(Pharmaceuticals!$B:$B,$B16,Pharmaceuticals!S:S)+SUMIF('Health Products &amp; Equipment'!$B:$B,$B16,'Health Products &amp; Equipment'!AB:AB)+SUMIF('Other Pharma &amp; Health Products'!$B:$B,$B16,'Other Pharma &amp; Health Products'!AB:AB)+SUMIF('PSM Costs'!$B:$B,$B16,'PSM Costs'!AB:AB),"")</f>
        <v/>
      </c>
      <c r="K16" s="230" t="str">
        <f ca="1">IF(SUMIF(Pharmaceuticals!$B:$B,$B16,Pharmaceuticals!U:U)+SUMIF('Health Products &amp; Equipment'!$B:$B,$B16,'Health Products &amp; Equipment'!AD:AD)+SUMIF('Other Pharma &amp; Health Products'!$B:$B,$B16,'Other Pharma &amp; Health Products'!AD:AD)+SUMIF('PSM Costs'!$B:$B,$B16,'PSM Costs'!AD:AD)&gt;0,SUMIF(Pharmaceuticals!$B:$B,$B16,Pharmaceuticals!U:U)+SUMIF('Health Products &amp; Equipment'!$B:$B,$B16,'Health Products &amp; Equipment'!AD:AD)+SUMIF('Other Pharma &amp; Health Products'!$B:$B,$B16,'Other Pharma &amp; Health Products'!AD:AD)+SUMIF('PSM Costs'!$B:$B,$B16,'PSM Costs'!AD:AD),"")</f>
        <v/>
      </c>
      <c r="L16" s="230" t="str">
        <f ca="1">IF(SUMIF(Pharmaceuticals!$B:$B,$B16,Pharmaceuticals!W:W)+SUMIF('Health Products &amp; Equipment'!$B:$B,$B16,'Health Products &amp; Equipment'!AF:AF)+SUMIF('Other Pharma &amp; Health Products'!$B:$B,$B16,'Other Pharma &amp; Health Products'!AF:AF)+SUMIF('PSM Costs'!$B:$B,$B16,'PSM Costs'!AF:AF)&gt;0,SUMIF(Pharmaceuticals!$B:$B,$B16,Pharmaceuticals!W:W)+SUMIF('Health Products &amp; Equipment'!$B:$B,$B16,'Health Products &amp; Equipment'!AF:AF)+SUMIF('Other Pharma &amp; Health Products'!$B:$B,$B16,'Other Pharma &amp; Health Products'!AF:AF)+SUMIF('PSM Costs'!$B:$B,$B16,'PSM Costs'!AF:AF),"")</f>
        <v/>
      </c>
      <c r="M16" s="228" t="str">
        <f t="shared" ca="1" si="1"/>
        <v/>
      </c>
      <c r="N16" s="231" t="str">
        <f ca="1">IF(SUMIF(Pharmaceuticals!$B:$B,$B16,Pharmaceuticals!AD:AD)+SUMIF('Health Products &amp; Equipment'!$B:$B,$B16,'Health Products &amp; Equipment'!AM:AM)+SUMIF('Other Pharma &amp; Health Products'!$B:$B,$B16,'Other Pharma &amp; Health Products'!AM:AM)+SUMIF('PSM Costs'!$B:$B,$B16,'PSM Costs'!AM:AM)&gt;0,SUMIF(Pharmaceuticals!$B:$B,$B16,Pharmaceuticals!AD:AD)+SUMIF('Health Products &amp; Equipment'!$B:$B,$B16,'Health Products &amp; Equipment'!AM:AM)+SUMIF('Other Pharma &amp; Health Products'!$B:$B,$B16,'Other Pharma &amp; Health Products'!AM:AM)+SUMIF('PSM Costs'!$B:$B,$B16,'PSM Costs'!AM:AM),"")</f>
        <v/>
      </c>
      <c r="O16" s="231" t="str">
        <f ca="1">IF(SUMIF(Pharmaceuticals!$B:$B,$B16,Pharmaceuticals!AF:AF)+SUMIF('Health Products &amp; Equipment'!$B:$B,$B16,'Health Products &amp; Equipment'!AO:AO)+SUMIF('Other Pharma &amp; Health Products'!$B:$B,$B16,'Other Pharma &amp; Health Products'!AO:AO)+SUMIF('PSM Costs'!$B:$B,$B16,'PSM Costs'!AO:AO)&gt;0,SUMIF(Pharmaceuticals!$B:$B,$B16,Pharmaceuticals!AF:AF)+SUMIF('Health Products &amp; Equipment'!$B:$B,$B16,'Health Products &amp; Equipment'!AO:AO)+SUMIF('Other Pharma &amp; Health Products'!$B:$B,$B16,'Other Pharma &amp; Health Products'!AO:AO)+SUMIF('PSM Costs'!$B:$B,$B16,'PSM Costs'!AO:AO),"")</f>
        <v/>
      </c>
      <c r="P16" s="231" t="str">
        <f ca="1">IF(SUMIF(Pharmaceuticals!$B:$B,$B16,Pharmaceuticals!AH:AH)+SUMIF('Health Products &amp; Equipment'!$B:$B,$B16,'Health Products &amp; Equipment'!AQ:AQ)+SUMIF('Other Pharma &amp; Health Products'!$B:$B,$B16,'Other Pharma &amp; Health Products'!AQ:AQ)+SUMIF('PSM Costs'!$B:$B,$B16,'PSM Costs'!AQ:AQ)&gt;0,SUMIF(Pharmaceuticals!$B:$B,$B16,Pharmaceuticals!AH:AH)+SUMIF('Health Products &amp; Equipment'!$B:$B,$B16,'Health Products &amp; Equipment'!AQ:AQ)+SUMIF('Other Pharma &amp; Health Products'!$B:$B,$B16,'Other Pharma &amp; Health Products'!AQ:AQ)+SUMIF('PSM Costs'!$B:$B,$B16,'PSM Costs'!AQ:AQ),"")</f>
        <v/>
      </c>
      <c r="Q16" s="231" t="str">
        <f ca="1">IF(SUMIF(Pharmaceuticals!$B:$B,$B16,Pharmaceuticals!AJ:AJ)+SUMIF('Health Products &amp; Equipment'!$B:$B,$B16,'Health Products &amp; Equipment'!AS:AS)+SUMIF('Other Pharma &amp; Health Products'!$B:$B,$B16,'Other Pharma &amp; Health Products'!AS:AS)+SUMIF('PSM Costs'!$B:$B,$B16,'PSM Costs'!AS:AS)&gt;0,SUMIF(Pharmaceuticals!$B:$B,$B16,Pharmaceuticals!AJ:AJ)+SUMIF('Health Products &amp; Equipment'!$B:$B,$B16,'Health Products &amp; Equipment'!AS:AS)+SUMIF('Other Pharma &amp; Health Products'!$B:$B,$B16,'Other Pharma &amp; Health Products'!AS:AS)+SUMIF('PSM Costs'!$B:$B,$B16,'PSM Costs'!AS:AS),"")</f>
        <v/>
      </c>
      <c r="R16" s="229" t="str">
        <f t="shared" ca="1" si="2"/>
        <v/>
      </c>
      <c r="S16" s="230" t="str">
        <f ca="1">IF(SUMIF(Pharmaceuticals!$B:$B,$B16,Pharmaceuticals!AQ:AQ)+SUMIF('Health Products &amp; Equipment'!$B:$B,$B16,'Health Products &amp; Equipment'!AZ:AZ)+SUMIF('Other Pharma &amp; Health Products'!$B:$B,$B16,'Other Pharma &amp; Health Products'!AZ:AZ)+SUMIF('PSM Costs'!$B:$B,$B16,'PSM Costs'!AZ:AZ)&gt;0,SUMIF(Pharmaceuticals!$B:$B,$B16,Pharmaceuticals!AQ:AQ)+SUMIF('Health Products &amp; Equipment'!$B:$B,$B16,'Health Products &amp; Equipment'!AZ:AZ)+SUMIF('Other Pharma &amp; Health Products'!$B:$B,$B16,'Other Pharma &amp; Health Products'!AZ:AZ)+SUMIF('PSM Costs'!$B:$B,$B16,'PSM Costs'!AZ:AZ),"")</f>
        <v/>
      </c>
      <c r="T16" s="230" t="str">
        <f ca="1">IF(SUMIF(Pharmaceuticals!$B:$B,$B16,Pharmaceuticals!AS:AS)+SUMIF('Health Products &amp; Equipment'!$B:$B,$B16,'Health Products &amp; Equipment'!BB:BB)+SUMIF('Other Pharma &amp; Health Products'!$B:$B,$B16,'Other Pharma &amp; Health Products'!BB:BB)+SUMIF('PSM Costs'!$B:$B,$B16,'PSM Costs'!BB:BB)&gt;0,SUMIF(Pharmaceuticals!$B:$B,$B16,Pharmaceuticals!AS:AS)+SUMIF('Health Products &amp; Equipment'!$B:$B,$B16,'Health Products &amp; Equipment'!BB:BB)+SUMIF('Other Pharma &amp; Health Products'!$B:$B,$B16,'Other Pharma &amp; Health Products'!BB:BB)+SUMIF('PSM Costs'!$B:$B,$B16,'PSM Costs'!BB:BB),"")</f>
        <v/>
      </c>
      <c r="U16" s="230" t="str">
        <f ca="1">IF(SUMIF(Pharmaceuticals!$B:$B,$B16,Pharmaceuticals!AU:AU)+SUMIF('Health Products &amp; Equipment'!$B:$B,$B16,'Health Products &amp; Equipment'!BD:BD)+SUMIF('Other Pharma &amp; Health Products'!$B:$B,$B16,'Other Pharma &amp; Health Products'!BD:BD)+SUMIF('PSM Costs'!$B:$B,$B16,'PSM Costs'!BD:BD)&gt;0,SUMIF(Pharmaceuticals!$B:$B,$B16,Pharmaceuticals!AU:AU)+SUMIF('Health Products &amp; Equipment'!$B:$B,$B16,'Health Products &amp; Equipment'!BD:BD)+SUMIF('Other Pharma &amp; Health Products'!$B:$B,$B16,'Other Pharma &amp; Health Products'!BD:BD)+SUMIF('PSM Costs'!$B:$B,$B16,'PSM Costs'!BD:BD),"")</f>
        <v/>
      </c>
      <c r="V16" s="230" t="str">
        <f ca="1">IF(SUMIF(Pharmaceuticals!$B:$B,$B16,Pharmaceuticals!AW:AW)+SUMIF('Health Products &amp; Equipment'!$B:$B,$B16,'Health Products &amp; Equipment'!BF:BF)+SUMIF('Other Pharma &amp; Health Products'!$B:$B,$B16,'Other Pharma &amp; Health Products'!BF:BF)+SUMIF('PSM Costs'!$B:$B,$B16,'PSM Costs'!BF:BF)&gt;0,SUMIF(Pharmaceuticals!$B:$B,$B16,Pharmaceuticals!AW:AW)+SUMIF('Health Products &amp; Equipment'!$B:$B,$B16,'Health Products &amp; Equipment'!BF:BF)+SUMIF('Other Pharma &amp; Health Products'!$B:$B,$B16,'Other Pharma &amp; Health Products'!BF:BF)+SUMIF('PSM Costs'!$B:$B,$B16,'PSM Costs'!BF:BF),"")</f>
        <v/>
      </c>
      <c r="W16" s="228" t="str">
        <f t="shared" ca="1" si="3"/>
        <v/>
      </c>
      <c r="X16" s="231" t="str">
        <f ca="1">IF(SUMIF(Pharmaceuticals!$B:$B,$B16,Pharmaceuticals!BD:BD)+SUMIF('Health Products &amp; Equipment'!$B:$B,$B16,'Health Products &amp; Equipment'!BM:BM)+SUMIF('Other Pharma &amp; Health Products'!$B:$B,$B16,'Other Pharma &amp; Health Products'!BM:BM)+SUMIF('PSM Costs'!$B:$B,$B16,'PSM Costs'!BM:BM)&gt;0,SUMIF(Pharmaceuticals!$B:$B,$B16,Pharmaceuticals!BD:BD)+SUMIF('Health Products &amp; Equipment'!$B:$B,$B16,'Health Products &amp; Equipment'!BM:BM)+SUMIF('Other Pharma &amp; Health Products'!$B:$B,$B16,'Other Pharma &amp; Health Products'!BM:BM)+SUMIF('PSM Costs'!$B:$B,$B16,'PSM Costs'!BM:BM),"")</f>
        <v/>
      </c>
      <c r="Y16" s="231" t="str">
        <f ca="1">IF(SUMIF(Pharmaceuticals!$B:$B,$B16,Pharmaceuticals!BF:BF)+SUMIF('Health Products &amp; Equipment'!$B:$B,$B16,'Health Products &amp; Equipment'!BO:BO)+SUMIF('Other Pharma &amp; Health Products'!$B:$B,$B16,'Other Pharma &amp; Health Products'!BO:BO)+SUMIF('PSM Costs'!$B:$B,$B16,'PSM Costs'!BO:BO)&gt;0,SUMIF(Pharmaceuticals!$B:$B,$B16,Pharmaceuticals!BF:BF)+SUMIF('Health Products &amp; Equipment'!$B:$B,$B16,'Health Products &amp; Equipment'!BO:BO)+SUMIF('Other Pharma &amp; Health Products'!$B:$B,$B16,'Other Pharma &amp; Health Products'!BO:BO)+SUMIF('PSM Costs'!$B:$B,$B16,'PSM Costs'!BO:BO),"")</f>
        <v/>
      </c>
      <c r="Z16" s="231" t="str">
        <f ca="1">IF(SUMIF(Pharmaceuticals!$B:$B,$B16,Pharmaceuticals!BH:BH)+SUMIF('Health Products &amp; Equipment'!$B:$B,$B16,'Health Products &amp; Equipment'!BQ:BQ)+SUMIF('Other Pharma &amp; Health Products'!$B:$B,$B16,'Other Pharma &amp; Health Products'!BQ:BQ)+SUMIF('PSM Costs'!$B:$B,$B16,'PSM Costs'!BQ:BQ)&gt;0,SUMIF(Pharmaceuticals!$B:$B,$B16,Pharmaceuticals!BH:BH)+SUMIF('Health Products &amp; Equipment'!$B:$B,$B16,'Health Products &amp; Equipment'!BQ:BQ)+SUMIF('Other Pharma &amp; Health Products'!$B:$B,$B16,'Other Pharma &amp; Health Products'!BQ:BQ)+SUMIF('PSM Costs'!$B:$B,$B16,'PSM Costs'!BQ:BQ),"")</f>
        <v/>
      </c>
      <c r="AA16" s="231" t="str">
        <f ca="1">IF(SUMIF(Pharmaceuticals!$B:$B,$B16,Pharmaceuticals!BJ:BJ)+SUMIF('Health Products &amp; Equipment'!$B:$B,$B16,'Health Products &amp; Equipment'!BS:BS)+SUMIF('Other Pharma &amp; Health Products'!$B:$B,$B16,'Other Pharma &amp; Health Products'!BS:BS)+SUMIF('PSM Costs'!$B:$B,$B16,'PSM Costs'!BS:BS)&gt;0,SUMIF(Pharmaceuticals!$B:$B,$B16,Pharmaceuticals!BJ:BJ)+SUMIF('Health Products &amp; Equipment'!$B:$B,$B16,'Health Products &amp; Equipment'!BS:BS)+SUMIF('Other Pharma &amp; Health Products'!$B:$B,$B16,'Other Pharma &amp; Health Products'!BS:BS)+SUMIF('PSM Costs'!$B:$B,$B16,'PSM Costs'!BS:BS),"")</f>
        <v/>
      </c>
      <c r="AB16" s="230" t="str">
        <f t="shared" ca="1" si="4"/>
        <v/>
      </c>
    </row>
    <row r="17" spans="1:28" ht="22" customHeight="1" x14ac:dyDescent="0.15">
      <c r="A17" s="226">
        <v>7</v>
      </c>
      <c r="B17" s="226" t="str">
        <f ca="1">IFERROR(VLOOKUP(A17,'Rank unique Mod-Int-CI-PR'!I:J,2,FALSE),"")</f>
        <v/>
      </c>
      <c r="C17" s="227" t="str">
        <f ca="1">IFERROR(VLOOKUP(VALUE(LEFT(B17,FIND("-",B17)-1)),CatModules!B:C,2,FALSE),"")</f>
        <v/>
      </c>
      <c r="D17" s="227" t="str">
        <f ca="1">IFERROR(VLOOKUP(LEFT(B17,FIND("--",B17)-1),CatInt!D:E,2,FALSE),"")</f>
        <v/>
      </c>
      <c r="E17" s="227" t="str">
        <f ca="1">IFERROR(VLOOKUP(MID(B17,FIND("--",B17)+2,FIND("---",B17)-FIND("--",B17)-2),CatCostInp!D:E,2,FALSE),"")</f>
        <v/>
      </c>
      <c r="F17" s="227" t="str">
        <f ca="1">IFERROR(VLOOKUP(B17,ActivityConcat!A:C,3,FALSE),"")</f>
        <v/>
      </c>
      <c r="G17" s="228" t="str">
        <f ca="1">IFERROR(VLOOKUP(VALUE(RIGHT(B17,1)),Setup!A:D,4,FALSE),"")</f>
        <v/>
      </c>
      <c r="H17" s="229" t="str">
        <f t="shared" ca="1" si="0"/>
        <v/>
      </c>
      <c r="I17" s="230" t="str">
        <f ca="1">IF(SUMIF(Pharmaceuticals!$B:$B,$B17,Pharmaceuticals!Q:Q)+SUMIF('Health Products &amp; Equipment'!$B:$B,$B17,'Health Products &amp; Equipment'!Z:Z)+SUMIF('Other Pharma &amp; Health Products'!$B:$B,$B17,'Other Pharma &amp; Health Products'!Z:Z)+SUMIF('PSM Costs'!$B:$B,$B17,'PSM Costs'!Z:Z)&gt;0,SUMIF(Pharmaceuticals!$B:$B,$B17,Pharmaceuticals!Q:Q)+SUMIF('Health Products &amp; Equipment'!$B:$B,$B17,'Health Products &amp; Equipment'!Z:Z)+SUMIF('Other Pharma &amp; Health Products'!$B:$B,$B17,'Other Pharma &amp; Health Products'!Z:Z)+SUMIF('PSM Costs'!$B:$B,$B17,'PSM Costs'!Z:Z),"")</f>
        <v/>
      </c>
      <c r="J17" s="230" t="str">
        <f ca="1">IF(SUMIF(Pharmaceuticals!$B:$B,$B17,Pharmaceuticals!S:S)+SUMIF('Health Products &amp; Equipment'!$B:$B,$B17,'Health Products &amp; Equipment'!AB:AB)+SUMIF('Other Pharma &amp; Health Products'!$B:$B,$B17,'Other Pharma &amp; Health Products'!AB:AB)+SUMIF('PSM Costs'!$B:$B,$B17,'PSM Costs'!AB:AB)&gt;0,SUMIF(Pharmaceuticals!$B:$B,$B17,Pharmaceuticals!S:S)+SUMIF('Health Products &amp; Equipment'!$B:$B,$B17,'Health Products &amp; Equipment'!AB:AB)+SUMIF('Other Pharma &amp; Health Products'!$B:$B,$B17,'Other Pharma &amp; Health Products'!AB:AB)+SUMIF('PSM Costs'!$B:$B,$B17,'PSM Costs'!AB:AB),"")</f>
        <v/>
      </c>
      <c r="K17" s="230" t="str">
        <f ca="1">IF(SUMIF(Pharmaceuticals!$B:$B,$B17,Pharmaceuticals!U:U)+SUMIF('Health Products &amp; Equipment'!$B:$B,$B17,'Health Products &amp; Equipment'!AD:AD)+SUMIF('Other Pharma &amp; Health Products'!$B:$B,$B17,'Other Pharma &amp; Health Products'!AD:AD)+SUMIF('PSM Costs'!$B:$B,$B17,'PSM Costs'!AD:AD)&gt;0,SUMIF(Pharmaceuticals!$B:$B,$B17,Pharmaceuticals!U:U)+SUMIF('Health Products &amp; Equipment'!$B:$B,$B17,'Health Products &amp; Equipment'!AD:AD)+SUMIF('Other Pharma &amp; Health Products'!$B:$B,$B17,'Other Pharma &amp; Health Products'!AD:AD)+SUMIF('PSM Costs'!$B:$B,$B17,'PSM Costs'!AD:AD),"")</f>
        <v/>
      </c>
      <c r="L17" s="230" t="str">
        <f ca="1">IF(SUMIF(Pharmaceuticals!$B:$B,$B17,Pharmaceuticals!W:W)+SUMIF('Health Products &amp; Equipment'!$B:$B,$B17,'Health Products &amp; Equipment'!AF:AF)+SUMIF('Other Pharma &amp; Health Products'!$B:$B,$B17,'Other Pharma &amp; Health Products'!AF:AF)+SUMIF('PSM Costs'!$B:$B,$B17,'PSM Costs'!AF:AF)&gt;0,SUMIF(Pharmaceuticals!$B:$B,$B17,Pharmaceuticals!W:W)+SUMIF('Health Products &amp; Equipment'!$B:$B,$B17,'Health Products &amp; Equipment'!AF:AF)+SUMIF('Other Pharma &amp; Health Products'!$B:$B,$B17,'Other Pharma &amp; Health Products'!AF:AF)+SUMIF('PSM Costs'!$B:$B,$B17,'PSM Costs'!AF:AF),"")</f>
        <v/>
      </c>
      <c r="M17" s="228" t="str">
        <f t="shared" ca="1" si="1"/>
        <v/>
      </c>
      <c r="N17" s="231" t="str">
        <f ca="1">IF(SUMIF(Pharmaceuticals!$B:$B,$B17,Pharmaceuticals!AD:AD)+SUMIF('Health Products &amp; Equipment'!$B:$B,$B17,'Health Products &amp; Equipment'!AM:AM)+SUMIF('Other Pharma &amp; Health Products'!$B:$B,$B17,'Other Pharma &amp; Health Products'!AM:AM)+SUMIF('PSM Costs'!$B:$B,$B17,'PSM Costs'!AM:AM)&gt;0,SUMIF(Pharmaceuticals!$B:$B,$B17,Pharmaceuticals!AD:AD)+SUMIF('Health Products &amp; Equipment'!$B:$B,$B17,'Health Products &amp; Equipment'!AM:AM)+SUMIF('Other Pharma &amp; Health Products'!$B:$B,$B17,'Other Pharma &amp; Health Products'!AM:AM)+SUMIF('PSM Costs'!$B:$B,$B17,'PSM Costs'!AM:AM),"")</f>
        <v/>
      </c>
      <c r="O17" s="231" t="str">
        <f ca="1">IF(SUMIF(Pharmaceuticals!$B:$B,$B17,Pharmaceuticals!AF:AF)+SUMIF('Health Products &amp; Equipment'!$B:$B,$B17,'Health Products &amp; Equipment'!AO:AO)+SUMIF('Other Pharma &amp; Health Products'!$B:$B,$B17,'Other Pharma &amp; Health Products'!AO:AO)+SUMIF('PSM Costs'!$B:$B,$B17,'PSM Costs'!AO:AO)&gt;0,SUMIF(Pharmaceuticals!$B:$B,$B17,Pharmaceuticals!AF:AF)+SUMIF('Health Products &amp; Equipment'!$B:$B,$B17,'Health Products &amp; Equipment'!AO:AO)+SUMIF('Other Pharma &amp; Health Products'!$B:$B,$B17,'Other Pharma &amp; Health Products'!AO:AO)+SUMIF('PSM Costs'!$B:$B,$B17,'PSM Costs'!AO:AO),"")</f>
        <v/>
      </c>
      <c r="P17" s="231" t="str">
        <f ca="1">IF(SUMIF(Pharmaceuticals!$B:$B,$B17,Pharmaceuticals!AH:AH)+SUMIF('Health Products &amp; Equipment'!$B:$B,$B17,'Health Products &amp; Equipment'!AQ:AQ)+SUMIF('Other Pharma &amp; Health Products'!$B:$B,$B17,'Other Pharma &amp; Health Products'!AQ:AQ)+SUMIF('PSM Costs'!$B:$B,$B17,'PSM Costs'!AQ:AQ)&gt;0,SUMIF(Pharmaceuticals!$B:$B,$B17,Pharmaceuticals!AH:AH)+SUMIF('Health Products &amp; Equipment'!$B:$B,$B17,'Health Products &amp; Equipment'!AQ:AQ)+SUMIF('Other Pharma &amp; Health Products'!$B:$B,$B17,'Other Pharma &amp; Health Products'!AQ:AQ)+SUMIF('PSM Costs'!$B:$B,$B17,'PSM Costs'!AQ:AQ),"")</f>
        <v/>
      </c>
      <c r="Q17" s="231" t="str">
        <f ca="1">IF(SUMIF(Pharmaceuticals!$B:$B,$B17,Pharmaceuticals!AJ:AJ)+SUMIF('Health Products &amp; Equipment'!$B:$B,$B17,'Health Products &amp; Equipment'!AS:AS)+SUMIF('Other Pharma &amp; Health Products'!$B:$B,$B17,'Other Pharma &amp; Health Products'!AS:AS)+SUMIF('PSM Costs'!$B:$B,$B17,'PSM Costs'!AS:AS)&gt;0,SUMIF(Pharmaceuticals!$B:$B,$B17,Pharmaceuticals!AJ:AJ)+SUMIF('Health Products &amp; Equipment'!$B:$B,$B17,'Health Products &amp; Equipment'!AS:AS)+SUMIF('Other Pharma &amp; Health Products'!$B:$B,$B17,'Other Pharma &amp; Health Products'!AS:AS)+SUMIF('PSM Costs'!$B:$B,$B17,'PSM Costs'!AS:AS),"")</f>
        <v/>
      </c>
      <c r="R17" s="229" t="str">
        <f t="shared" ca="1" si="2"/>
        <v/>
      </c>
      <c r="S17" s="230" t="str">
        <f ca="1">IF(SUMIF(Pharmaceuticals!$B:$B,$B17,Pharmaceuticals!AQ:AQ)+SUMIF('Health Products &amp; Equipment'!$B:$B,$B17,'Health Products &amp; Equipment'!AZ:AZ)+SUMIF('Other Pharma &amp; Health Products'!$B:$B,$B17,'Other Pharma &amp; Health Products'!AZ:AZ)+SUMIF('PSM Costs'!$B:$B,$B17,'PSM Costs'!AZ:AZ)&gt;0,SUMIF(Pharmaceuticals!$B:$B,$B17,Pharmaceuticals!AQ:AQ)+SUMIF('Health Products &amp; Equipment'!$B:$B,$B17,'Health Products &amp; Equipment'!AZ:AZ)+SUMIF('Other Pharma &amp; Health Products'!$B:$B,$B17,'Other Pharma &amp; Health Products'!AZ:AZ)+SUMIF('PSM Costs'!$B:$B,$B17,'PSM Costs'!AZ:AZ),"")</f>
        <v/>
      </c>
      <c r="T17" s="230" t="str">
        <f ca="1">IF(SUMIF(Pharmaceuticals!$B:$B,$B17,Pharmaceuticals!AS:AS)+SUMIF('Health Products &amp; Equipment'!$B:$B,$B17,'Health Products &amp; Equipment'!BB:BB)+SUMIF('Other Pharma &amp; Health Products'!$B:$B,$B17,'Other Pharma &amp; Health Products'!BB:BB)+SUMIF('PSM Costs'!$B:$B,$B17,'PSM Costs'!BB:BB)&gt;0,SUMIF(Pharmaceuticals!$B:$B,$B17,Pharmaceuticals!AS:AS)+SUMIF('Health Products &amp; Equipment'!$B:$B,$B17,'Health Products &amp; Equipment'!BB:BB)+SUMIF('Other Pharma &amp; Health Products'!$B:$B,$B17,'Other Pharma &amp; Health Products'!BB:BB)+SUMIF('PSM Costs'!$B:$B,$B17,'PSM Costs'!BB:BB),"")</f>
        <v/>
      </c>
      <c r="U17" s="230" t="str">
        <f ca="1">IF(SUMIF(Pharmaceuticals!$B:$B,$B17,Pharmaceuticals!AU:AU)+SUMIF('Health Products &amp; Equipment'!$B:$B,$B17,'Health Products &amp; Equipment'!BD:BD)+SUMIF('Other Pharma &amp; Health Products'!$B:$B,$B17,'Other Pharma &amp; Health Products'!BD:BD)+SUMIF('PSM Costs'!$B:$B,$B17,'PSM Costs'!BD:BD)&gt;0,SUMIF(Pharmaceuticals!$B:$B,$B17,Pharmaceuticals!AU:AU)+SUMIF('Health Products &amp; Equipment'!$B:$B,$B17,'Health Products &amp; Equipment'!BD:BD)+SUMIF('Other Pharma &amp; Health Products'!$B:$B,$B17,'Other Pharma &amp; Health Products'!BD:BD)+SUMIF('PSM Costs'!$B:$B,$B17,'PSM Costs'!BD:BD),"")</f>
        <v/>
      </c>
      <c r="V17" s="230" t="str">
        <f ca="1">IF(SUMIF(Pharmaceuticals!$B:$B,$B17,Pharmaceuticals!AW:AW)+SUMIF('Health Products &amp; Equipment'!$B:$B,$B17,'Health Products &amp; Equipment'!BF:BF)+SUMIF('Other Pharma &amp; Health Products'!$B:$B,$B17,'Other Pharma &amp; Health Products'!BF:BF)+SUMIF('PSM Costs'!$B:$B,$B17,'PSM Costs'!BF:BF)&gt;0,SUMIF(Pharmaceuticals!$B:$B,$B17,Pharmaceuticals!AW:AW)+SUMIF('Health Products &amp; Equipment'!$B:$B,$B17,'Health Products &amp; Equipment'!BF:BF)+SUMIF('Other Pharma &amp; Health Products'!$B:$B,$B17,'Other Pharma &amp; Health Products'!BF:BF)+SUMIF('PSM Costs'!$B:$B,$B17,'PSM Costs'!BF:BF),"")</f>
        <v/>
      </c>
      <c r="W17" s="228" t="str">
        <f t="shared" ca="1" si="3"/>
        <v/>
      </c>
      <c r="X17" s="231" t="str">
        <f ca="1">IF(SUMIF(Pharmaceuticals!$B:$B,$B17,Pharmaceuticals!BD:BD)+SUMIF('Health Products &amp; Equipment'!$B:$B,$B17,'Health Products &amp; Equipment'!BM:BM)+SUMIF('Other Pharma &amp; Health Products'!$B:$B,$B17,'Other Pharma &amp; Health Products'!BM:BM)+SUMIF('PSM Costs'!$B:$B,$B17,'PSM Costs'!BM:BM)&gt;0,SUMIF(Pharmaceuticals!$B:$B,$B17,Pharmaceuticals!BD:BD)+SUMIF('Health Products &amp; Equipment'!$B:$B,$B17,'Health Products &amp; Equipment'!BM:BM)+SUMIF('Other Pharma &amp; Health Products'!$B:$B,$B17,'Other Pharma &amp; Health Products'!BM:BM)+SUMIF('PSM Costs'!$B:$B,$B17,'PSM Costs'!BM:BM),"")</f>
        <v/>
      </c>
      <c r="Y17" s="231" t="str">
        <f ca="1">IF(SUMIF(Pharmaceuticals!$B:$B,$B17,Pharmaceuticals!BF:BF)+SUMIF('Health Products &amp; Equipment'!$B:$B,$B17,'Health Products &amp; Equipment'!BO:BO)+SUMIF('Other Pharma &amp; Health Products'!$B:$B,$B17,'Other Pharma &amp; Health Products'!BO:BO)+SUMIF('PSM Costs'!$B:$B,$B17,'PSM Costs'!BO:BO)&gt;0,SUMIF(Pharmaceuticals!$B:$B,$B17,Pharmaceuticals!BF:BF)+SUMIF('Health Products &amp; Equipment'!$B:$B,$B17,'Health Products &amp; Equipment'!BO:BO)+SUMIF('Other Pharma &amp; Health Products'!$B:$B,$B17,'Other Pharma &amp; Health Products'!BO:BO)+SUMIF('PSM Costs'!$B:$B,$B17,'PSM Costs'!BO:BO),"")</f>
        <v/>
      </c>
      <c r="Z17" s="231" t="str">
        <f ca="1">IF(SUMIF(Pharmaceuticals!$B:$B,$B17,Pharmaceuticals!BH:BH)+SUMIF('Health Products &amp; Equipment'!$B:$B,$B17,'Health Products &amp; Equipment'!BQ:BQ)+SUMIF('Other Pharma &amp; Health Products'!$B:$B,$B17,'Other Pharma &amp; Health Products'!BQ:BQ)+SUMIF('PSM Costs'!$B:$B,$B17,'PSM Costs'!BQ:BQ)&gt;0,SUMIF(Pharmaceuticals!$B:$B,$B17,Pharmaceuticals!BH:BH)+SUMIF('Health Products &amp; Equipment'!$B:$B,$B17,'Health Products &amp; Equipment'!BQ:BQ)+SUMIF('Other Pharma &amp; Health Products'!$B:$B,$B17,'Other Pharma &amp; Health Products'!BQ:BQ)+SUMIF('PSM Costs'!$B:$B,$B17,'PSM Costs'!BQ:BQ),"")</f>
        <v/>
      </c>
      <c r="AA17" s="231" t="str">
        <f ca="1">IF(SUMIF(Pharmaceuticals!$B:$B,$B17,Pharmaceuticals!BJ:BJ)+SUMIF('Health Products &amp; Equipment'!$B:$B,$B17,'Health Products &amp; Equipment'!BS:BS)+SUMIF('Other Pharma &amp; Health Products'!$B:$B,$B17,'Other Pharma &amp; Health Products'!BS:BS)+SUMIF('PSM Costs'!$B:$B,$B17,'PSM Costs'!BS:BS)&gt;0,SUMIF(Pharmaceuticals!$B:$B,$B17,Pharmaceuticals!BJ:BJ)+SUMIF('Health Products &amp; Equipment'!$B:$B,$B17,'Health Products &amp; Equipment'!BS:BS)+SUMIF('Other Pharma &amp; Health Products'!$B:$B,$B17,'Other Pharma &amp; Health Products'!BS:BS)+SUMIF('PSM Costs'!$B:$B,$B17,'PSM Costs'!BS:BS),"")</f>
        <v/>
      </c>
      <c r="AB17" s="230" t="str">
        <f t="shared" ca="1" si="4"/>
        <v/>
      </c>
    </row>
    <row r="18" spans="1:28" ht="22" customHeight="1" x14ac:dyDescent="0.15">
      <c r="A18" s="226">
        <v>8</v>
      </c>
      <c r="B18" s="226" t="str">
        <f ca="1">IFERROR(VLOOKUP(A18,'Rank unique Mod-Int-CI-PR'!I:J,2,FALSE),"")</f>
        <v/>
      </c>
      <c r="C18" s="227" t="str">
        <f ca="1">IFERROR(VLOOKUP(VALUE(LEFT(B18,FIND("-",B18)-1)),CatModules!B:C,2,FALSE),"")</f>
        <v/>
      </c>
      <c r="D18" s="227" t="str">
        <f ca="1">IFERROR(VLOOKUP(LEFT(B18,FIND("--",B18)-1),CatInt!D:E,2,FALSE),"")</f>
        <v/>
      </c>
      <c r="E18" s="227" t="str">
        <f ca="1">IFERROR(VLOOKUP(MID(B18,FIND("--",B18)+2,FIND("---",B18)-FIND("--",B18)-2),CatCostInp!D:E,2,FALSE),"")</f>
        <v/>
      </c>
      <c r="F18" s="227" t="str">
        <f ca="1">IFERROR(VLOOKUP(B18,ActivityConcat!A:C,3,FALSE),"")</f>
        <v/>
      </c>
      <c r="G18" s="228" t="str">
        <f ca="1">IFERROR(VLOOKUP(VALUE(RIGHT(B18,1)),Setup!A:D,4,FALSE),"")</f>
        <v/>
      </c>
      <c r="H18" s="229" t="str">
        <f t="shared" ca="1" si="0"/>
        <v/>
      </c>
      <c r="I18" s="230" t="str">
        <f ca="1">IF(SUMIF(Pharmaceuticals!$B:$B,$B18,Pharmaceuticals!Q:Q)+SUMIF('Health Products &amp; Equipment'!$B:$B,$B18,'Health Products &amp; Equipment'!Z:Z)+SUMIF('Other Pharma &amp; Health Products'!$B:$B,$B18,'Other Pharma &amp; Health Products'!Z:Z)+SUMIF('PSM Costs'!$B:$B,$B18,'PSM Costs'!Z:Z)&gt;0,SUMIF(Pharmaceuticals!$B:$B,$B18,Pharmaceuticals!Q:Q)+SUMIF('Health Products &amp; Equipment'!$B:$B,$B18,'Health Products &amp; Equipment'!Z:Z)+SUMIF('Other Pharma &amp; Health Products'!$B:$B,$B18,'Other Pharma &amp; Health Products'!Z:Z)+SUMIF('PSM Costs'!$B:$B,$B18,'PSM Costs'!Z:Z),"")</f>
        <v/>
      </c>
      <c r="J18" s="230" t="str">
        <f ca="1">IF(SUMIF(Pharmaceuticals!$B:$B,$B18,Pharmaceuticals!S:S)+SUMIF('Health Products &amp; Equipment'!$B:$B,$B18,'Health Products &amp; Equipment'!AB:AB)+SUMIF('Other Pharma &amp; Health Products'!$B:$B,$B18,'Other Pharma &amp; Health Products'!AB:AB)+SUMIF('PSM Costs'!$B:$B,$B18,'PSM Costs'!AB:AB)&gt;0,SUMIF(Pharmaceuticals!$B:$B,$B18,Pharmaceuticals!S:S)+SUMIF('Health Products &amp; Equipment'!$B:$B,$B18,'Health Products &amp; Equipment'!AB:AB)+SUMIF('Other Pharma &amp; Health Products'!$B:$B,$B18,'Other Pharma &amp; Health Products'!AB:AB)+SUMIF('PSM Costs'!$B:$B,$B18,'PSM Costs'!AB:AB),"")</f>
        <v/>
      </c>
      <c r="K18" s="230" t="str">
        <f ca="1">IF(SUMIF(Pharmaceuticals!$B:$B,$B18,Pharmaceuticals!U:U)+SUMIF('Health Products &amp; Equipment'!$B:$B,$B18,'Health Products &amp; Equipment'!AD:AD)+SUMIF('Other Pharma &amp; Health Products'!$B:$B,$B18,'Other Pharma &amp; Health Products'!AD:AD)+SUMIF('PSM Costs'!$B:$B,$B18,'PSM Costs'!AD:AD)&gt;0,SUMIF(Pharmaceuticals!$B:$B,$B18,Pharmaceuticals!U:U)+SUMIF('Health Products &amp; Equipment'!$B:$B,$B18,'Health Products &amp; Equipment'!AD:AD)+SUMIF('Other Pharma &amp; Health Products'!$B:$B,$B18,'Other Pharma &amp; Health Products'!AD:AD)+SUMIF('PSM Costs'!$B:$B,$B18,'PSM Costs'!AD:AD),"")</f>
        <v/>
      </c>
      <c r="L18" s="230" t="str">
        <f ca="1">IF(SUMIF(Pharmaceuticals!$B:$B,$B18,Pharmaceuticals!W:W)+SUMIF('Health Products &amp; Equipment'!$B:$B,$B18,'Health Products &amp; Equipment'!AF:AF)+SUMIF('Other Pharma &amp; Health Products'!$B:$B,$B18,'Other Pharma &amp; Health Products'!AF:AF)+SUMIF('PSM Costs'!$B:$B,$B18,'PSM Costs'!AF:AF)&gt;0,SUMIF(Pharmaceuticals!$B:$B,$B18,Pharmaceuticals!W:W)+SUMIF('Health Products &amp; Equipment'!$B:$B,$B18,'Health Products &amp; Equipment'!AF:AF)+SUMIF('Other Pharma &amp; Health Products'!$B:$B,$B18,'Other Pharma &amp; Health Products'!AF:AF)+SUMIF('PSM Costs'!$B:$B,$B18,'PSM Costs'!AF:AF),"")</f>
        <v/>
      </c>
      <c r="M18" s="228" t="str">
        <f t="shared" ca="1" si="1"/>
        <v/>
      </c>
      <c r="N18" s="231" t="str">
        <f ca="1">IF(SUMIF(Pharmaceuticals!$B:$B,$B18,Pharmaceuticals!AD:AD)+SUMIF('Health Products &amp; Equipment'!$B:$B,$B18,'Health Products &amp; Equipment'!AM:AM)+SUMIF('Other Pharma &amp; Health Products'!$B:$B,$B18,'Other Pharma &amp; Health Products'!AM:AM)+SUMIF('PSM Costs'!$B:$B,$B18,'PSM Costs'!AM:AM)&gt;0,SUMIF(Pharmaceuticals!$B:$B,$B18,Pharmaceuticals!AD:AD)+SUMIF('Health Products &amp; Equipment'!$B:$B,$B18,'Health Products &amp; Equipment'!AM:AM)+SUMIF('Other Pharma &amp; Health Products'!$B:$B,$B18,'Other Pharma &amp; Health Products'!AM:AM)+SUMIF('PSM Costs'!$B:$B,$B18,'PSM Costs'!AM:AM),"")</f>
        <v/>
      </c>
      <c r="O18" s="231" t="str">
        <f ca="1">IF(SUMIF(Pharmaceuticals!$B:$B,$B18,Pharmaceuticals!AF:AF)+SUMIF('Health Products &amp; Equipment'!$B:$B,$B18,'Health Products &amp; Equipment'!AO:AO)+SUMIF('Other Pharma &amp; Health Products'!$B:$B,$B18,'Other Pharma &amp; Health Products'!AO:AO)+SUMIF('PSM Costs'!$B:$B,$B18,'PSM Costs'!AO:AO)&gt;0,SUMIF(Pharmaceuticals!$B:$B,$B18,Pharmaceuticals!AF:AF)+SUMIF('Health Products &amp; Equipment'!$B:$B,$B18,'Health Products &amp; Equipment'!AO:AO)+SUMIF('Other Pharma &amp; Health Products'!$B:$B,$B18,'Other Pharma &amp; Health Products'!AO:AO)+SUMIF('PSM Costs'!$B:$B,$B18,'PSM Costs'!AO:AO),"")</f>
        <v/>
      </c>
      <c r="P18" s="231" t="str">
        <f ca="1">IF(SUMIF(Pharmaceuticals!$B:$B,$B18,Pharmaceuticals!AH:AH)+SUMIF('Health Products &amp; Equipment'!$B:$B,$B18,'Health Products &amp; Equipment'!AQ:AQ)+SUMIF('Other Pharma &amp; Health Products'!$B:$B,$B18,'Other Pharma &amp; Health Products'!AQ:AQ)+SUMIF('PSM Costs'!$B:$B,$B18,'PSM Costs'!AQ:AQ)&gt;0,SUMIF(Pharmaceuticals!$B:$B,$B18,Pharmaceuticals!AH:AH)+SUMIF('Health Products &amp; Equipment'!$B:$B,$B18,'Health Products &amp; Equipment'!AQ:AQ)+SUMIF('Other Pharma &amp; Health Products'!$B:$B,$B18,'Other Pharma &amp; Health Products'!AQ:AQ)+SUMIF('PSM Costs'!$B:$B,$B18,'PSM Costs'!AQ:AQ),"")</f>
        <v/>
      </c>
      <c r="Q18" s="231" t="str">
        <f ca="1">IF(SUMIF(Pharmaceuticals!$B:$B,$B18,Pharmaceuticals!AJ:AJ)+SUMIF('Health Products &amp; Equipment'!$B:$B,$B18,'Health Products &amp; Equipment'!AS:AS)+SUMIF('Other Pharma &amp; Health Products'!$B:$B,$B18,'Other Pharma &amp; Health Products'!AS:AS)+SUMIF('PSM Costs'!$B:$B,$B18,'PSM Costs'!AS:AS)&gt;0,SUMIF(Pharmaceuticals!$B:$B,$B18,Pharmaceuticals!AJ:AJ)+SUMIF('Health Products &amp; Equipment'!$B:$B,$B18,'Health Products &amp; Equipment'!AS:AS)+SUMIF('Other Pharma &amp; Health Products'!$B:$B,$B18,'Other Pharma &amp; Health Products'!AS:AS)+SUMIF('PSM Costs'!$B:$B,$B18,'PSM Costs'!AS:AS),"")</f>
        <v/>
      </c>
      <c r="R18" s="229" t="str">
        <f t="shared" ca="1" si="2"/>
        <v/>
      </c>
      <c r="S18" s="230" t="str">
        <f ca="1">IF(SUMIF(Pharmaceuticals!$B:$B,$B18,Pharmaceuticals!AQ:AQ)+SUMIF('Health Products &amp; Equipment'!$B:$B,$B18,'Health Products &amp; Equipment'!AZ:AZ)+SUMIF('Other Pharma &amp; Health Products'!$B:$B,$B18,'Other Pharma &amp; Health Products'!AZ:AZ)+SUMIF('PSM Costs'!$B:$B,$B18,'PSM Costs'!AZ:AZ)&gt;0,SUMIF(Pharmaceuticals!$B:$B,$B18,Pharmaceuticals!AQ:AQ)+SUMIF('Health Products &amp; Equipment'!$B:$B,$B18,'Health Products &amp; Equipment'!AZ:AZ)+SUMIF('Other Pharma &amp; Health Products'!$B:$B,$B18,'Other Pharma &amp; Health Products'!AZ:AZ)+SUMIF('PSM Costs'!$B:$B,$B18,'PSM Costs'!AZ:AZ),"")</f>
        <v/>
      </c>
      <c r="T18" s="230" t="str">
        <f ca="1">IF(SUMIF(Pharmaceuticals!$B:$B,$B18,Pharmaceuticals!AS:AS)+SUMIF('Health Products &amp; Equipment'!$B:$B,$B18,'Health Products &amp; Equipment'!BB:BB)+SUMIF('Other Pharma &amp; Health Products'!$B:$B,$B18,'Other Pharma &amp; Health Products'!BB:BB)+SUMIF('PSM Costs'!$B:$B,$B18,'PSM Costs'!BB:BB)&gt;0,SUMIF(Pharmaceuticals!$B:$B,$B18,Pharmaceuticals!AS:AS)+SUMIF('Health Products &amp; Equipment'!$B:$B,$B18,'Health Products &amp; Equipment'!BB:BB)+SUMIF('Other Pharma &amp; Health Products'!$B:$B,$B18,'Other Pharma &amp; Health Products'!BB:BB)+SUMIF('PSM Costs'!$B:$B,$B18,'PSM Costs'!BB:BB),"")</f>
        <v/>
      </c>
      <c r="U18" s="230" t="str">
        <f ca="1">IF(SUMIF(Pharmaceuticals!$B:$B,$B18,Pharmaceuticals!AU:AU)+SUMIF('Health Products &amp; Equipment'!$B:$B,$B18,'Health Products &amp; Equipment'!BD:BD)+SUMIF('Other Pharma &amp; Health Products'!$B:$B,$B18,'Other Pharma &amp; Health Products'!BD:BD)+SUMIF('PSM Costs'!$B:$B,$B18,'PSM Costs'!BD:BD)&gt;0,SUMIF(Pharmaceuticals!$B:$B,$B18,Pharmaceuticals!AU:AU)+SUMIF('Health Products &amp; Equipment'!$B:$B,$B18,'Health Products &amp; Equipment'!BD:BD)+SUMIF('Other Pharma &amp; Health Products'!$B:$B,$B18,'Other Pharma &amp; Health Products'!BD:BD)+SUMIF('PSM Costs'!$B:$B,$B18,'PSM Costs'!BD:BD),"")</f>
        <v/>
      </c>
      <c r="V18" s="230" t="str">
        <f ca="1">IF(SUMIF(Pharmaceuticals!$B:$B,$B18,Pharmaceuticals!AW:AW)+SUMIF('Health Products &amp; Equipment'!$B:$B,$B18,'Health Products &amp; Equipment'!BF:BF)+SUMIF('Other Pharma &amp; Health Products'!$B:$B,$B18,'Other Pharma &amp; Health Products'!BF:BF)+SUMIF('PSM Costs'!$B:$B,$B18,'PSM Costs'!BF:BF)&gt;0,SUMIF(Pharmaceuticals!$B:$B,$B18,Pharmaceuticals!AW:AW)+SUMIF('Health Products &amp; Equipment'!$B:$B,$B18,'Health Products &amp; Equipment'!BF:BF)+SUMIF('Other Pharma &amp; Health Products'!$B:$B,$B18,'Other Pharma &amp; Health Products'!BF:BF)+SUMIF('PSM Costs'!$B:$B,$B18,'PSM Costs'!BF:BF),"")</f>
        <v/>
      </c>
      <c r="W18" s="228" t="str">
        <f t="shared" ca="1" si="3"/>
        <v/>
      </c>
      <c r="X18" s="231" t="str">
        <f ca="1">IF(SUMIF(Pharmaceuticals!$B:$B,$B18,Pharmaceuticals!BD:BD)+SUMIF('Health Products &amp; Equipment'!$B:$B,$B18,'Health Products &amp; Equipment'!BM:BM)+SUMIF('Other Pharma &amp; Health Products'!$B:$B,$B18,'Other Pharma &amp; Health Products'!BM:BM)+SUMIF('PSM Costs'!$B:$B,$B18,'PSM Costs'!BM:BM)&gt;0,SUMIF(Pharmaceuticals!$B:$B,$B18,Pharmaceuticals!BD:BD)+SUMIF('Health Products &amp; Equipment'!$B:$B,$B18,'Health Products &amp; Equipment'!BM:BM)+SUMIF('Other Pharma &amp; Health Products'!$B:$B,$B18,'Other Pharma &amp; Health Products'!BM:BM)+SUMIF('PSM Costs'!$B:$B,$B18,'PSM Costs'!BM:BM),"")</f>
        <v/>
      </c>
      <c r="Y18" s="231" t="str">
        <f ca="1">IF(SUMIF(Pharmaceuticals!$B:$B,$B18,Pharmaceuticals!BF:BF)+SUMIF('Health Products &amp; Equipment'!$B:$B,$B18,'Health Products &amp; Equipment'!BO:BO)+SUMIF('Other Pharma &amp; Health Products'!$B:$B,$B18,'Other Pharma &amp; Health Products'!BO:BO)+SUMIF('PSM Costs'!$B:$B,$B18,'PSM Costs'!BO:BO)&gt;0,SUMIF(Pharmaceuticals!$B:$B,$B18,Pharmaceuticals!BF:BF)+SUMIF('Health Products &amp; Equipment'!$B:$B,$B18,'Health Products &amp; Equipment'!BO:BO)+SUMIF('Other Pharma &amp; Health Products'!$B:$B,$B18,'Other Pharma &amp; Health Products'!BO:BO)+SUMIF('PSM Costs'!$B:$B,$B18,'PSM Costs'!BO:BO),"")</f>
        <v/>
      </c>
      <c r="Z18" s="231" t="str">
        <f ca="1">IF(SUMIF(Pharmaceuticals!$B:$B,$B18,Pharmaceuticals!BH:BH)+SUMIF('Health Products &amp; Equipment'!$B:$B,$B18,'Health Products &amp; Equipment'!BQ:BQ)+SUMIF('Other Pharma &amp; Health Products'!$B:$B,$B18,'Other Pharma &amp; Health Products'!BQ:BQ)+SUMIF('PSM Costs'!$B:$B,$B18,'PSM Costs'!BQ:BQ)&gt;0,SUMIF(Pharmaceuticals!$B:$B,$B18,Pharmaceuticals!BH:BH)+SUMIF('Health Products &amp; Equipment'!$B:$B,$B18,'Health Products &amp; Equipment'!BQ:BQ)+SUMIF('Other Pharma &amp; Health Products'!$B:$B,$B18,'Other Pharma &amp; Health Products'!BQ:BQ)+SUMIF('PSM Costs'!$B:$B,$B18,'PSM Costs'!BQ:BQ),"")</f>
        <v/>
      </c>
      <c r="AA18" s="231" t="str">
        <f ca="1">IF(SUMIF(Pharmaceuticals!$B:$B,$B18,Pharmaceuticals!BJ:BJ)+SUMIF('Health Products &amp; Equipment'!$B:$B,$B18,'Health Products &amp; Equipment'!BS:BS)+SUMIF('Other Pharma &amp; Health Products'!$B:$B,$B18,'Other Pharma &amp; Health Products'!BS:BS)+SUMIF('PSM Costs'!$B:$B,$B18,'PSM Costs'!BS:BS)&gt;0,SUMIF(Pharmaceuticals!$B:$B,$B18,Pharmaceuticals!BJ:BJ)+SUMIF('Health Products &amp; Equipment'!$B:$B,$B18,'Health Products &amp; Equipment'!BS:BS)+SUMIF('Other Pharma &amp; Health Products'!$B:$B,$B18,'Other Pharma &amp; Health Products'!BS:BS)+SUMIF('PSM Costs'!$B:$B,$B18,'PSM Costs'!BS:BS),"")</f>
        <v/>
      </c>
      <c r="AB18" s="230" t="str">
        <f t="shared" ca="1" si="4"/>
        <v/>
      </c>
    </row>
    <row r="19" spans="1:28" ht="22" customHeight="1" x14ac:dyDescent="0.15">
      <c r="A19" s="226">
        <v>9</v>
      </c>
      <c r="B19" s="226" t="str">
        <f ca="1">IFERROR(VLOOKUP(A19,'Rank unique Mod-Int-CI-PR'!I:J,2,FALSE),"")</f>
        <v/>
      </c>
      <c r="C19" s="227" t="str">
        <f ca="1">IFERROR(VLOOKUP(VALUE(LEFT(B19,FIND("-",B19)-1)),CatModules!B:C,2,FALSE),"")</f>
        <v/>
      </c>
      <c r="D19" s="227" t="str">
        <f ca="1">IFERROR(VLOOKUP(LEFT(B19,FIND("--",B19)-1),CatInt!D:E,2,FALSE),"")</f>
        <v/>
      </c>
      <c r="E19" s="227" t="str">
        <f ca="1">IFERROR(VLOOKUP(MID(B19,FIND("--",B19)+2,FIND("---",B19)-FIND("--",B19)-2),CatCostInp!D:E,2,FALSE),"")</f>
        <v/>
      </c>
      <c r="F19" s="227" t="str">
        <f ca="1">IFERROR(VLOOKUP(B19,ActivityConcat!A:C,3,FALSE),"")</f>
        <v/>
      </c>
      <c r="G19" s="228" t="str">
        <f ca="1">IFERROR(VLOOKUP(VALUE(RIGHT(B19,1)),Setup!A:D,4,FALSE),"")</f>
        <v/>
      </c>
      <c r="H19" s="229" t="str">
        <f t="shared" ca="1" si="0"/>
        <v/>
      </c>
      <c r="I19" s="230" t="str">
        <f ca="1">IF(SUMIF(Pharmaceuticals!$B:$B,$B19,Pharmaceuticals!Q:Q)+SUMIF('Health Products &amp; Equipment'!$B:$B,$B19,'Health Products &amp; Equipment'!Z:Z)+SUMIF('Other Pharma &amp; Health Products'!$B:$B,$B19,'Other Pharma &amp; Health Products'!Z:Z)+SUMIF('PSM Costs'!$B:$B,$B19,'PSM Costs'!Z:Z)&gt;0,SUMIF(Pharmaceuticals!$B:$B,$B19,Pharmaceuticals!Q:Q)+SUMIF('Health Products &amp; Equipment'!$B:$B,$B19,'Health Products &amp; Equipment'!Z:Z)+SUMIF('Other Pharma &amp; Health Products'!$B:$B,$B19,'Other Pharma &amp; Health Products'!Z:Z)+SUMIF('PSM Costs'!$B:$B,$B19,'PSM Costs'!Z:Z),"")</f>
        <v/>
      </c>
      <c r="J19" s="230" t="str">
        <f ca="1">IF(SUMIF(Pharmaceuticals!$B:$B,$B19,Pharmaceuticals!S:S)+SUMIF('Health Products &amp; Equipment'!$B:$B,$B19,'Health Products &amp; Equipment'!AB:AB)+SUMIF('Other Pharma &amp; Health Products'!$B:$B,$B19,'Other Pharma &amp; Health Products'!AB:AB)+SUMIF('PSM Costs'!$B:$B,$B19,'PSM Costs'!AB:AB)&gt;0,SUMIF(Pharmaceuticals!$B:$B,$B19,Pharmaceuticals!S:S)+SUMIF('Health Products &amp; Equipment'!$B:$B,$B19,'Health Products &amp; Equipment'!AB:AB)+SUMIF('Other Pharma &amp; Health Products'!$B:$B,$B19,'Other Pharma &amp; Health Products'!AB:AB)+SUMIF('PSM Costs'!$B:$B,$B19,'PSM Costs'!AB:AB),"")</f>
        <v/>
      </c>
      <c r="K19" s="230" t="str">
        <f ca="1">IF(SUMIF(Pharmaceuticals!$B:$B,$B19,Pharmaceuticals!U:U)+SUMIF('Health Products &amp; Equipment'!$B:$B,$B19,'Health Products &amp; Equipment'!AD:AD)+SUMIF('Other Pharma &amp; Health Products'!$B:$B,$B19,'Other Pharma &amp; Health Products'!AD:AD)+SUMIF('PSM Costs'!$B:$B,$B19,'PSM Costs'!AD:AD)&gt;0,SUMIF(Pharmaceuticals!$B:$B,$B19,Pharmaceuticals!U:U)+SUMIF('Health Products &amp; Equipment'!$B:$B,$B19,'Health Products &amp; Equipment'!AD:AD)+SUMIF('Other Pharma &amp; Health Products'!$B:$B,$B19,'Other Pharma &amp; Health Products'!AD:AD)+SUMIF('PSM Costs'!$B:$B,$B19,'PSM Costs'!AD:AD),"")</f>
        <v/>
      </c>
      <c r="L19" s="230" t="str">
        <f ca="1">IF(SUMIF(Pharmaceuticals!$B:$B,$B19,Pharmaceuticals!W:W)+SUMIF('Health Products &amp; Equipment'!$B:$B,$B19,'Health Products &amp; Equipment'!AF:AF)+SUMIF('Other Pharma &amp; Health Products'!$B:$B,$B19,'Other Pharma &amp; Health Products'!AF:AF)+SUMIF('PSM Costs'!$B:$B,$B19,'PSM Costs'!AF:AF)&gt;0,SUMIF(Pharmaceuticals!$B:$B,$B19,Pharmaceuticals!W:W)+SUMIF('Health Products &amp; Equipment'!$B:$B,$B19,'Health Products &amp; Equipment'!AF:AF)+SUMIF('Other Pharma &amp; Health Products'!$B:$B,$B19,'Other Pharma &amp; Health Products'!AF:AF)+SUMIF('PSM Costs'!$B:$B,$B19,'PSM Costs'!AF:AF),"")</f>
        <v/>
      </c>
      <c r="M19" s="228" t="str">
        <f t="shared" ca="1" si="1"/>
        <v/>
      </c>
      <c r="N19" s="231" t="str">
        <f ca="1">IF(SUMIF(Pharmaceuticals!$B:$B,$B19,Pharmaceuticals!AD:AD)+SUMIF('Health Products &amp; Equipment'!$B:$B,$B19,'Health Products &amp; Equipment'!AM:AM)+SUMIF('Other Pharma &amp; Health Products'!$B:$B,$B19,'Other Pharma &amp; Health Products'!AM:AM)+SUMIF('PSM Costs'!$B:$B,$B19,'PSM Costs'!AM:AM)&gt;0,SUMIF(Pharmaceuticals!$B:$B,$B19,Pharmaceuticals!AD:AD)+SUMIF('Health Products &amp; Equipment'!$B:$B,$B19,'Health Products &amp; Equipment'!AM:AM)+SUMIF('Other Pharma &amp; Health Products'!$B:$B,$B19,'Other Pharma &amp; Health Products'!AM:AM)+SUMIF('PSM Costs'!$B:$B,$B19,'PSM Costs'!AM:AM),"")</f>
        <v/>
      </c>
      <c r="O19" s="231" t="str">
        <f ca="1">IF(SUMIF(Pharmaceuticals!$B:$B,$B19,Pharmaceuticals!AF:AF)+SUMIF('Health Products &amp; Equipment'!$B:$B,$B19,'Health Products &amp; Equipment'!AO:AO)+SUMIF('Other Pharma &amp; Health Products'!$B:$B,$B19,'Other Pharma &amp; Health Products'!AO:AO)+SUMIF('PSM Costs'!$B:$B,$B19,'PSM Costs'!AO:AO)&gt;0,SUMIF(Pharmaceuticals!$B:$B,$B19,Pharmaceuticals!AF:AF)+SUMIF('Health Products &amp; Equipment'!$B:$B,$B19,'Health Products &amp; Equipment'!AO:AO)+SUMIF('Other Pharma &amp; Health Products'!$B:$B,$B19,'Other Pharma &amp; Health Products'!AO:AO)+SUMIF('PSM Costs'!$B:$B,$B19,'PSM Costs'!AO:AO),"")</f>
        <v/>
      </c>
      <c r="P19" s="231" t="str">
        <f ca="1">IF(SUMIF(Pharmaceuticals!$B:$B,$B19,Pharmaceuticals!AH:AH)+SUMIF('Health Products &amp; Equipment'!$B:$B,$B19,'Health Products &amp; Equipment'!AQ:AQ)+SUMIF('Other Pharma &amp; Health Products'!$B:$B,$B19,'Other Pharma &amp; Health Products'!AQ:AQ)+SUMIF('PSM Costs'!$B:$B,$B19,'PSM Costs'!AQ:AQ)&gt;0,SUMIF(Pharmaceuticals!$B:$B,$B19,Pharmaceuticals!AH:AH)+SUMIF('Health Products &amp; Equipment'!$B:$B,$B19,'Health Products &amp; Equipment'!AQ:AQ)+SUMIF('Other Pharma &amp; Health Products'!$B:$B,$B19,'Other Pharma &amp; Health Products'!AQ:AQ)+SUMIF('PSM Costs'!$B:$B,$B19,'PSM Costs'!AQ:AQ),"")</f>
        <v/>
      </c>
      <c r="Q19" s="231" t="str">
        <f ca="1">IF(SUMIF(Pharmaceuticals!$B:$B,$B19,Pharmaceuticals!AJ:AJ)+SUMIF('Health Products &amp; Equipment'!$B:$B,$B19,'Health Products &amp; Equipment'!AS:AS)+SUMIF('Other Pharma &amp; Health Products'!$B:$B,$B19,'Other Pharma &amp; Health Products'!AS:AS)+SUMIF('PSM Costs'!$B:$B,$B19,'PSM Costs'!AS:AS)&gt;0,SUMIF(Pharmaceuticals!$B:$B,$B19,Pharmaceuticals!AJ:AJ)+SUMIF('Health Products &amp; Equipment'!$B:$B,$B19,'Health Products &amp; Equipment'!AS:AS)+SUMIF('Other Pharma &amp; Health Products'!$B:$B,$B19,'Other Pharma &amp; Health Products'!AS:AS)+SUMIF('PSM Costs'!$B:$B,$B19,'PSM Costs'!AS:AS),"")</f>
        <v/>
      </c>
      <c r="R19" s="229" t="str">
        <f t="shared" ca="1" si="2"/>
        <v/>
      </c>
      <c r="S19" s="230" t="str">
        <f ca="1">IF(SUMIF(Pharmaceuticals!$B:$B,$B19,Pharmaceuticals!AQ:AQ)+SUMIF('Health Products &amp; Equipment'!$B:$B,$B19,'Health Products &amp; Equipment'!AZ:AZ)+SUMIF('Other Pharma &amp; Health Products'!$B:$B,$B19,'Other Pharma &amp; Health Products'!AZ:AZ)+SUMIF('PSM Costs'!$B:$B,$B19,'PSM Costs'!AZ:AZ)&gt;0,SUMIF(Pharmaceuticals!$B:$B,$B19,Pharmaceuticals!AQ:AQ)+SUMIF('Health Products &amp; Equipment'!$B:$B,$B19,'Health Products &amp; Equipment'!AZ:AZ)+SUMIF('Other Pharma &amp; Health Products'!$B:$B,$B19,'Other Pharma &amp; Health Products'!AZ:AZ)+SUMIF('PSM Costs'!$B:$B,$B19,'PSM Costs'!AZ:AZ),"")</f>
        <v/>
      </c>
      <c r="T19" s="230" t="str">
        <f ca="1">IF(SUMIF(Pharmaceuticals!$B:$B,$B19,Pharmaceuticals!AS:AS)+SUMIF('Health Products &amp; Equipment'!$B:$B,$B19,'Health Products &amp; Equipment'!BB:BB)+SUMIF('Other Pharma &amp; Health Products'!$B:$B,$B19,'Other Pharma &amp; Health Products'!BB:BB)+SUMIF('PSM Costs'!$B:$B,$B19,'PSM Costs'!BB:BB)&gt;0,SUMIF(Pharmaceuticals!$B:$B,$B19,Pharmaceuticals!AS:AS)+SUMIF('Health Products &amp; Equipment'!$B:$B,$B19,'Health Products &amp; Equipment'!BB:BB)+SUMIF('Other Pharma &amp; Health Products'!$B:$B,$B19,'Other Pharma &amp; Health Products'!BB:BB)+SUMIF('PSM Costs'!$B:$B,$B19,'PSM Costs'!BB:BB),"")</f>
        <v/>
      </c>
      <c r="U19" s="230" t="str">
        <f ca="1">IF(SUMIF(Pharmaceuticals!$B:$B,$B19,Pharmaceuticals!AU:AU)+SUMIF('Health Products &amp; Equipment'!$B:$B,$B19,'Health Products &amp; Equipment'!BD:BD)+SUMIF('Other Pharma &amp; Health Products'!$B:$B,$B19,'Other Pharma &amp; Health Products'!BD:BD)+SUMIF('PSM Costs'!$B:$B,$B19,'PSM Costs'!BD:BD)&gt;0,SUMIF(Pharmaceuticals!$B:$B,$B19,Pharmaceuticals!AU:AU)+SUMIF('Health Products &amp; Equipment'!$B:$B,$B19,'Health Products &amp; Equipment'!BD:BD)+SUMIF('Other Pharma &amp; Health Products'!$B:$B,$B19,'Other Pharma &amp; Health Products'!BD:BD)+SUMIF('PSM Costs'!$B:$B,$B19,'PSM Costs'!BD:BD),"")</f>
        <v/>
      </c>
      <c r="V19" s="230" t="str">
        <f ca="1">IF(SUMIF(Pharmaceuticals!$B:$B,$B19,Pharmaceuticals!AW:AW)+SUMIF('Health Products &amp; Equipment'!$B:$B,$B19,'Health Products &amp; Equipment'!BF:BF)+SUMIF('Other Pharma &amp; Health Products'!$B:$B,$B19,'Other Pharma &amp; Health Products'!BF:BF)+SUMIF('PSM Costs'!$B:$B,$B19,'PSM Costs'!BF:BF)&gt;0,SUMIF(Pharmaceuticals!$B:$B,$B19,Pharmaceuticals!AW:AW)+SUMIF('Health Products &amp; Equipment'!$B:$B,$B19,'Health Products &amp; Equipment'!BF:BF)+SUMIF('Other Pharma &amp; Health Products'!$B:$B,$B19,'Other Pharma &amp; Health Products'!BF:BF)+SUMIF('PSM Costs'!$B:$B,$B19,'PSM Costs'!BF:BF),"")</f>
        <v/>
      </c>
      <c r="W19" s="228" t="str">
        <f t="shared" ca="1" si="3"/>
        <v/>
      </c>
      <c r="X19" s="231" t="str">
        <f ca="1">IF(SUMIF(Pharmaceuticals!$B:$B,$B19,Pharmaceuticals!BD:BD)+SUMIF('Health Products &amp; Equipment'!$B:$B,$B19,'Health Products &amp; Equipment'!BM:BM)+SUMIF('Other Pharma &amp; Health Products'!$B:$B,$B19,'Other Pharma &amp; Health Products'!BM:BM)+SUMIF('PSM Costs'!$B:$B,$B19,'PSM Costs'!BM:BM)&gt;0,SUMIF(Pharmaceuticals!$B:$B,$B19,Pharmaceuticals!BD:BD)+SUMIF('Health Products &amp; Equipment'!$B:$B,$B19,'Health Products &amp; Equipment'!BM:BM)+SUMIF('Other Pharma &amp; Health Products'!$B:$B,$B19,'Other Pharma &amp; Health Products'!BM:BM)+SUMIF('PSM Costs'!$B:$B,$B19,'PSM Costs'!BM:BM),"")</f>
        <v/>
      </c>
      <c r="Y19" s="231" t="str">
        <f ca="1">IF(SUMIF(Pharmaceuticals!$B:$B,$B19,Pharmaceuticals!BF:BF)+SUMIF('Health Products &amp; Equipment'!$B:$B,$B19,'Health Products &amp; Equipment'!BO:BO)+SUMIF('Other Pharma &amp; Health Products'!$B:$B,$B19,'Other Pharma &amp; Health Products'!BO:BO)+SUMIF('PSM Costs'!$B:$B,$B19,'PSM Costs'!BO:BO)&gt;0,SUMIF(Pharmaceuticals!$B:$B,$B19,Pharmaceuticals!BF:BF)+SUMIF('Health Products &amp; Equipment'!$B:$B,$B19,'Health Products &amp; Equipment'!BO:BO)+SUMIF('Other Pharma &amp; Health Products'!$B:$B,$B19,'Other Pharma &amp; Health Products'!BO:BO)+SUMIF('PSM Costs'!$B:$B,$B19,'PSM Costs'!BO:BO),"")</f>
        <v/>
      </c>
      <c r="Z19" s="231" t="str">
        <f ca="1">IF(SUMIF(Pharmaceuticals!$B:$B,$B19,Pharmaceuticals!BH:BH)+SUMIF('Health Products &amp; Equipment'!$B:$B,$B19,'Health Products &amp; Equipment'!BQ:BQ)+SUMIF('Other Pharma &amp; Health Products'!$B:$B,$B19,'Other Pharma &amp; Health Products'!BQ:BQ)+SUMIF('PSM Costs'!$B:$B,$B19,'PSM Costs'!BQ:BQ)&gt;0,SUMIF(Pharmaceuticals!$B:$B,$B19,Pharmaceuticals!BH:BH)+SUMIF('Health Products &amp; Equipment'!$B:$B,$B19,'Health Products &amp; Equipment'!BQ:BQ)+SUMIF('Other Pharma &amp; Health Products'!$B:$B,$B19,'Other Pharma &amp; Health Products'!BQ:BQ)+SUMIF('PSM Costs'!$B:$B,$B19,'PSM Costs'!BQ:BQ),"")</f>
        <v/>
      </c>
      <c r="AA19" s="231" t="str">
        <f ca="1">IF(SUMIF(Pharmaceuticals!$B:$B,$B19,Pharmaceuticals!BJ:BJ)+SUMIF('Health Products &amp; Equipment'!$B:$B,$B19,'Health Products &amp; Equipment'!BS:BS)+SUMIF('Other Pharma &amp; Health Products'!$B:$B,$B19,'Other Pharma &amp; Health Products'!BS:BS)+SUMIF('PSM Costs'!$B:$B,$B19,'PSM Costs'!BS:BS)&gt;0,SUMIF(Pharmaceuticals!$B:$B,$B19,Pharmaceuticals!BJ:BJ)+SUMIF('Health Products &amp; Equipment'!$B:$B,$B19,'Health Products &amp; Equipment'!BS:BS)+SUMIF('Other Pharma &amp; Health Products'!$B:$B,$B19,'Other Pharma &amp; Health Products'!BS:BS)+SUMIF('PSM Costs'!$B:$B,$B19,'PSM Costs'!BS:BS),"")</f>
        <v/>
      </c>
      <c r="AB19" s="230" t="str">
        <f t="shared" ca="1" si="4"/>
        <v/>
      </c>
    </row>
    <row r="20" spans="1:28" ht="22" customHeight="1" x14ac:dyDescent="0.15">
      <c r="A20" s="226">
        <v>10</v>
      </c>
      <c r="B20" s="226" t="str">
        <f ca="1">IFERROR(VLOOKUP(A20,'Rank unique Mod-Int-CI-PR'!I:J,2,FALSE),"")</f>
        <v/>
      </c>
      <c r="C20" s="227" t="str">
        <f ca="1">IFERROR(VLOOKUP(VALUE(LEFT(B20,FIND("-",B20)-1)),CatModules!B:C,2,FALSE),"")</f>
        <v/>
      </c>
      <c r="D20" s="227" t="str">
        <f ca="1">IFERROR(VLOOKUP(LEFT(B20,FIND("--",B20)-1),CatInt!D:E,2,FALSE),"")</f>
        <v/>
      </c>
      <c r="E20" s="227" t="str">
        <f ca="1">IFERROR(VLOOKUP(MID(B20,FIND("--",B20)+2,FIND("---",B20)-FIND("--",B20)-2),CatCostInp!D:E,2,FALSE),"")</f>
        <v/>
      </c>
      <c r="F20" s="227" t="str">
        <f ca="1">IFERROR(VLOOKUP(B20,ActivityConcat!A:C,3,FALSE),"")</f>
        <v/>
      </c>
      <c r="G20" s="228" t="str">
        <f ca="1">IFERROR(VLOOKUP(VALUE(RIGHT(B20,1)),Setup!A:D,4,FALSE),"")</f>
        <v/>
      </c>
      <c r="H20" s="229" t="str">
        <f t="shared" ca="1" si="0"/>
        <v/>
      </c>
      <c r="I20" s="230" t="str">
        <f ca="1">IF(SUMIF(Pharmaceuticals!$B:$B,$B20,Pharmaceuticals!Q:Q)+SUMIF('Health Products &amp; Equipment'!$B:$B,$B20,'Health Products &amp; Equipment'!Z:Z)+SUMIF('Other Pharma &amp; Health Products'!$B:$B,$B20,'Other Pharma &amp; Health Products'!Z:Z)+SUMIF('PSM Costs'!$B:$B,$B20,'PSM Costs'!Z:Z)&gt;0,SUMIF(Pharmaceuticals!$B:$B,$B20,Pharmaceuticals!Q:Q)+SUMIF('Health Products &amp; Equipment'!$B:$B,$B20,'Health Products &amp; Equipment'!Z:Z)+SUMIF('Other Pharma &amp; Health Products'!$B:$B,$B20,'Other Pharma &amp; Health Products'!Z:Z)+SUMIF('PSM Costs'!$B:$B,$B20,'PSM Costs'!Z:Z),"")</f>
        <v/>
      </c>
      <c r="J20" s="230" t="str">
        <f ca="1">IF(SUMIF(Pharmaceuticals!$B:$B,$B20,Pharmaceuticals!S:S)+SUMIF('Health Products &amp; Equipment'!$B:$B,$B20,'Health Products &amp; Equipment'!AB:AB)+SUMIF('Other Pharma &amp; Health Products'!$B:$B,$B20,'Other Pharma &amp; Health Products'!AB:AB)+SUMIF('PSM Costs'!$B:$B,$B20,'PSM Costs'!AB:AB)&gt;0,SUMIF(Pharmaceuticals!$B:$B,$B20,Pharmaceuticals!S:S)+SUMIF('Health Products &amp; Equipment'!$B:$B,$B20,'Health Products &amp; Equipment'!AB:AB)+SUMIF('Other Pharma &amp; Health Products'!$B:$B,$B20,'Other Pharma &amp; Health Products'!AB:AB)+SUMIF('PSM Costs'!$B:$B,$B20,'PSM Costs'!AB:AB),"")</f>
        <v/>
      </c>
      <c r="K20" s="230" t="str">
        <f ca="1">IF(SUMIF(Pharmaceuticals!$B:$B,$B20,Pharmaceuticals!U:U)+SUMIF('Health Products &amp; Equipment'!$B:$B,$B20,'Health Products &amp; Equipment'!AD:AD)+SUMIF('Other Pharma &amp; Health Products'!$B:$B,$B20,'Other Pharma &amp; Health Products'!AD:AD)+SUMIF('PSM Costs'!$B:$B,$B20,'PSM Costs'!AD:AD)&gt;0,SUMIF(Pharmaceuticals!$B:$B,$B20,Pharmaceuticals!U:U)+SUMIF('Health Products &amp; Equipment'!$B:$B,$B20,'Health Products &amp; Equipment'!AD:AD)+SUMIF('Other Pharma &amp; Health Products'!$B:$B,$B20,'Other Pharma &amp; Health Products'!AD:AD)+SUMIF('PSM Costs'!$B:$B,$B20,'PSM Costs'!AD:AD),"")</f>
        <v/>
      </c>
      <c r="L20" s="230" t="str">
        <f ca="1">IF(SUMIF(Pharmaceuticals!$B:$B,$B20,Pharmaceuticals!W:W)+SUMIF('Health Products &amp; Equipment'!$B:$B,$B20,'Health Products &amp; Equipment'!AF:AF)+SUMIF('Other Pharma &amp; Health Products'!$B:$B,$B20,'Other Pharma &amp; Health Products'!AF:AF)+SUMIF('PSM Costs'!$B:$B,$B20,'PSM Costs'!AF:AF)&gt;0,SUMIF(Pharmaceuticals!$B:$B,$B20,Pharmaceuticals!W:W)+SUMIF('Health Products &amp; Equipment'!$B:$B,$B20,'Health Products &amp; Equipment'!AF:AF)+SUMIF('Other Pharma &amp; Health Products'!$B:$B,$B20,'Other Pharma &amp; Health Products'!AF:AF)+SUMIF('PSM Costs'!$B:$B,$B20,'PSM Costs'!AF:AF),"")</f>
        <v/>
      </c>
      <c r="M20" s="228" t="str">
        <f t="shared" ca="1" si="1"/>
        <v/>
      </c>
      <c r="N20" s="231" t="str">
        <f ca="1">IF(SUMIF(Pharmaceuticals!$B:$B,$B20,Pharmaceuticals!AD:AD)+SUMIF('Health Products &amp; Equipment'!$B:$B,$B20,'Health Products &amp; Equipment'!AM:AM)+SUMIF('Other Pharma &amp; Health Products'!$B:$B,$B20,'Other Pharma &amp; Health Products'!AM:AM)+SUMIF('PSM Costs'!$B:$B,$B20,'PSM Costs'!AM:AM)&gt;0,SUMIF(Pharmaceuticals!$B:$B,$B20,Pharmaceuticals!AD:AD)+SUMIF('Health Products &amp; Equipment'!$B:$B,$B20,'Health Products &amp; Equipment'!AM:AM)+SUMIF('Other Pharma &amp; Health Products'!$B:$B,$B20,'Other Pharma &amp; Health Products'!AM:AM)+SUMIF('PSM Costs'!$B:$B,$B20,'PSM Costs'!AM:AM),"")</f>
        <v/>
      </c>
      <c r="O20" s="231" t="str">
        <f ca="1">IF(SUMIF(Pharmaceuticals!$B:$B,$B20,Pharmaceuticals!AF:AF)+SUMIF('Health Products &amp; Equipment'!$B:$B,$B20,'Health Products &amp; Equipment'!AO:AO)+SUMIF('Other Pharma &amp; Health Products'!$B:$B,$B20,'Other Pharma &amp; Health Products'!AO:AO)+SUMIF('PSM Costs'!$B:$B,$B20,'PSM Costs'!AO:AO)&gt;0,SUMIF(Pharmaceuticals!$B:$B,$B20,Pharmaceuticals!AF:AF)+SUMIF('Health Products &amp; Equipment'!$B:$B,$B20,'Health Products &amp; Equipment'!AO:AO)+SUMIF('Other Pharma &amp; Health Products'!$B:$B,$B20,'Other Pharma &amp; Health Products'!AO:AO)+SUMIF('PSM Costs'!$B:$B,$B20,'PSM Costs'!AO:AO),"")</f>
        <v/>
      </c>
      <c r="P20" s="231" t="str">
        <f ca="1">IF(SUMIF(Pharmaceuticals!$B:$B,$B20,Pharmaceuticals!AH:AH)+SUMIF('Health Products &amp; Equipment'!$B:$B,$B20,'Health Products &amp; Equipment'!AQ:AQ)+SUMIF('Other Pharma &amp; Health Products'!$B:$B,$B20,'Other Pharma &amp; Health Products'!AQ:AQ)+SUMIF('PSM Costs'!$B:$B,$B20,'PSM Costs'!AQ:AQ)&gt;0,SUMIF(Pharmaceuticals!$B:$B,$B20,Pharmaceuticals!AH:AH)+SUMIF('Health Products &amp; Equipment'!$B:$B,$B20,'Health Products &amp; Equipment'!AQ:AQ)+SUMIF('Other Pharma &amp; Health Products'!$B:$B,$B20,'Other Pharma &amp; Health Products'!AQ:AQ)+SUMIF('PSM Costs'!$B:$B,$B20,'PSM Costs'!AQ:AQ),"")</f>
        <v/>
      </c>
      <c r="Q20" s="231" t="str">
        <f ca="1">IF(SUMIF(Pharmaceuticals!$B:$B,$B20,Pharmaceuticals!AJ:AJ)+SUMIF('Health Products &amp; Equipment'!$B:$B,$B20,'Health Products &amp; Equipment'!AS:AS)+SUMIF('Other Pharma &amp; Health Products'!$B:$B,$B20,'Other Pharma &amp; Health Products'!AS:AS)+SUMIF('PSM Costs'!$B:$B,$B20,'PSM Costs'!AS:AS)&gt;0,SUMIF(Pharmaceuticals!$B:$B,$B20,Pharmaceuticals!AJ:AJ)+SUMIF('Health Products &amp; Equipment'!$B:$B,$B20,'Health Products &amp; Equipment'!AS:AS)+SUMIF('Other Pharma &amp; Health Products'!$B:$B,$B20,'Other Pharma &amp; Health Products'!AS:AS)+SUMIF('PSM Costs'!$B:$B,$B20,'PSM Costs'!AS:AS),"")</f>
        <v/>
      </c>
      <c r="R20" s="229" t="str">
        <f t="shared" ca="1" si="2"/>
        <v/>
      </c>
      <c r="S20" s="230" t="str">
        <f ca="1">IF(SUMIF(Pharmaceuticals!$B:$B,$B20,Pharmaceuticals!AQ:AQ)+SUMIF('Health Products &amp; Equipment'!$B:$B,$B20,'Health Products &amp; Equipment'!AZ:AZ)+SUMIF('Other Pharma &amp; Health Products'!$B:$B,$B20,'Other Pharma &amp; Health Products'!AZ:AZ)+SUMIF('PSM Costs'!$B:$B,$B20,'PSM Costs'!AZ:AZ)&gt;0,SUMIF(Pharmaceuticals!$B:$B,$B20,Pharmaceuticals!AQ:AQ)+SUMIF('Health Products &amp; Equipment'!$B:$B,$B20,'Health Products &amp; Equipment'!AZ:AZ)+SUMIF('Other Pharma &amp; Health Products'!$B:$B,$B20,'Other Pharma &amp; Health Products'!AZ:AZ)+SUMIF('PSM Costs'!$B:$B,$B20,'PSM Costs'!AZ:AZ),"")</f>
        <v/>
      </c>
      <c r="T20" s="230" t="str">
        <f ca="1">IF(SUMIF(Pharmaceuticals!$B:$B,$B20,Pharmaceuticals!AS:AS)+SUMIF('Health Products &amp; Equipment'!$B:$B,$B20,'Health Products &amp; Equipment'!BB:BB)+SUMIF('Other Pharma &amp; Health Products'!$B:$B,$B20,'Other Pharma &amp; Health Products'!BB:BB)+SUMIF('PSM Costs'!$B:$B,$B20,'PSM Costs'!BB:BB)&gt;0,SUMIF(Pharmaceuticals!$B:$B,$B20,Pharmaceuticals!AS:AS)+SUMIF('Health Products &amp; Equipment'!$B:$B,$B20,'Health Products &amp; Equipment'!BB:BB)+SUMIF('Other Pharma &amp; Health Products'!$B:$B,$B20,'Other Pharma &amp; Health Products'!BB:BB)+SUMIF('PSM Costs'!$B:$B,$B20,'PSM Costs'!BB:BB),"")</f>
        <v/>
      </c>
      <c r="U20" s="230" t="str">
        <f ca="1">IF(SUMIF(Pharmaceuticals!$B:$B,$B20,Pharmaceuticals!AU:AU)+SUMIF('Health Products &amp; Equipment'!$B:$B,$B20,'Health Products &amp; Equipment'!BD:BD)+SUMIF('Other Pharma &amp; Health Products'!$B:$B,$B20,'Other Pharma &amp; Health Products'!BD:BD)+SUMIF('PSM Costs'!$B:$B,$B20,'PSM Costs'!BD:BD)&gt;0,SUMIF(Pharmaceuticals!$B:$B,$B20,Pharmaceuticals!AU:AU)+SUMIF('Health Products &amp; Equipment'!$B:$B,$B20,'Health Products &amp; Equipment'!BD:BD)+SUMIF('Other Pharma &amp; Health Products'!$B:$B,$B20,'Other Pharma &amp; Health Products'!BD:BD)+SUMIF('PSM Costs'!$B:$B,$B20,'PSM Costs'!BD:BD),"")</f>
        <v/>
      </c>
      <c r="V20" s="230" t="str">
        <f ca="1">IF(SUMIF(Pharmaceuticals!$B:$B,$B20,Pharmaceuticals!AW:AW)+SUMIF('Health Products &amp; Equipment'!$B:$B,$B20,'Health Products &amp; Equipment'!BF:BF)+SUMIF('Other Pharma &amp; Health Products'!$B:$B,$B20,'Other Pharma &amp; Health Products'!BF:BF)+SUMIF('PSM Costs'!$B:$B,$B20,'PSM Costs'!BF:BF)&gt;0,SUMIF(Pharmaceuticals!$B:$B,$B20,Pharmaceuticals!AW:AW)+SUMIF('Health Products &amp; Equipment'!$B:$B,$B20,'Health Products &amp; Equipment'!BF:BF)+SUMIF('Other Pharma &amp; Health Products'!$B:$B,$B20,'Other Pharma &amp; Health Products'!BF:BF)+SUMIF('PSM Costs'!$B:$B,$B20,'PSM Costs'!BF:BF),"")</f>
        <v/>
      </c>
      <c r="W20" s="228" t="str">
        <f t="shared" ca="1" si="3"/>
        <v/>
      </c>
      <c r="X20" s="231" t="str">
        <f ca="1">IF(SUMIF(Pharmaceuticals!$B:$B,$B20,Pharmaceuticals!BD:BD)+SUMIF('Health Products &amp; Equipment'!$B:$B,$B20,'Health Products &amp; Equipment'!BM:BM)+SUMIF('Other Pharma &amp; Health Products'!$B:$B,$B20,'Other Pharma &amp; Health Products'!BM:BM)+SUMIF('PSM Costs'!$B:$B,$B20,'PSM Costs'!BM:BM)&gt;0,SUMIF(Pharmaceuticals!$B:$B,$B20,Pharmaceuticals!BD:BD)+SUMIF('Health Products &amp; Equipment'!$B:$B,$B20,'Health Products &amp; Equipment'!BM:BM)+SUMIF('Other Pharma &amp; Health Products'!$B:$B,$B20,'Other Pharma &amp; Health Products'!BM:BM)+SUMIF('PSM Costs'!$B:$B,$B20,'PSM Costs'!BM:BM),"")</f>
        <v/>
      </c>
      <c r="Y20" s="231" t="str">
        <f ca="1">IF(SUMIF(Pharmaceuticals!$B:$B,$B20,Pharmaceuticals!BF:BF)+SUMIF('Health Products &amp; Equipment'!$B:$B,$B20,'Health Products &amp; Equipment'!BO:BO)+SUMIF('Other Pharma &amp; Health Products'!$B:$B,$B20,'Other Pharma &amp; Health Products'!BO:BO)+SUMIF('PSM Costs'!$B:$B,$B20,'PSM Costs'!BO:BO)&gt;0,SUMIF(Pharmaceuticals!$B:$B,$B20,Pharmaceuticals!BF:BF)+SUMIF('Health Products &amp; Equipment'!$B:$B,$B20,'Health Products &amp; Equipment'!BO:BO)+SUMIF('Other Pharma &amp; Health Products'!$B:$B,$B20,'Other Pharma &amp; Health Products'!BO:BO)+SUMIF('PSM Costs'!$B:$B,$B20,'PSM Costs'!BO:BO),"")</f>
        <v/>
      </c>
      <c r="Z20" s="231" t="str">
        <f ca="1">IF(SUMIF(Pharmaceuticals!$B:$B,$B20,Pharmaceuticals!BH:BH)+SUMIF('Health Products &amp; Equipment'!$B:$B,$B20,'Health Products &amp; Equipment'!BQ:BQ)+SUMIF('Other Pharma &amp; Health Products'!$B:$B,$B20,'Other Pharma &amp; Health Products'!BQ:BQ)+SUMIF('PSM Costs'!$B:$B,$B20,'PSM Costs'!BQ:BQ)&gt;0,SUMIF(Pharmaceuticals!$B:$B,$B20,Pharmaceuticals!BH:BH)+SUMIF('Health Products &amp; Equipment'!$B:$B,$B20,'Health Products &amp; Equipment'!BQ:BQ)+SUMIF('Other Pharma &amp; Health Products'!$B:$B,$B20,'Other Pharma &amp; Health Products'!BQ:BQ)+SUMIF('PSM Costs'!$B:$B,$B20,'PSM Costs'!BQ:BQ),"")</f>
        <v/>
      </c>
      <c r="AA20" s="231" t="str">
        <f ca="1">IF(SUMIF(Pharmaceuticals!$B:$B,$B20,Pharmaceuticals!BJ:BJ)+SUMIF('Health Products &amp; Equipment'!$B:$B,$B20,'Health Products &amp; Equipment'!BS:BS)+SUMIF('Other Pharma &amp; Health Products'!$B:$B,$B20,'Other Pharma &amp; Health Products'!BS:BS)+SUMIF('PSM Costs'!$B:$B,$B20,'PSM Costs'!BS:BS)&gt;0,SUMIF(Pharmaceuticals!$B:$B,$B20,Pharmaceuticals!BJ:BJ)+SUMIF('Health Products &amp; Equipment'!$B:$B,$B20,'Health Products &amp; Equipment'!BS:BS)+SUMIF('Other Pharma &amp; Health Products'!$B:$B,$B20,'Other Pharma &amp; Health Products'!BS:BS)+SUMIF('PSM Costs'!$B:$B,$B20,'PSM Costs'!BS:BS),"")</f>
        <v/>
      </c>
      <c r="AB20" s="230" t="str">
        <f t="shared" ca="1" si="4"/>
        <v/>
      </c>
    </row>
    <row r="21" spans="1:28" ht="22" customHeight="1" x14ac:dyDescent="0.15">
      <c r="A21" s="226">
        <v>11</v>
      </c>
      <c r="B21" s="226" t="str">
        <f ca="1">IFERROR(VLOOKUP(A21,'Rank unique Mod-Int-CI-PR'!I:J,2,FALSE),"")</f>
        <v/>
      </c>
      <c r="C21" s="227" t="str">
        <f ca="1">IFERROR(VLOOKUP(VALUE(LEFT(B21,FIND("-",B21)-1)),CatModules!B:C,2,FALSE),"")</f>
        <v/>
      </c>
      <c r="D21" s="227" t="str">
        <f ca="1">IFERROR(VLOOKUP(LEFT(B21,FIND("--",B21)-1),CatInt!D:E,2,FALSE),"")</f>
        <v/>
      </c>
      <c r="E21" s="227" t="str">
        <f ca="1">IFERROR(VLOOKUP(MID(B21,FIND("--",B21)+2,FIND("---",B21)-FIND("--",B21)-2),CatCostInp!D:E,2,FALSE),"")</f>
        <v/>
      </c>
      <c r="F21" s="227" t="str">
        <f ca="1">IFERROR(VLOOKUP(B21,ActivityConcat!A:C,3,FALSE),"")</f>
        <v/>
      </c>
      <c r="G21" s="228" t="str">
        <f ca="1">IFERROR(VLOOKUP(VALUE(RIGHT(B21,1)),Setup!A:D,4,FALSE),"")</f>
        <v/>
      </c>
      <c r="H21" s="229" t="str">
        <f t="shared" ca="1" si="0"/>
        <v/>
      </c>
      <c r="I21" s="230" t="str">
        <f ca="1">IF(SUMIF(Pharmaceuticals!$B:$B,$B21,Pharmaceuticals!Q:Q)+SUMIF('Health Products &amp; Equipment'!$B:$B,$B21,'Health Products &amp; Equipment'!Z:Z)+SUMIF('Other Pharma &amp; Health Products'!$B:$B,$B21,'Other Pharma &amp; Health Products'!Z:Z)+SUMIF('PSM Costs'!$B:$B,$B21,'PSM Costs'!Z:Z)&gt;0,SUMIF(Pharmaceuticals!$B:$B,$B21,Pharmaceuticals!Q:Q)+SUMIF('Health Products &amp; Equipment'!$B:$B,$B21,'Health Products &amp; Equipment'!Z:Z)+SUMIF('Other Pharma &amp; Health Products'!$B:$B,$B21,'Other Pharma &amp; Health Products'!Z:Z)+SUMIF('PSM Costs'!$B:$B,$B21,'PSM Costs'!Z:Z),"")</f>
        <v/>
      </c>
      <c r="J21" s="230" t="str">
        <f ca="1">IF(SUMIF(Pharmaceuticals!$B:$B,$B21,Pharmaceuticals!S:S)+SUMIF('Health Products &amp; Equipment'!$B:$B,$B21,'Health Products &amp; Equipment'!AB:AB)+SUMIF('Other Pharma &amp; Health Products'!$B:$B,$B21,'Other Pharma &amp; Health Products'!AB:AB)+SUMIF('PSM Costs'!$B:$B,$B21,'PSM Costs'!AB:AB)&gt;0,SUMIF(Pharmaceuticals!$B:$B,$B21,Pharmaceuticals!S:S)+SUMIF('Health Products &amp; Equipment'!$B:$B,$B21,'Health Products &amp; Equipment'!AB:AB)+SUMIF('Other Pharma &amp; Health Products'!$B:$B,$B21,'Other Pharma &amp; Health Products'!AB:AB)+SUMIF('PSM Costs'!$B:$B,$B21,'PSM Costs'!AB:AB),"")</f>
        <v/>
      </c>
      <c r="K21" s="230" t="str">
        <f ca="1">IF(SUMIF(Pharmaceuticals!$B:$B,$B21,Pharmaceuticals!U:U)+SUMIF('Health Products &amp; Equipment'!$B:$B,$B21,'Health Products &amp; Equipment'!AD:AD)+SUMIF('Other Pharma &amp; Health Products'!$B:$B,$B21,'Other Pharma &amp; Health Products'!AD:AD)+SUMIF('PSM Costs'!$B:$B,$B21,'PSM Costs'!AD:AD)&gt;0,SUMIF(Pharmaceuticals!$B:$B,$B21,Pharmaceuticals!U:U)+SUMIF('Health Products &amp; Equipment'!$B:$B,$B21,'Health Products &amp; Equipment'!AD:AD)+SUMIF('Other Pharma &amp; Health Products'!$B:$B,$B21,'Other Pharma &amp; Health Products'!AD:AD)+SUMIF('PSM Costs'!$B:$B,$B21,'PSM Costs'!AD:AD),"")</f>
        <v/>
      </c>
      <c r="L21" s="230" t="str">
        <f ca="1">IF(SUMIF(Pharmaceuticals!$B:$B,$B21,Pharmaceuticals!W:W)+SUMIF('Health Products &amp; Equipment'!$B:$B,$B21,'Health Products &amp; Equipment'!AF:AF)+SUMIF('Other Pharma &amp; Health Products'!$B:$B,$B21,'Other Pharma &amp; Health Products'!AF:AF)+SUMIF('PSM Costs'!$B:$B,$B21,'PSM Costs'!AF:AF)&gt;0,SUMIF(Pharmaceuticals!$B:$B,$B21,Pharmaceuticals!W:W)+SUMIF('Health Products &amp; Equipment'!$B:$B,$B21,'Health Products &amp; Equipment'!AF:AF)+SUMIF('Other Pharma &amp; Health Products'!$B:$B,$B21,'Other Pharma &amp; Health Products'!AF:AF)+SUMIF('PSM Costs'!$B:$B,$B21,'PSM Costs'!AF:AF),"")</f>
        <v/>
      </c>
      <c r="M21" s="228" t="str">
        <f t="shared" ca="1" si="1"/>
        <v/>
      </c>
      <c r="N21" s="231" t="str">
        <f ca="1">IF(SUMIF(Pharmaceuticals!$B:$B,$B21,Pharmaceuticals!AD:AD)+SUMIF('Health Products &amp; Equipment'!$B:$B,$B21,'Health Products &amp; Equipment'!AM:AM)+SUMIF('Other Pharma &amp; Health Products'!$B:$B,$B21,'Other Pharma &amp; Health Products'!AM:AM)+SUMIF('PSM Costs'!$B:$B,$B21,'PSM Costs'!AM:AM)&gt;0,SUMIF(Pharmaceuticals!$B:$B,$B21,Pharmaceuticals!AD:AD)+SUMIF('Health Products &amp; Equipment'!$B:$B,$B21,'Health Products &amp; Equipment'!AM:AM)+SUMIF('Other Pharma &amp; Health Products'!$B:$B,$B21,'Other Pharma &amp; Health Products'!AM:AM)+SUMIF('PSM Costs'!$B:$B,$B21,'PSM Costs'!AM:AM),"")</f>
        <v/>
      </c>
      <c r="O21" s="231" t="str">
        <f ca="1">IF(SUMIF(Pharmaceuticals!$B:$B,$B21,Pharmaceuticals!AF:AF)+SUMIF('Health Products &amp; Equipment'!$B:$B,$B21,'Health Products &amp; Equipment'!AO:AO)+SUMIF('Other Pharma &amp; Health Products'!$B:$B,$B21,'Other Pharma &amp; Health Products'!AO:AO)+SUMIF('PSM Costs'!$B:$B,$B21,'PSM Costs'!AO:AO)&gt;0,SUMIF(Pharmaceuticals!$B:$B,$B21,Pharmaceuticals!AF:AF)+SUMIF('Health Products &amp; Equipment'!$B:$B,$B21,'Health Products &amp; Equipment'!AO:AO)+SUMIF('Other Pharma &amp; Health Products'!$B:$B,$B21,'Other Pharma &amp; Health Products'!AO:AO)+SUMIF('PSM Costs'!$B:$B,$B21,'PSM Costs'!AO:AO),"")</f>
        <v/>
      </c>
      <c r="P21" s="231" t="str">
        <f ca="1">IF(SUMIF(Pharmaceuticals!$B:$B,$B21,Pharmaceuticals!AH:AH)+SUMIF('Health Products &amp; Equipment'!$B:$B,$B21,'Health Products &amp; Equipment'!AQ:AQ)+SUMIF('Other Pharma &amp; Health Products'!$B:$B,$B21,'Other Pharma &amp; Health Products'!AQ:AQ)+SUMIF('PSM Costs'!$B:$B,$B21,'PSM Costs'!AQ:AQ)&gt;0,SUMIF(Pharmaceuticals!$B:$B,$B21,Pharmaceuticals!AH:AH)+SUMIF('Health Products &amp; Equipment'!$B:$B,$B21,'Health Products &amp; Equipment'!AQ:AQ)+SUMIF('Other Pharma &amp; Health Products'!$B:$B,$B21,'Other Pharma &amp; Health Products'!AQ:AQ)+SUMIF('PSM Costs'!$B:$B,$B21,'PSM Costs'!AQ:AQ),"")</f>
        <v/>
      </c>
      <c r="Q21" s="231" t="str">
        <f ca="1">IF(SUMIF(Pharmaceuticals!$B:$B,$B21,Pharmaceuticals!AJ:AJ)+SUMIF('Health Products &amp; Equipment'!$B:$B,$B21,'Health Products &amp; Equipment'!AS:AS)+SUMIF('Other Pharma &amp; Health Products'!$B:$B,$B21,'Other Pharma &amp; Health Products'!AS:AS)+SUMIF('PSM Costs'!$B:$B,$B21,'PSM Costs'!AS:AS)&gt;0,SUMIF(Pharmaceuticals!$B:$B,$B21,Pharmaceuticals!AJ:AJ)+SUMIF('Health Products &amp; Equipment'!$B:$B,$B21,'Health Products &amp; Equipment'!AS:AS)+SUMIF('Other Pharma &amp; Health Products'!$B:$B,$B21,'Other Pharma &amp; Health Products'!AS:AS)+SUMIF('PSM Costs'!$B:$B,$B21,'PSM Costs'!AS:AS),"")</f>
        <v/>
      </c>
      <c r="R21" s="229" t="str">
        <f t="shared" ca="1" si="2"/>
        <v/>
      </c>
      <c r="S21" s="230" t="str">
        <f ca="1">IF(SUMIF(Pharmaceuticals!$B:$B,$B21,Pharmaceuticals!AQ:AQ)+SUMIF('Health Products &amp; Equipment'!$B:$B,$B21,'Health Products &amp; Equipment'!AZ:AZ)+SUMIF('Other Pharma &amp; Health Products'!$B:$B,$B21,'Other Pharma &amp; Health Products'!AZ:AZ)+SUMIF('PSM Costs'!$B:$B,$B21,'PSM Costs'!AZ:AZ)&gt;0,SUMIF(Pharmaceuticals!$B:$B,$B21,Pharmaceuticals!AQ:AQ)+SUMIF('Health Products &amp; Equipment'!$B:$B,$B21,'Health Products &amp; Equipment'!AZ:AZ)+SUMIF('Other Pharma &amp; Health Products'!$B:$B,$B21,'Other Pharma &amp; Health Products'!AZ:AZ)+SUMIF('PSM Costs'!$B:$B,$B21,'PSM Costs'!AZ:AZ),"")</f>
        <v/>
      </c>
      <c r="T21" s="230" t="str">
        <f ca="1">IF(SUMIF(Pharmaceuticals!$B:$B,$B21,Pharmaceuticals!AS:AS)+SUMIF('Health Products &amp; Equipment'!$B:$B,$B21,'Health Products &amp; Equipment'!BB:BB)+SUMIF('Other Pharma &amp; Health Products'!$B:$B,$B21,'Other Pharma &amp; Health Products'!BB:BB)+SUMIF('PSM Costs'!$B:$B,$B21,'PSM Costs'!BB:BB)&gt;0,SUMIF(Pharmaceuticals!$B:$B,$B21,Pharmaceuticals!AS:AS)+SUMIF('Health Products &amp; Equipment'!$B:$B,$B21,'Health Products &amp; Equipment'!BB:BB)+SUMIF('Other Pharma &amp; Health Products'!$B:$B,$B21,'Other Pharma &amp; Health Products'!BB:BB)+SUMIF('PSM Costs'!$B:$B,$B21,'PSM Costs'!BB:BB),"")</f>
        <v/>
      </c>
      <c r="U21" s="230" t="str">
        <f ca="1">IF(SUMIF(Pharmaceuticals!$B:$B,$B21,Pharmaceuticals!AU:AU)+SUMIF('Health Products &amp; Equipment'!$B:$B,$B21,'Health Products &amp; Equipment'!BD:BD)+SUMIF('Other Pharma &amp; Health Products'!$B:$B,$B21,'Other Pharma &amp; Health Products'!BD:BD)+SUMIF('PSM Costs'!$B:$B,$B21,'PSM Costs'!BD:BD)&gt;0,SUMIF(Pharmaceuticals!$B:$B,$B21,Pharmaceuticals!AU:AU)+SUMIF('Health Products &amp; Equipment'!$B:$B,$B21,'Health Products &amp; Equipment'!BD:BD)+SUMIF('Other Pharma &amp; Health Products'!$B:$B,$B21,'Other Pharma &amp; Health Products'!BD:BD)+SUMIF('PSM Costs'!$B:$B,$B21,'PSM Costs'!BD:BD),"")</f>
        <v/>
      </c>
      <c r="V21" s="230" t="str">
        <f ca="1">IF(SUMIF(Pharmaceuticals!$B:$B,$B21,Pharmaceuticals!AW:AW)+SUMIF('Health Products &amp; Equipment'!$B:$B,$B21,'Health Products &amp; Equipment'!BF:BF)+SUMIF('Other Pharma &amp; Health Products'!$B:$B,$B21,'Other Pharma &amp; Health Products'!BF:BF)+SUMIF('PSM Costs'!$B:$B,$B21,'PSM Costs'!BF:BF)&gt;0,SUMIF(Pharmaceuticals!$B:$B,$B21,Pharmaceuticals!AW:AW)+SUMIF('Health Products &amp; Equipment'!$B:$B,$B21,'Health Products &amp; Equipment'!BF:BF)+SUMIF('Other Pharma &amp; Health Products'!$B:$B,$B21,'Other Pharma &amp; Health Products'!BF:BF)+SUMIF('PSM Costs'!$B:$B,$B21,'PSM Costs'!BF:BF),"")</f>
        <v/>
      </c>
      <c r="W21" s="228" t="str">
        <f t="shared" ca="1" si="3"/>
        <v/>
      </c>
      <c r="X21" s="231" t="str">
        <f ca="1">IF(SUMIF(Pharmaceuticals!$B:$B,$B21,Pharmaceuticals!BD:BD)+SUMIF('Health Products &amp; Equipment'!$B:$B,$B21,'Health Products &amp; Equipment'!BM:BM)+SUMIF('Other Pharma &amp; Health Products'!$B:$B,$B21,'Other Pharma &amp; Health Products'!BM:BM)+SUMIF('PSM Costs'!$B:$B,$B21,'PSM Costs'!BM:BM)&gt;0,SUMIF(Pharmaceuticals!$B:$B,$B21,Pharmaceuticals!BD:BD)+SUMIF('Health Products &amp; Equipment'!$B:$B,$B21,'Health Products &amp; Equipment'!BM:BM)+SUMIF('Other Pharma &amp; Health Products'!$B:$B,$B21,'Other Pharma &amp; Health Products'!BM:BM)+SUMIF('PSM Costs'!$B:$B,$B21,'PSM Costs'!BM:BM),"")</f>
        <v/>
      </c>
      <c r="Y21" s="231" t="str">
        <f ca="1">IF(SUMIF(Pharmaceuticals!$B:$B,$B21,Pharmaceuticals!BF:BF)+SUMIF('Health Products &amp; Equipment'!$B:$B,$B21,'Health Products &amp; Equipment'!BO:BO)+SUMIF('Other Pharma &amp; Health Products'!$B:$B,$B21,'Other Pharma &amp; Health Products'!BO:BO)+SUMIF('PSM Costs'!$B:$B,$B21,'PSM Costs'!BO:BO)&gt;0,SUMIF(Pharmaceuticals!$B:$B,$B21,Pharmaceuticals!BF:BF)+SUMIF('Health Products &amp; Equipment'!$B:$B,$B21,'Health Products &amp; Equipment'!BO:BO)+SUMIF('Other Pharma &amp; Health Products'!$B:$B,$B21,'Other Pharma &amp; Health Products'!BO:BO)+SUMIF('PSM Costs'!$B:$B,$B21,'PSM Costs'!BO:BO),"")</f>
        <v/>
      </c>
      <c r="Z21" s="231" t="str">
        <f ca="1">IF(SUMIF(Pharmaceuticals!$B:$B,$B21,Pharmaceuticals!BH:BH)+SUMIF('Health Products &amp; Equipment'!$B:$B,$B21,'Health Products &amp; Equipment'!BQ:BQ)+SUMIF('Other Pharma &amp; Health Products'!$B:$B,$B21,'Other Pharma &amp; Health Products'!BQ:BQ)+SUMIF('PSM Costs'!$B:$B,$B21,'PSM Costs'!BQ:BQ)&gt;0,SUMIF(Pharmaceuticals!$B:$B,$B21,Pharmaceuticals!BH:BH)+SUMIF('Health Products &amp; Equipment'!$B:$B,$B21,'Health Products &amp; Equipment'!BQ:BQ)+SUMIF('Other Pharma &amp; Health Products'!$B:$B,$B21,'Other Pharma &amp; Health Products'!BQ:BQ)+SUMIF('PSM Costs'!$B:$B,$B21,'PSM Costs'!BQ:BQ),"")</f>
        <v/>
      </c>
      <c r="AA21" s="231" t="str">
        <f ca="1">IF(SUMIF(Pharmaceuticals!$B:$B,$B21,Pharmaceuticals!BJ:BJ)+SUMIF('Health Products &amp; Equipment'!$B:$B,$B21,'Health Products &amp; Equipment'!BS:BS)+SUMIF('Other Pharma &amp; Health Products'!$B:$B,$B21,'Other Pharma &amp; Health Products'!BS:BS)+SUMIF('PSM Costs'!$B:$B,$B21,'PSM Costs'!BS:BS)&gt;0,SUMIF(Pharmaceuticals!$B:$B,$B21,Pharmaceuticals!BJ:BJ)+SUMIF('Health Products &amp; Equipment'!$B:$B,$B21,'Health Products &amp; Equipment'!BS:BS)+SUMIF('Other Pharma &amp; Health Products'!$B:$B,$B21,'Other Pharma &amp; Health Products'!BS:BS)+SUMIF('PSM Costs'!$B:$B,$B21,'PSM Costs'!BS:BS),"")</f>
        <v/>
      </c>
      <c r="AB21" s="230" t="str">
        <f t="shared" ca="1" si="4"/>
        <v/>
      </c>
    </row>
    <row r="22" spans="1:28" ht="22" customHeight="1" x14ac:dyDescent="0.15">
      <c r="A22" s="226">
        <v>12</v>
      </c>
      <c r="B22" s="226" t="str">
        <f ca="1">IFERROR(VLOOKUP(A22,'Rank unique Mod-Int-CI-PR'!I:J,2,FALSE),"")</f>
        <v/>
      </c>
      <c r="C22" s="227" t="str">
        <f ca="1">IFERROR(VLOOKUP(VALUE(LEFT(B22,FIND("-",B22)-1)),CatModules!B:C,2,FALSE),"")</f>
        <v/>
      </c>
      <c r="D22" s="227" t="str">
        <f ca="1">IFERROR(VLOOKUP(LEFT(B22,FIND("--",B22)-1),CatInt!D:E,2,FALSE),"")</f>
        <v/>
      </c>
      <c r="E22" s="227" t="str">
        <f ca="1">IFERROR(VLOOKUP(MID(B22,FIND("--",B22)+2,FIND("---",B22)-FIND("--",B22)-2),CatCostInp!D:E,2,FALSE),"")</f>
        <v/>
      </c>
      <c r="F22" s="227" t="str">
        <f ca="1">IFERROR(VLOOKUP(B22,ActivityConcat!A:C,3,FALSE),"")</f>
        <v/>
      </c>
      <c r="G22" s="228" t="str">
        <f ca="1">IFERROR(VLOOKUP(VALUE(RIGHT(B22,1)),Setup!A:D,4,FALSE),"")</f>
        <v/>
      </c>
      <c r="H22" s="229" t="str">
        <f t="shared" ca="1" si="0"/>
        <v/>
      </c>
      <c r="I22" s="230" t="str">
        <f ca="1">IF(SUMIF(Pharmaceuticals!$B:$B,$B22,Pharmaceuticals!Q:Q)+SUMIF('Health Products &amp; Equipment'!$B:$B,$B22,'Health Products &amp; Equipment'!Z:Z)+SUMIF('Other Pharma &amp; Health Products'!$B:$B,$B22,'Other Pharma &amp; Health Products'!Z:Z)+SUMIF('PSM Costs'!$B:$B,$B22,'PSM Costs'!Z:Z)&gt;0,SUMIF(Pharmaceuticals!$B:$B,$B22,Pharmaceuticals!Q:Q)+SUMIF('Health Products &amp; Equipment'!$B:$B,$B22,'Health Products &amp; Equipment'!Z:Z)+SUMIF('Other Pharma &amp; Health Products'!$B:$B,$B22,'Other Pharma &amp; Health Products'!Z:Z)+SUMIF('PSM Costs'!$B:$B,$B22,'PSM Costs'!Z:Z),"")</f>
        <v/>
      </c>
      <c r="J22" s="230" t="str">
        <f ca="1">IF(SUMIF(Pharmaceuticals!$B:$B,$B22,Pharmaceuticals!S:S)+SUMIF('Health Products &amp; Equipment'!$B:$B,$B22,'Health Products &amp; Equipment'!AB:AB)+SUMIF('Other Pharma &amp; Health Products'!$B:$B,$B22,'Other Pharma &amp; Health Products'!AB:AB)+SUMIF('PSM Costs'!$B:$B,$B22,'PSM Costs'!AB:AB)&gt;0,SUMIF(Pharmaceuticals!$B:$B,$B22,Pharmaceuticals!S:S)+SUMIF('Health Products &amp; Equipment'!$B:$B,$B22,'Health Products &amp; Equipment'!AB:AB)+SUMIF('Other Pharma &amp; Health Products'!$B:$B,$B22,'Other Pharma &amp; Health Products'!AB:AB)+SUMIF('PSM Costs'!$B:$B,$B22,'PSM Costs'!AB:AB),"")</f>
        <v/>
      </c>
      <c r="K22" s="230" t="str">
        <f ca="1">IF(SUMIF(Pharmaceuticals!$B:$B,$B22,Pharmaceuticals!U:U)+SUMIF('Health Products &amp; Equipment'!$B:$B,$B22,'Health Products &amp; Equipment'!AD:AD)+SUMIF('Other Pharma &amp; Health Products'!$B:$B,$B22,'Other Pharma &amp; Health Products'!AD:AD)+SUMIF('PSM Costs'!$B:$B,$B22,'PSM Costs'!AD:AD)&gt;0,SUMIF(Pharmaceuticals!$B:$B,$B22,Pharmaceuticals!U:U)+SUMIF('Health Products &amp; Equipment'!$B:$B,$B22,'Health Products &amp; Equipment'!AD:AD)+SUMIF('Other Pharma &amp; Health Products'!$B:$B,$B22,'Other Pharma &amp; Health Products'!AD:AD)+SUMIF('PSM Costs'!$B:$B,$B22,'PSM Costs'!AD:AD),"")</f>
        <v/>
      </c>
      <c r="L22" s="230" t="str">
        <f ca="1">IF(SUMIF(Pharmaceuticals!$B:$B,$B22,Pharmaceuticals!W:W)+SUMIF('Health Products &amp; Equipment'!$B:$B,$B22,'Health Products &amp; Equipment'!AF:AF)+SUMIF('Other Pharma &amp; Health Products'!$B:$B,$B22,'Other Pharma &amp; Health Products'!AF:AF)+SUMIF('PSM Costs'!$B:$B,$B22,'PSM Costs'!AF:AF)&gt;0,SUMIF(Pharmaceuticals!$B:$B,$B22,Pharmaceuticals!W:W)+SUMIF('Health Products &amp; Equipment'!$B:$B,$B22,'Health Products &amp; Equipment'!AF:AF)+SUMIF('Other Pharma &amp; Health Products'!$B:$B,$B22,'Other Pharma &amp; Health Products'!AF:AF)+SUMIF('PSM Costs'!$B:$B,$B22,'PSM Costs'!AF:AF),"")</f>
        <v/>
      </c>
      <c r="M22" s="228" t="str">
        <f t="shared" ca="1" si="1"/>
        <v/>
      </c>
      <c r="N22" s="231" t="str">
        <f ca="1">IF(SUMIF(Pharmaceuticals!$B:$B,$B22,Pharmaceuticals!AD:AD)+SUMIF('Health Products &amp; Equipment'!$B:$B,$B22,'Health Products &amp; Equipment'!AM:AM)+SUMIF('Other Pharma &amp; Health Products'!$B:$B,$B22,'Other Pharma &amp; Health Products'!AM:AM)+SUMIF('PSM Costs'!$B:$B,$B22,'PSM Costs'!AM:AM)&gt;0,SUMIF(Pharmaceuticals!$B:$B,$B22,Pharmaceuticals!AD:AD)+SUMIF('Health Products &amp; Equipment'!$B:$B,$B22,'Health Products &amp; Equipment'!AM:AM)+SUMIF('Other Pharma &amp; Health Products'!$B:$B,$B22,'Other Pharma &amp; Health Products'!AM:AM)+SUMIF('PSM Costs'!$B:$B,$B22,'PSM Costs'!AM:AM),"")</f>
        <v/>
      </c>
      <c r="O22" s="231" t="str">
        <f ca="1">IF(SUMIF(Pharmaceuticals!$B:$B,$B22,Pharmaceuticals!AF:AF)+SUMIF('Health Products &amp; Equipment'!$B:$B,$B22,'Health Products &amp; Equipment'!AO:AO)+SUMIF('Other Pharma &amp; Health Products'!$B:$B,$B22,'Other Pharma &amp; Health Products'!AO:AO)+SUMIF('PSM Costs'!$B:$B,$B22,'PSM Costs'!AO:AO)&gt;0,SUMIF(Pharmaceuticals!$B:$B,$B22,Pharmaceuticals!AF:AF)+SUMIF('Health Products &amp; Equipment'!$B:$B,$B22,'Health Products &amp; Equipment'!AO:AO)+SUMIF('Other Pharma &amp; Health Products'!$B:$B,$B22,'Other Pharma &amp; Health Products'!AO:AO)+SUMIF('PSM Costs'!$B:$B,$B22,'PSM Costs'!AO:AO),"")</f>
        <v/>
      </c>
      <c r="P22" s="231" t="str">
        <f ca="1">IF(SUMIF(Pharmaceuticals!$B:$B,$B22,Pharmaceuticals!AH:AH)+SUMIF('Health Products &amp; Equipment'!$B:$B,$B22,'Health Products &amp; Equipment'!AQ:AQ)+SUMIF('Other Pharma &amp; Health Products'!$B:$B,$B22,'Other Pharma &amp; Health Products'!AQ:AQ)+SUMIF('PSM Costs'!$B:$B,$B22,'PSM Costs'!AQ:AQ)&gt;0,SUMIF(Pharmaceuticals!$B:$B,$B22,Pharmaceuticals!AH:AH)+SUMIF('Health Products &amp; Equipment'!$B:$B,$B22,'Health Products &amp; Equipment'!AQ:AQ)+SUMIF('Other Pharma &amp; Health Products'!$B:$B,$B22,'Other Pharma &amp; Health Products'!AQ:AQ)+SUMIF('PSM Costs'!$B:$B,$B22,'PSM Costs'!AQ:AQ),"")</f>
        <v/>
      </c>
      <c r="Q22" s="231" t="str">
        <f ca="1">IF(SUMIF(Pharmaceuticals!$B:$B,$B22,Pharmaceuticals!AJ:AJ)+SUMIF('Health Products &amp; Equipment'!$B:$B,$B22,'Health Products &amp; Equipment'!AS:AS)+SUMIF('Other Pharma &amp; Health Products'!$B:$B,$B22,'Other Pharma &amp; Health Products'!AS:AS)+SUMIF('PSM Costs'!$B:$B,$B22,'PSM Costs'!AS:AS)&gt;0,SUMIF(Pharmaceuticals!$B:$B,$B22,Pharmaceuticals!AJ:AJ)+SUMIF('Health Products &amp; Equipment'!$B:$B,$B22,'Health Products &amp; Equipment'!AS:AS)+SUMIF('Other Pharma &amp; Health Products'!$B:$B,$B22,'Other Pharma &amp; Health Products'!AS:AS)+SUMIF('PSM Costs'!$B:$B,$B22,'PSM Costs'!AS:AS),"")</f>
        <v/>
      </c>
      <c r="R22" s="229" t="str">
        <f t="shared" ca="1" si="2"/>
        <v/>
      </c>
      <c r="S22" s="230" t="str">
        <f ca="1">IF(SUMIF(Pharmaceuticals!$B:$B,$B22,Pharmaceuticals!AQ:AQ)+SUMIF('Health Products &amp; Equipment'!$B:$B,$B22,'Health Products &amp; Equipment'!AZ:AZ)+SUMIF('Other Pharma &amp; Health Products'!$B:$B,$B22,'Other Pharma &amp; Health Products'!AZ:AZ)+SUMIF('PSM Costs'!$B:$B,$B22,'PSM Costs'!AZ:AZ)&gt;0,SUMIF(Pharmaceuticals!$B:$B,$B22,Pharmaceuticals!AQ:AQ)+SUMIF('Health Products &amp; Equipment'!$B:$B,$B22,'Health Products &amp; Equipment'!AZ:AZ)+SUMIF('Other Pharma &amp; Health Products'!$B:$B,$B22,'Other Pharma &amp; Health Products'!AZ:AZ)+SUMIF('PSM Costs'!$B:$B,$B22,'PSM Costs'!AZ:AZ),"")</f>
        <v/>
      </c>
      <c r="T22" s="230" t="str">
        <f ca="1">IF(SUMIF(Pharmaceuticals!$B:$B,$B22,Pharmaceuticals!AS:AS)+SUMIF('Health Products &amp; Equipment'!$B:$B,$B22,'Health Products &amp; Equipment'!BB:BB)+SUMIF('Other Pharma &amp; Health Products'!$B:$B,$B22,'Other Pharma &amp; Health Products'!BB:BB)+SUMIF('PSM Costs'!$B:$B,$B22,'PSM Costs'!BB:BB)&gt;0,SUMIF(Pharmaceuticals!$B:$B,$B22,Pharmaceuticals!AS:AS)+SUMIF('Health Products &amp; Equipment'!$B:$B,$B22,'Health Products &amp; Equipment'!BB:BB)+SUMIF('Other Pharma &amp; Health Products'!$B:$B,$B22,'Other Pharma &amp; Health Products'!BB:BB)+SUMIF('PSM Costs'!$B:$B,$B22,'PSM Costs'!BB:BB),"")</f>
        <v/>
      </c>
      <c r="U22" s="230" t="str">
        <f ca="1">IF(SUMIF(Pharmaceuticals!$B:$B,$B22,Pharmaceuticals!AU:AU)+SUMIF('Health Products &amp; Equipment'!$B:$B,$B22,'Health Products &amp; Equipment'!BD:BD)+SUMIF('Other Pharma &amp; Health Products'!$B:$B,$B22,'Other Pharma &amp; Health Products'!BD:BD)+SUMIF('PSM Costs'!$B:$B,$B22,'PSM Costs'!BD:BD)&gt;0,SUMIF(Pharmaceuticals!$B:$B,$B22,Pharmaceuticals!AU:AU)+SUMIF('Health Products &amp; Equipment'!$B:$B,$B22,'Health Products &amp; Equipment'!BD:BD)+SUMIF('Other Pharma &amp; Health Products'!$B:$B,$B22,'Other Pharma &amp; Health Products'!BD:BD)+SUMIF('PSM Costs'!$B:$B,$B22,'PSM Costs'!BD:BD),"")</f>
        <v/>
      </c>
      <c r="V22" s="230" t="str">
        <f ca="1">IF(SUMIF(Pharmaceuticals!$B:$B,$B22,Pharmaceuticals!AW:AW)+SUMIF('Health Products &amp; Equipment'!$B:$B,$B22,'Health Products &amp; Equipment'!BF:BF)+SUMIF('Other Pharma &amp; Health Products'!$B:$B,$B22,'Other Pharma &amp; Health Products'!BF:BF)+SUMIF('PSM Costs'!$B:$B,$B22,'PSM Costs'!BF:BF)&gt;0,SUMIF(Pharmaceuticals!$B:$B,$B22,Pharmaceuticals!AW:AW)+SUMIF('Health Products &amp; Equipment'!$B:$B,$B22,'Health Products &amp; Equipment'!BF:BF)+SUMIF('Other Pharma &amp; Health Products'!$B:$B,$B22,'Other Pharma &amp; Health Products'!BF:BF)+SUMIF('PSM Costs'!$B:$B,$B22,'PSM Costs'!BF:BF),"")</f>
        <v/>
      </c>
      <c r="W22" s="228" t="str">
        <f t="shared" ca="1" si="3"/>
        <v/>
      </c>
      <c r="X22" s="231" t="str">
        <f ca="1">IF(SUMIF(Pharmaceuticals!$B:$B,$B22,Pharmaceuticals!BD:BD)+SUMIF('Health Products &amp; Equipment'!$B:$B,$B22,'Health Products &amp; Equipment'!BM:BM)+SUMIF('Other Pharma &amp; Health Products'!$B:$B,$B22,'Other Pharma &amp; Health Products'!BM:BM)+SUMIF('PSM Costs'!$B:$B,$B22,'PSM Costs'!BM:BM)&gt;0,SUMIF(Pharmaceuticals!$B:$B,$B22,Pharmaceuticals!BD:BD)+SUMIF('Health Products &amp; Equipment'!$B:$B,$B22,'Health Products &amp; Equipment'!BM:BM)+SUMIF('Other Pharma &amp; Health Products'!$B:$B,$B22,'Other Pharma &amp; Health Products'!BM:BM)+SUMIF('PSM Costs'!$B:$B,$B22,'PSM Costs'!BM:BM),"")</f>
        <v/>
      </c>
      <c r="Y22" s="231" t="str">
        <f ca="1">IF(SUMIF(Pharmaceuticals!$B:$B,$B22,Pharmaceuticals!BF:BF)+SUMIF('Health Products &amp; Equipment'!$B:$B,$B22,'Health Products &amp; Equipment'!BO:BO)+SUMIF('Other Pharma &amp; Health Products'!$B:$B,$B22,'Other Pharma &amp; Health Products'!BO:BO)+SUMIF('PSM Costs'!$B:$B,$B22,'PSM Costs'!BO:BO)&gt;0,SUMIF(Pharmaceuticals!$B:$B,$B22,Pharmaceuticals!BF:BF)+SUMIF('Health Products &amp; Equipment'!$B:$B,$B22,'Health Products &amp; Equipment'!BO:BO)+SUMIF('Other Pharma &amp; Health Products'!$B:$B,$B22,'Other Pharma &amp; Health Products'!BO:BO)+SUMIF('PSM Costs'!$B:$B,$B22,'PSM Costs'!BO:BO),"")</f>
        <v/>
      </c>
      <c r="Z22" s="231" t="str">
        <f ca="1">IF(SUMIF(Pharmaceuticals!$B:$B,$B22,Pharmaceuticals!BH:BH)+SUMIF('Health Products &amp; Equipment'!$B:$B,$B22,'Health Products &amp; Equipment'!BQ:BQ)+SUMIF('Other Pharma &amp; Health Products'!$B:$B,$B22,'Other Pharma &amp; Health Products'!BQ:BQ)+SUMIF('PSM Costs'!$B:$B,$B22,'PSM Costs'!BQ:BQ)&gt;0,SUMIF(Pharmaceuticals!$B:$B,$B22,Pharmaceuticals!BH:BH)+SUMIF('Health Products &amp; Equipment'!$B:$B,$B22,'Health Products &amp; Equipment'!BQ:BQ)+SUMIF('Other Pharma &amp; Health Products'!$B:$B,$B22,'Other Pharma &amp; Health Products'!BQ:BQ)+SUMIF('PSM Costs'!$B:$B,$B22,'PSM Costs'!BQ:BQ),"")</f>
        <v/>
      </c>
      <c r="AA22" s="231" t="str">
        <f ca="1">IF(SUMIF(Pharmaceuticals!$B:$B,$B22,Pharmaceuticals!BJ:BJ)+SUMIF('Health Products &amp; Equipment'!$B:$B,$B22,'Health Products &amp; Equipment'!BS:BS)+SUMIF('Other Pharma &amp; Health Products'!$B:$B,$B22,'Other Pharma &amp; Health Products'!BS:BS)+SUMIF('PSM Costs'!$B:$B,$B22,'PSM Costs'!BS:BS)&gt;0,SUMIF(Pharmaceuticals!$B:$B,$B22,Pharmaceuticals!BJ:BJ)+SUMIF('Health Products &amp; Equipment'!$B:$B,$B22,'Health Products &amp; Equipment'!BS:BS)+SUMIF('Other Pharma &amp; Health Products'!$B:$B,$B22,'Other Pharma &amp; Health Products'!BS:BS)+SUMIF('PSM Costs'!$B:$B,$B22,'PSM Costs'!BS:BS),"")</f>
        <v/>
      </c>
      <c r="AB22" s="230" t="str">
        <f t="shared" ca="1" si="4"/>
        <v/>
      </c>
    </row>
    <row r="23" spans="1:28" ht="22" customHeight="1" x14ac:dyDescent="0.15">
      <c r="A23" s="226">
        <v>13</v>
      </c>
      <c r="B23" s="226" t="str">
        <f ca="1">IFERROR(VLOOKUP(A23,'Rank unique Mod-Int-CI-PR'!I:J,2,FALSE),"")</f>
        <v/>
      </c>
      <c r="C23" s="227" t="str">
        <f ca="1">IFERROR(VLOOKUP(VALUE(LEFT(B23,FIND("-",B23)-1)),CatModules!B:C,2,FALSE),"")</f>
        <v/>
      </c>
      <c r="D23" s="227" t="str">
        <f ca="1">IFERROR(VLOOKUP(LEFT(B23,FIND("--",B23)-1),CatInt!D:E,2,FALSE),"")</f>
        <v/>
      </c>
      <c r="E23" s="227" t="str">
        <f ca="1">IFERROR(VLOOKUP(MID(B23,FIND("--",B23)+2,FIND("---",B23)-FIND("--",B23)-2),CatCostInp!D:E,2,FALSE),"")</f>
        <v/>
      </c>
      <c r="F23" s="227" t="str">
        <f ca="1">IFERROR(VLOOKUP(B23,ActivityConcat!A:C,3,FALSE),"")</f>
        <v/>
      </c>
      <c r="G23" s="228" t="str">
        <f ca="1">IFERROR(VLOOKUP(VALUE(RIGHT(B23,1)),Setup!A:D,4,FALSE),"")</f>
        <v/>
      </c>
      <c r="H23" s="229" t="str">
        <f t="shared" ca="1" si="0"/>
        <v/>
      </c>
      <c r="I23" s="230" t="str">
        <f ca="1">IF(SUMIF(Pharmaceuticals!$B:$B,$B23,Pharmaceuticals!Q:Q)+SUMIF('Health Products &amp; Equipment'!$B:$B,$B23,'Health Products &amp; Equipment'!Z:Z)+SUMIF('Other Pharma &amp; Health Products'!$B:$B,$B23,'Other Pharma &amp; Health Products'!Z:Z)+SUMIF('PSM Costs'!$B:$B,$B23,'PSM Costs'!Z:Z)&gt;0,SUMIF(Pharmaceuticals!$B:$B,$B23,Pharmaceuticals!Q:Q)+SUMIF('Health Products &amp; Equipment'!$B:$B,$B23,'Health Products &amp; Equipment'!Z:Z)+SUMIF('Other Pharma &amp; Health Products'!$B:$B,$B23,'Other Pharma &amp; Health Products'!Z:Z)+SUMIF('PSM Costs'!$B:$B,$B23,'PSM Costs'!Z:Z),"")</f>
        <v/>
      </c>
      <c r="J23" s="230" t="str">
        <f ca="1">IF(SUMIF(Pharmaceuticals!$B:$B,$B23,Pharmaceuticals!S:S)+SUMIF('Health Products &amp; Equipment'!$B:$B,$B23,'Health Products &amp; Equipment'!AB:AB)+SUMIF('Other Pharma &amp; Health Products'!$B:$B,$B23,'Other Pharma &amp; Health Products'!AB:AB)+SUMIF('PSM Costs'!$B:$B,$B23,'PSM Costs'!AB:AB)&gt;0,SUMIF(Pharmaceuticals!$B:$B,$B23,Pharmaceuticals!S:S)+SUMIF('Health Products &amp; Equipment'!$B:$B,$B23,'Health Products &amp; Equipment'!AB:AB)+SUMIF('Other Pharma &amp; Health Products'!$B:$B,$B23,'Other Pharma &amp; Health Products'!AB:AB)+SUMIF('PSM Costs'!$B:$B,$B23,'PSM Costs'!AB:AB),"")</f>
        <v/>
      </c>
      <c r="K23" s="230" t="str">
        <f ca="1">IF(SUMIF(Pharmaceuticals!$B:$B,$B23,Pharmaceuticals!U:U)+SUMIF('Health Products &amp; Equipment'!$B:$B,$B23,'Health Products &amp; Equipment'!AD:AD)+SUMIF('Other Pharma &amp; Health Products'!$B:$B,$B23,'Other Pharma &amp; Health Products'!AD:AD)+SUMIF('PSM Costs'!$B:$B,$B23,'PSM Costs'!AD:AD)&gt;0,SUMIF(Pharmaceuticals!$B:$B,$B23,Pharmaceuticals!U:U)+SUMIF('Health Products &amp; Equipment'!$B:$B,$B23,'Health Products &amp; Equipment'!AD:AD)+SUMIF('Other Pharma &amp; Health Products'!$B:$B,$B23,'Other Pharma &amp; Health Products'!AD:AD)+SUMIF('PSM Costs'!$B:$B,$B23,'PSM Costs'!AD:AD),"")</f>
        <v/>
      </c>
      <c r="L23" s="230" t="str">
        <f ca="1">IF(SUMIF(Pharmaceuticals!$B:$B,$B23,Pharmaceuticals!W:W)+SUMIF('Health Products &amp; Equipment'!$B:$B,$B23,'Health Products &amp; Equipment'!AF:AF)+SUMIF('Other Pharma &amp; Health Products'!$B:$B,$B23,'Other Pharma &amp; Health Products'!AF:AF)+SUMIF('PSM Costs'!$B:$B,$B23,'PSM Costs'!AF:AF)&gt;0,SUMIF(Pharmaceuticals!$B:$B,$B23,Pharmaceuticals!W:W)+SUMIF('Health Products &amp; Equipment'!$B:$B,$B23,'Health Products &amp; Equipment'!AF:AF)+SUMIF('Other Pharma &amp; Health Products'!$B:$B,$B23,'Other Pharma &amp; Health Products'!AF:AF)+SUMIF('PSM Costs'!$B:$B,$B23,'PSM Costs'!AF:AF),"")</f>
        <v/>
      </c>
      <c r="M23" s="228" t="str">
        <f t="shared" ca="1" si="1"/>
        <v/>
      </c>
      <c r="N23" s="231" t="str">
        <f ca="1">IF(SUMIF(Pharmaceuticals!$B:$B,$B23,Pharmaceuticals!AD:AD)+SUMIF('Health Products &amp; Equipment'!$B:$B,$B23,'Health Products &amp; Equipment'!AM:AM)+SUMIF('Other Pharma &amp; Health Products'!$B:$B,$B23,'Other Pharma &amp; Health Products'!AM:AM)+SUMIF('PSM Costs'!$B:$B,$B23,'PSM Costs'!AM:AM)&gt;0,SUMIF(Pharmaceuticals!$B:$B,$B23,Pharmaceuticals!AD:AD)+SUMIF('Health Products &amp; Equipment'!$B:$B,$B23,'Health Products &amp; Equipment'!AM:AM)+SUMIF('Other Pharma &amp; Health Products'!$B:$B,$B23,'Other Pharma &amp; Health Products'!AM:AM)+SUMIF('PSM Costs'!$B:$B,$B23,'PSM Costs'!AM:AM),"")</f>
        <v/>
      </c>
      <c r="O23" s="231" t="str">
        <f ca="1">IF(SUMIF(Pharmaceuticals!$B:$B,$B23,Pharmaceuticals!AF:AF)+SUMIF('Health Products &amp; Equipment'!$B:$B,$B23,'Health Products &amp; Equipment'!AO:AO)+SUMIF('Other Pharma &amp; Health Products'!$B:$B,$B23,'Other Pharma &amp; Health Products'!AO:AO)+SUMIF('PSM Costs'!$B:$B,$B23,'PSM Costs'!AO:AO)&gt;0,SUMIF(Pharmaceuticals!$B:$B,$B23,Pharmaceuticals!AF:AF)+SUMIF('Health Products &amp; Equipment'!$B:$B,$B23,'Health Products &amp; Equipment'!AO:AO)+SUMIF('Other Pharma &amp; Health Products'!$B:$B,$B23,'Other Pharma &amp; Health Products'!AO:AO)+SUMIF('PSM Costs'!$B:$B,$B23,'PSM Costs'!AO:AO),"")</f>
        <v/>
      </c>
      <c r="P23" s="231" t="str">
        <f ca="1">IF(SUMIF(Pharmaceuticals!$B:$B,$B23,Pharmaceuticals!AH:AH)+SUMIF('Health Products &amp; Equipment'!$B:$B,$B23,'Health Products &amp; Equipment'!AQ:AQ)+SUMIF('Other Pharma &amp; Health Products'!$B:$B,$B23,'Other Pharma &amp; Health Products'!AQ:AQ)+SUMIF('PSM Costs'!$B:$B,$B23,'PSM Costs'!AQ:AQ)&gt;0,SUMIF(Pharmaceuticals!$B:$B,$B23,Pharmaceuticals!AH:AH)+SUMIF('Health Products &amp; Equipment'!$B:$B,$B23,'Health Products &amp; Equipment'!AQ:AQ)+SUMIF('Other Pharma &amp; Health Products'!$B:$B,$B23,'Other Pharma &amp; Health Products'!AQ:AQ)+SUMIF('PSM Costs'!$B:$B,$B23,'PSM Costs'!AQ:AQ),"")</f>
        <v/>
      </c>
      <c r="Q23" s="231" t="str">
        <f ca="1">IF(SUMIF(Pharmaceuticals!$B:$B,$B23,Pharmaceuticals!AJ:AJ)+SUMIF('Health Products &amp; Equipment'!$B:$B,$B23,'Health Products &amp; Equipment'!AS:AS)+SUMIF('Other Pharma &amp; Health Products'!$B:$B,$B23,'Other Pharma &amp; Health Products'!AS:AS)+SUMIF('PSM Costs'!$B:$B,$B23,'PSM Costs'!AS:AS)&gt;0,SUMIF(Pharmaceuticals!$B:$B,$B23,Pharmaceuticals!AJ:AJ)+SUMIF('Health Products &amp; Equipment'!$B:$B,$B23,'Health Products &amp; Equipment'!AS:AS)+SUMIF('Other Pharma &amp; Health Products'!$B:$B,$B23,'Other Pharma &amp; Health Products'!AS:AS)+SUMIF('PSM Costs'!$B:$B,$B23,'PSM Costs'!AS:AS),"")</f>
        <v/>
      </c>
      <c r="R23" s="229" t="str">
        <f t="shared" ca="1" si="2"/>
        <v/>
      </c>
      <c r="S23" s="230" t="str">
        <f ca="1">IF(SUMIF(Pharmaceuticals!$B:$B,$B23,Pharmaceuticals!AQ:AQ)+SUMIF('Health Products &amp; Equipment'!$B:$B,$B23,'Health Products &amp; Equipment'!AZ:AZ)+SUMIF('Other Pharma &amp; Health Products'!$B:$B,$B23,'Other Pharma &amp; Health Products'!AZ:AZ)+SUMIF('PSM Costs'!$B:$B,$B23,'PSM Costs'!AZ:AZ)&gt;0,SUMIF(Pharmaceuticals!$B:$B,$B23,Pharmaceuticals!AQ:AQ)+SUMIF('Health Products &amp; Equipment'!$B:$B,$B23,'Health Products &amp; Equipment'!AZ:AZ)+SUMIF('Other Pharma &amp; Health Products'!$B:$B,$B23,'Other Pharma &amp; Health Products'!AZ:AZ)+SUMIF('PSM Costs'!$B:$B,$B23,'PSM Costs'!AZ:AZ),"")</f>
        <v/>
      </c>
      <c r="T23" s="230" t="str">
        <f ca="1">IF(SUMIF(Pharmaceuticals!$B:$B,$B23,Pharmaceuticals!AS:AS)+SUMIF('Health Products &amp; Equipment'!$B:$B,$B23,'Health Products &amp; Equipment'!BB:BB)+SUMIF('Other Pharma &amp; Health Products'!$B:$B,$B23,'Other Pharma &amp; Health Products'!BB:BB)+SUMIF('PSM Costs'!$B:$B,$B23,'PSM Costs'!BB:BB)&gt;0,SUMIF(Pharmaceuticals!$B:$B,$B23,Pharmaceuticals!AS:AS)+SUMIF('Health Products &amp; Equipment'!$B:$B,$B23,'Health Products &amp; Equipment'!BB:BB)+SUMIF('Other Pharma &amp; Health Products'!$B:$B,$B23,'Other Pharma &amp; Health Products'!BB:BB)+SUMIF('PSM Costs'!$B:$B,$B23,'PSM Costs'!BB:BB),"")</f>
        <v/>
      </c>
      <c r="U23" s="230" t="str">
        <f ca="1">IF(SUMIF(Pharmaceuticals!$B:$B,$B23,Pharmaceuticals!AU:AU)+SUMIF('Health Products &amp; Equipment'!$B:$B,$B23,'Health Products &amp; Equipment'!BD:BD)+SUMIF('Other Pharma &amp; Health Products'!$B:$B,$B23,'Other Pharma &amp; Health Products'!BD:BD)+SUMIF('PSM Costs'!$B:$B,$B23,'PSM Costs'!BD:BD)&gt;0,SUMIF(Pharmaceuticals!$B:$B,$B23,Pharmaceuticals!AU:AU)+SUMIF('Health Products &amp; Equipment'!$B:$B,$B23,'Health Products &amp; Equipment'!BD:BD)+SUMIF('Other Pharma &amp; Health Products'!$B:$B,$B23,'Other Pharma &amp; Health Products'!BD:BD)+SUMIF('PSM Costs'!$B:$B,$B23,'PSM Costs'!BD:BD),"")</f>
        <v/>
      </c>
      <c r="V23" s="230" t="str">
        <f ca="1">IF(SUMIF(Pharmaceuticals!$B:$B,$B23,Pharmaceuticals!AW:AW)+SUMIF('Health Products &amp; Equipment'!$B:$B,$B23,'Health Products &amp; Equipment'!BF:BF)+SUMIF('Other Pharma &amp; Health Products'!$B:$B,$B23,'Other Pharma &amp; Health Products'!BF:BF)+SUMIF('PSM Costs'!$B:$B,$B23,'PSM Costs'!BF:BF)&gt;0,SUMIF(Pharmaceuticals!$B:$B,$B23,Pharmaceuticals!AW:AW)+SUMIF('Health Products &amp; Equipment'!$B:$B,$B23,'Health Products &amp; Equipment'!BF:BF)+SUMIF('Other Pharma &amp; Health Products'!$B:$B,$B23,'Other Pharma &amp; Health Products'!BF:BF)+SUMIF('PSM Costs'!$B:$B,$B23,'PSM Costs'!BF:BF),"")</f>
        <v/>
      </c>
      <c r="W23" s="228" t="str">
        <f t="shared" ca="1" si="3"/>
        <v/>
      </c>
      <c r="X23" s="231" t="str">
        <f ca="1">IF(SUMIF(Pharmaceuticals!$B:$B,$B23,Pharmaceuticals!BD:BD)+SUMIF('Health Products &amp; Equipment'!$B:$B,$B23,'Health Products &amp; Equipment'!BM:BM)+SUMIF('Other Pharma &amp; Health Products'!$B:$B,$B23,'Other Pharma &amp; Health Products'!BM:BM)+SUMIF('PSM Costs'!$B:$B,$B23,'PSM Costs'!BM:BM)&gt;0,SUMIF(Pharmaceuticals!$B:$B,$B23,Pharmaceuticals!BD:BD)+SUMIF('Health Products &amp; Equipment'!$B:$B,$B23,'Health Products &amp; Equipment'!BM:BM)+SUMIF('Other Pharma &amp; Health Products'!$B:$B,$B23,'Other Pharma &amp; Health Products'!BM:BM)+SUMIF('PSM Costs'!$B:$B,$B23,'PSM Costs'!BM:BM),"")</f>
        <v/>
      </c>
      <c r="Y23" s="231" t="str">
        <f ca="1">IF(SUMIF(Pharmaceuticals!$B:$B,$B23,Pharmaceuticals!BF:BF)+SUMIF('Health Products &amp; Equipment'!$B:$B,$B23,'Health Products &amp; Equipment'!BO:BO)+SUMIF('Other Pharma &amp; Health Products'!$B:$B,$B23,'Other Pharma &amp; Health Products'!BO:BO)+SUMIF('PSM Costs'!$B:$B,$B23,'PSM Costs'!BO:BO)&gt;0,SUMIF(Pharmaceuticals!$B:$B,$B23,Pharmaceuticals!BF:BF)+SUMIF('Health Products &amp; Equipment'!$B:$B,$B23,'Health Products &amp; Equipment'!BO:BO)+SUMIF('Other Pharma &amp; Health Products'!$B:$B,$B23,'Other Pharma &amp; Health Products'!BO:BO)+SUMIF('PSM Costs'!$B:$B,$B23,'PSM Costs'!BO:BO),"")</f>
        <v/>
      </c>
      <c r="Z23" s="231" t="str">
        <f ca="1">IF(SUMIF(Pharmaceuticals!$B:$B,$B23,Pharmaceuticals!BH:BH)+SUMIF('Health Products &amp; Equipment'!$B:$B,$B23,'Health Products &amp; Equipment'!BQ:BQ)+SUMIF('Other Pharma &amp; Health Products'!$B:$B,$B23,'Other Pharma &amp; Health Products'!BQ:BQ)+SUMIF('PSM Costs'!$B:$B,$B23,'PSM Costs'!BQ:BQ)&gt;0,SUMIF(Pharmaceuticals!$B:$B,$B23,Pharmaceuticals!BH:BH)+SUMIF('Health Products &amp; Equipment'!$B:$B,$B23,'Health Products &amp; Equipment'!BQ:BQ)+SUMIF('Other Pharma &amp; Health Products'!$B:$B,$B23,'Other Pharma &amp; Health Products'!BQ:BQ)+SUMIF('PSM Costs'!$B:$B,$B23,'PSM Costs'!BQ:BQ),"")</f>
        <v/>
      </c>
      <c r="AA23" s="231" t="str">
        <f ca="1">IF(SUMIF(Pharmaceuticals!$B:$B,$B23,Pharmaceuticals!BJ:BJ)+SUMIF('Health Products &amp; Equipment'!$B:$B,$B23,'Health Products &amp; Equipment'!BS:BS)+SUMIF('Other Pharma &amp; Health Products'!$B:$B,$B23,'Other Pharma &amp; Health Products'!BS:BS)+SUMIF('PSM Costs'!$B:$B,$B23,'PSM Costs'!BS:BS)&gt;0,SUMIF(Pharmaceuticals!$B:$B,$B23,Pharmaceuticals!BJ:BJ)+SUMIF('Health Products &amp; Equipment'!$B:$B,$B23,'Health Products &amp; Equipment'!BS:BS)+SUMIF('Other Pharma &amp; Health Products'!$B:$B,$B23,'Other Pharma &amp; Health Products'!BS:BS)+SUMIF('PSM Costs'!$B:$B,$B23,'PSM Costs'!BS:BS),"")</f>
        <v/>
      </c>
      <c r="AB23" s="230" t="str">
        <f t="shared" ca="1" si="4"/>
        <v/>
      </c>
    </row>
    <row r="24" spans="1:28" ht="22" customHeight="1" x14ac:dyDescent="0.15">
      <c r="A24" s="226">
        <v>14</v>
      </c>
      <c r="B24" s="226" t="str">
        <f ca="1">IFERROR(VLOOKUP(A24,'Rank unique Mod-Int-CI-PR'!I:J,2,FALSE),"")</f>
        <v/>
      </c>
      <c r="C24" s="227" t="str">
        <f ca="1">IFERROR(VLOOKUP(VALUE(LEFT(B24,FIND("-",B24)-1)),CatModules!B:C,2,FALSE),"")</f>
        <v/>
      </c>
      <c r="D24" s="227" t="str">
        <f ca="1">IFERROR(VLOOKUP(LEFT(B24,FIND("--",B24)-1),CatInt!D:E,2,FALSE),"")</f>
        <v/>
      </c>
      <c r="E24" s="227" t="str">
        <f ca="1">IFERROR(VLOOKUP(MID(B24,FIND("--",B24)+2,FIND("---",B24)-FIND("--",B24)-2),CatCostInp!D:E,2,FALSE),"")</f>
        <v/>
      </c>
      <c r="F24" s="227" t="str">
        <f ca="1">IFERROR(VLOOKUP(B24,ActivityConcat!A:C,3,FALSE),"")</f>
        <v/>
      </c>
      <c r="G24" s="228" t="str">
        <f ca="1">IFERROR(VLOOKUP(VALUE(RIGHT(B24,1)),Setup!A:D,4,FALSE),"")</f>
        <v/>
      </c>
      <c r="H24" s="229" t="str">
        <f t="shared" ca="1" si="0"/>
        <v/>
      </c>
      <c r="I24" s="230" t="str">
        <f ca="1">IF(SUMIF(Pharmaceuticals!$B:$B,$B24,Pharmaceuticals!Q:Q)+SUMIF('Health Products &amp; Equipment'!$B:$B,$B24,'Health Products &amp; Equipment'!Z:Z)+SUMIF('Other Pharma &amp; Health Products'!$B:$B,$B24,'Other Pharma &amp; Health Products'!Z:Z)+SUMIF('PSM Costs'!$B:$B,$B24,'PSM Costs'!Z:Z)&gt;0,SUMIF(Pharmaceuticals!$B:$B,$B24,Pharmaceuticals!Q:Q)+SUMIF('Health Products &amp; Equipment'!$B:$B,$B24,'Health Products &amp; Equipment'!Z:Z)+SUMIF('Other Pharma &amp; Health Products'!$B:$B,$B24,'Other Pharma &amp; Health Products'!Z:Z)+SUMIF('PSM Costs'!$B:$B,$B24,'PSM Costs'!Z:Z),"")</f>
        <v/>
      </c>
      <c r="J24" s="230" t="str">
        <f ca="1">IF(SUMIF(Pharmaceuticals!$B:$B,$B24,Pharmaceuticals!S:S)+SUMIF('Health Products &amp; Equipment'!$B:$B,$B24,'Health Products &amp; Equipment'!AB:AB)+SUMIF('Other Pharma &amp; Health Products'!$B:$B,$B24,'Other Pharma &amp; Health Products'!AB:AB)+SUMIF('PSM Costs'!$B:$B,$B24,'PSM Costs'!AB:AB)&gt;0,SUMIF(Pharmaceuticals!$B:$B,$B24,Pharmaceuticals!S:S)+SUMIF('Health Products &amp; Equipment'!$B:$B,$B24,'Health Products &amp; Equipment'!AB:AB)+SUMIF('Other Pharma &amp; Health Products'!$B:$B,$B24,'Other Pharma &amp; Health Products'!AB:AB)+SUMIF('PSM Costs'!$B:$B,$B24,'PSM Costs'!AB:AB),"")</f>
        <v/>
      </c>
      <c r="K24" s="230" t="str">
        <f ca="1">IF(SUMIF(Pharmaceuticals!$B:$B,$B24,Pharmaceuticals!U:U)+SUMIF('Health Products &amp; Equipment'!$B:$B,$B24,'Health Products &amp; Equipment'!AD:AD)+SUMIF('Other Pharma &amp; Health Products'!$B:$B,$B24,'Other Pharma &amp; Health Products'!AD:AD)+SUMIF('PSM Costs'!$B:$B,$B24,'PSM Costs'!AD:AD)&gt;0,SUMIF(Pharmaceuticals!$B:$B,$B24,Pharmaceuticals!U:U)+SUMIF('Health Products &amp; Equipment'!$B:$B,$B24,'Health Products &amp; Equipment'!AD:AD)+SUMIF('Other Pharma &amp; Health Products'!$B:$B,$B24,'Other Pharma &amp; Health Products'!AD:AD)+SUMIF('PSM Costs'!$B:$B,$B24,'PSM Costs'!AD:AD),"")</f>
        <v/>
      </c>
      <c r="L24" s="230" t="str">
        <f ca="1">IF(SUMIF(Pharmaceuticals!$B:$B,$B24,Pharmaceuticals!W:W)+SUMIF('Health Products &amp; Equipment'!$B:$B,$B24,'Health Products &amp; Equipment'!AF:AF)+SUMIF('Other Pharma &amp; Health Products'!$B:$B,$B24,'Other Pharma &amp; Health Products'!AF:AF)+SUMIF('PSM Costs'!$B:$B,$B24,'PSM Costs'!AF:AF)&gt;0,SUMIF(Pharmaceuticals!$B:$B,$B24,Pharmaceuticals!W:W)+SUMIF('Health Products &amp; Equipment'!$B:$B,$B24,'Health Products &amp; Equipment'!AF:AF)+SUMIF('Other Pharma &amp; Health Products'!$B:$B,$B24,'Other Pharma &amp; Health Products'!AF:AF)+SUMIF('PSM Costs'!$B:$B,$B24,'PSM Costs'!AF:AF),"")</f>
        <v/>
      </c>
      <c r="M24" s="228" t="str">
        <f t="shared" ca="1" si="1"/>
        <v/>
      </c>
      <c r="N24" s="231" t="str">
        <f ca="1">IF(SUMIF(Pharmaceuticals!$B:$B,$B24,Pharmaceuticals!AD:AD)+SUMIF('Health Products &amp; Equipment'!$B:$B,$B24,'Health Products &amp; Equipment'!AM:AM)+SUMIF('Other Pharma &amp; Health Products'!$B:$B,$B24,'Other Pharma &amp; Health Products'!AM:AM)+SUMIF('PSM Costs'!$B:$B,$B24,'PSM Costs'!AM:AM)&gt;0,SUMIF(Pharmaceuticals!$B:$B,$B24,Pharmaceuticals!AD:AD)+SUMIF('Health Products &amp; Equipment'!$B:$B,$B24,'Health Products &amp; Equipment'!AM:AM)+SUMIF('Other Pharma &amp; Health Products'!$B:$B,$B24,'Other Pharma &amp; Health Products'!AM:AM)+SUMIF('PSM Costs'!$B:$B,$B24,'PSM Costs'!AM:AM),"")</f>
        <v/>
      </c>
      <c r="O24" s="231" t="str">
        <f ca="1">IF(SUMIF(Pharmaceuticals!$B:$B,$B24,Pharmaceuticals!AF:AF)+SUMIF('Health Products &amp; Equipment'!$B:$B,$B24,'Health Products &amp; Equipment'!AO:AO)+SUMIF('Other Pharma &amp; Health Products'!$B:$B,$B24,'Other Pharma &amp; Health Products'!AO:AO)+SUMIF('PSM Costs'!$B:$B,$B24,'PSM Costs'!AO:AO)&gt;0,SUMIF(Pharmaceuticals!$B:$B,$B24,Pharmaceuticals!AF:AF)+SUMIF('Health Products &amp; Equipment'!$B:$B,$B24,'Health Products &amp; Equipment'!AO:AO)+SUMIF('Other Pharma &amp; Health Products'!$B:$B,$B24,'Other Pharma &amp; Health Products'!AO:AO)+SUMIF('PSM Costs'!$B:$B,$B24,'PSM Costs'!AO:AO),"")</f>
        <v/>
      </c>
      <c r="P24" s="231" t="str">
        <f ca="1">IF(SUMIF(Pharmaceuticals!$B:$B,$B24,Pharmaceuticals!AH:AH)+SUMIF('Health Products &amp; Equipment'!$B:$B,$B24,'Health Products &amp; Equipment'!AQ:AQ)+SUMIF('Other Pharma &amp; Health Products'!$B:$B,$B24,'Other Pharma &amp; Health Products'!AQ:AQ)+SUMIF('PSM Costs'!$B:$B,$B24,'PSM Costs'!AQ:AQ)&gt;0,SUMIF(Pharmaceuticals!$B:$B,$B24,Pharmaceuticals!AH:AH)+SUMIF('Health Products &amp; Equipment'!$B:$B,$B24,'Health Products &amp; Equipment'!AQ:AQ)+SUMIF('Other Pharma &amp; Health Products'!$B:$B,$B24,'Other Pharma &amp; Health Products'!AQ:AQ)+SUMIF('PSM Costs'!$B:$B,$B24,'PSM Costs'!AQ:AQ),"")</f>
        <v/>
      </c>
      <c r="Q24" s="231" t="str">
        <f ca="1">IF(SUMIF(Pharmaceuticals!$B:$B,$B24,Pharmaceuticals!AJ:AJ)+SUMIF('Health Products &amp; Equipment'!$B:$B,$B24,'Health Products &amp; Equipment'!AS:AS)+SUMIF('Other Pharma &amp; Health Products'!$B:$B,$B24,'Other Pharma &amp; Health Products'!AS:AS)+SUMIF('PSM Costs'!$B:$B,$B24,'PSM Costs'!AS:AS)&gt;0,SUMIF(Pharmaceuticals!$B:$B,$B24,Pharmaceuticals!AJ:AJ)+SUMIF('Health Products &amp; Equipment'!$B:$B,$B24,'Health Products &amp; Equipment'!AS:AS)+SUMIF('Other Pharma &amp; Health Products'!$B:$B,$B24,'Other Pharma &amp; Health Products'!AS:AS)+SUMIF('PSM Costs'!$B:$B,$B24,'PSM Costs'!AS:AS),"")</f>
        <v/>
      </c>
      <c r="R24" s="229" t="str">
        <f t="shared" ca="1" si="2"/>
        <v/>
      </c>
      <c r="S24" s="230" t="str">
        <f ca="1">IF(SUMIF(Pharmaceuticals!$B:$B,$B24,Pharmaceuticals!AQ:AQ)+SUMIF('Health Products &amp; Equipment'!$B:$B,$B24,'Health Products &amp; Equipment'!AZ:AZ)+SUMIF('Other Pharma &amp; Health Products'!$B:$B,$B24,'Other Pharma &amp; Health Products'!AZ:AZ)+SUMIF('PSM Costs'!$B:$B,$B24,'PSM Costs'!AZ:AZ)&gt;0,SUMIF(Pharmaceuticals!$B:$B,$B24,Pharmaceuticals!AQ:AQ)+SUMIF('Health Products &amp; Equipment'!$B:$B,$B24,'Health Products &amp; Equipment'!AZ:AZ)+SUMIF('Other Pharma &amp; Health Products'!$B:$B,$B24,'Other Pharma &amp; Health Products'!AZ:AZ)+SUMIF('PSM Costs'!$B:$B,$B24,'PSM Costs'!AZ:AZ),"")</f>
        <v/>
      </c>
      <c r="T24" s="230" t="str">
        <f ca="1">IF(SUMIF(Pharmaceuticals!$B:$B,$B24,Pharmaceuticals!AS:AS)+SUMIF('Health Products &amp; Equipment'!$B:$B,$B24,'Health Products &amp; Equipment'!BB:BB)+SUMIF('Other Pharma &amp; Health Products'!$B:$B,$B24,'Other Pharma &amp; Health Products'!BB:BB)+SUMIF('PSM Costs'!$B:$B,$B24,'PSM Costs'!BB:BB)&gt;0,SUMIF(Pharmaceuticals!$B:$B,$B24,Pharmaceuticals!AS:AS)+SUMIF('Health Products &amp; Equipment'!$B:$B,$B24,'Health Products &amp; Equipment'!BB:BB)+SUMIF('Other Pharma &amp; Health Products'!$B:$B,$B24,'Other Pharma &amp; Health Products'!BB:BB)+SUMIF('PSM Costs'!$B:$B,$B24,'PSM Costs'!BB:BB),"")</f>
        <v/>
      </c>
      <c r="U24" s="230" t="str">
        <f ca="1">IF(SUMIF(Pharmaceuticals!$B:$B,$B24,Pharmaceuticals!AU:AU)+SUMIF('Health Products &amp; Equipment'!$B:$B,$B24,'Health Products &amp; Equipment'!BD:BD)+SUMIF('Other Pharma &amp; Health Products'!$B:$B,$B24,'Other Pharma &amp; Health Products'!BD:BD)+SUMIF('PSM Costs'!$B:$B,$B24,'PSM Costs'!BD:BD)&gt;0,SUMIF(Pharmaceuticals!$B:$B,$B24,Pharmaceuticals!AU:AU)+SUMIF('Health Products &amp; Equipment'!$B:$B,$B24,'Health Products &amp; Equipment'!BD:BD)+SUMIF('Other Pharma &amp; Health Products'!$B:$B,$B24,'Other Pharma &amp; Health Products'!BD:BD)+SUMIF('PSM Costs'!$B:$B,$B24,'PSM Costs'!BD:BD),"")</f>
        <v/>
      </c>
      <c r="V24" s="230" t="str">
        <f ca="1">IF(SUMIF(Pharmaceuticals!$B:$B,$B24,Pharmaceuticals!AW:AW)+SUMIF('Health Products &amp; Equipment'!$B:$B,$B24,'Health Products &amp; Equipment'!BF:BF)+SUMIF('Other Pharma &amp; Health Products'!$B:$B,$B24,'Other Pharma &amp; Health Products'!BF:BF)+SUMIF('PSM Costs'!$B:$B,$B24,'PSM Costs'!BF:BF)&gt;0,SUMIF(Pharmaceuticals!$B:$B,$B24,Pharmaceuticals!AW:AW)+SUMIF('Health Products &amp; Equipment'!$B:$B,$B24,'Health Products &amp; Equipment'!BF:BF)+SUMIF('Other Pharma &amp; Health Products'!$B:$B,$B24,'Other Pharma &amp; Health Products'!BF:BF)+SUMIF('PSM Costs'!$B:$B,$B24,'PSM Costs'!BF:BF),"")</f>
        <v/>
      </c>
      <c r="W24" s="228" t="str">
        <f t="shared" ca="1" si="3"/>
        <v/>
      </c>
      <c r="X24" s="231" t="str">
        <f ca="1">IF(SUMIF(Pharmaceuticals!$B:$B,$B24,Pharmaceuticals!BD:BD)+SUMIF('Health Products &amp; Equipment'!$B:$B,$B24,'Health Products &amp; Equipment'!BM:BM)+SUMIF('Other Pharma &amp; Health Products'!$B:$B,$B24,'Other Pharma &amp; Health Products'!BM:BM)+SUMIF('PSM Costs'!$B:$B,$B24,'PSM Costs'!BM:BM)&gt;0,SUMIF(Pharmaceuticals!$B:$B,$B24,Pharmaceuticals!BD:BD)+SUMIF('Health Products &amp; Equipment'!$B:$B,$B24,'Health Products &amp; Equipment'!BM:BM)+SUMIF('Other Pharma &amp; Health Products'!$B:$B,$B24,'Other Pharma &amp; Health Products'!BM:BM)+SUMIF('PSM Costs'!$B:$B,$B24,'PSM Costs'!BM:BM),"")</f>
        <v/>
      </c>
      <c r="Y24" s="231" t="str">
        <f ca="1">IF(SUMIF(Pharmaceuticals!$B:$B,$B24,Pharmaceuticals!BF:BF)+SUMIF('Health Products &amp; Equipment'!$B:$B,$B24,'Health Products &amp; Equipment'!BO:BO)+SUMIF('Other Pharma &amp; Health Products'!$B:$B,$B24,'Other Pharma &amp; Health Products'!BO:BO)+SUMIF('PSM Costs'!$B:$B,$B24,'PSM Costs'!BO:BO)&gt;0,SUMIF(Pharmaceuticals!$B:$B,$B24,Pharmaceuticals!BF:BF)+SUMIF('Health Products &amp; Equipment'!$B:$B,$B24,'Health Products &amp; Equipment'!BO:BO)+SUMIF('Other Pharma &amp; Health Products'!$B:$B,$B24,'Other Pharma &amp; Health Products'!BO:BO)+SUMIF('PSM Costs'!$B:$B,$B24,'PSM Costs'!BO:BO),"")</f>
        <v/>
      </c>
      <c r="Z24" s="231" t="str">
        <f ca="1">IF(SUMIF(Pharmaceuticals!$B:$B,$B24,Pharmaceuticals!BH:BH)+SUMIF('Health Products &amp; Equipment'!$B:$B,$B24,'Health Products &amp; Equipment'!BQ:BQ)+SUMIF('Other Pharma &amp; Health Products'!$B:$B,$B24,'Other Pharma &amp; Health Products'!BQ:BQ)+SUMIF('PSM Costs'!$B:$B,$B24,'PSM Costs'!BQ:BQ)&gt;0,SUMIF(Pharmaceuticals!$B:$B,$B24,Pharmaceuticals!BH:BH)+SUMIF('Health Products &amp; Equipment'!$B:$B,$B24,'Health Products &amp; Equipment'!BQ:BQ)+SUMIF('Other Pharma &amp; Health Products'!$B:$B,$B24,'Other Pharma &amp; Health Products'!BQ:BQ)+SUMIF('PSM Costs'!$B:$B,$B24,'PSM Costs'!BQ:BQ),"")</f>
        <v/>
      </c>
      <c r="AA24" s="231" t="str">
        <f ca="1">IF(SUMIF(Pharmaceuticals!$B:$B,$B24,Pharmaceuticals!BJ:BJ)+SUMIF('Health Products &amp; Equipment'!$B:$B,$B24,'Health Products &amp; Equipment'!BS:BS)+SUMIF('Other Pharma &amp; Health Products'!$B:$B,$B24,'Other Pharma &amp; Health Products'!BS:BS)+SUMIF('PSM Costs'!$B:$B,$B24,'PSM Costs'!BS:BS)&gt;0,SUMIF(Pharmaceuticals!$B:$B,$B24,Pharmaceuticals!BJ:BJ)+SUMIF('Health Products &amp; Equipment'!$B:$B,$B24,'Health Products &amp; Equipment'!BS:BS)+SUMIF('Other Pharma &amp; Health Products'!$B:$B,$B24,'Other Pharma &amp; Health Products'!BS:BS)+SUMIF('PSM Costs'!$B:$B,$B24,'PSM Costs'!BS:BS),"")</f>
        <v/>
      </c>
      <c r="AB24" s="230" t="str">
        <f t="shared" ca="1" si="4"/>
        <v/>
      </c>
    </row>
    <row r="25" spans="1:28" ht="22" customHeight="1" x14ac:dyDescent="0.15">
      <c r="A25" s="226">
        <v>15</v>
      </c>
      <c r="B25" s="226" t="str">
        <f ca="1">IFERROR(VLOOKUP(A25,'Rank unique Mod-Int-CI-PR'!I:J,2,FALSE),"")</f>
        <v/>
      </c>
      <c r="C25" s="227" t="str">
        <f ca="1">IFERROR(VLOOKUP(VALUE(LEFT(B25,FIND("-",B25)-1)),CatModules!B:C,2,FALSE),"")</f>
        <v/>
      </c>
      <c r="D25" s="227" t="str">
        <f ca="1">IFERROR(VLOOKUP(LEFT(B25,FIND("--",B25)-1),CatInt!D:E,2,FALSE),"")</f>
        <v/>
      </c>
      <c r="E25" s="227" t="str">
        <f ca="1">IFERROR(VLOOKUP(MID(B25,FIND("--",B25)+2,FIND("---",B25)-FIND("--",B25)-2),CatCostInp!D:E,2,FALSE),"")</f>
        <v/>
      </c>
      <c r="F25" s="227" t="str">
        <f ca="1">IFERROR(VLOOKUP(B25,ActivityConcat!A:C,3,FALSE),"")</f>
        <v/>
      </c>
      <c r="G25" s="228" t="str">
        <f ca="1">IFERROR(VLOOKUP(VALUE(RIGHT(B25,1)),Setup!A:D,4,FALSE),"")</f>
        <v/>
      </c>
      <c r="H25" s="229" t="str">
        <f t="shared" ca="1" si="0"/>
        <v/>
      </c>
      <c r="I25" s="230" t="str">
        <f ca="1">IF(SUMIF(Pharmaceuticals!$B:$B,$B25,Pharmaceuticals!Q:Q)+SUMIF('Health Products &amp; Equipment'!$B:$B,$B25,'Health Products &amp; Equipment'!Z:Z)+SUMIF('Other Pharma &amp; Health Products'!$B:$B,$B25,'Other Pharma &amp; Health Products'!Z:Z)+SUMIF('PSM Costs'!$B:$B,$B25,'PSM Costs'!Z:Z)&gt;0,SUMIF(Pharmaceuticals!$B:$B,$B25,Pharmaceuticals!Q:Q)+SUMIF('Health Products &amp; Equipment'!$B:$B,$B25,'Health Products &amp; Equipment'!Z:Z)+SUMIF('Other Pharma &amp; Health Products'!$B:$B,$B25,'Other Pharma &amp; Health Products'!Z:Z)+SUMIF('PSM Costs'!$B:$B,$B25,'PSM Costs'!Z:Z),"")</f>
        <v/>
      </c>
      <c r="J25" s="230" t="str">
        <f ca="1">IF(SUMIF(Pharmaceuticals!$B:$B,$B25,Pharmaceuticals!S:S)+SUMIF('Health Products &amp; Equipment'!$B:$B,$B25,'Health Products &amp; Equipment'!AB:AB)+SUMIF('Other Pharma &amp; Health Products'!$B:$B,$B25,'Other Pharma &amp; Health Products'!AB:AB)+SUMIF('PSM Costs'!$B:$B,$B25,'PSM Costs'!AB:AB)&gt;0,SUMIF(Pharmaceuticals!$B:$B,$B25,Pharmaceuticals!S:S)+SUMIF('Health Products &amp; Equipment'!$B:$B,$B25,'Health Products &amp; Equipment'!AB:AB)+SUMIF('Other Pharma &amp; Health Products'!$B:$B,$B25,'Other Pharma &amp; Health Products'!AB:AB)+SUMIF('PSM Costs'!$B:$B,$B25,'PSM Costs'!AB:AB),"")</f>
        <v/>
      </c>
      <c r="K25" s="230" t="str">
        <f ca="1">IF(SUMIF(Pharmaceuticals!$B:$B,$B25,Pharmaceuticals!U:U)+SUMIF('Health Products &amp; Equipment'!$B:$B,$B25,'Health Products &amp; Equipment'!AD:AD)+SUMIF('Other Pharma &amp; Health Products'!$B:$B,$B25,'Other Pharma &amp; Health Products'!AD:AD)+SUMIF('PSM Costs'!$B:$B,$B25,'PSM Costs'!AD:AD)&gt;0,SUMIF(Pharmaceuticals!$B:$B,$B25,Pharmaceuticals!U:U)+SUMIF('Health Products &amp; Equipment'!$B:$B,$B25,'Health Products &amp; Equipment'!AD:AD)+SUMIF('Other Pharma &amp; Health Products'!$B:$B,$B25,'Other Pharma &amp; Health Products'!AD:AD)+SUMIF('PSM Costs'!$B:$B,$B25,'PSM Costs'!AD:AD),"")</f>
        <v/>
      </c>
      <c r="L25" s="230" t="str">
        <f ca="1">IF(SUMIF(Pharmaceuticals!$B:$B,$B25,Pharmaceuticals!W:W)+SUMIF('Health Products &amp; Equipment'!$B:$B,$B25,'Health Products &amp; Equipment'!AF:AF)+SUMIF('Other Pharma &amp; Health Products'!$B:$B,$B25,'Other Pharma &amp; Health Products'!AF:AF)+SUMIF('PSM Costs'!$B:$B,$B25,'PSM Costs'!AF:AF)&gt;0,SUMIF(Pharmaceuticals!$B:$B,$B25,Pharmaceuticals!W:W)+SUMIF('Health Products &amp; Equipment'!$B:$B,$B25,'Health Products &amp; Equipment'!AF:AF)+SUMIF('Other Pharma &amp; Health Products'!$B:$B,$B25,'Other Pharma &amp; Health Products'!AF:AF)+SUMIF('PSM Costs'!$B:$B,$B25,'PSM Costs'!AF:AF),"")</f>
        <v/>
      </c>
      <c r="M25" s="228" t="str">
        <f t="shared" ca="1" si="1"/>
        <v/>
      </c>
      <c r="N25" s="231" t="str">
        <f ca="1">IF(SUMIF(Pharmaceuticals!$B:$B,$B25,Pharmaceuticals!AD:AD)+SUMIF('Health Products &amp; Equipment'!$B:$B,$B25,'Health Products &amp; Equipment'!AM:AM)+SUMIF('Other Pharma &amp; Health Products'!$B:$B,$B25,'Other Pharma &amp; Health Products'!AM:AM)+SUMIF('PSM Costs'!$B:$B,$B25,'PSM Costs'!AM:AM)&gt;0,SUMIF(Pharmaceuticals!$B:$B,$B25,Pharmaceuticals!AD:AD)+SUMIF('Health Products &amp; Equipment'!$B:$B,$B25,'Health Products &amp; Equipment'!AM:AM)+SUMIF('Other Pharma &amp; Health Products'!$B:$B,$B25,'Other Pharma &amp; Health Products'!AM:AM)+SUMIF('PSM Costs'!$B:$B,$B25,'PSM Costs'!AM:AM),"")</f>
        <v/>
      </c>
      <c r="O25" s="231" t="str">
        <f ca="1">IF(SUMIF(Pharmaceuticals!$B:$B,$B25,Pharmaceuticals!AF:AF)+SUMIF('Health Products &amp; Equipment'!$B:$B,$B25,'Health Products &amp; Equipment'!AO:AO)+SUMIF('Other Pharma &amp; Health Products'!$B:$B,$B25,'Other Pharma &amp; Health Products'!AO:AO)+SUMIF('PSM Costs'!$B:$B,$B25,'PSM Costs'!AO:AO)&gt;0,SUMIF(Pharmaceuticals!$B:$B,$B25,Pharmaceuticals!AF:AF)+SUMIF('Health Products &amp; Equipment'!$B:$B,$B25,'Health Products &amp; Equipment'!AO:AO)+SUMIF('Other Pharma &amp; Health Products'!$B:$B,$B25,'Other Pharma &amp; Health Products'!AO:AO)+SUMIF('PSM Costs'!$B:$B,$B25,'PSM Costs'!AO:AO),"")</f>
        <v/>
      </c>
      <c r="P25" s="231" t="str">
        <f ca="1">IF(SUMIF(Pharmaceuticals!$B:$B,$B25,Pharmaceuticals!AH:AH)+SUMIF('Health Products &amp; Equipment'!$B:$B,$B25,'Health Products &amp; Equipment'!AQ:AQ)+SUMIF('Other Pharma &amp; Health Products'!$B:$B,$B25,'Other Pharma &amp; Health Products'!AQ:AQ)+SUMIF('PSM Costs'!$B:$B,$B25,'PSM Costs'!AQ:AQ)&gt;0,SUMIF(Pharmaceuticals!$B:$B,$B25,Pharmaceuticals!AH:AH)+SUMIF('Health Products &amp; Equipment'!$B:$B,$B25,'Health Products &amp; Equipment'!AQ:AQ)+SUMIF('Other Pharma &amp; Health Products'!$B:$B,$B25,'Other Pharma &amp; Health Products'!AQ:AQ)+SUMIF('PSM Costs'!$B:$B,$B25,'PSM Costs'!AQ:AQ),"")</f>
        <v/>
      </c>
      <c r="Q25" s="231" t="str">
        <f ca="1">IF(SUMIF(Pharmaceuticals!$B:$B,$B25,Pharmaceuticals!AJ:AJ)+SUMIF('Health Products &amp; Equipment'!$B:$B,$B25,'Health Products &amp; Equipment'!AS:AS)+SUMIF('Other Pharma &amp; Health Products'!$B:$B,$B25,'Other Pharma &amp; Health Products'!AS:AS)+SUMIF('PSM Costs'!$B:$B,$B25,'PSM Costs'!AS:AS)&gt;0,SUMIF(Pharmaceuticals!$B:$B,$B25,Pharmaceuticals!AJ:AJ)+SUMIF('Health Products &amp; Equipment'!$B:$B,$B25,'Health Products &amp; Equipment'!AS:AS)+SUMIF('Other Pharma &amp; Health Products'!$B:$B,$B25,'Other Pharma &amp; Health Products'!AS:AS)+SUMIF('PSM Costs'!$B:$B,$B25,'PSM Costs'!AS:AS),"")</f>
        <v/>
      </c>
      <c r="R25" s="229" t="str">
        <f t="shared" ca="1" si="2"/>
        <v/>
      </c>
      <c r="S25" s="230" t="str">
        <f ca="1">IF(SUMIF(Pharmaceuticals!$B:$B,$B25,Pharmaceuticals!AQ:AQ)+SUMIF('Health Products &amp; Equipment'!$B:$B,$B25,'Health Products &amp; Equipment'!AZ:AZ)+SUMIF('Other Pharma &amp; Health Products'!$B:$B,$B25,'Other Pharma &amp; Health Products'!AZ:AZ)+SUMIF('PSM Costs'!$B:$B,$B25,'PSM Costs'!AZ:AZ)&gt;0,SUMIF(Pharmaceuticals!$B:$B,$B25,Pharmaceuticals!AQ:AQ)+SUMIF('Health Products &amp; Equipment'!$B:$B,$B25,'Health Products &amp; Equipment'!AZ:AZ)+SUMIF('Other Pharma &amp; Health Products'!$B:$B,$B25,'Other Pharma &amp; Health Products'!AZ:AZ)+SUMIF('PSM Costs'!$B:$B,$B25,'PSM Costs'!AZ:AZ),"")</f>
        <v/>
      </c>
      <c r="T25" s="230" t="str">
        <f ca="1">IF(SUMIF(Pharmaceuticals!$B:$B,$B25,Pharmaceuticals!AS:AS)+SUMIF('Health Products &amp; Equipment'!$B:$B,$B25,'Health Products &amp; Equipment'!BB:BB)+SUMIF('Other Pharma &amp; Health Products'!$B:$B,$B25,'Other Pharma &amp; Health Products'!BB:BB)+SUMIF('PSM Costs'!$B:$B,$B25,'PSM Costs'!BB:BB)&gt;0,SUMIF(Pharmaceuticals!$B:$B,$B25,Pharmaceuticals!AS:AS)+SUMIF('Health Products &amp; Equipment'!$B:$B,$B25,'Health Products &amp; Equipment'!BB:BB)+SUMIF('Other Pharma &amp; Health Products'!$B:$B,$B25,'Other Pharma &amp; Health Products'!BB:BB)+SUMIF('PSM Costs'!$B:$B,$B25,'PSM Costs'!BB:BB),"")</f>
        <v/>
      </c>
      <c r="U25" s="230" t="str">
        <f ca="1">IF(SUMIF(Pharmaceuticals!$B:$B,$B25,Pharmaceuticals!AU:AU)+SUMIF('Health Products &amp; Equipment'!$B:$B,$B25,'Health Products &amp; Equipment'!BD:BD)+SUMIF('Other Pharma &amp; Health Products'!$B:$B,$B25,'Other Pharma &amp; Health Products'!BD:BD)+SUMIF('PSM Costs'!$B:$B,$B25,'PSM Costs'!BD:BD)&gt;0,SUMIF(Pharmaceuticals!$B:$B,$B25,Pharmaceuticals!AU:AU)+SUMIF('Health Products &amp; Equipment'!$B:$B,$B25,'Health Products &amp; Equipment'!BD:BD)+SUMIF('Other Pharma &amp; Health Products'!$B:$B,$B25,'Other Pharma &amp; Health Products'!BD:BD)+SUMIF('PSM Costs'!$B:$B,$B25,'PSM Costs'!BD:BD),"")</f>
        <v/>
      </c>
      <c r="V25" s="230" t="str">
        <f ca="1">IF(SUMIF(Pharmaceuticals!$B:$B,$B25,Pharmaceuticals!AW:AW)+SUMIF('Health Products &amp; Equipment'!$B:$B,$B25,'Health Products &amp; Equipment'!BF:BF)+SUMIF('Other Pharma &amp; Health Products'!$B:$B,$B25,'Other Pharma &amp; Health Products'!BF:BF)+SUMIF('PSM Costs'!$B:$B,$B25,'PSM Costs'!BF:BF)&gt;0,SUMIF(Pharmaceuticals!$B:$B,$B25,Pharmaceuticals!AW:AW)+SUMIF('Health Products &amp; Equipment'!$B:$B,$B25,'Health Products &amp; Equipment'!BF:BF)+SUMIF('Other Pharma &amp; Health Products'!$B:$B,$B25,'Other Pharma &amp; Health Products'!BF:BF)+SUMIF('PSM Costs'!$B:$B,$B25,'PSM Costs'!BF:BF),"")</f>
        <v/>
      </c>
      <c r="W25" s="228" t="str">
        <f t="shared" ca="1" si="3"/>
        <v/>
      </c>
      <c r="X25" s="231" t="str">
        <f ca="1">IF(SUMIF(Pharmaceuticals!$B:$B,$B25,Pharmaceuticals!BD:BD)+SUMIF('Health Products &amp; Equipment'!$B:$B,$B25,'Health Products &amp; Equipment'!BM:BM)+SUMIF('Other Pharma &amp; Health Products'!$B:$B,$B25,'Other Pharma &amp; Health Products'!BM:BM)+SUMIF('PSM Costs'!$B:$B,$B25,'PSM Costs'!BM:BM)&gt;0,SUMIF(Pharmaceuticals!$B:$B,$B25,Pharmaceuticals!BD:BD)+SUMIF('Health Products &amp; Equipment'!$B:$B,$B25,'Health Products &amp; Equipment'!BM:BM)+SUMIF('Other Pharma &amp; Health Products'!$B:$B,$B25,'Other Pharma &amp; Health Products'!BM:BM)+SUMIF('PSM Costs'!$B:$B,$B25,'PSM Costs'!BM:BM),"")</f>
        <v/>
      </c>
      <c r="Y25" s="231" t="str">
        <f ca="1">IF(SUMIF(Pharmaceuticals!$B:$B,$B25,Pharmaceuticals!BF:BF)+SUMIF('Health Products &amp; Equipment'!$B:$B,$B25,'Health Products &amp; Equipment'!BO:BO)+SUMIF('Other Pharma &amp; Health Products'!$B:$B,$B25,'Other Pharma &amp; Health Products'!BO:BO)+SUMIF('PSM Costs'!$B:$B,$B25,'PSM Costs'!BO:BO)&gt;0,SUMIF(Pharmaceuticals!$B:$B,$B25,Pharmaceuticals!BF:BF)+SUMIF('Health Products &amp; Equipment'!$B:$B,$B25,'Health Products &amp; Equipment'!BO:BO)+SUMIF('Other Pharma &amp; Health Products'!$B:$B,$B25,'Other Pharma &amp; Health Products'!BO:BO)+SUMIF('PSM Costs'!$B:$B,$B25,'PSM Costs'!BO:BO),"")</f>
        <v/>
      </c>
      <c r="Z25" s="231" t="str">
        <f ca="1">IF(SUMIF(Pharmaceuticals!$B:$B,$B25,Pharmaceuticals!BH:BH)+SUMIF('Health Products &amp; Equipment'!$B:$B,$B25,'Health Products &amp; Equipment'!BQ:BQ)+SUMIF('Other Pharma &amp; Health Products'!$B:$B,$B25,'Other Pharma &amp; Health Products'!BQ:BQ)+SUMIF('PSM Costs'!$B:$B,$B25,'PSM Costs'!BQ:BQ)&gt;0,SUMIF(Pharmaceuticals!$B:$B,$B25,Pharmaceuticals!BH:BH)+SUMIF('Health Products &amp; Equipment'!$B:$B,$B25,'Health Products &amp; Equipment'!BQ:BQ)+SUMIF('Other Pharma &amp; Health Products'!$B:$B,$B25,'Other Pharma &amp; Health Products'!BQ:BQ)+SUMIF('PSM Costs'!$B:$B,$B25,'PSM Costs'!BQ:BQ),"")</f>
        <v/>
      </c>
      <c r="AA25" s="231" t="str">
        <f ca="1">IF(SUMIF(Pharmaceuticals!$B:$B,$B25,Pharmaceuticals!BJ:BJ)+SUMIF('Health Products &amp; Equipment'!$B:$B,$B25,'Health Products &amp; Equipment'!BS:BS)+SUMIF('Other Pharma &amp; Health Products'!$B:$B,$B25,'Other Pharma &amp; Health Products'!BS:BS)+SUMIF('PSM Costs'!$B:$B,$B25,'PSM Costs'!BS:BS)&gt;0,SUMIF(Pharmaceuticals!$B:$B,$B25,Pharmaceuticals!BJ:BJ)+SUMIF('Health Products &amp; Equipment'!$B:$B,$B25,'Health Products &amp; Equipment'!BS:BS)+SUMIF('Other Pharma &amp; Health Products'!$B:$B,$B25,'Other Pharma &amp; Health Products'!BS:BS)+SUMIF('PSM Costs'!$B:$B,$B25,'PSM Costs'!BS:BS),"")</f>
        <v/>
      </c>
      <c r="AB25" s="230" t="str">
        <f t="shared" ca="1" si="4"/>
        <v/>
      </c>
    </row>
    <row r="26" spans="1:28" ht="22" customHeight="1" x14ac:dyDescent="0.15">
      <c r="A26" s="226">
        <v>16</v>
      </c>
      <c r="B26" s="226" t="str">
        <f ca="1">IFERROR(VLOOKUP(A26,'Rank unique Mod-Int-CI-PR'!I:J,2,FALSE),"")</f>
        <v/>
      </c>
      <c r="C26" s="227" t="str">
        <f ca="1">IFERROR(VLOOKUP(VALUE(LEFT(B26,FIND("-",B26)-1)),CatModules!B:C,2,FALSE),"")</f>
        <v/>
      </c>
      <c r="D26" s="227" t="str">
        <f ca="1">IFERROR(VLOOKUP(LEFT(B26,FIND("--",B26)-1),CatInt!D:E,2,FALSE),"")</f>
        <v/>
      </c>
      <c r="E26" s="227" t="str">
        <f ca="1">IFERROR(VLOOKUP(MID(B26,FIND("--",B26)+2,FIND("---",B26)-FIND("--",B26)-2),CatCostInp!D:E,2,FALSE),"")</f>
        <v/>
      </c>
      <c r="F26" s="227" t="str">
        <f ca="1">IFERROR(VLOOKUP(B26,ActivityConcat!A:C,3,FALSE),"")</f>
        <v/>
      </c>
      <c r="G26" s="228" t="str">
        <f ca="1">IFERROR(VLOOKUP(VALUE(RIGHT(B26,1)),Setup!A:D,4,FALSE),"")</f>
        <v/>
      </c>
      <c r="H26" s="229" t="str">
        <f t="shared" ca="1" si="0"/>
        <v/>
      </c>
      <c r="I26" s="230" t="str">
        <f ca="1">IF(SUMIF(Pharmaceuticals!$B:$B,$B26,Pharmaceuticals!Q:Q)+SUMIF('Health Products &amp; Equipment'!$B:$B,$B26,'Health Products &amp; Equipment'!Z:Z)+SUMIF('Other Pharma &amp; Health Products'!$B:$B,$B26,'Other Pharma &amp; Health Products'!Z:Z)+SUMIF('PSM Costs'!$B:$B,$B26,'PSM Costs'!Z:Z)&gt;0,SUMIF(Pharmaceuticals!$B:$B,$B26,Pharmaceuticals!Q:Q)+SUMIF('Health Products &amp; Equipment'!$B:$B,$B26,'Health Products &amp; Equipment'!Z:Z)+SUMIF('Other Pharma &amp; Health Products'!$B:$B,$B26,'Other Pharma &amp; Health Products'!Z:Z)+SUMIF('PSM Costs'!$B:$B,$B26,'PSM Costs'!Z:Z),"")</f>
        <v/>
      </c>
      <c r="J26" s="230" t="str">
        <f ca="1">IF(SUMIF(Pharmaceuticals!$B:$B,$B26,Pharmaceuticals!S:S)+SUMIF('Health Products &amp; Equipment'!$B:$B,$B26,'Health Products &amp; Equipment'!AB:AB)+SUMIF('Other Pharma &amp; Health Products'!$B:$B,$B26,'Other Pharma &amp; Health Products'!AB:AB)+SUMIF('PSM Costs'!$B:$B,$B26,'PSM Costs'!AB:AB)&gt;0,SUMIF(Pharmaceuticals!$B:$B,$B26,Pharmaceuticals!S:S)+SUMIF('Health Products &amp; Equipment'!$B:$B,$B26,'Health Products &amp; Equipment'!AB:AB)+SUMIF('Other Pharma &amp; Health Products'!$B:$B,$B26,'Other Pharma &amp; Health Products'!AB:AB)+SUMIF('PSM Costs'!$B:$B,$B26,'PSM Costs'!AB:AB),"")</f>
        <v/>
      </c>
      <c r="K26" s="230" t="str">
        <f ca="1">IF(SUMIF(Pharmaceuticals!$B:$B,$B26,Pharmaceuticals!U:U)+SUMIF('Health Products &amp; Equipment'!$B:$B,$B26,'Health Products &amp; Equipment'!AD:AD)+SUMIF('Other Pharma &amp; Health Products'!$B:$B,$B26,'Other Pharma &amp; Health Products'!AD:AD)+SUMIF('PSM Costs'!$B:$B,$B26,'PSM Costs'!AD:AD)&gt;0,SUMIF(Pharmaceuticals!$B:$B,$B26,Pharmaceuticals!U:U)+SUMIF('Health Products &amp; Equipment'!$B:$B,$B26,'Health Products &amp; Equipment'!AD:AD)+SUMIF('Other Pharma &amp; Health Products'!$B:$B,$B26,'Other Pharma &amp; Health Products'!AD:AD)+SUMIF('PSM Costs'!$B:$B,$B26,'PSM Costs'!AD:AD),"")</f>
        <v/>
      </c>
      <c r="L26" s="230" t="str">
        <f ca="1">IF(SUMIF(Pharmaceuticals!$B:$B,$B26,Pharmaceuticals!W:W)+SUMIF('Health Products &amp; Equipment'!$B:$B,$B26,'Health Products &amp; Equipment'!AF:AF)+SUMIF('Other Pharma &amp; Health Products'!$B:$B,$B26,'Other Pharma &amp; Health Products'!AF:AF)+SUMIF('PSM Costs'!$B:$B,$B26,'PSM Costs'!AF:AF)&gt;0,SUMIF(Pharmaceuticals!$B:$B,$B26,Pharmaceuticals!W:W)+SUMIF('Health Products &amp; Equipment'!$B:$B,$B26,'Health Products &amp; Equipment'!AF:AF)+SUMIF('Other Pharma &amp; Health Products'!$B:$B,$B26,'Other Pharma &amp; Health Products'!AF:AF)+SUMIF('PSM Costs'!$B:$B,$B26,'PSM Costs'!AF:AF),"")</f>
        <v/>
      </c>
      <c r="M26" s="228" t="str">
        <f t="shared" ca="1" si="1"/>
        <v/>
      </c>
      <c r="N26" s="231" t="str">
        <f ca="1">IF(SUMIF(Pharmaceuticals!$B:$B,$B26,Pharmaceuticals!AD:AD)+SUMIF('Health Products &amp; Equipment'!$B:$B,$B26,'Health Products &amp; Equipment'!AM:AM)+SUMIF('Other Pharma &amp; Health Products'!$B:$B,$B26,'Other Pharma &amp; Health Products'!AM:AM)+SUMIF('PSM Costs'!$B:$B,$B26,'PSM Costs'!AM:AM)&gt;0,SUMIF(Pharmaceuticals!$B:$B,$B26,Pharmaceuticals!AD:AD)+SUMIF('Health Products &amp; Equipment'!$B:$B,$B26,'Health Products &amp; Equipment'!AM:AM)+SUMIF('Other Pharma &amp; Health Products'!$B:$B,$B26,'Other Pharma &amp; Health Products'!AM:AM)+SUMIF('PSM Costs'!$B:$B,$B26,'PSM Costs'!AM:AM),"")</f>
        <v/>
      </c>
      <c r="O26" s="231" t="str">
        <f ca="1">IF(SUMIF(Pharmaceuticals!$B:$B,$B26,Pharmaceuticals!AF:AF)+SUMIF('Health Products &amp; Equipment'!$B:$B,$B26,'Health Products &amp; Equipment'!AO:AO)+SUMIF('Other Pharma &amp; Health Products'!$B:$B,$B26,'Other Pharma &amp; Health Products'!AO:AO)+SUMIF('PSM Costs'!$B:$B,$B26,'PSM Costs'!AO:AO)&gt;0,SUMIF(Pharmaceuticals!$B:$B,$B26,Pharmaceuticals!AF:AF)+SUMIF('Health Products &amp; Equipment'!$B:$B,$B26,'Health Products &amp; Equipment'!AO:AO)+SUMIF('Other Pharma &amp; Health Products'!$B:$B,$B26,'Other Pharma &amp; Health Products'!AO:AO)+SUMIF('PSM Costs'!$B:$B,$B26,'PSM Costs'!AO:AO),"")</f>
        <v/>
      </c>
      <c r="P26" s="231" t="str">
        <f ca="1">IF(SUMIF(Pharmaceuticals!$B:$B,$B26,Pharmaceuticals!AH:AH)+SUMIF('Health Products &amp; Equipment'!$B:$B,$B26,'Health Products &amp; Equipment'!AQ:AQ)+SUMIF('Other Pharma &amp; Health Products'!$B:$B,$B26,'Other Pharma &amp; Health Products'!AQ:AQ)+SUMIF('PSM Costs'!$B:$B,$B26,'PSM Costs'!AQ:AQ)&gt;0,SUMIF(Pharmaceuticals!$B:$B,$B26,Pharmaceuticals!AH:AH)+SUMIF('Health Products &amp; Equipment'!$B:$B,$B26,'Health Products &amp; Equipment'!AQ:AQ)+SUMIF('Other Pharma &amp; Health Products'!$B:$B,$B26,'Other Pharma &amp; Health Products'!AQ:AQ)+SUMIF('PSM Costs'!$B:$B,$B26,'PSM Costs'!AQ:AQ),"")</f>
        <v/>
      </c>
      <c r="Q26" s="231" t="str">
        <f ca="1">IF(SUMIF(Pharmaceuticals!$B:$B,$B26,Pharmaceuticals!AJ:AJ)+SUMIF('Health Products &amp; Equipment'!$B:$B,$B26,'Health Products &amp; Equipment'!AS:AS)+SUMIF('Other Pharma &amp; Health Products'!$B:$B,$B26,'Other Pharma &amp; Health Products'!AS:AS)+SUMIF('PSM Costs'!$B:$B,$B26,'PSM Costs'!AS:AS)&gt;0,SUMIF(Pharmaceuticals!$B:$B,$B26,Pharmaceuticals!AJ:AJ)+SUMIF('Health Products &amp; Equipment'!$B:$B,$B26,'Health Products &amp; Equipment'!AS:AS)+SUMIF('Other Pharma &amp; Health Products'!$B:$B,$B26,'Other Pharma &amp; Health Products'!AS:AS)+SUMIF('PSM Costs'!$B:$B,$B26,'PSM Costs'!AS:AS),"")</f>
        <v/>
      </c>
      <c r="R26" s="229" t="str">
        <f t="shared" ca="1" si="2"/>
        <v/>
      </c>
      <c r="S26" s="230" t="str">
        <f ca="1">IF(SUMIF(Pharmaceuticals!$B:$B,$B26,Pharmaceuticals!AQ:AQ)+SUMIF('Health Products &amp; Equipment'!$B:$B,$B26,'Health Products &amp; Equipment'!AZ:AZ)+SUMIF('Other Pharma &amp; Health Products'!$B:$B,$B26,'Other Pharma &amp; Health Products'!AZ:AZ)+SUMIF('PSM Costs'!$B:$B,$B26,'PSM Costs'!AZ:AZ)&gt;0,SUMIF(Pharmaceuticals!$B:$B,$B26,Pharmaceuticals!AQ:AQ)+SUMIF('Health Products &amp; Equipment'!$B:$B,$B26,'Health Products &amp; Equipment'!AZ:AZ)+SUMIF('Other Pharma &amp; Health Products'!$B:$B,$B26,'Other Pharma &amp; Health Products'!AZ:AZ)+SUMIF('PSM Costs'!$B:$B,$B26,'PSM Costs'!AZ:AZ),"")</f>
        <v/>
      </c>
      <c r="T26" s="230" t="str">
        <f ca="1">IF(SUMIF(Pharmaceuticals!$B:$B,$B26,Pharmaceuticals!AS:AS)+SUMIF('Health Products &amp; Equipment'!$B:$B,$B26,'Health Products &amp; Equipment'!BB:BB)+SUMIF('Other Pharma &amp; Health Products'!$B:$B,$B26,'Other Pharma &amp; Health Products'!BB:BB)+SUMIF('PSM Costs'!$B:$B,$B26,'PSM Costs'!BB:BB)&gt;0,SUMIF(Pharmaceuticals!$B:$B,$B26,Pharmaceuticals!AS:AS)+SUMIF('Health Products &amp; Equipment'!$B:$B,$B26,'Health Products &amp; Equipment'!BB:BB)+SUMIF('Other Pharma &amp; Health Products'!$B:$B,$B26,'Other Pharma &amp; Health Products'!BB:BB)+SUMIF('PSM Costs'!$B:$B,$B26,'PSM Costs'!BB:BB),"")</f>
        <v/>
      </c>
      <c r="U26" s="230" t="str">
        <f ca="1">IF(SUMIF(Pharmaceuticals!$B:$B,$B26,Pharmaceuticals!AU:AU)+SUMIF('Health Products &amp; Equipment'!$B:$B,$B26,'Health Products &amp; Equipment'!BD:BD)+SUMIF('Other Pharma &amp; Health Products'!$B:$B,$B26,'Other Pharma &amp; Health Products'!BD:BD)+SUMIF('PSM Costs'!$B:$B,$B26,'PSM Costs'!BD:BD)&gt;0,SUMIF(Pharmaceuticals!$B:$B,$B26,Pharmaceuticals!AU:AU)+SUMIF('Health Products &amp; Equipment'!$B:$B,$B26,'Health Products &amp; Equipment'!BD:BD)+SUMIF('Other Pharma &amp; Health Products'!$B:$B,$B26,'Other Pharma &amp; Health Products'!BD:BD)+SUMIF('PSM Costs'!$B:$B,$B26,'PSM Costs'!BD:BD),"")</f>
        <v/>
      </c>
      <c r="V26" s="230" t="str">
        <f ca="1">IF(SUMIF(Pharmaceuticals!$B:$B,$B26,Pharmaceuticals!AW:AW)+SUMIF('Health Products &amp; Equipment'!$B:$B,$B26,'Health Products &amp; Equipment'!BF:BF)+SUMIF('Other Pharma &amp; Health Products'!$B:$B,$B26,'Other Pharma &amp; Health Products'!BF:BF)+SUMIF('PSM Costs'!$B:$B,$B26,'PSM Costs'!BF:BF)&gt;0,SUMIF(Pharmaceuticals!$B:$B,$B26,Pharmaceuticals!AW:AW)+SUMIF('Health Products &amp; Equipment'!$B:$B,$B26,'Health Products &amp; Equipment'!BF:BF)+SUMIF('Other Pharma &amp; Health Products'!$B:$B,$B26,'Other Pharma &amp; Health Products'!BF:BF)+SUMIF('PSM Costs'!$B:$B,$B26,'PSM Costs'!BF:BF),"")</f>
        <v/>
      </c>
      <c r="W26" s="228" t="str">
        <f t="shared" ca="1" si="3"/>
        <v/>
      </c>
      <c r="X26" s="231" t="str">
        <f ca="1">IF(SUMIF(Pharmaceuticals!$B:$B,$B26,Pharmaceuticals!BD:BD)+SUMIF('Health Products &amp; Equipment'!$B:$B,$B26,'Health Products &amp; Equipment'!BM:BM)+SUMIF('Other Pharma &amp; Health Products'!$B:$B,$B26,'Other Pharma &amp; Health Products'!BM:BM)+SUMIF('PSM Costs'!$B:$B,$B26,'PSM Costs'!BM:BM)&gt;0,SUMIF(Pharmaceuticals!$B:$B,$B26,Pharmaceuticals!BD:BD)+SUMIF('Health Products &amp; Equipment'!$B:$B,$B26,'Health Products &amp; Equipment'!BM:BM)+SUMIF('Other Pharma &amp; Health Products'!$B:$B,$B26,'Other Pharma &amp; Health Products'!BM:BM)+SUMIF('PSM Costs'!$B:$B,$B26,'PSM Costs'!BM:BM),"")</f>
        <v/>
      </c>
      <c r="Y26" s="231" t="str">
        <f ca="1">IF(SUMIF(Pharmaceuticals!$B:$B,$B26,Pharmaceuticals!BF:BF)+SUMIF('Health Products &amp; Equipment'!$B:$B,$B26,'Health Products &amp; Equipment'!BO:BO)+SUMIF('Other Pharma &amp; Health Products'!$B:$B,$B26,'Other Pharma &amp; Health Products'!BO:BO)+SUMIF('PSM Costs'!$B:$B,$B26,'PSM Costs'!BO:BO)&gt;0,SUMIF(Pharmaceuticals!$B:$B,$B26,Pharmaceuticals!BF:BF)+SUMIF('Health Products &amp; Equipment'!$B:$B,$B26,'Health Products &amp; Equipment'!BO:BO)+SUMIF('Other Pharma &amp; Health Products'!$B:$B,$B26,'Other Pharma &amp; Health Products'!BO:BO)+SUMIF('PSM Costs'!$B:$B,$B26,'PSM Costs'!BO:BO),"")</f>
        <v/>
      </c>
      <c r="Z26" s="231" t="str">
        <f ca="1">IF(SUMIF(Pharmaceuticals!$B:$B,$B26,Pharmaceuticals!BH:BH)+SUMIF('Health Products &amp; Equipment'!$B:$B,$B26,'Health Products &amp; Equipment'!BQ:BQ)+SUMIF('Other Pharma &amp; Health Products'!$B:$B,$B26,'Other Pharma &amp; Health Products'!BQ:BQ)+SUMIF('PSM Costs'!$B:$B,$B26,'PSM Costs'!BQ:BQ)&gt;0,SUMIF(Pharmaceuticals!$B:$B,$B26,Pharmaceuticals!BH:BH)+SUMIF('Health Products &amp; Equipment'!$B:$B,$B26,'Health Products &amp; Equipment'!BQ:BQ)+SUMIF('Other Pharma &amp; Health Products'!$B:$B,$B26,'Other Pharma &amp; Health Products'!BQ:BQ)+SUMIF('PSM Costs'!$B:$B,$B26,'PSM Costs'!BQ:BQ),"")</f>
        <v/>
      </c>
      <c r="AA26" s="231" t="str">
        <f ca="1">IF(SUMIF(Pharmaceuticals!$B:$B,$B26,Pharmaceuticals!BJ:BJ)+SUMIF('Health Products &amp; Equipment'!$B:$B,$B26,'Health Products &amp; Equipment'!BS:BS)+SUMIF('Other Pharma &amp; Health Products'!$B:$B,$B26,'Other Pharma &amp; Health Products'!BS:BS)+SUMIF('PSM Costs'!$B:$B,$B26,'PSM Costs'!BS:BS)&gt;0,SUMIF(Pharmaceuticals!$B:$B,$B26,Pharmaceuticals!BJ:BJ)+SUMIF('Health Products &amp; Equipment'!$B:$B,$B26,'Health Products &amp; Equipment'!BS:BS)+SUMIF('Other Pharma &amp; Health Products'!$B:$B,$B26,'Other Pharma &amp; Health Products'!BS:BS)+SUMIF('PSM Costs'!$B:$B,$B26,'PSM Costs'!BS:BS),"")</f>
        <v/>
      </c>
      <c r="AB26" s="230" t="str">
        <f t="shared" ca="1" si="4"/>
        <v/>
      </c>
    </row>
    <row r="27" spans="1:28" ht="22" customHeight="1" x14ac:dyDescent="0.15">
      <c r="A27" s="226">
        <v>17</v>
      </c>
      <c r="B27" s="226" t="str">
        <f ca="1">IFERROR(VLOOKUP(A27,'Rank unique Mod-Int-CI-PR'!I:J,2,FALSE),"")</f>
        <v/>
      </c>
      <c r="C27" s="227" t="str">
        <f ca="1">IFERROR(VLOOKUP(VALUE(LEFT(B27,FIND("-",B27)-1)),CatModules!B:C,2,FALSE),"")</f>
        <v/>
      </c>
      <c r="D27" s="227" t="str">
        <f ca="1">IFERROR(VLOOKUP(LEFT(B27,FIND("--",B27)-1),CatInt!D:E,2,FALSE),"")</f>
        <v/>
      </c>
      <c r="E27" s="227" t="str">
        <f ca="1">IFERROR(VLOOKUP(MID(B27,FIND("--",B27)+2,FIND("---",B27)-FIND("--",B27)-2),CatCostInp!D:E,2,FALSE),"")</f>
        <v/>
      </c>
      <c r="F27" s="227" t="str">
        <f ca="1">IFERROR(VLOOKUP(B27,ActivityConcat!A:C,3,FALSE),"")</f>
        <v/>
      </c>
      <c r="G27" s="228" t="str">
        <f ca="1">IFERROR(VLOOKUP(VALUE(RIGHT(B27,1)),Setup!A:D,4,FALSE),"")</f>
        <v/>
      </c>
      <c r="H27" s="229" t="str">
        <f t="shared" ca="1" si="0"/>
        <v/>
      </c>
      <c r="I27" s="230" t="str">
        <f ca="1">IF(SUMIF(Pharmaceuticals!$B:$B,$B27,Pharmaceuticals!Q:Q)+SUMIF('Health Products &amp; Equipment'!$B:$B,$B27,'Health Products &amp; Equipment'!Z:Z)+SUMIF('Other Pharma &amp; Health Products'!$B:$B,$B27,'Other Pharma &amp; Health Products'!Z:Z)+SUMIF('PSM Costs'!$B:$B,$B27,'PSM Costs'!Z:Z)&gt;0,SUMIF(Pharmaceuticals!$B:$B,$B27,Pharmaceuticals!Q:Q)+SUMIF('Health Products &amp; Equipment'!$B:$B,$B27,'Health Products &amp; Equipment'!Z:Z)+SUMIF('Other Pharma &amp; Health Products'!$B:$B,$B27,'Other Pharma &amp; Health Products'!Z:Z)+SUMIF('PSM Costs'!$B:$B,$B27,'PSM Costs'!Z:Z),"")</f>
        <v/>
      </c>
      <c r="J27" s="230" t="str">
        <f ca="1">IF(SUMIF(Pharmaceuticals!$B:$B,$B27,Pharmaceuticals!S:S)+SUMIF('Health Products &amp; Equipment'!$B:$B,$B27,'Health Products &amp; Equipment'!AB:AB)+SUMIF('Other Pharma &amp; Health Products'!$B:$B,$B27,'Other Pharma &amp; Health Products'!AB:AB)+SUMIF('PSM Costs'!$B:$B,$B27,'PSM Costs'!AB:AB)&gt;0,SUMIF(Pharmaceuticals!$B:$B,$B27,Pharmaceuticals!S:S)+SUMIF('Health Products &amp; Equipment'!$B:$B,$B27,'Health Products &amp; Equipment'!AB:AB)+SUMIF('Other Pharma &amp; Health Products'!$B:$B,$B27,'Other Pharma &amp; Health Products'!AB:AB)+SUMIF('PSM Costs'!$B:$B,$B27,'PSM Costs'!AB:AB),"")</f>
        <v/>
      </c>
      <c r="K27" s="230" t="str">
        <f ca="1">IF(SUMIF(Pharmaceuticals!$B:$B,$B27,Pharmaceuticals!U:U)+SUMIF('Health Products &amp; Equipment'!$B:$B,$B27,'Health Products &amp; Equipment'!AD:AD)+SUMIF('Other Pharma &amp; Health Products'!$B:$B,$B27,'Other Pharma &amp; Health Products'!AD:AD)+SUMIF('PSM Costs'!$B:$B,$B27,'PSM Costs'!AD:AD)&gt;0,SUMIF(Pharmaceuticals!$B:$B,$B27,Pharmaceuticals!U:U)+SUMIF('Health Products &amp; Equipment'!$B:$B,$B27,'Health Products &amp; Equipment'!AD:AD)+SUMIF('Other Pharma &amp; Health Products'!$B:$B,$B27,'Other Pharma &amp; Health Products'!AD:AD)+SUMIF('PSM Costs'!$B:$B,$B27,'PSM Costs'!AD:AD),"")</f>
        <v/>
      </c>
      <c r="L27" s="230" t="str">
        <f ca="1">IF(SUMIF(Pharmaceuticals!$B:$B,$B27,Pharmaceuticals!W:W)+SUMIF('Health Products &amp; Equipment'!$B:$B,$B27,'Health Products &amp; Equipment'!AF:AF)+SUMIF('Other Pharma &amp; Health Products'!$B:$B,$B27,'Other Pharma &amp; Health Products'!AF:AF)+SUMIF('PSM Costs'!$B:$B,$B27,'PSM Costs'!AF:AF)&gt;0,SUMIF(Pharmaceuticals!$B:$B,$B27,Pharmaceuticals!W:W)+SUMIF('Health Products &amp; Equipment'!$B:$B,$B27,'Health Products &amp; Equipment'!AF:AF)+SUMIF('Other Pharma &amp; Health Products'!$B:$B,$B27,'Other Pharma &amp; Health Products'!AF:AF)+SUMIF('PSM Costs'!$B:$B,$B27,'PSM Costs'!AF:AF),"")</f>
        <v/>
      </c>
      <c r="M27" s="228" t="str">
        <f t="shared" ca="1" si="1"/>
        <v/>
      </c>
      <c r="N27" s="231" t="str">
        <f ca="1">IF(SUMIF(Pharmaceuticals!$B:$B,$B27,Pharmaceuticals!AD:AD)+SUMIF('Health Products &amp; Equipment'!$B:$B,$B27,'Health Products &amp; Equipment'!AM:AM)+SUMIF('Other Pharma &amp; Health Products'!$B:$B,$B27,'Other Pharma &amp; Health Products'!AM:AM)+SUMIF('PSM Costs'!$B:$B,$B27,'PSM Costs'!AM:AM)&gt;0,SUMIF(Pharmaceuticals!$B:$B,$B27,Pharmaceuticals!AD:AD)+SUMIF('Health Products &amp; Equipment'!$B:$B,$B27,'Health Products &amp; Equipment'!AM:AM)+SUMIF('Other Pharma &amp; Health Products'!$B:$B,$B27,'Other Pharma &amp; Health Products'!AM:AM)+SUMIF('PSM Costs'!$B:$B,$B27,'PSM Costs'!AM:AM),"")</f>
        <v/>
      </c>
      <c r="O27" s="231" t="str">
        <f ca="1">IF(SUMIF(Pharmaceuticals!$B:$B,$B27,Pharmaceuticals!AF:AF)+SUMIF('Health Products &amp; Equipment'!$B:$B,$B27,'Health Products &amp; Equipment'!AO:AO)+SUMIF('Other Pharma &amp; Health Products'!$B:$B,$B27,'Other Pharma &amp; Health Products'!AO:AO)+SUMIF('PSM Costs'!$B:$B,$B27,'PSM Costs'!AO:AO)&gt;0,SUMIF(Pharmaceuticals!$B:$B,$B27,Pharmaceuticals!AF:AF)+SUMIF('Health Products &amp; Equipment'!$B:$B,$B27,'Health Products &amp; Equipment'!AO:AO)+SUMIF('Other Pharma &amp; Health Products'!$B:$B,$B27,'Other Pharma &amp; Health Products'!AO:AO)+SUMIF('PSM Costs'!$B:$B,$B27,'PSM Costs'!AO:AO),"")</f>
        <v/>
      </c>
      <c r="P27" s="231" t="str">
        <f ca="1">IF(SUMIF(Pharmaceuticals!$B:$B,$B27,Pharmaceuticals!AH:AH)+SUMIF('Health Products &amp; Equipment'!$B:$B,$B27,'Health Products &amp; Equipment'!AQ:AQ)+SUMIF('Other Pharma &amp; Health Products'!$B:$B,$B27,'Other Pharma &amp; Health Products'!AQ:AQ)+SUMIF('PSM Costs'!$B:$B,$B27,'PSM Costs'!AQ:AQ)&gt;0,SUMIF(Pharmaceuticals!$B:$B,$B27,Pharmaceuticals!AH:AH)+SUMIF('Health Products &amp; Equipment'!$B:$B,$B27,'Health Products &amp; Equipment'!AQ:AQ)+SUMIF('Other Pharma &amp; Health Products'!$B:$B,$B27,'Other Pharma &amp; Health Products'!AQ:AQ)+SUMIF('PSM Costs'!$B:$B,$B27,'PSM Costs'!AQ:AQ),"")</f>
        <v/>
      </c>
      <c r="Q27" s="231" t="str">
        <f ca="1">IF(SUMIF(Pharmaceuticals!$B:$B,$B27,Pharmaceuticals!AJ:AJ)+SUMIF('Health Products &amp; Equipment'!$B:$B,$B27,'Health Products &amp; Equipment'!AS:AS)+SUMIF('Other Pharma &amp; Health Products'!$B:$B,$B27,'Other Pharma &amp; Health Products'!AS:AS)+SUMIF('PSM Costs'!$B:$B,$B27,'PSM Costs'!AS:AS)&gt;0,SUMIF(Pharmaceuticals!$B:$B,$B27,Pharmaceuticals!AJ:AJ)+SUMIF('Health Products &amp; Equipment'!$B:$B,$B27,'Health Products &amp; Equipment'!AS:AS)+SUMIF('Other Pharma &amp; Health Products'!$B:$B,$B27,'Other Pharma &amp; Health Products'!AS:AS)+SUMIF('PSM Costs'!$B:$B,$B27,'PSM Costs'!AS:AS),"")</f>
        <v/>
      </c>
      <c r="R27" s="229" t="str">
        <f t="shared" ca="1" si="2"/>
        <v/>
      </c>
      <c r="S27" s="230" t="str">
        <f ca="1">IF(SUMIF(Pharmaceuticals!$B:$B,$B27,Pharmaceuticals!AQ:AQ)+SUMIF('Health Products &amp; Equipment'!$B:$B,$B27,'Health Products &amp; Equipment'!AZ:AZ)+SUMIF('Other Pharma &amp; Health Products'!$B:$B,$B27,'Other Pharma &amp; Health Products'!AZ:AZ)+SUMIF('PSM Costs'!$B:$B,$B27,'PSM Costs'!AZ:AZ)&gt;0,SUMIF(Pharmaceuticals!$B:$B,$B27,Pharmaceuticals!AQ:AQ)+SUMIF('Health Products &amp; Equipment'!$B:$B,$B27,'Health Products &amp; Equipment'!AZ:AZ)+SUMIF('Other Pharma &amp; Health Products'!$B:$B,$B27,'Other Pharma &amp; Health Products'!AZ:AZ)+SUMIF('PSM Costs'!$B:$B,$B27,'PSM Costs'!AZ:AZ),"")</f>
        <v/>
      </c>
      <c r="T27" s="230" t="str">
        <f ca="1">IF(SUMIF(Pharmaceuticals!$B:$B,$B27,Pharmaceuticals!AS:AS)+SUMIF('Health Products &amp; Equipment'!$B:$B,$B27,'Health Products &amp; Equipment'!BB:BB)+SUMIF('Other Pharma &amp; Health Products'!$B:$B,$B27,'Other Pharma &amp; Health Products'!BB:BB)+SUMIF('PSM Costs'!$B:$B,$B27,'PSM Costs'!BB:BB)&gt;0,SUMIF(Pharmaceuticals!$B:$B,$B27,Pharmaceuticals!AS:AS)+SUMIF('Health Products &amp; Equipment'!$B:$B,$B27,'Health Products &amp; Equipment'!BB:BB)+SUMIF('Other Pharma &amp; Health Products'!$B:$B,$B27,'Other Pharma &amp; Health Products'!BB:BB)+SUMIF('PSM Costs'!$B:$B,$B27,'PSM Costs'!BB:BB),"")</f>
        <v/>
      </c>
      <c r="U27" s="230" t="str">
        <f ca="1">IF(SUMIF(Pharmaceuticals!$B:$B,$B27,Pharmaceuticals!AU:AU)+SUMIF('Health Products &amp; Equipment'!$B:$B,$B27,'Health Products &amp; Equipment'!BD:BD)+SUMIF('Other Pharma &amp; Health Products'!$B:$B,$B27,'Other Pharma &amp; Health Products'!BD:BD)+SUMIF('PSM Costs'!$B:$B,$B27,'PSM Costs'!BD:BD)&gt;0,SUMIF(Pharmaceuticals!$B:$B,$B27,Pharmaceuticals!AU:AU)+SUMIF('Health Products &amp; Equipment'!$B:$B,$B27,'Health Products &amp; Equipment'!BD:BD)+SUMIF('Other Pharma &amp; Health Products'!$B:$B,$B27,'Other Pharma &amp; Health Products'!BD:BD)+SUMIF('PSM Costs'!$B:$B,$B27,'PSM Costs'!BD:BD),"")</f>
        <v/>
      </c>
      <c r="V27" s="230" t="str">
        <f ca="1">IF(SUMIF(Pharmaceuticals!$B:$B,$B27,Pharmaceuticals!AW:AW)+SUMIF('Health Products &amp; Equipment'!$B:$B,$B27,'Health Products &amp; Equipment'!BF:BF)+SUMIF('Other Pharma &amp; Health Products'!$B:$B,$B27,'Other Pharma &amp; Health Products'!BF:BF)+SUMIF('PSM Costs'!$B:$B,$B27,'PSM Costs'!BF:BF)&gt;0,SUMIF(Pharmaceuticals!$B:$B,$B27,Pharmaceuticals!AW:AW)+SUMIF('Health Products &amp; Equipment'!$B:$B,$B27,'Health Products &amp; Equipment'!BF:BF)+SUMIF('Other Pharma &amp; Health Products'!$B:$B,$B27,'Other Pharma &amp; Health Products'!BF:BF)+SUMIF('PSM Costs'!$B:$B,$B27,'PSM Costs'!BF:BF),"")</f>
        <v/>
      </c>
      <c r="W27" s="228" t="str">
        <f t="shared" ca="1" si="3"/>
        <v/>
      </c>
      <c r="X27" s="231" t="str">
        <f ca="1">IF(SUMIF(Pharmaceuticals!$B:$B,$B27,Pharmaceuticals!BD:BD)+SUMIF('Health Products &amp; Equipment'!$B:$B,$B27,'Health Products &amp; Equipment'!BM:BM)+SUMIF('Other Pharma &amp; Health Products'!$B:$B,$B27,'Other Pharma &amp; Health Products'!BM:BM)+SUMIF('PSM Costs'!$B:$B,$B27,'PSM Costs'!BM:BM)&gt;0,SUMIF(Pharmaceuticals!$B:$B,$B27,Pharmaceuticals!BD:BD)+SUMIF('Health Products &amp; Equipment'!$B:$B,$B27,'Health Products &amp; Equipment'!BM:BM)+SUMIF('Other Pharma &amp; Health Products'!$B:$B,$B27,'Other Pharma &amp; Health Products'!BM:BM)+SUMIF('PSM Costs'!$B:$B,$B27,'PSM Costs'!BM:BM),"")</f>
        <v/>
      </c>
      <c r="Y27" s="231" t="str">
        <f ca="1">IF(SUMIF(Pharmaceuticals!$B:$B,$B27,Pharmaceuticals!BF:BF)+SUMIF('Health Products &amp; Equipment'!$B:$B,$B27,'Health Products &amp; Equipment'!BO:BO)+SUMIF('Other Pharma &amp; Health Products'!$B:$B,$B27,'Other Pharma &amp; Health Products'!BO:BO)+SUMIF('PSM Costs'!$B:$B,$B27,'PSM Costs'!BO:BO)&gt;0,SUMIF(Pharmaceuticals!$B:$B,$B27,Pharmaceuticals!BF:BF)+SUMIF('Health Products &amp; Equipment'!$B:$B,$B27,'Health Products &amp; Equipment'!BO:BO)+SUMIF('Other Pharma &amp; Health Products'!$B:$B,$B27,'Other Pharma &amp; Health Products'!BO:BO)+SUMIF('PSM Costs'!$B:$B,$B27,'PSM Costs'!BO:BO),"")</f>
        <v/>
      </c>
      <c r="Z27" s="231" t="str">
        <f ca="1">IF(SUMIF(Pharmaceuticals!$B:$B,$B27,Pharmaceuticals!BH:BH)+SUMIF('Health Products &amp; Equipment'!$B:$B,$B27,'Health Products &amp; Equipment'!BQ:BQ)+SUMIF('Other Pharma &amp; Health Products'!$B:$B,$B27,'Other Pharma &amp; Health Products'!BQ:BQ)+SUMIF('PSM Costs'!$B:$B,$B27,'PSM Costs'!BQ:BQ)&gt;0,SUMIF(Pharmaceuticals!$B:$B,$B27,Pharmaceuticals!BH:BH)+SUMIF('Health Products &amp; Equipment'!$B:$B,$B27,'Health Products &amp; Equipment'!BQ:BQ)+SUMIF('Other Pharma &amp; Health Products'!$B:$B,$B27,'Other Pharma &amp; Health Products'!BQ:BQ)+SUMIF('PSM Costs'!$B:$B,$B27,'PSM Costs'!BQ:BQ),"")</f>
        <v/>
      </c>
      <c r="AA27" s="231" t="str">
        <f ca="1">IF(SUMIF(Pharmaceuticals!$B:$B,$B27,Pharmaceuticals!BJ:BJ)+SUMIF('Health Products &amp; Equipment'!$B:$B,$B27,'Health Products &amp; Equipment'!BS:BS)+SUMIF('Other Pharma &amp; Health Products'!$B:$B,$B27,'Other Pharma &amp; Health Products'!BS:BS)+SUMIF('PSM Costs'!$B:$B,$B27,'PSM Costs'!BS:BS)&gt;0,SUMIF(Pharmaceuticals!$B:$B,$B27,Pharmaceuticals!BJ:BJ)+SUMIF('Health Products &amp; Equipment'!$B:$B,$B27,'Health Products &amp; Equipment'!BS:BS)+SUMIF('Other Pharma &amp; Health Products'!$B:$B,$B27,'Other Pharma &amp; Health Products'!BS:BS)+SUMIF('PSM Costs'!$B:$B,$B27,'PSM Costs'!BS:BS),"")</f>
        <v/>
      </c>
      <c r="AB27" s="230" t="str">
        <f t="shared" ca="1" si="4"/>
        <v/>
      </c>
    </row>
    <row r="28" spans="1:28" ht="22" customHeight="1" x14ac:dyDescent="0.15">
      <c r="A28" s="226">
        <v>18</v>
      </c>
      <c r="B28" s="226" t="str">
        <f ca="1">IFERROR(VLOOKUP(A28,'Rank unique Mod-Int-CI-PR'!I:J,2,FALSE),"")</f>
        <v/>
      </c>
      <c r="C28" s="227" t="str">
        <f ca="1">IFERROR(VLOOKUP(VALUE(LEFT(B28,FIND("-",B28)-1)),CatModules!B:C,2,FALSE),"")</f>
        <v/>
      </c>
      <c r="D28" s="227" t="str">
        <f ca="1">IFERROR(VLOOKUP(LEFT(B28,FIND("--",B28)-1),CatInt!D:E,2,FALSE),"")</f>
        <v/>
      </c>
      <c r="E28" s="227" t="str">
        <f ca="1">IFERROR(VLOOKUP(MID(B28,FIND("--",B28)+2,FIND("---",B28)-FIND("--",B28)-2),CatCostInp!D:E,2,FALSE),"")</f>
        <v/>
      </c>
      <c r="F28" s="227" t="str">
        <f ca="1">IFERROR(VLOOKUP(B28,ActivityConcat!A:C,3,FALSE),"")</f>
        <v/>
      </c>
      <c r="G28" s="228" t="str">
        <f ca="1">IFERROR(VLOOKUP(VALUE(RIGHT(B28,1)),Setup!A:D,4,FALSE),"")</f>
        <v/>
      </c>
      <c r="H28" s="229" t="str">
        <f t="shared" ca="1" si="0"/>
        <v/>
      </c>
      <c r="I28" s="230" t="str">
        <f ca="1">IF(SUMIF(Pharmaceuticals!$B:$B,$B28,Pharmaceuticals!Q:Q)+SUMIF('Health Products &amp; Equipment'!$B:$B,$B28,'Health Products &amp; Equipment'!Z:Z)+SUMIF('Other Pharma &amp; Health Products'!$B:$B,$B28,'Other Pharma &amp; Health Products'!Z:Z)+SUMIF('PSM Costs'!$B:$B,$B28,'PSM Costs'!Z:Z)&gt;0,SUMIF(Pharmaceuticals!$B:$B,$B28,Pharmaceuticals!Q:Q)+SUMIF('Health Products &amp; Equipment'!$B:$B,$B28,'Health Products &amp; Equipment'!Z:Z)+SUMIF('Other Pharma &amp; Health Products'!$B:$B,$B28,'Other Pharma &amp; Health Products'!Z:Z)+SUMIF('PSM Costs'!$B:$B,$B28,'PSM Costs'!Z:Z),"")</f>
        <v/>
      </c>
      <c r="J28" s="230" t="str">
        <f ca="1">IF(SUMIF(Pharmaceuticals!$B:$B,$B28,Pharmaceuticals!S:S)+SUMIF('Health Products &amp; Equipment'!$B:$B,$B28,'Health Products &amp; Equipment'!AB:AB)+SUMIF('Other Pharma &amp; Health Products'!$B:$B,$B28,'Other Pharma &amp; Health Products'!AB:AB)+SUMIF('PSM Costs'!$B:$B,$B28,'PSM Costs'!AB:AB)&gt;0,SUMIF(Pharmaceuticals!$B:$B,$B28,Pharmaceuticals!S:S)+SUMIF('Health Products &amp; Equipment'!$B:$B,$B28,'Health Products &amp; Equipment'!AB:AB)+SUMIF('Other Pharma &amp; Health Products'!$B:$B,$B28,'Other Pharma &amp; Health Products'!AB:AB)+SUMIF('PSM Costs'!$B:$B,$B28,'PSM Costs'!AB:AB),"")</f>
        <v/>
      </c>
      <c r="K28" s="230" t="str">
        <f ca="1">IF(SUMIF(Pharmaceuticals!$B:$B,$B28,Pharmaceuticals!U:U)+SUMIF('Health Products &amp; Equipment'!$B:$B,$B28,'Health Products &amp; Equipment'!AD:AD)+SUMIF('Other Pharma &amp; Health Products'!$B:$B,$B28,'Other Pharma &amp; Health Products'!AD:AD)+SUMIF('PSM Costs'!$B:$B,$B28,'PSM Costs'!AD:AD)&gt;0,SUMIF(Pharmaceuticals!$B:$B,$B28,Pharmaceuticals!U:U)+SUMIF('Health Products &amp; Equipment'!$B:$B,$B28,'Health Products &amp; Equipment'!AD:AD)+SUMIF('Other Pharma &amp; Health Products'!$B:$B,$B28,'Other Pharma &amp; Health Products'!AD:AD)+SUMIF('PSM Costs'!$B:$B,$B28,'PSM Costs'!AD:AD),"")</f>
        <v/>
      </c>
      <c r="L28" s="230" t="str">
        <f ca="1">IF(SUMIF(Pharmaceuticals!$B:$B,$B28,Pharmaceuticals!W:W)+SUMIF('Health Products &amp; Equipment'!$B:$B,$B28,'Health Products &amp; Equipment'!AF:AF)+SUMIF('Other Pharma &amp; Health Products'!$B:$B,$B28,'Other Pharma &amp; Health Products'!AF:AF)+SUMIF('PSM Costs'!$B:$B,$B28,'PSM Costs'!AF:AF)&gt;0,SUMIF(Pharmaceuticals!$B:$B,$B28,Pharmaceuticals!W:W)+SUMIF('Health Products &amp; Equipment'!$B:$B,$B28,'Health Products &amp; Equipment'!AF:AF)+SUMIF('Other Pharma &amp; Health Products'!$B:$B,$B28,'Other Pharma &amp; Health Products'!AF:AF)+SUMIF('PSM Costs'!$B:$B,$B28,'PSM Costs'!AF:AF),"")</f>
        <v/>
      </c>
      <c r="M28" s="228" t="str">
        <f t="shared" ca="1" si="1"/>
        <v/>
      </c>
      <c r="N28" s="231" t="str">
        <f ca="1">IF(SUMIF(Pharmaceuticals!$B:$B,$B28,Pharmaceuticals!AD:AD)+SUMIF('Health Products &amp; Equipment'!$B:$B,$B28,'Health Products &amp; Equipment'!AM:AM)+SUMIF('Other Pharma &amp; Health Products'!$B:$B,$B28,'Other Pharma &amp; Health Products'!AM:AM)+SUMIF('PSM Costs'!$B:$B,$B28,'PSM Costs'!AM:AM)&gt;0,SUMIF(Pharmaceuticals!$B:$B,$B28,Pharmaceuticals!AD:AD)+SUMIF('Health Products &amp; Equipment'!$B:$B,$B28,'Health Products &amp; Equipment'!AM:AM)+SUMIF('Other Pharma &amp; Health Products'!$B:$B,$B28,'Other Pharma &amp; Health Products'!AM:AM)+SUMIF('PSM Costs'!$B:$B,$B28,'PSM Costs'!AM:AM),"")</f>
        <v/>
      </c>
      <c r="O28" s="231" t="str">
        <f ca="1">IF(SUMIF(Pharmaceuticals!$B:$B,$B28,Pharmaceuticals!AF:AF)+SUMIF('Health Products &amp; Equipment'!$B:$B,$B28,'Health Products &amp; Equipment'!AO:AO)+SUMIF('Other Pharma &amp; Health Products'!$B:$B,$B28,'Other Pharma &amp; Health Products'!AO:AO)+SUMIF('PSM Costs'!$B:$B,$B28,'PSM Costs'!AO:AO)&gt;0,SUMIF(Pharmaceuticals!$B:$B,$B28,Pharmaceuticals!AF:AF)+SUMIF('Health Products &amp; Equipment'!$B:$B,$B28,'Health Products &amp; Equipment'!AO:AO)+SUMIF('Other Pharma &amp; Health Products'!$B:$B,$B28,'Other Pharma &amp; Health Products'!AO:AO)+SUMIF('PSM Costs'!$B:$B,$B28,'PSM Costs'!AO:AO),"")</f>
        <v/>
      </c>
      <c r="P28" s="231" t="str">
        <f ca="1">IF(SUMIF(Pharmaceuticals!$B:$B,$B28,Pharmaceuticals!AH:AH)+SUMIF('Health Products &amp; Equipment'!$B:$B,$B28,'Health Products &amp; Equipment'!AQ:AQ)+SUMIF('Other Pharma &amp; Health Products'!$B:$B,$B28,'Other Pharma &amp; Health Products'!AQ:AQ)+SUMIF('PSM Costs'!$B:$B,$B28,'PSM Costs'!AQ:AQ)&gt;0,SUMIF(Pharmaceuticals!$B:$B,$B28,Pharmaceuticals!AH:AH)+SUMIF('Health Products &amp; Equipment'!$B:$B,$B28,'Health Products &amp; Equipment'!AQ:AQ)+SUMIF('Other Pharma &amp; Health Products'!$B:$B,$B28,'Other Pharma &amp; Health Products'!AQ:AQ)+SUMIF('PSM Costs'!$B:$B,$B28,'PSM Costs'!AQ:AQ),"")</f>
        <v/>
      </c>
      <c r="Q28" s="231" t="str">
        <f ca="1">IF(SUMIF(Pharmaceuticals!$B:$B,$B28,Pharmaceuticals!AJ:AJ)+SUMIF('Health Products &amp; Equipment'!$B:$B,$B28,'Health Products &amp; Equipment'!AS:AS)+SUMIF('Other Pharma &amp; Health Products'!$B:$B,$B28,'Other Pharma &amp; Health Products'!AS:AS)+SUMIF('PSM Costs'!$B:$B,$B28,'PSM Costs'!AS:AS)&gt;0,SUMIF(Pharmaceuticals!$B:$B,$B28,Pharmaceuticals!AJ:AJ)+SUMIF('Health Products &amp; Equipment'!$B:$B,$B28,'Health Products &amp; Equipment'!AS:AS)+SUMIF('Other Pharma &amp; Health Products'!$B:$B,$B28,'Other Pharma &amp; Health Products'!AS:AS)+SUMIF('PSM Costs'!$B:$B,$B28,'PSM Costs'!AS:AS),"")</f>
        <v/>
      </c>
      <c r="R28" s="229" t="str">
        <f t="shared" ca="1" si="2"/>
        <v/>
      </c>
      <c r="S28" s="230" t="str">
        <f ca="1">IF(SUMIF(Pharmaceuticals!$B:$B,$B28,Pharmaceuticals!AQ:AQ)+SUMIF('Health Products &amp; Equipment'!$B:$B,$B28,'Health Products &amp; Equipment'!AZ:AZ)+SUMIF('Other Pharma &amp; Health Products'!$B:$B,$B28,'Other Pharma &amp; Health Products'!AZ:AZ)+SUMIF('PSM Costs'!$B:$B,$B28,'PSM Costs'!AZ:AZ)&gt;0,SUMIF(Pharmaceuticals!$B:$B,$B28,Pharmaceuticals!AQ:AQ)+SUMIF('Health Products &amp; Equipment'!$B:$B,$B28,'Health Products &amp; Equipment'!AZ:AZ)+SUMIF('Other Pharma &amp; Health Products'!$B:$B,$B28,'Other Pharma &amp; Health Products'!AZ:AZ)+SUMIF('PSM Costs'!$B:$B,$B28,'PSM Costs'!AZ:AZ),"")</f>
        <v/>
      </c>
      <c r="T28" s="230" t="str">
        <f ca="1">IF(SUMIF(Pharmaceuticals!$B:$B,$B28,Pharmaceuticals!AS:AS)+SUMIF('Health Products &amp; Equipment'!$B:$B,$B28,'Health Products &amp; Equipment'!BB:BB)+SUMIF('Other Pharma &amp; Health Products'!$B:$B,$B28,'Other Pharma &amp; Health Products'!BB:BB)+SUMIF('PSM Costs'!$B:$B,$B28,'PSM Costs'!BB:BB)&gt;0,SUMIF(Pharmaceuticals!$B:$B,$B28,Pharmaceuticals!AS:AS)+SUMIF('Health Products &amp; Equipment'!$B:$B,$B28,'Health Products &amp; Equipment'!BB:BB)+SUMIF('Other Pharma &amp; Health Products'!$B:$B,$B28,'Other Pharma &amp; Health Products'!BB:BB)+SUMIF('PSM Costs'!$B:$B,$B28,'PSM Costs'!BB:BB),"")</f>
        <v/>
      </c>
      <c r="U28" s="230" t="str">
        <f ca="1">IF(SUMIF(Pharmaceuticals!$B:$B,$B28,Pharmaceuticals!AU:AU)+SUMIF('Health Products &amp; Equipment'!$B:$B,$B28,'Health Products &amp; Equipment'!BD:BD)+SUMIF('Other Pharma &amp; Health Products'!$B:$B,$B28,'Other Pharma &amp; Health Products'!BD:BD)+SUMIF('PSM Costs'!$B:$B,$B28,'PSM Costs'!BD:BD)&gt;0,SUMIF(Pharmaceuticals!$B:$B,$B28,Pharmaceuticals!AU:AU)+SUMIF('Health Products &amp; Equipment'!$B:$B,$B28,'Health Products &amp; Equipment'!BD:BD)+SUMIF('Other Pharma &amp; Health Products'!$B:$B,$B28,'Other Pharma &amp; Health Products'!BD:BD)+SUMIF('PSM Costs'!$B:$B,$B28,'PSM Costs'!BD:BD),"")</f>
        <v/>
      </c>
      <c r="V28" s="230" t="str">
        <f ca="1">IF(SUMIF(Pharmaceuticals!$B:$B,$B28,Pharmaceuticals!AW:AW)+SUMIF('Health Products &amp; Equipment'!$B:$B,$B28,'Health Products &amp; Equipment'!BF:BF)+SUMIF('Other Pharma &amp; Health Products'!$B:$B,$B28,'Other Pharma &amp; Health Products'!BF:BF)+SUMIF('PSM Costs'!$B:$B,$B28,'PSM Costs'!BF:BF)&gt;0,SUMIF(Pharmaceuticals!$B:$B,$B28,Pharmaceuticals!AW:AW)+SUMIF('Health Products &amp; Equipment'!$B:$B,$B28,'Health Products &amp; Equipment'!BF:BF)+SUMIF('Other Pharma &amp; Health Products'!$B:$B,$B28,'Other Pharma &amp; Health Products'!BF:BF)+SUMIF('PSM Costs'!$B:$B,$B28,'PSM Costs'!BF:BF),"")</f>
        <v/>
      </c>
      <c r="W28" s="228" t="str">
        <f t="shared" ca="1" si="3"/>
        <v/>
      </c>
      <c r="X28" s="231" t="str">
        <f ca="1">IF(SUMIF(Pharmaceuticals!$B:$B,$B28,Pharmaceuticals!BD:BD)+SUMIF('Health Products &amp; Equipment'!$B:$B,$B28,'Health Products &amp; Equipment'!BM:BM)+SUMIF('Other Pharma &amp; Health Products'!$B:$B,$B28,'Other Pharma &amp; Health Products'!BM:BM)+SUMIF('PSM Costs'!$B:$B,$B28,'PSM Costs'!BM:BM)&gt;0,SUMIF(Pharmaceuticals!$B:$B,$B28,Pharmaceuticals!BD:BD)+SUMIF('Health Products &amp; Equipment'!$B:$B,$B28,'Health Products &amp; Equipment'!BM:BM)+SUMIF('Other Pharma &amp; Health Products'!$B:$B,$B28,'Other Pharma &amp; Health Products'!BM:BM)+SUMIF('PSM Costs'!$B:$B,$B28,'PSM Costs'!BM:BM),"")</f>
        <v/>
      </c>
      <c r="Y28" s="231" t="str">
        <f ca="1">IF(SUMIF(Pharmaceuticals!$B:$B,$B28,Pharmaceuticals!BF:BF)+SUMIF('Health Products &amp; Equipment'!$B:$B,$B28,'Health Products &amp; Equipment'!BO:BO)+SUMIF('Other Pharma &amp; Health Products'!$B:$B,$B28,'Other Pharma &amp; Health Products'!BO:BO)+SUMIF('PSM Costs'!$B:$B,$B28,'PSM Costs'!BO:BO)&gt;0,SUMIF(Pharmaceuticals!$B:$B,$B28,Pharmaceuticals!BF:BF)+SUMIF('Health Products &amp; Equipment'!$B:$B,$B28,'Health Products &amp; Equipment'!BO:BO)+SUMIF('Other Pharma &amp; Health Products'!$B:$B,$B28,'Other Pharma &amp; Health Products'!BO:BO)+SUMIF('PSM Costs'!$B:$B,$B28,'PSM Costs'!BO:BO),"")</f>
        <v/>
      </c>
      <c r="Z28" s="231" t="str">
        <f ca="1">IF(SUMIF(Pharmaceuticals!$B:$B,$B28,Pharmaceuticals!BH:BH)+SUMIF('Health Products &amp; Equipment'!$B:$B,$B28,'Health Products &amp; Equipment'!BQ:BQ)+SUMIF('Other Pharma &amp; Health Products'!$B:$B,$B28,'Other Pharma &amp; Health Products'!BQ:BQ)+SUMIF('PSM Costs'!$B:$B,$B28,'PSM Costs'!BQ:BQ)&gt;0,SUMIF(Pharmaceuticals!$B:$B,$B28,Pharmaceuticals!BH:BH)+SUMIF('Health Products &amp; Equipment'!$B:$B,$B28,'Health Products &amp; Equipment'!BQ:BQ)+SUMIF('Other Pharma &amp; Health Products'!$B:$B,$B28,'Other Pharma &amp; Health Products'!BQ:BQ)+SUMIF('PSM Costs'!$B:$B,$B28,'PSM Costs'!BQ:BQ),"")</f>
        <v/>
      </c>
      <c r="AA28" s="231" t="str">
        <f ca="1">IF(SUMIF(Pharmaceuticals!$B:$B,$B28,Pharmaceuticals!BJ:BJ)+SUMIF('Health Products &amp; Equipment'!$B:$B,$B28,'Health Products &amp; Equipment'!BS:BS)+SUMIF('Other Pharma &amp; Health Products'!$B:$B,$B28,'Other Pharma &amp; Health Products'!BS:BS)+SUMIF('PSM Costs'!$B:$B,$B28,'PSM Costs'!BS:BS)&gt;0,SUMIF(Pharmaceuticals!$B:$B,$B28,Pharmaceuticals!BJ:BJ)+SUMIF('Health Products &amp; Equipment'!$B:$B,$B28,'Health Products &amp; Equipment'!BS:BS)+SUMIF('Other Pharma &amp; Health Products'!$B:$B,$B28,'Other Pharma &amp; Health Products'!BS:BS)+SUMIF('PSM Costs'!$B:$B,$B28,'PSM Costs'!BS:BS),"")</f>
        <v/>
      </c>
      <c r="AB28" s="230" t="str">
        <f t="shared" ca="1" si="4"/>
        <v/>
      </c>
    </row>
    <row r="29" spans="1:28" ht="22" customHeight="1" x14ac:dyDescent="0.15">
      <c r="A29" s="226">
        <v>19</v>
      </c>
      <c r="B29" s="226" t="str">
        <f ca="1">IFERROR(VLOOKUP(A29,'Rank unique Mod-Int-CI-PR'!I:J,2,FALSE),"")</f>
        <v/>
      </c>
      <c r="C29" s="227" t="str">
        <f ca="1">IFERROR(VLOOKUP(VALUE(LEFT(B29,FIND("-",B29)-1)),CatModules!B:C,2,FALSE),"")</f>
        <v/>
      </c>
      <c r="D29" s="227" t="str">
        <f ca="1">IFERROR(VLOOKUP(LEFT(B29,FIND("--",B29)-1),CatInt!D:E,2,FALSE),"")</f>
        <v/>
      </c>
      <c r="E29" s="227" t="str">
        <f ca="1">IFERROR(VLOOKUP(MID(B29,FIND("--",B29)+2,FIND("---",B29)-FIND("--",B29)-2),CatCostInp!D:E,2,FALSE),"")</f>
        <v/>
      </c>
      <c r="F29" s="227" t="str">
        <f ca="1">IFERROR(VLOOKUP(B29,ActivityConcat!A:C,3,FALSE),"")</f>
        <v/>
      </c>
      <c r="G29" s="228" t="str">
        <f ca="1">IFERROR(VLOOKUP(VALUE(RIGHT(B29,1)),Setup!A:D,4,FALSE),"")</f>
        <v/>
      </c>
      <c r="H29" s="229" t="str">
        <f t="shared" ca="1" si="0"/>
        <v/>
      </c>
      <c r="I29" s="230" t="str">
        <f ca="1">IF(SUMIF(Pharmaceuticals!$B:$B,$B29,Pharmaceuticals!Q:Q)+SUMIF('Health Products &amp; Equipment'!$B:$B,$B29,'Health Products &amp; Equipment'!Z:Z)+SUMIF('Other Pharma &amp; Health Products'!$B:$B,$B29,'Other Pharma &amp; Health Products'!Z:Z)+SUMIF('PSM Costs'!$B:$B,$B29,'PSM Costs'!Z:Z)&gt;0,SUMIF(Pharmaceuticals!$B:$B,$B29,Pharmaceuticals!Q:Q)+SUMIF('Health Products &amp; Equipment'!$B:$B,$B29,'Health Products &amp; Equipment'!Z:Z)+SUMIF('Other Pharma &amp; Health Products'!$B:$B,$B29,'Other Pharma &amp; Health Products'!Z:Z)+SUMIF('PSM Costs'!$B:$B,$B29,'PSM Costs'!Z:Z),"")</f>
        <v/>
      </c>
      <c r="J29" s="230" t="str">
        <f ca="1">IF(SUMIF(Pharmaceuticals!$B:$B,$B29,Pharmaceuticals!S:S)+SUMIF('Health Products &amp; Equipment'!$B:$B,$B29,'Health Products &amp; Equipment'!AB:AB)+SUMIF('Other Pharma &amp; Health Products'!$B:$B,$B29,'Other Pharma &amp; Health Products'!AB:AB)+SUMIF('PSM Costs'!$B:$B,$B29,'PSM Costs'!AB:AB)&gt;0,SUMIF(Pharmaceuticals!$B:$B,$B29,Pharmaceuticals!S:S)+SUMIF('Health Products &amp; Equipment'!$B:$B,$B29,'Health Products &amp; Equipment'!AB:AB)+SUMIF('Other Pharma &amp; Health Products'!$B:$B,$B29,'Other Pharma &amp; Health Products'!AB:AB)+SUMIF('PSM Costs'!$B:$B,$B29,'PSM Costs'!AB:AB),"")</f>
        <v/>
      </c>
      <c r="K29" s="230" t="str">
        <f ca="1">IF(SUMIF(Pharmaceuticals!$B:$B,$B29,Pharmaceuticals!U:U)+SUMIF('Health Products &amp; Equipment'!$B:$B,$B29,'Health Products &amp; Equipment'!AD:AD)+SUMIF('Other Pharma &amp; Health Products'!$B:$B,$B29,'Other Pharma &amp; Health Products'!AD:AD)+SUMIF('PSM Costs'!$B:$B,$B29,'PSM Costs'!AD:AD)&gt;0,SUMIF(Pharmaceuticals!$B:$B,$B29,Pharmaceuticals!U:U)+SUMIF('Health Products &amp; Equipment'!$B:$B,$B29,'Health Products &amp; Equipment'!AD:AD)+SUMIF('Other Pharma &amp; Health Products'!$B:$B,$B29,'Other Pharma &amp; Health Products'!AD:AD)+SUMIF('PSM Costs'!$B:$B,$B29,'PSM Costs'!AD:AD),"")</f>
        <v/>
      </c>
      <c r="L29" s="230" t="str">
        <f ca="1">IF(SUMIF(Pharmaceuticals!$B:$B,$B29,Pharmaceuticals!W:W)+SUMIF('Health Products &amp; Equipment'!$B:$B,$B29,'Health Products &amp; Equipment'!AF:AF)+SUMIF('Other Pharma &amp; Health Products'!$B:$B,$B29,'Other Pharma &amp; Health Products'!AF:AF)+SUMIF('PSM Costs'!$B:$B,$B29,'PSM Costs'!AF:AF)&gt;0,SUMIF(Pharmaceuticals!$B:$B,$B29,Pharmaceuticals!W:W)+SUMIF('Health Products &amp; Equipment'!$B:$B,$B29,'Health Products &amp; Equipment'!AF:AF)+SUMIF('Other Pharma &amp; Health Products'!$B:$B,$B29,'Other Pharma &amp; Health Products'!AF:AF)+SUMIF('PSM Costs'!$B:$B,$B29,'PSM Costs'!AF:AF),"")</f>
        <v/>
      </c>
      <c r="M29" s="228" t="str">
        <f t="shared" ca="1" si="1"/>
        <v/>
      </c>
      <c r="N29" s="231" t="str">
        <f ca="1">IF(SUMIF(Pharmaceuticals!$B:$B,$B29,Pharmaceuticals!AD:AD)+SUMIF('Health Products &amp; Equipment'!$B:$B,$B29,'Health Products &amp; Equipment'!AM:AM)+SUMIF('Other Pharma &amp; Health Products'!$B:$B,$B29,'Other Pharma &amp; Health Products'!AM:AM)+SUMIF('PSM Costs'!$B:$B,$B29,'PSM Costs'!AM:AM)&gt;0,SUMIF(Pharmaceuticals!$B:$B,$B29,Pharmaceuticals!AD:AD)+SUMIF('Health Products &amp; Equipment'!$B:$B,$B29,'Health Products &amp; Equipment'!AM:AM)+SUMIF('Other Pharma &amp; Health Products'!$B:$B,$B29,'Other Pharma &amp; Health Products'!AM:AM)+SUMIF('PSM Costs'!$B:$B,$B29,'PSM Costs'!AM:AM),"")</f>
        <v/>
      </c>
      <c r="O29" s="231" t="str">
        <f ca="1">IF(SUMIF(Pharmaceuticals!$B:$B,$B29,Pharmaceuticals!AF:AF)+SUMIF('Health Products &amp; Equipment'!$B:$B,$B29,'Health Products &amp; Equipment'!AO:AO)+SUMIF('Other Pharma &amp; Health Products'!$B:$B,$B29,'Other Pharma &amp; Health Products'!AO:AO)+SUMIF('PSM Costs'!$B:$B,$B29,'PSM Costs'!AO:AO)&gt;0,SUMIF(Pharmaceuticals!$B:$B,$B29,Pharmaceuticals!AF:AF)+SUMIF('Health Products &amp; Equipment'!$B:$B,$B29,'Health Products &amp; Equipment'!AO:AO)+SUMIF('Other Pharma &amp; Health Products'!$B:$B,$B29,'Other Pharma &amp; Health Products'!AO:AO)+SUMIF('PSM Costs'!$B:$B,$B29,'PSM Costs'!AO:AO),"")</f>
        <v/>
      </c>
      <c r="P29" s="231" t="str">
        <f ca="1">IF(SUMIF(Pharmaceuticals!$B:$B,$B29,Pharmaceuticals!AH:AH)+SUMIF('Health Products &amp; Equipment'!$B:$B,$B29,'Health Products &amp; Equipment'!AQ:AQ)+SUMIF('Other Pharma &amp; Health Products'!$B:$B,$B29,'Other Pharma &amp; Health Products'!AQ:AQ)+SUMIF('PSM Costs'!$B:$B,$B29,'PSM Costs'!AQ:AQ)&gt;0,SUMIF(Pharmaceuticals!$B:$B,$B29,Pharmaceuticals!AH:AH)+SUMIF('Health Products &amp; Equipment'!$B:$B,$B29,'Health Products &amp; Equipment'!AQ:AQ)+SUMIF('Other Pharma &amp; Health Products'!$B:$B,$B29,'Other Pharma &amp; Health Products'!AQ:AQ)+SUMIF('PSM Costs'!$B:$B,$B29,'PSM Costs'!AQ:AQ),"")</f>
        <v/>
      </c>
      <c r="Q29" s="231" t="str">
        <f ca="1">IF(SUMIF(Pharmaceuticals!$B:$B,$B29,Pharmaceuticals!AJ:AJ)+SUMIF('Health Products &amp; Equipment'!$B:$B,$B29,'Health Products &amp; Equipment'!AS:AS)+SUMIF('Other Pharma &amp; Health Products'!$B:$B,$B29,'Other Pharma &amp; Health Products'!AS:AS)+SUMIF('PSM Costs'!$B:$B,$B29,'PSM Costs'!AS:AS)&gt;0,SUMIF(Pharmaceuticals!$B:$B,$B29,Pharmaceuticals!AJ:AJ)+SUMIF('Health Products &amp; Equipment'!$B:$B,$B29,'Health Products &amp; Equipment'!AS:AS)+SUMIF('Other Pharma &amp; Health Products'!$B:$B,$B29,'Other Pharma &amp; Health Products'!AS:AS)+SUMIF('PSM Costs'!$B:$B,$B29,'PSM Costs'!AS:AS),"")</f>
        <v/>
      </c>
      <c r="R29" s="229" t="str">
        <f t="shared" ca="1" si="2"/>
        <v/>
      </c>
      <c r="S29" s="230" t="str">
        <f ca="1">IF(SUMIF(Pharmaceuticals!$B:$B,$B29,Pharmaceuticals!AQ:AQ)+SUMIF('Health Products &amp; Equipment'!$B:$B,$B29,'Health Products &amp; Equipment'!AZ:AZ)+SUMIF('Other Pharma &amp; Health Products'!$B:$B,$B29,'Other Pharma &amp; Health Products'!AZ:AZ)+SUMIF('PSM Costs'!$B:$B,$B29,'PSM Costs'!AZ:AZ)&gt;0,SUMIF(Pharmaceuticals!$B:$B,$B29,Pharmaceuticals!AQ:AQ)+SUMIF('Health Products &amp; Equipment'!$B:$B,$B29,'Health Products &amp; Equipment'!AZ:AZ)+SUMIF('Other Pharma &amp; Health Products'!$B:$B,$B29,'Other Pharma &amp; Health Products'!AZ:AZ)+SUMIF('PSM Costs'!$B:$B,$B29,'PSM Costs'!AZ:AZ),"")</f>
        <v/>
      </c>
      <c r="T29" s="230" t="str">
        <f ca="1">IF(SUMIF(Pharmaceuticals!$B:$B,$B29,Pharmaceuticals!AS:AS)+SUMIF('Health Products &amp; Equipment'!$B:$B,$B29,'Health Products &amp; Equipment'!BB:BB)+SUMIF('Other Pharma &amp; Health Products'!$B:$B,$B29,'Other Pharma &amp; Health Products'!BB:BB)+SUMIF('PSM Costs'!$B:$B,$B29,'PSM Costs'!BB:BB)&gt;0,SUMIF(Pharmaceuticals!$B:$B,$B29,Pharmaceuticals!AS:AS)+SUMIF('Health Products &amp; Equipment'!$B:$B,$B29,'Health Products &amp; Equipment'!BB:BB)+SUMIF('Other Pharma &amp; Health Products'!$B:$B,$B29,'Other Pharma &amp; Health Products'!BB:BB)+SUMIF('PSM Costs'!$B:$B,$B29,'PSM Costs'!BB:BB),"")</f>
        <v/>
      </c>
      <c r="U29" s="230" t="str">
        <f ca="1">IF(SUMIF(Pharmaceuticals!$B:$B,$B29,Pharmaceuticals!AU:AU)+SUMIF('Health Products &amp; Equipment'!$B:$B,$B29,'Health Products &amp; Equipment'!BD:BD)+SUMIF('Other Pharma &amp; Health Products'!$B:$B,$B29,'Other Pharma &amp; Health Products'!BD:BD)+SUMIF('PSM Costs'!$B:$B,$B29,'PSM Costs'!BD:BD)&gt;0,SUMIF(Pharmaceuticals!$B:$B,$B29,Pharmaceuticals!AU:AU)+SUMIF('Health Products &amp; Equipment'!$B:$B,$B29,'Health Products &amp; Equipment'!BD:BD)+SUMIF('Other Pharma &amp; Health Products'!$B:$B,$B29,'Other Pharma &amp; Health Products'!BD:BD)+SUMIF('PSM Costs'!$B:$B,$B29,'PSM Costs'!BD:BD),"")</f>
        <v/>
      </c>
      <c r="V29" s="230" t="str">
        <f ca="1">IF(SUMIF(Pharmaceuticals!$B:$B,$B29,Pharmaceuticals!AW:AW)+SUMIF('Health Products &amp; Equipment'!$B:$B,$B29,'Health Products &amp; Equipment'!BF:BF)+SUMIF('Other Pharma &amp; Health Products'!$B:$B,$B29,'Other Pharma &amp; Health Products'!BF:BF)+SUMIF('PSM Costs'!$B:$B,$B29,'PSM Costs'!BF:BF)&gt;0,SUMIF(Pharmaceuticals!$B:$B,$B29,Pharmaceuticals!AW:AW)+SUMIF('Health Products &amp; Equipment'!$B:$B,$B29,'Health Products &amp; Equipment'!BF:BF)+SUMIF('Other Pharma &amp; Health Products'!$B:$B,$B29,'Other Pharma &amp; Health Products'!BF:BF)+SUMIF('PSM Costs'!$B:$B,$B29,'PSM Costs'!BF:BF),"")</f>
        <v/>
      </c>
      <c r="W29" s="228" t="str">
        <f t="shared" ca="1" si="3"/>
        <v/>
      </c>
      <c r="X29" s="231" t="str">
        <f ca="1">IF(SUMIF(Pharmaceuticals!$B:$B,$B29,Pharmaceuticals!BD:BD)+SUMIF('Health Products &amp; Equipment'!$B:$B,$B29,'Health Products &amp; Equipment'!BM:BM)+SUMIF('Other Pharma &amp; Health Products'!$B:$B,$B29,'Other Pharma &amp; Health Products'!BM:BM)+SUMIF('PSM Costs'!$B:$B,$B29,'PSM Costs'!BM:BM)&gt;0,SUMIF(Pharmaceuticals!$B:$B,$B29,Pharmaceuticals!BD:BD)+SUMIF('Health Products &amp; Equipment'!$B:$B,$B29,'Health Products &amp; Equipment'!BM:BM)+SUMIF('Other Pharma &amp; Health Products'!$B:$B,$B29,'Other Pharma &amp; Health Products'!BM:BM)+SUMIF('PSM Costs'!$B:$B,$B29,'PSM Costs'!BM:BM),"")</f>
        <v/>
      </c>
      <c r="Y29" s="231" t="str">
        <f ca="1">IF(SUMIF(Pharmaceuticals!$B:$B,$B29,Pharmaceuticals!BF:BF)+SUMIF('Health Products &amp; Equipment'!$B:$B,$B29,'Health Products &amp; Equipment'!BO:BO)+SUMIF('Other Pharma &amp; Health Products'!$B:$B,$B29,'Other Pharma &amp; Health Products'!BO:BO)+SUMIF('PSM Costs'!$B:$B,$B29,'PSM Costs'!BO:BO)&gt;0,SUMIF(Pharmaceuticals!$B:$B,$B29,Pharmaceuticals!BF:BF)+SUMIF('Health Products &amp; Equipment'!$B:$B,$B29,'Health Products &amp; Equipment'!BO:BO)+SUMIF('Other Pharma &amp; Health Products'!$B:$B,$B29,'Other Pharma &amp; Health Products'!BO:BO)+SUMIF('PSM Costs'!$B:$B,$B29,'PSM Costs'!BO:BO),"")</f>
        <v/>
      </c>
      <c r="Z29" s="231" t="str">
        <f ca="1">IF(SUMIF(Pharmaceuticals!$B:$B,$B29,Pharmaceuticals!BH:BH)+SUMIF('Health Products &amp; Equipment'!$B:$B,$B29,'Health Products &amp; Equipment'!BQ:BQ)+SUMIF('Other Pharma &amp; Health Products'!$B:$B,$B29,'Other Pharma &amp; Health Products'!BQ:BQ)+SUMIF('PSM Costs'!$B:$B,$B29,'PSM Costs'!BQ:BQ)&gt;0,SUMIF(Pharmaceuticals!$B:$B,$B29,Pharmaceuticals!BH:BH)+SUMIF('Health Products &amp; Equipment'!$B:$B,$B29,'Health Products &amp; Equipment'!BQ:BQ)+SUMIF('Other Pharma &amp; Health Products'!$B:$B,$B29,'Other Pharma &amp; Health Products'!BQ:BQ)+SUMIF('PSM Costs'!$B:$B,$B29,'PSM Costs'!BQ:BQ),"")</f>
        <v/>
      </c>
      <c r="AA29" s="231" t="str">
        <f ca="1">IF(SUMIF(Pharmaceuticals!$B:$B,$B29,Pharmaceuticals!BJ:BJ)+SUMIF('Health Products &amp; Equipment'!$B:$B,$B29,'Health Products &amp; Equipment'!BS:BS)+SUMIF('Other Pharma &amp; Health Products'!$B:$B,$B29,'Other Pharma &amp; Health Products'!BS:BS)+SUMIF('PSM Costs'!$B:$B,$B29,'PSM Costs'!BS:BS)&gt;0,SUMIF(Pharmaceuticals!$B:$B,$B29,Pharmaceuticals!BJ:BJ)+SUMIF('Health Products &amp; Equipment'!$B:$B,$B29,'Health Products &amp; Equipment'!BS:BS)+SUMIF('Other Pharma &amp; Health Products'!$B:$B,$B29,'Other Pharma &amp; Health Products'!BS:BS)+SUMIF('PSM Costs'!$B:$B,$B29,'PSM Costs'!BS:BS),"")</f>
        <v/>
      </c>
      <c r="AB29" s="230" t="str">
        <f t="shared" ca="1" si="4"/>
        <v/>
      </c>
    </row>
    <row r="30" spans="1:28" ht="22" customHeight="1" x14ac:dyDescent="0.15">
      <c r="A30" s="226">
        <v>20</v>
      </c>
      <c r="B30" s="226" t="str">
        <f ca="1">IFERROR(VLOOKUP(A30,'Rank unique Mod-Int-CI-PR'!I:J,2,FALSE),"")</f>
        <v/>
      </c>
      <c r="C30" s="227" t="str">
        <f ca="1">IFERROR(VLOOKUP(VALUE(LEFT(B30,FIND("-",B30)-1)),CatModules!B:C,2,FALSE),"")</f>
        <v/>
      </c>
      <c r="D30" s="227" t="str">
        <f ca="1">IFERROR(VLOOKUP(LEFT(B30,FIND("--",B30)-1),CatInt!D:E,2,FALSE),"")</f>
        <v/>
      </c>
      <c r="E30" s="227" t="str">
        <f ca="1">IFERROR(VLOOKUP(MID(B30,FIND("--",B30)+2,FIND("---",B30)-FIND("--",B30)-2),CatCostInp!D:E,2,FALSE),"")</f>
        <v/>
      </c>
      <c r="F30" s="227" t="str">
        <f ca="1">IFERROR(VLOOKUP(B30,ActivityConcat!A:C,3,FALSE),"")</f>
        <v/>
      </c>
      <c r="G30" s="228" t="str">
        <f ca="1">IFERROR(VLOOKUP(VALUE(RIGHT(B30,1)),Setup!A:D,4,FALSE),"")</f>
        <v/>
      </c>
      <c r="H30" s="229" t="str">
        <f t="shared" ca="1" si="0"/>
        <v/>
      </c>
      <c r="I30" s="230" t="str">
        <f ca="1">IF(SUMIF(Pharmaceuticals!$B:$B,$B30,Pharmaceuticals!Q:Q)+SUMIF('Health Products &amp; Equipment'!$B:$B,$B30,'Health Products &amp; Equipment'!Z:Z)+SUMIF('Other Pharma &amp; Health Products'!$B:$B,$B30,'Other Pharma &amp; Health Products'!Z:Z)+SUMIF('PSM Costs'!$B:$B,$B30,'PSM Costs'!Z:Z)&gt;0,SUMIF(Pharmaceuticals!$B:$B,$B30,Pharmaceuticals!Q:Q)+SUMIF('Health Products &amp; Equipment'!$B:$B,$B30,'Health Products &amp; Equipment'!Z:Z)+SUMIF('Other Pharma &amp; Health Products'!$B:$B,$B30,'Other Pharma &amp; Health Products'!Z:Z)+SUMIF('PSM Costs'!$B:$B,$B30,'PSM Costs'!Z:Z),"")</f>
        <v/>
      </c>
      <c r="J30" s="230" t="str">
        <f ca="1">IF(SUMIF(Pharmaceuticals!$B:$B,$B30,Pharmaceuticals!S:S)+SUMIF('Health Products &amp; Equipment'!$B:$B,$B30,'Health Products &amp; Equipment'!AB:AB)+SUMIF('Other Pharma &amp; Health Products'!$B:$B,$B30,'Other Pharma &amp; Health Products'!AB:AB)+SUMIF('PSM Costs'!$B:$B,$B30,'PSM Costs'!AB:AB)&gt;0,SUMIF(Pharmaceuticals!$B:$B,$B30,Pharmaceuticals!S:S)+SUMIF('Health Products &amp; Equipment'!$B:$B,$B30,'Health Products &amp; Equipment'!AB:AB)+SUMIF('Other Pharma &amp; Health Products'!$B:$B,$B30,'Other Pharma &amp; Health Products'!AB:AB)+SUMIF('PSM Costs'!$B:$B,$B30,'PSM Costs'!AB:AB),"")</f>
        <v/>
      </c>
      <c r="K30" s="230" t="str">
        <f ca="1">IF(SUMIF(Pharmaceuticals!$B:$B,$B30,Pharmaceuticals!U:U)+SUMIF('Health Products &amp; Equipment'!$B:$B,$B30,'Health Products &amp; Equipment'!AD:AD)+SUMIF('Other Pharma &amp; Health Products'!$B:$B,$B30,'Other Pharma &amp; Health Products'!AD:AD)+SUMIF('PSM Costs'!$B:$B,$B30,'PSM Costs'!AD:AD)&gt;0,SUMIF(Pharmaceuticals!$B:$B,$B30,Pharmaceuticals!U:U)+SUMIF('Health Products &amp; Equipment'!$B:$B,$B30,'Health Products &amp; Equipment'!AD:AD)+SUMIF('Other Pharma &amp; Health Products'!$B:$B,$B30,'Other Pharma &amp; Health Products'!AD:AD)+SUMIF('PSM Costs'!$B:$B,$B30,'PSM Costs'!AD:AD),"")</f>
        <v/>
      </c>
      <c r="L30" s="230" t="str">
        <f ca="1">IF(SUMIF(Pharmaceuticals!$B:$B,$B30,Pharmaceuticals!W:W)+SUMIF('Health Products &amp; Equipment'!$B:$B,$B30,'Health Products &amp; Equipment'!AF:AF)+SUMIF('Other Pharma &amp; Health Products'!$B:$B,$B30,'Other Pharma &amp; Health Products'!AF:AF)+SUMIF('PSM Costs'!$B:$B,$B30,'PSM Costs'!AF:AF)&gt;0,SUMIF(Pharmaceuticals!$B:$B,$B30,Pharmaceuticals!W:W)+SUMIF('Health Products &amp; Equipment'!$B:$B,$B30,'Health Products &amp; Equipment'!AF:AF)+SUMIF('Other Pharma &amp; Health Products'!$B:$B,$B30,'Other Pharma &amp; Health Products'!AF:AF)+SUMIF('PSM Costs'!$B:$B,$B30,'PSM Costs'!AF:AF),"")</f>
        <v/>
      </c>
      <c r="M30" s="228" t="str">
        <f t="shared" ca="1" si="1"/>
        <v/>
      </c>
      <c r="N30" s="231" t="str">
        <f ca="1">IF(SUMIF(Pharmaceuticals!$B:$B,$B30,Pharmaceuticals!AD:AD)+SUMIF('Health Products &amp; Equipment'!$B:$B,$B30,'Health Products &amp; Equipment'!AM:AM)+SUMIF('Other Pharma &amp; Health Products'!$B:$B,$B30,'Other Pharma &amp; Health Products'!AM:AM)+SUMIF('PSM Costs'!$B:$B,$B30,'PSM Costs'!AM:AM)&gt;0,SUMIF(Pharmaceuticals!$B:$B,$B30,Pharmaceuticals!AD:AD)+SUMIF('Health Products &amp; Equipment'!$B:$B,$B30,'Health Products &amp; Equipment'!AM:AM)+SUMIF('Other Pharma &amp; Health Products'!$B:$B,$B30,'Other Pharma &amp; Health Products'!AM:AM)+SUMIF('PSM Costs'!$B:$B,$B30,'PSM Costs'!AM:AM),"")</f>
        <v/>
      </c>
      <c r="O30" s="231" t="str">
        <f ca="1">IF(SUMIF(Pharmaceuticals!$B:$B,$B30,Pharmaceuticals!AF:AF)+SUMIF('Health Products &amp; Equipment'!$B:$B,$B30,'Health Products &amp; Equipment'!AO:AO)+SUMIF('Other Pharma &amp; Health Products'!$B:$B,$B30,'Other Pharma &amp; Health Products'!AO:AO)+SUMIF('PSM Costs'!$B:$B,$B30,'PSM Costs'!AO:AO)&gt;0,SUMIF(Pharmaceuticals!$B:$B,$B30,Pharmaceuticals!AF:AF)+SUMIF('Health Products &amp; Equipment'!$B:$B,$B30,'Health Products &amp; Equipment'!AO:AO)+SUMIF('Other Pharma &amp; Health Products'!$B:$B,$B30,'Other Pharma &amp; Health Products'!AO:AO)+SUMIF('PSM Costs'!$B:$B,$B30,'PSM Costs'!AO:AO),"")</f>
        <v/>
      </c>
      <c r="P30" s="231" t="str">
        <f ca="1">IF(SUMIF(Pharmaceuticals!$B:$B,$B30,Pharmaceuticals!AH:AH)+SUMIF('Health Products &amp; Equipment'!$B:$B,$B30,'Health Products &amp; Equipment'!AQ:AQ)+SUMIF('Other Pharma &amp; Health Products'!$B:$B,$B30,'Other Pharma &amp; Health Products'!AQ:AQ)+SUMIF('PSM Costs'!$B:$B,$B30,'PSM Costs'!AQ:AQ)&gt;0,SUMIF(Pharmaceuticals!$B:$B,$B30,Pharmaceuticals!AH:AH)+SUMIF('Health Products &amp; Equipment'!$B:$B,$B30,'Health Products &amp; Equipment'!AQ:AQ)+SUMIF('Other Pharma &amp; Health Products'!$B:$B,$B30,'Other Pharma &amp; Health Products'!AQ:AQ)+SUMIF('PSM Costs'!$B:$B,$B30,'PSM Costs'!AQ:AQ),"")</f>
        <v/>
      </c>
      <c r="Q30" s="231" t="str">
        <f ca="1">IF(SUMIF(Pharmaceuticals!$B:$B,$B30,Pharmaceuticals!AJ:AJ)+SUMIF('Health Products &amp; Equipment'!$B:$B,$B30,'Health Products &amp; Equipment'!AS:AS)+SUMIF('Other Pharma &amp; Health Products'!$B:$B,$B30,'Other Pharma &amp; Health Products'!AS:AS)+SUMIF('PSM Costs'!$B:$B,$B30,'PSM Costs'!AS:AS)&gt;0,SUMIF(Pharmaceuticals!$B:$B,$B30,Pharmaceuticals!AJ:AJ)+SUMIF('Health Products &amp; Equipment'!$B:$B,$B30,'Health Products &amp; Equipment'!AS:AS)+SUMIF('Other Pharma &amp; Health Products'!$B:$B,$B30,'Other Pharma &amp; Health Products'!AS:AS)+SUMIF('PSM Costs'!$B:$B,$B30,'PSM Costs'!AS:AS),"")</f>
        <v/>
      </c>
      <c r="R30" s="229" t="str">
        <f t="shared" ca="1" si="2"/>
        <v/>
      </c>
      <c r="S30" s="230" t="str">
        <f ca="1">IF(SUMIF(Pharmaceuticals!$B:$B,$B30,Pharmaceuticals!AQ:AQ)+SUMIF('Health Products &amp; Equipment'!$B:$B,$B30,'Health Products &amp; Equipment'!AZ:AZ)+SUMIF('Other Pharma &amp; Health Products'!$B:$B,$B30,'Other Pharma &amp; Health Products'!AZ:AZ)+SUMIF('PSM Costs'!$B:$B,$B30,'PSM Costs'!AZ:AZ)&gt;0,SUMIF(Pharmaceuticals!$B:$B,$B30,Pharmaceuticals!AQ:AQ)+SUMIF('Health Products &amp; Equipment'!$B:$B,$B30,'Health Products &amp; Equipment'!AZ:AZ)+SUMIF('Other Pharma &amp; Health Products'!$B:$B,$B30,'Other Pharma &amp; Health Products'!AZ:AZ)+SUMIF('PSM Costs'!$B:$B,$B30,'PSM Costs'!AZ:AZ),"")</f>
        <v/>
      </c>
      <c r="T30" s="230" t="str">
        <f ca="1">IF(SUMIF(Pharmaceuticals!$B:$B,$B30,Pharmaceuticals!AS:AS)+SUMIF('Health Products &amp; Equipment'!$B:$B,$B30,'Health Products &amp; Equipment'!BB:BB)+SUMIF('Other Pharma &amp; Health Products'!$B:$B,$B30,'Other Pharma &amp; Health Products'!BB:BB)+SUMIF('PSM Costs'!$B:$B,$B30,'PSM Costs'!BB:BB)&gt;0,SUMIF(Pharmaceuticals!$B:$B,$B30,Pharmaceuticals!AS:AS)+SUMIF('Health Products &amp; Equipment'!$B:$B,$B30,'Health Products &amp; Equipment'!BB:BB)+SUMIF('Other Pharma &amp; Health Products'!$B:$B,$B30,'Other Pharma &amp; Health Products'!BB:BB)+SUMIF('PSM Costs'!$B:$B,$B30,'PSM Costs'!BB:BB),"")</f>
        <v/>
      </c>
      <c r="U30" s="230" t="str">
        <f ca="1">IF(SUMIF(Pharmaceuticals!$B:$B,$B30,Pharmaceuticals!AU:AU)+SUMIF('Health Products &amp; Equipment'!$B:$B,$B30,'Health Products &amp; Equipment'!BD:BD)+SUMIF('Other Pharma &amp; Health Products'!$B:$B,$B30,'Other Pharma &amp; Health Products'!BD:BD)+SUMIF('PSM Costs'!$B:$B,$B30,'PSM Costs'!BD:BD)&gt;0,SUMIF(Pharmaceuticals!$B:$B,$B30,Pharmaceuticals!AU:AU)+SUMIF('Health Products &amp; Equipment'!$B:$B,$B30,'Health Products &amp; Equipment'!BD:BD)+SUMIF('Other Pharma &amp; Health Products'!$B:$B,$B30,'Other Pharma &amp; Health Products'!BD:BD)+SUMIF('PSM Costs'!$B:$B,$B30,'PSM Costs'!BD:BD),"")</f>
        <v/>
      </c>
      <c r="V30" s="230" t="str">
        <f ca="1">IF(SUMIF(Pharmaceuticals!$B:$B,$B30,Pharmaceuticals!AW:AW)+SUMIF('Health Products &amp; Equipment'!$B:$B,$B30,'Health Products &amp; Equipment'!BF:BF)+SUMIF('Other Pharma &amp; Health Products'!$B:$B,$B30,'Other Pharma &amp; Health Products'!BF:BF)+SUMIF('PSM Costs'!$B:$B,$B30,'PSM Costs'!BF:BF)&gt;0,SUMIF(Pharmaceuticals!$B:$B,$B30,Pharmaceuticals!AW:AW)+SUMIF('Health Products &amp; Equipment'!$B:$B,$B30,'Health Products &amp; Equipment'!BF:BF)+SUMIF('Other Pharma &amp; Health Products'!$B:$B,$B30,'Other Pharma &amp; Health Products'!BF:BF)+SUMIF('PSM Costs'!$B:$B,$B30,'PSM Costs'!BF:BF),"")</f>
        <v/>
      </c>
      <c r="W30" s="228" t="str">
        <f t="shared" ca="1" si="3"/>
        <v/>
      </c>
      <c r="X30" s="231" t="str">
        <f ca="1">IF(SUMIF(Pharmaceuticals!$B:$B,$B30,Pharmaceuticals!BD:BD)+SUMIF('Health Products &amp; Equipment'!$B:$B,$B30,'Health Products &amp; Equipment'!BM:BM)+SUMIF('Other Pharma &amp; Health Products'!$B:$B,$B30,'Other Pharma &amp; Health Products'!BM:BM)+SUMIF('PSM Costs'!$B:$B,$B30,'PSM Costs'!BM:BM)&gt;0,SUMIF(Pharmaceuticals!$B:$B,$B30,Pharmaceuticals!BD:BD)+SUMIF('Health Products &amp; Equipment'!$B:$B,$B30,'Health Products &amp; Equipment'!BM:BM)+SUMIF('Other Pharma &amp; Health Products'!$B:$B,$B30,'Other Pharma &amp; Health Products'!BM:BM)+SUMIF('PSM Costs'!$B:$B,$B30,'PSM Costs'!BM:BM),"")</f>
        <v/>
      </c>
      <c r="Y30" s="231" t="str">
        <f ca="1">IF(SUMIF(Pharmaceuticals!$B:$B,$B30,Pharmaceuticals!BF:BF)+SUMIF('Health Products &amp; Equipment'!$B:$B,$B30,'Health Products &amp; Equipment'!BO:BO)+SUMIF('Other Pharma &amp; Health Products'!$B:$B,$B30,'Other Pharma &amp; Health Products'!BO:BO)+SUMIF('PSM Costs'!$B:$B,$B30,'PSM Costs'!BO:BO)&gt;0,SUMIF(Pharmaceuticals!$B:$B,$B30,Pharmaceuticals!BF:BF)+SUMIF('Health Products &amp; Equipment'!$B:$B,$B30,'Health Products &amp; Equipment'!BO:BO)+SUMIF('Other Pharma &amp; Health Products'!$B:$B,$B30,'Other Pharma &amp; Health Products'!BO:BO)+SUMIF('PSM Costs'!$B:$B,$B30,'PSM Costs'!BO:BO),"")</f>
        <v/>
      </c>
      <c r="Z30" s="231" t="str">
        <f ca="1">IF(SUMIF(Pharmaceuticals!$B:$B,$B30,Pharmaceuticals!BH:BH)+SUMIF('Health Products &amp; Equipment'!$B:$B,$B30,'Health Products &amp; Equipment'!BQ:BQ)+SUMIF('Other Pharma &amp; Health Products'!$B:$B,$B30,'Other Pharma &amp; Health Products'!BQ:BQ)+SUMIF('PSM Costs'!$B:$B,$B30,'PSM Costs'!BQ:BQ)&gt;0,SUMIF(Pharmaceuticals!$B:$B,$B30,Pharmaceuticals!BH:BH)+SUMIF('Health Products &amp; Equipment'!$B:$B,$B30,'Health Products &amp; Equipment'!BQ:BQ)+SUMIF('Other Pharma &amp; Health Products'!$B:$B,$B30,'Other Pharma &amp; Health Products'!BQ:BQ)+SUMIF('PSM Costs'!$B:$B,$B30,'PSM Costs'!BQ:BQ),"")</f>
        <v/>
      </c>
      <c r="AA30" s="231" t="str">
        <f ca="1">IF(SUMIF(Pharmaceuticals!$B:$B,$B30,Pharmaceuticals!BJ:BJ)+SUMIF('Health Products &amp; Equipment'!$B:$B,$B30,'Health Products &amp; Equipment'!BS:BS)+SUMIF('Other Pharma &amp; Health Products'!$B:$B,$B30,'Other Pharma &amp; Health Products'!BS:BS)+SUMIF('PSM Costs'!$B:$B,$B30,'PSM Costs'!BS:BS)&gt;0,SUMIF(Pharmaceuticals!$B:$B,$B30,Pharmaceuticals!BJ:BJ)+SUMIF('Health Products &amp; Equipment'!$B:$B,$B30,'Health Products &amp; Equipment'!BS:BS)+SUMIF('Other Pharma &amp; Health Products'!$B:$B,$B30,'Other Pharma &amp; Health Products'!BS:BS)+SUMIF('PSM Costs'!$B:$B,$B30,'PSM Costs'!BS:BS),"")</f>
        <v/>
      </c>
      <c r="AB30" s="230" t="str">
        <f t="shared" ca="1" si="4"/>
        <v/>
      </c>
    </row>
    <row r="31" spans="1:28" ht="22" customHeight="1" x14ac:dyDescent="0.15">
      <c r="A31" s="226">
        <v>21</v>
      </c>
      <c r="B31" s="226" t="str">
        <f ca="1">IFERROR(VLOOKUP(A31,'Rank unique Mod-Int-CI-PR'!I:J,2,FALSE),"")</f>
        <v/>
      </c>
      <c r="C31" s="227" t="str">
        <f ca="1">IFERROR(VLOOKUP(VALUE(LEFT(B31,FIND("-",B31)-1)),CatModules!B:C,2,FALSE),"")</f>
        <v/>
      </c>
      <c r="D31" s="227" t="str">
        <f ca="1">IFERROR(VLOOKUP(LEFT(B31,FIND("--",B31)-1),CatInt!D:E,2,FALSE),"")</f>
        <v/>
      </c>
      <c r="E31" s="227" t="str">
        <f ca="1">IFERROR(VLOOKUP(MID(B31,FIND("--",B31)+2,FIND("---",B31)-FIND("--",B31)-2),CatCostInp!D:E,2,FALSE),"")</f>
        <v/>
      </c>
      <c r="F31" s="227" t="str">
        <f ca="1">IFERROR(VLOOKUP(B31,ActivityConcat!A:C,3,FALSE),"")</f>
        <v/>
      </c>
      <c r="G31" s="228" t="str">
        <f ca="1">IFERROR(VLOOKUP(VALUE(RIGHT(B31,1)),Setup!A:D,4,FALSE),"")</f>
        <v/>
      </c>
      <c r="H31" s="229" t="str">
        <f t="shared" ca="1" si="0"/>
        <v/>
      </c>
      <c r="I31" s="230" t="str">
        <f ca="1">IF(SUMIF(Pharmaceuticals!$B:$B,$B31,Pharmaceuticals!Q:Q)+SUMIF('Health Products &amp; Equipment'!$B:$B,$B31,'Health Products &amp; Equipment'!Z:Z)+SUMIF('Other Pharma &amp; Health Products'!$B:$B,$B31,'Other Pharma &amp; Health Products'!Z:Z)+SUMIF('PSM Costs'!$B:$B,$B31,'PSM Costs'!Z:Z)&gt;0,SUMIF(Pharmaceuticals!$B:$B,$B31,Pharmaceuticals!Q:Q)+SUMIF('Health Products &amp; Equipment'!$B:$B,$B31,'Health Products &amp; Equipment'!Z:Z)+SUMIF('Other Pharma &amp; Health Products'!$B:$B,$B31,'Other Pharma &amp; Health Products'!Z:Z)+SUMIF('PSM Costs'!$B:$B,$B31,'PSM Costs'!Z:Z),"")</f>
        <v/>
      </c>
      <c r="J31" s="230" t="str">
        <f ca="1">IF(SUMIF(Pharmaceuticals!$B:$B,$B31,Pharmaceuticals!S:S)+SUMIF('Health Products &amp; Equipment'!$B:$B,$B31,'Health Products &amp; Equipment'!AB:AB)+SUMIF('Other Pharma &amp; Health Products'!$B:$B,$B31,'Other Pharma &amp; Health Products'!AB:AB)+SUMIF('PSM Costs'!$B:$B,$B31,'PSM Costs'!AB:AB)&gt;0,SUMIF(Pharmaceuticals!$B:$B,$B31,Pharmaceuticals!S:S)+SUMIF('Health Products &amp; Equipment'!$B:$B,$B31,'Health Products &amp; Equipment'!AB:AB)+SUMIF('Other Pharma &amp; Health Products'!$B:$B,$B31,'Other Pharma &amp; Health Products'!AB:AB)+SUMIF('PSM Costs'!$B:$B,$B31,'PSM Costs'!AB:AB),"")</f>
        <v/>
      </c>
      <c r="K31" s="230" t="str">
        <f ca="1">IF(SUMIF(Pharmaceuticals!$B:$B,$B31,Pharmaceuticals!U:U)+SUMIF('Health Products &amp; Equipment'!$B:$B,$B31,'Health Products &amp; Equipment'!AD:AD)+SUMIF('Other Pharma &amp; Health Products'!$B:$B,$B31,'Other Pharma &amp; Health Products'!AD:AD)+SUMIF('PSM Costs'!$B:$B,$B31,'PSM Costs'!AD:AD)&gt;0,SUMIF(Pharmaceuticals!$B:$B,$B31,Pharmaceuticals!U:U)+SUMIF('Health Products &amp; Equipment'!$B:$B,$B31,'Health Products &amp; Equipment'!AD:AD)+SUMIF('Other Pharma &amp; Health Products'!$B:$B,$B31,'Other Pharma &amp; Health Products'!AD:AD)+SUMIF('PSM Costs'!$B:$B,$B31,'PSM Costs'!AD:AD),"")</f>
        <v/>
      </c>
      <c r="L31" s="230" t="str">
        <f ca="1">IF(SUMIF(Pharmaceuticals!$B:$B,$B31,Pharmaceuticals!W:W)+SUMIF('Health Products &amp; Equipment'!$B:$B,$B31,'Health Products &amp; Equipment'!AF:AF)+SUMIF('Other Pharma &amp; Health Products'!$B:$B,$B31,'Other Pharma &amp; Health Products'!AF:AF)+SUMIF('PSM Costs'!$B:$B,$B31,'PSM Costs'!AF:AF)&gt;0,SUMIF(Pharmaceuticals!$B:$B,$B31,Pharmaceuticals!W:W)+SUMIF('Health Products &amp; Equipment'!$B:$B,$B31,'Health Products &amp; Equipment'!AF:AF)+SUMIF('Other Pharma &amp; Health Products'!$B:$B,$B31,'Other Pharma &amp; Health Products'!AF:AF)+SUMIF('PSM Costs'!$B:$B,$B31,'PSM Costs'!AF:AF),"")</f>
        <v/>
      </c>
      <c r="M31" s="228" t="str">
        <f t="shared" ca="1" si="1"/>
        <v/>
      </c>
      <c r="N31" s="231" t="str">
        <f ca="1">IF(SUMIF(Pharmaceuticals!$B:$B,$B31,Pharmaceuticals!AD:AD)+SUMIF('Health Products &amp; Equipment'!$B:$B,$B31,'Health Products &amp; Equipment'!AM:AM)+SUMIF('Other Pharma &amp; Health Products'!$B:$B,$B31,'Other Pharma &amp; Health Products'!AM:AM)+SUMIF('PSM Costs'!$B:$B,$B31,'PSM Costs'!AM:AM)&gt;0,SUMIF(Pharmaceuticals!$B:$B,$B31,Pharmaceuticals!AD:AD)+SUMIF('Health Products &amp; Equipment'!$B:$B,$B31,'Health Products &amp; Equipment'!AM:AM)+SUMIF('Other Pharma &amp; Health Products'!$B:$B,$B31,'Other Pharma &amp; Health Products'!AM:AM)+SUMIF('PSM Costs'!$B:$B,$B31,'PSM Costs'!AM:AM),"")</f>
        <v/>
      </c>
      <c r="O31" s="231" t="str">
        <f ca="1">IF(SUMIF(Pharmaceuticals!$B:$B,$B31,Pharmaceuticals!AF:AF)+SUMIF('Health Products &amp; Equipment'!$B:$B,$B31,'Health Products &amp; Equipment'!AO:AO)+SUMIF('Other Pharma &amp; Health Products'!$B:$B,$B31,'Other Pharma &amp; Health Products'!AO:AO)+SUMIF('PSM Costs'!$B:$B,$B31,'PSM Costs'!AO:AO)&gt;0,SUMIF(Pharmaceuticals!$B:$B,$B31,Pharmaceuticals!AF:AF)+SUMIF('Health Products &amp; Equipment'!$B:$B,$B31,'Health Products &amp; Equipment'!AO:AO)+SUMIF('Other Pharma &amp; Health Products'!$B:$B,$B31,'Other Pharma &amp; Health Products'!AO:AO)+SUMIF('PSM Costs'!$B:$B,$B31,'PSM Costs'!AO:AO),"")</f>
        <v/>
      </c>
      <c r="P31" s="231" t="str">
        <f ca="1">IF(SUMIF(Pharmaceuticals!$B:$B,$B31,Pharmaceuticals!AH:AH)+SUMIF('Health Products &amp; Equipment'!$B:$B,$B31,'Health Products &amp; Equipment'!AQ:AQ)+SUMIF('Other Pharma &amp; Health Products'!$B:$B,$B31,'Other Pharma &amp; Health Products'!AQ:AQ)+SUMIF('PSM Costs'!$B:$B,$B31,'PSM Costs'!AQ:AQ)&gt;0,SUMIF(Pharmaceuticals!$B:$B,$B31,Pharmaceuticals!AH:AH)+SUMIF('Health Products &amp; Equipment'!$B:$B,$B31,'Health Products &amp; Equipment'!AQ:AQ)+SUMIF('Other Pharma &amp; Health Products'!$B:$B,$B31,'Other Pharma &amp; Health Products'!AQ:AQ)+SUMIF('PSM Costs'!$B:$B,$B31,'PSM Costs'!AQ:AQ),"")</f>
        <v/>
      </c>
      <c r="Q31" s="231" t="str">
        <f ca="1">IF(SUMIF(Pharmaceuticals!$B:$B,$B31,Pharmaceuticals!AJ:AJ)+SUMIF('Health Products &amp; Equipment'!$B:$B,$B31,'Health Products &amp; Equipment'!AS:AS)+SUMIF('Other Pharma &amp; Health Products'!$B:$B,$B31,'Other Pharma &amp; Health Products'!AS:AS)+SUMIF('PSM Costs'!$B:$B,$B31,'PSM Costs'!AS:AS)&gt;0,SUMIF(Pharmaceuticals!$B:$B,$B31,Pharmaceuticals!AJ:AJ)+SUMIF('Health Products &amp; Equipment'!$B:$B,$B31,'Health Products &amp; Equipment'!AS:AS)+SUMIF('Other Pharma &amp; Health Products'!$B:$B,$B31,'Other Pharma &amp; Health Products'!AS:AS)+SUMIF('PSM Costs'!$B:$B,$B31,'PSM Costs'!AS:AS),"")</f>
        <v/>
      </c>
      <c r="R31" s="229" t="str">
        <f t="shared" ca="1" si="2"/>
        <v/>
      </c>
      <c r="S31" s="230" t="str">
        <f ca="1">IF(SUMIF(Pharmaceuticals!$B:$B,$B31,Pharmaceuticals!AQ:AQ)+SUMIF('Health Products &amp; Equipment'!$B:$B,$B31,'Health Products &amp; Equipment'!AZ:AZ)+SUMIF('Other Pharma &amp; Health Products'!$B:$B,$B31,'Other Pharma &amp; Health Products'!AZ:AZ)+SUMIF('PSM Costs'!$B:$B,$B31,'PSM Costs'!AZ:AZ)&gt;0,SUMIF(Pharmaceuticals!$B:$B,$B31,Pharmaceuticals!AQ:AQ)+SUMIF('Health Products &amp; Equipment'!$B:$B,$B31,'Health Products &amp; Equipment'!AZ:AZ)+SUMIF('Other Pharma &amp; Health Products'!$B:$B,$B31,'Other Pharma &amp; Health Products'!AZ:AZ)+SUMIF('PSM Costs'!$B:$B,$B31,'PSM Costs'!AZ:AZ),"")</f>
        <v/>
      </c>
      <c r="T31" s="230" t="str">
        <f ca="1">IF(SUMIF(Pharmaceuticals!$B:$B,$B31,Pharmaceuticals!AS:AS)+SUMIF('Health Products &amp; Equipment'!$B:$B,$B31,'Health Products &amp; Equipment'!BB:BB)+SUMIF('Other Pharma &amp; Health Products'!$B:$B,$B31,'Other Pharma &amp; Health Products'!BB:BB)+SUMIF('PSM Costs'!$B:$B,$B31,'PSM Costs'!BB:BB)&gt;0,SUMIF(Pharmaceuticals!$B:$B,$B31,Pharmaceuticals!AS:AS)+SUMIF('Health Products &amp; Equipment'!$B:$B,$B31,'Health Products &amp; Equipment'!BB:BB)+SUMIF('Other Pharma &amp; Health Products'!$B:$B,$B31,'Other Pharma &amp; Health Products'!BB:BB)+SUMIF('PSM Costs'!$B:$B,$B31,'PSM Costs'!BB:BB),"")</f>
        <v/>
      </c>
      <c r="U31" s="230" t="str">
        <f ca="1">IF(SUMIF(Pharmaceuticals!$B:$B,$B31,Pharmaceuticals!AU:AU)+SUMIF('Health Products &amp; Equipment'!$B:$B,$B31,'Health Products &amp; Equipment'!BD:BD)+SUMIF('Other Pharma &amp; Health Products'!$B:$B,$B31,'Other Pharma &amp; Health Products'!BD:BD)+SUMIF('PSM Costs'!$B:$B,$B31,'PSM Costs'!BD:BD)&gt;0,SUMIF(Pharmaceuticals!$B:$B,$B31,Pharmaceuticals!AU:AU)+SUMIF('Health Products &amp; Equipment'!$B:$B,$B31,'Health Products &amp; Equipment'!BD:BD)+SUMIF('Other Pharma &amp; Health Products'!$B:$B,$B31,'Other Pharma &amp; Health Products'!BD:BD)+SUMIF('PSM Costs'!$B:$B,$B31,'PSM Costs'!BD:BD),"")</f>
        <v/>
      </c>
      <c r="V31" s="230" t="str">
        <f ca="1">IF(SUMIF(Pharmaceuticals!$B:$B,$B31,Pharmaceuticals!AW:AW)+SUMIF('Health Products &amp; Equipment'!$B:$B,$B31,'Health Products &amp; Equipment'!BF:BF)+SUMIF('Other Pharma &amp; Health Products'!$B:$B,$B31,'Other Pharma &amp; Health Products'!BF:BF)+SUMIF('PSM Costs'!$B:$B,$B31,'PSM Costs'!BF:BF)&gt;0,SUMIF(Pharmaceuticals!$B:$B,$B31,Pharmaceuticals!AW:AW)+SUMIF('Health Products &amp; Equipment'!$B:$B,$B31,'Health Products &amp; Equipment'!BF:BF)+SUMIF('Other Pharma &amp; Health Products'!$B:$B,$B31,'Other Pharma &amp; Health Products'!BF:BF)+SUMIF('PSM Costs'!$B:$B,$B31,'PSM Costs'!BF:BF),"")</f>
        <v/>
      </c>
      <c r="W31" s="228" t="str">
        <f t="shared" ca="1" si="3"/>
        <v/>
      </c>
      <c r="X31" s="231" t="str">
        <f ca="1">IF(SUMIF(Pharmaceuticals!$B:$B,$B31,Pharmaceuticals!BD:BD)+SUMIF('Health Products &amp; Equipment'!$B:$B,$B31,'Health Products &amp; Equipment'!BM:BM)+SUMIF('Other Pharma &amp; Health Products'!$B:$B,$B31,'Other Pharma &amp; Health Products'!BM:BM)+SUMIF('PSM Costs'!$B:$B,$B31,'PSM Costs'!BM:BM)&gt;0,SUMIF(Pharmaceuticals!$B:$B,$B31,Pharmaceuticals!BD:BD)+SUMIF('Health Products &amp; Equipment'!$B:$B,$B31,'Health Products &amp; Equipment'!BM:BM)+SUMIF('Other Pharma &amp; Health Products'!$B:$B,$B31,'Other Pharma &amp; Health Products'!BM:BM)+SUMIF('PSM Costs'!$B:$B,$B31,'PSM Costs'!BM:BM),"")</f>
        <v/>
      </c>
      <c r="Y31" s="231" t="str">
        <f ca="1">IF(SUMIF(Pharmaceuticals!$B:$B,$B31,Pharmaceuticals!BF:BF)+SUMIF('Health Products &amp; Equipment'!$B:$B,$B31,'Health Products &amp; Equipment'!BO:BO)+SUMIF('Other Pharma &amp; Health Products'!$B:$B,$B31,'Other Pharma &amp; Health Products'!BO:BO)+SUMIF('PSM Costs'!$B:$B,$B31,'PSM Costs'!BO:BO)&gt;0,SUMIF(Pharmaceuticals!$B:$B,$B31,Pharmaceuticals!BF:BF)+SUMIF('Health Products &amp; Equipment'!$B:$B,$B31,'Health Products &amp; Equipment'!BO:BO)+SUMIF('Other Pharma &amp; Health Products'!$B:$B,$B31,'Other Pharma &amp; Health Products'!BO:BO)+SUMIF('PSM Costs'!$B:$B,$B31,'PSM Costs'!BO:BO),"")</f>
        <v/>
      </c>
      <c r="Z31" s="231" t="str">
        <f ca="1">IF(SUMIF(Pharmaceuticals!$B:$B,$B31,Pharmaceuticals!BH:BH)+SUMIF('Health Products &amp; Equipment'!$B:$B,$B31,'Health Products &amp; Equipment'!BQ:BQ)+SUMIF('Other Pharma &amp; Health Products'!$B:$B,$B31,'Other Pharma &amp; Health Products'!BQ:BQ)+SUMIF('PSM Costs'!$B:$B,$B31,'PSM Costs'!BQ:BQ)&gt;0,SUMIF(Pharmaceuticals!$B:$B,$B31,Pharmaceuticals!BH:BH)+SUMIF('Health Products &amp; Equipment'!$B:$B,$B31,'Health Products &amp; Equipment'!BQ:BQ)+SUMIF('Other Pharma &amp; Health Products'!$B:$B,$B31,'Other Pharma &amp; Health Products'!BQ:BQ)+SUMIF('PSM Costs'!$B:$B,$B31,'PSM Costs'!BQ:BQ),"")</f>
        <v/>
      </c>
      <c r="AA31" s="231" t="str">
        <f ca="1">IF(SUMIF(Pharmaceuticals!$B:$B,$B31,Pharmaceuticals!BJ:BJ)+SUMIF('Health Products &amp; Equipment'!$B:$B,$B31,'Health Products &amp; Equipment'!BS:BS)+SUMIF('Other Pharma &amp; Health Products'!$B:$B,$B31,'Other Pharma &amp; Health Products'!BS:BS)+SUMIF('PSM Costs'!$B:$B,$B31,'PSM Costs'!BS:BS)&gt;0,SUMIF(Pharmaceuticals!$B:$B,$B31,Pharmaceuticals!BJ:BJ)+SUMIF('Health Products &amp; Equipment'!$B:$B,$B31,'Health Products &amp; Equipment'!BS:BS)+SUMIF('Other Pharma &amp; Health Products'!$B:$B,$B31,'Other Pharma &amp; Health Products'!BS:BS)+SUMIF('PSM Costs'!$B:$B,$B31,'PSM Costs'!BS:BS),"")</f>
        <v/>
      </c>
      <c r="AB31" s="230" t="str">
        <f t="shared" ca="1" si="4"/>
        <v/>
      </c>
    </row>
    <row r="32" spans="1:28" ht="22" customHeight="1" x14ac:dyDescent="0.15">
      <c r="A32" s="226">
        <v>22</v>
      </c>
      <c r="B32" s="226" t="str">
        <f ca="1">IFERROR(VLOOKUP(A32,'Rank unique Mod-Int-CI-PR'!I:J,2,FALSE),"")</f>
        <v/>
      </c>
      <c r="C32" s="227" t="str">
        <f ca="1">IFERROR(VLOOKUP(VALUE(LEFT(B32,FIND("-",B32)-1)),CatModules!B:C,2,FALSE),"")</f>
        <v/>
      </c>
      <c r="D32" s="227" t="str">
        <f ca="1">IFERROR(VLOOKUP(LEFT(B32,FIND("--",B32)-1),CatInt!D:E,2,FALSE),"")</f>
        <v/>
      </c>
      <c r="E32" s="227" t="str">
        <f ca="1">IFERROR(VLOOKUP(MID(B32,FIND("--",B32)+2,FIND("---",B32)-FIND("--",B32)-2),CatCostInp!D:E,2,FALSE),"")</f>
        <v/>
      </c>
      <c r="F32" s="227" t="str">
        <f ca="1">IFERROR(VLOOKUP(B32,ActivityConcat!A:C,3,FALSE),"")</f>
        <v/>
      </c>
      <c r="G32" s="228" t="str">
        <f ca="1">IFERROR(VLOOKUP(VALUE(RIGHT(B32,1)),Setup!A:D,4,FALSE),"")</f>
        <v/>
      </c>
      <c r="H32" s="229" t="str">
        <f t="shared" ca="1" si="0"/>
        <v/>
      </c>
      <c r="I32" s="230" t="str">
        <f ca="1">IF(SUMIF(Pharmaceuticals!$B:$B,$B32,Pharmaceuticals!Q:Q)+SUMIF('Health Products &amp; Equipment'!$B:$B,$B32,'Health Products &amp; Equipment'!Z:Z)+SUMIF('Other Pharma &amp; Health Products'!$B:$B,$B32,'Other Pharma &amp; Health Products'!Z:Z)+SUMIF('PSM Costs'!$B:$B,$B32,'PSM Costs'!Z:Z)&gt;0,SUMIF(Pharmaceuticals!$B:$B,$B32,Pharmaceuticals!Q:Q)+SUMIF('Health Products &amp; Equipment'!$B:$B,$B32,'Health Products &amp; Equipment'!Z:Z)+SUMIF('Other Pharma &amp; Health Products'!$B:$B,$B32,'Other Pharma &amp; Health Products'!Z:Z)+SUMIF('PSM Costs'!$B:$B,$B32,'PSM Costs'!Z:Z),"")</f>
        <v/>
      </c>
      <c r="J32" s="230" t="str">
        <f ca="1">IF(SUMIF(Pharmaceuticals!$B:$B,$B32,Pharmaceuticals!S:S)+SUMIF('Health Products &amp; Equipment'!$B:$B,$B32,'Health Products &amp; Equipment'!AB:AB)+SUMIF('Other Pharma &amp; Health Products'!$B:$B,$B32,'Other Pharma &amp; Health Products'!AB:AB)+SUMIF('PSM Costs'!$B:$B,$B32,'PSM Costs'!AB:AB)&gt;0,SUMIF(Pharmaceuticals!$B:$B,$B32,Pharmaceuticals!S:S)+SUMIF('Health Products &amp; Equipment'!$B:$B,$B32,'Health Products &amp; Equipment'!AB:AB)+SUMIF('Other Pharma &amp; Health Products'!$B:$B,$B32,'Other Pharma &amp; Health Products'!AB:AB)+SUMIF('PSM Costs'!$B:$B,$B32,'PSM Costs'!AB:AB),"")</f>
        <v/>
      </c>
      <c r="K32" s="230" t="str">
        <f ca="1">IF(SUMIF(Pharmaceuticals!$B:$B,$B32,Pharmaceuticals!U:U)+SUMIF('Health Products &amp; Equipment'!$B:$B,$B32,'Health Products &amp; Equipment'!AD:AD)+SUMIF('Other Pharma &amp; Health Products'!$B:$B,$B32,'Other Pharma &amp; Health Products'!AD:AD)+SUMIF('PSM Costs'!$B:$B,$B32,'PSM Costs'!AD:AD)&gt;0,SUMIF(Pharmaceuticals!$B:$B,$B32,Pharmaceuticals!U:U)+SUMIF('Health Products &amp; Equipment'!$B:$B,$B32,'Health Products &amp; Equipment'!AD:AD)+SUMIF('Other Pharma &amp; Health Products'!$B:$B,$B32,'Other Pharma &amp; Health Products'!AD:AD)+SUMIF('PSM Costs'!$B:$B,$B32,'PSM Costs'!AD:AD),"")</f>
        <v/>
      </c>
      <c r="L32" s="230" t="str">
        <f ca="1">IF(SUMIF(Pharmaceuticals!$B:$B,$B32,Pharmaceuticals!W:W)+SUMIF('Health Products &amp; Equipment'!$B:$B,$B32,'Health Products &amp; Equipment'!AF:AF)+SUMIF('Other Pharma &amp; Health Products'!$B:$B,$B32,'Other Pharma &amp; Health Products'!AF:AF)+SUMIF('PSM Costs'!$B:$B,$B32,'PSM Costs'!AF:AF)&gt;0,SUMIF(Pharmaceuticals!$B:$B,$B32,Pharmaceuticals!W:W)+SUMIF('Health Products &amp; Equipment'!$B:$B,$B32,'Health Products &amp; Equipment'!AF:AF)+SUMIF('Other Pharma &amp; Health Products'!$B:$B,$B32,'Other Pharma &amp; Health Products'!AF:AF)+SUMIF('PSM Costs'!$B:$B,$B32,'PSM Costs'!AF:AF),"")</f>
        <v/>
      </c>
      <c r="M32" s="228" t="str">
        <f t="shared" ca="1" si="1"/>
        <v/>
      </c>
      <c r="N32" s="231" t="str">
        <f ca="1">IF(SUMIF(Pharmaceuticals!$B:$B,$B32,Pharmaceuticals!AD:AD)+SUMIF('Health Products &amp; Equipment'!$B:$B,$B32,'Health Products &amp; Equipment'!AM:AM)+SUMIF('Other Pharma &amp; Health Products'!$B:$B,$B32,'Other Pharma &amp; Health Products'!AM:AM)+SUMIF('PSM Costs'!$B:$B,$B32,'PSM Costs'!AM:AM)&gt;0,SUMIF(Pharmaceuticals!$B:$B,$B32,Pharmaceuticals!AD:AD)+SUMIF('Health Products &amp; Equipment'!$B:$B,$B32,'Health Products &amp; Equipment'!AM:AM)+SUMIF('Other Pharma &amp; Health Products'!$B:$B,$B32,'Other Pharma &amp; Health Products'!AM:AM)+SUMIF('PSM Costs'!$B:$B,$B32,'PSM Costs'!AM:AM),"")</f>
        <v/>
      </c>
      <c r="O32" s="231" t="str">
        <f ca="1">IF(SUMIF(Pharmaceuticals!$B:$B,$B32,Pharmaceuticals!AF:AF)+SUMIF('Health Products &amp; Equipment'!$B:$B,$B32,'Health Products &amp; Equipment'!AO:AO)+SUMIF('Other Pharma &amp; Health Products'!$B:$B,$B32,'Other Pharma &amp; Health Products'!AO:AO)+SUMIF('PSM Costs'!$B:$B,$B32,'PSM Costs'!AO:AO)&gt;0,SUMIF(Pharmaceuticals!$B:$B,$B32,Pharmaceuticals!AF:AF)+SUMIF('Health Products &amp; Equipment'!$B:$B,$B32,'Health Products &amp; Equipment'!AO:AO)+SUMIF('Other Pharma &amp; Health Products'!$B:$B,$B32,'Other Pharma &amp; Health Products'!AO:AO)+SUMIF('PSM Costs'!$B:$B,$B32,'PSM Costs'!AO:AO),"")</f>
        <v/>
      </c>
      <c r="P32" s="231" t="str">
        <f ca="1">IF(SUMIF(Pharmaceuticals!$B:$B,$B32,Pharmaceuticals!AH:AH)+SUMIF('Health Products &amp; Equipment'!$B:$B,$B32,'Health Products &amp; Equipment'!AQ:AQ)+SUMIF('Other Pharma &amp; Health Products'!$B:$B,$B32,'Other Pharma &amp; Health Products'!AQ:AQ)+SUMIF('PSM Costs'!$B:$B,$B32,'PSM Costs'!AQ:AQ)&gt;0,SUMIF(Pharmaceuticals!$B:$B,$B32,Pharmaceuticals!AH:AH)+SUMIF('Health Products &amp; Equipment'!$B:$B,$B32,'Health Products &amp; Equipment'!AQ:AQ)+SUMIF('Other Pharma &amp; Health Products'!$B:$B,$B32,'Other Pharma &amp; Health Products'!AQ:AQ)+SUMIF('PSM Costs'!$B:$B,$B32,'PSM Costs'!AQ:AQ),"")</f>
        <v/>
      </c>
      <c r="Q32" s="231" t="str">
        <f ca="1">IF(SUMIF(Pharmaceuticals!$B:$B,$B32,Pharmaceuticals!AJ:AJ)+SUMIF('Health Products &amp; Equipment'!$B:$B,$B32,'Health Products &amp; Equipment'!AS:AS)+SUMIF('Other Pharma &amp; Health Products'!$B:$B,$B32,'Other Pharma &amp; Health Products'!AS:AS)+SUMIF('PSM Costs'!$B:$B,$B32,'PSM Costs'!AS:AS)&gt;0,SUMIF(Pharmaceuticals!$B:$B,$B32,Pharmaceuticals!AJ:AJ)+SUMIF('Health Products &amp; Equipment'!$B:$B,$B32,'Health Products &amp; Equipment'!AS:AS)+SUMIF('Other Pharma &amp; Health Products'!$B:$B,$B32,'Other Pharma &amp; Health Products'!AS:AS)+SUMIF('PSM Costs'!$B:$B,$B32,'PSM Costs'!AS:AS),"")</f>
        <v/>
      </c>
      <c r="R32" s="229" t="str">
        <f t="shared" ca="1" si="2"/>
        <v/>
      </c>
      <c r="S32" s="230" t="str">
        <f ca="1">IF(SUMIF(Pharmaceuticals!$B:$B,$B32,Pharmaceuticals!AQ:AQ)+SUMIF('Health Products &amp; Equipment'!$B:$B,$B32,'Health Products &amp; Equipment'!AZ:AZ)+SUMIF('Other Pharma &amp; Health Products'!$B:$B,$B32,'Other Pharma &amp; Health Products'!AZ:AZ)+SUMIF('PSM Costs'!$B:$B,$B32,'PSM Costs'!AZ:AZ)&gt;0,SUMIF(Pharmaceuticals!$B:$B,$B32,Pharmaceuticals!AQ:AQ)+SUMIF('Health Products &amp; Equipment'!$B:$B,$B32,'Health Products &amp; Equipment'!AZ:AZ)+SUMIF('Other Pharma &amp; Health Products'!$B:$B,$B32,'Other Pharma &amp; Health Products'!AZ:AZ)+SUMIF('PSM Costs'!$B:$B,$B32,'PSM Costs'!AZ:AZ),"")</f>
        <v/>
      </c>
      <c r="T32" s="230" t="str">
        <f ca="1">IF(SUMIF(Pharmaceuticals!$B:$B,$B32,Pharmaceuticals!AS:AS)+SUMIF('Health Products &amp; Equipment'!$B:$B,$B32,'Health Products &amp; Equipment'!BB:BB)+SUMIF('Other Pharma &amp; Health Products'!$B:$B,$B32,'Other Pharma &amp; Health Products'!BB:BB)+SUMIF('PSM Costs'!$B:$B,$B32,'PSM Costs'!BB:BB)&gt;0,SUMIF(Pharmaceuticals!$B:$B,$B32,Pharmaceuticals!AS:AS)+SUMIF('Health Products &amp; Equipment'!$B:$B,$B32,'Health Products &amp; Equipment'!BB:BB)+SUMIF('Other Pharma &amp; Health Products'!$B:$B,$B32,'Other Pharma &amp; Health Products'!BB:BB)+SUMIF('PSM Costs'!$B:$B,$B32,'PSM Costs'!BB:BB),"")</f>
        <v/>
      </c>
      <c r="U32" s="230" t="str">
        <f ca="1">IF(SUMIF(Pharmaceuticals!$B:$B,$B32,Pharmaceuticals!AU:AU)+SUMIF('Health Products &amp; Equipment'!$B:$B,$B32,'Health Products &amp; Equipment'!BD:BD)+SUMIF('Other Pharma &amp; Health Products'!$B:$B,$B32,'Other Pharma &amp; Health Products'!BD:BD)+SUMIF('PSM Costs'!$B:$B,$B32,'PSM Costs'!BD:BD)&gt;0,SUMIF(Pharmaceuticals!$B:$B,$B32,Pharmaceuticals!AU:AU)+SUMIF('Health Products &amp; Equipment'!$B:$B,$B32,'Health Products &amp; Equipment'!BD:BD)+SUMIF('Other Pharma &amp; Health Products'!$B:$B,$B32,'Other Pharma &amp; Health Products'!BD:BD)+SUMIF('PSM Costs'!$B:$B,$B32,'PSM Costs'!BD:BD),"")</f>
        <v/>
      </c>
      <c r="V32" s="230" t="str">
        <f ca="1">IF(SUMIF(Pharmaceuticals!$B:$B,$B32,Pharmaceuticals!AW:AW)+SUMIF('Health Products &amp; Equipment'!$B:$B,$B32,'Health Products &amp; Equipment'!BF:BF)+SUMIF('Other Pharma &amp; Health Products'!$B:$B,$B32,'Other Pharma &amp; Health Products'!BF:BF)+SUMIF('PSM Costs'!$B:$B,$B32,'PSM Costs'!BF:BF)&gt;0,SUMIF(Pharmaceuticals!$B:$B,$B32,Pharmaceuticals!AW:AW)+SUMIF('Health Products &amp; Equipment'!$B:$B,$B32,'Health Products &amp; Equipment'!BF:BF)+SUMIF('Other Pharma &amp; Health Products'!$B:$B,$B32,'Other Pharma &amp; Health Products'!BF:BF)+SUMIF('PSM Costs'!$B:$B,$B32,'PSM Costs'!BF:BF),"")</f>
        <v/>
      </c>
      <c r="W32" s="228" t="str">
        <f t="shared" ca="1" si="3"/>
        <v/>
      </c>
      <c r="X32" s="231" t="str">
        <f ca="1">IF(SUMIF(Pharmaceuticals!$B:$B,$B32,Pharmaceuticals!BD:BD)+SUMIF('Health Products &amp; Equipment'!$B:$B,$B32,'Health Products &amp; Equipment'!BM:BM)+SUMIF('Other Pharma &amp; Health Products'!$B:$B,$B32,'Other Pharma &amp; Health Products'!BM:BM)+SUMIF('PSM Costs'!$B:$B,$B32,'PSM Costs'!BM:BM)&gt;0,SUMIF(Pharmaceuticals!$B:$B,$B32,Pharmaceuticals!BD:BD)+SUMIF('Health Products &amp; Equipment'!$B:$B,$B32,'Health Products &amp; Equipment'!BM:BM)+SUMIF('Other Pharma &amp; Health Products'!$B:$B,$B32,'Other Pharma &amp; Health Products'!BM:BM)+SUMIF('PSM Costs'!$B:$B,$B32,'PSM Costs'!BM:BM),"")</f>
        <v/>
      </c>
      <c r="Y32" s="231" t="str">
        <f ca="1">IF(SUMIF(Pharmaceuticals!$B:$B,$B32,Pharmaceuticals!BF:BF)+SUMIF('Health Products &amp; Equipment'!$B:$B,$B32,'Health Products &amp; Equipment'!BO:BO)+SUMIF('Other Pharma &amp; Health Products'!$B:$B,$B32,'Other Pharma &amp; Health Products'!BO:BO)+SUMIF('PSM Costs'!$B:$B,$B32,'PSM Costs'!BO:BO)&gt;0,SUMIF(Pharmaceuticals!$B:$B,$B32,Pharmaceuticals!BF:BF)+SUMIF('Health Products &amp; Equipment'!$B:$B,$B32,'Health Products &amp; Equipment'!BO:BO)+SUMIF('Other Pharma &amp; Health Products'!$B:$B,$B32,'Other Pharma &amp; Health Products'!BO:BO)+SUMIF('PSM Costs'!$B:$B,$B32,'PSM Costs'!BO:BO),"")</f>
        <v/>
      </c>
      <c r="Z32" s="231" t="str">
        <f ca="1">IF(SUMIF(Pharmaceuticals!$B:$B,$B32,Pharmaceuticals!BH:BH)+SUMIF('Health Products &amp; Equipment'!$B:$B,$B32,'Health Products &amp; Equipment'!BQ:BQ)+SUMIF('Other Pharma &amp; Health Products'!$B:$B,$B32,'Other Pharma &amp; Health Products'!BQ:BQ)+SUMIF('PSM Costs'!$B:$B,$B32,'PSM Costs'!BQ:BQ)&gt;0,SUMIF(Pharmaceuticals!$B:$B,$B32,Pharmaceuticals!BH:BH)+SUMIF('Health Products &amp; Equipment'!$B:$B,$B32,'Health Products &amp; Equipment'!BQ:BQ)+SUMIF('Other Pharma &amp; Health Products'!$B:$B,$B32,'Other Pharma &amp; Health Products'!BQ:BQ)+SUMIF('PSM Costs'!$B:$B,$B32,'PSM Costs'!BQ:BQ),"")</f>
        <v/>
      </c>
      <c r="AA32" s="231" t="str">
        <f ca="1">IF(SUMIF(Pharmaceuticals!$B:$B,$B32,Pharmaceuticals!BJ:BJ)+SUMIF('Health Products &amp; Equipment'!$B:$B,$B32,'Health Products &amp; Equipment'!BS:BS)+SUMIF('Other Pharma &amp; Health Products'!$B:$B,$B32,'Other Pharma &amp; Health Products'!BS:BS)+SUMIF('PSM Costs'!$B:$B,$B32,'PSM Costs'!BS:BS)&gt;0,SUMIF(Pharmaceuticals!$B:$B,$B32,Pharmaceuticals!BJ:BJ)+SUMIF('Health Products &amp; Equipment'!$B:$B,$B32,'Health Products &amp; Equipment'!BS:BS)+SUMIF('Other Pharma &amp; Health Products'!$B:$B,$B32,'Other Pharma &amp; Health Products'!BS:BS)+SUMIF('PSM Costs'!$B:$B,$B32,'PSM Costs'!BS:BS),"")</f>
        <v/>
      </c>
      <c r="AB32" s="230" t="str">
        <f t="shared" ca="1" si="4"/>
        <v/>
      </c>
    </row>
    <row r="33" spans="1:28" ht="22" customHeight="1" x14ac:dyDescent="0.15">
      <c r="A33" s="226">
        <v>23</v>
      </c>
      <c r="B33" s="226" t="str">
        <f ca="1">IFERROR(VLOOKUP(A33,'Rank unique Mod-Int-CI-PR'!I:J,2,FALSE),"")</f>
        <v/>
      </c>
      <c r="C33" s="227" t="str">
        <f ca="1">IFERROR(VLOOKUP(VALUE(LEFT(B33,FIND("-",B33)-1)),CatModules!B:C,2,FALSE),"")</f>
        <v/>
      </c>
      <c r="D33" s="227" t="str">
        <f ca="1">IFERROR(VLOOKUP(LEFT(B33,FIND("--",B33)-1),CatInt!D:E,2,FALSE),"")</f>
        <v/>
      </c>
      <c r="E33" s="227" t="str">
        <f ca="1">IFERROR(VLOOKUP(MID(B33,FIND("--",B33)+2,FIND("---",B33)-FIND("--",B33)-2),CatCostInp!D:E,2,FALSE),"")</f>
        <v/>
      </c>
      <c r="F33" s="227" t="str">
        <f ca="1">IFERROR(VLOOKUP(B33,ActivityConcat!A:C,3,FALSE),"")</f>
        <v/>
      </c>
      <c r="G33" s="228" t="str">
        <f ca="1">IFERROR(VLOOKUP(VALUE(RIGHT(B33,1)),Setup!A:D,4,FALSE),"")</f>
        <v/>
      </c>
      <c r="H33" s="229" t="str">
        <f t="shared" ca="1" si="0"/>
        <v/>
      </c>
      <c r="I33" s="230" t="str">
        <f ca="1">IF(SUMIF(Pharmaceuticals!$B:$B,$B33,Pharmaceuticals!Q:Q)+SUMIF('Health Products &amp; Equipment'!$B:$B,$B33,'Health Products &amp; Equipment'!Z:Z)+SUMIF('Other Pharma &amp; Health Products'!$B:$B,$B33,'Other Pharma &amp; Health Products'!Z:Z)+SUMIF('PSM Costs'!$B:$B,$B33,'PSM Costs'!Z:Z)&gt;0,SUMIF(Pharmaceuticals!$B:$B,$B33,Pharmaceuticals!Q:Q)+SUMIF('Health Products &amp; Equipment'!$B:$B,$B33,'Health Products &amp; Equipment'!Z:Z)+SUMIF('Other Pharma &amp; Health Products'!$B:$B,$B33,'Other Pharma &amp; Health Products'!Z:Z)+SUMIF('PSM Costs'!$B:$B,$B33,'PSM Costs'!Z:Z),"")</f>
        <v/>
      </c>
      <c r="J33" s="230" t="str">
        <f ca="1">IF(SUMIF(Pharmaceuticals!$B:$B,$B33,Pharmaceuticals!S:S)+SUMIF('Health Products &amp; Equipment'!$B:$B,$B33,'Health Products &amp; Equipment'!AB:AB)+SUMIF('Other Pharma &amp; Health Products'!$B:$B,$B33,'Other Pharma &amp; Health Products'!AB:AB)+SUMIF('PSM Costs'!$B:$B,$B33,'PSM Costs'!AB:AB)&gt;0,SUMIF(Pharmaceuticals!$B:$B,$B33,Pharmaceuticals!S:S)+SUMIF('Health Products &amp; Equipment'!$B:$B,$B33,'Health Products &amp; Equipment'!AB:AB)+SUMIF('Other Pharma &amp; Health Products'!$B:$B,$B33,'Other Pharma &amp; Health Products'!AB:AB)+SUMIF('PSM Costs'!$B:$B,$B33,'PSM Costs'!AB:AB),"")</f>
        <v/>
      </c>
      <c r="K33" s="230" t="str">
        <f ca="1">IF(SUMIF(Pharmaceuticals!$B:$B,$B33,Pharmaceuticals!U:U)+SUMIF('Health Products &amp; Equipment'!$B:$B,$B33,'Health Products &amp; Equipment'!AD:AD)+SUMIF('Other Pharma &amp; Health Products'!$B:$B,$B33,'Other Pharma &amp; Health Products'!AD:AD)+SUMIF('PSM Costs'!$B:$B,$B33,'PSM Costs'!AD:AD)&gt;0,SUMIF(Pharmaceuticals!$B:$B,$B33,Pharmaceuticals!U:U)+SUMIF('Health Products &amp; Equipment'!$B:$B,$B33,'Health Products &amp; Equipment'!AD:AD)+SUMIF('Other Pharma &amp; Health Products'!$B:$B,$B33,'Other Pharma &amp; Health Products'!AD:AD)+SUMIF('PSM Costs'!$B:$B,$B33,'PSM Costs'!AD:AD),"")</f>
        <v/>
      </c>
      <c r="L33" s="230" t="str">
        <f ca="1">IF(SUMIF(Pharmaceuticals!$B:$B,$B33,Pharmaceuticals!W:W)+SUMIF('Health Products &amp; Equipment'!$B:$B,$B33,'Health Products &amp; Equipment'!AF:AF)+SUMIF('Other Pharma &amp; Health Products'!$B:$B,$B33,'Other Pharma &amp; Health Products'!AF:AF)+SUMIF('PSM Costs'!$B:$B,$B33,'PSM Costs'!AF:AF)&gt;0,SUMIF(Pharmaceuticals!$B:$B,$B33,Pharmaceuticals!W:W)+SUMIF('Health Products &amp; Equipment'!$B:$B,$B33,'Health Products &amp; Equipment'!AF:AF)+SUMIF('Other Pharma &amp; Health Products'!$B:$B,$B33,'Other Pharma &amp; Health Products'!AF:AF)+SUMIF('PSM Costs'!$B:$B,$B33,'PSM Costs'!AF:AF),"")</f>
        <v/>
      </c>
      <c r="M33" s="228" t="str">
        <f t="shared" ca="1" si="1"/>
        <v/>
      </c>
      <c r="N33" s="231" t="str">
        <f ca="1">IF(SUMIF(Pharmaceuticals!$B:$B,$B33,Pharmaceuticals!AD:AD)+SUMIF('Health Products &amp; Equipment'!$B:$B,$B33,'Health Products &amp; Equipment'!AM:AM)+SUMIF('Other Pharma &amp; Health Products'!$B:$B,$B33,'Other Pharma &amp; Health Products'!AM:AM)+SUMIF('PSM Costs'!$B:$B,$B33,'PSM Costs'!AM:AM)&gt;0,SUMIF(Pharmaceuticals!$B:$B,$B33,Pharmaceuticals!AD:AD)+SUMIF('Health Products &amp; Equipment'!$B:$B,$B33,'Health Products &amp; Equipment'!AM:AM)+SUMIF('Other Pharma &amp; Health Products'!$B:$B,$B33,'Other Pharma &amp; Health Products'!AM:AM)+SUMIF('PSM Costs'!$B:$B,$B33,'PSM Costs'!AM:AM),"")</f>
        <v/>
      </c>
      <c r="O33" s="231" t="str">
        <f ca="1">IF(SUMIF(Pharmaceuticals!$B:$B,$B33,Pharmaceuticals!AF:AF)+SUMIF('Health Products &amp; Equipment'!$B:$B,$B33,'Health Products &amp; Equipment'!AO:AO)+SUMIF('Other Pharma &amp; Health Products'!$B:$B,$B33,'Other Pharma &amp; Health Products'!AO:AO)+SUMIF('PSM Costs'!$B:$B,$B33,'PSM Costs'!AO:AO)&gt;0,SUMIF(Pharmaceuticals!$B:$B,$B33,Pharmaceuticals!AF:AF)+SUMIF('Health Products &amp; Equipment'!$B:$B,$B33,'Health Products &amp; Equipment'!AO:AO)+SUMIF('Other Pharma &amp; Health Products'!$B:$B,$B33,'Other Pharma &amp; Health Products'!AO:AO)+SUMIF('PSM Costs'!$B:$B,$B33,'PSM Costs'!AO:AO),"")</f>
        <v/>
      </c>
      <c r="P33" s="231" t="str">
        <f ca="1">IF(SUMIF(Pharmaceuticals!$B:$B,$B33,Pharmaceuticals!AH:AH)+SUMIF('Health Products &amp; Equipment'!$B:$B,$B33,'Health Products &amp; Equipment'!AQ:AQ)+SUMIF('Other Pharma &amp; Health Products'!$B:$B,$B33,'Other Pharma &amp; Health Products'!AQ:AQ)+SUMIF('PSM Costs'!$B:$B,$B33,'PSM Costs'!AQ:AQ)&gt;0,SUMIF(Pharmaceuticals!$B:$B,$B33,Pharmaceuticals!AH:AH)+SUMIF('Health Products &amp; Equipment'!$B:$B,$B33,'Health Products &amp; Equipment'!AQ:AQ)+SUMIF('Other Pharma &amp; Health Products'!$B:$B,$B33,'Other Pharma &amp; Health Products'!AQ:AQ)+SUMIF('PSM Costs'!$B:$B,$B33,'PSM Costs'!AQ:AQ),"")</f>
        <v/>
      </c>
      <c r="Q33" s="231" t="str">
        <f ca="1">IF(SUMIF(Pharmaceuticals!$B:$B,$B33,Pharmaceuticals!AJ:AJ)+SUMIF('Health Products &amp; Equipment'!$B:$B,$B33,'Health Products &amp; Equipment'!AS:AS)+SUMIF('Other Pharma &amp; Health Products'!$B:$B,$B33,'Other Pharma &amp; Health Products'!AS:AS)+SUMIF('PSM Costs'!$B:$B,$B33,'PSM Costs'!AS:AS)&gt;0,SUMIF(Pharmaceuticals!$B:$B,$B33,Pharmaceuticals!AJ:AJ)+SUMIF('Health Products &amp; Equipment'!$B:$B,$B33,'Health Products &amp; Equipment'!AS:AS)+SUMIF('Other Pharma &amp; Health Products'!$B:$B,$B33,'Other Pharma &amp; Health Products'!AS:AS)+SUMIF('PSM Costs'!$B:$B,$B33,'PSM Costs'!AS:AS),"")</f>
        <v/>
      </c>
      <c r="R33" s="229" t="str">
        <f t="shared" ca="1" si="2"/>
        <v/>
      </c>
      <c r="S33" s="230" t="str">
        <f ca="1">IF(SUMIF(Pharmaceuticals!$B:$B,$B33,Pharmaceuticals!AQ:AQ)+SUMIF('Health Products &amp; Equipment'!$B:$B,$B33,'Health Products &amp; Equipment'!AZ:AZ)+SUMIF('Other Pharma &amp; Health Products'!$B:$B,$B33,'Other Pharma &amp; Health Products'!AZ:AZ)+SUMIF('PSM Costs'!$B:$B,$B33,'PSM Costs'!AZ:AZ)&gt;0,SUMIF(Pharmaceuticals!$B:$B,$B33,Pharmaceuticals!AQ:AQ)+SUMIF('Health Products &amp; Equipment'!$B:$B,$B33,'Health Products &amp; Equipment'!AZ:AZ)+SUMIF('Other Pharma &amp; Health Products'!$B:$B,$B33,'Other Pharma &amp; Health Products'!AZ:AZ)+SUMIF('PSM Costs'!$B:$B,$B33,'PSM Costs'!AZ:AZ),"")</f>
        <v/>
      </c>
      <c r="T33" s="230" t="str">
        <f ca="1">IF(SUMIF(Pharmaceuticals!$B:$B,$B33,Pharmaceuticals!AS:AS)+SUMIF('Health Products &amp; Equipment'!$B:$B,$B33,'Health Products &amp; Equipment'!BB:BB)+SUMIF('Other Pharma &amp; Health Products'!$B:$B,$B33,'Other Pharma &amp; Health Products'!BB:BB)+SUMIF('PSM Costs'!$B:$B,$B33,'PSM Costs'!BB:BB)&gt;0,SUMIF(Pharmaceuticals!$B:$B,$B33,Pharmaceuticals!AS:AS)+SUMIF('Health Products &amp; Equipment'!$B:$B,$B33,'Health Products &amp; Equipment'!BB:BB)+SUMIF('Other Pharma &amp; Health Products'!$B:$B,$B33,'Other Pharma &amp; Health Products'!BB:BB)+SUMIF('PSM Costs'!$B:$B,$B33,'PSM Costs'!BB:BB),"")</f>
        <v/>
      </c>
      <c r="U33" s="230" t="str">
        <f ca="1">IF(SUMIF(Pharmaceuticals!$B:$B,$B33,Pharmaceuticals!AU:AU)+SUMIF('Health Products &amp; Equipment'!$B:$B,$B33,'Health Products &amp; Equipment'!BD:BD)+SUMIF('Other Pharma &amp; Health Products'!$B:$B,$B33,'Other Pharma &amp; Health Products'!BD:BD)+SUMIF('PSM Costs'!$B:$B,$B33,'PSM Costs'!BD:BD)&gt;0,SUMIF(Pharmaceuticals!$B:$B,$B33,Pharmaceuticals!AU:AU)+SUMIF('Health Products &amp; Equipment'!$B:$B,$B33,'Health Products &amp; Equipment'!BD:BD)+SUMIF('Other Pharma &amp; Health Products'!$B:$B,$B33,'Other Pharma &amp; Health Products'!BD:BD)+SUMIF('PSM Costs'!$B:$B,$B33,'PSM Costs'!BD:BD),"")</f>
        <v/>
      </c>
      <c r="V33" s="230" t="str">
        <f ca="1">IF(SUMIF(Pharmaceuticals!$B:$B,$B33,Pharmaceuticals!AW:AW)+SUMIF('Health Products &amp; Equipment'!$B:$B,$B33,'Health Products &amp; Equipment'!BF:BF)+SUMIF('Other Pharma &amp; Health Products'!$B:$B,$B33,'Other Pharma &amp; Health Products'!BF:BF)+SUMIF('PSM Costs'!$B:$B,$B33,'PSM Costs'!BF:BF)&gt;0,SUMIF(Pharmaceuticals!$B:$B,$B33,Pharmaceuticals!AW:AW)+SUMIF('Health Products &amp; Equipment'!$B:$B,$B33,'Health Products &amp; Equipment'!BF:BF)+SUMIF('Other Pharma &amp; Health Products'!$B:$B,$B33,'Other Pharma &amp; Health Products'!BF:BF)+SUMIF('PSM Costs'!$B:$B,$B33,'PSM Costs'!BF:BF),"")</f>
        <v/>
      </c>
      <c r="W33" s="228" t="str">
        <f t="shared" ca="1" si="3"/>
        <v/>
      </c>
      <c r="X33" s="231" t="str">
        <f ca="1">IF(SUMIF(Pharmaceuticals!$B:$B,$B33,Pharmaceuticals!BD:BD)+SUMIF('Health Products &amp; Equipment'!$B:$B,$B33,'Health Products &amp; Equipment'!BM:BM)+SUMIF('Other Pharma &amp; Health Products'!$B:$B,$B33,'Other Pharma &amp; Health Products'!BM:BM)+SUMIF('PSM Costs'!$B:$B,$B33,'PSM Costs'!BM:BM)&gt;0,SUMIF(Pharmaceuticals!$B:$B,$B33,Pharmaceuticals!BD:BD)+SUMIF('Health Products &amp; Equipment'!$B:$B,$B33,'Health Products &amp; Equipment'!BM:BM)+SUMIF('Other Pharma &amp; Health Products'!$B:$B,$B33,'Other Pharma &amp; Health Products'!BM:BM)+SUMIF('PSM Costs'!$B:$B,$B33,'PSM Costs'!BM:BM),"")</f>
        <v/>
      </c>
      <c r="Y33" s="231" t="str">
        <f ca="1">IF(SUMIF(Pharmaceuticals!$B:$B,$B33,Pharmaceuticals!BF:BF)+SUMIF('Health Products &amp; Equipment'!$B:$B,$B33,'Health Products &amp; Equipment'!BO:BO)+SUMIF('Other Pharma &amp; Health Products'!$B:$B,$B33,'Other Pharma &amp; Health Products'!BO:BO)+SUMIF('PSM Costs'!$B:$B,$B33,'PSM Costs'!BO:BO)&gt;0,SUMIF(Pharmaceuticals!$B:$B,$B33,Pharmaceuticals!BF:BF)+SUMIF('Health Products &amp; Equipment'!$B:$B,$B33,'Health Products &amp; Equipment'!BO:BO)+SUMIF('Other Pharma &amp; Health Products'!$B:$B,$B33,'Other Pharma &amp; Health Products'!BO:BO)+SUMIF('PSM Costs'!$B:$B,$B33,'PSM Costs'!BO:BO),"")</f>
        <v/>
      </c>
      <c r="Z33" s="231" t="str">
        <f ca="1">IF(SUMIF(Pharmaceuticals!$B:$B,$B33,Pharmaceuticals!BH:BH)+SUMIF('Health Products &amp; Equipment'!$B:$B,$B33,'Health Products &amp; Equipment'!BQ:BQ)+SUMIF('Other Pharma &amp; Health Products'!$B:$B,$B33,'Other Pharma &amp; Health Products'!BQ:BQ)+SUMIF('PSM Costs'!$B:$B,$B33,'PSM Costs'!BQ:BQ)&gt;0,SUMIF(Pharmaceuticals!$B:$B,$B33,Pharmaceuticals!BH:BH)+SUMIF('Health Products &amp; Equipment'!$B:$B,$B33,'Health Products &amp; Equipment'!BQ:BQ)+SUMIF('Other Pharma &amp; Health Products'!$B:$B,$B33,'Other Pharma &amp; Health Products'!BQ:BQ)+SUMIF('PSM Costs'!$B:$B,$B33,'PSM Costs'!BQ:BQ),"")</f>
        <v/>
      </c>
      <c r="AA33" s="231" t="str">
        <f ca="1">IF(SUMIF(Pharmaceuticals!$B:$B,$B33,Pharmaceuticals!BJ:BJ)+SUMIF('Health Products &amp; Equipment'!$B:$B,$B33,'Health Products &amp; Equipment'!BS:BS)+SUMIF('Other Pharma &amp; Health Products'!$B:$B,$B33,'Other Pharma &amp; Health Products'!BS:BS)+SUMIF('PSM Costs'!$B:$B,$B33,'PSM Costs'!BS:BS)&gt;0,SUMIF(Pharmaceuticals!$B:$B,$B33,Pharmaceuticals!BJ:BJ)+SUMIF('Health Products &amp; Equipment'!$B:$B,$B33,'Health Products &amp; Equipment'!BS:BS)+SUMIF('Other Pharma &amp; Health Products'!$B:$B,$B33,'Other Pharma &amp; Health Products'!BS:BS)+SUMIF('PSM Costs'!$B:$B,$B33,'PSM Costs'!BS:BS),"")</f>
        <v/>
      </c>
      <c r="AB33" s="230" t="str">
        <f t="shared" ca="1" si="4"/>
        <v/>
      </c>
    </row>
    <row r="34" spans="1:28" ht="22" customHeight="1" x14ac:dyDescent="0.15">
      <c r="A34" s="226">
        <v>24</v>
      </c>
      <c r="B34" s="226" t="str">
        <f ca="1">IFERROR(VLOOKUP(A34,'Rank unique Mod-Int-CI-PR'!I:J,2,FALSE),"")</f>
        <v/>
      </c>
      <c r="C34" s="227" t="str">
        <f ca="1">IFERROR(VLOOKUP(VALUE(LEFT(B34,FIND("-",B34)-1)),CatModules!B:C,2,FALSE),"")</f>
        <v/>
      </c>
      <c r="D34" s="227" t="str">
        <f ca="1">IFERROR(VLOOKUP(LEFT(B34,FIND("--",B34)-1),CatInt!D:E,2,FALSE),"")</f>
        <v/>
      </c>
      <c r="E34" s="227" t="str">
        <f ca="1">IFERROR(VLOOKUP(MID(B34,FIND("--",B34)+2,FIND("---",B34)-FIND("--",B34)-2),CatCostInp!D:E,2,FALSE),"")</f>
        <v/>
      </c>
      <c r="F34" s="227" t="str">
        <f ca="1">IFERROR(VLOOKUP(B34,ActivityConcat!A:C,3,FALSE),"")</f>
        <v/>
      </c>
      <c r="G34" s="228" t="str">
        <f ca="1">IFERROR(VLOOKUP(VALUE(RIGHT(B34,1)),Setup!A:D,4,FALSE),"")</f>
        <v/>
      </c>
      <c r="H34" s="229" t="str">
        <f t="shared" ca="1" si="0"/>
        <v/>
      </c>
      <c r="I34" s="230" t="str">
        <f ca="1">IF(SUMIF(Pharmaceuticals!$B:$B,$B34,Pharmaceuticals!Q:Q)+SUMIF('Health Products &amp; Equipment'!$B:$B,$B34,'Health Products &amp; Equipment'!Z:Z)+SUMIF('Other Pharma &amp; Health Products'!$B:$B,$B34,'Other Pharma &amp; Health Products'!Z:Z)+SUMIF('PSM Costs'!$B:$B,$B34,'PSM Costs'!Z:Z)&gt;0,SUMIF(Pharmaceuticals!$B:$B,$B34,Pharmaceuticals!Q:Q)+SUMIF('Health Products &amp; Equipment'!$B:$B,$B34,'Health Products &amp; Equipment'!Z:Z)+SUMIF('Other Pharma &amp; Health Products'!$B:$B,$B34,'Other Pharma &amp; Health Products'!Z:Z)+SUMIF('PSM Costs'!$B:$B,$B34,'PSM Costs'!Z:Z),"")</f>
        <v/>
      </c>
      <c r="J34" s="230" t="str">
        <f ca="1">IF(SUMIF(Pharmaceuticals!$B:$B,$B34,Pharmaceuticals!S:S)+SUMIF('Health Products &amp; Equipment'!$B:$B,$B34,'Health Products &amp; Equipment'!AB:AB)+SUMIF('Other Pharma &amp; Health Products'!$B:$B,$B34,'Other Pharma &amp; Health Products'!AB:AB)+SUMIF('PSM Costs'!$B:$B,$B34,'PSM Costs'!AB:AB)&gt;0,SUMIF(Pharmaceuticals!$B:$B,$B34,Pharmaceuticals!S:S)+SUMIF('Health Products &amp; Equipment'!$B:$B,$B34,'Health Products &amp; Equipment'!AB:AB)+SUMIF('Other Pharma &amp; Health Products'!$B:$B,$B34,'Other Pharma &amp; Health Products'!AB:AB)+SUMIF('PSM Costs'!$B:$B,$B34,'PSM Costs'!AB:AB),"")</f>
        <v/>
      </c>
      <c r="K34" s="230" t="str">
        <f ca="1">IF(SUMIF(Pharmaceuticals!$B:$B,$B34,Pharmaceuticals!U:U)+SUMIF('Health Products &amp; Equipment'!$B:$B,$B34,'Health Products &amp; Equipment'!AD:AD)+SUMIF('Other Pharma &amp; Health Products'!$B:$B,$B34,'Other Pharma &amp; Health Products'!AD:AD)+SUMIF('PSM Costs'!$B:$B,$B34,'PSM Costs'!AD:AD)&gt;0,SUMIF(Pharmaceuticals!$B:$B,$B34,Pharmaceuticals!U:U)+SUMIF('Health Products &amp; Equipment'!$B:$B,$B34,'Health Products &amp; Equipment'!AD:AD)+SUMIF('Other Pharma &amp; Health Products'!$B:$B,$B34,'Other Pharma &amp; Health Products'!AD:AD)+SUMIF('PSM Costs'!$B:$B,$B34,'PSM Costs'!AD:AD),"")</f>
        <v/>
      </c>
      <c r="L34" s="230" t="str">
        <f ca="1">IF(SUMIF(Pharmaceuticals!$B:$B,$B34,Pharmaceuticals!W:W)+SUMIF('Health Products &amp; Equipment'!$B:$B,$B34,'Health Products &amp; Equipment'!AF:AF)+SUMIF('Other Pharma &amp; Health Products'!$B:$B,$B34,'Other Pharma &amp; Health Products'!AF:AF)+SUMIF('PSM Costs'!$B:$B,$B34,'PSM Costs'!AF:AF)&gt;0,SUMIF(Pharmaceuticals!$B:$B,$B34,Pharmaceuticals!W:W)+SUMIF('Health Products &amp; Equipment'!$B:$B,$B34,'Health Products &amp; Equipment'!AF:AF)+SUMIF('Other Pharma &amp; Health Products'!$B:$B,$B34,'Other Pharma &amp; Health Products'!AF:AF)+SUMIF('PSM Costs'!$B:$B,$B34,'PSM Costs'!AF:AF),"")</f>
        <v/>
      </c>
      <c r="M34" s="228" t="str">
        <f t="shared" ca="1" si="1"/>
        <v/>
      </c>
      <c r="N34" s="231" t="str">
        <f ca="1">IF(SUMIF(Pharmaceuticals!$B:$B,$B34,Pharmaceuticals!AD:AD)+SUMIF('Health Products &amp; Equipment'!$B:$B,$B34,'Health Products &amp; Equipment'!AM:AM)+SUMIF('Other Pharma &amp; Health Products'!$B:$B,$B34,'Other Pharma &amp; Health Products'!AM:AM)+SUMIF('PSM Costs'!$B:$B,$B34,'PSM Costs'!AM:AM)&gt;0,SUMIF(Pharmaceuticals!$B:$B,$B34,Pharmaceuticals!AD:AD)+SUMIF('Health Products &amp; Equipment'!$B:$B,$B34,'Health Products &amp; Equipment'!AM:AM)+SUMIF('Other Pharma &amp; Health Products'!$B:$B,$B34,'Other Pharma &amp; Health Products'!AM:AM)+SUMIF('PSM Costs'!$B:$B,$B34,'PSM Costs'!AM:AM),"")</f>
        <v/>
      </c>
      <c r="O34" s="231" t="str">
        <f ca="1">IF(SUMIF(Pharmaceuticals!$B:$B,$B34,Pharmaceuticals!AF:AF)+SUMIF('Health Products &amp; Equipment'!$B:$B,$B34,'Health Products &amp; Equipment'!AO:AO)+SUMIF('Other Pharma &amp; Health Products'!$B:$B,$B34,'Other Pharma &amp; Health Products'!AO:AO)+SUMIF('PSM Costs'!$B:$B,$B34,'PSM Costs'!AO:AO)&gt;0,SUMIF(Pharmaceuticals!$B:$B,$B34,Pharmaceuticals!AF:AF)+SUMIF('Health Products &amp; Equipment'!$B:$B,$B34,'Health Products &amp; Equipment'!AO:AO)+SUMIF('Other Pharma &amp; Health Products'!$B:$B,$B34,'Other Pharma &amp; Health Products'!AO:AO)+SUMIF('PSM Costs'!$B:$B,$B34,'PSM Costs'!AO:AO),"")</f>
        <v/>
      </c>
      <c r="P34" s="231" t="str">
        <f ca="1">IF(SUMIF(Pharmaceuticals!$B:$B,$B34,Pharmaceuticals!AH:AH)+SUMIF('Health Products &amp; Equipment'!$B:$B,$B34,'Health Products &amp; Equipment'!AQ:AQ)+SUMIF('Other Pharma &amp; Health Products'!$B:$B,$B34,'Other Pharma &amp; Health Products'!AQ:AQ)+SUMIF('PSM Costs'!$B:$B,$B34,'PSM Costs'!AQ:AQ)&gt;0,SUMIF(Pharmaceuticals!$B:$B,$B34,Pharmaceuticals!AH:AH)+SUMIF('Health Products &amp; Equipment'!$B:$B,$B34,'Health Products &amp; Equipment'!AQ:AQ)+SUMIF('Other Pharma &amp; Health Products'!$B:$B,$B34,'Other Pharma &amp; Health Products'!AQ:AQ)+SUMIF('PSM Costs'!$B:$B,$B34,'PSM Costs'!AQ:AQ),"")</f>
        <v/>
      </c>
      <c r="Q34" s="231" t="str">
        <f ca="1">IF(SUMIF(Pharmaceuticals!$B:$B,$B34,Pharmaceuticals!AJ:AJ)+SUMIF('Health Products &amp; Equipment'!$B:$B,$B34,'Health Products &amp; Equipment'!AS:AS)+SUMIF('Other Pharma &amp; Health Products'!$B:$B,$B34,'Other Pharma &amp; Health Products'!AS:AS)+SUMIF('PSM Costs'!$B:$B,$B34,'PSM Costs'!AS:AS)&gt;0,SUMIF(Pharmaceuticals!$B:$B,$B34,Pharmaceuticals!AJ:AJ)+SUMIF('Health Products &amp; Equipment'!$B:$B,$B34,'Health Products &amp; Equipment'!AS:AS)+SUMIF('Other Pharma &amp; Health Products'!$B:$B,$B34,'Other Pharma &amp; Health Products'!AS:AS)+SUMIF('PSM Costs'!$B:$B,$B34,'PSM Costs'!AS:AS),"")</f>
        <v/>
      </c>
      <c r="R34" s="229" t="str">
        <f t="shared" ca="1" si="2"/>
        <v/>
      </c>
      <c r="S34" s="230" t="str">
        <f ca="1">IF(SUMIF(Pharmaceuticals!$B:$B,$B34,Pharmaceuticals!AQ:AQ)+SUMIF('Health Products &amp; Equipment'!$B:$B,$B34,'Health Products &amp; Equipment'!AZ:AZ)+SUMIF('Other Pharma &amp; Health Products'!$B:$B,$B34,'Other Pharma &amp; Health Products'!AZ:AZ)+SUMIF('PSM Costs'!$B:$B,$B34,'PSM Costs'!AZ:AZ)&gt;0,SUMIF(Pharmaceuticals!$B:$B,$B34,Pharmaceuticals!AQ:AQ)+SUMIF('Health Products &amp; Equipment'!$B:$B,$B34,'Health Products &amp; Equipment'!AZ:AZ)+SUMIF('Other Pharma &amp; Health Products'!$B:$B,$B34,'Other Pharma &amp; Health Products'!AZ:AZ)+SUMIF('PSM Costs'!$B:$B,$B34,'PSM Costs'!AZ:AZ),"")</f>
        <v/>
      </c>
      <c r="T34" s="230" t="str">
        <f ca="1">IF(SUMIF(Pharmaceuticals!$B:$B,$B34,Pharmaceuticals!AS:AS)+SUMIF('Health Products &amp; Equipment'!$B:$B,$B34,'Health Products &amp; Equipment'!BB:BB)+SUMIF('Other Pharma &amp; Health Products'!$B:$B,$B34,'Other Pharma &amp; Health Products'!BB:BB)+SUMIF('PSM Costs'!$B:$B,$B34,'PSM Costs'!BB:BB)&gt;0,SUMIF(Pharmaceuticals!$B:$B,$B34,Pharmaceuticals!AS:AS)+SUMIF('Health Products &amp; Equipment'!$B:$B,$B34,'Health Products &amp; Equipment'!BB:BB)+SUMIF('Other Pharma &amp; Health Products'!$B:$B,$B34,'Other Pharma &amp; Health Products'!BB:BB)+SUMIF('PSM Costs'!$B:$B,$B34,'PSM Costs'!BB:BB),"")</f>
        <v/>
      </c>
      <c r="U34" s="230" t="str">
        <f ca="1">IF(SUMIF(Pharmaceuticals!$B:$B,$B34,Pharmaceuticals!AU:AU)+SUMIF('Health Products &amp; Equipment'!$B:$B,$B34,'Health Products &amp; Equipment'!BD:BD)+SUMIF('Other Pharma &amp; Health Products'!$B:$B,$B34,'Other Pharma &amp; Health Products'!BD:BD)+SUMIF('PSM Costs'!$B:$B,$B34,'PSM Costs'!BD:BD)&gt;0,SUMIF(Pharmaceuticals!$B:$B,$B34,Pharmaceuticals!AU:AU)+SUMIF('Health Products &amp; Equipment'!$B:$B,$B34,'Health Products &amp; Equipment'!BD:BD)+SUMIF('Other Pharma &amp; Health Products'!$B:$B,$B34,'Other Pharma &amp; Health Products'!BD:BD)+SUMIF('PSM Costs'!$B:$B,$B34,'PSM Costs'!BD:BD),"")</f>
        <v/>
      </c>
      <c r="V34" s="230" t="str">
        <f ca="1">IF(SUMIF(Pharmaceuticals!$B:$B,$B34,Pharmaceuticals!AW:AW)+SUMIF('Health Products &amp; Equipment'!$B:$B,$B34,'Health Products &amp; Equipment'!BF:BF)+SUMIF('Other Pharma &amp; Health Products'!$B:$B,$B34,'Other Pharma &amp; Health Products'!BF:BF)+SUMIF('PSM Costs'!$B:$B,$B34,'PSM Costs'!BF:BF)&gt;0,SUMIF(Pharmaceuticals!$B:$B,$B34,Pharmaceuticals!AW:AW)+SUMIF('Health Products &amp; Equipment'!$B:$B,$B34,'Health Products &amp; Equipment'!BF:BF)+SUMIF('Other Pharma &amp; Health Products'!$B:$B,$B34,'Other Pharma &amp; Health Products'!BF:BF)+SUMIF('PSM Costs'!$B:$B,$B34,'PSM Costs'!BF:BF),"")</f>
        <v/>
      </c>
      <c r="W34" s="228" t="str">
        <f t="shared" ca="1" si="3"/>
        <v/>
      </c>
      <c r="X34" s="231" t="str">
        <f ca="1">IF(SUMIF(Pharmaceuticals!$B:$B,$B34,Pharmaceuticals!BD:BD)+SUMIF('Health Products &amp; Equipment'!$B:$B,$B34,'Health Products &amp; Equipment'!BM:BM)+SUMIF('Other Pharma &amp; Health Products'!$B:$B,$B34,'Other Pharma &amp; Health Products'!BM:BM)+SUMIF('PSM Costs'!$B:$B,$B34,'PSM Costs'!BM:BM)&gt;0,SUMIF(Pharmaceuticals!$B:$B,$B34,Pharmaceuticals!BD:BD)+SUMIF('Health Products &amp; Equipment'!$B:$B,$B34,'Health Products &amp; Equipment'!BM:BM)+SUMIF('Other Pharma &amp; Health Products'!$B:$B,$B34,'Other Pharma &amp; Health Products'!BM:BM)+SUMIF('PSM Costs'!$B:$B,$B34,'PSM Costs'!BM:BM),"")</f>
        <v/>
      </c>
      <c r="Y34" s="231" t="str">
        <f ca="1">IF(SUMIF(Pharmaceuticals!$B:$B,$B34,Pharmaceuticals!BF:BF)+SUMIF('Health Products &amp; Equipment'!$B:$B,$B34,'Health Products &amp; Equipment'!BO:BO)+SUMIF('Other Pharma &amp; Health Products'!$B:$B,$B34,'Other Pharma &amp; Health Products'!BO:BO)+SUMIF('PSM Costs'!$B:$B,$B34,'PSM Costs'!BO:BO)&gt;0,SUMIF(Pharmaceuticals!$B:$B,$B34,Pharmaceuticals!BF:BF)+SUMIF('Health Products &amp; Equipment'!$B:$B,$B34,'Health Products &amp; Equipment'!BO:BO)+SUMIF('Other Pharma &amp; Health Products'!$B:$B,$B34,'Other Pharma &amp; Health Products'!BO:BO)+SUMIF('PSM Costs'!$B:$B,$B34,'PSM Costs'!BO:BO),"")</f>
        <v/>
      </c>
      <c r="Z34" s="231" t="str">
        <f ca="1">IF(SUMIF(Pharmaceuticals!$B:$B,$B34,Pharmaceuticals!BH:BH)+SUMIF('Health Products &amp; Equipment'!$B:$B,$B34,'Health Products &amp; Equipment'!BQ:BQ)+SUMIF('Other Pharma &amp; Health Products'!$B:$B,$B34,'Other Pharma &amp; Health Products'!BQ:BQ)+SUMIF('PSM Costs'!$B:$B,$B34,'PSM Costs'!BQ:BQ)&gt;0,SUMIF(Pharmaceuticals!$B:$B,$B34,Pharmaceuticals!BH:BH)+SUMIF('Health Products &amp; Equipment'!$B:$B,$B34,'Health Products &amp; Equipment'!BQ:BQ)+SUMIF('Other Pharma &amp; Health Products'!$B:$B,$B34,'Other Pharma &amp; Health Products'!BQ:BQ)+SUMIF('PSM Costs'!$B:$B,$B34,'PSM Costs'!BQ:BQ),"")</f>
        <v/>
      </c>
      <c r="AA34" s="231" t="str">
        <f ca="1">IF(SUMIF(Pharmaceuticals!$B:$B,$B34,Pharmaceuticals!BJ:BJ)+SUMIF('Health Products &amp; Equipment'!$B:$B,$B34,'Health Products &amp; Equipment'!BS:BS)+SUMIF('Other Pharma &amp; Health Products'!$B:$B,$B34,'Other Pharma &amp; Health Products'!BS:BS)+SUMIF('PSM Costs'!$B:$B,$B34,'PSM Costs'!BS:BS)&gt;0,SUMIF(Pharmaceuticals!$B:$B,$B34,Pharmaceuticals!BJ:BJ)+SUMIF('Health Products &amp; Equipment'!$B:$B,$B34,'Health Products &amp; Equipment'!BS:BS)+SUMIF('Other Pharma &amp; Health Products'!$B:$B,$B34,'Other Pharma &amp; Health Products'!BS:BS)+SUMIF('PSM Costs'!$B:$B,$B34,'PSM Costs'!BS:BS),"")</f>
        <v/>
      </c>
      <c r="AB34" s="230" t="str">
        <f t="shared" ca="1" si="4"/>
        <v/>
      </c>
    </row>
    <row r="35" spans="1:28" ht="22" customHeight="1" x14ac:dyDescent="0.15">
      <c r="A35" s="226">
        <v>25</v>
      </c>
      <c r="B35" s="226" t="str">
        <f ca="1">IFERROR(VLOOKUP(A35,'Rank unique Mod-Int-CI-PR'!I:J,2,FALSE),"")</f>
        <v/>
      </c>
      <c r="C35" s="227" t="str">
        <f ca="1">IFERROR(VLOOKUP(VALUE(LEFT(B35,FIND("-",B35)-1)),CatModules!B:C,2,FALSE),"")</f>
        <v/>
      </c>
      <c r="D35" s="227" t="str">
        <f ca="1">IFERROR(VLOOKUP(LEFT(B35,FIND("--",B35)-1),CatInt!D:E,2,FALSE),"")</f>
        <v/>
      </c>
      <c r="E35" s="227" t="str">
        <f ca="1">IFERROR(VLOOKUP(MID(B35,FIND("--",B35)+2,FIND("---",B35)-FIND("--",B35)-2),CatCostInp!D:E,2,FALSE),"")</f>
        <v/>
      </c>
      <c r="F35" s="227" t="str">
        <f ca="1">IFERROR(VLOOKUP(B35,ActivityConcat!A:C,3,FALSE),"")</f>
        <v/>
      </c>
      <c r="G35" s="228" t="str">
        <f ca="1">IFERROR(VLOOKUP(VALUE(RIGHT(B35,1)),Setup!A:D,4,FALSE),"")</f>
        <v/>
      </c>
      <c r="H35" s="229" t="str">
        <f t="shared" ca="1" si="0"/>
        <v/>
      </c>
      <c r="I35" s="230" t="str">
        <f ca="1">IF(SUMIF(Pharmaceuticals!$B:$B,$B35,Pharmaceuticals!Q:Q)+SUMIF('Health Products &amp; Equipment'!$B:$B,$B35,'Health Products &amp; Equipment'!Z:Z)+SUMIF('Other Pharma &amp; Health Products'!$B:$B,$B35,'Other Pharma &amp; Health Products'!Z:Z)+SUMIF('PSM Costs'!$B:$B,$B35,'PSM Costs'!Z:Z)&gt;0,SUMIF(Pharmaceuticals!$B:$B,$B35,Pharmaceuticals!Q:Q)+SUMIF('Health Products &amp; Equipment'!$B:$B,$B35,'Health Products &amp; Equipment'!Z:Z)+SUMIF('Other Pharma &amp; Health Products'!$B:$B,$B35,'Other Pharma &amp; Health Products'!Z:Z)+SUMIF('PSM Costs'!$B:$B,$B35,'PSM Costs'!Z:Z),"")</f>
        <v/>
      </c>
      <c r="J35" s="230" t="str">
        <f ca="1">IF(SUMIF(Pharmaceuticals!$B:$B,$B35,Pharmaceuticals!S:S)+SUMIF('Health Products &amp; Equipment'!$B:$B,$B35,'Health Products &amp; Equipment'!AB:AB)+SUMIF('Other Pharma &amp; Health Products'!$B:$B,$B35,'Other Pharma &amp; Health Products'!AB:AB)+SUMIF('PSM Costs'!$B:$B,$B35,'PSM Costs'!AB:AB)&gt;0,SUMIF(Pharmaceuticals!$B:$B,$B35,Pharmaceuticals!S:S)+SUMIF('Health Products &amp; Equipment'!$B:$B,$B35,'Health Products &amp; Equipment'!AB:AB)+SUMIF('Other Pharma &amp; Health Products'!$B:$B,$B35,'Other Pharma &amp; Health Products'!AB:AB)+SUMIF('PSM Costs'!$B:$B,$B35,'PSM Costs'!AB:AB),"")</f>
        <v/>
      </c>
      <c r="K35" s="230" t="str">
        <f ca="1">IF(SUMIF(Pharmaceuticals!$B:$B,$B35,Pharmaceuticals!U:U)+SUMIF('Health Products &amp; Equipment'!$B:$B,$B35,'Health Products &amp; Equipment'!AD:AD)+SUMIF('Other Pharma &amp; Health Products'!$B:$B,$B35,'Other Pharma &amp; Health Products'!AD:AD)+SUMIF('PSM Costs'!$B:$B,$B35,'PSM Costs'!AD:AD)&gt;0,SUMIF(Pharmaceuticals!$B:$B,$B35,Pharmaceuticals!U:U)+SUMIF('Health Products &amp; Equipment'!$B:$B,$B35,'Health Products &amp; Equipment'!AD:AD)+SUMIF('Other Pharma &amp; Health Products'!$B:$B,$B35,'Other Pharma &amp; Health Products'!AD:AD)+SUMIF('PSM Costs'!$B:$B,$B35,'PSM Costs'!AD:AD),"")</f>
        <v/>
      </c>
      <c r="L35" s="230" t="str">
        <f ca="1">IF(SUMIF(Pharmaceuticals!$B:$B,$B35,Pharmaceuticals!W:W)+SUMIF('Health Products &amp; Equipment'!$B:$B,$B35,'Health Products &amp; Equipment'!AF:AF)+SUMIF('Other Pharma &amp; Health Products'!$B:$B,$B35,'Other Pharma &amp; Health Products'!AF:AF)+SUMIF('PSM Costs'!$B:$B,$B35,'PSM Costs'!AF:AF)&gt;0,SUMIF(Pharmaceuticals!$B:$B,$B35,Pharmaceuticals!W:W)+SUMIF('Health Products &amp; Equipment'!$B:$B,$B35,'Health Products &amp; Equipment'!AF:AF)+SUMIF('Other Pharma &amp; Health Products'!$B:$B,$B35,'Other Pharma &amp; Health Products'!AF:AF)+SUMIF('PSM Costs'!$B:$B,$B35,'PSM Costs'!AF:AF),"")</f>
        <v/>
      </c>
      <c r="M35" s="228" t="str">
        <f t="shared" ca="1" si="1"/>
        <v/>
      </c>
      <c r="N35" s="231" t="str">
        <f ca="1">IF(SUMIF(Pharmaceuticals!$B:$B,$B35,Pharmaceuticals!AD:AD)+SUMIF('Health Products &amp; Equipment'!$B:$B,$B35,'Health Products &amp; Equipment'!AM:AM)+SUMIF('Other Pharma &amp; Health Products'!$B:$B,$B35,'Other Pharma &amp; Health Products'!AM:AM)+SUMIF('PSM Costs'!$B:$B,$B35,'PSM Costs'!AM:AM)&gt;0,SUMIF(Pharmaceuticals!$B:$B,$B35,Pharmaceuticals!AD:AD)+SUMIF('Health Products &amp; Equipment'!$B:$B,$B35,'Health Products &amp; Equipment'!AM:AM)+SUMIF('Other Pharma &amp; Health Products'!$B:$B,$B35,'Other Pharma &amp; Health Products'!AM:AM)+SUMIF('PSM Costs'!$B:$B,$B35,'PSM Costs'!AM:AM),"")</f>
        <v/>
      </c>
      <c r="O35" s="231" t="str">
        <f ca="1">IF(SUMIF(Pharmaceuticals!$B:$B,$B35,Pharmaceuticals!AF:AF)+SUMIF('Health Products &amp; Equipment'!$B:$B,$B35,'Health Products &amp; Equipment'!AO:AO)+SUMIF('Other Pharma &amp; Health Products'!$B:$B,$B35,'Other Pharma &amp; Health Products'!AO:AO)+SUMIF('PSM Costs'!$B:$B,$B35,'PSM Costs'!AO:AO)&gt;0,SUMIF(Pharmaceuticals!$B:$B,$B35,Pharmaceuticals!AF:AF)+SUMIF('Health Products &amp; Equipment'!$B:$B,$B35,'Health Products &amp; Equipment'!AO:AO)+SUMIF('Other Pharma &amp; Health Products'!$B:$B,$B35,'Other Pharma &amp; Health Products'!AO:AO)+SUMIF('PSM Costs'!$B:$B,$B35,'PSM Costs'!AO:AO),"")</f>
        <v/>
      </c>
      <c r="P35" s="231" t="str">
        <f ca="1">IF(SUMIF(Pharmaceuticals!$B:$B,$B35,Pharmaceuticals!AH:AH)+SUMIF('Health Products &amp; Equipment'!$B:$B,$B35,'Health Products &amp; Equipment'!AQ:AQ)+SUMIF('Other Pharma &amp; Health Products'!$B:$B,$B35,'Other Pharma &amp; Health Products'!AQ:AQ)+SUMIF('PSM Costs'!$B:$B,$B35,'PSM Costs'!AQ:AQ)&gt;0,SUMIF(Pharmaceuticals!$B:$B,$B35,Pharmaceuticals!AH:AH)+SUMIF('Health Products &amp; Equipment'!$B:$B,$B35,'Health Products &amp; Equipment'!AQ:AQ)+SUMIF('Other Pharma &amp; Health Products'!$B:$B,$B35,'Other Pharma &amp; Health Products'!AQ:AQ)+SUMIF('PSM Costs'!$B:$B,$B35,'PSM Costs'!AQ:AQ),"")</f>
        <v/>
      </c>
      <c r="Q35" s="231" t="str">
        <f ca="1">IF(SUMIF(Pharmaceuticals!$B:$B,$B35,Pharmaceuticals!AJ:AJ)+SUMIF('Health Products &amp; Equipment'!$B:$B,$B35,'Health Products &amp; Equipment'!AS:AS)+SUMIF('Other Pharma &amp; Health Products'!$B:$B,$B35,'Other Pharma &amp; Health Products'!AS:AS)+SUMIF('PSM Costs'!$B:$B,$B35,'PSM Costs'!AS:AS)&gt;0,SUMIF(Pharmaceuticals!$B:$B,$B35,Pharmaceuticals!AJ:AJ)+SUMIF('Health Products &amp; Equipment'!$B:$B,$B35,'Health Products &amp; Equipment'!AS:AS)+SUMIF('Other Pharma &amp; Health Products'!$B:$B,$B35,'Other Pharma &amp; Health Products'!AS:AS)+SUMIF('PSM Costs'!$B:$B,$B35,'PSM Costs'!AS:AS),"")</f>
        <v/>
      </c>
      <c r="R35" s="229" t="str">
        <f t="shared" ca="1" si="2"/>
        <v/>
      </c>
      <c r="S35" s="230" t="str">
        <f ca="1">IF(SUMIF(Pharmaceuticals!$B:$B,$B35,Pharmaceuticals!AQ:AQ)+SUMIF('Health Products &amp; Equipment'!$B:$B,$B35,'Health Products &amp; Equipment'!AZ:AZ)+SUMIF('Other Pharma &amp; Health Products'!$B:$B,$B35,'Other Pharma &amp; Health Products'!AZ:AZ)+SUMIF('PSM Costs'!$B:$B,$B35,'PSM Costs'!AZ:AZ)&gt;0,SUMIF(Pharmaceuticals!$B:$B,$B35,Pharmaceuticals!AQ:AQ)+SUMIF('Health Products &amp; Equipment'!$B:$B,$B35,'Health Products &amp; Equipment'!AZ:AZ)+SUMIF('Other Pharma &amp; Health Products'!$B:$B,$B35,'Other Pharma &amp; Health Products'!AZ:AZ)+SUMIF('PSM Costs'!$B:$B,$B35,'PSM Costs'!AZ:AZ),"")</f>
        <v/>
      </c>
      <c r="T35" s="230" t="str">
        <f ca="1">IF(SUMIF(Pharmaceuticals!$B:$B,$B35,Pharmaceuticals!AS:AS)+SUMIF('Health Products &amp; Equipment'!$B:$B,$B35,'Health Products &amp; Equipment'!BB:BB)+SUMIF('Other Pharma &amp; Health Products'!$B:$B,$B35,'Other Pharma &amp; Health Products'!BB:BB)+SUMIF('PSM Costs'!$B:$B,$B35,'PSM Costs'!BB:BB)&gt;0,SUMIF(Pharmaceuticals!$B:$B,$B35,Pharmaceuticals!AS:AS)+SUMIF('Health Products &amp; Equipment'!$B:$B,$B35,'Health Products &amp; Equipment'!BB:BB)+SUMIF('Other Pharma &amp; Health Products'!$B:$B,$B35,'Other Pharma &amp; Health Products'!BB:BB)+SUMIF('PSM Costs'!$B:$B,$B35,'PSM Costs'!BB:BB),"")</f>
        <v/>
      </c>
      <c r="U35" s="230" t="str">
        <f ca="1">IF(SUMIF(Pharmaceuticals!$B:$B,$B35,Pharmaceuticals!AU:AU)+SUMIF('Health Products &amp; Equipment'!$B:$B,$B35,'Health Products &amp; Equipment'!BD:BD)+SUMIF('Other Pharma &amp; Health Products'!$B:$B,$B35,'Other Pharma &amp; Health Products'!BD:BD)+SUMIF('PSM Costs'!$B:$B,$B35,'PSM Costs'!BD:BD)&gt;0,SUMIF(Pharmaceuticals!$B:$B,$B35,Pharmaceuticals!AU:AU)+SUMIF('Health Products &amp; Equipment'!$B:$B,$B35,'Health Products &amp; Equipment'!BD:BD)+SUMIF('Other Pharma &amp; Health Products'!$B:$B,$B35,'Other Pharma &amp; Health Products'!BD:BD)+SUMIF('PSM Costs'!$B:$B,$B35,'PSM Costs'!BD:BD),"")</f>
        <v/>
      </c>
      <c r="V35" s="230" t="str">
        <f ca="1">IF(SUMIF(Pharmaceuticals!$B:$B,$B35,Pharmaceuticals!AW:AW)+SUMIF('Health Products &amp; Equipment'!$B:$B,$B35,'Health Products &amp; Equipment'!BF:BF)+SUMIF('Other Pharma &amp; Health Products'!$B:$B,$B35,'Other Pharma &amp; Health Products'!BF:BF)+SUMIF('PSM Costs'!$B:$B,$B35,'PSM Costs'!BF:BF)&gt;0,SUMIF(Pharmaceuticals!$B:$B,$B35,Pharmaceuticals!AW:AW)+SUMIF('Health Products &amp; Equipment'!$B:$B,$B35,'Health Products &amp; Equipment'!BF:BF)+SUMIF('Other Pharma &amp; Health Products'!$B:$B,$B35,'Other Pharma &amp; Health Products'!BF:BF)+SUMIF('PSM Costs'!$B:$B,$B35,'PSM Costs'!BF:BF),"")</f>
        <v/>
      </c>
      <c r="W35" s="228" t="str">
        <f t="shared" ca="1" si="3"/>
        <v/>
      </c>
      <c r="X35" s="231" t="str">
        <f ca="1">IF(SUMIF(Pharmaceuticals!$B:$B,$B35,Pharmaceuticals!BD:BD)+SUMIF('Health Products &amp; Equipment'!$B:$B,$B35,'Health Products &amp; Equipment'!BM:BM)+SUMIF('Other Pharma &amp; Health Products'!$B:$B,$B35,'Other Pharma &amp; Health Products'!BM:BM)+SUMIF('PSM Costs'!$B:$B,$B35,'PSM Costs'!BM:BM)&gt;0,SUMIF(Pharmaceuticals!$B:$B,$B35,Pharmaceuticals!BD:BD)+SUMIF('Health Products &amp; Equipment'!$B:$B,$B35,'Health Products &amp; Equipment'!BM:BM)+SUMIF('Other Pharma &amp; Health Products'!$B:$B,$B35,'Other Pharma &amp; Health Products'!BM:BM)+SUMIF('PSM Costs'!$B:$B,$B35,'PSM Costs'!BM:BM),"")</f>
        <v/>
      </c>
      <c r="Y35" s="231" t="str">
        <f ca="1">IF(SUMIF(Pharmaceuticals!$B:$B,$B35,Pharmaceuticals!BF:BF)+SUMIF('Health Products &amp; Equipment'!$B:$B,$B35,'Health Products &amp; Equipment'!BO:BO)+SUMIF('Other Pharma &amp; Health Products'!$B:$B,$B35,'Other Pharma &amp; Health Products'!BO:BO)+SUMIF('PSM Costs'!$B:$B,$B35,'PSM Costs'!BO:BO)&gt;0,SUMIF(Pharmaceuticals!$B:$B,$B35,Pharmaceuticals!BF:BF)+SUMIF('Health Products &amp; Equipment'!$B:$B,$B35,'Health Products &amp; Equipment'!BO:BO)+SUMIF('Other Pharma &amp; Health Products'!$B:$B,$B35,'Other Pharma &amp; Health Products'!BO:BO)+SUMIF('PSM Costs'!$B:$B,$B35,'PSM Costs'!BO:BO),"")</f>
        <v/>
      </c>
      <c r="Z35" s="231" t="str">
        <f ca="1">IF(SUMIF(Pharmaceuticals!$B:$B,$B35,Pharmaceuticals!BH:BH)+SUMIF('Health Products &amp; Equipment'!$B:$B,$B35,'Health Products &amp; Equipment'!BQ:BQ)+SUMIF('Other Pharma &amp; Health Products'!$B:$B,$B35,'Other Pharma &amp; Health Products'!BQ:BQ)+SUMIF('PSM Costs'!$B:$B,$B35,'PSM Costs'!BQ:BQ)&gt;0,SUMIF(Pharmaceuticals!$B:$B,$B35,Pharmaceuticals!BH:BH)+SUMIF('Health Products &amp; Equipment'!$B:$B,$B35,'Health Products &amp; Equipment'!BQ:BQ)+SUMIF('Other Pharma &amp; Health Products'!$B:$B,$B35,'Other Pharma &amp; Health Products'!BQ:BQ)+SUMIF('PSM Costs'!$B:$B,$B35,'PSM Costs'!BQ:BQ),"")</f>
        <v/>
      </c>
      <c r="AA35" s="231" t="str">
        <f ca="1">IF(SUMIF(Pharmaceuticals!$B:$B,$B35,Pharmaceuticals!BJ:BJ)+SUMIF('Health Products &amp; Equipment'!$B:$B,$B35,'Health Products &amp; Equipment'!BS:BS)+SUMIF('Other Pharma &amp; Health Products'!$B:$B,$B35,'Other Pharma &amp; Health Products'!BS:BS)+SUMIF('PSM Costs'!$B:$B,$B35,'PSM Costs'!BS:BS)&gt;0,SUMIF(Pharmaceuticals!$B:$B,$B35,Pharmaceuticals!BJ:BJ)+SUMIF('Health Products &amp; Equipment'!$B:$B,$B35,'Health Products &amp; Equipment'!BS:BS)+SUMIF('Other Pharma &amp; Health Products'!$B:$B,$B35,'Other Pharma &amp; Health Products'!BS:BS)+SUMIF('PSM Costs'!$B:$B,$B35,'PSM Costs'!BS:BS),"")</f>
        <v/>
      </c>
      <c r="AB35" s="230" t="str">
        <f t="shared" ca="1" si="4"/>
        <v/>
      </c>
    </row>
    <row r="36" spans="1:28" ht="22" customHeight="1" x14ac:dyDescent="0.15">
      <c r="A36" s="226">
        <v>26</v>
      </c>
      <c r="B36" s="226" t="str">
        <f ca="1">IFERROR(VLOOKUP(A36,'Rank unique Mod-Int-CI-PR'!I:J,2,FALSE),"")</f>
        <v/>
      </c>
      <c r="C36" s="227" t="str">
        <f ca="1">IFERROR(VLOOKUP(VALUE(LEFT(B36,FIND("-",B36)-1)),CatModules!B:C,2,FALSE),"")</f>
        <v/>
      </c>
      <c r="D36" s="227" t="str">
        <f ca="1">IFERROR(VLOOKUP(LEFT(B36,FIND("--",B36)-1),CatInt!D:E,2,FALSE),"")</f>
        <v/>
      </c>
      <c r="E36" s="227" t="str">
        <f ca="1">IFERROR(VLOOKUP(MID(B36,FIND("--",B36)+2,FIND("---",B36)-FIND("--",B36)-2),CatCostInp!D:E,2,FALSE),"")</f>
        <v/>
      </c>
      <c r="F36" s="227" t="str">
        <f ca="1">IFERROR(VLOOKUP(B36,ActivityConcat!A:C,3,FALSE),"")</f>
        <v/>
      </c>
      <c r="G36" s="228" t="str">
        <f ca="1">IFERROR(VLOOKUP(VALUE(RIGHT(B36,1)),Setup!A:D,4,FALSE),"")</f>
        <v/>
      </c>
      <c r="H36" s="229" t="str">
        <f t="shared" ca="1" si="0"/>
        <v/>
      </c>
      <c r="I36" s="230" t="str">
        <f ca="1">IF(SUMIF(Pharmaceuticals!$B:$B,$B36,Pharmaceuticals!Q:Q)+SUMIF('Health Products &amp; Equipment'!$B:$B,$B36,'Health Products &amp; Equipment'!Z:Z)+SUMIF('Other Pharma &amp; Health Products'!$B:$B,$B36,'Other Pharma &amp; Health Products'!Z:Z)+SUMIF('PSM Costs'!$B:$B,$B36,'PSM Costs'!Z:Z)&gt;0,SUMIF(Pharmaceuticals!$B:$B,$B36,Pharmaceuticals!Q:Q)+SUMIF('Health Products &amp; Equipment'!$B:$B,$B36,'Health Products &amp; Equipment'!Z:Z)+SUMIF('Other Pharma &amp; Health Products'!$B:$B,$B36,'Other Pharma &amp; Health Products'!Z:Z)+SUMIF('PSM Costs'!$B:$B,$B36,'PSM Costs'!Z:Z),"")</f>
        <v/>
      </c>
      <c r="J36" s="230" t="str">
        <f ca="1">IF(SUMIF(Pharmaceuticals!$B:$B,$B36,Pharmaceuticals!S:S)+SUMIF('Health Products &amp; Equipment'!$B:$B,$B36,'Health Products &amp; Equipment'!AB:AB)+SUMIF('Other Pharma &amp; Health Products'!$B:$B,$B36,'Other Pharma &amp; Health Products'!AB:AB)+SUMIF('PSM Costs'!$B:$B,$B36,'PSM Costs'!AB:AB)&gt;0,SUMIF(Pharmaceuticals!$B:$B,$B36,Pharmaceuticals!S:S)+SUMIF('Health Products &amp; Equipment'!$B:$B,$B36,'Health Products &amp; Equipment'!AB:AB)+SUMIF('Other Pharma &amp; Health Products'!$B:$B,$B36,'Other Pharma &amp; Health Products'!AB:AB)+SUMIF('PSM Costs'!$B:$B,$B36,'PSM Costs'!AB:AB),"")</f>
        <v/>
      </c>
      <c r="K36" s="230" t="str">
        <f ca="1">IF(SUMIF(Pharmaceuticals!$B:$B,$B36,Pharmaceuticals!U:U)+SUMIF('Health Products &amp; Equipment'!$B:$B,$B36,'Health Products &amp; Equipment'!AD:AD)+SUMIF('Other Pharma &amp; Health Products'!$B:$B,$B36,'Other Pharma &amp; Health Products'!AD:AD)+SUMIF('PSM Costs'!$B:$B,$B36,'PSM Costs'!AD:AD)&gt;0,SUMIF(Pharmaceuticals!$B:$B,$B36,Pharmaceuticals!U:U)+SUMIF('Health Products &amp; Equipment'!$B:$B,$B36,'Health Products &amp; Equipment'!AD:AD)+SUMIF('Other Pharma &amp; Health Products'!$B:$B,$B36,'Other Pharma &amp; Health Products'!AD:AD)+SUMIF('PSM Costs'!$B:$B,$B36,'PSM Costs'!AD:AD),"")</f>
        <v/>
      </c>
      <c r="L36" s="230" t="str">
        <f ca="1">IF(SUMIF(Pharmaceuticals!$B:$B,$B36,Pharmaceuticals!W:W)+SUMIF('Health Products &amp; Equipment'!$B:$B,$B36,'Health Products &amp; Equipment'!AF:AF)+SUMIF('Other Pharma &amp; Health Products'!$B:$B,$B36,'Other Pharma &amp; Health Products'!AF:AF)+SUMIF('PSM Costs'!$B:$B,$B36,'PSM Costs'!AF:AF)&gt;0,SUMIF(Pharmaceuticals!$B:$B,$B36,Pharmaceuticals!W:W)+SUMIF('Health Products &amp; Equipment'!$B:$B,$B36,'Health Products &amp; Equipment'!AF:AF)+SUMIF('Other Pharma &amp; Health Products'!$B:$B,$B36,'Other Pharma &amp; Health Products'!AF:AF)+SUMIF('PSM Costs'!$B:$B,$B36,'PSM Costs'!AF:AF),"")</f>
        <v/>
      </c>
      <c r="M36" s="228" t="str">
        <f t="shared" ca="1" si="1"/>
        <v/>
      </c>
      <c r="N36" s="231" t="str">
        <f ca="1">IF(SUMIF(Pharmaceuticals!$B:$B,$B36,Pharmaceuticals!AD:AD)+SUMIF('Health Products &amp; Equipment'!$B:$B,$B36,'Health Products &amp; Equipment'!AM:AM)+SUMIF('Other Pharma &amp; Health Products'!$B:$B,$B36,'Other Pharma &amp; Health Products'!AM:AM)+SUMIF('PSM Costs'!$B:$B,$B36,'PSM Costs'!AM:AM)&gt;0,SUMIF(Pharmaceuticals!$B:$B,$B36,Pharmaceuticals!AD:AD)+SUMIF('Health Products &amp; Equipment'!$B:$B,$B36,'Health Products &amp; Equipment'!AM:AM)+SUMIF('Other Pharma &amp; Health Products'!$B:$B,$B36,'Other Pharma &amp; Health Products'!AM:AM)+SUMIF('PSM Costs'!$B:$B,$B36,'PSM Costs'!AM:AM),"")</f>
        <v/>
      </c>
      <c r="O36" s="231" t="str">
        <f ca="1">IF(SUMIF(Pharmaceuticals!$B:$B,$B36,Pharmaceuticals!AF:AF)+SUMIF('Health Products &amp; Equipment'!$B:$B,$B36,'Health Products &amp; Equipment'!AO:AO)+SUMIF('Other Pharma &amp; Health Products'!$B:$B,$B36,'Other Pharma &amp; Health Products'!AO:AO)+SUMIF('PSM Costs'!$B:$B,$B36,'PSM Costs'!AO:AO)&gt;0,SUMIF(Pharmaceuticals!$B:$B,$B36,Pharmaceuticals!AF:AF)+SUMIF('Health Products &amp; Equipment'!$B:$B,$B36,'Health Products &amp; Equipment'!AO:AO)+SUMIF('Other Pharma &amp; Health Products'!$B:$B,$B36,'Other Pharma &amp; Health Products'!AO:AO)+SUMIF('PSM Costs'!$B:$B,$B36,'PSM Costs'!AO:AO),"")</f>
        <v/>
      </c>
      <c r="P36" s="231" t="str">
        <f ca="1">IF(SUMIF(Pharmaceuticals!$B:$B,$B36,Pharmaceuticals!AH:AH)+SUMIF('Health Products &amp; Equipment'!$B:$B,$B36,'Health Products &amp; Equipment'!AQ:AQ)+SUMIF('Other Pharma &amp; Health Products'!$B:$B,$B36,'Other Pharma &amp; Health Products'!AQ:AQ)+SUMIF('PSM Costs'!$B:$B,$B36,'PSM Costs'!AQ:AQ)&gt;0,SUMIF(Pharmaceuticals!$B:$B,$B36,Pharmaceuticals!AH:AH)+SUMIF('Health Products &amp; Equipment'!$B:$B,$B36,'Health Products &amp; Equipment'!AQ:AQ)+SUMIF('Other Pharma &amp; Health Products'!$B:$B,$B36,'Other Pharma &amp; Health Products'!AQ:AQ)+SUMIF('PSM Costs'!$B:$B,$B36,'PSM Costs'!AQ:AQ),"")</f>
        <v/>
      </c>
      <c r="Q36" s="231" t="str">
        <f ca="1">IF(SUMIF(Pharmaceuticals!$B:$B,$B36,Pharmaceuticals!AJ:AJ)+SUMIF('Health Products &amp; Equipment'!$B:$B,$B36,'Health Products &amp; Equipment'!AS:AS)+SUMIF('Other Pharma &amp; Health Products'!$B:$B,$B36,'Other Pharma &amp; Health Products'!AS:AS)+SUMIF('PSM Costs'!$B:$B,$B36,'PSM Costs'!AS:AS)&gt;0,SUMIF(Pharmaceuticals!$B:$B,$B36,Pharmaceuticals!AJ:AJ)+SUMIF('Health Products &amp; Equipment'!$B:$B,$B36,'Health Products &amp; Equipment'!AS:AS)+SUMIF('Other Pharma &amp; Health Products'!$B:$B,$B36,'Other Pharma &amp; Health Products'!AS:AS)+SUMIF('PSM Costs'!$B:$B,$B36,'PSM Costs'!AS:AS),"")</f>
        <v/>
      </c>
      <c r="R36" s="229" t="str">
        <f t="shared" ca="1" si="2"/>
        <v/>
      </c>
      <c r="S36" s="230" t="str">
        <f ca="1">IF(SUMIF(Pharmaceuticals!$B:$B,$B36,Pharmaceuticals!AQ:AQ)+SUMIF('Health Products &amp; Equipment'!$B:$B,$B36,'Health Products &amp; Equipment'!AZ:AZ)+SUMIF('Other Pharma &amp; Health Products'!$B:$B,$B36,'Other Pharma &amp; Health Products'!AZ:AZ)+SUMIF('PSM Costs'!$B:$B,$B36,'PSM Costs'!AZ:AZ)&gt;0,SUMIF(Pharmaceuticals!$B:$B,$B36,Pharmaceuticals!AQ:AQ)+SUMIF('Health Products &amp; Equipment'!$B:$B,$B36,'Health Products &amp; Equipment'!AZ:AZ)+SUMIF('Other Pharma &amp; Health Products'!$B:$B,$B36,'Other Pharma &amp; Health Products'!AZ:AZ)+SUMIF('PSM Costs'!$B:$B,$B36,'PSM Costs'!AZ:AZ),"")</f>
        <v/>
      </c>
      <c r="T36" s="230" t="str">
        <f ca="1">IF(SUMIF(Pharmaceuticals!$B:$B,$B36,Pharmaceuticals!AS:AS)+SUMIF('Health Products &amp; Equipment'!$B:$B,$B36,'Health Products &amp; Equipment'!BB:BB)+SUMIF('Other Pharma &amp; Health Products'!$B:$B,$B36,'Other Pharma &amp; Health Products'!BB:BB)+SUMIF('PSM Costs'!$B:$B,$B36,'PSM Costs'!BB:BB)&gt;0,SUMIF(Pharmaceuticals!$B:$B,$B36,Pharmaceuticals!AS:AS)+SUMIF('Health Products &amp; Equipment'!$B:$B,$B36,'Health Products &amp; Equipment'!BB:BB)+SUMIF('Other Pharma &amp; Health Products'!$B:$B,$B36,'Other Pharma &amp; Health Products'!BB:BB)+SUMIF('PSM Costs'!$B:$B,$B36,'PSM Costs'!BB:BB),"")</f>
        <v/>
      </c>
      <c r="U36" s="230" t="str">
        <f ca="1">IF(SUMIF(Pharmaceuticals!$B:$B,$B36,Pharmaceuticals!AU:AU)+SUMIF('Health Products &amp; Equipment'!$B:$B,$B36,'Health Products &amp; Equipment'!BD:BD)+SUMIF('Other Pharma &amp; Health Products'!$B:$B,$B36,'Other Pharma &amp; Health Products'!BD:BD)+SUMIF('PSM Costs'!$B:$B,$B36,'PSM Costs'!BD:BD)&gt;0,SUMIF(Pharmaceuticals!$B:$B,$B36,Pharmaceuticals!AU:AU)+SUMIF('Health Products &amp; Equipment'!$B:$B,$B36,'Health Products &amp; Equipment'!BD:BD)+SUMIF('Other Pharma &amp; Health Products'!$B:$B,$B36,'Other Pharma &amp; Health Products'!BD:BD)+SUMIF('PSM Costs'!$B:$B,$B36,'PSM Costs'!BD:BD),"")</f>
        <v/>
      </c>
      <c r="V36" s="230" t="str">
        <f ca="1">IF(SUMIF(Pharmaceuticals!$B:$B,$B36,Pharmaceuticals!AW:AW)+SUMIF('Health Products &amp; Equipment'!$B:$B,$B36,'Health Products &amp; Equipment'!BF:BF)+SUMIF('Other Pharma &amp; Health Products'!$B:$B,$B36,'Other Pharma &amp; Health Products'!BF:BF)+SUMIF('PSM Costs'!$B:$B,$B36,'PSM Costs'!BF:BF)&gt;0,SUMIF(Pharmaceuticals!$B:$B,$B36,Pharmaceuticals!AW:AW)+SUMIF('Health Products &amp; Equipment'!$B:$B,$B36,'Health Products &amp; Equipment'!BF:BF)+SUMIF('Other Pharma &amp; Health Products'!$B:$B,$B36,'Other Pharma &amp; Health Products'!BF:BF)+SUMIF('PSM Costs'!$B:$B,$B36,'PSM Costs'!BF:BF),"")</f>
        <v/>
      </c>
      <c r="W36" s="228" t="str">
        <f t="shared" ca="1" si="3"/>
        <v/>
      </c>
      <c r="X36" s="231" t="str">
        <f ca="1">IF(SUMIF(Pharmaceuticals!$B:$B,$B36,Pharmaceuticals!BD:BD)+SUMIF('Health Products &amp; Equipment'!$B:$B,$B36,'Health Products &amp; Equipment'!BM:BM)+SUMIF('Other Pharma &amp; Health Products'!$B:$B,$B36,'Other Pharma &amp; Health Products'!BM:BM)+SUMIF('PSM Costs'!$B:$B,$B36,'PSM Costs'!BM:BM)&gt;0,SUMIF(Pharmaceuticals!$B:$B,$B36,Pharmaceuticals!BD:BD)+SUMIF('Health Products &amp; Equipment'!$B:$B,$B36,'Health Products &amp; Equipment'!BM:BM)+SUMIF('Other Pharma &amp; Health Products'!$B:$B,$B36,'Other Pharma &amp; Health Products'!BM:BM)+SUMIF('PSM Costs'!$B:$B,$B36,'PSM Costs'!BM:BM),"")</f>
        <v/>
      </c>
      <c r="Y36" s="231" t="str">
        <f ca="1">IF(SUMIF(Pharmaceuticals!$B:$B,$B36,Pharmaceuticals!BF:BF)+SUMIF('Health Products &amp; Equipment'!$B:$B,$B36,'Health Products &amp; Equipment'!BO:BO)+SUMIF('Other Pharma &amp; Health Products'!$B:$B,$B36,'Other Pharma &amp; Health Products'!BO:BO)+SUMIF('PSM Costs'!$B:$B,$B36,'PSM Costs'!BO:BO)&gt;0,SUMIF(Pharmaceuticals!$B:$B,$B36,Pharmaceuticals!BF:BF)+SUMIF('Health Products &amp; Equipment'!$B:$B,$B36,'Health Products &amp; Equipment'!BO:BO)+SUMIF('Other Pharma &amp; Health Products'!$B:$B,$B36,'Other Pharma &amp; Health Products'!BO:BO)+SUMIF('PSM Costs'!$B:$B,$B36,'PSM Costs'!BO:BO),"")</f>
        <v/>
      </c>
      <c r="Z36" s="231" t="str">
        <f ca="1">IF(SUMIF(Pharmaceuticals!$B:$B,$B36,Pharmaceuticals!BH:BH)+SUMIF('Health Products &amp; Equipment'!$B:$B,$B36,'Health Products &amp; Equipment'!BQ:BQ)+SUMIF('Other Pharma &amp; Health Products'!$B:$B,$B36,'Other Pharma &amp; Health Products'!BQ:BQ)+SUMIF('PSM Costs'!$B:$B,$B36,'PSM Costs'!BQ:BQ)&gt;0,SUMIF(Pharmaceuticals!$B:$B,$B36,Pharmaceuticals!BH:BH)+SUMIF('Health Products &amp; Equipment'!$B:$B,$B36,'Health Products &amp; Equipment'!BQ:BQ)+SUMIF('Other Pharma &amp; Health Products'!$B:$B,$B36,'Other Pharma &amp; Health Products'!BQ:BQ)+SUMIF('PSM Costs'!$B:$B,$B36,'PSM Costs'!BQ:BQ),"")</f>
        <v/>
      </c>
      <c r="AA36" s="231" t="str">
        <f ca="1">IF(SUMIF(Pharmaceuticals!$B:$B,$B36,Pharmaceuticals!BJ:BJ)+SUMIF('Health Products &amp; Equipment'!$B:$B,$B36,'Health Products &amp; Equipment'!BS:BS)+SUMIF('Other Pharma &amp; Health Products'!$B:$B,$B36,'Other Pharma &amp; Health Products'!BS:BS)+SUMIF('PSM Costs'!$B:$B,$B36,'PSM Costs'!BS:BS)&gt;0,SUMIF(Pharmaceuticals!$B:$B,$B36,Pharmaceuticals!BJ:BJ)+SUMIF('Health Products &amp; Equipment'!$B:$B,$B36,'Health Products &amp; Equipment'!BS:BS)+SUMIF('Other Pharma &amp; Health Products'!$B:$B,$B36,'Other Pharma &amp; Health Products'!BS:BS)+SUMIF('PSM Costs'!$B:$B,$B36,'PSM Costs'!BS:BS),"")</f>
        <v/>
      </c>
      <c r="AB36" s="230" t="str">
        <f t="shared" ca="1" si="4"/>
        <v/>
      </c>
    </row>
    <row r="37" spans="1:28" ht="22" customHeight="1" x14ac:dyDescent="0.15">
      <c r="A37" s="226">
        <v>27</v>
      </c>
      <c r="B37" s="226" t="str">
        <f ca="1">IFERROR(VLOOKUP(A37,'Rank unique Mod-Int-CI-PR'!I:J,2,FALSE),"")</f>
        <v/>
      </c>
      <c r="C37" s="227" t="str">
        <f ca="1">IFERROR(VLOOKUP(VALUE(LEFT(B37,FIND("-",B37)-1)),CatModules!B:C,2,FALSE),"")</f>
        <v/>
      </c>
      <c r="D37" s="227" t="str">
        <f ca="1">IFERROR(VLOOKUP(LEFT(B37,FIND("--",B37)-1),CatInt!D:E,2,FALSE),"")</f>
        <v/>
      </c>
      <c r="E37" s="227" t="str">
        <f ca="1">IFERROR(VLOOKUP(MID(B37,FIND("--",B37)+2,FIND("---",B37)-FIND("--",B37)-2),CatCostInp!D:E,2,FALSE),"")</f>
        <v/>
      </c>
      <c r="F37" s="227" t="str">
        <f ca="1">IFERROR(VLOOKUP(B37,ActivityConcat!A:C,3,FALSE),"")</f>
        <v/>
      </c>
      <c r="G37" s="228" t="str">
        <f ca="1">IFERROR(VLOOKUP(VALUE(RIGHT(B37,1)),Setup!A:D,4,FALSE),"")</f>
        <v/>
      </c>
      <c r="H37" s="229" t="str">
        <f t="shared" ca="1" si="0"/>
        <v/>
      </c>
      <c r="I37" s="230" t="str">
        <f ca="1">IF(SUMIF(Pharmaceuticals!$B:$B,$B37,Pharmaceuticals!Q:Q)+SUMIF('Health Products &amp; Equipment'!$B:$B,$B37,'Health Products &amp; Equipment'!Z:Z)+SUMIF('Other Pharma &amp; Health Products'!$B:$B,$B37,'Other Pharma &amp; Health Products'!Z:Z)+SUMIF('PSM Costs'!$B:$B,$B37,'PSM Costs'!Z:Z)&gt;0,SUMIF(Pharmaceuticals!$B:$B,$B37,Pharmaceuticals!Q:Q)+SUMIF('Health Products &amp; Equipment'!$B:$B,$B37,'Health Products &amp; Equipment'!Z:Z)+SUMIF('Other Pharma &amp; Health Products'!$B:$B,$B37,'Other Pharma &amp; Health Products'!Z:Z)+SUMIF('PSM Costs'!$B:$B,$B37,'PSM Costs'!Z:Z),"")</f>
        <v/>
      </c>
      <c r="J37" s="230" t="str">
        <f ca="1">IF(SUMIF(Pharmaceuticals!$B:$B,$B37,Pharmaceuticals!S:S)+SUMIF('Health Products &amp; Equipment'!$B:$B,$B37,'Health Products &amp; Equipment'!AB:AB)+SUMIF('Other Pharma &amp; Health Products'!$B:$B,$B37,'Other Pharma &amp; Health Products'!AB:AB)+SUMIF('PSM Costs'!$B:$B,$B37,'PSM Costs'!AB:AB)&gt;0,SUMIF(Pharmaceuticals!$B:$B,$B37,Pharmaceuticals!S:S)+SUMIF('Health Products &amp; Equipment'!$B:$B,$B37,'Health Products &amp; Equipment'!AB:AB)+SUMIF('Other Pharma &amp; Health Products'!$B:$B,$B37,'Other Pharma &amp; Health Products'!AB:AB)+SUMIF('PSM Costs'!$B:$B,$B37,'PSM Costs'!AB:AB),"")</f>
        <v/>
      </c>
      <c r="K37" s="230" t="str">
        <f ca="1">IF(SUMIF(Pharmaceuticals!$B:$B,$B37,Pharmaceuticals!U:U)+SUMIF('Health Products &amp; Equipment'!$B:$B,$B37,'Health Products &amp; Equipment'!AD:AD)+SUMIF('Other Pharma &amp; Health Products'!$B:$B,$B37,'Other Pharma &amp; Health Products'!AD:AD)+SUMIF('PSM Costs'!$B:$B,$B37,'PSM Costs'!AD:AD)&gt;0,SUMIF(Pharmaceuticals!$B:$B,$B37,Pharmaceuticals!U:U)+SUMIF('Health Products &amp; Equipment'!$B:$B,$B37,'Health Products &amp; Equipment'!AD:AD)+SUMIF('Other Pharma &amp; Health Products'!$B:$B,$B37,'Other Pharma &amp; Health Products'!AD:AD)+SUMIF('PSM Costs'!$B:$B,$B37,'PSM Costs'!AD:AD),"")</f>
        <v/>
      </c>
      <c r="L37" s="230" t="str">
        <f ca="1">IF(SUMIF(Pharmaceuticals!$B:$B,$B37,Pharmaceuticals!W:W)+SUMIF('Health Products &amp; Equipment'!$B:$B,$B37,'Health Products &amp; Equipment'!AF:AF)+SUMIF('Other Pharma &amp; Health Products'!$B:$B,$B37,'Other Pharma &amp; Health Products'!AF:AF)+SUMIF('PSM Costs'!$B:$B,$B37,'PSM Costs'!AF:AF)&gt;0,SUMIF(Pharmaceuticals!$B:$B,$B37,Pharmaceuticals!W:W)+SUMIF('Health Products &amp; Equipment'!$B:$B,$B37,'Health Products &amp; Equipment'!AF:AF)+SUMIF('Other Pharma &amp; Health Products'!$B:$B,$B37,'Other Pharma &amp; Health Products'!AF:AF)+SUMIF('PSM Costs'!$B:$B,$B37,'PSM Costs'!AF:AF),"")</f>
        <v/>
      </c>
      <c r="M37" s="228" t="str">
        <f t="shared" ca="1" si="1"/>
        <v/>
      </c>
      <c r="N37" s="231" t="str">
        <f ca="1">IF(SUMIF(Pharmaceuticals!$B:$B,$B37,Pharmaceuticals!AD:AD)+SUMIF('Health Products &amp; Equipment'!$B:$B,$B37,'Health Products &amp; Equipment'!AM:AM)+SUMIF('Other Pharma &amp; Health Products'!$B:$B,$B37,'Other Pharma &amp; Health Products'!AM:AM)+SUMIF('PSM Costs'!$B:$B,$B37,'PSM Costs'!AM:AM)&gt;0,SUMIF(Pharmaceuticals!$B:$B,$B37,Pharmaceuticals!AD:AD)+SUMIF('Health Products &amp; Equipment'!$B:$B,$B37,'Health Products &amp; Equipment'!AM:AM)+SUMIF('Other Pharma &amp; Health Products'!$B:$B,$B37,'Other Pharma &amp; Health Products'!AM:AM)+SUMIF('PSM Costs'!$B:$B,$B37,'PSM Costs'!AM:AM),"")</f>
        <v/>
      </c>
      <c r="O37" s="231" t="str">
        <f ca="1">IF(SUMIF(Pharmaceuticals!$B:$B,$B37,Pharmaceuticals!AF:AF)+SUMIF('Health Products &amp; Equipment'!$B:$B,$B37,'Health Products &amp; Equipment'!AO:AO)+SUMIF('Other Pharma &amp; Health Products'!$B:$B,$B37,'Other Pharma &amp; Health Products'!AO:AO)+SUMIF('PSM Costs'!$B:$B,$B37,'PSM Costs'!AO:AO)&gt;0,SUMIF(Pharmaceuticals!$B:$B,$B37,Pharmaceuticals!AF:AF)+SUMIF('Health Products &amp; Equipment'!$B:$B,$B37,'Health Products &amp; Equipment'!AO:AO)+SUMIF('Other Pharma &amp; Health Products'!$B:$B,$B37,'Other Pharma &amp; Health Products'!AO:AO)+SUMIF('PSM Costs'!$B:$B,$B37,'PSM Costs'!AO:AO),"")</f>
        <v/>
      </c>
      <c r="P37" s="231" t="str">
        <f ca="1">IF(SUMIF(Pharmaceuticals!$B:$B,$B37,Pharmaceuticals!AH:AH)+SUMIF('Health Products &amp; Equipment'!$B:$B,$B37,'Health Products &amp; Equipment'!AQ:AQ)+SUMIF('Other Pharma &amp; Health Products'!$B:$B,$B37,'Other Pharma &amp; Health Products'!AQ:AQ)+SUMIF('PSM Costs'!$B:$B,$B37,'PSM Costs'!AQ:AQ)&gt;0,SUMIF(Pharmaceuticals!$B:$B,$B37,Pharmaceuticals!AH:AH)+SUMIF('Health Products &amp; Equipment'!$B:$B,$B37,'Health Products &amp; Equipment'!AQ:AQ)+SUMIF('Other Pharma &amp; Health Products'!$B:$B,$B37,'Other Pharma &amp; Health Products'!AQ:AQ)+SUMIF('PSM Costs'!$B:$B,$B37,'PSM Costs'!AQ:AQ),"")</f>
        <v/>
      </c>
      <c r="Q37" s="231" t="str">
        <f ca="1">IF(SUMIF(Pharmaceuticals!$B:$B,$B37,Pharmaceuticals!AJ:AJ)+SUMIF('Health Products &amp; Equipment'!$B:$B,$B37,'Health Products &amp; Equipment'!AS:AS)+SUMIF('Other Pharma &amp; Health Products'!$B:$B,$B37,'Other Pharma &amp; Health Products'!AS:AS)+SUMIF('PSM Costs'!$B:$B,$B37,'PSM Costs'!AS:AS)&gt;0,SUMIF(Pharmaceuticals!$B:$B,$B37,Pharmaceuticals!AJ:AJ)+SUMIF('Health Products &amp; Equipment'!$B:$B,$B37,'Health Products &amp; Equipment'!AS:AS)+SUMIF('Other Pharma &amp; Health Products'!$B:$B,$B37,'Other Pharma &amp; Health Products'!AS:AS)+SUMIF('PSM Costs'!$B:$B,$B37,'PSM Costs'!AS:AS),"")</f>
        <v/>
      </c>
      <c r="R37" s="229" t="str">
        <f t="shared" ca="1" si="2"/>
        <v/>
      </c>
      <c r="S37" s="230" t="str">
        <f ca="1">IF(SUMIF(Pharmaceuticals!$B:$B,$B37,Pharmaceuticals!AQ:AQ)+SUMIF('Health Products &amp; Equipment'!$B:$B,$B37,'Health Products &amp; Equipment'!AZ:AZ)+SUMIF('Other Pharma &amp; Health Products'!$B:$B,$B37,'Other Pharma &amp; Health Products'!AZ:AZ)+SUMIF('PSM Costs'!$B:$B,$B37,'PSM Costs'!AZ:AZ)&gt;0,SUMIF(Pharmaceuticals!$B:$B,$B37,Pharmaceuticals!AQ:AQ)+SUMIF('Health Products &amp; Equipment'!$B:$B,$B37,'Health Products &amp; Equipment'!AZ:AZ)+SUMIF('Other Pharma &amp; Health Products'!$B:$B,$B37,'Other Pharma &amp; Health Products'!AZ:AZ)+SUMIF('PSM Costs'!$B:$B,$B37,'PSM Costs'!AZ:AZ),"")</f>
        <v/>
      </c>
      <c r="T37" s="230" t="str">
        <f ca="1">IF(SUMIF(Pharmaceuticals!$B:$B,$B37,Pharmaceuticals!AS:AS)+SUMIF('Health Products &amp; Equipment'!$B:$B,$B37,'Health Products &amp; Equipment'!BB:BB)+SUMIF('Other Pharma &amp; Health Products'!$B:$B,$B37,'Other Pharma &amp; Health Products'!BB:BB)+SUMIF('PSM Costs'!$B:$B,$B37,'PSM Costs'!BB:BB)&gt;0,SUMIF(Pharmaceuticals!$B:$B,$B37,Pharmaceuticals!AS:AS)+SUMIF('Health Products &amp; Equipment'!$B:$B,$B37,'Health Products &amp; Equipment'!BB:BB)+SUMIF('Other Pharma &amp; Health Products'!$B:$B,$B37,'Other Pharma &amp; Health Products'!BB:BB)+SUMIF('PSM Costs'!$B:$B,$B37,'PSM Costs'!BB:BB),"")</f>
        <v/>
      </c>
      <c r="U37" s="230" t="str">
        <f ca="1">IF(SUMIF(Pharmaceuticals!$B:$B,$B37,Pharmaceuticals!AU:AU)+SUMIF('Health Products &amp; Equipment'!$B:$B,$B37,'Health Products &amp; Equipment'!BD:BD)+SUMIF('Other Pharma &amp; Health Products'!$B:$B,$B37,'Other Pharma &amp; Health Products'!BD:BD)+SUMIF('PSM Costs'!$B:$B,$B37,'PSM Costs'!BD:BD)&gt;0,SUMIF(Pharmaceuticals!$B:$B,$B37,Pharmaceuticals!AU:AU)+SUMIF('Health Products &amp; Equipment'!$B:$B,$B37,'Health Products &amp; Equipment'!BD:BD)+SUMIF('Other Pharma &amp; Health Products'!$B:$B,$B37,'Other Pharma &amp; Health Products'!BD:BD)+SUMIF('PSM Costs'!$B:$B,$B37,'PSM Costs'!BD:BD),"")</f>
        <v/>
      </c>
      <c r="V37" s="230" t="str">
        <f ca="1">IF(SUMIF(Pharmaceuticals!$B:$B,$B37,Pharmaceuticals!AW:AW)+SUMIF('Health Products &amp; Equipment'!$B:$B,$B37,'Health Products &amp; Equipment'!BF:BF)+SUMIF('Other Pharma &amp; Health Products'!$B:$B,$B37,'Other Pharma &amp; Health Products'!BF:BF)+SUMIF('PSM Costs'!$B:$B,$B37,'PSM Costs'!BF:BF)&gt;0,SUMIF(Pharmaceuticals!$B:$B,$B37,Pharmaceuticals!AW:AW)+SUMIF('Health Products &amp; Equipment'!$B:$B,$B37,'Health Products &amp; Equipment'!BF:BF)+SUMIF('Other Pharma &amp; Health Products'!$B:$B,$B37,'Other Pharma &amp; Health Products'!BF:BF)+SUMIF('PSM Costs'!$B:$B,$B37,'PSM Costs'!BF:BF),"")</f>
        <v/>
      </c>
      <c r="W37" s="228" t="str">
        <f t="shared" ca="1" si="3"/>
        <v/>
      </c>
      <c r="X37" s="231" t="str">
        <f ca="1">IF(SUMIF(Pharmaceuticals!$B:$B,$B37,Pharmaceuticals!BD:BD)+SUMIF('Health Products &amp; Equipment'!$B:$B,$B37,'Health Products &amp; Equipment'!BM:BM)+SUMIF('Other Pharma &amp; Health Products'!$B:$B,$B37,'Other Pharma &amp; Health Products'!BM:BM)+SUMIF('PSM Costs'!$B:$B,$B37,'PSM Costs'!BM:BM)&gt;0,SUMIF(Pharmaceuticals!$B:$B,$B37,Pharmaceuticals!BD:BD)+SUMIF('Health Products &amp; Equipment'!$B:$B,$B37,'Health Products &amp; Equipment'!BM:BM)+SUMIF('Other Pharma &amp; Health Products'!$B:$B,$B37,'Other Pharma &amp; Health Products'!BM:BM)+SUMIF('PSM Costs'!$B:$B,$B37,'PSM Costs'!BM:BM),"")</f>
        <v/>
      </c>
      <c r="Y37" s="231" t="str">
        <f ca="1">IF(SUMIF(Pharmaceuticals!$B:$B,$B37,Pharmaceuticals!BF:BF)+SUMIF('Health Products &amp; Equipment'!$B:$B,$B37,'Health Products &amp; Equipment'!BO:BO)+SUMIF('Other Pharma &amp; Health Products'!$B:$B,$B37,'Other Pharma &amp; Health Products'!BO:BO)+SUMIF('PSM Costs'!$B:$B,$B37,'PSM Costs'!BO:BO)&gt;0,SUMIF(Pharmaceuticals!$B:$B,$B37,Pharmaceuticals!BF:BF)+SUMIF('Health Products &amp; Equipment'!$B:$B,$B37,'Health Products &amp; Equipment'!BO:BO)+SUMIF('Other Pharma &amp; Health Products'!$B:$B,$B37,'Other Pharma &amp; Health Products'!BO:BO)+SUMIF('PSM Costs'!$B:$B,$B37,'PSM Costs'!BO:BO),"")</f>
        <v/>
      </c>
      <c r="Z37" s="231" t="str">
        <f ca="1">IF(SUMIF(Pharmaceuticals!$B:$B,$B37,Pharmaceuticals!BH:BH)+SUMIF('Health Products &amp; Equipment'!$B:$B,$B37,'Health Products &amp; Equipment'!BQ:BQ)+SUMIF('Other Pharma &amp; Health Products'!$B:$B,$B37,'Other Pharma &amp; Health Products'!BQ:BQ)+SUMIF('PSM Costs'!$B:$B,$B37,'PSM Costs'!BQ:BQ)&gt;0,SUMIF(Pharmaceuticals!$B:$B,$B37,Pharmaceuticals!BH:BH)+SUMIF('Health Products &amp; Equipment'!$B:$B,$B37,'Health Products &amp; Equipment'!BQ:BQ)+SUMIF('Other Pharma &amp; Health Products'!$B:$B,$B37,'Other Pharma &amp; Health Products'!BQ:BQ)+SUMIF('PSM Costs'!$B:$B,$B37,'PSM Costs'!BQ:BQ),"")</f>
        <v/>
      </c>
      <c r="AA37" s="231" t="str">
        <f ca="1">IF(SUMIF(Pharmaceuticals!$B:$B,$B37,Pharmaceuticals!BJ:BJ)+SUMIF('Health Products &amp; Equipment'!$B:$B,$B37,'Health Products &amp; Equipment'!BS:BS)+SUMIF('Other Pharma &amp; Health Products'!$B:$B,$B37,'Other Pharma &amp; Health Products'!BS:BS)+SUMIF('PSM Costs'!$B:$B,$B37,'PSM Costs'!BS:BS)&gt;0,SUMIF(Pharmaceuticals!$B:$B,$B37,Pharmaceuticals!BJ:BJ)+SUMIF('Health Products &amp; Equipment'!$B:$B,$B37,'Health Products &amp; Equipment'!BS:BS)+SUMIF('Other Pharma &amp; Health Products'!$B:$B,$B37,'Other Pharma &amp; Health Products'!BS:BS)+SUMIF('PSM Costs'!$B:$B,$B37,'PSM Costs'!BS:BS),"")</f>
        <v/>
      </c>
      <c r="AB37" s="230" t="str">
        <f t="shared" ca="1" si="4"/>
        <v/>
      </c>
    </row>
    <row r="38" spans="1:28" ht="22" customHeight="1" x14ac:dyDescent="0.15">
      <c r="A38" s="226">
        <v>28</v>
      </c>
      <c r="B38" s="226" t="str">
        <f ca="1">IFERROR(VLOOKUP(A38,'Rank unique Mod-Int-CI-PR'!I:J,2,FALSE),"")</f>
        <v/>
      </c>
      <c r="C38" s="227" t="str">
        <f ca="1">IFERROR(VLOOKUP(VALUE(LEFT(B38,FIND("-",B38)-1)),CatModules!B:C,2,FALSE),"")</f>
        <v/>
      </c>
      <c r="D38" s="227" t="str">
        <f ca="1">IFERROR(VLOOKUP(LEFT(B38,FIND("--",B38)-1),CatInt!D:E,2,FALSE),"")</f>
        <v/>
      </c>
      <c r="E38" s="227" t="str">
        <f ca="1">IFERROR(VLOOKUP(MID(B38,FIND("--",B38)+2,FIND("---",B38)-FIND("--",B38)-2),CatCostInp!D:E,2,FALSE),"")</f>
        <v/>
      </c>
      <c r="F38" s="227" t="str">
        <f ca="1">IFERROR(VLOOKUP(B38,ActivityConcat!A:C,3,FALSE),"")</f>
        <v/>
      </c>
      <c r="G38" s="228" t="str">
        <f ca="1">IFERROR(VLOOKUP(VALUE(RIGHT(B38,1)),Setup!A:D,4,FALSE),"")</f>
        <v/>
      </c>
      <c r="H38" s="229" t="str">
        <f t="shared" ca="1" si="0"/>
        <v/>
      </c>
      <c r="I38" s="230" t="str">
        <f ca="1">IF(SUMIF(Pharmaceuticals!$B:$B,$B38,Pharmaceuticals!Q:Q)+SUMIF('Health Products &amp; Equipment'!$B:$B,$B38,'Health Products &amp; Equipment'!Z:Z)+SUMIF('Other Pharma &amp; Health Products'!$B:$B,$B38,'Other Pharma &amp; Health Products'!Z:Z)+SUMIF('PSM Costs'!$B:$B,$B38,'PSM Costs'!Z:Z)&gt;0,SUMIF(Pharmaceuticals!$B:$B,$B38,Pharmaceuticals!Q:Q)+SUMIF('Health Products &amp; Equipment'!$B:$B,$B38,'Health Products &amp; Equipment'!Z:Z)+SUMIF('Other Pharma &amp; Health Products'!$B:$B,$B38,'Other Pharma &amp; Health Products'!Z:Z)+SUMIF('PSM Costs'!$B:$B,$B38,'PSM Costs'!Z:Z),"")</f>
        <v/>
      </c>
      <c r="J38" s="230" t="str">
        <f ca="1">IF(SUMIF(Pharmaceuticals!$B:$B,$B38,Pharmaceuticals!S:S)+SUMIF('Health Products &amp; Equipment'!$B:$B,$B38,'Health Products &amp; Equipment'!AB:AB)+SUMIF('Other Pharma &amp; Health Products'!$B:$B,$B38,'Other Pharma &amp; Health Products'!AB:AB)+SUMIF('PSM Costs'!$B:$B,$B38,'PSM Costs'!AB:AB)&gt;0,SUMIF(Pharmaceuticals!$B:$B,$B38,Pharmaceuticals!S:S)+SUMIF('Health Products &amp; Equipment'!$B:$B,$B38,'Health Products &amp; Equipment'!AB:AB)+SUMIF('Other Pharma &amp; Health Products'!$B:$B,$B38,'Other Pharma &amp; Health Products'!AB:AB)+SUMIF('PSM Costs'!$B:$B,$B38,'PSM Costs'!AB:AB),"")</f>
        <v/>
      </c>
      <c r="K38" s="230" t="str">
        <f ca="1">IF(SUMIF(Pharmaceuticals!$B:$B,$B38,Pharmaceuticals!U:U)+SUMIF('Health Products &amp; Equipment'!$B:$B,$B38,'Health Products &amp; Equipment'!AD:AD)+SUMIF('Other Pharma &amp; Health Products'!$B:$B,$B38,'Other Pharma &amp; Health Products'!AD:AD)+SUMIF('PSM Costs'!$B:$B,$B38,'PSM Costs'!AD:AD)&gt;0,SUMIF(Pharmaceuticals!$B:$B,$B38,Pharmaceuticals!U:U)+SUMIF('Health Products &amp; Equipment'!$B:$B,$B38,'Health Products &amp; Equipment'!AD:AD)+SUMIF('Other Pharma &amp; Health Products'!$B:$B,$B38,'Other Pharma &amp; Health Products'!AD:AD)+SUMIF('PSM Costs'!$B:$B,$B38,'PSM Costs'!AD:AD),"")</f>
        <v/>
      </c>
      <c r="L38" s="230" t="str">
        <f ca="1">IF(SUMIF(Pharmaceuticals!$B:$B,$B38,Pharmaceuticals!W:W)+SUMIF('Health Products &amp; Equipment'!$B:$B,$B38,'Health Products &amp; Equipment'!AF:AF)+SUMIF('Other Pharma &amp; Health Products'!$B:$B,$B38,'Other Pharma &amp; Health Products'!AF:AF)+SUMIF('PSM Costs'!$B:$B,$B38,'PSM Costs'!AF:AF)&gt;0,SUMIF(Pharmaceuticals!$B:$B,$B38,Pharmaceuticals!W:W)+SUMIF('Health Products &amp; Equipment'!$B:$B,$B38,'Health Products &amp; Equipment'!AF:AF)+SUMIF('Other Pharma &amp; Health Products'!$B:$B,$B38,'Other Pharma &amp; Health Products'!AF:AF)+SUMIF('PSM Costs'!$B:$B,$B38,'PSM Costs'!AF:AF),"")</f>
        <v/>
      </c>
      <c r="M38" s="228" t="str">
        <f t="shared" ca="1" si="1"/>
        <v/>
      </c>
      <c r="N38" s="231" t="str">
        <f ca="1">IF(SUMIF(Pharmaceuticals!$B:$B,$B38,Pharmaceuticals!AD:AD)+SUMIF('Health Products &amp; Equipment'!$B:$B,$B38,'Health Products &amp; Equipment'!AM:AM)+SUMIF('Other Pharma &amp; Health Products'!$B:$B,$B38,'Other Pharma &amp; Health Products'!AM:AM)+SUMIF('PSM Costs'!$B:$B,$B38,'PSM Costs'!AM:AM)&gt;0,SUMIF(Pharmaceuticals!$B:$B,$B38,Pharmaceuticals!AD:AD)+SUMIF('Health Products &amp; Equipment'!$B:$B,$B38,'Health Products &amp; Equipment'!AM:AM)+SUMIF('Other Pharma &amp; Health Products'!$B:$B,$B38,'Other Pharma &amp; Health Products'!AM:AM)+SUMIF('PSM Costs'!$B:$B,$B38,'PSM Costs'!AM:AM),"")</f>
        <v/>
      </c>
      <c r="O38" s="231" t="str">
        <f ca="1">IF(SUMIF(Pharmaceuticals!$B:$B,$B38,Pharmaceuticals!AF:AF)+SUMIF('Health Products &amp; Equipment'!$B:$B,$B38,'Health Products &amp; Equipment'!AO:AO)+SUMIF('Other Pharma &amp; Health Products'!$B:$B,$B38,'Other Pharma &amp; Health Products'!AO:AO)+SUMIF('PSM Costs'!$B:$B,$B38,'PSM Costs'!AO:AO)&gt;0,SUMIF(Pharmaceuticals!$B:$B,$B38,Pharmaceuticals!AF:AF)+SUMIF('Health Products &amp; Equipment'!$B:$B,$B38,'Health Products &amp; Equipment'!AO:AO)+SUMIF('Other Pharma &amp; Health Products'!$B:$B,$B38,'Other Pharma &amp; Health Products'!AO:AO)+SUMIF('PSM Costs'!$B:$B,$B38,'PSM Costs'!AO:AO),"")</f>
        <v/>
      </c>
      <c r="P38" s="231" t="str">
        <f ca="1">IF(SUMIF(Pharmaceuticals!$B:$B,$B38,Pharmaceuticals!AH:AH)+SUMIF('Health Products &amp; Equipment'!$B:$B,$B38,'Health Products &amp; Equipment'!AQ:AQ)+SUMIF('Other Pharma &amp; Health Products'!$B:$B,$B38,'Other Pharma &amp; Health Products'!AQ:AQ)+SUMIF('PSM Costs'!$B:$B,$B38,'PSM Costs'!AQ:AQ)&gt;0,SUMIF(Pharmaceuticals!$B:$B,$B38,Pharmaceuticals!AH:AH)+SUMIF('Health Products &amp; Equipment'!$B:$B,$B38,'Health Products &amp; Equipment'!AQ:AQ)+SUMIF('Other Pharma &amp; Health Products'!$B:$B,$B38,'Other Pharma &amp; Health Products'!AQ:AQ)+SUMIF('PSM Costs'!$B:$B,$B38,'PSM Costs'!AQ:AQ),"")</f>
        <v/>
      </c>
      <c r="Q38" s="231" t="str">
        <f ca="1">IF(SUMIF(Pharmaceuticals!$B:$B,$B38,Pharmaceuticals!AJ:AJ)+SUMIF('Health Products &amp; Equipment'!$B:$B,$B38,'Health Products &amp; Equipment'!AS:AS)+SUMIF('Other Pharma &amp; Health Products'!$B:$B,$B38,'Other Pharma &amp; Health Products'!AS:AS)+SUMIF('PSM Costs'!$B:$B,$B38,'PSM Costs'!AS:AS)&gt;0,SUMIF(Pharmaceuticals!$B:$B,$B38,Pharmaceuticals!AJ:AJ)+SUMIF('Health Products &amp; Equipment'!$B:$B,$B38,'Health Products &amp; Equipment'!AS:AS)+SUMIF('Other Pharma &amp; Health Products'!$B:$B,$B38,'Other Pharma &amp; Health Products'!AS:AS)+SUMIF('PSM Costs'!$B:$B,$B38,'PSM Costs'!AS:AS),"")</f>
        <v/>
      </c>
      <c r="R38" s="229" t="str">
        <f t="shared" ca="1" si="2"/>
        <v/>
      </c>
      <c r="S38" s="230" t="str">
        <f ca="1">IF(SUMIF(Pharmaceuticals!$B:$B,$B38,Pharmaceuticals!AQ:AQ)+SUMIF('Health Products &amp; Equipment'!$B:$B,$B38,'Health Products &amp; Equipment'!AZ:AZ)+SUMIF('Other Pharma &amp; Health Products'!$B:$B,$B38,'Other Pharma &amp; Health Products'!AZ:AZ)+SUMIF('PSM Costs'!$B:$B,$B38,'PSM Costs'!AZ:AZ)&gt;0,SUMIF(Pharmaceuticals!$B:$B,$B38,Pharmaceuticals!AQ:AQ)+SUMIF('Health Products &amp; Equipment'!$B:$B,$B38,'Health Products &amp; Equipment'!AZ:AZ)+SUMIF('Other Pharma &amp; Health Products'!$B:$B,$B38,'Other Pharma &amp; Health Products'!AZ:AZ)+SUMIF('PSM Costs'!$B:$B,$B38,'PSM Costs'!AZ:AZ),"")</f>
        <v/>
      </c>
      <c r="T38" s="230" t="str">
        <f ca="1">IF(SUMIF(Pharmaceuticals!$B:$B,$B38,Pharmaceuticals!AS:AS)+SUMIF('Health Products &amp; Equipment'!$B:$B,$B38,'Health Products &amp; Equipment'!BB:BB)+SUMIF('Other Pharma &amp; Health Products'!$B:$B,$B38,'Other Pharma &amp; Health Products'!BB:BB)+SUMIF('PSM Costs'!$B:$B,$B38,'PSM Costs'!BB:BB)&gt;0,SUMIF(Pharmaceuticals!$B:$B,$B38,Pharmaceuticals!AS:AS)+SUMIF('Health Products &amp; Equipment'!$B:$B,$B38,'Health Products &amp; Equipment'!BB:BB)+SUMIF('Other Pharma &amp; Health Products'!$B:$B,$B38,'Other Pharma &amp; Health Products'!BB:BB)+SUMIF('PSM Costs'!$B:$B,$B38,'PSM Costs'!BB:BB),"")</f>
        <v/>
      </c>
      <c r="U38" s="230" t="str">
        <f ca="1">IF(SUMIF(Pharmaceuticals!$B:$B,$B38,Pharmaceuticals!AU:AU)+SUMIF('Health Products &amp; Equipment'!$B:$B,$B38,'Health Products &amp; Equipment'!BD:BD)+SUMIF('Other Pharma &amp; Health Products'!$B:$B,$B38,'Other Pharma &amp; Health Products'!BD:BD)+SUMIF('PSM Costs'!$B:$B,$B38,'PSM Costs'!BD:BD)&gt;0,SUMIF(Pharmaceuticals!$B:$B,$B38,Pharmaceuticals!AU:AU)+SUMIF('Health Products &amp; Equipment'!$B:$B,$B38,'Health Products &amp; Equipment'!BD:BD)+SUMIF('Other Pharma &amp; Health Products'!$B:$B,$B38,'Other Pharma &amp; Health Products'!BD:BD)+SUMIF('PSM Costs'!$B:$B,$B38,'PSM Costs'!BD:BD),"")</f>
        <v/>
      </c>
      <c r="V38" s="230" t="str">
        <f ca="1">IF(SUMIF(Pharmaceuticals!$B:$B,$B38,Pharmaceuticals!AW:AW)+SUMIF('Health Products &amp; Equipment'!$B:$B,$B38,'Health Products &amp; Equipment'!BF:BF)+SUMIF('Other Pharma &amp; Health Products'!$B:$B,$B38,'Other Pharma &amp; Health Products'!BF:BF)+SUMIF('PSM Costs'!$B:$B,$B38,'PSM Costs'!BF:BF)&gt;0,SUMIF(Pharmaceuticals!$B:$B,$B38,Pharmaceuticals!AW:AW)+SUMIF('Health Products &amp; Equipment'!$B:$B,$B38,'Health Products &amp; Equipment'!BF:BF)+SUMIF('Other Pharma &amp; Health Products'!$B:$B,$B38,'Other Pharma &amp; Health Products'!BF:BF)+SUMIF('PSM Costs'!$B:$B,$B38,'PSM Costs'!BF:BF),"")</f>
        <v/>
      </c>
      <c r="W38" s="228" t="str">
        <f t="shared" ca="1" si="3"/>
        <v/>
      </c>
      <c r="X38" s="231" t="str">
        <f ca="1">IF(SUMIF(Pharmaceuticals!$B:$B,$B38,Pharmaceuticals!BD:BD)+SUMIF('Health Products &amp; Equipment'!$B:$B,$B38,'Health Products &amp; Equipment'!BM:BM)+SUMIF('Other Pharma &amp; Health Products'!$B:$B,$B38,'Other Pharma &amp; Health Products'!BM:BM)+SUMIF('PSM Costs'!$B:$B,$B38,'PSM Costs'!BM:BM)&gt;0,SUMIF(Pharmaceuticals!$B:$B,$B38,Pharmaceuticals!BD:BD)+SUMIF('Health Products &amp; Equipment'!$B:$B,$B38,'Health Products &amp; Equipment'!BM:BM)+SUMIF('Other Pharma &amp; Health Products'!$B:$B,$B38,'Other Pharma &amp; Health Products'!BM:BM)+SUMIF('PSM Costs'!$B:$B,$B38,'PSM Costs'!BM:BM),"")</f>
        <v/>
      </c>
      <c r="Y38" s="231" t="str">
        <f ca="1">IF(SUMIF(Pharmaceuticals!$B:$B,$B38,Pharmaceuticals!BF:BF)+SUMIF('Health Products &amp; Equipment'!$B:$B,$B38,'Health Products &amp; Equipment'!BO:BO)+SUMIF('Other Pharma &amp; Health Products'!$B:$B,$B38,'Other Pharma &amp; Health Products'!BO:BO)+SUMIF('PSM Costs'!$B:$B,$B38,'PSM Costs'!BO:BO)&gt;0,SUMIF(Pharmaceuticals!$B:$B,$B38,Pharmaceuticals!BF:BF)+SUMIF('Health Products &amp; Equipment'!$B:$B,$B38,'Health Products &amp; Equipment'!BO:BO)+SUMIF('Other Pharma &amp; Health Products'!$B:$B,$B38,'Other Pharma &amp; Health Products'!BO:BO)+SUMIF('PSM Costs'!$B:$B,$B38,'PSM Costs'!BO:BO),"")</f>
        <v/>
      </c>
      <c r="Z38" s="231" t="str">
        <f ca="1">IF(SUMIF(Pharmaceuticals!$B:$B,$B38,Pharmaceuticals!BH:BH)+SUMIF('Health Products &amp; Equipment'!$B:$B,$B38,'Health Products &amp; Equipment'!BQ:BQ)+SUMIF('Other Pharma &amp; Health Products'!$B:$B,$B38,'Other Pharma &amp; Health Products'!BQ:BQ)+SUMIF('PSM Costs'!$B:$B,$B38,'PSM Costs'!BQ:BQ)&gt;0,SUMIF(Pharmaceuticals!$B:$B,$B38,Pharmaceuticals!BH:BH)+SUMIF('Health Products &amp; Equipment'!$B:$B,$B38,'Health Products &amp; Equipment'!BQ:BQ)+SUMIF('Other Pharma &amp; Health Products'!$B:$B,$B38,'Other Pharma &amp; Health Products'!BQ:BQ)+SUMIF('PSM Costs'!$B:$B,$B38,'PSM Costs'!BQ:BQ),"")</f>
        <v/>
      </c>
      <c r="AA38" s="231" t="str">
        <f ca="1">IF(SUMIF(Pharmaceuticals!$B:$B,$B38,Pharmaceuticals!BJ:BJ)+SUMIF('Health Products &amp; Equipment'!$B:$B,$B38,'Health Products &amp; Equipment'!BS:BS)+SUMIF('Other Pharma &amp; Health Products'!$B:$B,$B38,'Other Pharma &amp; Health Products'!BS:BS)+SUMIF('PSM Costs'!$B:$B,$B38,'PSM Costs'!BS:BS)&gt;0,SUMIF(Pharmaceuticals!$B:$B,$B38,Pharmaceuticals!BJ:BJ)+SUMIF('Health Products &amp; Equipment'!$B:$B,$B38,'Health Products &amp; Equipment'!BS:BS)+SUMIF('Other Pharma &amp; Health Products'!$B:$B,$B38,'Other Pharma &amp; Health Products'!BS:BS)+SUMIF('PSM Costs'!$B:$B,$B38,'PSM Costs'!BS:BS),"")</f>
        <v/>
      </c>
      <c r="AB38" s="230" t="str">
        <f t="shared" ca="1" si="4"/>
        <v/>
      </c>
    </row>
    <row r="39" spans="1:28" ht="22" customHeight="1" x14ac:dyDescent="0.15">
      <c r="A39" s="226">
        <v>29</v>
      </c>
      <c r="B39" s="226" t="str">
        <f ca="1">IFERROR(VLOOKUP(A39,'Rank unique Mod-Int-CI-PR'!I:J,2,FALSE),"")</f>
        <v/>
      </c>
      <c r="C39" s="227" t="str">
        <f ca="1">IFERROR(VLOOKUP(VALUE(LEFT(B39,FIND("-",B39)-1)),CatModules!B:C,2,FALSE),"")</f>
        <v/>
      </c>
      <c r="D39" s="227" t="str">
        <f ca="1">IFERROR(VLOOKUP(LEFT(B39,FIND("--",B39)-1),CatInt!D:E,2,FALSE),"")</f>
        <v/>
      </c>
      <c r="E39" s="227" t="str">
        <f ca="1">IFERROR(VLOOKUP(MID(B39,FIND("--",B39)+2,FIND("---",B39)-FIND("--",B39)-2),CatCostInp!D:E,2,FALSE),"")</f>
        <v/>
      </c>
      <c r="F39" s="227" t="str">
        <f ca="1">IFERROR(VLOOKUP(B39,ActivityConcat!A:C,3,FALSE),"")</f>
        <v/>
      </c>
      <c r="G39" s="228" t="str">
        <f ca="1">IFERROR(VLOOKUP(VALUE(RIGHT(B39,1)),Setup!A:D,4,FALSE),"")</f>
        <v/>
      </c>
      <c r="H39" s="229" t="str">
        <f t="shared" ca="1" si="0"/>
        <v/>
      </c>
      <c r="I39" s="230" t="str">
        <f ca="1">IF(SUMIF(Pharmaceuticals!$B:$B,$B39,Pharmaceuticals!Q:Q)+SUMIF('Health Products &amp; Equipment'!$B:$B,$B39,'Health Products &amp; Equipment'!Z:Z)+SUMIF('Other Pharma &amp; Health Products'!$B:$B,$B39,'Other Pharma &amp; Health Products'!Z:Z)+SUMIF('PSM Costs'!$B:$B,$B39,'PSM Costs'!Z:Z)&gt;0,SUMIF(Pharmaceuticals!$B:$B,$B39,Pharmaceuticals!Q:Q)+SUMIF('Health Products &amp; Equipment'!$B:$B,$B39,'Health Products &amp; Equipment'!Z:Z)+SUMIF('Other Pharma &amp; Health Products'!$B:$B,$B39,'Other Pharma &amp; Health Products'!Z:Z)+SUMIF('PSM Costs'!$B:$B,$B39,'PSM Costs'!Z:Z),"")</f>
        <v/>
      </c>
      <c r="J39" s="230" t="str">
        <f ca="1">IF(SUMIF(Pharmaceuticals!$B:$B,$B39,Pharmaceuticals!S:S)+SUMIF('Health Products &amp; Equipment'!$B:$B,$B39,'Health Products &amp; Equipment'!AB:AB)+SUMIF('Other Pharma &amp; Health Products'!$B:$B,$B39,'Other Pharma &amp; Health Products'!AB:AB)+SUMIF('PSM Costs'!$B:$B,$B39,'PSM Costs'!AB:AB)&gt;0,SUMIF(Pharmaceuticals!$B:$B,$B39,Pharmaceuticals!S:S)+SUMIF('Health Products &amp; Equipment'!$B:$B,$B39,'Health Products &amp; Equipment'!AB:AB)+SUMIF('Other Pharma &amp; Health Products'!$B:$B,$B39,'Other Pharma &amp; Health Products'!AB:AB)+SUMIF('PSM Costs'!$B:$B,$B39,'PSM Costs'!AB:AB),"")</f>
        <v/>
      </c>
      <c r="K39" s="230" t="str">
        <f ca="1">IF(SUMIF(Pharmaceuticals!$B:$B,$B39,Pharmaceuticals!U:U)+SUMIF('Health Products &amp; Equipment'!$B:$B,$B39,'Health Products &amp; Equipment'!AD:AD)+SUMIF('Other Pharma &amp; Health Products'!$B:$B,$B39,'Other Pharma &amp; Health Products'!AD:AD)+SUMIF('PSM Costs'!$B:$B,$B39,'PSM Costs'!AD:AD)&gt;0,SUMIF(Pharmaceuticals!$B:$B,$B39,Pharmaceuticals!U:U)+SUMIF('Health Products &amp; Equipment'!$B:$B,$B39,'Health Products &amp; Equipment'!AD:AD)+SUMIF('Other Pharma &amp; Health Products'!$B:$B,$B39,'Other Pharma &amp; Health Products'!AD:AD)+SUMIF('PSM Costs'!$B:$B,$B39,'PSM Costs'!AD:AD),"")</f>
        <v/>
      </c>
      <c r="L39" s="230" t="str">
        <f ca="1">IF(SUMIF(Pharmaceuticals!$B:$B,$B39,Pharmaceuticals!W:W)+SUMIF('Health Products &amp; Equipment'!$B:$B,$B39,'Health Products &amp; Equipment'!AF:AF)+SUMIF('Other Pharma &amp; Health Products'!$B:$B,$B39,'Other Pharma &amp; Health Products'!AF:AF)+SUMIF('PSM Costs'!$B:$B,$B39,'PSM Costs'!AF:AF)&gt;0,SUMIF(Pharmaceuticals!$B:$B,$B39,Pharmaceuticals!W:W)+SUMIF('Health Products &amp; Equipment'!$B:$B,$B39,'Health Products &amp; Equipment'!AF:AF)+SUMIF('Other Pharma &amp; Health Products'!$B:$B,$B39,'Other Pharma &amp; Health Products'!AF:AF)+SUMIF('PSM Costs'!$B:$B,$B39,'PSM Costs'!AF:AF),"")</f>
        <v/>
      </c>
      <c r="M39" s="228" t="str">
        <f t="shared" ca="1" si="1"/>
        <v/>
      </c>
      <c r="N39" s="231" t="str">
        <f ca="1">IF(SUMIF(Pharmaceuticals!$B:$B,$B39,Pharmaceuticals!AD:AD)+SUMIF('Health Products &amp; Equipment'!$B:$B,$B39,'Health Products &amp; Equipment'!AM:AM)+SUMIF('Other Pharma &amp; Health Products'!$B:$B,$B39,'Other Pharma &amp; Health Products'!AM:AM)+SUMIF('PSM Costs'!$B:$B,$B39,'PSM Costs'!AM:AM)&gt;0,SUMIF(Pharmaceuticals!$B:$B,$B39,Pharmaceuticals!AD:AD)+SUMIF('Health Products &amp; Equipment'!$B:$B,$B39,'Health Products &amp; Equipment'!AM:AM)+SUMIF('Other Pharma &amp; Health Products'!$B:$B,$B39,'Other Pharma &amp; Health Products'!AM:AM)+SUMIF('PSM Costs'!$B:$B,$B39,'PSM Costs'!AM:AM),"")</f>
        <v/>
      </c>
      <c r="O39" s="231" t="str">
        <f ca="1">IF(SUMIF(Pharmaceuticals!$B:$B,$B39,Pharmaceuticals!AF:AF)+SUMIF('Health Products &amp; Equipment'!$B:$B,$B39,'Health Products &amp; Equipment'!AO:AO)+SUMIF('Other Pharma &amp; Health Products'!$B:$B,$B39,'Other Pharma &amp; Health Products'!AO:AO)+SUMIF('PSM Costs'!$B:$B,$B39,'PSM Costs'!AO:AO)&gt;0,SUMIF(Pharmaceuticals!$B:$B,$B39,Pharmaceuticals!AF:AF)+SUMIF('Health Products &amp; Equipment'!$B:$B,$B39,'Health Products &amp; Equipment'!AO:AO)+SUMIF('Other Pharma &amp; Health Products'!$B:$B,$B39,'Other Pharma &amp; Health Products'!AO:AO)+SUMIF('PSM Costs'!$B:$B,$B39,'PSM Costs'!AO:AO),"")</f>
        <v/>
      </c>
      <c r="P39" s="231" t="str">
        <f ca="1">IF(SUMIF(Pharmaceuticals!$B:$B,$B39,Pharmaceuticals!AH:AH)+SUMIF('Health Products &amp; Equipment'!$B:$B,$B39,'Health Products &amp; Equipment'!AQ:AQ)+SUMIF('Other Pharma &amp; Health Products'!$B:$B,$B39,'Other Pharma &amp; Health Products'!AQ:AQ)+SUMIF('PSM Costs'!$B:$B,$B39,'PSM Costs'!AQ:AQ)&gt;0,SUMIF(Pharmaceuticals!$B:$B,$B39,Pharmaceuticals!AH:AH)+SUMIF('Health Products &amp; Equipment'!$B:$B,$B39,'Health Products &amp; Equipment'!AQ:AQ)+SUMIF('Other Pharma &amp; Health Products'!$B:$B,$B39,'Other Pharma &amp; Health Products'!AQ:AQ)+SUMIF('PSM Costs'!$B:$B,$B39,'PSM Costs'!AQ:AQ),"")</f>
        <v/>
      </c>
      <c r="Q39" s="231" t="str">
        <f ca="1">IF(SUMIF(Pharmaceuticals!$B:$B,$B39,Pharmaceuticals!AJ:AJ)+SUMIF('Health Products &amp; Equipment'!$B:$B,$B39,'Health Products &amp; Equipment'!AS:AS)+SUMIF('Other Pharma &amp; Health Products'!$B:$B,$B39,'Other Pharma &amp; Health Products'!AS:AS)+SUMIF('PSM Costs'!$B:$B,$B39,'PSM Costs'!AS:AS)&gt;0,SUMIF(Pharmaceuticals!$B:$B,$B39,Pharmaceuticals!AJ:AJ)+SUMIF('Health Products &amp; Equipment'!$B:$B,$B39,'Health Products &amp; Equipment'!AS:AS)+SUMIF('Other Pharma &amp; Health Products'!$B:$B,$B39,'Other Pharma &amp; Health Products'!AS:AS)+SUMIF('PSM Costs'!$B:$B,$B39,'PSM Costs'!AS:AS),"")</f>
        <v/>
      </c>
      <c r="R39" s="229" t="str">
        <f t="shared" ca="1" si="2"/>
        <v/>
      </c>
      <c r="S39" s="230" t="str">
        <f ca="1">IF(SUMIF(Pharmaceuticals!$B:$B,$B39,Pharmaceuticals!AQ:AQ)+SUMIF('Health Products &amp; Equipment'!$B:$B,$B39,'Health Products &amp; Equipment'!AZ:AZ)+SUMIF('Other Pharma &amp; Health Products'!$B:$B,$B39,'Other Pharma &amp; Health Products'!AZ:AZ)+SUMIF('PSM Costs'!$B:$B,$B39,'PSM Costs'!AZ:AZ)&gt;0,SUMIF(Pharmaceuticals!$B:$B,$B39,Pharmaceuticals!AQ:AQ)+SUMIF('Health Products &amp; Equipment'!$B:$B,$B39,'Health Products &amp; Equipment'!AZ:AZ)+SUMIF('Other Pharma &amp; Health Products'!$B:$B,$B39,'Other Pharma &amp; Health Products'!AZ:AZ)+SUMIF('PSM Costs'!$B:$B,$B39,'PSM Costs'!AZ:AZ),"")</f>
        <v/>
      </c>
      <c r="T39" s="230" t="str">
        <f ca="1">IF(SUMIF(Pharmaceuticals!$B:$B,$B39,Pharmaceuticals!AS:AS)+SUMIF('Health Products &amp; Equipment'!$B:$B,$B39,'Health Products &amp; Equipment'!BB:BB)+SUMIF('Other Pharma &amp; Health Products'!$B:$B,$B39,'Other Pharma &amp; Health Products'!BB:BB)+SUMIF('PSM Costs'!$B:$B,$B39,'PSM Costs'!BB:BB)&gt;0,SUMIF(Pharmaceuticals!$B:$B,$B39,Pharmaceuticals!AS:AS)+SUMIF('Health Products &amp; Equipment'!$B:$B,$B39,'Health Products &amp; Equipment'!BB:BB)+SUMIF('Other Pharma &amp; Health Products'!$B:$B,$B39,'Other Pharma &amp; Health Products'!BB:BB)+SUMIF('PSM Costs'!$B:$B,$B39,'PSM Costs'!BB:BB),"")</f>
        <v/>
      </c>
      <c r="U39" s="230" t="str">
        <f ca="1">IF(SUMIF(Pharmaceuticals!$B:$B,$B39,Pharmaceuticals!AU:AU)+SUMIF('Health Products &amp; Equipment'!$B:$B,$B39,'Health Products &amp; Equipment'!BD:BD)+SUMIF('Other Pharma &amp; Health Products'!$B:$B,$B39,'Other Pharma &amp; Health Products'!BD:BD)+SUMIF('PSM Costs'!$B:$B,$B39,'PSM Costs'!BD:BD)&gt;0,SUMIF(Pharmaceuticals!$B:$B,$B39,Pharmaceuticals!AU:AU)+SUMIF('Health Products &amp; Equipment'!$B:$B,$B39,'Health Products &amp; Equipment'!BD:BD)+SUMIF('Other Pharma &amp; Health Products'!$B:$B,$B39,'Other Pharma &amp; Health Products'!BD:BD)+SUMIF('PSM Costs'!$B:$B,$B39,'PSM Costs'!BD:BD),"")</f>
        <v/>
      </c>
      <c r="V39" s="230" t="str">
        <f ca="1">IF(SUMIF(Pharmaceuticals!$B:$B,$B39,Pharmaceuticals!AW:AW)+SUMIF('Health Products &amp; Equipment'!$B:$B,$B39,'Health Products &amp; Equipment'!BF:BF)+SUMIF('Other Pharma &amp; Health Products'!$B:$B,$B39,'Other Pharma &amp; Health Products'!BF:BF)+SUMIF('PSM Costs'!$B:$B,$B39,'PSM Costs'!BF:BF)&gt;0,SUMIF(Pharmaceuticals!$B:$B,$B39,Pharmaceuticals!AW:AW)+SUMIF('Health Products &amp; Equipment'!$B:$B,$B39,'Health Products &amp; Equipment'!BF:BF)+SUMIF('Other Pharma &amp; Health Products'!$B:$B,$B39,'Other Pharma &amp; Health Products'!BF:BF)+SUMIF('PSM Costs'!$B:$B,$B39,'PSM Costs'!BF:BF),"")</f>
        <v/>
      </c>
      <c r="W39" s="228" t="str">
        <f t="shared" ca="1" si="3"/>
        <v/>
      </c>
      <c r="X39" s="231" t="str">
        <f ca="1">IF(SUMIF(Pharmaceuticals!$B:$B,$B39,Pharmaceuticals!BD:BD)+SUMIF('Health Products &amp; Equipment'!$B:$B,$B39,'Health Products &amp; Equipment'!BM:BM)+SUMIF('Other Pharma &amp; Health Products'!$B:$B,$B39,'Other Pharma &amp; Health Products'!BM:BM)+SUMIF('PSM Costs'!$B:$B,$B39,'PSM Costs'!BM:BM)&gt;0,SUMIF(Pharmaceuticals!$B:$B,$B39,Pharmaceuticals!BD:BD)+SUMIF('Health Products &amp; Equipment'!$B:$B,$B39,'Health Products &amp; Equipment'!BM:BM)+SUMIF('Other Pharma &amp; Health Products'!$B:$B,$B39,'Other Pharma &amp; Health Products'!BM:BM)+SUMIF('PSM Costs'!$B:$B,$B39,'PSM Costs'!BM:BM),"")</f>
        <v/>
      </c>
      <c r="Y39" s="231" t="str">
        <f ca="1">IF(SUMIF(Pharmaceuticals!$B:$B,$B39,Pharmaceuticals!BF:BF)+SUMIF('Health Products &amp; Equipment'!$B:$B,$B39,'Health Products &amp; Equipment'!BO:BO)+SUMIF('Other Pharma &amp; Health Products'!$B:$B,$B39,'Other Pharma &amp; Health Products'!BO:BO)+SUMIF('PSM Costs'!$B:$B,$B39,'PSM Costs'!BO:BO)&gt;0,SUMIF(Pharmaceuticals!$B:$B,$B39,Pharmaceuticals!BF:BF)+SUMIF('Health Products &amp; Equipment'!$B:$B,$B39,'Health Products &amp; Equipment'!BO:BO)+SUMIF('Other Pharma &amp; Health Products'!$B:$B,$B39,'Other Pharma &amp; Health Products'!BO:BO)+SUMIF('PSM Costs'!$B:$B,$B39,'PSM Costs'!BO:BO),"")</f>
        <v/>
      </c>
      <c r="Z39" s="231" t="str">
        <f ca="1">IF(SUMIF(Pharmaceuticals!$B:$B,$B39,Pharmaceuticals!BH:BH)+SUMIF('Health Products &amp; Equipment'!$B:$B,$B39,'Health Products &amp; Equipment'!BQ:BQ)+SUMIF('Other Pharma &amp; Health Products'!$B:$B,$B39,'Other Pharma &amp; Health Products'!BQ:BQ)+SUMIF('PSM Costs'!$B:$B,$B39,'PSM Costs'!BQ:BQ)&gt;0,SUMIF(Pharmaceuticals!$B:$B,$B39,Pharmaceuticals!BH:BH)+SUMIF('Health Products &amp; Equipment'!$B:$B,$B39,'Health Products &amp; Equipment'!BQ:BQ)+SUMIF('Other Pharma &amp; Health Products'!$B:$B,$B39,'Other Pharma &amp; Health Products'!BQ:BQ)+SUMIF('PSM Costs'!$B:$B,$B39,'PSM Costs'!BQ:BQ),"")</f>
        <v/>
      </c>
      <c r="AA39" s="231" t="str">
        <f ca="1">IF(SUMIF(Pharmaceuticals!$B:$B,$B39,Pharmaceuticals!BJ:BJ)+SUMIF('Health Products &amp; Equipment'!$B:$B,$B39,'Health Products &amp; Equipment'!BS:BS)+SUMIF('Other Pharma &amp; Health Products'!$B:$B,$B39,'Other Pharma &amp; Health Products'!BS:BS)+SUMIF('PSM Costs'!$B:$B,$B39,'PSM Costs'!BS:BS)&gt;0,SUMIF(Pharmaceuticals!$B:$B,$B39,Pharmaceuticals!BJ:BJ)+SUMIF('Health Products &amp; Equipment'!$B:$B,$B39,'Health Products &amp; Equipment'!BS:BS)+SUMIF('Other Pharma &amp; Health Products'!$B:$B,$B39,'Other Pharma &amp; Health Products'!BS:BS)+SUMIF('PSM Costs'!$B:$B,$B39,'PSM Costs'!BS:BS),"")</f>
        <v/>
      </c>
      <c r="AB39" s="230" t="str">
        <f t="shared" ca="1" si="4"/>
        <v/>
      </c>
    </row>
    <row r="40" spans="1:28" ht="22" customHeight="1" x14ac:dyDescent="0.15">
      <c r="A40" s="226">
        <v>30</v>
      </c>
      <c r="B40" s="226" t="str">
        <f ca="1">IFERROR(VLOOKUP(A40,'Rank unique Mod-Int-CI-PR'!I:J,2,FALSE),"")</f>
        <v/>
      </c>
      <c r="C40" s="227" t="str">
        <f ca="1">IFERROR(VLOOKUP(VALUE(LEFT(B40,FIND("-",B40)-1)),CatModules!B:C,2,FALSE),"")</f>
        <v/>
      </c>
      <c r="D40" s="227" t="str">
        <f ca="1">IFERROR(VLOOKUP(LEFT(B40,FIND("--",B40)-1),CatInt!D:E,2,FALSE),"")</f>
        <v/>
      </c>
      <c r="E40" s="227" t="str">
        <f ca="1">IFERROR(VLOOKUP(MID(B40,FIND("--",B40)+2,FIND("---",B40)-FIND("--",B40)-2),CatCostInp!D:E,2,FALSE),"")</f>
        <v/>
      </c>
      <c r="F40" s="227" t="str">
        <f ca="1">IFERROR(VLOOKUP(B40,ActivityConcat!A:C,3,FALSE),"")</f>
        <v/>
      </c>
      <c r="G40" s="228" t="str">
        <f ca="1">IFERROR(VLOOKUP(VALUE(RIGHT(B40,1)),Setup!A:D,4,FALSE),"")</f>
        <v/>
      </c>
      <c r="H40" s="229" t="str">
        <f t="shared" ca="1" si="0"/>
        <v/>
      </c>
      <c r="I40" s="230" t="str">
        <f ca="1">IF(SUMIF(Pharmaceuticals!$B:$B,$B40,Pharmaceuticals!Q:Q)+SUMIF('Health Products &amp; Equipment'!$B:$B,$B40,'Health Products &amp; Equipment'!Z:Z)+SUMIF('Other Pharma &amp; Health Products'!$B:$B,$B40,'Other Pharma &amp; Health Products'!Z:Z)+SUMIF('PSM Costs'!$B:$B,$B40,'PSM Costs'!Z:Z)&gt;0,SUMIF(Pharmaceuticals!$B:$B,$B40,Pharmaceuticals!Q:Q)+SUMIF('Health Products &amp; Equipment'!$B:$B,$B40,'Health Products &amp; Equipment'!Z:Z)+SUMIF('Other Pharma &amp; Health Products'!$B:$B,$B40,'Other Pharma &amp; Health Products'!Z:Z)+SUMIF('PSM Costs'!$B:$B,$B40,'PSM Costs'!Z:Z),"")</f>
        <v/>
      </c>
      <c r="J40" s="230" t="str">
        <f ca="1">IF(SUMIF(Pharmaceuticals!$B:$B,$B40,Pharmaceuticals!S:S)+SUMIF('Health Products &amp; Equipment'!$B:$B,$B40,'Health Products &amp; Equipment'!AB:AB)+SUMIF('Other Pharma &amp; Health Products'!$B:$B,$B40,'Other Pharma &amp; Health Products'!AB:AB)+SUMIF('PSM Costs'!$B:$B,$B40,'PSM Costs'!AB:AB)&gt;0,SUMIF(Pharmaceuticals!$B:$B,$B40,Pharmaceuticals!S:S)+SUMIF('Health Products &amp; Equipment'!$B:$B,$B40,'Health Products &amp; Equipment'!AB:AB)+SUMIF('Other Pharma &amp; Health Products'!$B:$B,$B40,'Other Pharma &amp; Health Products'!AB:AB)+SUMIF('PSM Costs'!$B:$B,$B40,'PSM Costs'!AB:AB),"")</f>
        <v/>
      </c>
      <c r="K40" s="230" t="str">
        <f ca="1">IF(SUMIF(Pharmaceuticals!$B:$B,$B40,Pharmaceuticals!U:U)+SUMIF('Health Products &amp; Equipment'!$B:$B,$B40,'Health Products &amp; Equipment'!AD:AD)+SUMIF('Other Pharma &amp; Health Products'!$B:$B,$B40,'Other Pharma &amp; Health Products'!AD:AD)+SUMIF('PSM Costs'!$B:$B,$B40,'PSM Costs'!AD:AD)&gt;0,SUMIF(Pharmaceuticals!$B:$B,$B40,Pharmaceuticals!U:U)+SUMIF('Health Products &amp; Equipment'!$B:$B,$B40,'Health Products &amp; Equipment'!AD:AD)+SUMIF('Other Pharma &amp; Health Products'!$B:$B,$B40,'Other Pharma &amp; Health Products'!AD:AD)+SUMIF('PSM Costs'!$B:$B,$B40,'PSM Costs'!AD:AD),"")</f>
        <v/>
      </c>
      <c r="L40" s="230" t="str">
        <f ca="1">IF(SUMIF(Pharmaceuticals!$B:$B,$B40,Pharmaceuticals!W:W)+SUMIF('Health Products &amp; Equipment'!$B:$B,$B40,'Health Products &amp; Equipment'!AF:AF)+SUMIF('Other Pharma &amp; Health Products'!$B:$B,$B40,'Other Pharma &amp; Health Products'!AF:AF)+SUMIF('PSM Costs'!$B:$B,$B40,'PSM Costs'!AF:AF)&gt;0,SUMIF(Pharmaceuticals!$B:$B,$B40,Pharmaceuticals!W:W)+SUMIF('Health Products &amp; Equipment'!$B:$B,$B40,'Health Products &amp; Equipment'!AF:AF)+SUMIF('Other Pharma &amp; Health Products'!$B:$B,$B40,'Other Pharma &amp; Health Products'!AF:AF)+SUMIF('PSM Costs'!$B:$B,$B40,'PSM Costs'!AF:AF),"")</f>
        <v/>
      </c>
      <c r="M40" s="228" t="str">
        <f t="shared" ca="1" si="1"/>
        <v/>
      </c>
      <c r="N40" s="231" t="str">
        <f ca="1">IF(SUMIF(Pharmaceuticals!$B:$B,$B40,Pharmaceuticals!AD:AD)+SUMIF('Health Products &amp; Equipment'!$B:$B,$B40,'Health Products &amp; Equipment'!AM:AM)+SUMIF('Other Pharma &amp; Health Products'!$B:$B,$B40,'Other Pharma &amp; Health Products'!AM:AM)+SUMIF('PSM Costs'!$B:$B,$B40,'PSM Costs'!AM:AM)&gt;0,SUMIF(Pharmaceuticals!$B:$B,$B40,Pharmaceuticals!AD:AD)+SUMIF('Health Products &amp; Equipment'!$B:$B,$B40,'Health Products &amp; Equipment'!AM:AM)+SUMIF('Other Pharma &amp; Health Products'!$B:$B,$B40,'Other Pharma &amp; Health Products'!AM:AM)+SUMIF('PSM Costs'!$B:$B,$B40,'PSM Costs'!AM:AM),"")</f>
        <v/>
      </c>
      <c r="O40" s="231" t="str">
        <f ca="1">IF(SUMIF(Pharmaceuticals!$B:$B,$B40,Pharmaceuticals!AF:AF)+SUMIF('Health Products &amp; Equipment'!$B:$B,$B40,'Health Products &amp; Equipment'!AO:AO)+SUMIF('Other Pharma &amp; Health Products'!$B:$B,$B40,'Other Pharma &amp; Health Products'!AO:AO)+SUMIF('PSM Costs'!$B:$B,$B40,'PSM Costs'!AO:AO)&gt;0,SUMIF(Pharmaceuticals!$B:$B,$B40,Pharmaceuticals!AF:AF)+SUMIF('Health Products &amp; Equipment'!$B:$B,$B40,'Health Products &amp; Equipment'!AO:AO)+SUMIF('Other Pharma &amp; Health Products'!$B:$B,$B40,'Other Pharma &amp; Health Products'!AO:AO)+SUMIF('PSM Costs'!$B:$B,$B40,'PSM Costs'!AO:AO),"")</f>
        <v/>
      </c>
      <c r="P40" s="231" t="str">
        <f ca="1">IF(SUMIF(Pharmaceuticals!$B:$B,$B40,Pharmaceuticals!AH:AH)+SUMIF('Health Products &amp; Equipment'!$B:$B,$B40,'Health Products &amp; Equipment'!AQ:AQ)+SUMIF('Other Pharma &amp; Health Products'!$B:$B,$B40,'Other Pharma &amp; Health Products'!AQ:AQ)+SUMIF('PSM Costs'!$B:$B,$B40,'PSM Costs'!AQ:AQ)&gt;0,SUMIF(Pharmaceuticals!$B:$B,$B40,Pharmaceuticals!AH:AH)+SUMIF('Health Products &amp; Equipment'!$B:$B,$B40,'Health Products &amp; Equipment'!AQ:AQ)+SUMIF('Other Pharma &amp; Health Products'!$B:$B,$B40,'Other Pharma &amp; Health Products'!AQ:AQ)+SUMIF('PSM Costs'!$B:$B,$B40,'PSM Costs'!AQ:AQ),"")</f>
        <v/>
      </c>
      <c r="Q40" s="231" t="str">
        <f ca="1">IF(SUMIF(Pharmaceuticals!$B:$B,$B40,Pharmaceuticals!AJ:AJ)+SUMIF('Health Products &amp; Equipment'!$B:$B,$B40,'Health Products &amp; Equipment'!AS:AS)+SUMIF('Other Pharma &amp; Health Products'!$B:$B,$B40,'Other Pharma &amp; Health Products'!AS:AS)+SUMIF('PSM Costs'!$B:$B,$B40,'PSM Costs'!AS:AS)&gt;0,SUMIF(Pharmaceuticals!$B:$B,$B40,Pharmaceuticals!AJ:AJ)+SUMIF('Health Products &amp; Equipment'!$B:$B,$B40,'Health Products &amp; Equipment'!AS:AS)+SUMIF('Other Pharma &amp; Health Products'!$B:$B,$B40,'Other Pharma &amp; Health Products'!AS:AS)+SUMIF('PSM Costs'!$B:$B,$B40,'PSM Costs'!AS:AS),"")</f>
        <v/>
      </c>
      <c r="R40" s="229" t="str">
        <f t="shared" ca="1" si="2"/>
        <v/>
      </c>
      <c r="S40" s="230" t="str">
        <f ca="1">IF(SUMIF(Pharmaceuticals!$B:$B,$B40,Pharmaceuticals!AQ:AQ)+SUMIF('Health Products &amp; Equipment'!$B:$B,$B40,'Health Products &amp; Equipment'!AZ:AZ)+SUMIF('Other Pharma &amp; Health Products'!$B:$B,$B40,'Other Pharma &amp; Health Products'!AZ:AZ)+SUMIF('PSM Costs'!$B:$B,$B40,'PSM Costs'!AZ:AZ)&gt;0,SUMIF(Pharmaceuticals!$B:$B,$B40,Pharmaceuticals!AQ:AQ)+SUMIF('Health Products &amp; Equipment'!$B:$B,$B40,'Health Products &amp; Equipment'!AZ:AZ)+SUMIF('Other Pharma &amp; Health Products'!$B:$B,$B40,'Other Pharma &amp; Health Products'!AZ:AZ)+SUMIF('PSM Costs'!$B:$B,$B40,'PSM Costs'!AZ:AZ),"")</f>
        <v/>
      </c>
      <c r="T40" s="230" t="str">
        <f ca="1">IF(SUMIF(Pharmaceuticals!$B:$B,$B40,Pharmaceuticals!AS:AS)+SUMIF('Health Products &amp; Equipment'!$B:$B,$B40,'Health Products &amp; Equipment'!BB:BB)+SUMIF('Other Pharma &amp; Health Products'!$B:$B,$B40,'Other Pharma &amp; Health Products'!BB:BB)+SUMIF('PSM Costs'!$B:$B,$B40,'PSM Costs'!BB:BB)&gt;0,SUMIF(Pharmaceuticals!$B:$B,$B40,Pharmaceuticals!AS:AS)+SUMIF('Health Products &amp; Equipment'!$B:$B,$B40,'Health Products &amp; Equipment'!BB:BB)+SUMIF('Other Pharma &amp; Health Products'!$B:$B,$B40,'Other Pharma &amp; Health Products'!BB:BB)+SUMIF('PSM Costs'!$B:$B,$B40,'PSM Costs'!BB:BB),"")</f>
        <v/>
      </c>
      <c r="U40" s="230" t="str">
        <f ca="1">IF(SUMIF(Pharmaceuticals!$B:$B,$B40,Pharmaceuticals!AU:AU)+SUMIF('Health Products &amp; Equipment'!$B:$B,$B40,'Health Products &amp; Equipment'!BD:BD)+SUMIF('Other Pharma &amp; Health Products'!$B:$B,$B40,'Other Pharma &amp; Health Products'!BD:BD)+SUMIF('PSM Costs'!$B:$B,$B40,'PSM Costs'!BD:BD)&gt;0,SUMIF(Pharmaceuticals!$B:$B,$B40,Pharmaceuticals!AU:AU)+SUMIF('Health Products &amp; Equipment'!$B:$B,$B40,'Health Products &amp; Equipment'!BD:BD)+SUMIF('Other Pharma &amp; Health Products'!$B:$B,$B40,'Other Pharma &amp; Health Products'!BD:BD)+SUMIF('PSM Costs'!$B:$B,$B40,'PSM Costs'!BD:BD),"")</f>
        <v/>
      </c>
      <c r="V40" s="230" t="str">
        <f ca="1">IF(SUMIF(Pharmaceuticals!$B:$B,$B40,Pharmaceuticals!AW:AW)+SUMIF('Health Products &amp; Equipment'!$B:$B,$B40,'Health Products &amp; Equipment'!BF:BF)+SUMIF('Other Pharma &amp; Health Products'!$B:$B,$B40,'Other Pharma &amp; Health Products'!BF:BF)+SUMIF('PSM Costs'!$B:$B,$B40,'PSM Costs'!BF:BF)&gt;0,SUMIF(Pharmaceuticals!$B:$B,$B40,Pharmaceuticals!AW:AW)+SUMIF('Health Products &amp; Equipment'!$B:$B,$B40,'Health Products &amp; Equipment'!BF:BF)+SUMIF('Other Pharma &amp; Health Products'!$B:$B,$B40,'Other Pharma &amp; Health Products'!BF:BF)+SUMIF('PSM Costs'!$B:$B,$B40,'PSM Costs'!BF:BF),"")</f>
        <v/>
      </c>
      <c r="W40" s="228" t="str">
        <f t="shared" ca="1" si="3"/>
        <v/>
      </c>
      <c r="X40" s="231" t="str">
        <f ca="1">IF(SUMIF(Pharmaceuticals!$B:$B,$B40,Pharmaceuticals!BD:BD)+SUMIF('Health Products &amp; Equipment'!$B:$B,$B40,'Health Products &amp; Equipment'!BM:BM)+SUMIF('Other Pharma &amp; Health Products'!$B:$B,$B40,'Other Pharma &amp; Health Products'!BM:BM)+SUMIF('PSM Costs'!$B:$B,$B40,'PSM Costs'!BM:BM)&gt;0,SUMIF(Pharmaceuticals!$B:$B,$B40,Pharmaceuticals!BD:BD)+SUMIF('Health Products &amp; Equipment'!$B:$B,$B40,'Health Products &amp; Equipment'!BM:BM)+SUMIF('Other Pharma &amp; Health Products'!$B:$B,$B40,'Other Pharma &amp; Health Products'!BM:BM)+SUMIF('PSM Costs'!$B:$B,$B40,'PSM Costs'!BM:BM),"")</f>
        <v/>
      </c>
      <c r="Y40" s="231" t="str">
        <f ca="1">IF(SUMIF(Pharmaceuticals!$B:$B,$B40,Pharmaceuticals!BF:BF)+SUMIF('Health Products &amp; Equipment'!$B:$B,$B40,'Health Products &amp; Equipment'!BO:BO)+SUMIF('Other Pharma &amp; Health Products'!$B:$B,$B40,'Other Pharma &amp; Health Products'!BO:BO)+SUMIF('PSM Costs'!$B:$B,$B40,'PSM Costs'!BO:BO)&gt;0,SUMIF(Pharmaceuticals!$B:$B,$B40,Pharmaceuticals!BF:BF)+SUMIF('Health Products &amp; Equipment'!$B:$B,$B40,'Health Products &amp; Equipment'!BO:BO)+SUMIF('Other Pharma &amp; Health Products'!$B:$B,$B40,'Other Pharma &amp; Health Products'!BO:BO)+SUMIF('PSM Costs'!$B:$B,$B40,'PSM Costs'!BO:BO),"")</f>
        <v/>
      </c>
      <c r="Z40" s="231" t="str">
        <f ca="1">IF(SUMIF(Pharmaceuticals!$B:$B,$B40,Pharmaceuticals!BH:BH)+SUMIF('Health Products &amp; Equipment'!$B:$B,$B40,'Health Products &amp; Equipment'!BQ:BQ)+SUMIF('Other Pharma &amp; Health Products'!$B:$B,$B40,'Other Pharma &amp; Health Products'!BQ:BQ)+SUMIF('PSM Costs'!$B:$B,$B40,'PSM Costs'!BQ:BQ)&gt;0,SUMIF(Pharmaceuticals!$B:$B,$B40,Pharmaceuticals!BH:BH)+SUMIF('Health Products &amp; Equipment'!$B:$B,$B40,'Health Products &amp; Equipment'!BQ:BQ)+SUMIF('Other Pharma &amp; Health Products'!$B:$B,$B40,'Other Pharma &amp; Health Products'!BQ:BQ)+SUMIF('PSM Costs'!$B:$B,$B40,'PSM Costs'!BQ:BQ),"")</f>
        <v/>
      </c>
      <c r="AA40" s="231" t="str">
        <f ca="1">IF(SUMIF(Pharmaceuticals!$B:$B,$B40,Pharmaceuticals!BJ:BJ)+SUMIF('Health Products &amp; Equipment'!$B:$B,$B40,'Health Products &amp; Equipment'!BS:BS)+SUMIF('Other Pharma &amp; Health Products'!$B:$B,$B40,'Other Pharma &amp; Health Products'!BS:BS)+SUMIF('PSM Costs'!$B:$B,$B40,'PSM Costs'!BS:BS)&gt;0,SUMIF(Pharmaceuticals!$B:$B,$B40,Pharmaceuticals!BJ:BJ)+SUMIF('Health Products &amp; Equipment'!$B:$B,$B40,'Health Products &amp; Equipment'!BS:BS)+SUMIF('Other Pharma &amp; Health Products'!$B:$B,$B40,'Other Pharma &amp; Health Products'!BS:BS)+SUMIF('PSM Costs'!$B:$B,$B40,'PSM Costs'!BS:BS),"")</f>
        <v/>
      </c>
      <c r="AB40" s="230" t="str">
        <f t="shared" ca="1" si="4"/>
        <v/>
      </c>
    </row>
    <row r="41" spans="1:28" ht="22" customHeight="1" x14ac:dyDescent="0.15">
      <c r="A41" s="226">
        <v>31</v>
      </c>
      <c r="B41" s="226" t="str">
        <f ca="1">IFERROR(VLOOKUP(A41,'Rank unique Mod-Int-CI-PR'!I:J,2,FALSE),"")</f>
        <v/>
      </c>
      <c r="C41" s="227" t="str">
        <f ca="1">IFERROR(VLOOKUP(VALUE(LEFT(B41,FIND("-",B41)-1)),CatModules!B:C,2,FALSE),"")</f>
        <v/>
      </c>
      <c r="D41" s="227" t="str">
        <f ca="1">IFERROR(VLOOKUP(LEFT(B41,FIND("--",B41)-1),CatInt!D:E,2,FALSE),"")</f>
        <v/>
      </c>
      <c r="E41" s="227" t="str">
        <f ca="1">IFERROR(VLOOKUP(MID(B41,FIND("--",B41)+2,FIND("---",B41)-FIND("--",B41)-2),CatCostInp!D:E,2,FALSE),"")</f>
        <v/>
      </c>
      <c r="F41" s="227" t="str">
        <f ca="1">IFERROR(VLOOKUP(B41,ActivityConcat!A:C,3,FALSE),"")</f>
        <v/>
      </c>
      <c r="G41" s="228" t="str">
        <f ca="1">IFERROR(VLOOKUP(VALUE(RIGHT(B41,1)),Setup!A:D,4,FALSE),"")</f>
        <v/>
      </c>
      <c r="H41" s="229" t="str">
        <f t="shared" ca="1" si="0"/>
        <v/>
      </c>
      <c r="I41" s="230" t="str">
        <f ca="1">IF(SUMIF(Pharmaceuticals!$B:$B,$B41,Pharmaceuticals!Q:Q)+SUMIF('Health Products &amp; Equipment'!$B:$B,$B41,'Health Products &amp; Equipment'!Z:Z)+SUMIF('Other Pharma &amp; Health Products'!$B:$B,$B41,'Other Pharma &amp; Health Products'!Z:Z)+SUMIF('PSM Costs'!$B:$B,$B41,'PSM Costs'!Z:Z)&gt;0,SUMIF(Pharmaceuticals!$B:$B,$B41,Pharmaceuticals!Q:Q)+SUMIF('Health Products &amp; Equipment'!$B:$B,$B41,'Health Products &amp; Equipment'!Z:Z)+SUMIF('Other Pharma &amp; Health Products'!$B:$B,$B41,'Other Pharma &amp; Health Products'!Z:Z)+SUMIF('PSM Costs'!$B:$B,$B41,'PSM Costs'!Z:Z),"")</f>
        <v/>
      </c>
      <c r="J41" s="230" t="str">
        <f ca="1">IF(SUMIF(Pharmaceuticals!$B:$B,$B41,Pharmaceuticals!S:S)+SUMIF('Health Products &amp; Equipment'!$B:$B,$B41,'Health Products &amp; Equipment'!AB:AB)+SUMIF('Other Pharma &amp; Health Products'!$B:$B,$B41,'Other Pharma &amp; Health Products'!AB:AB)+SUMIF('PSM Costs'!$B:$B,$B41,'PSM Costs'!AB:AB)&gt;0,SUMIF(Pharmaceuticals!$B:$B,$B41,Pharmaceuticals!S:S)+SUMIF('Health Products &amp; Equipment'!$B:$B,$B41,'Health Products &amp; Equipment'!AB:AB)+SUMIF('Other Pharma &amp; Health Products'!$B:$B,$B41,'Other Pharma &amp; Health Products'!AB:AB)+SUMIF('PSM Costs'!$B:$B,$B41,'PSM Costs'!AB:AB),"")</f>
        <v/>
      </c>
      <c r="K41" s="230" t="str">
        <f ca="1">IF(SUMIF(Pharmaceuticals!$B:$B,$B41,Pharmaceuticals!U:U)+SUMIF('Health Products &amp; Equipment'!$B:$B,$B41,'Health Products &amp; Equipment'!AD:AD)+SUMIF('Other Pharma &amp; Health Products'!$B:$B,$B41,'Other Pharma &amp; Health Products'!AD:AD)+SUMIF('PSM Costs'!$B:$B,$B41,'PSM Costs'!AD:AD)&gt;0,SUMIF(Pharmaceuticals!$B:$B,$B41,Pharmaceuticals!U:U)+SUMIF('Health Products &amp; Equipment'!$B:$B,$B41,'Health Products &amp; Equipment'!AD:AD)+SUMIF('Other Pharma &amp; Health Products'!$B:$B,$B41,'Other Pharma &amp; Health Products'!AD:AD)+SUMIF('PSM Costs'!$B:$B,$B41,'PSM Costs'!AD:AD),"")</f>
        <v/>
      </c>
      <c r="L41" s="230" t="str">
        <f ca="1">IF(SUMIF(Pharmaceuticals!$B:$B,$B41,Pharmaceuticals!W:W)+SUMIF('Health Products &amp; Equipment'!$B:$B,$B41,'Health Products &amp; Equipment'!AF:AF)+SUMIF('Other Pharma &amp; Health Products'!$B:$B,$B41,'Other Pharma &amp; Health Products'!AF:AF)+SUMIF('PSM Costs'!$B:$B,$B41,'PSM Costs'!AF:AF)&gt;0,SUMIF(Pharmaceuticals!$B:$B,$B41,Pharmaceuticals!W:W)+SUMIF('Health Products &amp; Equipment'!$B:$B,$B41,'Health Products &amp; Equipment'!AF:AF)+SUMIF('Other Pharma &amp; Health Products'!$B:$B,$B41,'Other Pharma &amp; Health Products'!AF:AF)+SUMIF('PSM Costs'!$B:$B,$B41,'PSM Costs'!AF:AF),"")</f>
        <v/>
      </c>
      <c r="M41" s="228" t="str">
        <f t="shared" ca="1" si="1"/>
        <v/>
      </c>
      <c r="N41" s="231" t="str">
        <f ca="1">IF(SUMIF(Pharmaceuticals!$B:$B,$B41,Pharmaceuticals!AD:AD)+SUMIF('Health Products &amp; Equipment'!$B:$B,$B41,'Health Products &amp; Equipment'!AM:AM)+SUMIF('Other Pharma &amp; Health Products'!$B:$B,$B41,'Other Pharma &amp; Health Products'!AM:AM)+SUMIF('PSM Costs'!$B:$B,$B41,'PSM Costs'!AM:AM)&gt;0,SUMIF(Pharmaceuticals!$B:$B,$B41,Pharmaceuticals!AD:AD)+SUMIF('Health Products &amp; Equipment'!$B:$B,$B41,'Health Products &amp; Equipment'!AM:AM)+SUMIF('Other Pharma &amp; Health Products'!$B:$B,$B41,'Other Pharma &amp; Health Products'!AM:AM)+SUMIF('PSM Costs'!$B:$B,$B41,'PSM Costs'!AM:AM),"")</f>
        <v/>
      </c>
      <c r="O41" s="231" t="str">
        <f ca="1">IF(SUMIF(Pharmaceuticals!$B:$B,$B41,Pharmaceuticals!AF:AF)+SUMIF('Health Products &amp; Equipment'!$B:$B,$B41,'Health Products &amp; Equipment'!AO:AO)+SUMIF('Other Pharma &amp; Health Products'!$B:$B,$B41,'Other Pharma &amp; Health Products'!AO:AO)+SUMIF('PSM Costs'!$B:$B,$B41,'PSM Costs'!AO:AO)&gt;0,SUMIF(Pharmaceuticals!$B:$B,$B41,Pharmaceuticals!AF:AF)+SUMIF('Health Products &amp; Equipment'!$B:$B,$B41,'Health Products &amp; Equipment'!AO:AO)+SUMIF('Other Pharma &amp; Health Products'!$B:$B,$B41,'Other Pharma &amp; Health Products'!AO:AO)+SUMIF('PSM Costs'!$B:$B,$B41,'PSM Costs'!AO:AO),"")</f>
        <v/>
      </c>
      <c r="P41" s="231" t="str">
        <f ca="1">IF(SUMIF(Pharmaceuticals!$B:$B,$B41,Pharmaceuticals!AH:AH)+SUMIF('Health Products &amp; Equipment'!$B:$B,$B41,'Health Products &amp; Equipment'!AQ:AQ)+SUMIF('Other Pharma &amp; Health Products'!$B:$B,$B41,'Other Pharma &amp; Health Products'!AQ:AQ)+SUMIF('PSM Costs'!$B:$B,$B41,'PSM Costs'!AQ:AQ)&gt;0,SUMIF(Pharmaceuticals!$B:$B,$B41,Pharmaceuticals!AH:AH)+SUMIF('Health Products &amp; Equipment'!$B:$B,$B41,'Health Products &amp; Equipment'!AQ:AQ)+SUMIF('Other Pharma &amp; Health Products'!$B:$B,$B41,'Other Pharma &amp; Health Products'!AQ:AQ)+SUMIF('PSM Costs'!$B:$B,$B41,'PSM Costs'!AQ:AQ),"")</f>
        <v/>
      </c>
      <c r="Q41" s="231" t="str">
        <f ca="1">IF(SUMIF(Pharmaceuticals!$B:$B,$B41,Pharmaceuticals!AJ:AJ)+SUMIF('Health Products &amp; Equipment'!$B:$B,$B41,'Health Products &amp; Equipment'!AS:AS)+SUMIF('Other Pharma &amp; Health Products'!$B:$B,$B41,'Other Pharma &amp; Health Products'!AS:AS)+SUMIF('PSM Costs'!$B:$B,$B41,'PSM Costs'!AS:AS)&gt;0,SUMIF(Pharmaceuticals!$B:$B,$B41,Pharmaceuticals!AJ:AJ)+SUMIF('Health Products &amp; Equipment'!$B:$B,$B41,'Health Products &amp; Equipment'!AS:AS)+SUMIF('Other Pharma &amp; Health Products'!$B:$B,$B41,'Other Pharma &amp; Health Products'!AS:AS)+SUMIF('PSM Costs'!$B:$B,$B41,'PSM Costs'!AS:AS),"")</f>
        <v/>
      </c>
      <c r="R41" s="229" t="str">
        <f t="shared" ca="1" si="2"/>
        <v/>
      </c>
      <c r="S41" s="230" t="str">
        <f ca="1">IF(SUMIF(Pharmaceuticals!$B:$B,$B41,Pharmaceuticals!AQ:AQ)+SUMIF('Health Products &amp; Equipment'!$B:$B,$B41,'Health Products &amp; Equipment'!AZ:AZ)+SUMIF('Other Pharma &amp; Health Products'!$B:$B,$B41,'Other Pharma &amp; Health Products'!AZ:AZ)+SUMIF('PSM Costs'!$B:$B,$B41,'PSM Costs'!AZ:AZ)&gt;0,SUMIF(Pharmaceuticals!$B:$B,$B41,Pharmaceuticals!AQ:AQ)+SUMIF('Health Products &amp; Equipment'!$B:$B,$B41,'Health Products &amp; Equipment'!AZ:AZ)+SUMIF('Other Pharma &amp; Health Products'!$B:$B,$B41,'Other Pharma &amp; Health Products'!AZ:AZ)+SUMIF('PSM Costs'!$B:$B,$B41,'PSM Costs'!AZ:AZ),"")</f>
        <v/>
      </c>
      <c r="T41" s="230" t="str">
        <f ca="1">IF(SUMIF(Pharmaceuticals!$B:$B,$B41,Pharmaceuticals!AS:AS)+SUMIF('Health Products &amp; Equipment'!$B:$B,$B41,'Health Products &amp; Equipment'!BB:BB)+SUMIF('Other Pharma &amp; Health Products'!$B:$B,$B41,'Other Pharma &amp; Health Products'!BB:BB)+SUMIF('PSM Costs'!$B:$B,$B41,'PSM Costs'!BB:BB)&gt;0,SUMIF(Pharmaceuticals!$B:$B,$B41,Pharmaceuticals!AS:AS)+SUMIF('Health Products &amp; Equipment'!$B:$B,$B41,'Health Products &amp; Equipment'!BB:BB)+SUMIF('Other Pharma &amp; Health Products'!$B:$B,$B41,'Other Pharma &amp; Health Products'!BB:BB)+SUMIF('PSM Costs'!$B:$B,$B41,'PSM Costs'!BB:BB),"")</f>
        <v/>
      </c>
      <c r="U41" s="230" t="str">
        <f ca="1">IF(SUMIF(Pharmaceuticals!$B:$B,$B41,Pharmaceuticals!AU:AU)+SUMIF('Health Products &amp; Equipment'!$B:$B,$B41,'Health Products &amp; Equipment'!BD:BD)+SUMIF('Other Pharma &amp; Health Products'!$B:$B,$B41,'Other Pharma &amp; Health Products'!BD:BD)+SUMIF('PSM Costs'!$B:$B,$B41,'PSM Costs'!BD:BD)&gt;0,SUMIF(Pharmaceuticals!$B:$B,$B41,Pharmaceuticals!AU:AU)+SUMIF('Health Products &amp; Equipment'!$B:$B,$B41,'Health Products &amp; Equipment'!BD:BD)+SUMIF('Other Pharma &amp; Health Products'!$B:$B,$B41,'Other Pharma &amp; Health Products'!BD:BD)+SUMIF('PSM Costs'!$B:$B,$B41,'PSM Costs'!BD:BD),"")</f>
        <v/>
      </c>
      <c r="V41" s="230" t="str">
        <f ca="1">IF(SUMIF(Pharmaceuticals!$B:$B,$B41,Pharmaceuticals!AW:AW)+SUMIF('Health Products &amp; Equipment'!$B:$B,$B41,'Health Products &amp; Equipment'!BF:BF)+SUMIF('Other Pharma &amp; Health Products'!$B:$B,$B41,'Other Pharma &amp; Health Products'!BF:BF)+SUMIF('PSM Costs'!$B:$B,$B41,'PSM Costs'!BF:BF)&gt;0,SUMIF(Pharmaceuticals!$B:$B,$B41,Pharmaceuticals!AW:AW)+SUMIF('Health Products &amp; Equipment'!$B:$B,$B41,'Health Products &amp; Equipment'!BF:BF)+SUMIF('Other Pharma &amp; Health Products'!$B:$B,$B41,'Other Pharma &amp; Health Products'!BF:BF)+SUMIF('PSM Costs'!$B:$B,$B41,'PSM Costs'!BF:BF),"")</f>
        <v/>
      </c>
      <c r="W41" s="228" t="str">
        <f t="shared" ca="1" si="3"/>
        <v/>
      </c>
      <c r="X41" s="231" t="str">
        <f ca="1">IF(SUMIF(Pharmaceuticals!$B:$B,$B41,Pharmaceuticals!BD:BD)+SUMIF('Health Products &amp; Equipment'!$B:$B,$B41,'Health Products &amp; Equipment'!BM:BM)+SUMIF('Other Pharma &amp; Health Products'!$B:$B,$B41,'Other Pharma &amp; Health Products'!BM:BM)+SUMIF('PSM Costs'!$B:$B,$B41,'PSM Costs'!BM:BM)&gt;0,SUMIF(Pharmaceuticals!$B:$B,$B41,Pharmaceuticals!BD:BD)+SUMIF('Health Products &amp; Equipment'!$B:$B,$B41,'Health Products &amp; Equipment'!BM:BM)+SUMIF('Other Pharma &amp; Health Products'!$B:$B,$B41,'Other Pharma &amp; Health Products'!BM:BM)+SUMIF('PSM Costs'!$B:$B,$B41,'PSM Costs'!BM:BM),"")</f>
        <v/>
      </c>
      <c r="Y41" s="231" t="str">
        <f ca="1">IF(SUMIF(Pharmaceuticals!$B:$B,$B41,Pharmaceuticals!BF:BF)+SUMIF('Health Products &amp; Equipment'!$B:$B,$B41,'Health Products &amp; Equipment'!BO:BO)+SUMIF('Other Pharma &amp; Health Products'!$B:$B,$B41,'Other Pharma &amp; Health Products'!BO:BO)+SUMIF('PSM Costs'!$B:$B,$B41,'PSM Costs'!BO:BO)&gt;0,SUMIF(Pharmaceuticals!$B:$B,$B41,Pharmaceuticals!BF:BF)+SUMIF('Health Products &amp; Equipment'!$B:$B,$B41,'Health Products &amp; Equipment'!BO:BO)+SUMIF('Other Pharma &amp; Health Products'!$B:$B,$B41,'Other Pharma &amp; Health Products'!BO:BO)+SUMIF('PSM Costs'!$B:$B,$B41,'PSM Costs'!BO:BO),"")</f>
        <v/>
      </c>
      <c r="Z41" s="231" t="str">
        <f ca="1">IF(SUMIF(Pharmaceuticals!$B:$B,$B41,Pharmaceuticals!BH:BH)+SUMIF('Health Products &amp; Equipment'!$B:$B,$B41,'Health Products &amp; Equipment'!BQ:BQ)+SUMIF('Other Pharma &amp; Health Products'!$B:$B,$B41,'Other Pharma &amp; Health Products'!BQ:BQ)+SUMIF('PSM Costs'!$B:$B,$B41,'PSM Costs'!BQ:BQ)&gt;0,SUMIF(Pharmaceuticals!$B:$B,$B41,Pharmaceuticals!BH:BH)+SUMIF('Health Products &amp; Equipment'!$B:$B,$B41,'Health Products &amp; Equipment'!BQ:BQ)+SUMIF('Other Pharma &amp; Health Products'!$B:$B,$B41,'Other Pharma &amp; Health Products'!BQ:BQ)+SUMIF('PSM Costs'!$B:$B,$B41,'PSM Costs'!BQ:BQ),"")</f>
        <v/>
      </c>
      <c r="AA41" s="231" t="str">
        <f ca="1">IF(SUMIF(Pharmaceuticals!$B:$B,$B41,Pharmaceuticals!BJ:BJ)+SUMIF('Health Products &amp; Equipment'!$B:$B,$B41,'Health Products &amp; Equipment'!BS:BS)+SUMIF('Other Pharma &amp; Health Products'!$B:$B,$B41,'Other Pharma &amp; Health Products'!BS:BS)+SUMIF('PSM Costs'!$B:$B,$B41,'PSM Costs'!BS:BS)&gt;0,SUMIF(Pharmaceuticals!$B:$B,$B41,Pharmaceuticals!BJ:BJ)+SUMIF('Health Products &amp; Equipment'!$B:$B,$B41,'Health Products &amp; Equipment'!BS:BS)+SUMIF('Other Pharma &amp; Health Products'!$B:$B,$B41,'Other Pharma &amp; Health Products'!BS:BS)+SUMIF('PSM Costs'!$B:$B,$B41,'PSM Costs'!BS:BS),"")</f>
        <v/>
      </c>
      <c r="AB41" s="230" t="str">
        <f t="shared" ca="1" si="4"/>
        <v/>
      </c>
    </row>
    <row r="42" spans="1:28" ht="22" customHeight="1" x14ac:dyDescent="0.15">
      <c r="A42" s="226">
        <v>32</v>
      </c>
      <c r="B42" s="226" t="str">
        <f ca="1">IFERROR(VLOOKUP(A42,'Rank unique Mod-Int-CI-PR'!I:J,2,FALSE),"")</f>
        <v/>
      </c>
      <c r="C42" s="227" t="str">
        <f ca="1">IFERROR(VLOOKUP(VALUE(LEFT(B42,FIND("-",B42)-1)),CatModules!B:C,2,FALSE),"")</f>
        <v/>
      </c>
      <c r="D42" s="227" t="str">
        <f ca="1">IFERROR(VLOOKUP(LEFT(B42,FIND("--",B42)-1),CatInt!D:E,2,FALSE),"")</f>
        <v/>
      </c>
      <c r="E42" s="227" t="str">
        <f ca="1">IFERROR(VLOOKUP(MID(B42,FIND("--",B42)+2,FIND("---",B42)-FIND("--",B42)-2),CatCostInp!D:E,2,FALSE),"")</f>
        <v/>
      </c>
      <c r="F42" s="227" t="str">
        <f ca="1">IFERROR(VLOOKUP(B42,ActivityConcat!A:C,3,FALSE),"")</f>
        <v/>
      </c>
      <c r="G42" s="228" t="str">
        <f ca="1">IFERROR(VLOOKUP(VALUE(RIGHT(B42,1)),Setup!A:D,4,FALSE),"")</f>
        <v/>
      </c>
      <c r="H42" s="229" t="str">
        <f t="shared" ca="1" si="0"/>
        <v/>
      </c>
      <c r="I42" s="230" t="str">
        <f ca="1">IF(SUMIF(Pharmaceuticals!$B:$B,$B42,Pharmaceuticals!Q:Q)+SUMIF('Health Products &amp; Equipment'!$B:$B,$B42,'Health Products &amp; Equipment'!Z:Z)+SUMIF('Other Pharma &amp; Health Products'!$B:$B,$B42,'Other Pharma &amp; Health Products'!Z:Z)+SUMIF('PSM Costs'!$B:$B,$B42,'PSM Costs'!Z:Z)&gt;0,SUMIF(Pharmaceuticals!$B:$B,$B42,Pharmaceuticals!Q:Q)+SUMIF('Health Products &amp; Equipment'!$B:$B,$B42,'Health Products &amp; Equipment'!Z:Z)+SUMIF('Other Pharma &amp; Health Products'!$B:$B,$B42,'Other Pharma &amp; Health Products'!Z:Z)+SUMIF('PSM Costs'!$B:$B,$B42,'PSM Costs'!Z:Z),"")</f>
        <v/>
      </c>
      <c r="J42" s="230" t="str">
        <f ca="1">IF(SUMIF(Pharmaceuticals!$B:$B,$B42,Pharmaceuticals!S:S)+SUMIF('Health Products &amp; Equipment'!$B:$B,$B42,'Health Products &amp; Equipment'!AB:AB)+SUMIF('Other Pharma &amp; Health Products'!$B:$B,$B42,'Other Pharma &amp; Health Products'!AB:AB)+SUMIF('PSM Costs'!$B:$B,$B42,'PSM Costs'!AB:AB)&gt;0,SUMIF(Pharmaceuticals!$B:$B,$B42,Pharmaceuticals!S:S)+SUMIF('Health Products &amp; Equipment'!$B:$B,$B42,'Health Products &amp; Equipment'!AB:AB)+SUMIF('Other Pharma &amp; Health Products'!$B:$B,$B42,'Other Pharma &amp; Health Products'!AB:AB)+SUMIF('PSM Costs'!$B:$B,$B42,'PSM Costs'!AB:AB),"")</f>
        <v/>
      </c>
      <c r="K42" s="230" t="str">
        <f ca="1">IF(SUMIF(Pharmaceuticals!$B:$B,$B42,Pharmaceuticals!U:U)+SUMIF('Health Products &amp; Equipment'!$B:$B,$B42,'Health Products &amp; Equipment'!AD:AD)+SUMIF('Other Pharma &amp; Health Products'!$B:$B,$B42,'Other Pharma &amp; Health Products'!AD:AD)+SUMIF('PSM Costs'!$B:$B,$B42,'PSM Costs'!AD:AD)&gt;0,SUMIF(Pharmaceuticals!$B:$B,$B42,Pharmaceuticals!U:U)+SUMIF('Health Products &amp; Equipment'!$B:$B,$B42,'Health Products &amp; Equipment'!AD:AD)+SUMIF('Other Pharma &amp; Health Products'!$B:$B,$B42,'Other Pharma &amp; Health Products'!AD:AD)+SUMIF('PSM Costs'!$B:$B,$B42,'PSM Costs'!AD:AD),"")</f>
        <v/>
      </c>
      <c r="L42" s="230" t="str">
        <f ca="1">IF(SUMIF(Pharmaceuticals!$B:$B,$B42,Pharmaceuticals!W:W)+SUMIF('Health Products &amp; Equipment'!$B:$B,$B42,'Health Products &amp; Equipment'!AF:AF)+SUMIF('Other Pharma &amp; Health Products'!$B:$B,$B42,'Other Pharma &amp; Health Products'!AF:AF)+SUMIF('PSM Costs'!$B:$B,$B42,'PSM Costs'!AF:AF)&gt;0,SUMIF(Pharmaceuticals!$B:$B,$B42,Pharmaceuticals!W:W)+SUMIF('Health Products &amp; Equipment'!$B:$B,$B42,'Health Products &amp; Equipment'!AF:AF)+SUMIF('Other Pharma &amp; Health Products'!$B:$B,$B42,'Other Pharma &amp; Health Products'!AF:AF)+SUMIF('PSM Costs'!$B:$B,$B42,'PSM Costs'!AF:AF),"")</f>
        <v/>
      </c>
      <c r="M42" s="228" t="str">
        <f t="shared" ca="1" si="1"/>
        <v/>
      </c>
      <c r="N42" s="231" t="str">
        <f ca="1">IF(SUMIF(Pharmaceuticals!$B:$B,$B42,Pharmaceuticals!AD:AD)+SUMIF('Health Products &amp; Equipment'!$B:$B,$B42,'Health Products &amp; Equipment'!AM:AM)+SUMIF('Other Pharma &amp; Health Products'!$B:$B,$B42,'Other Pharma &amp; Health Products'!AM:AM)+SUMIF('PSM Costs'!$B:$B,$B42,'PSM Costs'!AM:AM)&gt;0,SUMIF(Pharmaceuticals!$B:$B,$B42,Pharmaceuticals!AD:AD)+SUMIF('Health Products &amp; Equipment'!$B:$B,$B42,'Health Products &amp; Equipment'!AM:AM)+SUMIF('Other Pharma &amp; Health Products'!$B:$B,$B42,'Other Pharma &amp; Health Products'!AM:AM)+SUMIF('PSM Costs'!$B:$B,$B42,'PSM Costs'!AM:AM),"")</f>
        <v/>
      </c>
      <c r="O42" s="231" t="str">
        <f ca="1">IF(SUMIF(Pharmaceuticals!$B:$B,$B42,Pharmaceuticals!AF:AF)+SUMIF('Health Products &amp; Equipment'!$B:$B,$B42,'Health Products &amp; Equipment'!AO:AO)+SUMIF('Other Pharma &amp; Health Products'!$B:$B,$B42,'Other Pharma &amp; Health Products'!AO:AO)+SUMIF('PSM Costs'!$B:$B,$B42,'PSM Costs'!AO:AO)&gt;0,SUMIF(Pharmaceuticals!$B:$B,$B42,Pharmaceuticals!AF:AF)+SUMIF('Health Products &amp; Equipment'!$B:$B,$B42,'Health Products &amp; Equipment'!AO:AO)+SUMIF('Other Pharma &amp; Health Products'!$B:$B,$B42,'Other Pharma &amp; Health Products'!AO:AO)+SUMIF('PSM Costs'!$B:$B,$B42,'PSM Costs'!AO:AO),"")</f>
        <v/>
      </c>
      <c r="P42" s="231" t="str">
        <f ca="1">IF(SUMIF(Pharmaceuticals!$B:$B,$B42,Pharmaceuticals!AH:AH)+SUMIF('Health Products &amp; Equipment'!$B:$B,$B42,'Health Products &amp; Equipment'!AQ:AQ)+SUMIF('Other Pharma &amp; Health Products'!$B:$B,$B42,'Other Pharma &amp; Health Products'!AQ:AQ)+SUMIF('PSM Costs'!$B:$B,$B42,'PSM Costs'!AQ:AQ)&gt;0,SUMIF(Pharmaceuticals!$B:$B,$B42,Pharmaceuticals!AH:AH)+SUMIF('Health Products &amp; Equipment'!$B:$B,$B42,'Health Products &amp; Equipment'!AQ:AQ)+SUMIF('Other Pharma &amp; Health Products'!$B:$B,$B42,'Other Pharma &amp; Health Products'!AQ:AQ)+SUMIF('PSM Costs'!$B:$B,$B42,'PSM Costs'!AQ:AQ),"")</f>
        <v/>
      </c>
      <c r="Q42" s="231" t="str">
        <f ca="1">IF(SUMIF(Pharmaceuticals!$B:$B,$B42,Pharmaceuticals!AJ:AJ)+SUMIF('Health Products &amp; Equipment'!$B:$B,$B42,'Health Products &amp; Equipment'!AS:AS)+SUMIF('Other Pharma &amp; Health Products'!$B:$B,$B42,'Other Pharma &amp; Health Products'!AS:AS)+SUMIF('PSM Costs'!$B:$B,$B42,'PSM Costs'!AS:AS)&gt;0,SUMIF(Pharmaceuticals!$B:$B,$B42,Pharmaceuticals!AJ:AJ)+SUMIF('Health Products &amp; Equipment'!$B:$B,$B42,'Health Products &amp; Equipment'!AS:AS)+SUMIF('Other Pharma &amp; Health Products'!$B:$B,$B42,'Other Pharma &amp; Health Products'!AS:AS)+SUMIF('PSM Costs'!$B:$B,$B42,'PSM Costs'!AS:AS),"")</f>
        <v/>
      </c>
      <c r="R42" s="229" t="str">
        <f t="shared" ca="1" si="2"/>
        <v/>
      </c>
      <c r="S42" s="230" t="str">
        <f ca="1">IF(SUMIF(Pharmaceuticals!$B:$B,$B42,Pharmaceuticals!AQ:AQ)+SUMIF('Health Products &amp; Equipment'!$B:$B,$B42,'Health Products &amp; Equipment'!AZ:AZ)+SUMIF('Other Pharma &amp; Health Products'!$B:$B,$B42,'Other Pharma &amp; Health Products'!AZ:AZ)+SUMIF('PSM Costs'!$B:$B,$B42,'PSM Costs'!AZ:AZ)&gt;0,SUMIF(Pharmaceuticals!$B:$B,$B42,Pharmaceuticals!AQ:AQ)+SUMIF('Health Products &amp; Equipment'!$B:$B,$B42,'Health Products &amp; Equipment'!AZ:AZ)+SUMIF('Other Pharma &amp; Health Products'!$B:$B,$B42,'Other Pharma &amp; Health Products'!AZ:AZ)+SUMIF('PSM Costs'!$B:$B,$B42,'PSM Costs'!AZ:AZ),"")</f>
        <v/>
      </c>
      <c r="T42" s="230" t="str">
        <f ca="1">IF(SUMIF(Pharmaceuticals!$B:$B,$B42,Pharmaceuticals!AS:AS)+SUMIF('Health Products &amp; Equipment'!$B:$B,$B42,'Health Products &amp; Equipment'!BB:BB)+SUMIF('Other Pharma &amp; Health Products'!$B:$B,$B42,'Other Pharma &amp; Health Products'!BB:BB)+SUMIF('PSM Costs'!$B:$B,$B42,'PSM Costs'!BB:BB)&gt;0,SUMIF(Pharmaceuticals!$B:$B,$B42,Pharmaceuticals!AS:AS)+SUMIF('Health Products &amp; Equipment'!$B:$B,$B42,'Health Products &amp; Equipment'!BB:BB)+SUMIF('Other Pharma &amp; Health Products'!$B:$B,$B42,'Other Pharma &amp; Health Products'!BB:BB)+SUMIF('PSM Costs'!$B:$B,$B42,'PSM Costs'!BB:BB),"")</f>
        <v/>
      </c>
      <c r="U42" s="230" t="str">
        <f ca="1">IF(SUMIF(Pharmaceuticals!$B:$B,$B42,Pharmaceuticals!AU:AU)+SUMIF('Health Products &amp; Equipment'!$B:$B,$B42,'Health Products &amp; Equipment'!BD:BD)+SUMIF('Other Pharma &amp; Health Products'!$B:$B,$B42,'Other Pharma &amp; Health Products'!BD:BD)+SUMIF('PSM Costs'!$B:$B,$B42,'PSM Costs'!BD:BD)&gt;0,SUMIF(Pharmaceuticals!$B:$B,$B42,Pharmaceuticals!AU:AU)+SUMIF('Health Products &amp; Equipment'!$B:$B,$B42,'Health Products &amp; Equipment'!BD:BD)+SUMIF('Other Pharma &amp; Health Products'!$B:$B,$B42,'Other Pharma &amp; Health Products'!BD:BD)+SUMIF('PSM Costs'!$B:$B,$B42,'PSM Costs'!BD:BD),"")</f>
        <v/>
      </c>
      <c r="V42" s="230" t="str">
        <f ca="1">IF(SUMIF(Pharmaceuticals!$B:$B,$B42,Pharmaceuticals!AW:AW)+SUMIF('Health Products &amp; Equipment'!$B:$B,$B42,'Health Products &amp; Equipment'!BF:BF)+SUMIF('Other Pharma &amp; Health Products'!$B:$B,$B42,'Other Pharma &amp; Health Products'!BF:BF)+SUMIF('PSM Costs'!$B:$B,$B42,'PSM Costs'!BF:BF)&gt;0,SUMIF(Pharmaceuticals!$B:$B,$B42,Pharmaceuticals!AW:AW)+SUMIF('Health Products &amp; Equipment'!$B:$B,$B42,'Health Products &amp; Equipment'!BF:BF)+SUMIF('Other Pharma &amp; Health Products'!$B:$B,$B42,'Other Pharma &amp; Health Products'!BF:BF)+SUMIF('PSM Costs'!$B:$B,$B42,'PSM Costs'!BF:BF),"")</f>
        <v/>
      </c>
      <c r="W42" s="228" t="str">
        <f t="shared" ca="1" si="3"/>
        <v/>
      </c>
      <c r="X42" s="231" t="str">
        <f ca="1">IF(SUMIF(Pharmaceuticals!$B:$B,$B42,Pharmaceuticals!BD:BD)+SUMIF('Health Products &amp; Equipment'!$B:$B,$B42,'Health Products &amp; Equipment'!BM:BM)+SUMIF('Other Pharma &amp; Health Products'!$B:$B,$B42,'Other Pharma &amp; Health Products'!BM:BM)+SUMIF('PSM Costs'!$B:$B,$B42,'PSM Costs'!BM:BM)&gt;0,SUMIF(Pharmaceuticals!$B:$B,$B42,Pharmaceuticals!BD:BD)+SUMIF('Health Products &amp; Equipment'!$B:$B,$B42,'Health Products &amp; Equipment'!BM:BM)+SUMIF('Other Pharma &amp; Health Products'!$B:$B,$B42,'Other Pharma &amp; Health Products'!BM:BM)+SUMIF('PSM Costs'!$B:$B,$B42,'PSM Costs'!BM:BM),"")</f>
        <v/>
      </c>
      <c r="Y42" s="231" t="str">
        <f ca="1">IF(SUMIF(Pharmaceuticals!$B:$B,$B42,Pharmaceuticals!BF:BF)+SUMIF('Health Products &amp; Equipment'!$B:$B,$B42,'Health Products &amp; Equipment'!BO:BO)+SUMIF('Other Pharma &amp; Health Products'!$B:$B,$B42,'Other Pharma &amp; Health Products'!BO:BO)+SUMIF('PSM Costs'!$B:$B,$B42,'PSM Costs'!BO:BO)&gt;0,SUMIF(Pharmaceuticals!$B:$B,$B42,Pharmaceuticals!BF:BF)+SUMIF('Health Products &amp; Equipment'!$B:$B,$B42,'Health Products &amp; Equipment'!BO:BO)+SUMIF('Other Pharma &amp; Health Products'!$B:$B,$B42,'Other Pharma &amp; Health Products'!BO:BO)+SUMIF('PSM Costs'!$B:$B,$B42,'PSM Costs'!BO:BO),"")</f>
        <v/>
      </c>
      <c r="Z42" s="231" t="str">
        <f ca="1">IF(SUMIF(Pharmaceuticals!$B:$B,$B42,Pharmaceuticals!BH:BH)+SUMIF('Health Products &amp; Equipment'!$B:$B,$B42,'Health Products &amp; Equipment'!BQ:BQ)+SUMIF('Other Pharma &amp; Health Products'!$B:$B,$B42,'Other Pharma &amp; Health Products'!BQ:BQ)+SUMIF('PSM Costs'!$B:$B,$B42,'PSM Costs'!BQ:BQ)&gt;0,SUMIF(Pharmaceuticals!$B:$B,$B42,Pharmaceuticals!BH:BH)+SUMIF('Health Products &amp; Equipment'!$B:$B,$B42,'Health Products &amp; Equipment'!BQ:BQ)+SUMIF('Other Pharma &amp; Health Products'!$B:$B,$B42,'Other Pharma &amp; Health Products'!BQ:BQ)+SUMIF('PSM Costs'!$B:$B,$B42,'PSM Costs'!BQ:BQ),"")</f>
        <v/>
      </c>
      <c r="AA42" s="231" t="str">
        <f ca="1">IF(SUMIF(Pharmaceuticals!$B:$B,$B42,Pharmaceuticals!BJ:BJ)+SUMIF('Health Products &amp; Equipment'!$B:$B,$B42,'Health Products &amp; Equipment'!BS:BS)+SUMIF('Other Pharma &amp; Health Products'!$B:$B,$B42,'Other Pharma &amp; Health Products'!BS:BS)+SUMIF('PSM Costs'!$B:$B,$B42,'PSM Costs'!BS:BS)&gt;0,SUMIF(Pharmaceuticals!$B:$B,$B42,Pharmaceuticals!BJ:BJ)+SUMIF('Health Products &amp; Equipment'!$B:$B,$B42,'Health Products &amp; Equipment'!BS:BS)+SUMIF('Other Pharma &amp; Health Products'!$B:$B,$B42,'Other Pharma &amp; Health Products'!BS:BS)+SUMIF('PSM Costs'!$B:$B,$B42,'PSM Costs'!BS:BS),"")</f>
        <v/>
      </c>
      <c r="AB42" s="230" t="str">
        <f t="shared" ca="1" si="4"/>
        <v/>
      </c>
    </row>
    <row r="43" spans="1:28" ht="22" customHeight="1" x14ac:dyDescent="0.15">
      <c r="A43" s="226">
        <v>33</v>
      </c>
      <c r="B43" s="226" t="str">
        <f ca="1">IFERROR(VLOOKUP(A43,'Rank unique Mod-Int-CI-PR'!I:J,2,FALSE),"")</f>
        <v/>
      </c>
      <c r="C43" s="227" t="str">
        <f ca="1">IFERROR(VLOOKUP(VALUE(LEFT(B43,FIND("-",B43)-1)),CatModules!B:C,2,FALSE),"")</f>
        <v/>
      </c>
      <c r="D43" s="227" t="str">
        <f ca="1">IFERROR(VLOOKUP(LEFT(B43,FIND("--",B43)-1),CatInt!D:E,2,FALSE),"")</f>
        <v/>
      </c>
      <c r="E43" s="227" t="str">
        <f ca="1">IFERROR(VLOOKUP(MID(B43,FIND("--",B43)+2,FIND("---",B43)-FIND("--",B43)-2),CatCostInp!D:E,2,FALSE),"")</f>
        <v/>
      </c>
      <c r="F43" s="227" t="str">
        <f ca="1">IFERROR(VLOOKUP(B43,ActivityConcat!A:C,3,FALSE),"")</f>
        <v/>
      </c>
      <c r="G43" s="228" t="str">
        <f ca="1">IFERROR(VLOOKUP(VALUE(RIGHT(B43,1)),Setup!A:D,4,FALSE),"")</f>
        <v/>
      </c>
      <c r="H43" s="229" t="str">
        <f t="shared" ca="1" si="0"/>
        <v/>
      </c>
      <c r="I43" s="230" t="str">
        <f ca="1">IF(SUMIF(Pharmaceuticals!$B:$B,$B43,Pharmaceuticals!Q:Q)+SUMIF('Health Products &amp; Equipment'!$B:$B,$B43,'Health Products &amp; Equipment'!Z:Z)+SUMIF('Other Pharma &amp; Health Products'!$B:$B,$B43,'Other Pharma &amp; Health Products'!Z:Z)+SUMIF('PSM Costs'!$B:$B,$B43,'PSM Costs'!Z:Z)&gt;0,SUMIF(Pharmaceuticals!$B:$B,$B43,Pharmaceuticals!Q:Q)+SUMIF('Health Products &amp; Equipment'!$B:$B,$B43,'Health Products &amp; Equipment'!Z:Z)+SUMIF('Other Pharma &amp; Health Products'!$B:$B,$B43,'Other Pharma &amp; Health Products'!Z:Z)+SUMIF('PSM Costs'!$B:$B,$B43,'PSM Costs'!Z:Z),"")</f>
        <v/>
      </c>
      <c r="J43" s="230" t="str">
        <f ca="1">IF(SUMIF(Pharmaceuticals!$B:$B,$B43,Pharmaceuticals!S:S)+SUMIF('Health Products &amp; Equipment'!$B:$B,$B43,'Health Products &amp; Equipment'!AB:AB)+SUMIF('Other Pharma &amp; Health Products'!$B:$B,$B43,'Other Pharma &amp; Health Products'!AB:AB)+SUMIF('PSM Costs'!$B:$B,$B43,'PSM Costs'!AB:AB)&gt;0,SUMIF(Pharmaceuticals!$B:$B,$B43,Pharmaceuticals!S:S)+SUMIF('Health Products &amp; Equipment'!$B:$B,$B43,'Health Products &amp; Equipment'!AB:AB)+SUMIF('Other Pharma &amp; Health Products'!$B:$B,$B43,'Other Pharma &amp; Health Products'!AB:AB)+SUMIF('PSM Costs'!$B:$B,$B43,'PSM Costs'!AB:AB),"")</f>
        <v/>
      </c>
      <c r="K43" s="230" t="str">
        <f ca="1">IF(SUMIF(Pharmaceuticals!$B:$B,$B43,Pharmaceuticals!U:U)+SUMIF('Health Products &amp; Equipment'!$B:$B,$B43,'Health Products &amp; Equipment'!AD:AD)+SUMIF('Other Pharma &amp; Health Products'!$B:$B,$B43,'Other Pharma &amp; Health Products'!AD:AD)+SUMIF('PSM Costs'!$B:$B,$B43,'PSM Costs'!AD:AD)&gt;0,SUMIF(Pharmaceuticals!$B:$B,$B43,Pharmaceuticals!U:U)+SUMIF('Health Products &amp; Equipment'!$B:$B,$B43,'Health Products &amp; Equipment'!AD:AD)+SUMIF('Other Pharma &amp; Health Products'!$B:$B,$B43,'Other Pharma &amp; Health Products'!AD:AD)+SUMIF('PSM Costs'!$B:$B,$B43,'PSM Costs'!AD:AD),"")</f>
        <v/>
      </c>
      <c r="L43" s="230" t="str">
        <f ca="1">IF(SUMIF(Pharmaceuticals!$B:$B,$B43,Pharmaceuticals!W:W)+SUMIF('Health Products &amp; Equipment'!$B:$B,$B43,'Health Products &amp; Equipment'!AF:AF)+SUMIF('Other Pharma &amp; Health Products'!$B:$B,$B43,'Other Pharma &amp; Health Products'!AF:AF)+SUMIF('PSM Costs'!$B:$B,$B43,'PSM Costs'!AF:AF)&gt;0,SUMIF(Pharmaceuticals!$B:$B,$B43,Pharmaceuticals!W:W)+SUMIF('Health Products &amp; Equipment'!$B:$B,$B43,'Health Products &amp; Equipment'!AF:AF)+SUMIF('Other Pharma &amp; Health Products'!$B:$B,$B43,'Other Pharma &amp; Health Products'!AF:AF)+SUMIF('PSM Costs'!$B:$B,$B43,'PSM Costs'!AF:AF),"")</f>
        <v/>
      </c>
      <c r="M43" s="228" t="str">
        <f t="shared" ca="1" si="1"/>
        <v/>
      </c>
      <c r="N43" s="231" t="str">
        <f ca="1">IF(SUMIF(Pharmaceuticals!$B:$B,$B43,Pharmaceuticals!AD:AD)+SUMIF('Health Products &amp; Equipment'!$B:$B,$B43,'Health Products &amp; Equipment'!AM:AM)+SUMIF('Other Pharma &amp; Health Products'!$B:$B,$B43,'Other Pharma &amp; Health Products'!AM:AM)+SUMIF('PSM Costs'!$B:$B,$B43,'PSM Costs'!AM:AM)&gt;0,SUMIF(Pharmaceuticals!$B:$B,$B43,Pharmaceuticals!AD:AD)+SUMIF('Health Products &amp; Equipment'!$B:$B,$B43,'Health Products &amp; Equipment'!AM:AM)+SUMIF('Other Pharma &amp; Health Products'!$B:$B,$B43,'Other Pharma &amp; Health Products'!AM:AM)+SUMIF('PSM Costs'!$B:$B,$B43,'PSM Costs'!AM:AM),"")</f>
        <v/>
      </c>
      <c r="O43" s="231" t="str">
        <f ca="1">IF(SUMIF(Pharmaceuticals!$B:$B,$B43,Pharmaceuticals!AF:AF)+SUMIF('Health Products &amp; Equipment'!$B:$B,$B43,'Health Products &amp; Equipment'!AO:AO)+SUMIF('Other Pharma &amp; Health Products'!$B:$B,$B43,'Other Pharma &amp; Health Products'!AO:AO)+SUMIF('PSM Costs'!$B:$B,$B43,'PSM Costs'!AO:AO)&gt;0,SUMIF(Pharmaceuticals!$B:$B,$B43,Pharmaceuticals!AF:AF)+SUMIF('Health Products &amp; Equipment'!$B:$B,$B43,'Health Products &amp; Equipment'!AO:AO)+SUMIF('Other Pharma &amp; Health Products'!$B:$B,$B43,'Other Pharma &amp; Health Products'!AO:AO)+SUMIF('PSM Costs'!$B:$B,$B43,'PSM Costs'!AO:AO),"")</f>
        <v/>
      </c>
      <c r="P43" s="231" t="str">
        <f ca="1">IF(SUMIF(Pharmaceuticals!$B:$B,$B43,Pharmaceuticals!AH:AH)+SUMIF('Health Products &amp; Equipment'!$B:$B,$B43,'Health Products &amp; Equipment'!AQ:AQ)+SUMIF('Other Pharma &amp; Health Products'!$B:$B,$B43,'Other Pharma &amp; Health Products'!AQ:AQ)+SUMIF('PSM Costs'!$B:$B,$B43,'PSM Costs'!AQ:AQ)&gt;0,SUMIF(Pharmaceuticals!$B:$B,$B43,Pharmaceuticals!AH:AH)+SUMIF('Health Products &amp; Equipment'!$B:$B,$B43,'Health Products &amp; Equipment'!AQ:AQ)+SUMIF('Other Pharma &amp; Health Products'!$B:$B,$B43,'Other Pharma &amp; Health Products'!AQ:AQ)+SUMIF('PSM Costs'!$B:$B,$B43,'PSM Costs'!AQ:AQ),"")</f>
        <v/>
      </c>
      <c r="Q43" s="231" t="str">
        <f ca="1">IF(SUMIF(Pharmaceuticals!$B:$B,$B43,Pharmaceuticals!AJ:AJ)+SUMIF('Health Products &amp; Equipment'!$B:$B,$B43,'Health Products &amp; Equipment'!AS:AS)+SUMIF('Other Pharma &amp; Health Products'!$B:$B,$B43,'Other Pharma &amp; Health Products'!AS:AS)+SUMIF('PSM Costs'!$B:$B,$B43,'PSM Costs'!AS:AS)&gt;0,SUMIF(Pharmaceuticals!$B:$B,$B43,Pharmaceuticals!AJ:AJ)+SUMIF('Health Products &amp; Equipment'!$B:$B,$B43,'Health Products &amp; Equipment'!AS:AS)+SUMIF('Other Pharma &amp; Health Products'!$B:$B,$B43,'Other Pharma &amp; Health Products'!AS:AS)+SUMIF('PSM Costs'!$B:$B,$B43,'PSM Costs'!AS:AS),"")</f>
        <v/>
      </c>
      <c r="R43" s="229" t="str">
        <f t="shared" ca="1" si="2"/>
        <v/>
      </c>
      <c r="S43" s="230" t="str">
        <f ca="1">IF(SUMIF(Pharmaceuticals!$B:$B,$B43,Pharmaceuticals!AQ:AQ)+SUMIF('Health Products &amp; Equipment'!$B:$B,$B43,'Health Products &amp; Equipment'!AZ:AZ)+SUMIF('Other Pharma &amp; Health Products'!$B:$B,$B43,'Other Pharma &amp; Health Products'!AZ:AZ)+SUMIF('PSM Costs'!$B:$B,$B43,'PSM Costs'!AZ:AZ)&gt;0,SUMIF(Pharmaceuticals!$B:$B,$B43,Pharmaceuticals!AQ:AQ)+SUMIF('Health Products &amp; Equipment'!$B:$B,$B43,'Health Products &amp; Equipment'!AZ:AZ)+SUMIF('Other Pharma &amp; Health Products'!$B:$B,$B43,'Other Pharma &amp; Health Products'!AZ:AZ)+SUMIF('PSM Costs'!$B:$B,$B43,'PSM Costs'!AZ:AZ),"")</f>
        <v/>
      </c>
      <c r="T43" s="230" t="str">
        <f ca="1">IF(SUMIF(Pharmaceuticals!$B:$B,$B43,Pharmaceuticals!AS:AS)+SUMIF('Health Products &amp; Equipment'!$B:$B,$B43,'Health Products &amp; Equipment'!BB:BB)+SUMIF('Other Pharma &amp; Health Products'!$B:$B,$B43,'Other Pharma &amp; Health Products'!BB:BB)+SUMIF('PSM Costs'!$B:$B,$B43,'PSM Costs'!BB:BB)&gt;0,SUMIF(Pharmaceuticals!$B:$B,$B43,Pharmaceuticals!AS:AS)+SUMIF('Health Products &amp; Equipment'!$B:$B,$B43,'Health Products &amp; Equipment'!BB:BB)+SUMIF('Other Pharma &amp; Health Products'!$B:$B,$B43,'Other Pharma &amp; Health Products'!BB:BB)+SUMIF('PSM Costs'!$B:$B,$B43,'PSM Costs'!BB:BB),"")</f>
        <v/>
      </c>
      <c r="U43" s="230" t="str">
        <f ca="1">IF(SUMIF(Pharmaceuticals!$B:$B,$B43,Pharmaceuticals!AU:AU)+SUMIF('Health Products &amp; Equipment'!$B:$B,$B43,'Health Products &amp; Equipment'!BD:BD)+SUMIF('Other Pharma &amp; Health Products'!$B:$B,$B43,'Other Pharma &amp; Health Products'!BD:BD)+SUMIF('PSM Costs'!$B:$B,$B43,'PSM Costs'!BD:BD)&gt;0,SUMIF(Pharmaceuticals!$B:$B,$B43,Pharmaceuticals!AU:AU)+SUMIF('Health Products &amp; Equipment'!$B:$B,$B43,'Health Products &amp; Equipment'!BD:BD)+SUMIF('Other Pharma &amp; Health Products'!$B:$B,$B43,'Other Pharma &amp; Health Products'!BD:BD)+SUMIF('PSM Costs'!$B:$B,$B43,'PSM Costs'!BD:BD),"")</f>
        <v/>
      </c>
      <c r="V43" s="230" t="str">
        <f ca="1">IF(SUMIF(Pharmaceuticals!$B:$B,$B43,Pharmaceuticals!AW:AW)+SUMIF('Health Products &amp; Equipment'!$B:$B,$B43,'Health Products &amp; Equipment'!BF:BF)+SUMIF('Other Pharma &amp; Health Products'!$B:$B,$B43,'Other Pharma &amp; Health Products'!BF:BF)+SUMIF('PSM Costs'!$B:$B,$B43,'PSM Costs'!BF:BF)&gt;0,SUMIF(Pharmaceuticals!$B:$B,$B43,Pharmaceuticals!AW:AW)+SUMIF('Health Products &amp; Equipment'!$B:$B,$B43,'Health Products &amp; Equipment'!BF:BF)+SUMIF('Other Pharma &amp; Health Products'!$B:$B,$B43,'Other Pharma &amp; Health Products'!BF:BF)+SUMIF('PSM Costs'!$B:$B,$B43,'PSM Costs'!BF:BF),"")</f>
        <v/>
      </c>
      <c r="W43" s="228" t="str">
        <f t="shared" ca="1" si="3"/>
        <v/>
      </c>
      <c r="X43" s="231" t="str">
        <f ca="1">IF(SUMIF(Pharmaceuticals!$B:$B,$B43,Pharmaceuticals!BD:BD)+SUMIF('Health Products &amp; Equipment'!$B:$B,$B43,'Health Products &amp; Equipment'!BM:BM)+SUMIF('Other Pharma &amp; Health Products'!$B:$B,$B43,'Other Pharma &amp; Health Products'!BM:BM)+SUMIF('PSM Costs'!$B:$B,$B43,'PSM Costs'!BM:BM)&gt;0,SUMIF(Pharmaceuticals!$B:$B,$B43,Pharmaceuticals!BD:BD)+SUMIF('Health Products &amp; Equipment'!$B:$B,$B43,'Health Products &amp; Equipment'!BM:BM)+SUMIF('Other Pharma &amp; Health Products'!$B:$B,$B43,'Other Pharma &amp; Health Products'!BM:BM)+SUMIF('PSM Costs'!$B:$B,$B43,'PSM Costs'!BM:BM),"")</f>
        <v/>
      </c>
      <c r="Y43" s="231" t="str">
        <f ca="1">IF(SUMIF(Pharmaceuticals!$B:$B,$B43,Pharmaceuticals!BF:BF)+SUMIF('Health Products &amp; Equipment'!$B:$B,$B43,'Health Products &amp; Equipment'!BO:BO)+SUMIF('Other Pharma &amp; Health Products'!$B:$B,$B43,'Other Pharma &amp; Health Products'!BO:BO)+SUMIF('PSM Costs'!$B:$B,$B43,'PSM Costs'!BO:BO)&gt;0,SUMIF(Pharmaceuticals!$B:$B,$B43,Pharmaceuticals!BF:BF)+SUMIF('Health Products &amp; Equipment'!$B:$B,$B43,'Health Products &amp; Equipment'!BO:BO)+SUMIF('Other Pharma &amp; Health Products'!$B:$B,$B43,'Other Pharma &amp; Health Products'!BO:BO)+SUMIF('PSM Costs'!$B:$B,$B43,'PSM Costs'!BO:BO),"")</f>
        <v/>
      </c>
      <c r="Z43" s="231" t="str">
        <f ca="1">IF(SUMIF(Pharmaceuticals!$B:$B,$B43,Pharmaceuticals!BH:BH)+SUMIF('Health Products &amp; Equipment'!$B:$B,$B43,'Health Products &amp; Equipment'!BQ:BQ)+SUMIF('Other Pharma &amp; Health Products'!$B:$B,$B43,'Other Pharma &amp; Health Products'!BQ:BQ)+SUMIF('PSM Costs'!$B:$B,$B43,'PSM Costs'!BQ:BQ)&gt;0,SUMIF(Pharmaceuticals!$B:$B,$B43,Pharmaceuticals!BH:BH)+SUMIF('Health Products &amp; Equipment'!$B:$B,$B43,'Health Products &amp; Equipment'!BQ:BQ)+SUMIF('Other Pharma &amp; Health Products'!$B:$B,$B43,'Other Pharma &amp; Health Products'!BQ:BQ)+SUMIF('PSM Costs'!$B:$B,$B43,'PSM Costs'!BQ:BQ),"")</f>
        <v/>
      </c>
      <c r="AA43" s="231" t="str">
        <f ca="1">IF(SUMIF(Pharmaceuticals!$B:$B,$B43,Pharmaceuticals!BJ:BJ)+SUMIF('Health Products &amp; Equipment'!$B:$B,$B43,'Health Products &amp; Equipment'!BS:BS)+SUMIF('Other Pharma &amp; Health Products'!$B:$B,$B43,'Other Pharma &amp; Health Products'!BS:BS)+SUMIF('PSM Costs'!$B:$B,$B43,'PSM Costs'!BS:BS)&gt;0,SUMIF(Pharmaceuticals!$B:$B,$B43,Pharmaceuticals!BJ:BJ)+SUMIF('Health Products &amp; Equipment'!$B:$B,$B43,'Health Products &amp; Equipment'!BS:BS)+SUMIF('Other Pharma &amp; Health Products'!$B:$B,$B43,'Other Pharma &amp; Health Products'!BS:BS)+SUMIF('PSM Costs'!$B:$B,$B43,'PSM Costs'!BS:BS),"")</f>
        <v/>
      </c>
      <c r="AB43" s="230" t="str">
        <f t="shared" ca="1" si="4"/>
        <v/>
      </c>
    </row>
    <row r="44" spans="1:28" ht="22" customHeight="1" x14ac:dyDescent="0.15">
      <c r="A44" s="226">
        <v>34</v>
      </c>
      <c r="B44" s="226" t="str">
        <f ca="1">IFERROR(VLOOKUP(A44,'Rank unique Mod-Int-CI-PR'!I:J,2,FALSE),"")</f>
        <v/>
      </c>
      <c r="C44" s="227" t="str">
        <f ca="1">IFERROR(VLOOKUP(VALUE(LEFT(B44,FIND("-",B44)-1)),CatModules!B:C,2,FALSE),"")</f>
        <v/>
      </c>
      <c r="D44" s="227" t="str">
        <f ca="1">IFERROR(VLOOKUP(LEFT(B44,FIND("--",B44)-1),CatInt!D:E,2,FALSE),"")</f>
        <v/>
      </c>
      <c r="E44" s="227" t="str">
        <f ca="1">IFERROR(VLOOKUP(MID(B44,FIND("--",B44)+2,FIND("---",B44)-FIND("--",B44)-2),CatCostInp!D:E,2,FALSE),"")</f>
        <v/>
      </c>
      <c r="F44" s="227" t="str">
        <f ca="1">IFERROR(VLOOKUP(B44,ActivityConcat!A:C,3,FALSE),"")</f>
        <v/>
      </c>
      <c r="G44" s="228" t="str">
        <f ca="1">IFERROR(VLOOKUP(VALUE(RIGHT(B44,1)),Setup!A:D,4,FALSE),"")</f>
        <v/>
      </c>
      <c r="H44" s="229" t="str">
        <f t="shared" ca="1" si="0"/>
        <v/>
      </c>
      <c r="I44" s="230" t="str">
        <f ca="1">IF(SUMIF(Pharmaceuticals!$B:$B,$B44,Pharmaceuticals!Q:Q)+SUMIF('Health Products &amp; Equipment'!$B:$B,$B44,'Health Products &amp; Equipment'!Z:Z)+SUMIF('Other Pharma &amp; Health Products'!$B:$B,$B44,'Other Pharma &amp; Health Products'!Z:Z)+SUMIF('PSM Costs'!$B:$B,$B44,'PSM Costs'!Z:Z)&gt;0,SUMIF(Pharmaceuticals!$B:$B,$B44,Pharmaceuticals!Q:Q)+SUMIF('Health Products &amp; Equipment'!$B:$B,$B44,'Health Products &amp; Equipment'!Z:Z)+SUMIF('Other Pharma &amp; Health Products'!$B:$B,$B44,'Other Pharma &amp; Health Products'!Z:Z)+SUMIF('PSM Costs'!$B:$B,$B44,'PSM Costs'!Z:Z),"")</f>
        <v/>
      </c>
      <c r="J44" s="230" t="str">
        <f ca="1">IF(SUMIF(Pharmaceuticals!$B:$B,$B44,Pharmaceuticals!S:S)+SUMIF('Health Products &amp; Equipment'!$B:$B,$B44,'Health Products &amp; Equipment'!AB:AB)+SUMIF('Other Pharma &amp; Health Products'!$B:$B,$B44,'Other Pharma &amp; Health Products'!AB:AB)+SUMIF('PSM Costs'!$B:$B,$B44,'PSM Costs'!AB:AB)&gt;0,SUMIF(Pharmaceuticals!$B:$B,$B44,Pharmaceuticals!S:S)+SUMIF('Health Products &amp; Equipment'!$B:$B,$B44,'Health Products &amp; Equipment'!AB:AB)+SUMIF('Other Pharma &amp; Health Products'!$B:$B,$B44,'Other Pharma &amp; Health Products'!AB:AB)+SUMIF('PSM Costs'!$B:$B,$B44,'PSM Costs'!AB:AB),"")</f>
        <v/>
      </c>
      <c r="K44" s="230" t="str">
        <f ca="1">IF(SUMIF(Pharmaceuticals!$B:$B,$B44,Pharmaceuticals!U:U)+SUMIF('Health Products &amp; Equipment'!$B:$B,$B44,'Health Products &amp; Equipment'!AD:AD)+SUMIF('Other Pharma &amp; Health Products'!$B:$B,$B44,'Other Pharma &amp; Health Products'!AD:AD)+SUMIF('PSM Costs'!$B:$B,$B44,'PSM Costs'!AD:AD)&gt;0,SUMIF(Pharmaceuticals!$B:$B,$B44,Pharmaceuticals!U:U)+SUMIF('Health Products &amp; Equipment'!$B:$B,$B44,'Health Products &amp; Equipment'!AD:AD)+SUMIF('Other Pharma &amp; Health Products'!$B:$B,$B44,'Other Pharma &amp; Health Products'!AD:AD)+SUMIF('PSM Costs'!$B:$B,$B44,'PSM Costs'!AD:AD),"")</f>
        <v/>
      </c>
      <c r="L44" s="230" t="str">
        <f ca="1">IF(SUMIF(Pharmaceuticals!$B:$B,$B44,Pharmaceuticals!W:W)+SUMIF('Health Products &amp; Equipment'!$B:$B,$B44,'Health Products &amp; Equipment'!AF:AF)+SUMIF('Other Pharma &amp; Health Products'!$B:$B,$B44,'Other Pharma &amp; Health Products'!AF:AF)+SUMIF('PSM Costs'!$B:$B,$B44,'PSM Costs'!AF:AF)&gt;0,SUMIF(Pharmaceuticals!$B:$B,$B44,Pharmaceuticals!W:W)+SUMIF('Health Products &amp; Equipment'!$B:$B,$B44,'Health Products &amp; Equipment'!AF:AF)+SUMIF('Other Pharma &amp; Health Products'!$B:$B,$B44,'Other Pharma &amp; Health Products'!AF:AF)+SUMIF('PSM Costs'!$B:$B,$B44,'PSM Costs'!AF:AF),"")</f>
        <v/>
      </c>
      <c r="M44" s="228" t="str">
        <f t="shared" ca="1" si="1"/>
        <v/>
      </c>
      <c r="N44" s="231" t="str">
        <f ca="1">IF(SUMIF(Pharmaceuticals!$B:$B,$B44,Pharmaceuticals!AD:AD)+SUMIF('Health Products &amp; Equipment'!$B:$B,$B44,'Health Products &amp; Equipment'!AM:AM)+SUMIF('Other Pharma &amp; Health Products'!$B:$B,$B44,'Other Pharma &amp; Health Products'!AM:AM)+SUMIF('PSM Costs'!$B:$B,$B44,'PSM Costs'!AM:AM)&gt;0,SUMIF(Pharmaceuticals!$B:$B,$B44,Pharmaceuticals!AD:AD)+SUMIF('Health Products &amp; Equipment'!$B:$B,$B44,'Health Products &amp; Equipment'!AM:AM)+SUMIF('Other Pharma &amp; Health Products'!$B:$B,$B44,'Other Pharma &amp; Health Products'!AM:AM)+SUMIF('PSM Costs'!$B:$B,$B44,'PSM Costs'!AM:AM),"")</f>
        <v/>
      </c>
      <c r="O44" s="231" t="str">
        <f ca="1">IF(SUMIF(Pharmaceuticals!$B:$B,$B44,Pharmaceuticals!AF:AF)+SUMIF('Health Products &amp; Equipment'!$B:$B,$B44,'Health Products &amp; Equipment'!AO:AO)+SUMIF('Other Pharma &amp; Health Products'!$B:$B,$B44,'Other Pharma &amp; Health Products'!AO:AO)+SUMIF('PSM Costs'!$B:$B,$B44,'PSM Costs'!AO:AO)&gt;0,SUMIF(Pharmaceuticals!$B:$B,$B44,Pharmaceuticals!AF:AF)+SUMIF('Health Products &amp; Equipment'!$B:$B,$B44,'Health Products &amp; Equipment'!AO:AO)+SUMIF('Other Pharma &amp; Health Products'!$B:$B,$B44,'Other Pharma &amp; Health Products'!AO:AO)+SUMIF('PSM Costs'!$B:$B,$B44,'PSM Costs'!AO:AO),"")</f>
        <v/>
      </c>
      <c r="P44" s="231" t="str">
        <f ca="1">IF(SUMIF(Pharmaceuticals!$B:$B,$B44,Pharmaceuticals!AH:AH)+SUMIF('Health Products &amp; Equipment'!$B:$B,$B44,'Health Products &amp; Equipment'!AQ:AQ)+SUMIF('Other Pharma &amp; Health Products'!$B:$B,$B44,'Other Pharma &amp; Health Products'!AQ:AQ)+SUMIF('PSM Costs'!$B:$B,$B44,'PSM Costs'!AQ:AQ)&gt;0,SUMIF(Pharmaceuticals!$B:$B,$B44,Pharmaceuticals!AH:AH)+SUMIF('Health Products &amp; Equipment'!$B:$B,$B44,'Health Products &amp; Equipment'!AQ:AQ)+SUMIF('Other Pharma &amp; Health Products'!$B:$B,$B44,'Other Pharma &amp; Health Products'!AQ:AQ)+SUMIF('PSM Costs'!$B:$B,$B44,'PSM Costs'!AQ:AQ),"")</f>
        <v/>
      </c>
      <c r="Q44" s="231" t="str">
        <f ca="1">IF(SUMIF(Pharmaceuticals!$B:$B,$B44,Pharmaceuticals!AJ:AJ)+SUMIF('Health Products &amp; Equipment'!$B:$B,$B44,'Health Products &amp; Equipment'!AS:AS)+SUMIF('Other Pharma &amp; Health Products'!$B:$B,$B44,'Other Pharma &amp; Health Products'!AS:AS)+SUMIF('PSM Costs'!$B:$B,$B44,'PSM Costs'!AS:AS)&gt;0,SUMIF(Pharmaceuticals!$B:$B,$B44,Pharmaceuticals!AJ:AJ)+SUMIF('Health Products &amp; Equipment'!$B:$B,$B44,'Health Products &amp; Equipment'!AS:AS)+SUMIF('Other Pharma &amp; Health Products'!$B:$B,$B44,'Other Pharma &amp; Health Products'!AS:AS)+SUMIF('PSM Costs'!$B:$B,$B44,'PSM Costs'!AS:AS),"")</f>
        <v/>
      </c>
      <c r="R44" s="229" t="str">
        <f t="shared" ca="1" si="2"/>
        <v/>
      </c>
      <c r="S44" s="230" t="str">
        <f ca="1">IF(SUMIF(Pharmaceuticals!$B:$B,$B44,Pharmaceuticals!AQ:AQ)+SUMIF('Health Products &amp; Equipment'!$B:$B,$B44,'Health Products &amp; Equipment'!AZ:AZ)+SUMIF('Other Pharma &amp; Health Products'!$B:$B,$B44,'Other Pharma &amp; Health Products'!AZ:AZ)+SUMIF('PSM Costs'!$B:$B,$B44,'PSM Costs'!AZ:AZ)&gt;0,SUMIF(Pharmaceuticals!$B:$B,$B44,Pharmaceuticals!AQ:AQ)+SUMIF('Health Products &amp; Equipment'!$B:$B,$B44,'Health Products &amp; Equipment'!AZ:AZ)+SUMIF('Other Pharma &amp; Health Products'!$B:$B,$B44,'Other Pharma &amp; Health Products'!AZ:AZ)+SUMIF('PSM Costs'!$B:$B,$B44,'PSM Costs'!AZ:AZ),"")</f>
        <v/>
      </c>
      <c r="T44" s="230" t="str">
        <f ca="1">IF(SUMIF(Pharmaceuticals!$B:$B,$B44,Pharmaceuticals!AS:AS)+SUMIF('Health Products &amp; Equipment'!$B:$B,$B44,'Health Products &amp; Equipment'!BB:BB)+SUMIF('Other Pharma &amp; Health Products'!$B:$B,$B44,'Other Pharma &amp; Health Products'!BB:BB)+SUMIF('PSM Costs'!$B:$B,$B44,'PSM Costs'!BB:BB)&gt;0,SUMIF(Pharmaceuticals!$B:$B,$B44,Pharmaceuticals!AS:AS)+SUMIF('Health Products &amp; Equipment'!$B:$B,$B44,'Health Products &amp; Equipment'!BB:BB)+SUMIF('Other Pharma &amp; Health Products'!$B:$B,$B44,'Other Pharma &amp; Health Products'!BB:BB)+SUMIF('PSM Costs'!$B:$B,$B44,'PSM Costs'!BB:BB),"")</f>
        <v/>
      </c>
      <c r="U44" s="230" t="str">
        <f ca="1">IF(SUMIF(Pharmaceuticals!$B:$B,$B44,Pharmaceuticals!AU:AU)+SUMIF('Health Products &amp; Equipment'!$B:$B,$B44,'Health Products &amp; Equipment'!BD:BD)+SUMIF('Other Pharma &amp; Health Products'!$B:$B,$B44,'Other Pharma &amp; Health Products'!BD:BD)+SUMIF('PSM Costs'!$B:$B,$B44,'PSM Costs'!BD:BD)&gt;0,SUMIF(Pharmaceuticals!$B:$B,$B44,Pharmaceuticals!AU:AU)+SUMIF('Health Products &amp; Equipment'!$B:$B,$B44,'Health Products &amp; Equipment'!BD:BD)+SUMIF('Other Pharma &amp; Health Products'!$B:$B,$B44,'Other Pharma &amp; Health Products'!BD:BD)+SUMIF('PSM Costs'!$B:$B,$B44,'PSM Costs'!BD:BD),"")</f>
        <v/>
      </c>
      <c r="V44" s="230" t="str">
        <f ca="1">IF(SUMIF(Pharmaceuticals!$B:$B,$B44,Pharmaceuticals!AW:AW)+SUMIF('Health Products &amp; Equipment'!$B:$B,$B44,'Health Products &amp; Equipment'!BF:BF)+SUMIF('Other Pharma &amp; Health Products'!$B:$B,$B44,'Other Pharma &amp; Health Products'!BF:BF)+SUMIF('PSM Costs'!$B:$B,$B44,'PSM Costs'!BF:BF)&gt;0,SUMIF(Pharmaceuticals!$B:$B,$B44,Pharmaceuticals!AW:AW)+SUMIF('Health Products &amp; Equipment'!$B:$B,$B44,'Health Products &amp; Equipment'!BF:BF)+SUMIF('Other Pharma &amp; Health Products'!$B:$B,$B44,'Other Pharma &amp; Health Products'!BF:BF)+SUMIF('PSM Costs'!$B:$B,$B44,'PSM Costs'!BF:BF),"")</f>
        <v/>
      </c>
      <c r="W44" s="228" t="str">
        <f t="shared" ca="1" si="3"/>
        <v/>
      </c>
      <c r="X44" s="231" t="str">
        <f ca="1">IF(SUMIF(Pharmaceuticals!$B:$B,$B44,Pharmaceuticals!BD:BD)+SUMIF('Health Products &amp; Equipment'!$B:$B,$B44,'Health Products &amp; Equipment'!BM:BM)+SUMIF('Other Pharma &amp; Health Products'!$B:$B,$B44,'Other Pharma &amp; Health Products'!BM:BM)+SUMIF('PSM Costs'!$B:$B,$B44,'PSM Costs'!BM:BM)&gt;0,SUMIF(Pharmaceuticals!$B:$B,$B44,Pharmaceuticals!BD:BD)+SUMIF('Health Products &amp; Equipment'!$B:$B,$B44,'Health Products &amp; Equipment'!BM:BM)+SUMIF('Other Pharma &amp; Health Products'!$B:$B,$B44,'Other Pharma &amp; Health Products'!BM:BM)+SUMIF('PSM Costs'!$B:$B,$B44,'PSM Costs'!BM:BM),"")</f>
        <v/>
      </c>
      <c r="Y44" s="231" t="str">
        <f ca="1">IF(SUMIF(Pharmaceuticals!$B:$B,$B44,Pharmaceuticals!BF:BF)+SUMIF('Health Products &amp; Equipment'!$B:$B,$B44,'Health Products &amp; Equipment'!BO:BO)+SUMIF('Other Pharma &amp; Health Products'!$B:$B,$B44,'Other Pharma &amp; Health Products'!BO:BO)+SUMIF('PSM Costs'!$B:$B,$B44,'PSM Costs'!BO:BO)&gt;0,SUMIF(Pharmaceuticals!$B:$B,$B44,Pharmaceuticals!BF:BF)+SUMIF('Health Products &amp; Equipment'!$B:$B,$B44,'Health Products &amp; Equipment'!BO:BO)+SUMIF('Other Pharma &amp; Health Products'!$B:$B,$B44,'Other Pharma &amp; Health Products'!BO:BO)+SUMIF('PSM Costs'!$B:$B,$B44,'PSM Costs'!BO:BO),"")</f>
        <v/>
      </c>
      <c r="Z44" s="231" t="str">
        <f ca="1">IF(SUMIF(Pharmaceuticals!$B:$B,$B44,Pharmaceuticals!BH:BH)+SUMIF('Health Products &amp; Equipment'!$B:$B,$B44,'Health Products &amp; Equipment'!BQ:BQ)+SUMIF('Other Pharma &amp; Health Products'!$B:$B,$B44,'Other Pharma &amp; Health Products'!BQ:BQ)+SUMIF('PSM Costs'!$B:$B,$B44,'PSM Costs'!BQ:BQ)&gt;0,SUMIF(Pharmaceuticals!$B:$B,$B44,Pharmaceuticals!BH:BH)+SUMIF('Health Products &amp; Equipment'!$B:$B,$B44,'Health Products &amp; Equipment'!BQ:BQ)+SUMIF('Other Pharma &amp; Health Products'!$B:$B,$B44,'Other Pharma &amp; Health Products'!BQ:BQ)+SUMIF('PSM Costs'!$B:$B,$B44,'PSM Costs'!BQ:BQ),"")</f>
        <v/>
      </c>
      <c r="AA44" s="231" t="str">
        <f ca="1">IF(SUMIF(Pharmaceuticals!$B:$B,$B44,Pharmaceuticals!BJ:BJ)+SUMIF('Health Products &amp; Equipment'!$B:$B,$B44,'Health Products &amp; Equipment'!BS:BS)+SUMIF('Other Pharma &amp; Health Products'!$B:$B,$B44,'Other Pharma &amp; Health Products'!BS:BS)+SUMIF('PSM Costs'!$B:$B,$B44,'PSM Costs'!BS:BS)&gt;0,SUMIF(Pharmaceuticals!$B:$B,$B44,Pharmaceuticals!BJ:BJ)+SUMIF('Health Products &amp; Equipment'!$B:$B,$B44,'Health Products &amp; Equipment'!BS:BS)+SUMIF('Other Pharma &amp; Health Products'!$B:$B,$B44,'Other Pharma &amp; Health Products'!BS:BS)+SUMIF('PSM Costs'!$B:$B,$B44,'PSM Costs'!BS:BS),"")</f>
        <v/>
      </c>
      <c r="AB44" s="230" t="str">
        <f t="shared" ca="1" si="4"/>
        <v/>
      </c>
    </row>
    <row r="45" spans="1:28" ht="22" customHeight="1" x14ac:dyDescent="0.15">
      <c r="A45" s="226">
        <v>35</v>
      </c>
      <c r="B45" s="226" t="str">
        <f ca="1">IFERROR(VLOOKUP(A45,'Rank unique Mod-Int-CI-PR'!I:J,2,FALSE),"")</f>
        <v/>
      </c>
      <c r="C45" s="227" t="str">
        <f ca="1">IFERROR(VLOOKUP(VALUE(LEFT(B45,FIND("-",B45)-1)),CatModules!B:C,2,FALSE),"")</f>
        <v/>
      </c>
      <c r="D45" s="227" t="str">
        <f ca="1">IFERROR(VLOOKUP(LEFT(B45,FIND("--",B45)-1),CatInt!D:E,2,FALSE),"")</f>
        <v/>
      </c>
      <c r="E45" s="227" t="str">
        <f ca="1">IFERROR(VLOOKUP(MID(B45,FIND("--",B45)+2,FIND("---",B45)-FIND("--",B45)-2),CatCostInp!D:E,2,FALSE),"")</f>
        <v/>
      </c>
      <c r="F45" s="227" t="str">
        <f ca="1">IFERROR(VLOOKUP(B45,ActivityConcat!A:C,3,FALSE),"")</f>
        <v/>
      </c>
      <c r="G45" s="228" t="str">
        <f ca="1">IFERROR(VLOOKUP(VALUE(RIGHT(B45,1)),Setup!A:D,4,FALSE),"")</f>
        <v/>
      </c>
      <c r="H45" s="229" t="str">
        <f t="shared" ca="1" si="0"/>
        <v/>
      </c>
      <c r="I45" s="230" t="str">
        <f ca="1">IF(SUMIF(Pharmaceuticals!$B:$B,$B45,Pharmaceuticals!Q:Q)+SUMIF('Health Products &amp; Equipment'!$B:$B,$B45,'Health Products &amp; Equipment'!Z:Z)+SUMIF('Other Pharma &amp; Health Products'!$B:$B,$B45,'Other Pharma &amp; Health Products'!Z:Z)+SUMIF('PSM Costs'!$B:$B,$B45,'PSM Costs'!Z:Z)&gt;0,SUMIF(Pharmaceuticals!$B:$B,$B45,Pharmaceuticals!Q:Q)+SUMIF('Health Products &amp; Equipment'!$B:$B,$B45,'Health Products &amp; Equipment'!Z:Z)+SUMIF('Other Pharma &amp; Health Products'!$B:$B,$B45,'Other Pharma &amp; Health Products'!Z:Z)+SUMIF('PSM Costs'!$B:$B,$B45,'PSM Costs'!Z:Z),"")</f>
        <v/>
      </c>
      <c r="J45" s="230" t="str">
        <f ca="1">IF(SUMIF(Pharmaceuticals!$B:$B,$B45,Pharmaceuticals!S:S)+SUMIF('Health Products &amp; Equipment'!$B:$B,$B45,'Health Products &amp; Equipment'!AB:AB)+SUMIF('Other Pharma &amp; Health Products'!$B:$B,$B45,'Other Pharma &amp; Health Products'!AB:AB)+SUMIF('PSM Costs'!$B:$B,$B45,'PSM Costs'!AB:AB)&gt;0,SUMIF(Pharmaceuticals!$B:$B,$B45,Pharmaceuticals!S:S)+SUMIF('Health Products &amp; Equipment'!$B:$B,$B45,'Health Products &amp; Equipment'!AB:AB)+SUMIF('Other Pharma &amp; Health Products'!$B:$B,$B45,'Other Pharma &amp; Health Products'!AB:AB)+SUMIF('PSM Costs'!$B:$B,$B45,'PSM Costs'!AB:AB),"")</f>
        <v/>
      </c>
      <c r="K45" s="230" t="str">
        <f ca="1">IF(SUMIF(Pharmaceuticals!$B:$B,$B45,Pharmaceuticals!U:U)+SUMIF('Health Products &amp; Equipment'!$B:$B,$B45,'Health Products &amp; Equipment'!AD:AD)+SUMIF('Other Pharma &amp; Health Products'!$B:$B,$B45,'Other Pharma &amp; Health Products'!AD:AD)+SUMIF('PSM Costs'!$B:$B,$B45,'PSM Costs'!AD:AD)&gt;0,SUMIF(Pharmaceuticals!$B:$B,$B45,Pharmaceuticals!U:U)+SUMIF('Health Products &amp; Equipment'!$B:$B,$B45,'Health Products &amp; Equipment'!AD:AD)+SUMIF('Other Pharma &amp; Health Products'!$B:$B,$B45,'Other Pharma &amp; Health Products'!AD:AD)+SUMIF('PSM Costs'!$B:$B,$B45,'PSM Costs'!AD:AD),"")</f>
        <v/>
      </c>
      <c r="L45" s="230" t="str">
        <f ca="1">IF(SUMIF(Pharmaceuticals!$B:$B,$B45,Pharmaceuticals!W:W)+SUMIF('Health Products &amp; Equipment'!$B:$B,$B45,'Health Products &amp; Equipment'!AF:AF)+SUMIF('Other Pharma &amp; Health Products'!$B:$B,$B45,'Other Pharma &amp; Health Products'!AF:AF)+SUMIF('PSM Costs'!$B:$B,$B45,'PSM Costs'!AF:AF)&gt;0,SUMIF(Pharmaceuticals!$B:$B,$B45,Pharmaceuticals!W:W)+SUMIF('Health Products &amp; Equipment'!$B:$B,$B45,'Health Products &amp; Equipment'!AF:AF)+SUMIF('Other Pharma &amp; Health Products'!$B:$B,$B45,'Other Pharma &amp; Health Products'!AF:AF)+SUMIF('PSM Costs'!$B:$B,$B45,'PSM Costs'!AF:AF),"")</f>
        <v/>
      </c>
      <c r="M45" s="228" t="str">
        <f t="shared" ca="1" si="1"/>
        <v/>
      </c>
      <c r="N45" s="231" t="str">
        <f ca="1">IF(SUMIF(Pharmaceuticals!$B:$B,$B45,Pharmaceuticals!AD:AD)+SUMIF('Health Products &amp; Equipment'!$B:$B,$B45,'Health Products &amp; Equipment'!AM:AM)+SUMIF('Other Pharma &amp; Health Products'!$B:$B,$B45,'Other Pharma &amp; Health Products'!AM:AM)+SUMIF('PSM Costs'!$B:$B,$B45,'PSM Costs'!AM:AM)&gt;0,SUMIF(Pharmaceuticals!$B:$B,$B45,Pharmaceuticals!AD:AD)+SUMIF('Health Products &amp; Equipment'!$B:$B,$B45,'Health Products &amp; Equipment'!AM:AM)+SUMIF('Other Pharma &amp; Health Products'!$B:$B,$B45,'Other Pharma &amp; Health Products'!AM:AM)+SUMIF('PSM Costs'!$B:$B,$B45,'PSM Costs'!AM:AM),"")</f>
        <v/>
      </c>
      <c r="O45" s="231" t="str">
        <f ca="1">IF(SUMIF(Pharmaceuticals!$B:$B,$B45,Pharmaceuticals!AF:AF)+SUMIF('Health Products &amp; Equipment'!$B:$B,$B45,'Health Products &amp; Equipment'!AO:AO)+SUMIF('Other Pharma &amp; Health Products'!$B:$B,$B45,'Other Pharma &amp; Health Products'!AO:AO)+SUMIF('PSM Costs'!$B:$B,$B45,'PSM Costs'!AO:AO)&gt;0,SUMIF(Pharmaceuticals!$B:$B,$B45,Pharmaceuticals!AF:AF)+SUMIF('Health Products &amp; Equipment'!$B:$B,$B45,'Health Products &amp; Equipment'!AO:AO)+SUMIF('Other Pharma &amp; Health Products'!$B:$B,$B45,'Other Pharma &amp; Health Products'!AO:AO)+SUMIF('PSM Costs'!$B:$B,$B45,'PSM Costs'!AO:AO),"")</f>
        <v/>
      </c>
      <c r="P45" s="231" t="str">
        <f ca="1">IF(SUMIF(Pharmaceuticals!$B:$B,$B45,Pharmaceuticals!AH:AH)+SUMIF('Health Products &amp; Equipment'!$B:$B,$B45,'Health Products &amp; Equipment'!AQ:AQ)+SUMIF('Other Pharma &amp; Health Products'!$B:$B,$B45,'Other Pharma &amp; Health Products'!AQ:AQ)+SUMIF('PSM Costs'!$B:$B,$B45,'PSM Costs'!AQ:AQ)&gt;0,SUMIF(Pharmaceuticals!$B:$B,$B45,Pharmaceuticals!AH:AH)+SUMIF('Health Products &amp; Equipment'!$B:$B,$B45,'Health Products &amp; Equipment'!AQ:AQ)+SUMIF('Other Pharma &amp; Health Products'!$B:$B,$B45,'Other Pharma &amp; Health Products'!AQ:AQ)+SUMIF('PSM Costs'!$B:$B,$B45,'PSM Costs'!AQ:AQ),"")</f>
        <v/>
      </c>
      <c r="Q45" s="231" t="str">
        <f ca="1">IF(SUMIF(Pharmaceuticals!$B:$B,$B45,Pharmaceuticals!AJ:AJ)+SUMIF('Health Products &amp; Equipment'!$B:$B,$B45,'Health Products &amp; Equipment'!AS:AS)+SUMIF('Other Pharma &amp; Health Products'!$B:$B,$B45,'Other Pharma &amp; Health Products'!AS:AS)+SUMIF('PSM Costs'!$B:$B,$B45,'PSM Costs'!AS:AS)&gt;0,SUMIF(Pharmaceuticals!$B:$B,$B45,Pharmaceuticals!AJ:AJ)+SUMIF('Health Products &amp; Equipment'!$B:$B,$B45,'Health Products &amp; Equipment'!AS:AS)+SUMIF('Other Pharma &amp; Health Products'!$B:$B,$B45,'Other Pharma &amp; Health Products'!AS:AS)+SUMIF('PSM Costs'!$B:$B,$B45,'PSM Costs'!AS:AS),"")</f>
        <v/>
      </c>
      <c r="R45" s="229" t="str">
        <f t="shared" ca="1" si="2"/>
        <v/>
      </c>
      <c r="S45" s="230" t="str">
        <f ca="1">IF(SUMIF(Pharmaceuticals!$B:$B,$B45,Pharmaceuticals!AQ:AQ)+SUMIF('Health Products &amp; Equipment'!$B:$B,$B45,'Health Products &amp; Equipment'!AZ:AZ)+SUMIF('Other Pharma &amp; Health Products'!$B:$B,$B45,'Other Pharma &amp; Health Products'!AZ:AZ)+SUMIF('PSM Costs'!$B:$B,$B45,'PSM Costs'!AZ:AZ)&gt;0,SUMIF(Pharmaceuticals!$B:$B,$B45,Pharmaceuticals!AQ:AQ)+SUMIF('Health Products &amp; Equipment'!$B:$B,$B45,'Health Products &amp; Equipment'!AZ:AZ)+SUMIF('Other Pharma &amp; Health Products'!$B:$B,$B45,'Other Pharma &amp; Health Products'!AZ:AZ)+SUMIF('PSM Costs'!$B:$B,$B45,'PSM Costs'!AZ:AZ),"")</f>
        <v/>
      </c>
      <c r="T45" s="230" t="str">
        <f ca="1">IF(SUMIF(Pharmaceuticals!$B:$B,$B45,Pharmaceuticals!AS:AS)+SUMIF('Health Products &amp; Equipment'!$B:$B,$B45,'Health Products &amp; Equipment'!BB:BB)+SUMIF('Other Pharma &amp; Health Products'!$B:$B,$B45,'Other Pharma &amp; Health Products'!BB:BB)+SUMIF('PSM Costs'!$B:$B,$B45,'PSM Costs'!BB:BB)&gt;0,SUMIF(Pharmaceuticals!$B:$B,$B45,Pharmaceuticals!AS:AS)+SUMIF('Health Products &amp; Equipment'!$B:$B,$B45,'Health Products &amp; Equipment'!BB:BB)+SUMIF('Other Pharma &amp; Health Products'!$B:$B,$B45,'Other Pharma &amp; Health Products'!BB:BB)+SUMIF('PSM Costs'!$B:$B,$B45,'PSM Costs'!BB:BB),"")</f>
        <v/>
      </c>
      <c r="U45" s="230" t="str">
        <f ca="1">IF(SUMIF(Pharmaceuticals!$B:$B,$B45,Pharmaceuticals!AU:AU)+SUMIF('Health Products &amp; Equipment'!$B:$B,$B45,'Health Products &amp; Equipment'!BD:BD)+SUMIF('Other Pharma &amp; Health Products'!$B:$B,$B45,'Other Pharma &amp; Health Products'!BD:BD)+SUMIF('PSM Costs'!$B:$B,$B45,'PSM Costs'!BD:BD)&gt;0,SUMIF(Pharmaceuticals!$B:$B,$B45,Pharmaceuticals!AU:AU)+SUMIF('Health Products &amp; Equipment'!$B:$B,$B45,'Health Products &amp; Equipment'!BD:BD)+SUMIF('Other Pharma &amp; Health Products'!$B:$B,$B45,'Other Pharma &amp; Health Products'!BD:BD)+SUMIF('PSM Costs'!$B:$B,$B45,'PSM Costs'!BD:BD),"")</f>
        <v/>
      </c>
      <c r="V45" s="230" t="str">
        <f ca="1">IF(SUMIF(Pharmaceuticals!$B:$B,$B45,Pharmaceuticals!AW:AW)+SUMIF('Health Products &amp; Equipment'!$B:$B,$B45,'Health Products &amp; Equipment'!BF:BF)+SUMIF('Other Pharma &amp; Health Products'!$B:$B,$B45,'Other Pharma &amp; Health Products'!BF:BF)+SUMIF('PSM Costs'!$B:$B,$B45,'PSM Costs'!BF:BF)&gt;0,SUMIF(Pharmaceuticals!$B:$B,$B45,Pharmaceuticals!AW:AW)+SUMIF('Health Products &amp; Equipment'!$B:$B,$B45,'Health Products &amp; Equipment'!BF:BF)+SUMIF('Other Pharma &amp; Health Products'!$B:$B,$B45,'Other Pharma &amp; Health Products'!BF:BF)+SUMIF('PSM Costs'!$B:$B,$B45,'PSM Costs'!BF:BF),"")</f>
        <v/>
      </c>
      <c r="W45" s="228" t="str">
        <f t="shared" ca="1" si="3"/>
        <v/>
      </c>
      <c r="X45" s="231" t="str">
        <f ca="1">IF(SUMIF(Pharmaceuticals!$B:$B,$B45,Pharmaceuticals!BD:BD)+SUMIF('Health Products &amp; Equipment'!$B:$B,$B45,'Health Products &amp; Equipment'!BM:BM)+SUMIF('Other Pharma &amp; Health Products'!$B:$B,$B45,'Other Pharma &amp; Health Products'!BM:BM)+SUMIF('PSM Costs'!$B:$B,$B45,'PSM Costs'!BM:BM)&gt;0,SUMIF(Pharmaceuticals!$B:$B,$B45,Pharmaceuticals!BD:BD)+SUMIF('Health Products &amp; Equipment'!$B:$B,$B45,'Health Products &amp; Equipment'!BM:BM)+SUMIF('Other Pharma &amp; Health Products'!$B:$B,$B45,'Other Pharma &amp; Health Products'!BM:BM)+SUMIF('PSM Costs'!$B:$B,$B45,'PSM Costs'!BM:BM),"")</f>
        <v/>
      </c>
      <c r="Y45" s="231" t="str">
        <f ca="1">IF(SUMIF(Pharmaceuticals!$B:$B,$B45,Pharmaceuticals!BF:BF)+SUMIF('Health Products &amp; Equipment'!$B:$B,$B45,'Health Products &amp; Equipment'!BO:BO)+SUMIF('Other Pharma &amp; Health Products'!$B:$B,$B45,'Other Pharma &amp; Health Products'!BO:BO)+SUMIF('PSM Costs'!$B:$B,$B45,'PSM Costs'!BO:BO)&gt;0,SUMIF(Pharmaceuticals!$B:$B,$B45,Pharmaceuticals!BF:BF)+SUMIF('Health Products &amp; Equipment'!$B:$B,$B45,'Health Products &amp; Equipment'!BO:BO)+SUMIF('Other Pharma &amp; Health Products'!$B:$B,$B45,'Other Pharma &amp; Health Products'!BO:BO)+SUMIF('PSM Costs'!$B:$B,$B45,'PSM Costs'!BO:BO),"")</f>
        <v/>
      </c>
      <c r="Z45" s="231" t="str">
        <f ca="1">IF(SUMIF(Pharmaceuticals!$B:$B,$B45,Pharmaceuticals!BH:BH)+SUMIF('Health Products &amp; Equipment'!$B:$B,$B45,'Health Products &amp; Equipment'!BQ:BQ)+SUMIF('Other Pharma &amp; Health Products'!$B:$B,$B45,'Other Pharma &amp; Health Products'!BQ:BQ)+SUMIF('PSM Costs'!$B:$B,$B45,'PSM Costs'!BQ:BQ)&gt;0,SUMIF(Pharmaceuticals!$B:$B,$B45,Pharmaceuticals!BH:BH)+SUMIF('Health Products &amp; Equipment'!$B:$B,$B45,'Health Products &amp; Equipment'!BQ:BQ)+SUMIF('Other Pharma &amp; Health Products'!$B:$B,$B45,'Other Pharma &amp; Health Products'!BQ:BQ)+SUMIF('PSM Costs'!$B:$B,$B45,'PSM Costs'!BQ:BQ),"")</f>
        <v/>
      </c>
      <c r="AA45" s="231" t="str">
        <f ca="1">IF(SUMIF(Pharmaceuticals!$B:$B,$B45,Pharmaceuticals!BJ:BJ)+SUMIF('Health Products &amp; Equipment'!$B:$B,$B45,'Health Products &amp; Equipment'!BS:BS)+SUMIF('Other Pharma &amp; Health Products'!$B:$B,$B45,'Other Pharma &amp; Health Products'!BS:BS)+SUMIF('PSM Costs'!$B:$B,$B45,'PSM Costs'!BS:BS)&gt;0,SUMIF(Pharmaceuticals!$B:$B,$B45,Pharmaceuticals!BJ:BJ)+SUMIF('Health Products &amp; Equipment'!$B:$B,$B45,'Health Products &amp; Equipment'!BS:BS)+SUMIF('Other Pharma &amp; Health Products'!$B:$B,$B45,'Other Pharma &amp; Health Products'!BS:BS)+SUMIF('PSM Costs'!$B:$B,$B45,'PSM Costs'!BS:BS),"")</f>
        <v/>
      </c>
      <c r="AB45" s="230" t="str">
        <f t="shared" ca="1" si="4"/>
        <v/>
      </c>
    </row>
    <row r="46" spans="1:28" ht="22" customHeight="1" x14ac:dyDescent="0.15">
      <c r="A46" s="226">
        <v>36</v>
      </c>
      <c r="B46" s="226" t="str">
        <f ca="1">IFERROR(VLOOKUP(A46,'Rank unique Mod-Int-CI-PR'!I:J,2,FALSE),"")</f>
        <v/>
      </c>
      <c r="C46" s="227" t="str">
        <f ca="1">IFERROR(VLOOKUP(VALUE(LEFT(B46,FIND("-",B46)-1)),CatModules!B:C,2,FALSE),"")</f>
        <v/>
      </c>
      <c r="D46" s="227" t="str">
        <f ca="1">IFERROR(VLOOKUP(LEFT(B46,FIND("--",B46)-1),CatInt!D:E,2,FALSE),"")</f>
        <v/>
      </c>
      <c r="E46" s="227" t="str">
        <f ca="1">IFERROR(VLOOKUP(MID(B46,FIND("--",B46)+2,FIND("---",B46)-FIND("--",B46)-2),CatCostInp!D:E,2,FALSE),"")</f>
        <v/>
      </c>
      <c r="F46" s="227" t="str">
        <f ca="1">IFERROR(VLOOKUP(B46,ActivityConcat!A:C,3,FALSE),"")</f>
        <v/>
      </c>
      <c r="G46" s="228" t="str">
        <f ca="1">IFERROR(VLOOKUP(VALUE(RIGHT(B46,1)),Setup!A:D,4,FALSE),"")</f>
        <v/>
      </c>
      <c r="H46" s="229" t="str">
        <f t="shared" ca="1" si="0"/>
        <v/>
      </c>
      <c r="I46" s="230" t="str">
        <f ca="1">IF(SUMIF(Pharmaceuticals!$B:$B,$B46,Pharmaceuticals!Q:Q)+SUMIF('Health Products &amp; Equipment'!$B:$B,$B46,'Health Products &amp; Equipment'!Z:Z)+SUMIF('Other Pharma &amp; Health Products'!$B:$B,$B46,'Other Pharma &amp; Health Products'!Z:Z)+SUMIF('PSM Costs'!$B:$B,$B46,'PSM Costs'!Z:Z)&gt;0,SUMIF(Pharmaceuticals!$B:$B,$B46,Pharmaceuticals!Q:Q)+SUMIF('Health Products &amp; Equipment'!$B:$B,$B46,'Health Products &amp; Equipment'!Z:Z)+SUMIF('Other Pharma &amp; Health Products'!$B:$B,$B46,'Other Pharma &amp; Health Products'!Z:Z)+SUMIF('PSM Costs'!$B:$B,$B46,'PSM Costs'!Z:Z),"")</f>
        <v/>
      </c>
      <c r="J46" s="230" t="str">
        <f ca="1">IF(SUMIF(Pharmaceuticals!$B:$B,$B46,Pharmaceuticals!S:S)+SUMIF('Health Products &amp; Equipment'!$B:$B,$B46,'Health Products &amp; Equipment'!AB:AB)+SUMIF('Other Pharma &amp; Health Products'!$B:$B,$B46,'Other Pharma &amp; Health Products'!AB:AB)+SUMIF('PSM Costs'!$B:$B,$B46,'PSM Costs'!AB:AB)&gt;0,SUMIF(Pharmaceuticals!$B:$B,$B46,Pharmaceuticals!S:S)+SUMIF('Health Products &amp; Equipment'!$B:$B,$B46,'Health Products &amp; Equipment'!AB:AB)+SUMIF('Other Pharma &amp; Health Products'!$B:$B,$B46,'Other Pharma &amp; Health Products'!AB:AB)+SUMIF('PSM Costs'!$B:$B,$B46,'PSM Costs'!AB:AB),"")</f>
        <v/>
      </c>
      <c r="K46" s="230" t="str">
        <f ca="1">IF(SUMIF(Pharmaceuticals!$B:$B,$B46,Pharmaceuticals!U:U)+SUMIF('Health Products &amp; Equipment'!$B:$B,$B46,'Health Products &amp; Equipment'!AD:AD)+SUMIF('Other Pharma &amp; Health Products'!$B:$B,$B46,'Other Pharma &amp; Health Products'!AD:AD)+SUMIF('PSM Costs'!$B:$B,$B46,'PSM Costs'!AD:AD)&gt;0,SUMIF(Pharmaceuticals!$B:$B,$B46,Pharmaceuticals!U:U)+SUMIF('Health Products &amp; Equipment'!$B:$B,$B46,'Health Products &amp; Equipment'!AD:AD)+SUMIF('Other Pharma &amp; Health Products'!$B:$B,$B46,'Other Pharma &amp; Health Products'!AD:AD)+SUMIF('PSM Costs'!$B:$B,$B46,'PSM Costs'!AD:AD),"")</f>
        <v/>
      </c>
      <c r="L46" s="230" t="str">
        <f ca="1">IF(SUMIF(Pharmaceuticals!$B:$B,$B46,Pharmaceuticals!W:W)+SUMIF('Health Products &amp; Equipment'!$B:$B,$B46,'Health Products &amp; Equipment'!AF:AF)+SUMIF('Other Pharma &amp; Health Products'!$B:$B,$B46,'Other Pharma &amp; Health Products'!AF:AF)+SUMIF('PSM Costs'!$B:$B,$B46,'PSM Costs'!AF:AF)&gt;0,SUMIF(Pharmaceuticals!$B:$B,$B46,Pharmaceuticals!W:W)+SUMIF('Health Products &amp; Equipment'!$B:$B,$B46,'Health Products &amp; Equipment'!AF:AF)+SUMIF('Other Pharma &amp; Health Products'!$B:$B,$B46,'Other Pharma &amp; Health Products'!AF:AF)+SUMIF('PSM Costs'!$B:$B,$B46,'PSM Costs'!AF:AF),"")</f>
        <v/>
      </c>
      <c r="M46" s="228" t="str">
        <f t="shared" ca="1" si="1"/>
        <v/>
      </c>
      <c r="N46" s="231" t="str">
        <f ca="1">IF(SUMIF(Pharmaceuticals!$B:$B,$B46,Pharmaceuticals!AD:AD)+SUMIF('Health Products &amp; Equipment'!$B:$B,$B46,'Health Products &amp; Equipment'!AM:AM)+SUMIF('Other Pharma &amp; Health Products'!$B:$B,$B46,'Other Pharma &amp; Health Products'!AM:AM)+SUMIF('PSM Costs'!$B:$B,$B46,'PSM Costs'!AM:AM)&gt;0,SUMIF(Pharmaceuticals!$B:$B,$B46,Pharmaceuticals!AD:AD)+SUMIF('Health Products &amp; Equipment'!$B:$B,$B46,'Health Products &amp; Equipment'!AM:AM)+SUMIF('Other Pharma &amp; Health Products'!$B:$B,$B46,'Other Pharma &amp; Health Products'!AM:AM)+SUMIF('PSM Costs'!$B:$B,$B46,'PSM Costs'!AM:AM),"")</f>
        <v/>
      </c>
      <c r="O46" s="231" t="str">
        <f ca="1">IF(SUMIF(Pharmaceuticals!$B:$B,$B46,Pharmaceuticals!AF:AF)+SUMIF('Health Products &amp; Equipment'!$B:$B,$B46,'Health Products &amp; Equipment'!AO:AO)+SUMIF('Other Pharma &amp; Health Products'!$B:$B,$B46,'Other Pharma &amp; Health Products'!AO:AO)+SUMIF('PSM Costs'!$B:$B,$B46,'PSM Costs'!AO:AO)&gt;0,SUMIF(Pharmaceuticals!$B:$B,$B46,Pharmaceuticals!AF:AF)+SUMIF('Health Products &amp; Equipment'!$B:$B,$B46,'Health Products &amp; Equipment'!AO:AO)+SUMIF('Other Pharma &amp; Health Products'!$B:$B,$B46,'Other Pharma &amp; Health Products'!AO:AO)+SUMIF('PSM Costs'!$B:$B,$B46,'PSM Costs'!AO:AO),"")</f>
        <v/>
      </c>
      <c r="P46" s="231" t="str">
        <f ca="1">IF(SUMIF(Pharmaceuticals!$B:$B,$B46,Pharmaceuticals!AH:AH)+SUMIF('Health Products &amp; Equipment'!$B:$B,$B46,'Health Products &amp; Equipment'!AQ:AQ)+SUMIF('Other Pharma &amp; Health Products'!$B:$B,$B46,'Other Pharma &amp; Health Products'!AQ:AQ)+SUMIF('PSM Costs'!$B:$B,$B46,'PSM Costs'!AQ:AQ)&gt;0,SUMIF(Pharmaceuticals!$B:$B,$B46,Pharmaceuticals!AH:AH)+SUMIF('Health Products &amp; Equipment'!$B:$B,$B46,'Health Products &amp; Equipment'!AQ:AQ)+SUMIF('Other Pharma &amp; Health Products'!$B:$B,$B46,'Other Pharma &amp; Health Products'!AQ:AQ)+SUMIF('PSM Costs'!$B:$B,$B46,'PSM Costs'!AQ:AQ),"")</f>
        <v/>
      </c>
      <c r="Q46" s="231" t="str">
        <f ca="1">IF(SUMIF(Pharmaceuticals!$B:$B,$B46,Pharmaceuticals!AJ:AJ)+SUMIF('Health Products &amp; Equipment'!$B:$B,$B46,'Health Products &amp; Equipment'!AS:AS)+SUMIF('Other Pharma &amp; Health Products'!$B:$B,$B46,'Other Pharma &amp; Health Products'!AS:AS)+SUMIF('PSM Costs'!$B:$B,$B46,'PSM Costs'!AS:AS)&gt;0,SUMIF(Pharmaceuticals!$B:$B,$B46,Pharmaceuticals!AJ:AJ)+SUMIF('Health Products &amp; Equipment'!$B:$B,$B46,'Health Products &amp; Equipment'!AS:AS)+SUMIF('Other Pharma &amp; Health Products'!$B:$B,$B46,'Other Pharma &amp; Health Products'!AS:AS)+SUMIF('PSM Costs'!$B:$B,$B46,'PSM Costs'!AS:AS),"")</f>
        <v/>
      </c>
      <c r="R46" s="229" t="str">
        <f t="shared" ca="1" si="2"/>
        <v/>
      </c>
      <c r="S46" s="230" t="str">
        <f ca="1">IF(SUMIF(Pharmaceuticals!$B:$B,$B46,Pharmaceuticals!AQ:AQ)+SUMIF('Health Products &amp; Equipment'!$B:$B,$B46,'Health Products &amp; Equipment'!AZ:AZ)+SUMIF('Other Pharma &amp; Health Products'!$B:$B,$B46,'Other Pharma &amp; Health Products'!AZ:AZ)+SUMIF('PSM Costs'!$B:$B,$B46,'PSM Costs'!AZ:AZ)&gt;0,SUMIF(Pharmaceuticals!$B:$B,$B46,Pharmaceuticals!AQ:AQ)+SUMIF('Health Products &amp; Equipment'!$B:$B,$B46,'Health Products &amp; Equipment'!AZ:AZ)+SUMIF('Other Pharma &amp; Health Products'!$B:$B,$B46,'Other Pharma &amp; Health Products'!AZ:AZ)+SUMIF('PSM Costs'!$B:$B,$B46,'PSM Costs'!AZ:AZ),"")</f>
        <v/>
      </c>
      <c r="T46" s="230" t="str">
        <f ca="1">IF(SUMIF(Pharmaceuticals!$B:$B,$B46,Pharmaceuticals!AS:AS)+SUMIF('Health Products &amp; Equipment'!$B:$B,$B46,'Health Products &amp; Equipment'!BB:BB)+SUMIF('Other Pharma &amp; Health Products'!$B:$B,$B46,'Other Pharma &amp; Health Products'!BB:BB)+SUMIF('PSM Costs'!$B:$B,$B46,'PSM Costs'!BB:BB)&gt;0,SUMIF(Pharmaceuticals!$B:$B,$B46,Pharmaceuticals!AS:AS)+SUMIF('Health Products &amp; Equipment'!$B:$B,$B46,'Health Products &amp; Equipment'!BB:BB)+SUMIF('Other Pharma &amp; Health Products'!$B:$B,$B46,'Other Pharma &amp; Health Products'!BB:BB)+SUMIF('PSM Costs'!$B:$B,$B46,'PSM Costs'!BB:BB),"")</f>
        <v/>
      </c>
      <c r="U46" s="230" t="str">
        <f ca="1">IF(SUMIF(Pharmaceuticals!$B:$B,$B46,Pharmaceuticals!AU:AU)+SUMIF('Health Products &amp; Equipment'!$B:$B,$B46,'Health Products &amp; Equipment'!BD:BD)+SUMIF('Other Pharma &amp; Health Products'!$B:$B,$B46,'Other Pharma &amp; Health Products'!BD:BD)+SUMIF('PSM Costs'!$B:$B,$B46,'PSM Costs'!BD:BD)&gt;0,SUMIF(Pharmaceuticals!$B:$B,$B46,Pharmaceuticals!AU:AU)+SUMIF('Health Products &amp; Equipment'!$B:$B,$B46,'Health Products &amp; Equipment'!BD:BD)+SUMIF('Other Pharma &amp; Health Products'!$B:$B,$B46,'Other Pharma &amp; Health Products'!BD:BD)+SUMIF('PSM Costs'!$B:$B,$B46,'PSM Costs'!BD:BD),"")</f>
        <v/>
      </c>
      <c r="V46" s="230" t="str">
        <f ca="1">IF(SUMIF(Pharmaceuticals!$B:$B,$B46,Pharmaceuticals!AW:AW)+SUMIF('Health Products &amp; Equipment'!$B:$B,$B46,'Health Products &amp; Equipment'!BF:BF)+SUMIF('Other Pharma &amp; Health Products'!$B:$B,$B46,'Other Pharma &amp; Health Products'!BF:BF)+SUMIF('PSM Costs'!$B:$B,$B46,'PSM Costs'!BF:BF)&gt;0,SUMIF(Pharmaceuticals!$B:$B,$B46,Pharmaceuticals!AW:AW)+SUMIF('Health Products &amp; Equipment'!$B:$B,$B46,'Health Products &amp; Equipment'!BF:BF)+SUMIF('Other Pharma &amp; Health Products'!$B:$B,$B46,'Other Pharma &amp; Health Products'!BF:BF)+SUMIF('PSM Costs'!$B:$B,$B46,'PSM Costs'!BF:BF),"")</f>
        <v/>
      </c>
      <c r="W46" s="228" t="str">
        <f t="shared" ca="1" si="3"/>
        <v/>
      </c>
      <c r="X46" s="231" t="str">
        <f ca="1">IF(SUMIF(Pharmaceuticals!$B:$B,$B46,Pharmaceuticals!BD:BD)+SUMIF('Health Products &amp; Equipment'!$B:$B,$B46,'Health Products &amp; Equipment'!BM:BM)+SUMIF('Other Pharma &amp; Health Products'!$B:$B,$B46,'Other Pharma &amp; Health Products'!BM:BM)+SUMIF('PSM Costs'!$B:$B,$B46,'PSM Costs'!BM:BM)&gt;0,SUMIF(Pharmaceuticals!$B:$B,$B46,Pharmaceuticals!BD:BD)+SUMIF('Health Products &amp; Equipment'!$B:$B,$B46,'Health Products &amp; Equipment'!BM:BM)+SUMIF('Other Pharma &amp; Health Products'!$B:$B,$B46,'Other Pharma &amp; Health Products'!BM:BM)+SUMIF('PSM Costs'!$B:$B,$B46,'PSM Costs'!BM:BM),"")</f>
        <v/>
      </c>
      <c r="Y46" s="231" t="str">
        <f ca="1">IF(SUMIF(Pharmaceuticals!$B:$B,$B46,Pharmaceuticals!BF:BF)+SUMIF('Health Products &amp; Equipment'!$B:$B,$B46,'Health Products &amp; Equipment'!BO:BO)+SUMIF('Other Pharma &amp; Health Products'!$B:$B,$B46,'Other Pharma &amp; Health Products'!BO:BO)+SUMIF('PSM Costs'!$B:$B,$B46,'PSM Costs'!BO:BO)&gt;0,SUMIF(Pharmaceuticals!$B:$B,$B46,Pharmaceuticals!BF:BF)+SUMIF('Health Products &amp; Equipment'!$B:$B,$B46,'Health Products &amp; Equipment'!BO:BO)+SUMIF('Other Pharma &amp; Health Products'!$B:$B,$B46,'Other Pharma &amp; Health Products'!BO:BO)+SUMIF('PSM Costs'!$B:$B,$B46,'PSM Costs'!BO:BO),"")</f>
        <v/>
      </c>
      <c r="Z46" s="231" t="str">
        <f ca="1">IF(SUMIF(Pharmaceuticals!$B:$B,$B46,Pharmaceuticals!BH:BH)+SUMIF('Health Products &amp; Equipment'!$B:$B,$B46,'Health Products &amp; Equipment'!BQ:BQ)+SUMIF('Other Pharma &amp; Health Products'!$B:$B,$B46,'Other Pharma &amp; Health Products'!BQ:BQ)+SUMIF('PSM Costs'!$B:$B,$B46,'PSM Costs'!BQ:BQ)&gt;0,SUMIF(Pharmaceuticals!$B:$B,$B46,Pharmaceuticals!BH:BH)+SUMIF('Health Products &amp; Equipment'!$B:$B,$B46,'Health Products &amp; Equipment'!BQ:BQ)+SUMIF('Other Pharma &amp; Health Products'!$B:$B,$B46,'Other Pharma &amp; Health Products'!BQ:BQ)+SUMIF('PSM Costs'!$B:$B,$B46,'PSM Costs'!BQ:BQ),"")</f>
        <v/>
      </c>
      <c r="AA46" s="231" t="str">
        <f ca="1">IF(SUMIF(Pharmaceuticals!$B:$B,$B46,Pharmaceuticals!BJ:BJ)+SUMIF('Health Products &amp; Equipment'!$B:$B,$B46,'Health Products &amp; Equipment'!BS:BS)+SUMIF('Other Pharma &amp; Health Products'!$B:$B,$B46,'Other Pharma &amp; Health Products'!BS:BS)+SUMIF('PSM Costs'!$B:$B,$B46,'PSM Costs'!BS:BS)&gt;0,SUMIF(Pharmaceuticals!$B:$B,$B46,Pharmaceuticals!BJ:BJ)+SUMIF('Health Products &amp; Equipment'!$B:$B,$B46,'Health Products &amp; Equipment'!BS:BS)+SUMIF('Other Pharma &amp; Health Products'!$B:$B,$B46,'Other Pharma &amp; Health Products'!BS:BS)+SUMIF('PSM Costs'!$B:$B,$B46,'PSM Costs'!BS:BS),"")</f>
        <v/>
      </c>
      <c r="AB46" s="230" t="str">
        <f t="shared" ca="1" si="4"/>
        <v/>
      </c>
    </row>
    <row r="47" spans="1:28" ht="22" customHeight="1" x14ac:dyDescent="0.15">
      <c r="A47" s="226">
        <v>37</v>
      </c>
      <c r="B47" s="226" t="str">
        <f ca="1">IFERROR(VLOOKUP(A47,'Rank unique Mod-Int-CI-PR'!I:J,2,FALSE),"")</f>
        <v/>
      </c>
      <c r="C47" s="227" t="str">
        <f ca="1">IFERROR(VLOOKUP(VALUE(LEFT(B47,FIND("-",B47)-1)),CatModules!B:C,2,FALSE),"")</f>
        <v/>
      </c>
      <c r="D47" s="227" t="str">
        <f ca="1">IFERROR(VLOOKUP(LEFT(B47,FIND("--",B47)-1),CatInt!D:E,2,FALSE),"")</f>
        <v/>
      </c>
      <c r="E47" s="227" t="str">
        <f ca="1">IFERROR(VLOOKUP(MID(B47,FIND("--",B47)+2,FIND("---",B47)-FIND("--",B47)-2),CatCostInp!D:E,2,FALSE),"")</f>
        <v/>
      </c>
      <c r="F47" s="227" t="str">
        <f ca="1">IFERROR(VLOOKUP(B47,ActivityConcat!A:C,3,FALSE),"")</f>
        <v/>
      </c>
      <c r="G47" s="228" t="str">
        <f ca="1">IFERROR(VLOOKUP(VALUE(RIGHT(B47,1)),Setup!A:D,4,FALSE),"")</f>
        <v/>
      </c>
      <c r="H47" s="229" t="str">
        <f t="shared" ca="1" si="0"/>
        <v/>
      </c>
      <c r="I47" s="230" t="str">
        <f ca="1">IF(SUMIF(Pharmaceuticals!$B:$B,$B47,Pharmaceuticals!Q:Q)+SUMIF('Health Products &amp; Equipment'!$B:$B,$B47,'Health Products &amp; Equipment'!Z:Z)+SUMIF('Other Pharma &amp; Health Products'!$B:$B,$B47,'Other Pharma &amp; Health Products'!Z:Z)+SUMIF('PSM Costs'!$B:$B,$B47,'PSM Costs'!Z:Z)&gt;0,SUMIF(Pharmaceuticals!$B:$B,$B47,Pharmaceuticals!Q:Q)+SUMIF('Health Products &amp; Equipment'!$B:$B,$B47,'Health Products &amp; Equipment'!Z:Z)+SUMIF('Other Pharma &amp; Health Products'!$B:$B,$B47,'Other Pharma &amp; Health Products'!Z:Z)+SUMIF('PSM Costs'!$B:$B,$B47,'PSM Costs'!Z:Z),"")</f>
        <v/>
      </c>
      <c r="J47" s="230" t="str">
        <f ca="1">IF(SUMIF(Pharmaceuticals!$B:$B,$B47,Pharmaceuticals!S:S)+SUMIF('Health Products &amp; Equipment'!$B:$B,$B47,'Health Products &amp; Equipment'!AB:AB)+SUMIF('Other Pharma &amp; Health Products'!$B:$B,$B47,'Other Pharma &amp; Health Products'!AB:AB)+SUMIF('PSM Costs'!$B:$B,$B47,'PSM Costs'!AB:AB)&gt;0,SUMIF(Pharmaceuticals!$B:$B,$B47,Pharmaceuticals!S:S)+SUMIF('Health Products &amp; Equipment'!$B:$B,$B47,'Health Products &amp; Equipment'!AB:AB)+SUMIF('Other Pharma &amp; Health Products'!$B:$B,$B47,'Other Pharma &amp; Health Products'!AB:AB)+SUMIF('PSM Costs'!$B:$B,$B47,'PSM Costs'!AB:AB),"")</f>
        <v/>
      </c>
      <c r="K47" s="230" t="str">
        <f ca="1">IF(SUMIF(Pharmaceuticals!$B:$B,$B47,Pharmaceuticals!U:U)+SUMIF('Health Products &amp; Equipment'!$B:$B,$B47,'Health Products &amp; Equipment'!AD:AD)+SUMIF('Other Pharma &amp; Health Products'!$B:$B,$B47,'Other Pharma &amp; Health Products'!AD:AD)+SUMIF('PSM Costs'!$B:$B,$B47,'PSM Costs'!AD:AD)&gt;0,SUMIF(Pharmaceuticals!$B:$B,$B47,Pharmaceuticals!U:U)+SUMIF('Health Products &amp; Equipment'!$B:$B,$B47,'Health Products &amp; Equipment'!AD:AD)+SUMIF('Other Pharma &amp; Health Products'!$B:$B,$B47,'Other Pharma &amp; Health Products'!AD:AD)+SUMIF('PSM Costs'!$B:$B,$B47,'PSM Costs'!AD:AD),"")</f>
        <v/>
      </c>
      <c r="L47" s="230" t="str">
        <f ca="1">IF(SUMIF(Pharmaceuticals!$B:$B,$B47,Pharmaceuticals!W:W)+SUMIF('Health Products &amp; Equipment'!$B:$B,$B47,'Health Products &amp; Equipment'!AF:AF)+SUMIF('Other Pharma &amp; Health Products'!$B:$B,$B47,'Other Pharma &amp; Health Products'!AF:AF)+SUMIF('PSM Costs'!$B:$B,$B47,'PSM Costs'!AF:AF)&gt;0,SUMIF(Pharmaceuticals!$B:$B,$B47,Pharmaceuticals!W:W)+SUMIF('Health Products &amp; Equipment'!$B:$B,$B47,'Health Products &amp; Equipment'!AF:AF)+SUMIF('Other Pharma &amp; Health Products'!$B:$B,$B47,'Other Pharma &amp; Health Products'!AF:AF)+SUMIF('PSM Costs'!$B:$B,$B47,'PSM Costs'!AF:AF),"")</f>
        <v/>
      </c>
      <c r="M47" s="228" t="str">
        <f t="shared" ca="1" si="1"/>
        <v/>
      </c>
      <c r="N47" s="231" t="str">
        <f ca="1">IF(SUMIF(Pharmaceuticals!$B:$B,$B47,Pharmaceuticals!AD:AD)+SUMIF('Health Products &amp; Equipment'!$B:$B,$B47,'Health Products &amp; Equipment'!AM:AM)+SUMIF('Other Pharma &amp; Health Products'!$B:$B,$B47,'Other Pharma &amp; Health Products'!AM:AM)+SUMIF('PSM Costs'!$B:$B,$B47,'PSM Costs'!AM:AM)&gt;0,SUMIF(Pharmaceuticals!$B:$B,$B47,Pharmaceuticals!AD:AD)+SUMIF('Health Products &amp; Equipment'!$B:$B,$B47,'Health Products &amp; Equipment'!AM:AM)+SUMIF('Other Pharma &amp; Health Products'!$B:$B,$B47,'Other Pharma &amp; Health Products'!AM:AM)+SUMIF('PSM Costs'!$B:$B,$B47,'PSM Costs'!AM:AM),"")</f>
        <v/>
      </c>
      <c r="O47" s="231" t="str">
        <f ca="1">IF(SUMIF(Pharmaceuticals!$B:$B,$B47,Pharmaceuticals!AF:AF)+SUMIF('Health Products &amp; Equipment'!$B:$B,$B47,'Health Products &amp; Equipment'!AO:AO)+SUMIF('Other Pharma &amp; Health Products'!$B:$B,$B47,'Other Pharma &amp; Health Products'!AO:AO)+SUMIF('PSM Costs'!$B:$B,$B47,'PSM Costs'!AO:AO)&gt;0,SUMIF(Pharmaceuticals!$B:$B,$B47,Pharmaceuticals!AF:AF)+SUMIF('Health Products &amp; Equipment'!$B:$B,$B47,'Health Products &amp; Equipment'!AO:AO)+SUMIF('Other Pharma &amp; Health Products'!$B:$B,$B47,'Other Pharma &amp; Health Products'!AO:AO)+SUMIF('PSM Costs'!$B:$B,$B47,'PSM Costs'!AO:AO),"")</f>
        <v/>
      </c>
      <c r="P47" s="231" t="str">
        <f ca="1">IF(SUMIF(Pharmaceuticals!$B:$B,$B47,Pharmaceuticals!AH:AH)+SUMIF('Health Products &amp; Equipment'!$B:$B,$B47,'Health Products &amp; Equipment'!AQ:AQ)+SUMIF('Other Pharma &amp; Health Products'!$B:$B,$B47,'Other Pharma &amp; Health Products'!AQ:AQ)+SUMIF('PSM Costs'!$B:$B,$B47,'PSM Costs'!AQ:AQ)&gt;0,SUMIF(Pharmaceuticals!$B:$B,$B47,Pharmaceuticals!AH:AH)+SUMIF('Health Products &amp; Equipment'!$B:$B,$B47,'Health Products &amp; Equipment'!AQ:AQ)+SUMIF('Other Pharma &amp; Health Products'!$B:$B,$B47,'Other Pharma &amp; Health Products'!AQ:AQ)+SUMIF('PSM Costs'!$B:$B,$B47,'PSM Costs'!AQ:AQ),"")</f>
        <v/>
      </c>
      <c r="Q47" s="231" t="str">
        <f ca="1">IF(SUMIF(Pharmaceuticals!$B:$B,$B47,Pharmaceuticals!AJ:AJ)+SUMIF('Health Products &amp; Equipment'!$B:$B,$B47,'Health Products &amp; Equipment'!AS:AS)+SUMIF('Other Pharma &amp; Health Products'!$B:$B,$B47,'Other Pharma &amp; Health Products'!AS:AS)+SUMIF('PSM Costs'!$B:$B,$B47,'PSM Costs'!AS:AS)&gt;0,SUMIF(Pharmaceuticals!$B:$B,$B47,Pharmaceuticals!AJ:AJ)+SUMIF('Health Products &amp; Equipment'!$B:$B,$B47,'Health Products &amp; Equipment'!AS:AS)+SUMIF('Other Pharma &amp; Health Products'!$B:$B,$B47,'Other Pharma &amp; Health Products'!AS:AS)+SUMIF('PSM Costs'!$B:$B,$B47,'PSM Costs'!AS:AS),"")</f>
        <v/>
      </c>
      <c r="R47" s="229" t="str">
        <f t="shared" ca="1" si="2"/>
        <v/>
      </c>
      <c r="S47" s="230" t="str">
        <f ca="1">IF(SUMIF(Pharmaceuticals!$B:$B,$B47,Pharmaceuticals!AQ:AQ)+SUMIF('Health Products &amp; Equipment'!$B:$B,$B47,'Health Products &amp; Equipment'!AZ:AZ)+SUMIF('Other Pharma &amp; Health Products'!$B:$B,$B47,'Other Pharma &amp; Health Products'!AZ:AZ)+SUMIF('PSM Costs'!$B:$B,$B47,'PSM Costs'!AZ:AZ)&gt;0,SUMIF(Pharmaceuticals!$B:$B,$B47,Pharmaceuticals!AQ:AQ)+SUMIF('Health Products &amp; Equipment'!$B:$B,$B47,'Health Products &amp; Equipment'!AZ:AZ)+SUMIF('Other Pharma &amp; Health Products'!$B:$B,$B47,'Other Pharma &amp; Health Products'!AZ:AZ)+SUMIF('PSM Costs'!$B:$B,$B47,'PSM Costs'!AZ:AZ),"")</f>
        <v/>
      </c>
      <c r="T47" s="230" t="str">
        <f ca="1">IF(SUMIF(Pharmaceuticals!$B:$B,$B47,Pharmaceuticals!AS:AS)+SUMIF('Health Products &amp; Equipment'!$B:$B,$B47,'Health Products &amp; Equipment'!BB:BB)+SUMIF('Other Pharma &amp; Health Products'!$B:$B,$B47,'Other Pharma &amp; Health Products'!BB:BB)+SUMIF('PSM Costs'!$B:$B,$B47,'PSM Costs'!BB:BB)&gt;0,SUMIF(Pharmaceuticals!$B:$B,$B47,Pharmaceuticals!AS:AS)+SUMIF('Health Products &amp; Equipment'!$B:$B,$B47,'Health Products &amp; Equipment'!BB:BB)+SUMIF('Other Pharma &amp; Health Products'!$B:$B,$B47,'Other Pharma &amp; Health Products'!BB:BB)+SUMIF('PSM Costs'!$B:$B,$B47,'PSM Costs'!BB:BB),"")</f>
        <v/>
      </c>
      <c r="U47" s="230" t="str">
        <f ca="1">IF(SUMIF(Pharmaceuticals!$B:$B,$B47,Pharmaceuticals!AU:AU)+SUMIF('Health Products &amp; Equipment'!$B:$B,$B47,'Health Products &amp; Equipment'!BD:BD)+SUMIF('Other Pharma &amp; Health Products'!$B:$B,$B47,'Other Pharma &amp; Health Products'!BD:BD)+SUMIF('PSM Costs'!$B:$B,$B47,'PSM Costs'!BD:BD)&gt;0,SUMIF(Pharmaceuticals!$B:$B,$B47,Pharmaceuticals!AU:AU)+SUMIF('Health Products &amp; Equipment'!$B:$B,$B47,'Health Products &amp; Equipment'!BD:BD)+SUMIF('Other Pharma &amp; Health Products'!$B:$B,$B47,'Other Pharma &amp; Health Products'!BD:BD)+SUMIF('PSM Costs'!$B:$B,$B47,'PSM Costs'!BD:BD),"")</f>
        <v/>
      </c>
      <c r="V47" s="230" t="str">
        <f ca="1">IF(SUMIF(Pharmaceuticals!$B:$B,$B47,Pharmaceuticals!AW:AW)+SUMIF('Health Products &amp; Equipment'!$B:$B,$B47,'Health Products &amp; Equipment'!BF:BF)+SUMIF('Other Pharma &amp; Health Products'!$B:$B,$B47,'Other Pharma &amp; Health Products'!BF:BF)+SUMIF('PSM Costs'!$B:$B,$B47,'PSM Costs'!BF:BF)&gt;0,SUMIF(Pharmaceuticals!$B:$B,$B47,Pharmaceuticals!AW:AW)+SUMIF('Health Products &amp; Equipment'!$B:$B,$B47,'Health Products &amp; Equipment'!BF:BF)+SUMIF('Other Pharma &amp; Health Products'!$B:$B,$B47,'Other Pharma &amp; Health Products'!BF:BF)+SUMIF('PSM Costs'!$B:$B,$B47,'PSM Costs'!BF:BF),"")</f>
        <v/>
      </c>
      <c r="W47" s="228" t="str">
        <f t="shared" ca="1" si="3"/>
        <v/>
      </c>
      <c r="X47" s="231" t="str">
        <f ca="1">IF(SUMIF(Pharmaceuticals!$B:$B,$B47,Pharmaceuticals!BD:BD)+SUMIF('Health Products &amp; Equipment'!$B:$B,$B47,'Health Products &amp; Equipment'!BM:BM)+SUMIF('Other Pharma &amp; Health Products'!$B:$B,$B47,'Other Pharma &amp; Health Products'!BM:BM)+SUMIF('PSM Costs'!$B:$B,$B47,'PSM Costs'!BM:BM)&gt;0,SUMIF(Pharmaceuticals!$B:$B,$B47,Pharmaceuticals!BD:BD)+SUMIF('Health Products &amp; Equipment'!$B:$B,$B47,'Health Products &amp; Equipment'!BM:BM)+SUMIF('Other Pharma &amp; Health Products'!$B:$B,$B47,'Other Pharma &amp; Health Products'!BM:BM)+SUMIF('PSM Costs'!$B:$B,$B47,'PSM Costs'!BM:BM),"")</f>
        <v/>
      </c>
      <c r="Y47" s="231" t="str">
        <f ca="1">IF(SUMIF(Pharmaceuticals!$B:$B,$B47,Pharmaceuticals!BF:BF)+SUMIF('Health Products &amp; Equipment'!$B:$B,$B47,'Health Products &amp; Equipment'!BO:BO)+SUMIF('Other Pharma &amp; Health Products'!$B:$B,$B47,'Other Pharma &amp; Health Products'!BO:BO)+SUMIF('PSM Costs'!$B:$B,$B47,'PSM Costs'!BO:BO)&gt;0,SUMIF(Pharmaceuticals!$B:$B,$B47,Pharmaceuticals!BF:BF)+SUMIF('Health Products &amp; Equipment'!$B:$B,$B47,'Health Products &amp; Equipment'!BO:BO)+SUMIF('Other Pharma &amp; Health Products'!$B:$B,$B47,'Other Pharma &amp; Health Products'!BO:BO)+SUMIF('PSM Costs'!$B:$B,$B47,'PSM Costs'!BO:BO),"")</f>
        <v/>
      </c>
      <c r="Z47" s="231" t="str">
        <f ca="1">IF(SUMIF(Pharmaceuticals!$B:$B,$B47,Pharmaceuticals!BH:BH)+SUMIF('Health Products &amp; Equipment'!$B:$B,$B47,'Health Products &amp; Equipment'!BQ:BQ)+SUMIF('Other Pharma &amp; Health Products'!$B:$B,$B47,'Other Pharma &amp; Health Products'!BQ:BQ)+SUMIF('PSM Costs'!$B:$B,$B47,'PSM Costs'!BQ:BQ)&gt;0,SUMIF(Pharmaceuticals!$B:$B,$B47,Pharmaceuticals!BH:BH)+SUMIF('Health Products &amp; Equipment'!$B:$B,$B47,'Health Products &amp; Equipment'!BQ:BQ)+SUMIF('Other Pharma &amp; Health Products'!$B:$B,$B47,'Other Pharma &amp; Health Products'!BQ:BQ)+SUMIF('PSM Costs'!$B:$B,$B47,'PSM Costs'!BQ:BQ),"")</f>
        <v/>
      </c>
      <c r="AA47" s="231" t="str">
        <f ca="1">IF(SUMIF(Pharmaceuticals!$B:$B,$B47,Pharmaceuticals!BJ:BJ)+SUMIF('Health Products &amp; Equipment'!$B:$B,$B47,'Health Products &amp; Equipment'!BS:BS)+SUMIF('Other Pharma &amp; Health Products'!$B:$B,$B47,'Other Pharma &amp; Health Products'!BS:BS)+SUMIF('PSM Costs'!$B:$B,$B47,'PSM Costs'!BS:BS)&gt;0,SUMIF(Pharmaceuticals!$B:$B,$B47,Pharmaceuticals!BJ:BJ)+SUMIF('Health Products &amp; Equipment'!$B:$B,$B47,'Health Products &amp; Equipment'!BS:BS)+SUMIF('Other Pharma &amp; Health Products'!$B:$B,$B47,'Other Pharma &amp; Health Products'!BS:BS)+SUMIF('PSM Costs'!$B:$B,$B47,'PSM Costs'!BS:BS),"")</f>
        <v/>
      </c>
      <c r="AB47" s="230" t="str">
        <f t="shared" ca="1" si="4"/>
        <v/>
      </c>
    </row>
    <row r="48" spans="1:28" ht="22" customHeight="1" x14ac:dyDescent="0.15">
      <c r="A48" s="226">
        <v>38</v>
      </c>
      <c r="B48" s="226" t="str">
        <f ca="1">IFERROR(VLOOKUP(A48,'Rank unique Mod-Int-CI-PR'!I:J,2,FALSE),"")</f>
        <v/>
      </c>
      <c r="C48" s="227" t="str">
        <f ca="1">IFERROR(VLOOKUP(VALUE(LEFT(B48,FIND("-",B48)-1)),CatModules!B:C,2,FALSE),"")</f>
        <v/>
      </c>
      <c r="D48" s="227" t="str">
        <f ca="1">IFERROR(VLOOKUP(LEFT(B48,FIND("--",B48)-1),CatInt!D:E,2,FALSE),"")</f>
        <v/>
      </c>
      <c r="E48" s="227" t="str">
        <f ca="1">IFERROR(VLOOKUP(MID(B48,FIND("--",B48)+2,FIND("---",B48)-FIND("--",B48)-2),CatCostInp!D:E,2,FALSE),"")</f>
        <v/>
      </c>
      <c r="F48" s="227" t="str">
        <f ca="1">IFERROR(VLOOKUP(B48,ActivityConcat!A:C,3,FALSE),"")</f>
        <v/>
      </c>
      <c r="G48" s="228" t="str">
        <f ca="1">IFERROR(VLOOKUP(VALUE(RIGHT(B48,1)),Setup!A:D,4,FALSE),"")</f>
        <v/>
      </c>
      <c r="H48" s="229" t="str">
        <f t="shared" ca="1" si="0"/>
        <v/>
      </c>
      <c r="I48" s="230" t="str">
        <f ca="1">IF(SUMIF(Pharmaceuticals!$B:$B,$B48,Pharmaceuticals!Q:Q)+SUMIF('Health Products &amp; Equipment'!$B:$B,$B48,'Health Products &amp; Equipment'!Z:Z)+SUMIF('Other Pharma &amp; Health Products'!$B:$B,$B48,'Other Pharma &amp; Health Products'!Z:Z)+SUMIF('PSM Costs'!$B:$B,$B48,'PSM Costs'!Z:Z)&gt;0,SUMIF(Pharmaceuticals!$B:$B,$B48,Pharmaceuticals!Q:Q)+SUMIF('Health Products &amp; Equipment'!$B:$B,$B48,'Health Products &amp; Equipment'!Z:Z)+SUMIF('Other Pharma &amp; Health Products'!$B:$B,$B48,'Other Pharma &amp; Health Products'!Z:Z)+SUMIF('PSM Costs'!$B:$B,$B48,'PSM Costs'!Z:Z),"")</f>
        <v/>
      </c>
      <c r="J48" s="230" t="str">
        <f ca="1">IF(SUMIF(Pharmaceuticals!$B:$B,$B48,Pharmaceuticals!S:S)+SUMIF('Health Products &amp; Equipment'!$B:$B,$B48,'Health Products &amp; Equipment'!AB:AB)+SUMIF('Other Pharma &amp; Health Products'!$B:$B,$B48,'Other Pharma &amp; Health Products'!AB:AB)+SUMIF('PSM Costs'!$B:$B,$B48,'PSM Costs'!AB:AB)&gt;0,SUMIF(Pharmaceuticals!$B:$B,$B48,Pharmaceuticals!S:S)+SUMIF('Health Products &amp; Equipment'!$B:$B,$B48,'Health Products &amp; Equipment'!AB:AB)+SUMIF('Other Pharma &amp; Health Products'!$B:$B,$B48,'Other Pharma &amp; Health Products'!AB:AB)+SUMIF('PSM Costs'!$B:$B,$B48,'PSM Costs'!AB:AB),"")</f>
        <v/>
      </c>
      <c r="K48" s="230" t="str">
        <f ca="1">IF(SUMIF(Pharmaceuticals!$B:$B,$B48,Pharmaceuticals!U:U)+SUMIF('Health Products &amp; Equipment'!$B:$B,$B48,'Health Products &amp; Equipment'!AD:AD)+SUMIF('Other Pharma &amp; Health Products'!$B:$B,$B48,'Other Pharma &amp; Health Products'!AD:AD)+SUMIF('PSM Costs'!$B:$B,$B48,'PSM Costs'!AD:AD)&gt;0,SUMIF(Pharmaceuticals!$B:$B,$B48,Pharmaceuticals!U:U)+SUMIF('Health Products &amp; Equipment'!$B:$B,$B48,'Health Products &amp; Equipment'!AD:AD)+SUMIF('Other Pharma &amp; Health Products'!$B:$B,$B48,'Other Pharma &amp; Health Products'!AD:AD)+SUMIF('PSM Costs'!$B:$B,$B48,'PSM Costs'!AD:AD),"")</f>
        <v/>
      </c>
      <c r="L48" s="230" t="str">
        <f ca="1">IF(SUMIF(Pharmaceuticals!$B:$B,$B48,Pharmaceuticals!W:W)+SUMIF('Health Products &amp; Equipment'!$B:$B,$B48,'Health Products &amp; Equipment'!AF:AF)+SUMIF('Other Pharma &amp; Health Products'!$B:$B,$B48,'Other Pharma &amp; Health Products'!AF:AF)+SUMIF('PSM Costs'!$B:$B,$B48,'PSM Costs'!AF:AF)&gt;0,SUMIF(Pharmaceuticals!$B:$B,$B48,Pharmaceuticals!W:W)+SUMIF('Health Products &amp; Equipment'!$B:$B,$B48,'Health Products &amp; Equipment'!AF:AF)+SUMIF('Other Pharma &amp; Health Products'!$B:$B,$B48,'Other Pharma &amp; Health Products'!AF:AF)+SUMIF('PSM Costs'!$B:$B,$B48,'PSM Costs'!AF:AF),"")</f>
        <v/>
      </c>
      <c r="M48" s="228" t="str">
        <f t="shared" ca="1" si="1"/>
        <v/>
      </c>
      <c r="N48" s="231" t="str">
        <f ca="1">IF(SUMIF(Pharmaceuticals!$B:$B,$B48,Pharmaceuticals!AD:AD)+SUMIF('Health Products &amp; Equipment'!$B:$B,$B48,'Health Products &amp; Equipment'!AM:AM)+SUMIF('Other Pharma &amp; Health Products'!$B:$B,$B48,'Other Pharma &amp; Health Products'!AM:AM)+SUMIF('PSM Costs'!$B:$B,$B48,'PSM Costs'!AM:AM)&gt;0,SUMIF(Pharmaceuticals!$B:$B,$B48,Pharmaceuticals!AD:AD)+SUMIF('Health Products &amp; Equipment'!$B:$B,$B48,'Health Products &amp; Equipment'!AM:AM)+SUMIF('Other Pharma &amp; Health Products'!$B:$B,$B48,'Other Pharma &amp; Health Products'!AM:AM)+SUMIF('PSM Costs'!$B:$B,$B48,'PSM Costs'!AM:AM),"")</f>
        <v/>
      </c>
      <c r="O48" s="231" t="str">
        <f ca="1">IF(SUMIF(Pharmaceuticals!$B:$B,$B48,Pharmaceuticals!AF:AF)+SUMIF('Health Products &amp; Equipment'!$B:$B,$B48,'Health Products &amp; Equipment'!AO:AO)+SUMIF('Other Pharma &amp; Health Products'!$B:$B,$B48,'Other Pharma &amp; Health Products'!AO:AO)+SUMIF('PSM Costs'!$B:$B,$B48,'PSM Costs'!AO:AO)&gt;0,SUMIF(Pharmaceuticals!$B:$B,$B48,Pharmaceuticals!AF:AF)+SUMIF('Health Products &amp; Equipment'!$B:$B,$B48,'Health Products &amp; Equipment'!AO:AO)+SUMIF('Other Pharma &amp; Health Products'!$B:$B,$B48,'Other Pharma &amp; Health Products'!AO:AO)+SUMIF('PSM Costs'!$B:$B,$B48,'PSM Costs'!AO:AO),"")</f>
        <v/>
      </c>
      <c r="P48" s="231" t="str">
        <f ca="1">IF(SUMIF(Pharmaceuticals!$B:$B,$B48,Pharmaceuticals!AH:AH)+SUMIF('Health Products &amp; Equipment'!$B:$B,$B48,'Health Products &amp; Equipment'!AQ:AQ)+SUMIF('Other Pharma &amp; Health Products'!$B:$B,$B48,'Other Pharma &amp; Health Products'!AQ:AQ)+SUMIF('PSM Costs'!$B:$B,$B48,'PSM Costs'!AQ:AQ)&gt;0,SUMIF(Pharmaceuticals!$B:$B,$B48,Pharmaceuticals!AH:AH)+SUMIF('Health Products &amp; Equipment'!$B:$B,$B48,'Health Products &amp; Equipment'!AQ:AQ)+SUMIF('Other Pharma &amp; Health Products'!$B:$B,$B48,'Other Pharma &amp; Health Products'!AQ:AQ)+SUMIF('PSM Costs'!$B:$B,$B48,'PSM Costs'!AQ:AQ),"")</f>
        <v/>
      </c>
      <c r="Q48" s="231" t="str">
        <f ca="1">IF(SUMIF(Pharmaceuticals!$B:$B,$B48,Pharmaceuticals!AJ:AJ)+SUMIF('Health Products &amp; Equipment'!$B:$B,$B48,'Health Products &amp; Equipment'!AS:AS)+SUMIF('Other Pharma &amp; Health Products'!$B:$B,$B48,'Other Pharma &amp; Health Products'!AS:AS)+SUMIF('PSM Costs'!$B:$B,$B48,'PSM Costs'!AS:AS)&gt;0,SUMIF(Pharmaceuticals!$B:$B,$B48,Pharmaceuticals!AJ:AJ)+SUMIF('Health Products &amp; Equipment'!$B:$B,$B48,'Health Products &amp; Equipment'!AS:AS)+SUMIF('Other Pharma &amp; Health Products'!$B:$B,$B48,'Other Pharma &amp; Health Products'!AS:AS)+SUMIF('PSM Costs'!$B:$B,$B48,'PSM Costs'!AS:AS),"")</f>
        <v/>
      </c>
      <c r="R48" s="229" t="str">
        <f t="shared" ca="1" si="2"/>
        <v/>
      </c>
      <c r="S48" s="230" t="str">
        <f ca="1">IF(SUMIF(Pharmaceuticals!$B:$B,$B48,Pharmaceuticals!AQ:AQ)+SUMIF('Health Products &amp; Equipment'!$B:$B,$B48,'Health Products &amp; Equipment'!AZ:AZ)+SUMIF('Other Pharma &amp; Health Products'!$B:$B,$B48,'Other Pharma &amp; Health Products'!AZ:AZ)+SUMIF('PSM Costs'!$B:$B,$B48,'PSM Costs'!AZ:AZ)&gt;0,SUMIF(Pharmaceuticals!$B:$B,$B48,Pharmaceuticals!AQ:AQ)+SUMIF('Health Products &amp; Equipment'!$B:$B,$B48,'Health Products &amp; Equipment'!AZ:AZ)+SUMIF('Other Pharma &amp; Health Products'!$B:$B,$B48,'Other Pharma &amp; Health Products'!AZ:AZ)+SUMIF('PSM Costs'!$B:$B,$B48,'PSM Costs'!AZ:AZ),"")</f>
        <v/>
      </c>
      <c r="T48" s="230" t="str">
        <f ca="1">IF(SUMIF(Pharmaceuticals!$B:$B,$B48,Pharmaceuticals!AS:AS)+SUMIF('Health Products &amp; Equipment'!$B:$B,$B48,'Health Products &amp; Equipment'!BB:BB)+SUMIF('Other Pharma &amp; Health Products'!$B:$B,$B48,'Other Pharma &amp; Health Products'!BB:BB)+SUMIF('PSM Costs'!$B:$B,$B48,'PSM Costs'!BB:BB)&gt;0,SUMIF(Pharmaceuticals!$B:$B,$B48,Pharmaceuticals!AS:AS)+SUMIF('Health Products &amp; Equipment'!$B:$B,$B48,'Health Products &amp; Equipment'!BB:BB)+SUMIF('Other Pharma &amp; Health Products'!$B:$B,$B48,'Other Pharma &amp; Health Products'!BB:BB)+SUMIF('PSM Costs'!$B:$B,$B48,'PSM Costs'!BB:BB),"")</f>
        <v/>
      </c>
      <c r="U48" s="230" t="str">
        <f ca="1">IF(SUMIF(Pharmaceuticals!$B:$B,$B48,Pharmaceuticals!AU:AU)+SUMIF('Health Products &amp; Equipment'!$B:$B,$B48,'Health Products &amp; Equipment'!BD:BD)+SUMIF('Other Pharma &amp; Health Products'!$B:$B,$B48,'Other Pharma &amp; Health Products'!BD:BD)+SUMIF('PSM Costs'!$B:$B,$B48,'PSM Costs'!BD:BD)&gt;0,SUMIF(Pharmaceuticals!$B:$B,$B48,Pharmaceuticals!AU:AU)+SUMIF('Health Products &amp; Equipment'!$B:$B,$B48,'Health Products &amp; Equipment'!BD:BD)+SUMIF('Other Pharma &amp; Health Products'!$B:$B,$B48,'Other Pharma &amp; Health Products'!BD:BD)+SUMIF('PSM Costs'!$B:$B,$B48,'PSM Costs'!BD:BD),"")</f>
        <v/>
      </c>
      <c r="V48" s="230" t="str">
        <f ca="1">IF(SUMIF(Pharmaceuticals!$B:$B,$B48,Pharmaceuticals!AW:AW)+SUMIF('Health Products &amp; Equipment'!$B:$B,$B48,'Health Products &amp; Equipment'!BF:BF)+SUMIF('Other Pharma &amp; Health Products'!$B:$B,$B48,'Other Pharma &amp; Health Products'!BF:BF)+SUMIF('PSM Costs'!$B:$B,$B48,'PSM Costs'!BF:BF)&gt;0,SUMIF(Pharmaceuticals!$B:$B,$B48,Pharmaceuticals!AW:AW)+SUMIF('Health Products &amp; Equipment'!$B:$B,$B48,'Health Products &amp; Equipment'!BF:BF)+SUMIF('Other Pharma &amp; Health Products'!$B:$B,$B48,'Other Pharma &amp; Health Products'!BF:BF)+SUMIF('PSM Costs'!$B:$B,$B48,'PSM Costs'!BF:BF),"")</f>
        <v/>
      </c>
      <c r="W48" s="228" t="str">
        <f t="shared" ca="1" si="3"/>
        <v/>
      </c>
      <c r="X48" s="231" t="str">
        <f ca="1">IF(SUMIF(Pharmaceuticals!$B:$B,$B48,Pharmaceuticals!BD:BD)+SUMIF('Health Products &amp; Equipment'!$B:$B,$B48,'Health Products &amp; Equipment'!BM:BM)+SUMIF('Other Pharma &amp; Health Products'!$B:$B,$B48,'Other Pharma &amp; Health Products'!BM:BM)+SUMIF('PSM Costs'!$B:$B,$B48,'PSM Costs'!BM:BM)&gt;0,SUMIF(Pharmaceuticals!$B:$B,$B48,Pharmaceuticals!BD:BD)+SUMIF('Health Products &amp; Equipment'!$B:$B,$B48,'Health Products &amp; Equipment'!BM:BM)+SUMIF('Other Pharma &amp; Health Products'!$B:$B,$B48,'Other Pharma &amp; Health Products'!BM:BM)+SUMIF('PSM Costs'!$B:$B,$B48,'PSM Costs'!BM:BM),"")</f>
        <v/>
      </c>
      <c r="Y48" s="231" t="str">
        <f ca="1">IF(SUMIF(Pharmaceuticals!$B:$B,$B48,Pharmaceuticals!BF:BF)+SUMIF('Health Products &amp; Equipment'!$B:$B,$B48,'Health Products &amp; Equipment'!BO:BO)+SUMIF('Other Pharma &amp; Health Products'!$B:$B,$B48,'Other Pharma &amp; Health Products'!BO:BO)+SUMIF('PSM Costs'!$B:$B,$B48,'PSM Costs'!BO:BO)&gt;0,SUMIF(Pharmaceuticals!$B:$B,$B48,Pharmaceuticals!BF:BF)+SUMIF('Health Products &amp; Equipment'!$B:$B,$B48,'Health Products &amp; Equipment'!BO:BO)+SUMIF('Other Pharma &amp; Health Products'!$B:$B,$B48,'Other Pharma &amp; Health Products'!BO:BO)+SUMIF('PSM Costs'!$B:$B,$B48,'PSM Costs'!BO:BO),"")</f>
        <v/>
      </c>
      <c r="Z48" s="231" t="str">
        <f ca="1">IF(SUMIF(Pharmaceuticals!$B:$B,$B48,Pharmaceuticals!BH:BH)+SUMIF('Health Products &amp; Equipment'!$B:$B,$B48,'Health Products &amp; Equipment'!BQ:BQ)+SUMIF('Other Pharma &amp; Health Products'!$B:$B,$B48,'Other Pharma &amp; Health Products'!BQ:BQ)+SUMIF('PSM Costs'!$B:$B,$B48,'PSM Costs'!BQ:BQ)&gt;0,SUMIF(Pharmaceuticals!$B:$B,$B48,Pharmaceuticals!BH:BH)+SUMIF('Health Products &amp; Equipment'!$B:$B,$B48,'Health Products &amp; Equipment'!BQ:BQ)+SUMIF('Other Pharma &amp; Health Products'!$B:$B,$B48,'Other Pharma &amp; Health Products'!BQ:BQ)+SUMIF('PSM Costs'!$B:$B,$B48,'PSM Costs'!BQ:BQ),"")</f>
        <v/>
      </c>
      <c r="AA48" s="231" t="str">
        <f ca="1">IF(SUMIF(Pharmaceuticals!$B:$B,$B48,Pharmaceuticals!BJ:BJ)+SUMIF('Health Products &amp; Equipment'!$B:$B,$B48,'Health Products &amp; Equipment'!BS:BS)+SUMIF('Other Pharma &amp; Health Products'!$B:$B,$B48,'Other Pharma &amp; Health Products'!BS:BS)+SUMIF('PSM Costs'!$B:$B,$B48,'PSM Costs'!BS:BS)&gt;0,SUMIF(Pharmaceuticals!$B:$B,$B48,Pharmaceuticals!BJ:BJ)+SUMIF('Health Products &amp; Equipment'!$B:$B,$B48,'Health Products &amp; Equipment'!BS:BS)+SUMIF('Other Pharma &amp; Health Products'!$B:$B,$B48,'Other Pharma &amp; Health Products'!BS:BS)+SUMIF('PSM Costs'!$B:$B,$B48,'PSM Costs'!BS:BS),"")</f>
        <v/>
      </c>
      <c r="AB48" s="230" t="str">
        <f t="shared" ca="1" si="4"/>
        <v/>
      </c>
    </row>
    <row r="49" spans="1:28" ht="22" customHeight="1" x14ac:dyDescent="0.15">
      <c r="A49" s="226">
        <v>39</v>
      </c>
      <c r="B49" s="226" t="str">
        <f ca="1">IFERROR(VLOOKUP(A49,'Rank unique Mod-Int-CI-PR'!I:J,2,FALSE),"")</f>
        <v/>
      </c>
      <c r="C49" s="227" t="str">
        <f ca="1">IFERROR(VLOOKUP(VALUE(LEFT(B49,FIND("-",B49)-1)),CatModules!B:C,2,FALSE),"")</f>
        <v/>
      </c>
      <c r="D49" s="227" t="str">
        <f ca="1">IFERROR(VLOOKUP(LEFT(B49,FIND("--",B49)-1),CatInt!D:E,2,FALSE),"")</f>
        <v/>
      </c>
      <c r="E49" s="227" t="str">
        <f ca="1">IFERROR(VLOOKUP(MID(B49,FIND("--",B49)+2,FIND("---",B49)-FIND("--",B49)-2),CatCostInp!D:E,2,FALSE),"")</f>
        <v/>
      </c>
      <c r="F49" s="227" t="str">
        <f ca="1">IFERROR(VLOOKUP(B49,ActivityConcat!A:C,3,FALSE),"")</f>
        <v/>
      </c>
      <c r="G49" s="228" t="str">
        <f ca="1">IFERROR(VLOOKUP(VALUE(RIGHT(B49,1)),Setup!A:D,4,FALSE),"")</f>
        <v/>
      </c>
      <c r="H49" s="229" t="str">
        <f t="shared" ca="1" si="0"/>
        <v/>
      </c>
      <c r="I49" s="230" t="str">
        <f ca="1">IF(SUMIF(Pharmaceuticals!$B:$B,$B49,Pharmaceuticals!Q:Q)+SUMIF('Health Products &amp; Equipment'!$B:$B,$B49,'Health Products &amp; Equipment'!Z:Z)+SUMIF('Other Pharma &amp; Health Products'!$B:$B,$B49,'Other Pharma &amp; Health Products'!Z:Z)+SUMIF('PSM Costs'!$B:$B,$B49,'PSM Costs'!Z:Z)&gt;0,SUMIF(Pharmaceuticals!$B:$B,$B49,Pharmaceuticals!Q:Q)+SUMIF('Health Products &amp; Equipment'!$B:$B,$B49,'Health Products &amp; Equipment'!Z:Z)+SUMIF('Other Pharma &amp; Health Products'!$B:$B,$B49,'Other Pharma &amp; Health Products'!Z:Z)+SUMIF('PSM Costs'!$B:$B,$B49,'PSM Costs'!Z:Z),"")</f>
        <v/>
      </c>
      <c r="J49" s="230" t="str">
        <f ca="1">IF(SUMIF(Pharmaceuticals!$B:$B,$B49,Pharmaceuticals!S:S)+SUMIF('Health Products &amp; Equipment'!$B:$B,$B49,'Health Products &amp; Equipment'!AB:AB)+SUMIF('Other Pharma &amp; Health Products'!$B:$B,$B49,'Other Pharma &amp; Health Products'!AB:AB)+SUMIF('PSM Costs'!$B:$B,$B49,'PSM Costs'!AB:AB)&gt;0,SUMIF(Pharmaceuticals!$B:$B,$B49,Pharmaceuticals!S:S)+SUMIF('Health Products &amp; Equipment'!$B:$B,$B49,'Health Products &amp; Equipment'!AB:AB)+SUMIF('Other Pharma &amp; Health Products'!$B:$B,$B49,'Other Pharma &amp; Health Products'!AB:AB)+SUMIF('PSM Costs'!$B:$B,$B49,'PSM Costs'!AB:AB),"")</f>
        <v/>
      </c>
      <c r="K49" s="230" t="str">
        <f ca="1">IF(SUMIF(Pharmaceuticals!$B:$B,$B49,Pharmaceuticals!U:U)+SUMIF('Health Products &amp; Equipment'!$B:$B,$B49,'Health Products &amp; Equipment'!AD:AD)+SUMIF('Other Pharma &amp; Health Products'!$B:$B,$B49,'Other Pharma &amp; Health Products'!AD:AD)+SUMIF('PSM Costs'!$B:$B,$B49,'PSM Costs'!AD:AD)&gt;0,SUMIF(Pharmaceuticals!$B:$B,$B49,Pharmaceuticals!U:U)+SUMIF('Health Products &amp; Equipment'!$B:$B,$B49,'Health Products &amp; Equipment'!AD:AD)+SUMIF('Other Pharma &amp; Health Products'!$B:$B,$B49,'Other Pharma &amp; Health Products'!AD:AD)+SUMIF('PSM Costs'!$B:$B,$B49,'PSM Costs'!AD:AD),"")</f>
        <v/>
      </c>
      <c r="L49" s="230" t="str">
        <f ca="1">IF(SUMIF(Pharmaceuticals!$B:$B,$B49,Pharmaceuticals!W:W)+SUMIF('Health Products &amp; Equipment'!$B:$B,$B49,'Health Products &amp; Equipment'!AF:AF)+SUMIF('Other Pharma &amp; Health Products'!$B:$B,$B49,'Other Pharma &amp; Health Products'!AF:AF)+SUMIF('PSM Costs'!$B:$B,$B49,'PSM Costs'!AF:AF)&gt;0,SUMIF(Pharmaceuticals!$B:$B,$B49,Pharmaceuticals!W:W)+SUMIF('Health Products &amp; Equipment'!$B:$B,$B49,'Health Products &amp; Equipment'!AF:AF)+SUMIF('Other Pharma &amp; Health Products'!$B:$B,$B49,'Other Pharma &amp; Health Products'!AF:AF)+SUMIF('PSM Costs'!$B:$B,$B49,'PSM Costs'!AF:AF),"")</f>
        <v/>
      </c>
      <c r="M49" s="228" t="str">
        <f t="shared" ca="1" si="1"/>
        <v/>
      </c>
      <c r="N49" s="231" t="str">
        <f ca="1">IF(SUMIF(Pharmaceuticals!$B:$B,$B49,Pharmaceuticals!AD:AD)+SUMIF('Health Products &amp; Equipment'!$B:$B,$B49,'Health Products &amp; Equipment'!AM:AM)+SUMIF('Other Pharma &amp; Health Products'!$B:$B,$B49,'Other Pharma &amp; Health Products'!AM:AM)+SUMIF('PSM Costs'!$B:$B,$B49,'PSM Costs'!AM:AM)&gt;0,SUMIF(Pharmaceuticals!$B:$B,$B49,Pharmaceuticals!AD:AD)+SUMIF('Health Products &amp; Equipment'!$B:$B,$B49,'Health Products &amp; Equipment'!AM:AM)+SUMIF('Other Pharma &amp; Health Products'!$B:$B,$B49,'Other Pharma &amp; Health Products'!AM:AM)+SUMIF('PSM Costs'!$B:$B,$B49,'PSM Costs'!AM:AM),"")</f>
        <v/>
      </c>
      <c r="O49" s="231" t="str">
        <f ca="1">IF(SUMIF(Pharmaceuticals!$B:$B,$B49,Pharmaceuticals!AF:AF)+SUMIF('Health Products &amp; Equipment'!$B:$B,$B49,'Health Products &amp; Equipment'!AO:AO)+SUMIF('Other Pharma &amp; Health Products'!$B:$B,$B49,'Other Pharma &amp; Health Products'!AO:AO)+SUMIF('PSM Costs'!$B:$B,$B49,'PSM Costs'!AO:AO)&gt;0,SUMIF(Pharmaceuticals!$B:$B,$B49,Pharmaceuticals!AF:AF)+SUMIF('Health Products &amp; Equipment'!$B:$B,$B49,'Health Products &amp; Equipment'!AO:AO)+SUMIF('Other Pharma &amp; Health Products'!$B:$B,$B49,'Other Pharma &amp; Health Products'!AO:AO)+SUMIF('PSM Costs'!$B:$B,$B49,'PSM Costs'!AO:AO),"")</f>
        <v/>
      </c>
      <c r="P49" s="231" t="str">
        <f ca="1">IF(SUMIF(Pharmaceuticals!$B:$B,$B49,Pharmaceuticals!AH:AH)+SUMIF('Health Products &amp; Equipment'!$B:$B,$B49,'Health Products &amp; Equipment'!AQ:AQ)+SUMIF('Other Pharma &amp; Health Products'!$B:$B,$B49,'Other Pharma &amp; Health Products'!AQ:AQ)+SUMIF('PSM Costs'!$B:$B,$B49,'PSM Costs'!AQ:AQ)&gt;0,SUMIF(Pharmaceuticals!$B:$B,$B49,Pharmaceuticals!AH:AH)+SUMIF('Health Products &amp; Equipment'!$B:$B,$B49,'Health Products &amp; Equipment'!AQ:AQ)+SUMIF('Other Pharma &amp; Health Products'!$B:$B,$B49,'Other Pharma &amp; Health Products'!AQ:AQ)+SUMIF('PSM Costs'!$B:$B,$B49,'PSM Costs'!AQ:AQ),"")</f>
        <v/>
      </c>
      <c r="Q49" s="231" t="str">
        <f ca="1">IF(SUMIF(Pharmaceuticals!$B:$B,$B49,Pharmaceuticals!AJ:AJ)+SUMIF('Health Products &amp; Equipment'!$B:$B,$B49,'Health Products &amp; Equipment'!AS:AS)+SUMIF('Other Pharma &amp; Health Products'!$B:$B,$B49,'Other Pharma &amp; Health Products'!AS:AS)+SUMIF('PSM Costs'!$B:$B,$B49,'PSM Costs'!AS:AS)&gt;0,SUMIF(Pharmaceuticals!$B:$B,$B49,Pharmaceuticals!AJ:AJ)+SUMIF('Health Products &amp; Equipment'!$B:$B,$B49,'Health Products &amp; Equipment'!AS:AS)+SUMIF('Other Pharma &amp; Health Products'!$B:$B,$B49,'Other Pharma &amp; Health Products'!AS:AS)+SUMIF('PSM Costs'!$B:$B,$B49,'PSM Costs'!AS:AS),"")</f>
        <v/>
      </c>
      <c r="R49" s="229" t="str">
        <f t="shared" ca="1" si="2"/>
        <v/>
      </c>
      <c r="S49" s="230" t="str">
        <f ca="1">IF(SUMIF(Pharmaceuticals!$B:$B,$B49,Pharmaceuticals!AQ:AQ)+SUMIF('Health Products &amp; Equipment'!$B:$B,$B49,'Health Products &amp; Equipment'!AZ:AZ)+SUMIF('Other Pharma &amp; Health Products'!$B:$B,$B49,'Other Pharma &amp; Health Products'!AZ:AZ)+SUMIF('PSM Costs'!$B:$B,$B49,'PSM Costs'!AZ:AZ)&gt;0,SUMIF(Pharmaceuticals!$B:$B,$B49,Pharmaceuticals!AQ:AQ)+SUMIF('Health Products &amp; Equipment'!$B:$B,$B49,'Health Products &amp; Equipment'!AZ:AZ)+SUMIF('Other Pharma &amp; Health Products'!$B:$B,$B49,'Other Pharma &amp; Health Products'!AZ:AZ)+SUMIF('PSM Costs'!$B:$B,$B49,'PSM Costs'!AZ:AZ),"")</f>
        <v/>
      </c>
      <c r="T49" s="230" t="str">
        <f ca="1">IF(SUMIF(Pharmaceuticals!$B:$B,$B49,Pharmaceuticals!AS:AS)+SUMIF('Health Products &amp; Equipment'!$B:$B,$B49,'Health Products &amp; Equipment'!BB:BB)+SUMIF('Other Pharma &amp; Health Products'!$B:$B,$B49,'Other Pharma &amp; Health Products'!BB:BB)+SUMIF('PSM Costs'!$B:$B,$B49,'PSM Costs'!BB:BB)&gt;0,SUMIF(Pharmaceuticals!$B:$B,$B49,Pharmaceuticals!AS:AS)+SUMIF('Health Products &amp; Equipment'!$B:$B,$B49,'Health Products &amp; Equipment'!BB:BB)+SUMIF('Other Pharma &amp; Health Products'!$B:$B,$B49,'Other Pharma &amp; Health Products'!BB:BB)+SUMIF('PSM Costs'!$B:$B,$B49,'PSM Costs'!BB:BB),"")</f>
        <v/>
      </c>
      <c r="U49" s="230" t="str">
        <f ca="1">IF(SUMIF(Pharmaceuticals!$B:$B,$B49,Pharmaceuticals!AU:AU)+SUMIF('Health Products &amp; Equipment'!$B:$B,$B49,'Health Products &amp; Equipment'!BD:BD)+SUMIF('Other Pharma &amp; Health Products'!$B:$B,$B49,'Other Pharma &amp; Health Products'!BD:BD)+SUMIF('PSM Costs'!$B:$B,$B49,'PSM Costs'!BD:BD)&gt;0,SUMIF(Pharmaceuticals!$B:$B,$B49,Pharmaceuticals!AU:AU)+SUMIF('Health Products &amp; Equipment'!$B:$B,$B49,'Health Products &amp; Equipment'!BD:BD)+SUMIF('Other Pharma &amp; Health Products'!$B:$B,$B49,'Other Pharma &amp; Health Products'!BD:BD)+SUMIF('PSM Costs'!$B:$B,$B49,'PSM Costs'!BD:BD),"")</f>
        <v/>
      </c>
      <c r="V49" s="230" t="str">
        <f ca="1">IF(SUMIF(Pharmaceuticals!$B:$B,$B49,Pharmaceuticals!AW:AW)+SUMIF('Health Products &amp; Equipment'!$B:$B,$B49,'Health Products &amp; Equipment'!BF:BF)+SUMIF('Other Pharma &amp; Health Products'!$B:$B,$B49,'Other Pharma &amp; Health Products'!BF:BF)+SUMIF('PSM Costs'!$B:$B,$B49,'PSM Costs'!BF:BF)&gt;0,SUMIF(Pharmaceuticals!$B:$B,$B49,Pharmaceuticals!AW:AW)+SUMIF('Health Products &amp; Equipment'!$B:$B,$B49,'Health Products &amp; Equipment'!BF:BF)+SUMIF('Other Pharma &amp; Health Products'!$B:$B,$B49,'Other Pharma &amp; Health Products'!BF:BF)+SUMIF('PSM Costs'!$B:$B,$B49,'PSM Costs'!BF:BF),"")</f>
        <v/>
      </c>
      <c r="W49" s="228" t="str">
        <f t="shared" ca="1" si="3"/>
        <v/>
      </c>
      <c r="X49" s="231" t="str">
        <f ca="1">IF(SUMIF(Pharmaceuticals!$B:$B,$B49,Pharmaceuticals!BD:BD)+SUMIF('Health Products &amp; Equipment'!$B:$B,$B49,'Health Products &amp; Equipment'!BM:BM)+SUMIF('Other Pharma &amp; Health Products'!$B:$B,$B49,'Other Pharma &amp; Health Products'!BM:BM)+SUMIF('PSM Costs'!$B:$B,$B49,'PSM Costs'!BM:BM)&gt;0,SUMIF(Pharmaceuticals!$B:$B,$B49,Pharmaceuticals!BD:BD)+SUMIF('Health Products &amp; Equipment'!$B:$B,$B49,'Health Products &amp; Equipment'!BM:BM)+SUMIF('Other Pharma &amp; Health Products'!$B:$B,$B49,'Other Pharma &amp; Health Products'!BM:BM)+SUMIF('PSM Costs'!$B:$B,$B49,'PSM Costs'!BM:BM),"")</f>
        <v/>
      </c>
      <c r="Y49" s="231" t="str">
        <f ca="1">IF(SUMIF(Pharmaceuticals!$B:$B,$B49,Pharmaceuticals!BF:BF)+SUMIF('Health Products &amp; Equipment'!$B:$B,$B49,'Health Products &amp; Equipment'!BO:BO)+SUMIF('Other Pharma &amp; Health Products'!$B:$B,$B49,'Other Pharma &amp; Health Products'!BO:BO)+SUMIF('PSM Costs'!$B:$B,$B49,'PSM Costs'!BO:BO)&gt;0,SUMIF(Pharmaceuticals!$B:$B,$B49,Pharmaceuticals!BF:BF)+SUMIF('Health Products &amp; Equipment'!$B:$B,$B49,'Health Products &amp; Equipment'!BO:BO)+SUMIF('Other Pharma &amp; Health Products'!$B:$B,$B49,'Other Pharma &amp; Health Products'!BO:BO)+SUMIF('PSM Costs'!$B:$B,$B49,'PSM Costs'!BO:BO),"")</f>
        <v/>
      </c>
      <c r="Z49" s="231" t="str">
        <f ca="1">IF(SUMIF(Pharmaceuticals!$B:$B,$B49,Pharmaceuticals!BH:BH)+SUMIF('Health Products &amp; Equipment'!$B:$B,$B49,'Health Products &amp; Equipment'!BQ:BQ)+SUMIF('Other Pharma &amp; Health Products'!$B:$B,$B49,'Other Pharma &amp; Health Products'!BQ:BQ)+SUMIF('PSM Costs'!$B:$B,$B49,'PSM Costs'!BQ:BQ)&gt;0,SUMIF(Pharmaceuticals!$B:$B,$B49,Pharmaceuticals!BH:BH)+SUMIF('Health Products &amp; Equipment'!$B:$B,$B49,'Health Products &amp; Equipment'!BQ:BQ)+SUMIF('Other Pharma &amp; Health Products'!$B:$B,$B49,'Other Pharma &amp; Health Products'!BQ:BQ)+SUMIF('PSM Costs'!$B:$B,$B49,'PSM Costs'!BQ:BQ),"")</f>
        <v/>
      </c>
      <c r="AA49" s="231" t="str">
        <f ca="1">IF(SUMIF(Pharmaceuticals!$B:$B,$B49,Pharmaceuticals!BJ:BJ)+SUMIF('Health Products &amp; Equipment'!$B:$B,$B49,'Health Products &amp; Equipment'!BS:BS)+SUMIF('Other Pharma &amp; Health Products'!$B:$B,$B49,'Other Pharma &amp; Health Products'!BS:BS)+SUMIF('PSM Costs'!$B:$B,$B49,'PSM Costs'!BS:BS)&gt;0,SUMIF(Pharmaceuticals!$B:$B,$B49,Pharmaceuticals!BJ:BJ)+SUMIF('Health Products &amp; Equipment'!$B:$B,$B49,'Health Products &amp; Equipment'!BS:BS)+SUMIF('Other Pharma &amp; Health Products'!$B:$B,$B49,'Other Pharma &amp; Health Products'!BS:BS)+SUMIF('PSM Costs'!$B:$B,$B49,'PSM Costs'!BS:BS),"")</f>
        <v/>
      </c>
      <c r="AB49" s="230" t="str">
        <f t="shared" ca="1" si="4"/>
        <v/>
      </c>
    </row>
    <row r="50" spans="1:28" ht="22" customHeight="1" x14ac:dyDescent="0.15">
      <c r="A50" s="226">
        <v>40</v>
      </c>
      <c r="B50" s="226" t="str">
        <f ca="1">IFERROR(VLOOKUP(A50,'Rank unique Mod-Int-CI-PR'!I:J,2,FALSE),"")</f>
        <v/>
      </c>
      <c r="C50" s="227" t="str">
        <f ca="1">IFERROR(VLOOKUP(VALUE(LEFT(B50,FIND("-",B50)-1)),CatModules!B:C,2,FALSE),"")</f>
        <v/>
      </c>
      <c r="D50" s="227" t="str">
        <f ca="1">IFERROR(VLOOKUP(LEFT(B50,FIND("--",B50)-1),CatInt!D:E,2,FALSE),"")</f>
        <v/>
      </c>
      <c r="E50" s="227" t="str">
        <f ca="1">IFERROR(VLOOKUP(MID(B50,FIND("--",B50)+2,FIND("---",B50)-FIND("--",B50)-2),CatCostInp!D:E,2,FALSE),"")</f>
        <v/>
      </c>
      <c r="F50" s="227" t="str">
        <f ca="1">IFERROR(VLOOKUP(B50,ActivityConcat!A:C,3,FALSE),"")</f>
        <v/>
      </c>
      <c r="G50" s="228" t="str">
        <f ca="1">IFERROR(VLOOKUP(VALUE(RIGHT(B50,1)),Setup!A:D,4,FALSE),"")</f>
        <v/>
      </c>
      <c r="H50" s="229" t="str">
        <f t="shared" ca="1" si="0"/>
        <v/>
      </c>
      <c r="I50" s="230" t="str">
        <f ca="1">IF(SUMIF(Pharmaceuticals!$B:$B,$B50,Pharmaceuticals!Q:Q)+SUMIF('Health Products &amp; Equipment'!$B:$B,$B50,'Health Products &amp; Equipment'!Z:Z)+SUMIF('Other Pharma &amp; Health Products'!$B:$B,$B50,'Other Pharma &amp; Health Products'!Z:Z)+SUMIF('PSM Costs'!$B:$B,$B50,'PSM Costs'!Z:Z)&gt;0,SUMIF(Pharmaceuticals!$B:$B,$B50,Pharmaceuticals!Q:Q)+SUMIF('Health Products &amp; Equipment'!$B:$B,$B50,'Health Products &amp; Equipment'!Z:Z)+SUMIF('Other Pharma &amp; Health Products'!$B:$B,$B50,'Other Pharma &amp; Health Products'!Z:Z)+SUMIF('PSM Costs'!$B:$B,$B50,'PSM Costs'!Z:Z),"")</f>
        <v/>
      </c>
      <c r="J50" s="230" t="str">
        <f ca="1">IF(SUMIF(Pharmaceuticals!$B:$B,$B50,Pharmaceuticals!S:S)+SUMIF('Health Products &amp; Equipment'!$B:$B,$B50,'Health Products &amp; Equipment'!AB:AB)+SUMIF('Other Pharma &amp; Health Products'!$B:$B,$B50,'Other Pharma &amp; Health Products'!AB:AB)+SUMIF('PSM Costs'!$B:$B,$B50,'PSM Costs'!AB:AB)&gt;0,SUMIF(Pharmaceuticals!$B:$B,$B50,Pharmaceuticals!S:S)+SUMIF('Health Products &amp; Equipment'!$B:$B,$B50,'Health Products &amp; Equipment'!AB:AB)+SUMIF('Other Pharma &amp; Health Products'!$B:$B,$B50,'Other Pharma &amp; Health Products'!AB:AB)+SUMIF('PSM Costs'!$B:$B,$B50,'PSM Costs'!AB:AB),"")</f>
        <v/>
      </c>
      <c r="K50" s="230" t="str">
        <f ca="1">IF(SUMIF(Pharmaceuticals!$B:$B,$B50,Pharmaceuticals!U:U)+SUMIF('Health Products &amp; Equipment'!$B:$B,$B50,'Health Products &amp; Equipment'!AD:AD)+SUMIF('Other Pharma &amp; Health Products'!$B:$B,$B50,'Other Pharma &amp; Health Products'!AD:AD)+SUMIF('PSM Costs'!$B:$B,$B50,'PSM Costs'!AD:AD)&gt;0,SUMIF(Pharmaceuticals!$B:$B,$B50,Pharmaceuticals!U:U)+SUMIF('Health Products &amp; Equipment'!$B:$B,$B50,'Health Products &amp; Equipment'!AD:AD)+SUMIF('Other Pharma &amp; Health Products'!$B:$B,$B50,'Other Pharma &amp; Health Products'!AD:AD)+SUMIF('PSM Costs'!$B:$B,$B50,'PSM Costs'!AD:AD),"")</f>
        <v/>
      </c>
      <c r="L50" s="230" t="str">
        <f ca="1">IF(SUMIF(Pharmaceuticals!$B:$B,$B50,Pharmaceuticals!W:W)+SUMIF('Health Products &amp; Equipment'!$B:$B,$B50,'Health Products &amp; Equipment'!AF:AF)+SUMIF('Other Pharma &amp; Health Products'!$B:$B,$B50,'Other Pharma &amp; Health Products'!AF:AF)+SUMIF('PSM Costs'!$B:$B,$B50,'PSM Costs'!AF:AF)&gt;0,SUMIF(Pharmaceuticals!$B:$B,$B50,Pharmaceuticals!W:W)+SUMIF('Health Products &amp; Equipment'!$B:$B,$B50,'Health Products &amp; Equipment'!AF:AF)+SUMIF('Other Pharma &amp; Health Products'!$B:$B,$B50,'Other Pharma &amp; Health Products'!AF:AF)+SUMIF('PSM Costs'!$B:$B,$B50,'PSM Costs'!AF:AF),"")</f>
        <v/>
      </c>
      <c r="M50" s="228" t="str">
        <f t="shared" ca="1" si="1"/>
        <v/>
      </c>
      <c r="N50" s="231" t="str">
        <f ca="1">IF(SUMIF(Pharmaceuticals!$B:$B,$B50,Pharmaceuticals!AD:AD)+SUMIF('Health Products &amp; Equipment'!$B:$B,$B50,'Health Products &amp; Equipment'!AM:AM)+SUMIF('Other Pharma &amp; Health Products'!$B:$B,$B50,'Other Pharma &amp; Health Products'!AM:AM)+SUMIF('PSM Costs'!$B:$B,$B50,'PSM Costs'!AM:AM)&gt;0,SUMIF(Pharmaceuticals!$B:$B,$B50,Pharmaceuticals!AD:AD)+SUMIF('Health Products &amp; Equipment'!$B:$B,$B50,'Health Products &amp; Equipment'!AM:AM)+SUMIF('Other Pharma &amp; Health Products'!$B:$B,$B50,'Other Pharma &amp; Health Products'!AM:AM)+SUMIF('PSM Costs'!$B:$B,$B50,'PSM Costs'!AM:AM),"")</f>
        <v/>
      </c>
      <c r="O50" s="231" t="str">
        <f ca="1">IF(SUMIF(Pharmaceuticals!$B:$B,$B50,Pharmaceuticals!AF:AF)+SUMIF('Health Products &amp; Equipment'!$B:$B,$B50,'Health Products &amp; Equipment'!AO:AO)+SUMIF('Other Pharma &amp; Health Products'!$B:$B,$B50,'Other Pharma &amp; Health Products'!AO:AO)+SUMIF('PSM Costs'!$B:$B,$B50,'PSM Costs'!AO:AO)&gt;0,SUMIF(Pharmaceuticals!$B:$B,$B50,Pharmaceuticals!AF:AF)+SUMIF('Health Products &amp; Equipment'!$B:$B,$B50,'Health Products &amp; Equipment'!AO:AO)+SUMIF('Other Pharma &amp; Health Products'!$B:$B,$B50,'Other Pharma &amp; Health Products'!AO:AO)+SUMIF('PSM Costs'!$B:$B,$B50,'PSM Costs'!AO:AO),"")</f>
        <v/>
      </c>
      <c r="P50" s="231" t="str">
        <f ca="1">IF(SUMIF(Pharmaceuticals!$B:$B,$B50,Pharmaceuticals!AH:AH)+SUMIF('Health Products &amp; Equipment'!$B:$B,$B50,'Health Products &amp; Equipment'!AQ:AQ)+SUMIF('Other Pharma &amp; Health Products'!$B:$B,$B50,'Other Pharma &amp; Health Products'!AQ:AQ)+SUMIF('PSM Costs'!$B:$B,$B50,'PSM Costs'!AQ:AQ)&gt;0,SUMIF(Pharmaceuticals!$B:$B,$B50,Pharmaceuticals!AH:AH)+SUMIF('Health Products &amp; Equipment'!$B:$B,$B50,'Health Products &amp; Equipment'!AQ:AQ)+SUMIF('Other Pharma &amp; Health Products'!$B:$B,$B50,'Other Pharma &amp; Health Products'!AQ:AQ)+SUMIF('PSM Costs'!$B:$B,$B50,'PSM Costs'!AQ:AQ),"")</f>
        <v/>
      </c>
      <c r="Q50" s="231" t="str">
        <f ca="1">IF(SUMIF(Pharmaceuticals!$B:$B,$B50,Pharmaceuticals!AJ:AJ)+SUMIF('Health Products &amp; Equipment'!$B:$B,$B50,'Health Products &amp; Equipment'!AS:AS)+SUMIF('Other Pharma &amp; Health Products'!$B:$B,$B50,'Other Pharma &amp; Health Products'!AS:AS)+SUMIF('PSM Costs'!$B:$B,$B50,'PSM Costs'!AS:AS)&gt;0,SUMIF(Pharmaceuticals!$B:$B,$B50,Pharmaceuticals!AJ:AJ)+SUMIF('Health Products &amp; Equipment'!$B:$B,$B50,'Health Products &amp; Equipment'!AS:AS)+SUMIF('Other Pharma &amp; Health Products'!$B:$B,$B50,'Other Pharma &amp; Health Products'!AS:AS)+SUMIF('PSM Costs'!$B:$B,$B50,'PSM Costs'!AS:AS),"")</f>
        <v/>
      </c>
      <c r="R50" s="229" t="str">
        <f t="shared" ca="1" si="2"/>
        <v/>
      </c>
      <c r="S50" s="230" t="str">
        <f ca="1">IF(SUMIF(Pharmaceuticals!$B:$B,$B50,Pharmaceuticals!AQ:AQ)+SUMIF('Health Products &amp; Equipment'!$B:$B,$B50,'Health Products &amp; Equipment'!AZ:AZ)+SUMIF('Other Pharma &amp; Health Products'!$B:$B,$B50,'Other Pharma &amp; Health Products'!AZ:AZ)+SUMIF('PSM Costs'!$B:$B,$B50,'PSM Costs'!AZ:AZ)&gt;0,SUMIF(Pharmaceuticals!$B:$B,$B50,Pharmaceuticals!AQ:AQ)+SUMIF('Health Products &amp; Equipment'!$B:$B,$B50,'Health Products &amp; Equipment'!AZ:AZ)+SUMIF('Other Pharma &amp; Health Products'!$B:$B,$B50,'Other Pharma &amp; Health Products'!AZ:AZ)+SUMIF('PSM Costs'!$B:$B,$B50,'PSM Costs'!AZ:AZ),"")</f>
        <v/>
      </c>
      <c r="T50" s="230" t="str">
        <f ca="1">IF(SUMIF(Pharmaceuticals!$B:$B,$B50,Pharmaceuticals!AS:AS)+SUMIF('Health Products &amp; Equipment'!$B:$B,$B50,'Health Products &amp; Equipment'!BB:BB)+SUMIF('Other Pharma &amp; Health Products'!$B:$B,$B50,'Other Pharma &amp; Health Products'!BB:BB)+SUMIF('PSM Costs'!$B:$B,$B50,'PSM Costs'!BB:BB)&gt;0,SUMIF(Pharmaceuticals!$B:$B,$B50,Pharmaceuticals!AS:AS)+SUMIF('Health Products &amp; Equipment'!$B:$B,$B50,'Health Products &amp; Equipment'!BB:BB)+SUMIF('Other Pharma &amp; Health Products'!$B:$B,$B50,'Other Pharma &amp; Health Products'!BB:BB)+SUMIF('PSM Costs'!$B:$B,$B50,'PSM Costs'!BB:BB),"")</f>
        <v/>
      </c>
      <c r="U50" s="230" t="str">
        <f ca="1">IF(SUMIF(Pharmaceuticals!$B:$B,$B50,Pharmaceuticals!AU:AU)+SUMIF('Health Products &amp; Equipment'!$B:$B,$B50,'Health Products &amp; Equipment'!BD:BD)+SUMIF('Other Pharma &amp; Health Products'!$B:$B,$B50,'Other Pharma &amp; Health Products'!BD:BD)+SUMIF('PSM Costs'!$B:$B,$B50,'PSM Costs'!BD:BD)&gt;0,SUMIF(Pharmaceuticals!$B:$B,$B50,Pharmaceuticals!AU:AU)+SUMIF('Health Products &amp; Equipment'!$B:$B,$B50,'Health Products &amp; Equipment'!BD:BD)+SUMIF('Other Pharma &amp; Health Products'!$B:$B,$B50,'Other Pharma &amp; Health Products'!BD:BD)+SUMIF('PSM Costs'!$B:$B,$B50,'PSM Costs'!BD:BD),"")</f>
        <v/>
      </c>
      <c r="V50" s="230" t="str">
        <f ca="1">IF(SUMIF(Pharmaceuticals!$B:$B,$B50,Pharmaceuticals!AW:AW)+SUMIF('Health Products &amp; Equipment'!$B:$B,$B50,'Health Products &amp; Equipment'!BF:BF)+SUMIF('Other Pharma &amp; Health Products'!$B:$B,$B50,'Other Pharma &amp; Health Products'!BF:BF)+SUMIF('PSM Costs'!$B:$B,$B50,'PSM Costs'!BF:BF)&gt;0,SUMIF(Pharmaceuticals!$B:$B,$B50,Pharmaceuticals!AW:AW)+SUMIF('Health Products &amp; Equipment'!$B:$B,$B50,'Health Products &amp; Equipment'!BF:BF)+SUMIF('Other Pharma &amp; Health Products'!$B:$B,$B50,'Other Pharma &amp; Health Products'!BF:BF)+SUMIF('PSM Costs'!$B:$B,$B50,'PSM Costs'!BF:BF),"")</f>
        <v/>
      </c>
      <c r="W50" s="228" t="str">
        <f t="shared" ca="1" si="3"/>
        <v/>
      </c>
      <c r="X50" s="231" t="str">
        <f ca="1">IF(SUMIF(Pharmaceuticals!$B:$B,$B50,Pharmaceuticals!BD:BD)+SUMIF('Health Products &amp; Equipment'!$B:$B,$B50,'Health Products &amp; Equipment'!BM:BM)+SUMIF('Other Pharma &amp; Health Products'!$B:$B,$B50,'Other Pharma &amp; Health Products'!BM:BM)+SUMIF('PSM Costs'!$B:$B,$B50,'PSM Costs'!BM:BM)&gt;0,SUMIF(Pharmaceuticals!$B:$B,$B50,Pharmaceuticals!BD:BD)+SUMIF('Health Products &amp; Equipment'!$B:$B,$B50,'Health Products &amp; Equipment'!BM:BM)+SUMIF('Other Pharma &amp; Health Products'!$B:$B,$B50,'Other Pharma &amp; Health Products'!BM:BM)+SUMIF('PSM Costs'!$B:$B,$B50,'PSM Costs'!BM:BM),"")</f>
        <v/>
      </c>
      <c r="Y50" s="231" t="str">
        <f ca="1">IF(SUMIF(Pharmaceuticals!$B:$B,$B50,Pharmaceuticals!BF:BF)+SUMIF('Health Products &amp; Equipment'!$B:$B,$B50,'Health Products &amp; Equipment'!BO:BO)+SUMIF('Other Pharma &amp; Health Products'!$B:$B,$B50,'Other Pharma &amp; Health Products'!BO:BO)+SUMIF('PSM Costs'!$B:$B,$B50,'PSM Costs'!BO:BO)&gt;0,SUMIF(Pharmaceuticals!$B:$B,$B50,Pharmaceuticals!BF:BF)+SUMIF('Health Products &amp; Equipment'!$B:$B,$B50,'Health Products &amp; Equipment'!BO:BO)+SUMIF('Other Pharma &amp; Health Products'!$B:$B,$B50,'Other Pharma &amp; Health Products'!BO:BO)+SUMIF('PSM Costs'!$B:$B,$B50,'PSM Costs'!BO:BO),"")</f>
        <v/>
      </c>
      <c r="Z50" s="231" t="str">
        <f ca="1">IF(SUMIF(Pharmaceuticals!$B:$B,$B50,Pharmaceuticals!BH:BH)+SUMIF('Health Products &amp; Equipment'!$B:$B,$B50,'Health Products &amp; Equipment'!BQ:BQ)+SUMIF('Other Pharma &amp; Health Products'!$B:$B,$B50,'Other Pharma &amp; Health Products'!BQ:BQ)+SUMIF('PSM Costs'!$B:$B,$B50,'PSM Costs'!BQ:BQ)&gt;0,SUMIF(Pharmaceuticals!$B:$B,$B50,Pharmaceuticals!BH:BH)+SUMIF('Health Products &amp; Equipment'!$B:$B,$B50,'Health Products &amp; Equipment'!BQ:BQ)+SUMIF('Other Pharma &amp; Health Products'!$B:$B,$B50,'Other Pharma &amp; Health Products'!BQ:BQ)+SUMIF('PSM Costs'!$B:$B,$B50,'PSM Costs'!BQ:BQ),"")</f>
        <v/>
      </c>
      <c r="AA50" s="231" t="str">
        <f ca="1">IF(SUMIF(Pharmaceuticals!$B:$B,$B50,Pharmaceuticals!BJ:BJ)+SUMIF('Health Products &amp; Equipment'!$B:$B,$B50,'Health Products &amp; Equipment'!BS:BS)+SUMIF('Other Pharma &amp; Health Products'!$B:$B,$B50,'Other Pharma &amp; Health Products'!BS:BS)+SUMIF('PSM Costs'!$B:$B,$B50,'PSM Costs'!BS:BS)&gt;0,SUMIF(Pharmaceuticals!$B:$B,$B50,Pharmaceuticals!BJ:BJ)+SUMIF('Health Products &amp; Equipment'!$B:$B,$B50,'Health Products &amp; Equipment'!BS:BS)+SUMIF('Other Pharma &amp; Health Products'!$B:$B,$B50,'Other Pharma &amp; Health Products'!BS:BS)+SUMIF('PSM Costs'!$B:$B,$B50,'PSM Costs'!BS:BS),"")</f>
        <v/>
      </c>
      <c r="AB50" s="230" t="str">
        <f t="shared" ca="1" si="4"/>
        <v/>
      </c>
    </row>
    <row r="51" spans="1:28" ht="22" customHeight="1" x14ac:dyDescent="0.15">
      <c r="A51" s="226">
        <v>41</v>
      </c>
      <c r="B51" s="226" t="str">
        <f ca="1">IFERROR(VLOOKUP(A51,'Rank unique Mod-Int-CI-PR'!I:J,2,FALSE),"")</f>
        <v/>
      </c>
      <c r="C51" s="227" t="str">
        <f ca="1">IFERROR(VLOOKUP(VALUE(LEFT(B51,FIND("-",B51)-1)),CatModules!B:C,2,FALSE),"")</f>
        <v/>
      </c>
      <c r="D51" s="227" t="str">
        <f ca="1">IFERROR(VLOOKUP(LEFT(B51,FIND("--",B51)-1),CatInt!D:E,2,FALSE),"")</f>
        <v/>
      </c>
      <c r="E51" s="227" t="str">
        <f ca="1">IFERROR(VLOOKUP(MID(B51,FIND("--",B51)+2,FIND("---",B51)-FIND("--",B51)-2),CatCostInp!D:E,2,FALSE),"")</f>
        <v/>
      </c>
      <c r="F51" s="227" t="str">
        <f ca="1">IFERROR(VLOOKUP(B51,ActivityConcat!A:C,3,FALSE),"")</f>
        <v/>
      </c>
      <c r="G51" s="228" t="str">
        <f ca="1">IFERROR(VLOOKUP(VALUE(RIGHT(B51,1)),Setup!A:D,4,FALSE),"")</f>
        <v/>
      </c>
      <c r="H51" s="229" t="str">
        <f t="shared" ca="1" si="0"/>
        <v/>
      </c>
      <c r="I51" s="230" t="str">
        <f ca="1">IF(SUMIF(Pharmaceuticals!$B:$B,$B51,Pharmaceuticals!Q:Q)+SUMIF('Health Products &amp; Equipment'!$B:$B,$B51,'Health Products &amp; Equipment'!Z:Z)+SUMIF('Other Pharma &amp; Health Products'!$B:$B,$B51,'Other Pharma &amp; Health Products'!Z:Z)+SUMIF('PSM Costs'!$B:$B,$B51,'PSM Costs'!Z:Z)&gt;0,SUMIF(Pharmaceuticals!$B:$B,$B51,Pharmaceuticals!Q:Q)+SUMIF('Health Products &amp; Equipment'!$B:$B,$B51,'Health Products &amp; Equipment'!Z:Z)+SUMIF('Other Pharma &amp; Health Products'!$B:$B,$B51,'Other Pharma &amp; Health Products'!Z:Z)+SUMIF('PSM Costs'!$B:$B,$B51,'PSM Costs'!Z:Z),"")</f>
        <v/>
      </c>
      <c r="J51" s="230" t="str">
        <f ca="1">IF(SUMIF(Pharmaceuticals!$B:$B,$B51,Pharmaceuticals!S:S)+SUMIF('Health Products &amp; Equipment'!$B:$B,$B51,'Health Products &amp; Equipment'!AB:AB)+SUMIF('Other Pharma &amp; Health Products'!$B:$B,$B51,'Other Pharma &amp; Health Products'!AB:AB)+SUMIF('PSM Costs'!$B:$B,$B51,'PSM Costs'!AB:AB)&gt;0,SUMIF(Pharmaceuticals!$B:$B,$B51,Pharmaceuticals!S:S)+SUMIF('Health Products &amp; Equipment'!$B:$B,$B51,'Health Products &amp; Equipment'!AB:AB)+SUMIF('Other Pharma &amp; Health Products'!$B:$B,$B51,'Other Pharma &amp; Health Products'!AB:AB)+SUMIF('PSM Costs'!$B:$B,$B51,'PSM Costs'!AB:AB),"")</f>
        <v/>
      </c>
      <c r="K51" s="230" t="str">
        <f ca="1">IF(SUMIF(Pharmaceuticals!$B:$B,$B51,Pharmaceuticals!U:U)+SUMIF('Health Products &amp; Equipment'!$B:$B,$B51,'Health Products &amp; Equipment'!AD:AD)+SUMIF('Other Pharma &amp; Health Products'!$B:$B,$B51,'Other Pharma &amp; Health Products'!AD:AD)+SUMIF('PSM Costs'!$B:$B,$B51,'PSM Costs'!AD:AD)&gt;0,SUMIF(Pharmaceuticals!$B:$B,$B51,Pharmaceuticals!U:U)+SUMIF('Health Products &amp; Equipment'!$B:$B,$B51,'Health Products &amp; Equipment'!AD:AD)+SUMIF('Other Pharma &amp; Health Products'!$B:$B,$B51,'Other Pharma &amp; Health Products'!AD:AD)+SUMIF('PSM Costs'!$B:$B,$B51,'PSM Costs'!AD:AD),"")</f>
        <v/>
      </c>
      <c r="L51" s="230" t="str">
        <f ca="1">IF(SUMIF(Pharmaceuticals!$B:$B,$B51,Pharmaceuticals!W:W)+SUMIF('Health Products &amp; Equipment'!$B:$B,$B51,'Health Products &amp; Equipment'!AF:AF)+SUMIF('Other Pharma &amp; Health Products'!$B:$B,$B51,'Other Pharma &amp; Health Products'!AF:AF)+SUMIF('PSM Costs'!$B:$B,$B51,'PSM Costs'!AF:AF)&gt;0,SUMIF(Pharmaceuticals!$B:$B,$B51,Pharmaceuticals!W:W)+SUMIF('Health Products &amp; Equipment'!$B:$B,$B51,'Health Products &amp; Equipment'!AF:AF)+SUMIF('Other Pharma &amp; Health Products'!$B:$B,$B51,'Other Pharma &amp; Health Products'!AF:AF)+SUMIF('PSM Costs'!$B:$B,$B51,'PSM Costs'!AF:AF),"")</f>
        <v/>
      </c>
      <c r="M51" s="228" t="str">
        <f t="shared" ca="1" si="1"/>
        <v/>
      </c>
      <c r="N51" s="231" t="str">
        <f ca="1">IF(SUMIF(Pharmaceuticals!$B:$B,$B51,Pharmaceuticals!AD:AD)+SUMIF('Health Products &amp; Equipment'!$B:$B,$B51,'Health Products &amp; Equipment'!AM:AM)+SUMIF('Other Pharma &amp; Health Products'!$B:$B,$B51,'Other Pharma &amp; Health Products'!AM:AM)+SUMIF('PSM Costs'!$B:$B,$B51,'PSM Costs'!AM:AM)&gt;0,SUMIF(Pharmaceuticals!$B:$B,$B51,Pharmaceuticals!AD:AD)+SUMIF('Health Products &amp; Equipment'!$B:$B,$B51,'Health Products &amp; Equipment'!AM:AM)+SUMIF('Other Pharma &amp; Health Products'!$B:$B,$B51,'Other Pharma &amp; Health Products'!AM:AM)+SUMIF('PSM Costs'!$B:$B,$B51,'PSM Costs'!AM:AM),"")</f>
        <v/>
      </c>
      <c r="O51" s="231" t="str">
        <f ca="1">IF(SUMIF(Pharmaceuticals!$B:$B,$B51,Pharmaceuticals!AF:AF)+SUMIF('Health Products &amp; Equipment'!$B:$B,$B51,'Health Products &amp; Equipment'!AO:AO)+SUMIF('Other Pharma &amp; Health Products'!$B:$B,$B51,'Other Pharma &amp; Health Products'!AO:AO)+SUMIF('PSM Costs'!$B:$B,$B51,'PSM Costs'!AO:AO)&gt;0,SUMIF(Pharmaceuticals!$B:$B,$B51,Pharmaceuticals!AF:AF)+SUMIF('Health Products &amp; Equipment'!$B:$B,$B51,'Health Products &amp; Equipment'!AO:AO)+SUMIF('Other Pharma &amp; Health Products'!$B:$B,$B51,'Other Pharma &amp; Health Products'!AO:AO)+SUMIF('PSM Costs'!$B:$B,$B51,'PSM Costs'!AO:AO),"")</f>
        <v/>
      </c>
      <c r="P51" s="231" t="str">
        <f ca="1">IF(SUMIF(Pharmaceuticals!$B:$B,$B51,Pharmaceuticals!AH:AH)+SUMIF('Health Products &amp; Equipment'!$B:$B,$B51,'Health Products &amp; Equipment'!AQ:AQ)+SUMIF('Other Pharma &amp; Health Products'!$B:$B,$B51,'Other Pharma &amp; Health Products'!AQ:AQ)+SUMIF('PSM Costs'!$B:$B,$B51,'PSM Costs'!AQ:AQ)&gt;0,SUMIF(Pharmaceuticals!$B:$B,$B51,Pharmaceuticals!AH:AH)+SUMIF('Health Products &amp; Equipment'!$B:$B,$B51,'Health Products &amp; Equipment'!AQ:AQ)+SUMIF('Other Pharma &amp; Health Products'!$B:$B,$B51,'Other Pharma &amp; Health Products'!AQ:AQ)+SUMIF('PSM Costs'!$B:$B,$B51,'PSM Costs'!AQ:AQ),"")</f>
        <v/>
      </c>
      <c r="Q51" s="231" t="str">
        <f ca="1">IF(SUMIF(Pharmaceuticals!$B:$B,$B51,Pharmaceuticals!AJ:AJ)+SUMIF('Health Products &amp; Equipment'!$B:$B,$B51,'Health Products &amp; Equipment'!AS:AS)+SUMIF('Other Pharma &amp; Health Products'!$B:$B,$B51,'Other Pharma &amp; Health Products'!AS:AS)+SUMIF('PSM Costs'!$B:$B,$B51,'PSM Costs'!AS:AS)&gt;0,SUMIF(Pharmaceuticals!$B:$B,$B51,Pharmaceuticals!AJ:AJ)+SUMIF('Health Products &amp; Equipment'!$B:$B,$B51,'Health Products &amp; Equipment'!AS:AS)+SUMIF('Other Pharma &amp; Health Products'!$B:$B,$B51,'Other Pharma &amp; Health Products'!AS:AS)+SUMIF('PSM Costs'!$B:$B,$B51,'PSM Costs'!AS:AS),"")</f>
        <v/>
      </c>
      <c r="R51" s="229" t="str">
        <f t="shared" ca="1" si="2"/>
        <v/>
      </c>
      <c r="S51" s="230" t="str">
        <f ca="1">IF(SUMIF(Pharmaceuticals!$B:$B,$B51,Pharmaceuticals!AQ:AQ)+SUMIF('Health Products &amp; Equipment'!$B:$B,$B51,'Health Products &amp; Equipment'!AZ:AZ)+SUMIF('Other Pharma &amp; Health Products'!$B:$B,$B51,'Other Pharma &amp; Health Products'!AZ:AZ)+SUMIF('PSM Costs'!$B:$B,$B51,'PSM Costs'!AZ:AZ)&gt;0,SUMIF(Pharmaceuticals!$B:$B,$B51,Pharmaceuticals!AQ:AQ)+SUMIF('Health Products &amp; Equipment'!$B:$B,$B51,'Health Products &amp; Equipment'!AZ:AZ)+SUMIF('Other Pharma &amp; Health Products'!$B:$B,$B51,'Other Pharma &amp; Health Products'!AZ:AZ)+SUMIF('PSM Costs'!$B:$B,$B51,'PSM Costs'!AZ:AZ),"")</f>
        <v/>
      </c>
      <c r="T51" s="230" t="str">
        <f ca="1">IF(SUMIF(Pharmaceuticals!$B:$B,$B51,Pharmaceuticals!AS:AS)+SUMIF('Health Products &amp; Equipment'!$B:$B,$B51,'Health Products &amp; Equipment'!BB:BB)+SUMIF('Other Pharma &amp; Health Products'!$B:$B,$B51,'Other Pharma &amp; Health Products'!BB:BB)+SUMIF('PSM Costs'!$B:$B,$B51,'PSM Costs'!BB:BB)&gt;0,SUMIF(Pharmaceuticals!$B:$B,$B51,Pharmaceuticals!AS:AS)+SUMIF('Health Products &amp; Equipment'!$B:$B,$B51,'Health Products &amp; Equipment'!BB:BB)+SUMIF('Other Pharma &amp; Health Products'!$B:$B,$B51,'Other Pharma &amp; Health Products'!BB:BB)+SUMIF('PSM Costs'!$B:$B,$B51,'PSM Costs'!BB:BB),"")</f>
        <v/>
      </c>
      <c r="U51" s="230" t="str">
        <f ca="1">IF(SUMIF(Pharmaceuticals!$B:$B,$B51,Pharmaceuticals!AU:AU)+SUMIF('Health Products &amp; Equipment'!$B:$B,$B51,'Health Products &amp; Equipment'!BD:BD)+SUMIF('Other Pharma &amp; Health Products'!$B:$B,$B51,'Other Pharma &amp; Health Products'!BD:BD)+SUMIF('PSM Costs'!$B:$B,$B51,'PSM Costs'!BD:BD)&gt;0,SUMIF(Pharmaceuticals!$B:$B,$B51,Pharmaceuticals!AU:AU)+SUMIF('Health Products &amp; Equipment'!$B:$B,$B51,'Health Products &amp; Equipment'!BD:BD)+SUMIF('Other Pharma &amp; Health Products'!$B:$B,$B51,'Other Pharma &amp; Health Products'!BD:BD)+SUMIF('PSM Costs'!$B:$B,$B51,'PSM Costs'!BD:BD),"")</f>
        <v/>
      </c>
      <c r="V51" s="230" t="str">
        <f ca="1">IF(SUMIF(Pharmaceuticals!$B:$B,$B51,Pharmaceuticals!AW:AW)+SUMIF('Health Products &amp; Equipment'!$B:$B,$B51,'Health Products &amp; Equipment'!BF:BF)+SUMIF('Other Pharma &amp; Health Products'!$B:$B,$B51,'Other Pharma &amp; Health Products'!BF:BF)+SUMIF('PSM Costs'!$B:$B,$B51,'PSM Costs'!BF:BF)&gt;0,SUMIF(Pharmaceuticals!$B:$B,$B51,Pharmaceuticals!AW:AW)+SUMIF('Health Products &amp; Equipment'!$B:$B,$B51,'Health Products &amp; Equipment'!BF:BF)+SUMIF('Other Pharma &amp; Health Products'!$B:$B,$B51,'Other Pharma &amp; Health Products'!BF:BF)+SUMIF('PSM Costs'!$B:$B,$B51,'PSM Costs'!BF:BF),"")</f>
        <v/>
      </c>
      <c r="W51" s="228" t="str">
        <f t="shared" ca="1" si="3"/>
        <v/>
      </c>
      <c r="X51" s="231" t="str">
        <f ca="1">IF(SUMIF(Pharmaceuticals!$B:$B,$B51,Pharmaceuticals!BD:BD)+SUMIF('Health Products &amp; Equipment'!$B:$B,$B51,'Health Products &amp; Equipment'!BM:BM)+SUMIF('Other Pharma &amp; Health Products'!$B:$B,$B51,'Other Pharma &amp; Health Products'!BM:BM)+SUMIF('PSM Costs'!$B:$B,$B51,'PSM Costs'!BM:BM)&gt;0,SUMIF(Pharmaceuticals!$B:$B,$B51,Pharmaceuticals!BD:BD)+SUMIF('Health Products &amp; Equipment'!$B:$B,$B51,'Health Products &amp; Equipment'!BM:BM)+SUMIF('Other Pharma &amp; Health Products'!$B:$B,$B51,'Other Pharma &amp; Health Products'!BM:BM)+SUMIF('PSM Costs'!$B:$B,$B51,'PSM Costs'!BM:BM),"")</f>
        <v/>
      </c>
      <c r="Y51" s="231" t="str">
        <f ca="1">IF(SUMIF(Pharmaceuticals!$B:$B,$B51,Pharmaceuticals!BF:BF)+SUMIF('Health Products &amp; Equipment'!$B:$B,$B51,'Health Products &amp; Equipment'!BO:BO)+SUMIF('Other Pharma &amp; Health Products'!$B:$B,$B51,'Other Pharma &amp; Health Products'!BO:BO)+SUMIF('PSM Costs'!$B:$B,$B51,'PSM Costs'!BO:BO)&gt;0,SUMIF(Pharmaceuticals!$B:$B,$B51,Pharmaceuticals!BF:BF)+SUMIF('Health Products &amp; Equipment'!$B:$B,$B51,'Health Products &amp; Equipment'!BO:BO)+SUMIF('Other Pharma &amp; Health Products'!$B:$B,$B51,'Other Pharma &amp; Health Products'!BO:BO)+SUMIF('PSM Costs'!$B:$B,$B51,'PSM Costs'!BO:BO),"")</f>
        <v/>
      </c>
      <c r="Z51" s="231" t="str">
        <f ca="1">IF(SUMIF(Pharmaceuticals!$B:$B,$B51,Pharmaceuticals!BH:BH)+SUMIF('Health Products &amp; Equipment'!$B:$B,$B51,'Health Products &amp; Equipment'!BQ:BQ)+SUMIF('Other Pharma &amp; Health Products'!$B:$B,$B51,'Other Pharma &amp; Health Products'!BQ:BQ)+SUMIF('PSM Costs'!$B:$B,$B51,'PSM Costs'!BQ:BQ)&gt;0,SUMIF(Pharmaceuticals!$B:$B,$B51,Pharmaceuticals!BH:BH)+SUMIF('Health Products &amp; Equipment'!$B:$B,$B51,'Health Products &amp; Equipment'!BQ:BQ)+SUMIF('Other Pharma &amp; Health Products'!$B:$B,$B51,'Other Pharma &amp; Health Products'!BQ:BQ)+SUMIF('PSM Costs'!$B:$B,$B51,'PSM Costs'!BQ:BQ),"")</f>
        <v/>
      </c>
      <c r="AA51" s="231" t="str">
        <f ca="1">IF(SUMIF(Pharmaceuticals!$B:$B,$B51,Pharmaceuticals!BJ:BJ)+SUMIF('Health Products &amp; Equipment'!$B:$B,$B51,'Health Products &amp; Equipment'!BS:BS)+SUMIF('Other Pharma &amp; Health Products'!$B:$B,$B51,'Other Pharma &amp; Health Products'!BS:BS)+SUMIF('PSM Costs'!$B:$B,$B51,'PSM Costs'!BS:BS)&gt;0,SUMIF(Pharmaceuticals!$B:$B,$B51,Pharmaceuticals!BJ:BJ)+SUMIF('Health Products &amp; Equipment'!$B:$B,$B51,'Health Products &amp; Equipment'!BS:BS)+SUMIF('Other Pharma &amp; Health Products'!$B:$B,$B51,'Other Pharma &amp; Health Products'!BS:BS)+SUMIF('PSM Costs'!$B:$B,$B51,'PSM Costs'!BS:BS),"")</f>
        <v/>
      </c>
      <c r="AB51" s="230" t="str">
        <f t="shared" ca="1" si="4"/>
        <v/>
      </c>
    </row>
    <row r="52" spans="1:28" ht="22" customHeight="1" x14ac:dyDescent="0.15">
      <c r="A52" s="226">
        <v>42</v>
      </c>
      <c r="B52" s="226" t="str">
        <f ca="1">IFERROR(VLOOKUP(A52,'Rank unique Mod-Int-CI-PR'!I:J,2,FALSE),"")</f>
        <v/>
      </c>
      <c r="C52" s="227" t="str">
        <f ca="1">IFERROR(VLOOKUP(VALUE(LEFT(B52,FIND("-",B52)-1)),CatModules!B:C,2,FALSE),"")</f>
        <v/>
      </c>
      <c r="D52" s="227" t="str">
        <f ca="1">IFERROR(VLOOKUP(LEFT(B52,FIND("--",B52)-1),CatInt!D:E,2,FALSE),"")</f>
        <v/>
      </c>
      <c r="E52" s="227" t="str">
        <f ca="1">IFERROR(VLOOKUP(MID(B52,FIND("--",B52)+2,FIND("---",B52)-FIND("--",B52)-2),CatCostInp!D:E,2,FALSE),"")</f>
        <v/>
      </c>
      <c r="F52" s="227" t="str">
        <f ca="1">IFERROR(VLOOKUP(B52,ActivityConcat!A:C,3,FALSE),"")</f>
        <v/>
      </c>
      <c r="G52" s="228" t="str">
        <f ca="1">IFERROR(VLOOKUP(VALUE(RIGHT(B52,1)),Setup!A:D,4,FALSE),"")</f>
        <v/>
      </c>
      <c r="H52" s="229" t="str">
        <f t="shared" ca="1" si="0"/>
        <v/>
      </c>
      <c r="I52" s="230" t="str">
        <f ca="1">IF(SUMIF(Pharmaceuticals!$B:$B,$B52,Pharmaceuticals!Q:Q)+SUMIF('Health Products &amp; Equipment'!$B:$B,$B52,'Health Products &amp; Equipment'!Z:Z)+SUMIF('Other Pharma &amp; Health Products'!$B:$B,$B52,'Other Pharma &amp; Health Products'!Z:Z)+SUMIF('PSM Costs'!$B:$B,$B52,'PSM Costs'!Z:Z)&gt;0,SUMIF(Pharmaceuticals!$B:$B,$B52,Pharmaceuticals!Q:Q)+SUMIF('Health Products &amp; Equipment'!$B:$B,$B52,'Health Products &amp; Equipment'!Z:Z)+SUMIF('Other Pharma &amp; Health Products'!$B:$B,$B52,'Other Pharma &amp; Health Products'!Z:Z)+SUMIF('PSM Costs'!$B:$B,$B52,'PSM Costs'!Z:Z),"")</f>
        <v/>
      </c>
      <c r="J52" s="230" t="str">
        <f ca="1">IF(SUMIF(Pharmaceuticals!$B:$B,$B52,Pharmaceuticals!S:S)+SUMIF('Health Products &amp; Equipment'!$B:$B,$B52,'Health Products &amp; Equipment'!AB:AB)+SUMIF('Other Pharma &amp; Health Products'!$B:$B,$B52,'Other Pharma &amp; Health Products'!AB:AB)+SUMIF('PSM Costs'!$B:$B,$B52,'PSM Costs'!AB:AB)&gt;0,SUMIF(Pharmaceuticals!$B:$B,$B52,Pharmaceuticals!S:S)+SUMIF('Health Products &amp; Equipment'!$B:$B,$B52,'Health Products &amp; Equipment'!AB:AB)+SUMIF('Other Pharma &amp; Health Products'!$B:$B,$B52,'Other Pharma &amp; Health Products'!AB:AB)+SUMIF('PSM Costs'!$B:$B,$B52,'PSM Costs'!AB:AB),"")</f>
        <v/>
      </c>
      <c r="K52" s="230" t="str">
        <f ca="1">IF(SUMIF(Pharmaceuticals!$B:$B,$B52,Pharmaceuticals!U:U)+SUMIF('Health Products &amp; Equipment'!$B:$B,$B52,'Health Products &amp; Equipment'!AD:AD)+SUMIF('Other Pharma &amp; Health Products'!$B:$B,$B52,'Other Pharma &amp; Health Products'!AD:AD)+SUMIF('PSM Costs'!$B:$B,$B52,'PSM Costs'!AD:AD)&gt;0,SUMIF(Pharmaceuticals!$B:$B,$B52,Pharmaceuticals!U:U)+SUMIF('Health Products &amp; Equipment'!$B:$B,$B52,'Health Products &amp; Equipment'!AD:AD)+SUMIF('Other Pharma &amp; Health Products'!$B:$B,$B52,'Other Pharma &amp; Health Products'!AD:AD)+SUMIF('PSM Costs'!$B:$B,$B52,'PSM Costs'!AD:AD),"")</f>
        <v/>
      </c>
      <c r="L52" s="230" t="str">
        <f ca="1">IF(SUMIF(Pharmaceuticals!$B:$B,$B52,Pharmaceuticals!W:W)+SUMIF('Health Products &amp; Equipment'!$B:$B,$B52,'Health Products &amp; Equipment'!AF:AF)+SUMIF('Other Pharma &amp; Health Products'!$B:$B,$B52,'Other Pharma &amp; Health Products'!AF:AF)+SUMIF('PSM Costs'!$B:$B,$B52,'PSM Costs'!AF:AF)&gt;0,SUMIF(Pharmaceuticals!$B:$B,$B52,Pharmaceuticals!W:W)+SUMIF('Health Products &amp; Equipment'!$B:$B,$B52,'Health Products &amp; Equipment'!AF:AF)+SUMIF('Other Pharma &amp; Health Products'!$B:$B,$B52,'Other Pharma &amp; Health Products'!AF:AF)+SUMIF('PSM Costs'!$B:$B,$B52,'PSM Costs'!AF:AF),"")</f>
        <v/>
      </c>
      <c r="M52" s="228" t="str">
        <f t="shared" ca="1" si="1"/>
        <v/>
      </c>
      <c r="N52" s="231" t="str">
        <f ca="1">IF(SUMIF(Pharmaceuticals!$B:$B,$B52,Pharmaceuticals!AD:AD)+SUMIF('Health Products &amp; Equipment'!$B:$B,$B52,'Health Products &amp; Equipment'!AM:AM)+SUMIF('Other Pharma &amp; Health Products'!$B:$B,$B52,'Other Pharma &amp; Health Products'!AM:AM)+SUMIF('PSM Costs'!$B:$B,$B52,'PSM Costs'!AM:AM)&gt;0,SUMIF(Pharmaceuticals!$B:$B,$B52,Pharmaceuticals!AD:AD)+SUMIF('Health Products &amp; Equipment'!$B:$B,$B52,'Health Products &amp; Equipment'!AM:AM)+SUMIF('Other Pharma &amp; Health Products'!$B:$B,$B52,'Other Pharma &amp; Health Products'!AM:AM)+SUMIF('PSM Costs'!$B:$B,$B52,'PSM Costs'!AM:AM),"")</f>
        <v/>
      </c>
      <c r="O52" s="231" t="str">
        <f ca="1">IF(SUMIF(Pharmaceuticals!$B:$B,$B52,Pharmaceuticals!AF:AF)+SUMIF('Health Products &amp; Equipment'!$B:$B,$B52,'Health Products &amp; Equipment'!AO:AO)+SUMIF('Other Pharma &amp; Health Products'!$B:$B,$B52,'Other Pharma &amp; Health Products'!AO:AO)+SUMIF('PSM Costs'!$B:$B,$B52,'PSM Costs'!AO:AO)&gt;0,SUMIF(Pharmaceuticals!$B:$B,$B52,Pharmaceuticals!AF:AF)+SUMIF('Health Products &amp; Equipment'!$B:$B,$B52,'Health Products &amp; Equipment'!AO:AO)+SUMIF('Other Pharma &amp; Health Products'!$B:$B,$B52,'Other Pharma &amp; Health Products'!AO:AO)+SUMIF('PSM Costs'!$B:$B,$B52,'PSM Costs'!AO:AO),"")</f>
        <v/>
      </c>
      <c r="P52" s="231" t="str">
        <f ca="1">IF(SUMIF(Pharmaceuticals!$B:$B,$B52,Pharmaceuticals!AH:AH)+SUMIF('Health Products &amp; Equipment'!$B:$B,$B52,'Health Products &amp; Equipment'!AQ:AQ)+SUMIF('Other Pharma &amp; Health Products'!$B:$B,$B52,'Other Pharma &amp; Health Products'!AQ:AQ)+SUMIF('PSM Costs'!$B:$B,$B52,'PSM Costs'!AQ:AQ)&gt;0,SUMIF(Pharmaceuticals!$B:$B,$B52,Pharmaceuticals!AH:AH)+SUMIF('Health Products &amp; Equipment'!$B:$B,$B52,'Health Products &amp; Equipment'!AQ:AQ)+SUMIF('Other Pharma &amp; Health Products'!$B:$B,$B52,'Other Pharma &amp; Health Products'!AQ:AQ)+SUMIF('PSM Costs'!$B:$B,$B52,'PSM Costs'!AQ:AQ),"")</f>
        <v/>
      </c>
      <c r="Q52" s="231" t="str">
        <f ca="1">IF(SUMIF(Pharmaceuticals!$B:$B,$B52,Pharmaceuticals!AJ:AJ)+SUMIF('Health Products &amp; Equipment'!$B:$B,$B52,'Health Products &amp; Equipment'!AS:AS)+SUMIF('Other Pharma &amp; Health Products'!$B:$B,$B52,'Other Pharma &amp; Health Products'!AS:AS)+SUMIF('PSM Costs'!$B:$B,$B52,'PSM Costs'!AS:AS)&gt;0,SUMIF(Pharmaceuticals!$B:$B,$B52,Pharmaceuticals!AJ:AJ)+SUMIF('Health Products &amp; Equipment'!$B:$B,$B52,'Health Products &amp; Equipment'!AS:AS)+SUMIF('Other Pharma &amp; Health Products'!$B:$B,$B52,'Other Pharma &amp; Health Products'!AS:AS)+SUMIF('PSM Costs'!$B:$B,$B52,'PSM Costs'!AS:AS),"")</f>
        <v/>
      </c>
      <c r="R52" s="229" t="str">
        <f t="shared" ca="1" si="2"/>
        <v/>
      </c>
      <c r="S52" s="230" t="str">
        <f ca="1">IF(SUMIF(Pharmaceuticals!$B:$B,$B52,Pharmaceuticals!AQ:AQ)+SUMIF('Health Products &amp; Equipment'!$B:$B,$B52,'Health Products &amp; Equipment'!AZ:AZ)+SUMIF('Other Pharma &amp; Health Products'!$B:$B,$B52,'Other Pharma &amp; Health Products'!AZ:AZ)+SUMIF('PSM Costs'!$B:$B,$B52,'PSM Costs'!AZ:AZ)&gt;0,SUMIF(Pharmaceuticals!$B:$B,$B52,Pharmaceuticals!AQ:AQ)+SUMIF('Health Products &amp; Equipment'!$B:$B,$B52,'Health Products &amp; Equipment'!AZ:AZ)+SUMIF('Other Pharma &amp; Health Products'!$B:$B,$B52,'Other Pharma &amp; Health Products'!AZ:AZ)+SUMIF('PSM Costs'!$B:$B,$B52,'PSM Costs'!AZ:AZ),"")</f>
        <v/>
      </c>
      <c r="T52" s="230" t="str">
        <f ca="1">IF(SUMIF(Pharmaceuticals!$B:$B,$B52,Pharmaceuticals!AS:AS)+SUMIF('Health Products &amp; Equipment'!$B:$B,$B52,'Health Products &amp; Equipment'!BB:BB)+SUMIF('Other Pharma &amp; Health Products'!$B:$B,$B52,'Other Pharma &amp; Health Products'!BB:BB)+SUMIF('PSM Costs'!$B:$B,$B52,'PSM Costs'!BB:BB)&gt;0,SUMIF(Pharmaceuticals!$B:$B,$B52,Pharmaceuticals!AS:AS)+SUMIF('Health Products &amp; Equipment'!$B:$B,$B52,'Health Products &amp; Equipment'!BB:BB)+SUMIF('Other Pharma &amp; Health Products'!$B:$B,$B52,'Other Pharma &amp; Health Products'!BB:BB)+SUMIF('PSM Costs'!$B:$B,$B52,'PSM Costs'!BB:BB),"")</f>
        <v/>
      </c>
      <c r="U52" s="230" t="str">
        <f ca="1">IF(SUMIF(Pharmaceuticals!$B:$B,$B52,Pharmaceuticals!AU:AU)+SUMIF('Health Products &amp; Equipment'!$B:$B,$B52,'Health Products &amp; Equipment'!BD:BD)+SUMIF('Other Pharma &amp; Health Products'!$B:$B,$B52,'Other Pharma &amp; Health Products'!BD:BD)+SUMIF('PSM Costs'!$B:$B,$B52,'PSM Costs'!BD:BD)&gt;0,SUMIF(Pharmaceuticals!$B:$B,$B52,Pharmaceuticals!AU:AU)+SUMIF('Health Products &amp; Equipment'!$B:$B,$B52,'Health Products &amp; Equipment'!BD:BD)+SUMIF('Other Pharma &amp; Health Products'!$B:$B,$B52,'Other Pharma &amp; Health Products'!BD:BD)+SUMIF('PSM Costs'!$B:$B,$B52,'PSM Costs'!BD:BD),"")</f>
        <v/>
      </c>
      <c r="V52" s="230" t="str">
        <f ca="1">IF(SUMIF(Pharmaceuticals!$B:$B,$B52,Pharmaceuticals!AW:AW)+SUMIF('Health Products &amp; Equipment'!$B:$B,$B52,'Health Products &amp; Equipment'!BF:BF)+SUMIF('Other Pharma &amp; Health Products'!$B:$B,$B52,'Other Pharma &amp; Health Products'!BF:BF)+SUMIF('PSM Costs'!$B:$B,$B52,'PSM Costs'!BF:BF)&gt;0,SUMIF(Pharmaceuticals!$B:$B,$B52,Pharmaceuticals!AW:AW)+SUMIF('Health Products &amp; Equipment'!$B:$B,$B52,'Health Products &amp; Equipment'!BF:BF)+SUMIF('Other Pharma &amp; Health Products'!$B:$B,$B52,'Other Pharma &amp; Health Products'!BF:BF)+SUMIF('PSM Costs'!$B:$B,$B52,'PSM Costs'!BF:BF),"")</f>
        <v/>
      </c>
      <c r="W52" s="228" t="str">
        <f t="shared" ca="1" si="3"/>
        <v/>
      </c>
      <c r="X52" s="231" t="str">
        <f ca="1">IF(SUMIF(Pharmaceuticals!$B:$B,$B52,Pharmaceuticals!BD:BD)+SUMIF('Health Products &amp; Equipment'!$B:$B,$B52,'Health Products &amp; Equipment'!BM:BM)+SUMIF('Other Pharma &amp; Health Products'!$B:$B,$B52,'Other Pharma &amp; Health Products'!BM:BM)+SUMIF('PSM Costs'!$B:$B,$B52,'PSM Costs'!BM:BM)&gt;0,SUMIF(Pharmaceuticals!$B:$B,$B52,Pharmaceuticals!BD:BD)+SUMIF('Health Products &amp; Equipment'!$B:$B,$B52,'Health Products &amp; Equipment'!BM:BM)+SUMIF('Other Pharma &amp; Health Products'!$B:$B,$B52,'Other Pharma &amp; Health Products'!BM:BM)+SUMIF('PSM Costs'!$B:$B,$B52,'PSM Costs'!BM:BM),"")</f>
        <v/>
      </c>
      <c r="Y52" s="231" t="str">
        <f ca="1">IF(SUMIF(Pharmaceuticals!$B:$B,$B52,Pharmaceuticals!BF:BF)+SUMIF('Health Products &amp; Equipment'!$B:$B,$B52,'Health Products &amp; Equipment'!BO:BO)+SUMIF('Other Pharma &amp; Health Products'!$B:$B,$B52,'Other Pharma &amp; Health Products'!BO:BO)+SUMIF('PSM Costs'!$B:$B,$B52,'PSM Costs'!BO:BO)&gt;0,SUMIF(Pharmaceuticals!$B:$B,$B52,Pharmaceuticals!BF:BF)+SUMIF('Health Products &amp; Equipment'!$B:$B,$B52,'Health Products &amp; Equipment'!BO:BO)+SUMIF('Other Pharma &amp; Health Products'!$B:$B,$B52,'Other Pharma &amp; Health Products'!BO:BO)+SUMIF('PSM Costs'!$B:$B,$B52,'PSM Costs'!BO:BO),"")</f>
        <v/>
      </c>
      <c r="Z52" s="231" t="str">
        <f ca="1">IF(SUMIF(Pharmaceuticals!$B:$B,$B52,Pharmaceuticals!BH:BH)+SUMIF('Health Products &amp; Equipment'!$B:$B,$B52,'Health Products &amp; Equipment'!BQ:BQ)+SUMIF('Other Pharma &amp; Health Products'!$B:$B,$B52,'Other Pharma &amp; Health Products'!BQ:BQ)+SUMIF('PSM Costs'!$B:$B,$B52,'PSM Costs'!BQ:BQ)&gt;0,SUMIF(Pharmaceuticals!$B:$B,$B52,Pharmaceuticals!BH:BH)+SUMIF('Health Products &amp; Equipment'!$B:$B,$B52,'Health Products &amp; Equipment'!BQ:BQ)+SUMIF('Other Pharma &amp; Health Products'!$B:$B,$B52,'Other Pharma &amp; Health Products'!BQ:BQ)+SUMIF('PSM Costs'!$B:$B,$B52,'PSM Costs'!BQ:BQ),"")</f>
        <v/>
      </c>
      <c r="AA52" s="231" t="str">
        <f ca="1">IF(SUMIF(Pharmaceuticals!$B:$B,$B52,Pharmaceuticals!BJ:BJ)+SUMIF('Health Products &amp; Equipment'!$B:$B,$B52,'Health Products &amp; Equipment'!BS:BS)+SUMIF('Other Pharma &amp; Health Products'!$B:$B,$B52,'Other Pharma &amp; Health Products'!BS:BS)+SUMIF('PSM Costs'!$B:$B,$B52,'PSM Costs'!BS:BS)&gt;0,SUMIF(Pharmaceuticals!$B:$B,$B52,Pharmaceuticals!BJ:BJ)+SUMIF('Health Products &amp; Equipment'!$B:$B,$B52,'Health Products &amp; Equipment'!BS:BS)+SUMIF('Other Pharma &amp; Health Products'!$B:$B,$B52,'Other Pharma &amp; Health Products'!BS:BS)+SUMIF('PSM Costs'!$B:$B,$B52,'PSM Costs'!BS:BS),"")</f>
        <v/>
      </c>
      <c r="AB52" s="230" t="str">
        <f t="shared" ca="1" si="4"/>
        <v/>
      </c>
    </row>
    <row r="53" spans="1:28" ht="22" customHeight="1" x14ac:dyDescent="0.15">
      <c r="A53" s="226">
        <v>43</v>
      </c>
      <c r="B53" s="226" t="str">
        <f ca="1">IFERROR(VLOOKUP(A53,'Rank unique Mod-Int-CI-PR'!I:J,2,FALSE),"")</f>
        <v/>
      </c>
      <c r="C53" s="227" t="str">
        <f ca="1">IFERROR(VLOOKUP(VALUE(LEFT(B53,FIND("-",B53)-1)),CatModules!B:C,2,FALSE),"")</f>
        <v/>
      </c>
      <c r="D53" s="227" t="str">
        <f ca="1">IFERROR(VLOOKUP(LEFT(B53,FIND("--",B53)-1),CatInt!D:E,2,FALSE),"")</f>
        <v/>
      </c>
      <c r="E53" s="227" t="str">
        <f ca="1">IFERROR(VLOOKUP(MID(B53,FIND("--",B53)+2,FIND("---",B53)-FIND("--",B53)-2),CatCostInp!D:E,2,FALSE),"")</f>
        <v/>
      </c>
      <c r="F53" s="227" t="str">
        <f ca="1">IFERROR(VLOOKUP(B53,ActivityConcat!A:C,3,FALSE),"")</f>
        <v/>
      </c>
      <c r="G53" s="228" t="str">
        <f ca="1">IFERROR(VLOOKUP(VALUE(RIGHT(B53,1)),Setup!A:D,4,FALSE),"")</f>
        <v/>
      </c>
      <c r="H53" s="229" t="str">
        <f t="shared" ca="1" si="0"/>
        <v/>
      </c>
      <c r="I53" s="230" t="str">
        <f ca="1">IF(SUMIF(Pharmaceuticals!$B:$B,$B53,Pharmaceuticals!Q:Q)+SUMIF('Health Products &amp; Equipment'!$B:$B,$B53,'Health Products &amp; Equipment'!Z:Z)+SUMIF('Other Pharma &amp; Health Products'!$B:$B,$B53,'Other Pharma &amp; Health Products'!Z:Z)+SUMIF('PSM Costs'!$B:$B,$B53,'PSM Costs'!Z:Z)&gt;0,SUMIF(Pharmaceuticals!$B:$B,$B53,Pharmaceuticals!Q:Q)+SUMIF('Health Products &amp; Equipment'!$B:$B,$B53,'Health Products &amp; Equipment'!Z:Z)+SUMIF('Other Pharma &amp; Health Products'!$B:$B,$B53,'Other Pharma &amp; Health Products'!Z:Z)+SUMIF('PSM Costs'!$B:$B,$B53,'PSM Costs'!Z:Z),"")</f>
        <v/>
      </c>
      <c r="J53" s="230" t="str">
        <f ca="1">IF(SUMIF(Pharmaceuticals!$B:$B,$B53,Pharmaceuticals!S:S)+SUMIF('Health Products &amp; Equipment'!$B:$B,$B53,'Health Products &amp; Equipment'!AB:AB)+SUMIF('Other Pharma &amp; Health Products'!$B:$B,$B53,'Other Pharma &amp; Health Products'!AB:AB)+SUMIF('PSM Costs'!$B:$B,$B53,'PSM Costs'!AB:AB)&gt;0,SUMIF(Pharmaceuticals!$B:$B,$B53,Pharmaceuticals!S:S)+SUMIF('Health Products &amp; Equipment'!$B:$B,$B53,'Health Products &amp; Equipment'!AB:AB)+SUMIF('Other Pharma &amp; Health Products'!$B:$B,$B53,'Other Pharma &amp; Health Products'!AB:AB)+SUMIF('PSM Costs'!$B:$B,$B53,'PSM Costs'!AB:AB),"")</f>
        <v/>
      </c>
      <c r="K53" s="230" t="str">
        <f ca="1">IF(SUMIF(Pharmaceuticals!$B:$B,$B53,Pharmaceuticals!U:U)+SUMIF('Health Products &amp; Equipment'!$B:$B,$B53,'Health Products &amp; Equipment'!AD:AD)+SUMIF('Other Pharma &amp; Health Products'!$B:$B,$B53,'Other Pharma &amp; Health Products'!AD:AD)+SUMIF('PSM Costs'!$B:$B,$B53,'PSM Costs'!AD:AD)&gt;0,SUMIF(Pharmaceuticals!$B:$B,$B53,Pharmaceuticals!U:U)+SUMIF('Health Products &amp; Equipment'!$B:$B,$B53,'Health Products &amp; Equipment'!AD:AD)+SUMIF('Other Pharma &amp; Health Products'!$B:$B,$B53,'Other Pharma &amp; Health Products'!AD:AD)+SUMIF('PSM Costs'!$B:$B,$B53,'PSM Costs'!AD:AD),"")</f>
        <v/>
      </c>
      <c r="L53" s="230" t="str">
        <f ca="1">IF(SUMIF(Pharmaceuticals!$B:$B,$B53,Pharmaceuticals!W:W)+SUMIF('Health Products &amp; Equipment'!$B:$B,$B53,'Health Products &amp; Equipment'!AF:AF)+SUMIF('Other Pharma &amp; Health Products'!$B:$B,$B53,'Other Pharma &amp; Health Products'!AF:AF)+SUMIF('PSM Costs'!$B:$B,$B53,'PSM Costs'!AF:AF)&gt;0,SUMIF(Pharmaceuticals!$B:$B,$B53,Pharmaceuticals!W:W)+SUMIF('Health Products &amp; Equipment'!$B:$B,$B53,'Health Products &amp; Equipment'!AF:AF)+SUMIF('Other Pharma &amp; Health Products'!$B:$B,$B53,'Other Pharma &amp; Health Products'!AF:AF)+SUMIF('PSM Costs'!$B:$B,$B53,'PSM Costs'!AF:AF),"")</f>
        <v/>
      </c>
      <c r="M53" s="228" t="str">
        <f t="shared" ca="1" si="1"/>
        <v/>
      </c>
      <c r="N53" s="231" t="str">
        <f ca="1">IF(SUMIF(Pharmaceuticals!$B:$B,$B53,Pharmaceuticals!AD:AD)+SUMIF('Health Products &amp; Equipment'!$B:$B,$B53,'Health Products &amp; Equipment'!AM:AM)+SUMIF('Other Pharma &amp; Health Products'!$B:$B,$B53,'Other Pharma &amp; Health Products'!AM:AM)+SUMIF('PSM Costs'!$B:$B,$B53,'PSM Costs'!AM:AM)&gt;0,SUMIF(Pharmaceuticals!$B:$B,$B53,Pharmaceuticals!AD:AD)+SUMIF('Health Products &amp; Equipment'!$B:$B,$B53,'Health Products &amp; Equipment'!AM:AM)+SUMIF('Other Pharma &amp; Health Products'!$B:$B,$B53,'Other Pharma &amp; Health Products'!AM:AM)+SUMIF('PSM Costs'!$B:$B,$B53,'PSM Costs'!AM:AM),"")</f>
        <v/>
      </c>
      <c r="O53" s="231" t="str">
        <f ca="1">IF(SUMIF(Pharmaceuticals!$B:$B,$B53,Pharmaceuticals!AF:AF)+SUMIF('Health Products &amp; Equipment'!$B:$B,$B53,'Health Products &amp; Equipment'!AO:AO)+SUMIF('Other Pharma &amp; Health Products'!$B:$B,$B53,'Other Pharma &amp; Health Products'!AO:AO)+SUMIF('PSM Costs'!$B:$B,$B53,'PSM Costs'!AO:AO)&gt;0,SUMIF(Pharmaceuticals!$B:$B,$B53,Pharmaceuticals!AF:AF)+SUMIF('Health Products &amp; Equipment'!$B:$B,$B53,'Health Products &amp; Equipment'!AO:AO)+SUMIF('Other Pharma &amp; Health Products'!$B:$B,$B53,'Other Pharma &amp; Health Products'!AO:AO)+SUMIF('PSM Costs'!$B:$B,$B53,'PSM Costs'!AO:AO),"")</f>
        <v/>
      </c>
      <c r="P53" s="231" t="str">
        <f ca="1">IF(SUMIF(Pharmaceuticals!$B:$B,$B53,Pharmaceuticals!AH:AH)+SUMIF('Health Products &amp; Equipment'!$B:$B,$B53,'Health Products &amp; Equipment'!AQ:AQ)+SUMIF('Other Pharma &amp; Health Products'!$B:$B,$B53,'Other Pharma &amp; Health Products'!AQ:AQ)+SUMIF('PSM Costs'!$B:$B,$B53,'PSM Costs'!AQ:AQ)&gt;0,SUMIF(Pharmaceuticals!$B:$B,$B53,Pharmaceuticals!AH:AH)+SUMIF('Health Products &amp; Equipment'!$B:$B,$B53,'Health Products &amp; Equipment'!AQ:AQ)+SUMIF('Other Pharma &amp; Health Products'!$B:$B,$B53,'Other Pharma &amp; Health Products'!AQ:AQ)+SUMIF('PSM Costs'!$B:$B,$B53,'PSM Costs'!AQ:AQ),"")</f>
        <v/>
      </c>
      <c r="Q53" s="231" t="str">
        <f ca="1">IF(SUMIF(Pharmaceuticals!$B:$B,$B53,Pharmaceuticals!AJ:AJ)+SUMIF('Health Products &amp; Equipment'!$B:$B,$B53,'Health Products &amp; Equipment'!AS:AS)+SUMIF('Other Pharma &amp; Health Products'!$B:$B,$B53,'Other Pharma &amp; Health Products'!AS:AS)+SUMIF('PSM Costs'!$B:$B,$B53,'PSM Costs'!AS:AS)&gt;0,SUMIF(Pharmaceuticals!$B:$B,$B53,Pharmaceuticals!AJ:AJ)+SUMIF('Health Products &amp; Equipment'!$B:$B,$B53,'Health Products &amp; Equipment'!AS:AS)+SUMIF('Other Pharma &amp; Health Products'!$B:$B,$B53,'Other Pharma &amp; Health Products'!AS:AS)+SUMIF('PSM Costs'!$B:$B,$B53,'PSM Costs'!AS:AS),"")</f>
        <v/>
      </c>
      <c r="R53" s="229" t="str">
        <f t="shared" ca="1" si="2"/>
        <v/>
      </c>
      <c r="S53" s="230" t="str">
        <f ca="1">IF(SUMIF(Pharmaceuticals!$B:$B,$B53,Pharmaceuticals!AQ:AQ)+SUMIF('Health Products &amp; Equipment'!$B:$B,$B53,'Health Products &amp; Equipment'!AZ:AZ)+SUMIF('Other Pharma &amp; Health Products'!$B:$B,$B53,'Other Pharma &amp; Health Products'!AZ:AZ)+SUMIF('PSM Costs'!$B:$B,$B53,'PSM Costs'!AZ:AZ)&gt;0,SUMIF(Pharmaceuticals!$B:$B,$B53,Pharmaceuticals!AQ:AQ)+SUMIF('Health Products &amp; Equipment'!$B:$B,$B53,'Health Products &amp; Equipment'!AZ:AZ)+SUMIF('Other Pharma &amp; Health Products'!$B:$B,$B53,'Other Pharma &amp; Health Products'!AZ:AZ)+SUMIF('PSM Costs'!$B:$B,$B53,'PSM Costs'!AZ:AZ),"")</f>
        <v/>
      </c>
      <c r="T53" s="230" t="str">
        <f ca="1">IF(SUMIF(Pharmaceuticals!$B:$B,$B53,Pharmaceuticals!AS:AS)+SUMIF('Health Products &amp; Equipment'!$B:$B,$B53,'Health Products &amp; Equipment'!BB:BB)+SUMIF('Other Pharma &amp; Health Products'!$B:$B,$B53,'Other Pharma &amp; Health Products'!BB:BB)+SUMIF('PSM Costs'!$B:$B,$B53,'PSM Costs'!BB:BB)&gt;0,SUMIF(Pharmaceuticals!$B:$B,$B53,Pharmaceuticals!AS:AS)+SUMIF('Health Products &amp; Equipment'!$B:$B,$B53,'Health Products &amp; Equipment'!BB:BB)+SUMIF('Other Pharma &amp; Health Products'!$B:$B,$B53,'Other Pharma &amp; Health Products'!BB:BB)+SUMIF('PSM Costs'!$B:$B,$B53,'PSM Costs'!BB:BB),"")</f>
        <v/>
      </c>
      <c r="U53" s="230" t="str">
        <f ca="1">IF(SUMIF(Pharmaceuticals!$B:$B,$B53,Pharmaceuticals!AU:AU)+SUMIF('Health Products &amp; Equipment'!$B:$B,$B53,'Health Products &amp; Equipment'!BD:BD)+SUMIF('Other Pharma &amp; Health Products'!$B:$B,$B53,'Other Pharma &amp; Health Products'!BD:BD)+SUMIF('PSM Costs'!$B:$B,$B53,'PSM Costs'!BD:BD)&gt;0,SUMIF(Pharmaceuticals!$B:$B,$B53,Pharmaceuticals!AU:AU)+SUMIF('Health Products &amp; Equipment'!$B:$B,$B53,'Health Products &amp; Equipment'!BD:BD)+SUMIF('Other Pharma &amp; Health Products'!$B:$B,$B53,'Other Pharma &amp; Health Products'!BD:BD)+SUMIF('PSM Costs'!$B:$B,$B53,'PSM Costs'!BD:BD),"")</f>
        <v/>
      </c>
      <c r="V53" s="230" t="str">
        <f ca="1">IF(SUMIF(Pharmaceuticals!$B:$B,$B53,Pharmaceuticals!AW:AW)+SUMIF('Health Products &amp; Equipment'!$B:$B,$B53,'Health Products &amp; Equipment'!BF:BF)+SUMIF('Other Pharma &amp; Health Products'!$B:$B,$B53,'Other Pharma &amp; Health Products'!BF:BF)+SUMIF('PSM Costs'!$B:$B,$B53,'PSM Costs'!BF:BF)&gt;0,SUMIF(Pharmaceuticals!$B:$B,$B53,Pharmaceuticals!AW:AW)+SUMIF('Health Products &amp; Equipment'!$B:$B,$B53,'Health Products &amp; Equipment'!BF:BF)+SUMIF('Other Pharma &amp; Health Products'!$B:$B,$B53,'Other Pharma &amp; Health Products'!BF:BF)+SUMIF('PSM Costs'!$B:$B,$B53,'PSM Costs'!BF:BF),"")</f>
        <v/>
      </c>
      <c r="W53" s="228" t="str">
        <f t="shared" ca="1" si="3"/>
        <v/>
      </c>
      <c r="X53" s="231" t="str">
        <f ca="1">IF(SUMIF(Pharmaceuticals!$B:$B,$B53,Pharmaceuticals!BD:BD)+SUMIF('Health Products &amp; Equipment'!$B:$B,$B53,'Health Products &amp; Equipment'!BM:BM)+SUMIF('Other Pharma &amp; Health Products'!$B:$B,$B53,'Other Pharma &amp; Health Products'!BM:BM)+SUMIF('PSM Costs'!$B:$B,$B53,'PSM Costs'!BM:BM)&gt;0,SUMIF(Pharmaceuticals!$B:$B,$B53,Pharmaceuticals!BD:BD)+SUMIF('Health Products &amp; Equipment'!$B:$B,$B53,'Health Products &amp; Equipment'!BM:BM)+SUMIF('Other Pharma &amp; Health Products'!$B:$B,$B53,'Other Pharma &amp; Health Products'!BM:BM)+SUMIF('PSM Costs'!$B:$B,$B53,'PSM Costs'!BM:BM),"")</f>
        <v/>
      </c>
      <c r="Y53" s="231" t="str">
        <f ca="1">IF(SUMIF(Pharmaceuticals!$B:$B,$B53,Pharmaceuticals!BF:BF)+SUMIF('Health Products &amp; Equipment'!$B:$B,$B53,'Health Products &amp; Equipment'!BO:BO)+SUMIF('Other Pharma &amp; Health Products'!$B:$B,$B53,'Other Pharma &amp; Health Products'!BO:BO)+SUMIF('PSM Costs'!$B:$B,$B53,'PSM Costs'!BO:BO)&gt;0,SUMIF(Pharmaceuticals!$B:$B,$B53,Pharmaceuticals!BF:BF)+SUMIF('Health Products &amp; Equipment'!$B:$B,$B53,'Health Products &amp; Equipment'!BO:BO)+SUMIF('Other Pharma &amp; Health Products'!$B:$B,$B53,'Other Pharma &amp; Health Products'!BO:BO)+SUMIF('PSM Costs'!$B:$B,$B53,'PSM Costs'!BO:BO),"")</f>
        <v/>
      </c>
      <c r="Z53" s="231" t="str">
        <f ca="1">IF(SUMIF(Pharmaceuticals!$B:$B,$B53,Pharmaceuticals!BH:BH)+SUMIF('Health Products &amp; Equipment'!$B:$B,$B53,'Health Products &amp; Equipment'!BQ:BQ)+SUMIF('Other Pharma &amp; Health Products'!$B:$B,$B53,'Other Pharma &amp; Health Products'!BQ:BQ)+SUMIF('PSM Costs'!$B:$B,$B53,'PSM Costs'!BQ:BQ)&gt;0,SUMIF(Pharmaceuticals!$B:$B,$B53,Pharmaceuticals!BH:BH)+SUMIF('Health Products &amp; Equipment'!$B:$B,$B53,'Health Products &amp; Equipment'!BQ:BQ)+SUMIF('Other Pharma &amp; Health Products'!$B:$B,$B53,'Other Pharma &amp; Health Products'!BQ:BQ)+SUMIF('PSM Costs'!$B:$B,$B53,'PSM Costs'!BQ:BQ),"")</f>
        <v/>
      </c>
      <c r="AA53" s="231" t="str">
        <f ca="1">IF(SUMIF(Pharmaceuticals!$B:$B,$B53,Pharmaceuticals!BJ:BJ)+SUMIF('Health Products &amp; Equipment'!$B:$B,$B53,'Health Products &amp; Equipment'!BS:BS)+SUMIF('Other Pharma &amp; Health Products'!$B:$B,$B53,'Other Pharma &amp; Health Products'!BS:BS)+SUMIF('PSM Costs'!$B:$B,$B53,'PSM Costs'!BS:BS)&gt;0,SUMIF(Pharmaceuticals!$B:$B,$B53,Pharmaceuticals!BJ:BJ)+SUMIF('Health Products &amp; Equipment'!$B:$B,$B53,'Health Products &amp; Equipment'!BS:BS)+SUMIF('Other Pharma &amp; Health Products'!$B:$B,$B53,'Other Pharma &amp; Health Products'!BS:BS)+SUMIF('PSM Costs'!$B:$B,$B53,'PSM Costs'!BS:BS),"")</f>
        <v/>
      </c>
      <c r="AB53" s="230" t="str">
        <f t="shared" ca="1" si="4"/>
        <v/>
      </c>
    </row>
    <row r="54" spans="1:28" ht="22" customHeight="1" x14ac:dyDescent="0.15">
      <c r="A54" s="226">
        <v>44</v>
      </c>
      <c r="B54" s="226" t="str">
        <f ca="1">IFERROR(VLOOKUP(A54,'Rank unique Mod-Int-CI-PR'!I:J,2,FALSE),"")</f>
        <v/>
      </c>
      <c r="C54" s="227" t="str">
        <f ca="1">IFERROR(VLOOKUP(VALUE(LEFT(B54,FIND("-",B54)-1)),CatModules!B:C,2,FALSE),"")</f>
        <v/>
      </c>
      <c r="D54" s="227" t="str">
        <f ca="1">IFERROR(VLOOKUP(LEFT(B54,FIND("--",B54)-1),CatInt!D:E,2,FALSE),"")</f>
        <v/>
      </c>
      <c r="E54" s="227" t="str">
        <f ca="1">IFERROR(VLOOKUP(MID(B54,FIND("--",B54)+2,FIND("---",B54)-FIND("--",B54)-2),CatCostInp!D:E,2,FALSE),"")</f>
        <v/>
      </c>
      <c r="F54" s="227" t="str">
        <f ca="1">IFERROR(VLOOKUP(B54,ActivityConcat!A:C,3,FALSE),"")</f>
        <v/>
      </c>
      <c r="G54" s="228" t="str">
        <f ca="1">IFERROR(VLOOKUP(VALUE(RIGHT(B54,1)),Setup!A:D,4,FALSE),"")</f>
        <v/>
      </c>
      <c r="H54" s="229" t="str">
        <f t="shared" ca="1" si="0"/>
        <v/>
      </c>
      <c r="I54" s="230" t="str">
        <f ca="1">IF(SUMIF(Pharmaceuticals!$B:$B,$B54,Pharmaceuticals!Q:Q)+SUMIF('Health Products &amp; Equipment'!$B:$B,$B54,'Health Products &amp; Equipment'!Z:Z)+SUMIF('Other Pharma &amp; Health Products'!$B:$B,$B54,'Other Pharma &amp; Health Products'!Z:Z)+SUMIF('PSM Costs'!$B:$B,$B54,'PSM Costs'!Z:Z)&gt;0,SUMIF(Pharmaceuticals!$B:$B,$B54,Pharmaceuticals!Q:Q)+SUMIF('Health Products &amp; Equipment'!$B:$B,$B54,'Health Products &amp; Equipment'!Z:Z)+SUMIF('Other Pharma &amp; Health Products'!$B:$B,$B54,'Other Pharma &amp; Health Products'!Z:Z)+SUMIF('PSM Costs'!$B:$B,$B54,'PSM Costs'!Z:Z),"")</f>
        <v/>
      </c>
      <c r="J54" s="230" t="str">
        <f ca="1">IF(SUMIF(Pharmaceuticals!$B:$B,$B54,Pharmaceuticals!S:S)+SUMIF('Health Products &amp; Equipment'!$B:$B,$B54,'Health Products &amp; Equipment'!AB:AB)+SUMIF('Other Pharma &amp; Health Products'!$B:$B,$B54,'Other Pharma &amp; Health Products'!AB:AB)+SUMIF('PSM Costs'!$B:$B,$B54,'PSM Costs'!AB:AB)&gt;0,SUMIF(Pharmaceuticals!$B:$B,$B54,Pharmaceuticals!S:S)+SUMIF('Health Products &amp; Equipment'!$B:$B,$B54,'Health Products &amp; Equipment'!AB:AB)+SUMIF('Other Pharma &amp; Health Products'!$B:$B,$B54,'Other Pharma &amp; Health Products'!AB:AB)+SUMIF('PSM Costs'!$B:$B,$B54,'PSM Costs'!AB:AB),"")</f>
        <v/>
      </c>
      <c r="K54" s="230" t="str">
        <f ca="1">IF(SUMIF(Pharmaceuticals!$B:$B,$B54,Pharmaceuticals!U:U)+SUMIF('Health Products &amp; Equipment'!$B:$B,$B54,'Health Products &amp; Equipment'!AD:AD)+SUMIF('Other Pharma &amp; Health Products'!$B:$B,$B54,'Other Pharma &amp; Health Products'!AD:AD)+SUMIF('PSM Costs'!$B:$B,$B54,'PSM Costs'!AD:AD)&gt;0,SUMIF(Pharmaceuticals!$B:$B,$B54,Pharmaceuticals!U:U)+SUMIF('Health Products &amp; Equipment'!$B:$B,$B54,'Health Products &amp; Equipment'!AD:AD)+SUMIF('Other Pharma &amp; Health Products'!$B:$B,$B54,'Other Pharma &amp; Health Products'!AD:AD)+SUMIF('PSM Costs'!$B:$B,$B54,'PSM Costs'!AD:AD),"")</f>
        <v/>
      </c>
      <c r="L54" s="230" t="str">
        <f ca="1">IF(SUMIF(Pharmaceuticals!$B:$B,$B54,Pharmaceuticals!W:W)+SUMIF('Health Products &amp; Equipment'!$B:$B,$B54,'Health Products &amp; Equipment'!AF:AF)+SUMIF('Other Pharma &amp; Health Products'!$B:$B,$B54,'Other Pharma &amp; Health Products'!AF:AF)+SUMIF('PSM Costs'!$B:$B,$B54,'PSM Costs'!AF:AF)&gt;0,SUMIF(Pharmaceuticals!$B:$B,$B54,Pharmaceuticals!W:W)+SUMIF('Health Products &amp; Equipment'!$B:$B,$B54,'Health Products &amp; Equipment'!AF:AF)+SUMIF('Other Pharma &amp; Health Products'!$B:$B,$B54,'Other Pharma &amp; Health Products'!AF:AF)+SUMIF('PSM Costs'!$B:$B,$B54,'PSM Costs'!AF:AF),"")</f>
        <v/>
      </c>
      <c r="M54" s="228" t="str">
        <f t="shared" ca="1" si="1"/>
        <v/>
      </c>
      <c r="N54" s="231" t="str">
        <f ca="1">IF(SUMIF(Pharmaceuticals!$B:$B,$B54,Pharmaceuticals!AD:AD)+SUMIF('Health Products &amp; Equipment'!$B:$B,$B54,'Health Products &amp; Equipment'!AM:AM)+SUMIF('Other Pharma &amp; Health Products'!$B:$B,$B54,'Other Pharma &amp; Health Products'!AM:AM)+SUMIF('PSM Costs'!$B:$B,$B54,'PSM Costs'!AM:AM)&gt;0,SUMIF(Pharmaceuticals!$B:$B,$B54,Pharmaceuticals!AD:AD)+SUMIF('Health Products &amp; Equipment'!$B:$B,$B54,'Health Products &amp; Equipment'!AM:AM)+SUMIF('Other Pharma &amp; Health Products'!$B:$B,$B54,'Other Pharma &amp; Health Products'!AM:AM)+SUMIF('PSM Costs'!$B:$B,$B54,'PSM Costs'!AM:AM),"")</f>
        <v/>
      </c>
      <c r="O54" s="231" t="str">
        <f ca="1">IF(SUMIF(Pharmaceuticals!$B:$B,$B54,Pharmaceuticals!AF:AF)+SUMIF('Health Products &amp; Equipment'!$B:$B,$B54,'Health Products &amp; Equipment'!AO:AO)+SUMIF('Other Pharma &amp; Health Products'!$B:$B,$B54,'Other Pharma &amp; Health Products'!AO:AO)+SUMIF('PSM Costs'!$B:$B,$B54,'PSM Costs'!AO:AO)&gt;0,SUMIF(Pharmaceuticals!$B:$B,$B54,Pharmaceuticals!AF:AF)+SUMIF('Health Products &amp; Equipment'!$B:$B,$B54,'Health Products &amp; Equipment'!AO:AO)+SUMIF('Other Pharma &amp; Health Products'!$B:$B,$B54,'Other Pharma &amp; Health Products'!AO:AO)+SUMIF('PSM Costs'!$B:$B,$B54,'PSM Costs'!AO:AO),"")</f>
        <v/>
      </c>
      <c r="P54" s="231" t="str">
        <f ca="1">IF(SUMIF(Pharmaceuticals!$B:$B,$B54,Pharmaceuticals!AH:AH)+SUMIF('Health Products &amp; Equipment'!$B:$B,$B54,'Health Products &amp; Equipment'!AQ:AQ)+SUMIF('Other Pharma &amp; Health Products'!$B:$B,$B54,'Other Pharma &amp; Health Products'!AQ:AQ)+SUMIF('PSM Costs'!$B:$B,$B54,'PSM Costs'!AQ:AQ)&gt;0,SUMIF(Pharmaceuticals!$B:$B,$B54,Pharmaceuticals!AH:AH)+SUMIF('Health Products &amp; Equipment'!$B:$B,$B54,'Health Products &amp; Equipment'!AQ:AQ)+SUMIF('Other Pharma &amp; Health Products'!$B:$B,$B54,'Other Pharma &amp; Health Products'!AQ:AQ)+SUMIF('PSM Costs'!$B:$B,$B54,'PSM Costs'!AQ:AQ),"")</f>
        <v/>
      </c>
      <c r="Q54" s="231" t="str">
        <f ca="1">IF(SUMIF(Pharmaceuticals!$B:$B,$B54,Pharmaceuticals!AJ:AJ)+SUMIF('Health Products &amp; Equipment'!$B:$B,$B54,'Health Products &amp; Equipment'!AS:AS)+SUMIF('Other Pharma &amp; Health Products'!$B:$B,$B54,'Other Pharma &amp; Health Products'!AS:AS)+SUMIF('PSM Costs'!$B:$B,$B54,'PSM Costs'!AS:AS)&gt;0,SUMIF(Pharmaceuticals!$B:$B,$B54,Pharmaceuticals!AJ:AJ)+SUMIF('Health Products &amp; Equipment'!$B:$B,$B54,'Health Products &amp; Equipment'!AS:AS)+SUMIF('Other Pharma &amp; Health Products'!$B:$B,$B54,'Other Pharma &amp; Health Products'!AS:AS)+SUMIF('PSM Costs'!$B:$B,$B54,'PSM Costs'!AS:AS),"")</f>
        <v/>
      </c>
      <c r="R54" s="229" t="str">
        <f t="shared" ca="1" si="2"/>
        <v/>
      </c>
      <c r="S54" s="230" t="str">
        <f ca="1">IF(SUMIF(Pharmaceuticals!$B:$B,$B54,Pharmaceuticals!AQ:AQ)+SUMIF('Health Products &amp; Equipment'!$B:$B,$B54,'Health Products &amp; Equipment'!AZ:AZ)+SUMIF('Other Pharma &amp; Health Products'!$B:$B,$B54,'Other Pharma &amp; Health Products'!AZ:AZ)+SUMIF('PSM Costs'!$B:$B,$B54,'PSM Costs'!AZ:AZ)&gt;0,SUMIF(Pharmaceuticals!$B:$B,$B54,Pharmaceuticals!AQ:AQ)+SUMIF('Health Products &amp; Equipment'!$B:$B,$B54,'Health Products &amp; Equipment'!AZ:AZ)+SUMIF('Other Pharma &amp; Health Products'!$B:$B,$B54,'Other Pharma &amp; Health Products'!AZ:AZ)+SUMIF('PSM Costs'!$B:$B,$B54,'PSM Costs'!AZ:AZ),"")</f>
        <v/>
      </c>
      <c r="T54" s="230" t="str">
        <f ca="1">IF(SUMIF(Pharmaceuticals!$B:$B,$B54,Pharmaceuticals!AS:AS)+SUMIF('Health Products &amp; Equipment'!$B:$B,$B54,'Health Products &amp; Equipment'!BB:BB)+SUMIF('Other Pharma &amp; Health Products'!$B:$B,$B54,'Other Pharma &amp; Health Products'!BB:BB)+SUMIF('PSM Costs'!$B:$B,$B54,'PSM Costs'!BB:BB)&gt;0,SUMIF(Pharmaceuticals!$B:$B,$B54,Pharmaceuticals!AS:AS)+SUMIF('Health Products &amp; Equipment'!$B:$B,$B54,'Health Products &amp; Equipment'!BB:BB)+SUMIF('Other Pharma &amp; Health Products'!$B:$B,$B54,'Other Pharma &amp; Health Products'!BB:BB)+SUMIF('PSM Costs'!$B:$B,$B54,'PSM Costs'!BB:BB),"")</f>
        <v/>
      </c>
      <c r="U54" s="230" t="str">
        <f ca="1">IF(SUMIF(Pharmaceuticals!$B:$B,$B54,Pharmaceuticals!AU:AU)+SUMIF('Health Products &amp; Equipment'!$B:$B,$B54,'Health Products &amp; Equipment'!BD:BD)+SUMIF('Other Pharma &amp; Health Products'!$B:$B,$B54,'Other Pharma &amp; Health Products'!BD:BD)+SUMIF('PSM Costs'!$B:$B,$B54,'PSM Costs'!BD:BD)&gt;0,SUMIF(Pharmaceuticals!$B:$B,$B54,Pharmaceuticals!AU:AU)+SUMIF('Health Products &amp; Equipment'!$B:$B,$B54,'Health Products &amp; Equipment'!BD:BD)+SUMIF('Other Pharma &amp; Health Products'!$B:$B,$B54,'Other Pharma &amp; Health Products'!BD:BD)+SUMIF('PSM Costs'!$B:$B,$B54,'PSM Costs'!BD:BD),"")</f>
        <v/>
      </c>
      <c r="V54" s="230" t="str">
        <f ca="1">IF(SUMIF(Pharmaceuticals!$B:$B,$B54,Pharmaceuticals!AW:AW)+SUMIF('Health Products &amp; Equipment'!$B:$B,$B54,'Health Products &amp; Equipment'!BF:BF)+SUMIF('Other Pharma &amp; Health Products'!$B:$B,$B54,'Other Pharma &amp; Health Products'!BF:BF)+SUMIF('PSM Costs'!$B:$B,$B54,'PSM Costs'!BF:BF)&gt;0,SUMIF(Pharmaceuticals!$B:$B,$B54,Pharmaceuticals!AW:AW)+SUMIF('Health Products &amp; Equipment'!$B:$B,$B54,'Health Products &amp; Equipment'!BF:BF)+SUMIF('Other Pharma &amp; Health Products'!$B:$B,$B54,'Other Pharma &amp; Health Products'!BF:BF)+SUMIF('PSM Costs'!$B:$B,$B54,'PSM Costs'!BF:BF),"")</f>
        <v/>
      </c>
      <c r="W54" s="228" t="str">
        <f t="shared" ca="1" si="3"/>
        <v/>
      </c>
      <c r="X54" s="231" t="str">
        <f ca="1">IF(SUMIF(Pharmaceuticals!$B:$B,$B54,Pharmaceuticals!BD:BD)+SUMIF('Health Products &amp; Equipment'!$B:$B,$B54,'Health Products &amp; Equipment'!BM:BM)+SUMIF('Other Pharma &amp; Health Products'!$B:$B,$B54,'Other Pharma &amp; Health Products'!BM:BM)+SUMIF('PSM Costs'!$B:$B,$B54,'PSM Costs'!BM:BM)&gt;0,SUMIF(Pharmaceuticals!$B:$B,$B54,Pharmaceuticals!BD:BD)+SUMIF('Health Products &amp; Equipment'!$B:$B,$B54,'Health Products &amp; Equipment'!BM:BM)+SUMIF('Other Pharma &amp; Health Products'!$B:$B,$B54,'Other Pharma &amp; Health Products'!BM:BM)+SUMIF('PSM Costs'!$B:$B,$B54,'PSM Costs'!BM:BM),"")</f>
        <v/>
      </c>
      <c r="Y54" s="231" t="str">
        <f ca="1">IF(SUMIF(Pharmaceuticals!$B:$B,$B54,Pharmaceuticals!BF:BF)+SUMIF('Health Products &amp; Equipment'!$B:$B,$B54,'Health Products &amp; Equipment'!BO:BO)+SUMIF('Other Pharma &amp; Health Products'!$B:$B,$B54,'Other Pharma &amp; Health Products'!BO:BO)+SUMIF('PSM Costs'!$B:$B,$B54,'PSM Costs'!BO:BO)&gt;0,SUMIF(Pharmaceuticals!$B:$B,$B54,Pharmaceuticals!BF:BF)+SUMIF('Health Products &amp; Equipment'!$B:$B,$B54,'Health Products &amp; Equipment'!BO:BO)+SUMIF('Other Pharma &amp; Health Products'!$B:$B,$B54,'Other Pharma &amp; Health Products'!BO:BO)+SUMIF('PSM Costs'!$B:$B,$B54,'PSM Costs'!BO:BO),"")</f>
        <v/>
      </c>
      <c r="Z54" s="231" t="str">
        <f ca="1">IF(SUMIF(Pharmaceuticals!$B:$B,$B54,Pharmaceuticals!BH:BH)+SUMIF('Health Products &amp; Equipment'!$B:$B,$B54,'Health Products &amp; Equipment'!BQ:BQ)+SUMIF('Other Pharma &amp; Health Products'!$B:$B,$B54,'Other Pharma &amp; Health Products'!BQ:BQ)+SUMIF('PSM Costs'!$B:$B,$B54,'PSM Costs'!BQ:BQ)&gt;0,SUMIF(Pharmaceuticals!$B:$B,$B54,Pharmaceuticals!BH:BH)+SUMIF('Health Products &amp; Equipment'!$B:$B,$B54,'Health Products &amp; Equipment'!BQ:BQ)+SUMIF('Other Pharma &amp; Health Products'!$B:$B,$B54,'Other Pharma &amp; Health Products'!BQ:BQ)+SUMIF('PSM Costs'!$B:$B,$B54,'PSM Costs'!BQ:BQ),"")</f>
        <v/>
      </c>
      <c r="AA54" s="231" t="str">
        <f ca="1">IF(SUMIF(Pharmaceuticals!$B:$B,$B54,Pharmaceuticals!BJ:BJ)+SUMIF('Health Products &amp; Equipment'!$B:$B,$B54,'Health Products &amp; Equipment'!BS:BS)+SUMIF('Other Pharma &amp; Health Products'!$B:$B,$B54,'Other Pharma &amp; Health Products'!BS:BS)+SUMIF('PSM Costs'!$B:$B,$B54,'PSM Costs'!BS:BS)&gt;0,SUMIF(Pharmaceuticals!$B:$B,$B54,Pharmaceuticals!BJ:BJ)+SUMIF('Health Products &amp; Equipment'!$B:$B,$B54,'Health Products &amp; Equipment'!BS:BS)+SUMIF('Other Pharma &amp; Health Products'!$B:$B,$B54,'Other Pharma &amp; Health Products'!BS:BS)+SUMIF('PSM Costs'!$B:$B,$B54,'PSM Costs'!BS:BS),"")</f>
        <v/>
      </c>
      <c r="AB54" s="230" t="str">
        <f t="shared" ca="1" si="4"/>
        <v/>
      </c>
    </row>
    <row r="55" spans="1:28" ht="22" customHeight="1" x14ac:dyDescent="0.15">
      <c r="A55" s="226">
        <v>45</v>
      </c>
      <c r="B55" s="226" t="str">
        <f ca="1">IFERROR(VLOOKUP(A55,'Rank unique Mod-Int-CI-PR'!I:J,2,FALSE),"")</f>
        <v/>
      </c>
      <c r="C55" s="227" t="str">
        <f ca="1">IFERROR(VLOOKUP(VALUE(LEFT(B55,FIND("-",B55)-1)),CatModules!B:C,2,FALSE),"")</f>
        <v/>
      </c>
      <c r="D55" s="227" t="str">
        <f ca="1">IFERROR(VLOOKUP(LEFT(B55,FIND("--",B55)-1),CatInt!D:E,2,FALSE),"")</f>
        <v/>
      </c>
      <c r="E55" s="227" t="str">
        <f ca="1">IFERROR(VLOOKUP(MID(B55,FIND("--",B55)+2,FIND("---",B55)-FIND("--",B55)-2),CatCostInp!D:E,2,FALSE),"")</f>
        <v/>
      </c>
      <c r="F55" s="227" t="str">
        <f ca="1">IFERROR(VLOOKUP(B55,ActivityConcat!A:C,3,FALSE),"")</f>
        <v/>
      </c>
      <c r="G55" s="228" t="str">
        <f ca="1">IFERROR(VLOOKUP(VALUE(RIGHT(B55,1)),Setup!A:D,4,FALSE),"")</f>
        <v/>
      </c>
      <c r="H55" s="229" t="str">
        <f t="shared" ca="1" si="0"/>
        <v/>
      </c>
      <c r="I55" s="230" t="str">
        <f ca="1">IF(SUMIF(Pharmaceuticals!$B:$B,$B55,Pharmaceuticals!Q:Q)+SUMIF('Health Products &amp; Equipment'!$B:$B,$B55,'Health Products &amp; Equipment'!Z:Z)+SUMIF('Other Pharma &amp; Health Products'!$B:$B,$B55,'Other Pharma &amp; Health Products'!Z:Z)+SUMIF('PSM Costs'!$B:$B,$B55,'PSM Costs'!Z:Z)&gt;0,SUMIF(Pharmaceuticals!$B:$B,$B55,Pharmaceuticals!Q:Q)+SUMIF('Health Products &amp; Equipment'!$B:$B,$B55,'Health Products &amp; Equipment'!Z:Z)+SUMIF('Other Pharma &amp; Health Products'!$B:$B,$B55,'Other Pharma &amp; Health Products'!Z:Z)+SUMIF('PSM Costs'!$B:$B,$B55,'PSM Costs'!Z:Z),"")</f>
        <v/>
      </c>
      <c r="J55" s="230" t="str">
        <f ca="1">IF(SUMIF(Pharmaceuticals!$B:$B,$B55,Pharmaceuticals!S:S)+SUMIF('Health Products &amp; Equipment'!$B:$B,$B55,'Health Products &amp; Equipment'!AB:AB)+SUMIF('Other Pharma &amp; Health Products'!$B:$B,$B55,'Other Pharma &amp; Health Products'!AB:AB)+SUMIF('PSM Costs'!$B:$B,$B55,'PSM Costs'!AB:AB)&gt;0,SUMIF(Pharmaceuticals!$B:$B,$B55,Pharmaceuticals!S:S)+SUMIF('Health Products &amp; Equipment'!$B:$B,$B55,'Health Products &amp; Equipment'!AB:AB)+SUMIF('Other Pharma &amp; Health Products'!$B:$B,$B55,'Other Pharma &amp; Health Products'!AB:AB)+SUMIF('PSM Costs'!$B:$B,$B55,'PSM Costs'!AB:AB),"")</f>
        <v/>
      </c>
      <c r="K55" s="230" t="str">
        <f ca="1">IF(SUMIF(Pharmaceuticals!$B:$B,$B55,Pharmaceuticals!U:U)+SUMIF('Health Products &amp; Equipment'!$B:$B,$B55,'Health Products &amp; Equipment'!AD:AD)+SUMIF('Other Pharma &amp; Health Products'!$B:$B,$B55,'Other Pharma &amp; Health Products'!AD:AD)+SUMIF('PSM Costs'!$B:$B,$B55,'PSM Costs'!AD:AD)&gt;0,SUMIF(Pharmaceuticals!$B:$B,$B55,Pharmaceuticals!U:U)+SUMIF('Health Products &amp; Equipment'!$B:$B,$B55,'Health Products &amp; Equipment'!AD:AD)+SUMIF('Other Pharma &amp; Health Products'!$B:$B,$B55,'Other Pharma &amp; Health Products'!AD:AD)+SUMIF('PSM Costs'!$B:$B,$B55,'PSM Costs'!AD:AD),"")</f>
        <v/>
      </c>
      <c r="L55" s="230" t="str">
        <f ca="1">IF(SUMIF(Pharmaceuticals!$B:$B,$B55,Pharmaceuticals!W:W)+SUMIF('Health Products &amp; Equipment'!$B:$B,$B55,'Health Products &amp; Equipment'!AF:AF)+SUMIF('Other Pharma &amp; Health Products'!$B:$B,$B55,'Other Pharma &amp; Health Products'!AF:AF)+SUMIF('PSM Costs'!$B:$B,$B55,'PSM Costs'!AF:AF)&gt;0,SUMIF(Pharmaceuticals!$B:$B,$B55,Pharmaceuticals!W:W)+SUMIF('Health Products &amp; Equipment'!$B:$B,$B55,'Health Products &amp; Equipment'!AF:AF)+SUMIF('Other Pharma &amp; Health Products'!$B:$B,$B55,'Other Pharma &amp; Health Products'!AF:AF)+SUMIF('PSM Costs'!$B:$B,$B55,'PSM Costs'!AF:AF),"")</f>
        <v/>
      </c>
      <c r="M55" s="228" t="str">
        <f t="shared" ca="1" si="1"/>
        <v/>
      </c>
      <c r="N55" s="231" t="str">
        <f ca="1">IF(SUMIF(Pharmaceuticals!$B:$B,$B55,Pharmaceuticals!AD:AD)+SUMIF('Health Products &amp; Equipment'!$B:$B,$B55,'Health Products &amp; Equipment'!AM:AM)+SUMIF('Other Pharma &amp; Health Products'!$B:$B,$B55,'Other Pharma &amp; Health Products'!AM:AM)+SUMIF('PSM Costs'!$B:$B,$B55,'PSM Costs'!AM:AM)&gt;0,SUMIF(Pharmaceuticals!$B:$B,$B55,Pharmaceuticals!AD:AD)+SUMIF('Health Products &amp; Equipment'!$B:$B,$B55,'Health Products &amp; Equipment'!AM:AM)+SUMIF('Other Pharma &amp; Health Products'!$B:$B,$B55,'Other Pharma &amp; Health Products'!AM:AM)+SUMIF('PSM Costs'!$B:$B,$B55,'PSM Costs'!AM:AM),"")</f>
        <v/>
      </c>
      <c r="O55" s="231" t="str">
        <f ca="1">IF(SUMIF(Pharmaceuticals!$B:$B,$B55,Pharmaceuticals!AF:AF)+SUMIF('Health Products &amp; Equipment'!$B:$B,$B55,'Health Products &amp; Equipment'!AO:AO)+SUMIF('Other Pharma &amp; Health Products'!$B:$B,$B55,'Other Pharma &amp; Health Products'!AO:AO)+SUMIF('PSM Costs'!$B:$B,$B55,'PSM Costs'!AO:AO)&gt;0,SUMIF(Pharmaceuticals!$B:$B,$B55,Pharmaceuticals!AF:AF)+SUMIF('Health Products &amp; Equipment'!$B:$B,$B55,'Health Products &amp; Equipment'!AO:AO)+SUMIF('Other Pharma &amp; Health Products'!$B:$B,$B55,'Other Pharma &amp; Health Products'!AO:AO)+SUMIF('PSM Costs'!$B:$B,$B55,'PSM Costs'!AO:AO),"")</f>
        <v/>
      </c>
      <c r="P55" s="231" t="str">
        <f ca="1">IF(SUMIF(Pharmaceuticals!$B:$B,$B55,Pharmaceuticals!AH:AH)+SUMIF('Health Products &amp; Equipment'!$B:$B,$B55,'Health Products &amp; Equipment'!AQ:AQ)+SUMIF('Other Pharma &amp; Health Products'!$B:$B,$B55,'Other Pharma &amp; Health Products'!AQ:AQ)+SUMIF('PSM Costs'!$B:$B,$B55,'PSM Costs'!AQ:AQ)&gt;0,SUMIF(Pharmaceuticals!$B:$B,$B55,Pharmaceuticals!AH:AH)+SUMIF('Health Products &amp; Equipment'!$B:$B,$B55,'Health Products &amp; Equipment'!AQ:AQ)+SUMIF('Other Pharma &amp; Health Products'!$B:$B,$B55,'Other Pharma &amp; Health Products'!AQ:AQ)+SUMIF('PSM Costs'!$B:$B,$B55,'PSM Costs'!AQ:AQ),"")</f>
        <v/>
      </c>
      <c r="Q55" s="231" t="str">
        <f ca="1">IF(SUMIF(Pharmaceuticals!$B:$B,$B55,Pharmaceuticals!AJ:AJ)+SUMIF('Health Products &amp; Equipment'!$B:$B,$B55,'Health Products &amp; Equipment'!AS:AS)+SUMIF('Other Pharma &amp; Health Products'!$B:$B,$B55,'Other Pharma &amp; Health Products'!AS:AS)+SUMIF('PSM Costs'!$B:$B,$B55,'PSM Costs'!AS:AS)&gt;0,SUMIF(Pharmaceuticals!$B:$B,$B55,Pharmaceuticals!AJ:AJ)+SUMIF('Health Products &amp; Equipment'!$B:$B,$B55,'Health Products &amp; Equipment'!AS:AS)+SUMIF('Other Pharma &amp; Health Products'!$B:$B,$B55,'Other Pharma &amp; Health Products'!AS:AS)+SUMIF('PSM Costs'!$B:$B,$B55,'PSM Costs'!AS:AS),"")</f>
        <v/>
      </c>
      <c r="R55" s="229" t="str">
        <f t="shared" ca="1" si="2"/>
        <v/>
      </c>
      <c r="S55" s="230" t="str">
        <f ca="1">IF(SUMIF(Pharmaceuticals!$B:$B,$B55,Pharmaceuticals!AQ:AQ)+SUMIF('Health Products &amp; Equipment'!$B:$B,$B55,'Health Products &amp; Equipment'!AZ:AZ)+SUMIF('Other Pharma &amp; Health Products'!$B:$B,$B55,'Other Pharma &amp; Health Products'!AZ:AZ)+SUMIF('PSM Costs'!$B:$B,$B55,'PSM Costs'!AZ:AZ)&gt;0,SUMIF(Pharmaceuticals!$B:$B,$B55,Pharmaceuticals!AQ:AQ)+SUMIF('Health Products &amp; Equipment'!$B:$B,$B55,'Health Products &amp; Equipment'!AZ:AZ)+SUMIF('Other Pharma &amp; Health Products'!$B:$B,$B55,'Other Pharma &amp; Health Products'!AZ:AZ)+SUMIF('PSM Costs'!$B:$B,$B55,'PSM Costs'!AZ:AZ),"")</f>
        <v/>
      </c>
      <c r="T55" s="230" t="str">
        <f ca="1">IF(SUMIF(Pharmaceuticals!$B:$B,$B55,Pharmaceuticals!AS:AS)+SUMIF('Health Products &amp; Equipment'!$B:$B,$B55,'Health Products &amp; Equipment'!BB:BB)+SUMIF('Other Pharma &amp; Health Products'!$B:$B,$B55,'Other Pharma &amp; Health Products'!BB:BB)+SUMIF('PSM Costs'!$B:$B,$B55,'PSM Costs'!BB:BB)&gt;0,SUMIF(Pharmaceuticals!$B:$B,$B55,Pharmaceuticals!AS:AS)+SUMIF('Health Products &amp; Equipment'!$B:$B,$B55,'Health Products &amp; Equipment'!BB:BB)+SUMIF('Other Pharma &amp; Health Products'!$B:$B,$B55,'Other Pharma &amp; Health Products'!BB:BB)+SUMIF('PSM Costs'!$B:$B,$B55,'PSM Costs'!BB:BB),"")</f>
        <v/>
      </c>
      <c r="U55" s="230" t="str">
        <f ca="1">IF(SUMIF(Pharmaceuticals!$B:$B,$B55,Pharmaceuticals!AU:AU)+SUMIF('Health Products &amp; Equipment'!$B:$B,$B55,'Health Products &amp; Equipment'!BD:BD)+SUMIF('Other Pharma &amp; Health Products'!$B:$B,$B55,'Other Pharma &amp; Health Products'!BD:BD)+SUMIF('PSM Costs'!$B:$B,$B55,'PSM Costs'!BD:BD)&gt;0,SUMIF(Pharmaceuticals!$B:$B,$B55,Pharmaceuticals!AU:AU)+SUMIF('Health Products &amp; Equipment'!$B:$B,$B55,'Health Products &amp; Equipment'!BD:BD)+SUMIF('Other Pharma &amp; Health Products'!$B:$B,$B55,'Other Pharma &amp; Health Products'!BD:BD)+SUMIF('PSM Costs'!$B:$B,$B55,'PSM Costs'!BD:BD),"")</f>
        <v/>
      </c>
      <c r="V55" s="230" t="str">
        <f ca="1">IF(SUMIF(Pharmaceuticals!$B:$B,$B55,Pharmaceuticals!AW:AW)+SUMIF('Health Products &amp; Equipment'!$B:$B,$B55,'Health Products &amp; Equipment'!BF:BF)+SUMIF('Other Pharma &amp; Health Products'!$B:$B,$B55,'Other Pharma &amp; Health Products'!BF:BF)+SUMIF('PSM Costs'!$B:$B,$B55,'PSM Costs'!BF:BF)&gt;0,SUMIF(Pharmaceuticals!$B:$B,$B55,Pharmaceuticals!AW:AW)+SUMIF('Health Products &amp; Equipment'!$B:$B,$B55,'Health Products &amp; Equipment'!BF:BF)+SUMIF('Other Pharma &amp; Health Products'!$B:$B,$B55,'Other Pharma &amp; Health Products'!BF:BF)+SUMIF('PSM Costs'!$B:$B,$B55,'PSM Costs'!BF:BF),"")</f>
        <v/>
      </c>
      <c r="W55" s="228" t="str">
        <f t="shared" ca="1" si="3"/>
        <v/>
      </c>
      <c r="X55" s="231" t="str">
        <f ca="1">IF(SUMIF(Pharmaceuticals!$B:$B,$B55,Pharmaceuticals!BD:BD)+SUMIF('Health Products &amp; Equipment'!$B:$B,$B55,'Health Products &amp; Equipment'!BM:BM)+SUMIF('Other Pharma &amp; Health Products'!$B:$B,$B55,'Other Pharma &amp; Health Products'!BM:BM)+SUMIF('PSM Costs'!$B:$B,$B55,'PSM Costs'!BM:BM)&gt;0,SUMIF(Pharmaceuticals!$B:$B,$B55,Pharmaceuticals!BD:BD)+SUMIF('Health Products &amp; Equipment'!$B:$B,$B55,'Health Products &amp; Equipment'!BM:BM)+SUMIF('Other Pharma &amp; Health Products'!$B:$B,$B55,'Other Pharma &amp; Health Products'!BM:BM)+SUMIF('PSM Costs'!$B:$B,$B55,'PSM Costs'!BM:BM),"")</f>
        <v/>
      </c>
      <c r="Y55" s="231" t="str">
        <f ca="1">IF(SUMIF(Pharmaceuticals!$B:$B,$B55,Pharmaceuticals!BF:BF)+SUMIF('Health Products &amp; Equipment'!$B:$B,$B55,'Health Products &amp; Equipment'!BO:BO)+SUMIF('Other Pharma &amp; Health Products'!$B:$B,$B55,'Other Pharma &amp; Health Products'!BO:BO)+SUMIF('PSM Costs'!$B:$B,$B55,'PSM Costs'!BO:BO)&gt;0,SUMIF(Pharmaceuticals!$B:$B,$B55,Pharmaceuticals!BF:BF)+SUMIF('Health Products &amp; Equipment'!$B:$B,$B55,'Health Products &amp; Equipment'!BO:BO)+SUMIF('Other Pharma &amp; Health Products'!$B:$B,$B55,'Other Pharma &amp; Health Products'!BO:BO)+SUMIF('PSM Costs'!$B:$B,$B55,'PSM Costs'!BO:BO),"")</f>
        <v/>
      </c>
      <c r="Z55" s="231" t="str">
        <f ca="1">IF(SUMIF(Pharmaceuticals!$B:$B,$B55,Pharmaceuticals!BH:BH)+SUMIF('Health Products &amp; Equipment'!$B:$B,$B55,'Health Products &amp; Equipment'!BQ:BQ)+SUMIF('Other Pharma &amp; Health Products'!$B:$B,$B55,'Other Pharma &amp; Health Products'!BQ:BQ)+SUMIF('PSM Costs'!$B:$B,$B55,'PSM Costs'!BQ:BQ)&gt;0,SUMIF(Pharmaceuticals!$B:$B,$B55,Pharmaceuticals!BH:BH)+SUMIF('Health Products &amp; Equipment'!$B:$B,$B55,'Health Products &amp; Equipment'!BQ:BQ)+SUMIF('Other Pharma &amp; Health Products'!$B:$B,$B55,'Other Pharma &amp; Health Products'!BQ:BQ)+SUMIF('PSM Costs'!$B:$B,$B55,'PSM Costs'!BQ:BQ),"")</f>
        <v/>
      </c>
      <c r="AA55" s="231" t="str">
        <f ca="1">IF(SUMIF(Pharmaceuticals!$B:$B,$B55,Pharmaceuticals!BJ:BJ)+SUMIF('Health Products &amp; Equipment'!$B:$B,$B55,'Health Products &amp; Equipment'!BS:BS)+SUMIF('Other Pharma &amp; Health Products'!$B:$B,$B55,'Other Pharma &amp; Health Products'!BS:BS)+SUMIF('PSM Costs'!$B:$B,$B55,'PSM Costs'!BS:BS)&gt;0,SUMIF(Pharmaceuticals!$B:$B,$B55,Pharmaceuticals!BJ:BJ)+SUMIF('Health Products &amp; Equipment'!$B:$B,$B55,'Health Products &amp; Equipment'!BS:BS)+SUMIF('Other Pharma &amp; Health Products'!$B:$B,$B55,'Other Pharma &amp; Health Products'!BS:BS)+SUMIF('PSM Costs'!$B:$B,$B55,'PSM Costs'!BS:BS),"")</f>
        <v/>
      </c>
      <c r="AB55" s="230" t="str">
        <f t="shared" ca="1" si="4"/>
        <v/>
      </c>
    </row>
    <row r="56" spans="1:28" ht="22" customHeight="1" x14ac:dyDescent="0.15">
      <c r="A56" s="226">
        <v>46</v>
      </c>
      <c r="B56" s="226" t="str">
        <f ca="1">IFERROR(VLOOKUP(A56,'Rank unique Mod-Int-CI-PR'!I:J,2,FALSE),"")</f>
        <v/>
      </c>
      <c r="C56" s="227" t="str">
        <f ca="1">IFERROR(VLOOKUP(VALUE(LEFT(B56,FIND("-",B56)-1)),CatModules!B:C,2,FALSE),"")</f>
        <v/>
      </c>
      <c r="D56" s="227" t="str">
        <f ca="1">IFERROR(VLOOKUP(LEFT(B56,FIND("--",B56)-1),CatInt!D:E,2,FALSE),"")</f>
        <v/>
      </c>
      <c r="E56" s="227" t="str">
        <f ca="1">IFERROR(VLOOKUP(MID(B56,FIND("--",B56)+2,FIND("---",B56)-FIND("--",B56)-2),CatCostInp!D:E,2,FALSE),"")</f>
        <v/>
      </c>
      <c r="F56" s="227" t="str">
        <f ca="1">IFERROR(VLOOKUP(B56,ActivityConcat!A:C,3,FALSE),"")</f>
        <v/>
      </c>
      <c r="G56" s="228" t="str">
        <f ca="1">IFERROR(VLOOKUP(VALUE(RIGHT(B56,1)),Setup!A:D,4,FALSE),"")</f>
        <v/>
      </c>
      <c r="H56" s="229" t="str">
        <f t="shared" ca="1" si="0"/>
        <v/>
      </c>
      <c r="I56" s="230" t="str">
        <f ca="1">IF(SUMIF(Pharmaceuticals!$B:$B,$B56,Pharmaceuticals!Q:Q)+SUMIF('Health Products &amp; Equipment'!$B:$B,$B56,'Health Products &amp; Equipment'!Z:Z)+SUMIF('Other Pharma &amp; Health Products'!$B:$B,$B56,'Other Pharma &amp; Health Products'!Z:Z)+SUMIF('PSM Costs'!$B:$B,$B56,'PSM Costs'!Z:Z)&gt;0,SUMIF(Pharmaceuticals!$B:$B,$B56,Pharmaceuticals!Q:Q)+SUMIF('Health Products &amp; Equipment'!$B:$B,$B56,'Health Products &amp; Equipment'!Z:Z)+SUMIF('Other Pharma &amp; Health Products'!$B:$B,$B56,'Other Pharma &amp; Health Products'!Z:Z)+SUMIF('PSM Costs'!$B:$B,$B56,'PSM Costs'!Z:Z),"")</f>
        <v/>
      </c>
      <c r="J56" s="230" t="str">
        <f ca="1">IF(SUMIF(Pharmaceuticals!$B:$B,$B56,Pharmaceuticals!S:S)+SUMIF('Health Products &amp; Equipment'!$B:$B,$B56,'Health Products &amp; Equipment'!AB:AB)+SUMIF('Other Pharma &amp; Health Products'!$B:$B,$B56,'Other Pharma &amp; Health Products'!AB:AB)+SUMIF('PSM Costs'!$B:$B,$B56,'PSM Costs'!AB:AB)&gt;0,SUMIF(Pharmaceuticals!$B:$B,$B56,Pharmaceuticals!S:S)+SUMIF('Health Products &amp; Equipment'!$B:$B,$B56,'Health Products &amp; Equipment'!AB:AB)+SUMIF('Other Pharma &amp; Health Products'!$B:$B,$B56,'Other Pharma &amp; Health Products'!AB:AB)+SUMIF('PSM Costs'!$B:$B,$B56,'PSM Costs'!AB:AB),"")</f>
        <v/>
      </c>
      <c r="K56" s="230" t="str">
        <f ca="1">IF(SUMIF(Pharmaceuticals!$B:$B,$B56,Pharmaceuticals!U:U)+SUMIF('Health Products &amp; Equipment'!$B:$B,$B56,'Health Products &amp; Equipment'!AD:AD)+SUMIF('Other Pharma &amp; Health Products'!$B:$B,$B56,'Other Pharma &amp; Health Products'!AD:AD)+SUMIF('PSM Costs'!$B:$B,$B56,'PSM Costs'!AD:AD)&gt;0,SUMIF(Pharmaceuticals!$B:$B,$B56,Pharmaceuticals!U:U)+SUMIF('Health Products &amp; Equipment'!$B:$B,$B56,'Health Products &amp; Equipment'!AD:AD)+SUMIF('Other Pharma &amp; Health Products'!$B:$B,$B56,'Other Pharma &amp; Health Products'!AD:AD)+SUMIF('PSM Costs'!$B:$B,$B56,'PSM Costs'!AD:AD),"")</f>
        <v/>
      </c>
      <c r="L56" s="230" t="str">
        <f ca="1">IF(SUMIF(Pharmaceuticals!$B:$B,$B56,Pharmaceuticals!W:W)+SUMIF('Health Products &amp; Equipment'!$B:$B,$B56,'Health Products &amp; Equipment'!AF:AF)+SUMIF('Other Pharma &amp; Health Products'!$B:$B,$B56,'Other Pharma &amp; Health Products'!AF:AF)+SUMIF('PSM Costs'!$B:$B,$B56,'PSM Costs'!AF:AF)&gt;0,SUMIF(Pharmaceuticals!$B:$B,$B56,Pharmaceuticals!W:W)+SUMIF('Health Products &amp; Equipment'!$B:$B,$B56,'Health Products &amp; Equipment'!AF:AF)+SUMIF('Other Pharma &amp; Health Products'!$B:$B,$B56,'Other Pharma &amp; Health Products'!AF:AF)+SUMIF('PSM Costs'!$B:$B,$B56,'PSM Costs'!AF:AF),"")</f>
        <v/>
      </c>
      <c r="M56" s="228" t="str">
        <f t="shared" ca="1" si="1"/>
        <v/>
      </c>
      <c r="N56" s="231" t="str">
        <f ca="1">IF(SUMIF(Pharmaceuticals!$B:$B,$B56,Pharmaceuticals!AD:AD)+SUMIF('Health Products &amp; Equipment'!$B:$B,$B56,'Health Products &amp; Equipment'!AM:AM)+SUMIF('Other Pharma &amp; Health Products'!$B:$B,$B56,'Other Pharma &amp; Health Products'!AM:AM)+SUMIF('PSM Costs'!$B:$B,$B56,'PSM Costs'!AM:AM)&gt;0,SUMIF(Pharmaceuticals!$B:$B,$B56,Pharmaceuticals!AD:AD)+SUMIF('Health Products &amp; Equipment'!$B:$B,$B56,'Health Products &amp; Equipment'!AM:AM)+SUMIF('Other Pharma &amp; Health Products'!$B:$B,$B56,'Other Pharma &amp; Health Products'!AM:AM)+SUMIF('PSM Costs'!$B:$B,$B56,'PSM Costs'!AM:AM),"")</f>
        <v/>
      </c>
      <c r="O56" s="231" t="str">
        <f ca="1">IF(SUMIF(Pharmaceuticals!$B:$B,$B56,Pharmaceuticals!AF:AF)+SUMIF('Health Products &amp; Equipment'!$B:$B,$B56,'Health Products &amp; Equipment'!AO:AO)+SUMIF('Other Pharma &amp; Health Products'!$B:$B,$B56,'Other Pharma &amp; Health Products'!AO:AO)+SUMIF('PSM Costs'!$B:$B,$B56,'PSM Costs'!AO:AO)&gt;0,SUMIF(Pharmaceuticals!$B:$B,$B56,Pharmaceuticals!AF:AF)+SUMIF('Health Products &amp; Equipment'!$B:$B,$B56,'Health Products &amp; Equipment'!AO:AO)+SUMIF('Other Pharma &amp; Health Products'!$B:$B,$B56,'Other Pharma &amp; Health Products'!AO:AO)+SUMIF('PSM Costs'!$B:$B,$B56,'PSM Costs'!AO:AO),"")</f>
        <v/>
      </c>
      <c r="P56" s="231" t="str">
        <f ca="1">IF(SUMIF(Pharmaceuticals!$B:$B,$B56,Pharmaceuticals!AH:AH)+SUMIF('Health Products &amp; Equipment'!$B:$B,$B56,'Health Products &amp; Equipment'!AQ:AQ)+SUMIF('Other Pharma &amp; Health Products'!$B:$B,$B56,'Other Pharma &amp; Health Products'!AQ:AQ)+SUMIF('PSM Costs'!$B:$B,$B56,'PSM Costs'!AQ:AQ)&gt;0,SUMIF(Pharmaceuticals!$B:$B,$B56,Pharmaceuticals!AH:AH)+SUMIF('Health Products &amp; Equipment'!$B:$B,$B56,'Health Products &amp; Equipment'!AQ:AQ)+SUMIF('Other Pharma &amp; Health Products'!$B:$B,$B56,'Other Pharma &amp; Health Products'!AQ:AQ)+SUMIF('PSM Costs'!$B:$B,$B56,'PSM Costs'!AQ:AQ),"")</f>
        <v/>
      </c>
      <c r="Q56" s="231" t="str">
        <f ca="1">IF(SUMIF(Pharmaceuticals!$B:$B,$B56,Pharmaceuticals!AJ:AJ)+SUMIF('Health Products &amp; Equipment'!$B:$B,$B56,'Health Products &amp; Equipment'!AS:AS)+SUMIF('Other Pharma &amp; Health Products'!$B:$B,$B56,'Other Pharma &amp; Health Products'!AS:AS)+SUMIF('PSM Costs'!$B:$B,$B56,'PSM Costs'!AS:AS)&gt;0,SUMIF(Pharmaceuticals!$B:$B,$B56,Pharmaceuticals!AJ:AJ)+SUMIF('Health Products &amp; Equipment'!$B:$B,$B56,'Health Products &amp; Equipment'!AS:AS)+SUMIF('Other Pharma &amp; Health Products'!$B:$B,$B56,'Other Pharma &amp; Health Products'!AS:AS)+SUMIF('PSM Costs'!$B:$B,$B56,'PSM Costs'!AS:AS),"")</f>
        <v/>
      </c>
      <c r="R56" s="229" t="str">
        <f t="shared" ca="1" si="2"/>
        <v/>
      </c>
      <c r="S56" s="230" t="str">
        <f ca="1">IF(SUMIF(Pharmaceuticals!$B:$B,$B56,Pharmaceuticals!AQ:AQ)+SUMIF('Health Products &amp; Equipment'!$B:$B,$B56,'Health Products &amp; Equipment'!AZ:AZ)+SUMIF('Other Pharma &amp; Health Products'!$B:$B,$B56,'Other Pharma &amp; Health Products'!AZ:AZ)+SUMIF('PSM Costs'!$B:$B,$B56,'PSM Costs'!AZ:AZ)&gt;0,SUMIF(Pharmaceuticals!$B:$B,$B56,Pharmaceuticals!AQ:AQ)+SUMIF('Health Products &amp; Equipment'!$B:$B,$B56,'Health Products &amp; Equipment'!AZ:AZ)+SUMIF('Other Pharma &amp; Health Products'!$B:$B,$B56,'Other Pharma &amp; Health Products'!AZ:AZ)+SUMIF('PSM Costs'!$B:$B,$B56,'PSM Costs'!AZ:AZ),"")</f>
        <v/>
      </c>
      <c r="T56" s="230" t="str">
        <f ca="1">IF(SUMIF(Pharmaceuticals!$B:$B,$B56,Pharmaceuticals!AS:AS)+SUMIF('Health Products &amp; Equipment'!$B:$B,$B56,'Health Products &amp; Equipment'!BB:BB)+SUMIF('Other Pharma &amp; Health Products'!$B:$B,$B56,'Other Pharma &amp; Health Products'!BB:BB)+SUMIF('PSM Costs'!$B:$B,$B56,'PSM Costs'!BB:BB)&gt;0,SUMIF(Pharmaceuticals!$B:$B,$B56,Pharmaceuticals!AS:AS)+SUMIF('Health Products &amp; Equipment'!$B:$B,$B56,'Health Products &amp; Equipment'!BB:BB)+SUMIF('Other Pharma &amp; Health Products'!$B:$B,$B56,'Other Pharma &amp; Health Products'!BB:BB)+SUMIF('PSM Costs'!$B:$B,$B56,'PSM Costs'!BB:BB),"")</f>
        <v/>
      </c>
      <c r="U56" s="230" t="str">
        <f ca="1">IF(SUMIF(Pharmaceuticals!$B:$B,$B56,Pharmaceuticals!AU:AU)+SUMIF('Health Products &amp; Equipment'!$B:$B,$B56,'Health Products &amp; Equipment'!BD:BD)+SUMIF('Other Pharma &amp; Health Products'!$B:$B,$B56,'Other Pharma &amp; Health Products'!BD:BD)+SUMIF('PSM Costs'!$B:$B,$B56,'PSM Costs'!BD:BD)&gt;0,SUMIF(Pharmaceuticals!$B:$B,$B56,Pharmaceuticals!AU:AU)+SUMIF('Health Products &amp; Equipment'!$B:$B,$B56,'Health Products &amp; Equipment'!BD:BD)+SUMIF('Other Pharma &amp; Health Products'!$B:$B,$B56,'Other Pharma &amp; Health Products'!BD:BD)+SUMIF('PSM Costs'!$B:$B,$B56,'PSM Costs'!BD:BD),"")</f>
        <v/>
      </c>
      <c r="V56" s="230" t="str">
        <f ca="1">IF(SUMIF(Pharmaceuticals!$B:$B,$B56,Pharmaceuticals!AW:AW)+SUMIF('Health Products &amp; Equipment'!$B:$B,$B56,'Health Products &amp; Equipment'!BF:BF)+SUMIF('Other Pharma &amp; Health Products'!$B:$B,$B56,'Other Pharma &amp; Health Products'!BF:BF)+SUMIF('PSM Costs'!$B:$B,$B56,'PSM Costs'!BF:BF)&gt;0,SUMIF(Pharmaceuticals!$B:$B,$B56,Pharmaceuticals!AW:AW)+SUMIF('Health Products &amp; Equipment'!$B:$B,$B56,'Health Products &amp; Equipment'!BF:BF)+SUMIF('Other Pharma &amp; Health Products'!$B:$B,$B56,'Other Pharma &amp; Health Products'!BF:BF)+SUMIF('PSM Costs'!$B:$B,$B56,'PSM Costs'!BF:BF),"")</f>
        <v/>
      </c>
      <c r="W56" s="228" t="str">
        <f t="shared" ca="1" si="3"/>
        <v/>
      </c>
      <c r="X56" s="231" t="str">
        <f ca="1">IF(SUMIF(Pharmaceuticals!$B:$B,$B56,Pharmaceuticals!BD:BD)+SUMIF('Health Products &amp; Equipment'!$B:$B,$B56,'Health Products &amp; Equipment'!BM:BM)+SUMIF('Other Pharma &amp; Health Products'!$B:$B,$B56,'Other Pharma &amp; Health Products'!BM:BM)+SUMIF('PSM Costs'!$B:$B,$B56,'PSM Costs'!BM:BM)&gt;0,SUMIF(Pharmaceuticals!$B:$B,$B56,Pharmaceuticals!BD:BD)+SUMIF('Health Products &amp; Equipment'!$B:$B,$B56,'Health Products &amp; Equipment'!BM:BM)+SUMIF('Other Pharma &amp; Health Products'!$B:$B,$B56,'Other Pharma &amp; Health Products'!BM:BM)+SUMIF('PSM Costs'!$B:$B,$B56,'PSM Costs'!BM:BM),"")</f>
        <v/>
      </c>
      <c r="Y56" s="231" t="str">
        <f ca="1">IF(SUMIF(Pharmaceuticals!$B:$B,$B56,Pharmaceuticals!BF:BF)+SUMIF('Health Products &amp; Equipment'!$B:$B,$B56,'Health Products &amp; Equipment'!BO:BO)+SUMIF('Other Pharma &amp; Health Products'!$B:$B,$B56,'Other Pharma &amp; Health Products'!BO:BO)+SUMIF('PSM Costs'!$B:$B,$B56,'PSM Costs'!BO:BO)&gt;0,SUMIF(Pharmaceuticals!$B:$B,$B56,Pharmaceuticals!BF:BF)+SUMIF('Health Products &amp; Equipment'!$B:$B,$B56,'Health Products &amp; Equipment'!BO:BO)+SUMIF('Other Pharma &amp; Health Products'!$B:$B,$B56,'Other Pharma &amp; Health Products'!BO:BO)+SUMIF('PSM Costs'!$B:$B,$B56,'PSM Costs'!BO:BO),"")</f>
        <v/>
      </c>
      <c r="Z56" s="231" t="str">
        <f ca="1">IF(SUMIF(Pharmaceuticals!$B:$B,$B56,Pharmaceuticals!BH:BH)+SUMIF('Health Products &amp; Equipment'!$B:$B,$B56,'Health Products &amp; Equipment'!BQ:BQ)+SUMIF('Other Pharma &amp; Health Products'!$B:$B,$B56,'Other Pharma &amp; Health Products'!BQ:BQ)+SUMIF('PSM Costs'!$B:$B,$B56,'PSM Costs'!BQ:BQ)&gt;0,SUMIF(Pharmaceuticals!$B:$B,$B56,Pharmaceuticals!BH:BH)+SUMIF('Health Products &amp; Equipment'!$B:$B,$B56,'Health Products &amp; Equipment'!BQ:BQ)+SUMIF('Other Pharma &amp; Health Products'!$B:$B,$B56,'Other Pharma &amp; Health Products'!BQ:BQ)+SUMIF('PSM Costs'!$B:$B,$B56,'PSM Costs'!BQ:BQ),"")</f>
        <v/>
      </c>
      <c r="AA56" s="231" t="str">
        <f ca="1">IF(SUMIF(Pharmaceuticals!$B:$B,$B56,Pharmaceuticals!BJ:BJ)+SUMIF('Health Products &amp; Equipment'!$B:$B,$B56,'Health Products &amp; Equipment'!BS:BS)+SUMIF('Other Pharma &amp; Health Products'!$B:$B,$B56,'Other Pharma &amp; Health Products'!BS:BS)+SUMIF('PSM Costs'!$B:$B,$B56,'PSM Costs'!BS:BS)&gt;0,SUMIF(Pharmaceuticals!$B:$B,$B56,Pharmaceuticals!BJ:BJ)+SUMIF('Health Products &amp; Equipment'!$B:$B,$B56,'Health Products &amp; Equipment'!BS:BS)+SUMIF('Other Pharma &amp; Health Products'!$B:$B,$B56,'Other Pharma &amp; Health Products'!BS:BS)+SUMIF('PSM Costs'!$B:$B,$B56,'PSM Costs'!BS:BS),"")</f>
        <v/>
      </c>
      <c r="AB56" s="230" t="str">
        <f t="shared" ca="1" si="4"/>
        <v/>
      </c>
    </row>
    <row r="57" spans="1:28" ht="22" customHeight="1" x14ac:dyDescent="0.15">
      <c r="A57" s="226">
        <v>47</v>
      </c>
      <c r="B57" s="226" t="str">
        <f ca="1">IFERROR(VLOOKUP(A57,'Rank unique Mod-Int-CI-PR'!I:J,2,FALSE),"")</f>
        <v/>
      </c>
      <c r="C57" s="227" t="str">
        <f ca="1">IFERROR(VLOOKUP(VALUE(LEFT(B57,FIND("-",B57)-1)),CatModules!B:C,2,FALSE),"")</f>
        <v/>
      </c>
      <c r="D57" s="227" t="str">
        <f ca="1">IFERROR(VLOOKUP(LEFT(B57,FIND("--",B57)-1),CatInt!D:E,2,FALSE),"")</f>
        <v/>
      </c>
      <c r="E57" s="227" t="str">
        <f ca="1">IFERROR(VLOOKUP(MID(B57,FIND("--",B57)+2,FIND("---",B57)-FIND("--",B57)-2),CatCostInp!D:E,2,FALSE),"")</f>
        <v/>
      </c>
      <c r="F57" s="227" t="str">
        <f ca="1">IFERROR(VLOOKUP(B57,ActivityConcat!A:C,3,FALSE),"")</f>
        <v/>
      </c>
      <c r="G57" s="228" t="str">
        <f ca="1">IFERROR(VLOOKUP(VALUE(RIGHT(B57,1)),Setup!A:D,4,FALSE),"")</f>
        <v/>
      </c>
      <c r="H57" s="229" t="str">
        <f t="shared" ca="1" si="0"/>
        <v/>
      </c>
      <c r="I57" s="230" t="str">
        <f ca="1">IF(SUMIF(Pharmaceuticals!$B:$B,$B57,Pharmaceuticals!Q:Q)+SUMIF('Health Products &amp; Equipment'!$B:$B,$B57,'Health Products &amp; Equipment'!Z:Z)+SUMIF('Other Pharma &amp; Health Products'!$B:$B,$B57,'Other Pharma &amp; Health Products'!Z:Z)+SUMIF('PSM Costs'!$B:$B,$B57,'PSM Costs'!Z:Z)&gt;0,SUMIF(Pharmaceuticals!$B:$B,$B57,Pharmaceuticals!Q:Q)+SUMIF('Health Products &amp; Equipment'!$B:$B,$B57,'Health Products &amp; Equipment'!Z:Z)+SUMIF('Other Pharma &amp; Health Products'!$B:$B,$B57,'Other Pharma &amp; Health Products'!Z:Z)+SUMIF('PSM Costs'!$B:$B,$B57,'PSM Costs'!Z:Z),"")</f>
        <v/>
      </c>
      <c r="J57" s="230" t="str">
        <f ca="1">IF(SUMIF(Pharmaceuticals!$B:$B,$B57,Pharmaceuticals!S:S)+SUMIF('Health Products &amp; Equipment'!$B:$B,$B57,'Health Products &amp; Equipment'!AB:AB)+SUMIF('Other Pharma &amp; Health Products'!$B:$B,$B57,'Other Pharma &amp; Health Products'!AB:AB)+SUMIF('PSM Costs'!$B:$B,$B57,'PSM Costs'!AB:AB)&gt;0,SUMIF(Pharmaceuticals!$B:$B,$B57,Pharmaceuticals!S:S)+SUMIF('Health Products &amp; Equipment'!$B:$B,$B57,'Health Products &amp; Equipment'!AB:AB)+SUMIF('Other Pharma &amp; Health Products'!$B:$B,$B57,'Other Pharma &amp; Health Products'!AB:AB)+SUMIF('PSM Costs'!$B:$B,$B57,'PSM Costs'!AB:AB),"")</f>
        <v/>
      </c>
      <c r="K57" s="230" t="str">
        <f ca="1">IF(SUMIF(Pharmaceuticals!$B:$B,$B57,Pharmaceuticals!U:U)+SUMIF('Health Products &amp; Equipment'!$B:$B,$B57,'Health Products &amp; Equipment'!AD:AD)+SUMIF('Other Pharma &amp; Health Products'!$B:$B,$B57,'Other Pharma &amp; Health Products'!AD:AD)+SUMIF('PSM Costs'!$B:$B,$B57,'PSM Costs'!AD:AD)&gt;0,SUMIF(Pharmaceuticals!$B:$B,$B57,Pharmaceuticals!U:U)+SUMIF('Health Products &amp; Equipment'!$B:$B,$B57,'Health Products &amp; Equipment'!AD:AD)+SUMIF('Other Pharma &amp; Health Products'!$B:$B,$B57,'Other Pharma &amp; Health Products'!AD:AD)+SUMIF('PSM Costs'!$B:$B,$B57,'PSM Costs'!AD:AD),"")</f>
        <v/>
      </c>
      <c r="L57" s="230" t="str">
        <f ca="1">IF(SUMIF(Pharmaceuticals!$B:$B,$B57,Pharmaceuticals!W:W)+SUMIF('Health Products &amp; Equipment'!$B:$B,$B57,'Health Products &amp; Equipment'!AF:AF)+SUMIF('Other Pharma &amp; Health Products'!$B:$B,$B57,'Other Pharma &amp; Health Products'!AF:AF)+SUMIF('PSM Costs'!$B:$B,$B57,'PSM Costs'!AF:AF)&gt;0,SUMIF(Pharmaceuticals!$B:$B,$B57,Pharmaceuticals!W:W)+SUMIF('Health Products &amp; Equipment'!$B:$B,$B57,'Health Products &amp; Equipment'!AF:AF)+SUMIF('Other Pharma &amp; Health Products'!$B:$B,$B57,'Other Pharma &amp; Health Products'!AF:AF)+SUMIF('PSM Costs'!$B:$B,$B57,'PSM Costs'!AF:AF),"")</f>
        <v/>
      </c>
      <c r="M57" s="228" t="str">
        <f t="shared" ca="1" si="1"/>
        <v/>
      </c>
      <c r="N57" s="231" t="str">
        <f ca="1">IF(SUMIF(Pharmaceuticals!$B:$B,$B57,Pharmaceuticals!AD:AD)+SUMIF('Health Products &amp; Equipment'!$B:$B,$B57,'Health Products &amp; Equipment'!AM:AM)+SUMIF('Other Pharma &amp; Health Products'!$B:$B,$B57,'Other Pharma &amp; Health Products'!AM:AM)+SUMIF('PSM Costs'!$B:$B,$B57,'PSM Costs'!AM:AM)&gt;0,SUMIF(Pharmaceuticals!$B:$B,$B57,Pharmaceuticals!AD:AD)+SUMIF('Health Products &amp; Equipment'!$B:$B,$B57,'Health Products &amp; Equipment'!AM:AM)+SUMIF('Other Pharma &amp; Health Products'!$B:$B,$B57,'Other Pharma &amp; Health Products'!AM:AM)+SUMIF('PSM Costs'!$B:$B,$B57,'PSM Costs'!AM:AM),"")</f>
        <v/>
      </c>
      <c r="O57" s="231" t="str">
        <f ca="1">IF(SUMIF(Pharmaceuticals!$B:$B,$B57,Pharmaceuticals!AF:AF)+SUMIF('Health Products &amp; Equipment'!$B:$B,$B57,'Health Products &amp; Equipment'!AO:AO)+SUMIF('Other Pharma &amp; Health Products'!$B:$B,$B57,'Other Pharma &amp; Health Products'!AO:AO)+SUMIF('PSM Costs'!$B:$B,$B57,'PSM Costs'!AO:AO)&gt;0,SUMIF(Pharmaceuticals!$B:$B,$B57,Pharmaceuticals!AF:AF)+SUMIF('Health Products &amp; Equipment'!$B:$B,$B57,'Health Products &amp; Equipment'!AO:AO)+SUMIF('Other Pharma &amp; Health Products'!$B:$B,$B57,'Other Pharma &amp; Health Products'!AO:AO)+SUMIF('PSM Costs'!$B:$B,$B57,'PSM Costs'!AO:AO),"")</f>
        <v/>
      </c>
      <c r="P57" s="231" t="str">
        <f ca="1">IF(SUMIF(Pharmaceuticals!$B:$B,$B57,Pharmaceuticals!AH:AH)+SUMIF('Health Products &amp; Equipment'!$B:$B,$B57,'Health Products &amp; Equipment'!AQ:AQ)+SUMIF('Other Pharma &amp; Health Products'!$B:$B,$B57,'Other Pharma &amp; Health Products'!AQ:AQ)+SUMIF('PSM Costs'!$B:$B,$B57,'PSM Costs'!AQ:AQ)&gt;0,SUMIF(Pharmaceuticals!$B:$B,$B57,Pharmaceuticals!AH:AH)+SUMIF('Health Products &amp; Equipment'!$B:$B,$B57,'Health Products &amp; Equipment'!AQ:AQ)+SUMIF('Other Pharma &amp; Health Products'!$B:$B,$B57,'Other Pharma &amp; Health Products'!AQ:AQ)+SUMIF('PSM Costs'!$B:$B,$B57,'PSM Costs'!AQ:AQ),"")</f>
        <v/>
      </c>
      <c r="Q57" s="231" t="str">
        <f ca="1">IF(SUMIF(Pharmaceuticals!$B:$B,$B57,Pharmaceuticals!AJ:AJ)+SUMIF('Health Products &amp; Equipment'!$B:$B,$B57,'Health Products &amp; Equipment'!AS:AS)+SUMIF('Other Pharma &amp; Health Products'!$B:$B,$B57,'Other Pharma &amp; Health Products'!AS:AS)+SUMIF('PSM Costs'!$B:$B,$B57,'PSM Costs'!AS:AS)&gt;0,SUMIF(Pharmaceuticals!$B:$B,$B57,Pharmaceuticals!AJ:AJ)+SUMIF('Health Products &amp; Equipment'!$B:$B,$B57,'Health Products &amp; Equipment'!AS:AS)+SUMIF('Other Pharma &amp; Health Products'!$B:$B,$B57,'Other Pharma &amp; Health Products'!AS:AS)+SUMIF('PSM Costs'!$B:$B,$B57,'PSM Costs'!AS:AS),"")</f>
        <v/>
      </c>
      <c r="R57" s="229" t="str">
        <f t="shared" ca="1" si="2"/>
        <v/>
      </c>
      <c r="S57" s="230" t="str">
        <f ca="1">IF(SUMIF(Pharmaceuticals!$B:$B,$B57,Pharmaceuticals!AQ:AQ)+SUMIF('Health Products &amp; Equipment'!$B:$B,$B57,'Health Products &amp; Equipment'!AZ:AZ)+SUMIF('Other Pharma &amp; Health Products'!$B:$B,$B57,'Other Pharma &amp; Health Products'!AZ:AZ)+SUMIF('PSM Costs'!$B:$B,$B57,'PSM Costs'!AZ:AZ)&gt;0,SUMIF(Pharmaceuticals!$B:$B,$B57,Pharmaceuticals!AQ:AQ)+SUMIF('Health Products &amp; Equipment'!$B:$B,$B57,'Health Products &amp; Equipment'!AZ:AZ)+SUMIF('Other Pharma &amp; Health Products'!$B:$B,$B57,'Other Pharma &amp; Health Products'!AZ:AZ)+SUMIF('PSM Costs'!$B:$B,$B57,'PSM Costs'!AZ:AZ),"")</f>
        <v/>
      </c>
      <c r="T57" s="230" t="str">
        <f ca="1">IF(SUMIF(Pharmaceuticals!$B:$B,$B57,Pharmaceuticals!AS:AS)+SUMIF('Health Products &amp; Equipment'!$B:$B,$B57,'Health Products &amp; Equipment'!BB:BB)+SUMIF('Other Pharma &amp; Health Products'!$B:$B,$B57,'Other Pharma &amp; Health Products'!BB:BB)+SUMIF('PSM Costs'!$B:$B,$B57,'PSM Costs'!BB:BB)&gt;0,SUMIF(Pharmaceuticals!$B:$B,$B57,Pharmaceuticals!AS:AS)+SUMIF('Health Products &amp; Equipment'!$B:$B,$B57,'Health Products &amp; Equipment'!BB:BB)+SUMIF('Other Pharma &amp; Health Products'!$B:$B,$B57,'Other Pharma &amp; Health Products'!BB:BB)+SUMIF('PSM Costs'!$B:$B,$B57,'PSM Costs'!BB:BB),"")</f>
        <v/>
      </c>
      <c r="U57" s="230" t="str">
        <f ca="1">IF(SUMIF(Pharmaceuticals!$B:$B,$B57,Pharmaceuticals!AU:AU)+SUMIF('Health Products &amp; Equipment'!$B:$B,$B57,'Health Products &amp; Equipment'!BD:BD)+SUMIF('Other Pharma &amp; Health Products'!$B:$B,$B57,'Other Pharma &amp; Health Products'!BD:BD)+SUMIF('PSM Costs'!$B:$B,$B57,'PSM Costs'!BD:BD)&gt;0,SUMIF(Pharmaceuticals!$B:$B,$B57,Pharmaceuticals!AU:AU)+SUMIF('Health Products &amp; Equipment'!$B:$B,$B57,'Health Products &amp; Equipment'!BD:BD)+SUMIF('Other Pharma &amp; Health Products'!$B:$B,$B57,'Other Pharma &amp; Health Products'!BD:BD)+SUMIF('PSM Costs'!$B:$B,$B57,'PSM Costs'!BD:BD),"")</f>
        <v/>
      </c>
      <c r="V57" s="230" t="str">
        <f ca="1">IF(SUMIF(Pharmaceuticals!$B:$B,$B57,Pharmaceuticals!AW:AW)+SUMIF('Health Products &amp; Equipment'!$B:$B,$B57,'Health Products &amp; Equipment'!BF:BF)+SUMIF('Other Pharma &amp; Health Products'!$B:$B,$B57,'Other Pharma &amp; Health Products'!BF:BF)+SUMIF('PSM Costs'!$B:$B,$B57,'PSM Costs'!BF:BF)&gt;0,SUMIF(Pharmaceuticals!$B:$B,$B57,Pharmaceuticals!AW:AW)+SUMIF('Health Products &amp; Equipment'!$B:$B,$B57,'Health Products &amp; Equipment'!BF:BF)+SUMIF('Other Pharma &amp; Health Products'!$B:$B,$B57,'Other Pharma &amp; Health Products'!BF:BF)+SUMIF('PSM Costs'!$B:$B,$B57,'PSM Costs'!BF:BF),"")</f>
        <v/>
      </c>
      <c r="W57" s="228" t="str">
        <f t="shared" ca="1" si="3"/>
        <v/>
      </c>
      <c r="X57" s="231" t="str">
        <f ca="1">IF(SUMIF(Pharmaceuticals!$B:$B,$B57,Pharmaceuticals!BD:BD)+SUMIF('Health Products &amp; Equipment'!$B:$B,$B57,'Health Products &amp; Equipment'!BM:BM)+SUMIF('Other Pharma &amp; Health Products'!$B:$B,$B57,'Other Pharma &amp; Health Products'!BM:BM)+SUMIF('PSM Costs'!$B:$B,$B57,'PSM Costs'!BM:BM)&gt;0,SUMIF(Pharmaceuticals!$B:$B,$B57,Pharmaceuticals!BD:BD)+SUMIF('Health Products &amp; Equipment'!$B:$B,$B57,'Health Products &amp; Equipment'!BM:BM)+SUMIF('Other Pharma &amp; Health Products'!$B:$B,$B57,'Other Pharma &amp; Health Products'!BM:BM)+SUMIF('PSM Costs'!$B:$B,$B57,'PSM Costs'!BM:BM),"")</f>
        <v/>
      </c>
      <c r="Y57" s="231" t="str">
        <f ca="1">IF(SUMIF(Pharmaceuticals!$B:$B,$B57,Pharmaceuticals!BF:BF)+SUMIF('Health Products &amp; Equipment'!$B:$B,$B57,'Health Products &amp; Equipment'!BO:BO)+SUMIF('Other Pharma &amp; Health Products'!$B:$B,$B57,'Other Pharma &amp; Health Products'!BO:BO)+SUMIF('PSM Costs'!$B:$B,$B57,'PSM Costs'!BO:BO)&gt;0,SUMIF(Pharmaceuticals!$B:$B,$B57,Pharmaceuticals!BF:BF)+SUMIF('Health Products &amp; Equipment'!$B:$B,$B57,'Health Products &amp; Equipment'!BO:BO)+SUMIF('Other Pharma &amp; Health Products'!$B:$B,$B57,'Other Pharma &amp; Health Products'!BO:BO)+SUMIF('PSM Costs'!$B:$B,$B57,'PSM Costs'!BO:BO),"")</f>
        <v/>
      </c>
      <c r="Z57" s="231" t="str">
        <f ca="1">IF(SUMIF(Pharmaceuticals!$B:$B,$B57,Pharmaceuticals!BH:BH)+SUMIF('Health Products &amp; Equipment'!$B:$B,$B57,'Health Products &amp; Equipment'!BQ:BQ)+SUMIF('Other Pharma &amp; Health Products'!$B:$B,$B57,'Other Pharma &amp; Health Products'!BQ:BQ)+SUMIF('PSM Costs'!$B:$B,$B57,'PSM Costs'!BQ:BQ)&gt;0,SUMIF(Pharmaceuticals!$B:$B,$B57,Pharmaceuticals!BH:BH)+SUMIF('Health Products &amp; Equipment'!$B:$B,$B57,'Health Products &amp; Equipment'!BQ:BQ)+SUMIF('Other Pharma &amp; Health Products'!$B:$B,$B57,'Other Pharma &amp; Health Products'!BQ:BQ)+SUMIF('PSM Costs'!$B:$B,$B57,'PSM Costs'!BQ:BQ),"")</f>
        <v/>
      </c>
      <c r="AA57" s="231" t="str">
        <f ca="1">IF(SUMIF(Pharmaceuticals!$B:$B,$B57,Pharmaceuticals!BJ:BJ)+SUMIF('Health Products &amp; Equipment'!$B:$B,$B57,'Health Products &amp; Equipment'!BS:BS)+SUMIF('Other Pharma &amp; Health Products'!$B:$B,$B57,'Other Pharma &amp; Health Products'!BS:BS)+SUMIF('PSM Costs'!$B:$B,$B57,'PSM Costs'!BS:BS)&gt;0,SUMIF(Pharmaceuticals!$B:$B,$B57,Pharmaceuticals!BJ:BJ)+SUMIF('Health Products &amp; Equipment'!$B:$B,$B57,'Health Products &amp; Equipment'!BS:BS)+SUMIF('Other Pharma &amp; Health Products'!$B:$B,$B57,'Other Pharma &amp; Health Products'!BS:BS)+SUMIF('PSM Costs'!$B:$B,$B57,'PSM Costs'!BS:BS),"")</f>
        <v/>
      </c>
      <c r="AB57" s="230" t="str">
        <f t="shared" ca="1" si="4"/>
        <v/>
      </c>
    </row>
    <row r="58" spans="1:28" ht="22" customHeight="1" x14ac:dyDescent="0.15">
      <c r="A58" s="226">
        <v>48</v>
      </c>
      <c r="B58" s="226" t="str">
        <f ca="1">IFERROR(VLOOKUP(A58,'Rank unique Mod-Int-CI-PR'!I:J,2,FALSE),"")</f>
        <v/>
      </c>
      <c r="C58" s="227" t="str">
        <f ca="1">IFERROR(VLOOKUP(VALUE(LEFT(B58,FIND("-",B58)-1)),CatModules!B:C,2,FALSE),"")</f>
        <v/>
      </c>
      <c r="D58" s="227" t="str">
        <f ca="1">IFERROR(VLOOKUP(LEFT(B58,FIND("--",B58)-1),CatInt!D:E,2,FALSE),"")</f>
        <v/>
      </c>
      <c r="E58" s="227" t="str">
        <f ca="1">IFERROR(VLOOKUP(MID(B58,FIND("--",B58)+2,FIND("---",B58)-FIND("--",B58)-2),CatCostInp!D:E,2,FALSE),"")</f>
        <v/>
      </c>
      <c r="F58" s="227" t="str">
        <f ca="1">IFERROR(VLOOKUP(B58,ActivityConcat!A:C,3,FALSE),"")</f>
        <v/>
      </c>
      <c r="G58" s="228" t="str">
        <f ca="1">IFERROR(VLOOKUP(VALUE(RIGHT(B58,1)),Setup!A:D,4,FALSE),"")</f>
        <v/>
      </c>
      <c r="H58" s="229" t="str">
        <f t="shared" ca="1" si="0"/>
        <v/>
      </c>
      <c r="I58" s="230" t="str">
        <f ca="1">IF(SUMIF(Pharmaceuticals!$B:$B,$B58,Pharmaceuticals!Q:Q)+SUMIF('Health Products &amp; Equipment'!$B:$B,$B58,'Health Products &amp; Equipment'!Z:Z)+SUMIF('Other Pharma &amp; Health Products'!$B:$B,$B58,'Other Pharma &amp; Health Products'!Z:Z)+SUMIF('PSM Costs'!$B:$B,$B58,'PSM Costs'!Z:Z)&gt;0,SUMIF(Pharmaceuticals!$B:$B,$B58,Pharmaceuticals!Q:Q)+SUMIF('Health Products &amp; Equipment'!$B:$B,$B58,'Health Products &amp; Equipment'!Z:Z)+SUMIF('Other Pharma &amp; Health Products'!$B:$B,$B58,'Other Pharma &amp; Health Products'!Z:Z)+SUMIF('PSM Costs'!$B:$B,$B58,'PSM Costs'!Z:Z),"")</f>
        <v/>
      </c>
      <c r="J58" s="230" t="str">
        <f ca="1">IF(SUMIF(Pharmaceuticals!$B:$B,$B58,Pharmaceuticals!S:S)+SUMIF('Health Products &amp; Equipment'!$B:$B,$B58,'Health Products &amp; Equipment'!AB:AB)+SUMIF('Other Pharma &amp; Health Products'!$B:$B,$B58,'Other Pharma &amp; Health Products'!AB:AB)+SUMIF('PSM Costs'!$B:$B,$B58,'PSM Costs'!AB:AB)&gt;0,SUMIF(Pharmaceuticals!$B:$B,$B58,Pharmaceuticals!S:S)+SUMIF('Health Products &amp; Equipment'!$B:$B,$B58,'Health Products &amp; Equipment'!AB:AB)+SUMIF('Other Pharma &amp; Health Products'!$B:$B,$B58,'Other Pharma &amp; Health Products'!AB:AB)+SUMIF('PSM Costs'!$B:$B,$B58,'PSM Costs'!AB:AB),"")</f>
        <v/>
      </c>
      <c r="K58" s="230" t="str">
        <f ca="1">IF(SUMIF(Pharmaceuticals!$B:$B,$B58,Pharmaceuticals!U:U)+SUMIF('Health Products &amp; Equipment'!$B:$B,$B58,'Health Products &amp; Equipment'!AD:AD)+SUMIF('Other Pharma &amp; Health Products'!$B:$B,$B58,'Other Pharma &amp; Health Products'!AD:AD)+SUMIF('PSM Costs'!$B:$B,$B58,'PSM Costs'!AD:AD)&gt;0,SUMIF(Pharmaceuticals!$B:$B,$B58,Pharmaceuticals!U:U)+SUMIF('Health Products &amp; Equipment'!$B:$B,$B58,'Health Products &amp; Equipment'!AD:AD)+SUMIF('Other Pharma &amp; Health Products'!$B:$B,$B58,'Other Pharma &amp; Health Products'!AD:AD)+SUMIF('PSM Costs'!$B:$B,$B58,'PSM Costs'!AD:AD),"")</f>
        <v/>
      </c>
      <c r="L58" s="230" t="str">
        <f ca="1">IF(SUMIF(Pharmaceuticals!$B:$B,$B58,Pharmaceuticals!W:W)+SUMIF('Health Products &amp; Equipment'!$B:$B,$B58,'Health Products &amp; Equipment'!AF:AF)+SUMIF('Other Pharma &amp; Health Products'!$B:$B,$B58,'Other Pharma &amp; Health Products'!AF:AF)+SUMIF('PSM Costs'!$B:$B,$B58,'PSM Costs'!AF:AF)&gt;0,SUMIF(Pharmaceuticals!$B:$B,$B58,Pharmaceuticals!W:W)+SUMIF('Health Products &amp; Equipment'!$B:$B,$B58,'Health Products &amp; Equipment'!AF:AF)+SUMIF('Other Pharma &amp; Health Products'!$B:$B,$B58,'Other Pharma &amp; Health Products'!AF:AF)+SUMIF('PSM Costs'!$B:$B,$B58,'PSM Costs'!AF:AF),"")</f>
        <v/>
      </c>
      <c r="M58" s="228" t="str">
        <f t="shared" ca="1" si="1"/>
        <v/>
      </c>
      <c r="N58" s="231" t="str">
        <f ca="1">IF(SUMIF(Pharmaceuticals!$B:$B,$B58,Pharmaceuticals!AD:AD)+SUMIF('Health Products &amp; Equipment'!$B:$B,$B58,'Health Products &amp; Equipment'!AM:AM)+SUMIF('Other Pharma &amp; Health Products'!$B:$B,$B58,'Other Pharma &amp; Health Products'!AM:AM)+SUMIF('PSM Costs'!$B:$B,$B58,'PSM Costs'!AM:AM)&gt;0,SUMIF(Pharmaceuticals!$B:$B,$B58,Pharmaceuticals!AD:AD)+SUMIF('Health Products &amp; Equipment'!$B:$B,$B58,'Health Products &amp; Equipment'!AM:AM)+SUMIF('Other Pharma &amp; Health Products'!$B:$B,$B58,'Other Pharma &amp; Health Products'!AM:AM)+SUMIF('PSM Costs'!$B:$B,$B58,'PSM Costs'!AM:AM),"")</f>
        <v/>
      </c>
      <c r="O58" s="231" t="str">
        <f ca="1">IF(SUMIF(Pharmaceuticals!$B:$B,$B58,Pharmaceuticals!AF:AF)+SUMIF('Health Products &amp; Equipment'!$B:$B,$B58,'Health Products &amp; Equipment'!AO:AO)+SUMIF('Other Pharma &amp; Health Products'!$B:$B,$B58,'Other Pharma &amp; Health Products'!AO:AO)+SUMIF('PSM Costs'!$B:$B,$B58,'PSM Costs'!AO:AO)&gt;0,SUMIF(Pharmaceuticals!$B:$B,$B58,Pharmaceuticals!AF:AF)+SUMIF('Health Products &amp; Equipment'!$B:$B,$B58,'Health Products &amp; Equipment'!AO:AO)+SUMIF('Other Pharma &amp; Health Products'!$B:$B,$B58,'Other Pharma &amp; Health Products'!AO:AO)+SUMIF('PSM Costs'!$B:$B,$B58,'PSM Costs'!AO:AO),"")</f>
        <v/>
      </c>
      <c r="P58" s="231" t="str">
        <f ca="1">IF(SUMIF(Pharmaceuticals!$B:$B,$B58,Pharmaceuticals!AH:AH)+SUMIF('Health Products &amp; Equipment'!$B:$B,$B58,'Health Products &amp; Equipment'!AQ:AQ)+SUMIF('Other Pharma &amp; Health Products'!$B:$B,$B58,'Other Pharma &amp; Health Products'!AQ:AQ)+SUMIF('PSM Costs'!$B:$B,$B58,'PSM Costs'!AQ:AQ)&gt;0,SUMIF(Pharmaceuticals!$B:$B,$B58,Pharmaceuticals!AH:AH)+SUMIF('Health Products &amp; Equipment'!$B:$B,$B58,'Health Products &amp; Equipment'!AQ:AQ)+SUMIF('Other Pharma &amp; Health Products'!$B:$B,$B58,'Other Pharma &amp; Health Products'!AQ:AQ)+SUMIF('PSM Costs'!$B:$B,$B58,'PSM Costs'!AQ:AQ),"")</f>
        <v/>
      </c>
      <c r="Q58" s="231" t="str">
        <f ca="1">IF(SUMIF(Pharmaceuticals!$B:$B,$B58,Pharmaceuticals!AJ:AJ)+SUMIF('Health Products &amp; Equipment'!$B:$B,$B58,'Health Products &amp; Equipment'!AS:AS)+SUMIF('Other Pharma &amp; Health Products'!$B:$B,$B58,'Other Pharma &amp; Health Products'!AS:AS)+SUMIF('PSM Costs'!$B:$B,$B58,'PSM Costs'!AS:AS)&gt;0,SUMIF(Pharmaceuticals!$B:$B,$B58,Pharmaceuticals!AJ:AJ)+SUMIF('Health Products &amp; Equipment'!$B:$B,$B58,'Health Products &amp; Equipment'!AS:AS)+SUMIF('Other Pharma &amp; Health Products'!$B:$B,$B58,'Other Pharma &amp; Health Products'!AS:AS)+SUMIF('PSM Costs'!$B:$B,$B58,'PSM Costs'!AS:AS),"")</f>
        <v/>
      </c>
      <c r="R58" s="229" t="str">
        <f t="shared" ca="1" si="2"/>
        <v/>
      </c>
      <c r="S58" s="230" t="str">
        <f ca="1">IF(SUMIF(Pharmaceuticals!$B:$B,$B58,Pharmaceuticals!AQ:AQ)+SUMIF('Health Products &amp; Equipment'!$B:$B,$B58,'Health Products &amp; Equipment'!AZ:AZ)+SUMIF('Other Pharma &amp; Health Products'!$B:$B,$B58,'Other Pharma &amp; Health Products'!AZ:AZ)+SUMIF('PSM Costs'!$B:$B,$B58,'PSM Costs'!AZ:AZ)&gt;0,SUMIF(Pharmaceuticals!$B:$B,$B58,Pharmaceuticals!AQ:AQ)+SUMIF('Health Products &amp; Equipment'!$B:$B,$B58,'Health Products &amp; Equipment'!AZ:AZ)+SUMIF('Other Pharma &amp; Health Products'!$B:$B,$B58,'Other Pharma &amp; Health Products'!AZ:AZ)+SUMIF('PSM Costs'!$B:$B,$B58,'PSM Costs'!AZ:AZ),"")</f>
        <v/>
      </c>
      <c r="T58" s="230" t="str">
        <f ca="1">IF(SUMIF(Pharmaceuticals!$B:$B,$B58,Pharmaceuticals!AS:AS)+SUMIF('Health Products &amp; Equipment'!$B:$B,$B58,'Health Products &amp; Equipment'!BB:BB)+SUMIF('Other Pharma &amp; Health Products'!$B:$B,$B58,'Other Pharma &amp; Health Products'!BB:BB)+SUMIF('PSM Costs'!$B:$B,$B58,'PSM Costs'!BB:BB)&gt;0,SUMIF(Pharmaceuticals!$B:$B,$B58,Pharmaceuticals!AS:AS)+SUMIF('Health Products &amp; Equipment'!$B:$B,$B58,'Health Products &amp; Equipment'!BB:BB)+SUMIF('Other Pharma &amp; Health Products'!$B:$B,$B58,'Other Pharma &amp; Health Products'!BB:BB)+SUMIF('PSM Costs'!$B:$B,$B58,'PSM Costs'!BB:BB),"")</f>
        <v/>
      </c>
      <c r="U58" s="230" t="str">
        <f ca="1">IF(SUMIF(Pharmaceuticals!$B:$B,$B58,Pharmaceuticals!AU:AU)+SUMIF('Health Products &amp; Equipment'!$B:$B,$B58,'Health Products &amp; Equipment'!BD:BD)+SUMIF('Other Pharma &amp; Health Products'!$B:$B,$B58,'Other Pharma &amp; Health Products'!BD:BD)+SUMIF('PSM Costs'!$B:$B,$B58,'PSM Costs'!BD:BD)&gt;0,SUMIF(Pharmaceuticals!$B:$B,$B58,Pharmaceuticals!AU:AU)+SUMIF('Health Products &amp; Equipment'!$B:$B,$B58,'Health Products &amp; Equipment'!BD:BD)+SUMIF('Other Pharma &amp; Health Products'!$B:$B,$B58,'Other Pharma &amp; Health Products'!BD:BD)+SUMIF('PSM Costs'!$B:$B,$B58,'PSM Costs'!BD:BD),"")</f>
        <v/>
      </c>
      <c r="V58" s="230" t="str">
        <f ca="1">IF(SUMIF(Pharmaceuticals!$B:$B,$B58,Pharmaceuticals!AW:AW)+SUMIF('Health Products &amp; Equipment'!$B:$B,$B58,'Health Products &amp; Equipment'!BF:BF)+SUMIF('Other Pharma &amp; Health Products'!$B:$B,$B58,'Other Pharma &amp; Health Products'!BF:BF)+SUMIF('PSM Costs'!$B:$B,$B58,'PSM Costs'!BF:BF)&gt;0,SUMIF(Pharmaceuticals!$B:$B,$B58,Pharmaceuticals!AW:AW)+SUMIF('Health Products &amp; Equipment'!$B:$B,$B58,'Health Products &amp; Equipment'!BF:BF)+SUMIF('Other Pharma &amp; Health Products'!$B:$B,$B58,'Other Pharma &amp; Health Products'!BF:BF)+SUMIF('PSM Costs'!$B:$B,$B58,'PSM Costs'!BF:BF),"")</f>
        <v/>
      </c>
      <c r="W58" s="228" t="str">
        <f t="shared" ca="1" si="3"/>
        <v/>
      </c>
      <c r="X58" s="231" t="str">
        <f ca="1">IF(SUMIF(Pharmaceuticals!$B:$B,$B58,Pharmaceuticals!BD:BD)+SUMIF('Health Products &amp; Equipment'!$B:$B,$B58,'Health Products &amp; Equipment'!BM:BM)+SUMIF('Other Pharma &amp; Health Products'!$B:$B,$B58,'Other Pharma &amp; Health Products'!BM:BM)+SUMIF('PSM Costs'!$B:$B,$B58,'PSM Costs'!BM:BM)&gt;0,SUMIF(Pharmaceuticals!$B:$B,$B58,Pharmaceuticals!BD:BD)+SUMIF('Health Products &amp; Equipment'!$B:$B,$B58,'Health Products &amp; Equipment'!BM:BM)+SUMIF('Other Pharma &amp; Health Products'!$B:$B,$B58,'Other Pharma &amp; Health Products'!BM:BM)+SUMIF('PSM Costs'!$B:$B,$B58,'PSM Costs'!BM:BM),"")</f>
        <v/>
      </c>
      <c r="Y58" s="231" t="str">
        <f ca="1">IF(SUMIF(Pharmaceuticals!$B:$B,$B58,Pharmaceuticals!BF:BF)+SUMIF('Health Products &amp; Equipment'!$B:$B,$B58,'Health Products &amp; Equipment'!BO:BO)+SUMIF('Other Pharma &amp; Health Products'!$B:$B,$B58,'Other Pharma &amp; Health Products'!BO:BO)+SUMIF('PSM Costs'!$B:$B,$B58,'PSM Costs'!BO:BO)&gt;0,SUMIF(Pharmaceuticals!$B:$B,$B58,Pharmaceuticals!BF:BF)+SUMIF('Health Products &amp; Equipment'!$B:$B,$B58,'Health Products &amp; Equipment'!BO:BO)+SUMIF('Other Pharma &amp; Health Products'!$B:$B,$B58,'Other Pharma &amp; Health Products'!BO:BO)+SUMIF('PSM Costs'!$B:$B,$B58,'PSM Costs'!BO:BO),"")</f>
        <v/>
      </c>
      <c r="Z58" s="231" t="str">
        <f ca="1">IF(SUMIF(Pharmaceuticals!$B:$B,$B58,Pharmaceuticals!BH:BH)+SUMIF('Health Products &amp; Equipment'!$B:$B,$B58,'Health Products &amp; Equipment'!BQ:BQ)+SUMIF('Other Pharma &amp; Health Products'!$B:$B,$B58,'Other Pharma &amp; Health Products'!BQ:BQ)+SUMIF('PSM Costs'!$B:$B,$B58,'PSM Costs'!BQ:BQ)&gt;0,SUMIF(Pharmaceuticals!$B:$B,$B58,Pharmaceuticals!BH:BH)+SUMIF('Health Products &amp; Equipment'!$B:$B,$B58,'Health Products &amp; Equipment'!BQ:BQ)+SUMIF('Other Pharma &amp; Health Products'!$B:$B,$B58,'Other Pharma &amp; Health Products'!BQ:BQ)+SUMIF('PSM Costs'!$B:$B,$B58,'PSM Costs'!BQ:BQ),"")</f>
        <v/>
      </c>
      <c r="AA58" s="231" t="str">
        <f ca="1">IF(SUMIF(Pharmaceuticals!$B:$B,$B58,Pharmaceuticals!BJ:BJ)+SUMIF('Health Products &amp; Equipment'!$B:$B,$B58,'Health Products &amp; Equipment'!BS:BS)+SUMIF('Other Pharma &amp; Health Products'!$B:$B,$B58,'Other Pharma &amp; Health Products'!BS:BS)+SUMIF('PSM Costs'!$B:$B,$B58,'PSM Costs'!BS:BS)&gt;0,SUMIF(Pharmaceuticals!$B:$B,$B58,Pharmaceuticals!BJ:BJ)+SUMIF('Health Products &amp; Equipment'!$B:$B,$B58,'Health Products &amp; Equipment'!BS:BS)+SUMIF('Other Pharma &amp; Health Products'!$B:$B,$B58,'Other Pharma &amp; Health Products'!BS:BS)+SUMIF('PSM Costs'!$B:$B,$B58,'PSM Costs'!BS:BS),"")</f>
        <v/>
      </c>
      <c r="AB58" s="230" t="str">
        <f t="shared" ca="1" si="4"/>
        <v/>
      </c>
    </row>
    <row r="59" spans="1:28" ht="22" customHeight="1" x14ac:dyDescent="0.15">
      <c r="A59" s="226">
        <v>49</v>
      </c>
      <c r="B59" s="226" t="str">
        <f ca="1">IFERROR(VLOOKUP(A59,'Rank unique Mod-Int-CI-PR'!I:J,2,FALSE),"")</f>
        <v/>
      </c>
      <c r="C59" s="227" t="str">
        <f ca="1">IFERROR(VLOOKUP(VALUE(LEFT(B59,FIND("-",B59)-1)),CatModules!B:C,2,FALSE),"")</f>
        <v/>
      </c>
      <c r="D59" s="227" t="str">
        <f ca="1">IFERROR(VLOOKUP(LEFT(B59,FIND("--",B59)-1),CatInt!D:E,2,FALSE),"")</f>
        <v/>
      </c>
      <c r="E59" s="227" t="str">
        <f ca="1">IFERROR(VLOOKUP(MID(B59,FIND("--",B59)+2,FIND("---",B59)-FIND("--",B59)-2),CatCostInp!D:E,2,FALSE),"")</f>
        <v/>
      </c>
      <c r="F59" s="227" t="str">
        <f ca="1">IFERROR(VLOOKUP(B59,ActivityConcat!A:C,3,FALSE),"")</f>
        <v/>
      </c>
      <c r="G59" s="228" t="str">
        <f ca="1">IFERROR(VLOOKUP(VALUE(RIGHT(B59,1)),Setup!A:D,4,FALSE),"")</f>
        <v/>
      </c>
      <c r="H59" s="229" t="str">
        <f t="shared" ca="1" si="0"/>
        <v/>
      </c>
      <c r="I59" s="230" t="str">
        <f ca="1">IF(SUMIF(Pharmaceuticals!$B:$B,$B59,Pharmaceuticals!Q:Q)+SUMIF('Health Products &amp; Equipment'!$B:$B,$B59,'Health Products &amp; Equipment'!Z:Z)+SUMIF('Other Pharma &amp; Health Products'!$B:$B,$B59,'Other Pharma &amp; Health Products'!Z:Z)+SUMIF('PSM Costs'!$B:$B,$B59,'PSM Costs'!Z:Z)&gt;0,SUMIF(Pharmaceuticals!$B:$B,$B59,Pharmaceuticals!Q:Q)+SUMIF('Health Products &amp; Equipment'!$B:$B,$B59,'Health Products &amp; Equipment'!Z:Z)+SUMIF('Other Pharma &amp; Health Products'!$B:$B,$B59,'Other Pharma &amp; Health Products'!Z:Z)+SUMIF('PSM Costs'!$B:$B,$B59,'PSM Costs'!Z:Z),"")</f>
        <v/>
      </c>
      <c r="J59" s="230" t="str">
        <f ca="1">IF(SUMIF(Pharmaceuticals!$B:$B,$B59,Pharmaceuticals!S:S)+SUMIF('Health Products &amp; Equipment'!$B:$B,$B59,'Health Products &amp; Equipment'!AB:AB)+SUMIF('Other Pharma &amp; Health Products'!$B:$B,$B59,'Other Pharma &amp; Health Products'!AB:AB)+SUMIF('PSM Costs'!$B:$B,$B59,'PSM Costs'!AB:AB)&gt;0,SUMIF(Pharmaceuticals!$B:$B,$B59,Pharmaceuticals!S:S)+SUMIF('Health Products &amp; Equipment'!$B:$B,$B59,'Health Products &amp; Equipment'!AB:AB)+SUMIF('Other Pharma &amp; Health Products'!$B:$B,$B59,'Other Pharma &amp; Health Products'!AB:AB)+SUMIF('PSM Costs'!$B:$B,$B59,'PSM Costs'!AB:AB),"")</f>
        <v/>
      </c>
      <c r="K59" s="230" t="str">
        <f ca="1">IF(SUMIF(Pharmaceuticals!$B:$B,$B59,Pharmaceuticals!U:U)+SUMIF('Health Products &amp; Equipment'!$B:$B,$B59,'Health Products &amp; Equipment'!AD:AD)+SUMIF('Other Pharma &amp; Health Products'!$B:$B,$B59,'Other Pharma &amp; Health Products'!AD:AD)+SUMIF('PSM Costs'!$B:$B,$B59,'PSM Costs'!AD:AD)&gt;0,SUMIF(Pharmaceuticals!$B:$B,$B59,Pharmaceuticals!U:U)+SUMIF('Health Products &amp; Equipment'!$B:$B,$B59,'Health Products &amp; Equipment'!AD:AD)+SUMIF('Other Pharma &amp; Health Products'!$B:$B,$B59,'Other Pharma &amp; Health Products'!AD:AD)+SUMIF('PSM Costs'!$B:$B,$B59,'PSM Costs'!AD:AD),"")</f>
        <v/>
      </c>
      <c r="L59" s="230" t="str">
        <f ca="1">IF(SUMIF(Pharmaceuticals!$B:$B,$B59,Pharmaceuticals!W:W)+SUMIF('Health Products &amp; Equipment'!$B:$B,$B59,'Health Products &amp; Equipment'!AF:AF)+SUMIF('Other Pharma &amp; Health Products'!$B:$B,$B59,'Other Pharma &amp; Health Products'!AF:AF)+SUMIF('PSM Costs'!$B:$B,$B59,'PSM Costs'!AF:AF)&gt;0,SUMIF(Pharmaceuticals!$B:$B,$B59,Pharmaceuticals!W:W)+SUMIF('Health Products &amp; Equipment'!$B:$B,$B59,'Health Products &amp; Equipment'!AF:AF)+SUMIF('Other Pharma &amp; Health Products'!$B:$B,$B59,'Other Pharma &amp; Health Products'!AF:AF)+SUMIF('PSM Costs'!$B:$B,$B59,'PSM Costs'!AF:AF),"")</f>
        <v/>
      </c>
      <c r="M59" s="228" t="str">
        <f t="shared" ca="1" si="1"/>
        <v/>
      </c>
      <c r="N59" s="231" t="str">
        <f ca="1">IF(SUMIF(Pharmaceuticals!$B:$B,$B59,Pharmaceuticals!AD:AD)+SUMIF('Health Products &amp; Equipment'!$B:$B,$B59,'Health Products &amp; Equipment'!AM:AM)+SUMIF('Other Pharma &amp; Health Products'!$B:$B,$B59,'Other Pharma &amp; Health Products'!AM:AM)+SUMIF('PSM Costs'!$B:$B,$B59,'PSM Costs'!AM:AM)&gt;0,SUMIF(Pharmaceuticals!$B:$B,$B59,Pharmaceuticals!AD:AD)+SUMIF('Health Products &amp; Equipment'!$B:$B,$B59,'Health Products &amp; Equipment'!AM:AM)+SUMIF('Other Pharma &amp; Health Products'!$B:$B,$B59,'Other Pharma &amp; Health Products'!AM:AM)+SUMIF('PSM Costs'!$B:$B,$B59,'PSM Costs'!AM:AM),"")</f>
        <v/>
      </c>
      <c r="O59" s="231" t="str">
        <f ca="1">IF(SUMIF(Pharmaceuticals!$B:$B,$B59,Pharmaceuticals!AF:AF)+SUMIF('Health Products &amp; Equipment'!$B:$B,$B59,'Health Products &amp; Equipment'!AO:AO)+SUMIF('Other Pharma &amp; Health Products'!$B:$B,$B59,'Other Pharma &amp; Health Products'!AO:AO)+SUMIF('PSM Costs'!$B:$B,$B59,'PSM Costs'!AO:AO)&gt;0,SUMIF(Pharmaceuticals!$B:$B,$B59,Pharmaceuticals!AF:AF)+SUMIF('Health Products &amp; Equipment'!$B:$B,$B59,'Health Products &amp; Equipment'!AO:AO)+SUMIF('Other Pharma &amp; Health Products'!$B:$B,$B59,'Other Pharma &amp; Health Products'!AO:AO)+SUMIF('PSM Costs'!$B:$B,$B59,'PSM Costs'!AO:AO),"")</f>
        <v/>
      </c>
      <c r="P59" s="231" t="str">
        <f ca="1">IF(SUMIF(Pharmaceuticals!$B:$B,$B59,Pharmaceuticals!AH:AH)+SUMIF('Health Products &amp; Equipment'!$B:$B,$B59,'Health Products &amp; Equipment'!AQ:AQ)+SUMIF('Other Pharma &amp; Health Products'!$B:$B,$B59,'Other Pharma &amp; Health Products'!AQ:AQ)+SUMIF('PSM Costs'!$B:$B,$B59,'PSM Costs'!AQ:AQ)&gt;0,SUMIF(Pharmaceuticals!$B:$B,$B59,Pharmaceuticals!AH:AH)+SUMIF('Health Products &amp; Equipment'!$B:$B,$B59,'Health Products &amp; Equipment'!AQ:AQ)+SUMIF('Other Pharma &amp; Health Products'!$B:$B,$B59,'Other Pharma &amp; Health Products'!AQ:AQ)+SUMIF('PSM Costs'!$B:$B,$B59,'PSM Costs'!AQ:AQ),"")</f>
        <v/>
      </c>
      <c r="Q59" s="231" t="str">
        <f ca="1">IF(SUMIF(Pharmaceuticals!$B:$B,$B59,Pharmaceuticals!AJ:AJ)+SUMIF('Health Products &amp; Equipment'!$B:$B,$B59,'Health Products &amp; Equipment'!AS:AS)+SUMIF('Other Pharma &amp; Health Products'!$B:$B,$B59,'Other Pharma &amp; Health Products'!AS:AS)+SUMIF('PSM Costs'!$B:$B,$B59,'PSM Costs'!AS:AS)&gt;0,SUMIF(Pharmaceuticals!$B:$B,$B59,Pharmaceuticals!AJ:AJ)+SUMIF('Health Products &amp; Equipment'!$B:$B,$B59,'Health Products &amp; Equipment'!AS:AS)+SUMIF('Other Pharma &amp; Health Products'!$B:$B,$B59,'Other Pharma &amp; Health Products'!AS:AS)+SUMIF('PSM Costs'!$B:$B,$B59,'PSM Costs'!AS:AS),"")</f>
        <v/>
      </c>
      <c r="R59" s="229" t="str">
        <f t="shared" ca="1" si="2"/>
        <v/>
      </c>
      <c r="S59" s="230" t="str">
        <f ca="1">IF(SUMIF(Pharmaceuticals!$B:$B,$B59,Pharmaceuticals!AQ:AQ)+SUMIF('Health Products &amp; Equipment'!$B:$B,$B59,'Health Products &amp; Equipment'!AZ:AZ)+SUMIF('Other Pharma &amp; Health Products'!$B:$B,$B59,'Other Pharma &amp; Health Products'!AZ:AZ)+SUMIF('PSM Costs'!$B:$B,$B59,'PSM Costs'!AZ:AZ)&gt;0,SUMIF(Pharmaceuticals!$B:$B,$B59,Pharmaceuticals!AQ:AQ)+SUMIF('Health Products &amp; Equipment'!$B:$B,$B59,'Health Products &amp; Equipment'!AZ:AZ)+SUMIF('Other Pharma &amp; Health Products'!$B:$B,$B59,'Other Pharma &amp; Health Products'!AZ:AZ)+SUMIF('PSM Costs'!$B:$B,$B59,'PSM Costs'!AZ:AZ),"")</f>
        <v/>
      </c>
      <c r="T59" s="230" t="str">
        <f ca="1">IF(SUMIF(Pharmaceuticals!$B:$B,$B59,Pharmaceuticals!AS:AS)+SUMIF('Health Products &amp; Equipment'!$B:$B,$B59,'Health Products &amp; Equipment'!BB:BB)+SUMIF('Other Pharma &amp; Health Products'!$B:$B,$B59,'Other Pharma &amp; Health Products'!BB:BB)+SUMIF('PSM Costs'!$B:$B,$B59,'PSM Costs'!BB:BB)&gt;0,SUMIF(Pharmaceuticals!$B:$B,$B59,Pharmaceuticals!AS:AS)+SUMIF('Health Products &amp; Equipment'!$B:$B,$B59,'Health Products &amp; Equipment'!BB:BB)+SUMIF('Other Pharma &amp; Health Products'!$B:$B,$B59,'Other Pharma &amp; Health Products'!BB:BB)+SUMIF('PSM Costs'!$B:$B,$B59,'PSM Costs'!BB:BB),"")</f>
        <v/>
      </c>
      <c r="U59" s="230" t="str">
        <f ca="1">IF(SUMIF(Pharmaceuticals!$B:$B,$B59,Pharmaceuticals!AU:AU)+SUMIF('Health Products &amp; Equipment'!$B:$B,$B59,'Health Products &amp; Equipment'!BD:BD)+SUMIF('Other Pharma &amp; Health Products'!$B:$B,$B59,'Other Pharma &amp; Health Products'!BD:BD)+SUMIF('PSM Costs'!$B:$B,$B59,'PSM Costs'!BD:BD)&gt;0,SUMIF(Pharmaceuticals!$B:$B,$B59,Pharmaceuticals!AU:AU)+SUMIF('Health Products &amp; Equipment'!$B:$B,$B59,'Health Products &amp; Equipment'!BD:BD)+SUMIF('Other Pharma &amp; Health Products'!$B:$B,$B59,'Other Pharma &amp; Health Products'!BD:BD)+SUMIF('PSM Costs'!$B:$B,$B59,'PSM Costs'!BD:BD),"")</f>
        <v/>
      </c>
      <c r="V59" s="230" t="str">
        <f ca="1">IF(SUMIF(Pharmaceuticals!$B:$B,$B59,Pharmaceuticals!AW:AW)+SUMIF('Health Products &amp; Equipment'!$B:$B,$B59,'Health Products &amp; Equipment'!BF:BF)+SUMIF('Other Pharma &amp; Health Products'!$B:$B,$B59,'Other Pharma &amp; Health Products'!BF:BF)+SUMIF('PSM Costs'!$B:$B,$B59,'PSM Costs'!BF:BF)&gt;0,SUMIF(Pharmaceuticals!$B:$B,$B59,Pharmaceuticals!AW:AW)+SUMIF('Health Products &amp; Equipment'!$B:$B,$B59,'Health Products &amp; Equipment'!BF:BF)+SUMIF('Other Pharma &amp; Health Products'!$B:$B,$B59,'Other Pharma &amp; Health Products'!BF:BF)+SUMIF('PSM Costs'!$B:$B,$B59,'PSM Costs'!BF:BF),"")</f>
        <v/>
      </c>
      <c r="W59" s="228" t="str">
        <f t="shared" ca="1" si="3"/>
        <v/>
      </c>
      <c r="X59" s="231" t="str">
        <f ca="1">IF(SUMIF(Pharmaceuticals!$B:$B,$B59,Pharmaceuticals!BD:BD)+SUMIF('Health Products &amp; Equipment'!$B:$B,$B59,'Health Products &amp; Equipment'!BM:BM)+SUMIF('Other Pharma &amp; Health Products'!$B:$B,$B59,'Other Pharma &amp; Health Products'!BM:BM)+SUMIF('PSM Costs'!$B:$B,$B59,'PSM Costs'!BM:BM)&gt;0,SUMIF(Pharmaceuticals!$B:$B,$B59,Pharmaceuticals!BD:BD)+SUMIF('Health Products &amp; Equipment'!$B:$B,$B59,'Health Products &amp; Equipment'!BM:BM)+SUMIF('Other Pharma &amp; Health Products'!$B:$B,$B59,'Other Pharma &amp; Health Products'!BM:BM)+SUMIF('PSM Costs'!$B:$B,$B59,'PSM Costs'!BM:BM),"")</f>
        <v/>
      </c>
      <c r="Y59" s="231" t="str">
        <f ca="1">IF(SUMIF(Pharmaceuticals!$B:$B,$B59,Pharmaceuticals!BF:BF)+SUMIF('Health Products &amp; Equipment'!$B:$B,$B59,'Health Products &amp; Equipment'!BO:BO)+SUMIF('Other Pharma &amp; Health Products'!$B:$B,$B59,'Other Pharma &amp; Health Products'!BO:BO)+SUMIF('PSM Costs'!$B:$B,$B59,'PSM Costs'!BO:BO)&gt;0,SUMIF(Pharmaceuticals!$B:$B,$B59,Pharmaceuticals!BF:BF)+SUMIF('Health Products &amp; Equipment'!$B:$B,$B59,'Health Products &amp; Equipment'!BO:BO)+SUMIF('Other Pharma &amp; Health Products'!$B:$B,$B59,'Other Pharma &amp; Health Products'!BO:BO)+SUMIF('PSM Costs'!$B:$B,$B59,'PSM Costs'!BO:BO),"")</f>
        <v/>
      </c>
      <c r="Z59" s="231" t="str">
        <f ca="1">IF(SUMIF(Pharmaceuticals!$B:$B,$B59,Pharmaceuticals!BH:BH)+SUMIF('Health Products &amp; Equipment'!$B:$B,$B59,'Health Products &amp; Equipment'!BQ:BQ)+SUMIF('Other Pharma &amp; Health Products'!$B:$B,$B59,'Other Pharma &amp; Health Products'!BQ:BQ)+SUMIF('PSM Costs'!$B:$B,$B59,'PSM Costs'!BQ:BQ)&gt;0,SUMIF(Pharmaceuticals!$B:$B,$B59,Pharmaceuticals!BH:BH)+SUMIF('Health Products &amp; Equipment'!$B:$B,$B59,'Health Products &amp; Equipment'!BQ:BQ)+SUMIF('Other Pharma &amp; Health Products'!$B:$B,$B59,'Other Pharma &amp; Health Products'!BQ:BQ)+SUMIF('PSM Costs'!$B:$B,$B59,'PSM Costs'!BQ:BQ),"")</f>
        <v/>
      </c>
      <c r="AA59" s="231" t="str">
        <f ca="1">IF(SUMIF(Pharmaceuticals!$B:$B,$B59,Pharmaceuticals!BJ:BJ)+SUMIF('Health Products &amp; Equipment'!$B:$B,$B59,'Health Products &amp; Equipment'!BS:BS)+SUMIF('Other Pharma &amp; Health Products'!$B:$B,$B59,'Other Pharma &amp; Health Products'!BS:BS)+SUMIF('PSM Costs'!$B:$B,$B59,'PSM Costs'!BS:BS)&gt;0,SUMIF(Pharmaceuticals!$B:$B,$B59,Pharmaceuticals!BJ:BJ)+SUMIF('Health Products &amp; Equipment'!$B:$B,$B59,'Health Products &amp; Equipment'!BS:BS)+SUMIF('Other Pharma &amp; Health Products'!$B:$B,$B59,'Other Pharma &amp; Health Products'!BS:BS)+SUMIF('PSM Costs'!$B:$B,$B59,'PSM Costs'!BS:BS),"")</f>
        <v/>
      </c>
      <c r="AB59" s="230" t="str">
        <f t="shared" ca="1" si="4"/>
        <v/>
      </c>
    </row>
    <row r="60" spans="1:28" ht="22" customHeight="1" x14ac:dyDescent="0.15">
      <c r="A60" s="226">
        <v>50</v>
      </c>
      <c r="B60" s="226" t="str">
        <f ca="1">IFERROR(VLOOKUP(A60,'Rank unique Mod-Int-CI-PR'!I:J,2,FALSE),"")</f>
        <v/>
      </c>
      <c r="C60" s="227" t="str">
        <f ca="1">IFERROR(VLOOKUP(VALUE(LEFT(B60,FIND("-",B60)-1)),CatModules!B:C,2,FALSE),"")</f>
        <v/>
      </c>
      <c r="D60" s="227" t="str">
        <f ca="1">IFERROR(VLOOKUP(LEFT(B60,FIND("--",B60)-1),CatInt!D:E,2,FALSE),"")</f>
        <v/>
      </c>
      <c r="E60" s="227" t="str">
        <f ca="1">IFERROR(VLOOKUP(MID(B60,FIND("--",B60)+2,FIND("---",B60)-FIND("--",B60)-2),CatCostInp!D:E,2,FALSE),"")</f>
        <v/>
      </c>
      <c r="F60" s="227" t="str">
        <f ca="1">IFERROR(VLOOKUP(B60,ActivityConcat!A:C,3,FALSE),"")</f>
        <v/>
      </c>
      <c r="G60" s="228" t="str">
        <f ca="1">IFERROR(VLOOKUP(VALUE(RIGHT(B60,1)),Setup!A:D,4,FALSE),"")</f>
        <v/>
      </c>
      <c r="H60" s="229" t="str">
        <f t="shared" ca="1" si="0"/>
        <v/>
      </c>
      <c r="I60" s="230" t="str">
        <f ca="1">IF(SUMIF(Pharmaceuticals!$B:$B,$B60,Pharmaceuticals!Q:Q)+SUMIF('Health Products &amp; Equipment'!$B:$B,$B60,'Health Products &amp; Equipment'!Z:Z)+SUMIF('Other Pharma &amp; Health Products'!$B:$B,$B60,'Other Pharma &amp; Health Products'!Z:Z)+SUMIF('PSM Costs'!$B:$B,$B60,'PSM Costs'!Z:Z)&gt;0,SUMIF(Pharmaceuticals!$B:$B,$B60,Pharmaceuticals!Q:Q)+SUMIF('Health Products &amp; Equipment'!$B:$B,$B60,'Health Products &amp; Equipment'!Z:Z)+SUMIF('Other Pharma &amp; Health Products'!$B:$B,$B60,'Other Pharma &amp; Health Products'!Z:Z)+SUMIF('PSM Costs'!$B:$B,$B60,'PSM Costs'!Z:Z),"")</f>
        <v/>
      </c>
      <c r="J60" s="230" t="str">
        <f ca="1">IF(SUMIF(Pharmaceuticals!$B:$B,$B60,Pharmaceuticals!S:S)+SUMIF('Health Products &amp; Equipment'!$B:$B,$B60,'Health Products &amp; Equipment'!AB:AB)+SUMIF('Other Pharma &amp; Health Products'!$B:$B,$B60,'Other Pharma &amp; Health Products'!AB:AB)+SUMIF('PSM Costs'!$B:$B,$B60,'PSM Costs'!AB:AB)&gt;0,SUMIF(Pharmaceuticals!$B:$B,$B60,Pharmaceuticals!S:S)+SUMIF('Health Products &amp; Equipment'!$B:$B,$B60,'Health Products &amp; Equipment'!AB:AB)+SUMIF('Other Pharma &amp; Health Products'!$B:$B,$B60,'Other Pharma &amp; Health Products'!AB:AB)+SUMIF('PSM Costs'!$B:$B,$B60,'PSM Costs'!AB:AB),"")</f>
        <v/>
      </c>
      <c r="K60" s="230" t="str">
        <f ca="1">IF(SUMIF(Pharmaceuticals!$B:$B,$B60,Pharmaceuticals!U:U)+SUMIF('Health Products &amp; Equipment'!$B:$B,$B60,'Health Products &amp; Equipment'!AD:AD)+SUMIF('Other Pharma &amp; Health Products'!$B:$B,$B60,'Other Pharma &amp; Health Products'!AD:AD)+SUMIF('PSM Costs'!$B:$B,$B60,'PSM Costs'!AD:AD)&gt;0,SUMIF(Pharmaceuticals!$B:$B,$B60,Pharmaceuticals!U:U)+SUMIF('Health Products &amp; Equipment'!$B:$B,$B60,'Health Products &amp; Equipment'!AD:AD)+SUMIF('Other Pharma &amp; Health Products'!$B:$B,$B60,'Other Pharma &amp; Health Products'!AD:AD)+SUMIF('PSM Costs'!$B:$B,$B60,'PSM Costs'!AD:AD),"")</f>
        <v/>
      </c>
      <c r="L60" s="230" t="str">
        <f ca="1">IF(SUMIF(Pharmaceuticals!$B:$B,$B60,Pharmaceuticals!W:W)+SUMIF('Health Products &amp; Equipment'!$B:$B,$B60,'Health Products &amp; Equipment'!AF:AF)+SUMIF('Other Pharma &amp; Health Products'!$B:$B,$B60,'Other Pharma &amp; Health Products'!AF:AF)+SUMIF('PSM Costs'!$B:$B,$B60,'PSM Costs'!AF:AF)&gt;0,SUMIF(Pharmaceuticals!$B:$B,$B60,Pharmaceuticals!W:W)+SUMIF('Health Products &amp; Equipment'!$B:$B,$B60,'Health Products &amp; Equipment'!AF:AF)+SUMIF('Other Pharma &amp; Health Products'!$B:$B,$B60,'Other Pharma &amp; Health Products'!AF:AF)+SUMIF('PSM Costs'!$B:$B,$B60,'PSM Costs'!AF:AF),"")</f>
        <v/>
      </c>
      <c r="M60" s="228" t="str">
        <f t="shared" ca="1" si="1"/>
        <v/>
      </c>
      <c r="N60" s="231" t="str">
        <f ca="1">IF(SUMIF(Pharmaceuticals!$B:$B,$B60,Pharmaceuticals!AD:AD)+SUMIF('Health Products &amp; Equipment'!$B:$B,$B60,'Health Products &amp; Equipment'!AM:AM)+SUMIF('Other Pharma &amp; Health Products'!$B:$B,$B60,'Other Pharma &amp; Health Products'!AM:AM)+SUMIF('PSM Costs'!$B:$B,$B60,'PSM Costs'!AM:AM)&gt;0,SUMIF(Pharmaceuticals!$B:$B,$B60,Pharmaceuticals!AD:AD)+SUMIF('Health Products &amp; Equipment'!$B:$B,$B60,'Health Products &amp; Equipment'!AM:AM)+SUMIF('Other Pharma &amp; Health Products'!$B:$B,$B60,'Other Pharma &amp; Health Products'!AM:AM)+SUMIF('PSM Costs'!$B:$B,$B60,'PSM Costs'!AM:AM),"")</f>
        <v/>
      </c>
      <c r="O60" s="231" t="str">
        <f ca="1">IF(SUMIF(Pharmaceuticals!$B:$B,$B60,Pharmaceuticals!AF:AF)+SUMIF('Health Products &amp; Equipment'!$B:$B,$B60,'Health Products &amp; Equipment'!AO:AO)+SUMIF('Other Pharma &amp; Health Products'!$B:$B,$B60,'Other Pharma &amp; Health Products'!AO:AO)+SUMIF('PSM Costs'!$B:$B,$B60,'PSM Costs'!AO:AO)&gt;0,SUMIF(Pharmaceuticals!$B:$B,$B60,Pharmaceuticals!AF:AF)+SUMIF('Health Products &amp; Equipment'!$B:$B,$B60,'Health Products &amp; Equipment'!AO:AO)+SUMIF('Other Pharma &amp; Health Products'!$B:$B,$B60,'Other Pharma &amp; Health Products'!AO:AO)+SUMIF('PSM Costs'!$B:$B,$B60,'PSM Costs'!AO:AO),"")</f>
        <v/>
      </c>
      <c r="P60" s="231" t="str">
        <f ca="1">IF(SUMIF(Pharmaceuticals!$B:$B,$B60,Pharmaceuticals!AH:AH)+SUMIF('Health Products &amp; Equipment'!$B:$B,$B60,'Health Products &amp; Equipment'!AQ:AQ)+SUMIF('Other Pharma &amp; Health Products'!$B:$B,$B60,'Other Pharma &amp; Health Products'!AQ:AQ)+SUMIF('PSM Costs'!$B:$B,$B60,'PSM Costs'!AQ:AQ)&gt;0,SUMIF(Pharmaceuticals!$B:$B,$B60,Pharmaceuticals!AH:AH)+SUMIF('Health Products &amp; Equipment'!$B:$B,$B60,'Health Products &amp; Equipment'!AQ:AQ)+SUMIF('Other Pharma &amp; Health Products'!$B:$B,$B60,'Other Pharma &amp; Health Products'!AQ:AQ)+SUMIF('PSM Costs'!$B:$B,$B60,'PSM Costs'!AQ:AQ),"")</f>
        <v/>
      </c>
      <c r="Q60" s="231" t="str">
        <f ca="1">IF(SUMIF(Pharmaceuticals!$B:$B,$B60,Pharmaceuticals!AJ:AJ)+SUMIF('Health Products &amp; Equipment'!$B:$B,$B60,'Health Products &amp; Equipment'!AS:AS)+SUMIF('Other Pharma &amp; Health Products'!$B:$B,$B60,'Other Pharma &amp; Health Products'!AS:AS)+SUMIF('PSM Costs'!$B:$B,$B60,'PSM Costs'!AS:AS)&gt;0,SUMIF(Pharmaceuticals!$B:$B,$B60,Pharmaceuticals!AJ:AJ)+SUMIF('Health Products &amp; Equipment'!$B:$B,$B60,'Health Products &amp; Equipment'!AS:AS)+SUMIF('Other Pharma &amp; Health Products'!$B:$B,$B60,'Other Pharma &amp; Health Products'!AS:AS)+SUMIF('PSM Costs'!$B:$B,$B60,'PSM Costs'!AS:AS),"")</f>
        <v/>
      </c>
      <c r="R60" s="229" t="str">
        <f t="shared" ca="1" si="2"/>
        <v/>
      </c>
      <c r="S60" s="230" t="str">
        <f ca="1">IF(SUMIF(Pharmaceuticals!$B:$B,$B60,Pharmaceuticals!AQ:AQ)+SUMIF('Health Products &amp; Equipment'!$B:$B,$B60,'Health Products &amp; Equipment'!AZ:AZ)+SUMIF('Other Pharma &amp; Health Products'!$B:$B,$B60,'Other Pharma &amp; Health Products'!AZ:AZ)+SUMIF('PSM Costs'!$B:$B,$B60,'PSM Costs'!AZ:AZ)&gt;0,SUMIF(Pharmaceuticals!$B:$B,$B60,Pharmaceuticals!AQ:AQ)+SUMIF('Health Products &amp; Equipment'!$B:$B,$B60,'Health Products &amp; Equipment'!AZ:AZ)+SUMIF('Other Pharma &amp; Health Products'!$B:$B,$B60,'Other Pharma &amp; Health Products'!AZ:AZ)+SUMIF('PSM Costs'!$B:$B,$B60,'PSM Costs'!AZ:AZ),"")</f>
        <v/>
      </c>
      <c r="T60" s="230" t="str">
        <f ca="1">IF(SUMIF(Pharmaceuticals!$B:$B,$B60,Pharmaceuticals!AS:AS)+SUMIF('Health Products &amp; Equipment'!$B:$B,$B60,'Health Products &amp; Equipment'!BB:BB)+SUMIF('Other Pharma &amp; Health Products'!$B:$B,$B60,'Other Pharma &amp; Health Products'!BB:BB)+SUMIF('PSM Costs'!$B:$B,$B60,'PSM Costs'!BB:BB)&gt;0,SUMIF(Pharmaceuticals!$B:$B,$B60,Pharmaceuticals!AS:AS)+SUMIF('Health Products &amp; Equipment'!$B:$B,$B60,'Health Products &amp; Equipment'!BB:BB)+SUMIF('Other Pharma &amp; Health Products'!$B:$B,$B60,'Other Pharma &amp; Health Products'!BB:BB)+SUMIF('PSM Costs'!$B:$B,$B60,'PSM Costs'!BB:BB),"")</f>
        <v/>
      </c>
      <c r="U60" s="230" t="str">
        <f ca="1">IF(SUMIF(Pharmaceuticals!$B:$B,$B60,Pharmaceuticals!AU:AU)+SUMIF('Health Products &amp; Equipment'!$B:$B,$B60,'Health Products &amp; Equipment'!BD:BD)+SUMIF('Other Pharma &amp; Health Products'!$B:$B,$B60,'Other Pharma &amp; Health Products'!BD:BD)+SUMIF('PSM Costs'!$B:$B,$B60,'PSM Costs'!BD:BD)&gt;0,SUMIF(Pharmaceuticals!$B:$B,$B60,Pharmaceuticals!AU:AU)+SUMIF('Health Products &amp; Equipment'!$B:$B,$B60,'Health Products &amp; Equipment'!BD:BD)+SUMIF('Other Pharma &amp; Health Products'!$B:$B,$B60,'Other Pharma &amp; Health Products'!BD:BD)+SUMIF('PSM Costs'!$B:$B,$B60,'PSM Costs'!BD:BD),"")</f>
        <v/>
      </c>
      <c r="V60" s="230" t="str">
        <f ca="1">IF(SUMIF(Pharmaceuticals!$B:$B,$B60,Pharmaceuticals!AW:AW)+SUMIF('Health Products &amp; Equipment'!$B:$B,$B60,'Health Products &amp; Equipment'!BF:BF)+SUMIF('Other Pharma &amp; Health Products'!$B:$B,$B60,'Other Pharma &amp; Health Products'!BF:BF)+SUMIF('PSM Costs'!$B:$B,$B60,'PSM Costs'!BF:BF)&gt;0,SUMIF(Pharmaceuticals!$B:$B,$B60,Pharmaceuticals!AW:AW)+SUMIF('Health Products &amp; Equipment'!$B:$B,$B60,'Health Products &amp; Equipment'!BF:BF)+SUMIF('Other Pharma &amp; Health Products'!$B:$B,$B60,'Other Pharma &amp; Health Products'!BF:BF)+SUMIF('PSM Costs'!$B:$B,$B60,'PSM Costs'!BF:BF),"")</f>
        <v/>
      </c>
      <c r="W60" s="228" t="str">
        <f t="shared" ca="1" si="3"/>
        <v/>
      </c>
      <c r="X60" s="231" t="str">
        <f ca="1">IF(SUMIF(Pharmaceuticals!$B:$B,$B60,Pharmaceuticals!BD:BD)+SUMIF('Health Products &amp; Equipment'!$B:$B,$B60,'Health Products &amp; Equipment'!BM:BM)+SUMIF('Other Pharma &amp; Health Products'!$B:$B,$B60,'Other Pharma &amp; Health Products'!BM:BM)+SUMIF('PSM Costs'!$B:$B,$B60,'PSM Costs'!BM:BM)&gt;0,SUMIF(Pharmaceuticals!$B:$B,$B60,Pharmaceuticals!BD:BD)+SUMIF('Health Products &amp; Equipment'!$B:$B,$B60,'Health Products &amp; Equipment'!BM:BM)+SUMIF('Other Pharma &amp; Health Products'!$B:$B,$B60,'Other Pharma &amp; Health Products'!BM:BM)+SUMIF('PSM Costs'!$B:$B,$B60,'PSM Costs'!BM:BM),"")</f>
        <v/>
      </c>
      <c r="Y60" s="231" t="str">
        <f ca="1">IF(SUMIF(Pharmaceuticals!$B:$B,$B60,Pharmaceuticals!BF:BF)+SUMIF('Health Products &amp; Equipment'!$B:$B,$B60,'Health Products &amp; Equipment'!BO:BO)+SUMIF('Other Pharma &amp; Health Products'!$B:$B,$B60,'Other Pharma &amp; Health Products'!BO:BO)+SUMIF('PSM Costs'!$B:$B,$B60,'PSM Costs'!BO:BO)&gt;0,SUMIF(Pharmaceuticals!$B:$B,$B60,Pharmaceuticals!BF:BF)+SUMIF('Health Products &amp; Equipment'!$B:$B,$B60,'Health Products &amp; Equipment'!BO:BO)+SUMIF('Other Pharma &amp; Health Products'!$B:$B,$B60,'Other Pharma &amp; Health Products'!BO:BO)+SUMIF('PSM Costs'!$B:$B,$B60,'PSM Costs'!BO:BO),"")</f>
        <v/>
      </c>
      <c r="Z60" s="231" t="str">
        <f ca="1">IF(SUMIF(Pharmaceuticals!$B:$B,$B60,Pharmaceuticals!BH:BH)+SUMIF('Health Products &amp; Equipment'!$B:$B,$B60,'Health Products &amp; Equipment'!BQ:BQ)+SUMIF('Other Pharma &amp; Health Products'!$B:$B,$B60,'Other Pharma &amp; Health Products'!BQ:BQ)+SUMIF('PSM Costs'!$B:$B,$B60,'PSM Costs'!BQ:BQ)&gt;0,SUMIF(Pharmaceuticals!$B:$B,$B60,Pharmaceuticals!BH:BH)+SUMIF('Health Products &amp; Equipment'!$B:$B,$B60,'Health Products &amp; Equipment'!BQ:BQ)+SUMIF('Other Pharma &amp; Health Products'!$B:$B,$B60,'Other Pharma &amp; Health Products'!BQ:BQ)+SUMIF('PSM Costs'!$B:$B,$B60,'PSM Costs'!BQ:BQ),"")</f>
        <v/>
      </c>
      <c r="AA60" s="231" t="str">
        <f ca="1">IF(SUMIF(Pharmaceuticals!$B:$B,$B60,Pharmaceuticals!BJ:BJ)+SUMIF('Health Products &amp; Equipment'!$B:$B,$B60,'Health Products &amp; Equipment'!BS:BS)+SUMIF('Other Pharma &amp; Health Products'!$B:$B,$B60,'Other Pharma &amp; Health Products'!BS:BS)+SUMIF('PSM Costs'!$B:$B,$B60,'PSM Costs'!BS:BS)&gt;0,SUMIF(Pharmaceuticals!$B:$B,$B60,Pharmaceuticals!BJ:BJ)+SUMIF('Health Products &amp; Equipment'!$B:$B,$B60,'Health Products &amp; Equipment'!BS:BS)+SUMIF('Other Pharma &amp; Health Products'!$B:$B,$B60,'Other Pharma &amp; Health Products'!BS:BS)+SUMIF('PSM Costs'!$B:$B,$B60,'PSM Costs'!BS:BS),"")</f>
        <v/>
      </c>
      <c r="AB60" s="230" t="str">
        <f t="shared" ca="1" si="4"/>
        <v/>
      </c>
    </row>
    <row r="61" spans="1:28" ht="22" customHeight="1" x14ac:dyDescent="0.15">
      <c r="A61" s="226">
        <v>51</v>
      </c>
      <c r="B61" s="226" t="str">
        <f ca="1">IFERROR(VLOOKUP(A61,'Rank unique Mod-Int-CI-PR'!I:J,2,FALSE),"")</f>
        <v/>
      </c>
      <c r="C61" s="227" t="str">
        <f ca="1">IFERROR(VLOOKUP(VALUE(LEFT(B61,FIND("-",B61)-1)),CatModules!B:C,2,FALSE),"")</f>
        <v/>
      </c>
      <c r="D61" s="227" t="str">
        <f ca="1">IFERROR(VLOOKUP(LEFT(B61,FIND("--",B61)-1),CatInt!D:E,2,FALSE),"")</f>
        <v/>
      </c>
      <c r="E61" s="227" t="str">
        <f ca="1">IFERROR(VLOOKUP(MID(B61,FIND("--",B61)+2,FIND("---",B61)-FIND("--",B61)-2),CatCostInp!D:E,2,FALSE),"")</f>
        <v/>
      </c>
      <c r="F61" s="227" t="str">
        <f ca="1">IFERROR(VLOOKUP(B61,ActivityConcat!A:C,3,FALSE),"")</f>
        <v/>
      </c>
      <c r="G61" s="228" t="str">
        <f ca="1">IFERROR(VLOOKUP(VALUE(RIGHT(B61,1)),Setup!A:D,4,FALSE),"")</f>
        <v/>
      </c>
      <c r="H61" s="229" t="str">
        <f t="shared" ca="1" si="0"/>
        <v/>
      </c>
      <c r="I61" s="230" t="str">
        <f ca="1">IF(SUMIF(Pharmaceuticals!$B:$B,$B61,Pharmaceuticals!Q:Q)+SUMIF('Health Products &amp; Equipment'!$B:$B,$B61,'Health Products &amp; Equipment'!Z:Z)+SUMIF('Other Pharma &amp; Health Products'!$B:$B,$B61,'Other Pharma &amp; Health Products'!Z:Z)+SUMIF('PSM Costs'!$B:$B,$B61,'PSM Costs'!Z:Z)&gt;0,SUMIF(Pharmaceuticals!$B:$B,$B61,Pharmaceuticals!Q:Q)+SUMIF('Health Products &amp; Equipment'!$B:$B,$B61,'Health Products &amp; Equipment'!Z:Z)+SUMIF('Other Pharma &amp; Health Products'!$B:$B,$B61,'Other Pharma &amp; Health Products'!Z:Z)+SUMIF('PSM Costs'!$B:$B,$B61,'PSM Costs'!Z:Z),"")</f>
        <v/>
      </c>
      <c r="J61" s="230" t="str">
        <f ca="1">IF(SUMIF(Pharmaceuticals!$B:$B,$B61,Pharmaceuticals!S:S)+SUMIF('Health Products &amp; Equipment'!$B:$B,$B61,'Health Products &amp; Equipment'!AB:AB)+SUMIF('Other Pharma &amp; Health Products'!$B:$B,$B61,'Other Pharma &amp; Health Products'!AB:AB)+SUMIF('PSM Costs'!$B:$B,$B61,'PSM Costs'!AB:AB)&gt;0,SUMIF(Pharmaceuticals!$B:$B,$B61,Pharmaceuticals!S:S)+SUMIF('Health Products &amp; Equipment'!$B:$B,$B61,'Health Products &amp; Equipment'!AB:AB)+SUMIF('Other Pharma &amp; Health Products'!$B:$B,$B61,'Other Pharma &amp; Health Products'!AB:AB)+SUMIF('PSM Costs'!$B:$B,$B61,'PSM Costs'!AB:AB),"")</f>
        <v/>
      </c>
      <c r="K61" s="230" t="str">
        <f ca="1">IF(SUMIF(Pharmaceuticals!$B:$B,$B61,Pharmaceuticals!U:U)+SUMIF('Health Products &amp; Equipment'!$B:$B,$B61,'Health Products &amp; Equipment'!AD:AD)+SUMIF('Other Pharma &amp; Health Products'!$B:$B,$B61,'Other Pharma &amp; Health Products'!AD:AD)+SUMIF('PSM Costs'!$B:$B,$B61,'PSM Costs'!AD:AD)&gt;0,SUMIF(Pharmaceuticals!$B:$B,$B61,Pharmaceuticals!U:U)+SUMIF('Health Products &amp; Equipment'!$B:$B,$B61,'Health Products &amp; Equipment'!AD:AD)+SUMIF('Other Pharma &amp; Health Products'!$B:$B,$B61,'Other Pharma &amp; Health Products'!AD:AD)+SUMIF('PSM Costs'!$B:$B,$B61,'PSM Costs'!AD:AD),"")</f>
        <v/>
      </c>
      <c r="L61" s="230" t="str">
        <f ca="1">IF(SUMIF(Pharmaceuticals!$B:$B,$B61,Pharmaceuticals!W:W)+SUMIF('Health Products &amp; Equipment'!$B:$B,$B61,'Health Products &amp; Equipment'!AF:AF)+SUMIF('Other Pharma &amp; Health Products'!$B:$B,$B61,'Other Pharma &amp; Health Products'!AF:AF)+SUMIF('PSM Costs'!$B:$B,$B61,'PSM Costs'!AF:AF)&gt;0,SUMIF(Pharmaceuticals!$B:$B,$B61,Pharmaceuticals!W:W)+SUMIF('Health Products &amp; Equipment'!$B:$B,$B61,'Health Products &amp; Equipment'!AF:AF)+SUMIF('Other Pharma &amp; Health Products'!$B:$B,$B61,'Other Pharma &amp; Health Products'!AF:AF)+SUMIF('PSM Costs'!$B:$B,$B61,'PSM Costs'!AF:AF),"")</f>
        <v/>
      </c>
      <c r="M61" s="228" t="str">
        <f t="shared" ca="1" si="1"/>
        <v/>
      </c>
      <c r="N61" s="231" t="str">
        <f ca="1">IF(SUMIF(Pharmaceuticals!$B:$B,$B61,Pharmaceuticals!AD:AD)+SUMIF('Health Products &amp; Equipment'!$B:$B,$B61,'Health Products &amp; Equipment'!AM:AM)+SUMIF('Other Pharma &amp; Health Products'!$B:$B,$B61,'Other Pharma &amp; Health Products'!AM:AM)+SUMIF('PSM Costs'!$B:$B,$B61,'PSM Costs'!AM:AM)&gt;0,SUMIF(Pharmaceuticals!$B:$B,$B61,Pharmaceuticals!AD:AD)+SUMIF('Health Products &amp; Equipment'!$B:$B,$B61,'Health Products &amp; Equipment'!AM:AM)+SUMIF('Other Pharma &amp; Health Products'!$B:$B,$B61,'Other Pharma &amp; Health Products'!AM:AM)+SUMIF('PSM Costs'!$B:$B,$B61,'PSM Costs'!AM:AM),"")</f>
        <v/>
      </c>
      <c r="O61" s="231" t="str">
        <f ca="1">IF(SUMIF(Pharmaceuticals!$B:$B,$B61,Pharmaceuticals!AF:AF)+SUMIF('Health Products &amp; Equipment'!$B:$B,$B61,'Health Products &amp; Equipment'!AO:AO)+SUMIF('Other Pharma &amp; Health Products'!$B:$B,$B61,'Other Pharma &amp; Health Products'!AO:AO)+SUMIF('PSM Costs'!$B:$B,$B61,'PSM Costs'!AO:AO)&gt;0,SUMIF(Pharmaceuticals!$B:$B,$B61,Pharmaceuticals!AF:AF)+SUMIF('Health Products &amp; Equipment'!$B:$B,$B61,'Health Products &amp; Equipment'!AO:AO)+SUMIF('Other Pharma &amp; Health Products'!$B:$B,$B61,'Other Pharma &amp; Health Products'!AO:AO)+SUMIF('PSM Costs'!$B:$B,$B61,'PSM Costs'!AO:AO),"")</f>
        <v/>
      </c>
      <c r="P61" s="231" t="str">
        <f ca="1">IF(SUMIF(Pharmaceuticals!$B:$B,$B61,Pharmaceuticals!AH:AH)+SUMIF('Health Products &amp; Equipment'!$B:$B,$B61,'Health Products &amp; Equipment'!AQ:AQ)+SUMIF('Other Pharma &amp; Health Products'!$B:$B,$B61,'Other Pharma &amp; Health Products'!AQ:AQ)+SUMIF('PSM Costs'!$B:$B,$B61,'PSM Costs'!AQ:AQ)&gt;0,SUMIF(Pharmaceuticals!$B:$B,$B61,Pharmaceuticals!AH:AH)+SUMIF('Health Products &amp; Equipment'!$B:$B,$B61,'Health Products &amp; Equipment'!AQ:AQ)+SUMIF('Other Pharma &amp; Health Products'!$B:$B,$B61,'Other Pharma &amp; Health Products'!AQ:AQ)+SUMIF('PSM Costs'!$B:$B,$B61,'PSM Costs'!AQ:AQ),"")</f>
        <v/>
      </c>
      <c r="Q61" s="231" t="str">
        <f ca="1">IF(SUMIF(Pharmaceuticals!$B:$B,$B61,Pharmaceuticals!AJ:AJ)+SUMIF('Health Products &amp; Equipment'!$B:$B,$B61,'Health Products &amp; Equipment'!AS:AS)+SUMIF('Other Pharma &amp; Health Products'!$B:$B,$B61,'Other Pharma &amp; Health Products'!AS:AS)+SUMIF('PSM Costs'!$B:$B,$B61,'PSM Costs'!AS:AS)&gt;0,SUMIF(Pharmaceuticals!$B:$B,$B61,Pharmaceuticals!AJ:AJ)+SUMIF('Health Products &amp; Equipment'!$B:$B,$B61,'Health Products &amp; Equipment'!AS:AS)+SUMIF('Other Pharma &amp; Health Products'!$B:$B,$B61,'Other Pharma &amp; Health Products'!AS:AS)+SUMIF('PSM Costs'!$B:$B,$B61,'PSM Costs'!AS:AS),"")</f>
        <v/>
      </c>
      <c r="R61" s="229" t="str">
        <f t="shared" ca="1" si="2"/>
        <v/>
      </c>
      <c r="S61" s="230" t="str">
        <f ca="1">IF(SUMIF(Pharmaceuticals!$B:$B,$B61,Pharmaceuticals!AQ:AQ)+SUMIF('Health Products &amp; Equipment'!$B:$B,$B61,'Health Products &amp; Equipment'!AZ:AZ)+SUMIF('Other Pharma &amp; Health Products'!$B:$B,$B61,'Other Pharma &amp; Health Products'!AZ:AZ)+SUMIF('PSM Costs'!$B:$B,$B61,'PSM Costs'!AZ:AZ)&gt;0,SUMIF(Pharmaceuticals!$B:$B,$B61,Pharmaceuticals!AQ:AQ)+SUMIF('Health Products &amp; Equipment'!$B:$B,$B61,'Health Products &amp; Equipment'!AZ:AZ)+SUMIF('Other Pharma &amp; Health Products'!$B:$B,$B61,'Other Pharma &amp; Health Products'!AZ:AZ)+SUMIF('PSM Costs'!$B:$B,$B61,'PSM Costs'!AZ:AZ),"")</f>
        <v/>
      </c>
      <c r="T61" s="230" t="str">
        <f ca="1">IF(SUMIF(Pharmaceuticals!$B:$B,$B61,Pharmaceuticals!AS:AS)+SUMIF('Health Products &amp; Equipment'!$B:$B,$B61,'Health Products &amp; Equipment'!BB:BB)+SUMIF('Other Pharma &amp; Health Products'!$B:$B,$B61,'Other Pharma &amp; Health Products'!BB:BB)+SUMIF('PSM Costs'!$B:$B,$B61,'PSM Costs'!BB:BB)&gt;0,SUMIF(Pharmaceuticals!$B:$B,$B61,Pharmaceuticals!AS:AS)+SUMIF('Health Products &amp; Equipment'!$B:$B,$B61,'Health Products &amp; Equipment'!BB:BB)+SUMIF('Other Pharma &amp; Health Products'!$B:$B,$B61,'Other Pharma &amp; Health Products'!BB:BB)+SUMIF('PSM Costs'!$B:$B,$B61,'PSM Costs'!BB:BB),"")</f>
        <v/>
      </c>
      <c r="U61" s="230" t="str">
        <f ca="1">IF(SUMIF(Pharmaceuticals!$B:$B,$B61,Pharmaceuticals!AU:AU)+SUMIF('Health Products &amp; Equipment'!$B:$B,$B61,'Health Products &amp; Equipment'!BD:BD)+SUMIF('Other Pharma &amp; Health Products'!$B:$B,$B61,'Other Pharma &amp; Health Products'!BD:BD)+SUMIF('PSM Costs'!$B:$B,$B61,'PSM Costs'!BD:BD)&gt;0,SUMIF(Pharmaceuticals!$B:$B,$B61,Pharmaceuticals!AU:AU)+SUMIF('Health Products &amp; Equipment'!$B:$B,$B61,'Health Products &amp; Equipment'!BD:BD)+SUMIF('Other Pharma &amp; Health Products'!$B:$B,$B61,'Other Pharma &amp; Health Products'!BD:BD)+SUMIF('PSM Costs'!$B:$B,$B61,'PSM Costs'!BD:BD),"")</f>
        <v/>
      </c>
      <c r="V61" s="230" t="str">
        <f ca="1">IF(SUMIF(Pharmaceuticals!$B:$B,$B61,Pharmaceuticals!AW:AW)+SUMIF('Health Products &amp; Equipment'!$B:$B,$B61,'Health Products &amp; Equipment'!BF:BF)+SUMIF('Other Pharma &amp; Health Products'!$B:$B,$B61,'Other Pharma &amp; Health Products'!BF:BF)+SUMIF('PSM Costs'!$B:$B,$B61,'PSM Costs'!BF:BF)&gt;0,SUMIF(Pharmaceuticals!$B:$B,$B61,Pharmaceuticals!AW:AW)+SUMIF('Health Products &amp; Equipment'!$B:$B,$B61,'Health Products &amp; Equipment'!BF:BF)+SUMIF('Other Pharma &amp; Health Products'!$B:$B,$B61,'Other Pharma &amp; Health Products'!BF:BF)+SUMIF('PSM Costs'!$B:$B,$B61,'PSM Costs'!BF:BF),"")</f>
        <v/>
      </c>
      <c r="W61" s="228" t="str">
        <f t="shared" ca="1" si="3"/>
        <v/>
      </c>
      <c r="X61" s="231" t="str">
        <f ca="1">IF(SUMIF(Pharmaceuticals!$B:$B,$B61,Pharmaceuticals!BD:BD)+SUMIF('Health Products &amp; Equipment'!$B:$B,$B61,'Health Products &amp; Equipment'!BM:BM)+SUMIF('Other Pharma &amp; Health Products'!$B:$B,$B61,'Other Pharma &amp; Health Products'!BM:BM)+SUMIF('PSM Costs'!$B:$B,$B61,'PSM Costs'!BM:BM)&gt;0,SUMIF(Pharmaceuticals!$B:$B,$B61,Pharmaceuticals!BD:BD)+SUMIF('Health Products &amp; Equipment'!$B:$B,$B61,'Health Products &amp; Equipment'!BM:BM)+SUMIF('Other Pharma &amp; Health Products'!$B:$B,$B61,'Other Pharma &amp; Health Products'!BM:BM)+SUMIF('PSM Costs'!$B:$B,$B61,'PSM Costs'!BM:BM),"")</f>
        <v/>
      </c>
      <c r="Y61" s="231" t="str">
        <f ca="1">IF(SUMIF(Pharmaceuticals!$B:$B,$B61,Pharmaceuticals!BF:BF)+SUMIF('Health Products &amp; Equipment'!$B:$B,$B61,'Health Products &amp; Equipment'!BO:BO)+SUMIF('Other Pharma &amp; Health Products'!$B:$B,$B61,'Other Pharma &amp; Health Products'!BO:BO)+SUMIF('PSM Costs'!$B:$B,$B61,'PSM Costs'!BO:BO)&gt;0,SUMIF(Pharmaceuticals!$B:$B,$B61,Pharmaceuticals!BF:BF)+SUMIF('Health Products &amp; Equipment'!$B:$B,$B61,'Health Products &amp; Equipment'!BO:BO)+SUMIF('Other Pharma &amp; Health Products'!$B:$B,$B61,'Other Pharma &amp; Health Products'!BO:BO)+SUMIF('PSM Costs'!$B:$B,$B61,'PSM Costs'!BO:BO),"")</f>
        <v/>
      </c>
      <c r="Z61" s="231" t="str">
        <f ca="1">IF(SUMIF(Pharmaceuticals!$B:$B,$B61,Pharmaceuticals!BH:BH)+SUMIF('Health Products &amp; Equipment'!$B:$B,$B61,'Health Products &amp; Equipment'!BQ:BQ)+SUMIF('Other Pharma &amp; Health Products'!$B:$B,$B61,'Other Pharma &amp; Health Products'!BQ:BQ)+SUMIF('PSM Costs'!$B:$B,$B61,'PSM Costs'!BQ:BQ)&gt;0,SUMIF(Pharmaceuticals!$B:$B,$B61,Pharmaceuticals!BH:BH)+SUMIF('Health Products &amp; Equipment'!$B:$B,$B61,'Health Products &amp; Equipment'!BQ:BQ)+SUMIF('Other Pharma &amp; Health Products'!$B:$B,$B61,'Other Pharma &amp; Health Products'!BQ:BQ)+SUMIF('PSM Costs'!$B:$B,$B61,'PSM Costs'!BQ:BQ),"")</f>
        <v/>
      </c>
      <c r="AA61" s="231" t="str">
        <f ca="1">IF(SUMIF(Pharmaceuticals!$B:$B,$B61,Pharmaceuticals!BJ:BJ)+SUMIF('Health Products &amp; Equipment'!$B:$B,$B61,'Health Products &amp; Equipment'!BS:BS)+SUMIF('Other Pharma &amp; Health Products'!$B:$B,$B61,'Other Pharma &amp; Health Products'!BS:BS)+SUMIF('PSM Costs'!$B:$B,$B61,'PSM Costs'!BS:BS)&gt;0,SUMIF(Pharmaceuticals!$B:$B,$B61,Pharmaceuticals!BJ:BJ)+SUMIF('Health Products &amp; Equipment'!$B:$B,$B61,'Health Products &amp; Equipment'!BS:BS)+SUMIF('Other Pharma &amp; Health Products'!$B:$B,$B61,'Other Pharma &amp; Health Products'!BS:BS)+SUMIF('PSM Costs'!$B:$B,$B61,'PSM Costs'!BS:BS),"")</f>
        <v/>
      </c>
      <c r="AB61" s="230" t="str">
        <f t="shared" ca="1" si="4"/>
        <v/>
      </c>
    </row>
    <row r="62" spans="1:28" ht="22" customHeight="1" x14ac:dyDescent="0.15">
      <c r="A62" s="226">
        <v>52</v>
      </c>
      <c r="B62" s="226" t="str">
        <f ca="1">IFERROR(VLOOKUP(A62,'Rank unique Mod-Int-CI-PR'!I:J,2,FALSE),"")</f>
        <v/>
      </c>
      <c r="C62" s="227" t="str">
        <f ca="1">IFERROR(VLOOKUP(VALUE(LEFT(B62,FIND("-",B62)-1)),CatModules!B:C,2,FALSE),"")</f>
        <v/>
      </c>
      <c r="D62" s="227" t="str">
        <f ca="1">IFERROR(VLOOKUP(LEFT(B62,FIND("--",B62)-1),CatInt!D:E,2,FALSE),"")</f>
        <v/>
      </c>
      <c r="E62" s="227" t="str">
        <f ca="1">IFERROR(VLOOKUP(MID(B62,FIND("--",B62)+2,FIND("---",B62)-FIND("--",B62)-2),CatCostInp!D:E,2,FALSE),"")</f>
        <v/>
      </c>
      <c r="F62" s="227" t="str">
        <f ca="1">IFERROR(VLOOKUP(B62,ActivityConcat!A:C,3,FALSE),"")</f>
        <v/>
      </c>
      <c r="G62" s="228" t="str">
        <f ca="1">IFERROR(VLOOKUP(VALUE(RIGHT(B62,1)),Setup!A:D,4,FALSE),"")</f>
        <v/>
      </c>
      <c r="H62" s="229" t="str">
        <f t="shared" ca="1" si="0"/>
        <v/>
      </c>
      <c r="I62" s="230" t="str">
        <f ca="1">IF(SUMIF(Pharmaceuticals!$B:$B,$B62,Pharmaceuticals!Q:Q)+SUMIF('Health Products &amp; Equipment'!$B:$B,$B62,'Health Products &amp; Equipment'!Z:Z)+SUMIF('Other Pharma &amp; Health Products'!$B:$B,$B62,'Other Pharma &amp; Health Products'!Z:Z)+SUMIF('PSM Costs'!$B:$B,$B62,'PSM Costs'!Z:Z)&gt;0,SUMIF(Pharmaceuticals!$B:$B,$B62,Pharmaceuticals!Q:Q)+SUMIF('Health Products &amp; Equipment'!$B:$B,$B62,'Health Products &amp; Equipment'!Z:Z)+SUMIF('Other Pharma &amp; Health Products'!$B:$B,$B62,'Other Pharma &amp; Health Products'!Z:Z)+SUMIF('PSM Costs'!$B:$B,$B62,'PSM Costs'!Z:Z),"")</f>
        <v/>
      </c>
      <c r="J62" s="230" t="str">
        <f ca="1">IF(SUMIF(Pharmaceuticals!$B:$B,$B62,Pharmaceuticals!S:S)+SUMIF('Health Products &amp; Equipment'!$B:$B,$B62,'Health Products &amp; Equipment'!AB:AB)+SUMIF('Other Pharma &amp; Health Products'!$B:$B,$B62,'Other Pharma &amp; Health Products'!AB:AB)+SUMIF('PSM Costs'!$B:$B,$B62,'PSM Costs'!AB:AB)&gt;0,SUMIF(Pharmaceuticals!$B:$B,$B62,Pharmaceuticals!S:S)+SUMIF('Health Products &amp; Equipment'!$B:$B,$B62,'Health Products &amp; Equipment'!AB:AB)+SUMIF('Other Pharma &amp; Health Products'!$B:$B,$B62,'Other Pharma &amp; Health Products'!AB:AB)+SUMIF('PSM Costs'!$B:$B,$B62,'PSM Costs'!AB:AB),"")</f>
        <v/>
      </c>
      <c r="K62" s="230" t="str">
        <f ca="1">IF(SUMIF(Pharmaceuticals!$B:$B,$B62,Pharmaceuticals!U:U)+SUMIF('Health Products &amp; Equipment'!$B:$B,$B62,'Health Products &amp; Equipment'!AD:AD)+SUMIF('Other Pharma &amp; Health Products'!$B:$B,$B62,'Other Pharma &amp; Health Products'!AD:AD)+SUMIF('PSM Costs'!$B:$B,$B62,'PSM Costs'!AD:AD)&gt;0,SUMIF(Pharmaceuticals!$B:$B,$B62,Pharmaceuticals!U:U)+SUMIF('Health Products &amp; Equipment'!$B:$B,$B62,'Health Products &amp; Equipment'!AD:AD)+SUMIF('Other Pharma &amp; Health Products'!$B:$B,$B62,'Other Pharma &amp; Health Products'!AD:AD)+SUMIF('PSM Costs'!$B:$B,$B62,'PSM Costs'!AD:AD),"")</f>
        <v/>
      </c>
      <c r="L62" s="230" t="str">
        <f ca="1">IF(SUMIF(Pharmaceuticals!$B:$B,$B62,Pharmaceuticals!W:W)+SUMIF('Health Products &amp; Equipment'!$B:$B,$B62,'Health Products &amp; Equipment'!AF:AF)+SUMIF('Other Pharma &amp; Health Products'!$B:$B,$B62,'Other Pharma &amp; Health Products'!AF:AF)+SUMIF('PSM Costs'!$B:$B,$B62,'PSM Costs'!AF:AF)&gt;0,SUMIF(Pharmaceuticals!$B:$B,$B62,Pharmaceuticals!W:W)+SUMIF('Health Products &amp; Equipment'!$B:$B,$B62,'Health Products &amp; Equipment'!AF:AF)+SUMIF('Other Pharma &amp; Health Products'!$B:$B,$B62,'Other Pharma &amp; Health Products'!AF:AF)+SUMIF('PSM Costs'!$B:$B,$B62,'PSM Costs'!AF:AF),"")</f>
        <v/>
      </c>
      <c r="M62" s="228" t="str">
        <f t="shared" ca="1" si="1"/>
        <v/>
      </c>
      <c r="N62" s="231" t="str">
        <f ca="1">IF(SUMIF(Pharmaceuticals!$B:$B,$B62,Pharmaceuticals!AD:AD)+SUMIF('Health Products &amp; Equipment'!$B:$B,$B62,'Health Products &amp; Equipment'!AM:AM)+SUMIF('Other Pharma &amp; Health Products'!$B:$B,$B62,'Other Pharma &amp; Health Products'!AM:AM)+SUMIF('PSM Costs'!$B:$B,$B62,'PSM Costs'!AM:AM)&gt;0,SUMIF(Pharmaceuticals!$B:$B,$B62,Pharmaceuticals!AD:AD)+SUMIF('Health Products &amp; Equipment'!$B:$B,$B62,'Health Products &amp; Equipment'!AM:AM)+SUMIF('Other Pharma &amp; Health Products'!$B:$B,$B62,'Other Pharma &amp; Health Products'!AM:AM)+SUMIF('PSM Costs'!$B:$B,$B62,'PSM Costs'!AM:AM),"")</f>
        <v/>
      </c>
      <c r="O62" s="231" t="str">
        <f ca="1">IF(SUMIF(Pharmaceuticals!$B:$B,$B62,Pharmaceuticals!AF:AF)+SUMIF('Health Products &amp; Equipment'!$B:$B,$B62,'Health Products &amp; Equipment'!AO:AO)+SUMIF('Other Pharma &amp; Health Products'!$B:$B,$B62,'Other Pharma &amp; Health Products'!AO:AO)+SUMIF('PSM Costs'!$B:$B,$B62,'PSM Costs'!AO:AO)&gt;0,SUMIF(Pharmaceuticals!$B:$B,$B62,Pharmaceuticals!AF:AF)+SUMIF('Health Products &amp; Equipment'!$B:$B,$B62,'Health Products &amp; Equipment'!AO:AO)+SUMIF('Other Pharma &amp; Health Products'!$B:$B,$B62,'Other Pharma &amp; Health Products'!AO:AO)+SUMIF('PSM Costs'!$B:$B,$B62,'PSM Costs'!AO:AO),"")</f>
        <v/>
      </c>
      <c r="P62" s="231" t="str">
        <f ca="1">IF(SUMIF(Pharmaceuticals!$B:$B,$B62,Pharmaceuticals!AH:AH)+SUMIF('Health Products &amp; Equipment'!$B:$B,$B62,'Health Products &amp; Equipment'!AQ:AQ)+SUMIF('Other Pharma &amp; Health Products'!$B:$B,$B62,'Other Pharma &amp; Health Products'!AQ:AQ)+SUMIF('PSM Costs'!$B:$B,$B62,'PSM Costs'!AQ:AQ)&gt;0,SUMIF(Pharmaceuticals!$B:$B,$B62,Pharmaceuticals!AH:AH)+SUMIF('Health Products &amp; Equipment'!$B:$B,$B62,'Health Products &amp; Equipment'!AQ:AQ)+SUMIF('Other Pharma &amp; Health Products'!$B:$B,$B62,'Other Pharma &amp; Health Products'!AQ:AQ)+SUMIF('PSM Costs'!$B:$B,$B62,'PSM Costs'!AQ:AQ),"")</f>
        <v/>
      </c>
      <c r="Q62" s="231" t="str">
        <f ca="1">IF(SUMIF(Pharmaceuticals!$B:$B,$B62,Pharmaceuticals!AJ:AJ)+SUMIF('Health Products &amp; Equipment'!$B:$B,$B62,'Health Products &amp; Equipment'!AS:AS)+SUMIF('Other Pharma &amp; Health Products'!$B:$B,$B62,'Other Pharma &amp; Health Products'!AS:AS)+SUMIF('PSM Costs'!$B:$B,$B62,'PSM Costs'!AS:AS)&gt;0,SUMIF(Pharmaceuticals!$B:$B,$B62,Pharmaceuticals!AJ:AJ)+SUMIF('Health Products &amp; Equipment'!$B:$B,$B62,'Health Products &amp; Equipment'!AS:AS)+SUMIF('Other Pharma &amp; Health Products'!$B:$B,$B62,'Other Pharma &amp; Health Products'!AS:AS)+SUMIF('PSM Costs'!$B:$B,$B62,'PSM Costs'!AS:AS),"")</f>
        <v/>
      </c>
      <c r="R62" s="229" t="str">
        <f t="shared" ca="1" si="2"/>
        <v/>
      </c>
      <c r="S62" s="230" t="str">
        <f ca="1">IF(SUMIF(Pharmaceuticals!$B:$B,$B62,Pharmaceuticals!AQ:AQ)+SUMIF('Health Products &amp; Equipment'!$B:$B,$B62,'Health Products &amp; Equipment'!AZ:AZ)+SUMIF('Other Pharma &amp; Health Products'!$B:$B,$B62,'Other Pharma &amp; Health Products'!AZ:AZ)+SUMIF('PSM Costs'!$B:$B,$B62,'PSM Costs'!AZ:AZ)&gt;0,SUMIF(Pharmaceuticals!$B:$B,$B62,Pharmaceuticals!AQ:AQ)+SUMIF('Health Products &amp; Equipment'!$B:$B,$B62,'Health Products &amp; Equipment'!AZ:AZ)+SUMIF('Other Pharma &amp; Health Products'!$B:$B,$B62,'Other Pharma &amp; Health Products'!AZ:AZ)+SUMIF('PSM Costs'!$B:$B,$B62,'PSM Costs'!AZ:AZ),"")</f>
        <v/>
      </c>
      <c r="T62" s="230" t="str">
        <f ca="1">IF(SUMIF(Pharmaceuticals!$B:$B,$B62,Pharmaceuticals!AS:AS)+SUMIF('Health Products &amp; Equipment'!$B:$B,$B62,'Health Products &amp; Equipment'!BB:BB)+SUMIF('Other Pharma &amp; Health Products'!$B:$B,$B62,'Other Pharma &amp; Health Products'!BB:BB)+SUMIF('PSM Costs'!$B:$B,$B62,'PSM Costs'!BB:BB)&gt;0,SUMIF(Pharmaceuticals!$B:$B,$B62,Pharmaceuticals!AS:AS)+SUMIF('Health Products &amp; Equipment'!$B:$B,$B62,'Health Products &amp; Equipment'!BB:BB)+SUMIF('Other Pharma &amp; Health Products'!$B:$B,$B62,'Other Pharma &amp; Health Products'!BB:BB)+SUMIF('PSM Costs'!$B:$B,$B62,'PSM Costs'!BB:BB),"")</f>
        <v/>
      </c>
      <c r="U62" s="230" t="str">
        <f ca="1">IF(SUMIF(Pharmaceuticals!$B:$B,$B62,Pharmaceuticals!AU:AU)+SUMIF('Health Products &amp; Equipment'!$B:$B,$B62,'Health Products &amp; Equipment'!BD:BD)+SUMIF('Other Pharma &amp; Health Products'!$B:$B,$B62,'Other Pharma &amp; Health Products'!BD:BD)+SUMIF('PSM Costs'!$B:$B,$B62,'PSM Costs'!BD:BD)&gt;0,SUMIF(Pharmaceuticals!$B:$B,$B62,Pharmaceuticals!AU:AU)+SUMIF('Health Products &amp; Equipment'!$B:$B,$B62,'Health Products &amp; Equipment'!BD:BD)+SUMIF('Other Pharma &amp; Health Products'!$B:$B,$B62,'Other Pharma &amp; Health Products'!BD:BD)+SUMIF('PSM Costs'!$B:$B,$B62,'PSM Costs'!BD:BD),"")</f>
        <v/>
      </c>
      <c r="V62" s="230" t="str">
        <f ca="1">IF(SUMIF(Pharmaceuticals!$B:$B,$B62,Pharmaceuticals!AW:AW)+SUMIF('Health Products &amp; Equipment'!$B:$B,$B62,'Health Products &amp; Equipment'!BF:BF)+SUMIF('Other Pharma &amp; Health Products'!$B:$B,$B62,'Other Pharma &amp; Health Products'!BF:BF)+SUMIF('PSM Costs'!$B:$B,$B62,'PSM Costs'!BF:BF)&gt;0,SUMIF(Pharmaceuticals!$B:$B,$B62,Pharmaceuticals!AW:AW)+SUMIF('Health Products &amp; Equipment'!$B:$B,$B62,'Health Products &amp; Equipment'!BF:BF)+SUMIF('Other Pharma &amp; Health Products'!$B:$B,$B62,'Other Pharma &amp; Health Products'!BF:BF)+SUMIF('PSM Costs'!$B:$B,$B62,'PSM Costs'!BF:BF),"")</f>
        <v/>
      </c>
      <c r="W62" s="228" t="str">
        <f t="shared" ca="1" si="3"/>
        <v/>
      </c>
      <c r="X62" s="231" t="str">
        <f ca="1">IF(SUMIF(Pharmaceuticals!$B:$B,$B62,Pharmaceuticals!BD:BD)+SUMIF('Health Products &amp; Equipment'!$B:$B,$B62,'Health Products &amp; Equipment'!BM:BM)+SUMIF('Other Pharma &amp; Health Products'!$B:$B,$B62,'Other Pharma &amp; Health Products'!BM:BM)+SUMIF('PSM Costs'!$B:$B,$B62,'PSM Costs'!BM:BM)&gt;0,SUMIF(Pharmaceuticals!$B:$B,$B62,Pharmaceuticals!BD:BD)+SUMIF('Health Products &amp; Equipment'!$B:$B,$B62,'Health Products &amp; Equipment'!BM:BM)+SUMIF('Other Pharma &amp; Health Products'!$B:$B,$B62,'Other Pharma &amp; Health Products'!BM:BM)+SUMIF('PSM Costs'!$B:$B,$B62,'PSM Costs'!BM:BM),"")</f>
        <v/>
      </c>
      <c r="Y62" s="231" t="str">
        <f ca="1">IF(SUMIF(Pharmaceuticals!$B:$B,$B62,Pharmaceuticals!BF:BF)+SUMIF('Health Products &amp; Equipment'!$B:$B,$B62,'Health Products &amp; Equipment'!BO:BO)+SUMIF('Other Pharma &amp; Health Products'!$B:$B,$B62,'Other Pharma &amp; Health Products'!BO:BO)+SUMIF('PSM Costs'!$B:$B,$B62,'PSM Costs'!BO:BO)&gt;0,SUMIF(Pharmaceuticals!$B:$B,$B62,Pharmaceuticals!BF:BF)+SUMIF('Health Products &amp; Equipment'!$B:$B,$B62,'Health Products &amp; Equipment'!BO:BO)+SUMIF('Other Pharma &amp; Health Products'!$B:$B,$B62,'Other Pharma &amp; Health Products'!BO:BO)+SUMIF('PSM Costs'!$B:$B,$B62,'PSM Costs'!BO:BO),"")</f>
        <v/>
      </c>
      <c r="Z62" s="231" t="str">
        <f ca="1">IF(SUMIF(Pharmaceuticals!$B:$B,$B62,Pharmaceuticals!BH:BH)+SUMIF('Health Products &amp; Equipment'!$B:$B,$B62,'Health Products &amp; Equipment'!BQ:BQ)+SUMIF('Other Pharma &amp; Health Products'!$B:$B,$B62,'Other Pharma &amp; Health Products'!BQ:BQ)+SUMIF('PSM Costs'!$B:$B,$B62,'PSM Costs'!BQ:BQ)&gt;0,SUMIF(Pharmaceuticals!$B:$B,$B62,Pharmaceuticals!BH:BH)+SUMIF('Health Products &amp; Equipment'!$B:$B,$B62,'Health Products &amp; Equipment'!BQ:BQ)+SUMIF('Other Pharma &amp; Health Products'!$B:$B,$B62,'Other Pharma &amp; Health Products'!BQ:BQ)+SUMIF('PSM Costs'!$B:$B,$B62,'PSM Costs'!BQ:BQ),"")</f>
        <v/>
      </c>
      <c r="AA62" s="231" t="str">
        <f ca="1">IF(SUMIF(Pharmaceuticals!$B:$B,$B62,Pharmaceuticals!BJ:BJ)+SUMIF('Health Products &amp; Equipment'!$B:$B,$B62,'Health Products &amp; Equipment'!BS:BS)+SUMIF('Other Pharma &amp; Health Products'!$B:$B,$B62,'Other Pharma &amp; Health Products'!BS:BS)+SUMIF('PSM Costs'!$B:$B,$B62,'PSM Costs'!BS:BS)&gt;0,SUMIF(Pharmaceuticals!$B:$B,$B62,Pharmaceuticals!BJ:BJ)+SUMIF('Health Products &amp; Equipment'!$B:$B,$B62,'Health Products &amp; Equipment'!BS:BS)+SUMIF('Other Pharma &amp; Health Products'!$B:$B,$B62,'Other Pharma &amp; Health Products'!BS:BS)+SUMIF('PSM Costs'!$B:$B,$B62,'PSM Costs'!BS:BS),"")</f>
        <v/>
      </c>
      <c r="AB62" s="230" t="str">
        <f t="shared" ca="1" si="4"/>
        <v/>
      </c>
    </row>
    <row r="63" spans="1:28" ht="22" customHeight="1" x14ac:dyDescent="0.15">
      <c r="A63" s="226">
        <v>53</v>
      </c>
      <c r="B63" s="226" t="str">
        <f ca="1">IFERROR(VLOOKUP(A63,'Rank unique Mod-Int-CI-PR'!I:J,2,FALSE),"")</f>
        <v/>
      </c>
      <c r="C63" s="227" t="str">
        <f ca="1">IFERROR(VLOOKUP(VALUE(LEFT(B63,FIND("-",B63)-1)),CatModules!B:C,2,FALSE),"")</f>
        <v/>
      </c>
      <c r="D63" s="227" t="str">
        <f ca="1">IFERROR(VLOOKUP(LEFT(B63,FIND("--",B63)-1),CatInt!D:E,2,FALSE),"")</f>
        <v/>
      </c>
      <c r="E63" s="227" t="str">
        <f ca="1">IFERROR(VLOOKUP(MID(B63,FIND("--",B63)+2,FIND("---",B63)-FIND("--",B63)-2),CatCostInp!D:E,2,FALSE),"")</f>
        <v/>
      </c>
      <c r="F63" s="227" t="str">
        <f ca="1">IFERROR(VLOOKUP(B63,ActivityConcat!A:C,3,FALSE),"")</f>
        <v/>
      </c>
      <c r="G63" s="228" t="str">
        <f ca="1">IFERROR(VLOOKUP(VALUE(RIGHT(B63,1)),Setup!A:D,4,FALSE),"")</f>
        <v/>
      </c>
      <c r="H63" s="229" t="str">
        <f t="shared" ca="1" si="0"/>
        <v/>
      </c>
      <c r="I63" s="230" t="str">
        <f ca="1">IF(SUMIF(Pharmaceuticals!$B:$B,$B63,Pharmaceuticals!Q:Q)+SUMIF('Health Products &amp; Equipment'!$B:$B,$B63,'Health Products &amp; Equipment'!Z:Z)+SUMIF('Other Pharma &amp; Health Products'!$B:$B,$B63,'Other Pharma &amp; Health Products'!Z:Z)+SUMIF('PSM Costs'!$B:$B,$B63,'PSM Costs'!Z:Z)&gt;0,SUMIF(Pharmaceuticals!$B:$B,$B63,Pharmaceuticals!Q:Q)+SUMIF('Health Products &amp; Equipment'!$B:$B,$B63,'Health Products &amp; Equipment'!Z:Z)+SUMIF('Other Pharma &amp; Health Products'!$B:$B,$B63,'Other Pharma &amp; Health Products'!Z:Z)+SUMIF('PSM Costs'!$B:$B,$B63,'PSM Costs'!Z:Z),"")</f>
        <v/>
      </c>
      <c r="J63" s="230" t="str">
        <f ca="1">IF(SUMIF(Pharmaceuticals!$B:$B,$B63,Pharmaceuticals!S:S)+SUMIF('Health Products &amp; Equipment'!$B:$B,$B63,'Health Products &amp; Equipment'!AB:AB)+SUMIF('Other Pharma &amp; Health Products'!$B:$B,$B63,'Other Pharma &amp; Health Products'!AB:AB)+SUMIF('PSM Costs'!$B:$B,$B63,'PSM Costs'!AB:AB)&gt;0,SUMIF(Pharmaceuticals!$B:$B,$B63,Pharmaceuticals!S:S)+SUMIF('Health Products &amp; Equipment'!$B:$B,$B63,'Health Products &amp; Equipment'!AB:AB)+SUMIF('Other Pharma &amp; Health Products'!$B:$B,$B63,'Other Pharma &amp; Health Products'!AB:AB)+SUMIF('PSM Costs'!$B:$B,$B63,'PSM Costs'!AB:AB),"")</f>
        <v/>
      </c>
      <c r="K63" s="230" t="str">
        <f ca="1">IF(SUMIF(Pharmaceuticals!$B:$B,$B63,Pharmaceuticals!U:U)+SUMIF('Health Products &amp; Equipment'!$B:$B,$B63,'Health Products &amp; Equipment'!AD:AD)+SUMIF('Other Pharma &amp; Health Products'!$B:$B,$B63,'Other Pharma &amp; Health Products'!AD:AD)+SUMIF('PSM Costs'!$B:$B,$B63,'PSM Costs'!AD:AD)&gt;0,SUMIF(Pharmaceuticals!$B:$B,$B63,Pharmaceuticals!U:U)+SUMIF('Health Products &amp; Equipment'!$B:$B,$B63,'Health Products &amp; Equipment'!AD:AD)+SUMIF('Other Pharma &amp; Health Products'!$B:$B,$B63,'Other Pharma &amp; Health Products'!AD:AD)+SUMIF('PSM Costs'!$B:$B,$B63,'PSM Costs'!AD:AD),"")</f>
        <v/>
      </c>
      <c r="L63" s="230" t="str">
        <f ca="1">IF(SUMIF(Pharmaceuticals!$B:$B,$B63,Pharmaceuticals!W:W)+SUMIF('Health Products &amp; Equipment'!$B:$B,$B63,'Health Products &amp; Equipment'!AF:AF)+SUMIF('Other Pharma &amp; Health Products'!$B:$B,$B63,'Other Pharma &amp; Health Products'!AF:AF)+SUMIF('PSM Costs'!$B:$B,$B63,'PSM Costs'!AF:AF)&gt;0,SUMIF(Pharmaceuticals!$B:$B,$B63,Pharmaceuticals!W:W)+SUMIF('Health Products &amp; Equipment'!$B:$B,$B63,'Health Products &amp; Equipment'!AF:AF)+SUMIF('Other Pharma &amp; Health Products'!$B:$B,$B63,'Other Pharma &amp; Health Products'!AF:AF)+SUMIF('PSM Costs'!$B:$B,$B63,'PSM Costs'!AF:AF),"")</f>
        <v/>
      </c>
      <c r="M63" s="228" t="str">
        <f t="shared" ca="1" si="1"/>
        <v/>
      </c>
      <c r="N63" s="231" t="str">
        <f ca="1">IF(SUMIF(Pharmaceuticals!$B:$B,$B63,Pharmaceuticals!AD:AD)+SUMIF('Health Products &amp; Equipment'!$B:$B,$B63,'Health Products &amp; Equipment'!AM:AM)+SUMIF('Other Pharma &amp; Health Products'!$B:$B,$B63,'Other Pharma &amp; Health Products'!AM:AM)+SUMIF('PSM Costs'!$B:$B,$B63,'PSM Costs'!AM:AM)&gt;0,SUMIF(Pharmaceuticals!$B:$B,$B63,Pharmaceuticals!AD:AD)+SUMIF('Health Products &amp; Equipment'!$B:$B,$B63,'Health Products &amp; Equipment'!AM:AM)+SUMIF('Other Pharma &amp; Health Products'!$B:$B,$B63,'Other Pharma &amp; Health Products'!AM:AM)+SUMIF('PSM Costs'!$B:$B,$B63,'PSM Costs'!AM:AM),"")</f>
        <v/>
      </c>
      <c r="O63" s="231" t="str">
        <f ca="1">IF(SUMIF(Pharmaceuticals!$B:$B,$B63,Pharmaceuticals!AF:AF)+SUMIF('Health Products &amp; Equipment'!$B:$B,$B63,'Health Products &amp; Equipment'!AO:AO)+SUMIF('Other Pharma &amp; Health Products'!$B:$B,$B63,'Other Pharma &amp; Health Products'!AO:AO)+SUMIF('PSM Costs'!$B:$B,$B63,'PSM Costs'!AO:AO)&gt;0,SUMIF(Pharmaceuticals!$B:$B,$B63,Pharmaceuticals!AF:AF)+SUMIF('Health Products &amp; Equipment'!$B:$B,$B63,'Health Products &amp; Equipment'!AO:AO)+SUMIF('Other Pharma &amp; Health Products'!$B:$B,$B63,'Other Pharma &amp; Health Products'!AO:AO)+SUMIF('PSM Costs'!$B:$B,$B63,'PSM Costs'!AO:AO),"")</f>
        <v/>
      </c>
      <c r="P63" s="231" t="str">
        <f ca="1">IF(SUMIF(Pharmaceuticals!$B:$B,$B63,Pharmaceuticals!AH:AH)+SUMIF('Health Products &amp; Equipment'!$B:$B,$B63,'Health Products &amp; Equipment'!AQ:AQ)+SUMIF('Other Pharma &amp; Health Products'!$B:$B,$B63,'Other Pharma &amp; Health Products'!AQ:AQ)+SUMIF('PSM Costs'!$B:$B,$B63,'PSM Costs'!AQ:AQ)&gt;0,SUMIF(Pharmaceuticals!$B:$B,$B63,Pharmaceuticals!AH:AH)+SUMIF('Health Products &amp; Equipment'!$B:$B,$B63,'Health Products &amp; Equipment'!AQ:AQ)+SUMIF('Other Pharma &amp; Health Products'!$B:$B,$B63,'Other Pharma &amp; Health Products'!AQ:AQ)+SUMIF('PSM Costs'!$B:$B,$B63,'PSM Costs'!AQ:AQ),"")</f>
        <v/>
      </c>
      <c r="Q63" s="231" t="str">
        <f ca="1">IF(SUMIF(Pharmaceuticals!$B:$B,$B63,Pharmaceuticals!AJ:AJ)+SUMIF('Health Products &amp; Equipment'!$B:$B,$B63,'Health Products &amp; Equipment'!AS:AS)+SUMIF('Other Pharma &amp; Health Products'!$B:$B,$B63,'Other Pharma &amp; Health Products'!AS:AS)+SUMIF('PSM Costs'!$B:$B,$B63,'PSM Costs'!AS:AS)&gt;0,SUMIF(Pharmaceuticals!$B:$B,$B63,Pharmaceuticals!AJ:AJ)+SUMIF('Health Products &amp; Equipment'!$B:$B,$B63,'Health Products &amp; Equipment'!AS:AS)+SUMIF('Other Pharma &amp; Health Products'!$B:$B,$B63,'Other Pharma &amp; Health Products'!AS:AS)+SUMIF('PSM Costs'!$B:$B,$B63,'PSM Costs'!AS:AS),"")</f>
        <v/>
      </c>
      <c r="R63" s="229" t="str">
        <f t="shared" ca="1" si="2"/>
        <v/>
      </c>
      <c r="S63" s="230" t="str">
        <f ca="1">IF(SUMIF(Pharmaceuticals!$B:$B,$B63,Pharmaceuticals!AQ:AQ)+SUMIF('Health Products &amp; Equipment'!$B:$B,$B63,'Health Products &amp; Equipment'!AZ:AZ)+SUMIF('Other Pharma &amp; Health Products'!$B:$B,$B63,'Other Pharma &amp; Health Products'!AZ:AZ)+SUMIF('PSM Costs'!$B:$B,$B63,'PSM Costs'!AZ:AZ)&gt;0,SUMIF(Pharmaceuticals!$B:$B,$B63,Pharmaceuticals!AQ:AQ)+SUMIF('Health Products &amp; Equipment'!$B:$B,$B63,'Health Products &amp; Equipment'!AZ:AZ)+SUMIF('Other Pharma &amp; Health Products'!$B:$B,$B63,'Other Pharma &amp; Health Products'!AZ:AZ)+SUMIF('PSM Costs'!$B:$B,$B63,'PSM Costs'!AZ:AZ),"")</f>
        <v/>
      </c>
      <c r="T63" s="230" t="str">
        <f ca="1">IF(SUMIF(Pharmaceuticals!$B:$B,$B63,Pharmaceuticals!AS:AS)+SUMIF('Health Products &amp; Equipment'!$B:$B,$B63,'Health Products &amp; Equipment'!BB:BB)+SUMIF('Other Pharma &amp; Health Products'!$B:$B,$B63,'Other Pharma &amp; Health Products'!BB:BB)+SUMIF('PSM Costs'!$B:$B,$B63,'PSM Costs'!BB:BB)&gt;0,SUMIF(Pharmaceuticals!$B:$B,$B63,Pharmaceuticals!AS:AS)+SUMIF('Health Products &amp; Equipment'!$B:$B,$B63,'Health Products &amp; Equipment'!BB:BB)+SUMIF('Other Pharma &amp; Health Products'!$B:$B,$B63,'Other Pharma &amp; Health Products'!BB:BB)+SUMIF('PSM Costs'!$B:$B,$B63,'PSM Costs'!BB:BB),"")</f>
        <v/>
      </c>
      <c r="U63" s="230" t="str">
        <f ca="1">IF(SUMIF(Pharmaceuticals!$B:$B,$B63,Pharmaceuticals!AU:AU)+SUMIF('Health Products &amp; Equipment'!$B:$B,$B63,'Health Products &amp; Equipment'!BD:BD)+SUMIF('Other Pharma &amp; Health Products'!$B:$B,$B63,'Other Pharma &amp; Health Products'!BD:BD)+SUMIF('PSM Costs'!$B:$B,$B63,'PSM Costs'!BD:BD)&gt;0,SUMIF(Pharmaceuticals!$B:$B,$B63,Pharmaceuticals!AU:AU)+SUMIF('Health Products &amp; Equipment'!$B:$B,$B63,'Health Products &amp; Equipment'!BD:BD)+SUMIF('Other Pharma &amp; Health Products'!$B:$B,$B63,'Other Pharma &amp; Health Products'!BD:BD)+SUMIF('PSM Costs'!$B:$B,$B63,'PSM Costs'!BD:BD),"")</f>
        <v/>
      </c>
      <c r="V63" s="230" t="str">
        <f ca="1">IF(SUMIF(Pharmaceuticals!$B:$B,$B63,Pharmaceuticals!AW:AW)+SUMIF('Health Products &amp; Equipment'!$B:$B,$B63,'Health Products &amp; Equipment'!BF:BF)+SUMIF('Other Pharma &amp; Health Products'!$B:$B,$B63,'Other Pharma &amp; Health Products'!BF:BF)+SUMIF('PSM Costs'!$B:$B,$B63,'PSM Costs'!BF:BF)&gt;0,SUMIF(Pharmaceuticals!$B:$B,$B63,Pharmaceuticals!AW:AW)+SUMIF('Health Products &amp; Equipment'!$B:$B,$B63,'Health Products &amp; Equipment'!BF:BF)+SUMIF('Other Pharma &amp; Health Products'!$B:$B,$B63,'Other Pharma &amp; Health Products'!BF:BF)+SUMIF('PSM Costs'!$B:$B,$B63,'PSM Costs'!BF:BF),"")</f>
        <v/>
      </c>
      <c r="W63" s="228" t="str">
        <f t="shared" ca="1" si="3"/>
        <v/>
      </c>
      <c r="X63" s="231" t="str">
        <f ca="1">IF(SUMIF(Pharmaceuticals!$B:$B,$B63,Pharmaceuticals!BD:BD)+SUMIF('Health Products &amp; Equipment'!$B:$B,$B63,'Health Products &amp; Equipment'!BM:BM)+SUMIF('Other Pharma &amp; Health Products'!$B:$B,$B63,'Other Pharma &amp; Health Products'!BM:BM)+SUMIF('PSM Costs'!$B:$B,$B63,'PSM Costs'!BM:BM)&gt;0,SUMIF(Pharmaceuticals!$B:$B,$B63,Pharmaceuticals!BD:BD)+SUMIF('Health Products &amp; Equipment'!$B:$B,$B63,'Health Products &amp; Equipment'!BM:BM)+SUMIF('Other Pharma &amp; Health Products'!$B:$B,$B63,'Other Pharma &amp; Health Products'!BM:BM)+SUMIF('PSM Costs'!$B:$B,$B63,'PSM Costs'!BM:BM),"")</f>
        <v/>
      </c>
      <c r="Y63" s="231" t="str">
        <f ca="1">IF(SUMIF(Pharmaceuticals!$B:$B,$B63,Pharmaceuticals!BF:BF)+SUMIF('Health Products &amp; Equipment'!$B:$B,$B63,'Health Products &amp; Equipment'!BO:BO)+SUMIF('Other Pharma &amp; Health Products'!$B:$B,$B63,'Other Pharma &amp; Health Products'!BO:BO)+SUMIF('PSM Costs'!$B:$B,$B63,'PSM Costs'!BO:BO)&gt;0,SUMIF(Pharmaceuticals!$B:$B,$B63,Pharmaceuticals!BF:BF)+SUMIF('Health Products &amp; Equipment'!$B:$B,$B63,'Health Products &amp; Equipment'!BO:BO)+SUMIF('Other Pharma &amp; Health Products'!$B:$B,$B63,'Other Pharma &amp; Health Products'!BO:BO)+SUMIF('PSM Costs'!$B:$B,$B63,'PSM Costs'!BO:BO),"")</f>
        <v/>
      </c>
      <c r="Z63" s="231" t="str">
        <f ca="1">IF(SUMIF(Pharmaceuticals!$B:$B,$B63,Pharmaceuticals!BH:BH)+SUMIF('Health Products &amp; Equipment'!$B:$B,$B63,'Health Products &amp; Equipment'!BQ:BQ)+SUMIF('Other Pharma &amp; Health Products'!$B:$B,$B63,'Other Pharma &amp; Health Products'!BQ:BQ)+SUMIF('PSM Costs'!$B:$B,$B63,'PSM Costs'!BQ:BQ)&gt;0,SUMIF(Pharmaceuticals!$B:$B,$B63,Pharmaceuticals!BH:BH)+SUMIF('Health Products &amp; Equipment'!$B:$B,$B63,'Health Products &amp; Equipment'!BQ:BQ)+SUMIF('Other Pharma &amp; Health Products'!$B:$B,$B63,'Other Pharma &amp; Health Products'!BQ:BQ)+SUMIF('PSM Costs'!$B:$B,$B63,'PSM Costs'!BQ:BQ),"")</f>
        <v/>
      </c>
      <c r="AA63" s="231" t="str">
        <f ca="1">IF(SUMIF(Pharmaceuticals!$B:$B,$B63,Pharmaceuticals!BJ:BJ)+SUMIF('Health Products &amp; Equipment'!$B:$B,$B63,'Health Products &amp; Equipment'!BS:BS)+SUMIF('Other Pharma &amp; Health Products'!$B:$B,$B63,'Other Pharma &amp; Health Products'!BS:BS)+SUMIF('PSM Costs'!$B:$B,$B63,'PSM Costs'!BS:BS)&gt;0,SUMIF(Pharmaceuticals!$B:$B,$B63,Pharmaceuticals!BJ:BJ)+SUMIF('Health Products &amp; Equipment'!$B:$B,$B63,'Health Products &amp; Equipment'!BS:BS)+SUMIF('Other Pharma &amp; Health Products'!$B:$B,$B63,'Other Pharma &amp; Health Products'!BS:BS)+SUMIF('PSM Costs'!$B:$B,$B63,'PSM Costs'!BS:BS),"")</f>
        <v/>
      </c>
      <c r="AB63" s="230" t="str">
        <f t="shared" ca="1" si="4"/>
        <v/>
      </c>
    </row>
    <row r="64" spans="1:28" ht="22" customHeight="1" x14ac:dyDescent="0.15">
      <c r="A64" s="226">
        <v>54</v>
      </c>
      <c r="B64" s="226" t="str">
        <f ca="1">IFERROR(VLOOKUP(A64,'Rank unique Mod-Int-CI-PR'!I:J,2,FALSE),"")</f>
        <v/>
      </c>
      <c r="C64" s="227" t="str">
        <f ca="1">IFERROR(VLOOKUP(VALUE(LEFT(B64,FIND("-",B64)-1)),CatModules!B:C,2,FALSE),"")</f>
        <v/>
      </c>
      <c r="D64" s="227" t="str">
        <f ca="1">IFERROR(VLOOKUP(LEFT(B64,FIND("--",B64)-1),CatInt!D:E,2,FALSE),"")</f>
        <v/>
      </c>
      <c r="E64" s="227" t="str">
        <f ca="1">IFERROR(VLOOKUP(MID(B64,FIND("--",B64)+2,FIND("---",B64)-FIND("--",B64)-2),CatCostInp!D:E,2,FALSE),"")</f>
        <v/>
      </c>
      <c r="F64" s="227" t="str">
        <f ca="1">IFERROR(VLOOKUP(B64,ActivityConcat!A:C,3,FALSE),"")</f>
        <v/>
      </c>
      <c r="G64" s="228" t="str">
        <f ca="1">IFERROR(VLOOKUP(VALUE(RIGHT(B64,1)),Setup!A:D,4,FALSE),"")</f>
        <v/>
      </c>
      <c r="H64" s="229" t="str">
        <f t="shared" ca="1" si="0"/>
        <v/>
      </c>
      <c r="I64" s="230" t="str">
        <f ca="1">IF(SUMIF(Pharmaceuticals!$B:$B,$B64,Pharmaceuticals!Q:Q)+SUMIF('Health Products &amp; Equipment'!$B:$B,$B64,'Health Products &amp; Equipment'!Z:Z)+SUMIF('Other Pharma &amp; Health Products'!$B:$B,$B64,'Other Pharma &amp; Health Products'!Z:Z)+SUMIF('PSM Costs'!$B:$B,$B64,'PSM Costs'!Z:Z)&gt;0,SUMIF(Pharmaceuticals!$B:$B,$B64,Pharmaceuticals!Q:Q)+SUMIF('Health Products &amp; Equipment'!$B:$B,$B64,'Health Products &amp; Equipment'!Z:Z)+SUMIF('Other Pharma &amp; Health Products'!$B:$B,$B64,'Other Pharma &amp; Health Products'!Z:Z)+SUMIF('PSM Costs'!$B:$B,$B64,'PSM Costs'!Z:Z),"")</f>
        <v/>
      </c>
      <c r="J64" s="230" t="str">
        <f ca="1">IF(SUMIF(Pharmaceuticals!$B:$B,$B64,Pharmaceuticals!S:S)+SUMIF('Health Products &amp; Equipment'!$B:$B,$B64,'Health Products &amp; Equipment'!AB:AB)+SUMIF('Other Pharma &amp; Health Products'!$B:$B,$B64,'Other Pharma &amp; Health Products'!AB:AB)+SUMIF('PSM Costs'!$B:$B,$B64,'PSM Costs'!AB:AB)&gt;0,SUMIF(Pharmaceuticals!$B:$B,$B64,Pharmaceuticals!S:S)+SUMIF('Health Products &amp; Equipment'!$B:$B,$B64,'Health Products &amp; Equipment'!AB:AB)+SUMIF('Other Pharma &amp; Health Products'!$B:$B,$B64,'Other Pharma &amp; Health Products'!AB:AB)+SUMIF('PSM Costs'!$B:$B,$B64,'PSM Costs'!AB:AB),"")</f>
        <v/>
      </c>
      <c r="K64" s="230" t="str">
        <f ca="1">IF(SUMIF(Pharmaceuticals!$B:$B,$B64,Pharmaceuticals!U:U)+SUMIF('Health Products &amp; Equipment'!$B:$B,$B64,'Health Products &amp; Equipment'!AD:AD)+SUMIF('Other Pharma &amp; Health Products'!$B:$B,$B64,'Other Pharma &amp; Health Products'!AD:AD)+SUMIF('PSM Costs'!$B:$B,$B64,'PSM Costs'!AD:AD)&gt;0,SUMIF(Pharmaceuticals!$B:$B,$B64,Pharmaceuticals!U:U)+SUMIF('Health Products &amp; Equipment'!$B:$B,$B64,'Health Products &amp; Equipment'!AD:AD)+SUMIF('Other Pharma &amp; Health Products'!$B:$B,$B64,'Other Pharma &amp; Health Products'!AD:AD)+SUMIF('PSM Costs'!$B:$B,$B64,'PSM Costs'!AD:AD),"")</f>
        <v/>
      </c>
      <c r="L64" s="230" t="str">
        <f ca="1">IF(SUMIF(Pharmaceuticals!$B:$B,$B64,Pharmaceuticals!W:W)+SUMIF('Health Products &amp; Equipment'!$B:$B,$B64,'Health Products &amp; Equipment'!AF:AF)+SUMIF('Other Pharma &amp; Health Products'!$B:$B,$B64,'Other Pharma &amp; Health Products'!AF:AF)+SUMIF('PSM Costs'!$B:$B,$B64,'PSM Costs'!AF:AF)&gt;0,SUMIF(Pharmaceuticals!$B:$B,$B64,Pharmaceuticals!W:W)+SUMIF('Health Products &amp; Equipment'!$B:$B,$B64,'Health Products &amp; Equipment'!AF:AF)+SUMIF('Other Pharma &amp; Health Products'!$B:$B,$B64,'Other Pharma &amp; Health Products'!AF:AF)+SUMIF('PSM Costs'!$B:$B,$B64,'PSM Costs'!AF:AF),"")</f>
        <v/>
      </c>
      <c r="M64" s="228" t="str">
        <f t="shared" ca="1" si="1"/>
        <v/>
      </c>
      <c r="N64" s="231" t="str">
        <f ca="1">IF(SUMIF(Pharmaceuticals!$B:$B,$B64,Pharmaceuticals!AD:AD)+SUMIF('Health Products &amp; Equipment'!$B:$B,$B64,'Health Products &amp; Equipment'!AM:AM)+SUMIF('Other Pharma &amp; Health Products'!$B:$B,$B64,'Other Pharma &amp; Health Products'!AM:AM)+SUMIF('PSM Costs'!$B:$B,$B64,'PSM Costs'!AM:AM)&gt;0,SUMIF(Pharmaceuticals!$B:$B,$B64,Pharmaceuticals!AD:AD)+SUMIF('Health Products &amp; Equipment'!$B:$B,$B64,'Health Products &amp; Equipment'!AM:AM)+SUMIF('Other Pharma &amp; Health Products'!$B:$B,$B64,'Other Pharma &amp; Health Products'!AM:AM)+SUMIF('PSM Costs'!$B:$B,$B64,'PSM Costs'!AM:AM),"")</f>
        <v/>
      </c>
      <c r="O64" s="231" t="str">
        <f ca="1">IF(SUMIF(Pharmaceuticals!$B:$B,$B64,Pharmaceuticals!AF:AF)+SUMIF('Health Products &amp; Equipment'!$B:$B,$B64,'Health Products &amp; Equipment'!AO:AO)+SUMIF('Other Pharma &amp; Health Products'!$B:$B,$B64,'Other Pharma &amp; Health Products'!AO:AO)+SUMIF('PSM Costs'!$B:$B,$B64,'PSM Costs'!AO:AO)&gt;0,SUMIF(Pharmaceuticals!$B:$B,$B64,Pharmaceuticals!AF:AF)+SUMIF('Health Products &amp; Equipment'!$B:$B,$B64,'Health Products &amp; Equipment'!AO:AO)+SUMIF('Other Pharma &amp; Health Products'!$B:$B,$B64,'Other Pharma &amp; Health Products'!AO:AO)+SUMIF('PSM Costs'!$B:$B,$B64,'PSM Costs'!AO:AO),"")</f>
        <v/>
      </c>
      <c r="P64" s="231" t="str">
        <f ca="1">IF(SUMIF(Pharmaceuticals!$B:$B,$B64,Pharmaceuticals!AH:AH)+SUMIF('Health Products &amp; Equipment'!$B:$B,$B64,'Health Products &amp; Equipment'!AQ:AQ)+SUMIF('Other Pharma &amp; Health Products'!$B:$B,$B64,'Other Pharma &amp; Health Products'!AQ:AQ)+SUMIF('PSM Costs'!$B:$B,$B64,'PSM Costs'!AQ:AQ)&gt;0,SUMIF(Pharmaceuticals!$B:$B,$B64,Pharmaceuticals!AH:AH)+SUMIF('Health Products &amp; Equipment'!$B:$B,$B64,'Health Products &amp; Equipment'!AQ:AQ)+SUMIF('Other Pharma &amp; Health Products'!$B:$B,$B64,'Other Pharma &amp; Health Products'!AQ:AQ)+SUMIF('PSM Costs'!$B:$B,$B64,'PSM Costs'!AQ:AQ),"")</f>
        <v/>
      </c>
      <c r="Q64" s="231" t="str">
        <f ca="1">IF(SUMIF(Pharmaceuticals!$B:$B,$B64,Pharmaceuticals!AJ:AJ)+SUMIF('Health Products &amp; Equipment'!$B:$B,$B64,'Health Products &amp; Equipment'!AS:AS)+SUMIF('Other Pharma &amp; Health Products'!$B:$B,$B64,'Other Pharma &amp; Health Products'!AS:AS)+SUMIF('PSM Costs'!$B:$B,$B64,'PSM Costs'!AS:AS)&gt;0,SUMIF(Pharmaceuticals!$B:$B,$B64,Pharmaceuticals!AJ:AJ)+SUMIF('Health Products &amp; Equipment'!$B:$B,$B64,'Health Products &amp; Equipment'!AS:AS)+SUMIF('Other Pharma &amp; Health Products'!$B:$B,$B64,'Other Pharma &amp; Health Products'!AS:AS)+SUMIF('PSM Costs'!$B:$B,$B64,'PSM Costs'!AS:AS),"")</f>
        <v/>
      </c>
      <c r="R64" s="229" t="str">
        <f t="shared" ca="1" si="2"/>
        <v/>
      </c>
      <c r="S64" s="230" t="str">
        <f ca="1">IF(SUMIF(Pharmaceuticals!$B:$B,$B64,Pharmaceuticals!AQ:AQ)+SUMIF('Health Products &amp; Equipment'!$B:$B,$B64,'Health Products &amp; Equipment'!AZ:AZ)+SUMIF('Other Pharma &amp; Health Products'!$B:$B,$B64,'Other Pharma &amp; Health Products'!AZ:AZ)+SUMIF('PSM Costs'!$B:$B,$B64,'PSM Costs'!AZ:AZ)&gt;0,SUMIF(Pharmaceuticals!$B:$B,$B64,Pharmaceuticals!AQ:AQ)+SUMIF('Health Products &amp; Equipment'!$B:$B,$B64,'Health Products &amp; Equipment'!AZ:AZ)+SUMIF('Other Pharma &amp; Health Products'!$B:$B,$B64,'Other Pharma &amp; Health Products'!AZ:AZ)+SUMIF('PSM Costs'!$B:$B,$B64,'PSM Costs'!AZ:AZ),"")</f>
        <v/>
      </c>
      <c r="T64" s="230" t="str">
        <f ca="1">IF(SUMIF(Pharmaceuticals!$B:$B,$B64,Pharmaceuticals!AS:AS)+SUMIF('Health Products &amp; Equipment'!$B:$B,$B64,'Health Products &amp; Equipment'!BB:BB)+SUMIF('Other Pharma &amp; Health Products'!$B:$B,$B64,'Other Pharma &amp; Health Products'!BB:BB)+SUMIF('PSM Costs'!$B:$B,$B64,'PSM Costs'!BB:BB)&gt;0,SUMIF(Pharmaceuticals!$B:$B,$B64,Pharmaceuticals!AS:AS)+SUMIF('Health Products &amp; Equipment'!$B:$B,$B64,'Health Products &amp; Equipment'!BB:BB)+SUMIF('Other Pharma &amp; Health Products'!$B:$B,$B64,'Other Pharma &amp; Health Products'!BB:BB)+SUMIF('PSM Costs'!$B:$B,$B64,'PSM Costs'!BB:BB),"")</f>
        <v/>
      </c>
      <c r="U64" s="230" t="str">
        <f ca="1">IF(SUMIF(Pharmaceuticals!$B:$B,$B64,Pharmaceuticals!AU:AU)+SUMIF('Health Products &amp; Equipment'!$B:$B,$B64,'Health Products &amp; Equipment'!BD:BD)+SUMIF('Other Pharma &amp; Health Products'!$B:$B,$B64,'Other Pharma &amp; Health Products'!BD:BD)+SUMIF('PSM Costs'!$B:$B,$B64,'PSM Costs'!BD:BD)&gt;0,SUMIF(Pharmaceuticals!$B:$B,$B64,Pharmaceuticals!AU:AU)+SUMIF('Health Products &amp; Equipment'!$B:$B,$B64,'Health Products &amp; Equipment'!BD:BD)+SUMIF('Other Pharma &amp; Health Products'!$B:$B,$B64,'Other Pharma &amp; Health Products'!BD:BD)+SUMIF('PSM Costs'!$B:$B,$B64,'PSM Costs'!BD:BD),"")</f>
        <v/>
      </c>
      <c r="V64" s="230" t="str">
        <f ca="1">IF(SUMIF(Pharmaceuticals!$B:$B,$B64,Pharmaceuticals!AW:AW)+SUMIF('Health Products &amp; Equipment'!$B:$B,$B64,'Health Products &amp; Equipment'!BF:BF)+SUMIF('Other Pharma &amp; Health Products'!$B:$B,$B64,'Other Pharma &amp; Health Products'!BF:BF)+SUMIF('PSM Costs'!$B:$B,$B64,'PSM Costs'!BF:BF)&gt;0,SUMIF(Pharmaceuticals!$B:$B,$B64,Pharmaceuticals!AW:AW)+SUMIF('Health Products &amp; Equipment'!$B:$B,$B64,'Health Products &amp; Equipment'!BF:BF)+SUMIF('Other Pharma &amp; Health Products'!$B:$B,$B64,'Other Pharma &amp; Health Products'!BF:BF)+SUMIF('PSM Costs'!$B:$B,$B64,'PSM Costs'!BF:BF),"")</f>
        <v/>
      </c>
      <c r="W64" s="228" t="str">
        <f t="shared" ca="1" si="3"/>
        <v/>
      </c>
      <c r="X64" s="231" t="str">
        <f ca="1">IF(SUMIF(Pharmaceuticals!$B:$B,$B64,Pharmaceuticals!BD:BD)+SUMIF('Health Products &amp; Equipment'!$B:$B,$B64,'Health Products &amp; Equipment'!BM:BM)+SUMIF('Other Pharma &amp; Health Products'!$B:$B,$B64,'Other Pharma &amp; Health Products'!BM:BM)+SUMIF('PSM Costs'!$B:$B,$B64,'PSM Costs'!BM:BM)&gt;0,SUMIF(Pharmaceuticals!$B:$B,$B64,Pharmaceuticals!BD:BD)+SUMIF('Health Products &amp; Equipment'!$B:$B,$B64,'Health Products &amp; Equipment'!BM:BM)+SUMIF('Other Pharma &amp; Health Products'!$B:$B,$B64,'Other Pharma &amp; Health Products'!BM:BM)+SUMIF('PSM Costs'!$B:$B,$B64,'PSM Costs'!BM:BM),"")</f>
        <v/>
      </c>
      <c r="Y64" s="231" t="str">
        <f ca="1">IF(SUMIF(Pharmaceuticals!$B:$B,$B64,Pharmaceuticals!BF:BF)+SUMIF('Health Products &amp; Equipment'!$B:$B,$B64,'Health Products &amp; Equipment'!BO:BO)+SUMIF('Other Pharma &amp; Health Products'!$B:$B,$B64,'Other Pharma &amp; Health Products'!BO:BO)+SUMIF('PSM Costs'!$B:$B,$B64,'PSM Costs'!BO:BO)&gt;0,SUMIF(Pharmaceuticals!$B:$B,$B64,Pharmaceuticals!BF:BF)+SUMIF('Health Products &amp; Equipment'!$B:$B,$B64,'Health Products &amp; Equipment'!BO:BO)+SUMIF('Other Pharma &amp; Health Products'!$B:$B,$B64,'Other Pharma &amp; Health Products'!BO:BO)+SUMIF('PSM Costs'!$B:$B,$B64,'PSM Costs'!BO:BO),"")</f>
        <v/>
      </c>
      <c r="Z64" s="231" t="str">
        <f ca="1">IF(SUMIF(Pharmaceuticals!$B:$B,$B64,Pharmaceuticals!BH:BH)+SUMIF('Health Products &amp; Equipment'!$B:$B,$B64,'Health Products &amp; Equipment'!BQ:BQ)+SUMIF('Other Pharma &amp; Health Products'!$B:$B,$B64,'Other Pharma &amp; Health Products'!BQ:BQ)+SUMIF('PSM Costs'!$B:$B,$B64,'PSM Costs'!BQ:BQ)&gt;0,SUMIF(Pharmaceuticals!$B:$B,$B64,Pharmaceuticals!BH:BH)+SUMIF('Health Products &amp; Equipment'!$B:$B,$B64,'Health Products &amp; Equipment'!BQ:BQ)+SUMIF('Other Pharma &amp; Health Products'!$B:$B,$B64,'Other Pharma &amp; Health Products'!BQ:BQ)+SUMIF('PSM Costs'!$B:$B,$B64,'PSM Costs'!BQ:BQ),"")</f>
        <v/>
      </c>
      <c r="AA64" s="231" t="str">
        <f ca="1">IF(SUMIF(Pharmaceuticals!$B:$B,$B64,Pharmaceuticals!BJ:BJ)+SUMIF('Health Products &amp; Equipment'!$B:$B,$B64,'Health Products &amp; Equipment'!BS:BS)+SUMIF('Other Pharma &amp; Health Products'!$B:$B,$B64,'Other Pharma &amp; Health Products'!BS:BS)+SUMIF('PSM Costs'!$B:$B,$B64,'PSM Costs'!BS:BS)&gt;0,SUMIF(Pharmaceuticals!$B:$B,$B64,Pharmaceuticals!BJ:BJ)+SUMIF('Health Products &amp; Equipment'!$B:$B,$B64,'Health Products &amp; Equipment'!BS:BS)+SUMIF('Other Pharma &amp; Health Products'!$B:$B,$B64,'Other Pharma &amp; Health Products'!BS:BS)+SUMIF('PSM Costs'!$B:$B,$B64,'PSM Costs'!BS:BS),"")</f>
        <v/>
      </c>
      <c r="AB64" s="230" t="str">
        <f t="shared" ca="1" si="4"/>
        <v/>
      </c>
    </row>
    <row r="65" spans="1:28" ht="22" customHeight="1" x14ac:dyDescent="0.15">
      <c r="A65" s="226">
        <v>55</v>
      </c>
      <c r="B65" s="226" t="str">
        <f ca="1">IFERROR(VLOOKUP(A65,'Rank unique Mod-Int-CI-PR'!I:J,2,FALSE),"")</f>
        <v/>
      </c>
      <c r="C65" s="227" t="str">
        <f ca="1">IFERROR(VLOOKUP(VALUE(LEFT(B65,FIND("-",B65)-1)),CatModules!B:C,2,FALSE),"")</f>
        <v/>
      </c>
      <c r="D65" s="227" t="str">
        <f ca="1">IFERROR(VLOOKUP(LEFT(B65,FIND("--",B65)-1),CatInt!D:E,2,FALSE),"")</f>
        <v/>
      </c>
      <c r="E65" s="227" t="str">
        <f ca="1">IFERROR(VLOOKUP(MID(B65,FIND("--",B65)+2,FIND("---",B65)-FIND("--",B65)-2),CatCostInp!D:E,2,FALSE),"")</f>
        <v/>
      </c>
      <c r="F65" s="227" t="str">
        <f ca="1">IFERROR(VLOOKUP(B65,ActivityConcat!A:C,3,FALSE),"")</f>
        <v/>
      </c>
      <c r="G65" s="228" t="str">
        <f ca="1">IFERROR(VLOOKUP(VALUE(RIGHT(B65,1)),Setup!A:D,4,FALSE),"")</f>
        <v/>
      </c>
      <c r="H65" s="229" t="str">
        <f t="shared" ca="1" si="0"/>
        <v/>
      </c>
      <c r="I65" s="230" t="str">
        <f ca="1">IF(SUMIF(Pharmaceuticals!$B:$B,$B65,Pharmaceuticals!Q:Q)+SUMIF('Health Products &amp; Equipment'!$B:$B,$B65,'Health Products &amp; Equipment'!Z:Z)+SUMIF('Other Pharma &amp; Health Products'!$B:$B,$B65,'Other Pharma &amp; Health Products'!Z:Z)+SUMIF('PSM Costs'!$B:$B,$B65,'PSM Costs'!Z:Z)&gt;0,SUMIF(Pharmaceuticals!$B:$B,$B65,Pharmaceuticals!Q:Q)+SUMIF('Health Products &amp; Equipment'!$B:$B,$B65,'Health Products &amp; Equipment'!Z:Z)+SUMIF('Other Pharma &amp; Health Products'!$B:$B,$B65,'Other Pharma &amp; Health Products'!Z:Z)+SUMIF('PSM Costs'!$B:$B,$B65,'PSM Costs'!Z:Z),"")</f>
        <v/>
      </c>
      <c r="J65" s="230" t="str">
        <f ca="1">IF(SUMIF(Pharmaceuticals!$B:$B,$B65,Pharmaceuticals!S:S)+SUMIF('Health Products &amp; Equipment'!$B:$B,$B65,'Health Products &amp; Equipment'!AB:AB)+SUMIF('Other Pharma &amp; Health Products'!$B:$B,$B65,'Other Pharma &amp; Health Products'!AB:AB)+SUMIF('PSM Costs'!$B:$B,$B65,'PSM Costs'!AB:AB)&gt;0,SUMIF(Pharmaceuticals!$B:$B,$B65,Pharmaceuticals!S:S)+SUMIF('Health Products &amp; Equipment'!$B:$B,$B65,'Health Products &amp; Equipment'!AB:AB)+SUMIF('Other Pharma &amp; Health Products'!$B:$B,$B65,'Other Pharma &amp; Health Products'!AB:AB)+SUMIF('PSM Costs'!$B:$B,$B65,'PSM Costs'!AB:AB),"")</f>
        <v/>
      </c>
      <c r="K65" s="230" t="str">
        <f ca="1">IF(SUMIF(Pharmaceuticals!$B:$B,$B65,Pharmaceuticals!U:U)+SUMIF('Health Products &amp; Equipment'!$B:$B,$B65,'Health Products &amp; Equipment'!AD:AD)+SUMIF('Other Pharma &amp; Health Products'!$B:$B,$B65,'Other Pharma &amp; Health Products'!AD:AD)+SUMIF('PSM Costs'!$B:$B,$B65,'PSM Costs'!AD:AD)&gt;0,SUMIF(Pharmaceuticals!$B:$B,$B65,Pharmaceuticals!U:U)+SUMIF('Health Products &amp; Equipment'!$B:$B,$B65,'Health Products &amp; Equipment'!AD:AD)+SUMIF('Other Pharma &amp; Health Products'!$B:$B,$B65,'Other Pharma &amp; Health Products'!AD:AD)+SUMIF('PSM Costs'!$B:$B,$B65,'PSM Costs'!AD:AD),"")</f>
        <v/>
      </c>
      <c r="L65" s="230" t="str">
        <f ca="1">IF(SUMIF(Pharmaceuticals!$B:$B,$B65,Pharmaceuticals!W:W)+SUMIF('Health Products &amp; Equipment'!$B:$B,$B65,'Health Products &amp; Equipment'!AF:AF)+SUMIF('Other Pharma &amp; Health Products'!$B:$B,$B65,'Other Pharma &amp; Health Products'!AF:AF)+SUMIF('PSM Costs'!$B:$B,$B65,'PSM Costs'!AF:AF)&gt;0,SUMIF(Pharmaceuticals!$B:$B,$B65,Pharmaceuticals!W:W)+SUMIF('Health Products &amp; Equipment'!$B:$B,$B65,'Health Products &amp; Equipment'!AF:AF)+SUMIF('Other Pharma &amp; Health Products'!$B:$B,$B65,'Other Pharma &amp; Health Products'!AF:AF)+SUMIF('PSM Costs'!$B:$B,$B65,'PSM Costs'!AF:AF),"")</f>
        <v/>
      </c>
      <c r="M65" s="228" t="str">
        <f t="shared" ca="1" si="1"/>
        <v/>
      </c>
      <c r="N65" s="231" t="str">
        <f ca="1">IF(SUMIF(Pharmaceuticals!$B:$B,$B65,Pharmaceuticals!AD:AD)+SUMIF('Health Products &amp; Equipment'!$B:$B,$B65,'Health Products &amp; Equipment'!AM:AM)+SUMIF('Other Pharma &amp; Health Products'!$B:$B,$B65,'Other Pharma &amp; Health Products'!AM:AM)+SUMIF('PSM Costs'!$B:$B,$B65,'PSM Costs'!AM:AM)&gt;0,SUMIF(Pharmaceuticals!$B:$B,$B65,Pharmaceuticals!AD:AD)+SUMIF('Health Products &amp; Equipment'!$B:$B,$B65,'Health Products &amp; Equipment'!AM:AM)+SUMIF('Other Pharma &amp; Health Products'!$B:$B,$B65,'Other Pharma &amp; Health Products'!AM:AM)+SUMIF('PSM Costs'!$B:$B,$B65,'PSM Costs'!AM:AM),"")</f>
        <v/>
      </c>
      <c r="O65" s="231" t="str">
        <f ca="1">IF(SUMIF(Pharmaceuticals!$B:$B,$B65,Pharmaceuticals!AF:AF)+SUMIF('Health Products &amp; Equipment'!$B:$B,$B65,'Health Products &amp; Equipment'!AO:AO)+SUMIF('Other Pharma &amp; Health Products'!$B:$B,$B65,'Other Pharma &amp; Health Products'!AO:AO)+SUMIF('PSM Costs'!$B:$B,$B65,'PSM Costs'!AO:AO)&gt;0,SUMIF(Pharmaceuticals!$B:$B,$B65,Pharmaceuticals!AF:AF)+SUMIF('Health Products &amp; Equipment'!$B:$B,$B65,'Health Products &amp; Equipment'!AO:AO)+SUMIF('Other Pharma &amp; Health Products'!$B:$B,$B65,'Other Pharma &amp; Health Products'!AO:AO)+SUMIF('PSM Costs'!$B:$B,$B65,'PSM Costs'!AO:AO),"")</f>
        <v/>
      </c>
      <c r="P65" s="231" t="str">
        <f ca="1">IF(SUMIF(Pharmaceuticals!$B:$B,$B65,Pharmaceuticals!AH:AH)+SUMIF('Health Products &amp; Equipment'!$B:$B,$B65,'Health Products &amp; Equipment'!AQ:AQ)+SUMIF('Other Pharma &amp; Health Products'!$B:$B,$B65,'Other Pharma &amp; Health Products'!AQ:AQ)+SUMIF('PSM Costs'!$B:$B,$B65,'PSM Costs'!AQ:AQ)&gt;0,SUMIF(Pharmaceuticals!$B:$B,$B65,Pharmaceuticals!AH:AH)+SUMIF('Health Products &amp; Equipment'!$B:$B,$B65,'Health Products &amp; Equipment'!AQ:AQ)+SUMIF('Other Pharma &amp; Health Products'!$B:$B,$B65,'Other Pharma &amp; Health Products'!AQ:AQ)+SUMIF('PSM Costs'!$B:$B,$B65,'PSM Costs'!AQ:AQ),"")</f>
        <v/>
      </c>
      <c r="Q65" s="231" t="str">
        <f ca="1">IF(SUMIF(Pharmaceuticals!$B:$B,$B65,Pharmaceuticals!AJ:AJ)+SUMIF('Health Products &amp; Equipment'!$B:$B,$B65,'Health Products &amp; Equipment'!AS:AS)+SUMIF('Other Pharma &amp; Health Products'!$B:$B,$B65,'Other Pharma &amp; Health Products'!AS:AS)+SUMIF('PSM Costs'!$B:$B,$B65,'PSM Costs'!AS:AS)&gt;0,SUMIF(Pharmaceuticals!$B:$B,$B65,Pharmaceuticals!AJ:AJ)+SUMIF('Health Products &amp; Equipment'!$B:$B,$B65,'Health Products &amp; Equipment'!AS:AS)+SUMIF('Other Pharma &amp; Health Products'!$B:$B,$B65,'Other Pharma &amp; Health Products'!AS:AS)+SUMIF('PSM Costs'!$B:$B,$B65,'PSM Costs'!AS:AS),"")</f>
        <v/>
      </c>
      <c r="R65" s="229" t="str">
        <f t="shared" ca="1" si="2"/>
        <v/>
      </c>
      <c r="S65" s="230" t="str">
        <f ca="1">IF(SUMIF(Pharmaceuticals!$B:$B,$B65,Pharmaceuticals!AQ:AQ)+SUMIF('Health Products &amp; Equipment'!$B:$B,$B65,'Health Products &amp; Equipment'!AZ:AZ)+SUMIF('Other Pharma &amp; Health Products'!$B:$B,$B65,'Other Pharma &amp; Health Products'!AZ:AZ)+SUMIF('PSM Costs'!$B:$B,$B65,'PSM Costs'!AZ:AZ)&gt;0,SUMIF(Pharmaceuticals!$B:$B,$B65,Pharmaceuticals!AQ:AQ)+SUMIF('Health Products &amp; Equipment'!$B:$B,$B65,'Health Products &amp; Equipment'!AZ:AZ)+SUMIF('Other Pharma &amp; Health Products'!$B:$B,$B65,'Other Pharma &amp; Health Products'!AZ:AZ)+SUMIF('PSM Costs'!$B:$B,$B65,'PSM Costs'!AZ:AZ),"")</f>
        <v/>
      </c>
      <c r="T65" s="230" t="str">
        <f ca="1">IF(SUMIF(Pharmaceuticals!$B:$B,$B65,Pharmaceuticals!AS:AS)+SUMIF('Health Products &amp; Equipment'!$B:$B,$B65,'Health Products &amp; Equipment'!BB:BB)+SUMIF('Other Pharma &amp; Health Products'!$B:$B,$B65,'Other Pharma &amp; Health Products'!BB:BB)+SUMIF('PSM Costs'!$B:$B,$B65,'PSM Costs'!BB:BB)&gt;0,SUMIF(Pharmaceuticals!$B:$B,$B65,Pharmaceuticals!AS:AS)+SUMIF('Health Products &amp; Equipment'!$B:$B,$B65,'Health Products &amp; Equipment'!BB:BB)+SUMIF('Other Pharma &amp; Health Products'!$B:$B,$B65,'Other Pharma &amp; Health Products'!BB:BB)+SUMIF('PSM Costs'!$B:$B,$B65,'PSM Costs'!BB:BB),"")</f>
        <v/>
      </c>
      <c r="U65" s="230" t="str">
        <f ca="1">IF(SUMIF(Pharmaceuticals!$B:$B,$B65,Pharmaceuticals!AU:AU)+SUMIF('Health Products &amp; Equipment'!$B:$B,$B65,'Health Products &amp; Equipment'!BD:BD)+SUMIF('Other Pharma &amp; Health Products'!$B:$B,$B65,'Other Pharma &amp; Health Products'!BD:BD)+SUMIF('PSM Costs'!$B:$B,$B65,'PSM Costs'!BD:BD)&gt;0,SUMIF(Pharmaceuticals!$B:$B,$B65,Pharmaceuticals!AU:AU)+SUMIF('Health Products &amp; Equipment'!$B:$B,$B65,'Health Products &amp; Equipment'!BD:BD)+SUMIF('Other Pharma &amp; Health Products'!$B:$B,$B65,'Other Pharma &amp; Health Products'!BD:BD)+SUMIF('PSM Costs'!$B:$B,$B65,'PSM Costs'!BD:BD),"")</f>
        <v/>
      </c>
      <c r="V65" s="230" t="str">
        <f ca="1">IF(SUMIF(Pharmaceuticals!$B:$B,$B65,Pharmaceuticals!AW:AW)+SUMIF('Health Products &amp; Equipment'!$B:$B,$B65,'Health Products &amp; Equipment'!BF:BF)+SUMIF('Other Pharma &amp; Health Products'!$B:$B,$B65,'Other Pharma &amp; Health Products'!BF:BF)+SUMIF('PSM Costs'!$B:$B,$B65,'PSM Costs'!BF:BF)&gt;0,SUMIF(Pharmaceuticals!$B:$B,$B65,Pharmaceuticals!AW:AW)+SUMIF('Health Products &amp; Equipment'!$B:$B,$B65,'Health Products &amp; Equipment'!BF:BF)+SUMIF('Other Pharma &amp; Health Products'!$B:$B,$B65,'Other Pharma &amp; Health Products'!BF:BF)+SUMIF('PSM Costs'!$B:$B,$B65,'PSM Costs'!BF:BF),"")</f>
        <v/>
      </c>
      <c r="W65" s="228" t="str">
        <f t="shared" ca="1" si="3"/>
        <v/>
      </c>
      <c r="X65" s="231" t="str">
        <f ca="1">IF(SUMIF(Pharmaceuticals!$B:$B,$B65,Pharmaceuticals!BD:BD)+SUMIF('Health Products &amp; Equipment'!$B:$B,$B65,'Health Products &amp; Equipment'!BM:BM)+SUMIF('Other Pharma &amp; Health Products'!$B:$B,$B65,'Other Pharma &amp; Health Products'!BM:BM)+SUMIF('PSM Costs'!$B:$B,$B65,'PSM Costs'!BM:BM)&gt;0,SUMIF(Pharmaceuticals!$B:$B,$B65,Pharmaceuticals!BD:BD)+SUMIF('Health Products &amp; Equipment'!$B:$B,$B65,'Health Products &amp; Equipment'!BM:BM)+SUMIF('Other Pharma &amp; Health Products'!$B:$B,$B65,'Other Pharma &amp; Health Products'!BM:BM)+SUMIF('PSM Costs'!$B:$B,$B65,'PSM Costs'!BM:BM),"")</f>
        <v/>
      </c>
      <c r="Y65" s="231" t="str">
        <f ca="1">IF(SUMIF(Pharmaceuticals!$B:$B,$B65,Pharmaceuticals!BF:BF)+SUMIF('Health Products &amp; Equipment'!$B:$B,$B65,'Health Products &amp; Equipment'!BO:BO)+SUMIF('Other Pharma &amp; Health Products'!$B:$B,$B65,'Other Pharma &amp; Health Products'!BO:BO)+SUMIF('PSM Costs'!$B:$B,$B65,'PSM Costs'!BO:BO)&gt;0,SUMIF(Pharmaceuticals!$B:$B,$B65,Pharmaceuticals!BF:BF)+SUMIF('Health Products &amp; Equipment'!$B:$B,$B65,'Health Products &amp; Equipment'!BO:BO)+SUMIF('Other Pharma &amp; Health Products'!$B:$B,$B65,'Other Pharma &amp; Health Products'!BO:BO)+SUMIF('PSM Costs'!$B:$B,$B65,'PSM Costs'!BO:BO),"")</f>
        <v/>
      </c>
      <c r="Z65" s="231" t="str">
        <f ca="1">IF(SUMIF(Pharmaceuticals!$B:$B,$B65,Pharmaceuticals!BH:BH)+SUMIF('Health Products &amp; Equipment'!$B:$B,$B65,'Health Products &amp; Equipment'!BQ:BQ)+SUMIF('Other Pharma &amp; Health Products'!$B:$B,$B65,'Other Pharma &amp; Health Products'!BQ:BQ)+SUMIF('PSM Costs'!$B:$B,$B65,'PSM Costs'!BQ:BQ)&gt;0,SUMIF(Pharmaceuticals!$B:$B,$B65,Pharmaceuticals!BH:BH)+SUMIF('Health Products &amp; Equipment'!$B:$B,$B65,'Health Products &amp; Equipment'!BQ:BQ)+SUMIF('Other Pharma &amp; Health Products'!$B:$B,$B65,'Other Pharma &amp; Health Products'!BQ:BQ)+SUMIF('PSM Costs'!$B:$B,$B65,'PSM Costs'!BQ:BQ),"")</f>
        <v/>
      </c>
      <c r="AA65" s="231" t="str">
        <f ca="1">IF(SUMIF(Pharmaceuticals!$B:$B,$B65,Pharmaceuticals!BJ:BJ)+SUMIF('Health Products &amp; Equipment'!$B:$B,$B65,'Health Products &amp; Equipment'!BS:BS)+SUMIF('Other Pharma &amp; Health Products'!$B:$B,$B65,'Other Pharma &amp; Health Products'!BS:BS)+SUMIF('PSM Costs'!$B:$B,$B65,'PSM Costs'!BS:BS)&gt;0,SUMIF(Pharmaceuticals!$B:$B,$B65,Pharmaceuticals!BJ:BJ)+SUMIF('Health Products &amp; Equipment'!$B:$B,$B65,'Health Products &amp; Equipment'!BS:BS)+SUMIF('Other Pharma &amp; Health Products'!$B:$B,$B65,'Other Pharma &amp; Health Products'!BS:BS)+SUMIF('PSM Costs'!$B:$B,$B65,'PSM Costs'!BS:BS),"")</f>
        <v/>
      </c>
      <c r="AB65" s="230" t="str">
        <f t="shared" ca="1" si="4"/>
        <v/>
      </c>
    </row>
    <row r="66" spans="1:28" ht="22" customHeight="1" x14ac:dyDescent="0.15">
      <c r="A66" s="226">
        <v>56</v>
      </c>
      <c r="B66" s="226" t="str">
        <f ca="1">IFERROR(VLOOKUP(A66,'Rank unique Mod-Int-CI-PR'!I:J,2,FALSE),"")</f>
        <v/>
      </c>
      <c r="C66" s="227" t="str">
        <f ca="1">IFERROR(VLOOKUP(VALUE(LEFT(B66,FIND("-",B66)-1)),CatModules!B:C,2,FALSE),"")</f>
        <v/>
      </c>
      <c r="D66" s="227" t="str">
        <f ca="1">IFERROR(VLOOKUP(LEFT(B66,FIND("--",B66)-1),CatInt!D:E,2,FALSE),"")</f>
        <v/>
      </c>
      <c r="E66" s="227" t="str">
        <f ca="1">IFERROR(VLOOKUP(MID(B66,FIND("--",B66)+2,FIND("---",B66)-FIND("--",B66)-2),CatCostInp!D:E,2,FALSE),"")</f>
        <v/>
      </c>
      <c r="F66" s="227" t="str">
        <f ca="1">IFERROR(VLOOKUP(B66,ActivityConcat!A:C,3,FALSE),"")</f>
        <v/>
      </c>
      <c r="G66" s="228" t="str">
        <f ca="1">IFERROR(VLOOKUP(VALUE(RIGHT(B66,1)),Setup!A:D,4,FALSE),"")</f>
        <v/>
      </c>
      <c r="H66" s="229" t="str">
        <f t="shared" ca="1" si="0"/>
        <v/>
      </c>
      <c r="I66" s="230" t="str">
        <f ca="1">IF(SUMIF(Pharmaceuticals!$B:$B,$B66,Pharmaceuticals!Q:Q)+SUMIF('Health Products &amp; Equipment'!$B:$B,$B66,'Health Products &amp; Equipment'!Z:Z)+SUMIF('Other Pharma &amp; Health Products'!$B:$B,$B66,'Other Pharma &amp; Health Products'!Z:Z)+SUMIF('PSM Costs'!$B:$B,$B66,'PSM Costs'!Z:Z)&gt;0,SUMIF(Pharmaceuticals!$B:$B,$B66,Pharmaceuticals!Q:Q)+SUMIF('Health Products &amp; Equipment'!$B:$B,$B66,'Health Products &amp; Equipment'!Z:Z)+SUMIF('Other Pharma &amp; Health Products'!$B:$B,$B66,'Other Pharma &amp; Health Products'!Z:Z)+SUMIF('PSM Costs'!$B:$B,$B66,'PSM Costs'!Z:Z),"")</f>
        <v/>
      </c>
      <c r="J66" s="230" t="str">
        <f ca="1">IF(SUMIF(Pharmaceuticals!$B:$B,$B66,Pharmaceuticals!S:S)+SUMIF('Health Products &amp; Equipment'!$B:$B,$B66,'Health Products &amp; Equipment'!AB:AB)+SUMIF('Other Pharma &amp; Health Products'!$B:$B,$B66,'Other Pharma &amp; Health Products'!AB:AB)+SUMIF('PSM Costs'!$B:$B,$B66,'PSM Costs'!AB:AB)&gt;0,SUMIF(Pharmaceuticals!$B:$B,$B66,Pharmaceuticals!S:S)+SUMIF('Health Products &amp; Equipment'!$B:$B,$B66,'Health Products &amp; Equipment'!AB:AB)+SUMIF('Other Pharma &amp; Health Products'!$B:$B,$B66,'Other Pharma &amp; Health Products'!AB:AB)+SUMIF('PSM Costs'!$B:$B,$B66,'PSM Costs'!AB:AB),"")</f>
        <v/>
      </c>
      <c r="K66" s="230" t="str">
        <f ca="1">IF(SUMIF(Pharmaceuticals!$B:$B,$B66,Pharmaceuticals!U:U)+SUMIF('Health Products &amp; Equipment'!$B:$B,$B66,'Health Products &amp; Equipment'!AD:AD)+SUMIF('Other Pharma &amp; Health Products'!$B:$B,$B66,'Other Pharma &amp; Health Products'!AD:AD)+SUMIF('PSM Costs'!$B:$B,$B66,'PSM Costs'!AD:AD)&gt;0,SUMIF(Pharmaceuticals!$B:$B,$B66,Pharmaceuticals!U:U)+SUMIF('Health Products &amp; Equipment'!$B:$B,$B66,'Health Products &amp; Equipment'!AD:AD)+SUMIF('Other Pharma &amp; Health Products'!$B:$B,$B66,'Other Pharma &amp; Health Products'!AD:AD)+SUMIF('PSM Costs'!$B:$B,$B66,'PSM Costs'!AD:AD),"")</f>
        <v/>
      </c>
      <c r="L66" s="230" t="str">
        <f ca="1">IF(SUMIF(Pharmaceuticals!$B:$B,$B66,Pharmaceuticals!W:W)+SUMIF('Health Products &amp; Equipment'!$B:$B,$B66,'Health Products &amp; Equipment'!AF:AF)+SUMIF('Other Pharma &amp; Health Products'!$B:$B,$B66,'Other Pharma &amp; Health Products'!AF:AF)+SUMIF('PSM Costs'!$B:$B,$B66,'PSM Costs'!AF:AF)&gt;0,SUMIF(Pharmaceuticals!$B:$B,$B66,Pharmaceuticals!W:W)+SUMIF('Health Products &amp; Equipment'!$B:$B,$B66,'Health Products &amp; Equipment'!AF:AF)+SUMIF('Other Pharma &amp; Health Products'!$B:$B,$B66,'Other Pharma &amp; Health Products'!AF:AF)+SUMIF('PSM Costs'!$B:$B,$B66,'PSM Costs'!AF:AF),"")</f>
        <v/>
      </c>
      <c r="M66" s="228" t="str">
        <f t="shared" ca="1" si="1"/>
        <v/>
      </c>
      <c r="N66" s="231" t="str">
        <f ca="1">IF(SUMIF(Pharmaceuticals!$B:$B,$B66,Pharmaceuticals!AD:AD)+SUMIF('Health Products &amp; Equipment'!$B:$B,$B66,'Health Products &amp; Equipment'!AM:AM)+SUMIF('Other Pharma &amp; Health Products'!$B:$B,$B66,'Other Pharma &amp; Health Products'!AM:AM)+SUMIF('PSM Costs'!$B:$B,$B66,'PSM Costs'!AM:AM)&gt;0,SUMIF(Pharmaceuticals!$B:$B,$B66,Pharmaceuticals!AD:AD)+SUMIF('Health Products &amp; Equipment'!$B:$B,$B66,'Health Products &amp; Equipment'!AM:AM)+SUMIF('Other Pharma &amp; Health Products'!$B:$B,$B66,'Other Pharma &amp; Health Products'!AM:AM)+SUMIF('PSM Costs'!$B:$B,$B66,'PSM Costs'!AM:AM),"")</f>
        <v/>
      </c>
      <c r="O66" s="231" t="str">
        <f ca="1">IF(SUMIF(Pharmaceuticals!$B:$B,$B66,Pharmaceuticals!AF:AF)+SUMIF('Health Products &amp; Equipment'!$B:$B,$B66,'Health Products &amp; Equipment'!AO:AO)+SUMIF('Other Pharma &amp; Health Products'!$B:$B,$B66,'Other Pharma &amp; Health Products'!AO:AO)+SUMIF('PSM Costs'!$B:$B,$B66,'PSM Costs'!AO:AO)&gt;0,SUMIF(Pharmaceuticals!$B:$B,$B66,Pharmaceuticals!AF:AF)+SUMIF('Health Products &amp; Equipment'!$B:$B,$B66,'Health Products &amp; Equipment'!AO:AO)+SUMIF('Other Pharma &amp; Health Products'!$B:$B,$B66,'Other Pharma &amp; Health Products'!AO:AO)+SUMIF('PSM Costs'!$B:$B,$B66,'PSM Costs'!AO:AO),"")</f>
        <v/>
      </c>
      <c r="P66" s="231" t="str">
        <f ca="1">IF(SUMIF(Pharmaceuticals!$B:$B,$B66,Pharmaceuticals!AH:AH)+SUMIF('Health Products &amp; Equipment'!$B:$B,$B66,'Health Products &amp; Equipment'!AQ:AQ)+SUMIF('Other Pharma &amp; Health Products'!$B:$B,$B66,'Other Pharma &amp; Health Products'!AQ:AQ)+SUMIF('PSM Costs'!$B:$B,$B66,'PSM Costs'!AQ:AQ)&gt;0,SUMIF(Pharmaceuticals!$B:$B,$B66,Pharmaceuticals!AH:AH)+SUMIF('Health Products &amp; Equipment'!$B:$B,$B66,'Health Products &amp; Equipment'!AQ:AQ)+SUMIF('Other Pharma &amp; Health Products'!$B:$B,$B66,'Other Pharma &amp; Health Products'!AQ:AQ)+SUMIF('PSM Costs'!$B:$B,$B66,'PSM Costs'!AQ:AQ),"")</f>
        <v/>
      </c>
      <c r="Q66" s="231" t="str">
        <f ca="1">IF(SUMIF(Pharmaceuticals!$B:$B,$B66,Pharmaceuticals!AJ:AJ)+SUMIF('Health Products &amp; Equipment'!$B:$B,$B66,'Health Products &amp; Equipment'!AS:AS)+SUMIF('Other Pharma &amp; Health Products'!$B:$B,$B66,'Other Pharma &amp; Health Products'!AS:AS)+SUMIF('PSM Costs'!$B:$B,$B66,'PSM Costs'!AS:AS)&gt;0,SUMIF(Pharmaceuticals!$B:$B,$B66,Pharmaceuticals!AJ:AJ)+SUMIF('Health Products &amp; Equipment'!$B:$B,$B66,'Health Products &amp; Equipment'!AS:AS)+SUMIF('Other Pharma &amp; Health Products'!$B:$B,$B66,'Other Pharma &amp; Health Products'!AS:AS)+SUMIF('PSM Costs'!$B:$B,$B66,'PSM Costs'!AS:AS),"")</f>
        <v/>
      </c>
      <c r="R66" s="229" t="str">
        <f t="shared" ca="1" si="2"/>
        <v/>
      </c>
      <c r="S66" s="230" t="str">
        <f ca="1">IF(SUMIF(Pharmaceuticals!$B:$B,$B66,Pharmaceuticals!AQ:AQ)+SUMIF('Health Products &amp; Equipment'!$B:$B,$B66,'Health Products &amp; Equipment'!AZ:AZ)+SUMIF('Other Pharma &amp; Health Products'!$B:$B,$B66,'Other Pharma &amp; Health Products'!AZ:AZ)+SUMIF('PSM Costs'!$B:$B,$B66,'PSM Costs'!AZ:AZ)&gt;0,SUMIF(Pharmaceuticals!$B:$B,$B66,Pharmaceuticals!AQ:AQ)+SUMIF('Health Products &amp; Equipment'!$B:$B,$B66,'Health Products &amp; Equipment'!AZ:AZ)+SUMIF('Other Pharma &amp; Health Products'!$B:$B,$B66,'Other Pharma &amp; Health Products'!AZ:AZ)+SUMIF('PSM Costs'!$B:$B,$B66,'PSM Costs'!AZ:AZ),"")</f>
        <v/>
      </c>
      <c r="T66" s="230" t="str">
        <f ca="1">IF(SUMIF(Pharmaceuticals!$B:$B,$B66,Pharmaceuticals!AS:AS)+SUMIF('Health Products &amp; Equipment'!$B:$B,$B66,'Health Products &amp; Equipment'!BB:BB)+SUMIF('Other Pharma &amp; Health Products'!$B:$B,$B66,'Other Pharma &amp; Health Products'!BB:BB)+SUMIF('PSM Costs'!$B:$B,$B66,'PSM Costs'!BB:BB)&gt;0,SUMIF(Pharmaceuticals!$B:$B,$B66,Pharmaceuticals!AS:AS)+SUMIF('Health Products &amp; Equipment'!$B:$B,$B66,'Health Products &amp; Equipment'!BB:BB)+SUMIF('Other Pharma &amp; Health Products'!$B:$B,$B66,'Other Pharma &amp; Health Products'!BB:BB)+SUMIF('PSM Costs'!$B:$B,$B66,'PSM Costs'!BB:BB),"")</f>
        <v/>
      </c>
      <c r="U66" s="230" t="str">
        <f ca="1">IF(SUMIF(Pharmaceuticals!$B:$B,$B66,Pharmaceuticals!AU:AU)+SUMIF('Health Products &amp; Equipment'!$B:$B,$B66,'Health Products &amp; Equipment'!BD:BD)+SUMIF('Other Pharma &amp; Health Products'!$B:$B,$B66,'Other Pharma &amp; Health Products'!BD:BD)+SUMIF('PSM Costs'!$B:$B,$B66,'PSM Costs'!BD:BD)&gt;0,SUMIF(Pharmaceuticals!$B:$B,$B66,Pharmaceuticals!AU:AU)+SUMIF('Health Products &amp; Equipment'!$B:$B,$B66,'Health Products &amp; Equipment'!BD:BD)+SUMIF('Other Pharma &amp; Health Products'!$B:$B,$B66,'Other Pharma &amp; Health Products'!BD:BD)+SUMIF('PSM Costs'!$B:$B,$B66,'PSM Costs'!BD:BD),"")</f>
        <v/>
      </c>
      <c r="V66" s="230" t="str">
        <f ca="1">IF(SUMIF(Pharmaceuticals!$B:$B,$B66,Pharmaceuticals!AW:AW)+SUMIF('Health Products &amp; Equipment'!$B:$B,$B66,'Health Products &amp; Equipment'!BF:BF)+SUMIF('Other Pharma &amp; Health Products'!$B:$B,$B66,'Other Pharma &amp; Health Products'!BF:BF)+SUMIF('PSM Costs'!$B:$B,$B66,'PSM Costs'!BF:BF)&gt;0,SUMIF(Pharmaceuticals!$B:$B,$B66,Pharmaceuticals!AW:AW)+SUMIF('Health Products &amp; Equipment'!$B:$B,$B66,'Health Products &amp; Equipment'!BF:BF)+SUMIF('Other Pharma &amp; Health Products'!$B:$B,$B66,'Other Pharma &amp; Health Products'!BF:BF)+SUMIF('PSM Costs'!$B:$B,$B66,'PSM Costs'!BF:BF),"")</f>
        <v/>
      </c>
      <c r="W66" s="228" t="str">
        <f t="shared" ca="1" si="3"/>
        <v/>
      </c>
      <c r="X66" s="231" t="str">
        <f ca="1">IF(SUMIF(Pharmaceuticals!$B:$B,$B66,Pharmaceuticals!BD:BD)+SUMIF('Health Products &amp; Equipment'!$B:$B,$B66,'Health Products &amp; Equipment'!BM:BM)+SUMIF('Other Pharma &amp; Health Products'!$B:$B,$B66,'Other Pharma &amp; Health Products'!BM:BM)+SUMIF('PSM Costs'!$B:$B,$B66,'PSM Costs'!BM:BM)&gt;0,SUMIF(Pharmaceuticals!$B:$B,$B66,Pharmaceuticals!BD:BD)+SUMIF('Health Products &amp; Equipment'!$B:$B,$B66,'Health Products &amp; Equipment'!BM:BM)+SUMIF('Other Pharma &amp; Health Products'!$B:$B,$B66,'Other Pharma &amp; Health Products'!BM:BM)+SUMIF('PSM Costs'!$B:$B,$B66,'PSM Costs'!BM:BM),"")</f>
        <v/>
      </c>
      <c r="Y66" s="231" t="str">
        <f ca="1">IF(SUMIF(Pharmaceuticals!$B:$B,$B66,Pharmaceuticals!BF:BF)+SUMIF('Health Products &amp; Equipment'!$B:$B,$B66,'Health Products &amp; Equipment'!BO:BO)+SUMIF('Other Pharma &amp; Health Products'!$B:$B,$B66,'Other Pharma &amp; Health Products'!BO:BO)+SUMIF('PSM Costs'!$B:$B,$B66,'PSM Costs'!BO:BO)&gt;0,SUMIF(Pharmaceuticals!$B:$B,$B66,Pharmaceuticals!BF:BF)+SUMIF('Health Products &amp; Equipment'!$B:$B,$B66,'Health Products &amp; Equipment'!BO:BO)+SUMIF('Other Pharma &amp; Health Products'!$B:$B,$B66,'Other Pharma &amp; Health Products'!BO:BO)+SUMIF('PSM Costs'!$B:$B,$B66,'PSM Costs'!BO:BO),"")</f>
        <v/>
      </c>
      <c r="Z66" s="231" t="str">
        <f ca="1">IF(SUMIF(Pharmaceuticals!$B:$B,$B66,Pharmaceuticals!BH:BH)+SUMIF('Health Products &amp; Equipment'!$B:$B,$B66,'Health Products &amp; Equipment'!BQ:BQ)+SUMIF('Other Pharma &amp; Health Products'!$B:$B,$B66,'Other Pharma &amp; Health Products'!BQ:BQ)+SUMIF('PSM Costs'!$B:$B,$B66,'PSM Costs'!BQ:BQ)&gt;0,SUMIF(Pharmaceuticals!$B:$B,$B66,Pharmaceuticals!BH:BH)+SUMIF('Health Products &amp; Equipment'!$B:$B,$B66,'Health Products &amp; Equipment'!BQ:BQ)+SUMIF('Other Pharma &amp; Health Products'!$B:$B,$B66,'Other Pharma &amp; Health Products'!BQ:BQ)+SUMIF('PSM Costs'!$B:$B,$B66,'PSM Costs'!BQ:BQ),"")</f>
        <v/>
      </c>
      <c r="AA66" s="231" t="str">
        <f ca="1">IF(SUMIF(Pharmaceuticals!$B:$B,$B66,Pharmaceuticals!BJ:BJ)+SUMIF('Health Products &amp; Equipment'!$B:$B,$B66,'Health Products &amp; Equipment'!BS:BS)+SUMIF('Other Pharma &amp; Health Products'!$B:$B,$B66,'Other Pharma &amp; Health Products'!BS:BS)+SUMIF('PSM Costs'!$B:$B,$B66,'PSM Costs'!BS:BS)&gt;0,SUMIF(Pharmaceuticals!$B:$B,$B66,Pharmaceuticals!BJ:BJ)+SUMIF('Health Products &amp; Equipment'!$B:$B,$B66,'Health Products &amp; Equipment'!BS:BS)+SUMIF('Other Pharma &amp; Health Products'!$B:$B,$B66,'Other Pharma &amp; Health Products'!BS:BS)+SUMIF('PSM Costs'!$B:$B,$B66,'PSM Costs'!BS:BS),"")</f>
        <v/>
      </c>
      <c r="AB66" s="230" t="str">
        <f t="shared" ca="1" si="4"/>
        <v/>
      </c>
    </row>
    <row r="67" spans="1:28" ht="22" customHeight="1" x14ac:dyDescent="0.15">
      <c r="A67" s="226">
        <v>57</v>
      </c>
      <c r="B67" s="226" t="str">
        <f ca="1">IFERROR(VLOOKUP(A67,'Rank unique Mod-Int-CI-PR'!I:J,2,FALSE),"")</f>
        <v/>
      </c>
      <c r="C67" s="227" t="str">
        <f ca="1">IFERROR(VLOOKUP(VALUE(LEFT(B67,FIND("-",B67)-1)),CatModules!B:C,2,FALSE),"")</f>
        <v/>
      </c>
      <c r="D67" s="227" t="str">
        <f ca="1">IFERROR(VLOOKUP(LEFT(B67,FIND("--",B67)-1),CatInt!D:E,2,FALSE),"")</f>
        <v/>
      </c>
      <c r="E67" s="227" t="str">
        <f ca="1">IFERROR(VLOOKUP(MID(B67,FIND("--",B67)+2,FIND("---",B67)-FIND("--",B67)-2),CatCostInp!D:E,2,FALSE),"")</f>
        <v/>
      </c>
      <c r="F67" s="227" t="str">
        <f ca="1">IFERROR(VLOOKUP(B67,ActivityConcat!A:C,3,FALSE),"")</f>
        <v/>
      </c>
      <c r="G67" s="228" t="str">
        <f ca="1">IFERROR(VLOOKUP(VALUE(RIGHT(B67,1)),Setup!A:D,4,FALSE),"")</f>
        <v/>
      </c>
      <c r="H67" s="229" t="str">
        <f t="shared" ca="1" si="0"/>
        <v/>
      </c>
      <c r="I67" s="230" t="str">
        <f ca="1">IF(SUMIF(Pharmaceuticals!$B:$B,$B67,Pharmaceuticals!Q:Q)+SUMIF('Health Products &amp; Equipment'!$B:$B,$B67,'Health Products &amp; Equipment'!Z:Z)+SUMIF('Other Pharma &amp; Health Products'!$B:$B,$B67,'Other Pharma &amp; Health Products'!Z:Z)+SUMIF('PSM Costs'!$B:$B,$B67,'PSM Costs'!Z:Z)&gt;0,SUMIF(Pharmaceuticals!$B:$B,$B67,Pharmaceuticals!Q:Q)+SUMIF('Health Products &amp; Equipment'!$B:$B,$B67,'Health Products &amp; Equipment'!Z:Z)+SUMIF('Other Pharma &amp; Health Products'!$B:$B,$B67,'Other Pharma &amp; Health Products'!Z:Z)+SUMIF('PSM Costs'!$B:$B,$B67,'PSM Costs'!Z:Z),"")</f>
        <v/>
      </c>
      <c r="J67" s="230" t="str">
        <f ca="1">IF(SUMIF(Pharmaceuticals!$B:$B,$B67,Pharmaceuticals!S:S)+SUMIF('Health Products &amp; Equipment'!$B:$B,$B67,'Health Products &amp; Equipment'!AB:AB)+SUMIF('Other Pharma &amp; Health Products'!$B:$B,$B67,'Other Pharma &amp; Health Products'!AB:AB)+SUMIF('PSM Costs'!$B:$B,$B67,'PSM Costs'!AB:AB)&gt;0,SUMIF(Pharmaceuticals!$B:$B,$B67,Pharmaceuticals!S:S)+SUMIF('Health Products &amp; Equipment'!$B:$B,$B67,'Health Products &amp; Equipment'!AB:AB)+SUMIF('Other Pharma &amp; Health Products'!$B:$B,$B67,'Other Pharma &amp; Health Products'!AB:AB)+SUMIF('PSM Costs'!$B:$B,$B67,'PSM Costs'!AB:AB),"")</f>
        <v/>
      </c>
      <c r="K67" s="230" t="str">
        <f ca="1">IF(SUMIF(Pharmaceuticals!$B:$B,$B67,Pharmaceuticals!U:U)+SUMIF('Health Products &amp; Equipment'!$B:$B,$B67,'Health Products &amp; Equipment'!AD:AD)+SUMIF('Other Pharma &amp; Health Products'!$B:$B,$B67,'Other Pharma &amp; Health Products'!AD:AD)+SUMIF('PSM Costs'!$B:$B,$B67,'PSM Costs'!AD:AD)&gt;0,SUMIF(Pharmaceuticals!$B:$B,$B67,Pharmaceuticals!U:U)+SUMIF('Health Products &amp; Equipment'!$B:$B,$B67,'Health Products &amp; Equipment'!AD:AD)+SUMIF('Other Pharma &amp; Health Products'!$B:$B,$B67,'Other Pharma &amp; Health Products'!AD:AD)+SUMIF('PSM Costs'!$B:$B,$B67,'PSM Costs'!AD:AD),"")</f>
        <v/>
      </c>
      <c r="L67" s="230" t="str">
        <f ca="1">IF(SUMIF(Pharmaceuticals!$B:$B,$B67,Pharmaceuticals!W:W)+SUMIF('Health Products &amp; Equipment'!$B:$B,$B67,'Health Products &amp; Equipment'!AF:AF)+SUMIF('Other Pharma &amp; Health Products'!$B:$B,$B67,'Other Pharma &amp; Health Products'!AF:AF)+SUMIF('PSM Costs'!$B:$B,$B67,'PSM Costs'!AF:AF)&gt;0,SUMIF(Pharmaceuticals!$B:$B,$B67,Pharmaceuticals!W:W)+SUMIF('Health Products &amp; Equipment'!$B:$B,$B67,'Health Products &amp; Equipment'!AF:AF)+SUMIF('Other Pharma &amp; Health Products'!$B:$B,$B67,'Other Pharma &amp; Health Products'!AF:AF)+SUMIF('PSM Costs'!$B:$B,$B67,'PSM Costs'!AF:AF),"")</f>
        <v/>
      </c>
      <c r="M67" s="228" t="str">
        <f t="shared" ca="1" si="1"/>
        <v/>
      </c>
      <c r="N67" s="231" t="str">
        <f ca="1">IF(SUMIF(Pharmaceuticals!$B:$B,$B67,Pharmaceuticals!AD:AD)+SUMIF('Health Products &amp; Equipment'!$B:$B,$B67,'Health Products &amp; Equipment'!AM:AM)+SUMIF('Other Pharma &amp; Health Products'!$B:$B,$B67,'Other Pharma &amp; Health Products'!AM:AM)+SUMIF('PSM Costs'!$B:$B,$B67,'PSM Costs'!AM:AM)&gt;0,SUMIF(Pharmaceuticals!$B:$B,$B67,Pharmaceuticals!AD:AD)+SUMIF('Health Products &amp; Equipment'!$B:$B,$B67,'Health Products &amp; Equipment'!AM:AM)+SUMIF('Other Pharma &amp; Health Products'!$B:$B,$B67,'Other Pharma &amp; Health Products'!AM:AM)+SUMIF('PSM Costs'!$B:$B,$B67,'PSM Costs'!AM:AM),"")</f>
        <v/>
      </c>
      <c r="O67" s="231" t="str">
        <f ca="1">IF(SUMIF(Pharmaceuticals!$B:$B,$B67,Pharmaceuticals!AF:AF)+SUMIF('Health Products &amp; Equipment'!$B:$B,$B67,'Health Products &amp; Equipment'!AO:AO)+SUMIF('Other Pharma &amp; Health Products'!$B:$B,$B67,'Other Pharma &amp; Health Products'!AO:AO)+SUMIF('PSM Costs'!$B:$B,$B67,'PSM Costs'!AO:AO)&gt;0,SUMIF(Pharmaceuticals!$B:$B,$B67,Pharmaceuticals!AF:AF)+SUMIF('Health Products &amp; Equipment'!$B:$B,$B67,'Health Products &amp; Equipment'!AO:AO)+SUMIF('Other Pharma &amp; Health Products'!$B:$B,$B67,'Other Pharma &amp; Health Products'!AO:AO)+SUMIF('PSM Costs'!$B:$B,$B67,'PSM Costs'!AO:AO),"")</f>
        <v/>
      </c>
      <c r="P67" s="231" t="str">
        <f ca="1">IF(SUMIF(Pharmaceuticals!$B:$B,$B67,Pharmaceuticals!AH:AH)+SUMIF('Health Products &amp; Equipment'!$B:$B,$B67,'Health Products &amp; Equipment'!AQ:AQ)+SUMIF('Other Pharma &amp; Health Products'!$B:$B,$B67,'Other Pharma &amp; Health Products'!AQ:AQ)+SUMIF('PSM Costs'!$B:$B,$B67,'PSM Costs'!AQ:AQ)&gt;0,SUMIF(Pharmaceuticals!$B:$B,$B67,Pharmaceuticals!AH:AH)+SUMIF('Health Products &amp; Equipment'!$B:$B,$B67,'Health Products &amp; Equipment'!AQ:AQ)+SUMIF('Other Pharma &amp; Health Products'!$B:$B,$B67,'Other Pharma &amp; Health Products'!AQ:AQ)+SUMIF('PSM Costs'!$B:$B,$B67,'PSM Costs'!AQ:AQ),"")</f>
        <v/>
      </c>
      <c r="Q67" s="231" t="str">
        <f ca="1">IF(SUMIF(Pharmaceuticals!$B:$B,$B67,Pharmaceuticals!AJ:AJ)+SUMIF('Health Products &amp; Equipment'!$B:$B,$B67,'Health Products &amp; Equipment'!AS:AS)+SUMIF('Other Pharma &amp; Health Products'!$B:$B,$B67,'Other Pharma &amp; Health Products'!AS:AS)+SUMIF('PSM Costs'!$B:$B,$B67,'PSM Costs'!AS:AS)&gt;0,SUMIF(Pharmaceuticals!$B:$B,$B67,Pharmaceuticals!AJ:AJ)+SUMIF('Health Products &amp; Equipment'!$B:$B,$B67,'Health Products &amp; Equipment'!AS:AS)+SUMIF('Other Pharma &amp; Health Products'!$B:$B,$B67,'Other Pharma &amp; Health Products'!AS:AS)+SUMIF('PSM Costs'!$B:$B,$B67,'PSM Costs'!AS:AS),"")</f>
        <v/>
      </c>
      <c r="R67" s="229" t="str">
        <f t="shared" ca="1" si="2"/>
        <v/>
      </c>
      <c r="S67" s="230" t="str">
        <f ca="1">IF(SUMIF(Pharmaceuticals!$B:$B,$B67,Pharmaceuticals!AQ:AQ)+SUMIF('Health Products &amp; Equipment'!$B:$B,$B67,'Health Products &amp; Equipment'!AZ:AZ)+SUMIF('Other Pharma &amp; Health Products'!$B:$B,$B67,'Other Pharma &amp; Health Products'!AZ:AZ)+SUMIF('PSM Costs'!$B:$B,$B67,'PSM Costs'!AZ:AZ)&gt;0,SUMIF(Pharmaceuticals!$B:$B,$B67,Pharmaceuticals!AQ:AQ)+SUMIF('Health Products &amp; Equipment'!$B:$B,$B67,'Health Products &amp; Equipment'!AZ:AZ)+SUMIF('Other Pharma &amp; Health Products'!$B:$B,$B67,'Other Pharma &amp; Health Products'!AZ:AZ)+SUMIF('PSM Costs'!$B:$B,$B67,'PSM Costs'!AZ:AZ),"")</f>
        <v/>
      </c>
      <c r="T67" s="230" t="str">
        <f ca="1">IF(SUMIF(Pharmaceuticals!$B:$B,$B67,Pharmaceuticals!AS:AS)+SUMIF('Health Products &amp; Equipment'!$B:$B,$B67,'Health Products &amp; Equipment'!BB:BB)+SUMIF('Other Pharma &amp; Health Products'!$B:$B,$B67,'Other Pharma &amp; Health Products'!BB:BB)+SUMIF('PSM Costs'!$B:$B,$B67,'PSM Costs'!BB:BB)&gt;0,SUMIF(Pharmaceuticals!$B:$B,$B67,Pharmaceuticals!AS:AS)+SUMIF('Health Products &amp; Equipment'!$B:$B,$B67,'Health Products &amp; Equipment'!BB:BB)+SUMIF('Other Pharma &amp; Health Products'!$B:$B,$B67,'Other Pharma &amp; Health Products'!BB:BB)+SUMIF('PSM Costs'!$B:$B,$B67,'PSM Costs'!BB:BB),"")</f>
        <v/>
      </c>
      <c r="U67" s="230" t="str">
        <f ca="1">IF(SUMIF(Pharmaceuticals!$B:$B,$B67,Pharmaceuticals!AU:AU)+SUMIF('Health Products &amp; Equipment'!$B:$B,$B67,'Health Products &amp; Equipment'!BD:BD)+SUMIF('Other Pharma &amp; Health Products'!$B:$B,$B67,'Other Pharma &amp; Health Products'!BD:BD)+SUMIF('PSM Costs'!$B:$B,$B67,'PSM Costs'!BD:BD)&gt;0,SUMIF(Pharmaceuticals!$B:$B,$B67,Pharmaceuticals!AU:AU)+SUMIF('Health Products &amp; Equipment'!$B:$B,$B67,'Health Products &amp; Equipment'!BD:BD)+SUMIF('Other Pharma &amp; Health Products'!$B:$B,$B67,'Other Pharma &amp; Health Products'!BD:BD)+SUMIF('PSM Costs'!$B:$B,$B67,'PSM Costs'!BD:BD),"")</f>
        <v/>
      </c>
      <c r="V67" s="230" t="str">
        <f ca="1">IF(SUMIF(Pharmaceuticals!$B:$B,$B67,Pharmaceuticals!AW:AW)+SUMIF('Health Products &amp; Equipment'!$B:$B,$B67,'Health Products &amp; Equipment'!BF:BF)+SUMIF('Other Pharma &amp; Health Products'!$B:$B,$B67,'Other Pharma &amp; Health Products'!BF:BF)+SUMIF('PSM Costs'!$B:$B,$B67,'PSM Costs'!BF:BF)&gt;0,SUMIF(Pharmaceuticals!$B:$B,$B67,Pharmaceuticals!AW:AW)+SUMIF('Health Products &amp; Equipment'!$B:$B,$B67,'Health Products &amp; Equipment'!BF:BF)+SUMIF('Other Pharma &amp; Health Products'!$B:$B,$B67,'Other Pharma &amp; Health Products'!BF:BF)+SUMIF('PSM Costs'!$B:$B,$B67,'PSM Costs'!BF:BF),"")</f>
        <v/>
      </c>
      <c r="W67" s="228" t="str">
        <f t="shared" ca="1" si="3"/>
        <v/>
      </c>
      <c r="X67" s="231" t="str">
        <f ca="1">IF(SUMIF(Pharmaceuticals!$B:$B,$B67,Pharmaceuticals!BD:BD)+SUMIF('Health Products &amp; Equipment'!$B:$B,$B67,'Health Products &amp; Equipment'!BM:BM)+SUMIF('Other Pharma &amp; Health Products'!$B:$B,$B67,'Other Pharma &amp; Health Products'!BM:BM)+SUMIF('PSM Costs'!$B:$B,$B67,'PSM Costs'!BM:BM)&gt;0,SUMIF(Pharmaceuticals!$B:$B,$B67,Pharmaceuticals!BD:BD)+SUMIF('Health Products &amp; Equipment'!$B:$B,$B67,'Health Products &amp; Equipment'!BM:BM)+SUMIF('Other Pharma &amp; Health Products'!$B:$B,$B67,'Other Pharma &amp; Health Products'!BM:BM)+SUMIF('PSM Costs'!$B:$B,$B67,'PSM Costs'!BM:BM),"")</f>
        <v/>
      </c>
      <c r="Y67" s="231" t="str">
        <f ca="1">IF(SUMIF(Pharmaceuticals!$B:$B,$B67,Pharmaceuticals!BF:BF)+SUMIF('Health Products &amp; Equipment'!$B:$B,$B67,'Health Products &amp; Equipment'!BO:BO)+SUMIF('Other Pharma &amp; Health Products'!$B:$B,$B67,'Other Pharma &amp; Health Products'!BO:BO)+SUMIF('PSM Costs'!$B:$B,$B67,'PSM Costs'!BO:BO)&gt;0,SUMIF(Pharmaceuticals!$B:$B,$B67,Pharmaceuticals!BF:BF)+SUMIF('Health Products &amp; Equipment'!$B:$B,$B67,'Health Products &amp; Equipment'!BO:BO)+SUMIF('Other Pharma &amp; Health Products'!$B:$B,$B67,'Other Pharma &amp; Health Products'!BO:BO)+SUMIF('PSM Costs'!$B:$B,$B67,'PSM Costs'!BO:BO),"")</f>
        <v/>
      </c>
      <c r="Z67" s="231" t="str">
        <f ca="1">IF(SUMIF(Pharmaceuticals!$B:$B,$B67,Pharmaceuticals!BH:BH)+SUMIF('Health Products &amp; Equipment'!$B:$B,$B67,'Health Products &amp; Equipment'!BQ:BQ)+SUMIF('Other Pharma &amp; Health Products'!$B:$B,$B67,'Other Pharma &amp; Health Products'!BQ:BQ)+SUMIF('PSM Costs'!$B:$B,$B67,'PSM Costs'!BQ:BQ)&gt;0,SUMIF(Pharmaceuticals!$B:$B,$B67,Pharmaceuticals!BH:BH)+SUMIF('Health Products &amp; Equipment'!$B:$B,$B67,'Health Products &amp; Equipment'!BQ:BQ)+SUMIF('Other Pharma &amp; Health Products'!$B:$B,$B67,'Other Pharma &amp; Health Products'!BQ:BQ)+SUMIF('PSM Costs'!$B:$B,$B67,'PSM Costs'!BQ:BQ),"")</f>
        <v/>
      </c>
      <c r="AA67" s="231" t="str">
        <f ca="1">IF(SUMIF(Pharmaceuticals!$B:$B,$B67,Pharmaceuticals!BJ:BJ)+SUMIF('Health Products &amp; Equipment'!$B:$B,$B67,'Health Products &amp; Equipment'!BS:BS)+SUMIF('Other Pharma &amp; Health Products'!$B:$B,$B67,'Other Pharma &amp; Health Products'!BS:BS)+SUMIF('PSM Costs'!$B:$B,$B67,'PSM Costs'!BS:BS)&gt;0,SUMIF(Pharmaceuticals!$B:$B,$B67,Pharmaceuticals!BJ:BJ)+SUMIF('Health Products &amp; Equipment'!$B:$B,$B67,'Health Products &amp; Equipment'!BS:BS)+SUMIF('Other Pharma &amp; Health Products'!$B:$B,$B67,'Other Pharma &amp; Health Products'!BS:BS)+SUMIF('PSM Costs'!$B:$B,$B67,'PSM Costs'!BS:BS),"")</f>
        <v/>
      </c>
      <c r="AB67" s="230" t="str">
        <f t="shared" ca="1" si="4"/>
        <v/>
      </c>
    </row>
    <row r="68" spans="1:28" ht="22" customHeight="1" x14ac:dyDescent="0.15">
      <c r="A68" s="226">
        <v>58</v>
      </c>
      <c r="B68" s="226" t="str">
        <f ca="1">IFERROR(VLOOKUP(A68,'Rank unique Mod-Int-CI-PR'!I:J,2,FALSE),"")</f>
        <v/>
      </c>
      <c r="C68" s="227" t="str">
        <f ca="1">IFERROR(VLOOKUP(VALUE(LEFT(B68,FIND("-",B68)-1)),CatModules!B:C,2,FALSE),"")</f>
        <v/>
      </c>
      <c r="D68" s="227" t="str">
        <f ca="1">IFERROR(VLOOKUP(LEFT(B68,FIND("--",B68)-1),CatInt!D:E,2,FALSE),"")</f>
        <v/>
      </c>
      <c r="E68" s="227" t="str">
        <f ca="1">IFERROR(VLOOKUP(MID(B68,FIND("--",B68)+2,FIND("---",B68)-FIND("--",B68)-2),CatCostInp!D:E,2,FALSE),"")</f>
        <v/>
      </c>
      <c r="F68" s="227" t="str">
        <f ca="1">IFERROR(VLOOKUP(B68,ActivityConcat!A:C,3,FALSE),"")</f>
        <v/>
      </c>
      <c r="G68" s="228" t="str">
        <f ca="1">IFERROR(VLOOKUP(VALUE(RIGHT(B68,1)),Setup!A:D,4,FALSE),"")</f>
        <v/>
      </c>
      <c r="H68" s="229" t="str">
        <f t="shared" ca="1" si="0"/>
        <v/>
      </c>
      <c r="I68" s="230" t="str">
        <f ca="1">IF(SUMIF(Pharmaceuticals!$B:$B,$B68,Pharmaceuticals!Q:Q)+SUMIF('Health Products &amp; Equipment'!$B:$B,$B68,'Health Products &amp; Equipment'!Z:Z)+SUMIF('Other Pharma &amp; Health Products'!$B:$B,$B68,'Other Pharma &amp; Health Products'!Z:Z)+SUMIF('PSM Costs'!$B:$B,$B68,'PSM Costs'!Z:Z)&gt;0,SUMIF(Pharmaceuticals!$B:$B,$B68,Pharmaceuticals!Q:Q)+SUMIF('Health Products &amp; Equipment'!$B:$B,$B68,'Health Products &amp; Equipment'!Z:Z)+SUMIF('Other Pharma &amp; Health Products'!$B:$B,$B68,'Other Pharma &amp; Health Products'!Z:Z)+SUMIF('PSM Costs'!$B:$B,$B68,'PSM Costs'!Z:Z),"")</f>
        <v/>
      </c>
      <c r="J68" s="230" t="str">
        <f ca="1">IF(SUMIF(Pharmaceuticals!$B:$B,$B68,Pharmaceuticals!S:S)+SUMIF('Health Products &amp; Equipment'!$B:$B,$B68,'Health Products &amp; Equipment'!AB:AB)+SUMIF('Other Pharma &amp; Health Products'!$B:$B,$B68,'Other Pharma &amp; Health Products'!AB:AB)+SUMIF('PSM Costs'!$B:$B,$B68,'PSM Costs'!AB:AB)&gt;0,SUMIF(Pharmaceuticals!$B:$B,$B68,Pharmaceuticals!S:S)+SUMIF('Health Products &amp; Equipment'!$B:$B,$B68,'Health Products &amp; Equipment'!AB:AB)+SUMIF('Other Pharma &amp; Health Products'!$B:$B,$B68,'Other Pharma &amp; Health Products'!AB:AB)+SUMIF('PSM Costs'!$B:$B,$B68,'PSM Costs'!AB:AB),"")</f>
        <v/>
      </c>
      <c r="K68" s="230" t="str">
        <f ca="1">IF(SUMIF(Pharmaceuticals!$B:$B,$B68,Pharmaceuticals!U:U)+SUMIF('Health Products &amp; Equipment'!$B:$B,$B68,'Health Products &amp; Equipment'!AD:AD)+SUMIF('Other Pharma &amp; Health Products'!$B:$B,$B68,'Other Pharma &amp; Health Products'!AD:AD)+SUMIF('PSM Costs'!$B:$B,$B68,'PSM Costs'!AD:AD)&gt;0,SUMIF(Pharmaceuticals!$B:$B,$B68,Pharmaceuticals!U:U)+SUMIF('Health Products &amp; Equipment'!$B:$B,$B68,'Health Products &amp; Equipment'!AD:AD)+SUMIF('Other Pharma &amp; Health Products'!$B:$B,$B68,'Other Pharma &amp; Health Products'!AD:AD)+SUMIF('PSM Costs'!$B:$B,$B68,'PSM Costs'!AD:AD),"")</f>
        <v/>
      </c>
      <c r="L68" s="230" t="str">
        <f ca="1">IF(SUMIF(Pharmaceuticals!$B:$B,$B68,Pharmaceuticals!W:W)+SUMIF('Health Products &amp; Equipment'!$B:$B,$B68,'Health Products &amp; Equipment'!AF:AF)+SUMIF('Other Pharma &amp; Health Products'!$B:$B,$B68,'Other Pharma &amp; Health Products'!AF:AF)+SUMIF('PSM Costs'!$B:$B,$B68,'PSM Costs'!AF:AF)&gt;0,SUMIF(Pharmaceuticals!$B:$B,$B68,Pharmaceuticals!W:W)+SUMIF('Health Products &amp; Equipment'!$B:$B,$B68,'Health Products &amp; Equipment'!AF:AF)+SUMIF('Other Pharma &amp; Health Products'!$B:$B,$B68,'Other Pharma &amp; Health Products'!AF:AF)+SUMIF('PSM Costs'!$B:$B,$B68,'PSM Costs'!AF:AF),"")</f>
        <v/>
      </c>
      <c r="M68" s="228" t="str">
        <f t="shared" ca="1" si="1"/>
        <v/>
      </c>
      <c r="N68" s="231" t="str">
        <f ca="1">IF(SUMIF(Pharmaceuticals!$B:$B,$B68,Pharmaceuticals!AD:AD)+SUMIF('Health Products &amp; Equipment'!$B:$B,$B68,'Health Products &amp; Equipment'!AM:AM)+SUMIF('Other Pharma &amp; Health Products'!$B:$B,$B68,'Other Pharma &amp; Health Products'!AM:AM)+SUMIF('PSM Costs'!$B:$B,$B68,'PSM Costs'!AM:AM)&gt;0,SUMIF(Pharmaceuticals!$B:$B,$B68,Pharmaceuticals!AD:AD)+SUMIF('Health Products &amp; Equipment'!$B:$B,$B68,'Health Products &amp; Equipment'!AM:AM)+SUMIF('Other Pharma &amp; Health Products'!$B:$B,$B68,'Other Pharma &amp; Health Products'!AM:AM)+SUMIF('PSM Costs'!$B:$B,$B68,'PSM Costs'!AM:AM),"")</f>
        <v/>
      </c>
      <c r="O68" s="231" t="str">
        <f ca="1">IF(SUMIF(Pharmaceuticals!$B:$B,$B68,Pharmaceuticals!AF:AF)+SUMIF('Health Products &amp; Equipment'!$B:$B,$B68,'Health Products &amp; Equipment'!AO:AO)+SUMIF('Other Pharma &amp; Health Products'!$B:$B,$B68,'Other Pharma &amp; Health Products'!AO:AO)+SUMIF('PSM Costs'!$B:$B,$B68,'PSM Costs'!AO:AO)&gt;0,SUMIF(Pharmaceuticals!$B:$B,$B68,Pharmaceuticals!AF:AF)+SUMIF('Health Products &amp; Equipment'!$B:$B,$B68,'Health Products &amp; Equipment'!AO:AO)+SUMIF('Other Pharma &amp; Health Products'!$B:$B,$B68,'Other Pharma &amp; Health Products'!AO:AO)+SUMIF('PSM Costs'!$B:$B,$B68,'PSM Costs'!AO:AO),"")</f>
        <v/>
      </c>
      <c r="P68" s="231" t="str">
        <f ca="1">IF(SUMIF(Pharmaceuticals!$B:$B,$B68,Pharmaceuticals!AH:AH)+SUMIF('Health Products &amp; Equipment'!$B:$B,$B68,'Health Products &amp; Equipment'!AQ:AQ)+SUMIF('Other Pharma &amp; Health Products'!$B:$B,$B68,'Other Pharma &amp; Health Products'!AQ:AQ)+SUMIF('PSM Costs'!$B:$B,$B68,'PSM Costs'!AQ:AQ)&gt;0,SUMIF(Pharmaceuticals!$B:$B,$B68,Pharmaceuticals!AH:AH)+SUMIF('Health Products &amp; Equipment'!$B:$B,$B68,'Health Products &amp; Equipment'!AQ:AQ)+SUMIF('Other Pharma &amp; Health Products'!$B:$B,$B68,'Other Pharma &amp; Health Products'!AQ:AQ)+SUMIF('PSM Costs'!$B:$B,$B68,'PSM Costs'!AQ:AQ),"")</f>
        <v/>
      </c>
      <c r="Q68" s="231" t="str">
        <f ca="1">IF(SUMIF(Pharmaceuticals!$B:$B,$B68,Pharmaceuticals!AJ:AJ)+SUMIF('Health Products &amp; Equipment'!$B:$B,$B68,'Health Products &amp; Equipment'!AS:AS)+SUMIF('Other Pharma &amp; Health Products'!$B:$B,$B68,'Other Pharma &amp; Health Products'!AS:AS)+SUMIF('PSM Costs'!$B:$B,$B68,'PSM Costs'!AS:AS)&gt;0,SUMIF(Pharmaceuticals!$B:$B,$B68,Pharmaceuticals!AJ:AJ)+SUMIF('Health Products &amp; Equipment'!$B:$B,$B68,'Health Products &amp; Equipment'!AS:AS)+SUMIF('Other Pharma &amp; Health Products'!$B:$B,$B68,'Other Pharma &amp; Health Products'!AS:AS)+SUMIF('PSM Costs'!$B:$B,$B68,'PSM Costs'!AS:AS),"")</f>
        <v/>
      </c>
      <c r="R68" s="229" t="str">
        <f t="shared" ca="1" si="2"/>
        <v/>
      </c>
      <c r="S68" s="230" t="str">
        <f ca="1">IF(SUMIF(Pharmaceuticals!$B:$B,$B68,Pharmaceuticals!AQ:AQ)+SUMIF('Health Products &amp; Equipment'!$B:$B,$B68,'Health Products &amp; Equipment'!AZ:AZ)+SUMIF('Other Pharma &amp; Health Products'!$B:$B,$B68,'Other Pharma &amp; Health Products'!AZ:AZ)+SUMIF('PSM Costs'!$B:$B,$B68,'PSM Costs'!AZ:AZ)&gt;0,SUMIF(Pharmaceuticals!$B:$B,$B68,Pharmaceuticals!AQ:AQ)+SUMIF('Health Products &amp; Equipment'!$B:$B,$B68,'Health Products &amp; Equipment'!AZ:AZ)+SUMIF('Other Pharma &amp; Health Products'!$B:$B,$B68,'Other Pharma &amp; Health Products'!AZ:AZ)+SUMIF('PSM Costs'!$B:$B,$B68,'PSM Costs'!AZ:AZ),"")</f>
        <v/>
      </c>
      <c r="T68" s="230" t="str">
        <f ca="1">IF(SUMIF(Pharmaceuticals!$B:$B,$B68,Pharmaceuticals!AS:AS)+SUMIF('Health Products &amp; Equipment'!$B:$B,$B68,'Health Products &amp; Equipment'!BB:BB)+SUMIF('Other Pharma &amp; Health Products'!$B:$B,$B68,'Other Pharma &amp; Health Products'!BB:BB)+SUMIF('PSM Costs'!$B:$B,$B68,'PSM Costs'!BB:BB)&gt;0,SUMIF(Pharmaceuticals!$B:$B,$B68,Pharmaceuticals!AS:AS)+SUMIF('Health Products &amp; Equipment'!$B:$B,$B68,'Health Products &amp; Equipment'!BB:BB)+SUMIF('Other Pharma &amp; Health Products'!$B:$B,$B68,'Other Pharma &amp; Health Products'!BB:BB)+SUMIF('PSM Costs'!$B:$B,$B68,'PSM Costs'!BB:BB),"")</f>
        <v/>
      </c>
      <c r="U68" s="230" t="str">
        <f ca="1">IF(SUMIF(Pharmaceuticals!$B:$B,$B68,Pharmaceuticals!AU:AU)+SUMIF('Health Products &amp; Equipment'!$B:$B,$B68,'Health Products &amp; Equipment'!BD:BD)+SUMIF('Other Pharma &amp; Health Products'!$B:$B,$B68,'Other Pharma &amp; Health Products'!BD:BD)+SUMIF('PSM Costs'!$B:$B,$B68,'PSM Costs'!BD:BD)&gt;0,SUMIF(Pharmaceuticals!$B:$B,$B68,Pharmaceuticals!AU:AU)+SUMIF('Health Products &amp; Equipment'!$B:$B,$B68,'Health Products &amp; Equipment'!BD:BD)+SUMIF('Other Pharma &amp; Health Products'!$B:$B,$B68,'Other Pharma &amp; Health Products'!BD:BD)+SUMIF('PSM Costs'!$B:$B,$B68,'PSM Costs'!BD:BD),"")</f>
        <v/>
      </c>
      <c r="V68" s="230" t="str">
        <f ca="1">IF(SUMIF(Pharmaceuticals!$B:$B,$B68,Pharmaceuticals!AW:AW)+SUMIF('Health Products &amp; Equipment'!$B:$B,$B68,'Health Products &amp; Equipment'!BF:BF)+SUMIF('Other Pharma &amp; Health Products'!$B:$B,$B68,'Other Pharma &amp; Health Products'!BF:BF)+SUMIF('PSM Costs'!$B:$B,$B68,'PSM Costs'!BF:BF)&gt;0,SUMIF(Pharmaceuticals!$B:$B,$B68,Pharmaceuticals!AW:AW)+SUMIF('Health Products &amp; Equipment'!$B:$B,$B68,'Health Products &amp; Equipment'!BF:BF)+SUMIF('Other Pharma &amp; Health Products'!$B:$B,$B68,'Other Pharma &amp; Health Products'!BF:BF)+SUMIF('PSM Costs'!$B:$B,$B68,'PSM Costs'!BF:BF),"")</f>
        <v/>
      </c>
      <c r="W68" s="228" t="str">
        <f t="shared" ca="1" si="3"/>
        <v/>
      </c>
      <c r="X68" s="231" t="str">
        <f ca="1">IF(SUMIF(Pharmaceuticals!$B:$B,$B68,Pharmaceuticals!BD:BD)+SUMIF('Health Products &amp; Equipment'!$B:$B,$B68,'Health Products &amp; Equipment'!BM:BM)+SUMIF('Other Pharma &amp; Health Products'!$B:$B,$B68,'Other Pharma &amp; Health Products'!BM:BM)+SUMIF('PSM Costs'!$B:$B,$B68,'PSM Costs'!BM:BM)&gt;0,SUMIF(Pharmaceuticals!$B:$B,$B68,Pharmaceuticals!BD:BD)+SUMIF('Health Products &amp; Equipment'!$B:$B,$B68,'Health Products &amp; Equipment'!BM:BM)+SUMIF('Other Pharma &amp; Health Products'!$B:$B,$B68,'Other Pharma &amp; Health Products'!BM:BM)+SUMIF('PSM Costs'!$B:$B,$B68,'PSM Costs'!BM:BM),"")</f>
        <v/>
      </c>
      <c r="Y68" s="231" t="str">
        <f ca="1">IF(SUMIF(Pharmaceuticals!$B:$B,$B68,Pharmaceuticals!BF:BF)+SUMIF('Health Products &amp; Equipment'!$B:$B,$B68,'Health Products &amp; Equipment'!BO:BO)+SUMIF('Other Pharma &amp; Health Products'!$B:$B,$B68,'Other Pharma &amp; Health Products'!BO:BO)+SUMIF('PSM Costs'!$B:$B,$B68,'PSM Costs'!BO:BO)&gt;0,SUMIF(Pharmaceuticals!$B:$B,$B68,Pharmaceuticals!BF:BF)+SUMIF('Health Products &amp; Equipment'!$B:$B,$B68,'Health Products &amp; Equipment'!BO:BO)+SUMIF('Other Pharma &amp; Health Products'!$B:$B,$B68,'Other Pharma &amp; Health Products'!BO:BO)+SUMIF('PSM Costs'!$B:$B,$B68,'PSM Costs'!BO:BO),"")</f>
        <v/>
      </c>
      <c r="Z68" s="231" t="str">
        <f ca="1">IF(SUMIF(Pharmaceuticals!$B:$B,$B68,Pharmaceuticals!BH:BH)+SUMIF('Health Products &amp; Equipment'!$B:$B,$B68,'Health Products &amp; Equipment'!BQ:BQ)+SUMIF('Other Pharma &amp; Health Products'!$B:$B,$B68,'Other Pharma &amp; Health Products'!BQ:BQ)+SUMIF('PSM Costs'!$B:$B,$B68,'PSM Costs'!BQ:BQ)&gt;0,SUMIF(Pharmaceuticals!$B:$B,$B68,Pharmaceuticals!BH:BH)+SUMIF('Health Products &amp; Equipment'!$B:$B,$B68,'Health Products &amp; Equipment'!BQ:BQ)+SUMIF('Other Pharma &amp; Health Products'!$B:$B,$B68,'Other Pharma &amp; Health Products'!BQ:BQ)+SUMIF('PSM Costs'!$B:$B,$B68,'PSM Costs'!BQ:BQ),"")</f>
        <v/>
      </c>
      <c r="AA68" s="231" t="str">
        <f ca="1">IF(SUMIF(Pharmaceuticals!$B:$B,$B68,Pharmaceuticals!BJ:BJ)+SUMIF('Health Products &amp; Equipment'!$B:$B,$B68,'Health Products &amp; Equipment'!BS:BS)+SUMIF('Other Pharma &amp; Health Products'!$B:$B,$B68,'Other Pharma &amp; Health Products'!BS:BS)+SUMIF('PSM Costs'!$B:$B,$B68,'PSM Costs'!BS:BS)&gt;0,SUMIF(Pharmaceuticals!$B:$B,$B68,Pharmaceuticals!BJ:BJ)+SUMIF('Health Products &amp; Equipment'!$B:$B,$B68,'Health Products &amp; Equipment'!BS:BS)+SUMIF('Other Pharma &amp; Health Products'!$B:$B,$B68,'Other Pharma &amp; Health Products'!BS:BS)+SUMIF('PSM Costs'!$B:$B,$B68,'PSM Costs'!BS:BS),"")</f>
        <v/>
      </c>
      <c r="AB68" s="230" t="str">
        <f t="shared" ca="1" si="4"/>
        <v/>
      </c>
    </row>
    <row r="69" spans="1:28" ht="22" customHeight="1" x14ac:dyDescent="0.15">
      <c r="A69" s="226">
        <v>59</v>
      </c>
      <c r="B69" s="226" t="str">
        <f ca="1">IFERROR(VLOOKUP(A69,'Rank unique Mod-Int-CI-PR'!I:J,2,FALSE),"")</f>
        <v/>
      </c>
      <c r="C69" s="227" t="str">
        <f ca="1">IFERROR(VLOOKUP(VALUE(LEFT(B69,FIND("-",B69)-1)),CatModules!B:C,2,FALSE),"")</f>
        <v/>
      </c>
      <c r="D69" s="227" t="str">
        <f ca="1">IFERROR(VLOOKUP(LEFT(B69,FIND("--",B69)-1),CatInt!D:E,2,FALSE),"")</f>
        <v/>
      </c>
      <c r="E69" s="227" t="str">
        <f ca="1">IFERROR(VLOOKUP(MID(B69,FIND("--",B69)+2,FIND("---",B69)-FIND("--",B69)-2),CatCostInp!D:E,2,FALSE),"")</f>
        <v/>
      </c>
      <c r="F69" s="227" t="str">
        <f ca="1">IFERROR(VLOOKUP(B69,ActivityConcat!A:C,3,FALSE),"")</f>
        <v/>
      </c>
      <c r="G69" s="228" t="str">
        <f ca="1">IFERROR(VLOOKUP(VALUE(RIGHT(B69,1)),Setup!A:D,4,FALSE),"")</f>
        <v/>
      </c>
      <c r="H69" s="229" t="str">
        <f t="shared" ca="1" si="0"/>
        <v/>
      </c>
      <c r="I69" s="230" t="str">
        <f ca="1">IF(SUMIF(Pharmaceuticals!$B:$B,$B69,Pharmaceuticals!Q:Q)+SUMIF('Health Products &amp; Equipment'!$B:$B,$B69,'Health Products &amp; Equipment'!Z:Z)+SUMIF('Other Pharma &amp; Health Products'!$B:$B,$B69,'Other Pharma &amp; Health Products'!Z:Z)+SUMIF('PSM Costs'!$B:$B,$B69,'PSM Costs'!Z:Z)&gt;0,SUMIF(Pharmaceuticals!$B:$B,$B69,Pharmaceuticals!Q:Q)+SUMIF('Health Products &amp; Equipment'!$B:$B,$B69,'Health Products &amp; Equipment'!Z:Z)+SUMIF('Other Pharma &amp; Health Products'!$B:$B,$B69,'Other Pharma &amp; Health Products'!Z:Z)+SUMIF('PSM Costs'!$B:$B,$B69,'PSM Costs'!Z:Z),"")</f>
        <v/>
      </c>
      <c r="J69" s="230" t="str">
        <f ca="1">IF(SUMIF(Pharmaceuticals!$B:$B,$B69,Pharmaceuticals!S:S)+SUMIF('Health Products &amp; Equipment'!$B:$B,$B69,'Health Products &amp; Equipment'!AB:AB)+SUMIF('Other Pharma &amp; Health Products'!$B:$B,$B69,'Other Pharma &amp; Health Products'!AB:AB)+SUMIF('PSM Costs'!$B:$B,$B69,'PSM Costs'!AB:AB)&gt;0,SUMIF(Pharmaceuticals!$B:$B,$B69,Pharmaceuticals!S:S)+SUMIF('Health Products &amp; Equipment'!$B:$B,$B69,'Health Products &amp; Equipment'!AB:AB)+SUMIF('Other Pharma &amp; Health Products'!$B:$B,$B69,'Other Pharma &amp; Health Products'!AB:AB)+SUMIF('PSM Costs'!$B:$B,$B69,'PSM Costs'!AB:AB),"")</f>
        <v/>
      </c>
      <c r="K69" s="230" t="str">
        <f ca="1">IF(SUMIF(Pharmaceuticals!$B:$B,$B69,Pharmaceuticals!U:U)+SUMIF('Health Products &amp; Equipment'!$B:$B,$B69,'Health Products &amp; Equipment'!AD:AD)+SUMIF('Other Pharma &amp; Health Products'!$B:$B,$B69,'Other Pharma &amp; Health Products'!AD:AD)+SUMIF('PSM Costs'!$B:$B,$B69,'PSM Costs'!AD:AD)&gt;0,SUMIF(Pharmaceuticals!$B:$B,$B69,Pharmaceuticals!U:U)+SUMIF('Health Products &amp; Equipment'!$B:$B,$B69,'Health Products &amp; Equipment'!AD:AD)+SUMIF('Other Pharma &amp; Health Products'!$B:$B,$B69,'Other Pharma &amp; Health Products'!AD:AD)+SUMIF('PSM Costs'!$B:$B,$B69,'PSM Costs'!AD:AD),"")</f>
        <v/>
      </c>
      <c r="L69" s="230" t="str">
        <f ca="1">IF(SUMIF(Pharmaceuticals!$B:$B,$B69,Pharmaceuticals!W:W)+SUMIF('Health Products &amp; Equipment'!$B:$B,$B69,'Health Products &amp; Equipment'!AF:AF)+SUMIF('Other Pharma &amp; Health Products'!$B:$B,$B69,'Other Pharma &amp; Health Products'!AF:AF)+SUMIF('PSM Costs'!$B:$B,$B69,'PSM Costs'!AF:AF)&gt;0,SUMIF(Pharmaceuticals!$B:$B,$B69,Pharmaceuticals!W:W)+SUMIF('Health Products &amp; Equipment'!$B:$B,$B69,'Health Products &amp; Equipment'!AF:AF)+SUMIF('Other Pharma &amp; Health Products'!$B:$B,$B69,'Other Pharma &amp; Health Products'!AF:AF)+SUMIF('PSM Costs'!$B:$B,$B69,'PSM Costs'!AF:AF),"")</f>
        <v/>
      </c>
      <c r="M69" s="228" t="str">
        <f t="shared" ca="1" si="1"/>
        <v/>
      </c>
      <c r="N69" s="231" t="str">
        <f ca="1">IF(SUMIF(Pharmaceuticals!$B:$B,$B69,Pharmaceuticals!AD:AD)+SUMIF('Health Products &amp; Equipment'!$B:$B,$B69,'Health Products &amp; Equipment'!AM:AM)+SUMIF('Other Pharma &amp; Health Products'!$B:$B,$B69,'Other Pharma &amp; Health Products'!AM:AM)+SUMIF('PSM Costs'!$B:$B,$B69,'PSM Costs'!AM:AM)&gt;0,SUMIF(Pharmaceuticals!$B:$B,$B69,Pharmaceuticals!AD:AD)+SUMIF('Health Products &amp; Equipment'!$B:$B,$B69,'Health Products &amp; Equipment'!AM:AM)+SUMIF('Other Pharma &amp; Health Products'!$B:$B,$B69,'Other Pharma &amp; Health Products'!AM:AM)+SUMIF('PSM Costs'!$B:$B,$B69,'PSM Costs'!AM:AM),"")</f>
        <v/>
      </c>
      <c r="O69" s="231" t="str">
        <f ca="1">IF(SUMIF(Pharmaceuticals!$B:$B,$B69,Pharmaceuticals!AF:AF)+SUMIF('Health Products &amp; Equipment'!$B:$B,$B69,'Health Products &amp; Equipment'!AO:AO)+SUMIF('Other Pharma &amp; Health Products'!$B:$B,$B69,'Other Pharma &amp; Health Products'!AO:AO)+SUMIF('PSM Costs'!$B:$B,$B69,'PSM Costs'!AO:AO)&gt;0,SUMIF(Pharmaceuticals!$B:$B,$B69,Pharmaceuticals!AF:AF)+SUMIF('Health Products &amp; Equipment'!$B:$B,$B69,'Health Products &amp; Equipment'!AO:AO)+SUMIF('Other Pharma &amp; Health Products'!$B:$B,$B69,'Other Pharma &amp; Health Products'!AO:AO)+SUMIF('PSM Costs'!$B:$B,$B69,'PSM Costs'!AO:AO),"")</f>
        <v/>
      </c>
      <c r="P69" s="231" t="str">
        <f ca="1">IF(SUMIF(Pharmaceuticals!$B:$B,$B69,Pharmaceuticals!AH:AH)+SUMIF('Health Products &amp; Equipment'!$B:$B,$B69,'Health Products &amp; Equipment'!AQ:AQ)+SUMIF('Other Pharma &amp; Health Products'!$B:$B,$B69,'Other Pharma &amp; Health Products'!AQ:AQ)+SUMIF('PSM Costs'!$B:$B,$B69,'PSM Costs'!AQ:AQ)&gt;0,SUMIF(Pharmaceuticals!$B:$B,$B69,Pharmaceuticals!AH:AH)+SUMIF('Health Products &amp; Equipment'!$B:$B,$B69,'Health Products &amp; Equipment'!AQ:AQ)+SUMIF('Other Pharma &amp; Health Products'!$B:$B,$B69,'Other Pharma &amp; Health Products'!AQ:AQ)+SUMIF('PSM Costs'!$B:$B,$B69,'PSM Costs'!AQ:AQ),"")</f>
        <v/>
      </c>
      <c r="Q69" s="231" t="str">
        <f ca="1">IF(SUMIF(Pharmaceuticals!$B:$B,$B69,Pharmaceuticals!AJ:AJ)+SUMIF('Health Products &amp; Equipment'!$B:$B,$B69,'Health Products &amp; Equipment'!AS:AS)+SUMIF('Other Pharma &amp; Health Products'!$B:$B,$B69,'Other Pharma &amp; Health Products'!AS:AS)+SUMIF('PSM Costs'!$B:$B,$B69,'PSM Costs'!AS:AS)&gt;0,SUMIF(Pharmaceuticals!$B:$B,$B69,Pharmaceuticals!AJ:AJ)+SUMIF('Health Products &amp; Equipment'!$B:$B,$B69,'Health Products &amp; Equipment'!AS:AS)+SUMIF('Other Pharma &amp; Health Products'!$B:$B,$B69,'Other Pharma &amp; Health Products'!AS:AS)+SUMIF('PSM Costs'!$B:$B,$B69,'PSM Costs'!AS:AS),"")</f>
        <v/>
      </c>
      <c r="R69" s="229" t="str">
        <f t="shared" ca="1" si="2"/>
        <v/>
      </c>
      <c r="S69" s="230" t="str">
        <f ca="1">IF(SUMIF(Pharmaceuticals!$B:$B,$B69,Pharmaceuticals!AQ:AQ)+SUMIF('Health Products &amp; Equipment'!$B:$B,$B69,'Health Products &amp; Equipment'!AZ:AZ)+SUMIF('Other Pharma &amp; Health Products'!$B:$B,$B69,'Other Pharma &amp; Health Products'!AZ:AZ)+SUMIF('PSM Costs'!$B:$B,$B69,'PSM Costs'!AZ:AZ)&gt;0,SUMIF(Pharmaceuticals!$B:$B,$B69,Pharmaceuticals!AQ:AQ)+SUMIF('Health Products &amp; Equipment'!$B:$B,$B69,'Health Products &amp; Equipment'!AZ:AZ)+SUMIF('Other Pharma &amp; Health Products'!$B:$B,$B69,'Other Pharma &amp; Health Products'!AZ:AZ)+SUMIF('PSM Costs'!$B:$B,$B69,'PSM Costs'!AZ:AZ),"")</f>
        <v/>
      </c>
      <c r="T69" s="230" t="str">
        <f ca="1">IF(SUMIF(Pharmaceuticals!$B:$B,$B69,Pharmaceuticals!AS:AS)+SUMIF('Health Products &amp; Equipment'!$B:$B,$B69,'Health Products &amp; Equipment'!BB:BB)+SUMIF('Other Pharma &amp; Health Products'!$B:$B,$B69,'Other Pharma &amp; Health Products'!BB:BB)+SUMIF('PSM Costs'!$B:$B,$B69,'PSM Costs'!BB:BB)&gt;0,SUMIF(Pharmaceuticals!$B:$B,$B69,Pharmaceuticals!AS:AS)+SUMIF('Health Products &amp; Equipment'!$B:$B,$B69,'Health Products &amp; Equipment'!BB:BB)+SUMIF('Other Pharma &amp; Health Products'!$B:$B,$B69,'Other Pharma &amp; Health Products'!BB:BB)+SUMIF('PSM Costs'!$B:$B,$B69,'PSM Costs'!BB:BB),"")</f>
        <v/>
      </c>
      <c r="U69" s="230" t="str">
        <f ca="1">IF(SUMIF(Pharmaceuticals!$B:$B,$B69,Pharmaceuticals!AU:AU)+SUMIF('Health Products &amp; Equipment'!$B:$B,$B69,'Health Products &amp; Equipment'!BD:BD)+SUMIF('Other Pharma &amp; Health Products'!$B:$B,$B69,'Other Pharma &amp; Health Products'!BD:BD)+SUMIF('PSM Costs'!$B:$B,$B69,'PSM Costs'!BD:BD)&gt;0,SUMIF(Pharmaceuticals!$B:$B,$B69,Pharmaceuticals!AU:AU)+SUMIF('Health Products &amp; Equipment'!$B:$B,$B69,'Health Products &amp; Equipment'!BD:BD)+SUMIF('Other Pharma &amp; Health Products'!$B:$B,$B69,'Other Pharma &amp; Health Products'!BD:BD)+SUMIF('PSM Costs'!$B:$B,$B69,'PSM Costs'!BD:BD),"")</f>
        <v/>
      </c>
      <c r="V69" s="230" t="str">
        <f ca="1">IF(SUMIF(Pharmaceuticals!$B:$B,$B69,Pharmaceuticals!AW:AW)+SUMIF('Health Products &amp; Equipment'!$B:$B,$B69,'Health Products &amp; Equipment'!BF:BF)+SUMIF('Other Pharma &amp; Health Products'!$B:$B,$B69,'Other Pharma &amp; Health Products'!BF:BF)+SUMIF('PSM Costs'!$B:$B,$B69,'PSM Costs'!BF:BF)&gt;0,SUMIF(Pharmaceuticals!$B:$B,$B69,Pharmaceuticals!AW:AW)+SUMIF('Health Products &amp; Equipment'!$B:$B,$B69,'Health Products &amp; Equipment'!BF:BF)+SUMIF('Other Pharma &amp; Health Products'!$B:$B,$B69,'Other Pharma &amp; Health Products'!BF:BF)+SUMIF('PSM Costs'!$B:$B,$B69,'PSM Costs'!BF:BF),"")</f>
        <v/>
      </c>
      <c r="W69" s="228" t="str">
        <f t="shared" ca="1" si="3"/>
        <v/>
      </c>
      <c r="X69" s="231" t="str">
        <f ca="1">IF(SUMIF(Pharmaceuticals!$B:$B,$B69,Pharmaceuticals!BD:BD)+SUMIF('Health Products &amp; Equipment'!$B:$B,$B69,'Health Products &amp; Equipment'!BM:BM)+SUMIF('Other Pharma &amp; Health Products'!$B:$B,$B69,'Other Pharma &amp; Health Products'!BM:BM)+SUMIF('PSM Costs'!$B:$B,$B69,'PSM Costs'!BM:BM)&gt;0,SUMIF(Pharmaceuticals!$B:$B,$B69,Pharmaceuticals!BD:BD)+SUMIF('Health Products &amp; Equipment'!$B:$B,$B69,'Health Products &amp; Equipment'!BM:BM)+SUMIF('Other Pharma &amp; Health Products'!$B:$B,$B69,'Other Pharma &amp; Health Products'!BM:BM)+SUMIF('PSM Costs'!$B:$B,$B69,'PSM Costs'!BM:BM),"")</f>
        <v/>
      </c>
      <c r="Y69" s="231" t="str">
        <f ca="1">IF(SUMIF(Pharmaceuticals!$B:$B,$B69,Pharmaceuticals!BF:BF)+SUMIF('Health Products &amp; Equipment'!$B:$B,$B69,'Health Products &amp; Equipment'!BO:BO)+SUMIF('Other Pharma &amp; Health Products'!$B:$B,$B69,'Other Pharma &amp; Health Products'!BO:BO)+SUMIF('PSM Costs'!$B:$B,$B69,'PSM Costs'!BO:BO)&gt;0,SUMIF(Pharmaceuticals!$B:$B,$B69,Pharmaceuticals!BF:BF)+SUMIF('Health Products &amp; Equipment'!$B:$B,$B69,'Health Products &amp; Equipment'!BO:BO)+SUMIF('Other Pharma &amp; Health Products'!$B:$B,$B69,'Other Pharma &amp; Health Products'!BO:BO)+SUMIF('PSM Costs'!$B:$B,$B69,'PSM Costs'!BO:BO),"")</f>
        <v/>
      </c>
      <c r="Z69" s="231" t="str">
        <f ca="1">IF(SUMIF(Pharmaceuticals!$B:$B,$B69,Pharmaceuticals!BH:BH)+SUMIF('Health Products &amp; Equipment'!$B:$B,$B69,'Health Products &amp; Equipment'!BQ:BQ)+SUMIF('Other Pharma &amp; Health Products'!$B:$B,$B69,'Other Pharma &amp; Health Products'!BQ:BQ)+SUMIF('PSM Costs'!$B:$B,$B69,'PSM Costs'!BQ:BQ)&gt;0,SUMIF(Pharmaceuticals!$B:$B,$B69,Pharmaceuticals!BH:BH)+SUMIF('Health Products &amp; Equipment'!$B:$B,$B69,'Health Products &amp; Equipment'!BQ:BQ)+SUMIF('Other Pharma &amp; Health Products'!$B:$B,$B69,'Other Pharma &amp; Health Products'!BQ:BQ)+SUMIF('PSM Costs'!$B:$B,$B69,'PSM Costs'!BQ:BQ),"")</f>
        <v/>
      </c>
      <c r="AA69" s="231" t="str">
        <f ca="1">IF(SUMIF(Pharmaceuticals!$B:$B,$B69,Pharmaceuticals!BJ:BJ)+SUMIF('Health Products &amp; Equipment'!$B:$B,$B69,'Health Products &amp; Equipment'!BS:BS)+SUMIF('Other Pharma &amp; Health Products'!$B:$B,$B69,'Other Pharma &amp; Health Products'!BS:BS)+SUMIF('PSM Costs'!$B:$B,$B69,'PSM Costs'!BS:BS)&gt;0,SUMIF(Pharmaceuticals!$B:$B,$B69,Pharmaceuticals!BJ:BJ)+SUMIF('Health Products &amp; Equipment'!$B:$B,$B69,'Health Products &amp; Equipment'!BS:BS)+SUMIF('Other Pharma &amp; Health Products'!$B:$B,$B69,'Other Pharma &amp; Health Products'!BS:BS)+SUMIF('PSM Costs'!$B:$B,$B69,'PSM Costs'!BS:BS),"")</f>
        <v/>
      </c>
      <c r="AB69" s="230" t="str">
        <f t="shared" ca="1" si="4"/>
        <v/>
      </c>
    </row>
    <row r="70" spans="1:28" ht="22" customHeight="1" x14ac:dyDescent="0.15">
      <c r="A70" s="226">
        <v>60</v>
      </c>
      <c r="B70" s="226" t="str">
        <f ca="1">IFERROR(VLOOKUP(A70,'Rank unique Mod-Int-CI-PR'!I:J,2,FALSE),"")</f>
        <v/>
      </c>
      <c r="C70" s="227" t="str">
        <f ca="1">IFERROR(VLOOKUP(VALUE(LEFT(B70,FIND("-",B70)-1)),CatModules!B:C,2,FALSE),"")</f>
        <v/>
      </c>
      <c r="D70" s="227" t="str">
        <f ca="1">IFERROR(VLOOKUP(LEFT(B70,FIND("--",B70)-1),CatInt!D:E,2,FALSE),"")</f>
        <v/>
      </c>
      <c r="E70" s="227" t="str">
        <f ca="1">IFERROR(VLOOKUP(MID(B70,FIND("--",B70)+2,FIND("---",B70)-FIND("--",B70)-2),CatCostInp!D:E,2,FALSE),"")</f>
        <v/>
      </c>
      <c r="F70" s="227" t="str">
        <f ca="1">IFERROR(VLOOKUP(B70,ActivityConcat!A:C,3,FALSE),"")</f>
        <v/>
      </c>
      <c r="G70" s="228" t="str">
        <f ca="1">IFERROR(VLOOKUP(VALUE(RIGHT(B70,1)),Setup!A:D,4,FALSE),"")</f>
        <v/>
      </c>
      <c r="H70" s="229" t="str">
        <f t="shared" ca="1" si="0"/>
        <v/>
      </c>
      <c r="I70" s="230" t="str">
        <f ca="1">IF(SUMIF(Pharmaceuticals!$B:$B,$B70,Pharmaceuticals!Q:Q)+SUMIF('Health Products &amp; Equipment'!$B:$B,$B70,'Health Products &amp; Equipment'!Z:Z)+SUMIF('Other Pharma &amp; Health Products'!$B:$B,$B70,'Other Pharma &amp; Health Products'!Z:Z)+SUMIF('PSM Costs'!$B:$B,$B70,'PSM Costs'!Z:Z)&gt;0,SUMIF(Pharmaceuticals!$B:$B,$B70,Pharmaceuticals!Q:Q)+SUMIF('Health Products &amp; Equipment'!$B:$B,$B70,'Health Products &amp; Equipment'!Z:Z)+SUMIF('Other Pharma &amp; Health Products'!$B:$B,$B70,'Other Pharma &amp; Health Products'!Z:Z)+SUMIF('PSM Costs'!$B:$B,$B70,'PSM Costs'!Z:Z),"")</f>
        <v/>
      </c>
      <c r="J70" s="230" t="str">
        <f ca="1">IF(SUMIF(Pharmaceuticals!$B:$B,$B70,Pharmaceuticals!S:S)+SUMIF('Health Products &amp; Equipment'!$B:$B,$B70,'Health Products &amp; Equipment'!AB:AB)+SUMIF('Other Pharma &amp; Health Products'!$B:$B,$B70,'Other Pharma &amp; Health Products'!AB:AB)+SUMIF('PSM Costs'!$B:$B,$B70,'PSM Costs'!AB:AB)&gt;0,SUMIF(Pharmaceuticals!$B:$B,$B70,Pharmaceuticals!S:S)+SUMIF('Health Products &amp; Equipment'!$B:$B,$B70,'Health Products &amp; Equipment'!AB:AB)+SUMIF('Other Pharma &amp; Health Products'!$B:$B,$B70,'Other Pharma &amp; Health Products'!AB:AB)+SUMIF('PSM Costs'!$B:$B,$B70,'PSM Costs'!AB:AB),"")</f>
        <v/>
      </c>
      <c r="K70" s="230" t="str">
        <f ca="1">IF(SUMIF(Pharmaceuticals!$B:$B,$B70,Pharmaceuticals!U:U)+SUMIF('Health Products &amp; Equipment'!$B:$B,$B70,'Health Products &amp; Equipment'!AD:AD)+SUMIF('Other Pharma &amp; Health Products'!$B:$B,$B70,'Other Pharma &amp; Health Products'!AD:AD)+SUMIF('PSM Costs'!$B:$B,$B70,'PSM Costs'!AD:AD)&gt;0,SUMIF(Pharmaceuticals!$B:$B,$B70,Pharmaceuticals!U:U)+SUMIF('Health Products &amp; Equipment'!$B:$B,$B70,'Health Products &amp; Equipment'!AD:AD)+SUMIF('Other Pharma &amp; Health Products'!$B:$B,$B70,'Other Pharma &amp; Health Products'!AD:AD)+SUMIF('PSM Costs'!$B:$B,$B70,'PSM Costs'!AD:AD),"")</f>
        <v/>
      </c>
      <c r="L70" s="230" t="str">
        <f ca="1">IF(SUMIF(Pharmaceuticals!$B:$B,$B70,Pharmaceuticals!W:W)+SUMIF('Health Products &amp; Equipment'!$B:$B,$B70,'Health Products &amp; Equipment'!AF:AF)+SUMIF('Other Pharma &amp; Health Products'!$B:$B,$B70,'Other Pharma &amp; Health Products'!AF:AF)+SUMIF('PSM Costs'!$B:$B,$B70,'PSM Costs'!AF:AF)&gt;0,SUMIF(Pharmaceuticals!$B:$B,$B70,Pharmaceuticals!W:W)+SUMIF('Health Products &amp; Equipment'!$B:$B,$B70,'Health Products &amp; Equipment'!AF:AF)+SUMIF('Other Pharma &amp; Health Products'!$B:$B,$B70,'Other Pharma &amp; Health Products'!AF:AF)+SUMIF('PSM Costs'!$B:$B,$B70,'PSM Costs'!AF:AF),"")</f>
        <v/>
      </c>
      <c r="M70" s="228" t="str">
        <f t="shared" ca="1" si="1"/>
        <v/>
      </c>
      <c r="N70" s="231" t="str">
        <f ca="1">IF(SUMIF(Pharmaceuticals!$B:$B,$B70,Pharmaceuticals!AD:AD)+SUMIF('Health Products &amp; Equipment'!$B:$B,$B70,'Health Products &amp; Equipment'!AM:AM)+SUMIF('Other Pharma &amp; Health Products'!$B:$B,$B70,'Other Pharma &amp; Health Products'!AM:AM)+SUMIF('PSM Costs'!$B:$B,$B70,'PSM Costs'!AM:AM)&gt;0,SUMIF(Pharmaceuticals!$B:$B,$B70,Pharmaceuticals!AD:AD)+SUMIF('Health Products &amp; Equipment'!$B:$B,$B70,'Health Products &amp; Equipment'!AM:AM)+SUMIF('Other Pharma &amp; Health Products'!$B:$B,$B70,'Other Pharma &amp; Health Products'!AM:AM)+SUMIF('PSM Costs'!$B:$B,$B70,'PSM Costs'!AM:AM),"")</f>
        <v/>
      </c>
      <c r="O70" s="231" t="str">
        <f ca="1">IF(SUMIF(Pharmaceuticals!$B:$B,$B70,Pharmaceuticals!AF:AF)+SUMIF('Health Products &amp; Equipment'!$B:$B,$B70,'Health Products &amp; Equipment'!AO:AO)+SUMIF('Other Pharma &amp; Health Products'!$B:$B,$B70,'Other Pharma &amp; Health Products'!AO:AO)+SUMIF('PSM Costs'!$B:$B,$B70,'PSM Costs'!AO:AO)&gt;0,SUMIF(Pharmaceuticals!$B:$B,$B70,Pharmaceuticals!AF:AF)+SUMIF('Health Products &amp; Equipment'!$B:$B,$B70,'Health Products &amp; Equipment'!AO:AO)+SUMIF('Other Pharma &amp; Health Products'!$B:$B,$B70,'Other Pharma &amp; Health Products'!AO:AO)+SUMIF('PSM Costs'!$B:$B,$B70,'PSM Costs'!AO:AO),"")</f>
        <v/>
      </c>
      <c r="P70" s="231" t="str">
        <f ca="1">IF(SUMIF(Pharmaceuticals!$B:$B,$B70,Pharmaceuticals!AH:AH)+SUMIF('Health Products &amp; Equipment'!$B:$B,$B70,'Health Products &amp; Equipment'!AQ:AQ)+SUMIF('Other Pharma &amp; Health Products'!$B:$B,$B70,'Other Pharma &amp; Health Products'!AQ:AQ)+SUMIF('PSM Costs'!$B:$B,$B70,'PSM Costs'!AQ:AQ)&gt;0,SUMIF(Pharmaceuticals!$B:$B,$B70,Pharmaceuticals!AH:AH)+SUMIF('Health Products &amp; Equipment'!$B:$B,$B70,'Health Products &amp; Equipment'!AQ:AQ)+SUMIF('Other Pharma &amp; Health Products'!$B:$B,$B70,'Other Pharma &amp; Health Products'!AQ:AQ)+SUMIF('PSM Costs'!$B:$B,$B70,'PSM Costs'!AQ:AQ),"")</f>
        <v/>
      </c>
      <c r="Q70" s="231" t="str">
        <f ca="1">IF(SUMIF(Pharmaceuticals!$B:$B,$B70,Pharmaceuticals!AJ:AJ)+SUMIF('Health Products &amp; Equipment'!$B:$B,$B70,'Health Products &amp; Equipment'!AS:AS)+SUMIF('Other Pharma &amp; Health Products'!$B:$B,$B70,'Other Pharma &amp; Health Products'!AS:AS)+SUMIF('PSM Costs'!$B:$B,$B70,'PSM Costs'!AS:AS)&gt;0,SUMIF(Pharmaceuticals!$B:$B,$B70,Pharmaceuticals!AJ:AJ)+SUMIF('Health Products &amp; Equipment'!$B:$B,$B70,'Health Products &amp; Equipment'!AS:AS)+SUMIF('Other Pharma &amp; Health Products'!$B:$B,$B70,'Other Pharma &amp; Health Products'!AS:AS)+SUMIF('PSM Costs'!$B:$B,$B70,'PSM Costs'!AS:AS),"")</f>
        <v/>
      </c>
      <c r="R70" s="229" t="str">
        <f t="shared" ca="1" si="2"/>
        <v/>
      </c>
      <c r="S70" s="230" t="str">
        <f ca="1">IF(SUMIF(Pharmaceuticals!$B:$B,$B70,Pharmaceuticals!AQ:AQ)+SUMIF('Health Products &amp; Equipment'!$B:$B,$B70,'Health Products &amp; Equipment'!AZ:AZ)+SUMIF('Other Pharma &amp; Health Products'!$B:$B,$B70,'Other Pharma &amp; Health Products'!AZ:AZ)+SUMIF('PSM Costs'!$B:$B,$B70,'PSM Costs'!AZ:AZ)&gt;0,SUMIF(Pharmaceuticals!$B:$B,$B70,Pharmaceuticals!AQ:AQ)+SUMIF('Health Products &amp; Equipment'!$B:$B,$B70,'Health Products &amp; Equipment'!AZ:AZ)+SUMIF('Other Pharma &amp; Health Products'!$B:$B,$B70,'Other Pharma &amp; Health Products'!AZ:AZ)+SUMIF('PSM Costs'!$B:$B,$B70,'PSM Costs'!AZ:AZ),"")</f>
        <v/>
      </c>
      <c r="T70" s="230" t="str">
        <f ca="1">IF(SUMIF(Pharmaceuticals!$B:$B,$B70,Pharmaceuticals!AS:AS)+SUMIF('Health Products &amp; Equipment'!$B:$B,$B70,'Health Products &amp; Equipment'!BB:BB)+SUMIF('Other Pharma &amp; Health Products'!$B:$B,$B70,'Other Pharma &amp; Health Products'!BB:BB)+SUMIF('PSM Costs'!$B:$B,$B70,'PSM Costs'!BB:BB)&gt;0,SUMIF(Pharmaceuticals!$B:$B,$B70,Pharmaceuticals!AS:AS)+SUMIF('Health Products &amp; Equipment'!$B:$B,$B70,'Health Products &amp; Equipment'!BB:BB)+SUMIF('Other Pharma &amp; Health Products'!$B:$B,$B70,'Other Pharma &amp; Health Products'!BB:BB)+SUMIF('PSM Costs'!$B:$B,$B70,'PSM Costs'!BB:BB),"")</f>
        <v/>
      </c>
      <c r="U70" s="230" t="str">
        <f ca="1">IF(SUMIF(Pharmaceuticals!$B:$B,$B70,Pharmaceuticals!AU:AU)+SUMIF('Health Products &amp; Equipment'!$B:$B,$B70,'Health Products &amp; Equipment'!BD:BD)+SUMIF('Other Pharma &amp; Health Products'!$B:$B,$B70,'Other Pharma &amp; Health Products'!BD:BD)+SUMIF('PSM Costs'!$B:$B,$B70,'PSM Costs'!BD:BD)&gt;0,SUMIF(Pharmaceuticals!$B:$B,$B70,Pharmaceuticals!AU:AU)+SUMIF('Health Products &amp; Equipment'!$B:$B,$B70,'Health Products &amp; Equipment'!BD:BD)+SUMIF('Other Pharma &amp; Health Products'!$B:$B,$B70,'Other Pharma &amp; Health Products'!BD:BD)+SUMIF('PSM Costs'!$B:$B,$B70,'PSM Costs'!BD:BD),"")</f>
        <v/>
      </c>
      <c r="V70" s="230" t="str">
        <f ca="1">IF(SUMIF(Pharmaceuticals!$B:$B,$B70,Pharmaceuticals!AW:AW)+SUMIF('Health Products &amp; Equipment'!$B:$B,$B70,'Health Products &amp; Equipment'!BF:BF)+SUMIF('Other Pharma &amp; Health Products'!$B:$B,$B70,'Other Pharma &amp; Health Products'!BF:BF)+SUMIF('PSM Costs'!$B:$B,$B70,'PSM Costs'!BF:BF)&gt;0,SUMIF(Pharmaceuticals!$B:$B,$B70,Pharmaceuticals!AW:AW)+SUMIF('Health Products &amp; Equipment'!$B:$B,$B70,'Health Products &amp; Equipment'!BF:BF)+SUMIF('Other Pharma &amp; Health Products'!$B:$B,$B70,'Other Pharma &amp; Health Products'!BF:BF)+SUMIF('PSM Costs'!$B:$B,$B70,'PSM Costs'!BF:BF),"")</f>
        <v/>
      </c>
      <c r="W70" s="228" t="str">
        <f t="shared" ca="1" si="3"/>
        <v/>
      </c>
      <c r="X70" s="231" t="str">
        <f ca="1">IF(SUMIF(Pharmaceuticals!$B:$B,$B70,Pharmaceuticals!BD:BD)+SUMIF('Health Products &amp; Equipment'!$B:$B,$B70,'Health Products &amp; Equipment'!BM:BM)+SUMIF('Other Pharma &amp; Health Products'!$B:$B,$B70,'Other Pharma &amp; Health Products'!BM:BM)+SUMIF('PSM Costs'!$B:$B,$B70,'PSM Costs'!BM:BM)&gt;0,SUMIF(Pharmaceuticals!$B:$B,$B70,Pharmaceuticals!BD:BD)+SUMIF('Health Products &amp; Equipment'!$B:$B,$B70,'Health Products &amp; Equipment'!BM:BM)+SUMIF('Other Pharma &amp; Health Products'!$B:$B,$B70,'Other Pharma &amp; Health Products'!BM:BM)+SUMIF('PSM Costs'!$B:$B,$B70,'PSM Costs'!BM:BM),"")</f>
        <v/>
      </c>
      <c r="Y70" s="231" t="str">
        <f ca="1">IF(SUMIF(Pharmaceuticals!$B:$B,$B70,Pharmaceuticals!BF:BF)+SUMIF('Health Products &amp; Equipment'!$B:$B,$B70,'Health Products &amp; Equipment'!BO:BO)+SUMIF('Other Pharma &amp; Health Products'!$B:$B,$B70,'Other Pharma &amp; Health Products'!BO:BO)+SUMIF('PSM Costs'!$B:$B,$B70,'PSM Costs'!BO:BO)&gt;0,SUMIF(Pharmaceuticals!$B:$B,$B70,Pharmaceuticals!BF:BF)+SUMIF('Health Products &amp; Equipment'!$B:$B,$B70,'Health Products &amp; Equipment'!BO:BO)+SUMIF('Other Pharma &amp; Health Products'!$B:$B,$B70,'Other Pharma &amp; Health Products'!BO:BO)+SUMIF('PSM Costs'!$B:$B,$B70,'PSM Costs'!BO:BO),"")</f>
        <v/>
      </c>
      <c r="Z70" s="231" t="str">
        <f ca="1">IF(SUMIF(Pharmaceuticals!$B:$B,$B70,Pharmaceuticals!BH:BH)+SUMIF('Health Products &amp; Equipment'!$B:$B,$B70,'Health Products &amp; Equipment'!BQ:BQ)+SUMIF('Other Pharma &amp; Health Products'!$B:$B,$B70,'Other Pharma &amp; Health Products'!BQ:BQ)+SUMIF('PSM Costs'!$B:$B,$B70,'PSM Costs'!BQ:BQ)&gt;0,SUMIF(Pharmaceuticals!$B:$B,$B70,Pharmaceuticals!BH:BH)+SUMIF('Health Products &amp; Equipment'!$B:$B,$B70,'Health Products &amp; Equipment'!BQ:BQ)+SUMIF('Other Pharma &amp; Health Products'!$B:$B,$B70,'Other Pharma &amp; Health Products'!BQ:BQ)+SUMIF('PSM Costs'!$B:$B,$B70,'PSM Costs'!BQ:BQ),"")</f>
        <v/>
      </c>
      <c r="AA70" s="231" t="str">
        <f ca="1">IF(SUMIF(Pharmaceuticals!$B:$B,$B70,Pharmaceuticals!BJ:BJ)+SUMIF('Health Products &amp; Equipment'!$B:$B,$B70,'Health Products &amp; Equipment'!BS:BS)+SUMIF('Other Pharma &amp; Health Products'!$B:$B,$B70,'Other Pharma &amp; Health Products'!BS:BS)+SUMIF('PSM Costs'!$B:$B,$B70,'PSM Costs'!BS:BS)&gt;0,SUMIF(Pharmaceuticals!$B:$B,$B70,Pharmaceuticals!BJ:BJ)+SUMIF('Health Products &amp; Equipment'!$B:$B,$B70,'Health Products &amp; Equipment'!BS:BS)+SUMIF('Other Pharma &amp; Health Products'!$B:$B,$B70,'Other Pharma &amp; Health Products'!BS:BS)+SUMIF('PSM Costs'!$B:$B,$B70,'PSM Costs'!BS:BS),"")</f>
        <v/>
      </c>
      <c r="AB70" s="230" t="str">
        <f t="shared" ca="1" si="4"/>
        <v/>
      </c>
    </row>
    <row r="71" spans="1:28" ht="22" customHeight="1" x14ac:dyDescent="0.15">
      <c r="A71" s="226">
        <v>61</v>
      </c>
      <c r="B71" s="226" t="str">
        <f ca="1">IFERROR(VLOOKUP(A71,'Rank unique Mod-Int-CI-PR'!I:J,2,FALSE),"")</f>
        <v/>
      </c>
      <c r="C71" s="227" t="str">
        <f ca="1">IFERROR(VLOOKUP(VALUE(LEFT(B71,FIND("-",B71)-1)),CatModules!B:C,2,FALSE),"")</f>
        <v/>
      </c>
      <c r="D71" s="227" t="str">
        <f ca="1">IFERROR(VLOOKUP(LEFT(B71,FIND("--",B71)-1),CatInt!D:E,2,FALSE),"")</f>
        <v/>
      </c>
      <c r="E71" s="227" t="str">
        <f ca="1">IFERROR(VLOOKUP(MID(B71,FIND("--",B71)+2,FIND("---",B71)-FIND("--",B71)-2),CatCostInp!D:E,2,FALSE),"")</f>
        <v/>
      </c>
      <c r="F71" s="227" t="str">
        <f ca="1">IFERROR(VLOOKUP(B71,ActivityConcat!A:C,3,FALSE),"")</f>
        <v/>
      </c>
      <c r="G71" s="228" t="str">
        <f ca="1">IFERROR(VLOOKUP(VALUE(RIGHT(B71,1)),Setup!A:D,4,FALSE),"")</f>
        <v/>
      </c>
      <c r="H71" s="229" t="str">
        <f t="shared" ca="1" si="0"/>
        <v/>
      </c>
      <c r="I71" s="230" t="str">
        <f ca="1">IF(SUMIF(Pharmaceuticals!$B:$B,$B71,Pharmaceuticals!Q:Q)+SUMIF('Health Products &amp; Equipment'!$B:$B,$B71,'Health Products &amp; Equipment'!Z:Z)+SUMIF('Other Pharma &amp; Health Products'!$B:$B,$B71,'Other Pharma &amp; Health Products'!Z:Z)+SUMIF('PSM Costs'!$B:$B,$B71,'PSM Costs'!Z:Z)&gt;0,SUMIF(Pharmaceuticals!$B:$B,$B71,Pharmaceuticals!Q:Q)+SUMIF('Health Products &amp; Equipment'!$B:$B,$B71,'Health Products &amp; Equipment'!Z:Z)+SUMIF('Other Pharma &amp; Health Products'!$B:$B,$B71,'Other Pharma &amp; Health Products'!Z:Z)+SUMIF('PSM Costs'!$B:$B,$B71,'PSM Costs'!Z:Z),"")</f>
        <v/>
      </c>
      <c r="J71" s="230" t="str">
        <f ca="1">IF(SUMIF(Pharmaceuticals!$B:$B,$B71,Pharmaceuticals!S:S)+SUMIF('Health Products &amp; Equipment'!$B:$B,$B71,'Health Products &amp; Equipment'!AB:AB)+SUMIF('Other Pharma &amp; Health Products'!$B:$B,$B71,'Other Pharma &amp; Health Products'!AB:AB)+SUMIF('PSM Costs'!$B:$B,$B71,'PSM Costs'!AB:AB)&gt;0,SUMIF(Pharmaceuticals!$B:$B,$B71,Pharmaceuticals!S:S)+SUMIF('Health Products &amp; Equipment'!$B:$B,$B71,'Health Products &amp; Equipment'!AB:AB)+SUMIF('Other Pharma &amp; Health Products'!$B:$B,$B71,'Other Pharma &amp; Health Products'!AB:AB)+SUMIF('PSM Costs'!$B:$B,$B71,'PSM Costs'!AB:AB),"")</f>
        <v/>
      </c>
      <c r="K71" s="230" t="str">
        <f ca="1">IF(SUMIF(Pharmaceuticals!$B:$B,$B71,Pharmaceuticals!U:U)+SUMIF('Health Products &amp; Equipment'!$B:$B,$B71,'Health Products &amp; Equipment'!AD:AD)+SUMIF('Other Pharma &amp; Health Products'!$B:$B,$B71,'Other Pharma &amp; Health Products'!AD:AD)+SUMIF('PSM Costs'!$B:$B,$B71,'PSM Costs'!AD:AD)&gt;0,SUMIF(Pharmaceuticals!$B:$B,$B71,Pharmaceuticals!U:U)+SUMIF('Health Products &amp; Equipment'!$B:$B,$B71,'Health Products &amp; Equipment'!AD:AD)+SUMIF('Other Pharma &amp; Health Products'!$B:$B,$B71,'Other Pharma &amp; Health Products'!AD:AD)+SUMIF('PSM Costs'!$B:$B,$B71,'PSM Costs'!AD:AD),"")</f>
        <v/>
      </c>
      <c r="L71" s="230" t="str">
        <f ca="1">IF(SUMIF(Pharmaceuticals!$B:$B,$B71,Pharmaceuticals!W:W)+SUMIF('Health Products &amp; Equipment'!$B:$B,$B71,'Health Products &amp; Equipment'!AF:AF)+SUMIF('Other Pharma &amp; Health Products'!$B:$B,$B71,'Other Pharma &amp; Health Products'!AF:AF)+SUMIF('PSM Costs'!$B:$B,$B71,'PSM Costs'!AF:AF)&gt;0,SUMIF(Pharmaceuticals!$B:$B,$B71,Pharmaceuticals!W:W)+SUMIF('Health Products &amp; Equipment'!$B:$B,$B71,'Health Products &amp; Equipment'!AF:AF)+SUMIF('Other Pharma &amp; Health Products'!$B:$B,$B71,'Other Pharma &amp; Health Products'!AF:AF)+SUMIF('PSM Costs'!$B:$B,$B71,'PSM Costs'!AF:AF),"")</f>
        <v/>
      </c>
      <c r="M71" s="228" t="str">
        <f t="shared" ca="1" si="1"/>
        <v/>
      </c>
      <c r="N71" s="231" t="str">
        <f ca="1">IF(SUMIF(Pharmaceuticals!$B:$B,$B71,Pharmaceuticals!AD:AD)+SUMIF('Health Products &amp; Equipment'!$B:$B,$B71,'Health Products &amp; Equipment'!AM:AM)+SUMIF('Other Pharma &amp; Health Products'!$B:$B,$B71,'Other Pharma &amp; Health Products'!AM:AM)+SUMIF('PSM Costs'!$B:$B,$B71,'PSM Costs'!AM:AM)&gt;0,SUMIF(Pharmaceuticals!$B:$B,$B71,Pharmaceuticals!AD:AD)+SUMIF('Health Products &amp; Equipment'!$B:$B,$B71,'Health Products &amp; Equipment'!AM:AM)+SUMIF('Other Pharma &amp; Health Products'!$B:$B,$B71,'Other Pharma &amp; Health Products'!AM:AM)+SUMIF('PSM Costs'!$B:$B,$B71,'PSM Costs'!AM:AM),"")</f>
        <v/>
      </c>
      <c r="O71" s="231" t="str">
        <f ca="1">IF(SUMIF(Pharmaceuticals!$B:$B,$B71,Pharmaceuticals!AF:AF)+SUMIF('Health Products &amp; Equipment'!$B:$B,$B71,'Health Products &amp; Equipment'!AO:AO)+SUMIF('Other Pharma &amp; Health Products'!$B:$B,$B71,'Other Pharma &amp; Health Products'!AO:AO)+SUMIF('PSM Costs'!$B:$B,$B71,'PSM Costs'!AO:AO)&gt;0,SUMIF(Pharmaceuticals!$B:$B,$B71,Pharmaceuticals!AF:AF)+SUMIF('Health Products &amp; Equipment'!$B:$B,$B71,'Health Products &amp; Equipment'!AO:AO)+SUMIF('Other Pharma &amp; Health Products'!$B:$B,$B71,'Other Pharma &amp; Health Products'!AO:AO)+SUMIF('PSM Costs'!$B:$B,$B71,'PSM Costs'!AO:AO),"")</f>
        <v/>
      </c>
      <c r="P71" s="231" t="str">
        <f ca="1">IF(SUMIF(Pharmaceuticals!$B:$B,$B71,Pharmaceuticals!AH:AH)+SUMIF('Health Products &amp; Equipment'!$B:$B,$B71,'Health Products &amp; Equipment'!AQ:AQ)+SUMIF('Other Pharma &amp; Health Products'!$B:$B,$B71,'Other Pharma &amp; Health Products'!AQ:AQ)+SUMIF('PSM Costs'!$B:$B,$B71,'PSM Costs'!AQ:AQ)&gt;0,SUMIF(Pharmaceuticals!$B:$B,$B71,Pharmaceuticals!AH:AH)+SUMIF('Health Products &amp; Equipment'!$B:$B,$B71,'Health Products &amp; Equipment'!AQ:AQ)+SUMIF('Other Pharma &amp; Health Products'!$B:$B,$B71,'Other Pharma &amp; Health Products'!AQ:AQ)+SUMIF('PSM Costs'!$B:$B,$B71,'PSM Costs'!AQ:AQ),"")</f>
        <v/>
      </c>
      <c r="Q71" s="231" t="str">
        <f ca="1">IF(SUMIF(Pharmaceuticals!$B:$B,$B71,Pharmaceuticals!AJ:AJ)+SUMIF('Health Products &amp; Equipment'!$B:$B,$B71,'Health Products &amp; Equipment'!AS:AS)+SUMIF('Other Pharma &amp; Health Products'!$B:$B,$B71,'Other Pharma &amp; Health Products'!AS:AS)+SUMIF('PSM Costs'!$B:$B,$B71,'PSM Costs'!AS:AS)&gt;0,SUMIF(Pharmaceuticals!$B:$B,$B71,Pharmaceuticals!AJ:AJ)+SUMIF('Health Products &amp; Equipment'!$B:$B,$B71,'Health Products &amp; Equipment'!AS:AS)+SUMIF('Other Pharma &amp; Health Products'!$B:$B,$B71,'Other Pharma &amp; Health Products'!AS:AS)+SUMIF('PSM Costs'!$B:$B,$B71,'PSM Costs'!AS:AS),"")</f>
        <v/>
      </c>
      <c r="R71" s="229" t="str">
        <f t="shared" ca="1" si="2"/>
        <v/>
      </c>
      <c r="S71" s="230" t="str">
        <f ca="1">IF(SUMIF(Pharmaceuticals!$B:$B,$B71,Pharmaceuticals!AQ:AQ)+SUMIF('Health Products &amp; Equipment'!$B:$B,$B71,'Health Products &amp; Equipment'!AZ:AZ)+SUMIF('Other Pharma &amp; Health Products'!$B:$B,$B71,'Other Pharma &amp; Health Products'!AZ:AZ)+SUMIF('PSM Costs'!$B:$B,$B71,'PSM Costs'!AZ:AZ)&gt;0,SUMIF(Pharmaceuticals!$B:$B,$B71,Pharmaceuticals!AQ:AQ)+SUMIF('Health Products &amp; Equipment'!$B:$B,$B71,'Health Products &amp; Equipment'!AZ:AZ)+SUMIF('Other Pharma &amp; Health Products'!$B:$B,$B71,'Other Pharma &amp; Health Products'!AZ:AZ)+SUMIF('PSM Costs'!$B:$B,$B71,'PSM Costs'!AZ:AZ),"")</f>
        <v/>
      </c>
      <c r="T71" s="230" t="str">
        <f ca="1">IF(SUMIF(Pharmaceuticals!$B:$B,$B71,Pharmaceuticals!AS:AS)+SUMIF('Health Products &amp; Equipment'!$B:$B,$B71,'Health Products &amp; Equipment'!BB:BB)+SUMIF('Other Pharma &amp; Health Products'!$B:$B,$B71,'Other Pharma &amp; Health Products'!BB:BB)+SUMIF('PSM Costs'!$B:$B,$B71,'PSM Costs'!BB:BB)&gt;0,SUMIF(Pharmaceuticals!$B:$B,$B71,Pharmaceuticals!AS:AS)+SUMIF('Health Products &amp; Equipment'!$B:$B,$B71,'Health Products &amp; Equipment'!BB:BB)+SUMIF('Other Pharma &amp; Health Products'!$B:$B,$B71,'Other Pharma &amp; Health Products'!BB:BB)+SUMIF('PSM Costs'!$B:$B,$B71,'PSM Costs'!BB:BB),"")</f>
        <v/>
      </c>
      <c r="U71" s="230" t="str">
        <f ca="1">IF(SUMIF(Pharmaceuticals!$B:$B,$B71,Pharmaceuticals!AU:AU)+SUMIF('Health Products &amp; Equipment'!$B:$B,$B71,'Health Products &amp; Equipment'!BD:BD)+SUMIF('Other Pharma &amp; Health Products'!$B:$B,$B71,'Other Pharma &amp; Health Products'!BD:BD)+SUMIF('PSM Costs'!$B:$B,$B71,'PSM Costs'!BD:BD)&gt;0,SUMIF(Pharmaceuticals!$B:$B,$B71,Pharmaceuticals!AU:AU)+SUMIF('Health Products &amp; Equipment'!$B:$B,$B71,'Health Products &amp; Equipment'!BD:BD)+SUMIF('Other Pharma &amp; Health Products'!$B:$B,$B71,'Other Pharma &amp; Health Products'!BD:BD)+SUMIF('PSM Costs'!$B:$B,$B71,'PSM Costs'!BD:BD),"")</f>
        <v/>
      </c>
      <c r="V71" s="230" t="str">
        <f ca="1">IF(SUMIF(Pharmaceuticals!$B:$B,$B71,Pharmaceuticals!AW:AW)+SUMIF('Health Products &amp; Equipment'!$B:$B,$B71,'Health Products &amp; Equipment'!BF:BF)+SUMIF('Other Pharma &amp; Health Products'!$B:$B,$B71,'Other Pharma &amp; Health Products'!BF:BF)+SUMIF('PSM Costs'!$B:$B,$B71,'PSM Costs'!BF:BF)&gt;0,SUMIF(Pharmaceuticals!$B:$B,$B71,Pharmaceuticals!AW:AW)+SUMIF('Health Products &amp; Equipment'!$B:$B,$B71,'Health Products &amp; Equipment'!BF:BF)+SUMIF('Other Pharma &amp; Health Products'!$B:$B,$B71,'Other Pharma &amp; Health Products'!BF:BF)+SUMIF('PSM Costs'!$B:$B,$B71,'PSM Costs'!BF:BF),"")</f>
        <v/>
      </c>
      <c r="W71" s="228" t="str">
        <f t="shared" ca="1" si="3"/>
        <v/>
      </c>
      <c r="X71" s="231" t="str">
        <f ca="1">IF(SUMIF(Pharmaceuticals!$B:$B,$B71,Pharmaceuticals!BD:BD)+SUMIF('Health Products &amp; Equipment'!$B:$B,$B71,'Health Products &amp; Equipment'!BM:BM)+SUMIF('Other Pharma &amp; Health Products'!$B:$B,$B71,'Other Pharma &amp; Health Products'!BM:BM)+SUMIF('PSM Costs'!$B:$B,$B71,'PSM Costs'!BM:BM)&gt;0,SUMIF(Pharmaceuticals!$B:$B,$B71,Pharmaceuticals!BD:BD)+SUMIF('Health Products &amp; Equipment'!$B:$B,$B71,'Health Products &amp; Equipment'!BM:BM)+SUMIF('Other Pharma &amp; Health Products'!$B:$B,$B71,'Other Pharma &amp; Health Products'!BM:BM)+SUMIF('PSM Costs'!$B:$B,$B71,'PSM Costs'!BM:BM),"")</f>
        <v/>
      </c>
      <c r="Y71" s="231" t="str">
        <f ca="1">IF(SUMIF(Pharmaceuticals!$B:$B,$B71,Pharmaceuticals!BF:BF)+SUMIF('Health Products &amp; Equipment'!$B:$B,$B71,'Health Products &amp; Equipment'!BO:BO)+SUMIF('Other Pharma &amp; Health Products'!$B:$B,$B71,'Other Pharma &amp; Health Products'!BO:BO)+SUMIF('PSM Costs'!$B:$B,$B71,'PSM Costs'!BO:BO)&gt;0,SUMIF(Pharmaceuticals!$B:$B,$B71,Pharmaceuticals!BF:BF)+SUMIF('Health Products &amp; Equipment'!$B:$B,$B71,'Health Products &amp; Equipment'!BO:BO)+SUMIF('Other Pharma &amp; Health Products'!$B:$B,$B71,'Other Pharma &amp; Health Products'!BO:BO)+SUMIF('PSM Costs'!$B:$B,$B71,'PSM Costs'!BO:BO),"")</f>
        <v/>
      </c>
      <c r="Z71" s="231" t="str">
        <f ca="1">IF(SUMIF(Pharmaceuticals!$B:$B,$B71,Pharmaceuticals!BH:BH)+SUMIF('Health Products &amp; Equipment'!$B:$B,$B71,'Health Products &amp; Equipment'!BQ:BQ)+SUMIF('Other Pharma &amp; Health Products'!$B:$B,$B71,'Other Pharma &amp; Health Products'!BQ:BQ)+SUMIF('PSM Costs'!$B:$B,$B71,'PSM Costs'!BQ:BQ)&gt;0,SUMIF(Pharmaceuticals!$B:$B,$B71,Pharmaceuticals!BH:BH)+SUMIF('Health Products &amp; Equipment'!$B:$B,$B71,'Health Products &amp; Equipment'!BQ:BQ)+SUMIF('Other Pharma &amp; Health Products'!$B:$B,$B71,'Other Pharma &amp; Health Products'!BQ:BQ)+SUMIF('PSM Costs'!$B:$B,$B71,'PSM Costs'!BQ:BQ),"")</f>
        <v/>
      </c>
      <c r="AA71" s="231" t="str">
        <f ca="1">IF(SUMIF(Pharmaceuticals!$B:$B,$B71,Pharmaceuticals!BJ:BJ)+SUMIF('Health Products &amp; Equipment'!$B:$B,$B71,'Health Products &amp; Equipment'!BS:BS)+SUMIF('Other Pharma &amp; Health Products'!$B:$B,$B71,'Other Pharma &amp; Health Products'!BS:BS)+SUMIF('PSM Costs'!$B:$B,$B71,'PSM Costs'!BS:BS)&gt;0,SUMIF(Pharmaceuticals!$B:$B,$B71,Pharmaceuticals!BJ:BJ)+SUMIF('Health Products &amp; Equipment'!$B:$B,$B71,'Health Products &amp; Equipment'!BS:BS)+SUMIF('Other Pharma &amp; Health Products'!$B:$B,$B71,'Other Pharma &amp; Health Products'!BS:BS)+SUMIF('PSM Costs'!$B:$B,$B71,'PSM Costs'!BS:BS),"")</f>
        <v/>
      </c>
      <c r="AB71" s="230" t="str">
        <f t="shared" ca="1" si="4"/>
        <v/>
      </c>
    </row>
    <row r="72" spans="1:28" ht="22" customHeight="1" x14ac:dyDescent="0.15">
      <c r="A72" s="226">
        <v>62</v>
      </c>
      <c r="B72" s="226" t="str">
        <f ca="1">IFERROR(VLOOKUP(A72,'Rank unique Mod-Int-CI-PR'!I:J,2,FALSE),"")</f>
        <v/>
      </c>
      <c r="C72" s="227" t="str">
        <f ca="1">IFERROR(VLOOKUP(VALUE(LEFT(B72,FIND("-",B72)-1)),CatModules!B:C,2,FALSE),"")</f>
        <v/>
      </c>
      <c r="D72" s="227" t="str">
        <f ca="1">IFERROR(VLOOKUP(LEFT(B72,FIND("--",B72)-1),CatInt!D:E,2,FALSE),"")</f>
        <v/>
      </c>
      <c r="E72" s="227" t="str">
        <f ca="1">IFERROR(VLOOKUP(MID(B72,FIND("--",B72)+2,FIND("---",B72)-FIND("--",B72)-2),CatCostInp!D:E,2,FALSE),"")</f>
        <v/>
      </c>
      <c r="F72" s="227" t="str">
        <f ca="1">IFERROR(VLOOKUP(B72,ActivityConcat!A:C,3,FALSE),"")</f>
        <v/>
      </c>
      <c r="G72" s="228" t="str">
        <f ca="1">IFERROR(VLOOKUP(VALUE(RIGHT(B72,1)),Setup!A:D,4,FALSE),"")</f>
        <v/>
      </c>
      <c r="H72" s="229" t="str">
        <f t="shared" ca="1" si="0"/>
        <v/>
      </c>
      <c r="I72" s="230" t="str">
        <f ca="1">IF(SUMIF(Pharmaceuticals!$B:$B,$B72,Pharmaceuticals!Q:Q)+SUMIF('Health Products &amp; Equipment'!$B:$B,$B72,'Health Products &amp; Equipment'!Z:Z)+SUMIF('Other Pharma &amp; Health Products'!$B:$B,$B72,'Other Pharma &amp; Health Products'!Z:Z)+SUMIF('PSM Costs'!$B:$B,$B72,'PSM Costs'!Z:Z)&gt;0,SUMIF(Pharmaceuticals!$B:$B,$B72,Pharmaceuticals!Q:Q)+SUMIF('Health Products &amp; Equipment'!$B:$B,$B72,'Health Products &amp; Equipment'!Z:Z)+SUMIF('Other Pharma &amp; Health Products'!$B:$B,$B72,'Other Pharma &amp; Health Products'!Z:Z)+SUMIF('PSM Costs'!$B:$B,$B72,'PSM Costs'!Z:Z),"")</f>
        <v/>
      </c>
      <c r="J72" s="230" t="str">
        <f ca="1">IF(SUMIF(Pharmaceuticals!$B:$B,$B72,Pharmaceuticals!S:S)+SUMIF('Health Products &amp; Equipment'!$B:$B,$B72,'Health Products &amp; Equipment'!AB:AB)+SUMIF('Other Pharma &amp; Health Products'!$B:$B,$B72,'Other Pharma &amp; Health Products'!AB:AB)+SUMIF('PSM Costs'!$B:$B,$B72,'PSM Costs'!AB:AB)&gt;0,SUMIF(Pharmaceuticals!$B:$B,$B72,Pharmaceuticals!S:S)+SUMIF('Health Products &amp; Equipment'!$B:$B,$B72,'Health Products &amp; Equipment'!AB:AB)+SUMIF('Other Pharma &amp; Health Products'!$B:$B,$B72,'Other Pharma &amp; Health Products'!AB:AB)+SUMIF('PSM Costs'!$B:$B,$B72,'PSM Costs'!AB:AB),"")</f>
        <v/>
      </c>
      <c r="K72" s="230" t="str">
        <f ca="1">IF(SUMIF(Pharmaceuticals!$B:$B,$B72,Pharmaceuticals!U:U)+SUMIF('Health Products &amp; Equipment'!$B:$B,$B72,'Health Products &amp; Equipment'!AD:AD)+SUMIF('Other Pharma &amp; Health Products'!$B:$B,$B72,'Other Pharma &amp; Health Products'!AD:AD)+SUMIF('PSM Costs'!$B:$B,$B72,'PSM Costs'!AD:AD)&gt;0,SUMIF(Pharmaceuticals!$B:$B,$B72,Pharmaceuticals!U:U)+SUMIF('Health Products &amp; Equipment'!$B:$B,$B72,'Health Products &amp; Equipment'!AD:AD)+SUMIF('Other Pharma &amp; Health Products'!$B:$B,$B72,'Other Pharma &amp; Health Products'!AD:AD)+SUMIF('PSM Costs'!$B:$B,$B72,'PSM Costs'!AD:AD),"")</f>
        <v/>
      </c>
      <c r="L72" s="230" t="str">
        <f ca="1">IF(SUMIF(Pharmaceuticals!$B:$B,$B72,Pharmaceuticals!W:W)+SUMIF('Health Products &amp; Equipment'!$B:$B,$B72,'Health Products &amp; Equipment'!AF:AF)+SUMIF('Other Pharma &amp; Health Products'!$B:$B,$B72,'Other Pharma &amp; Health Products'!AF:AF)+SUMIF('PSM Costs'!$B:$B,$B72,'PSM Costs'!AF:AF)&gt;0,SUMIF(Pharmaceuticals!$B:$B,$B72,Pharmaceuticals!W:W)+SUMIF('Health Products &amp; Equipment'!$B:$B,$B72,'Health Products &amp; Equipment'!AF:AF)+SUMIF('Other Pharma &amp; Health Products'!$B:$B,$B72,'Other Pharma &amp; Health Products'!AF:AF)+SUMIF('PSM Costs'!$B:$B,$B72,'PSM Costs'!AF:AF),"")</f>
        <v/>
      </c>
      <c r="M72" s="228" t="str">
        <f t="shared" ca="1" si="1"/>
        <v/>
      </c>
      <c r="N72" s="231" t="str">
        <f ca="1">IF(SUMIF(Pharmaceuticals!$B:$B,$B72,Pharmaceuticals!AD:AD)+SUMIF('Health Products &amp; Equipment'!$B:$B,$B72,'Health Products &amp; Equipment'!AM:AM)+SUMIF('Other Pharma &amp; Health Products'!$B:$B,$B72,'Other Pharma &amp; Health Products'!AM:AM)+SUMIF('PSM Costs'!$B:$B,$B72,'PSM Costs'!AM:AM)&gt;0,SUMIF(Pharmaceuticals!$B:$B,$B72,Pharmaceuticals!AD:AD)+SUMIF('Health Products &amp; Equipment'!$B:$B,$B72,'Health Products &amp; Equipment'!AM:AM)+SUMIF('Other Pharma &amp; Health Products'!$B:$B,$B72,'Other Pharma &amp; Health Products'!AM:AM)+SUMIF('PSM Costs'!$B:$B,$B72,'PSM Costs'!AM:AM),"")</f>
        <v/>
      </c>
      <c r="O72" s="231" t="str">
        <f ca="1">IF(SUMIF(Pharmaceuticals!$B:$B,$B72,Pharmaceuticals!AF:AF)+SUMIF('Health Products &amp; Equipment'!$B:$B,$B72,'Health Products &amp; Equipment'!AO:AO)+SUMIF('Other Pharma &amp; Health Products'!$B:$B,$B72,'Other Pharma &amp; Health Products'!AO:AO)+SUMIF('PSM Costs'!$B:$B,$B72,'PSM Costs'!AO:AO)&gt;0,SUMIF(Pharmaceuticals!$B:$B,$B72,Pharmaceuticals!AF:AF)+SUMIF('Health Products &amp; Equipment'!$B:$B,$B72,'Health Products &amp; Equipment'!AO:AO)+SUMIF('Other Pharma &amp; Health Products'!$B:$B,$B72,'Other Pharma &amp; Health Products'!AO:AO)+SUMIF('PSM Costs'!$B:$B,$B72,'PSM Costs'!AO:AO),"")</f>
        <v/>
      </c>
      <c r="P72" s="231" t="str">
        <f ca="1">IF(SUMIF(Pharmaceuticals!$B:$B,$B72,Pharmaceuticals!AH:AH)+SUMIF('Health Products &amp; Equipment'!$B:$B,$B72,'Health Products &amp; Equipment'!AQ:AQ)+SUMIF('Other Pharma &amp; Health Products'!$B:$B,$B72,'Other Pharma &amp; Health Products'!AQ:AQ)+SUMIF('PSM Costs'!$B:$B,$B72,'PSM Costs'!AQ:AQ)&gt;0,SUMIF(Pharmaceuticals!$B:$B,$B72,Pharmaceuticals!AH:AH)+SUMIF('Health Products &amp; Equipment'!$B:$B,$B72,'Health Products &amp; Equipment'!AQ:AQ)+SUMIF('Other Pharma &amp; Health Products'!$B:$B,$B72,'Other Pharma &amp; Health Products'!AQ:AQ)+SUMIF('PSM Costs'!$B:$B,$B72,'PSM Costs'!AQ:AQ),"")</f>
        <v/>
      </c>
      <c r="Q72" s="231" t="str">
        <f ca="1">IF(SUMIF(Pharmaceuticals!$B:$B,$B72,Pharmaceuticals!AJ:AJ)+SUMIF('Health Products &amp; Equipment'!$B:$B,$B72,'Health Products &amp; Equipment'!AS:AS)+SUMIF('Other Pharma &amp; Health Products'!$B:$B,$B72,'Other Pharma &amp; Health Products'!AS:AS)+SUMIF('PSM Costs'!$B:$B,$B72,'PSM Costs'!AS:AS)&gt;0,SUMIF(Pharmaceuticals!$B:$B,$B72,Pharmaceuticals!AJ:AJ)+SUMIF('Health Products &amp; Equipment'!$B:$B,$B72,'Health Products &amp; Equipment'!AS:AS)+SUMIF('Other Pharma &amp; Health Products'!$B:$B,$B72,'Other Pharma &amp; Health Products'!AS:AS)+SUMIF('PSM Costs'!$B:$B,$B72,'PSM Costs'!AS:AS),"")</f>
        <v/>
      </c>
      <c r="R72" s="229" t="str">
        <f t="shared" ca="1" si="2"/>
        <v/>
      </c>
      <c r="S72" s="230" t="str">
        <f ca="1">IF(SUMIF(Pharmaceuticals!$B:$B,$B72,Pharmaceuticals!AQ:AQ)+SUMIF('Health Products &amp; Equipment'!$B:$B,$B72,'Health Products &amp; Equipment'!AZ:AZ)+SUMIF('Other Pharma &amp; Health Products'!$B:$B,$B72,'Other Pharma &amp; Health Products'!AZ:AZ)+SUMIF('PSM Costs'!$B:$B,$B72,'PSM Costs'!AZ:AZ)&gt;0,SUMIF(Pharmaceuticals!$B:$B,$B72,Pharmaceuticals!AQ:AQ)+SUMIF('Health Products &amp; Equipment'!$B:$B,$B72,'Health Products &amp; Equipment'!AZ:AZ)+SUMIF('Other Pharma &amp; Health Products'!$B:$B,$B72,'Other Pharma &amp; Health Products'!AZ:AZ)+SUMIF('PSM Costs'!$B:$B,$B72,'PSM Costs'!AZ:AZ),"")</f>
        <v/>
      </c>
      <c r="T72" s="230" t="str">
        <f ca="1">IF(SUMIF(Pharmaceuticals!$B:$B,$B72,Pharmaceuticals!AS:AS)+SUMIF('Health Products &amp; Equipment'!$B:$B,$B72,'Health Products &amp; Equipment'!BB:BB)+SUMIF('Other Pharma &amp; Health Products'!$B:$B,$B72,'Other Pharma &amp; Health Products'!BB:BB)+SUMIF('PSM Costs'!$B:$B,$B72,'PSM Costs'!BB:BB)&gt;0,SUMIF(Pharmaceuticals!$B:$B,$B72,Pharmaceuticals!AS:AS)+SUMIF('Health Products &amp; Equipment'!$B:$B,$B72,'Health Products &amp; Equipment'!BB:BB)+SUMIF('Other Pharma &amp; Health Products'!$B:$B,$B72,'Other Pharma &amp; Health Products'!BB:BB)+SUMIF('PSM Costs'!$B:$B,$B72,'PSM Costs'!BB:BB),"")</f>
        <v/>
      </c>
      <c r="U72" s="230" t="str">
        <f ca="1">IF(SUMIF(Pharmaceuticals!$B:$B,$B72,Pharmaceuticals!AU:AU)+SUMIF('Health Products &amp; Equipment'!$B:$B,$B72,'Health Products &amp; Equipment'!BD:BD)+SUMIF('Other Pharma &amp; Health Products'!$B:$B,$B72,'Other Pharma &amp; Health Products'!BD:BD)+SUMIF('PSM Costs'!$B:$B,$B72,'PSM Costs'!BD:BD)&gt;0,SUMIF(Pharmaceuticals!$B:$B,$B72,Pharmaceuticals!AU:AU)+SUMIF('Health Products &amp; Equipment'!$B:$B,$B72,'Health Products &amp; Equipment'!BD:BD)+SUMIF('Other Pharma &amp; Health Products'!$B:$B,$B72,'Other Pharma &amp; Health Products'!BD:BD)+SUMIF('PSM Costs'!$B:$B,$B72,'PSM Costs'!BD:BD),"")</f>
        <v/>
      </c>
      <c r="V72" s="230" t="str">
        <f ca="1">IF(SUMIF(Pharmaceuticals!$B:$B,$B72,Pharmaceuticals!AW:AW)+SUMIF('Health Products &amp; Equipment'!$B:$B,$B72,'Health Products &amp; Equipment'!BF:BF)+SUMIF('Other Pharma &amp; Health Products'!$B:$B,$B72,'Other Pharma &amp; Health Products'!BF:BF)+SUMIF('PSM Costs'!$B:$B,$B72,'PSM Costs'!BF:BF)&gt;0,SUMIF(Pharmaceuticals!$B:$B,$B72,Pharmaceuticals!AW:AW)+SUMIF('Health Products &amp; Equipment'!$B:$B,$B72,'Health Products &amp; Equipment'!BF:BF)+SUMIF('Other Pharma &amp; Health Products'!$B:$B,$B72,'Other Pharma &amp; Health Products'!BF:BF)+SUMIF('PSM Costs'!$B:$B,$B72,'PSM Costs'!BF:BF),"")</f>
        <v/>
      </c>
      <c r="W72" s="228" t="str">
        <f t="shared" ca="1" si="3"/>
        <v/>
      </c>
      <c r="X72" s="231" t="str">
        <f ca="1">IF(SUMIF(Pharmaceuticals!$B:$B,$B72,Pharmaceuticals!BD:BD)+SUMIF('Health Products &amp; Equipment'!$B:$B,$B72,'Health Products &amp; Equipment'!BM:BM)+SUMIF('Other Pharma &amp; Health Products'!$B:$B,$B72,'Other Pharma &amp; Health Products'!BM:BM)+SUMIF('PSM Costs'!$B:$B,$B72,'PSM Costs'!BM:BM)&gt;0,SUMIF(Pharmaceuticals!$B:$B,$B72,Pharmaceuticals!BD:BD)+SUMIF('Health Products &amp; Equipment'!$B:$B,$B72,'Health Products &amp; Equipment'!BM:BM)+SUMIF('Other Pharma &amp; Health Products'!$B:$B,$B72,'Other Pharma &amp; Health Products'!BM:BM)+SUMIF('PSM Costs'!$B:$B,$B72,'PSM Costs'!BM:BM),"")</f>
        <v/>
      </c>
      <c r="Y72" s="231" t="str">
        <f ca="1">IF(SUMIF(Pharmaceuticals!$B:$B,$B72,Pharmaceuticals!BF:BF)+SUMIF('Health Products &amp; Equipment'!$B:$B,$B72,'Health Products &amp; Equipment'!BO:BO)+SUMIF('Other Pharma &amp; Health Products'!$B:$B,$B72,'Other Pharma &amp; Health Products'!BO:BO)+SUMIF('PSM Costs'!$B:$B,$B72,'PSM Costs'!BO:BO)&gt;0,SUMIF(Pharmaceuticals!$B:$B,$B72,Pharmaceuticals!BF:BF)+SUMIF('Health Products &amp; Equipment'!$B:$B,$B72,'Health Products &amp; Equipment'!BO:BO)+SUMIF('Other Pharma &amp; Health Products'!$B:$B,$B72,'Other Pharma &amp; Health Products'!BO:BO)+SUMIF('PSM Costs'!$B:$B,$B72,'PSM Costs'!BO:BO),"")</f>
        <v/>
      </c>
      <c r="Z72" s="231" t="str">
        <f ca="1">IF(SUMIF(Pharmaceuticals!$B:$B,$B72,Pharmaceuticals!BH:BH)+SUMIF('Health Products &amp; Equipment'!$B:$B,$B72,'Health Products &amp; Equipment'!BQ:BQ)+SUMIF('Other Pharma &amp; Health Products'!$B:$B,$B72,'Other Pharma &amp; Health Products'!BQ:BQ)+SUMIF('PSM Costs'!$B:$B,$B72,'PSM Costs'!BQ:BQ)&gt;0,SUMIF(Pharmaceuticals!$B:$B,$B72,Pharmaceuticals!BH:BH)+SUMIF('Health Products &amp; Equipment'!$B:$B,$B72,'Health Products &amp; Equipment'!BQ:BQ)+SUMIF('Other Pharma &amp; Health Products'!$B:$B,$B72,'Other Pharma &amp; Health Products'!BQ:BQ)+SUMIF('PSM Costs'!$B:$B,$B72,'PSM Costs'!BQ:BQ),"")</f>
        <v/>
      </c>
      <c r="AA72" s="231" t="str">
        <f ca="1">IF(SUMIF(Pharmaceuticals!$B:$B,$B72,Pharmaceuticals!BJ:BJ)+SUMIF('Health Products &amp; Equipment'!$B:$B,$B72,'Health Products &amp; Equipment'!BS:BS)+SUMIF('Other Pharma &amp; Health Products'!$B:$B,$B72,'Other Pharma &amp; Health Products'!BS:BS)+SUMIF('PSM Costs'!$B:$B,$B72,'PSM Costs'!BS:BS)&gt;0,SUMIF(Pharmaceuticals!$B:$B,$B72,Pharmaceuticals!BJ:BJ)+SUMIF('Health Products &amp; Equipment'!$B:$B,$B72,'Health Products &amp; Equipment'!BS:BS)+SUMIF('Other Pharma &amp; Health Products'!$B:$B,$B72,'Other Pharma &amp; Health Products'!BS:BS)+SUMIF('PSM Costs'!$B:$B,$B72,'PSM Costs'!BS:BS),"")</f>
        <v/>
      </c>
      <c r="AB72" s="230" t="str">
        <f t="shared" ca="1" si="4"/>
        <v/>
      </c>
    </row>
    <row r="73" spans="1:28" ht="22" customHeight="1" x14ac:dyDescent="0.15">
      <c r="A73" s="226">
        <v>63</v>
      </c>
      <c r="B73" s="226" t="str">
        <f ca="1">IFERROR(VLOOKUP(A73,'Rank unique Mod-Int-CI-PR'!I:J,2,FALSE),"")</f>
        <v/>
      </c>
      <c r="C73" s="227" t="str">
        <f ca="1">IFERROR(VLOOKUP(VALUE(LEFT(B73,FIND("-",B73)-1)),CatModules!B:C,2,FALSE),"")</f>
        <v/>
      </c>
      <c r="D73" s="227" t="str">
        <f ca="1">IFERROR(VLOOKUP(LEFT(B73,FIND("--",B73)-1),CatInt!D:E,2,FALSE),"")</f>
        <v/>
      </c>
      <c r="E73" s="227" t="str">
        <f ca="1">IFERROR(VLOOKUP(MID(B73,FIND("--",B73)+2,FIND("---",B73)-FIND("--",B73)-2),CatCostInp!D:E,2,FALSE),"")</f>
        <v/>
      </c>
      <c r="F73" s="227" t="str">
        <f ca="1">IFERROR(VLOOKUP(B73,ActivityConcat!A:C,3,FALSE),"")</f>
        <v/>
      </c>
      <c r="G73" s="228" t="str">
        <f ca="1">IFERROR(VLOOKUP(VALUE(RIGHT(B73,1)),Setup!A:D,4,FALSE),"")</f>
        <v/>
      </c>
      <c r="H73" s="229" t="str">
        <f t="shared" ca="1" si="0"/>
        <v/>
      </c>
      <c r="I73" s="230" t="str">
        <f ca="1">IF(SUMIF(Pharmaceuticals!$B:$B,$B73,Pharmaceuticals!Q:Q)+SUMIF('Health Products &amp; Equipment'!$B:$B,$B73,'Health Products &amp; Equipment'!Z:Z)+SUMIF('Other Pharma &amp; Health Products'!$B:$B,$B73,'Other Pharma &amp; Health Products'!Z:Z)+SUMIF('PSM Costs'!$B:$B,$B73,'PSM Costs'!Z:Z)&gt;0,SUMIF(Pharmaceuticals!$B:$B,$B73,Pharmaceuticals!Q:Q)+SUMIF('Health Products &amp; Equipment'!$B:$B,$B73,'Health Products &amp; Equipment'!Z:Z)+SUMIF('Other Pharma &amp; Health Products'!$B:$B,$B73,'Other Pharma &amp; Health Products'!Z:Z)+SUMIF('PSM Costs'!$B:$B,$B73,'PSM Costs'!Z:Z),"")</f>
        <v/>
      </c>
      <c r="J73" s="230" t="str">
        <f ca="1">IF(SUMIF(Pharmaceuticals!$B:$B,$B73,Pharmaceuticals!S:S)+SUMIF('Health Products &amp; Equipment'!$B:$B,$B73,'Health Products &amp; Equipment'!AB:AB)+SUMIF('Other Pharma &amp; Health Products'!$B:$B,$B73,'Other Pharma &amp; Health Products'!AB:AB)+SUMIF('PSM Costs'!$B:$B,$B73,'PSM Costs'!AB:AB)&gt;0,SUMIF(Pharmaceuticals!$B:$B,$B73,Pharmaceuticals!S:S)+SUMIF('Health Products &amp; Equipment'!$B:$B,$B73,'Health Products &amp; Equipment'!AB:AB)+SUMIF('Other Pharma &amp; Health Products'!$B:$B,$B73,'Other Pharma &amp; Health Products'!AB:AB)+SUMIF('PSM Costs'!$B:$B,$B73,'PSM Costs'!AB:AB),"")</f>
        <v/>
      </c>
      <c r="K73" s="230" t="str">
        <f ca="1">IF(SUMIF(Pharmaceuticals!$B:$B,$B73,Pharmaceuticals!U:U)+SUMIF('Health Products &amp; Equipment'!$B:$B,$B73,'Health Products &amp; Equipment'!AD:AD)+SUMIF('Other Pharma &amp; Health Products'!$B:$B,$B73,'Other Pharma &amp; Health Products'!AD:AD)+SUMIF('PSM Costs'!$B:$B,$B73,'PSM Costs'!AD:AD)&gt;0,SUMIF(Pharmaceuticals!$B:$B,$B73,Pharmaceuticals!U:U)+SUMIF('Health Products &amp; Equipment'!$B:$B,$B73,'Health Products &amp; Equipment'!AD:AD)+SUMIF('Other Pharma &amp; Health Products'!$B:$B,$B73,'Other Pharma &amp; Health Products'!AD:AD)+SUMIF('PSM Costs'!$B:$B,$B73,'PSM Costs'!AD:AD),"")</f>
        <v/>
      </c>
      <c r="L73" s="230" t="str">
        <f ca="1">IF(SUMIF(Pharmaceuticals!$B:$B,$B73,Pharmaceuticals!W:W)+SUMIF('Health Products &amp; Equipment'!$B:$B,$B73,'Health Products &amp; Equipment'!AF:AF)+SUMIF('Other Pharma &amp; Health Products'!$B:$B,$B73,'Other Pharma &amp; Health Products'!AF:AF)+SUMIF('PSM Costs'!$B:$B,$B73,'PSM Costs'!AF:AF)&gt;0,SUMIF(Pharmaceuticals!$B:$B,$B73,Pharmaceuticals!W:W)+SUMIF('Health Products &amp; Equipment'!$B:$B,$B73,'Health Products &amp; Equipment'!AF:AF)+SUMIF('Other Pharma &amp; Health Products'!$B:$B,$B73,'Other Pharma &amp; Health Products'!AF:AF)+SUMIF('PSM Costs'!$B:$B,$B73,'PSM Costs'!AF:AF),"")</f>
        <v/>
      </c>
      <c r="M73" s="228" t="str">
        <f t="shared" ca="1" si="1"/>
        <v/>
      </c>
      <c r="N73" s="231" t="str">
        <f ca="1">IF(SUMIF(Pharmaceuticals!$B:$B,$B73,Pharmaceuticals!AD:AD)+SUMIF('Health Products &amp; Equipment'!$B:$B,$B73,'Health Products &amp; Equipment'!AM:AM)+SUMIF('Other Pharma &amp; Health Products'!$B:$B,$B73,'Other Pharma &amp; Health Products'!AM:AM)+SUMIF('PSM Costs'!$B:$B,$B73,'PSM Costs'!AM:AM)&gt;0,SUMIF(Pharmaceuticals!$B:$B,$B73,Pharmaceuticals!AD:AD)+SUMIF('Health Products &amp; Equipment'!$B:$B,$B73,'Health Products &amp; Equipment'!AM:AM)+SUMIF('Other Pharma &amp; Health Products'!$B:$B,$B73,'Other Pharma &amp; Health Products'!AM:AM)+SUMIF('PSM Costs'!$B:$B,$B73,'PSM Costs'!AM:AM),"")</f>
        <v/>
      </c>
      <c r="O73" s="231" t="str">
        <f ca="1">IF(SUMIF(Pharmaceuticals!$B:$B,$B73,Pharmaceuticals!AF:AF)+SUMIF('Health Products &amp; Equipment'!$B:$B,$B73,'Health Products &amp; Equipment'!AO:AO)+SUMIF('Other Pharma &amp; Health Products'!$B:$B,$B73,'Other Pharma &amp; Health Products'!AO:AO)+SUMIF('PSM Costs'!$B:$B,$B73,'PSM Costs'!AO:AO)&gt;0,SUMIF(Pharmaceuticals!$B:$B,$B73,Pharmaceuticals!AF:AF)+SUMIF('Health Products &amp; Equipment'!$B:$B,$B73,'Health Products &amp; Equipment'!AO:AO)+SUMIF('Other Pharma &amp; Health Products'!$B:$B,$B73,'Other Pharma &amp; Health Products'!AO:AO)+SUMIF('PSM Costs'!$B:$B,$B73,'PSM Costs'!AO:AO),"")</f>
        <v/>
      </c>
      <c r="P73" s="231" t="str">
        <f ca="1">IF(SUMIF(Pharmaceuticals!$B:$B,$B73,Pharmaceuticals!AH:AH)+SUMIF('Health Products &amp; Equipment'!$B:$B,$B73,'Health Products &amp; Equipment'!AQ:AQ)+SUMIF('Other Pharma &amp; Health Products'!$B:$B,$B73,'Other Pharma &amp; Health Products'!AQ:AQ)+SUMIF('PSM Costs'!$B:$B,$B73,'PSM Costs'!AQ:AQ)&gt;0,SUMIF(Pharmaceuticals!$B:$B,$B73,Pharmaceuticals!AH:AH)+SUMIF('Health Products &amp; Equipment'!$B:$B,$B73,'Health Products &amp; Equipment'!AQ:AQ)+SUMIF('Other Pharma &amp; Health Products'!$B:$B,$B73,'Other Pharma &amp; Health Products'!AQ:AQ)+SUMIF('PSM Costs'!$B:$B,$B73,'PSM Costs'!AQ:AQ),"")</f>
        <v/>
      </c>
      <c r="Q73" s="231" t="str">
        <f ca="1">IF(SUMIF(Pharmaceuticals!$B:$B,$B73,Pharmaceuticals!AJ:AJ)+SUMIF('Health Products &amp; Equipment'!$B:$B,$B73,'Health Products &amp; Equipment'!AS:AS)+SUMIF('Other Pharma &amp; Health Products'!$B:$B,$B73,'Other Pharma &amp; Health Products'!AS:AS)+SUMIF('PSM Costs'!$B:$B,$B73,'PSM Costs'!AS:AS)&gt;0,SUMIF(Pharmaceuticals!$B:$B,$B73,Pharmaceuticals!AJ:AJ)+SUMIF('Health Products &amp; Equipment'!$B:$B,$B73,'Health Products &amp; Equipment'!AS:AS)+SUMIF('Other Pharma &amp; Health Products'!$B:$B,$B73,'Other Pharma &amp; Health Products'!AS:AS)+SUMIF('PSM Costs'!$B:$B,$B73,'PSM Costs'!AS:AS),"")</f>
        <v/>
      </c>
      <c r="R73" s="229" t="str">
        <f t="shared" ca="1" si="2"/>
        <v/>
      </c>
      <c r="S73" s="230" t="str">
        <f ca="1">IF(SUMIF(Pharmaceuticals!$B:$B,$B73,Pharmaceuticals!AQ:AQ)+SUMIF('Health Products &amp; Equipment'!$B:$B,$B73,'Health Products &amp; Equipment'!AZ:AZ)+SUMIF('Other Pharma &amp; Health Products'!$B:$B,$B73,'Other Pharma &amp; Health Products'!AZ:AZ)+SUMIF('PSM Costs'!$B:$B,$B73,'PSM Costs'!AZ:AZ)&gt;0,SUMIF(Pharmaceuticals!$B:$B,$B73,Pharmaceuticals!AQ:AQ)+SUMIF('Health Products &amp; Equipment'!$B:$B,$B73,'Health Products &amp; Equipment'!AZ:AZ)+SUMIF('Other Pharma &amp; Health Products'!$B:$B,$B73,'Other Pharma &amp; Health Products'!AZ:AZ)+SUMIF('PSM Costs'!$B:$B,$B73,'PSM Costs'!AZ:AZ),"")</f>
        <v/>
      </c>
      <c r="T73" s="230" t="str">
        <f ca="1">IF(SUMIF(Pharmaceuticals!$B:$B,$B73,Pharmaceuticals!AS:AS)+SUMIF('Health Products &amp; Equipment'!$B:$B,$B73,'Health Products &amp; Equipment'!BB:BB)+SUMIF('Other Pharma &amp; Health Products'!$B:$B,$B73,'Other Pharma &amp; Health Products'!BB:BB)+SUMIF('PSM Costs'!$B:$B,$B73,'PSM Costs'!BB:BB)&gt;0,SUMIF(Pharmaceuticals!$B:$B,$B73,Pharmaceuticals!AS:AS)+SUMIF('Health Products &amp; Equipment'!$B:$B,$B73,'Health Products &amp; Equipment'!BB:BB)+SUMIF('Other Pharma &amp; Health Products'!$B:$B,$B73,'Other Pharma &amp; Health Products'!BB:BB)+SUMIF('PSM Costs'!$B:$B,$B73,'PSM Costs'!BB:BB),"")</f>
        <v/>
      </c>
      <c r="U73" s="230" t="str">
        <f ca="1">IF(SUMIF(Pharmaceuticals!$B:$B,$B73,Pharmaceuticals!AU:AU)+SUMIF('Health Products &amp; Equipment'!$B:$B,$B73,'Health Products &amp; Equipment'!BD:BD)+SUMIF('Other Pharma &amp; Health Products'!$B:$B,$B73,'Other Pharma &amp; Health Products'!BD:BD)+SUMIF('PSM Costs'!$B:$B,$B73,'PSM Costs'!BD:BD)&gt;0,SUMIF(Pharmaceuticals!$B:$B,$B73,Pharmaceuticals!AU:AU)+SUMIF('Health Products &amp; Equipment'!$B:$B,$B73,'Health Products &amp; Equipment'!BD:BD)+SUMIF('Other Pharma &amp; Health Products'!$B:$B,$B73,'Other Pharma &amp; Health Products'!BD:BD)+SUMIF('PSM Costs'!$B:$B,$B73,'PSM Costs'!BD:BD),"")</f>
        <v/>
      </c>
      <c r="V73" s="230" t="str">
        <f ca="1">IF(SUMIF(Pharmaceuticals!$B:$B,$B73,Pharmaceuticals!AW:AW)+SUMIF('Health Products &amp; Equipment'!$B:$B,$B73,'Health Products &amp; Equipment'!BF:BF)+SUMIF('Other Pharma &amp; Health Products'!$B:$B,$B73,'Other Pharma &amp; Health Products'!BF:BF)+SUMIF('PSM Costs'!$B:$B,$B73,'PSM Costs'!BF:BF)&gt;0,SUMIF(Pharmaceuticals!$B:$B,$B73,Pharmaceuticals!AW:AW)+SUMIF('Health Products &amp; Equipment'!$B:$B,$B73,'Health Products &amp; Equipment'!BF:BF)+SUMIF('Other Pharma &amp; Health Products'!$B:$B,$B73,'Other Pharma &amp; Health Products'!BF:BF)+SUMIF('PSM Costs'!$B:$B,$B73,'PSM Costs'!BF:BF),"")</f>
        <v/>
      </c>
      <c r="W73" s="228" t="str">
        <f t="shared" ca="1" si="3"/>
        <v/>
      </c>
      <c r="X73" s="231" t="str">
        <f ca="1">IF(SUMIF(Pharmaceuticals!$B:$B,$B73,Pharmaceuticals!BD:BD)+SUMIF('Health Products &amp; Equipment'!$B:$B,$B73,'Health Products &amp; Equipment'!BM:BM)+SUMIF('Other Pharma &amp; Health Products'!$B:$B,$B73,'Other Pharma &amp; Health Products'!BM:BM)+SUMIF('PSM Costs'!$B:$B,$B73,'PSM Costs'!BM:BM)&gt;0,SUMIF(Pharmaceuticals!$B:$B,$B73,Pharmaceuticals!BD:BD)+SUMIF('Health Products &amp; Equipment'!$B:$B,$B73,'Health Products &amp; Equipment'!BM:BM)+SUMIF('Other Pharma &amp; Health Products'!$B:$B,$B73,'Other Pharma &amp; Health Products'!BM:BM)+SUMIF('PSM Costs'!$B:$B,$B73,'PSM Costs'!BM:BM),"")</f>
        <v/>
      </c>
      <c r="Y73" s="231" t="str">
        <f ca="1">IF(SUMIF(Pharmaceuticals!$B:$B,$B73,Pharmaceuticals!BF:BF)+SUMIF('Health Products &amp; Equipment'!$B:$B,$B73,'Health Products &amp; Equipment'!BO:BO)+SUMIF('Other Pharma &amp; Health Products'!$B:$B,$B73,'Other Pharma &amp; Health Products'!BO:BO)+SUMIF('PSM Costs'!$B:$B,$B73,'PSM Costs'!BO:BO)&gt;0,SUMIF(Pharmaceuticals!$B:$B,$B73,Pharmaceuticals!BF:BF)+SUMIF('Health Products &amp; Equipment'!$B:$B,$B73,'Health Products &amp; Equipment'!BO:BO)+SUMIF('Other Pharma &amp; Health Products'!$B:$B,$B73,'Other Pharma &amp; Health Products'!BO:BO)+SUMIF('PSM Costs'!$B:$B,$B73,'PSM Costs'!BO:BO),"")</f>
        <v/>
      </c>
      <c r="Z73" s="231" t="str">
        <f ca="1">IF(SUMIF(Pharmaceuticals!$B:$B,$B73,Pharmaceuticals!BH:BH)+SUMIF('Health Products &amp; Equipment'!$B:$B,$B73,'Health Products &amp; Equipment'!BQ:BQ)+SUMIF('Other Pharma &amp; Health Products'!$B:$B,$B73,'Other Pharma &amp; Health Products'!BQ:BQ)+SUMIF('PSM Costs'!$B:$B,$B73,'PSM Costs'!BQ:BQ)&gt;0,SUMIF(Pharmaceuticals!$B:$B,$B73,Pharmaceuticals!BH:BH)+SUMIF('Health Products &amp; Equipment'!$B:$B,$B73,'Health Products &amp; Equipment'!BQ:BQ)+SUMIF('Other Pharma &amp; Health Products'!$B:$B,$B73,'Other Pharma &amp; Health Products'!BQ:BQ)+SUMIF('PSM Costs'!$B:$B,$B73,'PSM Costs'!BQ:BQ),"")</f>
        <v/>
      </c>
      <c r="AA73" s="231" t="str">
        <f ca="1">IF(SUMIF(Pharmaceuticals!$B:$B,$B73,Pharmaceuticals!BJ:BJ)+SUMIF('Health Products &amp; Equipment'!$B:$B,$B73,'Health Products &amp; Equipment'!BS:BS)+SUMIF('Other Pharma &amp; Health Products'!$B:$B,$B73,'Other Pharma &amp; Health Products'!BS:BS)+SUMIF('PSM Costs'!$B:$B,$B73,'PSM Costs'!BS:BS)&gt;0,SUMIF(Pharmaceuticals!$B:$B,$B73,Pharmaceuticals!BJ:BJ)+SUMIF('Health Products &amp; Equipment'!$B:$B,$B73,'Health Products &amp; Equipment'!BS:BS)+SUMIF('Other Pharma &amp; Health Products'!$B:$B,$B73,'Other Pharma &amp; Health Products'!BS:BS)+SUMIF('PSM Costs'!$B:$B,$B73,'PSM Costs'!BS:BS),"")</f>
        <v/>
      </c>
      <c r="AB73" s="230" t="str">
        <f t="shared" ca="1" si="4"/>
        <v/>
      </c>
    </row>
    <row r="74" spans="1:28" ht="22" customHeight="1" x14ac:dyDescent="0.15">
      <c r="A74" s="226">
        <v>64</v>
      </c>
      <c r="B74" s="226" t="str">
        <f ca="1">IFERROR(VLOOKUP(A74,'Rank unique Mod-Int-CI-PR'!I:J,2,FALSE),"")</f>
        <v/>
      </c>
      <c r="C74" s="227" t="str">
        <f ca="1">IFERROR(VLOOKUP(VALUE(LEFT(B74,FIND("-",B74)-1)),CatModules!B:C,2,FALSE),"")</f>
        <v/>
      </c>
      <c r="D74" s="227" t="str">
        <f ca="1">IFERROR(VLOOKUP(LEFT(B74,FIND("--",B74)-1),CatInt!D:E,2,FALSE),"")</f>
        <v/>
      </c>
      <c r="E74" s="227" t="str">
        <f ca="1">IFERROR(VLOOKUP(MID(B74,FIND("--",B74)+2,FIND("---",B74)-FIND("--",B74)-2),CatCostInp!D:E,2,FALSE),"")</f>
        <v/>
      </c>
      <c r="F74" s="227" t="str">
        <f ca="1">IFERROR(VLOOKUP(B74,ActivityConcat!A:C,3,FALSE),"")</f>
        <v/>
      </c>
      <c r="G74" s="228" t="str">
        <f ca="1">IFERROR(VLOOKUP(VALUE(RIGHT(B74,1)),Setup!A:D,4,FALSE),"")</f>
        <v/>
      </c>
      <c r="H74" s="229" t="str">
        <f t="shared" ca="1" si="0"/>
        <v/>
      </c>
      <c r="I74" s="230" t="str">
        <f ca="1">IF(SUMIF(Pharmaceuticals!$B:$B,$B74,Pharmaceuticals!Q:Q)+SUMIF('Health Products &amp; Equipment'!$B:$B,$B74,'Health Products &amp; Equipment'!Z:Z)+SUMIF('Other Pharma &amp; Health Products'!$B:$B,$B74,'Other Pharma &amp; Health Products'!Z:Z)+SUMIF('PSM Costs'!$B:$B,$B74,'PSM Costs'!Z:Z)&gt;0,SUMIF(Pharmaceuticals!$B:$B,$B74,Pharmaceuticals!Q:Q)+SUMIF('Health Products &amp; Equipment'!$B:$B,$B74,'Health Products &amp; Equipment'!Z:Z)+SUMIF('Other Pharma &amp; Health Products'!$B:$B,$B74,'Other Pharma &amp; Health Products'!Z:Z)+SUMIF('PSM Costs'!$B:$B,$B74,'PSM Costs'!Z:Z),"")</f>
        <v/>
      </c>
      <c r="J74" s="230" t="str">
        <f ca="1">IF(SUMIF(Pharmaceuticals!$B:$B,$B74,Pharmaceuticals!S:S)+SUMIF('Health Products &amp; Equipment'!$B:$B,$B74,'Health Products &amp; Equipment'!AB:AB)+SUMIF('Other Pharma &amp; Health Products'!$B:$B,$B74,'Other Pharma &amp; Health Products'!AB:AB)+SUMIF('PSM Costs'!$B:$B,$B74,'PSM Costs'!AB:AB)&gt;0,SUMIF(Pharmaceuticals!$B:$B,$B74,Pharmaceuticals!S:S)+SUMIF('Health Products &amp; Equipment'!$B:$B,$B74,'Health Products &amp; Equipment'!AB:AB)+SUMIF('Other Pharma &amp; Health Products'!$B:$B,$B74,'Other Pharma &amp; Health Products'!AB:AB)+SUMIF('PSM Costs'!$B:$B,$B74,'PSM Costs'!AB:AB),"")</f>
        <v/>
      </c>
      <c r="K74" s="230" t="str">
        <f ca="1">IF(SUMIF(Pharmaceuticals!$B:$B,$B74,Pharmaceuticals!U:U)+SUMIF('Health Products &amp; Equipment'!$B:$B,$B74,'Health Products &amp; Equipment'!AD:AD)+SUMIF('Other Pharma &amp; Health Products'!$B:$B,$B74,'Other Pharma &amp; Health Products'!AD:AD)+SUMIF('PSM Costs'!$B:$B,$B74,'PSM Costs'!AD:AD)&gt;0,SUMIF(Pharmaceuticals!$B:$B,$B74,Pharmaceuticals!U:U)+SUMIF('Health Products &amp; Equipment'!$B:$B,$B74,'Health Products &amp; Equipment'!AD:AD)+SUMIF('Other Pharma &amp; Health Products'!$B:$B,$B74,'Other Pharma &amp; Health Products'!AD:AD)+SUMIF('PSM Costs'!$B:$B,$B74,'PSM Costs'!AD:AD),"")</f>
        <v/>
      </c>
      <c r="L74" s="230" t="str">
        <f ca="1">IF(SUMIF(Pharmaceuticals!$B:$B,$B74,Pharmaceuticals!W:W)+SUMIF('Health Products &amp; Equipment'!$B:$B,$B74,'Health Products &amp; Equipment'!AF:AF)+SUMIF('Other Pharma &amp; Health Products'!$B:$B,$B74,'Other Pharma &amp; Health Products'!AF:AF)+SUMIF('PSM Costs'!$B:$B,$B74,'PSM Costs'!AF:AF)&gt;0,SUMIF(Pharmaceuticals!$B:$B,$B74,Pharmaceuticals!W:W)+SUMIF('Health Products &amp; Equipment'!$B:$B,$B74,'Health Products &amp; Equipment'!AF:AF)+SUMIF('Other Pharma &amp; Health Products'!$B:$B,$B74,'Other Pharma &amp; Health Products'!AF:AF)+SUMIF('PSM Costs'!$B:$B,$B74,'PSM Costs'!AF:AF),"")</f>
        <v/>
      </c>
      <c r="M74" s="228" t="str">
        <f t="shared" ca="1" si="1"/>
        <v/>
      </c>
      <c r="N74" s="231" t="str">
        <f ca="1">IF(SUMIF(Pharmaceuticals!$B:$B,$B74,Pharmaceuticals!AD:AD)+SUMIF('Health Products &amp; Equipment'!$B:$B,$B74,'Health Products &amp; Equipment'!AM:AM)+SUMIF('Other Pharma &amp; Health Products'!$B:$B,$B74,'Other Pharma &amp; Health Products'!AM:AM)+SUMIF('PSM Costs'!$B:$B,$B74,'PSM Costs'!AM:AM)&gt;0,SUMIF(Pharmaceuticals!$B:$B,$B74,Pharmaceuticals!AD:AD)+SUMIF('Health Products &amp; Equipment'!$B:$B,$B74,'Health Products &amp; Equipment'!AM:AM)+SUMIF('Other Pharma &amp; Health Products'!$B:$B,$B74,'Other Pharma &amp; Health Products'!AM:AM)+SUMIF('PSM Costs'!$B:$B,$B74,'PSM Costs'!AM:AM),"")</f>
        <v/>
      </c>
      <c r="O74" s="231" t="str">
        <f ca="1">IF(SUMIF(Pharmaceuticals!$B:$B,$B74,Pharmaceuticals!AF:AF)+SUMIF('Health Products &amp; Equipment'!$B:$B,$B74,'Health Products &amp; Equipment'!AO:AO)+SUMIF('Other Pharma &amp; Health Products'!$B:$B,$B74,'Other Pharma &amp; Health Products'!AO:AO)+SUMIF('PSM Costs'!$B:$B,$B74,'PSM Costs'!AO:AO)&gt;0,SUMIF(Pharmaceuticals!$B:$B,$B74,Pharmaceuticals!AF:AF)+SUMIF('Health Products &amp; Equipment'!$B:$B,$B74,'Health Products &amp; Equipment'!AO:AO)+SUMIF('Other Pharma &amp; Health Products'!$B:$B,$B74,'Other Pharma &amp; Health Products'!AO:AO)+SUMIF('PSM Costs'!$B:$B,$B74,'PSM Costs'!AO:AO),"")</f>
        <v/>
      </c>
      <c r="P74" s="231" t="str">
        <f ca="1">IF(SUMIF(Pharmaceuticals!$B:$B,$B74,Pharmaceuticals!AH:AH)+SUMIF('Health Products &amp; Equipment'!$B:$B,$B74,'Health Products &amp; Equipment'!AQ:AQ)+SUMIF('Other Pharma &amp; Health Products'!$B:$B,$B74,'Other Pharma &amp; Health Products'!AQ:AQ)+SUMIF('PSM Costs'!$B:$B,$B74,'PSM Costs'!AQ:AQ)&gt;0,SUMIF(Pharmaceuticals!$B:$B,$B74,Pharmaceuticals!AH:AH)+SUMIF('Health Products &amp; Equipment'!$B:$B,$B74,'Health Products &amp; Equipment'!AQ:AQ)+SUMIF('Other Pharma &amp; Health Products'!$B:$B,$B74,'Other Pharma &amp; Health Products'!AQ:AQ)+SUMIF('PSM Costs'!$B:$B,$B74,'PSM Costs'!AQ:AQ),"")</f>
        <v/>
      </c>
      <c r="Q74" s="231" t="str">
        <f ca="1">IF(SUMIF(Pharmaceuticals!$B:$B,$B74,Pharmaceuticals!AJ:AJ)+SUMIF('Health Products &amp; Equipment'!$B:$B,$B74,'Health Products &amp; Equipment'!AS:AS)+SUMIF('Other Pharma &amp; Health Products'!$B:$B,$B74,'Other Pharma &amp; Health Products'!AS:AS)+SUMIF('PSM Costs'!$B:$B,$B74,'PSM Costs'!AS:AS)&gt;0,SUMIF(Pharmaceuticals!$B:$B,$B74,Pharmaceuticals!AJ:AJ)+SUMIF('Health Products &amp; Equipment'!$B:$B,$B74,'Health Products &amp; Equipment'!AS:AS)+SUMIF('Other Pharma &amp; Health Products'!$B:$B,$B74,'Other Pharma &amp; Health Products'!AS:AS)+SUMIF('PSM Costs'!$B:$B,$B74,'PSM Costs'!AS:AS),"")</f>
        <v/>
      </c>
      <c r="R74" s="229" t="str">
        <f t="shared" ca="1" si="2"/>
        <v/>
      </c>
      <c r="S74" s="230" t="str">
        <f ca="1">IF(SUMIF(Pharmaceuticals!$B:$B,$B74,Pharmaceuticals!AQ:AQ)+SUMIF('Health Products &amp; Equipment'!$B:$B,$B74,'Health Products &amp; Equipment'!AZ:AZ)+SUMIF('Other Pharma &amp; Health Products'!$B:$B,$B74,'Other Pharma &amp; Health Products'!AZ:AZ)+SUMIF('PSM Costs'!$B:$B,$B74,'PSM Costs'!AZ:AZ)&gt;0,SUMIF(Pharmaceuticals!$B:$B,$B74,Pharmaceuticals!AQ:AQ)+SUMIF('Health Products &amp; Equipment'!$B:$B,$B74,'Health Products &amp; Equipment'!AZ:AZ)+SUMIF('Other Pharma &amp; Health Products'!$B:$B,$B74,'Other Pharma &amp; Health Products'!AZ:AZ)+SUMIF('PSM Costs'!$B:$B,$B74,'PSM Costs'!AZ:AZ),"")</f>
        <v/>
      </c>
      <c r="T74" s="230" t="str">
        <f ca="1">IF(SUMIF(Pharmaceuticals!$B:$B,$B74,Pharmaceuticals!AS:AS)+SUMIF('Health Products &amp; Equipment'!$B:$B,$B74,'Health Products &amp; Equipment'!BB:BB)+SUMIF('Other Pharma &amp; Health Products'!$B:$B,$B74,'Other Pharma &amp; Health Products'!BB:BB)+SUMIF('PSM Costs'!$B:$B,$B74,'PSM Costs'!BB:BB)&gt;0,SUMIF(Pharmaceuticals!$B:$B,$B74,Pharmaceuticals!AS:AS)+SUMIF('Health Products &amp; Equipment'!$B:$B,$B74,'Health Products &amp; Equipment'!BB:BB)+SUMIF('Other Pharma &amp; Health Products'!$B:$B,$B74,'Other Pharma &amp; Health Products'!BB:BB)+SUMIF('PSM Costs'!$B:$B,$B74,'PSM Costs'!BB:BB),"")</f>
        <v/>
      </c>
      <c r="U74" s="230" t="str">
        <f ca="1">IF(SUMIF(Pharmaceuticals!$B:$B,$B74,Pharmaceuticals!AU:AU)+SUMIF('Health Products &amp; Equipment'!$B:$B,$B74,'Health Products &amp; Equipment'!BD:BD)+SUMIF('Other Pharma &amp; Health Products'!$B:$B,$B74,'Other Pharma &amp; Health Products'!BD:BD)+SUMIF('PSM Costs'!$B:$B,$B74,'PSM Costs'!BD:BD)&gt;0,SUMIF(Pharmaceuticals!$B:$B,$B74,Pharmaceuticals!AU:AU)+SUMIF('Health Products &amp; Equipment'!$B:$B,$B74,'Health Products &amp; Equipment'!BD:BD)+SUMIF('Other Pharma &amp; Health Products'!$B:$B,$B74,'Other Pharma &amp; Health Products'!BD:BD)+SUMIF('PSM Costs'!$B:$B,$B74,'PSM Costs'!BD:BD),"")</f>
        <v/>
      </c>
      <c r="V74" s="230" t="str">
        <f ca="1">IF(SUMIF(Pharmaceuticals!$B:$B,$B74,Pharmaceuticals!AW:AW)+SUMIF('Health Products &amp; Equipment'!$B:$B,$B74,'Health Products &amp; Equipment'!BF:BF)+SUMIF('Other Pharma &amp; Health Products'!$B:$B,$B74,'Other Pharma &amp; Health Products'!BF:BF)+SUMIF('PSM Costs'!$B:$B,$B74,'PSM Costs'!BF:BF)&gt;0,SUMIF(Pharmaceuticals!$B:$B,$B74,Pharmaceuticals!AW:AW)+SUMIF('Health Products &amp; Equipment'!$B:$B,$B74,'Health Products &amp; Equipment'!BF:BF)+SUMIF('Other Pharma &amp; Health Products'!$B:$B,$B74,'Other Pharma &amp; Health Products'!BF:BF)+SUMIF('PSM Costs'!$B:$B,$B74,'PSM Costs'!BF:BF),"")</f>
        <v/>
      </c>
      <c r="W74" s="228" t="str">
        <f t="shared" ca="1" si="3"/>
        <v/>
      </c>
      <c r="X74" s="231" t="str">
        <f ca="1">IF(SUMIF(Pharmaceuticals!$B:$B,$B74,Pharmaceuticals!BD:BD)+SUMIF('Health Products &amp; Equipment'!$B:$B,$B74,'Health Products &amp; Equipment'!BM:BM)+SUMIF('Other Pharma &amp; Health Products'!$B:$B,$B74,'Other Pharma &amp; Health Products'!BM:BM)+SUMIF('PSM Costs'!$B:$B,$B74,'PSM Costs'!BM:BM)&gt;0,SUMIF(Pharmaceuticals!$B:$B,$B74,Pharmaceuticals!BD:BD)+SUMIF('Health Products &amp; Equipment'!$B:$B,$B74,'Health Products &amp; Equipment'!BM:BM)+SUMIF('Other Pharma &amp; Health Products'!$B:$B,$B74,'Other Pharma &amp; Health Products'!BM:BM)+SUMIF('PSM Costs'!$B:$B,$B74,'PSM Costs'!BM:BM),"")</f>
        <v/>
      </c>
      <c r="Y74" s="231" t="str">
        <f ca="1">IF(SUMIF(Pharmaceuticals!$B:$B,$B74,Pharmaceuticals!BF:BF)+SUMIF('Health Products &amp; Equipment'!$B:$B,$B74,'Health Products &amp; Equipment'!BO:BO)+SUMIF('Other Pharma &amp; Health Products'!$B:$B,$B74,'Other Pharma &amp; Health Products'!BO:BO)+SUMIF('PSM Costs'!$B:$B,$B74,'PSM Costs'!BO:BO)&gt;0,SUMIF(Pharmaceuticals!$B:$B,$B74,Pharmaceuticals!BF:BF)+SUMIF('Health Products &amp; Equipment'!$B:$B,$B74,'Health Products &amp; Equipment'!BO:BO)+SUMIF('Other Pharma &amp; Health Products'!$B:$B,$B74,'Other Pharma &amp; Health Products'!BO:BO)+SUMIF('PSM Costs'!$B:$B,$B74,'PSM Costs'!BO:BO),"")</f>
        <v/>
      </c>
      <c r="Z74" s="231" t="str">
        <f ca="1">IF(SUMIF(Pharmaceuticals!$B:$B,$B74,Pharmaceuticals!BH:BH)+SUMIF('Health Products &amp; Equipment'!$B:$B,$B74,'Health Products &amp; Equipment'!BQ:BQ)+SUMIF('Other Pharma &amp; Health Products'!$B:$B,$B74,'Other Pharma &amp; Health Products'!BQ:BQ)+SUMIF('PSM Costs'!$B:$B,$B74,'PSM Costs'!BQ:BQ)&gt;0,SUMIF(Pharmaceuticals!$B:$B,$B74,Pharmaceuticals!BH:BH)+SUMIF('Health Products &amp; Equipment'!$B:$B,$B74,'Health Products &amp; Equipment'!BQ:BQ)+SUMIF('Other Pharma &amp; Health Products'!$B:$B,$B74,'Other Pharma &amp; Health Products'!BQ:BQ)+SUMIF('PSM Costs'!$B:$B,$B74,'PSM Costs'!BQ:BQ),"")</f>
        <v/>
      </c>
      <c r="AA74" s="231" t="str">
        <f ca="1">IF(SUMIF(Pharmaceuticals!$B:$B,$B74,Pharmaceuticals!BJ:BJ)+SUMIF('Health Products &amp; Equipment'!$B:$B,$B74,'Health Products &amp; Equipment'!BS:BS)+SUMIF('Other Pharma &amp; Health Products'!$B:$B,$B74,'Other Pharma &amp; Health Products'!BS:BS)+SUMIF('PSM Costs'!$B:$B,$B74,'PSM Costs'!BS:BS)&gt;0,SUMIF(Pharmaceuticals!$B:$B,$B74,Pharmaceuticals!BJ:BJ)+SUMIF('Health Products &amp; Equipment'!$B:$B,$B74,'Health Products &amp; Equipment'!BS:BS)+SUMIF('Other Pharma &amp; Health Products'!$B:$B,$B74,'Other Pharma &amp; Health Products'!BS:BS)+SUMIF('PSM Costs'!$B:$B,$B74,'PSM Costs'!BS:BS),"")</f>
        <v/>
      </c>
      <c r="AB74" s="230" t="str">
        <f t="shared" ca="1" si="4"/>
        <v/>
      </c>
    </row>
    <row r="75" spans="1:28" ht="22" customHeight="1" x14ac:dyDescent="0.15">
      <c r="A75" s="226">
        <v>65</v>
      </c>
      <c r="B75" s="226" t="str">
        <f ca="1">IFERROR(VLOOKUP(A75,'Rank unique Mod-Int-CI-PR'!I:J,2,FALSE),"")</f>
        <v/>
      </c>
      <c r="C75" s="227" t="str">
        <f ca="1">IFERROR(VLOOKUP(VALUE(LEFT(B75,FIND("-",B75)-1)),CatModules!B:C,2,FALSE),"")</f>
        <v/>
      </c>
      <c r="D75" s="227" t="str">
        <f ca="1">IFERROR(VLOOKUP(LEFT(B75,FIND("--",B75)-1),CatInt!D:E,2,FALSE),"")</f>
        <v/>
      </c>
      <c r="E75" s="227" t="str">
        <f ca="1">IFERROR(VLOOKUP(MID(B75,FIND("--",B75)+2,FIND("---",B75)-FIND("--",B75)-2),CatCostInp!D:E,2,FALSE),"")</f>
        <v/>
      </c>
      <c r="F75" s="227" t="str">
        <f ca="1">IFERROR(VLOOKUP(B75,ActivityConcat!A:C,3,FALSE),"")</f>
        <v/>
      </c>
      <c r="G75" s="228" t="str">
        <f ca="1">IFERROR(VLOOKUP(VALUE(RIGHT(B75,1)),Setup!A:D,4,FALSE),"")</f>
        <v/>
      </c>
      <c r="H75" s="229" t="str">
        <f t="shared" ca="1" si="0"/>
        <v/>
      </c>
      <c r="I75" s="230" t="str">
        <f ca="1">IF(SUMIF(Pharmaceuticals!$B:$B,$B75,Pharmaceuticals!Q:Q)+SUMIF('Health Products &amp; Equipment'!$B:$B,$B75,'Health Products &amp; Equipment'!Z:Z)+SUMIF('Other Pharma &amp; Health Products'!$B:$B,$B75,'Other Pharma &amp; Health Products'!Z:Z)+SUMIF('PSM Costs'!$B:$B,$B75,'PSM Costs'!Z:Z)&gt;0,SUMIF(Pharmaceuticals!$B:$B,$B75,Pharmaceuticals!Q:Q)+SUMIF('Health Products &amp; Equipment'!$B:$B,$B75,'Health Products &amp; Equipment'!Z:Z)+SUMIF('Other Pharma &amp; Health Products'!$B:$B,$B75,'Other Pharma &amp; Health Products'!Z:Z)+SUMIF('PSM Costs'!$B:$B,$B75,'PSM Costs'!Z:Z),"")</f>
        <v/>
      </c>
      <c r="J75" s="230" t="str">
        <f ca="1">IF(SUMIF(Pharmaceuticals!$B:$B,$B75,Pharmaceuticals!S:S)+SUMIF('Health Products &amp; Equipment'!$B:$B,$B75,'Health Products &amp; Equipment'!AB:AB)+SUMIF('Other Pharma &amp; Health Products'!$B:$B,$B75,'Other Pharma &amp; Health Products'!AB:AB)+SUMIF('PSM Costs'!$B:$B,$B75,'PSM Costs'!AB:AB)&gt;0,SUMIF(Pharmaceuticals!$B:$B,$B75,Pharmaceuticals!S:S)+SUMIF('Health Products &amp; Equipment'!$B:$B,$B75,'Health Products &amp; Equipment'!AB:AB)+SUMIF('Other Pharma &amp; Health Products'!$B:$B,$B75,'Other Pharma &amp; Health Products'!AB:AB)+SUMIF('PSM Costs'!$B:$B,$B75,'PSM Costs'!AB:AB),"")</f>
        <v/>
      </c>
      <c r="K75" s="230" t="str">
        <f ca="1">IF(SUMIF(Pharmaceuticals!$B:$B,$B75,Pharmaceuticals!U:U)+SUMIF('Health Products &amp; Equipment'!$B:$B,$B75,'Health Products &amp; Equipment'!AD:AD)+SUMIF('Other Pharma &amp; Health Products'!$B:$B,$B75,'Other Pharma &amp; Health Products'!AD:AD)+SUMIF('PSM Costs'!$B:$B,$B75,'PSM Costs'!AD:AD)&gt;0,SUMIF(Pharmaceuticals!$B:$B,$B75,Pharmaceuticals!U:U)+SUMIF('Health Products &amp; Equipment'!$B:$B,$B75,'Health Products &amp; Equipment'!AD:AD)+SUMIF('Other Pharma &amp; Health Products'!$B:$B,$B75,'Other Pharma &amp; Health Products'!AD:AD)+SUMIF('PSM Costs'!$B:$B,$B75,'PSM Costs'!AD:AD),"")</f>
        <v/>
      </c>
      <c r="L75" s="230" t="str">
        <f ca="1">IF(SUMIF(Pharmaceuticals!$B:$B,$B75,Pharmaceuticals!W:W)+SUMIF('Health Products &amp; Equipment'!$B:$B,$B75,'Health Products &amp; Equipment'!AF:AF)+SUMIF('Other Pharma &amp; Health Products'!$B:$B,$B75,'Other Pharma &amp; Health Products'!AF:AF)+SUMIF('PSM Costs'!$B:$B,$B75,'PSM Costs'!AF:AF)&gt;0,SUMIF(Pharmaceuticals!$B:$B,$B75,Pharmaceuticals!W:W)+SUMIF('Health Products &amp; Equipment'!$B:$B,$B75,'Health Products &amp; Equipment'!AF:AF)+SUMIF('Other Pharma &amp; Health Products'!$B:$B,$B75,'Other Pharma &amp; Health Products'!AF:AF)+SUMIF('PSM Costs'!$B:$B,$B75,'PSM Costs'!AF:AF),"")</f>
        <v/>
      </c>
      <c r="M75" s="228" t="str">
        <f t="shared" ca="1" si="1"/>
        <v/>
      </c>
      <c r="N75" s="231" t="str">
        <f ca="1">IF(SUMIF(Pharmaceuticals!$B:$B,$B75,Pharmaceuticals!AD:AD)+SUMIF('Health Products &amp; Equipment'!$B:$B,$B75,'Health Products &amp; Equipment'!AM:AM)+SUMIF('Other Pharma &amp; Health Products'!$B:$B,$B75,'Other Pharma &amp; Health Products'!AM:AM)+SUMIF('PSM Costs'!$B:$B,$B75,'PSM Costs'!AM:AM)&gt;0,SUMIF(Pharmaceuticals!$B:$B,$B75,Pharmaceuticals!AD:AD)+SUMIF('Health Products &amp; Equipment'!$B:$B,$B75,'Health Products &amp; Equipment'!AM:AM)+SUMIF('Other Pharma &amp; Health Products'!$B:$B,$B75,'Other Pharma &amp; Health Products'!AM:AM)+SUMIF('PSM Costs'!$B:$B,$B75,'PSM Costs'!AM:AM),"")</f>
        <v/>
      </c>
      <c r="O75" s="231" t="str">
        <f ca="1">IF(SUMIF(Pharmaceuticals!$B:$B,$B75,Pharmaceuticals!AF:AF)+SUMIF('Health Products &amp; Equipment'!$B:$B,$B75,'Health Products &amp; Equipment'!AO:AO)+SUMIF('Other Pharma &amp; Health Products'!$B:$B,$B75,'Other Pharma &amp; Health Products'!AO:AO)+SUMIF('PSM Costs'!$B:$B,$B75,'PSM Costs'!AO:AO)&gt;0,SUMIF(Pharmaceuticals!$B:$B,$B75,Pharmaceuticals!AF:AF)+SUMIF('Health Products &amp; Equipment'!$B:$B,$B75,'Health Products &amp; Equipment'!AO:AO)+SUMIF('Other Pharma &amp; Health Products'!$B:$B,$B75,'Other Pharma &amp; Health Products'!AO:AO)+SUMIF('PSM Costs'!$B:$B,$B75,'PSM Costs'!AO:AO),"")</f>
        <v/>
      </c>
      <c r="P75" s="231" t="str">
        <f ca="1">IF(SUMIF(Pharmaceuticals!$B:$B,$B75,Pharmaceuticals!AH:AH)+SUMIF('Health Products &amp; Equipment'!$B:$B,$B75,'Health Products &amp; Equipment'!AQ:AQ)+SUMIF('Other Pharma &amp; Health Products'!$B:$B,$B75,'Other Pharma &amp; Health Products'!AQ:AQ)+SUMIF('PSM Costs'!$B:$B,$B75,'PSM Costs'!AQ:AQ)&gt;0,SUMIF(Pharmaceuticals!$B:$B,$B75,Pharmaceuticals!AH:AH)+SUMIF('Health Products &amp; Equipment'!$B:$B,$B75,'Health Products &amp; Equipment'!AQ:AQ)+SUMIF('Other Pharma &amp; Health Products'!$B:$B,$B75,'Other Pharma &amp; Health Products'!AQ:AQ)+SUMIF('PSM Costs'!$B:$B,$B75,'PSM Costs'!AQ:AQ),"")</f>
        <v/>
      </c>
      <c r="Q75" s="231" t="str">
        <f ca="1">IF(SUMIF(Pharmaceuticals!$B:$B,$B75,Pharmaceuticals!AJ:AJ)+SUMIF('Health Products &amp; Equipment'!$B:$B,$B75,'Health Products &amp; Equipment'!AS:AS)+SUMIF('Other Pharma &amp; Health Products'!$B:$B,$B75,'Other Pharma &amp; Health Products'!AS:AS)+SUMIF('PSM Costs'!$B:$B,$B75,'PSM Costs'!AS:AS)&gt;0,SUMIF(Pharmaceuticals!$B:$B,$B75,Pharmaceuticals!AJ:AJ)+SUMIF('Health Products &amp; Equipment'!$B:$B,$B75,'Health Products &amp; Equipment'!AS:AS)+SUMIF('Other Pharma &amp; Health Products'!$B:$B,$B75,'Other Pharma &amp; Health Products'!AS:AS)+SUMIF('PSM Costs'!$B:$B,$B75,'PSM Costs'!AS:AS),"")</f>
        <v/>
      </c>
      <c r="R75" s="229" t="str">
        <f t="shared" ca="1" si="2"/>
        <v/>
      </c>
      <c r="S75" s="230" t="str">
        <f ca="1">IF(SUMIF(Pharmaceuticals!$B:$B,$B75,Pharmaceuticals!AQ:AQ)+SUMIF('Health Products &amp; Equipment'!$B:$B,$B75,'Health Products &amp; Equipment'!AZ:AZ)+SUMIF('Other Pharma &amp; Health Products'!$B:$B,$B75,'Other Pharma &amp; Health Products'!AZ:AZ)+SUMIF('PSM Costs'!$B:$B,$B75,'PSM Costs'!AZ:AZ)&gt;0,SUMIF(Pharmaceuticals!$B:$B,$B75,Pharmaceuticals!AQ:AQ)+SUMIF('Health Products &amp; Equipment'!$B:$B,$B75,'Health Products &amp; Equipment'!AZ:AZ)+SUMIF('Other Pharma &amp; Health Products'!$B:$B,$B75,'Other Pharma &amp; Health Products'!AZ:AZ)+SUMIF('PSM Costs'!$B:$B,$B75,'PSM Costs'!AZ:AZ),"")</f>
        <v/>
      </c>
      <c r="T75" s="230" t="str">
        <f ca="1">IF(SUMIF(Pharmaceuticals!$B:$B,$B75,Pharmaceuticals!AS:AS)+SUMIF('Health Products &amp; Equipment'!$B:$B,$B75,'Health Products &amp; Equipment'!BB:BB)+SUMIF('Other Pharma &amp; Health Products'!$B:$B,$B75,'Other Pharma &amp; Health Products'!BB:BB)+SUMIF('PSM Costs'!$B:$B,$B75,'PSM Costs'!BB:BB)&gt;0,SUMIF(Pharmaceuticals!$B:$B,$B75,Pharmaceuticals!AS:AS)+SUMIF('Health Products &amp; Equipment'!$B:$B,$B75,'Health Products &amp; Equipment'!BB:BB)+SUMIF('Other Pharma &amp; Health Products'!$B:$B,$B75,'Other Pharma &amp; Health Products'!BB:BB)+SUMIF('PSM Costs'!$B:$B,$B75,'PSM Costs'!BB:BB),"")</f>
        <v/>
      </c>
      <c r="U75" s="230" t="str">
        <f ca="1">IF(SUMIF(Pharmaceuticals!$B:$B,$B75,Pharmaceuticals!AU:AU)+SUMIF('Health Products &amp; Equipment'!$B:$B,$B75,'Health Products &amp; Equipment'!BD:BD)+SUMIF('Other Pharma &amp; Health Products'!$B:$B,$B75,'Other Pharma &amp; Health Products'!BD:BD)+SUMIF('PSM Costs'!$B:$B,$B75,'PSM Costs'!BD:BD)&gt;0,SUMIF(Pharmaceuticals!$B:$B,$B75,Pharmaceuticals!AU:AU)+SUMIF('Health Products &amp; Equipment'!$B:$B,$B75,'Health Products &amp; Equipment'!BD:BD)+SUMIF('Other Pharma &amp; Health Products'!$B:$B,$B75,'Other Pharma &amp; Health Products'!BD:BD)+SUMIF('PSM Costs'!$B:$B,$B75,'PSM Costs'!BD:BD),"")</f>
        <v/>
      </c>
      <c r="V75" s="230" t="str">
        <f ca="1">IF(SUMIF(Pharmaceuticals!$B:$B,$B75,Pharmaceuticals!AW:AW)+SUMIF('Health Products &amp; Equipment'!$B:$B,$B75,'Health Products &amp; Equipment'!BF:BF)+SUMIF('Other Pharma &amp; Health Products'!$B:$B,$B75,'Other Pharma &amp; Health Products'!BF:BF)+SUMIF('PSM Costs'!$B:$B,$B75,'PSM Costs'!BF:BF)&gt;0,SUMIF(Pharmaceuticals!$B:$B,$B75,Pharmaceuticals!AW:AW)+SUMIF('Health Products &amp; Equipment'!$B:$B,$B75,'Health Products &amp; Equipment'!BF:BF)+SUMIF('Other Pharma &amp; Health Products'!$B:$B,$B75,'Other Pharma &amp; Health Products'!BF:BF)+SUMIF('PSM Costs'!$B:$B,$B75,'PSM Costs'!BF:BF),"")</f>
        <v/>
      </c>
      <c r="W75" s="228" t="str">
        <f t="shared" ca="1" si="3"/>
        <v/>
      </c>
      <c r="X75" s="231" t="str">
        <f ca="1">IF(SUMIF(Pharmaceuticals!$B:$B,$B75,Pharmaceuticals!BD:BD)+SUMIF('Health Products &amp; Equipment'!$B:$B,$B75,'Health Products &amp; Equipment'!BM:BM)+SUMIF('Other Pharma &amp; Health Products'!$B:$B,$B75,'Other Pharma &amp; Health Products'!BM:BM)+SUMIF('PSM Costs'!$B:$B,$B75,'PSM Costs'!BM:BM)&gt;0,SUMIF(Pharmaceuticals!$B:$B,$B75,Pharmaceuticals!BD:BD)+SUMIF('Health Products &amp; Equipment'!$B:$B,$B75,'Health Products &amp; Equipment'!BM:BM)+SUMIF('Other Pharma &amp; Health Products'!$B:$B,$B75,'Other Pharma &amp; Health Products'!BM:BM)+SUMIF('PSM Costs'!$B:$B,$B75,'PSM Costs'!BM:BM),"")</f>
        <v/>
      </c>
      <c r="Y75" s="231" t="str">
        <f ca="1">IF(SUMIF(Pharmaceuticals!$B:$B,$B75,Pharmaceuticals!BF:BF)+SUMIF('Health Products &amp; Equipment'!$B:$B,$B75,'Health Products &amp; Equipment'!BO:BO)+SUMIF('Other Pharma &amp; Health Products'!$B:$B,$B75,'Other Pharma &amp; Health Products'!BO:BO)+SUMIF('PSM Costs'!$B:$B,$B75,'PSM Costs'!BO:BO)&gt;0,SUMIF(Pharmaceuticals!$B:$B,$B75,Pharmaceuticals!BF:BF)+SUMIF('Health Products &amp; Equipment'!$B:$B,$B75,'Health Products &amp; Equipment'!BO:BO)+SUMIF('Other Pharma &amp; Health Products'!$B:$B,$B75,'Other Pharma &amp; Health Products'!BO:BO)+SUMIF('PSM Costs'!$B:$B,$B75,'PSM Costs'!BO:BO),"")</f>
        <v/>
      </c>
      <c r="Z75" s="231" t="str">
        <f ca="1">IF(SUMIF(Pharmaceuticals!$B:$B,$B75,Pharmaceuticals!BH:BH)+SUMIF('Health Products &amp; Equipment'!$B:$B,$B75,'Health Products &amp; Equipment'!BQ:BQ)+SUMIF('Other Pharma &amp; Health Products'!$B:$B,$B75,'Other Pharma &amp; Health Products'!BQ:BQ)+SUMIF('PSM Costs'!$B:$B,$B75,'PSM Costs'!BQ:BQ)&gt;0,SUMIF(Pharmaceuticals!$B:$B,$B75,Pharmaceuticals!BH:BH)+SUMIF('Health Products &amp; Equipment'!$B:$B,$B75,'Health Products &amp; Equipment'!BQ:BQ)+SUMIF('Other Pharma &amp; Health Products'!$B:$B,$B75,'Other Pharma &amp; Health Products'!BQ:BQ)+SUMIF('PSM Costs'!$B:$B,$B75,'PSM Costs'!BQ:BQ),"")</f>
        <v/>
      </c>
      <c r="AA75" s="231" t="str">
        <f ca="1">IF(SUMIF(Pharmaceuticals!$B:$B,$B75,Pharmaceuticals!BJ:BJ)+SUMIF('Health Products &amp; Equipment'!$B:$B,$B75,'Health Products &amp; Equipment'!BS:BS)+SUMIF('Other Pharma &amp; Health Products'!$B:$B,$B75,'Other Pharma &amp; Health Products'!BS:BS)+SUMIF('PSM Costs'!$B:$B,$B75,'PSM Costs'!BS:BS)&gt;0,SUMIF(Pharmaceuticals!$B:$B,$B75,Pharmaceuticals!BJ:BJ)+SUMIF('Health Products &amp; Equipment'!$B:$B,$B75,'Health Products &amp; Equipment'!BS:BS)+SUMIF('Other Pharma &amp; Health Products'!$B:$B,$B75,'Other Pharma &amp; Health Products'!BS:BS)+SUMIF('PSM Costs'!$B:$B,$B75,'PSM Costs'!BS:BS),"")</f>
        <v/>
      </c>
      <c r="AB75" s="230" t="str">
        <f t="shared" ca="1" si="4"/>
        <v/>
      </c>
    </row>
    <row r="76" spans="1:28" ht="22" customHeight="1" x14ac:dyDescent="0.15">
      <c r="A76" s="226">
        <v>66</v>
      </c>
      <c r="B76" s="226" t="str">
        <f ca="1">IFERROR(VLOOKUP(A76,'Rank unique Mod-Int-CI-PR'!I:J,2,FALSE),"")</f>
        <v/>
      </c>
      <c r="C76" s="227" t="str">
        <f ca="1">IFERROR(VLOOKUP(VALUE(LEFT(B76,FIND("-",B76)-1)),CatModules!B:C,2,FALSE),"")</f>
        <v/>
      </c>
      <c r="D76" s="227" t="str">
        <f ca="1">IFERROR(VLOOKUP(LEFT(B76,FIND("--",B76)-1),CatInt!D:E,2,FALSE),"")</f>
        <v/>
      </c>
      <c r="E76" s="227" t="str">
        <f ca="1">IFERROR(VLOOKUP(MID(B76,FIND("--",B76)+2,FIND("---",B76)-FIND("--",B76)-2),CatCostInp!D:E,2,FALSE),"")</f>
        <v/>
      </c>
      <c r="F76" s="227" t="str">
        <f ca="1">IFERROR(VLOOKUP(B76,ActivityConcat!A:C,3,FALSE),"")</f>
        <v/>
      </c>
      <c r="G76" s="228" t="str">
        <f ca="1">IFERROR(VLOOKUP(VALUE(RIGHT(B76,1)),Setup!A:D,4,FALSE),"")</f>
        <v/>
      </c>
      <c r="H76" s="229" t="str">
        <f t="shared" ref="H76:H110" ca="1" si="5">IF(SUM(I76:L76)&gt;0,1,"")</f>
        <v/>
      </c>
      <c r="I76" s="230" t="str">
        <f ca="1">IF(SUMIF(Pharmaceuticals!$B:$B,$B76,Pharmaceuticals!Q:Q)+SUMIF('Health Products &amp; Equipment'!$B:$B,$B76,'Health Products &amp; Equipment'!Z:Z)+SUMIF('Other Pharma &amp; Health Products'!$B:$B,$B76,'Other Pharma &amp; Health Products'!Z:Z)+SUMIF('PSM Costs'!$B:$B,$B76,'PSM Costs'!Z:Z)&gt;0,SUMIF(Pharmaceuticals!$B:$B,$B76,Pharmaceuticals!Q:Q)+SUMIF('Health Products &amp; Equipment'!$B:$B,$B76,'Health Products &amp; Equipment'!Z:Z)+SUMIF('Other Pharma &amp; Health Products'!$B:$B,$B76,'Other Pharma &amp; Health Products'!Z:Z)+SUMIF('PSM Costs'!$B:$B,$B76,'PSM Costs'!Z:Z),"")</f>
        <v/>
      </c>
      <c r="J76" s="230" t="str">
        <f ca="1">IF(SUMIF(Pharmaceuticals!$B:$B,$B76,Pharmaceuticals!S:S)+SUMIF('Health Products &amp; Equipment'!$B:$B,$B76,'Health Products &amp; Equipment'!AB:AB)+SUMIF('Other Pharma &amp; Health Products'!$B:$B,$B76,'Other Pharma &amp; Health Products'!AB:AB)+SUMIF('PSM Costs'!$B:$B,$B76,'PSM Costs'!AB:AB)&gt;0,SUMIF(Pharmaceuticals!$B:$B,$B76,Pharmaceuticals!S:S)+SUMIF('Health Products &amp; Equipment'!$B:$B,$B76,'Health Products &amp; Equipment'!AB:AB)+SUMIF('Other Pharma &amp; Health Products'!$B:$B,$B76,'Other Pharma &amp; Health Products'!AB:AB)+SUMIF('PSM Costs'!$B:$B,$B76,'PSM Costs'!AB:AB),"")</f>
        <v/>
      </c>
      <c r="K76" s="230" t="str">
        <f ca="1">IF(SUMIF(Pharmaceuticals!$B:$B,$B76,Pharmaceuticals!U:U)+SUMIF('Health Products &amp; Equipment'!$B:$B,$B76,'Health Products &amp; Equipment'!AD:AD)+SUMIF('Other Pharma &amp; Health Products'!$B:$B,$B76,'Other Pharma &amp; Health Products'!AD:AD)+SUMIF('PSM Costs'!$B:$B,$B76,'PSM Costs'!AD:AD)&gt;0,SUMIF(Pharmaceuticals!$B:$B,$B76,Pharmaceuticals!U:U)+SUMIF('Health Products &amp; Equipment'!$B:$B,$B76,'Health Products &amp; Equipment'!AD:AD)+SUMIF('Other Pharma &amp; Health Products'!$B:$B,$B76,'Other Pharma &amp; Health Products'!AD:AD)+SUMIF('PSM Costs'!$B:$B,$B76,'PSM Costs'!AD:AD),"")</f>
        <v/>
      </c>
      <c r="L76" s="230" t="str">
        <f ca="1">IF(SUMIF(Pharmaceuticals!$B:$B,$B76,Pharmaceuticals!W:W)+SUMIF('Health Products &amp; Equipment'!$B:$B,$B76,'Health Products &amp; Equipment'!AF:AF)+SUMIF('Other Pharma &amp; Health Products'!$B:$B,$B76,'Other Pharma &amp; Health Products'!AF:AF)+SUMIF('PSM Costs'!$B:$B,$B76,'PSM Costs'!AF:AF)&gt;0,SUMIF(Pharmaceuticals!$B:$B,$B76,Pharmaceuticals!W:W)+SUMIF('Health Products &amp; Equipment'!$B:$B,$B76,'Health Products &amp; Equipment'!AF:AF)+SUMIF('Other Pharma &amp; Health Products'!$B:$B,$B76,'Other Pharma &amp; Health Products'!AF:AF)+SUMIF('PSM Costs'!$B:$B,$B76,'PSM Costs'!AF:AF),"")</f>
        <v/>
      </c>
      <c r="M76" s="228" t="str">
        <f t="shared" ref="M76:M110" ca="1" si="6">IF(SUM(N76:Q76)&gt;0,1,"")</f>
        <v/>
      </c>
      <c r="N76" s="231" t="str">
        <f ca="1">IF(SUMIF(Pharmaceuticals!$B:$B,$B76,Pharmaceuticals!AD:AD)+SUMIF('Health Products &amp; Equipment'!$B:$B,$B76,'Health Products &amp; Equipment'!AM:AM)+SUMIF('Other Pharma &amp; Health Products'!$B:$B,$B76,'Other Pharma &amp; Health Products'!AM:AM)+SUMIF('PSM Costs'!$B:$B,$B76,'PSM Costs'!AM:AM)&gt;0,SUMIF(Pharmaceuticals!$B:$B,$B76,Pharmaceuticals!AD:AD)+SUMIF('Health Products &amp; Equipment'!$B:$B,$B76,'Health Products &amp; Equipment'!AM:AM)+SUMIF('Other Pharma &amp; Health Products'!$B:$B,$B76,'Other Pharma &amp; Health Products'!AM:AM)+SUMIF('PSM Costs'!$B:$B,$B76,'PSM Costs'!AM:AM),"")</f>
        <v/>
      </c>
      <c r="O76" s="231" t="str">
        <f ca="1">IF(SUMIF(Pharmaceuticals!$B:$B,$B76,Pharmaceuticals!AF:AF)+SUMIF('Health Products &amp; Equipment'!$B:$B,$B76,'Health Products &amp; Equipment'!AO:AO)+SUMIF('Other Pharma &amp; Health Products'!$B:$B,$B76,'Other Pharma &amp; Health Products'!AO:AO)+SUMIF('PSM Costs'!$B:$B,$B76,'PSM Costs'!AO:AO)&gt;0,SUMIF(Pharmaceuticals!$B:$B,$B76,Pharmaceuticals!AF:AF)+SUMIF('Health Products &amp; Equipment'!$B:$B,$B76,'Health Products &amp; Equipment'!AO:AO)+SUMIF('Other Pharma &amp; Health Products'!$B:$B,$B76,'Other Pharma &amp; Health Products'!AO:AO)+SUMIF('PSM Costs'!$B:$B,$B76,'PSM Costs'!AO:AO),"")</f>
        <v/>
      </c>
      <c r="P76" s="231" t="str">
        <f ca="1">IF(SUMIF(Pharmaceuticals!$B:$B,$B76,Pharmaceuticals!AH:AH)+SUMIF('Health Products &amp; Equipment'!$B:$B,$B76,'Health Products &amp; Equipment'!AQ:AQ)+SUMIF('Other Pharma &amp; Health Products'!$B:$B,$B76,'Other Pharma &amp; Health Products'!AQ:AQ)+SUMIF('PSM Costs'!$B:$B,$B76,'PSM Costs'!AQ:AQ)&gt;0,SUMIF(Pharmaceuticals!$B:$B,$B76,Pharmaceuticals!AH:AH)+SUMIF('Health Products &amp; Equipment'!$B:$B,$B76,'Health Products &amp; Equipment'!AQ:AQ)+SUMIF('Other Pharma &amp; Health Products'!$B:$B,$B76,'Other Pharma &amp; Health Products'!AQ:AQ)+SUMIF('PSM Costs'!$B:$B,$B76,'PSM Costs'!AQ:AQ),"")</f>
        <v/>
      </c>
      <c r="Q76" s="231" t="str">
        <f ca="1">IF(SUMIF(Pharmaceuticals!$B:$B,$B76,Pharmaceuticals!AJ:AJ)+SUMIF('Health Products &amp; Equipment'!$B:$B,$B76,'Health Products &amp; Equipment'!AS:AS)+SUMIF('Other Pharma &amp; Health Products'!$B:$B,$B76,'Other Pharma &amp; Health Products'!AS:AS)+SUMIF('PSM Costs'!$B:$B,$B76,'PSM Costs'!AS:AS)&gt;0,SUMIF(Pharmaceuticals!$B:$B,$B76,Pharmaceuticals!AJ:AJ)+SUMIF('Health Products &amp; Equipment'!$B:$B,$B76,'Health Products &amp; Equipment'!AS:AS)+SUMIF('Other Pharma &amp; Health Products'!$B:$B,$B76,'Other Pharma &amp; Health Products'!AS:AS)+SUMIF('PSM Costs'!$B:$B,$B76,'PSM Costs'!AS:AS),"")</f>
        <v/>
      </c>
      <c r="R76" s="229" t="str">
        <f t="shared" ref="R76:R110" ca="1" si="7">IF(SUM(S76:V76)&gt;0,1,"")</f>
        <v/>
      </c>
      <c r="S76" s="230" t="str">
        <f ca="1">IF(SUMIF(Pharmaceuticals!$B:$B,$B76,Pharmaceuticals!AQ:AQ)+SUMIF('Health Products &amp; Equipment'!$B:$B,$B76,'Health Products &amp; Equipment'!AZ:AZ)+SUMIF('Other Pharma &amp; Health Products'!$B:$B,$B76,'Other Pharma &amp; Health Products'!AZ:AZ)+SUMIF('PSM Costs'!$B:$B,$B76,'PSM Costs'!AZ:AZ)&gt;0,SUMIF(Pharmaceuticals!$B:$B,$B76,Pharmaceuticals!AQ:AQ)+SUMIF('Health Products &amp; Equipment'!$B:$B,$B76,'Health Products &amp; Equipment'!AZ:AZ)+SUMIF('Other Pharma &amp; Health Products'!$B:$B,$B76,'Other Pharma &amp; Health Products'!AZ:AZ)+SUMIF('PSM Costs'!$B:$B,$B76,'PSM Costs'!AZ:AZ),"")</f>
        <v/>
      </c>
      <c r="T76" s="230" t="str">
        <f ca="1">IF(SUMIF(Pharmaceuticals!$B:$B,$B76,Pharmaceuticals!AS:AS)+SUMIF('Health Products &amp; Equipment'!$B:$B,$B76,'Health Products &amp; Equipment'!BB:BB)+SUMIF('Other Pharma &amp; Health Products'!$B:$B,$B76,'Other Pharma &amp; Health Products'!BB:BB)+SUMIF('PSM Costs'!$B:$B,$B76,'PSM Costs'!BB:BB)&gt;0,SUMIF(Pharmaceuticals!$B:$B,$B76,Pharmaceuticals!AS:AS)+SUMIF('Health Products &amp; Equipment'!$B:$B,$B76,'Health Products &amp; Equipment'!BB:BB)+SUMIF('Other Pharma &amp; Health Products'!$B:$B,$B76,'Other Pharma &amp; Health Products'!BB:BB)+SUMIF('PSM Costs'!$B:$B,$B76,'PSM Costs'!BB:BB),"")</f>
        <v/>
      </c>
      <c r="U76" s="230" t="str">
        <f ca="1">IF(SUMIF(Pharmaceuticals!$B:$B,$B76,Pharmaceuticals!AU:AU)+SUMIF('Health Products &amp; Equipment'!$B:$B,$B76,'Health Products &amp; Equipment'!BD:BD)+SUMIF('Other Pharma &amp; Health Products'!$B:$B,$B76,'Other Pharma &amp; Health Products'!BD:BD)+SUMIF('PSM Costs'!$B:$B,$B76,'PSM Costs'!BD:BD)&gt;0,SUMIF(Pharmaceuticals!$B:$B,$B76,Pharmaceuticals!AU:AU)+SUMIF('Health Products &amp; Equipment'!$B:$B,$B76,'Health Products &amp; Equipment'!BD:BD)+SUMIF('Other Pharma &amp; Health Products'!$B:$B,$B76,'Other Pharma &amp; Health Products'!BD:BD)+SUMIF('PSM Costs'!$B:$B,$B76,'PSM Costs'!BD:BD),"")</f>
        <v/>
      </c>
      <c r="V76" s="230" t="str">
        <f ca="1">IF(SUMIF(Pharmaceuticals!$B:$B,$B76,Pharmaceuticals!AW:AW)+SUMIF('Health Products &amp; Equipment'!$B:$B,$B76,'Health Products &amp; Equipment'!BF:BF)+SUMIF('Other Pharma &amp; Health Products'!$B:$B,$B76,'Other Pharma &amp; Health Products'!BF:BF)+SUMIF('PSM Costs'!$B:$B,$B76,'PSM Costs'!BF:BF)&gt;0,SUMIF(Pharmaceuticals!$B:$B,$B76,Pharmaceuticals!AW:AW)+SUMIF('Health Products &amp; Equipment'!$B:$B,$B76,'Health Products &amp; Equipment'!BF:BF)+SUMIF('Other Pharma &amp; Health Products'!$B:$B,$B76,'Other Pharma &amp; Health Products'!BF:BF)+SUMIF('PSM Costs'!$B:$B,$B76,'PSM Costs'!BF:BF),"")</f>
        <v/>
      </c>
      <c r="W76" s="228" t="str">
        <f t="shared" ref="W76:W110" ca="1" si="8">IF(SUM(X76:AA76)&gt;0,1,"")</f>
        <v/>
      </c>
      <c r="X76" s="231" t="str">
        <f ca="1">IF(SUMIF(Pharmaceuticals!$B:$B,$B76,Pharmaceuticals!BD:BD)+SUMIF('Health Products &amp; Equipment'!$B:$B,$B76,'Health Products &amp; Equipment'!BM:BM)+SUMIF('Other Pharma &amp; Health Products'!$B:$B,$B76,'Other Pharma &amp; Health Products'!BM:BM)+SUMIF('PSM Costs'!$B:$B,$B76,'PSM Costs'!BM:BM)&gt;0,SUMIF(Pharmaceuticals!$B:$B,$B76,Pharmaceuticals!BD:BD)+SUMIF('Health Products &amp; Equipment'!$B:$B,$B76,'Health Products &amp; Equipment'!BM:BM)+SUMIF('Other Pharma &amp; Health Products'!$B:$B,$B76,'Other Pharma &amp; Health Products'!BM:BM)+SUMIF('PSM Costs'!$B:$B,$B76,'PSM Costs'!BM:BM),"")</f>
        <v/>
      </c>
      <c r="Y76" s="231" t="str">
        <f ca="1">IF(SUMIF(Pharmaceuticals!$B:$B,$B76,Pharmaceuticals!BF:BF)+SUMIF('Health Products &amp; Equipment'!$B:$B,$B76,'Health Products &amp; Equipment'!BO:BO)+SUMIF('Other Pharma &amp; Health Products'!$B:$B,$B76,'Other Pharma &amp; Health Products'!BO:BO)+SUMIF('PSM Costs'!$B:$B,$B76,'PSM Costs'!BO:BO)&gt;0,SUMIF(Pharmaceuticals!$B:$B,$B76,Pharmaceuticals!BF:BF)+SUMIF('Health Products &amp; Equipment'!$B:$B,$B76,'Health Products &amp; Equipment'!BO:BO)+SUMIF('Other Pharma &amp; Health Products'!$B:$B,$B76,'Other Pharma &amp; Health Products'!BO:BO)+SUMIF('PSM Costs'!$B:$B,$B76,'PSM Costs'!BO:BO),"")</f>
        <v/>
      </c>
      <c r="Z76" s="231" t="str">
        <f ca="1">IF(SUMIF(Pharmaceuticals!$B:$B,$B76,Pharmaceuticals!BH:BH)+SUMIF('Health Products &amp; Equipment'!$B:$B,$B76,'Health Products &amp; Equipment'!BQ:BQ)+SUMIF('Other Pharma &amp; Health Products'!$B:$B,$B76,'Other Pharma &amp; Health Products'!BQ:BQ)+SUMIF('PSM Costs'!$B:$B,$B76,'PSM Costs'!BQ:BQ)&gt;0,SUMIF(Pharmaceuticals!$B:$B,$B76,Pharmaceuticals!BH:BH)+SUMIF('Health Products &amp; Equipment'!$B:$B,$B76,'Health Products &amp; Equipment'!BQ:BQ)+SUMIF('Other Pharma &amp; Health Products'!$B:$B,$B76,'Other Pharma &amp; Health Products'!BQ:BQ)+SUMIF('PSM Costs'!$B:$B,$B76,'PSM Costs'!BQ:BQ),"")</f>
        <v/>
      </c>
      <c r="AA76" s="231" t="str">
        <f ca="1">IF(SUMIF(Pharmaceuticals!$B:$B,$B76,Pharmaceuticals!BJ:BJ)+SUMIF('Health Products &amp; Equipment'!$B:$B,$B76,'Health Products &amp; Equipment'!BS:BS)+SUMIF('Other Pharma &amp; Health Products'!$B:$B,$B76,'Other Pharma &amp; Health Products'!BS:BS)+SUMIF('PSM Costs'!$B:$B,$B76,'PSM Costs'!BS:BS)&gt;0,SUMIF(Pharmaceuticals!$B:$B,$B76,Pharmaceuticals!BJ:BJ)+SUMIF('Health Products &amp; Equipment'!$B:$B,$B76,'Health Products &amp; Equipment'!BS:BS)+SUMIF('Other Pharma &amp; Health Products'!$B:$B,$B76,'Other Pharma &amp; Health Products'!BS:BS)+SUMIF('PSM Costs'!$B:$B,$B76,'PSM Costs'!BS:BS),"")</f>
        <v/>
      </c>
      <c r="AB76" s="230" t="str">
        <f t="shared" ref="AB76:AB110" ca="1" si="9">IF(SUM(I76:L76,N76:Q76,S76:V76,X76:AA76)&gt;0,SUM(I76:L76,N76:Q76,S76:V76,X76:AA76),"")</f>
        <v/>
      </c>
    </row>
    <row r="77" spans="1:28" ht="22" customHeight="1" x14ac:dyDescent="0.15">
      <c r="A77" s="226">
        <v>67</v>
      </c>
      <c r="B77" s="226" t="str">
        <f ca="1">IFERROR(VLOOKUP(A77,'Rank unique Mod-Int-CI-PR'!I:J,2,FALSE),"")</f>
        <v/>
      </c>
      <c r="C77" s="227" t="str">
        <f ca="1">IFERROR(VLOOKUP(VALUE(LEFT(B77,FIND("-",B77)-1)),CatModules!B:C,2,FALSE),"")</f>
        <v/>
      </c>
      <c r="D77" s="227" t="str">
        <f ca="1">IFERROR(VLOOKUP(LEFT(B77,FIND("--",B77)-1),CatInt!D:E,2,FALSE),"")</f>
        <v/>
      </c>
      <c r="E77" s="227" t="str">
        <f ca="1">IFERROR(VLOOKUP(MID(B77,FIND("--",B77)+2,FIND("---",B77)-FIND("--",B77)-2),CatCostInp!D:E,2,FALSE),"")</f>
        <v/>
      </c>
      <c r="F77" s="227" t="str">
        <f ca="1">IFERROR(VLOOKUP(B77,ActivityConcat!A:C,3,FALSE),"")</f>
        <v/>
      </c>
      <c r="G77" s="228" t="str">
        <f ca="1">IFERROR(VLOOKUP(VALUE(RIGHT(B77,1)),Setup!A:D,4,FALSE),"")</f>
        <v/>
      </c>
      <c r="H77" s="229" t="str">
        <f t="shared" ca="1" si="5"/>
        <v/>
      </c>
      <c r="I77" s="230" t="str">
        <f ca="1">IF(SUMIF(Pharmaceuticals!$B:$B,$B77,Pharmaceuticals!Q:Q)+SUMIF('Health Products &amp; Equipment'!$B:$B,$B77,'Health Products &amp; Equipment'!Z:Z)+SUMIF('Other Pharma &amp; Health Products'!$B:$B,$B77,'Other Pharma &amp; Health Products'!Z:Z)+SUMIF('PSM Costs'!$B:$B,$B77,'PSM Costs'!Z:Z)&gt;0,SUMIF(Pharmaceuticals!$B:$B,$B77,Pharmaceuticals!Q:Q)+SUMIF('Health Products &amp; Equipment'!$B:$B,$B77,'Health Products &amp; Equipment'!Z:Z)+SUMIF('Other Pharma &amp; Health Products'!$B:$B,$B77,'Other Pharma &amp; Health Products'!Z:Z)+SUMIF('PSM Costs'!$B:$B,$B77,'PSM Costs'!Z:Z),"")</f>
        <v/>
      </c>
      <c r="J77" s="230" t="str">
        <f ca="1">IF(SUMIF(Pharmaceuticals!$B:$B,$B77,Pharmaceuticals!S:S)+SUMIF('Health Products &amp; Equipment'!$B:$B,$B77,'Health Products &amp; Equipment'!AB:AB)+SUMIF('Other Pharma &amp; Health Products'!$B:$B,$B77,'Other Pharma &amp; Health Products'!AB:AB)+SUMIF('PSM Costs'!$B:$B,$B77,'PSM Costs'!AB:AB)&gt;0,SUMIF(Pharmaceuticals!$B:$B,$B77,Pharmaceuticals!S:S)+SUMIF('Health Products &amp; Equipment'!$B:$B,$B77,'Health Products &amp; Equipment'!AB:AB)+SUMIF('Other Pharma &amp; Health Products'!$B:$B,$B77,'Other Pharma &amp; Health Products'!AB:AB)+SUMIF('PSM Costs'!$B:$B,$B77,'PSM Costs'!AB:AB),"")</f>
        <v/>
      </c>
      <c r="K77" s="230" t="str">
        <f ca="1">IF(SUMIF(Pharmaceuticals!$B:$B,$B77,Pharmaceuticals!U:U)+SUMIF('Health Products &amp; Equipment'!$B:$B,$B77,'Health Products &amp; Equipment'!AD:AD)+SUMIF('Other Pharma &amp; Health Products'!$B:$B,$B77,'Other Pharma &amp; Health Products'!AD:AD)+SUMIF('PSM Costs'!$B:$B,$B77,'PSM Costs'!AD:AD)&gt;0,SUMIF(Pharmaceuticals!$B:$B,$B77,Pharmaceuticals!U:U)+SUMIF('Health Products &amp; Equipment'!$B:$B,$B77,'Health Products &amp; Equipment'!AD:AD)+SUMIF('Other Pharma &amp; Health Products'!$B:$B,$B77,'Other Pharma &amp; Health Products'!AD:AD)+SUMIF('PSM Costs'!$B:$B,$B77,'PSM Costs'!AD:AD),"")</f>
        <v/>
      </c>
      <c r="L77" s="230" t="str">
        <f ca="1">IF(SUMIF(Pharmaceuticals!$B:$B,$B77,Pharmaceuticals!W:W)+SUMIF('Health Products &amp; Equipment'!$B:$B,$B77,'Health Products &amp; Equipment'!AF:AF)+SUMIF('Other Pharma &amp; Health Products'!$B:$B,$B77,'Other Pharma &amp; Health Products'!AF:AF)+SUMIF('PSM Costs'!$B:$B,$B77,'PSM Costs'!AF:AF)&gt;0,SUMIF(Pharmaceuticals!$B:$B,$B77,Pharmaceuticals!W:W)+SUMIF('Health Products &amp; Equipment'!$B:$B,$B77,'Health Products &amp; Equipment'!AF:AF)+SUMIF('Other Pharma &amp; Health Products'!$B:$B,$B77,'Other Pharma &amp; Health Products'!AF:AF)+SUMIF('PSM Costs'!$B:$B,$B77,'PSM Costs'!AF:AF),"")</f>
        <v/>
      </c>
      <c r="M77" s="228" t="str">
        <f t="shared" ca="1" si="6"/>
        <v/>
      </c>
      <c r="N77" s="231" t="str">
        <f ca="1">IF(SUMIF(Pharmaceuticals!$B:$B,$B77,Pharmaceuticals!AD:AD)+SUMIF('Health Products &amp; Equipment'!$B:$B,$B77,'Health Products &amp; Equipment'!AM:AM)+SUMIF('Other Pharma &amp; Health Products'!$B:$B,$B77,'Other Pharma &amp; Health Products'!AM:AM)+SUMIF('PSM Costs'!$B:$B,$B77,'PSM Costs'!AM:AM)&gt;0,SUMIF(Pharmaceuticals!$B:$B,$B77,Pharmaceuticals!AD:AD)+SUMIF('Health Products &amp; Equipment'!$B:$B,$B77,'Health Products &amp; Equipment'!AM:AM)+SUMIF('Other Pharma &amp; Health Products'!$B:$B,$B77,'Other Pharma &amp; Health Products'!AM:AM)+SUMIF('PSM Costs'!$B:$B,$B77,'PSM Costs'!AM:AM),"")</f>
        <v/>
      </c>
      <c r="O77" s="231" t="str">
        <f ca="1">IF(SUMIF(Pharmaceuticals!$B:$B,$B77,Pharmaceuticals!AF:AF)+SUMIF('Health Products &amp; Equipment'!$B:$B,$B77,'Health Products &amp; Equipment'!AO:AO)+SUMIF('Other Pharma &amp; Health Products'!$B:$B,$B77,'Other Pharma &amp; Health Products'!AO:AO)+SUMIF('PSM Costs'!$B:$B,$B77,'PSM Costs'!AO:AO)&gt;0,SUMIF(Pharmaceuticals!$B:$B,$B77,Pharmaceuticals!AF:AF)+SUMIF('Health Products &amp; Equipment'!$B:$B,$B77,'Health Products &amp; Equipment'!AO:AO)+SUMIF('Other Pharma &amp; Health Products'!$B:$B,$B77,'Other Pharma &amp; Health Products'!AO:AO)+SUMIF('PSM Costs'!$B:$B,$B77,'PSM Costs'!AO:AO),"")</f>
        <v/>
      </c>
      <c r="P77" s="231" t="str">
        <f ca="1">IF(SUMIF(Pharmaceuticals!$B:$B,$B77,Pharmaceuticals!AH:AH)+SUMIF('Health Products &amp; Equipment'!$B:$B,$B77,'Health Products &amp; Equipment'!AQ:AQ)+SUMIF('Other Pharma &amp; Health Products'!$B:$B,$B77,'Other Pharma &amp; Health Products'!AQ:AQ)+SUMIF('PSM Costs'!$B:$B,$B77,'PSM Costs'!AQ:AQ)&gt;0,SUMIF(Pharmaceuticals!$B:$B,$B77,Pharmaceuticals!AH:AH)+SUMIF('Health Products &amp; Equipment'!$B:$B,$B77,'Health Products &amp; Equipment'!AQ:AQ)+SUMIF('Other Pharma &amp; Health Products'!$B:$B,$B77,'Other Pharma &amp; Health Products'!AQ:AQ)+SUMIF('PSM Costs'!$B:$B,$B77,'PSM Costs'!AQ:AQ),"")</f>
        <v/>
      </c>
      <c r="Q77" s="231" t="str">
        <f ca="1">IF(SUMIF(Pharmaceuticals!$B:$B,$B77,Pharmaceuticals!AJ:AJ)+SUMIF('Health Products &amp; Equipment'!$B:$B,$B77,'Health Products &amp; Equipment'!AS:AS)+SUMIF('Other Pharma &amp; Health Products'!$B:$B,$B77,'Other Pharma &amp; Health Products'!AS:AS)+SUMIF('PSM Costs'!$B:$B,$B77,'PSM Costs'!AS:AS)&gt;0,SUMIF(Pharmaceuticals!$B:$B,$B77,Pharmaceuticals!AJ:AJ)+SUMIF('Health Products &amp; Equipment'!$B:$B,$B77,'Health Products &amp; Equipment'!AS:AS)+SUMIF('Other Pharma &amp; Health Products'!$B:$B,$B77,'Other Pharma &amp; Health Products'!AS:AS)+SUMIF('PSM Costs'!$B:$B,$B77,'PSM Costs'!AS:AS),"")</f>
        <v/>
      </c>
      <c r="R77" s="229" t="str">
        <f t="shared" ca="1" si="7"/>
        <v/>
      </c>
      <c r="S77" s="230" t="str">
        <f ca="1">IF(SUMIF(Pharmaceuticals!$B:$B,$B77,Pharmaceuticals!AQ:AQ)+SUMIF('Health Products &amp; Equipment'!$B:$B,$B77,'Health Products &amp; Equipment'!AZ:AZ)+SUMIF('Other Pharma &amp; Health Products'!$B:$B,$B77,'Other Pharma &amp; Health Products'!AZ:AZ)+SUMIF('PSM Costs'!$B:$B,$B77,'PSM Costs'!AZ:AZ)&gt;0,SUMIF(Pharmaceuticals!$B:$B,$B77,Pharmaceuticals!AQ:AQ)+SUMIF('Health Products &amp; Equipment'!$B:$B,$B77,'Health Products &amp; Equipment'!AZ:AZ)+SUMIF('Other Pharma &amp; Health Products'!$B:$B,$B77,'Other Pharma &amp; Health Products'!AZ:AZ)+SUMIF('PSM Costs'!$B:$B,$B77,'PSM Costs'!AZ:AZ),"")</f>
        <v/>
      </c>
      <c r="T77" s="230" t="str">
        <f ca="1">IF(SUMIF(Pharmaceuticals!$B:$B,$B77,Pharmaceuticals!AS:AS)+SUMIF('Health Products &amp; Equipment'!$B:$B,$B77,'Health Products &amp; Equipment'!BB:BB)+SUMIF('Other Pharma &amp; Health Products'!$B:$B,$B77,'Other Pharma &amp; Health Products'!BB:BB)+SUMIF('PSM Costs'!$B:$B,$B77,'PSM Costs'!BB:BB)&gt;0,SUMIF(Pharmaceuticals!$B:$B,$B77,Pharmaceuticals!AS:AS)+SUMIF('Health Products &amp; Equipment'!$B:$B,$B77,'Health Products &amp; Equipment'!BB:BB)+SUMIF('Other Pharma &amp; Health Products'!$B:$B,$B77,'Other Pharma &amp; Health Products'!BB:BB)+SUMIF('PSM Costs'!$B:$B,$B77,'PSM Costs'!BB:BB),"")</f>
        <v/>
      </c>
      <c r="U77" s="230" t="str">
        <f ca="1">IF(SUMIF(Pharmaceuticals!$B:$B,$B77,Pharmaceuticals!AU:AU)+SUMIF('Health Products &amp; Equipment'!$B:$B,$B77,'Health Products &amp; Equipment'!BD:BD)+SUMIF('Other Pharma &amp; Health Products'!$B:$B,$B77,'Other Pharma &amp; Health Products'!BD:BD)+SUMIF('PSM Costs'!$B:$B,$B77,'PSM Costs'!BD:BD)&gt;0,SUMIF(Pharmaceuticals!$B:$B,$B77,Pharmaceuticals!AU:AU)+SUMIF('Health Products &amp; Equipment'!$B:$B,$B77,'Health Products &amp; Equipment'!BD:BD)+SUMIF('Other Pharma &amp; Health Products'!$B:$B,$B77,'Other Pharma &amp; Health Products'!BD:BD)+SUMIF('PSM Costs'!$B:$B,$B77,'PSM Costs'!BD:BD),"")</f>
        <v/>
      </c>
      <c r="V77" s="230" t="str">
        <f ca="1">IF(SUMIF(Pharmaceuticals!$B:$B,$B77,Pharmaceuticals!AW:AW)+SUMIF('Health Products &amp; Equipment'!$B:$B,$B77,'Health Products &amp; Equipment'!BF:BF)+SUMIF('Other Pharma &amp; Health Products'!$B:$B,$B77,'Other Pharma &amp; Health Products'!BF:BF)+SUMIF('PSM Costs'!$B:$B,$B77,'PSM Costs'!BF:BF)&gt;0,SUMIF(Pharmaceuticals!$B:$B,$B77,Pharmaceuticals!AW:AW)+SUMIF('Health Products &amp; Equipment'!$B:$B,$B77,'Health Products &amp; Equipment'!BF:BF)+SUMIF('Other Pharma &amp; Health Products'!$B:$B,$B77,'Other Pharma &amp; Health Products'!BF:BF)+SUMIF('PSM Costs'!$B:$B,$B77,'PSM Costs'!BF:BF),"")</f>
        <v/>
      </c>
      <c r="W77" s="228" t="str">
        <f t="shared" ca="1" si="8"/>
        <v/>
      </c>
      <c r="X77" s="231" t="str">
        <f ca="1">IF(SUMIF(Pharmaceuticals!$B:$B,$B77,Pharmaceuticals!BD:BD)+SUMIF('Health Products &amp; Equipment'!$B:$B,$B77,'Health Products &amp; Equipment'!BM:BM)+SUMIF('Other Pharma &amp; Health Products'!$B:$B,$B77,'Other Pharma &amp; Health Products'!BM:BM)+SUMIF('PSM Costs'!$B:$B,$B77,'PSM Costs'!BM:BM)&gt;0,SUMIF(Pharmaceuticals!$B:$B,$B77,Pharmaceuticals!BD:BD)+SUMIF('Health Products &amp; Equipment'!$B:$B,$B77,'Health Products &amp; Equipment'!BM:BM)+SUMIF('Other Pharma &amp; Health Products'!$B:$B,$B77,'Other Pharma &amp; Health Products'!BM:BM)+SUMIF('PSM Costs'!$B:$B,$B77,'PSM Costs'!BM:BM),"")</f>
        <v/>
      </c>
      <c r="Y77" s="231" t="str">
        <f ca="1">IF(SUMIF(Pharmaceuticals!$B:$B,$B77,Pharmaceuticals!BF:BF)+SUMIF('Health Products &amp; Equipment'!$B:$B,$B77,'Health Products &amp; Equipment'!BO:BO)+SUMIF('Other Pharma &amp; Health Products'!$B:$B,$B77,'Other Pharma &amp; Health Products'!BO:BO)+SUMIF('PSM Costs'!$B:$B,$B77,'PSM Costs'!BO:BO)&gt;0,SUMIF(Pharmaceuticals!$B:$B,$B77,Pharmaceuticals!BF:BF)+SUMIF('Health Products &amp; Equipment'!$B:$B,$B77,'Health Products &amp; Equipment'!BO:BO)+SUMIF('Other Pharma &amp; Health Products'!$B:$B,$B77,'Other Pharma &amp; Health Products'!BO:BO)+SUMIF('PSM Costs'!$B:$B,$B77,'PSM Costs'!BO:BO),"")</f>
        <v/>
      </c>
      <c r="Z77" s="231" t="str">
        <f ca="1">IF(SUMIF(Pharmaceuticals!$B:$B,$B77,Pharmaceuticals!BH:BH)+SUMIF('Health Products &amp; Equipment'!$B:$B,$B77,'Health Products &amp; Equipment'!BQ:BQ)+SUMIF('Other Pharma &amp; Health Products'!$B:$B,$B77,'Other Pharma &amp; Health Products'!BQ:BQ)+SUMIF('PSM Costs'!$B:$B,$B77,'PSM Costs'!BQ:BQ)&gt;0,SUMIF(Pharmaceuticals!$B:$B,$B77,Pharmaceuticals!BH:BH)+SUMIF('Health Products &amp; Equipment'!$B:$B,$B77,'Health Products &amp; Equipment'!BQ:BQ)+SUMIF('Other Pharma &amp; Health Products'!$B:$B,$B77,'Other Pharma &amp; Health Products'!BQ:BQ)+SUMIF('PSM Costs'!$B:$B,$B77,'PSM Costs'!BQ:BQ),"")</f>
        <v/>
      </c>
      <c r="AA77" s="231" t="str">
        <f ca="1">IF(SUMIF(Pharmaceuticals!$B:$B,$B77,Pharmaceuticals!BJ:BJ)+SUMIF('Health Products &amp; Equipment'!$B:$B,$B77,'Health Products &amp; Equipment'!BS:BS)+SUMIF('Other Pharma &amp; Health Products'!$B:$B,$B77,'Other Pharma &amp; Health Products'!BS:BS)+SUMIF('PSM Costs'!$B:$B,$B77,'PSM Costs'!BS:BS)&gt;0,SUMIF(Pharmaceuticals!$B:$B,$B77,Pharmaceuticals!BJ:BJ)+SUMIF('Health Products &amp; Equipment'!$B:$B,$B77,'Health Products &amp; Equipment'!BS:BS)+SUMIF('Other Pharma &amp; Health Products'!$B:$B,$B77,'Other Pharma &amp; Health Products'!BS:BS)+SUMIF('PSM Costs'!$B:$B,$B77,'PSM Costs'!BS:BS),"")</f>
        <v/>
      </c>
      <c r="AB77" s="230" t="str">
        <f t="shared" ca="1" si="9"/>
        <v/>
      </c>
    </row>
    <row r="78" spans="1:28" ht="22" customHeight="1" x14ac:dyDescent="0.15">
      <c r="A78" s="226">
        <v>68</v>
      </c>
      <c r="B78" s="226" t="str">
        <f ca="1">IFERROR(VLOOKUP(A78,'Rank unique Mod-Int-CI-PR'!I:J,2,FALSE),"")</f>
        <v/>
      </c>
      <c r="C78" s="227" t="str">
        <f ca="1">IFERROR(VLOOKUP(VALUE(LEFT(B78,FIND("-",B78)-1)),CatModules!B:C,2,FALSE),"")</f>
        <v/>
      </c>
      <c r="D78" s="227" t="str">
        <f ca="1">IFERROR(VLOOKUP(LEFT(B78,FIND("--",B78)-1),CatInt!D:E,2,FALSE),"")</f>
        <v/>
      </c>
      <c r="E78" s="227" t="str">
        <f ca="1">IFERROR(VLOOKUP(MID(B78,FIND("--",B78)+2,FIND("---",B78)-FIND("--",B78)-2),CatCostInp!D:E,2,FALSE),"")</f>
        <v/>
      </c>
      <c r="F78" s="227" t="str">
        <f ca="1">IFERROR(VLOOKUP(B78,ActivityConcat!A:C,3,FALSE),"")</f>
        <v/>
      </c>
      <c r="G78" s="228" t="str">
        <f ca="1">IFERROR(VLOOKUP(VALUE(RIGHT(B78,1)),Setup!A:D,4,FALSE),"")</f>
        <v/>
      </c>
      <c r="H78" s="229" t="str">
        <f t="shared" ca="1" si="5"/>
        <v/>
      </c>
      <c r="I78" s="230" t="str">
        <f ca="1">IF(SUMIF(Pharmaceuticals!$B:$B,$B78,Pharmaceuticals!Q:Q)+SUMIF('Health Products &amp; Equipment'!$B:$B,$B78,'Health Products &amp; Equipment'!Z:Z)+SUMIF('Other Pharma &amp; Health Products'!$B:$B,$B78,'Other Pharma &amp; Health Products'!Z:Z)+SUMIF('PSM Costs'!$B:$B,$B78,'PSM Costs'!Z:Z)&gt;0,SUMIF(Pharmaceuticals!$B:$B,$B78,Pharmaceuticals!Q:Q)+SUMIF('Health Products &amp; Equipment'!$B:$B,$B78,'Health Products &amp; Equipment'!Z:Z)+SUMIF('Other Pharma &amp; Health Products'!$B:$B,$B78,'Other Pharma &amp; Health Products'!Z:Z)+SUMIF('PSM Costs'!$B:$B,$B78,'PSM Costs'!Z:Z),"")</f>
        <v/>
      </c>
      <c r="J78" s="230" t="str">
        <f ca="1">IF(SUMIF(Pharmaceuticals!$B:$B,$B78,Pharmaceuticals!S:S)+SUMIF('Health Products &amp; Equipment'!$B:$B,$B78,'Health Products &amp; Equipment'!AB:AB)+SUMIF('Other Pharma &amp; Health Products'!$B:$B,$B78,'Other Pharma &amp; Health Products'!AB:AB)+SUMIF('PSM Costs'!$B:$B,$B78,'PSM Costs'!AB:AB)&gt;0,SUMIF(Pharmaceuticals!$B:$B,$B78,Pharmaceuticals!S:S)+SUMIF('Health Products &amp; Equipment'!$B:$B,$B78,'Health Products &amp; Equipment'!AB:AB)+SUMIF('Other Pharma &amp; Health Products'!$B:$B,$B78,'Other Pharma &amp; Health Products'!AB:AB)+SUMIF('PSM Costs'!$B:$B,$B78,'PSM Costs'!AB:AB),"")</f>
        <v/>
      </c>
      <c r="K78" s="230" t="str">
        <f ca="1">IF(SUMIF(Pharmaceuticals!$B:$B,$B78,Pharmaceuticals!U:U)+SUMIF('Health Products &amp; Equipment'!$B:$B,$B78,'Health Products &amp; Equipment'!AD:AD)+SUMIF('Other Pharma &amp; Health Products'!$B:$B,$B78,'Other Pharma &amp; Health Products'!AD:AD)+SUMIF('PSM Costs'!$B:$B,$B78,'PSM Costs'!AD:AD)&gt;0,SUMIF(Pharmaceuticals!$B:$B,$B78,Pharmaceuticals!U:U)+SUMIF('Health Products &amp; Equipment'!$B:$B,$B78,'Health Products &amp; Equipment'!AD:AD)+SUMIF('Other Pharma &amp; Health Products'!$B:$B,$B78,'Other Pharma &amp; Health Products'!AD:AD)+SUMIF('PSM Costs'!$B:$B,$B78,'PSM Costs'!AD:AD),"")</f>
        <v/>
      </c>
      <c r="L78" s="230" t="str">
        <f ca="1">IF(SUMIF(Pharmaceuticals!$B:$B,$B78,Pharmaceuticals!W:W)+SUMIF('Health Products &amp; Equipment'!$B:$B,$B78,'Health Products &amp; Equipment'!AF:AF)+SUMIF('Other Pharma &amp; Health Products'!$B:$B,$B78,'Other Pharma &amp; Health Products'!AF:AF)+SUMIF('PSM Costs'!$B:$B,$B78,'PSM Costs'!AF:AF)&gt;0,SUMIF(Pharmaceuticals!$B:$B,$B78,Pharmaceuticals!W:W)+SUMIF('Health Products &amp; Equipment'!$B:$B,$B78,'Health Products &amp; Equipment'!AF:AF)+SUMIF('Other Pharma &amp; Health Products'!$B:$B,$B78,'Other Pharma &amp; Health Products'!AF:AF)+SUMIF('PSM Costs'!$B:$B,$B78,'PSM Costs'!AF:AF),"")</f>
        <v/>
      </c>
      <c r="M78" s="228" t="str">
        <f t="shared" ca="1" si="6"/>
        <v/>
      </c>
      <c r="N78" s="231" t="str">
        <f ca="1">IF(SUMIF(Pharmaceuticals!$B:$B,$B78,Pharmaceuticals!AD:AD)+SUMIF('Health Products &amp; Equipment'!$B:$B,$B78,'Health Products &amp; Equipment'!AM:AM)+SUMIF('Other Pharma &amp; Health Products'!$B:$B,$B78,'Other Pharma &amp; Health Products'!AM:AM)+SUMIF('PSM Costs'!$B:$B,$B78,'PSM Costs'!AM:AM)&gt;0,SUMIF(Pharmaceuticals!$B:$B,$B78,Pharmaceuticals!AD:AD)+SUMIF('Health Products &amp; Equipment'!$B:$B,$B78,'Health Products &amp; Equipment'!AM:AM)+SUMIF('Other Pharma &amp; Health Products'!$B:$B,$B78,'Other Pharma &amp; Health Products'!AM:AM)+SUMIF('PSM Costs'!$B:$B,$B78,'PSM Costs'!AM:AM),"")</f>
        <v/>
      </c>
      <c r="O78" s="231" t="str">
        <f ca="1">IF(SUMIF(Pharmaceuticals!$B:$B,$B78,Pharmaceuticals!AF:AF)+SUMIF('Health Products &amp; Equipment'!$B:$B,$B78,'Health Products &amp; Equipment'!AO:AO)+SUMIF('Other Pharma &amp; Health Products'!$B:$B,$B78,'Other Pharma &amp; Health Products'!AO:AO)+SUMIF('PSM Costs'!$B:$B,$B78,'PSM Costs'!AO:AO)&gt;0,SUMIF(Pharmaceuticals!$B:$B,$B78,Pharmaceuticals!AF:AF)+SUMIF('Health Products &amp; Equipment'!$B:$B,$B78,'Health Products &amp; Equipment'!AO:AO)+SUMIF('Other Pharma &amp; Health Products'!$B:$B,$B78,'Other Pharma &amp; Health Products'!AO:AO)+SUMIF('PSM Costs'!$B:$B,$B78,'PSM Costs'!AO:AO),"")</f>
        <v/>
      </c>
      <c r="P78" s="231" t="str">
        <f ca="1">IF(SUMIF(Pharmaceuticals!$B:$B,$B78,Pharmaceuticals!AH:AH)+SUMIF('Health Products &amp; Equipment'!$B:$B,$B78,'Health Products &amp; Equipment'!AQ:AQ)+SUMIF('Other Pharma &amp; Health Products'!$B:$B,$B78,'Other Pharma &amp; Health Products'!AQ:AQ)+SUMIF('PSM Costs'!$B:$B,$B78,'PSM Costs'!AQ:AQ)&gt;0,SUMIF(Pharmaceuticals!$B:$B,$B78,Pharmaceuticals!AH:AH)+SUMIF('Health Products &amp; Equipment'!$B:$B,$B78,'Health Products &amp; Equipment'!AQ:AQ)+SUMIF('Other Pharma &amp; Health Products'!$B:$B,$B78,'Other Pharma &amp; Health Products'!AQ:AQ)+SUMIF('PSM Costs'!$B:$B,$B78,'PSM Costs'!AQ:AQ),"")</f>
        <v/>
      </c>
      <c r="Q78" s="231" t="str">
        <f ca="1">IF(SUMIF(Pharmaceuticals!$B:$B,$B78,Pharmaceuticals!AJ:AJ)+SUMIF('Health Products &amp; Equipment'!$B:$B,$B78,'Health Products &amp; Equipment'!AS:AS)+SUMIF('Other Pharma &amp; Health Products'!$B:$B,$B78,'Other Pharma &amp; Health Products'!AS:AS)+SUMIF('PSM Costs'!$B:$B,$B78,'PSM Costs'!AS:AS)&gt;0,SUMIF(Pharmaceuticals!$B:$B,$B78,Pharmaceuticals!AJ:AJ)+SUMIF('Health Products &amp; Equipment'!$B:$B,$B78,'Health Products &amp; Equipment'!AS:AS)+SUMIF('Other Pharma &amp; Health Products'!$B:$B,$B78,'Other Pharma &amp; Health Products'!AS:AS)+SUMIF('PSM Costs'!$B:$B,$B78,'PSM Costs'!AS:AS),"")</f>
        <v/>
      </c>
      <c r="R78" s="229" t="str">
        <f t="shared" ca="1" si="7"/>
        <v/>
      </c>
      <c r="S78" s="230" t="str">
        <f ca="1">IF(SUMIF(Pharmaceuticals!$B:$B,$B78,Pharmaceuticals!AQ:AQ)+SUMIF('Health Products &amp; Equipment'!$B:$B,$B78,'Health Products &amp; Equipment'!AZ:AZ)+SUMIF('Other Pharma &amp; Health Products'!$B:$B,$B78,'Other Pharma &amp; Health Products'!AZ:AZ)+SUMIF('PSM Costs'!$B:$B,$B78,'PSM Costs'!AZ:AZ)&gt;0,SUMIF(Pharmaceuticals!$B:$B,$B78,Pharmaceuticals!AQ:AQ)+SUMIF('Health Products &amp; Equipment'!$B:$B,$B78,'Health Products &amp; Equipment'!AZ:AZ)+SUMIF('Other Pharma &amp; Health Products'!$B:$B,$B78,'Other Pharma &amp; Health Products'!AZ:AZ)+SUMIF('PSM Costs'!$B:$B,$B78,'PSM Costs'!AZ:AZ),"")</f>
        <v/>
      </c>
      <c r="T78" s="230" t="str">
        <f ca="1">IF(SUMIF(Pharmaceuticals!$B:$B,$B78,Pharmaceuticals!AS:AS)+SUMIF('Health Products &amp; Equipment'!$B:$B,$B78,'Health Products &amp; Equipment'!BB:BB)+SUMIF('Other Pharma &amp; Health Products'!$B:$B,$B78,'Other Pharma &amp; Health Products'!BB:BB)+SUMIF('PSM Costs'!$B:$B,$B78,'PSM Costs'!BB:BB)&gt;0,SUMIF(Pharmaceuticals!$B:$B,$B78,Pharmaceuticals!AS:AS)+SUMIF('Health Products &amp; Equipment'!$B:$B,$B78,'Health Products &amp; Equipment'!BB:BB)+SUMIF('Other Pharma &amp; Health Products'!$B:$B,$B78,'Other Pharma &amp; Health Products'!BB:BB)+SUMIF('PSM Costs'!$B:$B,$B78,'PSM Costs'!BB:BB),"")</f>
        <v/>
      </c>
      <c r="U78" s="230" t="str">
        <f ca="1">IF(SUMIF(Pharmaceuticals!$B:$B,$B78,Pharmaceuticals!AU:AU)+SUMIF('Health Products &amp; Equipment'!$B:$B,$B78,'Health Products &amp; Equipment'!BD:BD)+SUMIF('Other Pharma &amp; Health Products'!$B:$B,$B78,'Other Pharma &amp; Health Products'!BD:BD)+SUMIF('PSM Costs'!$B:$B,$B78,'PSM Costs'!BD:BD)&gt;0,SUMIF(Pharmaceuticals!$B:$B,$B78,Pharmaceuticals!AU:AU)+SUMIF('Health Products &amp; Equipment'!$B:$B,$B78,'Health Products &amp; Equipment'!BD:BD)+SUMIF('Other Pharma &amp; Health Products'!$B:$B,$B78,'Other Pharma &amp; Health Products'!BD:BD)+SUMIF('PSM Costs'!$B:$B,$B78,'PSM Costs'!BD:BD),"")</f>
        <v/>
      </c>
      <c r="V78" s="230" t="str">
        <f ca="1">IF(SUMIF(Pharmaceuticals!$B:$B,$B78,Pharmaceuticals!AW:AW)+SUMIF('Health Products &amp; Equipment'!$B:$B,$B78,'Health Products &amp; Equipment'!BF:BF)+SUMIF('Other Pharma &amp; Health Products'!$B:$B,$B78,'Other Pharma &amp; Health Products'!BF:BF)+SUMIF('PSM Costs'!$B:$B,$B78,'PSM Costs'!BF:BF)&gt;0,SUMIF(Pharmaceuticals!$B:$B,$B78,Pharmaceuticals!AW:AW)+SUMIF('Health Products &amp; Equipment'!$B:$B,$B78,'Health Products &amp; Equipment'!BF:BF)+SUMIF('Other Pharma &amp; Health Products'!$B:$B,$B78,'Other Pharma &amp; Health Products'!BF:BF)+SUMIF('PSM Costs'!$B:$B,$B78,'PSM Costs'!BF:BF),"")</f>
        <v/>
      </c>
      <c r="W78" s="228" t="str">
        <f t="shared" ca="1" si="8"/>
        <v/>
      </c>
      <c r="X78" s="231" t="str">
        <f ca="1">IF(SUMIF(Pharmaceuticals!$B:$B,$B78,Pharmaceuticals!BD:BD)+SUMIF('Health Products &amp; Equipment'!$B:$B,$B78,'Health Products &amp; Equipment'!BM:BM)+SUMIF('Other Pharma &amp; Health Products'!$B:$B,$B78,'Other Pharma &amp; Health Products'!BM:BM)+SUMIF('PSM Costs'!$B:$B,$B78,'PSM Costs'!BM:BM)&gt;0,SUMIF(Pharmaceuticals!$B:$B,$B78,Pharmaceuticals!BD:BD)+SUMIF('Health Products &amp; Equipment'!$B:$B,$B78,'Health Products &amp; Equipment'!BM:BM)+SUMIF('Other Pharma &amp; Health Products'!$B:$B,$B78,'Other Pharma &amp; Health Products'!BM:BM)+SUMIF('PSM Costs'!$B:$B,$B78,'PSM Costs'!BM:BM),"")</f>
        <v/>
      </c>
      <c r="Y78" s="231" t="str">
        <f ca="1">IF(SUMIF(Pharmaceuticals!$B:$B,$B78,Pharmaceuticals!BF:BF)+SUMIF('Health Products &amp; Equipment'!$B:$B,$B78,'Health Products &amp; Equipment'!BO:BO)+SUMIF('Other Pharma &amp; Health Products'!$B:$B,$B78,'Other Pharma &amp; Health Products'!BO:BO)+SUMIF('PSM Costs'!$B:$B,$B78,'PSM Costs'!BO:BO)&gt;0,SUMIF(Pharmaceuticals!$B:$B,$B78,Pharmaceuticals!BF:BF)+SUMIF('Health Products &amp; Equipment'!$B:$B,$B78,'Health Products &amp; Equipment'!BO:BO)+SUMIF('Other Pharma &amp; Health Products'!$B:$B,$B78,'Other Pharma &amp; Health Products'!BO:BO)+SUMIF('PSM Costs'!$B:$B,$B78,'PSM Costs'!BO:BO),"")</f>
        <v/>
      </c>
      <c r="Z78" s="231" t="str">
        <f ca="1">IF(SUMIF(Pharmaceuticals!$B:$B,$B78,Pharmaceuticals!BH:BH)+SUMIF('Health Products &amp; Equipment'!$B:$B,$B78,'Health Products &amp; Equipment'!BQ:BQ)+SUMIF('Other Pharma &amp; Health Products'!$B:$B,$B78,'Other Pharma &amp; Health Products'!BQ:BQ)+SUMIF('PSM Costs'!$B:$B,$B78,'PSM Costs'!BQ:BQ)&gt;0,SUMIF(Pharmaceuticals!$B:$B,$B78,Pharmaceuticals!BH:BH)+SUMIF('Health Products &amp; Equipment'!$B:$B,$B78,'Health Products &amp; Equipment'!BQ:BQ)+SUMIF('Other Pharma &amp; Health Products'!$B:$B,$B78,'Other Pharma &amp; Health Products'!BQ:BQ)+SUMIF('PSM Costs'!$B:$B,$B78,'PSM Costs'!BQ:BQ),"")</f>
        <v/>
      </c>
      <c r="AA78" s="231" t="str">
        <f ca="1">IF(SUMIF(Pharmaceuticals!$B:$B,$B78,Pharmaceuticals!BJ:BJ)+SUMIF('Health Products &amp; Equipment'!$B:$B,$B78,'Health Products &amp; Equipment'!BS:BS)+SUMIF('Other Pharma &amp; Health Products'!$B:$B,$B78,'Other Pharma &amp; Health Products'!BS:BS)+SUMIF('PSM Costs'!$B:$B,$B78,'PSM Costs'!BS:BS)&gt;0,SUMIF(Pharmaceuticals!$B:$B,$B78,Pharmaceuticals!BJ:BJ)+SUMIF('Health Products &amp; Equipment'!$B:$B,$B78,'Health Products &amp; Equipment'!BS:BS)+SUMIF('Other Pharma &amp; Health Products'!$B:$B,$B78,'Other Pharma &amp; Health Products'!BS:BS)+SUMIF('PSM Costs'!$B:$B,$B78,'PSM Costs'!BS:BS),"")</f>
        <v/>
      </c>
      <c r="AB78" s="230" t="str">
        <f t="shared" ca="1" si="9"/>
        <v/>
      </c>
    </row>
    <row r="79" spans="1:28" ht="22" customHeight="1" x14ac:dyDescent="0.15">
      <c r="A79" s="226">
        <v>69</v>
      </c>
      <c r="B79" s="226" t="str">
        <f ca="1">IFERROR(VLOOKUP(A79,'Rank unique Mod-Int-CI-PR'!I:J,2,FALSE),"")</f>
        <v/>
      </c>
      <c r="C79" s="227" t="str">
        <f ca="1">IFERROR(VLOOKUP(VALUE(LEFT(B79,FIND("-",B79)-1)),CatModules!B:C,2,FALSE),"")</f>
        <v/>
      </c>
      <c r="D79" s="227" t="str">
        <f ca="1">IFERROR(VLOOKUP(LEFT(B79,FIND("--",B79)-1),CatInt!D:E,2,FALSE),"")</f>
        <v/>
      </c>
      <c r="E79" s="227" t="str">
        <f ca="1">IFERROR(VLOOKUP(MID(B79,FIND("--",B79)+2,FIND("---",B79)-FIND("--",B79)-2),CatCostInp!D:E,2,FALSE),"")</f>
        <v/>
      </c>
      <c r="F79" s="227" t="str">
        <f ca="1">IFERROR(VLOOKUP(B79,ActivityConcat!A:C,3,FALSE),"")</f>
        <v/>
      </c>
      <c r="G79" s="228" t="str">
        <f ca="1">IFERROR(VLOOKUP(VALUE(RIGHT(B79,1)),Setup!A:D,4,FALSE),"")</f>
        <v/>
      </c>
      <c r="H79" s="229" t="str">
        <f t="shared" ca="1" si="5"/>
        <v/>
      </c>
      <c r="I79" s="230" t="str">
        <f ca="1">IF(SUMIF(Pharmaceuticals!$B:$B,$B79,Pharmaceuticals!Q:Q)+SUMIF('Health Products &amp; Equipment'!$B:$B,$B79,'Health Products &amp; Equipment'!Z:Z)+SUMIF('Other Pharma &amp; Health Products'!$B:$B,$B79,'Other Pharma &amp; Health Products'!Z:Z)+SUMIF('PSM Costs'!$B:$B,$B79,'PSM Costs'!Z:Z)&gt;0,SUMIF(Pharmaceuticals!$B:$B,$B79,Pharmaceuticals!Q:Q)+SUMIF('Health Products &amp; Equipment'!$B:$B,$B79,'Health Products &amp; Equipment'!Z:Z)+SUMIF('Other Pharma &amp; Health Products'!$B:$B,$B79,'Other Pharma &amp; Health Products'!Z:Z)+SUMIF('PSM Costs'!$B:$B,$B79,'PSM Costs'!Z:Z),"")</f>
        <v/>
      </c>
      <c r="J79" s="230" t="str">
        <f ca="1">IF(SUMIF(Pharmaceuticals!$B:$B,$B79,Pharmaceuticals!S:S)+SUMIF('Health Products &amp; Equipment'!$B:$B,$B79,'Health Products &amp; Equipment'!AB:AB)+SUMIF('Other Pharma &amp; Health Products'!$B:$B,$B79,'Other Pharma &amp; Health Products'!AB:AB)+SUMIF('PSM Costs'!$B:$B,$B79,'PSM Costs'!AB:AB)&gt;0,SUMIF(Pharmaceuticals!$B:$B,$B79,Pharmaceuticals!S:S)+SUMIF('Health Products &amp; Equipment'!$B:$B,$B79,'Health Products &amp; Equipment'!AB:AB)+SUMIF('Other Pharma &amp; Health Products'!$B:$B,$B79,'Other Pharma &amp; Health Products'!AB:AB)+SUMIF('PSM Costs'!$B:$B,$B79,'PSM Costs'!AB:AB),"")</f>
        <v/>
      </c>
      <c r="K79" s="230" t="str">
        <f ca="1">IF(SUMIF(Pharmaceuticals!$B:$B,$B79,Pharmaceuticals!U:U)+SUMIF('Health Products &amp; Equipment'!$B:$B,$B79,'Health Products &amp; Equipment'!AD:AD)+SUMIF('Other Pharma &amp; Health Products'!$B:$B,$B79,'Other Pharma &amp; Health Products'!AD:AD)+SUMIF('PSM Costs'!$B:$B,$B79,'PSM Costs'!AD:AD)&gt;0,SUMIF(Pharmaceuticals!$B:$B,$B79,Pharmaceuticals!U:U)+SUMIF('Health Products &amp; Equipment'!$B:$B,$B79,'Health Products &amp; Equipment'!AD:AD)+SUMIF('Other Pharma &amp; Health Products'!$B:$B,$B79,'Other Pharma &amp; Health Products'!AD:AD)+SUMIF('PSM Costs'!$B:$B,$B79,'PSM Costs'!AD:AD),"")</f>
        <v/>
      </c>
      <c r="L79" s="230" t="str">
        <f ca="1">IF(SUMIF(Pharmaceuticals!$B:$B,$B79,Pharmaceuticals!W:W)+SUMIF('Health Products &amp; Equipment'!$B:$B,$B79,'Health Products &amp; Equipment'!AF:AF)+SUMIF('Other Pharma &amp; Health Products'!$B:$B,$B79,'Other Pharma &amp; Health Products'!AF:AF)+SUMIF('PSM Costs'!$B:$B,$B79,'PSM Costs'!AF:AF)&gt;0,SUMIF(Pharmaceuticals!$B:$B,$B79,Pharmaceuticals!W:W)+SUMIF('Health Products &amp; Equipment'!$B:$B,$B79,'Health Products &amp; Equipment'!AF:AF)+SUMIF('Other Pharma &amp; Health Products'!$B:$B,$B79,'Other Pharma &amp; Health Products'!AF:AF)+SUMIF('PSM Costs'!$B:$B,$B79,'PSM Costs'!AF:AF),"")</f>
        <v/>
      </c>
      <c r="M79" s="228" t="str">
        <f t="shared" ca="1" si="6"/>
        <v/>
      </c>
      <c r="N79" s="231" t="str">
        <f ca="1">IF(SUMIF(Pharmaceuticals!$B:$B,$B79,Pharmaceuticals!AD:AD)+SUMIF('Health Products &amp; Equipment'!$B:$B,$B79,'Health Products &amp; Equipment'!AM:AM)+SUMIF('Other Pharma &amp; Health Products'!$B:$B,$B79,'Other Pharma &amp; Health Products'!AM:AM)+SUMIF('PSM Costs'!$B:$B,$B79,'PSM Costs'!AM:AM)&gt;0,SUMIF(Pharmaceuticals!$B:$B,$B79,Pharmaceuticals!AD:AD)+SUMIF('Health Products &amp; Equipment'!$B:$B,$B79,'Health Products &amp; Equipment'!AM:AM)+SUMIF('Other Pharma &amp; Health Products'!$B:$B,$B79,'Other Pharma &amp; Health Products'!AM:AM)+SUMIF('PSM Costs'!$B:$B,$B79,'PSM Costs'!AM:AM),"")</f>
        <v/>
      </c>
      <c r="O79" s="231" t="str">
        <f ca="1">IF(SUMIF(Pharmaceuticals!$B:$B,$B79,Pharmaceuticals!AF:AF)+SUMIF('Health Products &amp; Equipment'!$B:$B,$B79,'Health Products &amp; Equipment'!AO:AO)+SUMIF('Other Pharma &amp; Health Products'!$B:$B,$B79,'Other Pharma &amp; Health Products'!AO:AO)+SUMIF('PSM Costs'!$B:$B,$B79,'PSM Costs'!AO:AO)&gt;0,SUMIF(Pharmaceuticals!$B:$B,$B79,Pharmaceuticals!AF:AF)+SUMIF('Health Products &amp; Equipment'!$B:$B,$B79,'Health Products &amp; Equipment'!AO:AO)+SUMIF('Other Pharma &amp; Health Products'!$B:$B,$B79,'Other Pharma &amp; Health Products'!AO:AO)+SUMIF('PSM Costs'!$B:$B,$B79,'PSM Costs'!AO:AO),"")</f>
        <v/>
      </c>
      <c r="P79" s="231" t="str">
        <f ca="1">IF(SUMIF(Pharmaceuticals!$B:$B,$B79,Pharmaceuticals!AH:AH)+SUMIF('Health Products &amp; Equipment'!$B:$B,$B79,'Health Products &amp; Equipment'!AQ:AQ)+SUMIF('Other Pharma &amp; Health Products'!$B:$B,$B79,'Other Pharma &amp; Health Products'!AQ:AQ)+SUMIF('PSM Costs'!$B:$B,$B79,'PSM Costs'!AQ:AQ)&gt;0,SUMIF(Pharmaceuticals!$B:$B,$B79,Pharmaceuticals!AH:AH)+SUMIF('Health Products &amp; Equipment'!$B:$B,$B79,'Health Products &amp; Equipment'!AQ:AQ)+SUMIF('Other Pharma &amp; Health Products'!$B:$B,$B79,'Other Pharma &amp; Health Products'!AQ:AQ)+SUMIF('PSM Costs'!$B:$B,$B79,'PSM Costs'!AQ:AQ),"")</f>
        <v/>
      </c>
      <c r="Q79" s="231" t="str">
        <f ca="1">IF(SUMIF(Pharmaceuticals!$B:$B,$B79,Pharmaceuticals!AJ:AJ)+SUMIF('Health Products &amp; Equipment'!$B:$B,$B79,'Health Products &amp; Equipment'!AS:AS)+SUMIF('Other Pharma &amp; Health Products'!$B:$B,$B79,'Other Pharma &amp; Health Products'!AS:AS)+SUMIF('PSM Costs'!$B:$B,$B79,'PSM Costs'!AS:AS)&gt;0,SUMIF(Pharmaceuticals!$B:$B,$B79,Pharmaceuticals!AJ:AJ)+SUMIF('Health Products &amp; Equipment'!$B:$B,$B79,'Health Products &amp; Equipment'!AS:AS)+SUMIF('Other Pharma &amp; Health Products'!$B:$B,$B79,'Other Pharma &amp; Health Products'!AS:AS)+SUMIF('PSM Costs'!$B:$B,$B79,'PSM Costs'!AS:AS),"")</f>
        <v/>
      </c>
      <c r="R79" s="229" t="str">
        <f t="shared" ca="1" si="7"/>
        <v/>
      </c>
      <c r="S79" s="230" t="str">
        <f ca="1">IF(SUMIF(Pharmaceuticals!$B:$B,$B79,Pharmaceuticals!AQ:AQ)+SUMIF('Health Products &amp; Equipment'!$B:$B,$B79,'Health Products &amp; Equipment'!AZ:AZ)+SUMIF('Other Pharma &amp; Health Products'!$B:$B,$B79,'Other Pharma &amp; Health Products'!AZ:AZ)+SUMIF('PSM Costs'!$B:$B,$B79,'PSM Costs'!AZ:AZ)&gt;0,SUMIF(Pharmaceuticals!$B:$B,$B79,Pharmaceuticals!AQ:AQ)+SUMIF('Health Products &amp; Equipment'!$B:$B,$B79,'Health Products &amp; Equipment'!AZ:AZ)+SUMIF('Other Pharma &amp; Health Products'!$B:$B,$B79,'Other Pharma &amp; Health Products'!AZ:AZ)+SUMIF('PSM Costs'!$B:$B,$B79,'PSM Costs'!AZ:AZ),"")</f>
        <v/>
      </c>
      <c r="T79" s="230" t="str">
        <f ca="1">IF(SUMIF(Pharmaceuticals!$B:$B,$B79,Pharmaceuticals!AS:AS)+SUMIF('Health Products &amp; Equipment'!$B:$B,$B79,'Health Products &amp; Equipment'!BB:BB)+SUMIF('Other Pharma &amp; Health Products'!$B:$B,$B79,'Other Pharma &amp; Health Products'!BB:BB)+SUMIF('PSM Costs'!$B:$B,$B79,'PSM Costs'!BB:BB)&gt;0,SUMIF(Pharmaceuticals!$B:$B,$B79,Pharmaceuticals!AS:AS)+SUMIF('Health Products &amp; Equipment'!$B:$B,$B79,'Health Products &amp; Equipment'!BB:BB)+SUMIF('Other Pharma &amp; Health Products'!$B:$B,$B79,'Other Pharma &amp; Health Products'!BB:BB)+SUMIF('PSM Costs'!$B:$B,$B79,'PSM Costs'!BB:BB),"")</f>
        <v/>
      </c>
      <c r="U79" s="230" t="str">
        <f ca="1">IF(SUMIF(Pharmaceuticals!$B:$B,$B79,Pharmaceuticals!AU:AU)+SUMIF('Health Products &amp; Equipment'!$B:$B,$B79,'Health Products &amp; Equipment'!BD:BD)+SUMIF('Other Pharma &amp; Health Products'!$B:$B,$B79,'Other Pharma &amp; Health Products'!BD:BD)+SUMIF('PSM Costs'!$B:$B,$B79,'PSM Costs'!BD:BD)&gt;0,SUMIF(Pharmaceuticals!$B:$B,$B79,Pharmaceuticals!AU:AU)+SUMIF('Health Products &amp; Equipment'!$B:$B,$B79,'Health Products &amp; Equipment'!BD:BD)+SUMIF('Other Pharma &amp; Health Products'!$B:$B,$B79,'Other Pharma &amp; Health Products'!BD:BD)+SUMIF('PSM Costs'!$B:$B,$B79,'PSM Costs'!BD:BD),"")</f>
        <v/>
      </c>
      <c r="V79" s="230" t="str">
        <f ca="1">IF(SUMIF(Pharmaceuticals!$B:$B,$B79,Pharmaceuticals!AW:AW)+SUMIF('Health Products &amp; Equipment'!$B:$B,$B79,'Health Products &amp; Equipment'!BF:BF)+SUMIF('Other Pharma &amp; Health Products'!$B:$B,$B79,'Other Pharma &amp; Health Products'!BF:BF)+SUMIF('PSM Costs'!$B:$B,$B79,'PSM Costs'!BF:BF)&gt;0,SUMIF(Pharmaceuticals!$B:$B,$B79,Pharmaceuticals!AW:AW)+SUMIF('Health Products &amp; Equipment'!$B:$B,$B79,'Health Products &amp; Equipment'!BF:BF)+SUMIF('Other Pharma &amp; Health Products'!$B:$B,$B79,'Other Pharma &amp; Health Products'!BF:BF)+SUMIF('PSM Costs'!$B:$B,$B79,'PSM Costs'!BF:BF),"")</f>
        <v/>
      </c>
      <c r="W79" s="228" t="str">
        <f t="shared" ca="1" si="8"/>
        <v/>
      </c>
      <c r="X79" s="231" t="str">
        <f ca="1">IF(SUMIF(Pharmaceuticals!$B:$B,$B79,Pharmaceuticals!BD:BD)+SUMIF('Health Products &amp; Equipment'!$B:$B,$B79,'Health Products &amp; Equipment'!BM:BM)+SUMIF('Other Pharma &amp; Health Products'!$B:$B,$B79,'Other Pharma &amp; Health Products'!BM:BM)+SUMIF('PSM Costs'!$B:$B,$B79,'PSM Costs'!BM:BM)&gt;0,SUMIF(Pharmaceuticals!$B:$B,$B79,Pharmaceuticals!BD:BD)+SUMIF('Health Products &amp; Equipment'!$B:$B,$B79,'Health Products &amp; Equipment'!BM:BM)+SUMIF('Other Pharma &amp; Health Products'!$B:$B,$B79,'Other Pharma &amp; Health Products'!BM:BM)+SUMIF('PSM Costs'!$B:$B,$B79,'PSM Costs'!BM:BM),"")</f>
        <v/>
      </c>
      <c r="Y79" s="231" t="str">
        <f ca="1">IF(SUMIF(Pharmaceuticals!$B:$B,$B79,Pharmaceuticals!BF:BF)+SUMIF('Health Products &amp; Equipment'!$B:$B,$B79,'Health Products &amp; Equipment'!BO:BO)+SUMIF('Other Pharma &amp; Health Products'!$B:$B,$B79,'Other Pharma &amp; Health Products'!BO:BO)+SUMIF('PSM Costs'!$B:$B,$B79,'PSM Costs'!BO:BO)&gt;0,SUMIF(Pharmaceuticals!$B:$B,$B79,Pharmaceuticals!BF:BF)+SUMIF('Health Products &amp; Equipment'!$B:$B,$B79,'Health Products &amp; Equipment'!BO:BO)+SUMIF('Other Pharma &amp; Health Products'!$B:$B,$B79,'Other Pharma &amp; Health Products'!BO:BO)+SUMIF('PSM Costs'!$B:$B,$B79,'PSM Costs'!BO:BO),"")</f>
        <v/>
      </c>
      <c r="Z79" s="231" t="str">
        <f ca="1">IF(SUMIF(Pharmaceuticals!$B:$B,$B79,Pharmaceuticals!BH:BH)+SUMIF('Health Products &amp; Equipment'!$B:$B,$B79,'Health Products &amp; Equipment'!BQ:BQ)+SUMIF('Other Pharma &amp; Health Products'!$B:$B,$B79,'Other Pharma &amp; Health Products'!BQ:BQ)+SUMIF('PSM Costs'!$B:$B,$B79,'PSM Costs'!BQ:BQ)&gt;0,SUMIF(Pharmaceuticals!$B:$B,$B79,Pharmaceuticals!BH:BH)+SUMIF('Health Products &amp; Equipment'!$B:$B,$B79,'Health Products &amp; Equipment'!BQ:BQ)+SUMIF('Other Pharma &amp; Health Products'!$B:$B,$B79,'Other Pharma &amp; Health Products'!BQ:BQ)+SUMIF('PSM Costs'!$B:$B,$B79,'PSM Costs'!BQ:BQ),"")</f>
        <v/>
      </c>
      <c r="AA79" s="231" t="str">
        <f ca="1">IF(SUMIF(Pharmaceuticals!$B:$B,$B79,Pharmaceuticals!BJ:BJ)+SUMIF('Health Products &amp; Equipment'!$B:$B,$B79,'Health Products &amp; Equipment'!BS:BS)+SUMIF('Other Pharma &amp; Health Products'!$B:$B,$B79,'Other Pharma &amp; Health Products'!BS:BS)+SUMIF('PSM Costs'!$B:$B,$B79,'PSM Costs'!BS:BS)&gt;0,SUMIF(Pharmaceuticals!$B:$B,$B79,Pharmaceuticals!BJ:BJ)+SUMIF('Health Products &amp; Equipment'!$B:$B,$B79,'Health Products &amp; Equipment'!BS:BS)+SUMIF('Other Pharma &amp; Health Products'!$B:$B,$B79,'Other Pharma &amp; Health Products'!BS:BS)+SUMIF('PSM Costs'!$B:$B,$B79,'PSM Costs'!BS:BS),"")</f>
        <v/>
      </c>
      <c r="AB79" s="230" t="str">
        <f t="shared" ca="1" si="9"/>
        <v/>
      </c>
    </row>
    <row r="80" spans="1:28" ht="22" customHeight="1" x14ac:dyDescent="0.15">
      <c r="A80" s="226">
        <v>70</v>
      </c>
      <c r="B80" s="226" t="str">
        <f ca="1">IFERROR(VLOOKUP(A80,'Rank unique Mod-Int-CI-PR'!I:J,2,FALSE),"")</f>
        <v/>
      </c>
      <c r="C80" s="227" t="str">
        <f ca="1">IFERROR(VLOOKUP(VALUE(LEFT(B80,FIND("-",B80)-1)),CatModules!B:C,2,FALSE),"")</f>
        <v/>
      </c>
      <c r="D80" s="227" t="str">
        <f ca="1">IFERROR(VLOOKUP(LEFT(B80,FIND("--",B80)-1),CatInt!D:E,2,FALSE),"")</f>
        <v/>
      </c>
      <c r="E80" s="227" t="str">
        <f ca="1">IFERROR(VLOOKUP(MID(B80,FIND("--",B80)+2,FIND("---",B80)-FIND("--",B80)-2),CatCostInp!D:E,2,FALSE),"")</f>
        <v/>
      </c>
      <c r="F80" s="227" t="str">
        <f ca="1">IFERROR(VLOOKUP(B80,ActivityConcat!A:C,3,FALSE),"")</f>
        <v/>
      </c>
      <c r="G80" s="228" t="str">
        <f ca="1">IFERROR(VLOOKUP(VALUE(RIGHT(B80,1)),Setup!A:D,4,FALSE),"")</f>
        <v/>
      </c>
      <c r="H80" s="229" t="str">
        <f t="shared" ca="1" si="5"/>
        <v/>
      </c>
      <c r="I80" s="230" t="str">
        <f ca="1">IF(SUMIF(Pharmaceuticals!$B:$B,$B80,Pharmaceuticals!Q:Q)+SUMIF('Health Products &amp; Equipment'!$B:$B,$B80,'Health Products &amp; Equipment'!Z:Z)+SUMIF('Other Pharma &amp; Health Products'!$B:$B,$B80,'Other Pharma &amp; Health Products'!Z:Z)+SUMIF('PSM Costs'!$B:$B,$B80,'PSM Costs'!Z:Z)&gt;0,SUMIF(Pharmaceuticals!$B:$B,$B80,Pharmaceuticals!Q:Q)+SUMIF('Health Products &amp; Equipment'!$B:$B,$B80,'Health Products &amp; Equipment'!Z:Z)+SUMIF('Other Pharma &amp; Health Products'!$B:$B,$B80,'Other Pharma &amp; Health Products'!Z:Z)+SUMIF('PSM Costs'!$B:$B,$B80,'PSM Costs'!Z:Z),"")</f>
        <v/>
      </c>
      <c r="J80" s="230" t="str">
        <f ca="1">IF(SUMIF(Pharmaceuticals!$B:$B,$B80,Pharmaceuticals!S:S)+SUMIF('Health Products &amp; Equipment'!$B:$B,$B80,'Health Products &amp; Equipment'!AB:AB)+SUMIF('Other Pharma &amp; Health Products'!$B:$B,$B80,'Other Pharma &amp; Health Products'!AB:AB)+SUMIF('PSM Costs'!$B:$B,$B80,'PSM Costs'!AB:AB)&gt;0,SUMIF(Pharmaceuticals!$B:$B,$B80,Pharmaceuticals!S:S)+SUMIF('Health Products &amp; Equipment'!$B:$B,$B80,'Health Products &amp; Equipment'!AB:AB)+SUMIF('Other Pharma &amp; Health Products'!$B:$B,$B80,'Other Pharma &amp; Health Products'!AB:AB)+SUMIF('PSM Costs'!$B:$B,$B80,'PSM Costs'!AB:AB),"")</f>
        <v/>
      </c>
      <c r="K80" s="230" t="str">
        <f ca="1">IF(SUMIF(Pharmaceuticals!$B:$B,$B80,Pharmaceuticals!U:U)+SUMIF('Health Products &amp; Equipment'!$B:$B,$B80,'Health Products &amp; Equipment'!AD:AD)+SUMIF('Other Pharma &amp; Health Products'!$B:$B,$B80,'Other Pharma &amp; Health Products'!AD:AD)+SUMIF('PSM Costs'!$B:$B,$B80,'PSM Costs'!AD:AD)&gt;0,SUMIF(Pharmaceuticals!$B:$B,$B80,Pharmaceuticals!U:U)+SUMIF('Health Products &amp; Equipment'!$B:$B,$B80,'Health Products &amp; Equipment'!AD:AD)+SUMIF('Other Pharma &amp; Health Products'!$B:$B,$B80,'Other Pharma &amp; Health Products'!AD:AD)+SUMIF('PSM Costs'!$B:$B,$B80,'PSM Costs'!AD:AD),"")</f>
        <v/>
      </c>
      <c r="L80" s="230" t="str">
        <f ca="1">IF(SUMIF(Pharmaceuticals!$B:$B,$B80,Pharmaceuticals!W:W)+SUMIF('Health Products &amp; Equipment'!$B:$B,$B80,'Health Products &amp; Equipment'!AF:AF)+SUMIF('Other Pharma &amp; Health Products'!$B:$B,$B80,'Other Pharma &amp; Health Products'!AF:AF)+SUMIF('PSM Costs'!$B:$B,$B80,'PSM Costs'!AF:AF)&gt;0,SUMIF(Pharmaceuticals!$B:$B,$B80,Pharmaceuticals!W:W)+SUMIF('Health Products &amp; Equipment'!$B:$B,$B80,'Health Products &amp; Equipment'!AF:AF)+SUMIF('Other Pharma &amp; Health Products'!$B:$B,$B80,'Other Pharma &amp; Health Products'!AF:AF)+SUMIF('PSM Costs'!$B:$B,$B80,'PSM Costs'!AF:AF),"")</f>
        <v/>
      </c>
      <c r="M80" s="228" t="str">
        <f t="shared" ca="1" si="6"/>
        <v/>
      </c>
      <c r="N80" s="231" t="str">
        <f ca="1">IF(SUMIF(Pharmaceuticals!$B:$B,$B80,Pharmaceuticals!AD:AD)+SUMIF('Health Products &amp; Equipment'!$B:$B,$B80,'Health Products &amp; Equipment'!AM:AM)+SUMIF('Other Pharma &amp; Health Products'!$B:$B,$B80,'Other Pharma &amp; Health Products'!AM:AM)+SUMIF('PSM Costs'!$B:$B,$B80,'PSM Costs'!AM:AM)&gt;0,SUMIF(Pharmaceuticals!$B:$B,$B80,Pharmaceuticals!AD:AD)+SUMIF('Health Products &amp; Equipment'!$B:$B,$B80,'Health Products &amp; Equipment'!AM:AM)+SUMIF('Other Pharma &amp; Health Products'!$B:$B,$B80,'Other Pharma &amp; Health Products'!AM:AM)+SUMIF('PSM Costs'!$B:$B,$B80,'PSM Costs'!AM:AM),"")</f>
        <v/>
      </c>
      <c r="O80" s="231" t="str">
        <f ca="1">IF(SUMIF(Pharmaceuticals!$B:$B,$B80,Pharmaceuticals!AF:AF)+SUMIF('Health Products &amp; Equipment'!$B:$B,$B80,'Health Products &amp; Equipment'!AO:AO)+SUMIF('Other Pharma &amp; Health Products'!$B:$B,$B80,'Other Pharma &amp; Health Products'!AO:AO)+SUMIF('PSM Costs'!$B:$B,$B80,'PSM Costs'!AO:AO)&gt;0,SUMIF(Pharmaceuticals!$B:$B,$B80,Pharmaceuticals!AF:AF)+SUMIF('Health Products &amp; Equipment'!$B:$B,$B80,'Health Products &amp; Equipment'!AO:AO)+SUMIF('Other Pharma &amp; Health Products'!$B:$B,$B80,'Other Pharma &amp; Health Products'!AO:AO)+SUMIF('PSM Costs'!$B:$B,$B80,'PSM Costs'!AO:AO),"")</f>
        <v/>
      </c>
      <c r="P80" s="231" t="str">
        <f ca="1">IF(SUMIF(Pharmaceuticals!$B:$B,$B80,Pharmaceuticals!AH:AH)+SUMIF('Health Products &amp; Equipment'!$B:$B,$B80,'Health Products &amp; Equipment'!AQ:AQ)+SUMIF('Other Pharma &amp; Health Products'!$B:$B,$B80,'Other Pharma &amp; Health Products'!AQ:AQ)+SUMIF('PSM Costs'!$B:$B,$B80,'PSM Costs'!AQ:AQ)&gt;0,SUMIF(Pharmaceuticals!$B:$B,$B80,Pharmaceuticals!AH:AH)+SUMIF('Health Products &amp; Equipment'!$B:$B,$B80,'Health Products &amp; Equipment'!AQ:AQ)+SUMIF('Other Pharma &amp; Health Products'!$B:$B,$B80,'Other Pharma &amp; Health Products'!AQ:AQ)+SUMIF('PSM Costs'!$B:$B,$B80,'PSM Costs'!AQ:AQ),"")</f>
        <v/>
      </c>
      <c r="Q80" s="231" t="str">
        <f ca="1">IF(SUMIF(Pharmaceuticals!$B:$B,$B80,Pharmaceuticals!AJ:AJ)+SUMIF('Health Products &amp; Equipment'!$B:$B,$B80,'Health Products &amp; Equipment'!AS:AS)+SUMIF('Other Pharma &amp; Health Products'!$B:$B,$B80,'Other Pharma &amp; Health Products'!AS:AS)+SUMIF('PSM Costs'!$B:$B,$B80,'PSM Costs'!AS:AS)&gt;0,SUMIF(Pharmaceuticals!$B:$B,$B80,Pharmaceuticals!AJ:AJ)+SUMIF('Health Products &amp; Equipment'!$B:$B,$B80,'Health Products &amp; Equipment'!AS:AS)+SUMIF('Other Pharma &amp; Health Products'!$B:$B,$B80,'Other Pharma &amp; Health Products'!AS:AS)+SUMIF('PSM Costs'!$B:$B,$B80,'PSM Costs'!AS:AS),"")</f>
        <v/>
      </c>
      <c r="R80" s="229" t="str">
        <f t="shared" ca="1" si="7"/>
        <v/>
      </c>
      <c r="S80" s="230" t="str">
        <f ca="1">IF(SUMIF(Pharmaceuticals!$B:$B,$B80,Pharmaceuticals!AQ:AQ)+SUMIF('Health Products &amp; Equipment'!$B:$B,$B80,'Health Products &amp; Equipment'!AZ:AZ)+SUMIF('Other Pharma &amp; Health Products'!$B:$B,$B80,'Other Pharma &amp; Health Products'!AZ:AZ)+SUMIF('PSM Costs'!$B:$B,$B80,'PSM Costs'!AZ:AZ)&gt;0,SUMIF(Pharmaceuticals!$B:$B,$B80,Pharmaceuticals!AQ:AQ)+SUMIF('Health Products &amp; Equipment'!$B:$B,$B80,'Health Products &amp; Equipment'!AZ:AZ)+SUMIF('Other Pharma &amp; Health Products'!$B:$B,$B80,'Other Pharma &amp; Health Products'!AZ:AZ)+SUMIF('PSM Costs'!$B:$B,$B80,'PSM Costs'!AZ:AZ),"")</f>
        <v/>
      </c>
      <c r="T80" s="230" t="str">
        <f ca="1">IF(SUMIF(Pharmaceuticals!$B:$B,$B80,Pharmaceuticals!AS:AS)+SUMIF('Health Products &amp; Equipment'!$B:$B,$B80,'Health Products &amp; Equipment'!BB:BB)+SUMIF('Other Pharma &amp; Health Products'!$B:$B,$B80,'Other Pharma &amp; Health Products'!BB:BB)+SUMIF('PSM Costs'!$B:$B,$B80,'PSM Costs'!BB:BB)&gt;0,SUMIF(Pharmaceuticals!$B:$B,$B80,Pharmaceuticals!AS:AS)+SUMIF('Health Products &amp; Equipment'!$B:$B,$B80,'Health Products &amp; Equipment'!BB:BB)+SUMIF('Other Pharma &amp; Health Products'!$B:$B,$B80,'Other Pharma &amp; Health Products'!BB:BB)+SUMIF('PSM Costs'!$B:$B,$B80,'PSM Costs'!BB:BB),"")</f>
        <v/>
      </c>
      <c r="U80" s="230" t="str">
        <f ca="1">IF(SUMIF(Pharmaceuticals!$B:$B,$B80,Pharmaceuticals!AU:AU)+SUMIF('Health Products &amp; Equipment'!$B:$B,$B80,'Health Products &amp; Equipment'!BD:BD)+SUMIF('Other Pharma &amp; Health Products'!$B:$B,$B80,'Other Pharma &amp; Health Products'!BD:BD)+SUMIF('PSM Costs'!$B:$B,$B80,'PSM Costs'!BD:BD)&gt;0,SUMIF(Pharmaceuticals!$B:$B,$B80,Pharmaceuticals!AU:AU)+SUMIF('Health Products &amp; Equipment'!$B:$B,$B80,'Health Products &amp; Equipment'!BD:BD)+SUMIF('Other Pharma &amp; Health Products'!$B:$B,$B80,'Other Pharma &amp; Health Products'!BD:BD)+SUMIF('PSM Costs'!$B:$B,$B80,'PSM Costs'!BD:BD),"")</f>
        <v/>
      </c>
      <c r="V80" s="230" t="str">
        <f ca="1">IF(SUMIF(Pharmaceuticals!$B:$B,$B80,Pharmaceuticals!AW:AW)+SUMIF('Health Products &amp; Equipment'!$B:$B,$B80,'Health Products &amp; Equipment'!BF:BF)+SUMIF('Other Pharma &amp; Health Products'!$B:$B,$B80,'Other Pharma &amp; Health Products'!BF:BF)+SUMIF('PSM Costs'!$B:$B,$B80,'PSM Costs'!BF:BF)&gt;0,SUMIF(Pharmaceuticals!$B:$B,$B80,Pharmaceuticals!AW:AW)+SUMIF('Health Products &amp; Equipment'!$B:$B,$B80,'Health Products &amp; Equipment'!BF:BF)+SUMIF('Other Pharma &amp; Health Products'!$B:$B,$B80,'Other Pharma &amp; Health Products'!BF:BF)+SUMIF('PSM Costs'!$B:$B,$B80,'PSM Costs'!BF:BF),"")</f>
        <v/>
      </c>
      <c r="W80" s="228" t="str">
        <f t="shared" ca="1" si="8"/>
        <v/>
      </c>
      <c r="X80" s="231" t="str">
        <f ca="1">IF(SUMIF(Pharmaceuticals!$B:$B,$B80,Pharmaceuticals!BD:BD)+SUMIF('Health Products &amp; Equipment'!$B:$B,$B80,'Health Products &amp; Equipment'!BM:BM)+SUMIF('Other Pharma &amp; Health Products'!$B:$B,$B80,'Other Pharma &amp; Health Products'!BM:BM)+SUMIF('PSM Costs'!$B:$B,$B80,'PSM Costs'!BM:BM)&gt;0,SUMIF(Pharmaceuticals!$B:$B,$B80,Pharmaceuticals!BD:BD)+SUMIF('Health Products &amp; Equipment'!$B:$B,$B80,'Health Products &amp; Equipment'!BM:BM)+SUMIF('Other Pharma &amp; Health Products'!$B:$B,$B80,'Other Pharma &amp; Health Products'!BM:BM)+SUMIF('PSM Costs'!$B:$B,$B80,'PSM Costs'!BM:BM),"")</f>
        <v/>
      </c>
      <c r="Y80" s="231" t="str">
        <f ca="1">IF(SUMIF(Pharmaceuticals!$B:$B,$B80,Pharmaceuticals!BF:BF)+SUMIF('Health Products &amp; Equipment'!$B:$B,$B80,'Health Products &amp; Equipment'!BO:BO)+SUMIF('Other Pharma &amp; Health Products'!$B:$B,$B80,'Other Pharma &amp; Health Products'!BO:BO)+SUMIF('PSM Costs'!$B:$B,$B80,'PSM Costs'!BO:BO)&gt;0,SUMIF(Pharmaceuticals!$B:$B,$B80,Pharmaceuticals!BF:BF)+SUMIF('Health Products &amp; Equipment'!$B:$B,$B80,'Health Products &amp; Equipment'!BO:BO)+SUMIF('Other Pharma &amp; Health Products'!$B:$B,$B80,'Other Pharma &amp; Health Products'!BO:BO)+SUMIF('PSM Costs'!$B:$B,$B80,'PSM Costs'!BO:BO),"")</f>
        <v/>
      </c>
      <c r="Z80" s="231" t="str">
        <f ca="1">IF(SUMIF(Pharmaceuticals!$B:$B,$B80,Pharmaceuticals!BH:BH)+SUMIF('Health Products &amp; Equipment'!$B:$B,$B80,'Health Products &amp; Equipment'!BQ:BQ)+SUMIF('Other Pharma &amp; Health Products'!$B:$B,$B80,'Other Pharma &amp; Health Products'!BQ:BQ)+SUMIF('PSM Costs'!$B:$B,$B80,'PSM Costs'!BQ:BQ)&gt;0,SUMIF(Pharmaceuticals!$B:$B,$B80,Pharmaceuticals!BH:BH)+SUMIF('Health Products &amp; Equipment'!$B:$B,$B80,'Health Products &amp; Equipment'!BQ:BQ)+SUMIF('Other Pharma &amp; Health Products'!$B:$B,$B80,'Other Pharma &amp; Health Products'!BQ:BQ)+SUMIF('PSM Costs'!$B:$B,$B80,'PSM Costs'!BQ:BQ),"")</f>
        <v/>
      </c>
      <c r="AA80" s="231" t="str">
        <f ca="1">IF(SUMIF(Pharmaceuticals!$B:$B,$B80,Pharmaceuticals!BJ:BJ)+SUMIF('Health Products &amp; Equipment'!$B:$B,$B80,'Health Products &amp; Equipment'!BS:BS)+SUMIF('Other Pharma &amp; Health Products'!$B:$B,$B80,'Other Pharma &amp; Health Products'!BS:BS)+SUMIF('PSM Costs'!$B:$B,$B80,'PSM Costs'!BS:BS)&gt;0,SUMIF(Pharmaceuticals!$B:$B,$B80,Pharmaceuticals!BJ:BJ)+SUMIF('Health Products &amp; Equipment'!$B:$B,$B80,'Health Products &amp; Equipment'!BS:BS)+SUMIF('Other Pharma &amp; Health Products'!$B:$B,$B80,'Other Pharma &amp; Health Products'!BS:BS)+SUMIF('PSM Costs'!$B:$B,$B80,'PSM Costs'!BS:BS),"")</f>
        <v/>
      </c>
      <c r="AB80" s="230" t="str">
        <f t="shared" ca="1" si="9"/>
        <v/>
      </c>
    </row>
    <row r="81" spans="1:28" ht="22" customHeight="1" x14ac:dyDescent="0.15">
      <c r="A81" s="226">
        <v>71</v>
      </c>
      <c r="B81" s="226" t="str">
        <f ca="1">IFERROR(VLOOKUP(A81,'Rank unique Mod-Int-CI-PR'!I:J,2,FALSE),"")</f>
        <v/>
      </c>
      <c r="C81" s="227" t="str">
        <f ca="1">IFERROR(VLOOKUP(VALUE(LEFT(B81,FIND("-",B81)-1)),CatModules!B:C,2,FALSE),"")</f>
        <v/>
      </c>
      <c r="D81" s="227" t="str">
        <f ca="1">IFERROR(VLOOKUP(LEFT(B81,FIND("--",B81)-1),CatInt!D:E,2,FALSE),"")</f>
        <v/>
      </c>
      <c r="E81" s="227" t="str">
        <f ca="1">IFERROR(VLOOKUP(MID(B81,FIND("--",B81)+2,FIND("---",B81)-FIND("--",B81)-2),CatCostInp!D:E,2,FALSE),"")</f>
        <v/>
      </c>
      <c r="F81" s="227" t="str">
        <f ca="1">IFERROR(VLOOKUP(B81,ActivityConcat!A:C,3,FALSE),"")</f>
        <v/>
      </c>
      <c r="G81" s="228" t="str">
        <f ca="1">IFERROR(VLOOKUP(VALUE(RIGHT(B81,1)),Setup!A:D,4,FALSE),"")</f>
        <v/>
      </c>
      <c r="H81" s="229" t="str">
        <f t="shared" ca="1" si="5"/>
        <v/>
      </c>
      <c r="I81" s="230" t="str">
        <f ca="1">IF(SUMIF(Pharmaceuticals!$B:$B,$B81,Pharmaceuticals!Q:Q)+SUMIF('Health Products &amp; Equipment'!$B:$B,$B81,'Health Products &amp; Equipment'!Z:Z)+SUMIF('Other Pharma &amp; Health Products'!$B:$B,$B81,'Other Pharma &amp; Health Products'!Z:Z)+SUMIF('PSM Costs'!$B:$B,$B81,'PSM Costs'!Z:Z)&gt;0,SUMIF(Pharmaceuticals!$B:$B,$B81,Pharmaceuticals!Q:Q)+SUMIF('Health Products &amp; Equipment'!$B:$B,$B81,'Health Products &amp; Equipment'!Z:Z)+SUMIF('Other Pharma &amp; Health Products'!$B:$B,$B81,'Other Pharma &amp; Health Products'!Z:Z)+SUMIF('PSM Costs'!$B:$B,$B81,'PSM Costs'!Z:Z),"")</f>
        <v/>
      </c>
      <c r="J81" s="230" t="str">
        <f ca="1">IF(SUMIF(Pharmaceuticals!$B:$B,$B81,Pharmaceuticals!S:S)+SUMIF('Health Products &amp; Equipment'!$B:$B,$B81,'Health Products &amp; Equipment'!AB:AB)+SUMIF('Other Pharma &amp; Health Products'!$B:$B,$B81,'Other Pharma &amp; Health Products'!AB:AB)+SUMIF('PSM Costs'!$B:$B,$B81,'PSM Costs'!AB:AB)&gt;0,SUMIF(Pharmaceuticals!$B:$B,$B81,Pharmaceuticals!S:S)+SUMIF('Health Products &amp; Equipment'!$B:$B,$B81,'Health Products &amp; Equipment'!AB:AB)+SUMIF('Other Pharma &amp; Health Products'!$B:$B,$B81,'Other Pharma &amp; Health Products'!AB:AB)+SUMIF('PSM Costs'!$B:$B,$B81,'PSM Costs'!AB:AB),"")</f>
        <v/>
      </c>
      <c r="K81" s="230" t="str">
        <f ca="1">IF(SUMIF(Pharmaceuticals!$B:$B,$B81,Pharmaceuticals!U:U)+SUMIF('Health Products &amp; Equipment'!$B:$B,$B81,'Health Products &amp; Equipment'!AD:AD)+SUMIF('Other Pharma &amp; Health Products'!$B:$B,$B81,'Other Pharma &amp; Health Products'!AD:AD)+SUMIF('PSM Costs'!$B:$B,$B81,'PSM Costs'!AD:AD)&gt;0,SUMIF(Pharmaceuticals!$B:$B,$B81,Pharmaceuticals!U:U)+SUMIF('Health Products &amp; Equipment'!$B:$B,$B81,'Health Products &amp; Equipment'!AD:AD)+SUMIF('Other Pharma &amp; Health Products'!$B:$B,$B81,'Other Pharma &amp; Health Products'!AD:AD)+SUMIF('PSM Costs'!$B:$B,$B81,'PSM Costs'!AD:AD),"")</f>
        <v/>
      </c>
      <c r="L81" s="230" t="str">
        <f ca="1">IF(SUMIF(Pharmaceuticals!$B:$B,$B81,Pharmaceuticals!W:W)+SUMIF('Health Products &amp; Equipment'!$B:$B,$B81,'Health Products &amp; Equipment'!AF:AF)+SUMIF('Other Pharma &amp; Health Products'!$B:$B,$B81,'Other Pharma &amp; Health Products'!AF:AF)+SUMIF('PSM Costs'!$B:$B,$B81,'PSM Costs'!AF:AF)&gt;0,SUMIF(Pharmaceuticals!$B:$B,$B81,Pharmaceuticals!W:W)+SUMIF('Health Products &amp; Equipment'!$B:$B,$B81,'Health Products &amp; Equipment'!AF:AF)+SUMIF('Other Pharma &amp; Health Products'!$B:$B,$B81,'Other Pharma &amp; Health Products'!AF:AF)+SUMIF('PSM Costs'!$B:$B,$B81,'PSM Costs'!AF:AF),"")</f>
        <v/>
      </c>
      <c r="M81" s="228" t="str">
        <f t="shared" ca="1" si="6"/>
        <v/>
      </c>
      <c r="N81" s="231" t="str">
        <f ca="1">IF(SUMIF(Pharmaceuticals!$B:$B,$B81,Pharmaceuticals!AD:AD)+SUMIF('Health Products &amp; Equipment'!$B:$B,$B81,'Health Products &amp; Equipment'!AM:AM)+SUMIF('Other Pharma &amp; Health Products'!$B:$B,$B81,'Other Pharma &amp; Health Products'!AM:AM)+SUMIF('PSM Costs'!$B:$B,$B81,'PSM Costs'!AM:AM)&gt;0,SUMIF(Pharmaceuticals!$B:$B,$B81,Pharmaceuticals!AD:AD)+SUMIF('Health Products &amp; Equipment'!$B:$B,$B81,'Health Products &amp; Equipment'!AM:AM)+SUMIF('Other Pharma &amp; Health Products'!$B:$B,$B81,'Other Pharma &amp; Health Products'!AM:AM)+SUMIF('PSM Costs'!$B:$B,$B81,'PSM Costs'!AM:AM),"")</f>
        <v/>
      </c>
      <c r="O81" s="231" t="str">
        <f ca="1">IF(SUMIF(Pharmaceuticals!$B:$B,$B81,Pharmaceuticals!AF:AF)+SUMIF('Health Products &amp; Equipment'!$B:$B,$B81,'Health Products &amp; Equipment'!AO:AO)+SUMIF('Other Pharma &amp; Health Products'!$B:$B,$B81,'Other Pharma &amp; Health Products'!AO:AO)+SUMIF('PSM Costs'!$B:$B,$B81,'PSM Costs'!AO:AO)&gt;0,SUMIF(Pharmaceuticals!$B:$B,$B81,Pharmaceuticals!AF:AF)+SUMIF('Health Products &amp; Equipment'!$B:$B,$B81,'Health Products &amp; Equipment'!AO:AO)+SUMIF('Other Pharma &amp; Health Products'!$B:$B,$B81,'Other Pharma &amp; Health Products'!AO:AO)+SUMIF('PSM Costs'!$B:$B,$B81,'PSM Costs'!AO:AO),"")</f>
        <v/>
      </c>
      <c r="P81" s="231" t="str">
        <f ca="1">IF(SUMIF(Pharmaceuticals!$B:$B,$B81,Pharmaceuticals!AH:AH)+SUMIF('Health Products &amp; Equipment'!$B:$B,$B81,'Health Products &amp; Equipment'!AQ:AQ)+SUMIF('Other Pharma &amp; Health Products'!$B:$B,$B81,'Other Pharma &amp; Health Products'!AQ:AQ)+SUMIF('PSM Costs'!$B:$B,$B81,'PSM Costs'!AQ:AQ)&gt;0,SUMIF(Pharmaceuticals!$B:$B,$B81,Pharmaceuticals!AH:AH)+SUMIF('Health Products &amp; Equipment'!$B:$B,$B81,'Health Products &amp; Equipment'!AQ:AQ)+SUMIF('Other Pharma &amp; Health Products'!$B:$B,$B81,'Other Pharma &amp; Health Products'!AQ:AQ)+SUMIF('PSM Costs'!$B:$B,$B81,'PSM Costs'!AQ:AQ),"")</f>
        <v/>
      </c>
      <c r="Q81" s="231" t="str">
        <f ca="1">IF(SUMIF(Pharmaceuticals!$B:$B,$B81,Pharmaceuticals!AJ:AJ)+SUMIF('Health Products &amp; Equipment'!$B:$B,$B81,'Health Products &amp; Equipment'!AS:AS)+SUMIF('Other Pharma &amp; Health Products'!$B:$B,$B81,'Other Pharma &amp; Health Products'!AS:AS)+SUMIF('PSM Costs'!$B:$B,$B81,'PSM Costs'!AS:AS)&gt;0,SUMIF(Pharmaceuticals!$B:$B,$B81,Pharmaceuticals!AJ:AJ)+SUMIF('Health Products &amp; Equipment'!$B:$B,$B81,'Health Products &amp; Equipment'!AS:AS)+SUMIF('Other Pharma &amp; Health Products'!$B:$B,$B81,'Other Pharma &amp; Health Products'!AS:AS)+SUMIF('PSM Costs'!$B:$B,$B81,'PSM Costs'!AS:AS),"")</f>
        <v/>
      </c>
      <c r="R81" s="229" t="str">
        <f t="shared" ca="1" si="7"/>
        <v/>
      </c>
      <c r="S81" s="230" t="str">
        <f ca="1">IF(SUMIF(Pharmaceuticals!$B:$B,$B81,Pharmaceuticals!AQ:AQ)+SUMIF('Health Products &amp; Equipment'!$B:$B,$B81,'Health Products &amp; Equipment'!AZ:AZ)+SUMIF('Other Pharma &amp; Health Products'!$B:$B,$B81,'Other Pharma &amp; Health Products'!AZ:AZ)+SUMIF('PSM Costs'!$B:$B,$B81,'PSM Costs'!AZ:AZ)&gt;0,SUMIF(Pharmaceuticals!$B:$B,$B81,Pharmaceuticals!AQ:AQ)+SUMIF('Health Products &amp; Equipment'!$B:$B,$B81,'Health Products &amp; Equipment'!AZ:AZ)+SUMIF('Other Pharma &amp; Health Products'!$B:$B,$B81,'Other Pharma &amp; Health Products'!AZ:AZ)+SUMIF('PSM Costs'!$B:$B,$B81,'PSM Costs'!AZ:AZ),"")</f>
        <v/>
      </c>
      <c r="T81" s="230" t="str">
        <f ca="1">IF(SUMIF(Pharmaceuticals!$B:$B,$B81,Pharmaceuticals!AS:AS)+SUMIF('Health Products &amp; Equipment'!$B:$B,$B81,'Health Products &amp; Equipment'!BB:BB)+SUMIF('Other Pharma &amp; Health Products'!$B:$B,$B81,'Other Pharma &amp; Health Products'!BB:BB)+SUMIF('PSM Costs'!$B:$B,$B81,'PSM Costs'!BB:BB)&gt;0,SUMIF(Pharmaceuticals!$B:$B,$B81,Pharmaceuticals!AS:AS)+SUMIF('Health Products &amp; Equipment'!$B:$B,$B81,'Health Products &amp; Equipment'!BB:BB)+SUMIF('Other Pharma &amp; Health Products'!$B:$B,$B81,'Other Pharma &amp; Health Products'!BB:BB)+SUMIF('PSM Costs'!$B:$B,$B81,'PSM Costs'!BB:BB),"")</f>
        <v/>
      </c>
      <c r="U81" s="230" t="str">
        <f ca="1">IF(SUMIF(Pharmaceuticals!$B:$B,$B81,Pharmaceuticals!AU:AU)+SUMIF('Health Products &amp; Equipment'!$B:$B,$B81,'Health Products &amp; Equipment'!BD:BD)+SUMIF('Other Pharma &amp; Health Products'!$B:$B,$B81,'Other Pharma &amp; Health Products'!BD:BD)+SUMIF('PSM Costs'!$B:$B,$B81,'PSM Costs'!BD:BD)&gt;0,SUMIF(Pharmaceuticals!$B:$B,$B81,Pharmaceuticals!AU:AU)+SUMIF('Health Products &amp; Equipment'!$B:$B,$B81,'Health Products &amp; Equipment'!BD:BD)+SUMIF('Other Pharma &amp; Health Products'!$B:$B,$B81,'Other Pharma &amp; Health Products'!BD:BD)+SUMIF('PSM Costs'!$B:$B,$B81,'PSM Costs'!BD:BD),"")</f>
        <v/>
      </c>
      <c r="V81" s="230" t="str">
        <f ca="1">IF(SUMIF(Pharmaceuticals!$B:$B,$B81,Pharmaceuticals!AW:AW)+SUMIF('Health Products &amp; Equipment'!$B:$B,$B81,'Health Products &amp; Equipment'!BF:BF)+SUMIF('Other Pharma &amp; Health Products'!$B:$B,$B81,'Other Pharma &amp; Health Products'!BF:BF)+SUMIF('PSM Costs'!$B:$B,$B81,'PSM Costs'!BF:BF)&gt;0,SUMIF(Pharmaceuticals!$B:$B,$B81,Pharmaceuticals!AW:AW)+SUMIF('Health Products &amp; Equipment'!$B:$B,$B81,'Health Products &amp; Equipment'!BF:BF)+SUMIF('Other Pharma &amp; Health Products'!$B:$B,$B81,'Other Pharma &amp; Health Products'!BF:BF)+SUMIF('PSM Costs'!$B:$B,$B81,'PSM Costs'!BF:BF),"")</f>
        <v/>
      </c>
      <c r="W81" s="228" t="str">
        <f t="shared" ca="1" si="8"/>
        <v/>
      </c>
      <c r="X81" s="231" t="str">
        <f ca="1">IF(SUMIF(Pharmaceuticals!$B:$B,$B81,Pharmaceuticals!BD:BD)+SUMIF('Health Products &amp; Equipment'!$B:$B,$B81,'Health Products &amp; Equipment'!BM:BM)+SUMIF('Other Pharma &amp; Health Products'!$B:$B,$B81,'Other Pharma &amp; Health Products'!BM:BM)+SUMIF('PSM Costs'!$B:$B,$B81,'PSM Costs'!BM:BM)&gt;0,SUMIF(Pharmaceuticals!$B:$B,$B81,Pharmaceuticals!BD:BD)+SUMIF('Health Products &amp; Equipment'!$B:$B,$B81,'Health Products &amp; Equipment'!BM:BM)+SUMIF('Other Pharma &amp; Health Products'!$B:$B,$B81,'Other Pharma &amp; Health Products'!BM:BM)+SUMIF('PSM Costs'!$B:$B,$B81,'PSM Costs'!BM:BM),"")</f>
        <v/>
      </c>
      <c r="Y81" s="231" t="str">
        <f ca="1">IF(SUMIF(Pharmaceuticals!$B:$B,$B81,Pharmaceuticals!BF:BF)+SUMIF('Health Products &amp; Equipment'!$B:$B,$B81,'Health Products &amp; Equipment'!BO:BO)+SUMIF('Other Pharma &amp; Health Products'!$B:$B,$B81,'Other Pharma &amp; Health Products'!BO:BO)+SUMIF('PSM Costs'!$B:$B,$B81,'PSM Costs'!BO:BO)&gt;0,SUMIF(Pharmaceuticals!$B:$B,$B81,Pharmaceuticals!BF:BF)+SUMIF('Health Products &amp; Equipment'!$B:$B,$B81,'Health Products &amp; Equipment'!BO:BO)+SUMIF('Other Pharma &amp; Health Products'!$B:$B,$B81,'Other Pharma &amp; Health Products'!BO:BO)+SUMIF('PSM Costs'!$B:$B,$B81,'PSM Costs'!BO:BO),"")</f>
        <v/>
      </c>
      <c r="Z81" s="231" t="str">
        <f ca="1">IF(SUMIF(Pharmaceuticals!$B:$B,$B81,Pharmaceuticals!BH:BH)+SUMIF('Health Products &amp; Equipment'!$B:$B,$B81,'Health Products &amp; Equipment'!BQ:BQ)+SUMIF('Other Pharma &amp; Health Products'!$B:$B,$B81,'Other Pharma &amp; Health Products'!BQ:BQ)+SUMIF('PSM Costs'!$B:$B,$B81,'PSM Costs'!BQ:BQ)&gt;0,SUMIF(Pharmaceuticals!$B:$B,$B81,Pharmaceuticals!BH:BH)+SUMIF('Health Products &amp; Equipment'!$B:$B,$B81,'Health Products &amp; Equipment'!BQ:BQ)+SUMIF('Other Pharma &amp; Health Products'!$B:$B,$B81,'Other Pharma &amp; Health Products'!BQ:BQ)+SUMIF('PSM Costs'!$B:$B,$B81,'PSM Costs'!BQ:BQ),"")</f>
        <v/>
      </c>
      <c r="AA81" s="231" t="str">
        <f ca="1">IF(SUMIF(Pharmaceuticals!$B:$B,$B81,Pharmaceuticals!BJ:BJ)+SUMIF('Health Products &amp; Equipment'!$B:$B,$B81,'Health Products &amp; Equipment'!BS:BS)+SUMIF('Other Pharma &amp; Health Products'!$B:$B,$B81,'Other Pharma &amp; Health Products'!BS:BS)+SUMIF('PSM Costs'!$B:$B,$B81,'PSM Costs'!BS:BS)&gt;0,SUMIF(Pharmaceuticals!$B:$B,$B81,Pharmaceuticals!BJ:BJ)+SUMIF('Health Products &amp; Equipment'!$B:$B,$B81,'Health Products &amp; Equipment'!BS:BS)+SUMIF('Other Pharma &amp; Health Products'!$B:$B,$B81,'Other Pharma &amp; Health Products'!BS:BS)+SUMIF('PSM Costs'!$B:$B,$B81,'PSM Costs'!BS:BS),"")</f>
        <v/>
      </c>
      <c r="AB81" s="230" t="str">
        <f t="shared" ca="1" si="9"/>
        <v/>
      </c>
    </row>
    <row r="82" spans="1:28" ht="22" customHeight="1" x14ac:dyDescent="0.15">
      <c r="A82" s="226">
        <v>72</v>
      </c>
      <c r="B82" s="226" t="str">
        <f ca="1">IFERROR(VLOOKUP(A82,'Rank unique Mod-Int-CI-PR'!I:J,2,FALSE),"")</f>
        <v/>
      </c>
      <c r="C82" s="227" t="str">
        <f ca="1">IFERROR(VLOOKUP(VALUE(LEFT(B82,FIND("-",B82)-1)),CatModules!B:C,2,FALSE),"")</f>
        <v/>
      </c>
      <c r="D82" s="227" t="str">
        <f ca="1">IFERROR(VLOOKUP(LEFT(B82,FIND("--",B82)-1),CatInt!D:E,2,FALSE),"")</f>
        <v/>
      </c>
      <c r="E82" s="227" t="str">
        <f ca="1">IFERROR(VLOOKUP(MID(B82,FIND("--",B82)+2,FIND("---",B82)-FIND("--",B82)-2),CatCostInp!D:E,2,FALSE),"")</f>
        <v/>
      </c>
      <c r="F82" s="227" t="str">
        <f ca="1">IFERROR(VLOOKUP(B82,ActivityConcat!A:C,3,FALSE),"")</f>
        <v/>
      </c>
      <c r="G82" s="228" t="str">
        <f ca="1">IFERROR(VLOOKUP(VALUE(RIGHT(B82,1)),Setup!A:D,4,FALSE),"")</f>
        <v/>
      </c>
      <c r="H82" s="229" t="str">
        <f t="shared" ca="1" si="5"/>
        <v/>
      </c>
      <c r="I82" s="230" t="str">
        <f ca="1">IF(SUMIF(Pharmaceuticals!$B:$B,$B82,Pharmaceuticals!Q:Q)+SUMIF('Health Products &amp; Equipment'!$B:$B,$B82,'Health Products &amp; Equipment'!Z:Z)+SUMIF('Other Pharma &amp; Health Products'!$B:$B,$B82,'Other Pharma &amp; Health Products'!Z:Z)+SUMIF('PSM Costs'!$B:$B,$B82,'PSM Costs'!Z:Z)&gt;0,SUMIF(Pharmaceuticals!$B:$B,$B82,Pharmaceuticals!Q:Q)+SUMIF('Health Products &amp; Equipment'!$B:$B,$B82,'Health Products &amp; Equipment'!Z:Z)+SUMIF('Other Pharma &amp; Health Products'!$B:$B,$B82,'Other Pharma &amp; Health Products'!Z:Z)+SUMIF('PSM Costs'!$B:$B,$B82,'PSM Costs'!Z:Z),"")</f>
        <v/>
      </c>
      <c r="J82" s="230" t="str">
        <f ca="1">IF(SUMIF(Pharmaceuticals!$B:$B,$B82,Pharmaceuticals!S:S)+SUMIF('Health Products &amp; Equipment'!$B:$B,$B82,'Health Products &amp; Equipment'!AB:AB)+SUMIF('Other Pharma &amp; Health Products'!$B:$B,$B82,'Other Pharma &amp; Health Products'!AB:AB)+SUMIF('PSM Costs'!$B:$B,$B82,'PSM Costs'!AB:AB)&gt;0,SUMIF(Pharmaceuticals!$B:$B,$B82,Pharmaceuticals!S:S)+SUMIF('Health Products &amp; Equipment'!$B:$B,$B82,'Health Products &amp; Equipment'!AB:AB)+SUMIF('Other Pharma &amp; Health Products'!$B:$B,$B82,'Other Pharma &amp; Health Products'!AB:AB)+SUMIF('PSM Costs'!$B:$B,$B82,'PSM Costs'!AB:AB),"")</f>
        <v/>
      </c>
      <c r="K82" s="230" t="str">
        <f ca="1">IF(SUMIF(Pharmaceuticals!$B:$B,$B82,Pharmaceuticals!U:U)+SUMIF('Health Products &amp; Equipment'!$B:$B,$B82,'Health Products &amp; Equipment'!AD:AD)+SUMIF('Other Pharma &amp; Health Products'!$B:$B,$B82,'Other Pharma &amp; Health Products'!AD:AD)+SUMIF('PSM Costs'!$B:$B,$B82,'PSM Costs'!AD:AD)&gt;0,SUMIF(Pharmaceuticals!$B:$B,$B82,Pharmaceuticals!U:U)+SUMIF('Health Products &amp; Equipment'!$B:$B,$B82,'Health Products &amp; Equipment'!AD:AD)+SUMIF('Other Pharma &amp; Health Products'!$B:$B,$B82,'Other Pharma &amp; Health Products'!AD:AD)+SUMIF('PSM Costs'!$B:$B,$B82,'PSM Costs'!AD:AD),"")</f>
        <v/>
      </c>
      <c r="L82" s="230" t="str">
        <f ca="1">IF(SUMIF(Pharmaceuticals!$B:$B,$B82,Pharmaceuticals!W:W)+SUMIF('Health Products &amp; Equipment'!$B:$B,$B82,'Health Products &amp; Equipment'!AF:AF)+SUMIF('Other Pharma &amp; Health Products'!$B:$B,$B82,'Other Pharma &amp; Health Products'!AF:AF)+SUMIF('PSM Costs'!$B:$B,$B82,'PSM Costs'!AF:AF)&gt;0,SUMIF(Pharmaceuticals!$B:$B,$B82,Pharmaceuticals!W:W)+SUMIF('Health Products &amp; Equipment'!$B:$B,$B82,'Health Products &amp; Equipment'!AF:AF)+SUMIF('Other Pharma &amp; Health Products'!$B:$B,$B82,'Other Pharma &amp; Health Products'!AF:AF)+SUMIF('PSM Costs'!$B:$B,$B82,'PSM Costs'!AF:AF),"")</f>
        <v/>
      </c>
      <c r="M82" s="228" t="str">
        <f t="shared" ca="1" si="6"/>
        <v/>
      </c>
      <c r="N82" s="231" t="str">
        <f ca="1">IF(SUMIF(Pharmaceuticals!$B:$B,$B82,Pharmaceuticals!AD:AD)+SUMIF('Health Products &amp; Equipment'!$B:$B,$B82,'Health Products &amp; Equipment'!AM:AM)+SUMIF('Other Pharma &amp; Health Products'!$B:$B,$B82,'Other Pharma &amp; Health Products'!AM:AM)+SUMIF('PSM Costs'!$B:$B,$B82,'PSM Costs'!AM:AM)&gt;0,SUMIF(Pharmaceuticals!$B:$B,$B82,Pharmaceuticals!AD:AD)+SUMIF('Health Products &amp; Equipment'!$B:$B,$B82,'Health Products &amp; Equipment'!AM:AM)+SUMIF('Other Pharma &amp; Health Products'!$B:$B,$B82,'Other Pharma &amp; Health Products'!AM:AM)+SUMIF('PSM Costs'!$B:$B,$B82,'PSM Costs'!AM:AM),"")</f>
        <v/>
      </c>
      <c r="O82" s="231" t="str">
        <f ca="1">IF(SUMIF(Pharmaceuticals!$B:$B,$B82,Pharmaceuticals!AF:AF)+SUMIF('Health Products &amp; Equipment'!$B:$B,$B82,'Health Products &amp; Equipment'!AO:AO)+SUMIF('Other Pharma &amp; Health Products'!$B:$B,$B82,'Other Pharma &amp; Health Products'!AO:AO)+SUMIF('PSM Costs'!$B:$B,$B82,'PSM Costs'!AO:AO)&gt;0,SUMIF(Pharmaceuticals!$B:$B,$B82,Pharmaceuticals!AF:AF)+SUMIF('Health Products &amp; Equipment'!$B:$B,$B82,'Health Products &amp; Equipment'!AO:AO)+SUMIF('Other Pharma &amp; Health Products'!$B:$B,$B82,'Other Pharma &amp; Health Products'!AO:AO)+SUMIF('PSM Costs'!$B:$B,$B82,'PSM Costs'!AO:AO),"")</f>
        <v/>
      </c>
      <c r="P82" s="231" t="str">
        <f ca="1">IF(SUMIF(Pharmaceuticals!$B:$B,$B82,Pharmaceuticals!AH:AH)+SUMIF('Health Products &amp; Equipment'!$B:$B,$B82,'Health Products &amp; Equipment'!AQ:AQ)+SUMIF('Other Pharma &amp; Health Products'!$B:$B,$B82,'Other Pharma &amp; Health Products'!AQ:AQ)+SUMIF('PSM Costs'!$B:$B,$B82,'PSM Costs'!AQ:AQ)&gt;0,SUMIF(Pharmaceuticals!$B:$B,$B82,Pharmaceuticals!AH:AH)+SUMIF('Health Products &amp; Equipment'!$B:$B,$B82,'Health Products &amp; Equipment'!AQ:AQ)+SUMIF('Other Pharma &amp; Health Products'!$B:$B,$B82,'Other Pharma &amp; Health Products'!AQ:AQ)+SUMIF('PSM Costs'!$B:$B,$B82,'PSM Costs'!AQ:AQ),"")</f>
        <v/>
      </c>
      <c r="Q82" s="231" t="str">
        <f ca="1">IF(SUMIF(Pharmaceuticals!$B:$B,$B82,Pharmaceuticals!AJ:AJ)+SUMIF('Health Products &amp; Equipment'!$B:$B,$B82,'Health Products &amp; Equipment'!AS:AS)+SUMIF('Other Pharma &amp; Health Products'!$B:$B,$B82,'Other Pharma &amp; Health Products'!AS:AS)+SUMIF('PSM Costs'!$B:$B,$B82,'PSM Costs'!AS:AS)&gt;0,SUMIF(Pharmaceuticals!$B:$B,$B82,Pharmaceuticals!AJ:AJ)+SUMIF('Health Products &amp; Equipment'!$B:$B,$B82,'Health Products &amp; Equipment'!AS:AS)+SUMIF('Other Pharma &amp; Health Products'!$B:$B,$B82,'Other Pharma &amp; Health Products'!AS:AS)+SUMIF('PSM Costs'!$B:$B,$B82,'PSM Costs'!AS:AS),"")</f>
        <v/>
      </c>
      <c r="R82" s="229" t="str">
        <f t="shared" ca="1" si="7"/>
        <v/>
      </c>
      <c r="S82" s="230" t="str">
        <f ca="1">IF(SUMIF(Pharmaceuticals!$B:$B,$B82,Pharmaceuticals!AQ:AQ)+SUMIF('Health Products &amp; Equipment'!$B:$B,$B82,'Health Products &amp; Equipment'!AZ:AZ)+SUMIF('Other Pharma &amp; Health Products'!$B:$B,$B82,'Other Pharma &amp; Health Products'!AZ:AZ)+SUMIF('PSM Costs'!$B:$B,$B82,'PSM Costs'!AZ:AZ)&gt;0,SUMIF(Pharmaceuticals!$B:$B,$B82,Pharmaceuticals!AQ:AQ)+SUMIF('Health Products &amp; Equipment'!$B:$B,$B82,'Health Products &amp; Equipment'!AZ:AZ)+SUMIF('Other Pharma &amp; Health Products'!$B:$B,$B82,'Other Pharma &amp; Health Products'!AZ:AZ)+SUMIF('PSM Costs'!$B:$B,$B82,'PSM Costs'!AZ:AZ),"")</f>
        <v/>
      </c>
      <c r="T82" s="230" t="str">
        <f ca="1">IF(SUMIF(Pharmaceuticals!$B:$B,$B82,Pharmaceuticals!AS:AS)+SUMIF('Health Products &amp; Equipment'!$B:$B,$B82,'Health Products &amp; Equipment'!BB:BB)+SUMIF('Other Pharma &amp; Health Products'!$B:$B,$B82,'Other Pharma &amp; Health Products'!BB:BB)+SUMIF('PSM Costs'!$B:$B,$B82,'PSM Costs'!BB:BB)&gt;0,SUMIF(Pharmaceuticals!$B:$B,$B82,Pharmaceuticals!AS:AS)+SUMIF('Health Products &amp; Equipment'!$B:$B,$B82,'Health Products &amp; Equipment'!BB:BB)+SUMIF('Other Pharma &amp; Health Products'!$B:$B,$B82,'Other Pharma &amp; Health Products'!BB:BB)+SUMIF('PSM Costs'!$B:$B,$B82,'PSM Costs'!BB:BB),"")</f>
        <v/>
      </c>
      <c r="U82" s="230" t="str">
        <f ca="1">IF(SUMIF(Pharmaceuticals!$B:$B,$B82,Pharmaceuticals!AU:AU)+SUMIF('Health Products &amp; Equipment'!$B:$B,$B82,'Health Products &amp; Equipment'!BD:BD)+SUMIF('Other Pharma &amp; Health Products'!$B:$B,$B82,'Other Pharma &amp; Health Products'!BD:BD)+SUMIF('PSM Costs'!$B:$B,$B82,'PSM Costs'!BD:BD)&gt;0,SUMIF(Pharmaceuticals!$B:$B,$B82,Pharmaceuticals!AU:AU)+SUMIF('Health Products &amp; Equipment'!$B:$B,$B82,'Health Products &amp; Equipment'!BD:BD)+SUMIF('Other Pharma &amp; Health Products'!$B:$B,$B82,'Other Pharma &amp; Health Products'!BD:BD)+SUMIF('PSM Costs'!$B:$B,$B82,'PSM Costs'!BD:BD),"")</f>
        <v/>
      </c>
      <c r="V82" s="230" t="str">
        <f ca="1">IF(SUMIF(Pharmaceuticals!$B:$B,$B82,Pharmaceuticals!AW:AW)+SUMIF('Health Products &amp; Equipment'!$B:$B,$B82,'Health Products &amp; Equipment'!BF:BF)+SUMIF('Other Pharma &amp; Health Products'!$B:$B,$B82,'Other Pharma &amp; Health Products'!BF:BF)+SUMIF('PSM Costs'!$B:$B,$B82,'PSM Costs'!BF:BF)&gt;0,SUMIF(Pharmaceuticals!$B:$B,$B82,Pharmaceuticals!AW:AW)+SUMIF('Health Products &amp; Equipment'!$B:$B,$B82,'Health Products &amp; Equipment'!BF:BF)+SUMIF('Other Pharma &amp; Health Products'!$B:$B,$B82,'Other Pharma &amp; Health Products'!BF:BF)+SUMIF('PSM Costs'!$B:$B,$B82,'PSM Costs'!BF:BF),"")</f>
        <v/>
      </c>
      <c r="W82" s="228" t="str">
        <f t="shared" ca="1" si="8"/>
        <v/>
      </c>
      <c r="X82" s="231" t="str">
        <f ca="1">IF(SUMIF(Pharmaceuticals!$B:$B,$B82,Pharmaceuticals!BD:BD)+SUMIF('Health Products &amp; Equipment'!$B:$B,$B82,'Health Products &amp; Equipment'!BM:BM)+SUMIF('Other Pharma &amp; Health Products'!$B:$B,$B82,'Other Pharma &amp; Health Products'!BM:BM)+SUMIF('PSM Costs'!$B:$B,$B82,'PSM Costs'!BM:BM)&gt;0,SUMIF(Pharmaceuticals!$B:$B,$B82,Pharmaceuticals!BD:BD)+SUMIF('Health Products &amp; Equipment'!$B:$B,$B82,'Health Products &amp; Equipment'!BM:BM)+SUMIF('Other Pharma &amp; Health Products'!$B:$B,$B82,'Other Pharma &amp; Health Products'!BM:BM)+SUMIF('PSM Costs'!$B:$B,$B82,'PSM Costs'!BM:BM),"")</f>
        <v/>
      </c>
      <c r="Y82" s="231" t="str">
        <f ca="1">IF(SUMIF(Pharmaceuticals!$B:$B,$B82,Pharmaceuticals!BF:BF)+SUMIF('Health Products &amp; Equipment'!$B:$B,$B82,'Health Products &amp; Equipment'!BO:BO)+SUMIF('Other Pharma &amp; Health Products'!$B:$B,$B82,'Other Pharma &amp; Health Products'!BO:BO)+SUMIF('PSM Costs'!$B:$B,$B82,'PSM Costs'!BO:BO)&gt;0,SUMIF(Pharmaceuticals!$B:$B,$B82,Pharmaceuticals!BF:BF)+SUMIF('Health Products &amp; Equipment'!$B:$B,$B82,'Health Products &amp; Equipment'!BO:BO)+SUMIF('Other Pharma &amp; Health Products'!$B:$B,$B82,'Other Pharma &amp; Health Products'!BO:BO)+SUMIF('PSM Costs'!$B:$B,$B82,'PSM Costs'!BO:BO),"")</f>
        <v/>
      </c>
      <c r="Z82" s="231" t="str">
        <f ca="1">IF(SUMIF(Pharmaceuticals!$B:$B,$B82,Pharmaceuticals!BH:BH)+SUMIF('Health Products &amp; Equipment'!$B:$B,$B82,'Health Products &amp; Equipment'!BQ:BQ)+SUMIF('Other Pharma &amp; Health Products'!$B:$B,$B82,'Other Pharma &amp; Health Products'!BQ:BQ)+SUMIF('PSM Costs'!$B:$B,$B82,'PSM Costs'!BQ:BQ)&gt;0,SUMIF(Pharmaceuticals!$B:$B,$B82,Pharmaceuticals!BH:BH)+SUMIF('Health Products &amp; Equipment'!$B:$B,$B82,'Health Products &amp; Equipment'!BQ:BQ)+SUMIF('Other Pharma &amp; Health Products'!$B:$B,$B82,'Other Pharma &amp; Health Products'!BQ:BQ)+SUMIF('PSM Costs'!$B:$B,$B82,'PSM Costs'!BQ:BQ),"")</f>
        <v/>
      </c>
      <c r="AA82" s="231" t="str">
        <f ca="1">IF(SUMIF(Pharmaceuticals!$B:$B,$B82,Pharmaceuticals!BJ:BJ)+SUMIF('Health Products &amp; Equipment'!$B:$B,$B82,'Health Products &amp; Equipment'!BS:BS)+SUMIF('Other Pharma &amp; Health Products'!$B:$B,$B82,'Other Pharma &amp; Health Products'!BS:BS)+SUMIF('PSM Costs'!$B:$B,$B82,'PSM Costs'!BS:BS)&gt;0,SUMIF(Pharmaceuticals!$B:$B,$B82,Pharmaceuticals!BJ:BJ)+SUMIF('Health Products &amp; Equipment'!$B:$B,$B82,'Health Products &amp; Equipment'!BS:BS)+SUMIF('Other Pharma &amp; Health Products'!$B:$B,$B82,'Other Pharma &amp; Health Products'!BS:BS)+SUMIF('PSM Costs'!$B:$B,$B82,'PSM Costs'!BS:BS),"")</f>
        <v/>
      </c>
      <c r="AB82" s="230" t="str">
        <f t="shared" ca="1" si="9"/>
        <v/>
      </c>
    </row>
    <row r="83" spans="1:28" ht="22" customHeight="1" x14ac:dyDescent="0.15">
      <c r="A83" s="226">
        <v>73</v>
      </c>
      <c r="B83" s="226" t="str">
        <f ca="1">IFERROR(VLOOKUP(A83,'Rank unique Mod-Int-CI-PR'!I:J,2,FALSE),"")</f>
        <v/>
      </c>
      <c r="C83" s="227" t="str">
        <f ca="1">IFERROR(VLOOKUP(VALUE(LEFT(B83,FIND("-",B83)-1)),CatModules!B:C,2,FALSE),"")</f>
        <v/>
      </c>
      <c r="D83" s="227" t="str">
        <f ca="1">IFERROR(VLOOKUP(LEFT(B83,FIND("--",B83)-1),CatInt!D:E,2,FALSE),"")</f>
        <v/>
      </c>
      <c r="E83" s="227" t="str">
        <f ca="1">IFERROR(VLOOKUP(MID(B83,FIND("--",B83)+2,FIND("---",B83)-FIND("--",B83)-2),CatCostInp!D:E,2,FALSE),"")</f>
        <v/>
      </c>
      <c r="F83" s="227" t="str">
        <f ca="1">IFERROR(VLOOKUP(B83,ActivityConcat!A:C,3,FALSE),"")</f>
        <v/>
      </c>
      <c r="G83" s="228" t="str">
        <f ca="1">IFERROR(VLOOKUP(VALUE(RIGHT(B83,1)),Setup!A:D,4,FALSE),"")</f>
        <v/>
      </c>
      <c r="H83" s="229" t="str">
        <f t="shared" ca="1" si="5"/>
        <v/>
      </c>
      <c r="I83" s="230" t="str">
        <f ca="1">IF(SUMIF(Pharmaceuticals!$B:$B,$B83,Pharmaceuticals!Q:Q)+SUMIF('Health Products &amp; Equipment'!$B:$B,$B83,'Health Products &amp; Equipment'!Z:Z)+SUMIF('Other Pharma &amp; Health Products'!$B:$B,$B83,'Other Pharma &amp; Health Products'!Z:Z)+SUMIF('PSM Costs'!$B:$B,$B83,'PSM Costs'!Z:Z)&gt;0,SUMIF(Pharmaceuticals!$B:$B,$B83,Pharmaceuticals!Q:Q)+SUMIF('Health Products &amp; Equipment'!$B:$B,$B83,'Health Products &amp; Equipment'!Z:Z)+SUMIF('Other Pharma &amp; Health Products'!$B:$B,$B83,'Other Pharma &amp; Health Products'!Z:Z)+SUMIF('PSM Costs'!$B:$B,$B83,'PSM Costs'!Z:Z),"")</f>
        <v/>
      </c>
      <c r="J83" s="230" t="str">
        <f ca="1">IF(SUMIF(Pharmaceuticals!$B:$B,$B83,Pharmaceuticals!S:S)+SUMIF('Health Products &amp; Equipment'!$B:$B,$B83,'Health Products &amp; Equipment'!AB:AB)+SUMIF('Other Pharma &amp; Health Products'!$B:$B,$B83,'Other Pharma &amp; Health Products'!AB:AB)+SUMIF('PSM Costs'!$B:$B,$B83,'PSM Costs'!AB:AB)&gt;0,SUMIF(Pharmaceuticals!$B:$B,$B83,Pharmaceuticals!S:S)+SUMIF('Health Products &amp; Equipment'!$B:$B,$B83,'Health Products &amp; Equipment'!AB:AB)+SUMIF('Other Pharma &amp; Health Products'!$B:$B,$B83,'Other Pharma &amp; Health Products'!AB:AB)+SUMIF('PSM Costs'!$B:$B,$B83,'PSM Costs'!AB:AB),"")</f>
        <v/>
      </c>
      <c r="K83" s="230" t="str">
        <f ca="1">IF(SUMIF(Pharmaceuticals!$B:$B,$B83,Pharmaceuticals!U:U)+SUMIF('Health Products &amp; Equipment'!$B:$B,$B83,'Health Products &amp; Equipment'!AD:AD)+SUMIF('Other Pharma &amp; Health Products'!$B:$B,$B83,'Other Pharma &amp; Health Products'!AD:AD)+SUMIF('PSM Costs'!$B:$B,$B83,'PSM Costs'!AD:AD)&gt;0,SUMIF(Pharmaceuticals!$B:$B,$B83,Pharmaceuticals!U:U)+SUMIF('Health Products &amp; Equipment'!$B:$B,$B83,'Health Products &amp; Equipment'!AD:AD)+SUMIF('Other Pharma &amp; Health Products'!$B:$B,$B83,'Other Pharma &amp; Health Products'!AD:AD)+SUMIF('PSM Costs'!$B:$B,$B83,'PSM Costs'!AD:AD),"")</f>
        <v/>
      </c>
      <c r="L83" s="230" t="str">
        <f ca="1">IF(SUMIF(Pharmaceuticals!$B:$B,$B83,Pharmaceuticals!W:W)+SUMIF('Health Products &amp; Equipment'!$B:$B,$B83,'Health Products &amp; Equipment'!AF:AF)+SUMIF('Other Pharma &amp; Health Products'!$B:$B,$B83,'Other Pharma &amp; Health Products'!AF:AF)+SUMIF('PSM Costs'!$B:$B,$B83,'PSM Costs'!AF:AF)&gt;0,SUMIF(Pharmaceuticals!$B:$B,$B83,Pharmaceuticals!W:W)+SUMIF('Health Products &amp; Equipment'!$B:$B,$B83,'Health Products &amp; Equipment'!AF:AF)+SUMIF('Other Pharma &amp; Health Products'!$B:$B,$B83,'Other Pharma &amp; Health Products'!AF:AF)+SUMIF('PSM Costs'!$B:$B,$B83,'PSM Costs'!AF:AF),"")</f>
        <v/>
      </c>
      <c r="M83" s="228" t="str">
        <f t="shared" ca="1" si="6"/>
        <v/>
      </c>
      <c r="N83" s="231" t="str">
        <f ca="1">IF(SUMIF(Pharmaceuticals!$B:$B,$B83,Pharmaceuticals!AD:AD)+SUMIF('Health Products &amp; Equipment'!$B:$B,$B83,'Health Products &amp; Equipment'!AM:AM)+SUMIF('Other Pharma &amp; Health Products'!$B:$B,$B83,'Other Pharma &amp; Health Products'!AM:AM)+SUMIF('PSM Costs'!$B:$B,$B83,'PSM Costs'!AM:AM)&gt;0,SUMIF(Pharmaceuticals!$B:$B,$B83,Pharmaceuticals!AD:AD)+SUMIF('Health Products &amp; Equipment'!$B:$B,$B83,'Health Products &amp; Equipment'!AM:AM)+SUMIF('Other Pharma &amp; Health Products'!$B:$B,$B83,'Other Pharma &amp; Health Products'!AM:AM)+SUMIF('PSM Costs'!$B:$B,$B83,'PSM Costs'!AM:AM),"")</f>
        <v/>
      </c>
      <c r="O83" s="231" t="str">
        <f ca="1">IF(SUMIF(Pharmaceuticals!$B:$B,$B83,Pharmaceuticals!AF:AF)+SUMIF('Health Products &amp; Equipment'!$B:$B,$B83,'Health Products &amp; Equipment'!AO:AO)+SUMIF('Other Pharma &amp; Health Products'!$B:$B,$B83,'Other Pharma &amp; Health Products'!AO:AO)+SUMIF('PSM Costs'!$B:$B,$B83,'PSM Costs'!AO:AO)&gt;0,SUMIF(Pharmaceuticals!$B:$B,$B83,Pharmaceuticals!AF:AF)+SUMIF('Health Products &amp; Equipment'!$B:$B,$B83,'Health Products &amp; Equipment'!AO:AO)+SUMIF('Other Pharma &amp; Health Products'!$B:$B,$B83,'Other Pharma &amp; Health Products'!AO:AO)+SUMIF('PSM Costs'!$B:$B,$B83,'PSM Costs'!AO:AO),"")</f>
        <v/>
      </c>
      <c r="P83" s="231" t="str">
        <f ca="1">IF(SUMIF(Pharmaceuticals!$B:$B,$B83,Pharmaceuticals!AH:AH)+SUMIF('Health Products &amp; Equipment'!$B:$B,$B83,'Health Products &amp; Equipment'!AQ:AQ)+SUMIF('Other Pharma &amp; Health Products'!$B:$B,$B83,'Other Pharma &amp; Health Products'!AQ:AQ)+SUMIF('PSM Costs'!$B:$B,$B83,'PSM Costs'!AQ:AQ)&gt;0,SUMIF(Pharmaceuticals!$B:$B,$B83,Pharmaceuticals!AH:AH)+SUMIF('Health Products &amp; Equipment'!$B:$B,$B83,'Health Products &amp; Equipment'!AQ:AQ)+SUMIF('Other Pharma &amp; Health Products'!$B:$B,$B83,'Other Pharma &amp; Health Products'!AQ:AQ)+SUMIF('PSM Costs'!$B:$B,$B83,'PSM Costs'!AQ:AQ),"")</f>
        <v/>
      </c>
      <c r="Q83" s="231" t="str">
        <f ca="1">IF(SUMIF(Pharmaceuticals!$B:$B,$B83,Pharmaceuticals!AJ:AJ)+SUMIF('Health Products &amp; Equipment'!$B:$B,$B83,'Health Products &amp; Equipment'!AS:AS)+SUMIF('Other Pharma &amp; Health Products'!$B:$B,$B83,'Other Pharma &amp; Health Products'!AS:AS)+SUMIF('PSM Costs'!$B:$B,$B83,'PSM Costs'!AS:AS)&gt;0,SUMIF(Pharmaceuticals!$B:$B,$B83,Pharmaceuticals!AJ:AJ)+SUMIF('Health Products &amp; Equipment'!$B:$B,$B83,'Health Products &amp; Equipment'!AS:AS)+SUMIF('Other Pharma &amp; Health Products'!$B:$B,$B83,'Other Pharma &amp; Health Products'!AS:AS)+SUMIF('PSM Costs'!$B:$B,$B83,'PSM Costs'!AS:AS),"")</f>
        <v/>
      </c>
      <c r="R83" s="229" t="str">
        <f t="shared" ca="1" si="7"/>
        <v/>
      </c>
      <c r="S83" s="230" t="str">
        <f ca="1">IF(SUMIF(Pharmaceuticals!$B:$B,$B83,Pharmaceuticals!AQ:AQ)+SUMIF('Health Products &amp; Equipment'!$B:$B,$B83,'Health Products &amp; Equipment'!AZ:AZ)+SUMIF('Other Pharma &amp; Health Products'!$B:$B,$B83,'Other Pharma &amp; Health Products'!AZ:AZ)+SUMIF('PSM Costs'!$B:$B,$B83,'PSM Costs'!AZ:AZ)&gt;0,SUMIF(Pharmaceuticals!$B:$B,$B83,Pharmaceuticals!AQ:AQ)+SUMIF('Health Products &amp; Equipment'!$B:$B,$B83,'Health Products &amp; Equipment'!AZ:AZ)+SUMIF('Other Pharma &amp; Health Products'!$B:$B,$B83,'Other Pharma &amp; Health Products'!AZ:AZ)+SUMIF('PSM Costs'!$B:$B,$B83,'PSM Costs'!AZ:AZ),"")</f>
        <v/>
      </c>
      <c r="T83" s="230" t="str">
        <f ca="1">IF(SUMIF(Pharmaceuticals!$B:$B,$B83,Pharmaceuticals!AS:AS)+SUMIF('Health Products &amp; Equipment'!$B:$B,$B83,'Health Products &amp; Equipment'!BB:BB)+SUMIF('Other Pharma &amp; Health Products'!$B:$B,$B83,'Other Pharma &amp; Health Products'!BB:BB)+SUMIF('PSM Costs'!$B:$B,$B83,'PSM Costs'!BB:BB)&gt;0,SUMIF(Pharmaceuticals!$B:$B,$B83,Pharmaceuticals!AS:AS)+SUMIF('Health Products &amp; Equipment'!$B:$B,$B83,'Health Products &amp; Equipment'!BB:BB)+SUMIF('Other Pharma &amp; Health Products'!$B:$B,$B83,'Other Pharma &amp; Health Products'!BB:BB)+SUMIF('PSM Costs'!$B:$B,$B83,'PSM Costs'!BB:BB),"")</f>
        <v/>
      </c>
      <c r="U83" s="230" t="str">
        <f ca="1">IF(SUMIF(Pharmaceuticals!$B:$B,$B83,Pharmaceuticals!AU:AU)+SUMIF('Health Products &amp; Equipment'!$B:$B,$B83,'Health Products &amp; Equipment'!BD:BD)+SUMIF('Other Pharma &amp; Health Products'!$B:$B,$B83,'Other Pharma &amp; Health Products'!BD:BD)+SUMIF('PSM Costs'!$B:$B,$B83,'PSM Costs'!BD:BD)&gt;0,SUMIF(Pharmaceuticals!$B:$B,$B83,Pharmaceuticals!AU:AU)+SUMIF('Health Products &amp; Equipment'!$B:$B,$B83,'Health Products &amp; Equipment'!BD:BD)+SUMIF('Other Pharma &amp; Health Products'!$B:$B,$B83,'Other Pharma &amp; Health Products'!BD:BD)+SUMIF('PSM Costs'!$B:$B,$B83,'PSM Costs'!BD:BD),"")</f>
        <v/>
      </c>
      <c r="V83" s="230" t="str">
        <f ca="1">IF(SUMIF(Pharmaceuticals!$B:$B,$B83,Pharmaceuticals!AW:AW)+SUMIF('Health Products &amp; Equipment'!$B:$B,$B83,'Health Products &amp; Equipment'!BF:BF)+SUMIF('Other Pharma &amp; Health Products'!$B:$B,$B83,'Other Pharma &amp; Health Products'!BF:BF)+SUMIF('PSM Costs'!$B:$B,$B83,'PSM Costs'!BF:BF)&gt;0,SUMIF(Pharmaceuticals!$B:$B,$B83,Pharmaceuticals!AW:AW)+SUMIF('Health Products &amp; Equipment'!$B:$B,$B83,'Health Products &amp; Equipment'!BF:BF)+SUMIF('Other Pharma &amp; Health Products'!$B:$B,$B83,'Other Pharma &amp; Health Products'!BF:BF)+SUMIF('PSM Costs'!$B:$B,$B83,'PSM Costs'!BF:BF),"")</f>
        <v/>
      </c>
      <c r="W83" s="228" t="str">
        <f t="shared" ca="1" si="8"/>
        <v/>
      </c>
      <c r="X83" s="231" t="str">
        <f ca="1">IF(SUMIF(Pharmaceuticals!$B:$B,$B83,Pharmaceuticals!BD:BD)+SUMIF('Health Products &amp; Equipment'!$B:$B,$B83,'Health Products &amp; Equipment'!BM:BM)+SUMIF('Other Pharma &amp; Health Products'!$B:$B,$B83,'Other Pharma &amp; Health Products'!BM:BM)+SUMIF('PSM Costs'!$B:$B,$B83,'PSM Costs'!BM:BM)&gt;0,SUMIF(Pharmaceuticals!$B:$B,$B83,Pharmaceuticals!BD:BD)+SUMIF('Health Products &amp; Equipment'!$B:$B,$B83,'Health Products &amp; Equipment'!BM:BM)+SUMIF('Other Pharma &amp; Health Products'!$B:$B,$B83,'Other Pharma &amp; Health Products'!BM:BM)+SUMIF('PSM Costs'!$B:$B,$B83,'PSM Costs'!BM:BM),"")</f>
        <v/>
      </c>
      <c r="Y83" s="231" t="str">
        <f ca="1">IF(SUMIF(Pharmaceuticals!$B:$B,$B83,Pharmaceuticals!BF:BF)+SUMIF('Health Products &amp; Equipment'!$B:$B,$B83,'Health Products &amp; Equipment'!BO:BO)+SUMIF('Other Pharma &amp; Health Products'!$B:$B,$B83,'Other Pharma &amp; Health Products'!BO:BO)+SUMIF('PSM Costs'!$B:$B,$B83,'PSM Costs'!BO:BO)&gt;0,SUMIF(Pharmaceuticals!$B:$B,$B83,Pharmaceuticals!BF:BF)+SUMIF('Health Products &amp; Equipment'!$B:$B,$B83,'Health Products &amp; Equipment'!BO:BO)+SUMIF('Other Pharma &amp; Health Products'!$B:$B,$B83,'Other Pharma &amp; Health Products'!BO:BO)+SUMIF('PSM Costs'!$B:$B,$B83,'PSM Costs'!BO:BO),"")</f>
        <v/>
      </c>
      <c r="Z83" s="231" t="str">
        <f ca="1">IF(SUMIF(Pharmaceuticals!$B:$B,$B83,Pharmaceuticals!BH:BH)+SUMIF('Health Products &amp; Equipment'!$B:$B,$B83,'Health Products &amp; Equipment'!BQ:BQ)+SUMIF('Other Pharma &amp; Health Products'!$B:$B,$B83,'Other Pharma &amp; Health Products'!BQ:BQ)+SUMIF('PSM Costs'!$B:$B,$B83,'PSM Costs'!BQ:BQ)&gt;0,SUMIF(Pharmaceuticals!$B:$B,$B83,Pharmaceuticals!BH:BH)+SUMIF('Health Products &amp; Equipment'!$B:$B,$B83,'Health Products &amp; Equipment'!BQ:BQ)+SUMIF('Other Pharma &amp; Health Products'!$B:$B,$B83,'Other Pharma &amp; Health Products'!BQ:BQ)+SUMIF('PSM Costs'!$B:$B,$B83,'PSM Costs'!BQ:BQ),"")</f>
        <v/>
      </c>
      <c r="AA83" s="231" t="str">
        <f ca="1">IF(SUMIF(Pharmaceuticals!$B:$B,$B83,Pharmaceuticals!BJ:BJ)+SUMIF('Health Products &amp; Equipment'!$B:$B,$B83,'Health Products &amp; Equipment'!BS:BS)+SUMIF('Other Pharma &amp; Health Products'!$B:$B,$B83,'Other Pharma &amp; Health Products'!BS:BS)+SUMIF('PSM Costs'!$B:$B,$B83,'PSM Costs'!BS:BS)&gt;0,SUMIF(Pharmaceuticals!$B:$B,$B83,Pharmaceuticals!BJ:BJ)+SUMIF('Health Products &amp; Equipment'!$B:$B,$B83,'Health Products &amp; Equipment'!BS:BS)+SUMIF('Other Pharma &amp; Health Products'!$B:$B,$B83,'Other Pharma &amp; Health Products'!BS:BS)+SUMIF('PSM Costs'!$B:$B,$B83,'PSM Costs'!BS:BS),"")</f>
        <v/>
      </c>
      <c r="AB83" s="230" t="str">
        <f t="shared" ca="1" si="9"/>
        <v/>
      </c>
    </row>
    <row r="84" spans="1:28" ht="22" customHeight="1" x14ac:dyDescent="0.15">
      <c r="A84" s="226">
        <v>74</v>
      </c>
      <c r="B84" s="226" t="str">
        <f ca="1">IFERROR(VLOOKUP(A84,'Rank unique Mod-Int-CI-PR'!I:J,2,FALSE),"")</f>
        <v/>
      </c>
      <c r="C84" s="227" t="str">
        <f ca="1">IFERROR(VLOOKUP(VALUE(LEFT(B84,FIND("-",B84)-1)),CatModules!B:C,2,FALSE),"")</f>
        <v/>
      </c>
      <c r="D84" s="227" t="str">
        <f ca="1">IFERROR(VLOOKUP(LEFT(B84,FIND("--",B84)-1),CatInt!D:E,2,FALSE),"")</f>
        <v/>
      </c>
      <c r="E84" s="227" t="str">
        <f ca="1">IFERROR(VLOOKUP(MID(B84,FIND("--",B84)+2,FIND("---",B84)-FIND("--",B84)-2),CatCostInp!D:E,2,FALSE),"")</f>
        <v/>
      </c>
      <c r="F84" s="227" t="str">
        <f ca="1">IFERROR(VLOOKUP(B84,ActivityConcat!A:C,3,FALSE),"")</f>
        <v/>
      </c>
      <c r="G84" s="228" t="str">
        <f ca="1">IFERROR(VLOOKUP(VALUE(RIGHT(B84,1)),Setup!A:D,4,FALSE),"")</f>
        <v/>
      </c>
      <c r="H84" s="229" t="str">
        <f t="shared" ca="1" si="5"/>
        <v/>
      </c>
      <c r="I84" s="230" t="str">
        <f ca="1">IF(SUMIF(Pharmaceuticals!$B:$B,$B84,Pharmaceuticals!Q:Q)+SUMIF('Health Products &amp; Equipment'!$B:$B,$B84,'Health Products &amp; Equipment'!Z:Z)+SUMIF('Other Pharma &amp; Health Products'!$B:$B,$B84,'Other Pharma &amp; Health Products'!Z:Z)+SUMIF('PSM Costs'!$B:$B,$B84,'PSM Costs'!Z:Z)&gt;0,SUMIF(Pharmaceuticals!$B:$B,$B84,Pharmaceuticals!Q:Q)+SUMIF('Health Products &amp; Equipment'!$B:$B,$B84,'Health Products &amp; Equipment'!Z:Z)+SUMIF('Other Pharma &amp; Health Products'!$B:$B,$B84,'Other Pharma &amp; Health Products'!Z:Z)+SUMIF('PSM Costs'!$B:$B,$B84,'PSM Costs'!Z:Z),"")</f>
        <v/>
      </c>
      <c r="J84" s="230" t="str">
        <f ca="1">IF(SUMIF(Pharmaceuticals!$B:$B,$B84,Pharmaceuticals!S:S)+SUMIF('Health Products &amp; Equipment'!$B:$B,$B84,'Health Products &amp; Equipment'!AB:AB)+SUMIF('Other Pharma &amp; Health Products'!$B:$B,$B84,'Other Pharma &amp; Health Products'!AB:AB)+SUMIF('PSM Costs'!$B:$B,$B84,'PSM Costs'!AB:AB)&gt;0,SUMIF(Pharmaceuticals!$B:$B,$B84,Pharmaceuticals!S:S)+SUMIF('Health Products &amp; Equipment'!$B:$B,$B84,'Health Products &amp; Equipment'!AB:AB)+SUMIF('Other Pharma &amp; Health Products'!$B:$B,$B84,'Other Pharma &amp; Health Products'!AB:AB)+SUMIF('PSM Costs'!$B:$B,$B84,'PSM Costs'!AB:AB),"")</f>
        <v/>
      </c>
      <c r="K84" s="230" t="str">
        <f ca="1">IF(SUMIF(Pharmaceuticals!$B:$B,$B84,Pharmaceuticals!U:U)+SUMIF('Health Products &amp; Equipment'!$B:$B,$B84,'Health Products &amp; Equipment'!AD:AD)+SUMIF('Other Pharma &amp; Health Products'!$B:$B,$B84,'Other Pharma &amp; Health Products'!AD:AD)+SUMIF('PSM Costs'!$B:$B,$B84,'PSM Costs'!AD:AD)&gt;0,SUMIF(Pharmaceuticals!$B:$B,$B84,Pharmaceuticals!U:U)+SUMIF('Health Products &amp; Equipment'!$B:$B,$B84,'Health Products &amp; Equipment'!AD:AD)+SUMIF('Other Pharma &amp; Health Products'!$B:$B,$B84,'Other Pharma &amp; Health Products'!AD:AD)+SUMIF('PSM Costs'!$B:$B,$B84,'PSM Costs'!AD:AD),"")</f>
        <v/>
      </c>
      <c r="L84" s="230" t="str">
        <f ca="1">IF(SUMIF(Pharmaceuticals!$B:$B,$B84,Pharmaceuticals!W:W)+SUMIF('Health Products &amp; Equipment'!$B:$B,$B84,'Health Products &amp; Equipment'!AF:AF)+SUMIF('Other Pharma &amp; Health Products'!$B:$B,$B84,'Other Pharma &amp; Health Products'!AF:AF)+SUMIF('PSM Costs'!$B:$B,$B84,'PSM Costs'!AF:AF)&gt;0,SUMIF(Pharmaceuticals!$B:$B,$B84,Pharmaceuticals!W:W)+SUMIF('Health Products &amp; Equipment'!$B:$B,$B84,'Health Products &amp; Equipment'!AF:AF)+SUMIF('Other Pharma &amp; Health Products'!$B:$B,$B84,'Other Pharma &amp; Health Products'!AF:AF)+SUMIF('PSM Costs'!$B:$B,$B84,'PSM Costs'!AF:AF),"")</f>
        <v/>
      </c>
      <c r="M84" s="228" t="str">
        <f t="shared" ca="1" si="6"/>
        <v/>
      </c>
      <c r="N84" s="231" t="str">
        <f ca="1">IF(SUMIF(Pharmaceuticals!$B:$B,$B84,Pharmaceuticals!AD:AD)+SUMIF('Health Products &amp; Equipment'!$B:$B,$B84,'Health Products &amp; Equipment'!AM:AM)+SUMIF('Other Pharma &amp; Health Products'!$B:$B,$B84,'Other Pharma &amp; Health Products'!AM:AM)+SUMIF('PSM Costs'!$B:$B,$B84,'PSM Costs'!AM:AM)&gt;0,SUMIF(Pharmaceuticals!$B:$B,$B84,Pharmaceuticals!AD:AD)+SUMIF('Health Products &amp; Equipment'!$B:$B,$B84,'Health Products &amp; Equipment'!AM:AM)+SUMIF('Other Pharma &amp; Health Products'!$B:$B,$B84,'Other Pharma &amp; Health Products'!AM:AM)+SUMIF('PSM Costs'!$B:$B,$B84,'PSM Costs'!AM:AM),"")</f>
        <v/>
      </c>
      <c r="O84" s="231" t="str">
        <f ca="1">IF(SUMIF(Pharmaceuticals!$B:$B,$B84,Pharmaceuticals!AF:AF)+SUMIF('Health Products &amp; Equipment'!$B:$B,$B84,'Health Products &amp; Equipment'!AO:AO)+SUMIF('Other Pharma &amp; Health Products'!$B:$B,$B84,'Other Pharma &amp; Health Products'!AO:AO)+SUMIF('PSM Costs'!$B:$B,$B84,'PSM Costs'!AO:AO)&gt;0,SUMIF(Pharmaceuticals!$B:$B,$B84,Pharmaceuticals!AF:AF)+SUMIF('Health Products &amp; Equipment'!$B:$B,$B84,'Health Products &amp; Equipment'!AO:AO)+SUMIF('Other Pharma &amp; Health Products'!$B:$B,$B84,'Other Pharma &amp; Health Products'!AO:AO)+SUMIF('PSM Costs'!$B:$B,$B84,'PSM Costs'!AO:AO),"")</f>
        <v/>
      </c>
      <c r="P84" s="231" t="str">
        <f ca="1">IF(SUMIF(Pharmaceuticals!$B:$B,$B84,Pharmaceuticals!AH:AH)+SUMIF('Health Products &amp; Equipment'!$B:$B,$B84,'Health Products &amp; Equipment'!AQ:AQ)+SUMIF('Other Pharma &amp; Health Products'!$B:$B,$B84,'Other Pharma &amp; Health Products'!AQ:AQ)+SUMIF('PSM Costs'!$B:$B,$B84,'PSM Costs'!AQ:AQ)&gt;0,SUMIF(Pharmaceuticals!$B:$B,$B84,Pharmaceuticals!AH:AH)+SUMIF('Health Products &amp; Equipment'!$B:$B,$B84,'Health Products &amp; Equipment'!AQ:AQ)+SUMIF('Other Pharma &amp; Health Products'!$B:$B,$B84,'Other Pharma &amp; Health Products'!AQ:AQ)+SUMIF('PSM Costs'!$B:$B,$B84,'PSM Costs'!AQ:AQ),"")</f>
        <v/>
      </c>
      <c r="Q84" s="231" t="str">
        <f ca="1">IF(SUMIF(Pharmaceuticals!$B:$B,$B84,Pharmaceuticals!AJ:AJ)+SUMIF('Health Products &amp; Equipment'!$B:$B,$B84,'Health Products &amp; Equipment'!AS:AS)+SUMIF('Other Pharma &amp; Health Products'!$B:$B,$B84,'Other Pharma &amp; Health Products'!AS:AS)+SUMIF('PSM Costs'!$B:$B,$B84,'PSM Costs'!AS:AS)&gt;0,SUMIF(Pharmaceuticals!$B:$B,$B84,Pharmaceuticals!AJ:AJ)+SUMIF('Health Products &amp; Equipment'!$B:$B,$B84,'Health Products &amp; Equipment'!AS:AS)+SUMIF('Other Pharma &amp; Health Products'!$B:$B,$B84,'Other Pharma &amp; Health Products'!AS:AS)+SUMIF('PSM Costs'!$B:$B,$B84,'PSM Costs'!AS:AS),"")</f>
        <v/>
      </c>
      <c r="R84" s="229" t="str">
        <f t="shared" ca="1" si="7"/>
        <v/>
      </c>
      <c r="S84" s="230" t="str">
        <f ca="1">IF(SUMIF(Pharmaceuticals!$B:$B,$B84,Pharmaceuticals!AQ:AQ)+SUMIF('Health Products &amp; Equipment'!$B:$B,$B84,'Health Products &amp; Equipment'!AZ:AZ)+SUMIF('Other Pharma &amp; Health Products'!$B:$B,$B84,'Other Pharma &amp; Health Products'!AZ:AZ)+SUMIF('PSM Costs'!$B:$B,$B84,'PSM Costs'!AZ:AZ)&gt;0,SUMIF(Pharmaceuticals!$B:$B,$B84,Pharmaceuticals!AQ:AQ)+SUMIF('Health Products &amp; Equipment'!$B:$B,$B84,'Health Products &amp; Equipment'!AZ:AZ)+SUMIF('Other Pharma &amp; Health Products'!$B:$B,$B84,'Other Pharma &amp; Health Products'!AZ:AZ)+SUMIF('PSM Costs'!$B:$B,$B84,'PSM Costs'!AZ:AZ),"")</f>
        <v/>
      </c>
      <c r="T84" s="230" t="str">
        <f ca="1">IF(SUMIF(Pharmaceuticals!$B:$B,$B84,Pharmaceuticals!AS:AS)+SUMIF('Health Products &amp; Equipment'!$B:$B,$B84,'Health Products &amp; Equipment'!BB:BB)+SUMIF('Other Pharma &amp; Health Products'!$B:$B,$B84,'Other Pharma &amp; Health Products'!BB:BB)+SUMIF('PSM Costs'!$B:$B,$B84,'PSM Costs'!BB:BB)&gt;0,SUMIF(Pharmaceuticals!$B:$B,$B84,Pharmaceuticals!AS:AS)+SUMIF('Health Products &amp; Equipment'!$B:$B,$B84,'Health Products &amp; Equipment'!BB:BB)+SUMIF('Other Pharma &amp; Health Products'!$B:$B,$B84,'Other Pharma &amp; Health Products'!BB:BB)+SUMIF('PSM Costs'!$B:$B,$B84,'PSM Costs'!BB:BB),"")</f>
        <v/>
      </c>
      <c r="U84" s="230" t="str">
        <f ca="1">IF(SUMIF(Pharmaceuticals!$B:$B,$B84,Pharmaceuticals!AU:AU)+SUMIF('Health Products &amp; Equipment'!$B:$B,$B84,'Health Products &amp; Equipment'!BD:BD)+SUMIF('Other Pharma &amp; Health Products'!$B:$B,$B84,'Other Pharma &amp; Health Products'!BD:BD)+SUMIF('PSM Costs'!$B:$B,$B84,'PSM Costs'!BD:BD)&gt;0,SUMIF(Pharmaceuticals!$B:$B,$B84,Pharmaceuticals!AU:AU)+SUMIF('Health Products &amp; Equipment'!$B:$B,$B84,'Health Products &amp; Equipment'!BD:BD)+SUMIF('Other Pharma &amp; Health Products'!$B:$B,$B84,'Other Pharma &amp; Health Products'!BD:BD)+SUMIF('PSM Costs'!$B:$B,$B84,'PSM Costs'!BD:BD),"")</f>
        <v/>
      </c>
      <c r="V84" s="230" t="str">
        <f ca="1">IF(SUMIF(Pharmaceuticals!$B:$B,$B84,Pharmaceuticals!AW:AW)+SUMIF('Health Products &amp; Equipment'!$B:$B,$B84,'Health Products &amp; Equipment'!BF:BF)+SUMIF('Other Pharma &amp; Health Products'!$B:$B,$B84,'Other Pharma &amp; Health Products'!BF:BF)+SUMIF('PSM Costs'!$B:$B,$B84,'PSM Costs'!BF:BF)&gt;0,SUMIF(Pharmaceuticals!$B:$B,$B84,Pharmaceuticals!AW:AW)+SUMIF('Health Products &amp; Equipment'!$B:$B,$B84,'Health Products &amp; Equipment'!BF:BF)+SUMIF('Other Pharma &amp; Health Products'!$B:$B,$B84,'Other Pharma &amp; Health Products'!BF:BF)+SUMIF('PSM Costs'!$B:$B,$B84,'PSM Costs'!BF:BF),"")</f>
        <v/>
      </c>
      <c r="W84" s="228" t="str">
        <f t="shared" ca="1" si="8"/>
        <v/>
      </c>
      <c r="X84" s="231" t="str">
        <f ca="1">IF(SUMIF(Pharmaceuticals!$B:$B,$B84,Pharmaceuticals!BD:BD)+SUMIF('Health Products &amp; Equipment'!$B:$B,$B84,'Health Products &amp; Equipment'!BM:BM)+SUMIF('Other Pharma &amp; Health Products'!$B:$B,$B84,'Other Pharma &amp; Health Products'!BM:BM)+SUMIF('PSM Costs'!$B:$B,$B84,'PSM Costs'!BM:BM)&gt;0,SUMIF(Pharmaceuticals!$B:$B,$B84,Pharmaceuticals!BD:BD)+SUMIF('Health Products &amp; Equipment'!$B:$B,$B84,'Health Products &amp; Equipment'!BM:BM)+SUMIF('Other Pharma &amp; Health Products'!$B:$B,$B84,'Other Pharma &amp; Health Products'!BM:BM)+SUMIF('PSM Costs'!$B:$B,$B84,'PSM Costs'!BM:BM),"")</f>
        <v/>
      </c>
      <c r="Y84" s="231" t="str">
        <f ca="1">IF(SUMIF(Pharmaceuticals!$B:$B,$B84,Pharmaceuticals!BF:BF)+SUMIF('Health Products &amp; Equipment'!$B:$B,$B84,'Health Products &amp; Equipment'!BO:BO)+SUMIF('Other Pharma &amp; Health Products'!$B:$B,$B84,'Other Pharma &amp; Health Products'!BO:BO)+SUMIF('PSM Costs'!$B:$B,$B84,'PSM Costs'!BO:BO)&gt;0,SUMIF(Pharmaceuticals!$B:$B,$B84,Pharmaceuticals!BF:BF)+SUMIF('Health Products &amp; Equipment'!$B:$B,$B84,'Health Products &amp; Equipment'!BO:BO)+SUMIF('Other Pharma &amp; Health Products'!$B:$B,$B84,'Other Pharma &amp; Health Products'!BO:BO)+SUMIF('PSM Costs'!$B:$B,$B84,'PSM Costs'!BO:BO),"")</f>
        <v/>
      </c>
      <c r="Z84" s="231" t="str">
        <f ca="1">IF(SUMIF(Pharmaceuticals!$B:$B,$B84,Pharmaceuticals!BH:BH)+SUMIF('Health Products &amp; Equipment'!$B:$B,$B84,'Health Products &amp; Equipment'!BQ:BQ)+SUMIF('Other Pharma &amp; Health Products'!$B:$B,$B84,'Other Pharma &amp; Health Products'!BQ:BQ)+SUMIF('PSM Costs'!$B:$B,$B84,'PSM Costs'!BQ:BQ)&gt;0,SUMIF(Pharmaceuticals!$B:$B,$B84,Pharmaceuticals!BH:BH)+SUMIF('Health Products &amp; Equipment'!$B:$B,$B84,'Health Products &amp; Equipment'!BQ:BQ)+SUMIF('Other Pharma &amp; Health Products'!$B:$B,$B84,'Other Pharma &amp; Health Products'!BQ:BQ)+SUMIF('PSM Costs'!$B:$B,$B84,'PSM Costs'!BQ:BQ),"")</f>
        <v/>
      </c>
      <c r="AA84" s="231" t="str">
        <f ca="1">IF(SUMIF(Pharmaceuticals!$B:$B,$B84,Pharmaceuticals!BJ:BJ)+SUMIF('Health Products &amp; Equipment'!$B:$B,$B84,'Health Products &amp; Equipment'!BS:BS)+SUMIF('Other Pharma &amp; Health Products'!$B:$B,$B84,'Other Pharma &amp; Health Products'!BS:BS)+SUMIF('PSM Costs'!$B:$B,$B84,'PSM Costs'!BS:BS)&gt;0,SUMIF(Pharmaceuticals!$B:$B,$B84,Pharmaceuticals!BJ:BJ)+SUMIF('Health Products &amp; Equipment'!$B:$B,$B84,'Health Products &amp; Equipment'!BS:BS)+SUMIF('Other Pharma &amp; Health Products'!$B:$B,$B84,'Other Pharma &amp; Health Products'!BS:BS)+SUMIF('PSM Costs'!$B:$B,$B84,'PSM Costs'!BS:BS),"")</f>
        <v/>
      </c>
      <c r="AB84" s="230" t="str">
        <f t="shared" ca="1" si="9"/>
        <v/>
      </c>
    </row>
    <row r="85" spans="1:28" ht="22" customHeight="1" x14ac:dyDescent="0.15">
      <c r="A85" s="226">
        <v>75</v>
      </c>
      <c r="B85" s="226" t="str">
        <f ca="1">IFERROR(VLOOKUP(A85,'Rank unique Mod-Int-CI-PR'!I:J,2,FALSE),"")</f>
        <v/>
      </c>
      <c r="C85" s="227" t="str">
        <f ca="1">IFERROR(VLOOKUP(VALUE(LEFT(B85,FIND("-",B85)-1)),CatModules!B:C,2,FALSE),"")</f>
        <v/>
      </c>
      <c r="D85" s="227" t="str">
        <f ca="1">IFERROR(VLOOKUP(LEFT(B85,FIND("--",B85)-1),CatInt!D:E,2,FALSE),"")</f>
        <v/>
      </c>
      <c r="E85" s="227" t="str">
        <f ca="1">IFERROR(VLOOKUP(MID(B85,FIND("--",B85)+2,FIND("---",B85)-FIND("--",B85)-2),CatCostInp!D:E,2,FALSE),"")</f>
        <v/>
      </c>
      <c r="F85" s="227" t="str">
        <f ca="1">IFERROR(VLOOKUP(B85,ActivityConcat!A:C,3,FALSE),"")</f>
        <v/>
      </c>
      <c r="G85" s="228" t="str">
        <f ca="1">IFERROR(VLOOKUP(VALUE(RIGHT(B85,1)),Setup!A:D,4,FALSE),"")</f>
        <v/>
      </c>
      <c r="H85" s="229" t="str">
        <f t="shared" ca="1" si="5"/>
        <v/>
      </c>
      <c r="I85" s="230" t="str">
        <f ca="1">IF(SUMIF(Pharmaceuticals!$B:$B,$B85,Pharmaceuticals!Q:Q)+SUMIF('Health Products &amp; Equipment'!$B:$B,$B85,'Health Products &amp; Equipment'!Z:Z)+SUMIF('Other Pharma &amp; Health Products'!$B:$B,$B85,'Other Pharma &amp; Health Products'!Z:Z)+SUMIF('PSM Costs'!$B:$B,$B85,'PSM Costs'!Z:Z)&gt;0,SUMIF(Pharmaceuticals!$B:$B,$B85,Pharmaceuticals!Q:Q)+SUMIF('Health Products &amp; Equipment'!$B:$B,$B85,'Health Products &amp; Equipment'!Z:Z)+SUMIF('Other Pharma &amp; Health Products'!$B:$B,$B85,'Other Pharma &amp; Health Products'!Z:Z)+SUMIF('PSM Costs'!$B:$B,$B85,'PSM Costs'!Z:Z),"")</f>
        <v/>
      </c>
      <c r="J85" s="230" t="str">
        <f ca="1">IF(SUMIF(Pharmaceuticals!$B:$B,$B85,Pharmaceuticals!S:S)+SUMIF('Health Products &amp; Equipment'!$B:$B,$B85,'Health Products &amp; Equipment'!AB:AB)+SUMIF('Other Pharma &amp; Health Products'!$B:$B,$B85,'Other Pharma &amp; Health Products'!AB:AB)+SUMIF('PSM Costs'!$B:$B,$B85,'PSM Costs'!AB:AB)&gt;0,SUMIF(Pharmaceuticals!$B:$B,$B85,Pharmaceuticals!S:S)+SUMIF('Health Products &amp; Equipment'!$B:$B,$B85,'Health Products &amp; Equipment'!AB:AB)+SUMIF('Other Pharma &amp; Health Products'!$B:$B,$B85,'Other Pharma &amp; Health Products'!AB:AB)+SUMIF('PSM Costs'!$B:$B,$B85,'PSM Costs'!AB:AB),"")</f>
        <v/>
      </c>
      <c r="K85" s="230" t="str">
        <f ca="1">IF(SUMIF(Pharmaceuticals!$B:$B,$B85,Pharmaceuticals!U:U)+SUMIF('Health Products &amp; Equipment'!$B:$B,$B85,'Health Products &amp; Equipment'!AD:AD)+SUMIF('Other Pharma &amp; Health Products'!$B:$B,$B85,'Other Pharma &amp; Health Products'!AD:AD)+SUMIF('PSM Costs'!$B:$B,$B85,'PSM Costs'!AD:AD)&gt;0,SUMIF(Pharmaceuticals!$B:$B,$B85,Pharmaceuticals!U:U)+SUMIF('Health Products &amp; Equipment'!$B:$B,$B85,'Health Products &amp; Equipment'!AD:AD)+SUMIF('Other Pharma &amp; Health Products'!$B:$B,$B85,'Other Pharma &amp; Health Products'!AD:AD)+SUMIF('PSM Costs'!$B:$B,$B85,'PSM Costs'!AD:AD),"")</f>
        <v/>
      </c>
      <c r="L85" s="230" t="str">
        <f ca="1">IF(SUMIF(Pharmaceuticals!$B:$B,$B85,Pharmaceuticals!W:W)+SUMIF('Health Products &amp; Equipment'!$B:$B,$B85,'Health Products &amp; Equipment'!AF:AF)+SUMIF('Other Pharma &amp; Health Products'!$B:$B,$B85,'Other Pharma &amp; Health Products'!AF:AF)+SUMIF('PSM Costs'!$B:$B,$B85,'PSM Costs'!AF:AF)&gt;0,SUMIF(Pharmaceuticals!$B:$B,$B85,Pharmaceuticals!W:W)+SUMIF('Health Products &amp; Equipment'!$B:$B,$B85,'Health Products &amp; Equipment'!AF:AF)+SUMIF('Other Pharma &amp; Health Products'!$B:$B,$B85,'Other Pharma &amp; Health Products'!AF:AF)+SUMIF('PSM Costs'!$B:$B,$B85,'PSM Costs'!AF:AF),"")</f>
        <v/>
      </c>
      <c r="M85" s="228" t="str">
        <f t="shared" ca="1" si="6"/>
        <v/>
      </c>
      <c r="N85" s="231" t="str">
        <f ca="1">IF(SUMIF(Pharmaceuticals!$B:$B,$B85,Pharmaceuticals!AD:AD)+SUMIF('Health Products &amp; Equipment'!$B:$B,$B85,'Health Products &amp; Equipment'!AM:AM)+SUMIF('Other Pharma &amp; Health Products'!$B:$B,$B85,'Other Pharma &amp; Health Products'!AM:AM)+SUMIF('PSM Costs'!$B:$B,$B85,'PSM Costs'!AM:AM)&gt;0,SUMIF(Pharmaceuticals!$B:$B,$B85,Pharmaceuticals!AD:AD)+SUMIF('Health Products &amp; Equipment'!$B:$B,$B85,'Health Products &amp; Equipment'!AM:AM)+SUMIF('Other Pharma &amp; Health Products'!$B:$B,$B85,'Other Pharma &amp; Health Products'!AM:AM)+SUMIF('PSM Costs'!$B:$B,$B85,'PSM Costs'!AM:AM),"")</f>
        <v/>
      </c>
      <c r="O85" s="231" t="str">
        <f ca="1">IF(SUMIF(Pharmaceuticals!$B:$B,$B85,Pharmaceuticals!AF:AF)+SUMIF('Health Products &amp; Equipment'!$B:$B,$B85,'Health Products &amp; Equipment'!AO:AO)+SUMIF('Other Pharma &amp; Health Products'!$B:$B,$B85,'Other Pharma &amp; Health Products'!AO:AO)+SUMIF('PSM Costs'!$B:$B,$B85,'PSM Costs'!AO:AO)&gt;0,SUMIF(Pharmaceuticals!$B:$B,$B85,Pharmaceuticals!AF:AF)+SUMIF('Health Products &amp; Equipment'!$B:$B,$B85,'Health Products &amp; Equipment'!AO:AO)+SUMIF('Other Pharma &amp; Health Products'!$B:$B,$B85,'Other Pharma &amp; Health Products'!AO:AO)+SUMIF('PSM Costs'!$B:$B,$B85,'PSM Costs'!AO:AO),"")</f>
        <v/>
      </c>
      <c r="P85" s="231" t="str">
        <f ca="1">IF(SUMIF(Pharmaceuticals!$B:$B,$B85,Pharmaceuticals!AH:AH)+SUMIF('Health Products &amp; Equipment'!$B:$B,$B85,'Health Products &amp; Equipment'!AQ:AQ)+SUMIF('Other Pharma &amp; Health Products'!$B:$B,$B85,'Other Pharma &amp; Health Products'!AQ:AQ)+SUMIF('PSM Costs'!$B:$B,$B85,'PSM Costs'!AQ:AQ)&gt;0,SUMIF(Pharmaceuticals!$B:$B,$B85,Pharmaceuticals!AH:AH)+SUMIF('Health Products &amp; Equipment'!$B:$B,$B85,'Health Products &amp; Equipment'!AQ:AQ)+SUMIF('Other Pharma &amp; Health Products'!$B:$B,$B85,'Other Pharma &amp; Health Products'!AQ:AQ)+SUMIF('PSM Costs'!$B:$B,$B85,'PSM Costs'!AQ:AQ),"")</f>
        <v/>
      </c>
      <c r="Q85" s="231" t="str">
        <f ca="1">IF(SUMIF(Pharmaceuticals!$B:$B,$B85,Pharmaceuticals!AJ:AJ)+SUMIF('Health Products &amp; Equipment'!$B:$B,$B85,'Health Products &amp; Equipment'!AS:AS)+SUMIF('Other Pharma &amp; Health Products'!$B:$B,$B85,'Other Pharma &amp; Health Products'!AS:AS)+SUMIF('PSM Costs'!$B:$B,$B85,'PSM Costs'!AS:AS)&gt;0,SUMIF(Pharmaceuticals!$B:$B,$B85,Pharmaceuticals!AJ:AJ)+SUMIF('Health Products &amp; Equipment'!$B:$B,$B85,'Health Products &amp; Equipment'!AS:AS)+SUMIF('Other Pharma &amp; Health Products'!$B:$B,$B85,'Other Pharma &amp; Health Products'!AS:AS)+SUMIF('PSM Costs'!$B:$B,$B85,'PSM Costs'!AS:AS),"")</f>
        <v/>
      </c>
      <c r="R85" s="229" t="str">
        <f t="shared" ca="1" si="7"/>
        <v/>
      </c>
      <c r="S85" s="230" t="str">
        <f ca="1">IF(SUMIF(Pharmaceuticals!$B:$B,$B85,Pharmaceuticals!AQ:AQ)+SUMIF('Health Products &amp; Equipment'!$B:$B,$B85,'Health Products &amp; Equipment'!AZ:AZ)+SUMIF('Other Pharma &amp; Health Products'!$B:$B,$B85,'Other Pharma &amp; Health Products'!AZ:AZ)+SUMIF('PSM Costs'!$B:$B,$B85,'PSM Costs'!AZ:AZ)&gt;0,SUMIF(Pharmaceuticals!$B:$B,$B85,Pharmaceuticals!AQ:AQ)+SUMIF('Health Products &amp; Equipment'!$B:$B,$B85,'Health Products &amp; Equipment'!AZ:AZ)+SUMIF('Other Pharma &amp; Health Products'!$B:$B,$B85,'Other Pharma &amp; Health Products'!AZ:AZ)+SUMIF('PSM Costs'!$B:$B,$B85,'PSM Costs'!AZ:AZ),"")</f>
        <v/>
      </c>
      <c r="T85" s="230" t="str">
        <f ca="1">IF(SUMIF(Pharmaceuticals!$B:$B,$B85,Pharmaceuticals!AS:AS)+SUMIF('Health Products &amp; Equipment'!$B:$B,$B85,'Health Products &amp; Equipment'!BB:BB)+SUMIF('Other Pharma &amp; Health Products'!$B:$B,$B85,'Other Pharma &amp; Health Products'!BB:BB)+SUMIF('PSM Costs'!$B:$B,$B85,'PSM Costs'!BB:BB)&gt;0,SUMIF(Pharmaceuticals!$B:$B,$B85,Pharmaceuticals!AS:AS)+SUMIF('Health Products &amp; Equipment'!$B:$B,$B85,'Health Products &amp; Equipment'!BB:BB)+SUMIF('Other Pharma &amp; Health Products'!$B:$B,$B85,'Other Pharma &amp; Health Products'!BB:BB)+SUMIF('PSM Costs'!$B:$B,$B85,'PSM Costs'!BB:BB),"")</f>
        <v/>
      </c>
      <c r="U85" s="230" t="str">
        <f ca="1">IF(SUMIF(Pharmaceuticals!$B:$B,$B85,Pharmaceuticals!AU:AU)+SUMIF('Health Products &amp; Equipment'!$B:$B,$B85,'Health Products &amp; Equipment'!BD:BD)+SUMIF('Other Pharma &amp; Health Products'!$B:$B,$B85,'Other Pharma &amp; Health Products'!BD:BD)+SUMIF('PSM Costs'!$B:$B,$B85,'PSM Costs'!BD:BD)&gt;0,SUMIF(Pharmaceuticals!$B:$B,$B85,Pharmaceuticals!AU:AU)+SUMIF('Health Products &amp; Equipment'!$B:$B,$B85,'Health Products &amp; Equipment'!BD:BD)+SUMIF('Other Pharma &amp; Health Products'!$B:$B,$B85,'Other Pharma &amp; Health Products'!BD:BD)+SUMIF('PSM Costs'!$B:$B,$B85,'PSM Costs'!BD:BD),"")</f>
        <v/>
      </c>
      <c r="V85" s="230" t="str">
        <f ca="1">IF(SUMIF(Pharmaceuticals!$B:$B,$B85,Pharmaceuticals!AW:AW)+SUMIF('Health Products &amp; Equipment'!$B:$B,$B85,'Health Products &amp; Equipment'!BF:BF)+SUMIF('Other Pharma &amp; Health Products'!$B:$B,$B85,'Other Pharma &amp; Health Products'!BF:BF)+SUMIF('PSM Costs'!$B:$B,$B85,'PSM Costs'!BF:BF)&gt;0,SUMIF(Pharmaceuticals!$B:$B,$B85,Pharmaceuticals!AW:AW)+SUMIF('Health Products &amp; Equipment'!$B:$B,$B85,'Health Products &amp; Equipment'!BF:BF)+SUMIF('Other Pharma &amp; Health Products'!$B:$B,$B85,'Other Pharma &amp; Health Products'!BF:BF)+SUMIF('PSM Costs'!$B:$B,$B85,'PSM Costs'!BF:BF),"")</f>
        <v/>
      </c>
      <c r="W85" s="228" t="str">
        <f t="shared" ca="1" si="8"/>
        <v/>
      </c>
      <c r="X85" s="231" t="str">
        <f ca="1">IF(SUMIF(Pharmaceuticals!$B:$B,$B85,Pharmaceuticals!BD:BD)+SUMIF('Health Products &amp; Equipment'!$B:$B,$B85,'Health Products &amp; Equipment'!BM:BM)+SUMIF('Other Pharma &amp; Health Products'!$B:$B,$B85,'Other Pharma &amp; Health Products'!BM:BM)+SUMIF('PSM Costs'!$B:$B,$B85,'PSM Costs'!BM:BM)&gt;0,SUMIF(Pharmaceuticals!$B:$B,$B85,Pharmaceuticals!BD:BD)+SUMIF('Health Products &amp; Equipment'!$B:$B,$B85,'Health Products &amp; Equipment'!BM:BM)+SUMIF('Other Pharma &amp; Health Products'!$B:$B,$B85,'Other Pharma &amp; Health Products'!BM:BM)+SUMIF('PSM Costs'!$B:$B,$B85,'PSM Costs'!BM:BM),"")</f>
        <v/>
      </c>
      <c r="Y85" s="231" t="str">
        <f ca="1">IF(SUMIF(Pharmaceuticals!$B:$B,$B85,Pharmaceuticals!BF:BF)+SUMIF('Health Products &amp; Equipment'!$B:$B,$B85,'Health Products &amp; Equipment'!BO:BO)+SUMIF('Other Pharma &amp; Health Products'!$B:$B,$B85,'Other Pharma &amp; Health Products'!BO:BO)+SUMIF('PSM Costs'!$B:$B,$B85,'PSM Costs'!BO:BO)&gt;0,SUMIF(Pharmaceuticals!$B:$B,$B85,Pharmaceuticals!BF:BF)+SUMIF('Health Products &amp; Equipment'!$B:$B,$B85,'Health Products &amp; Equipment'!BO:BO)+SUMIF('Other Pharma &amp; Health Products'!$B:$B,$B85,'Other Pharma &amp; Health Products'!BO:BO)+SUMIF('PSM Costs'!$B:$B,$B85,'PSM Costs'!BO:BO),"")</f>
        <v/>
      </c>
      <c r="Z85" s="231" t="str">
        <f ca="1">IF(SUMIF(Pharmaceuticals!$B:$B,$B85,Pharmaceuticals!BH:BH)+SUMIF('Health Products &amp; Equipment'!$B:$B,$B85,'Health Products &amp; Equipment'!BQ:BQ)+SUMIF('Other Pharma &amp; Health Products'!$B:$B,$B85,'Other Pharma &amp; Health Products'!BQ:BQ)+SUMIF('PSM Costs'!$B:$B,$B85,'PSM Costs'!BQ:BQ)&gt;0,SUMIF(Pharmaceuticals!$B:$B,$B85,Pharmaceuticals!BH:BH)+SUMIF('Health Products &amp; Equipment'!$B:$B,$B85,'Health Products &amp; Equipment'!BQ:BQ)+SUMIF('Other Pharma &amp; Health Products'!$B:$B,$B85,'Other Pharma &amp; Health Products'!BQ:BQ)+SUMIF('PSM Costs'!$B:$B,$B85,'PSM Costs'!BQ:BQ),"")</f>
        <v/>
      </c>
      <c r="AA85" s="231" t="str">
        <f ca="1">IF(SUMIF(Pharmaceuticals!$B:$B,$B85,Pharmaceuticals!BJ:BJ)+SUMIF('Health Products &amp; Equipment'!$B:$B,$B85,'Health Products &amp; Equipment'!BS:BS)+SUMIF('Other Pharma &amp; Health Products'!$B:$B,$B85,'Other Pharma &amp; Health Products'!BS:BS)+SUMIF('PSM Costs'!$B:$B,$B85,'PSM Costs'!BS:BS)&gt;0,SUMIF(Pharmaceuticals!$B:$B,$B85,Pharmaceuticals!BJ:BJ)+SUMIF('Health Products &amp; Equipment'!$B:$B,$B85,'Health Products &amp; Equipment'!BS:BS)+SUMIF('Other Pharma &amp; Health Products'!$B:$B,$B85,'Other Pharma &amp; Health Products'!BS:BS)+SUMIF('PSM Costs'!$B:$B,$B85,'PSM Costs'!BS:BS),"")</f>
        <v/>
      </c>
      <c r="AB85" s="230" t="str">
        <f t="shared" ca="1" si="9"/>
        <v/>
      </c>
    </row>
    <row r="86" spans="1:28" ht="22" customHeight="1" x14ac:dyDescent="0.15">
      <c r="A86" s="226">
        <v>76</v>
      </c>
      <c r="B86" s="226" t="str">
        <f ca="1">IFERROR(VLOOKUP(A86,'Rank unique Mod-Int-CI-PR'!I:J,2,FALSE),"")</f>
        <v/>
      </c>
      <c r="C86" s="227" t="str">
        <f ca="1">IFERROR(VLOOKUP(VALUE(LEFT(B86,FIND("-",B86)-1)),CatModules!B:C,2,FALSE),"")</f>
        <v/>
      </c>
      <c r="D86" s="227" t="str">
        <f ca="1">IFERROR(VLOOKUP(LEFT(B86,FIND("--",B86)-1),CatInt!D:E,2,FALSE),"")</f>
        <v/>
      </c>
      <c r="E86" s="227" t="str">
        <f ca="1">IFERROR(VLOOKUP(MID(B86,FIND("--",B86)+2,FIND("---",B86)-FIND("--",B86)-2),CatCostInp!D:E,2,FALSE),"")</f>
        <v/>
      </c>
      <c r="F86" s="227" t="str">
        <f ca="1">IFERROR(VLOOKUP(B86,ActivityConcat!A:C,3,FALSE),"")</f>
        <v/>
      </c>
      <c r="G86" s="228" t="str">
        <f ca="1">IFERROR(VLOOKUP(VALUE(RIGHT(B86,1)),Setup!A:D,4,FALSE),"")</f>
        <v/>
      </c>
      <c r="H86" s="229" t="str">
        <f t="shared" ca="1" si="5"/>
        <v/>
      </c>
      <c r="I86" s="230" t="str">
        <f ca="1">IF(SUMIF(Pharmaceuticals!$B:$B,$B86,Pharmaceuticals!Q:Q)+SUMIF('Health Products &amp; Equipment'!$B:$B,$B86,'Health Products &amp; Equipment'!Z:Z)+SUMIF('Other Pharma &amp; Health Products'!$B:$B,$B86,'Other Pharma &amp; Health Products'!Z:Z)+SUMIF('PSM Costs'!$B:$B,$B86,'PSM Costs'!Z:Z)&gt;0,SUMIF(Pharmaceuticals!$B:$B,$B86,Pharmaceuticals!Q:Q)+SUMIF('Health Products &amp; Equipment'!$B:$B,$B86,'Health Products &amp; Equipment'!Z:Z)+SUMIF('Other Pharma &amp; Health Products'!$B:$B,$B86,'Other Pharma &amp; Health Products'!Z:Z)+SUMIF('PSM Costs'!$B:$B,$B86,'PSM Costs'!Z:Z),"")</f>
        <v/>
      </c>
      <c r="J86" s="230" t="str">
        <f ca="1">IF(SUMIF(Pharmaceuticals!$B:$B,$B86,Pharmaceuticals!S:S)+SUMIF('Health Products &amp; Equipment'!$B:$B,$B86,'Health Products &amp; Equipment'!AB:AB)+SUMIF('Other Pharma &amp; Health Products'!$B:$B,$B86,'Other Pharma &amp; Health Products'!AB:AB)+SUMIF('PSM Costs'!$B:$B,$B86,'PSM Costs'!AB:AB)&gt;0,SUMIF(Pharmaceuticals!$B:$B,$B86,Pharmaceuticals!S:S)+SUMIF('Health Products &amp; Equipment'!$B:$B,$B86,'Health Products &amp; Equipment'!AB:AB)+SUMIF('Other Pharma &amp; Health Products'!$B:$B,$B86,'Other Pharma &amp; Health Products'!AB:AB)+SUMIF('PSM Costs'!$B:$B,$B86,'PSM Costs'!AB:AB),"")</f>
        <v/>
      </c>
      <c r="K86" s="230" t="str">
        <f ca="1">IF(SUMIF(Pharmaceuticals!$B:$B,$B86,Pharmaceuticals!U:U)+SUMIF('Health Products &amp; Equipment'!$B:$B,$B86,'Health Products &amp; Equipment'!AD:AD)+SUMIF('Other Pharma &amp; Health Products'!$B:$B,$B86,'Other Pharma &amp; Health Products'!AD:AD)+SUMIF('PSM Costs'!$B:$B,$B86,'PSM Costs'!AD:AD)&gt;0,SUMIF(Pharmaceuticals!$B:$B,$B86,Pharmaceuticals!U:U)+SUMIF('Health Products &amp; Equipment'!$B:$B,$B86,'Health Products &amp; Equipment'!AD:AD)+SUMIF('Other Pharma &amp; Health Products'!$B:$B,$B86,'Other Pharma &amp; Health Products'!AD:AD)+SUMIF('PSM Costs'!$B:$B,$B86,'PSM Costs'!AD:AD),"")</f>
        <v/>
      </c>
      <c r="L86" s="230" t="str">
        <f ca="1">IF(SUMIF(Pharmaceuticals!$B:$B,$B86,Pharmaceuticals!W:W)+SUMIF('Health Products &amp; Equipment'!$B:$B,$B86,'Health Products &amp; Equipment'!AF:AF)+SUMIF('Other Pharma &amp; Health Products'!$B:$B,$B86,'Other Pharma &amp; Health Products'!AF:AF)+SUMIF('PSM Costs'!$B:$B,$B86,'PSM Costs'!AF:AF)&gt;0,SUMIF(Pharmaceuticals!$B:$B,$B86,Pharmaceuticals!W:W)+SUMIF('Health Products &amp; Equipment'!$B:$B,$B86,'Health Products &amp; Equipment'!AF:AF)+SUMIF('Other Pharma &amp; Health Products'!$B:$B,$B86,'Other Pharma &amp; Health Products'!AF:AF)+SUMIF('PSM Costs'!$B:$B,$B86,'PSM Costs'!AF:AF),"")</f>
        <v/>
      </c>
      <c r="M86" s="228" t="str">
        <f t="shared" ca="1" si="6"/>
        <v/>
      </c>
      <c r="N86" s="231" t="str">
        <f ca="1">IF(SUMIF(Pharmaceuticals!$B:$B,$B86,Pharmaceuticals!AD:AD)+SUMIF('Health Products &amp; Equipment'!$B:$B,$B86,'Health Products &amp; Equipment'!AM:AM)+SUMIF('Other Pharma &amp; Health Products'!$B:$B,$B86,'Other Pharma &amp; Health Products'!AM:AM)+SUMIF('PSM Costs'!$B:$B,$B86,'PSM Costs'!AM:AM)&gt;0,SUMIF(Pharmaceuticals!$B:$B,$B86,Pharmaceuticals!AD:AD)+SUMIF('Health Products &amp; Equipment'!$B:$B,$B86,'Health Products &amp; Equipment'!AM:AM)+SUMIF('Other Pharma &amp; Health Products'!$B:$B,$B86,'Other Pharma &amp; Health Products'!AM:AM)+SUMIF('PSM Costs'!$B:$B,$B86,'PSM Costs'!AM:AM),"")</f>
        <v/>
      </c>
      <c r="O86" s="231" t="str">
        <f ca="1">IF(SUMIF(Pharmaceuticals!$B:$B,$B86,Pharmaceuticals!AF:AF)+SUMIF('Health Products &amp; Equipment'!$B:$B,$B86,'Health Products &amp; Equipment'!AO:AO)+SUMIF('Other Pharma &amp; Health Products'!$B:$B,$B86,'Other Pharma &amp; Health Products'!AO:AO)+SUMIF('PSM Costs'!$B:$B,$B86,'PSM Costs'!AO:AO)&gt;0,SUMIF(Pharmaceuticals!$B:$B,$B86,Pharmaceuticals!AF:AF)+SUMIF('Health Products &amp; Equipment'!$B:$B,$B86,'Health Products &amp; Equipment'!AO:AO)+SUMIF('Other Pharma &amp; Health Products'!$B:$B,$B86,'Other Pharma &amp; Health Products'!AO:AO)+SUMIF('PSM Costs'!$B:$B,$B86,'PSM Costs'!AO:AO),"")</f>
        <v/>
      </c>
      <c r="P86" s="231" t="str">
        <f ca="1">IF(SUMIF(Pharmaceuticals!$B:$B,$B86,Pharmaceuticals!AH:AH)+SUMIF('Health Products &amp; Equipment'!$B:$B,$B86,'Health Products &amp; Equipment'!AQ:AQ)+SUMIF('Other Pharma &amp; Health Products'!$B:$B,$B86,'Other Pharma &amp; Health Products'!AQ:AQ)+SUMIF('PSM Costs'!$B:$B,$B86,'PSM Costs'!AQ:AQ)&gt;0,SUMIF(Pharmaceuticals!$B:$B,$B86,Pharmaceuticals!AH:AH)+SUMIF('Health Products &amp; Equipment'!$B:$B,$B86,'Health Products &amp; Equipment'!AQ:AQ)+SUMIF('Other Pharma &amp; Health Products'!$B:$B,$B86,'Other Pharma &amp; Health Products'!AQ:AQ)+SUMIF('PSM Costs'!$B:$B,$B86,'PSM Costs'!AQ:AQ),"")</f>
        <v/>
      </c>
      <c r="Q86" s="231" t="str">
        <f ca="1">IF(SUMIF(Pharmaceuticals!$B:$B,$B86,Pharmaceuticals!AJ:AJ)+SUMIF('Health Products &amp; Equipment'!$B:$B,$B86,'Health Products &amp; Equipment'!AS:AS)+SUMIF('Other Pharma &amp; Health Products'!$B:$B,$B86,'Other Pharma &amp; Health Products'!AS:AS)+SUMIF('PSM Costs'!$B:$B,$B86,'PSM Costs'!AS:AS)&gt;0,SUMIF(Pharmaceuticals!$B:$B,$B86,Pharmaceuticals!AJ:AJ)+SUMIF('Health Products &amp; Equipment'!$B:$B,$B86,'Health Products &amp; Equipment'!AS:AS)+SUMIF('Other Pharma &amp; Health Products'!$B:$B,$B86,'Other Pharma &amp; Health Products'!AS:AS)+SUMIF('PSM Costs'!$B:$B,$B86,'PSM Costs'!AS:AS),"")</f>
        <v/>
      </c>
      <c r="R86" s="229" t="str">
        <f t="shared" ca="1" si="7"/>
        <v/>
      </c>
      <c r="S86" s="230" t="str">
        <f ca="1">IF(SUMIF(Pharmaceuticals!$B:$B,$B86,Pharmaceuticals!AQ:AQ)+SUMIF('Health Products &amp; Equipment'!$B:$B,$B86,'Health Products &amp; Equipment'!AZ:AZ)+SUMIF('Other Pharma &amp; Health Products'!$B:$B,$B86,'Other Pharma &amp; Health Products'!AZ:AZ)+SUMIF('PSM Costs'!$B:$B,$B86,'PSM Costs'!AZ:AZ)&gt;0,SUMIF(Pharmaceuticals!$B:$B,$B86,Pharmaceuticals!AQ:AQ)+SUMIF('Health Products &amp; Equipment'!$B:$B,$B86,'Health Products &amp; Equipment'!AZ:AZ)+SUMIF('Other Pharma &amp; Health Products'!$B:$B,$B86,'Other Pharma &amp; Health Products'!AZ:AZ)+SUMIF('PSM Costs'!$B:$B,$B86,'PSM Costs'!AZ:AZ),"")</f>
        <v/>
      </c>
      <c r="T86" s="230" t="str">
        <f ca="1">IF(SUMIF(Pharmaceuticals!$B:$B,$B86,Pharmaceuticals!AS:AS)+SUMIF('Health Products &amp; Equipment'!$B:$B,$B86,'Health Products &amp; Equipment'!BB:BB)+SUMIF('Other Pharma &amp; Health Products'!$B:$B,$B86,'Other Pharma &amp; Health Products'!BB:BB)+SUMIF('PSM Costs'!$B:$B,$B86,'PSM Costs'!BB:BB)&gt;0,SUMIF(Pharmaceuticals!$B:$B,$B86,Pharmaceuticals!AS:AS)+SUMIF('Health Products &amp; Equipment'!$B:$B,$B86,'Health Products &amp; Equipment'!BB:BB)+SUMIF('Other Pharma &amp; Health Products'!$B:$B,$B86,'Other Pharma &amp; Health Products'!BB:BB)+SUMIF('PSM Costs'!$B:$B,$B86,'PSM Costs'!BB:BB),"")</f>
        <v/>
      </c>
      <c r="U86" s="230" t="str">
        <f ca="1">IF(SUMIF(Pharmaceuticals!$B:$B,$B86,Pharmaceuticals!AU:AU)+SUMIF('Health Products &amp; Equipment'!$B:$B,$B86,'Health Products &amp; Equipment'!BD:BD)+SUMIF('Other Pharma &amp; Health Products'!$B:$B,$B86,'Other Pharma &amp; Health Products'!BD:BD)+SUMIF('PSM Costs'!$B:$B,$B86,'PSM Costs'!BD:BD)&gt;0,SUMIF(Pharmaceuticals!$B:$B,$B86,Pharmaceuticals!AU:AU)+SUMIF('Health Products &amp; Equipment'!$B:$B,$B86,'Health Products &amp; Equipment'!BD:BD)+SUMIF('Other Pharma &amp; Health Products'!$B:$B,$B86,'Other Pharma &amp; Health Products'!BD:BD)+SUMIF('PSM Costs'!$B:$B,$B86,'PSM Costs'!BD:BD),"")</f>
        <v/>
      </c>
      <c r="V86" s="230" t="str">
        <f ca="1">IF(SUMIF(Pharmaceuticals!$B:$B,$B86,Pharmaceuticals!AW:AW)+SUMIF('Health Products &amp; Equipment'!$B:$B,$B86,'Health Products &amp; Equipment'!BF:BF)+SUMIF('Other Pharma &amp; Health Products'!$B:$B,$B86,'Other Pharma &amp; Health Products'!BF:BF)+SUMIF('PSM Costs'!$B:$B,$B86,'PSM Costs'!BF:BF)&gt;0,SUMIF(Pharmaceuticals!$B:$B,$B86,Pharmaceuticals!AW:AW)+SUMIF('Health Products &amp; Equipment'!$B:$B,$B86,'Health Products &amp; Equipment'!BF:BF)+SUMIF('Other Pharma &amp; Health Products'!$B:$B,$B86,'Other Pharma &amp; Health Products'!BF:BF)+SUMIF('PSM Costs'!$B:$B,$B86,'PSM Costs'!BF:BF),"")</f>
        <v/>
      </c>
      <c r="W86" s="228" t="str">
        <f t="shared" ca="1" si="8"/>
        <v/>
      </c>
      <c r="X86" s="231" t="str">
        <f ca="1">IF(SUMIF(Pharmaceuticals!$B:$B,$B86,Pharmaceuticals!BD:BD)+SUMIF('Health Products &amp; Equipment'!$B:$B,$B86,'Health Products &amp; Equipment'!BM:BM)+SUMIF('Other Pharma &amp; Health Products'!$B:$B,$B86,'Other Pharma &amp; Health Products'!BM:BM)+SUMIF('PSM Costs'!$B:$B,$B86,'PSM Costs'!BM:BM)&gt;0,SUMIF(Pharmaceuticals!$B:$B,$B86,Pharmaceuticals!BD:BD)+SUMIF('Health Products &amp; Equipment'!$B:$B,$B86,'Health Products &amp; Equipment'!BM:BM)+SUMIF('Other Pharma &amp; Health Products'!$B:$B,$B86,'Other Pharma &amp; Health Products'!BM:BM)+SUMIF('PSM Costs'!$B:$B,$B86,'PSM Costs'!BM:BM),"")</f>
        <v/>
      </c>
      <c r="Y86" s="231" t="str">
        <f ca="1">IF(SUMIF(Pharmaceuticals!$B:$B,$B86,Pharmaceuticals!BF:BF)+SUMIF('Health Products &amp; Equipment'!$B:$B,$B86,'Health Products &amp; Equipment'!BO:BO)+SUMIF('Other Pharma &amp; Health Products'!$B:$B,$B86,'Other Pharma &amp; Health Products'!BO:BO)+SUMIF('PSM Costs'!$B:$B,$B86,'PSM Costs'!BO:BO)&gt;0,SUMIF(Pharmaceuticals!$B:$B,$B86,Pharmaceuticals!BF:BF)+SUMIF('Health Products &amp; Equipment'!$B:$B,$B86,'Health Products &amp; Equipment'!BO:BO)+SUMIF('Other Pharma &amp; Health Products'!$B:$B,$B86,'Other Pharma &amp; Health Products'!BO:BO)+SUMIF('PSM Costs'!$B:$B,$B86,'PSM Costs'!BO:BO),"")</f>
        <v/>
      </c>
      <c r="Z86" s="231" t="str">
        <f ca="1">IF(SUMIF(Pharmaceuticals!$B:$B,$B86,Pharmaceuticals!BH:BH)+SUMIF('Health Products &amp; Equipment'!$B:$B,$B86,'Health Products &amp; Equipment'!BQ:BQ)+SUMIF('Other Pharma &amp; Health Products'!$B:$B,$B86,'Other Pharma &amp; Health Products'!BQ:BQ)+SUMIF('PSM Costs'!$B:$B,$B86,'PSM Costs'!BQ:BQ)&gt;0,SUMIF(Pharmaceuticals!$B:$B,$B86,Pharmaceuticals!BH:BH)+SUMIF('Health Products &amp; Equipment'!$B:$B,$B86,'Health Products &amp; Equipment'!BQ:BQ)+SUMIF('Other Pharma &amp; Health Products'!$B:$B,$B86,'Other Pharma &amp; Health Products'!BQ:BQ)+SUMIF('PSM Costs'!$B:$B,$B86,'PSM Costs'!BQ:BQ),"")</f>
        <v/>
      </c>
      <c r="AA86" s="231" t="str">
        <f ca="1">IF(SUMIF(Pharmaceuticals!$B:$B,$B86,Pharmaceuticals!BJ:BJ)+SUMIF('Health Products &amp; Equipment'!$B:$B,$B86,'Health Products &amp; Equipment'!BS:BS)+SUMIF('Other Pharma &amp; Health Products'!$B:$B,$B86,'Other Pharma &amp; Health Products'!BS:BS)+SUMIF('PSM Costs'!$B:$B,$B86,'PSM Costs'!BS:BS)&gt;0,SUMIF(Pharmaceuticals!$B:$B,$B86,Pharmaceuticals!BJ:BJ)+SUMIF('Health Products &amp; Equipment'!$B:$B,$B86,'Health Products &amp; Equipment'!BS:BS)+SUMIF('Other Pharma &amp; Health Products'!$B:$B,$B86,'Other Pharma &amp; Health Products'!BS:BS)+SUMIF('PSM Costs'!$B:$B,$B86,'PSM Costs'!BS:BS),"")</f>
        <v/>
      </c>
      <c r="AB86" s="230" t="str">
        <f t="shared" ca="1" si="9"/>
        <v/>
      </c>
    </row>
    <row r="87" spans="1:28" ht="22" customHeight="1" x14ac:dyDescent="0.15">
      <c r="A87" s="226">
        <v>77</v>
      </c>
      <c r="B87" s="226" t="str">
        <f ca="1">IFERROR(VLOOKUP(A87,'Rank unique Mod-Int-CI-PR'!I:J,2,FALSE),"")</f>
        <v/>
      </c>
      <c r="C87" s="227" t="str">
        <f ca="1">IFERROR(VLOOKUP(VALUE(LEFT(B87,FIND("-",B87)-1)),CatModules!B:C,2,FALSE),"")</f>
        <v/>
      </c>
      <c r="D87" s="227" t="str">
        <f ca="1">IFERROR(VLOOKUP(LEFT(B87,FIND("--",B87)-1),CatInt!D:E,2,FALSE),"")</f>
        <v/>
      </c>
      <c r="E87" s="227" t="str">
        <f ca="1">IFERROR(VLOOKUP(MID(B87,FIND("--",B87)+2,FIND("---",B87)-FIND("--",B87)-2),CatCostInp!D:E,2,FALSE),"")</f>
        <v/>
      </c>
      <c r="F87" s="227" t="str">
        <f ca="1">IFERROR(VLOOKUP(B87,ActivityConcat!A:C,3,FALSE),"")</f>
        <v/>
      </c>
      <c r="G87" s="228" t="str">
        <f ca="1">IFERROR(VLOOKUP(VALUE(RIGHT(B87,1)),Setup!A:D,4,FALSE),"")</f>
        <v/>
      </c>
      <c r="H87" s="229" t="str">
        <f t="shared" ca="1" si="5"/>
        <v/>
      </c>
      <c r="I87" s="230" t="str">
        <f ca="1">IF(SUMIF(Pharmaceuticals!$B:$B,$B87,Pharmaceuticals!Q:Q)+SUMIF('Health Products &amp; Equipment'!$B:$B,$B87,'Health Products &amp; Equipment'!Z:Z)+SUMIF('Other Pharma &amp; Health Products'!$B:$B,$B87,'Other Pharma &amp; Health Products'!Z:Z)+SUMIF('PSM Costs'!$B:$B,$B87,'PSM Costs'!Z:Z)&gt;0,SUMIF(Pharmaceuticals!$B:$B,$B87,Pharmaceuticals!Q:Q)+SUMIF('Health Products &amp; Equipment'!$B:$B,$B87,'Health Products &amp; Equipment'!Z:Z)+SUMIF('Other Pharma &amp; Health Products'!$B:$B,$B87,'Other Pharma &amp; Health Products'!Z:Z)+SUMIF('PSM Costs'!$B:$B,$B87,'PSM Costs'!Z:Z),"")</f>
        <v/>
      </c>
      <c r="J87" s="230" t="str">
        <f ca="1">IF(SUMIF(Pharmaceuticals!$B:$B,$B87,Pharmaceuticals!S:S)+SUMIF('Health Products &amp; Equipment'!$B:$B,$B87,'Health Products &amp; Equipment'!AB:AB)+SUMIF('Other Pharma &amp; Health Products'!$B:$B,$B87,'Other Pharma &amp; Health Products'!AB:AB)+SUMIF('PSM Costs'!$B:$B,$B87,'PSM Costs'!AB:AB)&gt;0,SUMIF(Pharmaceuticals!$B:$B,$B87,Pharmaceuticals!S:S)+SUMIF('Health Products &amp; Equipment'!$B:$B,$B87,'Health Products &amp; Equipment'!AB:AB)+SUMIF('Other Pharma &amp; Health Products'!$B:$B,$B87,'Other Pharma &amp; Health Products'!AB:AB)+SUMIF('PSM Costs'!$B:$B,$B87,'PSM Costs'!AB:AB),"")</f>
        <v/>
      </c>
      <c r="K87" s="230" t="str">
        <f ca="1">IF(SUMIF(Pharmaceuticals!$B:$B,$B87,Pharmaceuticals!U:U)+SUMIF('Health Products &amp; Equipment'!$B:$B,$B87,'Health Products &amp; Equipment'!AD:AD)+SUMIF('Other Pharma &amp; Health Products'!$B:$B,$B87,'Other Pharma &amp; Health Products'!AD:AD)+SUMIF('PSM Costs'!$B:$B,$B87,'PSM Costs'!AD:AD)&gt;0,SUMIF(Pharmaceuticals!$B:$B,$B87,Pharmaceuticals!U:U)+SUMIF('Health Products &amp; Equipment'!$B:$B,$B87,'Health Products &amp; Equipment'!AD:AD)+SUMIF('Other Pharma &amp; Health Products'!$B:$B,$B87,'Other Pharma &amp; Health Products'!AD:AD)+SUMIF('PSM Costs'!$B:$B,$B87,'PSM Costs'!AD:AD),"")</f>
        <v/>
      </c>
      <c r="L87" s="230" t="str">
        <f ca="1">IF(SUMIF(Pharmaceuticals!$B:$B,$B87,Pharmaceuticals!W:W)+SUMIF('Health Products &amp; Equipment'!$B:$B,$B87,'Health Products &amp; Equipment'!AF:AF)+SUMIF('Other Pharma &amp; Health Products'!$B:$B,$B87,'Other Pharma &amp; Health Products'!AF:AF)+SUMIF('PSM Costs'!$B:$B,$B87,'PSM Costs'!AF:AF)&gt;0,SUMIF(Pharmaceuticals!$B:$B,$B87,Pharmaceuticals!W:W)+SUMIF('Health Products &amp; Equipment'!$B:$B,$B87,'Health Products &amp; Equipment'!AF:AF)+SUMIF('Other Pharma &amp; Health Products'!$B:$B,$B87,'Other Pharma &amp; Health Products'!AF:AF)+SUMIF('PSM Costs'!$B:$B,$B87,'PSM Costs'!AF:AF),"")</f>
        <v/>
      </c>
      <c r="M87" s="228" t="str">
        <f t="shared" ca="1" si="6"/>
        <v/>
      </c>
      <c r="N87" s="231" t="str">
        <f ca="1">IF(SUMIF(Pharmaceuticals!$B:$B,$B87,Pharmaceuticals!AD:AD)+SUMIF('Health Products &amp; Equipment'!$B:$B,$B87,'Health Products &amp; Equipment'!AM:AM)+SUMIF('Other Pharma &amp; Health Products'!$B:$B,$B87,'Other Pharma &amp; Health Products'!AM:AM)+SUMIF('PSM Costs'!$B:$B,$B87,'PSM Costs'!AM:AM)&gt;0,SUMIF(Pharmaceuticals!$B:$B,$B87,Pharmaceuticals!AD:AD)+SUMIF('Health Products &amp; Equipment'!$B:$B,$B87,'Health Products &amp; Equipment'!AM:AM)+SUMIF('Other Pharma &amp; Health Products'!$B:$B,$B87,'Other Pharma &amp; Health Products'!AM:AM)+SUMIF('PSM Costs'!$B:$B,$B87,'PSM Costs'!AM:AM),"")</f>
        <v/>
      </c>
      <c r="O87" s="231" t="str">
        <f ca="1">IF(SUMIF(Pharmaceuticals!$B:$B,$B87,Pharmaceuticals!AF:AF)+SUMIF('Health Products &amp; Equipment'!$B:$B,$B87,'Health Products &amp; Equipment'!AO:AO)+SUMIF('Other Pharma &amp; Health Products'!$B:$B,$B87,'Other Pharma &amp; Health Products'!AO:AO)+SUMIF('PSM Costs'!$B:$B,$B87,'PSM Costs'!AO:AO)&gt;0,SUMIF(Pharmaceuticals!$B:$B,$B87,Pharmaceuticals!AF:AF)+SUMIF('Health Products &amp; Equipment'!$B:$B,$B87,'Health Products &amp; Equipment'!AO:AO)+SUMIF('Other Pharma &amp; Health Products'!$B:$B,$B87,'Other Pharma &amp; Health Products'!AO:AO)+SUMIF('PSM Costs'!$B:$B,$B87,'PSM Costs'!AO:AO),"")</f>
        <v/>
      </c>
      <c r="P87" s="231" t="str">
        <f ca="1">IF(SUMIF(Pharmaceuticals!$B:$B,$B87,Pharmaceuticals!AH:AH)+SUMIF('Health Products &amp; Equipment'!$B:$B,$B87,'Health Products &amp; Equipment'!AQ:AQ)+SUMIF('Other Pharma &amp; Health Products'!$B:$B,$B87,'Other Pharma &amp; Health Products'!AQ:AQ)+SUMIF('PSM Costs'!$B:$B,$B87,'PSM Costs'!AQ:AQ)&gt;0,SUMIF(Pharmaceuticals!$B:$B,$B87,Pharmaceuticals!AH:AH)+SUMIF('Health Products &amp; Equipment'!$B:$B,$B87,'Health Products &amp; Equipment'!AQ:AQ)+SUMIF('Other Pharma &amp; Health Products'!$B:$B,$B87,'Other Pharma &amp; Health Products'!AQ:AQ)+SUMIF('PSM Costs'!$B:$B,$B87,'PSM Costs'!AQ:AQ),"")</f>
        <v/>
      </c>
      <c r="Q87" s="231" t="str">
        <f ca="1">IF(SUMIF(Pharmaceuticals!$B:$B,$B87,Pharmaceuticals!AJ:AJ)+SUMIF('Health Products &amp; Equipment'!$B:$B,$B87,'Health Products &amp; Equipment'!AS:AS)+SUMIF('Other Pharma &amp; Health Products'!$B:$B,$B87,'Other Pharma &amp; Health Products'!AS:AS)+SUMIF('PSM Costs'!$B:$B,$B87,'PSM Costs'!AS:AS)&gt;0,SUMIF(Pharmaceuticals!$B:$B,$B87,Pharmaceuticals!AJ:AJ)+SUMIF('Health Products &amp; Equipment'!$B:$B,$B87,'Health Products &amp; Equipment'!AS:AS)+SUMIF('Other Pharma &amp; Health Products'!$B:$B,$B87,'Other Pharma &amp; Health Products'!AS:AS)+SUMIF('PSM Costs'!$B:$B,$B87,'PSM Costs'!AS:AS),"")</f>
        <v/>
      </c>
      <c r="R87" s="229" t="str">
        <f t="shared" ca="1" si="7"/>
        <v/>
      </c>
      <c r="S87" s="230" t="str">
        <f ca="1">IF(SUMIF(Pharmaceuticals!$B:$B,$B87,Pharmaceuticals!AQ:AQ)+SUMIF('Health Products &amp; Equipment'!$B:$B,$B87,'Health Products &amp; Equipment'!AZ:AZ)+SUMIF('Other Pharma &amp; Health Products'!$B:$B,$B87,'Other Pharma &amp; Health Products'!AZ:AZ)+SUMIF('PSM Costs'!$B:$B,$B87,'PSM Costs'!AZ:AZ)&gt;0,SUMIF(Pharmaceuticals!$B:$B,$B87,Pharmaceuticals!AQ:AQ)+SUMIF('Health Products &amp; Equipment'!$B:$B,$B87,'Health Products &amp; Equipment'!AZ:AZ)+SUMIF('Other Pharma &amp; Health Products'!$B:$B,$B87,'Other Pharma &amp; Health Products'!AZ:AZ)+SUMIF('PSM Costs'!$B:$B,$B87,'PSM Costs'!AZ:AZ),"")</f>
        <v/>
      </c>
      <c r="T87" s="230" t="str">
        <f ca="1">IF(SUMIF(Pharmaceuticals!$B:$B,$B87,Pharmaceuticals!AS:AS)+SUMIF('Health Products &amp; Equipment'!$B:$B,$B87,'Health Products &amp; Equipment'!BB:BB)+SUMIF('Other Pharma &amp; Health Products'!$B:$B,$B87,'Other Pharma &amp; Health Products'!BB:BB)+SUMIF('PSM Costs'!$B:$B,$B87,'PSM Costs'!BB:BB)&gt;0,SUMIF(Pharmaceuticals!$B:$B,$B87,Pharmaceuticals!AS:AS)+SUMIF('Health Products &amp; Equipment'!$B:$B,$B87,'Health Products &amp; Equipment'!BB:BB)+SUMIF('Other Pharma &amp; Health Products'!$B:$B,$B87,'Other Pharma &amp; Health Products'!BB:BB)+SUMIF('PSM Costs'!$B:$B,$B87,'PSM Costs'!BB:BB),"")</f>
        <v/>
      </c>
      <c r="U87" s="230" t="str">
        <f ca="1">IF(SUMIF(Pharmaceuticals!$B:$B,$B87,Pharmaceuticals!AU:AU)+SUMIF('Health Products &amp; Equipment'!$B:$B,$B87,'Health Products &amp; Equipment'!BD:BD)+SUMIF('Other Pharma &amp; Health Products'!$B:$B,$B87,'Other Pharma &amp; Health Products'!BD:BD)+SUMIF('PSM Costs'!$B:$B,$B87,'PSM Costs'!BD:BD)&gt;0,SUMIF(Pharmaceuticals!$B:$B,$B87,Pharmaceuticals!AU:AU)+SUMIF('Health Products &amp; Equipment'!$B:$B,$B87,'Health Products &amp; Equipment'!BD:BD)+SUMIF('Other Pharma &amp; Health Products'!$B:$B,$B87,'Other Pharma &amp; Health Products'!BD:BD)+SUMIF('PSM Costs'!$B:$B,$B87,'PSM Costs'!BD:BD),"")</f>
        <v/>
      </c>
      <c r="V87" s="230" t="str">
        <f ca="1">IF(SUMIF(Pharmaceuticals!$B:$B,$B87,Pharmaceuticals!AW:AW)+SUMIF('Health Products &amp; Equipment'!$B:$B,$B87,'Health Products &amp; Equipment'!BF:BF)+SUMIF('Other Pharma &amp; Health Products'!$B:$B,$B87,'Other Pharma &amp; Health Products'!BF:BF)+SUMIF('PSM Costs'!$B:$B,$B87,'PSM Costs'!BF:BF)&gt;0,SUMIF(Pharmaceuticals!$B:$B,$B87,Pharmaceuticals!AW:AW)+SUMIF('Health Products &amp; Equipment'!$B:$B,$B87,'Health Products &amp; Equipment'!BF:BF)+SUMIF('Other Pharma &amp; Health Products'!$B:$B,$B87,'Other Pharma &amp; Health Products'!BF:BF)+SUMIF('PSM Costs'!$B:$B,$B87,'PSM Costs'!BF:BF),"")</f>
        <v/>
      </c>
      <c r="W87" s="228" t="str">
        <f t="shared" ca="1" si="8"/>
        <v/>
      </c>
      <c r="X87" s="231" t="str">
        <f ca="1">IF(SUMIF(Pharmaceuticals!$B:$B,$B87,Pharmaceuticals!BD:BD)+SUMIF('Health Products &amp; Equipment'!$B:$B,$B87,'Health Products &amp; Equipment'!BM:BM)+SUMIF('Other Pharma &amp; Health Products'!$B:$B,$B87,'Other Pharma &amp; Health Products'!BM:BM)+SUMIF('PSM Costs'!$B:$B,$B87,'PSM Costs'!BM:BM)&gt;0,SUMIF(Pharmaceuticals!$B:$B,$B87,Pharmaceuticals!BD:BD)+SUMIF('Health Products &amp; Equipment'!$B:$B,$B87,'Health Products &amp; Equipment'!BM:BM)+SUMIF('Other Pharma &amp; Health Products'!$B:$B,$B87,'Other Pharma &amp; Health Products'!BM:BM)+SUMIF('PSM Costs'!$B:$B,$B87,'PSM Costs'!BM:BM),"")</f>
        <v/>
      </c>
      <c r="Y87" s="231" t="str">
        <f ca="1">IF(SUMIF(Pharmaceuticals!$B:$B,$B87,Pharmaceuticals!BF:BF)+SUMIF('Health Products &amp; Equipment'!$B:$B,$B87,'Health Products &amp; Equipment'!BO:BO)+SUMIF('Other Pharma &amp; Health Products'!$B:$B,$B87,'Other Pharma &amp; Health Products'!BO:BO)+SUMIF('PSM Costs'!$B:$B,$B87,'PSM Costs'!BO:BO)&gt;0,SUMIF(Pharmaceuticals!$B:$B,$B87,Pharmaceuticals!BF:BF)+SUMIF('Health Products &amp; Equipment'!$B:$B,$B87,'Health Products &amp; Equipment'!BO:BO)+SUMIF('Other Pharma &amp; Health Products'!$B:$B,$B87,'Other Pharma &amp; Health Products'!BO:BO)+SUMIF('PSM Costs'!$B:$B,$B87,'PSM Costs'!BO:BO),"")</f>
        <v/>
      </c>
      <c r="Z87" s="231" t="str">
        <f ca="1">IF(SUMIF(Pharmaceuticals!$B:$B,$B87,Pharmaceuticals!BH:BH)+SUMIF('Health Products &amp; Equipment'!$B:$B,$B87,'Health Products &amp; Equipment'!BQ:BQ)+SUMIF('Other Pharma &amp; Health Products'!$B:$B,$B87,'Other Pharma &amp; Health Products'!BQ:BQ)+SUMIF('PSM Costs'!$B:$B,$B87,'PSM Costs'!BQ:BQ)&gt;0,SUMIF(Pharmaceuticals!$B:$B,$B87,Pharmaceuticals!BH:BH)+SUMIF('Health Products &amp; Equipment'!$B:$B,$B87,'Health Products &amp; Equipment'!BQ:BQ)+SUMIF('Other Pharma &amp; Health Products'!$B:$B,$B87,'Other Pharma &amp; Health Products'!BQ:BQ)+SUMIF('PSM Costs'!$B:$B,$B87,'PSM Costs'!BQ:BQ),"")</f>
        <v/>
      </c>
      <c r="AA87" s="231" t="str">
        <f ca="1">IF(SUMIF(Pharmaceuticals!$B:$B,$B87,Pharmaceuticals!BJ:BJ)+SUMIF('Health Products &amp; Equipment'!$B:$B,$B87,'Health Products &amp; Equipment'!BS:BS)+SUMIF('Other Pharma &amp; Health Products'!$B:$B,$B87,'Other Pharma &amp; Health Products'!BS:BS)+SUMIF('PSM Costs'!$B:$B,$B87,'PSM Costs'!BS:BS)&gt;0,SUMIF(Pharmaceuticals!$B:$B,$B87,Pharmaceuticals!BJ:BJ)+SUMIF('Health Products &amp; Equipment'!$B:$B,$B87,'Health Products &amp; Equipment'!BS:BS)+SUMIF('Other Pharma &amp; Health Products'!$B:$B,$B87,'Other Pharma &amp; Health Products'!BS:BS)+SUMIF('PSM Costs'!$B:$B,$B87,'PSM Costs'!BS:BS),"")</f>
        <v/>
      </c>
      <c r="AB87" s="230" t="str">
        <f t="shared" ca="1" si="9"/>
        <v/>
      </c>
    </row>
    <row r="88" spans="1:28" ht="22" customHeight="1" x14ac:dyDescent="0.15">
      <c r="A88" s="226">
        <v>78</v>
      </c>
      <c r="B88" s="226" t="str">
        <f ca="1">IFERROR(VLOOKUP(A88,'Rank unique Mod-Int-CI-PR'!I:J,2,FALSE),"")</f>
        <v/>
      </c>
      <c r="C88" s="227" t="str">
        <f ca="1">IFERROR(VLOOKUP(VALUE(LEFT(B88,FIND("-",B88)-1)),CatModules!B:C,2,FALSE),"")</f>
        <v/>
      </c>
      <c r="D88" s="227" t="str">
        <f ca="1">IFERROR(VLOOKUP(LEFT(B88,FIND("--",B88)-1),CatInt!D:E,2,FALSE),"")</f>
        <v/>
      </c>
      <c r="E88" s="227" t="str">
        <f ca="1">IFERROR(VLOOKUP(MID(B88,FIND("--",B88)+2,FIND("---",B88)-FIND("--",B88)-2),CatCostInp!D:E,2,FALSE),"")</f>
        <v/>
      </c>
      <c r="F88" s="227" t="str">
        <f ca="1">IFERROR(VLOOKUP(B88,ActivityConcat!A:C,3,FALSE),"")</f>
        <v/>
      </c>
      <c r="G88" s="228" t="str">
        <f ca="1">IFERROR(VLOOKUP(VALUE(RIGHT(B88,1)),Setup!A:D,4,FALSE),"")</f>
        <v/>
      </c>
      <c r="H88" s="229" t="str">
        <f t="shared" ca="1" si="5"/>
        <v/>
      </c>
      <c r="I88" s="230" t="str">
        <f ca="1">IF(SUMIF(Pharmaceuticals!$B:$B,$B88,Pharmaceuticals!Q:Q)+SUMIF('Health Products &amp; Equipment'!$B:$B,$B88,'Health Products &amp; Equipment'!Z:Z)+SUMIF('Other Pharma &amp; Health Products'!$B:$B,$B88,'Other Pharma &amp; Health Products'!Z:Z)+SUMIF('PSM Costs'!$B:$B,$B88,'PSM Costs'!Z:Z)&gt;0,SUMIF(Pharmaceuticals!$B:$B,$B88,Pharmaceuticals!Q:Q)+SUMIF('Health Products &amp; Equipment'!$B:$B,$B88,'Health Products &amp; Equipment'!Z:Z)+SUMIF('Other Pharma &amp; Health Products'!$B:$B,$B88,'Other Pharma &amp; Health Products'!Z:Z)+SUMIF('PSM Costs'!$B:$B,$B88,'PSM Costs'!Z:Z),"")</f>
        <v/>
      </c>
      <c r="J88" s="230" t="str">
        <f ca="1">IF(SUMIF(Pharmaceuticals!$B:$B,$B88,Pharmaceuticals!S:S)+SUMIF('Health Products &amp; Equipment'!$B:$B,$B88,'Health Products &amp; Equipment'!AB:AB)+SUMIF('Other Pharma &amp; Health Products'!$B:$B,$B88,'Other Pharma &amp; Health Products'!AB:AB)+SUMIF('PSM Costs'!$B:$B,$B88,'PSM Costs'!AB:AB)&gt;0,SUMIF(Pharmaceuticals!$B:$B,$B88,Pharmaceuticals!S:S)+SUMIF('Health Products &amp; Equipment'!$B:$B,$B88,'Health Products &amp; Equipment'!AB:AB)+SUMIF('Other Pharma &amp; Health Products'!$B:$B,$B88,'Other Pharma &amp; Health Products'!AB:AB)+SUMIF('PSM Costs'!$B:$B,$B88,'PSM Costs'!AB:AB),"")</f>
        <v/>
      </c>
      <c r="K88" s="230" t="str">
        <f ca="1">IF(SUMIF(Pharmaceuticals!$B:$B,$B88,Pharmaceuticals!U:U)+SUMIF('Health Products &amp; Equipment'!$B:$B,$B88,'Health Products &amp; Equipment'!AD:AD)+SUMIF('Other Pharma &amp; Health Products'!$B:$B,$B88,'Other Pharma &amp; Health Products'!AD:AD)+SUMIF('PSM Costs'!$B:$B,$B88,'PSM Costs'!AD:AD)&gt;0,SUMIF(Pharmaceuticals!$B:$B,$B88,Pharmaceuticals!U:U)+SUMIF('Health Products &amp; Equipment'!$B:$B,$B88,'Health Products &amp; Equipment'!AD:AD)+SUMIF('Other Pharma &amp; Health Products'!$B:$B,$B88,'Other Pharma &amp; Health Products'!AD:AD)+SUMIF('PSM Costs'!$B:$B,$B88,'PSM Costs'!AD:AD),"")</f>
        <v/>
      </c>
      <c r="L88" s="230" t="str">
        <f ca="1">IF(SUMIF(Pharmaceuticals!$B:$B,$B88,Pharmaceuticals!W:W)+SUMIF('Health Products &amp; Equipment'!$B:$B,$B88,'Health Products &amp; Equipment'!AF:AF)+SUMIF('Other Pharma &amp; Health Products'!$B:$B,$B88,'Other Pharma &amp; Health Products'!AF:AF)+SUMIF('PSM Costs'!$B:$B,$B88,'PSM Costs'!AF:AF)&gt;0,SUMIF(Pharmaceuticals!$B:$B,$B88,Pharmaceuticals!W:W)+SUMIF('Health Products &amp; Equipment'!$B:$B,$B88,'Health Products &amp; Equipment'!AF:AF)+SUMIF('Other Pharma &amp; Health Products'!$B:$B,$B88,'Other Pharma &amp; Health Products'!AF:AF)+SUMIF('PSM Costs'!$B:$B,$B88,'PSM Costs'!AF:AF),"")</f>
        <v/>
      </c>
      <c r="M88" s="228" t="str">
        <f t="shared" ca="1" si="6"/>
        <v/>
      </c>
      <c r="N88" s="231" t="str">
        <f ca="1">IF(SUMIF(Pharmaceuticals!$B:$B,$B88,Pharmaceuticals!AD:AD)+SUMIF('Health Products &amp; Equipment'!$B:$B,$B88,'Health Products &amp; Equipment'!AM:AM)+SUMIF('Other Pharma &amp; Health Products'!$B:$B,$B88,'Other Pharma &amp; Health Products'!AM:AM)+SUMIF('PSM Costs'!$B:$B,$B88,'PSM Costs'!AM:AM)&gt;0,SUMIF(Pharmaceuticals!$B:$B,$B88,Pharmaceuticals!AD:AD)+SUMIF('Health Products &amp; Equipment'!$B:$B,$B88,'Health Products &amp; Equipment'!AM:AM)+SUMIF('Other Pharma &amp; Health Products'!$B:$B,$B88,'Other Pharma &amp; Health Products'!AM:AM)+SUMIF('PSM Costs'!$B:$B,$B88,'PSM Costs'!AM:AM),"")</f>
        <v/>
      </c>
      <c r="O88" s="231" t="str">
        <f ca="1">IF(SUMIF(Pharmaceuticals!$B:$B,$B88,Pharmaceuticals!AF:AF)+SUMIF('Health Products &amp; Equipment'!$B:$B,$B88,'Health Products &amp; Equipment'!AO:AO)+SUMIF('Other Pharma &amp; Health Products'!$B:$B,$B88,'Other Pharma &amp; Health Products'!AO:AO)+SUMIF('PSM Costs'!$B:$B,$B88,'PSM Costs'!AO:AO)&gt;0,SUMIF(Pharmaceuticals!$B:$B,$B88,Pharmaceuticals!AF:AF)+SUMIF('Health Products &amp; Equipment'!$B:$B,$B88,'Health Products &amp; Equipment'!AO:AO)+SUMIF('Other Pharma &amp; Health Products'!$B:$B,$B88,'Other Pharma &amp; Health Products'!AO:AO)+SUMIF('PSM Costs'!$B:$B,$B88,'PSM Costs'!AO:AO),"")</f>
        <v/>
      </c>
      <c r="P88" s="231" t="str">
        <f ca="1">IF(SUMIF(Pharmaceuticals!$B:$B,$B88,Pharmaceuticals!AH:AH)+SUMIF('Health Products &amp; Equipment'!$B:$B,$B88,'Health Products &amp; Equipment'!AQ:AQ)+SUMIF('Other Pharma &amp; Health Products'!$B:$B,$B88,'Other Pharma &amp; Health Products'!AQ:AQ)+SUMIF('PSM Costs'!$B:$B,$B88,'PSM Costs'!AQ:AQ)&gt;0,SUMIF(Pharmaceuticals!$B:$B,$B88,Pharmaceuticals!AH:AH)+SUMIF('Health Products &amp; Equipment'!$B:$B,$B88,'Health Products &amp; Equipment'!AQ:AQ)+SUMIF('Other Pharma &amp; Health Products'!$B:$B,$B88,'Other Pharma &amp; Health Products'!AQ:AQ)+SUMIF('PSM Costs'!$B:$B,$B88,'PSM Costs'!AQ:AQ),"")</f>
        <v/>
      </c>
      <c r="Q88" s="231" t="str">
        <f ca="1">IF(SUMIF(Pharmaceuticals!$B:$B,$B88,Pharmaceuticals!AJ:AJ)+SUMIF('Health Products &amp; Equipment'!$B:$B,$B88,'Health Products &amp; Equipment'!AS:AS)+SUMIF('Other Pharma &amp; Health Products'!$B:$B,$B88,'Other Pharma &amp; Health Products'!AS:AS)+SUMIF('PSM Costs'!$B:$B,$B88,'PSM Costs'!AS:AS)&gt;0,SUMIF(Pharmaceuticals!$B:$B,$B88,Pharmaceuticals!AJ:AJ)+SUMIF('Health Products &amp; Equipment'!$B:$B,$B88,'Health Products &amp; Equipment'!AS:AS)+SUMIF('Other Pharma &amp; Health Products'!$B:$B,$B88,'Other Pharma &amp; Health Products'!AS:AS)+SUMIF('PSM Costs'!$B:$B,$B88,'PSM Costs'!AS:AS),"")</f>
        <v/>
      </c>
      <c r="R88" s="229" t="str">
        <f t="shared" ca="1" si="7"/>
        <v/>
      </c>
      <c r="S88" s="230" t="str">
        <f ca="1">IF(SUMIF(Pharmaceuticals!$B:$B,$B88,Pharmaceuticals!AQ:AQ)+SUMIF('Health Products &amp; Equipment'!$B:$B,$B88,'Health Products &amp; Equipment'!AZ:AZ)+SUMIF('Other Pharma &amp; Health Products'!$B:$B,$B88,'Other Pharma &amp; Health Products'!AZ:AZ)+SUMIF('PSM Costs'!$B:$B,$B88,'PSM Costs'!AZ:AZ)&gt;0,SUMIF(Pharmaceuticals!$B:$B,$B88,Pharmaceuticals!AQ:AQ)+SUMIF('Health Products &amp; Equipment'!$B:$B,$B88,'Health Products &amp; Equipment'!AZ:AZ)+SUMIF('Other Pharma &amp; Health Products'!$B:$B,$B88,'Other Pharma &amp; Health Products'!AZ:AZ)+SUMIF('PSM Costs'!$B:$B,$B88,'PSM Costs'!AZ:AZ),"")</f>
        <v/>
      </c>
      <c r="T88" s="230" t="str">
        <f ca="1">IF(SUMIF(Pharmaceuticals!$B:$B,$B88,Pharmaceuticals!AS:AS)+SUMIF('Health Products &amp; Equipment'!$B:$B,$B88,'Health Products &amp; Equipment'!BB:BB)+SUMIF('Other Pharma &amp; Health Products'!$B:$B,$B88,'Other Pharma &amp; Health Products'!BB:BB)+SUMIF('PSM Costs'!$B:$B,$B88,'PSM Costs'!BB:BB)&gt;0,SUMIF(Pharmaceuticals!$B:$B,$B88,Pharmaceuticals!AS:AS)+SUMIF('Health Products &amp; Equipment'!$B:$B,$B88,'Health Products &amp; Equipment'!BB:BB)+SUMIF('Other Pharma &amp; Health Products'!$B:$B,$B88,'Other Pharma &amp; Health Products'!BB:BB)+SUMIF('PSM Costs'!$B:$B,$B88,'PSM Costs'!BB:BB),"")</f>
        <v/>
      </c>
      <c r="U88" s="230" t="str">
        <f ca="1">IF(SUMIF(Pharmaceuticals!$B:$B,$B88,Pharmaceuticals!AU:AU)+SUMIF('Health Products &amp; Equipment'!$B:$B,$B88,'Health Products &amp; Equipment'!BD:BD)+SUMIF('Other Pharma &amp; Health Products'!$B:$B,$B88,'Other Pharma &amp; Health Products'!BD:BD)+SUMIF('PSM Costs'!$B:$B,$B88,'PSM Costs'!BD:BD)&gt;0,SUMIF(Pharmaceuticals!$B:$B,$B88,Pharmaceuticals!AU:AU)+SUMIF('Health Products &amp; Equipment'!$B:$B,$B88,'Health Products &amp; Equipment'!BD:BD)+SUMIF('Other Pharma &amp; Health Products'!$B:$B,$B88,'Other Pharma &amp; Health Products'!BD:BD)+SUMIF('PSM Costs'!$B:$B,$B88,'PSM Costs'!BD:BD),"")</f>
        <v/>
      </c>
      <c r="V88" s="230" t="str">
        <f ca="1">IF(SUMIF(Pharmaceuticals!$B:$B,$B88,Pharmaceuticals!AW:AW)+SUMIF('Health Products &amp; Equipment'!$B:$B,$B88,'Health Products &amp; Equipment'!BF:BF)+SUMIF('Other Pharma &amp; Health Products'!$B:$B,$B88,'Other Pharma &amp; Health Products'!BF:BF)+SUMIF('PSM Costs'!$B:$B,$B88,'PSM Costs'!BF:BF)&gt;0,SUMIF(Pharmaceuticals!$B:$B,$B88,Pharmaceuticals!AW:AW)+SUMIF('Health Products &amp; Equipment'!$B:$B,$B88,'Health Products &amp; Equipment'!BF:BF)+SUMIF('Other Pharma &amp; Health Products'!$B:$B,$B88,'Other Pharma &amp; Health Products'!BF:BF)+SUMIF('PSM Costs'!$B:$B,$B88,'PSM Costs'!BF:BF),"")</f>
        <v/>
      </c>
      <c r="W88" s="228" t="str">
        <f t="shared" ca="1" si="8"/>
        <v/>
      </c>
      <c r="X88" s="231" t="str">
        <f ca="1">IF(SUMIF(Pharmaceuticals!$B:$B,$B88,Pharmaceuticals!BD:BD)+SUMIF('Health Products &amp; Equipment'!$B:$B,$B88,'Health Products &amp; Equipment'!BM:BM)+SUMIF('Other Pharma &amp; Health Products'!$B:$B,$B88,'Other Pharma &amp; Health Products'!BM:BM)+SUMIF('PSM Costs'!$B:$B,$B88,'PSM Costs'!BM:BM)&gt;0,SUMIF(Pharmaceuticals!$B:$B,$B88,Pharmaceuticals!BD:BD)+SUMIF('Health Products &amp; Equipment'!$B:$B,$B88,'Health Products &amp; Equipment'!BM:BM)+SUMIF('Other Pharma &amp; Health Products'!$B:$B,$B88,'Other Pharma &amp; Health Products'!BM:BM)+SUMIF('PSM Costs'!$B:$B,$B88,'PSM Costs'!BM:BM),"")</f>
        <v/>
      </c>
      <c r="Y88" s="231" t="str">
        <f ca="1">IF(SUMIF(Pharmaceuticals!$B:$B,$B88,Pharmaceuticals!BF:BF)+SUMIF('Health Products &amp; Equipment'!$B:$B,$B88,'Health Products &amp; Equipment'!BO:BO)+SUMIF('Other Pharma &amp; Health Products'!$B:$B,$B88,'Other Pharma &amp; Health Products'!BO:BO)+SUMIF('PSM Costs'!$B:$B,$B88,'PSM Costs'!BO:BO)&gt;0,SUMIF(Pharmaceuticals!$B:$B,$B88,Pharmaceuticals!BF:BF)+SUMIF('Health Products &amp; Equipment'!$B:$B,$B88,'Health Products &amp; Equipment'!BO:BO)+SUMIF('Other Pharma &amp; Health Products'!$B:$B,$B88,'Other Pharma &amp; Health Products'!BO:BO)+SUMIF('PSM Costs'!$B:$B,$B88,'PSM Costs'!BO:BO),"")</f>
        <v/>
      </c>
      <c r="Z88" s="231" t="str">
        <f ca="1">IF(SUMIF(Pharmaceuticals!$B:$B,$B88,Pharmaceuticals!BH:BH)+SUMIF('Health Products &amp; Equipment'!$B:$B,$B88,'Health Products &amp; Equipment'!BQ:BQ)+SUMIF('Other Pharma &amp; Health Products'!$B:$B,$B88,'Other Pharma &amp; Health Products'!BQ:BQ)+SUMIF('PSM Costs'!$B:$B,$B88,'PSM Costs'!BQ:BQ)&gt;0,SUMIF(Pharmaceuticals!$B:$B,$B88,Pharmaceuticals!BH:BH)+SUMIF('Health Products &amp; Equipment'!$B:$B,$B88,'Health Products &amp; Equipment'!BQ:BQ)+SUMIF('Other Pharma &amp; Health Products'!$B:$B,$B88,'Other Pharma &amp; Health Products'!BQ:BQ)+SUMIF('PSM Costs'!$B:$B,$B88,'PSM Costs'!BQ:BQ),"")</f>
        <v/>
      </c>
      <c r="AA88" s="231" t="str">
        <f ca="1">IF(SUMIF(Pharmaceuticals!$B:$B,$B88,Pharmaceuticals!BJ:BJ)+SUMIF('Health Products &amp; Equipment'!$B:$B,$B88,'Health Products &amp; Equipment'!BS:BS)+SUMIF('Other Pharma &amp; Health Products'!$B:$B,$B88,'Other Pharma &amp; Health Products'!BS:BS)+SUMIF('PSM Costs'!$B:$B,$B88,'PSM Costs'!BS:BS)&gt;0,SUMIF(Pharmaceuticals!$B:$B,$B88,Pharmaceuticals!BJ:BJ)+SUMIF('Health Products &amp; Equipment'!$B:$B,$B88,'Health Products &amp; Equipment'!BS:BS)+SUMIF('Other Pharma &amp; Health Products'!$B:$B,$B88,'Other Pharma &amp; Health Products'!BS:BS)+SUMIF('PSM Costs'!$B:$B,$B88,'PSM Costs'!BS:BS),"")</f>
        <v/>
      </c>
      <c r="AB88" s="230" t="str">
        <f t="shared" ca="1" si="9"/>
        <v/>
      </c>
    </row>
    <row r="89" spans="1:28" ht="22" customHeight="1" x14ac:dyDescent="0.15">
      <c r="A89" s="226">
        <v>79</v>
      </c>
      <c r="B89" s="226" t="str">
        <f ca="1">IFERROR(VLOOKUP(A89,'Rank unique Mod-Int-CI-PR'!I:J,2,FALSE),"")</f>
        <v/>
      </c>
      <c r="C89" s="227" t="str">
        <f ca="1">IFERROR(VLOOKUP(VALUE(LEFT(B89,FIND("-",B89)-1)),CatModules!B:C,2,FALSE),"")</f>
        <v/>
      </c>
      <c r="D89" s="227" t="str">
        <f ca="1">IFERROR(VLOOKUP(LEFT(B89,FIND("--",B89)-1),CatInt!D:E,2,FALSE),"")</f>
        <v/>
      </c>
      <c r="E89" s="227" t="str">
        <f ca="1">IFERROR(VLOOKUP(MID(B89,FIND("--",B89)+2,FIND("---",B89)-FIND("--",B89)-2),CatCostInp!D:E,2,FALSE),"")</f>
        <v/>
      </c>
      <c r="F89" s="227" t="str">
        <f ca="1">IFERROR(VLOOKUP(B89,ActivityConcat!A:C,3,FALSE),"")</f>
        <v/>
      </c>
      <c r="G89" s="228" t="str">
        <f ca="1">IFERROR(VLOOKUP(VALUE(RIGHT(B89,1)),Setup!A:D,4,FALSE),"")</f>
        <v/>
      </c>
      <c r="H89" s="229" t="str">
        <f t="shared" ca="1" si="5"/>
        <v/>
      </c>
      <c r="I89" s="230" t="str">
        <f ca="1">IF(SUMIF(Pharmaceuticals!$B:$B,$B89,Pharmaceuticals!Q:Q)+SUMIF('Health Products &amp; Equipment'!$B:$B,$B89,'Health Products &amp; Equipment'!Z:Z)+SUMIF('Other Pharma &amp; Health Products'!$B:$B,$B89,'Other Pharma &amp; Health Products'!Z:Z)+SUMIF('PSM Costs'!$B:$B,$B89,'PSM Costs'!Z:Z)&gt;0,SUMIF(Pharmaceuticals!$B:$B,$B89,Pharmaceuticals!Q:Q)+SUMIF('Health Products &amp; Equipment'!$B:$B,$B89,'Health Products &amp; Equipment'!Z:Z)+SUMIF('Other Pharma &amp; Health Products'!$B:$B,$B89,'Other Pharma &amp; Health Products'!Z:Z)+SUMIF('PSM Costs'!$B:$B,$B89,'PSM Costs'!Z:Z),"")</f>
        <v/>
      </c>
      <c r="J89" s="230" t="str">
        <f ca="1">IF(SUMIF(Pharmaceuticals!$B:$B,$B89,Pharmaceuticals!S:S)+SUMIF('Health Products &amp; Equipment'!$B:$B,$B89,'Health Products &amp; Equipment'!AB:AB)+SUMIF('Other Pharma &amp; Health Products'!$B:$B,$B89,'Other Pharma &amp; Health Products'!AB:AB)+SUMIF('PSM Costs'!$B:$B,$B89,'PSM Costs'!AB:AB)&gt;0,SUMIF(Pharmaceuticals!$B:$B,$B89,Pharmaceuticals!S:S)+SUMIF('Health Products &amp; Equipment'!$B:$B,$B89,'Health Products &amp; Equipment'!AB:AB)+SUMIF('Other Pharma &amp; Health Products'!$B:$B,$B89,'Other Pharma &amp; Health Products'!AB:AB)+SUMIF('PSM Costs'!$B:$B,$B89,'PSM Costs'!AB:AB),"")</f>
        <v/>
      </c>
      <c r="K89" s="230" t="str">
        <f ca="1">IF(SUMIF(Pharmaceuticals!$B:$B,$B89,Pharmaceuticals!U:U)+SUMIF('Health Products &amp; Equipment'!$B:$B,$B89,'Health Products &amp; Equipment'!AD:AD)+SUMIF('Other Pharma &amp; Health Products'!$B:$B,$B89,'Other Pharma &amp; Health Products'!AD:AD)+SUMIF('PSM Costs'!$B:$B,$B89,'PSM Costs'!AD:AD)&gt;0,SUMIF(Pharmaceuticals!$B:$B,$B89,Pharmaceuticals!U:U)+SUMIF('Health Products &amp; Equipment'!$B:$B,$B89,'Health Products &amp; Equipment'!AD:AD)+SUMIF('Other Pharma &amp; Health Products'!$B:$B,$B89,'Other Pharma &amp; Health Products'!AD:AD)+SUMIF('PSM Costs'!$B:$B,$B89,'PSM Costs'!AD:AD),"")</f>
        <v/>
      </c>
      <c r="L89" s="230" t="str">
        <f ca="1">IF(SUMIF(Pharmaceuticals!$B:$B,$B89,Pharmaceuticals!W:W)+SUMIF('Health Products &amp; Equipment'!$B:$B,$B89,'Health Products &amp; Equipment'!AF:AF)+SUMIF('Other Pharma &amp; Health Products'!$B:$B,$B89,'Other Pharma &amp; Health Products'!AF:AF)+SUMIF('PSM Costs'!$B:$B,$B89,'PSM Costs'!AF:AF)&gt;0,SUMIF(Pharmaceuticals!$B:$B,$B89,Pharmaceuticals!W:W)+SUMIF('Health Products &amp; Equipment'!$B:$B,$B89,'Health Products &amp; Equipment'!AF:AF)+SUMIF('Other Pharma &amp; Health Products'!$B:$B,$B89,'Other Pharma &amp; Health Products'!AF:AF)+SUMIF('PSM Costs'!$B:$B,$B89,'PSM Costs'!AF:AF),"")</f>
        <v/>
      </c>
      <c r="M89" s="228" t="str">
        <f t="shared" ca="1" si="6"/>
        <v/>
      </c>
      <c r="N89" s="231" t="str">
        <f ca="1">IF(SUMIF(Pharmaceuticals!$B:$B,$B89,Pharmaceuticals!AD:AD)+SUMIF('Health Products &amp; Equipment'!$B:$B,$B89,'Health Products &amp; Equipment'!AM:AM)+SUMIF('Other Pharma &amp; Health Products'!$B:$B,$B89,'Other Pharma &amp; Health Products'!AM:AM)+SUMIF('PSM Costs'!$B:$B,$B89,'PSM Costs'!AM:AM)&gt;0,SUMIF(Pharmaceuticals!$B:$B,$B89,Pharmaceuticals!AD:AD)+SUMIF('Health Products &amp; Equipment'!$B:$B,$B89,'Health Products &amp; Equipment'!AM:AM)+SUMIF('Other Pharma &amp; Health Products'!$B:$B,$B89,'Other Pharma &amp; Health Products'!AM:AM)+SUMIF('PSM Costs'!$B:$B,$B89,'PSM Costs'!AM:AM),"")</f>
        <v/>
      </c>
      <c r="O89" s="231" t="str">
        <f ca="1">IF(SUMIF(Pharmaceuticals!$B:$B,$B89,Pharmaceuticals!AF:AF)+SUMIF('Health Products &amp; Equipment'!$B:$B,$B89,'Health Products &amp; Equipment'!AO:AO)+SUMIF('Other Pharma &amp; Health Products'!$B:$B,$B89,'Other Pharma &amp; Health Products'!AO:AO)+SUMIF('PSM Costs'!$B:$B,$B89,'PSM Costs'!AO:AO)&gt;0,SUMIF(Pharmaceuticals!$B:$B,$B89,Pharmaceuticals!AF:AF)+SUMIF('Health Products &amp; Equipment'!$B:$B,$B89,'Health Products &amp; Equipment'!AO:AO)+SUMIF('Other Pharma &amp; Health Products'!$B:$B,$B89,'Other Pharma &amp; Health Products'!AO:AO)+SUMIF('PSM Costs'!$B:$B,$B89,'PSM Costs'!AO:AO),"")</f>
        <v/>
      </c>
      <c r="P89" s="231" t="str">
        <f ca="1">IF(SUMIF(Pharmaceuticals!$B:$B,$B89,Pharmaceuticals!AH:AH)+SUMIF('Health Products &amp; Equipment'!$B:$B,$B89,'Health Products &amp; Equipment'!AQ:AQ)+SUMIF('Other Pharma &amp; Health Products'!$B:$B,$B89,'Other Pharma &amp; Health Products'!AQ:AQ)+SUMIF('PSM Costs'!$B:$B,$B89,'PSM Costs'!AQ:AQ)&gt;0,SUMIF(Pharmaceuticals!$B:$B,$B89,Pharmaceuticals!AH:AH)+SUMIF('Health Products &amp; Equipment'!$B:$B,$B89,'Health Products &amp; Equipment'!AQ:AQ)+SUMIF('Other Pharma &amp; Health Products'!$B:$B,$B89,'Other Pharma &amp; Health Products'!AQ:AQ)+SUMIF('PSM Costs'!$B:$B,$B89,'PSM Costs'!AQ:AQ),"")</f>
        <v/>
      </c>
      <c r="Q89" s="231" t="str">
        <f ca="1">IF(SUMIF(Pharmaceuticals!$B:$B,$B89,Pharmaceuticals!AJ:AJ)+SUMIF('Health Products &amp; Equipment'!$B:$B,$B89,'Health Products &amp; Equipment'!AS:AS)+SUMIF('Other Pharma &amp; Health Products'!$B:$B,$B89,'Other Pharma &amp; Health Products'!AS:AS)+SUMIF('PSM Costs'!$B:$B,$B89,'PSM Costs'!AS:AS)&gt;0,SUMIF(Pharmaceuticals!$B:$B,$B89,Pharmaceuticals!AJ:AJ)+SUMIF('Health Products &amp; Equipment'!$B:$B,$B89,'Health Products &amp; Equipment'!AS:AS)+SUMIF('Other Pharma &amp; Health Products'!$B:$B,$B89,'Other Pharma &amp; Health Products'!AS:AS)+SUMIF('PSM Costs'!$B:$B,$B89,'PSM Costs'!AS:AS),"")</f>
        <v/>
      </c>
      <c r="R89" s="229" t="str">
        <f t="shared" ca="1" si="7"/>
        <v/>
      </c>
      <c r="S89" s="230" t="str">
        <f ca="1">IF(SUMIF(Pharmaceuticals!$B:$B,$B89,Pharmaceuticals!AQ:AQ)+SUMIF('Health Products &amp; Equipment'!$B:$B,$B89,'Health Products &amp; Equipment'!AZ:AZ)+SUMIF('Other Pharma &amp; Health Products'!$B:$B,$B89,'Other Pharma &amp; Health Products'!AZ:AZ)+SUMIF('PSM Costs'!$B:$B,$B89,'PSM Costs'!AZ:AZ)&gt;0,SUMIF(Pharmaceuticals!$B:$B,$B89,Pharmaceuticals!AQ:AQ)+SUMIF('Health Products &amp; Equipment'!$B:$B,$B89,'Health Products &amp; Equipment'!AZ:AZ)+SUMIF('Other Pharma &amp; Health Products'!$B:$B,$B89,'Other Pharma &amp; Health Products'!AZ:AZ)+SUMIF('PSM Costs'!$B:$B,$B89,'PSM Costs'!AZ:AZ),"")</f>
        <v/>
      </c>
      <c r="T89" s="230" t="str">
        <f ca="1">IF(SUMIF(Pharmaceuticals!$B:$B,$B89,Pharmaceuticals!AS:AS)+SUMIF('Health Products &amp; Equipment'!$B:$B,$B89,'Health Products &amp; Equipment'!BB:BB)+SUMIF('Other Pharma &amp; Health Products'!$B:$B,$B89,'Other Pharma &amp; Health Products'!BB:BB)+SUMIF('PSM Costs'!$B:$B,$B89,'PSM Costs'!BB:BB)&gt;0,SUMIF(Pharmaceuticals!$B:$B,$B89,Pharmaceuticals!AS:AS)+SUMIF('Health Products &amp; Equipment'!$B:$B,$B89,'Health Products &amp; Equipment'!BB:BB)+SUMIF('Other Pharma &amp; Health Products'!$B:$B,$B89,'Other Pharma &amp; Health Products'!BB:BB)+SUMIF('PSM Costs'!$B:$B,$B89,'PSM Costs'!BB:BB),"")</f>
        <v/>
      </c>
      <c r="U89" s="230" t="str">
        <f ca="1">IF(SUMIF(Pharmaceuticals!$B:$B,$B89,Pharmaceuticals!AU:AU)+SUMIF('Health Products &amp; Equipment'!$B:$B,$B89,'Health Products &amp; Equipment'!BD:BD)+SUMIF('Other Pharma &amp; Health Products'!$B:$B,$B89,'Other Pharma &amp; Health Products'!BD:BD)+SUMIF('PSM Costs'!$B:$B,$B89,'PSM Costs'!BD:BD)&gt;0,SUMIF(Pharmaceuticals!$B:$B,$B89,Pharmaceuticals!AU:AU)+SUMIF('Health Products &amp; Equipment'!$B:$B,$B89,'Health Products &amp; Equipment'!BD:BD)+SUMIF('Other Pharma &amp; Health Products'!$B:$B,$B89,'Other Pharma &amp; Health Products'!BD:BD)+SUMIF('PSM Costs'!$B:$B,$B89,'PSM Costs'!BD:BD),"")</f>
        <v/>
      </c>
      <c r="V89" s="230" t="str">
        <f ca="1">IF(SUMIF(Pharmaceuticals!$B:$B,$B89,Pharmaceuticals!AW:AW)+SUMIF('Health Products &amp; Equipment'!$B:$B,$B89,'Health Products &amp; Equipment'!BF:BF)+SUMIF('Other Pharma &amp; Health Products'!$B:$B,$B89,'Other Pharma &amp; Health Products'!BF:BF)+SUMIF('PSM Costs'!$B:$B,$B89,'PSM Costs'!BF:BF)&gt;0,SUMIF(Pharmaceuticals!$B:$B,$B89,Pharmaceuticals!AW:AW)+SUMIF('Health Products &amp; Equipment'!$B:$B,$B89,'Health Products &amp; Equipment'!BF:BF)+SUMIF('Other Pharma &amp; Health Products'!$B:$B,$B89,'Other Pharma &amp; Health Products'!BF:BF)+SUMIF('PSM Costs'!$B:$B,$B89,'PSM Costs'!BF:BF),"")</f>
        <v/>
      </c>
      <c r="W89" s="228" t="str">
        <f t="shared" ca="1" si="8"/>
        <v/>
      </c>
      <c r="X89" s="231" t="str">
        <f ca="1">IF(SUMIF(Pharmaceuticals!$B:$B,$B89,Pharmaceuticals!BD:BD)+SUMIF('Health Products &amp; Equipment'!$B:$B,$B89,'Health Products &amp; Equipment'!BM:BM)+SUMIF('Other Pharma &amp; Health Products'!$B:$B,$B89,'Other Pharma &amp; Health Products'!BM:BM)+SUMIF('PSM Costs'!$B:$B,$B89,'PSM Costs'!BM:BM)&gt;0,SUMIF(Pharmaceuticals!$B:$B,$B89,Pharmaceuticals!BD:BD)+SUMIF('Health Products &amp; Equipment'!$B:$B,$B89,'Health Products &amp; Equipment'!BM:BM)+SUMIF('Other Pharma &amp; Health Products'!$B:$B,$B89,'Other Pharma &amp; Health Products'!BM:BM)+SUMIF('PSM Costs'!$B:$B,$B89,'PSM Costs'!BM:BM),"")</f>
        <v/>
      </c>
      <c r="Y89" s="231" t="str">
        <f ca="1">IF(SUMIF(Pharmaceuticals!$B:$B,$B89,Pharmaceuticals!BF:BF)+SUMIF('Health Products &amp; Equipment'!$B:$B,$B89,'Health Products &amp; Equipment'!BO:BO)+SUMIF('Other Pharma &amp; Health Products'!$B:$B,$B89,'Other Pharma &amp; Health Products'!BO:BO)+SUMIF('PSM Costs'!$B:$B,$B89,'PSM Costs'!BO:BO)&gt;0,SUMIF(Pharmaceuticals!$B:$B,$B89,Pharmaceuticals!BF:BF)+SUMIF('Health Products &amp; Equipment'!$B:$B,$B89,'Health Products &amp; Equipment'!BO:BO)+SUMIF('Other Pharma &amp; Health Products'!$B:$B,$B89,'Other Pharma &amp; Health Products'!BO:BO)+SUMIF('PSM Costs'!$B:$B,$B89,'PSM Costs'!BO:BO),"")</f>
        <v/>
      </c>
      <c r="Z89" s="231" t="str">
        <f ca="1">IF(SUMIF(Pharmaceuticals!$B:$B,$B89,Pharmaceuticals!BH:BH)+SUMIF('Health Products &amp; Equipment'!$B:$B,$B89,'Health Products &amp; Equipment'!BQ:BQ)+SUMIF('Other Pharma &amp; Health Products'!$B:$B,$B89,'Other Pharma &amp; Health Products'!BQ:BQ)+SUMIF('PSM Costs'!$B:$B,$B89,'PSM Costs'!BQ:BQ)&gt;0,SUMIF(Pharmaceuticals!$B:$B,$B89,Pharmaceuticals!BH:BH)+SUMIF('Health Products &amp; Equipment'!$B:$B,$B89,'Health Products &amp; Equipment'!BQ:BQ)+SUMIF('Other Pharma &amp; Health Products'!$B:$B,$B89,'Other Pharma &amp; Health Products'!BQ:BQ)+SUMIF('PSM Costs'!$B:$B,$B89,'PSM Costs'!BQ:BQ),"")</f>
        <v/>
      </c>
      <c r="AA89" s="231" t="str">
        <f ca="1">IF(SUMIF(Pharmaceuticals!$B:$B,$B89,Pharmaceuticals!BJ:BJ)+SUMIF('Health Products &amp; Equipment'!$B:$B,$B89,'Health Products &amp; Equipment'!BS:BS)+SUMIF('Other Pharma &amp; Health Products'!$B:$B,$B89,'Other Pharma &amp; Health Products'!BS:BS)+SUMIF('PSM Costs'!$B:$B,$B89,'PSM Costs'!BS:BS)&gt;0,SUMIF(Pharmaceuticals!$B:$B,$B89,Pharmaceuticals!BJ:BJ)+SUMIF('Health Products &amp; Equipment'!$B:$B,$B89,'Health Products &amp; Equipment'!BS:BS)+SUMIF('Other Pharma &amp; Health Products'!$B:$B,$B89,'Other Pharma &amp; Health Products'!BS:BS)+SUMIF('PSM Costs'!$B:$B,$B89,'PSM Costs'!BS:BS),"")</f>
        <v/>
      </c>
      <c r="AB89" s="230" t="str">
        <f t="shared" ca="1" si="9"/>
        <v/>
      </c>
    </row>
    <row r="90" spans="1:28" ht="22" customHeight="1" x14ac:dyDescent="0.15">
      <c r="A90" s="226">
        <v>80</v>
      </c>
      <c r="B90" s="226" t="str">
        <f ca="1">IFERROR(VLOOKUP(A90,'Rank unique Mod-Int-CI-PR'!I:J,2,FALSE),"")</f>
        <v/>
      </c>
      <c r="C90" s="227" t="str">
        <f ca="1">IFERROR(VLOOKUP(VALUE(LEFT(B90,FIND("-",B90)-1)),CatModules!B:C,2,FALSE),"")</f>
        <v/>
      </c>
      <c r="D90" s="227" t="str">
        <f ca="1">IFERROR(VLOOKUP(LEFT(B90,FIND("--",B90)-1),CatInt!D:E,2,FALSE),"")</f>
        <v/>
      </c>
      <c r="E90" s="227" t="str">
        <f ca="1">IFERROR(VLOOKUP(MID(B90,FIND("--",B90)+2,FIND("---",B90)-FIND("--",B90)-2),CatCostInp!D:E,2,FALSE),"")</f>
        <v/>
      </c>
      <c r="F90" s="227" t="str">
        <f ca="1">IFERROR(VLOOKUP(B90,ActivityConcat!A:C,3,FALSE),"")</f>
        <v/>
      </c>
      <c r="G90" s="228" t="str">
        <f ca="1">IFERROR(VLOOKUP(VALUE(RIGHT(B90,1)),Setup!A:D,4,FALSE),"")</f>
        <v/>
      </c>
      <c r="H90" s="229" t="str">
        <f t="shared" ca="1" si="5"/>
        <v/>
      </c>
      <c r="I90" s="230" t="str">
        <f ca="1">IF(SUMIF(Pharmaceuticals!$B:$B,$B90,Pharmaceuticals!Q:Q)+SUMIF('Health Products &amp; Equipment'!$B:$B,$B90,'Health Products &amp; Equipment'!Z:Z)+SUMIF('Other Pharma &amp; Health Products'!$B:$B,$B90,'Other Pharma &amp; Health Products'!Z:Z)+SUMIF('PSM Costs'!$B:$B,$B90,'PSM Costs'!Z:Z)&gt;0,SUMIF(Pharmaceuticals!$B:$B,$B90,Pharmaceuticals!Q:Q)+SUMIF('Health Products &amp; Equipment'!$B:$B,$B90,'Health Products &amp; Equipment'!Z:Z)+SUMIF('Other Pharma &amp; Health Products'!$B:$B,$B90,'Other Pharma &amp; Health Products'!Z:Z)+SUMIF('PSM Costs'!$B:$B,$B90,'PSM Costs'!Z:Z),"")</f>
        <v/>
      </c>
      <c r="J90" s="230" t="str">
        <f ca="1">IF(SUMIF(Pharmaceuticals!$B:$B,$B90,Pharmaceuticals!S:S)+SUMIF('Health Products &amp; Equipment'!$B:$B,$B90,'Health Products &amp; Equipment'!AB:AB)+SUMIF('Other Pharma &amp; Health Products'!$B:$B,$B90,'Other Pharma &amp; Health Products'!AB:AB)+SUMIF('PSM Costs'!$B:$B,$B90,'PSM Costs'!AB:AB)&gt;0,SUMIF(Pharmaceuticals!$B:$B,$B90,Pharmaceuticals!S:S)+SUMIF('Health Products &amp; Equipment'!$B:$B,$B90,'Health Products &amp; Equipment'!AB:AB)+SUMIF('Other Pharma &amp; Health Products'!$B:$B,$B90,'Other Pharma &amp; Health Products'!AB:AB)+SUMIF('PSM Costs'!$B:$B,$B90,'PSM Costs'!AB:AB),"")</f>
        <v/>
      </c>
      <c r="K90" s="230" t="str">
        <f ca="1">IF(SUMIF(Pharmaceuticals!$B:$B,$B90,Pharmaceuticals!U:U)+SUMIF('Health Products &amp; Equipment'!$B:$B,$B90,'Health Products &amp; Equipment'!AD:AD)+SUMIF('Other Pharma &amp; Health Products'!$B:$B,$B90,'Other Pharma &amp; Health Products'!AD:AD)+SUMIF('PSM Costs'!$B:$B,$B90,'PSM Costs'!AD:AD)&gt;0,SUMIF(Pharmaceuticals!$B:$B,$B90,Pharmaceuticals!U:U)+SUMIF('Health Products &amp; Equipment'!$B:$B,$B90,'Health Products &amp; Equipment'!AD:AD)+SUMIF('Other Pharma &amp; Health Products'!$B:$B,$B90,'Other Pharma &amp; Health Products'!AD:AD)+SUMIF('PSM Costs'!$B:$B,$B90,'PSM Costs'!AD:AD),"")</f>
        <v/>
      </c>
      <c r="L90" s="230" t="str">
        <f ca="1">IF(SUMIF(Pharmaceuticals!$B:$B,$B90,Pharmaceuticals!W:W)+SUMIF('Health Products &amp; Equipment'!$B:$B,$B90,'Health Products &amp; Equipment'!AF:AF)+SUMIF('Other Pharma &amp; Health Products'!$B:$B,$B90,'Other Pharma &amp; Health Products'!AF:AF)+SUMIF('PSM Costs'!$B:$B,$B90,'PSM Costs'!AF:AF)&gt;0,SUMIF(Pharmaceuticals!$B:$B,$B90,Pharmaceuticals!W:W)+SUMIF('Health Products &amp; Equipment'!$B:$B,$B90,'Health Products &amp; Equipment'!AF:AF)+SUMIF('Other Pharma &amp; Health Products'!$B:$B,$B90,'Other Pharma &amp; Health Products'!AF:AF)+SUMIF('PSM Costs'!$B:$B,$B90,'PSM Costs'!AF:AF),"")</f>
        <v/>
      </c>
      <c r="M90" s="228" t="str">
        <f t="shared" ca="1" si="6"/>
        <v/>
      </c>
      <c r="N90" s="231" t="str">
        <f ca="1">IF(SUMIF(Pharmaceuticals!$B:$B,$B90,Pharmaceuticals!AD:AD)+SUMIF('Health Products &amp; Equipment'!$B:$B,$B90,'Health Products &amp; Equipment'!AM:AM)+SUMIF('Other Pharma &amp; Health Products'!$B:$B,$B90,'Other Pharma &amp; Health Products'!AM:AM)+SUMIF('PSM Costs'!$B:$B,$B90,'PSM Costs'!AM:AM)&gt;0,SUMIF(Pharmaceuticals!$B:$B,$B90,Pharmaceuticals!AD:AD)+SUMIF('Health Products &amp; Equipment'!$B:$B,$B90,'Health Products &amp; Equipment'!AM:AM)+SUMIF('Other Pharma &amp; Health Products'!$B:$B,$B90,'Other Pharma &amp; Health Products'!AM:AM)+SUMIF('PSM Costs'!$B:$B,$B90,'PSM Costs'!AM:AM),"")</f>
        <v/>
      </c>
      <c r="O90" s="231" t="str">
        <f ca="1">IF(SUMIF(Pharmaceuticals!$B:$B,$B90,Pharmaceuticals!AF:AF)+SUMIF('Health Products &amp; Equipment'!$B:$B,$B90,'Health Products &amp; Equipment'!AO:AO)+SUMIF('Other Pharma &amp; Health Products'!$B:$B,$B90,'Other Pharma &amp; Health Products'!AO:AO)+SUMIF('PSM Costs'!$B:$B,$B90,'PSM Costs'!AO:AO)&gt;0,SUMIF(Pharmaceuticals!$B:$B,$B90,Pharmaceuticals!AF:AF)+SUMIF('Health Products &amp; Equipment'!$B:$B,$B90,'Health Products &amp; Equipment'!AO:AO)+SUMIF('Other Pharma &amp; Health Products'!$B:$B,$B90,'Other Pharma &amp; Health Products'!AO:AO)+SUMIF('PSM Costs'!$B:$B,$B90,'PSM Costs'!AO:AO),"")</f>
        <v/>
      </c>
      <c r="P90" s="231" t="str">
        <f ca="1">IF(SUMIF(Pharmaceuticals!$B:$B,$B90,Pharmaceuticals!AH:AH)+SUMIF('Health Products &amp; Equipment'!$B:$B,$B90,'Health Products &amp; Equipment'!AQ:AQ)+SUMIF('Other Pharma &amp; Health Products'!$B:$B,$B90,'Other Pharma &amp; Health Products'!AQ:AQ)+SUMIF('PSM Costs'!$B:$B,$B90,'PSM Costs'!AQ:AQ)&gt;0,SUMIF(Pharmaceuticals!$B:$B,$B90,Pharmaceuticals!AH:AH)+SUMIF('Health Products &amp; Equipment'!$B:$B,$B90,'Health Products &amp; Equipment'!AQ:AQ)+SUMIF('Other Pharma &amp; Health Products'!$B:$B,$B90,'Other Pharma &amp; Health Products'!AQ:AQ)+SUMIF('PSM Costs'!$B:$B,$B90,'PSM Costs'!AQ:AQ),"")</f>
        <v/>
      </c>
      <c r="Q90" s="231" t="str">
        <f ca="1">IF(SUMIF(Pharmaceuticals!$B:$B,$B90,Pharmaceuticals!AJ:AJ)+SUMIF('Health Products &amp; Equipment'!$B:$B,$B90,'Health Products &amp; Equipment'!AS:AS)+SUMIF('Other Pharma &amp; Health Products'!$B:$B,$B90,'Other Pharma &amp; Health Products'!AS:AS)+SUMIF('PSM Costs'!$B:$B,$B90,'PSM Costs'!AS:AS)&gt;0,SUMIF(Pharmaceuticals!$B:$B,$B90,Pharmaceuticals!AJ:AJ)+SUMIF('Health Products &amp; Equipment'!$B:$B,$B90,'Health Products &amp; Equipment'!AS:AS)+SUMIF('Other Pharma &amp; Health Products'!$B:$B,$B90,'Other Pharma &amp; Health Products'!AS:AS)+SUMIF('PSM Costs'!$B:$B,$B90,'PSM Costs'!AS:AS),"")</f>
        <v/>
      </c>
      <c r="R90" s="229" t="str">
        <f t="shared" ca="1" si="7"/>
        <v/>
      </c>
      <c r="S90" s="230" t="str">
        <f ca="1">IF(SUMIF(Pharmaceuticals!$B:$B,$B90,Pharmaceuticals!AQ:AQ)+SUMIF('Health Products &amp; Equipment'!$B:$B,$B90,'Health Products &amp; Equipment'!AZ:AZ)+SUMIF('Other Pharma &amp; Health Products'!$B:$B,$B90,'Other Pharma &amp; Health Products'!AZ:AZ)+SUMIF('PSM Costs'!$B:$B,$B90,'PSM Costs'!AZ:AZ)&gt;0,SUMIF(Pharmaceuticals!$B:$B,$B90,Pharmaceuticals!AQ:AQ)+SUMIF('Health Products &amp; Equipment'!$B:$B,$B90,'Health Products &amp; Equipment'!AZ:AZ)+SUMIF('Other Pharma &amp; Health Products'!$B:$B,$B90,'Other Pharma &amp; Health Products'!AZ:AZ)+SUMIF('PSM Costs'!$B:$B,$B90,'PSM Costs'!AZ:AZ),"")</f>
        <v/>
      </c>
      <c r="T90" s="230" t="str">
        <f ca="1">IF(SUMIF(Pharmaceuticals!$B:$B,$B90,Pharmaceuticals!AS:AS)+SUMIF('Health Products &amp; Equipment'!$B:$B,$B90,'Health Products &amp; Equipment'!BB:BB)+SUMIF('Other Pharma &amp; Health Products'!$B:$B,$B90,'Other Pharma &amp; Health Products'!BB:BB)+SUMIF('PSM Costs'!$B:$B,$B90,'PSM Costs'!BB:BB)&gt;0,SUMIF(Pharmaceuticals!$B:$B,$B90,Pharmaceuticals!AS:AS)+SUMIF('Health Products &amp; Equipment'!$B:$B,$B90,'Health Products &amp; Equipment'!BB:BB)+SUMIF('Other Pharma &amp; Health Products'!$B:$B,$B90,'Other Pharma &amp; Health Products'!BB:BB)+SUMIF('PSM Costs'!$B:$B,$B90,'PSM Costs'!BB:BB),"")</f>
        <v/>
      </c>
      <c r="U90" s="230" t="str">
        <f ca="1">IF(SUMIF(Pharmaceuticals!$B:$B,$B90,Pharmaceuticals!AU:AU)+SUMIF('Health Products &amp; Equipment'!$B:$B,$B90,'Health Products &amp; Equipment'!BD:BD)+SUMIF('Other Pharma &amp; Health Products'!$B:$B,$B90,'Other Pharma &amp; Health Products'!BD:BD)+SUMIF('PSM Costs'!$B:$B,$B90,'PSM Costs'!BD:BD)&gt;0,SUMIF(Pharmaceuticals!$B:$B,$B90,Pharmaceuticals!AU:AU)+SUMIF('Health Products &amp; Equipment'!$B:$B,$B90,'Health Products &amp; Equipment'!BD:BD)+SUMIF('Other Pharma &amp; Health Products'!$B:$B,$B90,'Other Pharma &amp; Health Products'!BD:BD)+SUMIF('PSM Costs'!$B:$B,$B90,'PSM Costs'!BD:BD),"")</f>
        <v/>
      </c>
      <c r="V90" s="230" t="str">
        <f ca="1">IF(SUMIF(Pharmaceuticals!$B:$B,$B90,Pharmaceuticals!AW:AW)+SUMIF('Health Products &amp; Equipment'!$B:$B,$B90,'Health Products &amp; Equipment'!BF:BF)+SUMIF('Other Pharma &amp; Health Products'!$B:$B,$B90,'Other Pharma &amp; Health Products'!BF:BF)+SUMIF('PSM Costs'!$B:$B,$B90,'PSM Costs'!BF:BF)&gt;0,SUMIF(Pharmaceuticals!$B:$B,$B90,Pharmaceuticals!AW:AW)+SUMIF('Health Products &amp; Equipment'!$B:$B,$B90,'Health Products &amp; Equipment'!BF:BF)+SUMIF('Other Pharma &amp; Health Products'!$B:$B,$B90,'Other Pharma &amp; Health Products'!BF:BF)+SUMIF('PSM Costs'!$B:$B,$B90,'PSM Costs'!BF:BF),"")</f>
        <v/>
      </c>
      <c r="W90" s="228" t="str">
        <f t="shared" ca="1" si="8"/>
        <v/>
      </c>
      <c r="X90" s="231" t="str">
        <f ca="1">IF(SUMIF(Pharmaceuticals!$B:$B,$B90,Pharmaceuticals!BD:BD)+SUMIF('Health Products &amp; Equipment'!$B:$B,$B90,'Health Products &amp; Equipment'!BM:BM)+SUMIF('Other Pharma &amp; Health Products'!$B:$B,$B90,'Other Pharma &amp; Health Products'!BM:BM)+SUMIF('PSM Costs'!$B:$B,$B90,'PSM Costs'!BM:BM)&gt;0,SUMIF(Pharmaceuticals!$B:$B,$B90,Pharmaceuticals!BD:BD)+SUMIF('Health Products &amp; Equipment'!$B:$B,$B90,'Health Products &amp; Equipment'!BM:BM)+SUMIF('Other Pharma &amp; Health Products'!$B:$B,$B90,'Other Pharma &amp; Health Products'!BM:BM)+SUMIF('PSM Costs'!$B:$B,$B90,'PSM Costs'!BM:BM),"")</f>
        <v/>
      </c>
      <c r="Y90" s="231" t="str">
        <f ca="1">IF(SUMIF(Pharmaceuticals!$B:$B,$B90,Pharmaceuticals!BF:BF)+SUMIF('Health Products &amp; Equipment'!$B:$B,$B90,'Health Products &amp; Equipment'!BO:BO)+SUMIF('Other Pharma &amp; Health Products'!$B:$B,$B90,'Other Pharma &amp; Health Products'!BO:BO)+SUMIF('PSM Costs'!$B:$B,$B90,'PSM Costs'!BO:BO)&gt;0,SUMIF(Pharmaceuticals!$B:$B,$B90,Pharmaceuticals!BF:BF)+SUMIF('Health Products &amp; Equipment'!$B:$B,$B90,'Health Products &amp; Equipment'!BO:BO)+SUMIF('Other Pharma &amp; Health Products'!$B:$B,$B90,'Other Pharma &amp; Health Products'!BO:BO)+SUMIF('PSM Costs'!$B:$B,$B90,'PSM Costs'!BO:BO),"")</f>
        <v/>
      </c>
      <c r="Z90" s="231" t="str">
        <f ca="1">IF(SUMIF(Pharmaceuticals!$B:$B,$B90,Pharmaceuticals!BH:BH)+SUMIF('Health Products &amp; Equipment'!$B:$B,$B90,'Health Products &amp; Equipment'!BQ:BQ)+SUMIF('Other Pharma &amp; Health Products'!$B:$B,$B90,'Other Pharma &amp; Health Products'!BQ:BQ)+SUMIF('PSM Costs'!$B:$B,$B90,'PSM Costs'!BQ:BQ)&gt;0,SUMIF(Pharmaceuticals!$B:$B,$B90,Pharmaceuticals!BH:BH)+SUMIF('Health Products &amp; Equipment'!$B:$B,$B90,'Health Products &amp; Equipment'!BQ:BQ)+SUMIF('Other Pharma &amp; Health Products'!$B:$B,$B90,'Other Pharma &amp; Health Products'!BQ:BQ)+SUMIF('PSM Costs'!$B:$B,$B90,'PSM Costs'!BQ:BQ),"")</f>
        <v/>
      </c>
      <c r="AA90" s="231" t="str">
        <f ca="1">IF(SUMIF(Pharmaceuticals!$B:$B,$B90,Pharmaceuticals!BJ:BJ)+SUMIF('Health Products &amp; Equipment'!$B:$B,$B90,'Health Products &amp; Equipment'!BS:BS)+SUMIF('Other Pharma &amp; Health Products'!$B:$B,$B90,'Other Pharma &amp; Health Products'!BS:BS)+SUMIF('PSM Costs'!$B:$B,$B90,'PSM Costs'!BS:BS)&gt;0,SUMIF(Pharmaceuticals!$B:$B,$B90,Pharmaceuticals!BJ:BJ)+SUMIF('Health Products &amp; Equipment'!$B:$B,$B90,'Health Products &amp; Equipment'!BS:BS)+SUMIF('Other Pharma &amp; Health Products'!$B:$B,$B90,'Other Pharma &amp; Health Products'!BS:BS)+SUMIF('PSM Costs'!$B:$B,$B90,'PSM Costs'!BS:BS),"")</f>
        <v/>
      </c>
      <c r="AB90" s="230" t="str">
        <f t="shared" ca="1" si="9"/>
        <v/>
      </c>
    </row>
    <row r="91" spans="1:28" ht="22" customHeight="1" x14ac:dyDescent="0.15">
      <c r="A91" s="226">
        <v>81</v>
      </c>
      <c r="B91" s="226" t="str">
        <f ca="1">IFERROR(VLOOKUP(A91,'Rank unique Mod-Int-CI-PR'!I:J,2,FALSE),"")</f>
        <v/>
      </c>
      <c r="C91" s="227" t="str">
        <f ca="1">IFERROR(VLOOKUP(VALUE(LEFT(B91,FIND("-",B91)-1)),CatModules!B:C,2,FALSE),"")</f>
        <v/>
      </c>
      <c r="D91" s="227" t="str">
        <f ca="1">IFERROR(VLOOKUP(LEFT(B91,FIND("--",B91)-1),CatInt!D:E,2,FALSE),"")</f>
        <v/>
      </c>
      <c r="E91" s="227" t="str">
        <f ca="1">IFERROR(VLOOKUP(MID(B91,FIND("--",B91)+2,FIND("---",B91)-FIND("--",B91)-2),CatCostInp!D:E,2,FALSE),"")</f>
        <v/>
      </c>
      <c r="F91" s="227" t="str">
        <f ca="1">IFERROR(VLOOKUP(B91,ActivityConcat!A:C,3,FALSE),"")</f>
        <v/>
      </c>
      <c r="G91" s="228" t="str">
        <f ca="1">IFERROR(VLOOKUP(VALUE(RIGHT(B91,1)),Setup!A:D,4,FALSE),"")</f>
        <v/>
      </c>
      <c r="H91" s="229" t="str">
        <f t="shared" ca="1" si="5"/>
        <v/>
      </c>
      <c r="I91" s="230" t="str">
        <f ca="1">IF(SUMIF(Pharmaceuticals!$B:$B,$B91,Pharmaceuticals!Q:Q)+SUMIF('Health Products &amp; Equipment'!$B:$B,$B91,'Health Products &amp; Equipment'!Z:Z)+SUMIF('Other Pharma &amp; Health Products'!$B:$B,$B91,'Other Pharma &amp; Health Products'!Z:Z)+SUMIF('PSM Costs'!$B:$B,$B91,'PSM Costs'!Z:Z)&gt;0,SUMIF(Pharmaceuticals!$B:$B,$B91,Pharmaceuticals!Q:Q)+SUMIF('Health Products &amp; Equipment'!$B:$B,$B91,'Health Products &amp; Equipment'!Z:Z)+SUMIF('Other Pharma &amp; Health Products'!$B:$B,$B91,'Other Pharma &amp; Health Products'!Z:Z)+SUMIF('PSM Costs'!$B:$B,$B91,'PSM Costs'!Z:Z),"")</f>
        <v/>
      </c>
      <c r="J91" s="230" t="str">
        <f ca="1">IF(SUMIF(Pharmaceuticals!$B:$B,$B91,Pharmaceuticals!S:S)+SUMIF('Health Products &amp; Equipment'!$B:$B,$B91,'Health Products &amp; Equipment'!AB:AB)+SUMIF('Other Pharma &amp; Health Products'!$B:$B,$B91,'Other Pharma &amp; Health Products'!AB:AB)+SUMIF('PSM Costs'!$B:$B,$B91,'PSM Costs'!AB:AB)&gt;0,SUMIF(Pharmaceuticals!$B:$B,$B91,Pharmaceuticals!S:S)+SUMIF('Health Products &amp; Equipment'!$B:$B,$B91,'Health Products &amp; Equipment'!AB:AB)+SUMIF('Other Pharma &amp; Health Products'!$B:$B,$B91,'Other Pharma &amp; Health Products'!AB:AB)+SUMIF('PSM Costs'!$B:$B,$B91,'PSM Costs'!AB:AB),"")</f>
        <v/>
      </c>
      <c r="K91" s="230" t="str">
        <f ca="1">IF(SUMIF(Pharmaceuticals!$B:$B,$B91,Pharmaceuticals!U:U)+SUMIF('Health Products &amp; Equipment'!$B:$B,$B91,'Health Products &amp; Equipment'!AD:AD)+SUMIF('Other Pharma &amp; Health Products'!$B:$B,$B91,'Other Pharma &amp; Health Products'!AD:AD)+SUMIF('PSM Costs'!$B:$B,$B91,'PSM Costs'!AD:AD)&gt;0,SUMIF(Pharmaceuticals!$B:$B,$B91,Pharmaceuticals!U:U)+SUMIF('Health Products &amp; Equipment'!$B:$B,$B91,'Health Products &amp; Equipment'!AD:AD)+SUMIF('Other Pharma &amp; Health Products'!$B:$B,$B91,'Other Pharma &amp; Health Products'!AD:AD)+SUMIF('PSM Costs'!$B:$B,$B91,'PSM Costs'!AD:AD),"")</f>
        <v/>
      </c>
      <c r="L91" s="230" t="str">
        <f ca="1">IF(SUMIF(Pharmaceuticals!$B:$B,$B91,Pharmaceuticals!W:W)+SUMIF('Health Products &amp; Equipment'!$B:$B,$B91,'Health Products &amp; Equipment'!AF:AF)+SUMIF('Other Pharma &amp; Health Products'!$B:$B,$B91,'Other Pharma &amp; Health Products'!AF:AF)+SUMIF('PSM Costs'!$B:$B,$B91,'PSM Costs'!AF:AF)&gt;0,SUMIF(Pharmaceuticals!$B:$B,$B91,Pharmaceuticals!W:W)+SUMIF('Health Products &amp; Equipment'!$B:$B,$B91,'Health Products &amp; Equipment'!AF:AF)+SUMIF('Other Pharma &amp; Health Products'!$B:$B,$B91,'Other Pharma &amp; Health Products'!AF:AF)+SUMIF('PSM Costs'!$B:$B,$B91,'PSM Costs'!AF:AF),"")</f>
        <v/>
      </c>
      <c r="M91" s="228" t="str">
        <f t="shared" ca="1" si="6"/>
        <v/>
      </c>
      <c r="N91" s="231" t="str">
        <f ca="1">IF(SUMIF(Pharmaceuticals!$B:$B,$B91,Pharmaceuticals!AD:AD)+SUMIF('Health Products &amp; Equipment'!$B:$B,$B91,'Health Products &amp; Equipment'!AM:AM)+SUMIF('Other Pharma &amp; Health Products'!$B:$B,$B91,'Other Pharma &amp; Health Products'!AM:AM)+SUMIF('PSM Costs'!$B:$B,$B91,'PSM Costs'!AM:AM)&gt;0,SUMIF(Pharmaceuticals!$B:$B,$B91,Pharmaceuticals!AD:AD)+SUMIF('Health Products &amp; Equipment'!$B:$B,$B91,'Health Products &amp; Equipment'!AM:AM)+SUMIF('Other Pharma &amp; Health Products'!$B:$B,$B91,'Other Pharma &amp; Health Products'!AM:AM)+SUMIF('PSM Costs'!$B:$B,$B91,'PSM Costs'!AM:AM),"")</f>
        <v/>
      </c>
      <c r="O91" s="231" t="str">
        <f ca="1">IF(SUMIF(Pharmaceuticals!$B:$B,$B91,Pharmaceuticals!AF:AF)+SUMIF('Health Products &amp; Equipment'!$B:$B,$B91,'Health Products &amp; Equipment'!AO:AO)+SUMIF('Other Pharma &amp; Health Products'!$B:$B,$B91,'Other Pharma &amp; Health Products'!AO:AO)+SUMIF('PSM Costs'!$B:$B,$B91,'PSM Costs'!AO:AO)&gt;0,SUMIF(Pharmaceuticals!$B:$B,$B91,Pharmaceuticals!AF:AF)+SUMIF('Health Products &amp; Equipment'!$B:$B,$B91,'Health Products &amp; Equipment'!AO:AO)+SUMIF('Other Pharma &amp; Health Products'!$B:$B,$B91,'Other Pharma &amp; Health Products'!AO:AO)+SUMIF('PSM Costs'!$B:$B,$B91,'PSM Costs'!AO:AO),"")</f>
        <v/>
      </c>
      <c r="P91" s="231" t="str">
        <f ca="1">IF(SUMIF(Pharmaceuticals!$B:$B,$B91,Pharmaceuticals!AH:AH)+SUMIF('Health Products &amp; Equipment'!$B:$B,$B91,'Health Products &amp; Equipment'!AQ:AQ)+SUMIF('Other Pharma &amp; Health Products'!$B:$B,$B91,'Other Pharma &amp; Health Products'!AQ:AQ)+SUMIF('PSM Costs'!$B:$B,$B91,'PSM Costs'!AQ:AQ)&gt;0,SUMIF(Pharmaceuticals!$B:$B,$B91,Pharmaceuticals!AH:AH)+SUMIF('Health Products &amp; Equipment'!$B:$B,$B91,'Health Products &amp; Equipment'!AQ:AQ)+SUMIF('Other Pharma &amp; Health Products'!$B:$B,$B91,'Other Pharma &amp; Health Products'!AQ:AQ)+SUMIF('PSM Costs'!$B:$B,$B91,'PSM Costs'!AQ:AQ),"")</f>
        <v/>
      </c>
      <c r="Q91" s="231" t="str">
        <f ca="1">IF(SUMIF(Pharmaceuticals!$B:$B,$B91,Pharmaceuticals!AJ:AJ)+SUMIF('Health Products &amp; Equipment'!$B:$B,$B91,'Health Products &amp; Equipment'!AS:AS)+SUMIF('Other Pharma &amp; Health Products'!$B:$B,$B91,'Other Pharma &amp; Health Products'!AS:AS)+SUMIF('PSM Costs'!$B:$B,$B91,'PSM Costs'!AS:AS)&gt;0,SUMIF(Pharmaceuticals!$B:$B,$B91,Pharmaceuticals!AJ:AJ)+SUMIF('Health Products &amp; Equipment'!$B:$B,$B91,'Health Products &amp; Equipment'!AS:AS)+SUMIF('Other Pharma &amp; Health Products'!$B:$B,$B91,'Other Pharma &amp; Health Products'!AS:AS)+SUMIF('PSM Costs'!$B:$B,$B91,'PSM Costs'!AS:AS),"")</f>
        <v/>
      </c>
      <c r="R91" s="229" t="str">
        <f t="shared" ca="1" si="7"/>
        <v/>
      </c>
      <c r="S91" s="230" t="str">
        <f ca="1">IF(SUMIF(Pharmaceuticals!$B:$B,$B91,Pharmaceuticals!AQ:AQ)+SUMIF('Health Products &amp; Equipment'!$B:$B,$B91,'Health Products &amp; Equipment'!AZ:AZ)+SUMIF('Other Pharma &amp; Health Products'!$B:$B,$B91,'Other Pharma &amp; Health Products'!AZ:AZ)+SUMIF('PSM Costs'!$B:$B,$B91,'PSM Costs'!AZ:AZ)&gt;0,SUMIF(Pharmaceuticals!$B:$B,$B91,Pharmaceuticals!AQ:AQ)+SUMIF('Health Products &amp; Equipment'!$B:$B,$B91,'Health Products &amp; Equipment'!AZ:AZ)+SUMIF('Other Pharma &amp; Health Products'!$B:$B,$B91,'Other Pharma &amp; Health Products'!AZ:AZ)+SUMIF('PSM Costs'!$B:$B,$B91,'PSM Costs'!AZ:AZ),"")</f>
        <v/>
      </c>
      <c r="T91" s="230" t="str">
        <f ca="1">IF(SUMIF(Pharmaceuticals!$B:$B,$B91,Pharmaceuticals!AS:AS)+SUMIF('Health Products &amp; Equipment'!$B:$B,$B91,'Health Products &amp; Equipment'!BB:BB)+SUMIF('Other Pharma &amp; Health Products'!$B:$B,$B91,'Other Pharma &amp; Health Products'!BB:BB)+SUMIF('PSM Costs'!$B:$B,$B91,'PSM Costs'!BB:BB)&gt;0,SUMIF(Pharmaceuticals!$B:$B,$B91,Pharmaceuticals!AS:AS)+SUMIF('Health Products &amp; Equipment'!$B:$B,$B91,'Health Products &amp; Equipment'!BB:BB)+SUMIF('Other Pharma &amp; Health Products'!$B:$B,$B91,'Other Pharma &amp; Health Products'!BB:BB)+SUMIF('PSM Costs'!$B:$B,$B91,'PSM Costs'!BB:BB),"")</f>
        <v/>
      </c>
      <c r="U91" s="230" t="str">
        <f ca="1">IF(SUMIF(Pharmaceuticals!$B:$B,$B91,Pharmaceuticals!AU:AU)+SUMIF('Health Products &amp; Equipment'!$B:$B,$B91,'Health Products &amp; Equipment'!BD:BD)+SUMIF('Other Pharma &amp; Health Products'!$B:$B,$B91,'Other Pharma &amp; Health Products'!BD:BD)+SUMIF('PSM Costs'!$B:$B,$B91,'PSM Costs'!BD:BD)&gt;0,SUMIF(Pharmaceuticals!$B:$B,$B91,Pharmaceuticals!AU:AU)+SUMIF('Health Products &amp; Equipment'!$B:$B,$B91,'Health Products &amp; Equipment'!BD:BD)+SUMIF('Other Pharma &amp; Health Products'!$B:$B,$B91,'Other Pharma &amp; Health Products'!BD:BD)+SUMIF('PSM Costs'!$B:$B,$B91,'PSM Costs'!BD:BD),"")</f>
        <v/>
      </c>
      <c r="V91" s="230" t="str">
        <f ca="1">IF(SUMIF(Pharmaceuticals!$B:$B,$B91,Pharmaceuticals!AW:AW)+SUMIF('Health Products &amp; Equipment'!$B:$B,$B91,'Health Products &amp; Equipment'!BF:BF)+SUMIF('Other Pharma &amp; Health Products'!$B:$B,$B91,'Other Pharma &amp; Health Products'!BF:BF)+SUMIF('PSM Costs'!$B:$B,$B91,'PSM Costs'!BF:BF)&gt;0,SUMIF(Pharmaceuticals!$B:$B,$B91,Pharmaceuticals!AW:AW)+SUMIF('Health Products &amp; Equipment'!$B:$B,$B91,'Health Products &amp; Equipment'!BF:BF)+SUMIF('Other Pharma &amp; Health Products'!$B:$B,$B91,'Other Pharma &amp; Health Products'!BF:BF)+SUMIF('PSM Costs'!$B:$B,$B91,'PSM Costs'!BF:BF),"")</f>
        <v/>
      </c>
      <c r="W91" s="228" t="str">
        <f t="shared" ca="1" si="8"/>
        <v/>
      </c>
      <c r="X91" s="231" t="str">
        <f ca="1">IF(SUMIF(Pharmaceuticals!$B:$B,$B91,Pharmaceuticals!BD:BD)+SUMIF('Health Products &amp; Equipment'!$B:$B,$B91,'Health Products &amp; Equipment'!BM:BM)+SUMIF('Other Pharma &amp; Health Products'!$B:$B,$B91,'Other Pharma &amp; Health Products'!BM:BM)+SUMIF('PSM Costs'!$B:$B,$B91,'PSM Costs'!BM:BM)&gt;0,SUMIF(Pharmaceuticals!$B:$B,$B91,Pharmaceuticals!BD:BD)+SUMIF('Health Products &amp; Equipment'!$B:$B,$B91,'Health Products &amp; Equipment'!BM:BM)+SUMIF('Other Pharma &amp; Health Products'!$B:$B,$B91,'Other Pharma &amp; Health Products'!BM:BM)+SUMIF('PSM Costs'!$B:$B,$B91,'PSM Costs'!BM:BM),"")</f>
        <v/>
      </c>
      <c r="Y91" s="231" t="str">
        <f ca="1">IF(SUMIF(Pharmaceuticals!$B:$B,$B91,Pharmaceuticals!BF:BF)+SUMIF('Health Products &amp; Equipment'!$B:$B,$B91,'Health Products &amp; Equipment'!BO:BO)+SUMIF('Other Pharma &amp; Health Products'!$B:$B,$B91,'Other Pharma &amp; Health Products'!BO:BO)+SUMIF('PSM Costs'!$B:$B,$B91,'PSM Costs'!BO:BO)&gt;0,SUMIF(Pharmaceuticals!$B:$B,$B91,Pharmaceuticals!BF:BF)+SUMIF('Health Products &amp; Equipment'!$B:$B,$B91,'Health Products &amp; Equipment'!BO:BO)+SUMIF('Other Pharma &amp; Health Products'!$B:$B,$B91,'Other Pharma &amp; Health Products'!BO:BO)+SUMIF('PSM Costs'!$B:$B,$B91,'PSM Costs'!BO:BO),"")</f>
        <v/>
      </c>
      <c r="Z91" s="231" t="str">
        <f ca="1">IF(SUMIF(Pharmaceuticals!$B:$B,$B91,Pharmaceuticals!BH:BH)+SUMIF('Health Products &amp; Equipment'!$B:$B,$B91,'Health Products &amp; Equipment'!BQ:BQ)+SUMIF('Other Pharma &amp; Health Products'!$B:$B,$B91,'Other Pharma &amp; Health Products'!BQ:BQ)+SUMIF('PSM Costs'!$B:$B,$B91,'PSM Costs'!BQ:BQ)&gt;0,SUMIF(Pharmaceuticals!$B:$B,$B91,Pharmaceuticals!BH:BH)+SUMIF('Health Products &amp; Equipment'!$B:$B,$B91,'Health Products &amp; Equipment'!BQ:BQ)+SUMIF('Other Pharma &amp; Health Products'!$B:$B,$B91,'Other Pharma &amp; Health Products'!BQ:BQ)+SUMIF('PSM Costs'!$B:$B,$B91,'PSM Costs'!BQ:BQ),"")</f>
        <v/>
      </c>
      <c r="AA91" s="231" t="str">
        <f ca="1">IF(SUMIF(Pharmaceuticals!$B:$B,$B91,Pharmaceuticals!BJ:BJ)+SUMIF('Health Products &amp; Equipment'!$B:$B,$B91,'Health Products &amp; Equipment'!BS:BS)+SUMIF('Other Pharma &amp; Health Products'!$B:$B,$B91,'Other Pharma &amp; Health Products'!BS:BS)+SUMIF('PSM Costs'!$B:$B,$B91,'PSM Costs'!BS:BS)&gt;0,SUMIF(Pharmaceuticals!$B:$B,$B91,Pharmaceuticals!BJ:BJ)+SUMIF('Health Products &amp; Equipment'!$B:$B,$B91,'Health Products &amp; Equipment'!BS:BS)+SUMIF('Other Pharma &amp; Health Products'!$B:$B,$B91,'Other Pharma &amp; Health Products'!BS:BS)+SUMIF('PSM Costs'!$B:$B,$B91,'PSM Costs'!BS:BS),"")</f>
        <v/>
      </c>
      <c r="AB91" s="230" t="str">
        <f t="shared" ca="1" si="9"/>
        <v/>
      </c>
    </row>
    <row r="92" spans="1:28" ht="22" customHeight="1" x14ac:dyDescent="0.15">
      <c r="A92" s="226">
        <v>82</v>
      </c>
      <c r="B92" s="226" t="str">
        <f ca="1">IFERROR(VLOOKUP(A92,'Rank unique Mod-Int-CI-PR'!I:J,2,FALSE),"")</f>
        <v/>
      </c>
      <c r="C92" s="227" t="str">
        <f ca="1">IFERROR(VLOOKUP(VALUE(LEFT(B92,FIND("-",B92)-1)),CatModules!B:C,2,FALSE),"")</f>
        <v/>
      </c>
      <c r="D92" s="227" t="str">
        <f ca="1">IFERROR(VLOOKUP(LEFT(B92,FIND("--",B92)-1),CatInt!D:E,2,FALSE),"")</f>
        <v/>
      </c>
      <c r="E92" s="227" t="str">
        <f ca="1">IFERROR(VLOOKUP(MID(B92,FIND("--",B92)+2,FIND("---",B92)-FIND("--",B92)-2),CatCostInp!D:E,2,FALSE),"")</f>
        <v/>
      </c>
      <c r="F92" s="227" t="str">
        <f ca="1">IFERROR(VLOOKUP(B92,ActivityConcat!A:C,3,FALSE),"")</f>
        <v/>
      </c>
      <c r="G92" s="228" t="str">
        <f ca="1">IFERROR(VLOOKUP(VALUE(RIGHT(B92,1)),Setup!A:D,4,FALSE),"")</f>
        <v/>
      </c>
      <c r="H92" s="229" t="str">
        <f t="shared" ca="1" si="5"/>
        <v/>
      </c>
      <c r="I92" s="230" t="str">
        <f ca="1">IF(SUMIF(Pharmaceuticals!$B:$B,$B92,Pharmaceuticals!Q:Q)+SUMIF('Health Products &amp; Equipment'!$B:$B,$B92,'Health Products &amp; Equipment'!Z:Z)+SUMIF('Other Pharma &amp; Health Products'!$B:$B,$B92,'Other Pharma &amp; Health Products'!Z:Z)+SUMIF('PSM Costs'!$B:$B,$B92,'PSM Costs'!Z:Z)&gt;0,SUMIF(Pharmaceuticals!$B:$B,$B92,Pharmaceuticals!Q:Q)+SUMIF('Health Products &amp; Equipment'!$B:$B,$B92,'Health Products &amp; Equipment'!Z:Z)+SUMIF('Other Pharma &amp; Health Products'!$B:$B,$B92,'Other Pharma &amp; Health Products'!Z:Z)+SUMIF('PSM Costs'!$B:$B,$B92,'PSM Costs'!Z:Z),"")</f>
        <v/>
      </c>
      <c r="J92" s="230" t="str">
        <f ca="1">IF(SUMIF(Pharmaceuticals!$B:$B,$B92,Pharmaceuticals!S:S)+SUMIF('Health Products &amp; Equipment'!$B:$B,$B92,'Health Products &amp; Equipment'!AB:AB)+SUMIF('Other Pharma &amp; Health Products'!$B:$B,$B92,'Other Pharma &amp; Health Products'!AB:AB)+SUMIF('PSM Costs'!$B:$B,$B92,'PSM Costs'!AB:AB)&gt;0,SUMIF(Pharmaceuticals!$B:$B,$B92,Pharmaceuticals!S:S)+SUMIF('Health Products &amp; Equipment'!$B:$B,$B92,'Health Products &amp; Equipment'!AB:AB)+SUMIF('Other Pharma &amp; Health Products'!$B:$B,$B92,'Other Pharma &amp; Health Products'!AB:AB)+SUMIF('PSM Costs'!$B:$B,$B92,'PSM Costs'!AB:AB),"")</f>
        <v/>
      </c>
      <c r="K92" s="230" t="str">
        <f ca="1">IF(SUMIF(Pharmaceuticals!$B:$B,$B92,Pharmaceuticals!U:U)+SUMIF('Health Products &amp; Equipment'!$B:$B,$B92,'Health Products &amp; Equipment'!AD:AD)+SUMIF('Other Pharma &amp; Health Products'!$B:$B,$B92,'Other Pharma &amp; Health Products'!AD:AD)+SUMIF('PSM Costs'!$B:$B,$B92,'PSM Costs'!AD:AD)&gt;0,SUMIF(Pharmaceuticals!$B:$B,$B92,Pharmaceuticals!U:U)+SUMIF('Health Products &amp; Equipment'!$B:$B,$B92,'Health Products &amp; Equipment'!AD:AD)+SUMIF('Other Pharma &amp; Health Products'!$B:$B,$B92,'Other Pharma &amp; Health Products'!AD:AD)+SUMIF('PSM Costs'!$B:$B,$B92,'PSM Costs'!AD:AD),"")</f>
        <v/>
      </c>
      <c r="L92" s="230" t="str">
        <f ca="1">IF(SUMIF(Pharmaceuticals!$B:$B,$B92,Pharmaceuticals!W:W)+SUMIF('Health Products &amp; Equipment'!$B:$B,$B92,'Health Products &amp; Equipment'!AF:AF)+SUMIF('Other Pharma &amp; Health Products'!$B:$B,$B92,'Other Pharma &amp; Health Products'!AF:AF)+SUMIF('PSM Costs'!$B:$B,$B92,'PSM Costs'!AF:AF)&gt;0,SUMIF(Pharmaceuticals!$B:$B,$B92,Pharmaceuticals!W:W)+SUMIF('Health Products &amp; Equipment'!$B:$B,$B92,'Health Products &amp; Equipment'!AF:AF)+SUMIF('Other Pharma &amp; Health Products'!$B:$B,$B92,'Other Pharma &amp; Health Products'!AF:AF)+SUMIF('PSM Costs'!$B:$B,$B92,'PSM Costs'!AF:AF),"")</f>
        <v/>
      </c>
      <c r="M92" s="228" t="str">
        <f t="shared" ca="1" si="6"/>
        <v/>
      </c>
      <c r="N92" s="231" t="str">
        <f ca="1">IF(SUMIF(Pharmaceuticals!$B:$B,$B92,Pharmaceuticals!AD:AD)+SUMIF('Health Products &amp; Equipment'!$B:$B,$B92,'Health Products &amp; Equipment'!AM:AM)+SUMIF('Other Pharma &amp; Health Products'!$B:$B,$B92,'Other Pharma &amp; Health Products'!AM:AM)+SUMIF('PSM Costs'!$B:$B,$B92,'PSM Costs'!AM:AM)&gt;0,SUMIF(Pharmaceuticals!$B:$B,$B92,Pharmaceuticals!AD:AD)+SUMIF('Health Products &amp; Equipment'!$B:$B,$B92,'Health Products &amp; Equipment'!AM:AM)+SUMIF('Other Pharma &amp; Health Products'!$B:$B,$B92,'Other Pharma &amp; Health Products'!AM:AM)+SUMIF('PSM Costs'!$B:$B,$B92,'PSM Costs'!AM:AM),"")</f>
        <v/>
      </c>
      <c r="O92" s="231" t="str">
        <f ca="1">IF(SUMIF(Pharmaceuticals!$B:$B,$B92,Pharmaceuticals!AF:AF)+SUMIF('Health Products &amp; Equipment'!$B:$B,$B92,'Health Products &amp; Equipment'!AO:AO)+SUMIF('Other Pharma &amp; Health Products'!$B:$B,$B92,'Other Pharma &amp; Health Products'!AO:AO)+SUMIF('PSM Costs'!$B:$B,$B92,'PSM Costs'!AO:AO)&gt;0,SUMIF(Pharmaceuticals!$B:$B,$B92,Pharmaceuticals!AF:AF)+SUMIF('Health Products &amp; Equipment'!$B:$B,$B92,'Health Products &amp; Equipment'!AO:AO)+SUMIF('Other Pharma &amp; Health Products'!$B:$B,$B92,'Other Pharma &amp; Health Products'!AO:AO)+SUMIF('PSM Costs'!$B:$B,$B92,'PSM Costs'!AO:AO),"")</f>
        <v/>
      </c>
      <c r="P92" s="231" t="str">
        <f ca="1">IF(SUMIF(Pharmaceuticals!$B:$B,$B92,Pharmaceuticals!AH:AH)+SUMIF('Health Products &amp; Equipment'!$B:$B,$B92,'Health Products &amp; Equipment'!AQ:AQ)+SUMIF('Other Pharma &amp; Health Products'!$B:$B,$B92,'Other Pharma &amp; Health Products'!AQ:AQ)+SUMIF('PSM Costs'!$B:$B,$B92,'PSM Costs'!AQ:AQ)&gt;0,SUMIF(Pharmaceuticals!$B:$B,$B92,Pharmaceuticals!AH:AH)+SUMIF('Health Products &amp; Equipment'!$B:$B,$B92,'Health Products &amp; Equipment'!AQ:AQ)+SUMIF('Other Pharma &amp; Health Products'!$B:$B,$B92,'Other Pharma &amp; Health Products'!AQ:AQ)+SUMIF('PSM Costs'!$B:$B,$B92,'PSM Costs'!AQ:AQ),"")</f>
        <v/>
      </c>
      <c r="Q92" s="231" t="str">
        <f ca="1">IF(SUMIF(Pharmaceuticals!$B:$B,$B92,Pharmaceuticals!AJ:AJ)+SUMIF('Health Products &amp; Equipment'!$B:$B,$B92,'Health Products &amp; Equipment'!AS:AS)+SUMIF('Other Pharma &amp; Health Products'!$B:$B,$B92,'Other Pharma &amp; Health Products'!AS:AS)+SUMIF('PSM Costs'!$B:$B,$B92,'PSM Costs'!AS:AS)&gt;0,SUMIF(Pharmaceuticals!$B:$B,$B92,Pharmaceuticals!AJ:AJ)+SUMIF('Health Products &amp; Equipment'!$B:$B,$B92,'Health Products &amp; Equipment'!AS:AS)+SUMIF('Other Pharma &amp; Health Products'!$B:$B,$B92,'Other Pharma &amp; Health Products'!AS:AS)+SUMIF('PSM Costs'!$B:$B,$B92,'PSM Costs'!AS:AS),"")</f>
        <v/>
      </c>
      <c r="R92" s="229" t="str">
        <f t="shared" ca="1" si="7"/>
        <v/>
      </c>
      <c r="S92" s="230" t="str">
        <f ca="1">IF(SUMIF(Pharmaceuticals!$B:$B,$B92,Pharmaceuticals!AQ:AQ)+SUMIF('Health Products &amp; Equipment'!$B:$B,$B92,'Health Products &amp; Equipment'!AZ:AZ)+SUMIF('Other Pharma &amp; Health Products'!$B:$B,$B92,'Other Pharma &amp; Health Products'!AZ:AZ)+SUMIF('PSM Costs'!$B:$B,$B92,'PSM Costs'!AZ:AZ)&gt;0,SUMIF(Pharmaceuticals!$B:$B,$B92,Pharmaceuticals!AQ:AQ)+SUMIF('Health Products &amp; Equipment'!$B:$B,$B92,'Health Products &amp; Equipment'!AZ:AZ)+SUMIF('Other Pharma &amp; Health Products'!$B:$B,$B92,'Other Pharma &amp; Health Products'!AZ:AZ)+SUMIF('PSM Costs'!$B:$B,$B92,'PSM Costs'!AZ:AZ),"")</f>
        <v/>
      </c>
      <c r="T92" s="230" t="str">
        <f ca="1">IF(SUMIF(Pharmaceuticals!$B:$B,$B92,Pharmaceuticals!AS:AS)+SUMIF('Health Products &amp; Equipment'!$B:$B,$B92,'Health Products &amp; Equipment'!BB:BB)+SUMIF('Other Pharma &amp; Health Products'!$B:$B,$B92,'Other Pharma &amp; Health Products'!BB:BB)+SUMIF('PSM Costs'!$B:$B,$B92,'PSM Costs'!BB:BB)&gt;0,SUMIF(Pharmaceuticals!$B:$B,$B92,Pharmaceuticals!AS:AS)+SUMIF('Health Products &amp; Equipment'!$B:$B,$B92,'Health Products &amp; Equipment'!BB:BB)+SUMIF('Other Pharma &amp; Health Products'!$B:$B,$B92,'Other Pharma &amp; Health Products'!BB:BB)+SUMIF('PSM Costs'!$B:$B,$B92,'PSM Costs'!BB:BB),"")</f>
        <v/>
      </c>
      <c r="U92" s="230" t="str">
        <f ca="1">IF(SUMIF(Pharmaceuticals!$B:$B,$B92,Pharmaceuticals!AU:AU)+SUMIF('Health Products &amp; Equipment'!$B:$B,$B92,'Health Products &amp; Equipment'!BD:BD)+SUMIF('Other Pharma &amp; Health Products'!$B:$B,$B92,'Other Pharma &amp; Health Products'!BD:BD)+SUMIF('PSM Costs'!$B:$B,$B92,'PSM Costs'!BD:BD)&gt;0,SUMIF(Pharmaceuticals!$B:$B,$B92,Pharmaceuticals!AU:AU)+SUMIF('Health Products &amp; Equipment'!$B:$B,$B92,'Health Products &amp; Equipment'!BD:BD)+SUMIF('Other Pharma &amp; Health Products'!$B:$B,$B92,'Other Pharma &amp; Health Products'!BD:BD)+SUMIF('PSM Costs'!$B:$B,$B92,'PSM Costs'!BD:BD),"")</f>
        <v/>
      </c>
      <c r="V92" s="230" t="str">
        <f ca="1">IF(SUMIF(Pharmaceuticals!$B:$B,$B92,Pharmaceuticals!AW:AW)+SUMIF('Health Products &amp; Equipment'!$B:$B,$B92,'Health Products &amp; Equipment'!BF:BF)+SUMIF('Other Pharma &amp; Health Products'!$B:$B,$B92,'Other Pharma &amp; Health Products'!BF:BF)+SUMIF('PSM Costs'!$B:$B,$B92,'PSM Costs'!BF:BF)&gt;0,SUMIF(Pharmaceuticals!$B:$B,$B92,Pharmaceuticals!AW:AW)+SUMIF('Health Products &amp; Equipment'!$B:$B,$B92,'Health Products &amp; Equipment'!BF:BF)+SUMIF('Other Pharma &amp; Health Products'!$B:$B,$B92,'Other Pharma &amp; Health Products'!BF:BF)+SUMIF('PSM Costs'!$B:$B,$B92,'PSM Costs'!BF:BF),"")</f>
        <v/>
      </c>
      <c r="W92" s="228" t="str">
        <f t="shared" ca="1" si="8"/>
        <v/>
      </c>
      <c r="X92" s="231" t="str">
        <f ca="1">IF(SUMIF(Pharmaceuticals!$B:$B,$B92,Pharmaceuticals!BD:BD)+SUMIF('Health Products &amp; Equipment'!$B:$B,$B92,'Health Products &amp; Equipment'!BM:BM)+SUMIF('Other Pharma &amp; Health Products'!$B:$B,$B92,'Other Pharma &amp; Health Products'!BM:BM)+SUMIF('PSM Costs'!$B:$B,$B92,'PSM Costs'!BM:BM)&gt;0,SUMIF(Pharmaceuticals!$B:$B,$B92,Pharmaceuticals!BD:BD)+SUMIF('Health Products &amp; Equipment'!$B:$B,$B92,'Health Products &amp; Equipment'!BM:BM)+SUMIF('Other Pharma &amp; Health Products'!$B:$B,$B92,'Other Pharma &amp; Health Products'!BM:BM)+SUMIF('PSM Costs'!$B:$B,$B92,'PSM Costs'!BM:BM),"")</f>
        <v/>
      </c>
      <c r="Y92" s="231" t="str">
        <f ca="1">IF(SUMIF(Pharmaceuticals!$B:$B,$B92,Pharmaceuticals!BF:BF)+SUMIF('Health Products &amp; Equipment'!$B:$B,$B92,'Health Products &amp; Equipment'!BO:BO)+SUMIF('Other Pharma &amp; Health Products'!$B:$B,$B92,'Other Pharma &amp; Health Products'!BO:BO)+SUMIF('PSM Costs'!$B:$B,$B92,'PSM Costs'!BO:BO)&gt;0,SUMIF(Pharmaceuticals!$B:$B,$B92,Pharmaceuticals!BF:BF)+SUMIF('Health Products &amp; Equipment'!$B:$B,$B92,'Health Products &amp; Equipment'!BO:BO)+SUMIF('Other Pharma &amp; Health Products'!$B:$B,$B92,'Other Pharma &amp; Health Products'!BO:BO)+SUMIF('PSM Costs'!$B:$B,$B92,'PSM Costs'!BO:BO),"")</f>
        <v/>
      </c>
      <c r="Z92" s="231" t="str">
        <f ca="1">IF(SUMIF(Pharmaceuticals!$B:$B,$B92,Pharmaceuticals!BH:BH)+SUMIF('Health Products &amp; Equipment'!$B:$B,$B92,'Health Products &amp; Equipment'!BQ:BQ)+SUMIF('Other Pharma &amp; Health Products'!$B:$B,$B92,'Other Pharma &amp; Health Products'!BQ:BQ)+SUMIF('PSM Costs'!$B:$B,$B92,'PSM Costs'!BQ:BQ)&gt;0,SUMIF(Pharmaceuticals!$B:$B,$B92,Pharmaceuticals!BH:BH)+SUMIF('Health Products &amp; Equipment'!$B:$B,$B92,'Health Products &amp; Equipment'!BQ:BQ)+SUMIF('Other Pharma &amp; Health Products'!$B:$B,$B92,'Other Pharma &amp; Health Products'!BQ:BQ)+SUMIF('PSM Costs'!$B:$B,$B92,'PSM Costs'!BQ:BQ),"")</f>
        <v/>
      </c>
      <c r="AA92" s="231" t="str">
        <f ca="1">IF(SUMIF(Pharmaceuticals!$B:$B,$B92,Pharmaceuticals!BJ:BJ)+SUMIF('Health Products &amp; Equipment'!$B:$B,$B92,'Health Products &amp; Equipment'!BS:BS)+SUMIF('Other Pharma &amp; Health Products'!$B:$B,$B92,'Other Pharma &amp; Health Products'!BS:BS)+SUMIF('PSM Costs'!$B:$B,$B92,'PSM Costs'!BS:BS)&gt;0,SUMIF(Pharmaceuticals!$B:$B,$B92,Pharmaceuticals!BJ:BJ)+SUMIF('Health Products &amp; Equipment'!$B:$B,$B92,'Health Products &amp; Equipment'!BS:BS)+SUMIF('Other Pharma &amp; Health Products'!$B:$B,$B92,'Other Pharma &amp; Health Products'!BS:BS)+SUMIF('PSM Costs'!$B:$B,$B92,'PSM Costs'!BS:BS),"")</f>
        <v/>
      </c>
      <c r="AB92" s="230" t="str">
        <f t="shared" ca="1" si="9"/>
        <v/>
      </c>
    </row>
    <row r="93" spans="1:28" ht="22" customHeight="1" x14ac:dyDescent="0.15">
      <c r="A93" s="226">
        <v>83</v>
      </c>
      <c r="B93" s="226" t="str">
        <f ca="1">IFERROR(VLOOKUP(A93,'Rank unique Mod-Int-CI-PR'!I:J,2,FALSE),"")</f>
        <v/>
      </c>
      <c r="C93" s="227" t="str">
        <f ca="1">IFERROR(VLOOKUP(VALUE(LEFT(B93,FIND("-",B93)-1)),CatModules!B:C,2,FALSE),"")</f>
        <v/>
      </c>
      <c r="D93" s="227" t="str">
        <f ca="1">IFERROR(VLOOKUP(LEFT(B93,FIND("--",B93)-1),CatInt!D:E,2,FALSE),"")</f>
        <v/>
      </c>
      <c r="E93" s="227" t="str">
        <f ca="1">IFERROR(VLOOKUP(MID(B93,FIND("--",B93)+2,FIND("---",B93)-FIND("--",B93)-2),CatCostInp!D:E,2,FALSE),"")</f>
        <v/>
      </c>
      <c r="F93" s="227" t="str">
        <f ca="1">IFERROR(VLOOKUP(B93,ActivityConcat!A:C,3,FALSE),"")</f>
        <v/>
      </c>
      <c r="G93" s="228" t="str">
        <f ca="1">IFERROR(VLOOKUP(VALUE(RIGHT(B93,1)),Setup!A:D,4,FALSE),"")</f>
        <v/>
      </c>
      <c r="H93" s="229" t="str">
        <f t="shared" ca="1" si="5"/>
        <v/>
      </c>
      <c r="I93" s="230" t="str">
        <f ca="1">IF(SUMIF(Pharmaceuticals!$B:$B,$B93,Pharmaceuticals!Q:Q)+SUMIF('Health Products &amp; Equipment'!$B:$B,$B93,'Health Products &amp; Equipment'!Z:Z)+SUMIF('Other Pharma &amp; Health Products'!$B:$B,$B93,'Other Pharma &amp; Health Products'!Z:Z)+SUMIF('PSM Costs'!$B:$B,$B93,'PSM Costs'!Z:Z)&gt;0,SUMIF(Pharmaceuticals!$B:$B,$B93,Pharmaceuticals!Q:Q)+SUMIF('Health Products &amp; Equipment'!$B:$B,$B93,'Health Products &amp; Equipment'!Z:Z)+SUMIF('Other Pharma &amp; Health Products'!$B:$B,$B93,'Other Pharma &amp; Health Products'!Z:Z)+SUMIF('PSM Costs'!$B:$B,$B93,'PSM Costs'!Z:Z),"")</f>
        <v/>
      </c>
      <c r="J93" s="230" t="str">
        <f ca="1">IF(SUMIF(Pharmaceuticals!$B:$B,$B93,Pharmaceuticals!S:S)+SUMIF('Health Products &amp; Equipment'!$B:$B,$B93,'Health Products &amp; Equipment'!AB:AB)+SUMIF('Other Pharma &amp; Health Products'!$B:$B,$B93,'Other Pharma &amp; Health Products'!AB:AB)+SUMIF('PSM Costs'!$B:$B,$B93,'PSM Costs'!AB:AB)&gt;0,SUMIF(Pharmaceuticals!$B:$B,$B93,Pharmaceuticals!S:S)+SUMIF('Health Products &amp; Equipment'!$B:$B,$B93,'Health Products &amp; Equipment'!AB:AB)+SUMIF('Other Pharma &amp; Health Products'!$B:$B,$B93,'Other Pharma &amp; Health Products'!AB:AB)+SUMIF('PSM Costs'!$B:$B,$B93,'PSM Costs'!AB:AB),"")</f>
        <v/>
      </c>
      <c r="K93" s="230" t="str">
        <f ca="1">IF(SUMIF(Pharmaceuticals!$B:$B,$B93,Pharmaceuticals!U:U)+SUMIF('Health Products &amp; Equipment'!$B:$B,$B93,'Health Products &amp; Equipment'!AD:AD)+SUMIF('Other Pharma &amp; Health Products'!$B:$B,$B93,'Other Pharma &amp; Health Products'!AD:AD)+SUMIF('PSM Costs'!$B:$B,$B93,'PSM Costs'!AD:AD)&gt;0,SUMIF(Pharmaceuticals!$B:$B,$B93,Pharmaceuticals!U:U)+SUMIF('Health Products &amp; Equipment'!$B:$B,$B93,'Health Products &amp; Equipment'!AD:AD)+SUMIF('Other Pharma &amp; Health Products'!$B:$B,$B93,'Other Pharma &amp; Health Products'!AD:AD)+SUMIF('PSM Costs'!$B:$B,$B93,'PSM Costs'!AD:AD),"")</f>
        <v/>
      </c>
      <c r="L93" s="230" t="str">
        <f ca="1">IF(SUMIF(Pharmaceuticals!$B:$B,$B93,Pharmaceuticals!W:W)+SUMIF('Health Products &amp; Equipment'!$B:$B,$B93,'Health Products &amp; Equipment'!AF:AF)+SUMIF('Other Pharma &amp; Health Products'!$B:$B,$B93,'Other Pharma &amp; Health Products'!AF:AF)+SUMIF('PSM Costs'!$B:$B,$B93,'PSM Costs'!AF:AF)&gt;0,SUMIF(Pharmaceuticals!$B:$B,$B93,Pharmaceuticals!W:W)+SUMIF('Health Products &amp; Equipment'!$B:$B,$B93,'Health Products &amp; Equipment'!AF:AF)+SUMIF('Other Pharma &amp; Health Products'!$B:$B,$B93,'Other Pharma &amp; Health Products'!AF:AF)+SUMIF('PSM Costs'!$B:$B,$B93,'PSM Costs'!AF:AF),"")</f>
        <v/>
      </c>
      <c r="M93" s="228" t="str">
        <f t="shared" ca="1" si="6"/>
        <v/>
      </c>
      <c r="N93" s="231" t="str">
        <f ca="1">IF(SUMIF(Pharmaceuticals!$B:$B,$B93,Pharmaceuticals!AD:AD)+SUMIF('Health Products &amp; Equipment'!$B:$B,$B93,'Health Products &amp; Equipment'!AM:AM)+SUMIF('Other Pharma &amp; Health Products'!$B:$B,$B93,'Other Pharma &amp; Health Products'!AM:AM)+SUMIF('PSM Costs'!$B:$B,$B93,'PSM Costs'!AM:AM)&gt;0,SUMIF(Pharmaceuticals!$B:$B,$B93,Pharmaceuticals!AD:AD)+SUMIF('Health Products &amp; Equipment'!$B:$B,$B93,'Health Products &amp; Equipment'!AM:AM)+SUMIF('Other Pharma &amp; Health Products'!$B:$B,$B93,'Other Pharma &amp; Health Products'!AM:AM)+SUMIF('PSM Costs'!$B:$B,$B93,'PSM Costs'!AM:AM),"")</f>
        <v/>
      </c>
      <c r="O93" s="231" t="str">
        <f ca="1">IF(SUMIF(Pharmaceuticals!$B:$B,$B93,Pharmaceuticals!AF:AF)+SUMIF('Health Products &amp; Equipment'!$B:$B,$B93,'Health Products &amp; Equipment'!AO:AO)+SUMIF('Other Pharma &amp; Health Products'!$B:$B,$B93,'Other Pharma &amp; Health Products'!AO:AO)+SUMIF('PSM Costs'!$B:$B,$B93,'PSM Costs'!AO:AO)&gt;0,SUMIF(Pharmaceuticals!$B:$B,$B93,Pharmaceuticals!AF:AF)+SUMIF('Health Products &amp; Equipment'!$B:$B,$B93,'Health Products &amp; Equipment'!AO:AO)+SUMIF('Other Pharma &amp; Health Products'!$B:$B,$B93,'Other Pharma &amp; Health Products'!AO:AO)+SUMIF('PSM Costs'!$B:$B,$B93,'PSM Costs'!AO:AO),"")</f>
        <v/>
      </c>
      <c r="P93" s="231" t="str">
        <f ca="1">IF(SUMIF(Pharmaceuticals!$B:$B,$B93,Pharmaceuticals!AH:AH)+SUMIF('Health Products &amp; Equipment'!$B:$B,$B93,'Health Products &amp; Equipment'!AQ:AQ)+SUMIF('Other Pharma &amp; Health Products'!$B:$B,$B93,'Other Pharma &amp; Health Products'!AQ:AQ)+SUMIF('PSM Costs'!$B:$B,$B93,'PSM Costs'!AQ:AQ)&gt;0,SUMIF(Pharmaceuticals!$B:$B,$B93,Pharmaceuticals!AH:AH)+SUMIF('Health Products &amp; Equipment'!$B:$B,$B93,'Health Products &amp; Equipment'!AQ:AQ)+SUMIF('Other Pharma &amp; Health Products'!$B:$B,$B93,'Other Pharma &amp; Health Products'!AQ:AQ)+SUMIF('PSM Costs'!$B:$B,$B93,'PSM Costs'!AQ:AQ),"")</f>
        <v/>
      </c>
      <c r="Q93" s="231" t="str">
        <f ca="1">IF(SUMIF(Pharmaceuticals!$B:$B,$B93,Pharmaceuticals!AJ:AJ)+SUMIF('Health Products &amp; Equipment'!$B:$B,$B93,'Health Products &amp; Equipment'!AS:AS)+SUMIF('Other Pharma &amp; Health Products'!$B:$B,$B93,'Other Pharma &amp; Health Products'!AS:AS)+SUMIF('PSM Costs'!$B:$B,$B93,'PSM Costs'!AS:AS)&gt;0,SUMIF(Pharmaceuticals!$B:$B,$B93,Pharmaceuticals!AJ:AJ)+SUMIF('Health Products &amp; Equipment'!$B:$B,$B93,'Health Products &amp; Equipment'!AS:AS)+SUMIF('Other Pharma &amp; Health Products'!$B:$B,$B93,'Other Pharma &amp; Health Products'!AS:AS)+SUMIF('PSM Costs'!$B:$B,$B93,'PSM Costs'!AS:AS),"")</f>
        <v/>
      </c>
      <c r="R93" s="229" t="str">
        <f t="shared" ca="1" si="7"/>
        <v/>
      </c>
      <c r="S93" s="230" t="str">
        <f ca="1">IF(SUMIF(Pharmaceuticals!$B:$B,$B93,Pharmaceuticals!AQ:AQ)+SUMIF('Health Products &amp; Equipment'!$B:$B,$B93,'Health Products &amp; Equipment'!AZ:AZ)+SUMIF('Other Pharma &amp; Health Products'!$B:$B,$B93,'Other Pharma &amp; Health Products'!AZ:AZ)+SUMIF('PSM Costs'!$B:$B,$B93,'PSM Costs'!AZ:AZ)&gt;0,SUMIF(Pharmaceuticals!$B:$B,$B93,Pharmaceuticals!AQ:AQ)+SUMIF('Health Products &amp; Equipment'!$B:$B,$B93,'Health Products &amp; Equipment'!AZ:AZ)+SUMIF('Other Pharma &amp; Health Products'!$B:$B,$B93,'Other Pharma &amp; Health Products'!AZ:AZ)+SUMIF('PSM Costs'!$B:$B,$B93,'PSM Costs'!AZ:AZ),"")</f>
        <v/>
      </c>
      <c r="T93" s="230" t="str">
        <f ca="1">IF(SUMIF(Pharmaceuticals!$B:$B,$B93,Pharmaceuticals!AS:AS)+SUMIF('Health Products &amp; Equipment'!$B:$B,$B93,'Health Products &amp; Equipment'!BB:BB)+SUMIF('Other Pharma &amp; Health Products'!$B:$B,$B93,'Other Pharma &amp; Health Products'!BB:BB)+SUMIF('PSM Costs'!$B:$B,$B93,'PSM Costs'!BB:BB)&gt;0,SUMIF(Pharmaceuticals!$B:$B,$B93,Pharmaceuticals!AS:AS)+SUMIF('Health Products &amp; Equipment'!$B:$B,$B93,'Health Products &amp; Equipment'!BB:BB)+SUMIF('Other Pharma &amp; Health Products'!$B:$B,$B93,'Other Pharma &amp; Health Products'!BB:BB)+SUMIF('PSM Costs'!$B:$B,$B93,'PSM Costs'!BB:BB),"")</f>
        <v/>
      </c>
      <c r="U93" s="230" t="str">
        <f ca="1">IF(SUMIF(Pharmaceuticals!$B:$B,$B93,Pharmaceuticals!AU:AU)+SUMIF('Health Products &amp; Equipment'!$B:$B,$B93,'Health Products &amp; Equipment'!BD:BD)+SUMIF('Other Pharma &amp; Health Products'!$B:$B,$B93,'Other Pharma &amp; Health Products'!BD:BD)+SUMIF('PSM Costs'!$B:$B,$B93,'PSM Costs'!BD:BD)&gt;0,SUMIF(Pharmaceuticals!$B:$B,$B93,Pharmaceuticals!AU:AU)+SUMIF('Health Products &amp; Equipment'!$B:$B,$B93,'Health Products &amp; Equipment'!BD:BD)+SUMIF('Other Pharma &amp; Health Products'!$B:$B,$B93,'Other Pharma &amp; Health Products'!BD:BD)+SUMIF('PSM Costs'!$B:$B,$B93,'PSM Costs'!BD:BD),"")</f>
        <v/>
      </c>
      <c r="V93" s="230" t="str">
        <f ca="1">IF(SUMIF(Pharmaceuticals!$B:$B,$B93,Pharmaceuticals!AW:AW)+SUMIF('Health Products &amp; Equipment'!$B:$B,$B93,'Health Products &amp; Equipment'!BF:BF)+SUMIF('Other Pharma &amp; Health Products'!$B:$B,$B93,'Other Pharma &amp; Health Products'!BF:BF)+SUMIF('PSM Costs'!$B:$B,$B93,'PSM Costs'!BF:BF)&gt;0,SUMIF(Pharmaceuticals!$B:$B,$B93,Pharmaceuticals!AW:AW)+SUMIF('Health Products &amp; Equipment'!$B:$B,$B93,'Health Products &amp; Equipment'!BF:BF)+SUMIF('Other Pharma &amp; Health Products'!$B:$B,$B93,'Other Pharma &amp; Health Products'!BF:BF)+SUMIF('PSM Costs'!$B:$B,$B93,'PSM Costs'!BF:BF),"")</f>
        <v/>
      </c>
      <c r="W93" s="228" t="str">
        <f t="shared" ca="1" si="8"/>
        <v/>
      </c>
      <c r="X93" s="231" t="str">
        <f ca="1">IF(SUMIF(Pharmaceuticals!$B:$B,$B93,Pharmaceuticals!BD:BD)+SUMIF('Health Products &amp; Equipment'!$B:$B,$B93,'Health Products &amp; Equipment'!BM:BM)+SUMIF('Other Pharma &amp; Health Products'!$B:$B,$B93,'Other Pharma &amp; Health Products'!BM:BM)+SUMIF('PSM Costs'!$B:$B,$B93,'PSM Costs'!BM:BM)&gt;0,SUMIF(Pharmaceuticals!$B:$B,$B93,Pharmaceuticals!BD:BD)+SUMIF('Health Products &amp; Equipment'!$B:$B,$B93,'Health Products &amp; Equipment'!BM:BM)+SUMIF('Other Pharma &amp; Health Products'!$B:$B,$B93,'Other Pharma &amp; Health Products'!BM:BM)+SUMIF('PSM Costs'!$B:$B,$B93,'PSM Costs'!BM:BM),"")</f>
        <v/>
      </c>
      <c r="Y93" s="231" t="str">
        <f ca="1">IF(SUMIF(Pharmaceuticals!$B:$B,$B93,Pharmaceuticals!BF:BF)+SUMIF('Health Products &amp; Equipment'!$B:$B,$B93,'Health Products &amp; Equipment'!BO:BO)+SUMIF('Other Pharma &amp; Health Products'!$B:$B,$B93,'Other Pharma &amp; Health Products'!BO:BO)+SUMIF('PSM Costs'!$B:$B,$B93,'PSM Costs'!BO:BO)&gt;0,SUMIF(Pharmaceuticals!$B:$B,$B93,Pharmaceuticals!BF:BF)+SUMIF('Health Products &amp; Equipment'!$B:$B,$B93,'Health Products &amp; Equipment'!BO:BO)+SUMIF('Other Pharma &amp; Health Products'!$B:$B,$B93,'Other Pharma &amp; Health Products'!BO:BO)+SUMIF('PSM Costs'!$B:$B,$B93,'PSM Costs'!BO:BO),"")</f>
        <v/>
      </c>
      <c r="Z93" s="231" t="str">
        <f ca="1">IF(SUMIF(Pharmaceuticals!$B:$B,$B93,Pharmaceuticals!BH:BH)+SUMIF('Health Products &amp; Equipment'!$B:$B,$B93,'Health Products &amp; Equipment'!BQ:BQ)+SUMIF('Other Pharma &amp; Health Products'!$B:$B,$B93,'Other Pharma &amp; Health Products'!BQ:BQ)+SUMIF('PSM Costs'!$B:$B,$B93,'PSM Costs'!BQ:BQ)&gt;0,SUMIF(Pharmaceuticals!$B:$B,$B93,Pharmaceuticals!BH:BH)+SUMIF('Health Products &amp; Equipment'!$B:$B,$B93,'Health Products &amp; Equipment'!BQ:BQ)+SUMIF('Other Pharma &amp; Health Products'!$B:$B,$B93,'Other Pharma &amp; Health Products'!BQ:BQ)+SUMIF('PSM Costs'!$B:$B,$B93,'PSM Costs'!BQ:BQ),"")</f>
        <v/>
      </c>
      <c r="AA93" s="231" t="str">
        <f ca="1">IF(SUMIF(Pharmaceuticals!$B:$B,$B93,Pharmaceuticals!BJ:BJ)+SUMIF('Health Products &amp; Equipment'!$B:$B,$B93,'Health Products &amp; Equipment'!BS:BS)+SUMIF('Other Pharma &amp; Health Products'!$B:$B,$B93,'Other Pharma &amp; Health Products'!BS:BS)+SUMIF('PSM Costs'!$B:$B,$B93,'PSM Costs'!BS:BS)&gt;0,SUMIF(Pharmaceuticals!$B:$B,$B93,Pharmaceuticals!BJ:BJ)+SUMIF('Health Products &amp; Equipment'!$B:$B,$B93,'Health Products &amp; Equipment'!BS:BS)+SUMIF('Other Pharma &amp; Health Products'!$B:$B,$B93,'Other Pharma &amp; Health Products'!BS:BS)+SUMIF('PSM Costs'!$B:$B,$B93,'PSM Costs'!BS:BS),"")</f>
        <v/>
      </c>
      <c r="AB93" s="230" t="str">
        <f t="shared" ca="1" si="9"/>
        <v/>
      </c>
    </row>
    <row r="94" spans="1:28" ht="22" customHeight="1" x14ac:dyDescent="0.15">
      <c r="A94" s="226">
        <v>84</v>
      </c>
      <c r="B94" s="226" t="str">
        <f ca="1">IFERROR(VLOOKUP(A94,'Rank unique Mod-Int-CI-PR'!I:J,2,FALSE),"")</f>
        <v/>
      </c>
      <c r="C94" s="227" t="str">
        <f ca="1">IFERROR(VLOOKUP(VALUE(LEFT(B94,FIND("-",B94)-1)),CatModules!B:C,2,FALSE),"")</f>
        <v/>
      </c>
      <c r="D94" s="227" t="str">
        <f ca="1">IFERROR(VLOOKUP(LEFT(B94,FIND("--",B94)-1),CatInt!D:E,2,FALSE),"")</f>
        <v/>
      </c>
      <c r="E94" s="227" t="str">
        <f ca="1">IFERROR(VLOOKUP(MID(B94,FIND("--",B94)+2,FIND("---",B94)-FIND("--",B94)-2),CatCostInp!D:E,2,FALSE),"")</f>
        <v/>
      </c>
      <c r="F94" s="227" t="str">
        <f ca="1">IFERROR(VLOOKUP(B94,ActivityConcat!A:C,3,FALSE),"")</f>
        <v/>
      </c>
      <c r="G94" s="228" t="str">
        <f ca="1">IFERROR(VLOOKUP(VALUE(RIGHT(B94,1)),Setup!A:D,4,FALSE),"")</f>
        <v/>
      </c>
      <c r="H94" s="229" t="str">
        <f t="shared" ca="1" si="5"/>
        <v/>
      </c>
      <c r="I94" s="230" t="str">
        <f ca="1">IF(SUMIF(Pharmaceuticals!$B:$B,$B94,Pharmaceuticals!Q:Q)+SUMIF('Health Products &amp; Equipment'!$B:$B,$B94,'Health Products &amp; Equipment'!Z:Z)+SUMIF('Other Pharma &amp; Health Products'!$B:$B,$B94,'Other Pharma &amp; Health Products'!Z:Z)+SUMIF('PSM Costs'!$B:$B,$B94,'PSM Costs'!Z:Z)&gt;0,SUMIF(Pharmaceuticals!$B:$B,$B94,Pharmaceuticals!Q:Q)+SUMIF('Health Products &amp; Equipment'!$B:$B,$B94,'Health Products &amp; Equipment'!Z:Z)+SUMIF('Other Pharma &amp; Health Products'!$B:$B,$B94,'Other Pharma &amp; Health Products'!Z:Z)+SUMIF('PSM Costs'!$B:$B,$B94,'PSM Costs'!Z:Z),"")</f>
        <v/>
      </c>
      <c r="J94" s="230" t="str">
        <f ca="1">IF(SUMIF(Pharmaceuticals!$B:$B,$B94,Pharmaceuticals!S:S)+SUMIF('Health Products &amp; Equipment'!$B:$B,$B94,'Health Products &amp; Equipment'!AB:AB)+SUMIF('Other Pharma &amp; Health Products'!$B:$B,$B94,'Other Pharma &amp; Health Products'!AB:AB)+SUMIF('PSM Costs'!$B:$B,$B94,'PSM Costs'!AB:AB)&gt;0,SUMIF(Pharmaceuticals!$B:$B,$B94,Pharmaceuticals!S:S)+SUMIF('Health Products &amp; Equipment'!$B:$B,$B94,'Health Products &amp; Equipment'!AB:AB)+SUMIF('Other Pharma &amp; Health Products'!$B:$B,$B94,'Other Pharma &amp; Health Products'!AB:AB)+SUMIF('PSM Costs'!$B:$B,$B94,'PSM Costs'!AB:AB),"")</f>
        <v/>
      </c>
      <c r="K94" s="230" t="str">
        <f ca="1">IF(SUMIF(Pharmaceuticals!$B:$B,$B94,Pharmaceuticals!U:U)+SUMIF('Health Products &amp; Equipment'!$B:$B,$B94,'Health Products &amp; Equipment'!AD:AD)+SUMIF('Other Pharma &amp; Health Products'!$B:$B,$B94,'Other Pharma &amp; Health Products'!AD:AD)+SUMIF('PSM Costs'!$B:$B,$B94,'PSM Costs'!AD:AD)&gt;0,SUMIF(Pharmaceuticals!$B:$B,$B94,Pharmaceuticals!U:U)+SUMIF('Health Products &amp; Equipment'!$B:$B,$B94,'Health Products &amp; Equipment'!AD:AD)+SUMIF('Other Pharma &amp; Health Products'!$B:$B,$B94,'Other Pharma &amp; Health Products'!AD:AD)+SUMIF('PSM Costs'!$B:$B,$B94,'PSM Costs'!AD:AD),"")</f>
        <v/>
      </c>
      <c r="L94" s="230" t="str">
        <f ca="1">IF(SUMIF(Pharmaceuticals!$B:$B,$B94,Pharmaceuticals!W:W)+SUMIF('Health Products &amp; Equipment'!$B:$B,$B94,'Health Products &amp; Equipment'!AF:AF)+SUMIF('Other Pharma &amp; Health Products'!$B:$B,$B94,'Other Pharma &amp; Health Products'!AF:AF)+SUMIF('PSM Costs'!$B:$B,$B94,'PSM Costs'!AF:AF)&gt;0,SUMIF(Pharmaceuticals!$B:$B,$B94,Pharmaceuticals!W:W)+SUMIF('Health Products &amp; Equipment'!$B:$B,$B94,'Health Products &amp; Equipment'!AF:AF)+SUMIF('Other Pharma &amp; Health Products'!$B:$B,$B94,'Other Pharma &amp; Health Products'!AF:AF)+SUMIF('PSM Costs'!$B:$B,$B94,'PSM Costs'!AF:AF),"")</f>
        <v/>
      </c>
      <c r="M94" s="228" t="str">
        <f t="shared" ca="1" si="6"/>
        <v/>
      </c>
      <c r="N94" s="231" t="str">
        <f ca="1">IF(SUMIF(Pharmaceuticals!$B:$B,$B94,Pharmaceuticals!AD:AD)+SUMIF('Health Products &amp; Equipment'!$B:$B,$B94,'Health Products &amp; Equipment'!AM:AM)+SUMIF('Other Pharma &amp; Health Products'!$B:$B,$B94,'Other Pharma &amp; Health Products'!AM:AM)+SUMIF('PSM Costs'!$B:$B,$B94,'PSM Costs'!AM:AM)&gt;0,SUMIF(Pharmaceuticals!$B:$B,$B94,Pharmaceuticals!AD:AD)+SUMIF('Health Products &amp; Equipment'!$B:$B,$B94,'Health Products &amp; Equipment'!AM:AM)+SUMIF('Other Pharma &amp; Health Products'!$B:$B,$B94,'Other Pharma &amp; Health Products'!AM:AM)+SUMIF('PSM Costs'!$B:$B,$B94,'PSM Costs'!AM:AM),"")</f>
        <v/>
      </c>
      <c r="O94" s="231" t="str">
        <f ca="1">IF(SUMIF(Pharmaceuticals!$B:$B,$B94,Pharmaceuticals!AF:AF)+SUMIF('Health Products &amp; Equipment'!$B:$B,$B94,'Health Products &amp; Equipment'!AO:AO)+SUMIF('Other Pharma &amp; Health Products'!$B:$B,$B94,'Other Pharma &amp; Health Products'!AO:AO)+SUMIF('PSM Costs'!$B:$B,$B94,'PSM Costs'!AO:AO)&gt;0,SUMIF(Pharmaceuticals!$B:$B,$B94,Pharmaceuticals!AF:AF)+SUMIF('Health Products &amp; Equipment'!$B:$B,$B94,'Health Products &amp; Equipment'!AO:AO)+SUMIF('Other Pharma &amp; Health Products'!$B:$B,$B94,'Other Pharma &amp; Health Products'!AO:AO)+SUMIF('PSM Costs'!$B:$B,$B94,'PSM Costs'!AO:AO),"")</f>
        <v/>
      </c>
      <c r="P94" s="231" t="str">
        <f ca="1">IF(SUMIF(Pharmaceuticals!$B:$B,$B94,Pharmaceuticals!AH:AH)+SUMIF('Health Products &amp; Equipment'!$B:$B,$B94,'Health Products &amp; Equipment'!AQ:AQ)+SUMIF('Other Pharma &amp; Health Products'!$B:$B,$B94,'Other Pharma &amp; Health Products'!AQ:AQ)+SUMIF('PSM Costs'!$B:$B,$B94,'PSM Costs'!AQ:AQ)&gt;0,SUMIF(Pharmaceuticals!$B:$B,$B94,Pharmaceuticals!AH:AH)+SUMIF('Health Products &amp; Equipment'!$B:$B,$B94,'Health Products &amp; Equipment'!AQ:AQ)+SUMIF('Other Pharma &amp; Health Products'!$B:$B,$B94,'Other Pharma &amp; Health Products'!AQ:AQ)+SUMIF('PSM Costs'!$B:$B,$B94,'PSM Costs'!AQ:AQ),"")</f>
        <v/>
      </c>
      <c r="Q94" s="231" t="str">
        <f ca="1">IF(SUMIF(Pharmaceuticals!$B:$B,$B94,Pharmaceuticals!AJ:AJ)+SUMIF('Health Products &amp; Equipment'!$B:$B,$B94,'Health Products &amp; Equipment'!AS:AS)+SUMIF('Other Pharma &amp; Health Products'!$B:$B,$B94,'Other Pharma &amp; Health Products'!AS:AS)+SUMIF('PSM Costs'!$B:$B,$B94,'PSM Costs'!AS:AS)&gt;0,SUMIF(Pharmaceuticals!$B:$B,$B94,Pharmaceuticals!AJ:AJ)+SUMIF('Health Products &amp; Equipment'!$B:$B,$B94,'Health Products &amp; Equipment'!AS:AS)+SUMIF('Other Pharma &amp; Health Products'!$B:$B,$B94,'Other Pharma &amp; Health Products'!AS:AS)+SUMIF('PSM Costs'!$B:$B,$B94,'PSM Costs'!AS:AS),"")</f>
        <v/>
      </c>
      <c r="R94" s="229" t="str">
        <f t="shared" ca="1" si="7"/>
        <v/>
      </c>
      <c r="S94" s="230" t="str">
        <f ca="1">IF(SUMIF(Pharmaceuticals!$B:$B,$B94,Pharmaceuticals!AQ:AQ)+SUMIF('Health Products &amp; Equipment'!$B:$B,$B94,'Health Products &amp; Equipment'!AZ:AZ)+SUMIF('Other Pharma &amp; Health Products'!$B:$B,$B94,'Other Pharma &amp; Health Products'!AZ:AZ)+SUMIF('PSM Costs'!$B:$B,$B94,'PSM Costs'!AZ:AZ)&gt;0,SUMIF(Pharmaceuticals!$B:$B,$B94,Pharmaceuticals!AQ:AQ)+SUMIF('Health Products &amp; Equipment'!$B:$B,$B94,'Health Products &amp; Equipment'!AZ:AZ)+SUMIF('Other Pharma &amp; Health Products'!$B:$B,$B94,'Other Pharma &amp; Health Products'!AZ:AZ)+SUMIF('PSM Costs'!$B:$B,$B94,'PSM Costs'!AZ:AZ),"")</f>
        <v/>
      </c>
      <c r="T94" s="230" t="str">
        <f ca="1">IF(SUMIF(Pharmaceuticals!$B:$B,$B94,Pharmaceuticals!AS:AS)+SUMIF('Health Products &amp; Equipment'!$B:$B,$B94,'Health Products &amp; Equipment'!BB:BB)+SUMIF('Other Pharma &amp; Health Products'!$B:$B,$B94,'Other Pharma &amp; Health Products'!BB:BB)+SUMIF('PSM Costs'!$B:$B,$B94,'PSM Costs'!BB:BB)&gt;0,SUMIF(Pharmaceuticals!$B:$B,$B94,Pharmaceuticals!AS:AS)+SUMIF('Health Products &amp; Equipment'!$B:$B,$B94,'Health Products &amp; Equipment'!BB:BB)+SUMIF('Other Pharma &amp; Health Products'!$B:$B,$B94,'Other Pharma &amp; Health Products'!BB:BB)+SUMIF('PSM Costs'!$B:$B,$B94,'PSM Costs'!BB:BB),"")</f>
        <v/>
      </c>
      <c r="U94" s="230" t="str">
        <f ca="1">IF(SUMIF(Pharmaceuticals!$B:$B,$B94,Pharmaceuticals!AU:AU)+SUMIF('Health Products &amp; Equipment'!$B:$B,$B94,'Health Products &amp; Equipment'!BD:BD)+SUMIF('Other Pharma &amp; Health Products'!$B:$B,$B94,'Other Pharma &amp; Health Products'!BD:BD)+SUMIF('PSM Costs'!$B:$B,$B94,'PSM Costs'!BD:BD)&gt;0,SUMIF(Pharmaceuticals!$B:$B,$B94,Pharmaceuticals!AU:AU)+SUMIF('Health Products &amp; Equipment'!$B:$B,$B94,'Health Products &amp; Equipment'!BD:BD)+SUMIF('Other Pharma &amp; Health Products'!$B:$B,$B94,'Other Pharma &amp; Health Products'!BD:BD)+SUMIF('PSM Costs'!$B:$B,$B94,'PSM Costs'!BD:BD),"")</f>
        <v/>
      </c>
      <c r="V94" s="230" t="str">
        <f ca="1">IF(SUMIF(Pharmaceuticals!$B:$B,$B94,Pharmaceuticals!AW:AW)+SUMIF('Health Products &amp; Equipment'!$B:$B,$B94,'Health Products &amp; Equipment'!BF:BF)+SUMIF('Other Pharma &amp; Health Products'!$B:$B,$B94,'Other Pharma &amp; Health Products'!BF:BF)+SUMIF('PSM Costs'!$B:$B,$B94,'PSM Costs'!BF:BF)&gt;0,SUMIF(Pharmaceuticals!$B:$B,$B94,Pharmaceuticals!AW:AW)+SUMIF('Health Products &amp; Equipment'!$B:$B,$B94,'Health Products &amp; Equipment'!BF:BF)+SUMIF('Other Pharma &amp; Health Products'!$B:$B,$B94,'Other Pharma &amp; Health Products'!BF:BF)+SUMIF('PSM Costs'!$B:$B,$B94,'PSM Costs'!BF:BF),"")</f>
        <v/>
      </c>
      <c r="W94" s="228" t="str">
        <f t="shared" ca="1" si="8"/>
        <v/>
      </c>
      <c r="X94" s="231" t="str">
        <f ca="1">IF(SUMIF(Pharmaceuticals!$B:$B,$B94,Pharmaceuticals!BD:BD)+SUMIF('Health Products &amp; Equipment'!$B:$B,$B94,'Health Products &amp; Equipment'!BM:BM)+SUMIF('Other Pharma &amp; Health Products'!$B:$B,$B94,'Other Pharma &amp; Health Products'!BM:BM)+SUMIF('PSM Costs'!$B:$B,$B94,'PSM Costs'!BM:BM)&gt;0,SUMIF(Pharmaceuticals!$B:$B,$B94,Pharmaceuticals!BD:BD)+SUMIF('Health Products &amp; Equipment'!$B:$B,$B94,'Health Products &amp; Equipment'!BM:BM)+SUMIF('Other Pharma &amp; Health Products'!$B:$B,$B94,'Other Pharma &amp; Health Products'!BM:BM)+SUMIF('PSM Costs'!$B:$B,$B94,'PSM Costs'!BM:BM),"")</f>
        <v/>
      </c>
      <c r="Y94" s="231" t="str">
        <f ca="1">IF(SUMIF(Pharmaceuticals!$B:$B,$B94,Pharmaceuticals!BF:BF)+SUMIF('Health Products &amp; Equipment'!$B:$B,$B94,'Health Products &amp; Equipment'!BO:BO)+SUMIF('Other Pharma &amp; Health Products'!$B:$B,$B94,'Other Pharma &amp; Health Products'!BO:BO)+SUMIF('PSM Costs'!$B:$B,$B94,'PSM Costs'!BO:BO)&gt;0,SUMIF(Pharmaceuticals!$B:$B,$B94,Pharmaceuticals!BF:BF)+SUMIF('Health Products &amp; Equipment'!$B:$B,$B94,'Health Products &amp; Equipment'!BO:BO)+SUMIF('Other Pharma &amp; Health Products'!$B:$B,$B94,'Other Pharma &amp; Health Products'!BO:BO)+SUMIF('PSM Costs'!$B:$B,$B94,'PSM Costs'!BO:BO),"")</f>
        <v/>
      </c>
      <c r="Z94" s="231" t="str">
        <f ca="1">IF(SUMIF(Pharmaceuticals!$B:$B,$B94,Pharmaceuticals!BH:BH)+SUMIF('Health Products &amp; Equipment'!$B:$B,$B94,'Health Products &amp; Equipment'!BQ:BQ)+SUMIF('Other Pharma &amp; Health Products'!$B:$B,$B94,'Other Pharma &amp; Health Products'!BQ:BQ)+SUMIF('PSM Costs'!$B:$B,$B94,'PSM Costs'!BQ:BQ)&gt;0,SUMIF(Pharmaceuticals!$B:$B,$B94,Pharmaceuticals!BH:BH)+SUMIF('Health Products &amp; Equipment'!$B:$B,$B94,'Health Products &amp; Equipment'!BQ:BQ)+SUMIF('Other Pharma &amp; Health Products'!$B:$B,$B94,'Other Pharma &amp; Health Products'!BQ:BQ)+SUMIF('PSM Costs'!$B:$B,$B94,'PSM Costs'!BQ:BQ),"")</f>
        <v/>
      </c>
      <c r="AA94" s="231" t="str">
        <f ca="1">IF(SUMIF(Pharmaceuticals!$B:$B,$B94,Pharmaceuticals!BJ:BJ)+SUMIF('Health Products &amp; Equipment'!$B:$B,$B94,'Health Products &amp; Equipment'!BS:BS)+SUMIF('Other Pharma &amp; Health Products'!$B:$B,$B94,'Other Pharma &amp; Health Products'!BS:BS)+SUMIF('PSM Costs'!$B:$B,$B94,'PSM Costs'!BS:BS)&gt;0,SUMIF(Pharmaceuticals!$B:$B,$B94,Pharmaceuticals!BJ:BJ)+SUMIF('Health Products &amp; Equipment'!$B:$B,$B94,'Health Products &amp; Equipment'!BS:BS)+SUMIF('Other Pharma &amp; Health Products'!$B:$B,$B94,'Other Pharma &amp; Health Products'!BS:BS)+SUMIF('PSM Costs'!$B:$B,$B94,'PSM Costs'!BS:BS),"")</f>
        <v/>
      </c>
      <c r="AB94" s="230" t="str">
        <f t="shared" ca="1" si="9"/>
        <v/>
      </c>
    </row>
    <row r="95" spans="1:28" ht="22" customHeight="1" x14ac:dyDescent="0.15">
      <c r="A95" s="226">
        <v>85</v>
      </c>
      <c r="B95" s="226" t="str">
        <f ca="1">IFERROR(VLOOKUP(A95,'Rank unique Mod-Int-CI-PR'!I:J,2,FALSE),"")</f>
        <v/>
      </c>
      <c r="C95" s="227" t="str">
        <f ca="1">IFERROR(VLOOKUP(VALUE(LEFT(B95,FIND("-",B95)-1)),CatModules!B:C,2,FALSE),"")</f>
        <v/>
      </c>
      <c r="D95" s="227" t="str">
        <f ca="1">IFERROR(VLOOKUP(LEFT(B95,FIND("--",B95)-1),CatInt!D:E,2,FALSE),"")</f>
        <v/>
      </c>
      <c r="E95" s="227" t="str">
        <f ca="1">IFERROR(VLOOKUP(MID(B95,FIND("--",B95)+2,FIND("---",B95)-FIND("--",B95)-2),CatCostInp!D:E,2,FALSE),"")</f>
        <v/>
      </c>
      <c r="F95" s="227" t="str">
        <f ca="1">IFERROR(VLOOKUP(B95,ActivityConcat!A:C,3,FALSE),"")</f>
        <v/>
      </c>
      <c r="G95" s="228" t="str">
        <f ca="1">IFERROR(VLOOKUP(VALUE(RIGHT(B95,1)),Setup!A:D,4,FALSE),"")</f>
        <v/>
      </c>
      <c r="H95" s="229" t="str">
        <f t="shared" ca="1" si="5"/>
        <v/>
      </c>
      <c r="I95" s="230" t="str">
        <f ca="1">IF(SUMIF(Pharmaceuticals!$B:$B,$B95,Pharmaceuticals!Q:Q)+SUMIF('Health Products &amp; Equipment'!$B:$B,$B95,'Health Products &amp; Equipment'!Z:Z)+SUMIF('Other Pharma &amp; Health Products'!$B:$B,$B95,'Other Pharma &amp; Health Products'!Z:Z)+SUMIF('PSM Costs'!$B:$B,$B95,'PSM Costs'!Z:Z)&gt;0,SUMIF(Pharmaceuticals!$B:$B,$B95,Pharmaceuticals!Q:Q)+SUMIF('Health Products &amp; Equipment'!$B:$B,$B95,'Health Products &amp; Equipment'!Z:Z)+SUMIF('Other Pharma &amp; Health Products'!$B:$B,$B95,'Other Pharma &amp; Health Products'!Z:Z)+SUMIF('PSM Costs'!$B:$B,$B95,'PSM Costs'!Z:Z),"")</f>
        <v/>
      </c>
      <c r="J95" s="230" t="str">
        <f ca="1">IF(SUMIF(Pharmaceuticals!$B:$B,$B95,Pharmaceuticals!S:S)+SUMIF('Health Products &amp; Equipment'!$B:$B,$B95,'Health Products &amp; Equipment'!AB:AB)+SUMIF('Other Pharma &amp; Health Products'!$B:$B,$B95,'Other Pharma &amp; Health Products'!AB:AB)+SUMIF('PSM Costs'!$B:$B,$B95,'PSM Costs'!AB:AB)&gt;0,SUMIF(Pharmaceuticals!$B:$B,$B95,Pharmaceuticals!S:S)+SUMIF('Health Products &amp; Equipment'!$B:$B,$B95,'Health Products &amp; Equipment'!AB:AB)+SUMIF('Other Pharma &amp; Health Products'!$B:$B,$B95,'Other Pharma &amp; Health Products'!AB:AB)+SUMIF('PSM Costs'!$B:$B,$B95,'PSM Costs'!AB:AB),"")</f>
        <v/>
      </c>
      <c r="K95" s="230" t="str">
        <f ca="1">IF(SUMIF(Pharmaceuticals!$B:$B,$B95,Pharmaceuticals!U:U)+SUMIF('Health Products &amp; Equipment'!$B:$B,$B95,'Health Products &amp; Equipment'!AD:AD)+SUMIF('Other Pharma &amp; Health Products'!$B:$B,$B95,'Other Pharma &amp; Health Products'!AD:AD)+SUMIF('PSM Costs'!$B:$B,$B95,'PSM Costs'!AD:AD)&gt;0,SUMIF(Pharmaceuticals!$B:$B,$B95,Pharmaceuticals!U:U)+SUMIF('Health Products &amp; Equipment'!$B:$B,$B95,'Health Products &amp; Equipment'!AD:AD)+SUMIF('Other Pharma &amp; Health Products'!$B:$B,$B95,'Other Pharma &amp; Health Products'!AD:AD)+SUMIF('PSM Costs'!$B:$B,$B95,'PSM Costs'!AD:AD),"")</f>
        <v/>
      </c>
      <c r="L95" s="230" t="str">
        <f ca="1">IF(SUMIF(Pharmaceuticals!$B:$B,$B95,Pharmaceuticals!W:W)+SUMIF('Health Products &amp; Equipment'!$B:$B,$B95,'Health Products &amp; Equipment'!AF:AF)+SUMIF('Other Pharma &amp; Health Products'!$B:$B,$B95,'Other Pharma &amp; Health Products'!AF:AF)+SUMIF('PSM Costs'!$B:$B,$B95,'PSM Costs'!AF:AF)&gt;0,SUMIF(Pharmaceuticals!$B:$B,$B95,Pharmaceuticals!W:W)+SUMIF('Health Products &amp; Equipment'!$B:$B,$B95,'Health Products &amp; Equipment'!AF:AF)+SUMIF('Other Pharma &amp; Health Products'!$B:$B,$B95,'Other Pharma &amp; Health Products'!AF:AF)+SUMIF('PSM Costs'!$B:$B,$B95,'PSM Costs'!AF:AF),"")</f>
        <v/>
      </c>
      <c r="M95" s="228" t="str">
        <f t="shared" ca="1" si="6"/>
        <v/>
      </c>
      <c r="N95" s="231" t="str">
        <f ca="1">IF(SUMIF(Pharmaceuticals!$B:$B,$B95,Pharmaceuticals!AD:AD)+SUMIF('Health Products &amp; Equipment'!$B:$B,$B95,'Health Products &amp; Equipment'!AM:AM)+SUMIF('Other Pharma &amp; Health Products'!$B:$B,$B95,'Other Pharma &amp; Health Products'!AM:AM)+SUMIF('PSM Costs'!$B:$B,$B95,'PSM Costs'!AM:AM)&gt;0,SUMIF(Pharmaceuticals!$B:$B,$B95,Pharmaceuticals!AD:AD)+SUMIF('Health Products &amp; Equipment'!$B:$B,$B95,'Health Products &amp; Equipment'!AM:AM)+SUMIF('Other Pharma &amp; Health Products'!$B:$B,$B95,'Other Pharma &amp; Health Products'!AM:AM)+SUMIF('PSM Costs'!$B:$B,$B95,'PSM Costs'!AM:AM),"")</f>
        <v/>
      </c>
      <c r="O95" s="231" t="str">
        <f ca="1">IF(SUMIF(Pharmaceuticals!$B:$B,$B95,Pharmaceuticals!AF:AF)+SUMIF('Health Products &amp; Equipment'!$B:$B,$B95,'Health Products &amp; Equipment'!AO:AO)+SUMIF('Other Pharma &amp; Health Products'!$B:$B,$B95,'Other Pharma &amp; Health Products'!AO:AO)+SUMIF('PSM Costs'!$B:$B,$B95,'PSM Costs'!AO:AO)&gt;0,SUMIF(Pharmaceuticals!$B:$B,$B95,Pharmaceuticals!AF:AF)+SUMIF('Health Products &amp; Equipment'!$B:$B,$B95,'Health Products &amp; Equipment'!AO:AO)+SUMIF('Other Pharma &amp; Health Products'!$B:$B,$B95,'Other Pharma &amp; Health Products'!AO:AO)+SUMIF('PSM Costs'!$B:$B,$B95,'PSM Costs'!AO:AO),"")</f>
        <v/>
      </c>
      <c r="P95" s="231" t="str">
        <f ca="1">IF(SUMIF(Pharmaceuticals!$B:$B,$B95,Pharmaceuticals!AH:AH)+SUMIF('Health Products &amp; Equipment'!$B:$B,$B95,'Health Products &amp; Equipment'!AQ:AQ)+SUMIF('Other Pharma &amp; Health Products'!$B:$B,$B95,'Other Pharma &amp; Health Products'!AQ:AQ)+SUMIF('PSM Costs'!$B:$B,$B95,'PSM Costs'!AQ:AQ)&gt;0,SUMIF(Pharmaceuticals!$B:$B,$B95,Pharmaceuticals!AH:AH)+SUMIF('Health Products &amp; Equipment'!$B:$B,$B95,'Health Products &amp; Equipment'!AQ:AQ)+SUMIF('Other Pharma &amp; Health Products'!$B:$B,$B95,'Other Pharma &amp; Health Products'!AQ:AQ)+SUMIF('PSM Costs'!$B:$B,$B95,'PSM Costs'!AQ:AQ),"")</f>
        <v/>
      </c>
      <c r="Q95" s="231" t="str">
        <f ca="1">IF(SUMIF(Pharmaceuticals!$B:$B,$B95,Pharmaceuticals!AJ:AJ)+SUMIF('Health Products &amp; Equipment'!$B:$B,$B95,'Health Products &amp; Equipment'!AS:AS)+SUMIF('Other Pharma &amp; Health Products'!$B:$B,$B95,'Other Pharma &amp; Health Products'!AS:AS)+SUMIF('PSM Costs'!$B:$B,$B95,'PSM Costs'!AS:AS)&gt;0,SUMIF(Pharmaceuticals!$B:$B,$B95,Pharmaceuticals!AJ:AJ)+SUMIF('Health Products &amp; Equipment'!$B:$B,$B95,'Health Products &amp; Equipment'!AS:AS)+SUMIF('Other Pharma &amp; Health Products'!$B:$B,$B95,'Other Pharma &amp; Health Products'!AS:AS)+SUMIF('PSM Costs'!$B:$B,$B95,'PSM Costs'!AS:AS),"")</f>
        <v/>
      </c>
      <c r="R95" s="229" t="str">
        <f t="shared" ca="1" si="7"/>
        <v/>
      </c>
      <c r="S95" s="230" t="str">
        <f ca="1">IF(SUMIF(Pharmaceuticals!$B:$B,$B95,Pharmaceuticals!AQ:AQ)+SUMIF('Health Products &amp; Equipment'!$B:$B,$B95,'Health Products &amp; Equipment'!AZ:AZ)+SUMIF('Other Pharma &amp; Health Products'!$B:$B,$B95,'Other Pharma &amp; Health Products'!AZ:AZ)+SUMIF('PSM Costs'!$B:$B,$B95,'PSM Costs'!AZ:AZ)&gt;0,SUMIF(Pharmaceuticals!$B:$B,$B95,Pharmaceuticals!AQ:AQ)+SUMIF('Health Products &amp; Equipment'!$B:$B,$B95,'Health Products &amp; Equipment'!AZ:AZ)+SUMIF('Other Pharma &amp; Health Products'!$B:$B,$B95,'Other Pharma &amp; Health Products'!AZ:AZ)+SUMIF('PSM Costs'!$B:$B,$B95,'PSM Costs'!AZ:AZ),"")</f>
        <v/>
      </c>
      <c r="T95" s="230" t="str">
        <f ca="1">IF(SUMIF(Pharmaceuticals!$B:$B,$B95,Pharmaceuticals!AS:AS)+SUMIF('Health Products &amp; Equipment'!$B:$B,$B95,'Health Products &amp; Equipment'!BB:BB)+SUMIF('Other Pharma &amp; Health Products'!$B:$B,$B95,'Other Pharma &amp; Health Products'!BB:BB)+SUMIF('PSM Costs'!$B:$B,$B95,'PSM Costs'!BB:BB)&gt;0,SUMIF(Pharmaceuticals!$B:$B,$B95,Pharmaceuticals!AS:AS)+SUMIF('Health Products &amp; Equipment'!$B:$B,$B95,'Health Products &amp; Equipment'!BB:BB)+SUMIF('Other Pharma &amp; Health Products'!$B:$B,$B95,'Other Pharma &amp; Health Products'!BB:BB)+SUMIF('PSM Costs'!$B:$B,$B95,'PSM Costs'!BB:BB),"")</f>
        <v/>
      </c>
      <c r="U95" s="230" t="str">
        <f ca="1">IF(SUMIF(Pharmaceuticals!$B:$B,$B95,Pharmaceuticals!AU:AU)+SUMIF('Health Products &amp; Equipment'!$B:$B,$B95,'Health Products &amp; Equipment'!BD:BD)+SUMIF('Other Pharma &amp; Health Products'!$B:$B,$B95,'Other Pharma &amp; Health Products'!BD:BD)+SUMIF('PSM Costs'!$B:$B,$B95,'PSM Costs'!BD:BD)&gt;0,SUMIF(Pharmaceuticals!$B:$B,$B95,Pharmaceuticals!AU:AU)+SUMIF('Health Products &amp; Equipment'!$B:$B,$B95,'Health Products &amp; Equipment'!BD:BD)+SUMIF('Other Pharma &amp; Health Products'!$B:$B,$B95,'Other Pharma &amp; Health Products'!BD:BD)+SUMIF('PSM Costs'!$B:$B,$B95,'PSM Costs'!BD:BD),"")</f>
        <v/>
      </c>
      <c r="V95" s="230" t="str">
        <f ca="1">IF(SUMIF(Pharmaceuticals!$B:$B,$B95,Pharmaceuticals!AW:AW)+SUMIF('Health Products &amp; Equipment'!$B:$B,$B95,'Health Products &amp; Equipment'!BF:BF)+SUMIF('Other Pharma &amp; Health Products'!$B:$B,$B95,'Other Pharma &amp; Health Products'!BF:BF)+SUMIF('PSM Costs'!$B:$B,$B95,'PSM Costs'!BF:BF)&gt;0,SUMIF(Pharmaceuticals!$B:$B,$B95,Pharmaceuticals!AW:AW)+SUMIF('Health Products &amp; Equipment'!$B:$B,$B95,'Health Products &amp; Equipment'!BF:BF)+SUMIF('Other Pharma &amp; Health Products'!$B:$B,$B95,'Other Pharma &amp; Health Products'!BF:BF)+SUMIF('PSM Costs'!$B:$B,$B95,'PSM Costs'!BF:BF),"")</f>
        <v/>
      </c>
      <c r="W95" s="228" t="str">
        <f t="shared" ca="1" si="8"/>
        <v/>
      </c>
      <c r="X95" s="231" t="str">
        <f ca="1">IF(SUMIF(Pharmaceuticals!$B:$B,$B95,Pharmaceuticals!BD:BD)+SUMIF('Health Products &amp; Equipment'!$B:$B,$B95,'Health Products &amp; Equipment'!BM:BM)+SUMIF('Other Pharma &amp; Health Products'!$B:$B,$B95,'Other Pharma &amp; Health Products'!BM:BM)+SUMIF('PSM Costs'!$B:$B,$B95,'PSM Costs'!BM:BM)&gt;0,SUMIF(Pharmaceuticals!$B:$B,$B95,Pharmaceuticals!BD:BD)+SUMIF('Health Products &amp; Equipment'!$B:$B,$B95,'Health Products &amp; Equipment'!BM:BM)+SUMIF('Other Pharma &amp; Health Products'!$B:$B,$B95,'Other Pharma &amp; Health Products'!BM:BM)+SUMIF('PSM Costs'!$B:$B,$B95,'PSM Costs'!BM:BM),"")</f>
        <v/>
      </c>
      <c r="Y95" s="231" t="str">
        <f ca="1">IF(SUMIF(Pharmaceuticals!$B:$B,$B95,Pharmaceuticals!BF:BF)+SUMIF('Health Products &amp; Equipment'!$B:$B,$B95,'Health Products &amp; Equipment'!BO:BO)+SUMIF('Other Pharma &amp; Health Products'!$B:$B,$B95,'Other Pharma &amp; Health Products'!BO:BO)+SUMIF('PSM Costs'!$B:$B,$B95,'PSM Costs'!BO:BO)&gt;0,SUMIF(Pharmaceuticals!$B:$B,$B95,Pharmaceuticals!BF:BF)+SUMIF('Health Products &amp; Equipment'!$B:$B,$B95,'Health Products &amp; Equipment'!BO:BO)+SUMIF('Other Pharma &amp; Health Products'!$B:$B,$B95,'Other Pharma &amp; Health Products'!BO:BO)+SUMIF('PSM Costs'!$B:$B,$B95,'PSM Costs'!BO:BO),"")</f>
        <v/>
      </c>
      <c r="Z95" s="231" t="str">
        <f ca="1">IF(SUMIF(Pharmaceuticals!$B:$B,$B95,Pharmaceuticals!BH:BH)+SUMIF('Health Products &amp; Equipment'!$B:$B,$B95,'Health Products &amp; Equipment'!BQ:BQ)+SUMIF('Other Pharma &amp; Health Products'!$B:$B,$B95,'Other Pharma &amp; Health Products'!BQ:BQ)+SUMIF('PSM Costs'!$B:$B,$B95,'PSM Costs'!BQ:BQ)&gt;0,SUMIF(Pharmaceuticals!$B:$B,$B95,Pharmaceuticals!BH:BH)+SUMIF('Health Products &amp; Equipment'!$B:$B,$B95,'Health Products &amp; Equipment'!BQ:BQ)+SUMIF('Other Pharma &amp; Health Products'!$B:$B,$B95,'Other Pharma &amp; Health Products'!BQ:BQ)+SUMIF('PSM Costs'!$B:$B,$B95,'PSM Costs'!BQ:BQ),"")</f>
        <v/>
      </c>
      <c r="AA95" s="231" t="str">
        <f ca="1">IF(SUMIF(Pharmaceuticals!$B:$B,$B95,Pharmaceuticals!BJ:BJ)+SUMIF('Health Products &amp; Equipment'!$B:$B,$B95,'Health Products &amp; Equipment'!BS:BS)+SUMIF('Other Pharma &amp; Health Products'!$B:$B,$B95,'Other Pharma &amp; Health Products'!BS:BS)+SUMIF('PSM Costs'!$B:$B,$B95,'PSM Costs'!BS:BS)&gt;0,SUMIF(Pharmaceuticals!$B:$B,$B95,Pharmaceuticals!BJ:BJ)+SUMIF('Health Products &amp; Equipment'!$B:$B,$B95,'Health Products &amp; Equipment'!BS:BS)+SUMIF('Other Pharma &amp; Health Products'!$B:$B,$B95,'Other Pharma &amp; Health Products'!BS:BS)+SUMIF('PSM Costs'!$B:$B,$B95,'PSM Costs'!BS:BS),"")</f>
        <v/>
      </c>
      <c r="AB95" s="230" t="str">
        <f t="shared" ca="1" si="9"/>
        <v/>
      </c>
    </row>
    <row r="96" spans="1:28" ht="22" customHeight="1" x14ac:dyDescent="0.15">
      <c r="A96" s="226">
        <v>86</v>
      </c>
      <c r="B96" s="226" t="str">
        <f ca="1">IFERROR(VLOOKUP(A96,'Rank unique Mod-Int-CI-PR'!I:J,2,FALSE),"")</f>
        <v/>
      </c>
      <c r="C96" s="227" t="str">
        <f ca="1">IFERROR(VLOOKUP(VALUE(LEFT(B96,FIND("-",B96)-1)),CatModules!B:C,2,FALSE),"")</f>
        <v/>
      </c>
      <c r="D96" s="227" t="str">
        <f ca="1">IFERROR(VLOOKUP(LEFT(B96,FIND("--",B96)-1),CatInt!D:E,2,FALSE),"")</f>
        <v/>
      </c>
      <c r="E96" s="227" t="str">
        <f ca="1">IFERROR(VLOOKUP(MID(B96,FIND("--",B96)+2,FIND("---",B96)-FIND("--",B96)-2),CatCostInp!D:E,2,FALSE),"")</f>
        <v/>
      </c>
      <c r="F96" s="227" t="str">
        <f ca="1">IFERROR(VLOOKUP(B96,ActivityConcat!A:C,3,FALSE),"")</f>
        <v/>
      </c>
      <c r="G96" s="228" t="str">
        <f ca="1">IFERROR(VLOOKUP(VALUE(RIGHT(B96,1)),Setup!A:D,4,FALSE),"")</f>
        <v/>
      </c>
      <c r="H96" s="229" t="str">
        <f t="shared" ca="1" si="5"/>
        <v/>
      </c>
      <c r="I96" s="230" t="str">
        <f ca="1">IF(SUMIF(Pharmaceuticals!$B:$B,$B96,Pharmaceuticals!Q:Q)+SUMIF('Health Products &amp; Equipment'!$B:$B,$B96,'Health Products &amp; Equipment'!Z:Z)+SUMIF('Other Pharma &amp; Health Products'!$B:$B,$B96,'Other Pharma &amp; Health Products'!Z:Z)+SUMIF('PSM Costs'!$B:$B,$B96,'PSM Costs'!Z:Z)&gt;0,SUMIF(Pharmaceuticals!$B:$B,$B96,Pharmaceuticals!Q:Q)+SUMIF('Health Products &amp; Equipment'!$B:$B,$B96,'Health Products &amp; Equipment'!Z:Z)+SUMIF('Other Pharma &amp; Health Products'!$B:$B,$B96,'Other Pharma &amp; Health Products'!Z:Z)+SUMIF('PSM Costs'!$B:$B,$B96,'PSM Costs'!Z:Z),"")</f>
        <v/>
      </c>
      <c r="J96" s="230" t="str">
        <f ca="1">IF(SUMIF(Pharmaceuticals!$B:$B,$B96,Pharmaceuticals!S:S)+SUMIF('Health Products &amp; Equipment'!$B:$B,$B96,'Health Products &amp; Equipment'!AB:AB)+SUMIF('Other Pharma &amp; Health Products'!$B:$B,$B96,'Other Pharma &amp; Health Products'!AB:AB)+SUMIF('PSM Costs'!$B:$B,$B96,'PSM Costs'!AB:AB)&gt;0,SUMIF(Pharmaceuticals!$B:$B,$B96,Pharmaceuticals!S:S)+SUMIF('Health Products &amp; Equipment'!$B:$B,$B96,'Health Products &amp; Equipment'!AB:AB)+SUMIF('Other Pharma &amp; Health Products'!$B:$B,$B96,'Other Pharma &amp; Health Products'!AB:AB)+SUMIF('PSM Costs'!$B:$B,$B96,'PSM Costs'!AB:AB),"")</f>
        <v/>
      </c>
      <c r="K96" s="230" t="str">
        <f ca="1">IF(SUMIF(Pharmaceuticals!$B:$B,$B96,Pharmaceuticals!U:U)+SUMIF('Health Products &amp; Equipment'!$B:$B,$B96,'Health Products &amp; Equipment'!AD:AD)+SUMIF('Other Pharma &amp; Health Products'!$B:$B,$B96,'Other Pharma &amp; Health Products'!AD:AD)+SUMIF('PSM Costs'!$B:$B,$B96,'PSM Costs'!AD:AD)&gt;0,SUMIF(Pharmaceuticals!$B:$B,$B96,Pharmaceuticals!U:U)+SUMIF('Health Products &amp; Equipment'!$B:$B,$B96,'Health Products &amp; Equipment'!AD:AD)+SUMIF('Other Pharma &amp; Health Products'!$B:$B,$B96,'Other Pharma &amp; Health Products'!AD:AD)+SUMIF('PSM Costs'!$B:$B,$B96,'PSM Costs'!AD:AD),"")</f>
        <v/>
      </c>
      <c r="L96" s="230" t="str">
        <f ca="1">IF(SUMIF(Pharmaceuticals!$B:$B,$B96,Pharmaceuticals!W:W)+SUMIF('Health Products &amp; Equipment'!$B:$B,$B96,'Health Products &amp; Equipment'!AF:AF)+SUMIF('Other Pharma &amp; Health Products'!$B:$B,$B96,'Other Pharma &amp; Health Products'!AF:AF)+SUMIF('PSM Costs'!$B:$B,$B96,'PSM Costs'!AF:AF)&gt;0,SUMIF(Pharmaceuticals!$B:$B,$B96,Pharmaceuticals!W:W)+SUMIF('Health Products &amp; Equipment'!$B:$B,$B96,'Health Products &amp; Equipment'!AF:AF)+SUMIF('Other Pharma &amp; Health Products'!$B:$B,$B96,'Other Pharma &amp; Health Products'!AF:AF)+SUMIF('PSM Costs'!$B:$B,$B96,'PSM Costs'!AF:AF),"")</f>
        <v/>
      </c>
      <c r="M96" s="228" t="str">
        <f t="shared" ca="1" si="6"/>
        <v/>
      </c>
      <c r="N96" s="231" t="str">
        <f ca="1">IF(SUMIF(Pharmaceuticals!$B:$B,$B96,Pharmaceuticals!AD:AD)+SUMIF('Health Products &amp; Equipment'!$B:$B,$B96,'Health Products &amp; Equipment'!AM:AM)+SUMIF('Other Pharma &amp; Health Products'!$B:$B,$B96,'Other Pharma &amp; Health Products'!AM:AM)+SUMIF('PSM Costs'!$B:$B,$B96,'PSM Costs'!AM:AM)&gt;0,SUMIF(Pharmaceuticals!$B:$B,$B96,Pharmaceuticals!AD:AD)+SUMIF('Health Products &amp; Equipment'!$B:$B,$B96,'Health Products &amp; Equipment'!AM:AM)+SUMIF('Other Pharma &amp; Health Products'!$B:$B,$B96,'Other Pharma &amp; Health Products'!AM:AM)+SUMIF('PSM Costs'!$B:$B,$B96,'PSM Costs'!AM:AM),"")</f>
        <v/>
      </c>
      <c r="O96" s="231" t="str">
        <f ca="1">IF(SUMIF(Pharmaceuticals!$B:$B,$B96,Pharmaceuticals!AF:AF)+SUMIF('Health Products &amp; Equipment'!$B:$B,$B96,'Health Products &amp; Equipment'!AO:AO)+SUMIF('Other Pharma &amp; Health Products'!$B:$B,$B96,'Other Pharma &amp; Health Products'!AO:AO)+SUMIF('PSM Costs'!$B:$B,$B96,'PSM Costs'!AO:AO)&gt;0,SUMIF(Pharmaceuticals!$B:$B,$B96,Pharmaceuticals!AF:AF)+SUMIF('Health Products &amp; Equipment'!$B:$B,$B96,'Health Products &amp; Equipment'!AO:AO)+SUMIF('Other Pharma &amp; Health Products'!$B:$B,$B96,'Other Pharma &amp; Health Products'!AO:AO)+SUMIF('PSM Costs'!$B:$B,$B96,'PSM Costs'!AO:AO),"")</f>
        <v/>
      </c>
      <c r="P96" s="231" t="str">
        <f ca="1">IF(SUMIF(Pharmaceuticals!$B:$B,$B96,Pharmaceuticals!AH:AH)+SUMIF('Health Products &amp; Equipment'!$B:$B,$B96,'Health Products &amp; Equipment'!AQ:AQ)+SUMIF('Other Pharma &amp; Health Products'!$B:$B,$B96,'Other Pharma &amp; Health Products'!AQ:AQ)+SUMIF('PSM Costs'!$B:$B,$B96,'PSM Costs'!AQ:AQ)&gt;0,SUMIF(Pharmaceuticals!$B:$B,$B96,Pharmaceuticals!AH:AH)+SUMIF('Health Products &amp; Equipment'!$B:$B,$B96,'Health Products &amp; Equipment'!AQ:AQ)+SUMIF('Other Pharma &amp; Health Products'!$B:$B,$B96,'Other Pharma &amp; Health Products'!AQ:AQ)+SUMIF('PSM Costs'!$B:$B,$B96,'PSM Costs'!AQ:AQ),"")</f>
        <v/>
      </c>
      <c r="Q96" s="231" t="str">
        <f ca="1">IF(SUMIF(Pharmaceuticals!$B:$B,$B96,Pharmaceuticals!AJ:AJ)+SUMIF('Health Products &amp; Equipment'!$B:$B,$B96,'Health Products &amp; Equipment'!AS:AS)+SUMIF('Other Pharma &amp; Health Products'!$B:$B,$B96,'Other Pharma &amp; Health Products'!AS:AS)+SUMIF('PSM Costs'!$B:$B,$B96,'PSM Costs'!AS:AS)&gt;0,SUMIF(Pharmaceuticals!$B:$B,$B96,Pharmaceuticals!AJ:AJ)+SUMIF('Health Products &amp; Equipment'!$B:$B,$B96,'Health Products &amp; Equipment'!AS:AS)+SUMIF('Other Pharma &amp; Health Products'!$B:$B,$B96,'Other Pharma &amp; Health Products'!AS:AS)+SUMIF('PSM Costs'!$B:$B,$B96,'PSM Costs'!AS:AS),"")</f>
        <v/>
      </c>
      <c r="R96" s="229" t="str">
        <f t="shared" ca="1" si="7"/>
        <v/>
      </c>
      <c r="S96" s="230" t="str">
        <f ca="1">IF(SUMIF(Pharmaceuticals!$B:$B,$B96,Pharmaceuticals!AQ:AQ)+SUMIF('Health Products &amp; Equipment'!$B:$B,$B96,'Health Products &amp; Equipment'!AZ:AZ)+SUMIF('Other Pharma &amp; Health Products'!$B:$B,$B96,'Other Pharma &amp; Health Products'!AZ:AZ)+SUMIF('PSM Costs'!$B:$B,$B96,'PSM Costs'!AZ:AZ)&gt;0,SUMIF(Pharmaceuticals!$B:$B,$B96,Pharmaceuticals!AQ:AQ)+SUMIF('Health Products &amp; Equipment'!$B:$B,$B96,'Health Products &amp; Equipment'!AZ:AZ)+SUMIF('Other Pharma &amp; Health Products'!$B:$B,$B96,'Other Pharma &amp; Health Products'!AZ:AZ)+SUMIF('PSM Costs'!$B:$B,$B96,'PSM Costs'!AZ:AZ),"")</f>
        <v/>
      </c>
      <c r="T96" s="230" t="str">
        <f ca="1">IF(SUMIF(Pharmaceuticals!$B:$B,$B96,Pharmaceuticals!AS:AS)+SUMIF('Health Products &amp; Equipment'!$B:$B,$B96,'Health Products &amp; Equipment'!BB:BB)+SUMIF('Other Pharma &amp; Health Products'!$B:$B,$B96,'Other Pharma &amp; Health Products'!BB:BB)+SUMIF('PSM Costs'!$B:$B,$B96,'PSM Costs'!BB:BB)&gt;0,SUMIF(Pharmaceuticals!$B:$B,$B96,Pharmaceuticals!AS:AS)+SUMIF('Health Products &amp; Equipment'!$B:$B,$B96,'Health Products &amp; Equipment'!BB:BB)+SUMIF('Other Pharma &amp; Health Products'!$B:$B,$B96,'Other Pharma &amp; Health Products'!BB:BB)+SUMIF('PSM Costs'!$B:$B,$B96,'PSM Costs'!BB:BB),"")</f>
        <v/>
      </c>
      <c r="U96" s="230" t="str">
        <f ca="1">IF(SUMIF(Pharmaceuticals!$B:$B,$B96,Pharmaceuticals!AU:AU)+SUMIF('Health Products &amp; Equipment'!$B:$B,$B96,'Health Products &amp; Equipment'!BD:BD)+SUMIF('Other Pharma &amp; Health Products'!$B:$B,$B96,'Other Pharma &amp; Health Products'!BD:BD)+SUMIF('PSM Costs'!$B:$B,$B96,'PSM Costs'!BD:BD)&gt;0,SUMIF(Pharmaceuticals!$B:$B,$B96,Pharmaceuticals!AU:AU)+SUMIF('Health Products &amp; Equipment'!$B:$B,$B96,'Health Products &amp; Equipment'!BD:BD)+SUMIF('Other Pharma &amp; Health Products'!$B:$B,$B96,'Other Pharma &amp; Health Products'!BD:BD)+SUMIF('PSM Costs'!$B:$B,$B96,'PSM Costs'!BD:BD),"")</f>
        <v/>
      </c>
      <c r="V96" s="230" t="str">
        <f ca="1">IF(SUMIF(Pharmaceuticals!$B:$B,$B96,Pharmaceuticals!AW:AW)+SUMIF('Health Products &amp; Equipment'!$B:$B,$B96,'Health Products &amp; Equipment'!BF:BF)+SUMIF('Other Pharma &amp; Health Products'!$B:$B,$B96,'Other Pharma &amp; Health Products'!BF:BF)+SUMIF('PSM Costs'!$B:$B,$B96,'PSM Costs'!BF:BF)&gt;0,SUMIF(Pharmaceuticals!$B:$B,$B96,Pharmaceuticals!AW:AW)+SUMIF('Health Products &amp; Equipment'!$B:$B,$B96,'Health Products &amp; Equipment'!BF:BF)+SUMIF('Other Pharma &amp; Health Products'!$B:$B,$B96,'Other Pharma &amp; Health Products'!BF:BF)+SUMIF('PSM Costs'!$B:$B,$B96,'PSM Costs'!BF:BF),"")</f>
        <v/>
      </c>
      <c r="W96" s="228" t="str">
        <f t="shared" ca="1" si="8"/>
        <v/>
      </c>
      <c r="X96" s="231" t="str">
        <f ca="1">IF(SUMIF(Pharmaceuticals!$B:$B,$B96,Pharmaceuticals!BD:BD)+SUMIF('Health Products &amp; Equipment'!$B:$B,$B96,'Health Products &amp; Equipment'!BM:BM)+SUMIF('Other Pharma &amp; Health Products'!$B:$B,$B96,'Other Pharma &amp; Health Products'!BM:BM)+SUMIF('PSM Costs'!$B:$B,$B96,'PSM Costs'!BM:BM)&gt;0,SUMIF(Pharmaceuticals!$B:$B,$B96,Pharmaceuticals!BD:BD)+SUMIF('Health Products &amp; Equipment'!$B:$B,$B96,'Health Products &amp; Equipment'!BM:BM)+SUMIF('Other Pharma &amp; Health Products'!$B:$B,$B96,'Other Pharma &amp; Health Products'!BM:BM)+SUMIF('PSM Costs'!$B:$B,$B96,'PSM Costs'!BM:BM),"")</f>
        <v/>
      </c>
      <c r="Y96" s="231" t="str">
        <f ca="1">IF(SUMIF(Pharmaceuticals!$B:$B,$B96,Pharmaceuticals!BF:BF)+SUMIF('Health Products &amp; Equipment'!$B:$B,$B96,'Health Products &amp; Equipment'!BO:BO)+SUMIF('Other Pharma &amp; Health Products'!$B:$B,$B96,'Other Pharma &amp; Health Products'!BO:BO)+SUMIF('PSM Costs'!$B:$B,$B96,'PSM Costs'!BO:BO)&gt;0,SUMIF(Pharmaceuticals!$B:$B,$B96,Pharmaceuticals!BF:BF)+SUMIF('Health Products &amp; Equipment'!$B:$B,$B96,'Health Products &amp; Equipment'!BO:BO)+SUMIF('Other Pharma &amp; Health Products'!$B:$B,$B96,'Other Pharma &amp; Health Products'!BO:BO)+SUMIF('PSM Costs'!$B:$B,$B96,'PSM Costs'!BO:BO),"")</f>
        <v/>
      </c>
      <c r="Z96" s="231" t="str">
        <f ca="1">IF(SUMIF(Pharmaceuticals!$B:$B,$B96,Pharmaceuticals!BH:BH)+SUMIF('Health Products &amp; Equipment'!$B:$B,$B96,'Health Products &amp; Equipment'!BQ:BQ)+SUMIF('Other Pharma &amp; Health Products'!$B:$B,$B96,'Other Pharma &amp; Health Products'!BQ:BQ)+SUMIF('PSM Costs'!$B:$B,$B96,'PSM Costs'!BQ:BQ)&gt;0,SUMIF(Pharmaceuticals!$B:$B,$B96,Pharmaceuticals!BH:BH)+SUMIF('Health Products &amp; Equipment'!$B:$B,$B96,'Health Products &amp; Equipment'!BQ:BQ)+SUMIF('Other Pharma &amp; Health Products'!$B:$B,$B96,'Other Pharma &amp; Health Products'!BQ:BQ)+SUMIF('PSM Costs'!$B:$B,$B96,'PSM Costs'!BQ:BQ),"")</f>
        <v/>
      </c>
      <c r="AA96" s="231" t="str">
        <f ca="1">IF(SUMIF(Pharmaceuticals!$B:$B,$B96,Pharmaceuticals!BJ:BJ)+SUMIF('Health Products &amp; Equipment'!$B:$B,$B96,'Health Products &amp; Equipment'!BS:BS)+SUMIF('Other Pharma &amp; Health Products'!$B:$B,$B96,'Other Pharma &amp; Health Products'!BS:BS)+SUMIF('PSM Costs'!$B:$B,$B96,'PSM Costs'!BS:BS)&gt;0,SUMIF(Pharmaceuticals!$B:$B,$B96,Pharmaceuticals!BJ:BJ)+SUMIF('Health Products &amp; Equipment'!$B:$B,$B96,'Health Products &amp; Equipment'!BS:BS)+SUMIF('Other Pharma &amp; Health Products'!$B:$B,$B96,'Other Pharma &amp; Health Products'!BS:BS)+SUMIF('PSM Costs'!$B:$B,$B96,'PSM Costs'!BS:BS),"")</f>
        <v/>
      </c>
      <c r="AB96" s="230" t="str">
        <f t="shared" ca="1" si="9"/>
        <v/>
      </c>
    </row>
    <row r="97" spans="1:28" ht="22" customHeight="1" x14ac:dyDescent="0.15">
      <c r="A97" s="226">
        <v>87</v>
      </c>
      <c r="B97" s="226" t="str">
        <f ca="1">IFERROR(VLOOKUP(A97,'Rank unique Mod-Int-CI-PR'!I:J,2,FALSE),"")</f>
        <v/>
      </c>
      <c r="C97" s="227" t="str">
        <f ca="1">IFERROR(VLOOKUP(VALUE(LEFT(B97,FIND("-",B97)-1)),CatModules!B:C,2,FALSE),"")</f>
        <v/>
      </c>
      <c r="D97" s="227" t="str">
        <f ca="1">IFERROR(VLOOKUP(LEFT(B97,FIND("--",B97)-1),CatInt!D:E,2,FALSE),"")</f>
        <v/>
      </c>
      <c r="E97" s="227" t="str">
        <f ca="1">IFERROR(VLOOKUP(MID(B97,FIND("--",B97)+2,FIND("---",B97)-FIND("--",B97)-2),CatCostInp!D:E,2,FALSE),"")</f>
        <v/>
      </c>
      <c r="F97" s="227" t="str">
        <f ca="1">IFERROR(VLOOKUP(B97,ActivityConcat!A:C,3,FALSE),"")</f>
        <v/>
      </c>
      <c r="G97" s="228" t="str">
        <f ca="1">IFERROR(VLOOKUP(VALUE(RIGHT(B97,1)),Setup!A:D,4,FALSE),"")</f>
        <v/>
      </c>
      <c r="H97" s="229" t="str">
        <f t="shared" ca="1" si="5"/>
        <v/>
      </c>
      <c r="I97" s="230" t="str">
        <f ca="1">IF(SUMIF(Pharmaceuticals!$B:$B,$B97,Pharmaceuticals!Q:Q)+SUMIF('Health Products &amp; Equipment'!$B:$B,$B97,'Health Products &amp; Equipment'!Z:Z)+SUMIF('Other Pharma &amp; Health Products'!$B:$B,$B97,'Other Pharma &amp; Health Products'!Z:Z)+SUMIF('PSM Costs'!$B:$B,$B97,'PSM Costs'!Z:Z)&gt;0,SUMIF(Pharmaceuticals!$B:$B,$B97,Pharmaceuticals!Q:Q)+SUMIF('Health Products &amp; Equipment'!$B:$B,$B97,'Health Products &amp; Equipment'!Z:Z)+SUMIF('Other Pharma &amp; Health Products'!$B:$B,$B97,'Other Pharma &amp; Health Products'!Z:Z)+SUMIF('PSM Costs'!$B:$B,$B97,'PSM Costs'!Z:Z),"")</f>
        <v/>
      </c>
      <c r="J97" s="230" t="str">
        <f ca="1">IF(SUMIF(Pharmaceuticals!$B:$B,$B97,Pharmaceuticals!S:S)+SUMIF('Health Products &amp; Equipment'!$B:$B,$B97,'Health Products &amp; Equipment'!AB:AB)+SUMIF('Other Pharma &amp; Health Products'!$B:$B,$B97,'Other Pharma &amp; Health Products'!AB:AB)+SUMIF('PSM Costs'!$B:$B,$B97,'PSM Costs'!AB:AB)&gt;0,SUMIF(Pharmaceuticals!$B:$B,$B97,Pharmaceuticals!S:S)+SUMIF('Health Products &amp; Equipment'!$B:$B,$B97,'Health Products &amp; Equipment'!AB:AB)+SUMIF('Other Pharma &amp; Health Products'!$B:$B,$B97,'Other Pharma &amp; Health Products'!AB:AB)+SUMIF('PSM Costs'!$B:$B,$B97,'PSM Costs'!AB:AB),"")</f>
        <v/>
      </c>
      <c r="K97" s="230" t="str">
        <f ca="1">IF(SUMIF(Pharmaceuticals!$B:$B,$B97,Pharmaceuticals!U:U)+SUMIF('Health Products &amp; Equipment'!$B:$B,$B97,'Health Products &amp; Equipment'!AD:AD)+SUMIF('Other Pharma &amp; Health Products'!$B:$B,$B97,'Other Pharma &amp; Health Products'!AD:AD)+SUMIF('PSM Costs'!$B:$B,$B97,'PSM Costs'!AD:AD)&gt;0,SUMIF(Pharmaceuticals!$B:$B,$B97,Pharmaceuticals!U:U)+SUMIF('Health Products &amp; Equipment'!$B:$B,$B97,'Health Products &amp; Equipment'!AD:AD)+SUMIF('Other Pharma &amp; Health Products'!$B:$B,$B97,'Other Pharma &amp; Health Products'!AD:AD)+SUMIF('PSM Costs'!$B:$B,$B97,'PSM Costs'!AD:AD),"")</f>
        <v/>
      </c>
      <c r="L97" s="230" t="str">
        <f ca="1">IF(SUMIF(Pharmaceuticals!$B:$B,$B97,Pharmaceuticals!W:W)+SUMIF('Health Products &amp; Equipment'!$B:$B,$B97,'Health Products &amp; Equipment'!AF:AF)+SUMIF('Other Pharma &amp; Health Products'!$B:$B,$B97,'Other Pharma &amp; Health Products'!AF:AF)+SUMIF('PSM Costs'!$B:$B,$B97,'PSM Costs'!AF:AF)&gt;0,SUMIF(Pharmaceuticals!$B:$B,$B97,Pharmaceuticals!W:W)+SUMIF('Health Products &amp; Equipment'!$B:$B,$B97,'Health Products &amp; Equipment'!AF:AF)+SUMIF('Other Pharma &amp; Health Products'!$B:$B,$B97,'Other Pharma &amp; Health Products'!AF:AF)+SUMIF('PSM Costs'!$B:$B,$B97,'PSM Costs'!AF:AF),"")</f>
        <v/>
      </c>
      <c r="M97" s="228" t="str">
        <f t="shared" ca="1" si="6"/>
        <v/>
      </c>
      <c r="N97" s="231" t="str">
        <f ca="1">IF(SUMIF(Pharmaceuticals!$B:$B,$B97,Pharmaceuticals!AD:AD)+SUMIF('Health Products &amp; Equipment'!$B:$B,$B97,'Health Products &amp; Equipment'!AM:AM)+SUMIF('Other Pharma &amp; Health Products'!$B:$B,$B97,'Other Pharma &amp; Health Products'!AM:AM)+SUMIF('PSM Costs'!$B:$B,$B97,'PSM Costs'!AM:AM)&gt;0,SUMIF(Pharmaceuticals!$B:$B,$B97,Pharmaceuticals!AD:AD)+SUMIF('Health Products &amp; Equipment'!$B:$B,$B97,'Health Products &amp; Equipment'!AM:AM)+SUMIF('Other Pharma &amp; Health Products'!$B:$B,$B97,'Other Pharma &amp; Health Products'!AM:AM)+SUMIF('PSM Costs'!$B:$B,$B97,'PSM Costs'!AM:AM),"")</f>
        <v/>
      </c>
      <c r="O97" s="231" t="str">
        <f ca="1">IF(SUMIF(Pharmaceuticals!$B:$B,$B97,Pharmaceuticals!AF:AF)+SUMIF('Health Products &amp; Equipment'!$B:$B,$B97,'Health Products &amp; Equipment'!AO:AO)+SUMIF('Other Pharma &amp; Health Products'!$B:$B,$B97,'Other Pharma &amp; Health Products'!AO:AO)+SUMIF('PSM Costs'!$B:$B,$B97,'PSM Costs'!AO:AO)&gt;0,SUMIF(Pharmaceuticals!$B:$B,$B97,Pharmaceuticals!AF:AF)+SUMIF('Health Products &amp; Equipment'!$B:$B,$B97,'Health Products &amp; Equipment'!AO:AO)+SUMIF('Other Pharma &amp; Health Products'!$B:$B,$B97,'Other Pharma &amp; Health Products'!AO:AO)+SUMIF('PSM Costs'!$B:$B,$B97,'PSM Costs'!AO:AO),"")</f>
        <v/>
      </c>
      <c r="P97" s="231" t="str">
        <f ca="1">IF(SUMIF(Pharmaceuticals!$B:$B,$B97,Pharmaceuticals!AH:AH)+SUMIF('Health Products &amp; Equipment'!$B:$B,$B97,'Health Products &amp; Equipment'!AQ:AQ)+SUMIF('Other Pharma &amp; Health Products'!$B:$B,$B97,'Other Pharma &amp; Health Products'!AQ:AQ)+SUMIF('PSM Costs'!$B:$B,$B97,'PSM Costs'!AQ:AQ)&gt;0,SUMIF(Pharmaceuticals!$B:$B,$B97,Pharmaceuticals!AH:AH)+SUMIF('Health Products &amp; Equipment'!$B:$B,$B97,'Health Products &amp; Equipment'!AQ:AQ)+SUMIF('Other Pharma &amp; Health Products'!$B:$B,$B97,'Other Pharma &amp; Health Products'!AQ:AQ)+SUMIF('PSM Costs'!$B:$B,$B97,'PSM Costs'!AQ:AQ),"")</f>
        <v/>
      </c>
      <c r="Q97" s="231" t="str">
        <f ca="1">IF(SUMIF(Pharmaceuticals!$B:$B,$B97,Pharmaceuticals!AJ:AJ)+SUMIF('Health Products &amp; Equipment'!$B:$B,$B97,'Health Products &amp; Equipment'!AS:AS)+SUMIF('Other Pharma &amp; Health Products'!$B:$B,$B97,'Other Pharma &amp; Health Products'!AS:AS)+SUMIF('PSM Costs'!$B:$B,$B97,'PSM Costs'!AS:AS)&gt;0,SUMIF(Pharmaceuticals!$B:$B,$B97,Pharmaceuticals!AJ:AJ)+SUMIF('Health Products &amp; Equipment'!$B:$B,$B97,'Health Products &amp; Equipment'!AS:AS)+SUMIF('Other Pharma &amp; Health Products'!$B:$B,$B97,'Other Pharma &amp; Health Products'!AS:AS)+SUMIF('PSM Costs'!$B:$B,$B97,'PSM Costs'!AS:AS),"")</f>
        <v/>
      </c>
      <c r="R97" s="229" t="str">
        <f t="shared" ca="1" si="7"/>
        <v/>
      </c>
      <c r="S97" s="230" t="str">
        <f ca="1">IF(SUMIF(Pharmaceuticals!$B:$B,$B97,Pharmaceuticals!AQ:AQ)+SUMIF('Health Products &amp; Equipment'!$B:$B,$B97,'Health Products &amp; Equipment'!AZ:AZ)+SUMIF('Other Pharma &amp; Health Products'!$B:$B,$B97,'Other Pharma &amp; Health Products'!AZ:AZ)+SUMIF('PSM Costs'!$B:$B,$B97,'PSM Costs'!AZ:AZ)&gt;0,SUMIF(Pharmaceuticals!$B:$B,$B97,Pharmaceuticals!AQ:AQ)+SUMIF('Health Products &amp; Equipment'!$B:$B,$B97,'Health Products &amp; Equipment'!AZ:AZ)+SUMIF('Other Pharma &amp; Health Products'!$B:$B,$B97,'Other Pharma &amp; Health Products'!AZ:AZ)+SUMIF('PSM Costs'!$B:$B,$B97,'PSM Costs'!AZ:AZ),"")</f>
        <v/>
      </c>
      <c r="T97" s="230" t="str">
        <f ca="1">IF(SUMIF(Pharmaceuticals!$B:$B,$B97,Pharmaceuticals!AS:AS)+SUMIF('Health Products &amp; Equipment'!$B:$B,$B97,'Health Products &amp; Equipment'!BB:BB)+SUMIF('Other Pharma &amp; Health Products'!$B:$B,$B97,'Other Pharma &amp; Health Products'!BB:BB)+SUMIF('PSM Costs'!$B:$B,$B97,'PSM Costs'!BB:BB)&gt;0,SUMIF(Pharmaceuticals!$B:$B,$B97,Pharmaceuticals!AS:AS)+SUMIF('Health Products &amp; Equipment'!$B:$B,$B97,'Health Products &amp; Equipment'!BB:BB)+SUMIF('Other Pharma &amp; Health Products'!$B:$B,$B97,'Other Pharma &amp; Health Products'!BB:BB)+SUMIF('PSM Costs'!$B:$B,$B97,'PSM Costs'!BB:BB),"")</f>
        <v/>
      </c>
      <c r="U97" s="230" t="str">
        <f ca="1">IF(SUMIF(Pharmaceuticals!$B:$B,$B97,Pharmaceuticals!AU:AU)+SUMIF('Health Products &amp; Equipment'!$B:$B,$B97,'Health Products &amp; Equipment'!BD:BD)+SUMIF('Other Pharma &amp; Health Products'!$B:$B,$B97,'Other Pharma &amp; Health Products'!BD:BD)+SUMIF('PSM Costs'!$B:$B,$B97,'PSM Costs'!BD:BD)&gt;0,SUMIF(Pharmaceuticals!$B:$B,$B97,Pharmaceuticals!AU:AU)+SUMIF('Health Products &amp; Equipment'!$B:$B,$B97,'Health Products &amp; Equipment'!BD:BD)+SUMIF('Other Pharma &amp; Health Products'!$B:$B,$B97,'Other Pharma &amp; Health Products'!BD:BD)+SUMIF('PSM Costs'!$B:$B,$B97,'PSM Costs'!BD:BD),"")</f>
        <v/>
      </c>
      <c r="V97" s="230" t="str">
        <f ca="1">IF(SUMIF(Pharmaceuticals!$B:$B,$B97,Pharmaceuticals!AW:AW)+SUMIF('Health Products &amp; Equipment'!$B:$B,$B97,'Health Products &amp; Equipment'!BF:BF)+SUMIF('Other Pharma &amp; Health Products'!$B:$B,$B97,'Other Pharma &amp; Health Products'!BF:BF)+SUMIF('PSM Costs'!$B:$B,$B97,'PSM Costs'!BF:BF)&gt;0,SUMIF(Pharmaceuticals!$B:$B,$B97,Pharmaceuticals!AW:AW)+SUMIF('Health Products &amp; Equipment'!$B:$B,$B97,'Health Products &amp; Equipment'!BF:BF)+SUMIF('Other Pharma &amp; Health Products'!$B:$B,$B97,'Other Pharma &amp; Health Products'!BF:BF)+SUMIF('PSM Costs'!$B:$B,$B97,'PSM Costs'!BF:BF),"")</f>
        <v/>
      </c>
      <c r="W97" s="228" t="str">
        <f t="shared" ca="1" si="8"/>
        <v/>
      </c>
      <c r="X97" s="231" t="str">
        <f ca="1">IF(SUMIF(Pharmaceuticals!$B:$B,$B97,Pharmaceuticals!BD:BD)+SUMIF('Health Products &amp; Equipment'!$B:$B,$B97,'Health Products &amp; Equipment'!BM:BM)+SUMIF('Other Pharma &amp; Health Products'!$B:$B,$B97,'Other Pharma &amp; Health Products'!BM:BM)+SUMIF('PSM Costs'!$B:$B,$B97,'PSM Costs'!BM:BM)&gt;0,SUMIF(Pharmaceuticals!$B:$B,$B97,Pharmaceuticals!BD:BD)+SUMIF('Health Products &amp; Equipment'!$B:$B,$B97,'Health Products &amp; Equipment'!BM:BM)+SUMIF('Other Pharma &amp; Health Products'!$B:$B,$B97,'Other Pharma &amp; Health Products'!BM:BM)+SUMIF('PSM Costs'!$B:$B,$B97,'PSM Costs'!BM:BM),"")</f>
        <v/>
      </c>
      <c r="Y97" s="231" t="str">
        <f ca="1">IF(SUMIF(Pharmaceuticals!$B:$B,$B97,Pharmaceuticals!BF:BF)+SUMIF('Health Products &amp; Equipment'!$B:$B,$B97,'Health Products &amp; Equipment'!BO:BO)+SUMIF('Other Pharma &amp; Health Products'!$B:$B,$B97,'Other Pharma &amp; Health Products'!BO:BO)+SUMIF('PSM Costs'!$B:$B,$B97,'PSM Costs'!BO:BO)&gt;0,SUMIF(Pharmaceuticals!$B:$B,$B97,Pharmaceuticals!BF:BF)+SUMIF('Health Products &amp; Equipment'!$B:$B,$B97,'Health Products &amp; Equipment'!BO:BO)+SUMIF('Other Pharma &amp; Health Products'!$B:$B,$B97,'Other Pharma &amp; Health Products'!BO:BO)+SUMIF('PSM Costs'!$B:$B,$B97,'PSM Costs'!BO:BO),"")</f>
        <v/>
      </c>
      <c r="Z97" s="231" t="str">
        <f ca="1">IF(SUMIF(Pharmaceuticals!$B:$B,$B97,Pharmaceuticals!BH:BH)+SUMIF('Health Products &amp; Equipment'!$B:$B,$B97,'Health Products &amp; Equipment'!BQ:BQ)+SUMIF('Other Pharma &amp; Health Products'!$B:$B,$B97,'Other Pharma &amp; Health Products'!BQ:BQ)+SUMIF('PSM Costs'!$B:$B,$B97,'PSM Costs'!BQ:BQ)&gt;0,SUMIF(Pharmaceuticals!$B:$B,$B97,Pharmaceuticals!BH:BH)+SUMIF('Health Products &amp; Equipment'!$B:$B,$B97,'Health Products &amp; Equipment'!BQ:BQ)+SUMIF('Other Pharma &amp; Health Products'!$B:$B,$B97,'Other Pharma &amp; Health Products'!BQ:BQ)+SUMIF('PSM Costs'!$B:$B,$B97,'PSM Costs'!BQ:BQ),"")</f>
        <v/>
      </c>
      <c r="AA97" s="231" t="str">
        <f ca="1">IF(SUMIF(Pharmaceuticals!$B:$B,$B97,Pharmaceuticals!BJ:BJ)+SUMIF('Health Products &amp; Equipment'!$B:$B,$B97,'Health Products &amp; Equipment'!BS:BS)+SUMIF('Other Pharma &amp; Health Products'!$B:$B,$B97,'Other Pharma &amp; Health Products'!BS:BS)+SUMIF('PSM Costs'!$B:$B,$B97,'PSM Costs'!BS:BS)&gt;0,SUMIF(Pharmaceuticals!$B:$B,$B97,Pharmaceuticals!BJ:BJ)+SUMIF('Health Products &amp; Equipment'!$B:$B,$B97,'Health Products &amp; Equipment'!BS:BS)+SUMIF('Other Pharma &amp; Health Products'!$B:$B,$B97,'Other Pharma &amp; Health Products'!BS:BS)+SUMIF('PSM Costs'!$B:$B,$B97,'PSM Costs'!BS:BS),"")</f>
        <v/>
      </c>
      <c r="AB97" s="230" t="str">
        <f t="shared" ca="1" si="9"/>
        <v/>
      </c>
    </row>
    <row r="98" spans="1:28" ht="22" customHeight="1" x14ac:dyDescent="0.15">
      <c r="A98" s="226">
        <v>88</v>
      </c>
      <c r="B98" s="226" t="str">
        <f ca="1">IFERROR(VLOOKUP(A98,'Rank unique Mod-Int-CI-PR'!I:J,2,FALSE),"")</f>
        <v/>
      </c>
      <c r="C98" s="227" t="str">
        <f ca="1">IFERROR(VLOOKUP(VALUE(LEFT(B98,FIND("-",B98)-1)),CatModules!B:C,2,FALSE),"")</f>
        <v/>
      </c>
      <c r="D98" s="227" t="str">
        <f ca="1">IFERROR(VLOOKUP(LEFT(B98,FIND("--",B98)-1),CatInt!D:E,2,FALSE),"")</f>
        <v/>
      </c>
      <c r="E98" s="227" t="str">
        <f ca="1">IFERROR(VLOOKUP(MID(B98,FIND("--",B98)+2,FIND("---",B98)-FIND("--",B98)-2),CatCostInp!D:E,2,FALSE),"")</f>
        <v/>
      </c>
      <c r="F98" s="227" t="str">
        <f ca="1">IFERROR(VLOOKUP(B98,ActivityConcat!A:C,3,FALSE),"")</f>
        <v/>
      </c>
      <c r="G98" s="228" t="str">
        <f ca="1">IFERROR(VLOOKUP(VALUE(RIGHT(B98,1)),Setup!A:D,4,FALSE),"")</f>
        <v/>
      </c>
      <c r="H98" s="229" t="str">
        <f t="shared" ca="1" si="5"/>
        <v/>
      </c>
      <c r="I98" s="230" t="str">
        <f ca="1">IF(SUMIF(Pharmaceuticals!$B:$B,$B98,Pharmaceuticals!Q:Q)+SUMIF('Health Products &amp; Equipment'!$B:$B,$B98,'Health Products &amp; Equipment'!Z:Z)+SUMIF('Other Pharma &amp; Health Products'!$B:$B,$B98,'Other Pharma &amp; Health Products'!Z:Z)+SUMIF('PSM Costs'!$B:$B,$B98,'PSM Costs'!Z:Z)&gt;0,SUMIF(Pharmaceuticals!$B:$B,$B98,Pharmaceuticals!Q:Q)+SUMIF('Health Products &amp; Equipment'!$B:$B,$B98,'Health Products &amp; Equipment'!Z:Z)+SUMIF('Other Pharma &amp; Health Products'!$B:$B,$B98,'Other Pharma &amp; Health Products'!Z:Z)+SUMIF('PSM Costs'!$B:$B,$B98,'PSM Costs'!Z:Z),"")</f>
        <v/>
      </c>
      <c r="J98" s="230" t="str">
        <f ca="1">IF(SUMIF(Pharmaceuticals!$B:$B,$B98,Pharmaceuticals!S:S)+SUMIF('Health Products &amp; Equipment'!$B:$B,$B98,'Health Products &amp; Equipment'!AB:AB)+SUMIF('Other Pharma &amp; Health Products'!$B:$B,$B98,'Other Pharma &amp; Health Products'!AB:AB)+SUMIF('PSM Costs'!$B:$B,$B98,'PSM Costs'!AB:AB)&gt;0,SUMIF(Pharmaceuticals!$B:$B,$B98,Pharmaceuticals!S:S)+SUMIF('Health Products &amp; Equipment'!$B:$B,$B98,'Health Products &amp; Equipment'!AB:AB)+SUMIF('Other Pharma &amp; Health Products'!$B:$B,$B98,'Other Pharma &amp; Health Products'!AB:AB)+SUMIF('PSM Costs'!$B:$B,$B98,'PSM Costs'!AB:AB),"")</f>
        <v/>
      </c>
      <c r="K98" s="230" t="str">
        <f ca="1">IF(SUMIF(Pharmaceuticals!$B:$B,$B98,Pharmaceuticals!U:U)+SUMIF('Health Products &amp; Equipment'!$B:$B,$B98,'Health Products &amp; Equipment'!AD:AD)+SUMIF('Other Pharma &amp; Health Products'!$B:$B,$B98,'Other Pharma &amp; Health Products'!AD:AD)+SUMIF('PSM Costs'!$B:$B,$B98,'PSM Costs'!AD:AD)&gt;0,SUMIF(Pharmaceuticals!$B:$B,$B98,Pharmaceuticals!U:U)+SUMIF('Health Products &amp; Equipment'!$B:$B,$B98,'Health Products &amp; Equipment'!AD:AD)+SUMIF('Other Pharma &amp; Health Products'!$B:$B,$B98,'Other Pharma &amp; Health Products'!AD:AD)+SUMIF('PSM Costs'!$B:$B,$B98,'PSM Costs'!AD:AD),"")</f>
        <v/>
      </c>
      <c r="L98" s="230" t="str">
        <f ca="1">IF(SUMIF(Pharmaceuticals!$B:$B,$B98,Pharmaceuticals!W:W)+SUMIF('Health Products &amp; Equipment'!$B:$B,$B98,'Health Products &amp; Equipment'!AF:AF)+SUMIF('Other Pharma &amp; Health Products'!$B:$B,$B98,'Other Pharma &amp; Health Products'!AF:AF)+SUMIF('PSM Costs'!$B:$B,$B98,'PSM Costs'!AF:AF)&gt;0,SUMIF(Pharmaceuticals!$B:$B,$B98,Pharmaceuticals!W:W)+SUMIF('Health Products &amp; Equipment'!$B:$B,$B98,'Health Products &amp; Equipment'!AF:AF)+SUMIF('Other Pharma &amp; Health Products'!$B:$B,$B98,'Other Pharma &amp; Health Products'!AF:AF)+SUMIF('PSM Costs'!$B:$B,$B98,'PSM Costs'!AF:AF),"")</f>
        <v/>
      </c>
      <c r="M98" s="228" t="str">
        <f t="shared" ca="1" si="6"/>
        <v/>
      </c>
      <c r="N98" s="231" t="str">
        <f ca="1">IF(SUMIF(Pharmaceuticals!$B:$B,$B98,Pharmaceuticals!AD:AD)+SUMIF('Health Products &amp; Equipment'!$B:$B,$B98,'Health Products &amp; Equipment'!AM:AM)+SUMIF('Other Pharma &amp; Health Products'!$B:$B,$B98,'Other Pharma &amp; Health Products'!AM:AM)+SUMIF('PSM Costs'!$B:$B,$B98,'PSM Costs'!AM:AM)&gt;0,SUMIF(Pharmaceuticals!$B:$B,$B98,Pharmaceuticals!AD:AD)+SUMIF('Health Products &amp; Equipment'!$B:$B,$B98,'Health Products &amp; Equipment'!AM:AM)+SUMIF('Other Pharma &amp; Health Products'!$B:$B,$B98,'Other Pharma &amp; Health Products'!AM:AM)+SUMIF('PSM Costs'!$B:$B,$B98,'PSM Costs'!AM:AM),"")</f>
        <v/>
      </c>
      <c r="O98" s="231" t="str">
        <f ca="1">IF(SUMIF(Pharmaceuticals!$B:$B,$B98,Pharmaceuticals!AF:AF)+SUMIF('Health Products &amp; Equipment'!$B:$B,$B98,'Health Products &amp; Equipment'!AO:AO)+SUMIF('Other Pharma &amp; Health Products'!$B:$B,$B98,'Other Pharma &amp; Health Products'!AO:AO)+SUMIF('PSM Costs'!$B:$B,$B98,'PSM Costs'!AO:AO)&gt;0,SUMIF(Pharmaceuticals!$B:$B,$B98,Pharmaceuticals!AF:AF)+SUMIF('Health Products &amp; Equipment'!$B:$B,$B98,'Health Products &amp; Equipment'!AO:AO)+SUMIF('Other Pharma &amp; Health Products'!$B:$B,$B98,'Other Pharma &amp; Health Products'!AO:AO)+SUMIF('PSM Costs'!$B:$B,$B98,'PSM Costs'!AO:AO),"")</f>
        <v/>
      </c>
      <c r="P98" s="231" t="str">
        <f ca="1">IF(SUMIF(Pharmaceuticals!$B:$B,$B98,Pharmaceuticals!AH:AH)+SUMIF('Health Products &amp; Equipment'!$B:$B,$B98,'Health Products &amp; Equipment'!AQ:AQ)+SUMIF('Other Pharma &amp; Health Products'!$B:$B,$B98,'Other Pharma &amp; Health Products'!AQ:AQ)+SUMIF('PSM Costs'!$B:$B,$B98,'PSM Costs'!AQ:AQ)&gt;0,SUMIF(Pharmaceuticals!$B:$B,$B98,Pharmaceuticals!AH:AH)+SUMIF('Health Products &amp; Equipment'!$B:$B,$B98,'Health Products &amp; Equipment'!AQ:AQ)+SUMIF('Other Pharma &amp; Health Products'!$B:$B,$B98,'Other Pharma &amp; Health Products'!AQ:AQ)+SUMIF('PSM Costs'!$B:$B,$B98,'PSM Costs'!AQ:AQ),"")</f>
        <v/>
      </c>
      <c r="Q98" s="231" t="str">
        <f ca="1">IF(SUMIF(Pharmaceuticals!$B:$B,$B98,Pharmaceuticals!AJ:AJ)+SUMIF('Health Products &amp; Equipment'!$B:$B,$B98,'Health Products &amp; Equipment'!AS:AS)+SUMIF('Other Pharma &amp; Health Products'!$B:$B,$B98,'Other Pharma &amp; Health Products'!AS:AS)+SUMIF('PSM Costs'!$B:$B,$B98,'PSM Costs'!AS:AS)&gt;0,SUMIF(Pharmaceuticals!$B:$B,$B98,Pharmaceuticals!AJ:AJ)+SUMIF('Health Products &amp; Equipment'!$B:$B,$B98,'Health Products &amp; Equipment'!AS:AS)+SUMIF('Other Pharma &amp; Health Products'!$B:$B,$B98,'Other Pharma &amp; Health Products'!AS:AS)+SUMIF('PSM Costs'!$B:$B,$B98,'PSM Costs'!AS:AS),"")</f>
        <v/>
      </c>
      <c r="R98" s="229" t="str">
        <f t="shared" ca="1" si="7"/>
        <v/>
      </c>
      <c r="S98" s="230" t="str">
        <f ca="1">IF(SUMIF(Pharmaceuticals!$B:$B,$B98,Pharmaceuticals!AQ:AQ)+SUMIF('Health Products &amp; Equipment'!$B:$B,$B98,'Health Products &amp; Equipment'!AZ:AZ)+SUMIF('Other Pharma &amp; Health Products'!$B:$B,$B98,'Other Pharma &amp; Health Products'!AZ:AZ)+SUMIF('PSM Costs'!$B:$B,$B98,'PSM Costs'!AZ:AZ)&gt;0,SUMIF(Pharmaceuticals!$B:$B,$B98,Pharmaceuticals!AQ:AQ)+SUMIF('Health Products &amp; Equipment'!$B:$B,$B98,'Health Products &amp; Equipment'!AZ:AZ)+SUMIF('Other Pharma &amp; Health Products'!$B:$B,$B98,'Other Pharma &amp; Health Products'!AZ:AZ)+SUMIF('PSM Costs'!$B:$B,$B98,'PSM Costs'!AZ:AZ),"")</f>
        <v/>
      </c>
      <c r="T98" s="230" t="str">
        <f ca="1">IF(SUMIF(Pharmaceuticals!$B:$B,$B98,Pharmaceuticals!AS:AS)+SUMIF('Health Products &amp; Equipment'!$B:$B,$B98,'Health Products &amp; Equipment'!BB:BB)+SUMIF('Other Pharma &amp; Health Products'!$B:$B,$B98,'Other Pharma &amp; Health Products'!BB:BB)+SUMIF('PSM Costs'!$B:$B,$B98,'PSM Costs'!BB:BB)&gt;0,SUMIF(Pharmaceuticals!$B:$B,$B98,Pharmaceuticals!AS:AS)+SUMIF('Health Products &amp; Equipment'!$B:$B,$B98,'Health Products &amp; Equipment'!BB:BB)+SUMIF('Other Pharma &amp; Health Products'!$B:$B,$B98,'Other Pharma &amp; Health Products'!BB:BB)+SUMIF('PSM Costs'!$B:$B,$B98,'PSM Costs'!BB:BB),"")</f>
        <v/>
      </c>
      <c r="U98" s="230" t="str">
        <f ca="1">IF(SUMIF(Pharmaceuticals!$B:$B,$B98,Pharmaceuticals!AU:AU)+SUMIF('Health Products &amp; Equipment'!$B:$B,$B98,'Health Products &amp; Equipment'!BD:BD)+SUMIF('Other Pharma &amp; Health Products'!$B:$B,$B98,'Other Pharma &amp; Health Products'!BD:BD)+SUMIF('PSM Costs'!$B:$B,$B98,'PSM Costs'!BD:BD)&gt;0,SUMIF(Pharmaceuticals!$B:$B,$B98,Pharmaceuticals!AU:AU)+SUMIF('Health Products &amp; Equipment'!$B:$B,$B98,'Health Products &amp; Equipment'!BD:BD)+SUMIF('Other Pharma &amp; Health Products'!$B:$B,$B98,'Other Pharma &amp; Health Products'!BD:BD)+SUMIF('PSM Costs'!$B:$B,$B98,'PSM Costs'!BD:BD),"")</f>
        <v/>
      </c>
      <c r="V98" s="230" t="str">
        <f ca="1">IF(SUMIF(Pharmaceuticals!$B:$B,$B98,Pharmaceuticals!AW:AW)+SUMIF('Health Products &amp; Equipment'!$B:$B,$B98,'Health Products &amp; Equipment'!BF:BF)+SUMIF('Other Pharma &amp; Health Products'!$B:$B,$B98,'Other Pharma &amp; Health Products'!BF:BF)+SUMIF('PSM Costs'!$B:$B,$B98,'PSM Costs'!BF:BF)&gt;0,SUMIF(Pharmaceuticals!$B:$B,$B98,Pharmaceuticals!AW:AW)+SUMIF('Health Products &amp; Equipment'!$B:$B,$B98,'Health Products &amp; Equipment'!BF:BF)+SUMIF('Other Pharma &amp; Health Products'!$B:$B,$B98,'Other Pharma &amp; Health Products'!BF:BF)+SUMIF('PSM Costs'!$B:$B,$B98,'PSM Costs'!BF:BF),"")</f>
        <v/>
      </c>
      <c r="W98" s="228" t="str">
        <f t="shared" ca="1" si="8"/>
        <v/>
      </c>
      <c r="X98" s="231" t="str">
        <f ca="1">IF(SUMIF(Pharmaceuticals!$B:$B,$B98,Pharmaceuticals!BD:BD)+SUMIF('Health Products &amp; Equipment'!$B:$B,$B98,'Health Products &amp; Equipment'!BM:BM)+SUMIF('Other Pharma &amp; Health Products'!$B:$B,$B98,'Other Pharma &amp; Health Products'!BM:BM)+SUMIF('PSM Costs'!$B:$B,$B98,'PSM Costs'!BM:BM)&gt;0,SUMIF(Pharmaceuticals!$B:$B,$B98,Pharmaceuticals!BD:BD)+SUMIF('Health Products &amp; Equipment'!$B:$B,$B98,'Health Products &amp; Equipment'!BM:BM)+SUMIF('Other Pharma &amp; Health Products'!$B:$B,$B98,'Other Pharma &amp; Health Products'!BM:BM)+SUMIF('PSM Costs'!$B:$B,$B98,'PSM Costs'!BM:BM),"")</f>
        <v/>
      </c>
      <c r="Y98" s="231" t="str">
        <f ca="1">IF(SUMIF(Pharmaceuticals!$B:$B,$B98,Pharmaceuticals!BF:BF)+SUMIF('Health Products &amp; Equipment'!$B:$B,$B98,'Health Products &amp; Equipment'!BO:BO)+SUMIF('Other Pharma &amp; Health Products'!$B:$B,$B98,'Other Pharma &amp; Health Products'!BO:BO)+SUMIF('PSM Costs'!$B:$B,$B98,'PSM Costs'!BO:BO)&gt;0,SUMIF(Pharmaceuticals!$B:$B,$B98,Pharmaceuticals!BF:BF)+SUMIF('Health Products &amp; Equipment'!$B:$B,$B98,'Health Products &amp; Equipment'!BO:BO)+SUMIF('Other Pharma &amp; Health Products'!$B:$B,$B98,'Other Pharma &amp; Health Products'!BO:BO)+SUMIF('PSM Costs'!$B:$B,$B98,'PSM Costs'!BO:BO),"")</f>
        <v/>
      </c>
      <c r="Z98" s="231" t="str">
        <f ca="1">IF(SUMIF(Pharmaceuticals!$B:$B,$B98,Pharmaceuticals!BH:BH)+SUMIF('Health Products &amp; Equipment'!$B:$B,$B98,'Health Products &amp; Equipment'!BQ:BQ)+SUMIF('Other Pharma &amp; Health Products'!$B:$B,$B98,'Other Pharma &amp; Health Products'!BQ:BQ)+SUMIF('PSM Costs'!$B:$B,$B98,'PSM Costs'!BQ:BQ)&gt;0,SUMIF(Pharmaceuticals!$B:$B,$B98,Pharmaceuticals!BH:BH)+SUMIF('Health Products &amp; Equipment'!$B:$B,$B98,'Health Products &amp; Equipment'!BQ:BQ)+SUMIF('Other Pharma &amp; Health Products'!$B:$B,$B98,'Other Pharma &amp; Health Products'!BQ:BQ)+SUMIF('PSM Costs'!$B:$B,$B98,'PSM Costs'!BQ:BQ),"")</f>
        <v/>
      </c>
      <c r="AA98" s="231" t="str">
        <f ca="1">IF(SUMIF(Pharmaceuticals!$B:$B,$B98,Pharmaceuticals!BJ:BJ)+SUMIF('Health Products &amp; Equipment'!$B:$B,$B98,'Health Products &amp; Equipment'!BS:BS)+SUMIF('Other Pharma &amp; Health Products'!$B:$B,$B98,'Other Pharma &amp; Health Products'!BS:BS)+SUMIF('PSM Costs'!$B:$B,$B98,'PSM Costs'!BS:BS)&gt;0,SUMIF(Pharmaceuticals!$B:$B,$B98,Pharmaceuticals!BJ:BJ)+SUMIF('Health Products &amp; Equipment'!$B:$B,$B98,'Health Products &amp; Equipment'!BS:BS)+SUMIF('Other Pharma &amp; Health Products'!$B:$B,$B98,'Other Pharma &amp; Health Products'!BS:BS)+SUMIF('PSM Costs'!$B:$B,$B98,'PSM Costs'!BS:BS),"")</f>
        <v/>
      </c>
      <c r="AB98" s="230" t="str">
        <f t="shared" ca="1" si="9"/>
        <v/>
      </c>
    </row>
    <row r="99" spans="1:28" ht="22" customHeight="1" x14ac:dyDescent="0.15">
      <c r="A99" s="226">
        <v>89</v>
      </c>
      <c r="B99" s="226" t="str">
        <f ca="1">IFERROR(VLOOKUP(A99,'Rank unique Mod-Int-CI-PR'!I:J,2,FALSE),"")</f>
        <v/>
      </c>
      <c r="C99" s="227" t="str">
        <f ca="1">IFERROR(VLOOKUP(VALUE(LEFT(B99,FIND("-",B99)-1)),CatModules!B:C,2,FALSE),"")</f>
        <v/>
      </c>
      <c r="D99" s="227" t="str">
        <f ca="1">IFERROR(VLOOKUP(LEFT(B99,FIND("--",B99)-1),CatInt!D:E,2,FALSE),"")</f>
        <v/>
      </c>
      <c r="E99" s="227" t="str">
        <f ca="1">IFERROR(VLOOKUP(MID(B99,FIND("--",B99)+2,FIND("---",B99)-FIND("--",B99)-2),CatCostInp!D:E,2,FALSE),"")</f>
        <v/>
      </c>
      <c r="F99" s="227" t="str">
        <f ca="1">IFERROR(VLOOKUP(B99,ActivityConcat!A:C,3,FALSE),"")</f>
        <v/>
      </c>
      <c r="G99" s="228" t="str">
        <f ca="1">IFERROR(VLOOKUP(VALUE(RIGHT(B99,1)),Setup!A:D,4,FALSE),"")</f>
        <v/>
      </c>
      <c r="H99" s="229" t="str">
        <f t="shared" ca="1" si="5"/>
        <v/>
      </c>
      <c r="I99" s="230" t="str">
        <f ca="1">IF(SUMIF(Pharmaceuticals!$B:$B,$B99,Pharmaceuticals!Q:Q)+SUMIF('Health Products &amp; Equipment'!$B:$B,$B99,'Health Products &amp; Equipment'!Z:Z)+SUMIF('Other Pharma &amp; Health Products'!$B:$B,$B99,'Other Pharma &amp; Health Products'!Z:Z)+SUMIF('PSM Costs'!$B:$B,$B99,'PSM Costs'!Z:Z)&gt;0,SUMIF(Pharmaceuticals!$B:$B,$B99,Pharmaceuticals!Q:Q)+SUMIF('Health Products &amp; Equipment'!$B:$B,$B99,'Health Products &amp; Equipment'!Z:Z)+SUMIF('Other Pharma &amp; Health Products'!$B:$B,$B99,'Other Pharma &amp; Health Products'!Z:Z)+SUMIF('PSM Costs'!$B:$B,$B99,'PSM Costs'!Z:Z),"")</f>
        <v/>
      </c>
      <c r="J99" s="230" t="str">
        <f ca="1">IF(SUMIF(Pharmaceuticals!$B:$B,$B99,Pharmaceuticals!S:S)+SUMIF('Health Products &amp; Equipment'!$B:$B,$B99,'Health Products &amp; Equipment'!AB:AB)+SUMIF('Other Pharma &amp; Health Products'!$B:$B,$B99,'Other Pharma &amp; Health Products'!AB:AB)+SUMIF('PSM Costs'!$B:$B,$B99,'PSM Costs'!AB:AB)&gt;0,SUMIF(Pharmaceuticals!$B:$B,$B99,Pharmaceuticals!S:S)+SUMIF('Health Products &amp; Equipment'!$B:$B,$B99,'Health Products &amp; Equipment'!AB:AB)+SUMIF('Other Pharma &amp; Health Products'!$B:$B,$B99,'Other Pharma &amp; Health Products'!AB:AB)+SUMIF('PSM Costs'!$B:$B,$B99,'PSM Costs'!AB:AB),"")</f>
        <v/>
      </c>
      <c r="K99" s="230" t="str">
        <f ca="1">IF(SUMIF(Pharmaceuticals!$B:$B,$B99,Pharmaceuticals!U:U)+SUMIF('Health Products &amp; Equipment'!$B:$B,$B99,'Health Products &amp; Equipment'!AD:AD)+SUMIF('Other Pharma &amp; Health Products'!$B:$B,$B99,'Other Pharma &amp; Health Products'!AD:AD)+SUMIF('PSM Costs'!$B:$B,$B99,'PSM Costs'!AD:AD)&gt;0,SUMIF(Pharmaceuticals!$B:$B,$B99,Pharmaceuticals!U:U)+SUMIF('Health Products &amp; Equipment'!$B:$B,$B99,'Health Products &amp; Equipment'!AD:AD)+SUMIF('Other Pharma &amp; Health Products'!$B:$B,$B99,'Other Pharma &amp; Health Products'!AD:AD)+SUMIF('PSM Costs'!$B:$B,$B99,'PSM Costs'!AD:AD),"")</f>
        <v/>
      </c>
      <c r="L99" s="230" t="str">
        <f ca="1">IF(SUMIF(Pharmaceuticals!$B:$B,$B99,Pharmaceuticals!W:W)+SUMIF('Health Products &amp; Equipment'!$B:$B,$B99,'Health Products &amp; Equipment'!AF:AF)+SUMIF('Other Pharma &amp; Health Products'!$B:$B,$B99,'Other Pharma &amp; Health Products'!AF:AF)+SUMIF('PSM Costs'!$B:$B,$B99,'PSM Costs'!AF:AF)&gt;0,SUMIF(Pharmaceuticals!$B:$B,$B99,Pharmaceuticals!W:W)+SUMIF('Health Products &amp; Equipment'!$B:$B,$B99,'Health Products &amp; Equipment'!AF:AF)+SUMIF('Other Pharma &amp; Health Products'!$B:$B,$B99,'Other Pharma &amp; Health Products'!AF:AF)+SUMIF('PSM Costs'!$B:$B,$B99,'PSM Costs'!AF:AF),"")</f>
        <v/>
      </c>
      <c r="M99" s="228" t="str">
        <f t="shared" ca="1" si="6"/>
        <v/>
      </c>
      <c r="N99" s="231" t="str">
        <f ca="1">IF(SUMIF(Pharmaceuticals!$B:$B,$B99,Pharmaceuticals!AD:AD)+SUMIF('Health Products &amp; Equipment'!$B:$B,$B99,'Health Products &amp; Equipment'!AM:AM)+SUMIF('Other Pharma &amp; Health Products'!$B:$B,$B99,'Other Pharma &amp; Health Products'!AM:AM)+SUMIF('PSM Costs'!$B:$B,$B99,'PSM Costs'!AM:AM)&gt;0,SUMIF(Pharmaceuticals!$B:$B,$B99,Pharmaceuticals!AD:AD)+SUMIF('Health Products &amp; Equipment'!$B:$B,$B99,'Health Products &amp; Equipment'!AM:AM)+SUMIF('Other Pharma &amp; Health Products'!$B:$B,$B99,'Other Pharma &amp; Health Products'!AM:AM)+SUMIF('PSM Costs'!$B:$B,$B99,'PSM Costs'!AM:AM),"")</f>
        <v/>
      </c>
      <c r="O99" s="231" t="str">
        <f ca="1">IF(SUMIF(Pharmaceuticals!$B:$B,$B99,Pharmaceuticals!AF:AF)+SUMIF('Health Products &amp; Equipment'!$B:$B,$B99,'Health Products &amp; Equipment'!AO:AO)+SUMIF('Other Pharma &amp; Health Products'!$B:$B,$B99,'Other Pharma &amp; Health Products'!AO:AO)+SUMIF('PSM Costs'!$B:$B,$B99,'PSM Costs'!AO:AO)&gt;0,SUMIF(Pharmaceuticals!$B:$B,$B99,Pharmaceuticals!AF:AF)+SUMIF('Health Products &amp; Equipment'!$B:$B,$B99,'Health Products &amp; Equipment'!AO:AO)+SUMIF('Other Pharma &amp; Health Products'!$B:$B,$B99,'Other Pharma &amp; Health Products'!AO:AO)+SUMIF('PSM Costs'!$B:$B,$B99,'PSM Costs'!AO:AO),"")</f>
        <v/>
      </c>
      <c r="P99" s="231" t="str">
        <f ca="1">IF(SUMIF(Pharmaceuticals!$B:$B,$B99,Pharmaceuticals!AH:AH)+SUMIF('Health Products &amp; Equipment'!$B:$B,$B99,'Health Products &amp; Equipment'!AQ:AQ)+SUMIF('Other Pharma &amp; Health Products'!$B:$B,$B99,'Other Pharma &amp; Health Products'!AQ:AQ)+SUMIF('PSM Costs'!$B:$B,$B99,'PSM Costs'!AQ:AQ)&gt;0,SUMIF(Pharmaceuticals!$B:$B,$B99,Pharmaceuticals!AH:AH)+SUMIF('Health Products &amp; Equipment'!$B:$B,$B99,'Health Products &amp; Equipment'!AQ:AQ)+SUMIF('Other Pharma &amp; Health Products'!$B:$B,$B99,'Other Pharma &amp; Health Products'!AQ:AQ)+SUMIF('PSM Costs'!$B:$B,$B99,'PSM Costs'!AQ:AQ),"")</f>
        <v/>
      </c>
      <c r="Q99" s="231" t="str">
        <f ca="1">IF(SUMIF(Pharmaceuticals!$B:$B,$B99,Pharmaceuticals!AJ:AJ)+SUMIF('Health Products &amp; Equipment'!$B:$B,$B99,'Health Products &amp; Equipment'!AS:AS)+SUMIF('Other Pharma &amp; Health Products'!$B:$B,$B99,'Other Pharma &amp; Health Products'!AS:AS)+SUMIF('PSM Costs'!$B:$B,$B99,'PSM Costs'!AS:AS)&gt;0,SUMIF(Pharmaceuticals!$B:$B,$B99,Pharmaceuticals!AJ:AJ)+SUMIF('Health Products &amp; Equipment'!$B:$B,$B99,'Health Products &amp; Equipment'!AS:AS)+SUMIF('Other Pharma &amp; Health Products'!$B:$B,$B99,'Other Pharma &amp; Health Products'!AS:AS)+SUMIF('PSM Costs'!$B:$B,$B99,'PSM Costs'!AS:AS),"")</f>
        <v/>
      </c>
      <c r="R99" s="229" t="str">
        <f t="shared" ca="1" si="7"/>
        <v/>
      </c>
      <c r="S99" s="230" t="str">
        <f ca="1">IF(SUMIF(Pharmaceuticals!$B:$B,$B99,Pharmaceuticals!AQ:AQ)+SUMIF('Health Products &amp; Equipment'!$B:$B,$B99,'Health Products &amp; Equipment'!AZ:AZ)+SUMIF('Other Pharma &amp; Health Products'!$B:$B,$B99,'Other Pharma &amp; Health Products'!AZ:AZ)+SUMIF('PSM Costs'!$B:$B,$B99,'PSM Costs'!AZ:AZ)&gt;0,SUMIF(Pharmaceuticals!$B:$B,$B99,Pharmaceuticals!AQ:AQ)+SUMIF('Health Products &amp; Equipment'!$B:$B,$B99,'Health Products &amp; Equipment'!AZ:AZ)+SUMIF('Other Pharma &amp; Health Products'!$B:$B,$B99,'Other Pharma &amp; Health Products'!AZ:AZ)+SUMIF('PSM Costs'!$B:$B,$B99,'PSM Costs'!AZ:AZ),"")</f>
        <v/>
      </c>
      <c r="T99" s="230" t="str">
        <f ca="1">IF(SUMIF(Pharmaceuticals!$B:$B,$B99,Pharmaceuticals!AS:AS)+SUMIF('Health Products &amp; Equipment'!$B:$B,$B99,'Health Products &amp; Equipment'!BB:BB)+SUMIF('Other Pharma &amp; Health Products'!$B:$B,$B99,'Other Pharma &amp; Health Products'!BB:BB)+SUMIF('PSM Costs'!$B:$B,$B99,'PSM Costs'!BB:BB)&gt;0,SUMIF(Pharmaceuticals!$B:$B,$B99,Pharmaceuticals!AS:AS)+SUMIF('Health Products &amp; Equipment'!$B:$B,$B99,'Health Products &amp; Equipment'!BB:BB)+SUMIF('Other Pharma &amp; Health Products'!$B:$B,$B99,'Other Pharma &amp; Health Products'!BB:BB)+SUMIF('PSM Costs'!$B:$B,$B99,'PSM Costs'!BB:BB),"")</f>
        <v/>
      </c>
      <c r="U99" s="230" t="str">
        <f ca="1">IF(SUMIF(Pharmaceuticals!$B:$B,$B99,Pharmaceuticals!AU:AU)+SUMIF('Health Products &amp; Equipment'!$B:$B,$B99,'Health Products &amp; Equipment'!BD:BD)+SUMIF('Other Pharma &amp; Health Products'!$B:$B,$B99,'Other Pharma &amp; Health Products'!BD:BD)+SUMIF('PSM Costs'!$B:$B,$B99,'PSM Costs'!BD:BD)&gt;0,SUMIF(Pharmaceuticals!$B:$B,$B99,Pharmaceuticals!AU:AU)+SUMIF('Health Products &amp; Equipment'!$B:$B,$B99,'Health Products &amp; Equipment'!BD:BD)+SUMIF('Other Pharma &amp; Health Products'!$B:$B,$B99,'Other Pharma &amp; Health Products'!BD:BD)+SUMIF('PSM Costs'!$B:$B,$B99,'PSM Costs'!BD:BD),"")</f>
        <v/>
      </c>
      <c r="V99" s="230" t="str">
        <f ca="1">IF(SUMIF(Pharmaceuticals!$B:$B,$B99,Pharmaceuticals!AW:AW)+SUMIF('Health Products &amp; Equipment'!$B:$B,$B99,'Health Products &amp; Equipment'!BF:BF)+SUMIF('Other Pharma &amp; Health Products'!$B:$B,$B99,'Other Pharma &amp; Health Products'!BF:BF)+SUMIF('PSM Costs'!$B:$B,$B99,'PSM Costs'!BF:BF)&gt;0,SUMIF(Pharmaceuticals!$B:$B,$B99,Pharmaceuticals!AW:AW)+SUMIF('Health Products &amp; Equipment'!$B:$B,$B99,'Health Products &amp; Equipment'!BF:BF)+SUMIF('Other Pharma &amp; Health Products'!$B:$B,$B99,'Other Pharma &amp; Health Products'!BF:BF)+SUMIF('PSM Costs'!$B:$B,$B99,'PSM Costs'!BF:BF),"")</f>
        <v/>
      </c>
      <c r="W99" s="228" t="str">
        <f t="shared" ca="1" si="8"/>
        <v/>
      </c>
      <c r="X99" s="231" t="str">
        <f ca="1">IF(SUMIF(Pharmaceuticals!$B:$B,$B99,Pharmaceuticals!BD:BD)+SUMIF('Health Products &amp; Equipment'!$B:$B,$B99,'Health Products &amp; Equipment'!BM:BM)+SUMIF('Other Pharma &amp; Health Products'!$B:$B,$B99,'Other Pharma &amp; Health Products'!BM:BM)+SUMIF('PSM Costs'!$B:$B,$B99,'PSM Costs'!BM:BM)&gt;0,SUMIF(Pharmaceuticals!$B:$B,$B99,Pharmaceuticals!BD:BD)+SUMIF('Health Products &amp; Equipment'!$B:$B,$B99,'Health Products &amp; Equipment'!BM:BM)+SUMIF('Other Pharma &amp; Health Products'!$B:$B,$B99,'Other Pharma &amp; Health Products'!BM:BM)+SUMIF('PSM Costs'!$B:$B,$B99,'PSM Costs'!BM:BM),"")</f>
        <v/>
      </c>
      <c r="Y99" s="231" t="str">
        <f ca="1">IF(SUMIF(Pharmaceuticals!$B:$B,$B99,Pharmaceuticals!BF:BF)+SUMIF('Health Products &amp; Equipment'!$B:$B,$B99,'Health Products &amp; Equipment'!BO:BO)+SUMIF('Other Pharma &amp; Health Products'!$B:$B,$B99,'Other Pharma &amp; Health Products'!BO:BO)+SUMIF('PSM Costs'!$B:$B,$B99,'PSM Costs'!BO:BO)&gt;0,SUMIF(Pharmaceuticals!$B:$B,$B99,Pharmaceuticals!BF:BF)+SUMIF('Health Products &amp; Equipment'!$B:$B,$B99,'Health Products &amp; Equipment'!BO:BO)+SUMIF('Other Pharma &amp; Health Products'!$B:$B,$B99,'Other Pharma &amp; Health Products'!BO:BO)+SUMIF('PSM Costs'!$B:$B,$B99,'PSM Costs'!BO:BO),"")</f>
        <v/>
      </c>
      <c r="Z99" s="231" t="str">
        <f ca="1">IF(SUMIF(Pharmaceuticals!$B:$B,$B99,Pharmaceuticals!BH:BH)+SUMIF('Health Products &amp; Equipment'!$B:$B,$B99,'Health Products &amp; Equipment'!BQ:BQ)+SUMIF('Other Pharma &amp; Health Products'!$B:$B,$B99,'Other Pharma &amp; Health Products'!BQ:BQ)+SUMIF('PSM Costs'!$B:$B,$B99,'PSM Costs'!BQ:BQ)&gt;0,SUMIF(Pharmaceuticals!$B:$B,$B99,Pharmaceuticals!BH:BH)+SUMIF('Health Products &amp; Equipment'!$B:$B,$B99,'Health Products &amp; Equipment'!BQ:BQ)+SUMIF('Other Pharma &amp; Health Products'!$B:$B,$B99,'Other Pharma &amp; Health Products'!BQ:BQ)+SUMIF('PSM Costs'!$B:$B,$B99,'PSM Costs'!BQ:BQ),"")</f>
        <v/>
      </c>
      <c r="AA99" s="231" t="str">
        <f ca="1">IF(SUMIF(Pharmaceuticals!$B:$B,$B99,Pharmaceuticals!BJ:BJ)+SUMIF('Health Products &amp; Equipment'!$B:$B,$B99,'Health Products &amp; Equipment'!BS:BS)+SUMIF('Other Pharma &amp; Health Products'!$B:$B,$B99,'Other Pharma &amp; Health Products'!BS:BS)+SUMIF('PSM Costs'!$B:$B,$B99,'PSM Costs'!BS:BS)&gt;0,SUMIF(Pharmaceuticals!$B:$B,$B99,Pharmaceuticals!BJ:BJ)+SUMIF('Health Products &amp; Equipment'!$B:$B,$B99,'Health Products &amp; Equipment'!BS:BS)+SUMIF('Other Pharma &amp; Health Products'!$B:$B,$B99,'Other Pharma &amp; Health Products'!BS:BS)+SUMIF('PSM Costs'!$B:$B,$B99,'PSM Costs'!BS:BS),"")</f>
        <v/>
      </c>
      <c r="AB99" s="230" t="str">
        <f t="shared" ca="1" si="9"/>
        <v/>
      </c>
    </row>
    <row r="100" spans="1:28" ht="22" customHeight="1" x14ac:dyDescent="0.15">
      <c r="A100" s="226">
        <v>90</v>
      </c>
      <c r="B100" s="226" t="str">
        <f ca="1">IFERROR(VLOOKUP(A100,'Rank unique Mod-Int-CI-PR'!I:J,2,FALSE),"")</f>
        <v/>
      </c>
      <c r="C100" s="227" t="str">
        <f ca="1">IFERROR(VLOOKUP(VALUE(LEFT(B100,FIND("-",B100)-1)),CatModules!B:C,2,FALSE),"")</f>
        <v/>
      </c>
      <c r="D100" s="227" t="str">
        <f ca="1">IFERROR(VLOOKUP(LEFT(B100,FIND("--",B100)-1),CatInt!D:E,2,FALSE),"")</f>
        <v/>
      </c>
      <c r="E100" s="227" t="str">
        <f ca="1">IFERROR(VLOOKUP(MID(B100,FIND("--",B100)+2,FIND("---",B100)-FIND("--",B100)-2),CatCostInp!D:E,2,FALSE),"")</f>
        <v/>
      </c>
      <c r="F100" s="227" t="str">
        <f ca="1">IFERROR(VLOOKUP(B100,ActivityConcat!A:C,3,FALSE),"")</f>
        <v/>
      </c>
      <c r="G100" s="228" t="str">
        <f ca="1">IFERROR(VLOOKUP(VALUE(RIGHT(B100,1)),Setup!A:D,4,FALSE),"")</f>
        <v/>
      </c>
      <c r="H100" s="229" t="str">
        <f t="shared" ca="1" si="5"/>
        <v/>
      </c>
      <c r="I100" s="230" t="str">
        <f ca="1">IF(SUMIF(Pharmaceuticals!$B:$B,$B100,Pharmaceuticals!Q:Q)+SUMIF('Health Products &amp; Equipment'!$B:$B,$B100,'Health Products &amp; Equipment'!Z:Z)+SUMIF('Other Pharma &amp; Health Products'!$B:$B,$B100,'Other Pharma &amp; Health Products'!Z:Z)+SUMIF('PSM Costs'!$B:$B,$B100,'PSM Costs'!Z:Z)&gt;0,SUMIF(Pharmaceuticals!$B:$B,$B100,Pharmaceuticals!Q:Q)+SUMIF('Health Products &amp; Equipment'!$B:$B,$B100,'Health Products &amp; Equipment'!Z:Z)+SUMIF('Other Pharma &amp; Health Products'!$B:$B,$B100,'Other Pharma &amp; Health Products'!Z:Z)+SUMIF('PSM Costs'!$B:$B,$B100,'PSM Costs'!Z:Z),"")</f>
        <v/>
      </c>
      <c r="J100" s="230" t="str">
        <f ca="1">IF(SUMIF(Pharmaceuticals!$B:$B,$B100,Pharmaceuticals!S:S)+SUMIF('Health Products &amp; Equipment'!$B:$B,$B100,'Health Products &amp; Equipment'!AB:AB)+SUMIF('Other Pharma &amp; Health Products'!$B:$B,$B100,'Other Pharma &amp; Health Products'!AB:AB)+SUMIF('PSM Costs'!$B:$B,$B100,'PSM Costs'!AB:AB)&gt;0,SUMIF(Pharmaceuticals!$B:$B,$B100,Pharmaceuticals!S:S)+SUMIF('Health Products &amp; Equipment'!$B:$B,$B100,'Health Products &amp; Equipment'!AB:AB)+SUMIF('Other Pharma &amp; Health Products'!$B:$B,$B100,'Other Pharma &amp; Health Products'!AB:AB)+SUMIF('PSM Costs'!$B:$B,$B100,'PSM Costs'!AB:AB),"")</f>
        <v/>
      </c>
      <c r="K100" s="230" t="str">
        <f ca="1">IF(SUMIF(Pharmaceuticals!$B:$B,$B100,Pharmaceuticals!U:U)+SUMIF('Health Products &amp; Equipment'!$B:$B,$B100,'Health Products &amp; Equipment'!AD:AD)+SUMIF('Other Pharma &amp; Health Products'!$B:$B,$B100,'Other Pharma &amp; Health Products'!AD:AD)+SUMIF('PSM Costs'!$B:$B,$B100,'PSM Costs'!AD:AD)&gt;0,SUMIF(Pharmaceuticals!$B:$B,$B100,Pharmaceuticals!U:U)+SUMIF('Health Products &amp; Equipment'!$B:$B,$B100,'Health Products &amp; Equipment'!AD:AD)+SUMIF('Other Pharma &amp; Health Products'!$B:$B,$B100,'Other Pharma &amp; Health Products'!AD:AD)+SUMIF('PSM Costs'!$B:$B,$B100,'PSM Costs'!AD:AD),"")</f>
        <v/>
      </c>
      <c r="L100" s="230" t="str">
        <f ca="1">IF(SUMIF(Pharmaceuticals!$B:$B,$B100,Pharmaceuticals!W:W)+SUMIF('Health Products &amp; Equipment'!$B:$B,$B100,'Health Products &amp; Equipment'!AF:AF)+SUMIF('Other Pharma &amp; Health Products'!$B:$B,$B100,'Other Pharma &amp; Health Products'!AF:AF)+SUMIF('PSM Costs'!$B:$B,$B100,'PSM Costs'!AF:AF)&gt;0,SUMIF(Pharmaceuticals!$B:$B,$B100,Pharmaceuticals!W:W)+SUMIF('Health Products &amp; Equipment'!$B:$B,$B100,'Health Products &amp; Equipment'!AF:AF)+SUMIF('Other Pharma &amp; Health Products'!$B:$B,$B100,'Other Pharma &amp; Health Products'!AF:AF)+SUMIF('PSM Costs'!$B:$B,$B100,'PSM Costs'!AF:AF),"")</f>
        <v/>
      </c>
      <c r="M100" s="228" t="str">
        <f t="shared" ca="1" si="6"/>
        <v/>
      </c>
      <c r="N100" s="231" t="str">
        <f ca="1">IF(SUMIF(Pharmaceuticals!$B:$B,$B100,Pharmaceuticals!AD:AD)+SUMIF('Health Products &amp; Equipment'!$B:$B,$B100,'Health Products &amp; Equipment'!AM:AM)+SUMIF('Other Pharma &amp; Health Products'!$B:$B,$B100,'Other Pharma &amp; Health Products'!AM:AM)+SUMIF('PSM Costs'!$B:$B,$B100,'PSM Costs'!AM:AM)&gt;0,SUMIF(Pharmaceuticals!$B:$B,$B100,Pharmaceuticals!AD:AD)+SUMIF('Health Products &amp; Equipment'!$B:$B,$B100,'Health Products &amp; Equipment'!AM:AM)+SUMIF('Other Pharma &amp; Health Products'!$B:$B,$B100,'Other Pharma &amp; Health Products'!AM:AM)+SUMIF('PSM Costs'!$B:$B,$B100,'PSM Costs'!AM:AM),"")</f>
        <v/>
      </c>
      <c r="O100" s="231" t="str">
        <f ca="1">IF(SUMIF(Pharmaceuticals!$B:$B,$B100,Pharmaceuticals!AF:AF)+SUMIF('Health Products &amp; Equipment'!$B:$B,$B100,'Health Products &amp; Equipment'!AO:AO)+SUMIF('Other Pharma &amp; Health Products'!$B:$B,$B100,'Other Pharma &amp; Health Products'!AO:AO)+SUMIF('PSM Costs'!$B:$B,$B100,'PSM Costs'!AO:AO)&gt;0,SUMIF(Pharmaceuticals!$B:$B,$B100,Pharmaceuticals!AF:AF)+SUMIF('Health Products &amp; Equipment'!$B:$B,$B100,'Health Products &amp; Equipment'!AO:AO)+SUMIF('Other Pharma &amp; Health Products'!$B:$B,$B100,'Other Pharma &amp; Health Products'!AO:AO)+SUMIF('PSM Costs'!$B:$B,$B100,'PSM Costs'!AO:AO),"")</f>
        <v/>
      </c>
      <c r="P100" s="231" t="str">
        <f ca="1">IF(SUMIF(Pharmaceuticals!$B:$B,$B100,Pharmaceuticals!AH:AH)+SUMIF('Health Products &amp; Equipment'!$B:$B,$B100,'Health Products &amp; Equipment'!AQ:AQ)+SUMIF('Other Pharma &amp; Health Products'!$B:$B,$B100,'Other Pharma &amp; Health Products'!AQ:AQ)+SUMIF('PSM Costs'!$B:$B,$B100,'PSM Costs'!AQ:AQ)&gt;0,SUMIF(Pharmaceuticals!$B:$B,$B100,Pharmaceuticals!AH:AH)+SUMIF('Health Products &amp; Equipment'!$B:$B,$B100,'Health Products &amp; Equipment'!AQ:AQ)+SUMIF('Other Pharma &amp; Health Products'!$B:$B,$B100,'Other Pharma &amp; Health Products'!AQ:AQ)+SUMIF('PSM Costs'!$B:$B,$B100,'PSM Costs'!AQ:AQ),"")</f>
        <v/>
      </c>
      <c r="Q100" s="231" t="str">
        <f ca="1">IF(SUMIF(Pharmaceuticals!$B:$B,$B100,Pharmaceuticals!AJ:AJ)+SUMIF('Health Products &amp; Equipment'!$B:$B,$B100,'Health Products &amp; Equipment'!AS:AS)+SUMIF('Other Pharma &amp; Health Products'!$B:$B,$B100,'Other Pharma &amp; Health Products'!AS:AS)+SUMIF('PSM Costs'!$B:$B,$B100,'PSM Costs'!AS:AS)&gt;0,SUMIF(Pharmaceuticals!$B:$B,$B100,Pharmaceuticals!AJ:AJ)+SUMIF('Health Products &amp; Equipment'!$B:$B,$B100,'Health Products &amp; Equipment'!AS:AS)+SUMIF('Other Pharma &amp; Health Products'!$B:$B,$B100,'Other Pharma &amp; Health Products'!AS:AS)+SUMIF('PSM Costs'!$B:$B,$B100,'PSM Costs'!AS:AS),"")</f>
        <v/>
      </c>
      <c r="R100" s="229" t="str">
        <f t="shared" ca="1" si="7"/>
        <v/>
      </c>
      <c r="S100" s="230" t="str">
        <f ca="1">IF(SUMIF(Pharmaceuticals!$B:$B,$B100,Pharmaceuticals!AQ:AQ)+SUMIF('Health Products &amp; Equipment'!$B:$B,$B100,'Health Products &amp; Equipment'!AZ:AZ)+SUMIF('Other Pharma &amp; Health Products'!$B:$B,$B100,'Other Pharma &amp; Health Products'!AZ:AZ)+SUMIF('PSM Costs'!$B:$B,$B100,'PSM Costs'!AZ:AZ)&gt;0,SUMIF(Pharmaceuticals!$B:$B,$B100,Pharmaceuticals!AQ:AQ)+SUMIF('Health Products &amp; Equipment'!$B:$B,$B100,'Health Products &amp; Equipment'!AZ:AZ)+SUMIF('Other Pharma &amp; Health Products'!$B:$B,$B100,'Other Pharma &amp; Health Products'!AZ:AZ)+SUMIF('PSM Costs'!$B:$B,$B100,'PSM Costs'!AZ:AZ),"")</f>
        <v/>
      </c>
      <c r="T100" s="230" t="str">
        <f ca="1">IF(SUMIF(Pharmaceuticals!$B:$B,$B100,Pharmaceuticals!AS:AS)+SUMIF('Health Products &amp; Equipment'!$B:$B,$B100,'Health Products &amp; Equipment'!BB:BB)+SUMIF('Other Pharma &amp; Health Products'!$B:$B,$B100,'Other Pharma &amp; Health Products'!BB:BB)+SUMIF('PSM Costs'!$B:$B,$B100,'PSM Costs'!BB:BB)&gt;0,SUMIF(Pharmaceuticals!$B:$B,$B100,Pharmaceuticals!AS:AS)+SUMIF('Health Products &amp; Equipment'!$B:$B,$B100,'Health Products &amp; Equipment'!BB:BB)+SUMIF('Other Pharma &amp; Health Products'!$B:$B,$B100,'Other Pharma &amp; Health Products'!BB:BB)+SUMIF('PSM Costs'!$B:$B,$B100,'PSM Costs'!BB:BB),"")</f>
        <v/>
      </c>
      <c r="U100" s="230" t="str">
        <f ca="1">IF(SUMIF(Pharmaceuticals!$B:$B,$B100,Pharmaceuticals!AU:AU)+SUMIF('Health Products &amp; Equipment'!$B:$B,$B100,'Health Products &amp; Equipment'!BD:BD)+SUMIF('Other Pharma &amp; Health Products'!$B:$B,$B100,'Other Pharma &amp; Health Products'!BD:BD)+SUMIF('PSM Costs'!$B:$B,$B100,'PSM Costs'!BD:BD)&gt;0,SUMIF(Pharmaceuticals!$B:$B,$B100,Pharmaceuticals!AU:AU)+SUMIF('Health Products &amp; Equipment'!$B:$B,$B100,'Health Products &amp; Equipment'!BD:BD)+SUMIF('Other Pharma &amp; Health Products'!$B:$B,$B100,'Other Pharma &amp; Health Products'!BD:BD)+SUMIF('PSM Costs'!$B:$B,$B100,'PSM Costs'!BD:BD),"")</f>
        <v/>
      </c>
      <c r="V100" s="230" t="str">
        <f ca="1">IF(SUMIF(Pharmaceuticals!$B:$B,$B100,Pharmaceuticals!AW:AW)+SUMIF('Health Products &amp; Equipment'!$B:$B,$B100,'Health Products &amp; Equipment'!BF:BF)+SUMIF('Other Pharma &amp; Health Products'!$B:$B,$B100,'Other Pharma &amp; Health Products'!BF:BF)+SUMIF('PSM Costs'!$B:$B,$B100,'PSM Costs'!BF:BF)&gt;0,SUMIF(Pharmaceuticals!$B:$B,$B100,Pharmaceuticals!AW:AW)+SUMIF('Health Products &amp; Equipment'!$B:$B,$B100,'Health Products &amp; Equipment'!BF:BF)+SUMIF('Other Pharma &amp; Health Products'!$B:$B,$B100,'Other Pharma &amp; Health Products'!BF:BF)+SUMIF('PSM Costs'!$B:$B,$B100,'PSM Costs'!BF:BF),"")</f>
        <v/>
      </c>
      <c r="W100" s="228" t="str">
        <f t="shared" ca="1" si="8"/>
        <v/>
      </c>
      <c r="X100" s="231" t="str">
        <f ca="1">IF(SUMIF(Pharmaceuticals!$B:$B,$B100,Pharmaceuticals!BD:BD)+SUMIF('Health Products &amp; Equipment'!$B:$B,$B100,'Health Products &amp; Equipment'!BM:BM)+SUMIF('Other Pharma &amp; Health Products'!$B:$B,$B100,'Other Pharma &amp; Health Products'!BM:BM)+SUMIF('PSM Costs'!$B:$B,$B100,'PSM Costs'!BM:BM)&gt;0,SUMIF(Pharmaceuticals!$B:$B,$B100,Pharmaceuticals!BD:BD)+SUMIF('Health Products &amp; Equipment'!$B:$B,$B100,'Health Products &amp; Equipment'!BM:BM)+SUMIF('Other Pharma &amp; Health Products'!$B:$B,$B100,'Other Pharma &amp; Health Products'!BM:BM)+SUMIF('PSM Costs'!$B:$B,$B100,'PSM Costs'!BM:BM),"")</f>
        <v/>
      </c>
      <c r="Y100" s="231" t="str">
        <f ca="1">IF(SUMIF(Pharmaceuticals!$B:$B,$B100,Pharmaceuticals!BF:BF)+SUMIF('Health Products &amp; Equipment'!$B:$B,$B100,'Health Products &amp; Equipment'!BO:BO)+SUMIF('Other Pharma &amp; Health Products'!$B:$B,$B100,'Other Pharma &amp; Health Products'!BO:BO)+SUMIF('PSM Costs'!$B:$B,$B100,'PSM Costs'!BO:BO)&gt;0,SUMIF(Pharmaceuticals!$B:$B,$B100,Pharmaceuticals!BF:BF)+SUMIF('Health Products &amp; Equipment'!$B:$B,$B100,'Health Products &amp; Equipment'!BO:BO)+SUMIF('Other Pharma &amp; Health Products'!$B:$B,$B100,'Other Pharma &amp; Health Products'!BO:BO)+SUMIF('PSM Costs'!$B:$B,$B100,'PSM Costs'!BO:BO),"")</f>
        <v/>
      </c>
      <c r="Z100" s="231" t="str">
        <f ca="1">IF(SUMIF(Pharmaceuticals!$B:$B,$B100,Pharmaceuticals!BH:BH)+SUMIF('Health Products &amp; Equipment'!$B:$B,$B100,'Health Products &amp; Equipment'!BQ:BQ)+SUMIF('Other Pharma &amp; Health Products'!$B:$B,$B100,'Other Pharma &amp; Health Products'!BQ:BQ)+SUMIF('PSM Costs'!$B:$B,$B100,'PSM Costs'!BQ:BQ)&gt;0,SUMIF(Pharmaceuticals!$B:$B,$B100,Pharmaceuticals!BH:BH)+SUMIF('Health Products &amp; Equipment'!$B:$B,$B100,'Health Products &amp; Equipment'!BQ:BQ)+SUMIF('Other Pharma &amp; Health Products'!$B:$B,$B100,'Other Pharma &amp; Health Products'!BQ:BQ)+SUMIF('PSM Costs'!$B:$B,$B100,'PSM Costs'!BQ:BQ),"")</f>
        <v/>
      </c>
      <c r="AA100" s="231" t="str">
        <f ca="1">IF(SUMIF(Pharmaceuticals!$B:$B,$B100,Pharmaceuticals!BJ:BJ)+SUMIF('Health Products &amp; Equipment'!$B:$B,$B100,'Health Products &amp; Equipment'!BS:BS)+SUMIF('Other Pharma &amp; Health Products'!$B:$B,$B100,'Other Pharma &amp; Health Products'!BS:BS)+SUMIF('PSM Costs'!$B:$B,$B100,'PSM Costs'!BS:BS)&gt;0,SUMIF(Pharmaceuticals!$B:$B,$B100,Pharmaceuticals!BJ:BJ)+SUMIF('Health Products &amp; Equipment'!$B:$B,$B100,'Health Products &amp; Equipment'!BS:BS)+SUMIF('Other Pharma &amp; Health Products'!$B:$B,$B100,'Other Pharma &amp; Health Products'!BS:BS)+SUMIF('PSM Costs'!$B:$B,$B100,'PSM Costs'!BS:BS),"")</f>
        <v/>
      </c>
      <c r="AB100" s="230" t="str">
        <f t="shared" ca="1" si="9"/>
        <v/>
      </c>
    </row>
    <row r="101" spans="1:28" ht="22" customHeight="1" x14ac:dyDescent="0.15">
      <c r="A101" s="226">
        <v>91</v>
      </c>
      <c r="B101" s="226" t="str">
        <f ca="1">IFERROR(VLOOKUP(A101,'Rank unique Mod-Int-CI-PR'!I:J,2,FALSE),"")</f>
        <v/>
      </c>
      <c r="C101" s="227" t="str">
        <f ca="1">IFERROR(VLOOKUP(VALUE(LEFT(B101,FIND("-",B101)-1)),CatModules!B:C,2,FALSE),"")</f>
        <v/>
      </c>
      <c r="D101" s="227" t="str">
        <f ca="1">IFERROR(VLOOKUP(LEFT(B101,FIND("--",B101)-1),CatInt!D:E,2,FALSE),"")</f>
        <v/>
      </c>
      <c r="E101" s="227" t="str">
        <f ca="1">IFERROR(VLOOKUP(MID(B101,FIND("--",B101)+2,FIND("---",B101)-FIND("--",B101)-2),CatCostInp!D:E,2,FALSE),"")</f>
        <v/>
      </c>
      <c r="F101" s="227" t="str">
        <f ca="1">IFERROR(VLOOKUP(B101,ActivityConcat!A:C,3,FALSE),"")</f>
        <v/>
      </c>
      <c r="G101" s="228" t="str">
        <f ca="1">IFERROR(VLOOKUP(VALUE(RIGHT(B101,1)),Setup!A:D,4,FALSE),"")</f>
        <v/>
      </c>
      <c r="H101" s="229" t="str">
        <f t="shared" ca="1" si="5"/>
        <v/>
      </c>
      <c r="I101" s="230" t="str">
        <f ca="1">IF(SUMIF(Pharmaceuticals!$B:$B,$B101,Pharmaceuticals!Q:Q)+SUMIF('Health Products &amp; Equipment'!$B:$B,$B101,'Health Products &amp; Equipment'!Z:Z)+SUMIF('Other Pharma &amp; Health Products'!$B:$B,$B101,'Other Pharma &amp; Health Products'!Z:Z)+SUMIF('PSM Costs'!$B:$B,$B101,'PSM Costs'!Z:Z)&gt;0,SUMIF(Pharmaceuticals!$B:$B,$B101,Pharmaceuticals!Q:Q)+SUMIF('Health Products &amp; Equipment'!$B:$B,$B101,'Health Products &amp; Equipment'!Z:Z)+SUMIF('Other Pharma &amp; Health Products'!$B:$B,$B101,'Other Pharma &amp; Health Products'!Z:Z)+SUMIF('PSM Costs'!$B:$B,$B101,'PSM Costs'!Z:Z),"")</f>
        <v/>
      </c>
      <c r="J101" s="230" t="str">
        <f ca="1">IF(SUMIF(Pharmaceuticals!$B:$B,$B101,Pharmaceuticals!S:S)+SUMIF('Health Products &amp; Equipment'!$B:$B,$B101,'Health Products &amp; Equipment'!AB:AB)+SUMIF('Other Pharma &amp; Health Products'!$B:$B,$B101,'Other Pharma &amp; Health Products'!AB:AB)+SUMIF('PSM Costs'!$B:$B,$B101,'PSM Costs'!AB:AB)&gt;0,SUMIF(Pharmaceuticals!$B:$B,$B101,Pharmaceuticals!S:S)+SUMIF('Health Products &amp; Equipment'!$B:$B,$B101,'Health Products &amp; Equipment'!AB:AB)+SUMIF('Other Pharma &amp; Health Products'!$B:$B,$B101,'Other Pharma &amp; Health Products'!AB:AB)+SUMIF('PSM Costs'!$B:$B,$B101,'PSM Costs'!AB:AB),"")</f>
        <v/>
      </c>
      <c r="K101" s="230" t="str">
        <f ca="1">IF(SUMIF(Pharmaceuticals!$B:$B,$B101,Pharmaceuticals!U:U)+SUMIF('Health Products &amp; Equipment'!$B:$B,$B101,'Health Products &amp; Equipment'!AD:AD)+SUMIF('Other Pharma &amp; Health Products'!$B:$B,$B101,'Other Pharma &amp; Health Products'!AD:AD)+SUMIF('PSM Costs'!$B:$B,$B101,'PSM Costs'!AD:AD)&gt;0,SUMIF(Pharmaceuticals!$B:$B,$B101,Pharmaceuticals!U:U)+SUMIF('Health Products &amp; Equipment'!$B:$B,$B101,'Health Products &amp; Equipment'!AD:AD)+SUMIF('Other Pharma &amp; Health Products'!$B:$B,$B101,'Other Pharma &amp; Health Products'!AD:AD)+SUMIF('PSM Costs'!$B:$B,$B101,'PSM Costs'!AD:AD),"")</f>
        <v/>
      </c>
      <c r="L101" s="230" t="str">
        <f ca="1">IF(SUMIF(Pharmaceuticals!$B:$B,$B101,Pharmaceuticals!W:W)+SUMIF('Health Products &amp; Equipment'!$B:$B,$B101,'Health Products &amp; Equipment'!AF:AF)+SUMIF('Other Pharma &amp; Health Products'!$B:$B,$B101,'Other Pharma &amp; Health Products'!AF:AF)+SUMIF('PSM Costs'!$B:$B,$B101,'PSM Costs'!AF:AF)&gt;0,SUMIF(Pharmaceuticals!$B:$B,$B101,Pharmaceuticals!W:W)+SUMIF('Health Products &amp; Equipment'!$B:$B,$B101,'Health Products &amp; Equipment'!AF:AF)+SUMIF('Other Pharma &amp; Health Products'!$B:$B,$B101,'Other Pharma &amp; Health Products'!AF:AF)+SUMIF('PSM Costs'!$B:$B,$B101,'PSM Costs'!AF:AF),"")</f>
        <v/>
      </c>
      <c r="M101" s="228" t="str">
        <f t="shared" ca="1" si="6"/>
        <v/>
      </c>
      <c r="N101" s="231" t="str">
        <f ca="1">IF(SUMIF(Pharmaceuticals!$B:$B,$B101,Pharmaceuticals!AD:AD)+SUMIF('Health Products &amp; Equipment'!$B:$B,$B101,'Health Products &amp; Equipment'!AM:AM)+SUMIF('Other Pharma &amp; Health Products'!$B:$B,$B101,'Other Pharma &amp; Health Products'!AM:AM)+SUMIF('PSM Costs'!$B:$B,$B101,'PSM Costs'!AM:AM)&gt;0,SUMIF(Pharmaceuticals!$B:$B,$B101,Pharmaceuticals!AD:AD)+SUMIF('Health Products &amp; Equipment'!$B:$B,$B101,'Health Products &amp; Equipment'!AM:AM)+SUMIF('Other Pharma &amp; Health Products'!$B:$B,$B101,'Other Pharma &amp; Health Products'!AM:AM)+SUMIF('PSM Costs'!$B:$B,$B101,'PSM Costs'!AM:AM),"")</f>
        <v/>
      </c>
      <c r="O101" s="231" t="str">
        <f ca="1">IF(SUMIF(Pharmaceuticals!$B:$B,$B101,Pharmaceuticals!AF:AF)+SUMIF('Health Products &amp; Equipment'!$B:$B,$B101,'Health Products &amp; Equipment'!AO:AO)+SUMIF('Other Pharma &amp; Health Products'!$B:$B,$B101,'Other Pharma &amp; Health Products'!AO:AO)+SUMIF('PSM Costs'!$B:$B,$B101,'PSM Costs'!AO:AO)&gt;0,SUMIF(Pharmaceuticals!$B:$B,$B101,Pharmaceuticals!AF:AF)+SUMIF('Health Products &amp; Equipment'!$B:$B,$B101,'Health Products &amp; Equipment'!AO:AO)+SUMIF('Other Pharma &amp; Health Products'!$B:$B,$B101,'Other Pharma &amp; Health Products'!AO:AO)+SUMIF('PSM Costs'!$B:$B,$B101,'PSM Costs'!AO:AO),"")</f>
        <v/>
      </c>
      <c r="P101" s="231" t="str">
        <f ca="1">IF(SUMIF(Pharmaceuticals!$B:$B,$B101,Pharmaceuticals!AH:AH)+SUMIF('Health Products &amp; Equipment'!$B:$B,$B101,'Health Products &amp; Equipment'!AQ:AQ)+SUMIF('Other Pharma &amp; Health Products'!$B:$B,$B101,'Other Pharma &amp; Health Products'!AQ:AQ)+SUMIF('PSM Costs'!$B:$B,$B101,'PSM Costs'!AQ:AQ)&gt;0,SUMIF(Pharmaceuticals!$B:$B,$B101,Pharmaceuticals!AH:AH)+SUMIF('Health Products &amp; Equipment'!$B:$B,$B101,'Health Products &amp; Equipment'!AQ:AQ)+SUMIF('Other Pharma &amp; Health Products'!$B:$B,$B101,'Other Pharma &amp; Health Products'!AQ:AQ)+SUMIF('PSM Costs'!$B:$B,$B101,'PSM Costs'!AQ:AQ),"")</f>
        <v/>
      </c>
      <c r="Q101" s="231" t="str">
        <f ca="1">IF(SUMIF(Pharmaceuticals!$B:$B,$B101,Pharmaceuticals!AJ:AJ)+SUMIF('Health Products &amp; Equipment'!$B:$B,$B101,'Health Products &amp; Equipment'!AS:AS)+SUMIF('Other Pharma &amp; Health Products'!$B:$B,$B101,'Other Pharma &amp; Health Products'!AS:AS)+SUMIF('PSM Costs'!$B:$B,$B101,'PSM Costs'!AS:AS)&gt;0,SUMIF(Pharmaceuticals!$B:$B,$B101,Pharmaceuticals!AJ:AJ)+SUMIF('Health Products &amp; Equipment'!$B:$B,$B101,'Health Products &amp; Equipment'!AS:AS)+SUMIF('Other Pharma &amp; Health Products'!$B:$B,$B101,'Other Pharma &amp; Health Products'!AS:AS)+SUMIF('PSM Costs'!$B:$B,$B101,'PSM Costs'!AS:AS),"")</f>
        <v/>
      </c>
      <c r="R101" s="229" t="str">
        <f t="shared" ca="1" si="7"/>
        <v/>
      </c>
      <c r="S101" s="230" t="str">
        <f ca="1">IF(SUMIF(Pharmaceuticals!$B:$B,$B101,Pharmaceuticals!AQ:AQ)+SUMIF('Health Products &amp; Equipment'!$B:$B,$B101,'Health Products &amp; Equipment'!AZ:AZ)+SUMIF('Other Pharma &amp; Health Products'!$B:$B,$B101,'Other Pharma &amp; Health Products'!AZ:AZ)+SUMIF('PSM Costs'!$B:$B,$B101,'PSM Costs'!AZ:AZ)&gt;0,SUMIF(Pharmaceuticals!$B:$B,$B101,Pharmaceuticals!AQ:AQ)+SUMIF('Health Products &amp; Equipment'!$B:$B,$B101,'Health Products &amp; Equipment'!AZ:AZ)+SUMIF('Other Pharma &amp; Health Products'!$B:$B,$B101,'Other Pharma &amp; Health Products'!AZ:AZ)+SUMIF('PSM Costs'!$B:$B,$B101,'PSM Costs'!AZ:AZ),"")</f>
        <v/>
      </c>
      <c r="T101" s="230" t="str">
        <f ca="1">IF(SUMIF(Pharmaceuticals!$B:$B,$B101,Pharmaceuticals!AS:AS)+SUMIF('Health Products &amp; Equipment'!$B:$B,$B101,'Health Products &amp; Equipment'!BB:BB)+SUMIF('Other Pharma &amp; Health Products'!$B:$B,$B101,'Other Pharma &amp; Health Products'!BB:BB)+SUMIF('PSM Costs'!$B:$B,$B101,'PSM Costs'!BB:BB)&gt;0,SUMIF(Pharmaceuticals!$B:$B,$B101,Pharmaceuticals!AS:AS)+SUMIF('Health Products &amp; Equipment'!$B:$B,$B101,'Health Products &amp; Equipment'!BB:BB)+SUMIF('Other Pharma &amp; Health Products'!$B:$B,$B101,'Other Pharma &amp; Health Products'!BB:BB)+SUMIF('PSM Costs'!$B:$B,$B101,'PSM Costs'!BB:BB),"")</f>
        <v/>
      </c>
      <c r="U101" s="230" t="str">
        <f ca="1">IF(SUMIF(Pharmaceuticals!$B:$B,$B101,Pharmaceuticals!AU:AU)+SUMIF('Health Products &amp; Equipment'!$B:$B,$B101,'Health Products &amp; Equipment'!BD:BD)+SUMIF('Other Pharma &amp; Health Products'!$B:$B,$B101,'Other Pharma &amp; Health Products'!BD:BD)+SUMIF('PSM Costs'!$B:$B,$B101,'PSM Costs'!BD:BD)&gt;0,SUMIF(Pharmaceuticals!$B:$B,$B101,Pharmaceuticals!AU:AU)+SUMIF('Health Products &amp; Equipment'!$B:$B,$B101,'Health Products &amp; Equipment'!BD:BD)+SUMIF('Other Pharma &amp; Health Products'!$B:$B,$B101,'Other Pharma &amp; Health Products'!BD:BD)+SUMIF('PSM Costs'!$B:$B,$B101,'PSM Costs'!BD:BD),"")</f>
        <v/>
      </c>
      <c r="V101" s="230" t="str">
        <f ca="1">IF(SUMIF(Pharmaceuticals!$B:$B,$B101,Pharmaceuticals!AW:AW)+SUMIF('Health Products &amp; Equipment'!$B:$B,$B101,'Health Products &amp; Equipment'!BF:BF)+SUMIF('Other Pharma &amp; Health Products'!$B:$B,$B101,'Other Pharma &amp; Health Products'!BF:BF)+SUMIF('PSM Costs'!$B:$B,$B101,'PSM Costs'!BF:BF)&gt;0,SUMIF(Pharmaceuticals!$B:$B,$B101,Pharmaceuticals!AW:AW)+SUMIF('Health Products &amp; Equipment'!$B:$B,$B101,'Health Products &amp; Equipment'!BF:BF)+SUMIF('Other Pharma &amp; Health Products'!$B:$B,$B101,'Other Pharma &amp; Health Products'!BF:BF)+SUMIF('PSM Costs'!$B:$B,$B101,'PSM Costs'!BF:BF),"")</f>
        <v/>
      </c>
      <c r="W101" s="228" t="str">
        <f t="shared" ca="1" si="8"/>
        <v/>
      </c>
      <c r="X101" s="231" t="str">
        <f ca="1">IF(SUMIF(Pharmaceuticals!$B:$B,$B101,Pharmaceuticals!BD:BD)+SUMIF('Health Products &amp; Equipment'!$B:$B,$B101,'Health Products &amp; Equipment'!BM:BM)+SUMIF('Other Pharma &amp; Health Products'!$B:$B,$B101,'Other Pharma &amp; Health Products'!BM:BM)+SUMIF('PSM Costs'!$B:$B,$B101,'PSM Costs'!BM:BM)&gt;0,SUMIF(Pharmaceuticals!$B:$B,$B101,Pharmaceuticals!BD:BD)+SUMIF('Health Products &amp; Equipment'!$B:$B,$B101,'Health Products &amp; Equipment'!BM:BM)+SUMIF('Other Pharma &amp; Health Products'!$B:$B,$B101,'Other Pharma &amp; Health Products'!BM:BM)+SUMIF('PSM Costs'!$B:$B,$B101,'PSM Costs'!BM:BM),"")</f>
        <v/>
      </c>
      <c r="Y101" s="231" t="str">
        <f ca="1">IF(SUMIF(Pharmaceuticals!$B:$B,$B101,Pharmaceuticals!BF:BF)+SUMIF('Health Products &amp; Equipment'!$B:$B,$B101,'Health Products &amp; Equipment'!BO:BO)+SUMIF('Other Pharma &amp; Health Products'!$B:$B,$B101,'Other Pharma &amp; Health Products'!BO:BO)+SUMIF('PSM Costs'!$B:$B,$B101,'PSM Costs'!BO:BO)&gt;0,SUMIF(Pharmaceuticals!$B:$B,$B101,Pharmaceuticals!BF:BF)+SUMIF('Health Products &amp; Equipment'!$B:$B,$B101,'Health Products &amp; Equipment'!BO:BO)+SUMIF('Other Pharma &amp; Health Products'!$B:$B,$B101,'Other Pharma &amp; Health Products'!BO:BO)+SUMIF('PSM Costs'!$B:$B,$B101,'PSM Costs'!BO:BO),"")</f>
        <v/>
      </c>
      <c r="Z101" s="231" t="str">
        <f ca="1">IF(SUMIF(Pharmaceuticals!$B:$B,$B101,Pharmaceuticals!BH:BH)+SUMIF('Health Products &amp; Equipment'!$B:$B,$B101,'Health Products &amp; Equipment'!BQ:BQ)+SUMIF('Other Pharma &amp; Health Products'!$B:$B,$B101,'Other Pharma &amp; Health Products'!BQ:BQ)+SUMIF('PSM Costs'!$B:$B,$B101,'PSM Costs'!BQ:BQ)&gt;0,SUMIF(Pharmaceuticals!$B:$B,$B101,Pharmaceuticals!BH:BH)+SUMIF('Health Products &amp; Equipment'!$B:$B,$B101,'Health Products &amp; Equipment'!BQ:BQ)+SUMIF('Other Pharma &amp; Health Products'!$B:$B,$B101,'Other Pharma &amp; Health Products'!BQ:BQ)+SUMIF('PSM Costs'!$B:$B,$B101,'PSM Costs'!BQ:BQ),"")</f>
        <v/>
      </c>
      <c r="AA101" s="231" t="str">
        <f ca="1">IF(SUMIF(Pharmaceuticals!$B:$B,$B101,Pharmaceuticals!BJ:BJ)+SUMIF('Health Products &amp; Equipment'!$B:$B,$B101,'Health Products &amp; Equipment'!BS:BS)+SUMIF('Other Pharma &amp; Health Products'!$B:$B,$B101,'Other Pharma &amp; Health Products'!BS:BS)+SUMIF('PSM Costs'!$B:$B,$B101,'PSM Costs'!BS:BS)&gt;0,SUMIF(Pharmaceuticals!$B:$B,$B101,Pharmaceuticals!BJ:BJ)+SUMIF('Health Products &amp; Equipment'!$B:$B,$B101,'Health Products &amp; Equipment'!BS:BS)+SUMIF('Other Pharma &amp; Health Products'!$B:$B,$B101,'Other Pharma &amp; Health Products'!BS:BS)+SUMIF('PSM Costs'!$B:$B,$B101,'PSM Costs'!BS:BS),"")</f>
        <v/>
      </c>
      <c r="AB101" s="230" t="str">
        <f t="shared" ca="1" si="9"/>
        <v/>
      </c>
    </row>
    <row r="102" spans="1:28" ht="22" customHeight="1" x14ac:dyDescent="0.15">
      <c r="A102" s="226">
        <v>92</v>
      </c>
      <c r="B102" s="226" t="str">
        <f ca="1">IFERROR(VLOOKUP(A102,'Rank unique Mod-Int-CI-PR'!I:J,2,FALSE),"")</f>
        <v/>
      </c>
      <c r="C102" s="227" t="str">
        <f ca="1">IFERROR(VLOOKUP(VALUE(LEFT(B102,FIND("-",B102)-1)),CatModules!B:C,2,FALSE),"")</f>
        <v/>
      </c>
      <c r="D102" s="227" t="str">
        <f ca="1">IFERROR(VLOOKUP(LEFT(B102,FIND("--",B102)-1),CatInt!D:E,2,FALSE),"")</f>
        <v/>
      </c>
      <c r="E102" s="227" t="str">
        <f ca="1">IFERROR(VLOOKUP(MID(B102,FIND("--",B102)+2,FIND("---",B102)-FIND("--",B102)-2),CatCostInp!D:E,2,FALSE),"")</f>
        <v/>
      </c>
      <c r="F102" s="227" t="str">
        <f ca="1">IFERROR(VLOOKUP(B102,ActivityConcat!A:C,3,FALSE),"")</f>
        <v/>
      </c>
      <c r="G102" s="228" t="str">
        <f ca="1">IFERROR(VLOOKUP(VALUE(RIGHT(B102,1)),Setup!A:D,4,FALSE),"")</f>
        <v/>
      </c>
      <c r="H102" s="229" t="str">
        <f t="shared" ca="1" si="5"/>
        <v/>
      </c>
      <c r="I102" s="230" t="str">
        <f ca="1">IF(SUMIF(Pharmaceuticals!$B:$B,$B102,Pharmaceuticals!Q:Q)+SUMIF('Health Products &amp; Equipment'!$B:$B,$B102,'Health Products &amp; Equipment'!Z:Z)+SUMIF('Other Pharma &amp; Health Products'!$B:$B,$B102,'Other Pharma &amp; Health Products'!Z:Z)+SUMIF('PSM Costs'!$B:$B,$B102,'PSM Costs'!Z:Z)&gt;0,SUMIF(Pharmaceuticals!$B:$B,$B102,Pharmaceuticals!Q:Q)+SUMIF('Health Products &amp; Equipment'!$B:$B,$B102,'Health Products &amp; Equipment'!Z:Z)+SUMIF('Other Pharma &amp; Health Products'!$B:$B,$B102,'Other Pharma &amp; Health Products'!Z:Z)+SUMIF('PSM Costs'!$B:$B,$B102,'PSM Costs'!Z:Z),"")</f>
        <v/>
      </c>
      <c r="J102" s="230" t="str">
        <f ca="1">IF(SUMIF(Pharmaceuticals!$B:$B,$B102,Pharmaceuticals!S:S)+SUMIF('Health Products &amp; Equipment'!$B:$B,$B102,'Health Products &amp; Equipment'!AB:AB)+SUMIF('Other Pharma &amp; Health Products'!$B:$B,$B102,'Other Pharma &amp; Health Products'!AB:AB)+SUMIF('PSM Costs'!$B:$B,$B102,'PSM Costs'!AB:AB)&gt;0,SUMIF(Pharmaceuticals!$B:$B,$B102,Pharmaceuticals!S:S)+SUMIF('Health Products &amp; Equipment'!$B:$B,$B102,'Health Products &amp; Equipment'!AB:AB)+SUMIF('Other Pharma &amp; Health Products'!$B:$B,$B102,'Other Pharma &amp; Health Products'!AB:AB)+SUMIF('PSM Costs'!$B:$B,$B102,'PSM Costs'!AB:AB),"")</f>
        <v/>
      </c>
      <c r="K102" s="230" t="str">
        <f ca="1">IF(SUMIF(Pharmaceuticals!$B:$B,$B102,Pharmaceuticals!U:U)+SUMIF('Health Products &amp; Equipment'!$B:$B,$B102,'Health Products &amp; Equipment'!AD:AD)+SUMIF('Other Pharma &amp; Health Products'!$B:$B,$B102,'Other Pharma &amp; Health Products'!AD:AD)+SUMIF('PSM Costs'!$B:$B,$B102,'PSM Costs'!AD:AD)&gt;0,SUMIF(Pharmaceuticals!$B:$B,$B102,Pharmaceuticals!U:U)+SUMIF('Health Products &amp; Equipment'!$B:$B,$B102,'Health Products &amp; Equipment'!AD:AD)+SUMIF('Other Pharma &amp; Health Products'!$B:$B,$B102,'Other Pharma &amp; Health Products'!AD:AD)+SUMIF('PSM Costs'!$B:$B,$B102,'PSM Costs'!AD:AD),"")</f>
        <v/>
      </c>
      <c r="L102" s="230" t="str">
        <f ca="1">IF(SUMIF(Pharmaceuticals!$B:$B,$B102,Pharmaceuticals!W:W)+SUMIF('Health Products &amp; Equipment'!$B:$B,$B102,'Health Products &amp; Equipment'!AF:AF)+SUMIF('Other Pharma &amp; Health Products'!$B:$B,$B102,'Other Pharma &amp; Health Products'!AF:AF)+SUMIF('PSM Costs'!$B:$B,$B102,'PSM Costs'!AF:AF)&gt;0,SUMIF(Pharmaceuticals!$B:$B,$B102,Pharmaceuticals!W:W)+SUMIF('Health Products &amp; Equipment'!$B:$B,$B102,'Health Products &amp; Equipment'!AF:AF)+SUMIF('Other Pharma &amp; Health Products'!$B:$B,$B102,'Other Pharma &amp; Health Products'!AF:AF)+SUMIF('PSM Costs'!$B:$B,$B102,'PSM Costs'!AF:AF),"")</f>
        <v/>
      </c>
      <c r="M102" s="228" t="str">
        <f t="shared" ca="1" si="6"/>
        <v/>
      </c>
      <c r="N102" s="231" t="str">
        <f ca="1">IF(SUMIF(Pharmaceuticals!$B:$B,$B102,Pharmaceuticals!AD:AD)+SUMIF('Health Products &amp; Equipment'!$B:$B,$B102,'Health Products &amp; Equipment'!AM:AM)+SUMIF('Other Pharma &amp; Health Products'!$B:$B,$B102,'Other Pharma &amp; Health Products'!AM:AM)+SUMIF('PSM Costs'!$B:$B,$B102,'PSM Costs'!AM:AM)&gt;0,SUMIF(Pharmaceuticals!$B:$B,$B102,Pharmaceuticals!AD:AD)+SUMIF('Health Products &amp; Equipment'!$B:$B,$B102,'Health Products &amp; Equipment'!AM:AM)+SUMIF('Other Pharma &amp; Health Products'!$B:$B,$B102,'Other Pharma &amp; Health Products'!AM:AM)+SUMIF('PSM Costs'!$B:$B,$B102,'PSM Costs'!AM:AM),"")</f>
        <v/>
      </c>
      <c r="O102" s="231" t="str">
        <f ca="1">IF(SUMIF(Pharmaceuticals!$B:$B,$B102,Pharmaceuticals!AF:AF)+SUMIF('Health Products &amp; Equipment'!$B:$B,$B102,'Health Products &amp; Equipment'!AO:AO)+SUMIF('Other Pharma &amp; Health Products'!$B:$B,$B102,'Other Pharma &amp; Health Products'!AO:AO)+SUMIF('PSM Costs'!$B:$B,$B102,'PSM Costs'!AO:AO)&gt;0,SUMIF(Pharmaceuticals!$B:$B,$B102,Pharmaceuticals!AF:AF)+SUMIF('Health Products &amp; Equipment'!$B:$B,$B102,'Health Products &amp; Equipment'!AO:AO)+SUMIF('Other Pharma &amp; Health Products'!$B:$B,$B102,'Other Pharma &amp; Health Products'!AO:AO)+SUMIF('PSM Costs'!$B:$B,$B102,'PSM Costs'!AO:AO),"")</f>
        <v/>
      </c>
      <c r="P102" s="231" t="str">
        <f ca="1">IF(SUMIF(Pharmaceuticals!$B:$B,$B102,Pharmaceuticals!AH:AH)+SUMIF('Health Products &amp; Equipment'!$B:$B,$B102,'Health Products &amp; Equipment'!AQ:AQ)+SUMIF('Other Pharma &amp; Health Products'!$B:$B,$B102,'Other Pharma &amp; Health Products'!AQ:AQ)+SUMIF('PSM Costs'!$B:$B,$B102,'PSM Costs'!AQ:AQ)&gt;0,SUMIF(Pharmaceuticals!$B:$B,$B102,Pharmaceuticals!AH:AH)+SUMIF('Health Products &amp; Equipment'!$B:$B,$B102,'Health Products &amp; Equipment'!AQ:AQ)+SUMIF('Other Pharma &amp; Health Products'!$B:$B,$B102,'Other Pharma &amp; Health Products'!AQ:AQ)+SUMIF('PSM Costs'!$B:$B,$B102,'PSM Costs'!AQ:AQ),"")</f>
        <v/>
      </c>
      <c r="Q102" s="231" t="str">
        <f ca="1">IF(SUMIF(Pharmaceuticals!$B:$B,$B102,Pharmaceuticals!AJ:AJ)+SUMIF('Health Products &amp; Equipment'!$B:$B,$B102,'Health Products &amp; Equipment'!AS:AS)+SUMIF('Other Pharma &amp; Health Products'!$B:$B,$B102,'Other Pharma &amp; Health Products'!AS:AS)+SUMIF('PSM Costs'!$B:$B,$B102,'PSM Costs'!AS:AS)&gt;0,SUMIF(Pharmaceuticals!$B:$B,$B102,Pharmaceuticals!AJ:AJ)+SUMIF('Health Products &amp; Equipment'!$B:$B,$B102,'Health Products &amp; Equipment'!AS:AS)+SUMIF('Other Pharma &amp; Health Products'!$B:$B,$B102,'Other Pharma &amp; Health Products'!AS:AS)+SUMIF('PSM Costs'!$B:$B,$B102,'PSM Costs'!AS:AS),"")</f>
        <v/>
      </c>
      <c r="R102" s="229" t="str">
        <f t="shared" ca="1" si="7"/>
        <v/>
      </c>
      <c r="S102" s="230" t="str">
        <f ca="1">IF(SUMIF(Pharmaceuticals!$B:$B,$B102,Pharmaceuticals!AQ:AQ)+SUMIF('Health Products &amp; Equipment'!$B:$B,$B102,'Health Products &amp; Equipment'!AZ:AZ)+SUMIF('Other Pharma &amp; Health Products'!$B:$B,$B102,'Other Pharma &amp; Health Products'!AZ:AZ)+SUMIF('PSM Costs'!$B:$B,$B102,'PSM Costs'!AZ:AZ)&gt;0,SUMIF(Pharmaceuticals!$B:$B,$B102,Pharmaceuticals!AQ:AQ)+SUMIF('Health Products &amp; Equipment'!$B:$B,$B102,'Health Products &amp; Equipment'!AZ:AZ)+SUMIF('Other Pharma &amp; Health Products'!$B:$B,$B102,'Other Pharma &amp; Health Products'!AZ:AZ)+SUMIF('PSM Costs'!$B:$B,$B102,'PSM Costs'!AZ:AZ),"")</f>
        <v/>
      </c>
      <c r="T102" s="230" t="str">
        <f ca="1">IF(SUMIF(Pharmaceuticals!$B:$B,$B102,Pharmaceuticals!AS:AS)+SUMIF('Health Products &amp; Equipment'!$B:$B,$B102,'Health Products &amp; Equipment'!BB:BB)+SUMIF('Other Pharma &amp; Health Products'!$B:$B,$B102,'Other Pharma &amp; Health Products'!BB:BB)+SUMIF('PSM Costs'!$B:$B,$B102,'PSM Costs'!BB:BB)&gt;0,SUMIF(Pharmaceuticals!$B:$B,$B102,Pharmaceuticals!AS:AS)+SUMIF('Health Products &amp; Equipment'!$B:$B,$B102,'Health Products &amp; Equipment'!BB:BB)+SUMIF('Other Pharma &amp; Health Products'!$B:$B,$B102,'Other Pharma &amp; Health Products'!BB:BB)+SUMIF('PSM Costs'!$B:$B,$B102,'PSM Costs'!BB:BB),"")</f>
        <v/>
      </c>
      <c r="U102" s="230" t="str">
        <f ca="1">IF(SUMIF(Pharmaceuticals!$B:$B,$B102,Pharmaceuticals!AU:AU)+SUMIF('Health Products &amp; Equipment'!$B:$B,$B102,'Health Products &amp; Equipment'!BD:BD)+SUMIF('Other Pharma &amp; Health Products'!$B:$B,$B102,'Other Pharma &amp; Health Products'!BD:BD)+SUMIF('PSM Costs'!$B:$B,$B102,'PSM Costs'!BD:BD)&gt;0,SUMIF(Pharmaceuticals!$B:$B,$B102,Pharmaceuticals!AU:AU)+SUMIF('Health Products &amp; Equipment'!$B:$B,$B102,'Health Products &amp; Equipment'!BD:BD)+SUMIF('Other Pharma &amp; Health Products'!$B:$B,$B102,'Other Pharma &amp; Health Products'!BD:BD)+SUMIF('PSM Costs'!$B:$B,$B102,'PSM Costs'!BD:BD),"")</f>
        <v/>
      </c>
      <c r="V102" s="230" t="str">
        <f ca="1">IF(SUMIF(Pharmaceuticals!$B:$B,$B102,Pharmaceuticals!AW:AW)+SUMIF('Health Products &amp; Equipment'!$B:$B,$B102,'Health Products &amp; Equipment'!BF:BF)+SUMIF('Other Pharma &amp; Health Products'!$B:$B,$B102,'Other Pharma &amp; Health Products'!BF:BF)+SUMIF('PSM Costs'!$B:$B,$B102,'PSM Costs'!BF:BF)&gt;0,SUMIF(Pharmaceuticals!$B:$B,$B102,Pharmaceuticals!AW:AW)+SUMIF('Health Products &amp; Equipment'!$B:$B,$B102,'Health Products &amp; Equipment'!BF:BF)+SUMIF('Other Pharma &amp; Health Products'!$B:$B,$B102,'Other Pharma &amp; Health Products'!BF:BF)+SUMIF('PSM Costs'!$B:$B,$B102,'PSM Costs'!BF:BF),"")</f>
        <v/>
      </c>
      <c r="W102" s="228" t="str">
        <f t="shared" ca="1" si="8"/>
        <v/>
      </c>
      <c r="X102" s="231" t="str">
        <f ca="1">IF(SUMIF(Pharmaceuticals!$B:$B,$B102,Pharmaceuticals!BD:BD)+SUMIF('Health Products &amp; Equipment'!$B:$B,$B102,'Health Products &amp; Equipment'!BM:BM)+SUMIF('Other Pharma &amp; Health Products'!$B:$B,$B102,'Other Pharma &amp; Health Products'!BM:BM)+SUMIF('PSM Costs'!$B:$B,$B102,'PSM Costs'!BM:BM)&gt;0,SUMIF(Pharmaceuticals!$B:$B,$B102,Pharmaceuticals!BD:BD)+SUMIF('Health Products &amp; Equipment'!$B:$B,$B102,'Health Products &amp; Equipment'!BM:BM)+SUMIF('Other Pharma &amp; Health Products'!$B:$B,$B102,'Other Pharma &amp; Health Products'!BM:BM)+SUMIF('PSM Costs'!$B:$B,$B102,'PSM Costs'!BM:BM),"")</f>
        <v/>
      </c>
      <c r="Y102" s="231" t="str">
        <f ca="1">IF(SUMIF(Pharmaceuticals!$B:$B,$B102,Pharmaceuticals!BF:BF)+SUMIF('Health Products &amp; Equipment'!$B:$B,$B102,'Health Products &amp; Equipment'!BO:BO)+SUMIF('Other Pharma &amp; Health Products'!$B:$B,$B102,'Other Pharma &amp; Health Products'!BO:BO)+SUMIF('PSM Costs'!$B:$B,$B102,'PSM Costs'!BO:BO)&gt;0,SUMIF(Pharmaceuticals!$B:$B,$B102,Pharmaceuticals!BF:BF)+SUMIF('Health Products &amp; Equipment'!$B:$B,$B102,'Health Products &amp; Equipment'!BO:BO)+SUMIF('Other Pharma &amp; Health Products'!$B:$B,$B102,'Other Pharma &amp; Health Products'!BO:BO)+SUMIF('PSM Costs'!$B:$B,$B102,'PSM Costs'!BO:BO),"")</f>
        <v/>
      </c>
      <c r="Z102" s="231" t="str">
        <f ca="1">IF(SUMIF(Pharmaceuticals!$B:$B,$B102,Pharmaceuticals!BH:BH)+SUMIF('Health Products &amp; Equipment'!$B:$B,$B102,'Health Products &amp; Equipment'!BQ:BQ)+SUMIF('Other Pharma &amp; Health Products'!$B:$B,$B102,'Other Pharma &amp; Health Products'!BQ:BQ)+SUMIF('PSM Costs'!$B:$B,$B102,'PSM Costs'!BQ:BQ)&gt;0,SUMIF(Pharmaceuticals!$B:$B,$B102,Pharmaceuticals!BH:BH)+SUMIF('Health Products &amp; Equipment'!$B:$B,$B102,'Health Products &amp; Equipment'!BQ:BQ)+SUMIF('Other Pharma &amp; Health Products'!$B:$B,$B102,'Other Pharma &amp; Health Products'!BQ:BQ)+SUMIF('PSM Costs'!$B:$B,$B102,'PSM Costs'!BQ:BQ),"")</f>
        <v/>
      </c>
      <c r="AA102" s="231" t="str">
        <f ca="1">IF(SUMIF(Pharmaceuticals!$B:$B,$B102,Pharmaceuticals!BJ:BJ)+SUMIF('Health Products &amp; Equipment'!$B:$B,$B102,'Health Products &amp; Equipment'!BS:BS)+SUMIF('Other Pharma &amp; Health Products'!$B:$B,$B102,'Other Pharma &amp; Health Products'!BS:BS)+SUMIF('PSM Costs'!$B:$B,$B102,'PSM Costs'!BS:BS)&gt;0,SUMIF(Pharmaceuticals!$B:$B,$B102,Pharmaceuticals!BJ:BJ)+SUMIF('Health Products &amp; Equipment'!$B:$B,$B102,'Health Products &amp; Equipment'!BS:BS)+SUMIF('Other Pharma &amp; Health Products'!$B:$B,$B102,'Other Pharma &amp; Health Products'!BS:BS)+SUMIF('PSM Costs'!$B:$B,$B102,'PSM Costs'!BS:BS),"")</f>
        <v/>
      </c>
      <c r="AB102" s="230" t="str">
        <f t="shared" ca="1" si="9"/>
        <v/>
      </c>
    </row>
    <row r="103" spans="1:28" ht="22" customHeight="1" x14ac:dyDescent="0.15">
      <c r="A103" s="226">
        <v>93</v>
      </c>
      <c r="B103" s="226" t="str">
        <f ca="1">IFERROR(VLOOKUP(A103,'Rank unique Mod-Int-CI-PR'!I:J,2,FALSE),"")</f>
        <v/>
      </c>
      <c r="C103" s="227" t="str">
        <f ca="1">IFERROR(VLOOKUP(VALUE(LEFT(B103,FIND("-",B103)-1)),CatModules!B:C,2,FALSE),"")</f>
        <v/>
      </c>
      <c r="D103" s="227" t="str">
        <f ca="1">IFERROR(VLOOKUP(LEFT(B103,FIND("--",B103)-1),CatInt!D:E,2,FALSE),"")</f>
        <v/>
      </c>
      <c r="E103" s="227" t="str">
        <f ca="1">IFERROR(VLOOKUP(MID(B103,FIND("--",B103)+2,FIND("---",B103)-FIND("--",B103)-2),CatCostInp!D:E,2,FALSE),"")</f>
        <v/>
      </c>
      <c r="F103" s="227" t="str">
        <f ca="1">IFERROR(VLOOKUP(B103,ActivityConcat!A:C,3,FALSE),"")</f>
        <v/>
      </c>
      <c r="G103" s="228" t="str">
        <f ca="1">IFERROR(VLOOKUP(VALUE(RIGHT(B103,1)),Setup!A:D,4,FALSE),"")</f>
        <v/>
      </c>
      <c r="H103" s="229" t="str">
        <f t="shared" ca="1" si="5"/>
        <v/>
      </c>
      <c r="I103" s="230" t="str">
        <f ca="1">IF(SUMIF(Pharmaceuticals!$B:$B,$B103,Pharmaceuticals!Q:Q)+SUMIF('Health Products &amp; Equipment'!$B:$B,$B103,'Health Products &amp; Equipment'!Z:Z)+SUMIF('Other Pharma &amp; Health Products'!$B:$B,$B103,'Other Pharma &amp; Health Products'!Z:Z)+SUMIF('PSM Costs'!$B:$B,$B103,'PSM Costs'!Z:Z)&gt;0,SUMIF(Pharmaceuticals!$B:$B,$B103,Pharmaceuticals!Q:Q)+SUMIF('Health Products &amp; Equipment'!$B:$B,$B103,'Health Products &amp; Equipment'!Z:Z)+SUMIF('Other Pharma &amp; Health Products'!$B:$B,$B103,'Other Pharma &amp; Health Products'!Z:Z)+SUMIF('PSM Costs'!$B:$B,$B103,'PSM Costs'!Z:Z),"")</f>
        <v/>
      </c>
      <c r="J103" s="230" t="str">
        <f ca="1">IF(SUMIF(Pharmaceuticals!$B:$B,$B103,Pharmaceuticals!S:S)+SUMIF('Health Products &amp; Equipment'!$B:$B,$B103,'Health Products &amp; Equipment'!AB:AB)+SUMIF('Other Pharma &amp; Health Products'!$B:$B,$B103,'Other Pharma &amp; Health Products'!AB:AB)+SUMIF('PSM Costs'!$B:$B,$B103,'PSM Costs'!AB:AB)&gt;0,SUMIF(Pharmaceuticals!$B:$B,$B103,Pharmaceuticals!S:S)+SUMIF('Health Products &amp; Equipment'!$B:$B,$B103,'Health Products &amp; Equipment'!AB:AB)+SUMIF('Other Pharma &amp; Health Products'!$B:$B,$B103,'Other Pharma &amp; Health Products'!AB:AB)+SUMIF('PSM Costs'!$B:$B,$B103,'PSM Costs'!AB:AB),"")</f>
        <v/>
      </c>
      <c r="K103" s="230" t="str">
        <f ca="1">IF(SUMIF(Pharmaceuticals!$B:$B,$B103,Pharmaceuticals!U:U)+SUMIF('Health Products &amp; Equipment'!$B:$B,$B103,'Health Products &amp; Equipment'!AD:AD)+SUMIF('Other Pharma &amp; Health Products'!$B:$B,$B103,'Other Pharma &amp; Health Products'!AD:AD)+SUMIF('PSM Costs'!$B:$B,$B103,'PSM Costs'!AD:AD)&gt;0,SUMIF(Pharmaceuticals!$B:$B,$B103,Pharmaceuticals!U:U)+SUMIF('Health Products &amp; Equipment'!$B:$B,$B103,'Health Products &amp; Equipment'!AD:AD)+SUMIF('Other Pharma &amp; Health Products'!$B:$B,$B103,'Other Pharma &amp; Health Products'!AD:AD)+SUMIF('PSM Costs'!$B:$B,$B103,'PSM Costs'!AD:AD),"")</f>
        <v/>
      </c>
      <c r="L103" s="230" t="str">
        <f ca="1">IF(SUMIF(Pharmaceuticals!$B:$B,$B103,Pharmaceuticals!W:W)+SUMIF('Health Products &amp; Equipment'!$B:$B,$B103,'Health Products &amp; Equipment'!AF:AF)+SUMIF('Other Pharma &amp; Health Products'!$B:$B,$B103,'Other Pharma &amp; Health Products'!AF:AF)+SUMIF('PSM Costs'!$B:$B,$B103,'PSM Costs'!AF:AF)&gt;0,SUMIF(Pharmaceuticals!$B:$B,$B103,Pharmaceuticals!W:W)+SUMIF('Health Products &amp; Equipment'!$B:$B,$B103,'Health Products &amp; Equipment'!AF:AF)+SUMIF('Other Pharma &amp; Health Products'!$B:$B,$B103,'Other Pharma &amp; Health Products'!AF:AF)+SUMIF('PSM Costs'!$B:$B,$B103,'PSM Costs'!AF:AF),"")</f>
        <v/>
      </c>
      <c r="M103" s="228" t="str">
        <f t="shared" ca="1" si="6"/>
        <v/>
      </c>
      <c r="N103" s="231" t="str">
        <f ca="1">IF(SUMIF(Pharmaceuticals!$B:$B,$B103,Pharmaceuticals!AD:AD)+SUMIF('Health Products &amp; Equipment'!$B:$B,$B103,'Health Products &amp; Equipment'!AM:AM)+SUMIF('Other Pharma &amp; Health Products'!$B:$B,$B103,'Other Pharma &amp; Health Products'!AM:AM)+SUMIF('PSM Costs'!$B:$B,$B103,'PSM Costs'!AM:AM)&gt;0,SUMIF(Pharmaceuticals!$B:$B,$B103,Pharmaceuticals!AD:AD)+SUMIF('Health Products &amp; Equipment'!$B:$B,$B103,'Health Products &amp; Equipment'!AM:AM)+SUMIF('Other Pharma &amp; Health Products'!$B:$B,$B103,'Other Pharma &amp; Health Products'!AM:AM)+SUMIF('PSM Costs'!$B:$B,$B103,'PSM Costs'!AM:AM),"")</f>
        <v/>
      </c>
      <c r="O103" s="231" t="str">
        <f ca="1">IF(SUMIF(Pharmaceuticals!$B:$B,$B103,Pharmaceuticals!AF:AF)+SUMIF('Health Products &amp; Equipment'!$B:$B,$B103,'Health Products &amp; Equipment'!AO:AO)+SUMIF('Other Pharma &amp; Health Products'!$B:$B,$B103,'Other Pharma &amp; Health Products'!AO:AO)+SUMIF('PSM Costs'!$B:$B,$B103,'PSM Costs'!AO:AO)&gt;0,SUMIF(Pharmaceuticals!$B:$B,$B103,Pharmaceuticals!AF:AF)+SUMIF('Health Products &amp; Equipment'!$B:$B,$B103,'Health Products &amp; Equipment'!AO:AO)+SUMIF('Other Pharma &amp; Health Products'!$B:$B,$B103,'Other Pharma &amp; Health Products'!AO:AO)+SUMIF('PSM Costs'!$B:$B,$B103,'PSM Costs'!AO:AO),"")</f>
        <v/>
      </c>
      <c r="P103" s="231" t="str">
        <f ca="1">IF(SUMIF(Pharmaceuticals!$B:$B,$B103,Pharmaceuticals!AH:AH)+SUMIF('Health Products &amp; Equipment'!$B:$B,$B103,'Health Products &amp; Equipment'!AQ:AQ)+SUMIF('Other Pharma &amp; Health Products'!$B:$B,$B103,'Other Pharma &amp; Health Products'!AQ:AQ)+SUMIF('PSM Costs'!$B:$B,$B103,'PSM Costs'!AQ:AQ)&gt;0,SUMIF(Pharmaceuticals!$B:$B,$B103,Pharmaceuticals!AH:AH)+SUMIF('Health Products &amp; Equipment'!$B:$B,$B103,'Health Products &amp; Equipment'!AQ:AQ)+SUMIF('Other Pharma &amp; Health Products'!$B:$B,$B103,'Other Pharma &amp; Health Products'!AQ:AQ)+SUMIF('PSM Costs'!$B:$B,$B103,'PSM Costs'!AQ:AQ),"")</f>
        <v/>
      </c>
      <c r="Q103" s="231" t="str">
        <f ca="1">IF(SUMIF(Pharmaceuticals!$B:$B,$B103,Pharmaceuticals!AJ:AJ)+SUMIF('Health Products &amp; Equipment'!$B:$B,$B103,'Health Products &amp; Equipment'!AS:AS)+SUMIF('Other Pharma &amp; Health Products'!$B:$B,$B103,'Other Pharma &amp; Health Products'!AS:AS)+SUMIF('PSM Costs'!$B:$B,$B103,'PSM Costs'!AS:AS)&gt;0,SUMIF(Pharmaceuticals!$B:$B,$B103,Pharmaceuticals!AJ:AJ)+SUMIF('Health Products &amp; Equipment'!$B:$B,$B103,'Health Products &amp; Equipment'!AS:AS)+SUMIF('Other Pharma &amp; Health Products'!$B:$B,$B103,'Other Pharma &amp; Health Products'!AS:AS)+SUMIF('PSM Costs'!$B:$B,$B103,'PSM Costs'!AS:AS),"")</f>
        <v/>
      </c>
      <c r="R103" s="229" t="str">
        <f t="shared" ca="1" si="7"/>
        <v/>
      </c>
      <c r="S103" s="230" t="str">
        <f ca="1">IF(SUMIF(Pharmaceuticals!$B:$B,$B103,Pharmaceuticals!AQ:AQ)+SUMIF('Health Products &amp; Equipment'!$B:$B,$B103,'Health Products &amp; Equipment'!AZ:AZ)+SUMIF('Other Pharma &amp; Health Products'!$B:$B,$B103,'Other Pharma &amp; Health Products'!AZ:AZ)+SUMIF('PSM Costs'!$B:$B,$B103,'PSM Costs'!AZ:AZ)&gt;0,SUMIF(Pharmaceuticals!$B:$B,$B103,Pharmaceuticals!AQ:AQ)+SUMIF('Health Products &amp; Equipment'!$B:$B,$B103,'Health Products &amp; Equipment'!AZ:AZ)+SUMIF('Other Pharma &amp; Health Products'!$B:$B,$B103,'Other Pharma &amp; Health Products'!AZ:AZ)+SUMIF('PSM Costs'!$B:$B,$B103,'PSM Costs'!AZ:AZ),"")</f>
        <v/>
      </c>
      <c r="T103" s="230" t="str">
        <f ca="1">IF(SUMIF(Pharmaceuticals!$B:$B,$B103,Pharmaceuticals!AS:AS)+SUMIF('Health Products &amp; Equipment'!$B:$B,$B103,'Health Products &amp; Equipment'!BB:BB)+SUMIF('Other Pharma &amp; Health Products'!$B:$B,$B103,'Other Pharma &amp; Health Products'!BB:BB)+SUMIF('PSM Costs'!$B:$B,$B103,'PSM Costs'!BB:BB)&gt;0,SUMIF(Pharmaceuticals!$B:$B,$B103,Pharmaceuticals!AS:AS)+SUMIF('Health Products &amp; Equipment'!$B:$B,$B103,'Health Products &amp; Equipment'!BB:BB)+SUMIF('Other Pharma &amp; Health Products'!$B:$B,$B103,'Other Pharma &amp; Health Products'!BB:BB)+SUMIF('PSM Costs'!$B:$B,$B103,'PSM Costs'!BB:BB),"")</f>
        <v/>
      </c>
      <c r="U103" s="230" t="str">
        <f ca="1">IF(SUMIF(Pharmaceuticals!$B:$B,$B103,Pharmaceuticals!AU:AU)+SUMIF('Health Products &amp; Equipment'!$B:$B,$B103,'Health Products &amp; Equipment'!BD:BD)+SUMIF('Other Pharma &amp; Health Products'!$B:$B,$B103,'Other Pharma &amp; Health Products'!BD:BD)+SUMIF('PSM Costs'!$B:$B,$B103,'PSM Costs'!BD:BD)&gt;0,SUMIF(Pharmaceuticals!$B:$B,$B103,Pharmaceuticals!AU:AU)+SUMIF('Health Products &amp; Equipment'!$B:$B,$B103,'Health Products &amp; Equipment'!BD:BD)+SUMIF('Other Pharma &amp; Health Products'!$B:$B,$B103,'Other Pharma &amp; Health Products'!BD:BD)+SUMIF('PSM Costs'!$B:$B,$B103,'PSM Costs'!BD:BD),"")</f>
        <v/>
      </c>
      <c r="V103" s="230" t="str">
        <f ca="1">IF(SUMIF(Pharmaceuticals!$B:$B,$B103,Pharmaceuticals!AW:AW)+SUMIF('Health Products &amp; Equipment'!$B:$B,$B103,'Health Products &amp; Equipment'!BF:BF)+SUMIF('Other Pharma &amp; Health Products'!$B:$B,$B103,'Other Pharma &amp; Health Products'!BF:BF)+SUMIF('PSM Costs'!$B:$B,$B103,'PSM Costs'!BF:BF)&gt;0,SUMIF(Pharmaceuticals!$B:$B,$B103,Pharmaceuticals!AW:AW)+SUMIF('Health Products &amp; Equipment'!$B:$B,$B103,'Health Products &amp; Equipment'!BF:BF)+SUMIF('Other Pharma &amp; Health Products'!$B:$B,$B103,'Other Pharma &amp; Health Products'!BF:BF)+SUMIF('PSM Costs'!$B:$B,$B103,'PSM Costs'!BF:BF),"")</f>
        <v/>
      </c>
      <c r="W103" s="228" t="str">
        <f t="shared" ca="1" si="8"/>
        <v/>
      </c>
      <c r="X103" s="231" t="str">
        <f ca="1">IF(SUMIF(Pharmaceuticals!$B:$B,$B103,Pharmaceuticals!BD:BD)+SUMIF('Health Products &amp; Equipment'!$B:$B,$B103,'Health Products &amp; Equipment'!BM:BM)+SUMIF('Other Pharma &amp; Health Products'!$B:$B,$B103,'Other Pharma &amp; Health Products'!BM:BM)+SUMIF('PSM Costs'!$B:$B,$B103,'PSM Costs'!BM:BM)&gt;0,SUMIF(Pharmaceuticals!$B:$B,$B103,Pharmaceuticals!BD:BD)+SUMIF('Health Products &amp; Equipment'!$B:$B,$B103,'Health Products &amp; Equipment'!BM:BM)+SUMIF('Other Pharma &amp; Health Products'!$B:$B,$B103,'Other Pharma &amp; Health Products'!BM:BM)+SUMIF('PSM Costs'!$B:$B,$B103,'PSM Costs'!BM:BM),"")</f>
        <v/>
      </c>
      <c r="Y103" s="231" t="str">
        <f ca="1">IF(SUMIF(Pharmaceuticals!$B:$B,$B103,Pharmaceuticals!BF:BF)+SUMIF('Health Products &amp; Equipment'!$B:$B,$B103,'Health Products &amp; Equipment'!BO:BO)+SUMIF('Other Pharma &amp; Health Products'!$B:$B,$B103,'Other Pharma &amp; Health Products'!BO:BO)+SUMIF('PSM Costs'!$B:$B,$B103,'PSM Costs'!BO:BO)&gt;0,SUMIF(Pharmaceuticals!$B:$B,$B103,Pharmaceuticals!BF:BF)+SUMIF('Health Products &amp; Equipment'!$B:$B,$B103,'Health Products &amp; Equipment'!BO:BO)+SUMIF('Other Pharma &amp; Health Products'!$B:$B,$B103,'Other Pharma &amp; Health Products'!BO:BO)+SUMIF('PSM Costs'!$B:$B,$B103,'PSM Costs'!BO:BO),"")</f>
        <v/>
      </c>
      <c r="Z103" s="231" t="str">
        <f ca="1">IF(SUMIF(Pharmaceuticals!$B:$B,$B103,Pharmaceuticals!BH:BH)+SUMIF('Health Products &amp; Equipment'!$B:$B,$B103,'Health Products &amp; Equipment'!BQ:BQ)+SUMIF('Other Pharma &amp; Health Products'!$B:$B,$B103,'Other Pharma &amp; Health Products'!BQ:BQ)+SUMIF('PSM Costs'!$B:$B,$B103,'PSM Costs'!BQ:BQ)&gt;0,SUMIF(Pharmaceuticals!$B:$B,$B103,Pharmaceuticals!BH:BH)+SUMIF('Health Products &amp; Equipment'!$B:$B,$B103,'Health Products &amp; Equipment'!BQ:BQ)+SUMIF('Other Pharma &amp; Health Products'!$B:$B,$B103,'Other Pharma &amp; Health Products'!BQ:BQ)+SUMIF('PSM Costs'!$B:$B,$B103,'PSM Costs'!BQ:BQ),"")</f>
        <v/>
      </c>
      <c r="AA103" s="231" t="str">
        <f ca="1">IF(SUMIF(Pharmaceuticals!$B:$B,$B103,Pharmaceuticals!BJ:BJ)+SUMIF('Health Products &amp; Equipment'!$B:$B,$B103,'Health Products &amp; Equipment'!BS:BS)+SUMIF('Other Pharma &amp; Health Products'!$B:$B,$B103,'Other Pharma &amp; Health Products'!BS:BS)+SUMIF('PSM Costs'!$B:$B,$B103,'PSM Costs'!BS:BS)&gt;0,SUMIF(Pharmaceuticals!$B:$B,$B103,Pharmaceuticals!BJ:BJ)+SUMIF('Health Products &amp; Equipment'!$B:$B,$B103,'Health Products &amp; Equipment'!BS:BS)+SUMIF('Other Pharma &amp; Health Products'!$B:$B,$B103,'Other Pharma &amp; Health Products'!BS:BS)+SUMIF('PSM Costs'!$B:$B,$B103,'PSM Costs'!BS:BS),"")</f>
        <v/>
      </c>
      <c r="AB103" s="230" t="str">
        <f t="shared" ca="1" si="9"/>
        <v/>
      </c>
    </row>
    <row r="104" spans="1:28" ht="22" customHeight="1" x14ac:dyDescent="0.15">
      <c r="A104" s="226">
        <v>94</v>
      </c>
      <c r="B104" s="226" t="str">
        <f ca="1">IFERROR(VLOOKUP(A104,'Rank unique Mod-Int-CI-PR'!I:J,2,FALSE),"")</f>
        <v/>
      </c>
      <c r="C104" s="227" t="str">
        <f ca="1">IFERROR(VLOOKUP(VALUE(LEFT(B104,FIND("-",B104)-1)),CatModules!B:C,2,FALSE),"")</f>
        <v/>
      </c>
      <c r="D104" s="227" t="str">
        <f ca="1">IFERROR(VLOOKUP(LEFT(B104,FIND("--",B104)-1),CatInt!D:E,2,FALSE),"")</f>
        <v/>
      </c>
      <c r="E104" s="227" t="str">
        <f ca="1">IFERROR(VLOOKUP(MID(B104,FIND("--",B104)+2,FIND("---",B104)-FIND("--",B104)-2),CatCostInp!D:E,2,FALSE),"")</f>
        <v/>
      </c>
      <c r="F104" s="227" t="str">
        <f ca="1">IFERROR(VLOOKUP(B104,ActivityConcat!A:C,3,FALSE),"")</f>
        <v/>
      </c>
      <c r="G104" s="228" t="str">
        <f ca="1">IFERROR(VLOOKUP(VALUE(RIGHT(B104,1)),Setup!A:D,4,FALSE),"")</f>
        <v/>
      </c>
      <c r="H104" s="229" t="str">
        <f t="shared" ca="1" si="5"/>
        <v/>
      </c>
      <c r="I104" s="230" t="str">
        <f ca="1">IF(SUMIF(Pharmaceuticals!$B:$B,$B104,Pharmaceuticals!Q:Q)+SUMIF('Health Products &amp; Equipment'!$B:$B,$B104,'Health Products &amp; Equipment'!Z:Z)+SUMIF('Other Pharma &amp; Health Products'!$B:$B,$B104,'Other Pharma &amp; Health Products'!Z:Z)+SUMIF('PSM Costs'!$B:$B,$B104,'PSM Costs'!Z:Z)&gt;0,SUMIF(Pharmaceuticals!$B:$B,$B104,Pharmaceuticals!Q:Q)+SUMIF('Health Products &amp; Equipment'!$B:$B,$B104,'Health Products &amp; Equipment'!Z:Z)+SUMIF('Other Pharma &amp; Health Products'!$B:$B,$B104,'Other Pharma &amp; Health Products'!Z:Z)+SUMIF('PSM Costs'!$B:$B,$B104,'PSM Costs'!Z:Z),"")</f>
        <v/>
      </c>
      <c r="J104" s="230" t="str">
        <f ca="1">IF(SUMIF(Pharmaceuticals!$B:$B,$B104,Pharmaceuticals!S:S)+SUMIF('Health Products &amp; Equipment'!$B:$B,$B104,'Health Products &amp; Equipment'!AB:AB)+SUMIF('Other Pharma &amp; Health Products'!$B:$B,$B104,'Other Pharma &amp; Health Products'!AB:AB)+SUMIF('PSM Costs'!$B:$B,$B104,'PSM Costs'!AB:AB)&gt;0,SUMIF(Pharmaceuticals!$B:$B,$B104,Pharmaceuticals!S:S)+SUMIF('Health Products &amp; Equipment'!$B:$B,$B104,'Health Products &amp; Equipment'!AB:AB)+SUMIF('Other Pharma &amp; Health Products'!$B:$B,$B104,'Other Pharma &amp; Health Products'!AB:AB)+SUMIF('PSM Costs'!$B:$B,$B104,'PSM Costs'!AB:AB),"")</f>
        <v/>
      </c>
      <c r="K104" s="230" t="str">
        <f ca="1">IF(SUMIF(Pharmaceuticals!$B:$B,$B104,Pharmaceuticals!U:U)+SUMIF('Health Products &amp; Equipment'!$B:$B,$B104,'Health Products &amp; Equipment'!AD:AD)+SUMIF('Other Pharma &amp; Health Products'!$B:$B,$B104,'Other Pharma &amp; Health Products'!AD:AD)+SUMIF('PSM Costs'!$B:$B,$B104,'PSM Costs'!AD:AD)&gt;0,SUMIF(Pharmaceuticals!$B:$B,$B104,Pharmaceuticals!U:U)+SUMIF('Health Products &amp; Equipment'!$B:$B,$B104,'Health Products &amp; Equipment'!AD:AD)+SUMIF('Other Pharma &amp; Health Products'!$B:$B,$B104,'Other Pharma &amp; Health Products'!AD:AD)+SUMIF('PSM Costs'!$B:$B,$B104,'PSM Costs'!AD:AD),"")</f>
        <v/>
      </c>
      <c r="L104" s="230" t="str">
        <f ca="1">IF(SUMIF(Pharmaceuticals!$B:$B,$B104,Pharmaceuticals!W:W)+SUMIF('Health Products &amp; Equipment'!$B:$B,$B104,'Health Products &amp; Equipment'!AF:AF)+SUMIF('Other Pharma &amp; Health Products'!$B:$B,$B104,'Other Pharma &amp; Health Products'!AF:AF)+SUMIF('PSM Costs'!$B:$B,$B104,'PSM Costs'!AF:AF)&gt;0,SUMIF(Pharmaceuticals!$B:$B,$B104,Pharmaceuticals!W:W)+SUMIF('Health Products &amp; Equipment'!$B:$B,$B104,'Health Products &amp; Equipment'!AF:AF)+SUMIF('Other Pharma &amp; Health Products'!$B:$B,$B104,'Other Pharma &amp; Health Products'!AF:AF)+SUMIF('PSM Costs'!$B:$B,$B104,'PSM Costs'!AF:AF),"")</f>
        <v/>
      </c>
      <c r="M104" s="228" t="str">
        <f t="shared" ca="1" si="6"/>
        <v/>
      </c>
      <c r="N104" s="231" t="str">
        <f ca="1">IF(SUMIF(Pharmaceuticals!$B:$B,$B104,Pharmaceuticals!AD:AD)+SUMIF('Health Products &amp; Equipment'!$B:$B,$B104,'Health Products &amp; Equipment'!AM:AM)+SUMIF('Other Pharma &amp; Health Products'!$B:$B,$B104,'Other Pharma &amp; Health Products'!AM:AM)+SUMIF('PSM Costs'!$B:$B,$B104,'PSM Costs'!AM:AM)&gt;0,SUMIF(Pharmaceuticals!$B:$B,$B104,Pharmaceuticals!AD:AD)+SUMIF('Health Products &amp; Equipment'!$B:$B,$B104,'Health Products &amp; Equipment'!AM:AM)+SUMIF('Other Pharma &amp; Health Products'!$B:$B,$B104,'Other Pharma &amp; Health Products'!AM:AM)+SUMIF('PSM Costs'!$B:$B,$B104,'PSM Costs'!AM:AM),"")</f>
        <v/>
      </c>
      <c r="O104" s="231" t="str">
        <f ca="1">IF(SUMIF(Pharmaceuticals!$B:$B,$B104,Pharmaceuticals!AF:AF)+SUMIF('Health Products &amp; Equipment'!$B:$B,$B104,'Health Products &amp; Equipment'!AO:AO)+SUMIF('Other Pharma &amp; Health Products'!$B:$B,$B104,'Other Pharma &amp; Health Products'!AO:AO)+SUMIF('PSM Costs'!$B:$B,$B104,'PSM Costs'!AO:AO)&gt;0,SUMIF(Pharmaceuticals!$B:$B,$B104,Pharmaceuticals!AF:AF)+SUMIF('Health Products &amp; Equipment'!$B:$B,$B104,'Health Products &amp; Equipment'!AO:AO)+SUMIF('Other Pharma &amp; Health Products'!$B:$B,$B104,'Other Pharma &amp; Health Products'!AO:AO)+SUMIF('PSM Costs'!$B:$B,$B104,'PSM Costs'!AO:AO),"")</f>
        <v/>
      </c>
      <c r="P104" s="231" t="str">
        <f ca="1">IF(SUMIF(Pharmaceuticals!$B:$B,$B104,Pharmaceuticals!AH:AH)+SUMIF('Health Products &amp; Equipment'!$B:$B,$B104,'Health Products &amp; Equipment'!AQ:AQ)+SUMIF('Other Pharma &amp; Health Products'!$B:$B,$B104,'Other Pharma &amp; Health Products'!AQ:AQ)+SUMIF('PSM Costs'!$B:$B,$B104,'PSM Costs'!AQ:AQ)&gt;0,SUMIF(Pharmaceuticals!$B:$B,$B104,Pharmaceuticals!AH:AH)+SUMIF('Health Products &amp; Equipment'!$B:$B,$B104,'Health Products &amp; Equipment'!AQ:AQ)+SUMIF('Other Pharma &amp; Health Products'!$B:$B,$B104,'Other Pharma &amp; Health Products'!AQ:AQ)+SUMIF('PSM Costs'!$B:$B,$B104,'PSM Costs'!AQ:AQ),"")</f>
        <v/>
      </c>
      <c r="Q104" s="231" t="str">
        <f ca="1">IF(SUMIF(Pharmaceuticals!$B:$B,$B104,Pharmaceuticals!AJ:AJ)+SUMIF('Health Products &amp; Equipment'!$B:$B,$B104,'Health Products &amp; Equipment'!AS:AS)+SUMIF('Other Pharma &amp; Health Products'!$B:$B,$B104,'Other Pharma &amp; Health Products'!AS:AS)+SUMIF('PSM Costs'!$B:$B,$B104,'PSM Costs'!AS:AS)&gt;0,SUMIF(Pharmaceuticals!$B:$B,$B104,Pharmaceuticals!AJ:AJ)+SUMIF('Health Products &amp; Equipment'!$B:$B,$B104,'Health Products &amp; Equipment'!AS:AS)+SUMIF('Other Pharma &amp; Health Products'!$B:$B,$B104,'Other Pharma &amp; Health Products'!AS:AS)+SUMIF('PSM Costs'!$B:$B,$B104,'PSM Costs'!AS:AS),"")</f>
        <v/>
      </c>
      <c r="R104" s="229" t="str">
        <f t="shared" ca="1" si="7"/>
        <v/>
      </c>
      <c r="S104" s="230" t="str">
        <f ca="1">IF(SUMIF(Pharmaceuticals!$B:$B,$B104,Pharmaceuticals!AQ:AQ)+SUMIF('Health Products &amp; Equipment'!$B:$B,$B104,'Health Products &amp; Equipment'!AZ:AZ)+SUMIF('Other Pharma &amp; Health Products'!$B:$B,$B104,'Other Pharma &amp; Health Products'!AZ:AZ)+SUMIF('PSM Costs'!$B:$B,$B104,'PSM Costs'!AZ:AZ)&gt;0,SUMIF(Pharmaceuticals!$B:$B,$B104,Pharmaceuticals!AQ:AQ)+SUMIF('Health Products &amp; Equipment'!$B:$B,$B104,'Health Products &amp; Equipment'!AZ:AZ)+SUMIF('Other Pharma &amp; Health Products'!$B:$B,$B104,'Other Pharma &amp; Health Products'!AZ:AZ)+SUMIF('PSM Costs'!$B:$B,$B104,'PSM Costs'!AZ:AZ),"")</f>
        <v/>
      </c>
      <c r="T104" s="230" t="str">
        <f ca="1">IF(SUMIF(Pharmaceuticals!$B:$B,$B104,Pharmaceuticals!AS:AS)+SUMIF('Health Products &amp; Equipment'!$B:$B,$B104,'Health Products &amp; Equipment'!BB:BB)+SUMIF('Other Pharma &amp; Health Products'!$B:$B,$B104,'Other Pharma &amp; Health Products'!BB:BB)+SUMIF('PSM Costs'!$B:$B,$B104,'PSM Costs'!BB:BB)&gt;0,SUMIF(Pharmaceuticals!$B:$B,$B104,Pharmaceuticals!AS:AS)+SUMIF('Health Products &amp; Equipment'!$B:$B,$B104,'Health Products &amp; Equipment'!BB:BB)+SUMIF('Other Pharma &amp; Health Products'!$B:$B,$B104,'Other Pharma &amp; Health Products'!BB:BB)+SUMIF('PSM Costs'!$B:$B,$B104,'PSM Costs'!BB:BB),"")</f>
        <v/>
      </c>
      <c r="U104" s="230" t="str">
        <f ca="1">IF(SUMIF(Pharmaceuticals!$B:$B,$B104,Pharmaceuticals!AU:AU)+SUMIF('Health Products &amp; Equipment'!$B:$B,$B104,'Health Products &amp; Equipment'!BD:BD)+SUMIF('Other Pharma &amp; Health Products'!$B:$B,$B104,'Other Pharma &amp; Health Products'!BD:BD)+SUMIF('PSM Costs'!$B:$B,$B104,'PSM Costs'!BD:BD)&gt;0,SUMIF(Pharmaceuticals!$B:$B,$B104,Pharmaceuticals!AU:AU)+SUMIF('Health Products &amp; Equipment'!$B:$B,$B104,'Health Products &amp; Equipment'!BD:BD)+SUMIF('Other Pharma &amp; Health Products'!$B:$B,$B104,'Other Pharma &amp; Health Products'!BD:BD)+SUMIF('PSM Costs'!$B:$B,$B104,'PSM Costs'!BD:BD),"")</f>
        <v/>
      </c>
      <c r="V104" s="230" t="str">
        <f ca="1">IF(SUMIF(Pharmaceuticals!$B:$B,$B104,Pharmaceuticals!AW:AW)+SUMIF('Health Products &amp; Equipment'!$B:$B,$B104,'Health Products &amp; Equipment'!BF:BF)+SUMIF('Other Pharma &amp; Health Products'!$B:$B,$B104,'Other Pharma &amp; Health Products'!BF:BF)+SUMIF('PSM Costs'!$B:$B,$B104,'PSM Costs'!BF:BF)&gt;0,SUMIF(Pharmaceuticals!$B:$B,$B104,Pharmaceuticals!AW:AW)+SUMIF('Health Products &amp; Equipment'!$B:$B,$B104,'Health Products &amp; Equipment'!BF:BF)+SUMIF('Other Pharma &amp; Health Products'!$B:$B,$B104,'Other Pharma &amp; Health Products'!BF:BF)+SUMIF('PSM Costs'!$B:$B,$B104,'PSM Costs'!BF:BF),"")</f>
        <v/>
      </c>
      <c r="W104" s="228" t="str">
        <f t="shared" ca="1" si="8"/>
        <v/>
      </c>
      <c r="X104" s="231" t="str">
        <f ca="1">IF(SUMIF(Pharmaceuticals!$B:$B,$B104,Pharmaceuticals!BD:BD)+SUMIF('Health Products &amp; Equipment'!$B:$B,$B104,'Health Products &amp; Equipment'!BM:BM)+SUMIF('Other Pharma &amp; Health Products'!$B:$B,$B104,'Other Pharma &amp; Health Products'!BM:BM)+SUMIF('PSM Costs'!$B:$B,$B104,'PSM Costs'!BM:BM)&gt;0,SUMIF(Pharmaceuticals!$B:$B,$B104,Pharmaceuticals!BD:BD)+SUMIF('Health Products &amp; Equipment'!$B:$B,$B104,'Health Products &amp; Equipment'!BM:BM)+SUMIF('Other Pharma &amp; Health Products'!$B:$B,$B104,'Other Pharma &amp; Health Products'!BM:BM)+SUMIF('PSM Costs'!$B:$B,$B104,'PSM Costs'!BM:BM),"")</f>
        <v/>
      </c>
      <c r="Y104" s="231" t="str">
        <f ca="1">IF(SUMIF(Pharmaceuticals!$B:$B,$B104,Pharmaceuticals!BF:BF)+SUMIF('Health Products &amp; Equipment'!$B:$B,$B104,'Health Products &amp; Equipment'!BO:BO)+SUMIF('Other Pharma &amp; Health Products'!$B:$B,$B104,'Other Pharma &amp; Health Products'!BO:BO)+SUMIF('PSM Costs'!$B:$B,$B104,'PSM Costs'!BO:BO)&gt;0,SUMIF(Pharmaceuticals!$B:$B,$B104,Pharmaceuticals!BF:BF)+SUMIF('Health Products &amp; Equipment'!$B:$B,$B104,'Health Products &amp; Equipment'!BO:BO)+SUMIF('Other Pharma &amp; Health Products'!$B:$B,$B104,'Other Pharma &amp; Health Products'!BO:BO)+SUMIF('PSM Costs'!$B:$B,$B104,'PSM Costs'!BO:BO),"")</f>
        <v/>
      </c>
      <c r="Z104" s="231" t="str">
        <f ca="1">IF(SUMIF(Pharmaceuticals!$B:$B,$B104,Pharmaceuticals!BH:BH)+SUMIF('Health Products &amp; Equipment'!$B:$B,$B104,'Health Products &amp; Equipment'!BQ:BQ)+SUMIF('Other Pharma &amp; Health Products'!$B:$B,$B104,'Other Pharma &amp; Health Products'!BQ:BQ)+SUMIF('PSM Costs'!$B:$B,$B104,'PSM Costs'!BQ:BQ)&gt;0,SUMIF(Pharmaceuticals!$B:$B,$B104,Pharmaceuticals!BH:BH)+SUMIF('Health Products &amp; Equipment'!$B:$B,$B104,'Health Products &amp; Equipment'!BQ:BQ)+SUMIF('Other Pharma &amp; Health Products'!$B:$B,$B104,'Other Pharma &amp; Health Products'!BQ:BQ)+SUMIF('PSM Costs'!$B:$B,$B104,'PSM Costs'!BQ:BQ),"")</f>
        <v/>
      </c>
      <c r="AA104" s="231" t="str">
        <f ca="1">IF(SUMIF(Pharmaceuticals!$B:$B,$B104,Pharmaceuticals!BJ:BJ)+SUMIF('Health Products &amp; Equipment'!$B:$B,$B104,'Health Products &amp; Equipment'!BS:BS)+SUMIF('Other Pharma &amp; Health Products'!$B:$B,$B104,'Other Pharma &amp; Health Products'!BS:BS)+SUMIF('PSM Costs'!$B:$B,$B104,'PSM Costs'!BS:BS)&gt;0,SUMIF(Pharmaceuticals!$B:$B,$B104,Pharmaceuticals!BJ:BJ)+SUMIF('Health Products &amp; Equipment'!$B:$B,$B104,'Health Products &amp; Equipment'!BS:BS)+SUMIF('Other Pharma &amp; Health Products'!$B:$B,$B104,'Other Pharma &amp; Health Products'!BS:BS)+SUMIF('PSM Costs'!$B:$B,$B104,'PSM Costs'!BS:BS),"")</f>
        <v/>
      </c>
      <c r="AB104" s="230" t="str">
        <f t="shared" ca="1" si="9"/>
        <v/>
      </c>
    </row>
    <row r="105" spans="1:28" ht="22" customHeight="1" x14ac:dyDescent="0.15">
      <c r="A105" s="226">
        <v>95</v>
      </c>
      <c r="B105" s="226" t="str">
        <f ca="1">IFERROR(VLOOKUP(A105,'Rank unique Mod-Int-CI-PR'!I:J,2,FALSE),"")</f>
        <v/>
      </c>
      <c r="C105" s="227" t="str">
        <f ca="1">IFERROR(VLOOKUP(VALUE(LEFT(B105,FIND("-",B105)-1)),CatModules!B:C,2,FALSE),"")</f>
        <v/>
      </c>
      <c r="D105" s="227" t="str">
        <f ca="1">IFERROR(VLOOKUP(LEFT(B105,FIND("--",B105)-1),CatInt!D:E,2,FALSE),"")</f>
        <v/>
      </c>
      <c r="E105" s="227" t="str">
        <f ca="1">IFERROR(VLOOKUP(MID(B105,FIND("--",B105)+2,FIND("---",B105)-FIND("--",B105)-2),CatCostInp!D:E,2,FALSE),"")</f>
        <v/>
      </c>
      <c r="F105" s="227" t="str">
        <f ca="1">IFERROR(VLOOKUP(B105,ActivityConcat!A:C,3,FALSE),"")</f>
        <v/>
      </c>
      <c r="G105" s="228" t="str">
        <f ca="1">IFERROR(VLOOKUP(VALUE(RIGHT(B105,1)),Setup!A:D,4,FALSE),"")</f>
        <v/>
      </c>
      <c r="H105" s="229" t="str">
        <f t="shared" ca="1" si="5"/>
        <v/>
      </c>
      <c r="I105" s="230" t="str">
        <f ca="1">IF(SUMIF(Pharmaceuticals!$B:$B,$B105,Pharmaceuticals!Q:Q)+SUMIF('Health Products &amp; Equipment'!$B:$B,$B105,'Health Products &amp; Equipment'!Z:Z)+SUMIF('Other Pharma &amp; Health Products'!$B:$B,$B105,'Other Pharma &amp; Health Products'!Z:Z)+SUMIF('PSM Costs'!$B:$B,$B105,'PSM Costs'!Z:Z)&gt;0,SUMIF(Pharmaceuticals!$B:$B,$B105,Pharmaceuticals!Q:Q)+SUMIF('Health Products &amp; Equipment'!$B:$B,$B105,'Health Products &amp; Equipment'!Z:Z)+SUMIF('Other Pharma &amp; Health Products'!$B:$B,$B105,'Other Pharma &amp; Health Products'!Z:Z)+SUMIF('PSM Costs'!$B:$B,$B105,'PSM Costs'!Z:Z),"")</f>
        <v/>
      </c>
      <c r="J105" s="230" t="str">
        <f ca="1">IF(SUMIF(Pharmaceuticals!$B:$B,$B105,Pharmaceuticals!S:S)+SUMIF('Health Products &amp; Equipment'!$B:$B,$B105,'Health Products &amp; Equipment'!AB:AB)+SUMIF('Other Pharma &amp; Health Products'!$B:$B,$B105,'Other Pharma &amp; Health Products'!AB:AB)+SUMIF('PSM Costs'!$B:$B,$B105,'PSM Costs'!AB:AB)&gt;0,SUMIF(Pharmaceuticals!$B:$B,$B105,Pharmaceuticals!S:S)+SUMIF('Health Products &amp; Equipment'!$B:$B,$B105,'Health Products &amp; Equipment'!AB:AB)+SUMIF('Other Pharma &amp; Health Products'!$B:$B,$B105,'Other Pharma &amp; Health Products'!AB:AB)+SUMIF('PSM Costs'!$B:$B,$B105,'PSM Costs'!AB:AB),"")</f>
        <v/>
      </c>
      <c r="K105" s="230" t="str">
        <f ca="1">IF(SUMIF(Pharmaceuticals!$B:$B,$B105,Pharmaceuticals!U:U)+SUMIF('Health Products &amp; Equipment'!$B:$B,$B105,'Health Products &amp; Equipment'!AD:AD)+SUMIF('Other Pharma &amp; Health Products'!$B:$B,$B105,'Other Pharma &amp; Health Products'!AD:AD)+SUMIF('PSM Costs'!$B:$B,$B105,'PSM Costs'!AD:AD)&gt;0,SUMIF(Pharmaceuticals!$B:$B,$B105,Pharmaceuticals!U:U)+SUMIF('Health Products &amp; Equipment'!$B:$B,$B105,'Health Products &amp; Equipment'!AD:AD)+SUMIF('Other Pharma &amp; Health Products'!$B:$B,$B105,'Other Pharma &amp; Health Products'!AD:AD)+SUMIF('PSM Costs'!$B:$B,$B105,'PSM Costs'!AD:AD),"")</f>
        <v/>
      </c>
      <c r="L105" s="230" t="str">
        <f ca="1">IF(SUMIF(Pharmaceuticals!$B:$B,$B105,Pharmaceuticals!W:W)+SUMIF('Health Products &amp; Equipment'!$B:$B,$B105,'Health Products &amp; Equipment'!AF:AF)+SUMIF('Other Pharma &amp; Health Products'!$B:$B,$B105,'Other Pharma &amp; Health Products'!AF:AF)+SUMIF('PSM Costs'!$B:$B,$B105,'PSM Costs'!AF:AF)&gt;0,SUMIF(Pharmaceuticals!$B:$B,$B105,Pharmaceuticals!W:W)+SUMIF('Health Products &amp; Equipment'!$B:$B,$B105,'Health Products &amp; Equipment'!AF:AF)+SUMIF('Other Pharma &amp; Health Products'!$B:$B,$B105,'Other Pharma &amp; Health Products'!AF:AF)+SUMIF('PSM Costs'!$B:$B,$B105,'PSM Costs'!AF:AF),"")</f>
        <v/>
      </c>
      <c r="M105" s="228" t="str">
        <f t="shared" ca="1" si="6"/>
        <v/>
      </c>
      <c r="N105" s="231" t="str">
        <f ca="1">IF(SUMIF(Pharmaceuticals!$B:$B,$B105,Pharmaceuticals!AD:AD)+SUMIF('Health Products &amp; Equipment'!$B:$B,$B105,'Health Products &amp; Equipment'!AM:AM)+SUMIF('Other Pharma &amp; Health Products'!$B:$B,$B105,'Other Pharma &amp; Health Products'!AM:AM)+SUMIF('PSM Costs'!$B:$B,$B105,'PSM Costs'!AM:AM)&gt;0,SUMIF(Pharmaceuticals!$B:$B,$B105,Pharmaceuticals!AD:AD)+SUMIF('Health Products &amp; Equipment'!$B:$B,$B105,'Health Products &amp; Equipment'!AM:AM)+SUMIF('Other Pharma &amp; Health Products'!$B:$B,$B105,'Other Pharma &amp; Health Products'!AM:AM)+SUMIF('PSM Costs'!$B:$B,$B105,'PSM Costs'!AM:AM),"")</f>
        <v/>
      </c>
      <c r="O105" s="231" t="str">
        <f ca="1">IF(SUMIF(Pharmaceuticals!$B:$B,$B105,Pharmaceuticals!AF:AF)+SUMIF('Health Products &amp; Equipment'!$B:$B,$B105,'Health Products &amp; Equipment'!AO:AO)+SUMIF('Other Pharma &amp; Health Products'!$B:$B,$B105,'Other Pharma &amp; Health Products'!AO:AO)+SUMIF('PSM Costs'!$B:$B,$B105,'PSM Costs'!AO:AO)&gt;0,SUMIF(Pharmaceuticals!$B:$B,$B105,Pharmaceuticals!AF:AF)+SUMIF('Health Products &amp; Equipment'!$B:$B,$B105,'Health Products &amp; Equipment'!AO:AO)+SUMIF('Other Pharma &amp; Health Products'!$B:$B,$B105,'Other Pharma &amp; Health Products'!AO:AO)+SUMIF('PSM Costs'!$B:$B,$B105,'PSM Costs'!AO:AO),"")</f>
        <v/>
      </c>
      <c r="P105" s="231" t="str">
        <f ca="1">IF(SUMIF(Pharmaceuticals!$B:$B,$B105,Pharmaceuticals!AH:AH)+SUMIF('Health Products &amp; Equipment'!$B:$B,$B105,'Health Products &amp; Equipment'!AQ:AQ)+SUMIF('Other Pharma &amp; Health Products'!$B:$B,$B105,'Other Pharma &amp; Health Products'!AQ:AQ)+SUMIF('PSM Costs'!$B:$B,$B105,'PSM Costs'!AQ:AQ)&gt;0,SUMIF(Pharmaceuticals!$B:$B,$B105,Pharmaceuticals!AH:AH)+SUMIF('Health Products &amp; Equipment'!$B:$B,$B105,'Health Products &amp; Equipment'!AQ:AQ)+SUMIF('Other Pharma &amp; Health Products'!$B:$B,$B105,'Other Pharma &amp; Health Products'!AQ:AQ)+SUMIF('PSM Costs'!$B:$B,$B105,'PSM Costs'!AQ:AQ),"")</f>
        <v/>
      </c>
      <c r="Q105" s="231" t="str">
        <f ca="1">IF(SUMIF(Pharmaceuticals!$B:$B,$B105,Pharmaceuticals!AJ:AJ)+SUMIF('Health Products &amp; Equipment'!$B:$B,$B105,'Health Products &amp; Equipment'!AS:AS)+SUMIF('Other Pharma &amp; Health Products'!$B:$B,$B105,'Other Pharma &amp; Health Products'!AS:AS)+SUMIF('PSM Costs'!$B:$B,$B105,'PSM Costs'!AS:AS)&gt;0,SUMIF(Pharmaceuticals!$B:$B,$B105,Pharmaceuticals!AJ:AJ)+SUMIF('Health Products &amp; Equipment'!$B:$B,$B105,'Health Products &amp; Equipment'!AS:AS)+SUMIF('Other Pharma &amp; Health Products'!$B:$B,$B105,'Other Pharma &amp; Health Products'!AS:AS)+SUMIF('PSM Costs'!$B:$B,$B105,'PSM Costs'!AS:AS),"")</f>
        <v/>
      </c>
      <c r="R105" s="229" t="str">
        <f t="shared" ca="1" si="7"/>
        <v/>
      </c>
      <c r="S105" s="230" t="str">
        <f ca="1">IF(SUMIF(Pharmaceuticals!$B:$B,$B105,Pharmaceuticals!AQ:AQ)+SUMIF('Health Products &amp; Equipment'!$B:$B,$B105,'Health Products &amp; Equipment'!AZ:AZ)+SUMIF('Other Pharma &amp; Health Products'!$B:$B,$B105,'Other Pharma &amp; Health Products'!AZ:AZ)+SUMIF('PSM Costs'!$B:$B,$B105,'PSM Costs'!AZ:AZ)&gt;0,SUMIF(Pharmaceuticals!$B:$B,$B105,Pharmaceuticals!AQ:AQ)+SUMIF('Health Products &amp; Equipment'!$B:$B,$B105,'Health Products &amp; Equipment'!AZ:AZ)+SUMIF('Other Pharma &amp; Health Products'!$B:$B,$B105,'Other Pharma &amp; Health Products'!AZ:AZ)+SUMIF('PSM Costs'!$B:$B,$B105,'PSM Costs'!AZ:AZ),"")</f>
        <v/>
      </c>
      <c r="T105" s="230" t="str">
        <f ca="1">IF(SUMIF(Pharmaceuticals!$B:$B,$B105,Pharmaceuticals!AS:AS)+SUMIF('Health Products &amp; Equipment'!$B:$B,$B105,'Health Products &amp; Equipment'!BB:BB)+SUMIF('Other Pharma &amp; Health Products'!$B:$B,$B105,'Other Pharma &amp; Health Products'!BB:BB)+SUMIF('PSM Costs'!$B:$B,$B105,'PSM Costs'!BB:BB)&gt;0,SUMIF(Pharmaceuticals!$B:$B,$B105,Pharmaceuticals!AS:AS)+SUMIF('Health Products &amp; Equipment'!$B:$B,$B105,'Health Products &amp; Equipment'!BB:BB)+SUMIF('Other Pharma &amp; Health Products'!$B:$B,$B105,'Other Pharma &amp; Health Products'!BB:BB)+SUMIF('PSM Costs'!$B:$B,$B105,'PSM Costs'!BB:BB),"")</f>
        <v/>
      </c>
      <c r="U105" s="230" t="str">
        <f ca="1">IF(SUMIF(Pharmaceuticals!$B:$B,$B105,Pharmaceuticals!AU:AU)+SUMIF('Health Products &amp; Equipment'!$B:$B,$B105,'Health Products &amp; Equipment'!BD:BD)+SUMIF('Other Pharma &amp; Health Products'!$B:$B,$B105,'Other Pharma &amp; Health Products'!BD:BD)+SUMIF('PSM Costs'!$B:$B,$B105,'PSM Costs'!BD:BD)&gt;0,SUMIF(Pharmaceuticals!$B:$B,$B105,Pharmaceuticals!AU:AU)+SUMIF('Health Products &amp; Equipment'!$B:$B,$B105,'Health Products &amp; Equipment'!BD:BD)+SUMIF('Other Pharma &amp; Health Products'!$B:$B,$B105,'Other Pharma &amp; Health Products'!BD:BD)+SUMIF('PSM Costs'!$B:$B,$B105,'PSM Costs'!BD:BD),"")</f>
        <v/>
      </c>
      <c r="V105" s="230" t="str">
        <f ca="1">IF(SUMIF(Pharmaceuticals!$B:$B,$B105,Pharmaceuticals!AW:AW)+SUMIF('Health Products &amp; Equipment'!$B:$B,$B105,'Health Products &amp; Equipment'!BF:BF)+SUMIF('Other Pharma &amp; Health Products'!$B:$B,$B105,'Other Pharma &amp; Health Products'!BF:BF)+SUMIF('PSM Costs'!$B:$B,$B105,'PSM Costs'!BF:BF)&gt;0,SUMIF(Pharmaceuticals!$B:$B,$B105,Pharmaceuticals!AW:AW)+SUMIF('Health Products &amp; Equipment'!$B:$B,$B105,'Health Products &amp; Equipment'!BF:BF)+SUMIF('Other Pharma &amp; Health Products'!$B:$B,$B105,'Other Pharma &amp; Health Products'!BF:BF)+SUMIF('PSM Costs'!$B:$B,$B105,'PSM Costs'!BF:BF),"")</f>
        <v/>
      </c>
      <c r="W105" s="228" t="str">
        <f t="shared" ca="1" si="8"/>
        <v/>
      </c>
      <c r="X105" s="231" t="str">
        <f ca="1">IF(SUMIF(Pharmaceuticals!$B:$B,$B105,Pharmaceuticals!BD:BD)+SUMIF('Health Products &amp; Equipment'!$B:$B,$B105,'Health Products &amp; Equipment'!BM:BM)+SUMIF('Other Pharma &amp; Health Products'!$B:$B,$B105,'Other Pharma &amp; Health Products'!BM:BM)+SUMIF('PSM Costs'!$B:$B,$B105,'PSM Costs'!BM:BM)&gt;0,SUMIF(Pharmaceuticals!$B:$B,$B105,Pharmaceuticals!BD:BD)+SUMIF('Health Products &amp; Equipment'!$B:$B,$B105,'Health Products &amp; Equipment'!BM:BM)+SUMIF('Other Pharma &amp; Health Products'!$B:$B,$B105,'Other Pharma &amp; Health Products'!BM:BM)+SUMIF('PSM Costs'!$B:$B,$B105,'PSM Costs'!BM:BM),"")</f>
        <v/>
      </c>
      <c r="Y105" s="231" t="str">
        <f ca="1">IF(SUMIF(Pharmaceuticals!$B:$B,$B105,Pharmaceuticals!BF:BF)+SUMIF('Health Products &amp; Equipment'!$B:$B,$B105,'Health Products &amp; Equipment'!BO:BO)+SUMIF('Other Pharma &amp; Health Products'!$B:$B,$B105,'Other Pharma &amp; Health Products'!BO:BO)+SUMIF('PSM Costs'!$B:$B,$B105,'PSM Costs'!BO:BO)&gt;0,SUMIF(Pharmaceuticals!$B:$B,$B105,Pharmaceuticals!BF:BF)+SUMIF('Health Products &amp; Equipment'!$B:$B,$B105,'Health Products &amp; Equipment'!BO:BO)+SUMIF('Other Pharma &amp; Health Products'!$B:$B,$B105,'Other Pharma &amp; Health Products'!BO:BO)+SUMIF('PSM Costs'!$B:$B,$B105,'PSM Costs'!BO:BO),"")</f>
        <v/>
      </c>
      <c r="Z105" s="231" t="str">
        <f ca="1">IF(SUMIF(Pharmaceuticals!$B:$B,$B105,Pharmaceuticals!BH:BH)+SUMIF('Health Products &amp; Equipment'!$B:$B,$B105,'Health Products &amp; Equipment'!BQ:BQ)+SUMIF('Other Pharma &amp; Health Products'!$B:$B,$B105,'Other Pharma &amp; Health Products'!BQ:BQ)+SUMIF('PSM Costs'!$B:$B,$B105,'PSM Costs'!BQ:BQ)&gt;0,SUMIF(Pharmaceuticals!$B:$B,$B105,Pharmaceuticals!BH:BH)+SUMIF('Health Products &amp; Equipment'!$B:$B,$B105,'Health Products &amp; Equipment'!BQ:BQ)+SUMIF('Other Pharma &amp; Health Products'!$B:$B,$B105,'Other Pharma &amp; Health Products'!BQ:BQ)+SUMIF('PSM Costs'!$B:$B,$B105,'PSM Costs'!BQ:BQ),"")</f>
        <v/>
      </c>
      <c r="AA105" s="231" t="str">
        <f ca="1">IF(SUMIF(Pharmaceuticals!$B:$B,$B105,Pharmaceuticals!BJ:BJ)+SUMIF('Health Products &amp; Equipment'!$B:$B,$B105,'Health Products &amp; Equipment'!BS:BS)+SUMIF('Other Pharma &amp; Health Products'!$B:$B,$B105,'Other Pharma &amp; Health Products'!BS:BS)+SUMIF('PSM Costs'!$B:$B,$B105,'PSM Costs'!BS:BS)&gt;0,SUMIF(Pharmaceuticals!$B:$B,$B105,Pharmaceuticals!BJ:BJ)+SUMIF('Health Products &amp; Equipment'!$B:$B,$B105,'Health Products &amp; Equipment'!BS:BS)+SUMIF('Other Pharma &amp; Health Products'!$B:$B,$B105,'Other Pharma &amp; Health Products'!BS:BS)+SUMIF('PSM Costs'!$B:$B,$B105,'PSM Costs'!BS:BS),"")</f>
        <v/>
      </c>
      <c r="AB105" s="230" t="str">
        <f t="shared" ca="1" si="9"/>
        <v/>
      </c>
    </row>
    <row r="106" spans="1:28" ht="22" customHeight="1" x14ac:dyDescent="0.15">
      <c r="A106" s="226">
        <v>96</v>
      </c>
      <c r="B106" s="226" t="str">
        <f ca="1">IFERROR(VLOOKUP(A106,'Rank unique Mod-Int-CI-PR'!I:J,2,FALSE),"")</f>
        <v/>
      </c>
      <c r="C106" s="227" t="str">
        <f ca="1">IFERROR(VLOOKUP(VALUE(LEFT(B106,FIND("-",B106)-1)),CatModules!B:C,2,FALSE),"")</f>
        <v/>
      </c>
      <c r="D106" s="227" t="str">
        <f ca="1">IFERROR(VLOOKUP(LEFT(B106,FIND("--",B106)-1),CatInt!D:E,2,FALSE),"")</f>
        <v/>
      </c>
      <c r="E106" s="227" t="str">
        <f ca="1">IFERROR(VLOOKUP(MID(B106,FIND("--",B106)+2,FIND("---",B106)-FIND("--",B106)-2),CatCostInp!D:E,2,FALSE),"")</f>
        <v/>
      </c>
      <c r="F106" s="227" t="str">
        <f ca="1">IFERROR(VLOOKUP(B106,ActivityConcat!A:C,3,FALSE),"")</f>
        <v/>
      </c>
      <c r="G106" s="228" t="str">
        <f ca="1">IFERROR(VLOOKUP(VALUE(RIGHT(B106,1)),Setup!A:D,4,FALSE),"")</f>
        <v/>
      </c>
      <c r="H106" s="229" t="str">
        <f t="shared" ca="1" si="5"/>
        <v/>
      </c>
      <c r="I106" s="230" t="str">
        <f ca="1">IF(SUMIF(Pharmaceuticals!$B:$B,$B106,Pharmaceuticals!Q:Q)+SUMIF('Health Products &amp; Equipment'!$B:$B,$B106,'Health Products &amp; Equipment'!Z:Z)+SUMIF('Other Pharma &amp; Health Products'!$B:$B,$B106,'Other Pharma &amp; Health Products'!Z:Z)+SUMIF('PSM Costs'!$B:$B,$B106,'PSM Costs'!Z:Z)&gt;0,SUMIF(Pharmaceuticals!$B:$B,$B106,Pharmaceuticals!Q:Q)+SUMIF('Health Products &amp; Equipment'!$B:$B,$B106,'Health Products &amp; Equipment'!Z:Z)+SUMIF('Other Pharma &amp; Health Products'!$B:$B,$B106,'Other Pharma &amp; Health Products'!Z:Z)+SUMIF('PSM Costs'!$B:$B,$B106,'PSM Costs'!Z:Z),"")</f>
        <v/>
      </c>
      <c r="J106" s="230" t="str">
        <f ca="1">IF(SUMIF(Pharmaceuticals!$B:$B,$B106,Pharmaceuticals!S:S)+SUMIF('Health Products &amp; Equipment'!$B:$B,$B106,'Health Products &amp; Equipment'!AB:AB)+SUMIF('Other Pharma &amp; Health Products'!$B:$B,$B106,'Other Pharma &amp; Health Products'!AB:AB)+SUMIF('PSM Costs'!$B:$B,$B106,'PSM Costs'!AB:AB)&gt;0,SUMIF(Pharmaceuticals!$B:$B,$B106,Pharmaceuticals!S:S)+SUMIF('Health Products &amp; Equipment'!$B:$B,$B106,'Health Products &amp; Equipment'!AB:AB)+SUMIF('Other Pharma &amp; Health Products'!$B:$B,$B106,'Other Pharma &amp; Health Products'!AB:AB)+SUMIF('PSM Costs'!$B:$B,$B106,'PSM Costs'!AB:AB),"")</f>
        <v/>
      </c>
      <c r="K106" s="230" t="str">
        <f ca="1">IF(SUMIF(Pharmaceuticals!$B:$B,$B106,Pharmaceuticals!U:U)+SUMIF('Health Products &amp; Equipment'!$B:$B,$B106,'Health Products &amp; Equipment'!AD:AD)+SUMIF('Other Pharma &amp; Health Products'!$B:$B,$B106,'Other Pharma &amp; Health Products'!AD:AD)+SUMIF('PSM Costs'!$B:$B,$B106,'PSM Costs'!AD:AD)&gt;0,SUMIF(Pharmaceuticals!$B:$B,$B106,Pharmaceuticals!U:U)+SUMIF('Health Products &amp; Equipment'!$B:$B,$B106,'Health Products &amp; Equipment'!AD:AD)+SUMIF('Other Pharma &amp; Health Products'!$B:$B,$B106,'Other Pharma &amp; Health Products'!AD:AD)+SUMIF('PSM Costs'!$B:$B,$B106,'PSM Costs'!AD:AD),"")</f>
        <v/>
      </c>
      <c r="L106" s="230" t="str">
        <f ca="1">IF(SUMIF(Pharmaceuticals!$B:$B,$B106,Pharmaceuticals!W:W)+SUMIF('Health Products &amp; Equipment'!$B:$B,$B106,'Health Products &amp; Equipment'!AF:AF)+SUMIF('Other Pharma &amp; Health Products'!$B:$B,$B106,'Other Pharma &amp; Health Products'!AF:AF)+SUMIF('PSM Costs'!$B:$B,$B106,'PSM Costs'!AF:AF)&gt;0,SUMIF(Pharmaceuticals!$B:$B,$B106,Pharmaceuticals!W:W)+SUMIF('Health Products &amp; Equipment'!$B:$B,$B106,'Health Products &amp; Equipment'!AF:AF)+SUMIF('Other Pharma &amp; Health Products'!$B:$B,$B106,'Other Pharma &amp; Health Products'!AF:AF)+SUMIF('PSM Costs'!$B:$B,$B106,'PSM Costs'!AF:AF),"")</f>
        <v/>
      </c>
      <c r="M106" s="228" t="str">
        <f t="shared" ca="1" si="6"/>
        <v/>
      </c>
      <c r="N106" s="231" t="str">
        <f ca="1">IF(SUMIF(Pharmaceuticals!$B:$B,$B106,Pharmaceuticals!AD:AD)+SUMIF('Health Products &amp; Equipment'!$B:$B,$B106,'Health Products &amp; Equipment'!AM:AM)+SUMIF('Other Pharma &amp; Health Products'!$B:$B,$B106,'Other Pharma &amp; Health Products'!AM:AM)+SUMIF('PSM Costs'!$B:$B,$B106,'PSM Costs'!AM:AM)&gt;0,SUMIF(Pharmaceuticals!$B:$B,$B106,Pharmaceuticals!AD:AD)+SUMIF('Health Products &amp; Equipment'!$B:$B,$B106,'Health Products &amp; Equipment'!AM:AM)+SUMIF('Other Pharma &amp; Health Products'!$B:$B,$B106,'Other Pharma &amp; Health Products'!AM:AM)+SUMIF('PSM Costs'!$B:$B,$B106,'PSM Costs'!AM:AM),"")</f>
        <v/>
      </c>
      <c r="O106" s="231" t="str">
        <f ca="1">IF(SUMIF(Pharmaceuticals!$B:$B,$B106,Pharmaceuticals!AF:AF)+SUMIF('Health Products &amp; Equipment'!$B:$B,$B106,'Health Products &amp; Equipment'!AO:AO)+SUMIF('Other Pharma &amp; Health Products'!$B:$B,$B106,'Other Pharma &amp; Health Products'!AO:AO)+SUMIF('PSM Costs'!$B:$B,$B106,'PSM Costs'!AO:AO)&gt;0,SUMIF(Pharmaceuticals!$B:$B,$B106,Pharmaceuticals!AF:AF)+SUMIF('Health Products &amp; Equipment'!$B:$B,$B106,'Health Products &amp; Equipment'!AO:AO)+SUMIF('Other Pharma &amp; Health Products'!$B:$B,$B106,'Other Pharma &amp; Health Products'!AO:AO)+SUMIF('PSM Costs'!$B:$B,$B106,'PSM Costs'!AO:AO),"")</f>
        <v/>
      </c>
      <c r="P106" s="231" t="str">
        <f ca="1">IF(SUMIF(Pharmaceuticals!$B:$B,$B106,Pharmaceuticals!AH:AH)+SUMIF('Health Products &amp; Equipment'!$B:$B,$B106,'Health Products &amp; Equipment'!AQ:AQ)+SUMIF('Other Pharma &amp; Health Products'!$B:$B,$B106,'Other Pharma &amp; Health Products'!AQ:AQ)+SUMIF('PSM Costs'!$B:$B,$B106,'PSM Costs'!AQ:AQ)&gt;0,SUMIF(Pharmaceuticals!$B:$B,$B106,Pharmaceuticals!AH:AH)+SUMIF('Health Products &amp; Equipment'!$B:$B,$B106,'Health Products &amp; Equipment'!AQ:AQ)+SUMIF('Other Pharma &amp; Health Products'!$B:$B,$B106,'Other Pharma &amp; Health Products'!AQ:AQ)+SUMIF('PSM Costs'!$B:$B,$B106,'PSM Costs'!AQ:AQ),"")</f>
        <v/>
      </c>
      <c r="Q106" s="231" t="str">
        <f ca="1">IF(SUMIF(Pharmaceuticals!$B:$B,$B106,Pharmaceuticals!AJ:AJ)+SUMIF('Health Products &amp; Equipment'!$B:$B,$B106,'Health Products &amp; Equipment'!AS:AS)+SUMIF('Other Pharma &amp; Health Products'!$B:$B,$B106,'Other Pharma &amp; Health Products'!AS:AS)+SUMIF('PSM Costs'!$B:$B,$B106,'PSM Costs'!AS:AS)&gt;0,SUMIF(Pharmaceuticals!$B:$B,$B106,Pharmaceuticals!AJ:AJ)+SUMIF('Health Products &amp; Equipment'!$B:$B,$B106,'Health Products &amp; Equipment'!AS:AS)+SUMIF('Other Pharma &amp; Health Products'!$B:$B,$B106,'Other Pharma &amp; Health Products'!AS:AS)+SUMIF('PSM Costs'!$B:$B,$B106,'PSM Costs'!AS:AS),"")</f>
        <v/>
      </c>
      <c r="R106" s="229" t="str">
        <f t="shared" ca="1" si="7"/>
        <v/>
      </c>
      <c r="S106" s="230" t="str">
        <f ca="1">IF(SUMIF(Pharmaceuticals!$B:$B,$B106,Pharmaceuticals!AQ:AQ)+SUMIF('Health Products &amp; Equipment'!$B:$B,$B106,'Health Products &amp; Equipment'!AZ:AZ)+SUMIF('Other Pharma &amp; Health Products'!$B:$B,$B106,'Other Pharma &amp; Health Products'!AZ:AZ)+SUMIF('PSM Costs'!$B:$B,$B106,'PSM Costs'!AZ:AZ)&gt;0,SUMIF(Pharmaceuticals!$B:$B,$B106,Pharmaceuticals!AQ:AQ)+SUMIF('Health Products &amp; Equipment'!$B:$B,$B106,'Health Products &amp; Equipment'!AZ:AZ)+SUMIF('Other Pharma &amp; Health Products'!$B:$B,$B106,'Other Pharma &amp; Health Products'!AZ:AZ)+SUMIF('PSM Costs'!$B:$B,$B106,'PSM Costs'!AZ:AZ),"")</f>
        <v/>
      </c>
      <c r="T106" s="230" t="str">
        <f ca="1">IF(SUMIF(Pharmaceuticals!$B:$B,$B106,Pharmaceuticals!AS:AS)+SUMIF('Health Products &amp; Equipment'!$B:$B,$B106,'Health Products &amp; Equipment'!BB:BB)+SUMIF('Other Pharma &amp; Health Products'!$B:$B,$B106,'Other Pharma &amp; Health Products'!BB:BB)+SUMIF('PSM Costs'!$B:$B,$B106,'PSM Costs'!BB:BB)&gt;0,SUMIF(Pharmaceuticals!$B:$B,$B106,Pharmaceuticals!AS:AS)+SUMIF('Health Products &amp; Equipment'!$B:$B,$B106,'Health Products &amp; Equipment'!BB:BB)+SUMIF('Other Pharma &amp; Health Products'!$B:$B,$B106,'Other Pharma &amp; Health Products'!BB:BB)+SUMIF('PSM Costs'!$B:$B,$B106,'PSM Costs'!BB:BB),"")</f>
        <v/>
      </c>
      <c r="U106" s="230" t="str">
        <f ca="1">IF(SUMIF(Pharmaceuticals!$B:$B,$B106,Pharmaceuticals!AU:AU)+SUMIF('Health Products &amp; Equipment'!$B:$B,$B106,'Health Products &amp; Equipment'!BD:BD)+SUMIF('Other Pharma &amp; Health Products'!$B:$B,$B106,'Other Pharma &amp; Health Products'!BD:BD)+SUMIF('PSM Costs'!$B:$B,$B106,'PSM Costs'!BD:BD)&gt;0,SUMIF(Pharmaceuticals!$B:$B,$B106,Pharmaceuticals!AU:AU)+SUMIF('Health Products &amp; Equipment'!$B:$B,$B106,'Health Products &amp; Equipment'!BD:BD)+SUMIF('Other Pharma &amp; Health Products'!$B:$B,$B106,'Other Pharma &amp; Health Products'!BD:BD)+SUMIF('PSM Costs'!$B:$B,$B106,'PSM Costs'!BD:BD),"")</f>
        <v/>
      </c>
      <c r="V106" s="230" t="str">
        <f ca="1">IF(SUMIF(Pharmaceuticals!$B:$B,$B106,Pharmaceuticals!AW:AW)+SUMIF('Health Products &amp; Equipment'!$B:$B,$B106,'Health Products &amp; Equipment'!BF:BF)+SUMIF('Other Pharma &amp; Health Products'!$B:$B,$B106,'Other Pharma &amp; Health Products'!BF:BF)+SUMIF('PSM Costs'!$B:$B,$B106,'PSM Costs'!BF:BF)&gt;0,SUMIF(Pharmaceuticals!$B:$B,$B106,Pharmaceuticals!AW:AW)+SUMIF('Health Products &amp; Equipment'!$B:$B,$B106,'Health Products &amp; Equipment'!BF:BF)+SUMIF('Other Pharma &amp; Health Products'!$B:$B,$B106,'Other Pharma &amp; Health Products'!BF:BF)+SUMIF('PSM Costs'!$B:$B,$B106,'PSM Costs'!BF:BF),"")</f>
        <v/>
      </c>
      <c r="W106" s="228" t="str">
        <f t="shared" ca="1" si="8"/>
        <v/>
      </c>
      <c r="X106" s="231" t="str">
        <f ca="1">IF(SUMIF(Pharmaceuticals!$B:$B,$B106,Pharmaceuticals!BD:BD)+SUMIF('Health Products &amp; Equipment'!$B:$B,$B106,'Health Products &amp; Equipment'!BM:BM)+SUMIF('Other Pharma &amp; Health Products'!$B:$B,$B106,'Other Pharma &amp; Health Products'!BM:BM)+SUMIF('PSM Costs'!$B:$B,$B106,'PSM Costs'!BM:BM)&gt;0,SUMIF(Pharmaceuticals!$B:$B,$B106,Pharmaceuticals!BD:BD)+SUMIF('Health Products &amp; Equipment'!$B:$B,$B106,'Health Products &amp; Equipment'!BM:BM)+SUMIF('Other Pharma &amp; Health Products'!$B:$B,$B106,'Other Pharma &amp; Health Products'!BM:BM)+SUMIF('PSM Costs'!$B:$B,$B106,'PSM Costs'!BM:BM),"")</f>
        <v/>
      </c>
      <c r="Y106" s="231" t="str">
        <f ca="1">IF(SUMIF(Pharmaceuticals!$B:$B,$B106,Pharmaceuticals!BF:BF)+SUMIF('Health Products &amp; Equipment'!$B:$B,$B106,'Health Products &amp; Equipment'!BO:BO)+SUMIF('Other Pharma &amp; Health Products'!$B:$B,$B106,'Other Pharma &amp; Health Products'!BO:BO)+SUMIF('PSM Costs'!$B:$B,$B106,'PSM Costs'!BO:BO)&gt;0,SUMIF(Pharmaceuticals!$B:$B,$B106,Pharmaceuticals!BF:BF)+SUMIF('Health Products &amp; Equipment'!$B:$B,$B106,'Health Products &amp; Equipment'!BO:BO)+SUMIF('Other Pharma &amp; Health Products'!$B:$B,$B106,'Other Pharma &amp; Health Products'!BO:BO)+SUMIF('PSM Costs'!$B:$B,$B106,'PSM Costs'!BO:BO),"")</f>
        <v/>
      </c>
      <c r="Z106" s="231" t="str">
        <f ca="1">IF(SUMIF(Pharmaceuticals!$B:$B,$B106,Pharmaceuticals!BH:BH)+SUMIF('Health Products &amp; Equipment'!$B:$B,$B106,'Health Products &amp; Equipment'!BQ:BQ)+SUMIF('Other Pharma &amp; Health Products'!$B:$B,$B106,'Other Pharma &amp; Health Products'!BQ:BQ)+SUMIF('PSM Costs'!$B:$B,$B106,'PSM Costs'!BQ:BQ)&gt;0,SUMIF(Pharmaceuticals!$B:$B,$B106,Pharmaceuticals!BH:BH)+SUMIF('Health Products &amp; Equipment'!$B:$B,$B106,'Health Products &amp; Equipment'!BQ:BQ)+SUMIF('Other Pharma &amp; Health Products'!$B:$B,$B106,'Other Pharma &amp; Health Products'!BQ:BQ)+SUMIF('PSM Costs'!$B:$B,$B106,'PSM Costs'!BQ:BQ),"")</f>
        <v/>
      </c>
      <c r="AA106" s="231" t="str">
        <f ca="1">IF(SUMIF(Pharmaceuticals!$B:$B,$B106,Pharmaceuticals!BJ:BJ)+SUMIF('Health Products &amp; Equipment'!$B:$B,$B106,'Health Products &amp; Equipment'!BS:BS)+SUMIF('Other Pharma &amp; Health Products'!$B:$B,$B106,'Other Pharma &amp; Health Products'!BS:BS)+SUMIF('PSM Costs'!$B:$B,$B106,'PSM Costs'!BS:BS)&gt;0,SUMIF(Pharmaceuticals!$B:$B,$B106,Pharmaceuticals!BJ:BJ)+SUMIF('Health Products &amp; Equipment'!$B:$B,$B106,'Health Products &amp; Equipment'!BS:BS)+SUMIF('Other Pharma &amp; Health Products'!$B:$B,$B106,'Other Pharma &amp; Health Products'!BS:BS)+SUMIF('PSM Costs'!$B:$B,$B106,'PSM Costs'!BS:BS),"")</f>
        <v/>
      </c>
      <c r="AB106" s="230" t="str">
        <f t="shared" ca="1" si="9"/>
        <v/>
      </c>
    </row>
    <row r="107" spans="1:28" ht="22" customHeight="1" x14ac:dyDescent="0.15">
      <c r="A107" s="226">
        <v>97</v>
      </c>
      <c r="B107" s="226" t="str">
        <f ca="1">IFERROR(VLOOKUP(A107,'Rank unique Mod-Int-CI-PR'!I:J,2,FALSE),"")</f>
        <v/>
      </c>
      <c r="C107" s="227" t="str">
        <f ca="1">IFERROR(VLOOKUP(VALUE(LEFT(B107,FIND("-",B107)-1)),CatModules!B:C,2,FALSE),"")</f>
        <v/>
      </c>
      <c r="D107" s="227" t="str">
        <f ca="1">IFERROR(VLOOKUP(LEFT(B107,FIND("--",B107)-1),CatInt!D:E,2,FALSE),"")</f>
        <v/>
      </c>
      <c r="E107" s="227" t="str">
        <f ca="1">IFERROR(VLOOKUP(MID(B107,FIND("--",B107)+2,FIND("---",B107)-FIND("--",B107)-2),CatCostInp!D:E,2,FALSE),"")</f>
        <v/>
      </c>
      <c r="F107" s="227" t="str">
        <f ca="1">IFERROR(VLOOKUP(B107,ActivityConcat!A:C,3,FALSE),"")</f>
        <v/>
      </c>
      <c r="G107" s="228" t="str">
        <f ca="1">IFERROR(VLOOKUP(VALUE(RIGHT(B107,1)),Setup!A:D,4,FALSE),"")</f>
        <v/>
      </c>
      <c r="H107" s="229" t="str">
        <f t="shared" ca="1" si="5"/>
        <v/>
      </c>
      <c r="I107" s="230" t="str">
        <f ca="1">IF(SUMIF(Pharmaceuticals!$B:$B,$B107,Pharmaceuticals!Q:Q)+SUMIF('Health Products &amp; Equipment'!$B:$B,$B107,'Health Products &amp; Equipment'!Z:Z)+SUMIF('Other Pharma &amp; Health Products'!$B:$B,$B107,'Other Pharma &amp; Health Products'!Z:Z)+SUMIF('PSM Costs'!$B:$B,$B107,'PSM Costs'!Z:Z)&gt;0,SUMIF(Pharmaceuticals!$B:$B,$B107,Pharmaceuticals!Q:Q)+SUMIF('Health Products &amp; Equipment'!$B:$B,$B107,'Health Products &amp; Equipment'!Z:Z)+SUMIF('Other Pharma &amp; Health Products'!$B:$B,$B107,'Other Pharma &amp; Health Products'!Z:Z)+SUMIF('PSM Costs'!$B:$B,$B107,'PSM Costs'!Z:Z),"")</f>
        <v/>
      </c>
      <c r="J107" s="230" t="str">
        <f ca="1">IF(SUMIF(Pharmaceuticals!$B:$B,$B107,Pharmaceuticals!S:S)+SUMIF('Health Products &amp; Equipment'!$B:$B,$B107,'Health Products &amp; Equipment'!AB:AB)+SUMIF('Other Pharma &amp; Health Products'!$B:$B,$B107,'Other Pharma &amp; Health Products'!AB:AB)+SUMIF('PSM Costs'!$B:$B,$B107,'PSM Costs'!AB:AB)&gt;0,SUMIF(Pharmaceuticals!$B:$B,$B107,Pharmaceuticals!S:S)+SUMIF('Health Products &amp; Equipment'!$B:$B,$B107,'Health Products &amp; Equipment'!AB:AB)+SUMIF('Other Pharma &amp; Health Products'!$B:$B,$B107,'Other Pharma &amp; Health Products'!AB:AB)+SUMIF('PSM Costs'!$B:$B,$B107,'PSM Costs'!AB:AB),"")</f>
        <v/>
      </c>
      <c r="K107" s="230" t="str">
        <f ca="1">IF(SUMIF(Pharmaceuticals!$B:$B,$B107,Pharmaceuticals!U:U)+SUMIF('Health Products &amp; Equipment'!$B:$B,$B107,'Health Products &amp; Equipment'!AD:AD)+SUMIF('Other Pharma &amp; Health Products'!$B:$B,$B107,'Other Pharma &amp; Health Products'!AD:AD)+SUMIF('PSM Costs'!$B:$B,$B107,'PSM Costs'!AD:AD)&gt;0,SUMIF(Pharmaceuticals!$B:$B,$B107,Pharmaceuticals!U:U)+SUMIF('Health Products &amp; Equipment'!$B:$B,$B107,'Health Products &amp; Equipment'!AD:AD)+SUMIF('Other Pharma &amp; Health Products'!$B:$B,$B107,'Other Pharma &amp; Health Products'!AD:AD)+SUMIF('PSM Costs'!$B:$B,$B107,'PSM Costs'!AD:AD),"")</f>
        <v/>
      </c>
      <c r="L107" s="230" t="str">
        <f ca="1">IF(SUMIF(Pharmaceuticals!$B:$B,$B107,Pharmaceuticals!W:W)+SUMIF('Health Products &amp; Equipment'!$B:$B,$B107,'Health Products &amp; Equipment'!AF:AF)+SUMIF('Other Pharma &amp; Health Products'!$B:$B,$B107,'Other Pharma &amp; Health Products'!AF:AF)+SUMIF('PSM Costs'!$B:$B,$B107,'PSM Costs'!AF:AF)&gt;0,SUMIF(Pharmaceuticals!$B:$B,$B107,Pharmaceuticals!W:W)+SUMIF('Health Products &amp; Equipment'!$B:$B,$B107,'Health Products &amp; Equipment'!AF:AF)+SUMIF('Other Pharma &amp; Health Products'!$B:$B,$B107,'Other Pharma &amp; Health Products'!AF:AF)+SUMIF('PSM Costs'!$B:$B,$B107,'PSM Costs'!AF:AF),"")</f>
        <v/>
      </c>
      <c r="M107" s="228" t="str">
        <f t="shared" ca="1" si="6"/>
        <v/>
      </c>
      <c r="N107" s="231" t="str">
        <f ca="1">IF(SUMIF(Pharmaceuticals!$B:$B,$B107,Pharmaceuticals!AD:AD)+SUMIF('Health Products &amp; Equipment'!$B:$B,$B107,'Health Products &amp; Equipment'!AM:AM)+SUMIF('Other Pharma &amp; Health Products'!$B:$B,$B107,'Other Pharma &amp; Health Products'!AM:AM)+SUMIF('PSM Costs'!$B:$B,$B107,'PSM Costs'!AM:AM)&gt;0,SUMIF(Pharmaceuticals!$B:$B,$B107,Pharmaceuticals!AD:AD)+SUMIF('Health Products &amp; Equipment'!$B:$B,$B107,'Health Products &amp; Equipment'!AM:AM)+SUMIF('Other Pharma &amp; Health Products'!$B:$B,$B107,'Other Pharma &amp; Health Products'!AM:AM)+SUMIF('PSM Costs'!$B:$B,$B107,'PSM Costs'!AM:AM),"")</f>
        <v/>
      </c>
      <c r="O107" s="231" t="str">
        <f ca="1">IF(SUMIF(Pharmaceuticals!$B:$B,$B107,Pharmaceuticals!AF:AF)+SUMIF('Health Products &amp; Equipment'!$B:$B,$B107,'Health Products &amp; Equipment'!AO:AO)+SUMIF('Other Pharma &amp; Health Products'!$B:$B,$B107,'Other Pharma &amp; Health Products'!AO:AO)+SUMIF('PSM Costs'!$B:$B,$B107,'PSM Costs'!AO:AO)&gt;0,SUMIF(Pharmaceuticals!$B:$B,$B107,Pharmaceuticals!AF:AF)+SUMIF('Health Products &amp; Equipment'!$B:$B,$B107,'Health Products &amp; Equipment'!AO:AO)+SUMIF('Other Pharma &amp; Health Products'!$B:$B,$B107,'Other Pharma &amp; Health Products'!AO:AO)+SUMIF('PSM Costs'!$B:$B,$B107,'PSM Costs'!AO:AO),"")</f>
        <v/>
      </c>
      <c r="P107" s="231" t="str">
        <f ca="1">IF(SUMIF(Pharmaceuticals!$B:$B,$B107,Pharmaceuticals!AH:AH)+SUMIF('Health Products &amp; Equipment'!$B:$B,$B107,'Health Products &amp; Equipment'!AQ:AQ)+SUMIF('Other Pharma &amp; Health Products'!$B:$B,$B107,'Other Pharma &amp; Health Products'!AQ:AQ)+SUMIF('PSM Costs'!$B:$B,$B107,'PSM Costs'!AQ:AQ)&gt;0,SUMIF(Pharmaceuticals!$B:$B,$B107,Pharmaceuticals!AH:AH)+SUMIF('Health Products &amp; Equipment'!$B:$B,$B107,'Health Products &amp; Equipment'!AQ:AQ)+SUMIF('Other Pharma &amp; Health Products'!$B:$B,$B107,'Other Pharma &amp; Health Products'!AQ:AQ)+SUMIF('PSM Costs'!$B:$B,$B107,'PSM Costs'!AQ:AQ),"")</f>
        <v/>
      </c>
      <c r="Q107" s="231" t="str">
        <f ca="1">IF(SUMIF(Pharmaceuticals!$B:$B,$B107,Pharmaceuticals!AJ:AJ)+SUMIF('Health Products &amp; Equipment'!$B:$B,$B107,'Health Products &amp; Equipment'!AS:AS)+SUMIF('Other Pharma &amp; Health Products'!$B:$B,$B107,'Other Pharma &amp; Health Products'!AS:AS)+SUMIF('PSM Costs'!$B:$B,$B107,'PSM Costs'!AS:AS)&gt;0,SUMIF(Pharmaceuticals!$B:$B,$B107,Pharmaceuticals!AJ:AJ)+SUMIF('Health Products &amp; Equipment'!$B:$B,$B107,'Health Products &amp; Equipment'!AS:AS)+SUMIF('Other Pharma &amp; Health Products'!$B:$B,$B107,'Other Pharma &amp; Health Products'!AS:AS)+SUMIF('PSM Costs'!$B:$B,$B107,'PSM Costs'!AS:AS),"")</f>
        <v/>
      </c>
      <c r="R107" s="229" t="str">
        <f t="shared" ca="1" si="7"/>
        <v/>
      </c>
      <c r="S107" s="230" t="str">
        <f ca="1">IF(SUMIF(Pharmaceuticals!$B:$B,$B107,Pharmaceuticals!AQ:AQ)+SUMIF('Health Products &amp; Equipment'!$B:$B,$B107,'Health Products &amp; Equipment'!AZ:AZ)+SUMIF('Other Pharma &amp; Health Products'!$B:$B,$B107,'Other Pharma &amp; Health Products'!AZ:AZ)+SUMIF('PSM Costs'!$B:$B,$B107,'PSM Costs'!AZ:AZ)&gt;0,SUMIF(Pharmaceuticals!$B:$B,$B107,Pharmaceuticals!AQ:AQ)+SUMIF('Health Products &amp; Equipment'!$B:$B,$B107,'Health Products &amp; Equipment'!AZ:AZ)+SUMIF('Other Pharma &amp; Health Products'!$B:$B,$B107,'Other Pharma &amp; Health Products'!AZ:AZ)+SUMIF('PSM Costs'!$B:$B,$B107,'PSM Costs'!AZ:AZ),"")</f>
        <v/>
      </c>
      <c r="T107" s="230" t="str">
        <f ca="1">IF(SUMIF(Pharmaceuticals!$B:$B,$B107,Pharmaceuticals!AS:AS)+SUMIF('Health Products &amp; Equipment'!$B:$B,$B107,'Health Products &amp; Equipment'!BB:BB)+SUMIF('Other Pharma &amp; Health Products'!$B:$B,$B107,'Other Pharma &amp; Health Products'!BB:BB)+SUMIF('PSM Costs'!$B:$B,$B107,'PSM Costs'!BB:BB)&gt;0,SUMIF(Pharmaceuticals!$B:$B,$B107,Pharmaceuticals!AS:AS)+SUMIF('Health Products &amp; Equipment'!$B:$B,$B107,'Health Products &amp; Equipment'!BB:BB)+SUMIF('Other Pharma &amp; Health Products'!$B:$B,$B107,'Other Pharma &amp; Health Products'!BB:BB)+SUMIF('PSM Costs'!$B:$B,$B107,'PSM Costs'!BB:BB),"")</f>
        <v/>
      </c>
      <c r="U107" s="230" t="str">
        <f ca="1">IF(SUMIF(Pharmaceuticals!$B:$B,$B107,Pharmaceuticals!AU:AU)+SUMIF('Health Products &amp; Equipment'!$B:$B,$B107,'Health Products &amp; Equipment'!BD:BD)+SUMIF('Other Pharma &amp; Health Products'!$B:$B,$B107,'Other Pharma &amp; Health Products'!BD:BD)+SUMIF('PSM Costs'!$B:$B,$B107,'PSM Costs'!BD:BD)&gt;0,SUMIF(Pharmaceuticals!$B:$B,$B107,Pharmaceuticals!AU:AU)+SUMIF('Health Products &amp; Equipment'!$B:$B,$B107,'Health Products &amp; Equipment'!BD:BD)+SUMIF('Other Pharma &amp; Health Products'!$B:$B,$B107,'Other Pharma &amp; Health Products'!BD:BD)+SUMIF('PSM Costs'!$B:$B,$B107,'PSM Costs'!BD:BD),"")</f>
        <v/>
      </c>
      <c r="V107" s="230" t="str">
        <f ca="1">IF(SUMIF(Pharmaceuticals!$B:$B,$B107,Pharmaceuticals!AW:AW)+SUMIF('Health Products &amp; Equipment'!$B:$B,$B107,'Health Products &amp; Equipment'!BF:BF)+SUMIF('Other Pharma &amp; Health Products'!$B:$B,$B107,'Other Pharma &amp; Health Products'!BF:BF)+SUMIF('PSM Costs'!$B:$B,$B107,'PSM Costs'!BF:BF)&gt;0,SUMIF(Pharmaceuticals!$B:$B,$B107,Pharmaceuticals!AW:AW)+SUMIF('Health Products &amp; Equipment'!$B:$B,$B107,'Health Products &amp; Equipment'!BF:BF)+SUMIF('Other Pharma &amp; Health Products'!$B:$B,$B107,'Other Pharma &amp; Health Products'!BF:BF)+SUMIF('PSM Costs'!$B:$B,$B107,'PSM Costs'!BF:BF),"")</f>
        <v/>
      </c>
      <c r="W107" s="228" t="str">
        <f t="shared" ca="1" si="8"/>
        <v/>
      </c>
      <c r="X107" s="231" t="str">
        <f ca="1">IF(SUMIF(Pharmaceuticals!$B:$B,$B107,Pharmaceuticals!BD:BD)+SUMIF('Health Products &amp; Equipment'!$B:$B,$B107,'Health Products &amp; Equipment'!BM:BM)+SUMIF('Other Pharma &amp; Health Products'!$B:$B,$B107,'Other Pharma &amp; Health Products'!BM:BM)+SUMIF('PSM Costs'!$B:$B,$B107,'PSM Costs'!BM:BM)&gt;0,SUMIF(Pharmaceuticals!$B:$B,$B107,Pharmaceuticals!BD:BD)+SUMIF('Health Products &amp; Equipment'!$B:$B,$B107,'Health Products &amp; Equipment'!BM:BM)+SUMIF('Other Pharma &amp; Health Products'!$B:$B,$B107,'Other Pharma &amp; Health Products'!BM:BM)+SUMIF('PSM Costs'!$B:$B,$B107,'PSM Costs'!BM:BM),"")</f>
        <v/>
      </c>
      <c r="Y107" s="231" t="str">
        <f ca="1">IF(SUMIF(Pharmaceuticals!$B:$B,$B107,Pharmaceuticals!BF:BF)+SUMIF('Health Products &amp; Equipment'!$B:$B,$B107,'Health Products &amp; Equipment'!BO:BO)+SUMIF('Other Pharma &amp; Health Products'!$B:$B,$B107,'Other Pharma &amp; Health Products'!BO:BO)+SUMIF('PSM Costs'!$B:$B,$B107,'PSM Costs'!BO:BO)&gt;0,SUMIF(Pharmaceuticals!$B:$B,$B107,Pharmaceuticals!BF:BF)+SUMIF('Health Products &amp; Equipment'!$B:$B,$B107,'Health Products &amp; Equipment'!BO:BO)+SUMIF('Other Pharma &amp; Health Products'!$B:$B,$B107,'Other Pharma &amp; Health Products'!BO:BO)+SUMIF('PSM Costs'!$B:$B,$B107,'PSM Costs'!BO:BO),"")</f>
        <v/>
      </c>
      <c r="Z107" s="231" t="str">
        <f ca="1">IF(SUMIF(Pharmaceuticals!$B:$B,$B107,Pharmaceuticals!BH:BH)+SUMIF('Health Products &amp; Equipment'!$B:$B,$B107,'Health Products &amp; Equipment'!BQ:BQ)+SUMIF('Other Pharma &amp; Health Products'!$B:$B,$B107,'Other Pharma &amp; Health Products'!BQ:BQ)+SUMIF('PSM Costs'!$B:$B,$B107,'PSM Costs'!BQ:BQ)&gt;0,SUMIF(Pharmaceuticals!$B:$B,$B107,Pharmaceuticals!BH:BH)+SUMIF('Health Products &amp; Equipment'!$B:$B,$B107,'Health Products &amp; Equipment'!BQ:BQ)+SUMIF('Other Pharma &amp; Health Products'!$B:$B,$B107,'Other Pharma &amp; Health Products'!BQ:BQ)+SUMIF('PSM Costs'!$B:$B,$B107,'PSM Costs'!BQ:BQ),"")</f>
        <v/>
      </c>
      <c r="AA107" s="231" t="str">
        <f ca="1">IF(SUMIF(Pharmaceuticals!$B:$B,$B107,Pharmaceuticals!BJ:BJ)+SUMIF('Health Products &amp; Equipment'!$B:$B,$B107,'Health Products &amp; Equipment'!BS:BS)+SUMIF('Other Pharma &amp; Health Products'!$B:$B,$B107,'Other Pharma &amp; Health Products'!BS:BS)+SUMIF('PSM Costs'!$B:$B,$B107,'PSM Costs'!BS:BS)&gt;0,SUMIF(Pharmaceuticals!$B:$B,$B107,Pharmaceuticals!BJ:BJ)+SUMIF('Health Products &amp; Equipment'!$B:$B,$B107,'Health Products &amp; Equipment'!BS:BS)+SUMIF('Other Pharma &amp; Health Products'!$B:$B,$B107,'Other Pharma &amp; Health Products'!BS:BS)+SUMIF('PSM Costs'!$B:$B,$B107,'PSM Costs'!BS:BS),"")</f>
        <v/>
      </c>
      <c r="AB107" s="230" t="str">
        <f t="shared" ca="1" si="9"/>
        <v/>
      </c>
    </row>
    <row r="108" spans="1:28" ht="22" customHeight="1" x14ac:dyDescent="0.15">
      <c r="A108" s="226">
        <v>98</v>
      </c>
      <c r="B108" s="226" t="str">
        <f ca="1">IFERROR(VLOOKUP(A108,'Rank unique Mod-Int-CI-PR'!I:J,2,FALSE),"")</f>
        <v/>
      </c>
      <c r="C108" s="227" t="str">
        <f ca="1">IFERROR(VLOOKUP(VALUE(LEFT(B108,FIND("-",B108)-1)),CatModules!B:C,2,FALSE),"")</f>
        <v/>
      </c>
      <c r="D108" s="227" t="str">
        <f ca="1">IFERROR(VLOOKUP(LEFT(B108,FIND("--",B108)-1),CatInt!D:E,2,FALSE),"")</f>
        <v/>
      </c>
      <c r="E108" s="227" t="str">
        <f ca="1">IFERROR(VLOOKUP(MID(B108,FIND("--",B108)+2,FIND("---",B108)-FIND("--",B108)-2),CatCostInp!D:E,2,FALSE),"")</f>
        <v/>
      </c>
      <c r="F108" s="227" t="str">
        <f ca="1">IFERROR(VLOOKUP(B108,ActivityConcat!A:C,3,FALSE),"")</f>
        <v/>
      </c>
      <c r="G108" s="228" t="str">
        <f ca="1">IFERROR(VLOOKUP(VALUE(RIGHT(B108,1)),Setup!A:D,4,FALSE),"")</f>
        <v/>
      </c>
      <c r="H108" s="229" t="str">
        <f t="shared" ca="1" si="5"/>
        <v/>
      </c>
      <c r="I108" s="230" t="str">
        <f ca="1">IF(SUMIF(Pharmaceuticals!$B:$B,$B108,Pharmaceuticals!Q:Q)+SUMIF('Health Products &amp; Equipment'!$B:$B,$B108,'Health Products &amp; Equipment'!Z:Z)+SUMIF('Other Pharma &amp; Health Products'!$B:$B,$B108,'Other Pharma &amp; Health Products'!Z:Z)+SUMIF('PSM Costs'!$B:$B,$B108,'PSM Costs'!Z:Z)&gt;0,SUMIF(Pharmaceuticals!$B:$B,$B108,Pharmaceuticals!Q:Q)+SUMIF('Health Products &amp; Equipment'!$B:$B,$B108,'Health Products &amp; Equipment'!Z:Z)+SUMIF('Other Pharma &amp; Health Products'!$B:$B,$B108,'Other Pharma &amp; Health Products'!Z:Z)+SUMIF('PSM Costs'!$B:$B,$B108,'PSM Costs'!Z:Z),"")</f>
        <v/>
      </c>
      <c r="J108" s="230" t="str">
        <f ca="1">IF(SUMIF(Pharmaceuticals!$B:$B,$B108,Pharmaceuticals!S:S)+SUMIF('Health Products &amp; Equipment'!$B:$B,$B108,'Health Products &amp; Equipment'!AB:AB)+SUMIF('Other Pharma &amp; Health Products'!$B:$B,$B108,'Other Pharma &amp; Health Products'!AB:AB)+SUMIF('PSM Costs'!$B:$B,$B108,'PSM Costs'!AB:AB)&gt;0,SUMIF(Pharmaceuticals!$B:$B,$B108,Pharmaceuticals!S:S)+SUMIF('Health Products &amp; Equipment'!$B:$B,$B108,'Health Products &amp; Equipment'!AB:AB)+SUMIF('Other Pharma &amp; Health Products'!$B:$B,$B108,'Other Pharma &amp; Health Products'!AB:AB)+SUMIF('PSM Costs'!$B:$B,$B108,'PSM Costs'!AB:AB),"")</f>
        <v/>
      </c>
      <c r="K108" s="230" t="str">
        <f ca="1">IF(SUMIF(Pharmaceuticals!$B:$B,$B108,Pharmaceuticals!U:U)+SUMIF('Health Products &amp; Equipment'!$B:$B,$B108,'Health Products &amp; Equipment'!AD:AD)+SUMIF('Other Pharma &amp; Health Products'!$B:$B,$B108,'Other Pharma &amp; Health Products'!AD:AD)+SUMIF('PSM Costs'!$B:$B,$B108,'PSM Costs'!AD:AD)&gt;0,SUMIF(Pharmaceuticals!$B:$B,$B108,Pharmaceuticals!U:U)+SUMIF('Health Products &amp; Equipment'!$B:$B,$B108,'Health Products &amp; Equipment'!AD:AD)+SUMIF('Other Pharma &amp; Health Products'!$B:$B,$B108,'Other Pharma &amp; Health Products'!AD:AD)+SUMIF('PSM Costs'!$B:$B,$B108,'PSM Costs'!AD:AD),"")</f>
        <v/>
      </c>
      <c r="L108" s="230" t="str">
        <f ca="1">IF(SUMIF(Pharmaceuticals!$B:$B,$B108,Pharmaceuticals!W:W)+SUMIF('Health Products &amp; Equipment'!$B:$B,$B108,'Health Products &amp; Equipment'!AF:AF)+SUMIF('Other Pharma &amp; Health Products'!$B:$B,$B108,'Other Pharma &amp; Health Products'!AF:AF)+SUMIF('PSM Costs'!$B:$B,$B108,'PSM Costs'!AF:AF)&gt;0,SUMIF(Pharmaceuticals!$B:$B,$B108,Pharmaceuticals!W:W)+SUMIF('Health Products &amp; Equipment'!$B:$B,$B108,'Health Products &amp; Equipment'!AF:AF)+SUMIF('Other Pharma &amp; Health Products'!$B:$B,$B108,'Other Pharma &amp; Health Products'!AF:AF)+SUMIF('PSM Costs'!$B:$B,$B108,'PSM Costs'!AF:AF),"")</f>
        <v/>
      </c>
      <c r="M108" s="228" t="str">
        <f t="shared" ca="1" si="6"/>
        <v/>
      </c>
      <c r="N108" s="231" t="str">
        <f ca="1">IF(SUMIF(Pharmaceuticals!$B:$B,$B108,Pharmaceuticals!AD:AD)+SUMIF('Health Products &amp; Equipment'!$B:$B,$B108,'Health Products &amp; Equipment'!AM:AM)+SUMIF('Other Pharma &amp; Health Products'!$B:$B,$B108,'Other Pharma &amp; Health Products'!AM:AM)+SUMIF('PSM Costs'!$B:$B,$B108,'PSM Costs'!AM:AM)&gt;0,SUMIF(Pharmaceuticals!$B:$B,$B108,Pharmaceuticals!AD:AD)+SUMIF('Health Products &amp; Equipment'!$B:$B,$B108,'Health Products &amp; Equipment'!AM:AM)+SUMIF('Other Pharma &amp; Health Products'!$B:$B,$B108,'Other Pharma &amp; Health Products'!AM:AM)+SUMIF('PSM Costs'!$B:$B,$B108,'PSM Costs'!AM:AM),"")</f>
        <v/>
      </c>
      <c r="O108" s="231" t="str">
        <f ca="1">IF(SUMIF(Pharmaceuticals!$B:$B,$B108,Pharmaceuticals!AF:AF)+SUMIF('Health Products &amp; Equipment'!$B:$B,$B108,'Health Products &amp; Equipment'!AO:AO)+SUMIF('Other Pharma &amp; Health Products'!$B:$B,$B108,'Other Pharma &amp; Health Products'!AO:AO)+SUMIF('PSM Costs'!$B:$B,$B108,'PSM Costs'!AO:AO)&gt;0,SUMIF(Pharmaceuticals!$B:$B,$B108,Pharmaceuticals!AF:AF)+SUMIF('Health Products &amp; Equipment'!$B:$B,$B108,'Health Products &amp; Equipment'!AO:AO)+SUMIF('Other Pharma &amp; Health Products'!$B:$B,$B108,'Other Pharma &amp; Health Products'!AO:AO)+SUMIF('PSM Costs'!$B:$B,$B108,'PSM Costs'!AO:AO),"")</f>
        <v/>
      </c>
      <c r="P108" s="231" t="str">
        <f ca="1">IF(SUMIF(Pharmaceuticals!$B:$B,$B108,Pharmaceuticals!AH:AH)+SUMIF('Health Products &amp; Equipment'!$B:$B,$B108,'Health Products &amp; Equipment'!AQ:AQ)+SUMIF('Other Pharma &amp; Health Products'!$B:$B,$B108,'Other Pharma &amp; Health Products'!AQ:AQ)+SUMIF('PSM Costs'!$B:$B,$B108,'PSM Costs'!AQ:AQ)&gt;0,SUMIF(Pharmaceuticals!$B:$B,$B108,Pharmaceuticals!AH:AH)+SUMIF('Health Products &amp; Equipment'!$B:$B,$B108,'Health Products &amp; Equipment'!AQ:AQ)+SUMIF('Other Pharma &amp; Health Products'!$B:$B,$B108,'Other Pharma &amp; Health Products'!AQ:AQ)+SUMIF('PSM Costs'!$B:$B,$B108,'PSM Costs'!AQ:AQ),"")</f>
        <v/>
      </c>
      <c r="Q108" s="231" t="str">
        <f ca="1">IF(SUMIF(Pharmaceuticals!$B:$B,$B108,Pharmaceuticals!AJ:AJ)+SUMIF('Health Products &amp; Equipment'!$B:$B,$B108,'Health Products &amp; Equipment'!AS:AS)+SUMIF('Other Pharma &amp; Health Products'!$B:$B,$B108,'Other Pharma &amp; Health Products'!AS:AS)+SUMIF('PSM Costs'!$B:$B,$B108,'PSM Costs'!AS:AS)&gt;0,SUMIF(Pharmaceuticals!$B:$B,$B108,Pharmaceuticals!AJ:AJ)+SUMIF('Health Products &amp; Equipment'!$B:$B,$B108,'Health Products &amp; Equipment'!AS:AS)+SUMIF('Other Pharma &amp; Health Products'!$B:$B,$B108,'Other Pharma &amp; Health Products'!AS:AS)+SUMIF('PSM Costs'!$B:$B,$B108,'PSM Costs'!AS:AS),"")</f>
        <v/>
      </c>
      <c r="R108" s="229" t="str">
        <f t="shared" ca="1" si="7"/>
        <v/>
      </c>
      <c r="S108" s="230" t="str">
        <f ca="1">IF(SUMIF(Pharmaceuticals!$B:$B,$B108,Pharmaceuticals!AQ:AQ)+SUMIF('Health Products &amp; Equipment'!$B:$B,$B108,'Health Products &amp; Equipment'!AZ:AZ)+SUMIF('Other Pharma &amp; Health Products'!$B:$B,$B108,'Other Pharma &amp; Health Products'!AZ:AZ)+SUMIF('PSM Costs'!$B:$B,$B108,'PSM Costs'!AZ:AZ)&gt;0,SUMIF(Pharmaceuticals!$B:$B,$B108,Pharmaceuticals!AQ:AQ)+SUMIF('Health Products &amp; Equipment'!$B:$B,$B108,'Health Products &amp; Equipment'!AZ:AZ)+SUMIF('Other Pharma &amp; Health Products'!$B:$B,$B108,'Other Pharma &amp; Health Products'!AZ:AZ)+SUMIF('PSM Costs'!$B:$B,$B108,'PSM Costs'!AZ:AZ),"")</f>
        <v/>
      </c>
      <c r="T108" s="230" t="str">
        <f ca="1">IF(SUMIF(Pharmaceuticals!$B:$B,$B108,Pharmaceuticals!AS:AS)+SUMIF('Health Products &amp; Equipment'!$B:$B,$B108,'Health Products &amp; Equipment'!BB:BB)+SUMIF('Other Pharma &amp; Health Products'!$B:$B,$B108,'Other Pharma &amp; Health Products'!BB:BB)+SUMIF('PSM Costs'!$B:$B,$B108,'PSM Costs'!BB:BB)&gt;0,SUMIF(Pharmaceuticals!$B:$B,$B108,Pharmaceuticals!AS:AS)+SUMIF('Health Products &amp; Equipment'!$B:$B,$B108,'Health Products &amp; Equipment'!BB:BB)+SUMIF('Other Pharma &amp; Health Products'!$B:$B,$B108,'Other Pharma &amp; Health Products'!BB:BB)+SUMIF('PSM Costs'!$B:$B,$B108,'PSM Costs'!BB:BB),"")</f>
        <v/>
      </c>
      <c r="U108" s="230" t="str">
        <f ca="1">IF(SUMIF(Pharmaceuticals!$B:$B,$B108,Pharmaceuticals!AU:AU)+SUMIF('Health Products &amp; Equipment'!$B:$B,$B108,'Health Products &amp; Equipment'!BD:BD)+SUMIF('Other Pharma &amp; Health Products'!$B:$B,$B108,'Other Pharma &amp; Health Products'!BD:BD)+SUMIF('PSM Costs'!$B:$B,$B108,'PSM Costs'!BD:BD)&gt;0,SUMIF(Pharmaceuticals!$B:$B,$B108,Pharmaceuticals!AU:AU)+SUMIF('Health Products &amp; Equipment'!$B:$B,$B108,'Health Products &amp; Equipment'!BD:BD)+SUMIF('Other Pharma &amp; Health Products'!$B:$B,$B108,'Other Pharma &amp; Health Products'!BD:BD)+SUMIF('PSM Costs'!$B:$B,$B108,'PSM Costs'!BD:BD),"")</f>
        <v/>
      </c>
      <c r="V108" s="230" t="str">
        <f ca="1">IF(SUMIF(Pharmaceuticals!$B:$B,$B108,Pharmaceuticals!AW:AW)+SUMIF('Health Products &amp; Equipment'!$B:$B,$B108,'Health Products &amp; Equipment'!BF:BF)+SUMIF('Other Pharma &amp; Health Products'!$B:$B,$B108,'Other Pharma &amp; Health Products'!BF:BF)+SUMIF('PSM Costs'!$B:$B,$B108,'PSM Costs'!BF:BF)&gt;0,SUMIF(Pharmaceuticals!$B:$B,$B108,Pharmaceuticals!AW:AW)+SUMIF('Health Products &amp; Equipment'!$B:$B,$B108,'Health Products &amp; Equipment'!BF:BF)+SUMIF('Other Pharma &amp; Health Products'!$B:$B,$B108,'Other Pharma &amp; Health Products'!BF:BF)+SUMIF('PSM Costs'!$B:$B,$B108,'PSM Costs'!BF:BF),"")</f>
        <v/>
      </c>
      <c r="W108" s="228" t="str">
        <f t="shared" ca="1" si="8"/>
        <v/>
      </c>
      <c r="X108" s="231" t="str">
        <f ca="1">IF(SUMIF(Pharmaceuticals!$B:$B,$B108,Pharmaceuticals!BD:BD)+SUMIF('Health Products &amp; Equipment'!$B:$B,$B108,'Health Products &amp; Equipment'!BM:BM)+SUMIF('Other Pharma &amp; Health Products'!$B:$B,$B108,'Other Pharma &amp; Health Products'!BM:BM)+SUMIF('PSM Costs'!$B:$B,$B108,'PSM Costs'!BM:BM)&gt;0,SUMIF(Pharmaceuticals!$B:$B,$B108,Pharmaceuticals!BD:BD)+SUMIF('Health Products &amp; Equipment'!$B:$B,$B108,'Health Products &amp; Equipment'!BM:BM)+SUMIF('Other Pharma &amp; Health Products'!$B:$B,$B108,'Other Pharma &amp; Health Products'!BM:BM)+SUMIF('PSM Costs'!$B:$B,$B108,'PSM Costs'!BM:BM),"")</f>
        <v/>
      </c>
      <c r="Y108" s="231" t="str">
        <f ca="1">IF(SUMIF(Pharmaceuticals!$B:$B,$B108,Pharmaceuticals!BF:BF)+SUMIF('Health Products &amp; Equipment'!$B:$B,$B108,'Health Products &amp; Equipment'!BO:BO)+SUMIF('Other Pharma &amp; Health Products'!$B:$B,$B108,'Other Pharma &amp; Health Products'!BO:BO)+SUMIF('PSM Costs'!$B:$B,$B108,'PSM Costs'!BO:BO)&gt;0,SUMIF(Pharmaceuticals!$B:$B,$B108,Pharmaceuticals!BF:BF)+SUMIF('Health Products &amp; Equipment'!$B:$B,$B108,'Health Products &amp; Equipment'!BO:BO)+SUMIF('Other Pharma &amp; Health Products'!$B:$B,$B108,'Other Pharma &amp; Health Products'!BO:BO)+SUMIF('PSM Costs'!$B:$B,$B108,'PSM Costs'!BO:BO),"")</f>
        <v/>
      </c>
      <c r="Z108" s="231" t="str">
        <f ca="1">IF(SUMIF(Pharmaceuticals!$B:$B,$B108,Pharmaceuticals!BH:BH)+SUMIF('Health Products &amp; Equipment'!$B:$B,$B108,'Health Products &amp; Equipment'!BQ:BQ)+SUMIF('Other Pharma &amp; Health Products'!$B:$B,$B108,'Other Pharma &amp; Health Products'!BQ:BQ)+SUMIF('PSM Costs'!$B:$B,$B108,'PSM Costs'!BQ:BQ)&gt;0,SUMIF(Pharmaceuticals!$B:$B,$B108,Pharmaceuticals!BH:BH)+SUMIF('Health Products &amp; Equipment'!$B:$B,$B108,'Health Products &amp; Equipment'!BQ:BQ)+SUMIF('Other Pharma &amp; Health Products'!$B:$B,$B108,'Other Pharma &amp; Health Products'!BQ:BQ)+SUMIF('PSM Costs'!$B:$B,$B108,'PSM Costs'!BQ:BQ),"")</f>
        <v/>
      </c>
      <c r="AA108" s="231" t="str">
        <f ca="1">IF(SUMIF(Pharmaceuticals!$B:$B,$B108,Pharmaceuticals!BJ:BJ)+SUMIF('Health Products &amp; Equipment'!$B:$B,$B108,'Health Products &amp; Equipment'!BS:BS)+SUMIF('Other Pharma &amp; Health Products'!$B:$B,$B108,'Other Pharma &amp; Health Products'!BS:BS)+SUMIF('PSM Costs'!$B:$B,$B108,'PSM Costs'!BS:BS)&gt;0,SUMIF(Pharmaceuticals!$B:$B,$B108,Pharmaceuticals!BJ:BJ)+SUMIF('Health Products &amp; Equipment'!$B:$B,$B108,'Health Products &amp; Equipment'!BS:BS)+SUMIF('Other Pharma &amp; Health Products'!$B:$B,$B108,'Other Pharma &amp; Health Products'!BS:BS)+SUMIF('PSM Costs'!$B:$B,$B108,'PSM Costs'!BS:BS),"")</f>
        <v/>
      </c>
      <c r="AB108" s="230" t="str">
        <f t="shared" ca="1" si="9"/>
        <v/>
      </c>
    </row>
    <row r="109" spans="1:28" ht="22" customHeight="1" x14ac:dyDescent="0.15">
      <c r="A109" s="226">
        <v>99</v>
      </c>
      <c r="B109" s="226" t="str">
        <f ca="1">IFERROR(VLOOKUP(A109,'Rank unique Mod-Int-CI-PR'!I:J,2,FALSE),"")</f>
        <v/>
      </c>
      <c r="C109" s="227" t="str">
        <f ca="1">IFERROR(VLOOKUP(VALUE(LEFT(B109,FIND("-",B109)-1)),CatModules!B:C,2,FALSE),"")</f>
        <v/>
      </c>
      <c r="D109" s="227" t="str">
        <f ca="1">IFERROR(VLOOKUP(LEFT(B109,FIND("--",B109)-1),CatInt!D:E,2,FALSE),"")</f>
        <v/>
      </c>
      <c r="E109" s="227" t="str">
        <f ca="1">IFERROR(VLOOKUP(MID(B109,FIND("--",B109)+2,FIND("---",B109)-FIND("--",B109)-2),CatCostInp!D:E,2,FALSE),"")</f>
        <v/>
      </c>
      <c r="F109" s="227" t="str">
        <f ca="1">IFERROR(VLOOKUP(B109,ActivityConcat!A:C,3,FALSE),"")</f>
        <v/>
      </c>
      <c r="G109" s="228" t="str">
        <f ca="1">IFERROR(VLOOKUP(VALUE(RIGHT(B109,1)),Setup!A:D,4,FALSE),"")</f>
        <v/>
      </c>
      <c r="H109" s="229" t="str">
        <f t="shared" ca="1" si="5"/>
        <v/>
      </c>
      <c r="I109" s="230" t="str">
        <f ca="1">IF(SUMIF(Pharmaceuticals!$B:$B,$B109,Pharmaceuticals!Q:Q)+SUMIF('Health Products &amp; Equipment'!$B:$B,$B109,'Health Products &amp; Equipment'!Z:Z)+SUMIF('Other Pharma &amp; Health Products'!$B:$B,$B109,'Other Pharma &amp; Health Products'!Z:Z)+SUMIF('PSM Costs'!$B:$B,$B109,'PSM Costs'!Z:Z)&gt;0,SUMIF(Pharmaceuticals!$B:$B,$B109,Pharmaceuticals!Q:Q)+SUMIF('Health Products &amp; Equipment'!$B:$B,$B109,'Health Products &amp; Equipment'!Z:Z)+SUMIF('Other Pharma &amp; Health Products'!$B:$B,$B109,'Other Pharma &amp; Health Products'!Z:Z)+SUMIF('PSM Costs'!$B:$B,$B109,'PSM Costs'!Z:Z),"")</f>
        <v/>
      </c>
      <c r="J109" s="230" t="str">
        <f ca="1">IF(SUMIF(Pharmaceuticals!$B:$B,$B109,Pharmaceuticals!S:S)+SUMIF('Health Products &amp; Equipment'!$B:$B,$B109,'Health Products &amp; Equipment'!AB:AB)+SUMIF('Other Pharma &amp; Health Products'!$B:$B,$B109,'Other Pharma &amp; Health Products'!AB:AB)+SUMIF('PSM Costs'!$B:$B,$B109,'PSM Costs'!AB:AB)&gt;0,SUMIF(Pharmaceuticals!$B:$B,$B109,Pharmaceuticals!S:S)+SUMIF('Health Products &amp; Equipment'!$B:$B,$B109,'Health Products &amp; Equipment'!AB:AB)+SUMIF('Other Pharma &amp; Health Products'!$B:$B,$B109,'Other Pharma &amp; Health Products'!AB:AB)+SUMIF('PSM Costs'!$B:$B,$B109,'PSM Costs'!AB:AB),"")</f>
        <v/>
      </c>
      <c r="K109" s="230" t="str">
        <f ca="1">IF(SUMIF(Pharmaceuticals!$B:$B,$B109,Pharmaceuticals!U:U)+SUMIF('Health Products &amp; Equipment'!$B:$B,$B109,'Health Products &amp; Equipment'!AD:AD)+SUMIF('Other Pharma &amp; Health Products'!$B:$B,$B109,'Other Pharma &amp; Health Products'!AD:AD)+SUMIF('PSM Costs'!$B:$B,$B109,'PSM Costs'!AD:AD)&gt;0,SUMIF(Pharmaceuticals!$B:$B,$B109,Pharmaceuticals!U:U)+SUMIF('Health Products &amp; Equipment'!$B:$B,$B109,'Health Products &amp; Equipment'!AD:AD)+SUMIF('Other Pharma &amp; Health Products'!$B:$B,$B109,'Other Pharma &amp; Health Products'!AD:AD)+SUMIF('PSM Costs'!$B:$B,$B109,'PSM Costs'!AD:AD),"")</f>
        <v/>
      </c>
      <c r="L109" s="230" t="str">
        <f ca="1">IF(SUMIF(Pharmaceuticals!$B:$B,$B109,Pharmaceuticals!W:W)+SUMIF('Health Products &amp; Equipment'!$B:$B,$B109,'Health Products &amp; Equipment'!AF:AF)+SUMIF('Other Pharma &amp; Health Products'!$B:$B,$B109,'Other Pharma &amp; Health Products'!AF:AF)+SUMIF('PSM Costs'!$B:$B,$B109,'PSM Costs'!AF:AF)&gt;0,SUMIF(Pharmaceuticals!$B:$B,$B109,Pharmaceuticals!W:W)+SUMIF('Health Products &amp; Equipment'!$B:$B,$B109,'Health Products &amp; Equipment'!AF:AF)+SUMIF('Other Pharma &amp; Health Products'!$B:$B,$B109,'Other Pharma &amp; Health Products'!AF:AF)+SUMIF('PSM Costs'!$B:$B,$B109,'PSM Costs'!AF:AF),"")</f>
        <v/>
      </c>
      <c r="M109" s="228" t="str">
        <f t="shared" ca="1" si="6"/>
        <v/>
      </c>
      <c r="N109" s="231" t="str">
        <f ca="1">IF(SUMIF(Pharmaceuticals!$B:$B,$B109,Pharmaceuticals!AD:AD)+SUMIF('Health Products &amp; Equipment'!$B:$B,$B109,'Health Products &amp; Equipment'!AM:AM)+SUMIF('Other Pharma &amp; Health Products'!$B:$B,$B109,'Other Pharma &amp; Health Products'!AM:AM)+SUMIF('PSM Costs'!$B:$B,$B109,'PSM Costs'!AM:AM)&gt;0,SUMIF(Pharmaceuticals!$B:$B,$B109,Pharmaceuticals!AD:AD)+SUMIF('Health Products &amp; Equipment'!$B:$B,$B109,'Health Products &amp; Equipment'!AM:AM)+SUMIF('Other Pharma &amp; Health Products'!$B:$B,$B109,'Other Pharma &amp; Health Products'!AM:AM)+SUMIF('PSM Costs'!$B:$B,$B109,'PSM Costs'!AM:AM),"")</f>
        <v/>
      </c>
      <c r="O109" s="231" t="str">
        <f ca="1">IF(SUMIF(Pharmaceuticals!$B:$B,$B109,Pharmaceuticals!AF:AF)+SUMIF('Health Products &amp; Equipment'!$B:$B,$B109,'Health Products &amp; Equipment'!AO:AO)+SUMIF('Other Pharma &amp; Health Products'!$B:$B,$B109,'Other Pharma &amp; Health Products'!AO:AO)+SUMIF('PSM Costs'!$B:$B,$B109,'PSM Costs'!AO:AO)&gt;0,SUMIF(Pharmaceuticals!$B:$B,$B109,Pharmaceuticals!AF:AF)+SUMIF('Health Products &amp; Equipment'!$B:$B,$B109,'Health Products &amp; Equipment'!AO:AO)+SUMIF('Other Pharma &amp; Health Products'!$B:$B,$B109,'Other Pharma &amp; Health Products'!AO:AO)+SUMIF('PSM Costs'!$B:$B,$B109,'PSM Costs'!AO:AO),"")</f>
        <v/>
      </c>
      <c r="P109" s="231" t="str">
        <f ca="1">IF(SUMIF(Pharmaceuticals!$B:$B,$B109,Pharmaceuticals!AH:AH)+SUMIF('Health Products &amp; Equipment'!$B:$B,$B109,'Health Products &amp; Equipment'!AQ:AQ)+SUMIF('Other Pharma &amp; Health Products'!$B:$B,$B109,'Other Pharma &amp; Health Products'!AQ:AQ)+SUMIF('PSM Costs'!$B:$B,$B109,'PSM Costs'!AQ:AQ)&gt;0,SUMIF(Pharmaceuticals!$B:$B,$B109,Pharmaceuticals!AH:AH)+SUMIF('Health Products &amp; Equipment'!$B:$B,$B109,'Health Products &amp; Equipment'!AQ:AQ)+SUMIF('Other Pharma &amp; Health Products'!$B:$B,$B109,'Other Pharma &amp; Health Products'!AQ:AQ)+SUMIF('PSM Costs'!$B:$B,$B109,'PSM Costs'!AQ:AQ),"")</f>
        <v/>
      </c>
      <c r="Q109" s="231" t="str">
        <f ca="1">IF(SUMIF(Pharmaceuticals!$B:$B,$B109,Pharmaceuticals!AJ:AJ)+SUMIF('Health Products &amp; Equipment'!$B:$B,$B109,'Health Products &amp; Equipment'!AS:AS)+SUMIF('Other Pharma &amp; Health Products'!$B:$B,$B109,'Other Pharma &amp; Health Products'!AS:AS)+SUMIF('PSM Costs'!$B:$B,$B109,'PSM Costs'!AS:AS)&gt;0,SUMIF(Pharmaceuticals!$B:$B,$B109,Pharmaceuticals!AJ:AJ)+SUMIF('Health Products &amp; Equipment'!$B:$B,$B109,'Health Products &amp; Equipment'!AS:AS)+SUMIF('Other Pharma &amp; Health Products'!$B:$B,$B109,'Other Pharma &amp; Health Products'!AS:AS)+SUMIF('PSM Costs'!$B:$B,$B109,'PSM Costs'!AS:AS),"")</f>
        <v/>
      </c>
      <c r="R109" s="229" t="str">
        <f t="shared" ca="1" si="7"/>
        <v/>
      </c>
      <c r="S109" s="230" t="str">
        <f ca="1">IF(SUMIF(Pharmaceuticals!$B:$B,$B109,Pharmaceuticals!AQ:AQ)+SUMIF('Health Products &amp; Equipment'!$B:$B,$B109,'Health Products &amp; Equipment'!AZ:AZ)+SUMIF('Other Pharma &amp; Health Products'!$B:$B,$B109,'Other Pharma &amp; Health Products'!AZ:AZ)+SUMIF('PSM Costs'!$B:$B,$B109,'PSM Costs'!AZ:AZ)&gt;0,SUMIF(Pharmaceuticals!$B:$B,$B109,Pharmaceuticals!AQ:AQ)+SUMIF('Health Products &amp; Equipment'!$B:$B,$B109,'Health Products &amp; Equipment'!AZ:AZ)+SUMIF('Other Pharma &amp; Health Products'!$B:$B,$B109,'Other Pharma &amp; Health Products'!AZ:AZ)+SUMIF('PSM Costs'!$B:$B,$B109,'PSM Costs'!AZ:AZ),"")</f>
        <v/>
      </c>
      <c r="T109" s="230" t="str">
        <f ca="1">IF(SUMIF(Pharmaceuticals!$B:$B,$B109,Pharmaceuticals!AS:AS)+SUMIF('Health Products &amp; Equipment'!$B:$B,$B109,'Health Products &amp; Equipment'!BB:BB)+SUMIF('Other Pharma &amp; Health Products'!$B:$B,$B109,'Other Pharma &amp; Health Products'!BB:BB)+SUMIF('PSM Costs'!$B:$B,$B109,'PSM Costs'!BB:BB)&gt;0,SUMIF(Pharmaceuticals!$B:$B,$B109,Pharmaceuticals!AS:AS)+SUMIF('Health Products &amp; Equipment'!$B:$B,$B109,'Health Products &amp; Equipment'!BB:BB)+SUMIF('Other Pharma &amp; Health Products'!$B:$B,$B109,'Other Pharma &amp; Health Products'!BB:BB)+SUMIF('PSM Costs'!$B:$B,$B109,'PSM Costs'!BB:BB),"")</f>
        <v/>
      </c>
      <c r="U109" s="230" t="str">
        <f ca="1">IF(SUMIF(Pharmaceuticals!$B:$B,$B109,Pharmaceuticals!AU:AU)+SUMIF('Health Products &amp; Equipment'!$B:$B,$B109,'Health Products &amp; Equipment'!BD:BD)+SUMIF('Other Pharma &amp; Health Products'!$B:$B,$B109,'Other Pharma &amp; Health Products'!BD:BD)+SUMIF('PSM Costs'!$B:$B,$B109,'PSM Costs'!BD:BD)&gt;0,SUMIF(Pharmaceuticals!$B:$B,$B109,Pharmaceuticals!AU:AU)+SUMIF('Health Products &amp; Equipment'!$B:$B,$B109,'Health Products &amp; Equipment'!BD:BD)+SUMIF('Other Pharma &amp; Health Products'!$B:$B,$B109,'Other Pharma &amp; Health Products'!BD:BD)+SUMIF('PSM Costs'!$B:$B,$B109,'PSM Costs'!BD:BD),"")</f>
        <v/>
      </c>
      <c r="V109" s="230" t="str">
        <f ca="1">IF(SUMIF(Pharmaceuticals!$B:$B,$B109,Pharmaceuticals!AW:AW)+SUMIF('Health Products &amp; Equipment'!$B:$B,$B109,'Health Products &amp; Equipment'!BF:BF)+SUMIF('Other Pharma &amp; Health Products'!$B:$B,$B109,'Other Pharma &amp; Health Products'!BF:BF)+SUMIF('PSM Costs'!$B:$B,$B109,'PSM Costs'!BF:BF)&gt;0,SUMIF(Pharmaceuticals!$B:$B,$B109,Pharmaceuticals!AW:AW)+SUMIF('Health Products &amp; Equipment'!$B:$B,$B109,'Health Products &amp; Equipment'!BF:BF)+SUMIF('Other Pharma &amp; Health Products'!$B:$B,$B109,'Other Pharma &amp; Health Products'!BF:BF)+SUMIF('PSM Costs'!$B:$B,$B109,'PSM Costs'!BF:BF),"")</f>
        <v/>
      </c>
      <c r="W109" s="228" t="str">
        <f t="shared" ca="1" si="8"/>
        <v/>
      </c>
      <c r="X109" s="231" t="str">
        <f ca="1">IF(SUMIF(Pharmaceuticals!$B:$B,$B109,Pharmaceuticals!BD:BD)+SUMIF('Health Products &amp; Equipment'!$B:$B,$B109,'Health Products &amp; Equipment'!BM:BM)+SUMIF('Other Pharma &amp; Health Products'!$B:$B,$B109,'Other Pharma &amp; Health Products'!BM:BM)+SUMIF('PSM Costs'!$B:$B,$B109,'PSM Costs'!BM:BM)&gt;0,SUMIF(Pharmaceuticals!$B:$B,$B109,Pharmaceuticals!BD:BD)+SUMIF('Health Products &amp; Equipment'!$B:$B,$B109,'Health Products &amp; Equipment'!BM:BM)+SUMIF('Other Pharma &amp; Health Products'!$B:$B,$B109,'Other Pharma &amp; Health Products'!BM:BM)+SUMIF('PSM Costs'!$B:$B,$B109,'PSM Costs'!BM:BM),"")</f>
        <v/>
      </c>
      <c r="Y109" s="231" t="str">
        <f ca="1">IF(SUMIF(Pharmaceuticals!$B:$B,$B109,Pharmaceuticals!BF:BF)+SUMIF('Health Products &amp; Equipment'!$B:$B,$B109,'Health Products &amp; Equipment'!BO:BO)+SUMIF('Other Pharma &amp; Health Products'!$B:$B,$B109,'Other Pharma &amp; Health Products'!BO:BO)+SUMIF('PSM Costs'!$B:$B,$B109,'PSM Costs'!BO:BO)&gt;0,SUMIF(Pharmaceuticals!$B:$B,$B109,Pharmaceuticals!BF:BF)+SUMIF('Health Products &amp; Equipment'!$B:$B,$B109,'Health Products &amp; Equipment'!BO:BO)+SUMIF('Other Pharma &amp; Health Products'!$B:$B,$B109,'Other Pharma &amp; Health Products'!BO:BO)+SUMIF('PSM Costs'!$B:$B,$B109,'PSM Costs'!BO:BO),"")</f>
        <v/>
      </c>
      <c r="Z109" s="231" t="str">
        <f ca="1">IF(SUMIF(Pharmaceuticals!$B:$B,$B109,Pharmaceuticals!BH:BH)+SUMIF('Health Products &amp; Equipment'!$B:$B,$B109,'Health Products &amp; Equipment'!BQ:BQ)+SUMIF('Other Pharma &amp; Health Products'!$B:$B,$B109,'Other Pharma &amp; Health Products'!BQ:BQ)+SUMIF('PSM Costs'!$B:$B,$B109,'PSM Costs'!BQ:BQ)&gt;0,SUMIF(Pharmaceuticals!$B:$B,$B109,Pharmaceuticals!BH:BH)+SUMIF('Health Products &amp; Equipment'!$B:$B,$B109,'Health Products &amp; Equipment'!BQ:BQ)+SUMIF('Other Pharma &amp; Health Products'!$B:$B,$B109,'Other Pharma &amp; Health Products'!BQ:BQ)+SUMIF('PSM Costs'!$B:$B,$B109,'PSM Costs'!BQ:BQ),"")</f>
        <v/>
      </c>
      <c r="AA109" s="231" t="str">
        <f ca="1">IF(SUMIF(Pharmaceuticals!$B:$B,$B109,Pharmaceuticals!BJ:BJ)+SUMIF('Health Products &amp; Equipment'!$B:$B,$B109,'Health Products &amp; Equipment'!BS:BS)+SUMIF('Other Pharma &amp; Health Products'!$B:$B,$B109,'Other Pharma &amp; Health Products'!BS:BS)+SUMIF('PSM Costs'!$B:$B,$B109,'PSM Costs'!BS:BS)&gt;0,SUMIF(Pharmaceuticals!$B:$B,$B109,Pharmaceuticals!BJ:BJ)+SUMIF('Health Products &amp; Equipment'!$B:$B,$B109,'Health Products &amp; Equipment'!BS:BS)+SUMIF('Other Pharma &amp; Health Products'!$B:$B,$B109,'Other Pharma &amp; Health Products'!BS:BS)+SUMIF('PSM Costs'!$B:$B,$B109,'PSM Costs'!BS:BS),"")</f>
        <v/>
      </c>
      <c r="AB109" s="230" t="str">
        <f t="shared" ca="1" si="9"/>
        <v/>
      </c>
    </row>
    <row r="110" spans="1:28" ht="22" customHeight="1" x14ac:dyDescent="0.15">
      <c r="A110" s="226">
        <v>100</v>
      </c>
      <c r="B110" s="226" t="str">
        <f ca="1">IFERROR(VLOOKUP(A110,'Rank unique Mod-Int-CI-PR'!I:J,2,FALSE),"")</f>
        <v/>
      </c>
      <c r="C110" s="227" t="str">
        <f ca="1">IFERROR(VLOOKUP(VALUE(LEFT(B110,FIND("-",B110)-1)),CatModules!B:C,2,FALSE),"")</f>
        <v/>
      </c>
      <c r="D110" s="227" t="str">
        <f ca="1">IFERROR(VLOOKUP(LEFT(B110,FIND("--",B110)-1),CatInt!D:E,2,FALSE),"")</f>
        <v/>
      </c>
      <c r="E110" s="227" t="str">
        <f ca="1">IFERROR(VLOOKUP(MID(B110,FIND("--",B110)+2,FIND("---",B110)-FIND("--",B110)-2),CatCostInp!D:E,2,FALSE),"")</f>
        <v/>
      </c>
      <c r="F110" s="227" t="str">
        <f ca="1">IFERROR(VLOOKUP(B110,ActivityConcat!A:C,3,FALSE),"")</f>
        <v/>
      </c>
      <c r="G110" s="228" t="str">
        <f ca="1">IFERROR(VLOOKUP(VALUE(RIGHT(B110,1)),Setup!A:D,4,FALSE),"")</f>
        <v/>
      </c>
      <c r="H110" s="229" t="str">
        <f t="shared" ca="1" si="5"/>
        <v/>
      </c>
      <c r="I110" s="230" t="str">
        <f ca="1">IF(SUMIF(Pharmaceuticals!$B:$B,$B110,Pharmaceuticals!Q:Q)+SUMIF('Health Products &amp; Equipment'!$B:$B,$B110,'Health Products &amp; Equipment'!Z:Z)+SUMIF('Other Pharma &amp; Health Products'!$B:$B,$B110,'Other Pharma &amp; Health Products'!Z:Z)+SUMIF('PSM Costs'!$B:$B,$B110,'PSM Costs'!Z:Z)&gt;0,SUMIF(Pharmaceuticals!$B:$B,$B110,Pharmaceuticals!Q:Q)+SUMIF('Health Products &amp; Equipment'!$B:$B,$B110,'Health Products &amp; Equipment'!Z:Z)+SUMIF('Other Pharma &amp; Health Products'!$B:$B,$B110,'Other Pharma &amp; Health Products'!Z:Z)+SUMIF('PSM Costs'!$B:$B,$B110,'PSM Costs'!Z:Z),"")</f>
        <v/>
      </c>
      <c r="J110" s="230" t="str">
        <f ca="1">IF(SUMIF(Pharmaceuticals!$B:$B,$B110,Pharmaceuticals!S:S)+SUMIF('Health Products &amp; Equipment'!$B:$B,$B110,'Health Products &amp; Equipment'!AB:AB)+SUMIF('Other Pharma &amp; Health Products'!$B:$B,$B110,'Other Pharma &amp; Health Products'!AB:AB)+SUMIF('PSM Costs'!$B:$B,$B110,'PSM Costs'!AB:AB)&gt;0,SUMIF(Pharmaceuticals!$B:$B,$B110,Pharmaceuticals!S:S)+SUMIF('Health Products &amp; Equipment'!$B:$B,$B110,'Health Products &amp; Equipment'!AB:AB)+SUMIF('Other Pharma &amp; Health Products'!$B:$B,$B110,'Other Pharma &amp; Health Products'!AB:AB)+SUMIF('PSM Costs'!$B:$B,$B110,'PSM Costs'!AB:AB),"")</f>
        <v/>
      </c>
      <c r="K110" s="230" t="str">
        <f ca="1">IF(SUMIF(Pharmaceuticals!$B:$B,$B110,Pharmaceuticals!U:U)+SUMIF('Health Products &amp; Equipment'!$B:$B,$B110,'Health Products &amp; Equipment'!AD:AD)+SUMIF('Other Pharma &amp; Health Products'!$B:$B,$B110,'Other Pharma &amp; Health Products'!AD:AD)+SUMIF('PSM Costs'!$B:$B,$B110,'PSM Costs'!AD:AD)&gt;0,SUMIF(Pharmaceuticals!$B:$B,$B110,Pharmaceuticals!U:U)+SUMIF('Health Products &amp; Equipment'!$B:$B,$B110,'Health Products &amp; Equipment'!AD:AD)+SUMIF('Other Pharma &amp; Health Products'!$B:$B,$B110,'Other Pharma &amp; Health Products'!AD:AD)+SUMIF('PSM Costs'!$B:$B,$B110,'PSM Costs'!AD:AD),"")</f>
        <v/>
      </c>
      <c r="L110" s="230" t="str">
        <f ca="1">IF(SUMIF(Pharmaceuticals!$B:$B,$B110,Pharmaceuticals!W:W)+SUMIF('Health Products &amp; Equipment'!$B:$B,$B110,'Health Products &amp; Equipment'!AF:AF)+SUMIF('Other Pharma &amp; Health Products'!$B:$B,$B110,'Other Pharma &amp; Health Products'!AF:AF)+SUMIF('PSM Costs'!$B:$B,$B110,'PSM Costs'!AF:AF)&gt;0,SUMIF(Pharmaceuticals!$B:$B,$B110,Pharmaceuticals!W:W)+SUMIF('Health Products &amp; Equipment'!$B:$B,$B110,'Health Products &amp; Equipment'!AF:AF)+SUMIF('Other Pharma &amp; Health Products'!$B:$B,$B110,'Other Pharma &amp; Health Products'!AF:AF)+SUMIF('PSM Costs'!$B:$B,$B110,'PSM Costs'!AF:AF),"")</f>
        <v/>
      </c>
      <c r="M110" s="228" t="str">
        <f t="shared" ca="1" si="6"/>
        <v/>
      </c>
      <c r="N110" s="231" t="str">
        <f ca="1">IF(SUMIF(Pharmaceuticals!$B:$B,$B110,Pharmaceuticals!AD:AD)+SUMIF('Health Products &amp; Equipment'!$B:$B,$B110,'Health Products &amp; Equipment'!AM:AM)+SUMIF('Other Pharma &amp; Health Products'!$B:$B,$B110,'Other Pharma &amp; Health Products'!AM:AM)+SUMIF('PSM Costs'!$B:$B,$B110,'PSM Costs'!AM:AM)&gt;0,SUMIF(Pharmaceuticals!$B:$B,$B110,Pharmaceuticals!AD:AD)+SUMIF('Health Products &amp; Equipment'!$B:$B,$B110,'Health Products &amp; Equipment'!AM:AM)+SUMIF('Other Pharma &amp; Health Products'!$B:$B,$B110,'Other Pharma &amp; Health Products'!AM:AM)+SUMIF('PSM Costs'!$B:$B,$B110,'PSM Costs'!AM:AM),"")</f>
        <v/>
      </c>
      <c r="O110" s="231" t="str">
        <f ca="1">IF(SUMIF(Pharmaceuticals!$B:$B,$B110,Pharmaceuticals!AF:AF)+SUMIF('Health Products &amp; Equipment'!$B:$B,$B110,'Health Products &amp; Equipment'!AO:AO)+SUMIF('Other Pharma &amp; Health Products'!$B:$B,$B110,'Other Pharma &amp; Health Products'!AO:AO)+SUMIF('PSM Costs'!$B:$B,$B110,'PSM Costs'!AO:AO)&gt;0,SUMIF(Pharmaceuticals!$B:$B,$B110,Pharmaceuticals!AF:AF)+SUMIF('Health Products &amp; Equipment'!$B:$B,$B110,'Health Products &amp; Equipment'!AO:AO)+SUMIF('Other Pharma &amp; Health Products'!$B:$B,$B110,'Other Pharma &amp; Health Products'!AO:AO)+SUMIF('PSM Costs'!$B:$B,$B110,'PSM Costs'!AO:AO),"")</f>
        <v/>
      </c>
      <c r="P110" s="231" t="str">
        <f ca="1">IF(SUMIF(Pharmaceuticals!$B:$B,$B110,Pharmaceuticals!AH:AH)+SUMIF('Health Products &amp; Equipment'!$B:$B,$B110,'Health Products &amp; Equipment'!AQ:AQ)+SUMIF('Other Pharma &amp; Health Products'!$B:$B,$B110,'Other Pharma &amp; Health Products'!AQ:AQ)+SUMIF('PSM Costs'!$B:$B,$B110,'PSM Costs'!AQ:AQ)&gt;0,SUMIF(Pharmaceuticals!$B:$B,$B110,Pharmaceuticals!AH:AH)+SUMIF('Health Products &amp; Equipment'!$B:$B,$B110,'Health Products &amp; Equipment'!AQ:AQ)+SUMIF('Other Pharma &amp; Health Products'!$B:$B,$B110,'Other Pharma &amp; Health Products'!AQ:AQ)+SUMIF('PSM Costs'!$B:$B,$B110,'PSM Costs'!AQ:AQ),"")</f>
        <v/>
      </c>
      <c r="Q110" s="231" t="str">
        <f ca="1">IF(SUMIF(Pharmaceuticals!$B:$B,$B110,Pharmaceuticals!AJ:AJ)+SUMIF('Health Products &amp; Equipment'!$B:$B,$B110,'Health Products &amp; Equipment'!AS:AS)+SUMIF('Other Pharma &amp; Health Products'!$B:$B,$B110,'Other Pharma &amp; Health Products'!AS:AS)+SUMIF('PSM Costs'!$B:$B,$B110,'PSM Costs'!AS:AS)&gt;0,SUMIF(Pharmaceuticals!$B:$B,$B110,Pharmaceuticals!AJ:AJ)+SUMIF('Health Products &amp; Equipment'!$B:$B,$B110,'Health Products &amp; Equipment'!AS:AS)+SUMIF('Other Pharma &amp; Health Products'!$B:$B,$B110,'Other Pharma &amp; Health Products'!AS:AS)+SUMIF('PSM Costs'!$B:$B,$B110,'PSM Costs'!AS:AS),"")</f>
        <v/>
      </c>
      <c r="R110" s="229" t="str">
        <f t="shared" ca="1" si="7"/>
        <v/>
      </c>
      <c r="S110" s="230" t="str">
        <f ca="1">IF(SUMIF(Pharmaceuticals!$B:$B,$B110,Pharmaceuticals!AQ:AQ)+SUMIF('Health Products &amp; Equipment'!$B:$B,$B110,'Health Products &amp; Equipment'!AZ:AZ)+SUMIF('Other Pharma &amp; Health Products'!$B:$B,$B110,'Other Pharma &amp; Health Products'!AZ:AZ)+SUMIF('PSM Costs'!$B:$B,$B110,'PSM Costs'!AZ:AZ)&gt;0,SUMIF(Pharmaceuticals!$B:$B,$B110,Pharmaceuticals!AQ:AQ)+SUMIF('Health Products &amp; Equipment'!$B:$B,$B110,'Health Products &amp; Equipment'!AZ:AZ)+SUMIF('Other Pharma &amp; Health Products'!$B:$B,$B110,'Other Pharma &amp; Health Products'!AZ:AZ)+SUMIF('PSM Costs'!$B:$B,$B110,'PSM Costs'!AZ:AZ),"")</f>
        <v/>
      </c>
      <c r="T110" s="230" t="str">
        <f ca="1">IF(SUMIF(Pharmaceuticals!$B:$B,$B110,Pharmaceuticals!AS:AS)+SUMIF('Health Products &amp; Equipment'!$B:$B,$B110,'Health Products &amp; Equipment'!BB:BB)+SUMIF('Other Pharma &amp; Health Products'!$B:$B,$B110,'Other Pharma &amp; Health Products'!BB:BB)+SUMIF('PSM Costs'!$B:$B,$B110,'PSM Costs'!BB:BB)&gt;0,SUMIF(Pharmaceuticals!$B:$B,$B110,Pharmaceuticals!AS:AS)+SUMIF('Health Products &amp; Equipment'!$B:$B,$B110,'Health Products &amp; Equipment'!BB:BB)+SUMIF('Other Pharma &amp; Health Products'!$B:$B,$B110,'Other Pharma &amp; Health Products'!BB:BB)+SUMIF('PSM Costs'!$B:$B,$B110,'PSM Costs'!BB:BB),"")</f>
        <v/>
      </c>
      <c r="U110" s="230" t="str">
        <f ca="1">IF(SUMIF(Pharmaceuticals!$B:$B,$B110,Pharmaceuticals!AU:AU)+SUMIF('Health Products &amp; Equipment'!$B:$B,$B110,'Health Products &amp; Equipment'!BD:BD)+SUMIF('Other Pharma &amp; Health Products'!$B:$B,$B110,'Other Pharma &amp; Health Products'!BD:BD)+SUMIF('PSM Costs'!$B:$B,$B110,'PSM Costs'!BD:BD)&gt;0,SUMIF(Pharmaceuticals!$B:$B,$B110,Pharmaceuticals!AU:AU)+SUMIF('Health Products &amp; Equipment'!$B:$B,$B110,'Health Products &amp; Equipment'!BD:BD)+SUMIF('Other Pharma &amp; Health Products'!$B:$B,$B110,'Other Pharma &amp; Health Products'!BD:BD)+SUMIF('PSM Costs'!$B:$B,$B110,'PSM Costs'!BD:BD),"")</f>
        <v/>
      </c>
      <c r="V110" s="230" t="str">
        <f ca="1">IF(SUMIF(Pharmaceuticals!$B:$B,$B110,Pharmaceuticals!AW:AW)+SUMIF('Health Products &amp; Equipment'!$B:$B,$B110,'Health Products &amp; Equipment'!BF:BF)+SUMIF('Other Pharma &amp; Health Products'!$B:$B,$B110,'Other Pharma &amp; Health Products'!BF:BF)+SUMIF('PSM Costs'!$B:$B,$B110,'PSM Costs'!BF:BF)&gt;0,SUMIF(Pharmaceuticals!$B:$B,$B110,Pharmaceuticals!AW:AW)+SUMIF('Health Products &amp; Equipment'!$B:$B,$B110,'Health Products &amp; Equipment'!BF:BF)+SUMIF('Other Pharma &amp; Health Products'!$B:$B,$B110,'Other Pharma &amp; Health Products'!BF:BF)+SUMIF('PSM Costs'!$B:$B,$B110,'PSM Costs'!BF:BF),"")</f>
        <v/>
      </c>
      <c r="W110" s="228" t="str">
        <f t="shared" ca="1" si="8"/>
        <v/>
      </c>
      <c r="X110" s="231" t="str">
        <f ca="1">IF(SUMIF(Pharmaceuticals!$B:$B,$B110,Pharmaceuticals!BD:BD)+SUMIF('Health Products &amp; Equipment'!$B:$B,$B110,'Health Products &amp; Equipment'!BM:BM)+SUMIF('Other Pharma &amp; Health Products'!$B:$B,$B110,'Other Pharma &amp; Health Products'!BM:BM)+SUMIF('PSM Costs'!$B:$B,$B110,'PSM Costs'!BM:BM)&gt;0,SUMIF(Pharmaceuticals!$B:$B,$B110,Pharmaceuticals!BD:BD)+SUMIF('Health Products &amp; Equipment'!$B:$B,$B110,'Health Products &amp; Equipment'!BM:BM)+SUMIF('Other Pharma &amp; Health Products'!$B:$B,$B110,'Other Pharma &amp; Health Products'!BM:BM)+SUMIF('PSM Costs'!$B:$B,$B110,'PSM Costs'!BM:BM),"")</f>
        <v/>
      </c>
      <c r="Y110" s="231" t="str">
        <f ca="1">IF(SUMIF(Pharmaceuticals!$B:$B,$B110,Pharmaceuticals!BF:BF)+SUMIF('Health Products &amp; Equipment'!$B:$B,$B110,'Health Products &amp; Equipment'!BO:BO)+SUMIF('Other Pharma &amp; Health Products'!$B:$B,$B110,'Other Pharma &amp; Health Products'!BO:BO)+SUMIF('PSM Costs'!$B:$B,$B110,'PSM Costs'!BO:BO)&gt;0,SUMIF(Pharmaceuticals!$B:$B,$B110,Pharmaceuticals!BF:BF)+SUMIF('Health Products &amp; Equipment'!$B:$B,$B110,'Health Products &amp; Equipment'!BO:BO)+SUMIF('Other Pharma &amp; Health Products'!$B:$B,$B110,'Other Pharma &amp; Health Products'!BO:BO)+SUMIF('PSM Costs'!$B:$B,$B110,'PSM Costs'!BO:BO),"")</f>
        <v/>
      </c>
      <c r="Z110" s="231" t="str">
        <f ca="1">IF(SUMIF(Pharmaceuticals!$B:$B,$B110,Pharmaceuticals!BH:BH)+SUMIF('Health Products &amp; Equipment'!$B:$B,$B110,'Health Products &amp; Equipment'!BQ:BQ)+SUMIF('Other Pharma &amp; Health Products'!$B:$B,$B110,'Other Pharma &amp; Health Products'!BQ:BQ)+SUMIF('PSM Costs'!$B:$B,$B110,'PSM Costs'!BQ:BQ)&gt;0,SUMIF(Pharmaceuticals!$B:$B,$B110,Pharmaceuticals!BH:BH)+SUMIF('Health Products &amp; Equipment'!$B:$B,$B110,'Health Products &amp; Equipment'!BQ:BQ)+SUMIF('Other Pharma &amp; Health Products'!$B:$B,$B110,'Other Pharma &amp; Health Products'!BQ:BQ)+SUMIF('PSM Costs'!$B:$B,$B110,'PSM Costs'!BQ:BQ),"")</f>
        <v/>
      </c>
      <c r="AA110" s="231" t="str">
        <f ca="1">IF(SUMIF(Pharmaceuticals!$B:$B,$B110,Pharmaceuticals!BJ:BJ)+SUMIF('Health Products &amp; Equipment'!$B:$B,$B110,'Health Products &amp; Equipment'!BS:BS)+SUMIF('Other Pharma &amp; Health Products'!$B:$B,$B110,'Other Pharma &amp; Health Products'!BS:BS)+SUMIF('PSM Costs'!$B:$B,$B110,'PSM Costs'!BS:BS)&gt;0,SUMIF(Pharmaceuticals!$B:$B,$B110,Pharmaceuticals!BJ:BJ)+SUMIF('Health Products &amp; Equipment'!$B:$B,$B110,'Health Products &amp; Equipment'!BS:BS)+SUMIF('Other Pharma &amp; Health Products'!$B:$B,$B110,'Other Pharma &amp; Health Products'!BS:BS)+SUMIF('PSM Costs'!$B:$B,$B110,'PSM Costs'!BS:BS),"")</f>
        <v/>
      </c>
      <c r="AB110" s="230" t="str">
        <f t="shared" ca="1" si="9"/>
        <v/>
      </c>
    </row>
    <row r="111" spans="1:28" ht="22" customHeight="1" x14ac:dyDescent="0.15">
      <c r="A111" s="226">
        <v>101</v>
      </c>
      <c r="B111" s="226" t="str">
        <f ca="1">IFERROR(VLOOKUP(A111,'Rank unique Mod-Int-CI-PR'!I:J,2,FALSE),"")</f>
        <v/>
      </c>
      <c r="C111" s="227" t="str">
        <f ca="1">IFERROR(VLOOKUP(VALUE(LEFT(B111,FIND("-",B111)-1)),CatModules!B:C,2,FALSE),"")</f>
        <v/>
      </c>
      <c r="D111" s="227" t="str">
        <f ca="1">IFERROR(VLOOKUP(LEFT(B111,FIND("--",B111)-1),CatInt!D:E,2,FALSE),"")</f>
        <v/>
      </c>
      <c r="E111" s="227" t="str">
        <f ca="1">IFERROR(VLOOKUP(MID(B111,FIND("--",B111)+2,FIND("---",B111)-FIND("--",B111)-2),CatCostInp!D:E,2,FALSE),"")</f>
        <v/>
      </c>
      <c r="F111" s="227" t="str">
        <f ca="1">IFERROR(VLOOKUP(B111,ActivityConcat!A:C,3,FALSE),"")</f>
        <v/>
      </c>
      <c r="G111" s="228" t="str">
        <f ca="1">IFERROR(VLOOKUP(VALUE(RIGHT(B111,1)),Setup!A:D,4,FALSE),"")</f>
        <v/>
      </c>
      <c r="H111" s="229" t="str">
        <f ca="1">IF(SUM(I111:L111)&gt;0,1,"")</f>
        <v/>
      </c>
      <c r="I111" s="230" t="str">
        <f ca="1">IF(SUMIF(Pharmaceuticals!$B:$B,$B111,Pharmaceuticals!Q:Q)+SUMIF('Health Products &amp; Equipment'!$B:$B,$B111,'Health Products &amp; Equipment'!Z:Z)+SUMIF('Other Pharma &amp; Health Products'!$B:$B,$B111,'Other Pharma &amp; Health Products'!Z:Z)+SUMIF('PSM Costs'!$B:$B,$B111,'PSM Costs'!Z:Z)&gt;0,SUMIF(Pharmaceuticals!$B:$B,$B111,Pharmaceuticals!Q:Q)+SUMIF('Health Products &amp; Equipment'!$B:$B,$B111,'Health Products &amp; Equipment'!Z:Z)+SUMIF('Other Pharma &amp; Health Products'!$B:$B,$B111,'Other Pharma &amp; Health Products'!Z:Z)+SUMIF('PSM Costs'!$B:$B,$B111,'PSM Costs'!Z:Z),"")</f>
        <v/>
      </c>
      <c r="J111" s="230" t="str">
        <f ca="1">IF(SUMIF(Pharmaceuticals!$B:$B,$B111,Pharmaceuticals!S:S)+SUMIF('Health Products &amp; Equipment'!$B:$B,$B111,'Health Products &amp; Equipment'!AB:AB)+SUMIF('Other Pharma &amp; Health Products'!$B:$B,$B111,'Other Pharma &amp; Health Products'!AB:AB)+SUMIF('PSM Costs'!$B:$B,$B111,'PSM Costs'!AB:AB)&gt;0,SUMIF(Pharmaceuticals!$B:$B,$B111,Pharmaceuticals!S:S)+SUMIF('Health Products &amp; Equipment'!$B:$B,$B111,'Health Products &amp; Equipment'!AB:AB)+SUMIF('Other Pharma &amp; Health Products'!$B:$B,$B111,'Other Pharma &amp; Health Products'!AB:AB)+SUMIF('PSM Costs'!$B:$B,$B111,'PSM Costs'!AB:AB),"")</f>
        <v/>
      </c>
      <c r="K111" s="230" t="str">
        <f ca="1">IF(SUMIF(Pharmaceuticals!$B:$B,$B111,Pharmaceuticals!U:U)+SUMIF('Health Products &amp; Equipment'!$B:$B,$B111,'Health Products &amp; Equipment'!AD:AD)+SUMIF('Other Pharma &amp; Health Products'!$B:$B,$B111,'Other Pharma &amp; Health Products'!AD:AD)+SUMIF('PSM Costs'!$B:$B,$B111,'PSM Costs'!AD:AD)&gt;0,SUMIF(Pharmaceuticals!$B:$B,$B111,Pharmaceuticals!U:U)+SUMIF('Health Products &amp; Equipment'!$B:$B,$B111,'Health Products &amp; Equipment'!AD:AD)+SUMIF('Other Pharma &amp; Health Products'!$B:$B,$B111,'Other Pharma &amp; Health Products'!AD:AD)+SUMIF('PSM Costs'!$B:$B,$B111,'PSM Costs'!AD:AD),"")</f>
        <v/>
      </c>
      <c r="L111" s="230" t="str">
        <f ca="1">IF(SUMIF(Pharmaceuticals!$B:$B,$B111,Pharmaceuticals!W:W)+SUMIF('Health Products &amp; Equipment'!$B:$B,$B111,'Health Products &amp; Equipment'!AF:AF)+SUMIF('Other Pharma &amp; Health Products'!$B:$B,$B111,'Other Pharma &amp; Health Products'!AF:AF)+SUMIF('PSM Costs'!$B:$B,$B111,'PSM Costs'!AF:AF)&gt;0,SUMIF(Pharmaceuticals!$B:$B,$B111,Pharmaceuticals!W:W)+SUMIF('Health Products &amp; Equipment'!$B:$B,$B111,'Health Products &amp; Equipment'!AF:AF)+SUMIF('Other Pharma &amp; Health Products'!$B:$B,$B111,'Other Pharma &amp; Health Products'!AF:AF)+SUMIF('PSM Costs'!$B:$B,$B111,'PSM Costs'!AF:AF),"")</f>
        <v/>
      </c>
      <c r="M111" s="228" t="str">
        <f ca="1">IF(SUM(N111:Q111)&gt;0,1,"")</f>
        <v/>
      </c>
      <c r="N111" s="231" t="str">
        <f ca="1">IF(SUMIF(Pharmaceuticals!$B:$B,$B111,Pharmaceuticals!AD:AD)+SUMIF('Health Products &amp; Equipment'!$B:$B,$B111,'Health Products &amp; Equipment'!AM:AM)+SUMIF('Other Pharma &amp; Health Products'!$B:$B,$B111,'Other Pharma &amp; Health Products'!AM:AM)+SUMIF('PSM Costs'!$B:$B,$B111,'PSM Costs'!AM:AM)&gt;0,SUMIF(Pharmaceuticals!$B:$B,$B111,Pharmaceuticals!AD:AD)+SUMIF('Health Products &amp; Equipment'!$B:$B,$B111,'Health Products &amp; Equipment'!AM:AM)+SUMIF('Other Pharma &amp; Health Products'!$B:$B,$B111,'Other Pharma &amp; Health Products'!AM:AM)+SUMIF('PSM Costs'!$B:$B,$B111,'PSM Costs'!AM:AM),"")</f>
        <v/>
      </c>
      <c r="O111" s="231" t="str">
        <f ca="1">IF(SUMIF(Pharmaceuticals!$B:$B,$B111,Pharmaceuticals!AF:AF)+SUMIF('Health Products &amp; Equipment'!$B:$B,$B111,'Health Products &amp; Equipment'!AO:AO)+SUMIF('Other Pharma &amp; Health Products'!$B:$B,$B111,'Other Pharma &amp; Health Products'!AO:AO)+SUMIF('PSM Costs'!$B:$B,$B111,'PSM Costs'!AO:AO)&gt;0,SUMIF(Pharmaceuticals!$B:$B,$B111,Pharmaceuticals!AF:AF)+SUMIF('Health Products &amp; Equipment'!$B:$B,$B111,'Health Products &amp; Equipment'!AO:AO)+SUMIF('Other Pharma &amp; Health Products'!$B:$B,$B111,'Other Pharma &amp; Health Products'!AO:AO)+SUMIF('PSM Costs'!$B:$B,$B111,'PSM Costs'!AO:AO),"")</f>
        <v/>
      </c>
      <c r="P111" s="231" t="str">
        <f ca="1">IF(SUMIF(Pharmaceuticals!$B:$B,$B111,Pharmaceuticals!AH:AH)+SUMIF('Health Products &amp; Equipment'!$B:$B,$B111,'Health Products &amp; Equipment'!AQ:AQ)+SUMIF('Other Pharma &amp; Health Products'!$B:$B,$B111,'Other Pharma &amp; Health Products'!AQ:AQ)+SUMIF('PSM Costs'!$B:$B,$B111,'PSM Costs'!AQ:AQ)&gt;0,SUMIF(Pharmaceuticals!$B:$B,$B111,Pharmaceuticals!AH:AH)+SUMIF('Health Products &amp; Equipment'!$B:$B,$B111,'Health Products &amp; Equipment'!AQ:AQ)+SUMIF('Other Pharma &amp; Health Products'!$B:$B,$B111,'Other Pharma &amp; Health Products'!AQ:AQ)+SUMIF('PSM Costs'!$B:$B,$B111,'PSM Costs'!AQ:AQ),"")</f>
        <v/>
      </c>
      <c r="Q111" s="231" t="str">
        <f ca="1">IF(SUMIF(Pharmaceuticals!$B:$B,$B111,Pharmaceuticals!AJ:AJ)+SUMIF('Health Products &amp; Equipment'!$B:$B,$B111,'Health Products &amp; Equipment'!AS:AS)+SUMIF('Other Pharma &amp; Health Products'!$B:$B,$B111,'Other Pharma &amp; Health Products'!AS:AS)+SUMIF('PSM Costs'!$B:$B,$B111,'PSM Costs'!AS:AS)&gt;0,SUMIF(Pharmaceuticals!$B:$B,$B111,Pharmaceuticals!AJ:AJ)+SUMIF('Health Products &amp; Equipment'!$B:$B,$B111,'Health Products &amp; Equipment'!AS:AS)+SUMIF('Other Pharma &amp; Health Products'!$B:$B,$B111,'Other Pharma &amp; Health Products'!AS:AS)+SUMIF('PSM Costs'!$B:$B,$B111,'PSM Costs'!AS:AS),"")</f>
        <v/>
      </c>
      <c r="R111" s="229" t="str">
        <f ca="1">IF(SUM(S111:V111)&gt;0,1,"")</f>
        <v/>
      </c>
      <c r="S111" s="230" t="str">
        <f ca="1">IF(SUMIF(Pharmaceuticals!$B:$B,$B111,Pharmaceuticals!AQ:AQ)+SUMIF('Health Products &amp; Equipment'!$B:$B,$B111,'Health Products &amp; Equipment'!AZ:AZ)+SUMIF('Other Pharma &amp; Health Products'!$B:$B,$B111,'Other Pharma &amp; Health Products'!AZ:AZ)+SUMIF('PSM Costs'!$B:$B,$B111,'PSM Costs'!AZ:AZ)&gt;0,SUMIF(Pharmaceuticals!$B:$B,$B111,Pharmaceuticals!AQ:AQ)+SUMIF('Health Products &amp; Equipment'!$B:$B,$B111,'Health Products &amp; Equipment'!AZ:AZ)+SUMIF('Other Pharma &amp; Health Products'!$B:$B,$B111,'Other Pharma &amp; Health Products'!AZ:AZ)+SUMIF('PSM Costs'!$B:$B,$B111,'PSM Costs'!AZ:AZ),"")</f>
        <v/>
      </c>
      <c r="T111" s="230" t="str">
        <f ca="1">IF(SUMIF(Pharmaceuticals!$B:$B,$B111,Pharmaceuticals!AS:AS)+SUMIF('Health Products &amp; Equipment'!$B:$B,$B111,'Health Products &amp; Equipment'!BB:BB)+SUMIF('Other Pharma &amp; Health Products'!$B:$B,$B111,'Other Pharma &amp; Health Products'!BB:BB)+SUMIF('PSM Costs'!$B:$B,$B111,'PSM Costs'!BB:BB)&gt;0,SUMIF(Pharmaceuticals!$B:$B,$B111,Pharmaceuticals!AS:AS)+SUMIF('Health Products &amp; Equipment'!$B:$B,$B111,'Health Products &amp; Equipment'!BB:BB)+SUMIF('Other Pharma &amp; Health Products'!$B:$B,$B111,'Other Pharma &amp; Health Products'!BB:BB)+SUMIF('PSM Costs'!$B:$B,$B111,'PSM Costs'!BB:BB),"")</f>
        <v/>
      </c>
      <c r="U111" s="230" t="str">
        <f ca="1">IF(SUMIF(Pharmaceuticals!$B:$B,$B111,Pharmaceuticals!AU:AU)+SUMIF('Health Products &amp; Equipment'!$B:$B,$B111,'Health Products &amp; Equipment'!BD:BD)+SUMIF('Other Pharma &amp; Health Products'!$B:$B,$B111,'Other Pharma &amp; Health Products'!BD:BD)+SUMIF('PSM Costs'!$B:$B,$B111,'PSM Costs'!BD:BD)&gt;0,SUMIF(Pharmaceuticals!$B:$B,$B111,Pharmaceuticals!AU:AU)+SUMIF('Health Products &amp; Equipment'!$B:$B,$B111,'Health Products &amp; Equipment'!BD:BD)+SUMIF('Other Pharma &amp; Health Products'!$B:$B,$B111,'Other Pharma &amp; Health Products'!BD:BD)+SUMIF('PSM Costs'!$B:$B,$B111,'PSM Costs'!BD:BD),"")</f>
        <v/>
      </c>
      <c r="V111" s="230" t="str">
        <f ca="1">IF(SUMIF(Pharmaceuticals!$B:$B,$B111,Pharmaceuticals!AW:AW)+SUMIF('Health Products &amp; Equipment'!$B:$B,$B111,'Health Products &amp; Equipment'!BF:BF)+SUMIF('Other Pharma &amp; Health Products'!$B:$B,$B111,'Other Pharma &amp; Health Products'!BF:BF)+SUMIF('PSM Costs'!$B:$B,$B111,'PSM Costs'!BF:BF)&gt;0,SUMIF(Pharmaceuticals!$B:$B,$B111,Pharmaceuticals!AW:AW)+SUMIF('Health Products &amp; Equipment'!$B:$B,$B111,'Health Products &amp; Equipment'!BF:BF)+SUMIF('Other Pharma &amp; Health Products'!$B:$B,$B111,'Other Pharma &amp; Health Products'!BF:BF)+SUMIF('PSM Costs'!$B:$B,$B111,'PSM Costs'!BF:BF),"")</f>
        <v/>
      </c>
      <c r="W111" s="228" t="str">
        <f ca="1">IF(SUM(X111:AA111)&gt;0,1,"")</f>
        <v/>
      </c>
      <c r="X111" s="231" t="str">
        <f ca="1">IF(SUMIF(Pharmaceuticals!$B:$B,$B111,Pharmaceuticals!BD:BD)+SUMIF('Health Products &amp; Equipment'!$B:$B,$B111,'Health Products &amp; Equipment'!BM:BM)+SUMIF('Other Pharma &amp; Health Products'!$B:$B,$B111,'Other Pharma &amp; Health Products'!BM:BM)+SUMIF('PSM Costs'!$B:$B,$B111,'PSM Costs'!BM:BM)&gt;0,SUMIF(Pharmaceuticals!$B:$B,$B111,Pharmaceuticals!BD:BD)+SUMIF('Health Products &amp; Equipment'!$B:$B,$B111,'Health Products &amp; Equipment'!BM:BM)+SUMIF('Other Pharma &amp; Health Products'!$B:$B,$B111,'Other Pharma &amp; Health Products'!BM:BM)+SUMIF('PSM Costs'!$B:$B,$B111,'PSM Costs'!BM:BM),"")</f>
        <v/>
      </c>
      <c r="Y111" s="231" t="str">
        <f ca="1">IF(SUMIF(Pharmaceuticals!$B:$B,$B111,Pharmaceuticals!BF:BF)+SUMIF('Health Products &amp; Equipment'!$B:$B,$B111,'Health Products &amp; Equipment'!BO:BO)+SUMIF('Other Pharma &amp; Health Products'!$B:$B,$B111,'Other Pharma &amp; Health Products'!BO:BO)+SUMIF('PSM Costs'!$B:$B,$B111,'PSM Costs'!BO:BO)&gt;0,SUMIF(Pharmaceuticals!$B:$B,$B111,Pharmaceuticals!BF:BF)+SUMIF('Health Products &amp; Equipment'!$B:$B,$B111,'Health Products &amp; Equipment'!BO:BO)+SUMIF('Other Pharma &amp; Health Products'!$B:$B,$B111,'Other Pharma &amp; Health Products'!BO:BO)+SUMIF('PSM Costs'!$B:$B,$B111,'PSM Costs'!BO:BO),"")</f>
        <v/>
      </c>
      <c r="Z111" s="231" t="str">
        <f ca="1">IF(SUMIF(Pharmaceuticals!$B:$B,$B111,Pharmaceuticals!BH:BH)+SUMIF('Health Products &amp; Equipment'!$B:$B,$B111,'Health Products &amp; Equipment'!BQ:BQ)+SUMIF('Other Pharma &amp; Health Products'!$B:$B,$B111,'Other Pharma &amp; Health Products'!BQ:BQ)+SUMIF('PSM Costs'!$B:$B,$B111,'PSM Costs'!BQ:BQ)&gt;0,SUMIF(Pharmaceuticals!$B:$B,$B111,Pharmaceuticals!BH:BH)+SUMIF('Health Products &amp; Equipment'!$B:$B,$B111,'Health Products &amp; Equipment'!BQ:BQ)+SUMIF('Other Pharma &amp; Health Products'!$B:$B,$B111,'Other Pharma &amp; Health Products'!BQ:BQ)+SUMIF('PSM Costs'!$B:$B,$B111,'PSM Costs'!BQ:BQ),"")</f>
        <v/>
      </c>
      <c r="AA111" s="231" t="str">
        <f ca="1">IF(SUMIF(Pharmaceuticals!$B:$B,$B111,Pharmaceuticals!BJ:BJ)+SUMIF('Health Products &amp; Equipment'!$B:$B,$B111,'Health Products &amp; Equipment'!BS:BS)+SUMIF('Other Pharma &amp; Health Products'!$B:$B,$B111,'Other Pharma &amp; Health Products'!BS:BS)+SUMIF('PSM Costs'!$B:$B,$B111,'PSM Costs'!BS:BS)&gt;0,SUMIF(Pharmaceuticals!$B:$B,$B111,Pharmaceuticals!BJ:BJ)+SUMIF('Health Products &amp; Equipment'!$B:$B,$B111,'Health Products &amp; Equipment'!BS:BS)+SUMIF('Other Pharma &amp; Health Products'!$B:$B,$B111,'Other Pharma &amp; Health Products'!BS:BS)+SUMIF('PSM Costs'!$B:$B,$B111,'PSM Costs'!BS:BS),"")</f>
        <v/>
      </c>
      <c r="AB111" s="230" t="str">
        <f ca="1">IF(SUM(I111:L111,N111:Q111,S111:V111,X111:AA111)&gt;0,SUM(I111:L111,N111:Q111,S111:V111,X111:AA111),"")</f>
        <v/>
      </c>
    </row>
    <row r="112" spans="1:28" ht="22" customHeight="1" x14ac:dyDescent="0.15">
      <c r="A112" s="226">
        <v>102</v>
      </c>
      <c r="B112" s="226" t="str">
        <f ca="1">IFERROR(VLOOKUP(A112,'Rank unique Mod-Int-CI-PR'!I:J,2,FALSE),"")</f>
        <v/>
      </c>
      <c r="C112" s="227" t="str">
        <f ca="1">IFERROR(VLOOKUP(VALUE(LEFT(B112,FIND("-",B112)-1)),CatModules!B:C,2,FALSE),"")</f>
        <v/>
      </c>
      <c r="D112" s="227" t="str">
        <f ca="1">IFERROR(VLOOKUP(LEFT(B112,FIND("--",B112)-1),CatInt!D:E,2,FALSE),"")</f>
        <v/>
      </c>
      <c r="E112" s="227" t="str">
        <f ca="1">IFERROR(VLOOKUP(MID(B112,FIND("--",B112)+2,FIND("---",B112)-FIND("--",B112)-2),CatCostInp!D:E,2,FALSE),"")</f>
        <v/>
      </c>
      <c r="F112" s="227" t="str">
        <f ca="1">IFERROR(VLOOKUP(B112,ActivityConcat!A:C,3,FALSE),"")</f>
        <v/>
      </c>
      <c r="G112" s="228" t="str">
        <f ca="1">IFERROR(VLOOKUP(VALUE(RIGHT(B112,1)),Setup!A:D,4,FALSE),"")</f>
        <v/>
      </c>
      <c r="H112" s="229" t="str">
        <f t="shared" ref="H112:H175" ca="1" si="10">IF(SUM(I112:L112)&gt;0,1,"")</f>
        <v/>
      </c>
      <c r="I112" s="230" t="str">
        <f ca="1">IF(SUMIF(Pharmaceuticals!$B:$B,$B112,Pharmaceuticals!Q:Q)+SUMIF('Health Products &amp; Equipment'!$B:$B,$B112,'Health Products &amp; Equipment'!Z:Z)+SUMIF('Other Pharma &amp; Health Products'!$B:$B,$B112,'Other Pharma &amp; Health Products'!Z:Z)+SUMIF('PSM Costs'!$B:$B,$B112,'PSM Costs'!Z:Z)&gt;0,SUMIF(Pharmaceuticals!$B:$B,$B112,Pharmaceuticals!Q:Q)+SUMIF('Health Products &amp; Equipment'!$B:$B,$B112,'Health Products &amp; Equipment'!Z:Z)+SUMIF('Other Pharma &amp; Health Products'!$B:$B,$B112,'Other Pharma &amp; Health Products'!Z:Z)+SUMIF('PSM Costs'!$B:$B,$B112,'PSM Costs'!Z:Z),"")</f>
        <v/>
      </c>
      <c r="J112" s="230" t="str">
        <f ca="1">IF(SUMIF(Pharmaceuticals!$B:$B,$B112,Pharmaceuticals!S:S)+SUMIF('Health Products &amp; Equipment'!$B:$B,$B112,'Health Products &amp; Equipment'!AB:AB)+SUMIF('Other Pharma &amp; Health Products'!$B:$B,$B112,'Other Pharma &amp; Health Products'!AB:AB)+SUMIF('PSM Costs'!$B:$B,$B112,'PSM Costs'!AB:AB)&gt;0,SUMIF(Pharmaceuticals!$B:$B,$B112,Pharmaceuticals!S:S)+SUMIF('Health Products &amp; Equipment'!$B:$B,$B112,'Health Products &amp; Equipment'!AB:AB)+SUMIF('Other Pharma &amp; Health Products'!$B:$B,$B112,'Other Pharma &amp; Health Products'!AB:AB)+SUMIF('PSM Costs'!$B:$B,$B112,'PSM Costs'!AB:AB),"")</f>
        <v/>
      </c>
      <c r="K112" s="230" t="str">
        <f ca="1">IF(SUMIF(Pharmaceuticals!$B:$B,$B112,Pharmaceuticals!U:U)+SUMIF('Health Products &amp; Equipment'!$B:$B,$B112,'Health Products &amp; Equipment'!AD:AD)+SUMIF('Other Pharma &amp; Health Products'!$B:$B,$B112,'Other Pharma &amp; Health Products'!AD:AD)+SUMIF('PSM Costs'!$B:$B,$B112,'PSM Costs'!AD:AD)&gt;0,SUMIF(Pharmaceuticals!$B:$B,$B112,Pharmaceuticals!U:U)+SUMIF('Health Products &amp; Equipment'!$B:$B,$B112,'Health Products &amp; Equipment'!AD:AD)+SUMIF('Other Pharma &amp; Health Products'!$B:$B,$B112,'Other Pharma &amp; Health Products'!AD:AD)+SUMIF('PSM Costs'!$B:$B,$B112,'PSM Costs'!AD:AD),"")</f>
        <v/>
      </c>
      <c r="L112" s="230" t="str">
        <f ca="1">IF(SUMIF(Pharmaceuticals!$B:$B,$B112,Pharmaceuticals!W:W)+SUMIF('Health Products &amp; Equipment'!$B:$B,$B112,'Health Products &amp; Equipment'!AF:AF)+SUMIF('Other Pharma &amp; Health Products'!$B:$B,$B112,'Other Pharma &amp; Health Products'!AF:AF)+SUMIF('PSM Costs'!$B:$B,$B112,'PSM Costs'!AF:AF)&gt;0,SUMIF(Pharmaceuticals!$B:$B,$B112,Pharmaceuticals!W:W)+SUMIF('Health Products &amp; Equipment'!$B:$B,$B112,'Health Products &amp; Equipment'!AF:AF)+SUMIF('Other Pharma &amp; Health Products'!$B:$B,$B112,'Other Pharma &amp; Health Products'!AF:AF)+SUMIF('PSM Costs'!$B:$B,$B112,'PSM Costs'!AF:AF),"")</f>
        <v/>
      </c>
      <c r="M112" s="228" t="str">
        <f t="shared" ref="M112:M175" ca="1" si="11">IF(SUM(N112:Q112)&gt;0,1,"")</f>
        <v/>
      </c>
      <c r="N112" s="231" t="str">
        <f ca="1">IF(SUMIF(Pharmaceuticals!$B:$B,$B112,Pharmaceuticals!AD:AD)+SUMIF('Health Products &amp; Equipment'!$B:$B,$B112,'Health Products &amp; Equipment'!AM:AM)+SUMIF('Other Pharma &amp; Health Products'!$B:$B,$B112,'Other Pharma &amp; Health Products'!AM:AM)+SUMIF('PSM Costs'!$B:$B,$B112,'PSM Costs'!AM:AM)&gt;0,SUMIF(Pharmaceuticals!$B:$B,$B112,Pharmaceuticals!AD:AD)+SUMIF('Health Products &amp; Equipment'!$B:$B,$B112,'Health Products &amp; Equipment'!AM:AM)+SUMIF('Other Pharma &amp; Health Products'!$B:$B,$B112,'Other Pharma &amp; Health Products'!AM:AM)+SUMIF('PSM Costs'!$B:$B,$B112,'PSM Costs'!AM:AM),"")</f>
        <v/>
      </c>
      <c r="O112" s="231" t="str">
        <f ca="1">IF(SUMIF(Pharmaceuticals!$B:$B,$B112,Pharmaceuticals!AF:AF)+SUMIF('Health Products &amp; Equipment'!$B:$B,$B112,'Health Products &amp; Equipment'!AO:AO)+SUMIF('Other Pharma &amp; Health Products'!$B:$B,$B112,'Other Pharma &amp; Health Products'!AO:AO)+SUMIF('PSM Costs'!$B:$B,$B112,'PSM Costs'!AO:AO)&gt;0,SUMIF(Pharmaceuticals!$B:$B,$B112,Pharmaceuticals!AF:AF)+SUMIF('Health Products &amp; Equipment'!$B:$B,$B112,'Health Products &amp; Equipment'!AO:AO)+SUMIF('Other Pharma &amp; Health Products'!$B:$B,$B112,'Other Pharma &amp; Health Products'!AO:AO)+SUMIF('PSM Costs'!$B:$B,$B112,'PSM Costs'!AO:AO),"")</f>
        <v/>
      </c>
      <c r="P112" s="231" t="str">
        <f ca="1">IF(SUMIF(Pharmaceuticals!$B:$B,$B112,Pharmaceuticals!AH:AH)+SUMIF('Health Products &amp; Equipment'!$B:$B,$B112,'Health Products &amp; Equipment'!AQ:AQ)+SUMIF('Other Pharma &amp; Health Products'!$B:$B,$B112,'Other Pharma &amp; Health Products'!AQ:AQ)+SUMIF('PSM Costs'!$B:$B,$B112,'PSM Costs'!AQ:AQ)&gt;0,SUMIF(Pharmaceuticals!$B:$B,$B112,Pharmaceuticals!AH:AH)+SUMIF('Health Products &amp; Equipment'!$B:$B,$B112,'Health Products &amp; Equipment'!AQ:AQ)+SUMIF('Other Pharma &amp; Health Products'!$B:$B,$B112,'Other Pharma &amp; Health Products'!AQ:AQ)+SUMIF('PSM Costs'!$B:$B,$B112,'PSM Costs'!AQ:AQ),"")</f>
        <v/>
      </c>
      <c r="Q112" s="231" t="str">
        <f ca="1">IF(SUMIF(Pharmaceuticals!$B:$B,$B112,Pharmaceuticals!AJ:AJ)+SUMIF('Health Products &amp; Equipment'!$B:$B,$B112,'Health Products &amp; Equipment'!AS:AS)+SUMIF('Other Pharma &amp; Health Products'!$B:$B,$B112,'Other Pharma &amp; Health Products'!AS:AS)+SUMIF('PSM Costs'!$B:$B,$B112,'PSM Costs'!AS:AS)&gt;0,SUMIF(Pharmaceuticals!$B:$B,$B112,Pharmaceuticals!AJ:AJ)+SUMIF('Health Products &amp; Equipment'!$B:$B,$B112,'Health Products &amp; Equipment'!AS:AS)+SUMIF('Other Pharma &amp; Health Products'!$B:$B,$B112,'Other Pharma &amp; Health Products'!AS:AS)+SUMIF('PSM Costs'!$B:$B,$B112,'PSM Costs'!AS:AS),"")</f>
        <v/>
      </c>
      <c r="R112" s="229" t="str">
        <f t="shared" ref="R112:R175" ca="1" si="12">IF(SUM(S112:V112)&gt;0,1,"")</f>
        <v/>
      </c>
      <c r="S112" s="230" t="str">
        <f ca="1">IF(SUMIF(Pharmaceuticals!$B:$B,$B112,Pharmaceuticals!AQ:AQ)+SUMIF('Health Products &amp; Equipment'!$B:$B,$B112,'Health Products &amp; Equipment'!AZ:AZ)+SUMIF('Other Pharma &amp; Health Products'!$B:$B,$B112,'Other Pharma &amp; Health Products'!AZ:AZ)+SUMIF('PSM Costs'!$B:$B,$B112,'PSM Costs'!AZ:AZ)&gt;0,SUMIF(Pharmaceuticals!$B:$B,$B112,Pharmaceuticals!AQ:AQ)+SUMIF('Health Products &amp; Equipment'!$B:$B,$B112,'Health Products &amp; Equipment'!AZ:AZ)+SUMIF('Other Pharma &amp; Health Products'!$B:$B,$B112,'Other Pharma &amp; Health Products'!AZ:AZ)+SUMIF('PSM Costs'!$B:$B,$B112,'PSM Costs'!AZ:AZ),"")</f>
        <v/>
      </c>
      <c r="T112" s="230" t="str">
        <f ca="1">IF(SUMIF(Pharmaceuticals!$B:$B,$B112,Pharmaceuticals!AS:AS)+SUMIF('Health Products &amp; Equipment'!$B:$B,$B112,'Health Products &amp; Equipment'!BB:BB)+SUMIF('Other Pharma &amp; Health Products'!$B:$B,$B112,'Other Pharma &amp; Health Products'!BB:BB)+SUMIF('PSM Costs'!$B:$B,$B112,'PSM Costs'!BB:BB)&gt;0,SUMIF(Pharmaceuticals!$B:$B,$B112,Pharmaceuticals!AS:AS)+SUMIF('Health Products &amp; Equipment'!$B:$B,$B112,'Health Products &amp; Equipment'!BB:BB)+SUMIF('Other Pharma &amp; Health Products'!$B:$B,$B112,'Other Pharma &amp; Health Products'!BB:BB)+SUMIF('PSM Costs'!$B:$B,$B112,'PSM Costs'!BB:BB),"")</f>
        <v/>
      </c>
      <c r="U112" s="230" t="str">
        <f ca="1">IF(SUMIF(Pharmaceuticals!$B:$B,$B112,Pharmaceuticals!AU:AU)+SUMIF('Health Products &amp; Equipment'!$B:$B,$B112,'Health Products &amp; Equipment'!BD:BD)+SUMIF('Other Pharma &amp; Health Products'!$B:$B,$B112,'Other Pharma &amp; Health Products'!BD:BD)+SUMIF('PSM Costs'!$B:$B,$B112,'PSM Costs'!BD:BD)&gt;0,SUMIF(Pharmaceuticals!$B:$B,$B112,Pharmaceuticals!AU:AU)+SUMIF('Health Products &amp; Equipment'!$B:$B,$B112,'Health Products &amp; Equipment'!BD:BD)+SUMIF('Other Pharma &amp; Health Products'!$B:$B,$B112,'Other Pharma &amp; Health Products'!BD:BD)+SUMIF('PSM Costs'!$B:$B,$B112,'PSM Costs'!BD:BD),"")</f>
        <v/>
      </c>
      <c r="V112" s="230" t="str">
        <f ca="1">IF(SUMIF(Pharmaceuticals!$B:$B,$B112,Pharmaceuticals!AW:AW)+SUMIF('Health Products &amp; Equipment'!$B:$B,$B112,'Health Products &amp; Equipment'!BF:BF)+SUMIF('Other Pharma &amp; Health Products'!$B:$B,$B112,'Other Pharma &amp; Health Products'!BF:BF)+SUMIF('PSM Costs'!$B:$B,$B112,'PSM Costs'!BF:BF)&gt;0,SUMIF(Pharmaceuticals!$B:$B,$B112,Pharmaceuticals!AW:AW)+SUMIF('Health Products &amp; Equipment'!$B:$B,$B112,'Health Products &amp; Equipment'!BF:BF)+SUMIF('Other Pharma &amp; Health Products'!$B:$B,$B112,'Other Pharma &amp; Health Products'!BF:BF)+SUMIF('PSM Costs'!$B:$B,$B112,'PSM Costs'!BF:BF),"")</f>
        <v/>
      </c>
      <c r="W112" s="228" t="str">
        <f t="shared" ref="W112:W175" ca="1" si="13">IF(SUM(X112:AA112)&gt;0,1,"")</f>
        <v/>
      </c>
      <c r="X112" s="231" t="str">
        <f ca="1">IF(SUMIF(Pharmaceuticals!$B:$B,$B112,Pharmaceuticals!BD:BD)+SUMIF('Health Products &amp; Equipment'!$B:$B,$B112,'Health Products &amp; Equipment'!BM:BM)+SUMIF('Other Pharma &amp; Health Products'!$B:$B,$B112,'Other Pharma &amp; Health Products'!BM:BM)+SUMIF('PSM Costs'!$B:$B,$B112,'PSM Costs'!BM:BM)&gt;0,SUMIF(Pharmaceuticals!$B:$B,$B112,Pharmaceuticals!BD:BD)+SUMIF('Health Products &amp; Equipment'!$B:$B,$B112,'Health Products &amp; Equipment'!BM:BM)+SUMIF('Other Pharma &amp; Health Products'!$B:$B,$B112,'Other Pharma &amp; Health Products'!BM:BM)+SUMIF('PSM Costs'!$B:$B,$B112,'PSM Costs'!BM:BM),"")</f>
        <v/>
      </c>
      <c r="Y112" s="231" t="str">
        <f ca="1">IF(SUMIF(Pharmaceuticals!$B:$B,$B112,Pharmaceuticals!BF:BF)+SUMIF('Health Products &amp; Equipment'!$B:$B,$B112,'Health Products &amp; Equipment'!BO:BO)+SUMIF('Other Pharma &amp; Health Products'!$B:$B,$B112,'Other Pharma &amp; Health Products'!BO:BO)+SUMIF('PSM Costs'!$B:$B,$B112,'PSM Costs'!BO:BO)&gt;0,SUMIF(Pharmaceuticals!$B:$B,$B112,Pharmaceuticals!BF:BF)+SUMIF('Health Products &amp; Equipment'!$B:$B,$B112,'Health Products &amp; Equipment'!BO:BO)+SUMIF('Other Pharma &amp; Health Products'!$B:$B,$B112,'Other Pharma &amp; Health Products'!BO:BO)+SUMIF('PSM Costs'!$B:$B,$B112,'PSM Costs'!BO:BO),"")</f>
        <v/>
      </c>
      <c r="Z112" s="231" t="str">
        <f ca="1">IF(SUMIF(Pharmaceuticals!$B:$B,$B112,Pharmaceuticals!BH:BH)+SUMIF('Health Products &amp; Equipment'!$B:$B,$B112,'Health Products &amp; Equipment'!BQ:BQ)+SUMIF('Other Pharma &amp; Health Products'!$B:$B,$B112,'Other Pharma &amp; Health Products'!BQ:BQ)+SUMIF('PSM Costs'!$B:$B,$B112,'PSM Costs'!BQ:BQ)&gt;0,SUMIF(Pharmaceuticals!$B:$B,$B112,Pharmaceuticals!BH:BH)+SUMIF('Health Products &amp; Equipment'!$B:$B,$B112,'Health Products &amp; Equipment'!BQ:BQ)+SUMIF('Other Pharma &amp; Health Products'!$B:$B,$B112,'Other Pharma &amp; Health Products'!BQ:BQ)+SUMIF('PSM Costs'!$B:$B,$B112,'PSM Costs'!BQ:BQ),"")</f>
        <v/>
      </c>
      <c r="AA112" s="231" t="str">
        <f ca="1">IF(SUMIF(Pharmaceuticals!$B:$B,$B112,Pharmaceuticals!BJ:BJ)+SUMIF('Health Products &amp; Equipment'!$B:$B,$B112,'Health Products &amp; Equipment'!BS:BS)+SUMIF('Other Pharma &amp; Health Products'!$B:$B,$B112,'Other Pharma &amp; Health Products'!BS:BS)+SUMIF('PSM Costs'!$B:$B,$B112,'PSM Costs'!BS:BS)&gt;0,SUMIF(Pharmaceuticals!$B:$B,$B112,Pharmaceuticals!BJ:BJ)+SUMIF('Health Products &amp; Equipment'!$B:$B,$B112,'Health Products &amp; Equipment'!BS:BS)+SUMIF('Other Pharma &amp; Health Products'!$B:$B,$B112,'Other Pharma &amp; Health Products'!BS:BS)+SUMIF('PSM Costs'!$B:$B,$B112,'PSM Costs'!BS:BS),"")</f>
        <v/>
      </c>
      <c r="AB112" s="230" t="str">
        <f t="shared" ref="AB112:AB175" ca="1" si="14">IF(SUM(I112:L112,N112:Q112,S112:V112,X112:AA112)&gt;0,SUM(I112:L112,N112:Q112,S112:V112,X112:AA112),"")</f>
        <v/>
      </c>
    </row>
    <row r="113" spans="1:28" ht="22" customHeight="1" x14ac:dyDescent="0.15">
      <c r="A113" s="226">
        <v>103</v>
      </c>
      <c r="B113" s="226" t="str">
        <f ca="1">IFERROR(VLOOKUP(A113,'Rank unique Mod-Int-CI-PR'!I:J,2,FALSE),"")</f>
        <v/>
      </c>
      <c r="C113" s="227" t="str">
        <f ca="1">IFERROR(VLOOKUP(VALUE(LEFT(B113,FIND("-",B113)-1)),CatModules!B:C,2,FALSE),"")</f>
        <v/>
      </c>
      <c r="D113" s="227" t="str">
        <f ca="1">IFERROR(VLOOKUP(LEFT(B113,FIND("--",B113)-1),CatInt!D:E,2,FALSE),"")</f>
        <v/>
      </c>
      <c r="E113" s="227" t="str">
        <f ca="1">IFERROR(VLOOKUP(MID(B113,FIND("--",B113)+2,FIND("---",B113)-FIND("--",B113)-2),CatCostInp!D:E,2,FALSE),"")</f>
        <v/>
      </c>
      <c r="F113" s="227" t="str">
        <f ca="1">IFERROR(VLOOKUP(B113,ActivityConcat!A:C,3,FALSE),"")</f>
        <v/>
      </c>
      <c r="G113" s="228" t="str">
        <f ca="1">IFERROR(VLOOKUP(VALUE(RIGHT(B113,1)),Setup!A:D,4,FALSE),"")</f>
        <v/>
      </c>
      <c r="H113" s="229" t="str">
        <f t="shared" ca="1" si="10"/>
        <v/>
      </c>
      <c r="I113" s="230" t="str">
        <f ca="1">IF(SUMIF(Pharmaceuticals!$B:$B,$B113,Pharmaceuticals!Q:Q)+SUMIF('Health Products &amp; Equipment'!$B:$B,$B113,'Health Products &amp; Equipment'!Z:Z)+SUMIF('Other Pharma &amp; Health Products'!$B:$B,$B113,'Other Pharma &amp; Health Products'!Z:Z)+SUMIF('PSM Costs'!$B:$B,$B113,'PSM Costs'!Z:Z)&gt;0,SUMIF(Pharmaceuticals!$B:$B,$B113,Pharmaceuticals!Q:Q)+SUMIF('Health Products &amp; Equipment'!$B:$B,$B113,'Health Products &amp; Equipment'!Z:Z)+SUMIF('Other Pharma &amp; Health Products'!$B:$B,$B113,'Other Pharma &amp; Health Products'!Z:Z)+SUMIF('PSM Costs'!$B:$B,$B113,'PSM Costs'!Z:Z),"")</f>
        <v/>
      </c>
      <c r="J113" s="230" t="str">
        <f ca="1">IF(SUMIF(Pharmaceuticals!$B:$B,$B113,Pharmaceuticals!S:S)+SUMIF('Health Products &amp; Equipment'!$B:$B,$B113,'Health Products &amp; Equipment'!AB:AB)+SUMIF('Other Pharma &amp; Health Products'!$B:$B,$B113,'Other Pharma &amp; Health Products'!AB:AB)+SUMIF('PSM Costs'!$B:$B,$B113,'PSM Costs'!AB:AB)&gt;0,SUMIF(Pharmaceuticals!$B:$B,$B113,Pharmaceuticals!S:S)+SUMIF('Health Products &amp; Equipment'!$B:$B,$B113,'Health Products &amp; Equipment'!AB:AB)+SUMIF('Other Pharma &amp; Health Products'!$B:$B,$B113,'Other Pharma &amp; Health Products'!AB:AB)+SUMIF('PSM Costs'!$B:$B,$B113,'PSM Costs'!AB:AB),"")</f>
        <v/>
      </c>
      <c r="K113" s="230" t="str">
        <f ca="1">IF(SUMIF(Pharmaceuticals!$B:$B,$B113,Pharmaceuticals!U:U)+SUMIF('Health Products &amp; Equipment'!$B:$B,$B113,'Health Products &amp; Equipment'!AD:AD)+SUMIF('Other Pharma &amp; Health Products'!$B:$B,$B113,'Other Pharma &amp; Health Products'!AD:AD)+SUMIF('PSM Costs'!$B:$B,$B113,'PSM Costs'!AD:AD)&gt;0,SUMIF(Pharmaceuticals!$B:$B,$B113,Pharmaceuticals!U:U)+SUMIF('Health Products &amp; Equipment'!$B:$B,$B113,'Health Products &amp; Equipment'!AD:AD)+SUMIF('Other Pharma &amp; Health Products'!$B:$B,$B113,'Other Pharma &amp; Health Products'!AD:AD)+SUMIF('PSM Costs'!$B:$B,$B113,'PSM Costs'!AD:AD),"")</f>
        <v/>
      </c>
      <c r="L113" s="230" t="str">
        <f ca="1">IF(SUMIF(Pharmaceuticals!$B:$B,$B113,Pharmaceuticals!W:W)+SUMIF('Health Products &amp; Equipment'!$B:$B,$B113,'Health Products &amp; Equipment'!AF:AF)+SUMIF('Other Pharma &amp; Health Products'!$B:$B,$B113,'Other Pharma &amp; Health Products'!AF:AF)+SUMIF('PSM Costs'!$B:$B,$B113,'PSM Costs'!AF:AF)&gt;0,SUMIF(Pharmaceuticals!$B:$B,$B113,Pharmaceuticals!W:W)+SUMIF('Health Products &amp; Equipment'!$B:$B,$B113,'Health Products &amp; Equipment'!AF:AF)+SUMIF('Other Pharma &amp; Health Products'!$B:$B,$B113,'Other Pharma &amp; Health Products'!AF:AF)+SUMIF('PSM Costs'!$B:$B,$B113,'PSM Costs'!AF:AF),"")</f>
        <v/>
      </c>
      <c r="M113" s="228" t="str">
        <f t="shared" ca="1" si="11"/>
        <v/>
      </c>
      <c r="N113" s="231" t="str">
        <f ca="1">IF(SUMIF(Pharmaceuticals!$B:$B,$B113,Pharmaceuticals!AD:AD)+SUMIF('Health Products &amp; Equipment'!$B:$B,$B113,'Health Products &amp; Equipment'!AM:AM)+SUMIF('Other Pharma &amp; Health Products'!$B:$B,$B113,'Other Pharma &amp; Health Products'!AM:AM)+SUMIF('PSM Costs'!$B:$B,$B113,'PSM Costs'!AM:AM)&gt;0,SUMIF(Pharmaceuticals!$B:$B,$B113,Pharmaceuticals!AD:AD)+SUMIF('Health Products &amp; Equipment'!$B:$B,$B113,'Health Products &amp; Equipment'!AM:AM)+SUMIF('Other Pharma &amp; Health Products'!$B:$B,$B113,'Other Pharma &amp; Health Products'!AM:AM)+SUMIF('PSM Costs'!$B:$B,$B113,'PSM Costs'!AM:AM),"")</f>
        <v/>
      </c>
      <c r="O113" s="231" t="str">
        <f ca="1">IF(SUMIF(Pharmaceuticals!$B:$B,$B113,Pharmaceuticals!AF:AF)+SUMIF('Health Products &amp; Equipment'!$B:$B,$B113,'Health Products &amp; Equipment'!AO:AO)+SUMIF('Other Pharma &amp; Health Products'!$B:$B,$B113,'Other Pharma &amp; Health Products'!AO:AO)+SUMIF('PSM Costs'!$B:$B,$B113,'PSM Costs'!AO:AO)&gt;0,SUMIF(Pharmaceuticals!$B:$B,$B113,Pharmaceuticals!AF:AF)+SUMIF('Health Products &amp; Equipment'!$B:$B,$B113,'Health Products &amp; Equipment'!AO:AO)+SUMIF('Other Pharma &amp; Health Products'!$B:$B,$B113,'Other Pharma &amp; Health Products'!AO:AO)+SUMIF('PSM Costs'!$B:$B,$B113,'PSM Costs'!AO:AO),"")</f>
        <v/>
      </c>
      <c r="P113" s="231" t="str">
        <f ca="1">IF(SUMIF(Pharmaceuticals!$B:$B,$B113,Pharmaceuticals!AH:AH)+SUMIF('Health Products &amp; Equipment'!$B:$B,$B113,'Health Products &amp; Equipment'!AQ:AQ)+SUMIF('Other Pharma &amp; Health Products'!$B:$B,$B113,'Other Pharma &amp; Health Products'!AQ:AQ)+SUMIF('PSM Costs'!$B:$B,$B113,'PSM Costs'!AQ:AQ)&gt;0,SUMIF(Pharmaceuticals!$B:$B,$B113,Pharmaceuticals!AH:AH)+SUMIF('Health Products &amp; Equipment'!$B:$B,$B113,'Health Products &amp; Equipment'!AQ:AQ)+SUMIF('Other Pharma &amp; Health Products'!$B:$B,$B113,'Other Pharma &amp; Health Products'!AQ:AQ)+SUMIF('PSM Costs'!$B:$B,$B113,'PSM Costs'!AQ:AQ),"")</f>
        <v/>
      </c>
      <c r="Q113" s="231" t="str">
        <f ca="1">IF(SUMIF(Pharmaceuticals!$B:$B,$B113,Pharmaceuticals!AJ:AJ)+SUMIF('Health Products &amp; Equipment'!$B:$B,$B113,'Health Products &amp; Equipment'!AS:AS)+SUMIF('Other Pharma &amp; Health Products'!$B:$B,$B113,'Other Pharma &amp; Health Products'!AS:AS)+SUMIF('PSM Costs'!$B:$B,$B113,'PSM Costs'!AS:AS)&gt;0,SUMIF(Pharmaceuticals!$B:$B,$B113,Pharmaceuticals!AJ:AJ)+SUMIF('Health Products &amp; Equipment'!$B:$B,$B113,'Health Products &amp; Equipment'!AS:AS)+SUMIF('Other Pharma &amp; Health Products'!$B:$B,$B113,'Other Pharma &amp; Health Products'!AS:AS)+SUMIF('PSM Costs'!$B:$B,$B113,'PSM Costs'!AS:AS),"")</f>
        <v/>
      </c>
      <c r="R113" s="229" t="str">
        <f t="shared" ca="1" si="12"/>
        <v/>
      </c>
      <c r="S113" s="230" t="str">
        <f ca="1">IF(SUMIF(Pharmaceuticals!$B:$B,$B113,Pharmaceuticals!AQ:AQ)+SUMIF('Health Products &amp; Equipment'!$B:$B,$B113,'Health Products &amp; Equipment'!AZ:AZ)+SUMIF('Other Pharma &amp; Health Products'!$B:$B,$B113,'Other Pharma &amp; Health Products'!AZ:AZ)+SUMIF('PSM Costs'!$B:$B,$B113,'PSM Costs'!AZ:AZ)&gt;0,SUMIF(Pharmaceuticals!$B:$B,$B113,Pharmaceuticals!AQ:AQ)+SUMIF('Health Products &amp; Equipment'!$B:$B,$B113,'Health Products &amp; Equipment'!AZ:AZ)+SUMIF('Other Pharma &amp; Health Products'!$B:$B,$B113,'Other Pharma &amp; Health Products'!AZ:AZ)+SUMIF('PSM Costs'!$B:$B,$B113,'PSM Costs'!AZ:AZ),"")</f>
        <v/>
      </c>
      <c r="T113" s="230" t="str">
        <f ca="1">IF(SUMIF(Pharmaceuticals!$B:$B,$B113,Pharmaceuticals!AS:AS)+SUMIF('Health Products &amp; Equipment'!$B:$B,$B113,'Health Products &amp; Equipment'!BB:BB)+SUMIF('Other Pharma &amp; Health Products'!$B:$B,$B113,'Other Pharma &amp; Health Products'!BB:BB)+SUMIF('PSM Costs'!$B:$B,$B113,'PSM Costs'!BB:BB)&gt;0,SUMIF(Pharmaceuticals!$B:$B,$B113,Pharmaceuticals!AS:AS)+SUMIF('Health Products &amp; Equipment'!$B:$B,$B113,'Health Products &amp; Equipment'!BB:BB)+SUMIF('Other Pharma &amp; Health Products'!$B:$B,$B113,'Other Pharma &amp; Health Products'!BB:BB)+SUMIF('PSM Costs'!$B:$B,$B113,'PSM Costs'!BB:BB),"")</f>
        <v/>
      </c>
      <c r="U113" s="230" t="str">
        <f ca="1">IF(SUMIF(Pharmaceuticals!$B:$B,$B113,Pharmaceuticals!AU:AU)+SUMIF('Health Products &amp; Equipment'!$B:$B,$B113,'Health Products &amp; Equipment'!BD:BD)+SUMIF('Other Pharma &amp; Health Products'!$B:$B,$B113,'Other Pharma &amp; Health Products'!BD:BD)+SUMIF('PSM Costs'!$B:$B,$B113,'PSM Costs'!BD:BD)&gt;0,SUMIF(Pharmaceuticals!$B:$B,$B113,Pharmaceuticals!AU:AU)+SUMIF('Health Products &amp; Equipment'!$B:$B,$B113,'Health Products &amp; Equipment'!BD:BD)+SUMIF('Other Pharma &amp; Health Products'!$B:$B,$B113,'Other Pharma &amp; Health Products'!BD:BD)+SUMIF('PSM Costs'!$B:$B,$B113,'PSM Costs'!BD:BD),"")</f>
        <v/>
      </c>
      <c r="V113" s="230" t="str">
        <f ca="1">IF(SUMIF(Pharmaceuticals!$B:$B,$B113,Pharmaceuticals!AW:AW)+SUMIF('Health Products &amp; Equipment'!$B:$B,$B113,'Health Products &amp; Equipment'!BF:BF)+SUMIF('Other Pharma &amp; Health Products'!$B:$B,$B113,'Other Pharma &amp; Health Products'!BF:BF)+SUMIF('PSM Costs'!$B:$B,$B113,'PSM Costs'!BF:BF)&gt;0,SUMIF(Pharmaceuticals!$B:$B,$B113,Pharmaceuticals!AW:AW)+SUMIF('Health Products &amp; Equipment'!$B:$B,$B113,'Health Products &amp; Equipment'!BF:BF)+SUMIF('Other Pharma &amp; Health Products'!$B:$B,$B113,'Other Pharma &amp; Health Products'!BF:BF)+SUMIF('PSM Costs'!$B:$B,$B113,'PSM Costs'!BF:BF),"")</f>
        <v/>
      </c>
      <c r="W113" s="228" t="str">
        <f t="shared" ca="1" si="13"/>
        <v/>
      </c>
      <c r="X113" s="231" t="str">
        <f ca="1">IF(SUMIF(Pharmaceuticals!$B:$B,$B113,Pharmaceuticals!BD:BD)+SUMIF('Health Products &amp; Equipment'!$B:$B,$B113,'Health Products &amp; Equipment'!BM:BM)+SUMIF('Other Pharma &amp; Health Products'!$B:$B,$B113,'Other Pharma &amp; Health Products'!BM:BM)+SUMIF('PSM Costs'!$B:$B,$B113,'PSM Costs'!BM:BM)&gt;0,SUMIF(Pharmaceuticals!$B:$B,$B113,Pharmaceuticals!BD:BD)+SUMIF('Health Products &amp; Equipment'!$B:$B,$B113,'Health Products &amp; Equipment'!BM:BM)+SUMIF('Other Pharma &amp; Health Products'!$B:$B,$B113,'Other Pharma &amp; Health Products'!BM:BM)+SUMIF('PSM Costs'!$B:$B,$B113,'PSM Costs'!BM:BM),"")</f>
        <v/>
      </c>
      <c r="Y113" s="231" t="str">
        <f ca="1">IF(SUMIF(Pharmaceuticals!$B:$B,$B113,Pharmaceuticals!BF:BF)+SUMIF('Health Products &amp; Equipment'!$B:$B,$B113,'Health Products &amp; Equipment'!BO:BO)+SUMIF('Other Pharma &amp; Health Products'!$B:$B,$B113,'Other Pharma &amp; Health Products'!BO:BO)+SUMIF('PSM Costs'!$B:$B,$B113,'PSM Costs'!BO:BO)&gt;0,SUMIF(Pharmaceuticals!$B:$B,$B113,Pharmaceuticals!BF:BF)+SUMIF('Health Products &amp; Equipment'!$B:$B,$B113,'Health Products &amp; Equipment'!BO:BO)+SUMIF('Other Pharma &amp; Health Products'!$B:$B,$B113,'Other Pharma &amp; Health Products'!BO:BO)+SUMIF('PSM Costs'!$B:$B,$B113,'PSM Costs'!BO:BO),"")</f>
        <v/>
      </c>
      <c r="Z113" s="231" t="str">
        <f ca="1">IF(SUMIF(Pharmaceuticals!$B:$B,$B113,Pharmaceuticals!BH:BH)+SUMIF('Health Products &amp; Equipment'!$B:$B,$B113,'Health Products &amp; Equipment'!BQ:BQ)+SUMIF('Other Pharma &amp; Health Products'!$B:$B,$B113,'Other Pharma &amp; Health Products'!BQ:BQ)+SUMIF('PSM Costs'!$B:$B,$B113,'PSM Costs'!BQ:BQ)&gt;0,SUMIF(Pharmaceuticals!$B:$B,$B113,Pharmaceuticals!BH:BH)+SUMIF('Health Products &amp; Equipment'!$B:$B,$B113,'Health Products &amp; Equipment'!BQ:BQ)+SUMIF('Other Pharma &amp; Health Products'!$B:$B,$B113,'Other Pharma &amp; Health Products'!BQ:BQ)+SUMIF('PSM Costs'!$B:$B,$B113,'PSM Costs'!BQ:BQ),"")</f>
        <v/>
      </c>
      <c r="AA113" s="231" t="str">
        <f ca="1">IF(SUMIF(Pharmaceuticals!$B:$B,$B113,Pharmaceuticals!BJ:BJ)+SUMIF('Health Products &amp; Equipment'!$B:$B,$B113,'Health Products &amp; Equipment'!BS:BS)+SUMIF('Other Pharma &amp; Health Products'!$B:$B,$B113,'Other Pharma &amp; Health Products'!BS:BS)+SUMIF('PSM Costs'!$B:$B,$B113,'PSM Costs'!BS:BS)&gt;0,SUMIF(Pharmaceuticals!$B:$B,$B113,Pharmaceuticals!BJ:BJ)+SUMIF('Health Products &amp; Equipment'!$B:$B,$B113,'Health Products &amp; Equipment'!BS:BS)+SUMIF('Other Pharma &amp; Health Products'!$B:$B,$B113,'Other Pharma &amp; Health Products'!BS:BS)+SUMIF('PSM Costs'!$B:$B,$B113,'PSM Costs'!BS:BS),"")</f>
        <v/>
      </c>
      <c r="AB113" s="230" t="str">
        <f t="shared" ca="1" si="14"/>
        <v/>
      </c>
    </row>
    <row r="114" spans="1:28" ht="22" customHeight="1" x14ac:dyDescent="0.15">
      <c r="A114" s="226">
        <v>104</v>
      </c>
      <c r="B114" s="226" t="str">
        <f ca="1">IFERROR(VLOOKUP(A114,'Rank unique Mod-Int-CI-PR'!I:J,2,FALSE),"")</f>
        <v/>
      </c>
      <c r="C114" s="227" t="str">
        <f ca="1">IFERROR(VLOOKUP(VALUE(LEFT(B114,FIND("-",B114)-1)),CatModules!B:C,2,FALSE),"")</f>
        <v/>
      </c>
      <c r="D114" s="227" t="str">
        <f ca="1">IFERROR(VLOOKUP(LEFT(B114,FIND("--",B114)-1),CatInt!D:E,2,FALSE),"")</f>
        <v/>
      </c>
      <c r="E114" s="227" t="str">
        <f ca="1">IFERROR(VLOOKUP(MID(B114,FIND("--",B114)+2,FIND("---",B114)-FIND("--",B114)-2),CatCostInp!D:E,2,FALSE),"")</f>
        <v/>
      </c>
      <c r="F114" s="227" t="str">
        <f ca="1">IFERROR(VLOOKUP(B114,ActivityConcat!A:C,3,FALSE),"")</f>
        <v/>
      </c>
      <c r="G114" s="228" t="str">
        <f ca="1">IFERROR(VLOOKUP(VALUE(RIGHT(B114,1)),Setup!A:D,4,FALSE),"")</f>
        <v/>
      </c>
      <c r="H114" s="229" t="str">
        <f t="shared" ca="1" si="10"/>
        <v/>
      </c>
      <c r="I114" s="230" t="str">
        <f ca="1">IF(SUMIF(Pharmaceuticals!$B:$B,$B114,Pharmaceuticals!Q:Q)+SUMIF('Health Products &amp; Equipment'!$B:$B,$B114,'Health Products &amp; Equipment'!Z:Z)+SUMIF('Other Pharma &amp; Health Products'!$B:$B,$B114,'Other Pharma &amp; Health Products'!Z:Z)+SUMIF('PSM Costs'!$B:$B,$B114,'PSM Costs'!Z:Z)&gt;0,SUMIF(Pharmaceuticals!$B:$B,$B114,Pharmaceuticals!Q:Q)+SUMIF('Health Products &amp; Equipment'!$B:$B,$B114,'Health Products &amp; Equipment'!Z:Z)+SUMIF('Other Pharma &amp; Health Products'!$B:$B,$B114,'Other Pharma &amp; Health Products'!Z:Z)+SUMIF('PSM Costs'!$B:$B,$B114,'PSM Costs'!Z:Z),"")</f>
        <v/>
      </c>
      <c r="J114" s="230" t="str">
        <f ca="1">IF(SUMIF(Pharmaceuticals!$B:$B,$B114,Pharmaceuticals!S:S)+SUMIF('Health Products &amp; Equipment'!$B:$B,$B114,'Health Products &amp; Equipment'!AB:AB)+SUMIF('Other Pharma &amp; Health Products'!$B:$B,$B114,'Other Pharma &amp; Health Products'!AB:AB)+SUMIF('PSM Costs'!$B:$B,$B114,'PSM Costs'!AB:AB)&gt;0,SUMIF(Pharmaceuticals!$B:$B,$B114,Pharmaceuticals!S:S)+SUMIF('Health Products &amp; Equipment'!$B:$B,$B114,'Health Products &amp; Equipment'!AB:AB)+SUMIF('Other Pharma &amp; Health Products'!$B:$B,$B114,'Other Pharma &amp; Health Products'!AB:AB)+SUMIF('PSM Costs'!$B:$B,$B114,'PSM Costs'!AB:AB),"")</f>
        <v/>
      </c>
      <c r="K114" s="230" t="str">
        <f ca="1">IF(SUMIF(Pharmaceuticals!$B:$B,$B114,Pharmaceuticals!U:U)+SUMIF('Health Products &amp; Equipment'!$B:$B,$B114,'Health Products &amp; Equipment'!AD:AD)+SUMIF('Other Pharma &amp; Health Products'!$B:$B,$B114,'Other Pharma &amp; Health Products'!AD:AD)+SUMIF('PSM Costs'!$B:$B,$B114,'PSM Costs'!AD:AD)&gt;0,SUMIF(Pharmaceuticals!$B:$B,$B114,Pharmaceuticals!U:U)+SUMIF('Health Products &amp; Equipment'!$B:$B,$B114,'Health Products &amp; Equipment'!AD:AD)+SUMIF('Other Pharma &amp; Health Products'!$B:$B,$B114,'Other Pharma &amp; Health Products'!AD:AD)+SUMIF('PSM Costs'!$B:$B,$B114,'PSM Costs'!AD:AD),"")</f>
        <v/>
      </c>
      <c r="L114" s="230" t="str">
        <f ca="1">IF(SUMIF(Pharmaceuticals!$B:$B,$B114,Pharmaceuticals!W:W)+SUMIF('Health Products &amp; Equipment'!$B:$B,$B114,'Health Products &amp; Equipment'!AF:AF)+SUMIF('Other Pharma &amp; Health Products'!$B:$B,$B114,'Other Pharma &amp; Health Products'!AF:AF)+SUMIF('PSM Costs'!$B:$B,$B114,'PSM Costs'!AF:AF)&gt;0,SUMIF(Pharmaceuticals!$B:$B,$B114,Pharmaceuticals!W:W)+SUMIF('Health Products &amp; Equipment'!$B:$B,$B114,'Health Products &amp; Equipment'!AF:AF)+SUMIF('Other Pharma &amp; Health Products'!$B:$B,$B114,'Other Pharma &amp; Health Products'!AF:AF)+SUMIF('PSM Costs'!$B:$B,$B114,'PSM Costs'!AF:AF),"")</f>
        <v/>
      </c>
      <c r="M114" s="228" t="str">
        <f t="shared" ca="1" si="11"/>
        <v/>
      </c>
      <c r="N114" s="231" t="str">
        <f ca="1">IF(SUMIF(Pharmaceuticals!$B:$B,$B114,Pharmaceuticals!AD:AD)+SUMIF('Health Products &amp; Equipment'!$B:$B,$B114,'Health Products &amp; Equipment'!AM:AM)+SUMIF('Other Pharma &amp; Health Products'!$B:$B,$B114,'Other Pharma &amp; Health Products'!AM:AM)+SUMIF('PSM Costs'!$B:$B,$B114,'PSM Costs'!AM:AM)&gt;0,SUMIF(Pharmaceuticals!$B:$B,$B114,Pharmaceuticals!AD:AD)+SUMIF('Health Products &amp; Equipment'!$B:$B,$B114,'Health Products &amp; Equipment'!AM:AM)+SUMIF('Other Pharma &amp; Health Products'!$B:$B,$B114,'Other Pharma &amp; Health Products'!AM:AM)+SUMIF('PSM Costs'!$B:$B,$B114,'PSM Costs'!AM:AM),"")</f>
        <v/>
      </c>
      <c r="O114" s="231" t="str">
        <f ca="1">IF(SUMIF(Pharmaceuticals!$B:$B,$B114,Pharmaceuticals!AF:AF)+SUMIF('Health Products &amp; Equipment'!$B:$B,$B114,'Health Products &amp; Equipment'!AO:AO)+SUMIF('Other Pharma &amp; Health Products'!$B:$B,$B114,'Other Pharma &amp; Health Products'!AO:AO)+SUMIF('PSM Costs'!$B:$B,$B114,'PSM Costs'!AO:AO)&gt;0,SUMIF(Pharmaceuticals!$B:$B,$B114,Pharmaceuticals!AF:AF)+SUMIF('Health Products &amp; Equipment'!$B:$B,$B114,'Health Products &amp; Equipment'!AO:AO)+SUMIF('Other Pharma &amp; Health Products'!$B:$B,$B114,'Other Pharma &amp; Health Products'!AO:AO)+SUMIF('PSM Costs'!$B:$B,$B114,'PSM Costs'!AO:AO),"")</f>
        <v/>
      </c>
      <c r="P114" s="231" t="str">
        <f ca="1">IF(SUMIF(Pharmaceuticals!$B:$B,$B114,Pharmaceuticals!AH:AH)+SUMIF('Health Products &amp; Equipment'!$B:$B,$B114,'Health Products &amp; Equipment'!AQ:AQ)+SUMIF('Other Pharma &amp; Health Products'!$B:$B,$B114,'Other Pharma &amp; Health Products'!AQ:AQ)+SUMIF('PSM Costs'!$B:$B,$B114,'PSM Costs'!AQ:AQ)&gt;0,SUMIF(Pharmaceuticals!$B:$B,$B114,Pharmaceuticals!AH:AH)+SUMIF('Health Products &amp; Equipment'!$B:$B,$B114,'Health Products &amp; Equipment'!AQ:AQ)+SUMIF('Other Pharma &amp; Health Products'!$B:$B,$B114,'Other Pharma &amp; Health Products'!AQ:AQ)+SUMIF('PSM Costs'!$B:$B,$B114,'PSM Costs'!AQ:AQ),"")</f>
        <v/>
      </c>
      <c r="Q114" s="231" t="str">
        <f ca="1">IF(SUMIF(Pharmaceuticals!$B:$B,$B114,Pharmaceuticals!AJ:AJ)+SUMIF('Health Products &amp; Equipment'!$B:$B,$B114,'Health Products &amp; Equipment'!AS:AS)+SUMIF('Other Pharma &amp; Health Products'!$B:$B,$B114,'Other Pharma &amp; Health Products'!AS:AS)+SUMIF('PSM Costs'!$B:$B,$B114,'PSM Costs'!AS:AS)&gt;0,SUMIF(Pharmaceuticals!$B:$B,$B114,Pharmaceuticals!AJ:AJ)+SUMIF('Health Products &amp; Equipment'!$B:$B,$B114,'Health Products &amp; Equipment'!AS:AS)+SUMIF('Other Pharma &amp; Health Products'!$B:$B,$B114,'Other Pharma &amp; Health Products'!AS:AS)+SUMIF('PSM Costs'!$B:$B,$B114,'PSM Costs'!AS:AS),"")</f>
        <v/>
      </c>
      <c r="R114" s="229" t="str">
        <f t="shared" ca="1" si="12"/>
        <v/>
      </c>
      <c r="S114" s="230" t="str">
        <f ca="1">IF(SUMIF(Pharmaceuticals!$B:$B,$B114,Pharmaceuticals!AQ:AQ)+SUMIF('Health Products &amp; Equipment'!$B:$B,$B114,'Health Products &amp; Equipment'!AZ:AZ)+SUMIF('Other Pharma &amp; Health Products'!$B:$B,$B114,'Other Pharma &amp; Health Products'!AZ:AZ)+SUMIF('PSM Costs'!$B:$B,$B114,'PSM Costs'!AZ:AZ)&gt;0,SUMIF(Pharmaceuticals!$B:$B,$B114,Pharmaceuticals!AQ:AQ)+SUMIF('Health Products &amp; Equipment'!$B:$B,$B114,'Health Products &amp; Equipment'!AZ:AZ)+SUMIF('Other Pharma &amp; Health Products'!$B:$B,$B114,'Other Pharma &amp; Health Products'!AZ:AZ)+SUMIF('PSM Costs'!$B:$B,$B114,'PSM Costs'!AZ:AZ),"")</f>
        <v/>
      </c>
      <c r="T114" s="230" t="str">
        <f ca="1">IF(SUMIF(Pharmaceuticals!$B:$B,$B114,Pharmaceuticals!AS:AS)+SUMIF('Health Products &amp; Equipment'!$B:$B,$B114,'Health Products &amp; Equipment'!BB:BB)+SUMIF('Other Pharma &amp; Health Products'!$B:$B,$B114,'Other Pharma &amp; Health Products'!BB:BB)+SUMIF('PSM Costs'!$B:$B,$B114,'PSM Costs'!BB:BB)&gt;0,SUMIF(Pharmaceuticals!$B:$B,$B114,Pharmaceuticals!AS:AS)+SUMIF('Health Products &amp; Equipment'!$B:$B,$B114,'Health Products &amp; Equipment'!BB:BB)+SUMIF('Other Pharma &amp; Health Products'!$B:$B,$B114,'Other Pharma &amp; Health Products'!BB:BB)+SUMIF('PSM Costs'!$B:$B,$B114,'PSM Costs'!BB:BB),"")</f>
        <v/>
      </c>
      <c r="U114" s="230" t="str">
        <f ca="1">IF(SUMIF(Pharmaceuticals!$B:$B,$B114,Pharmaceuticals!AU:AU)+SUMIF('Health Products &amp; Equipment'!$B:$B,$B114,'Health Products &amp; Equipment'!BD:BD)+SUMIF('Other Pharma &amp; Health Products'!$B:$B,$B114,'Other Pharma &amp; Health Products'!BD:BD)+SUMIF('PSM Costs'!$B:$B,$B114,'PSM Costs'!BD:BD)&gt;0,SUMIF(Pharmaceuticals!$B:$B,$B114,Pharmaceuticals!AU:AU)+SUMIF('Health Products &amp; Equipment'!$B:$B,$B114,'Health Products &amp; Equipment'!BD:BD)+SUMIF('Other Pharma &amp; Health Products'!$B:$B,$B114,'Other Pharma &amp; Health Products'!BD:BD)+SUMIF('PSM Costs'!$B:$B,$B114,'PSM Costs'!BD:BD),"")</f>
        <v/>
      </c>
      <c r="V114" s="230" t="str">
        <f ca="1">IF(SUMIF(Pharmaceuticals!$B:$B,$B114,Pharmaceuticals!AW:AW)+SUMIF('Health Products &amp; Equipment'!$B:$B,$B114,'Health Products &amp; Equipment'!BF:BF)+SUMIF('Other Pharma &amp; Health Products'!$B:$B,$B114,'Other Pharma &amp; Health Products'!BF:BF)+SUMIF('PSM Costs'!$B:$B,$B114,'PSM Costs'!BF:BF)&gt;0,SUMIF(Pharmaceuticals!$B:$B,$B114,Pharmaceuticals!AW:AW)+SUMIF('Health Products &amp; Equipment'!$B:$B,$B114,'Health Products &amp; Equipment'!BF:BF)+SUMIF('Other Pharma &amp; Health Products'!$B:$B,$B114,'Other Pharma &amp; Health Products'!BF:BF)+SUMIF('PSM Costs'!$B:$B,$B114,'PSM Costs'!BF:BF),"")</f>
        <v/>
      </c>
      <c r="W114" s="228" t="str">
        <f t="shared" ca="1" si="13"/>
        <v/>
      </c>
      <c r="X114" s="231" t="str">
        <f ca="1">IF(SUMIF(Pharmaceuticals!$B:$B,$B114,Pharmaceuticals!BD:BD)+SUMIF('Health Products &amp; Equipment'!$B:$B,$B114,'Health Products &amp; Equipment'!BM:BM)+SUMIF('Other Pharma &amp; Health Products'!$B:$B,$B114,'Other Pharma &amp; Health Products'!BM:BM)+SUMIF('PSM Costs'!$B:$B,$B114,'PSM Costs'!BM:BM)&gt;0,SUMIF(Pharmaceuticals!$B:$B,$B114,Pharmaceuticals!BD:BD)+SUMIF('Health Products &amp; Equipment'!$B:$B,$B114,'Health Products &amp; Equipment'!BM:BM)+SUMIF('Other Pharma &amp; Health Products'!$B:$B,$B114,'Other Pharma &amp; Health Products'!BM:BM)+SUMIF('PSM Costs'!$B:$B,$B114,'PSM Costs'!BM:BM),"")</f>
        <v/>
      </c>
      <c r="Y114" s="231" t="str">
        <f ca="1">IF(SUMIF(Pharmaceuticals!$B:$B,$B114,Pharmaceuticals!BF:BF)+SUMIF('Health Products &amp; Equipment'!$B:$B,$B114,'Health Products &amp; Equipment'!BO:BO)+SUMIF('Other Pharma &amp; Health Products'!$B:$B,$B114,'Other Pharma &amp; Health Products'!BO:BO)+SUMIF('PSM Costs'!$B:$B,$B114,'PSM Costs'!BO:BO)&gt;0,SUMIF(Pharmaceuticals!$B:$B,$B114,Pharmaceuticals!BF:BF)+SUMIF('Health Products &amp; Equipment'!$B:$B,$B114,'Health Products &amp; Equipment'!BO:BO)+SUMIF('Other Pharma &amp; Health Products'!$B:$B,$B114,'Other Pharma &amp; Health Products'!BO:BO)+SUMIF('PSM Costs'!$B:$B,$B114,'PSM Costs'!BO:BO),"")</f>
        <v/>
      </c>
      <c r="Z114" s="231" t="str">
        <f ca="1">IF(SUMIF(Pharmaceuticals!$B:$B,$B114,Pharmaceuticals!BH:BH)+SUMIF('Health Products &amp; Equipment'!$B:$B,$B114,'Health Products &amp; Equipment'!BQ:BQ)+SUMIF('Other Pharma &amp; Health Products'!$B:$B,$B114,'Other Pharma &amp; Health Products'!BQ:BQ)+SUMIF('PSM Costs'!$B:$B,$B114,'PSM Costs'!BQ:BQ)&gt;0,SUMIF(Pharmaceuticals!$B:$B,$B114,Pharmaceuticals!BH:BH)+SUMIF('Health Products &amp; Equipment'!$B:$B,$B114,'Health Products &amp; Equipment'!BQ:BQ)+SUMIF('Other Pharma &amp; Health Products'!$B:$B,$B114,'Other Pharma &amp; Health Products'!BQ:BQ)+SUMIF('PSM Costs'!$B:$B,$B114,'PSM Costs'!BQ:BQ),"")</f>
        <v/>
      </c>
      <c r="AA114" s="231" t="str">
        <f ca="1">IF(SUMIF(Pharmaceuticals!$B:$B,$B114,Pharmaceuticals!BJ:BJ)+SUMIF('Health Products &amp; Equipment'!$B:$B,$B114,'Health Products &amp; Equipment'!BS:BS)+SUMIF('Other Pharma &amp; Health Products'!$B:$B,$B114,'Other Pharma &amp; Health Products'!BS:BS)+SUMIF('PSM Costs'!$B:$B,$B114,'PSM Costs'!BS:BS)&gt;0,SUMIF(Pharmaceuticals!$B:$B,$B114,Pharmaceuticals!BJ:BJ)+SUMIF('Health Products &amp; Equipment'!$B:$B,$B114,'Health Products &amp; Equipment'!BS:BS)+SUMIF('Other Pharma &amp; Health Products'!$B:$B,$B114,'Other Pharma &amp; Health Products'!BS:BS)+SUMIF('PSM Costs'!$B:$B,$B114,'PSM Costs'!BS:BS),"")</f>
        <v/>
      </c>
      <c r="AB114" s="230" t="str">
        <f t="shared" ca="1" si="14"/>
        <v/>
      </c>
    </row>
    <row r="115" spans="1:28" ht="22" customHeight="1" x14ac:dyDescent="0.15">
      <c r="A115" s="226">
        <v>105</v>
      </c>
      <c r="B115" s="226" t="str">
        <f ca="1">IFERROR(VLOOKUP(A115,'Rank unique Mod-Int-CI-PR'!I:J,2,FALSE),"")</f>
        <v/>
      </c>
      <c r="C115" s="227" t="str">
        <f ca="1">IFERROR(VLOOKUP(VALUE(LEFT(B115,FIND("-",B115)-1)),CatModules!B:C,2,FALSE),"")</f>
        <v/>
      </c>
      <c r="D115" s="227" t="str">
        <f ca="1">IFERROR(VLOOKUP(LEFT(B115,FIND("--",B115)-1),CatInt!D:E,2,FALSE),"")</f>
        <v/>
      </c>
      <c r="E115" s="227" t="str">
        <f ca="1">IFERROR(VLOOKUP(MID(B115,FIND("--",B115)+2,FIND("---",B115)-FIND("--",B115)-2),CatCostInp!D:E,2,FALSE),"")</f>
        <v/>
      </c>
      <c r="F115" s="227" t="str">
        <f ca="1">IFERROR(VLOOKUP(B115,ActivityConcat!A:C,3,FALSE),"")</f>
        <v/>
      </c>
      <c r="G115" s="228" t="str">
        <f ca="1">IFERROR(VLOOKUP(VALUE(RIGHT(B115,1)),Setup!A:D,4,FALSE),"")</f>
        <v/>
      </c>
      <c r="H115" s="229" t="str">
        <f t="shared" ca="1" si="10"/>
        <v/>
      </c>
      <c r="I115" s="230" t="str">
        <f ca="1">IF(SUMIF(Pharmaceuticals!$B:$B,$B115,Pharmaceuticals!Q:Q)+SUMIF('Health Products &amp; Equipment'!$B:$B,$B115,'Health Products &amp; Equipment'!Z:Z)+SUMIF('Other Pharma &amp; Health Products'!$B:$B,$B115,'Other Pharma &amp; Health Products'!Z:Z)+SUMIF('PSM Costs'!$B:$B,$B115,'PSM Costs'!Z:Z)&gt;0,SUMIF(Pharmaceuticals!$B:$B,$B115,Pharmaceuticals!Q:Q)+SUMIF('Health Products &amp; Equipment'!$B:$B,$B115,'Health Products &amp; Equipment'!Z:Z)+SUMIF('Other Pharma &amp; Health Products'!$B:$B,$B115,'Other Pharma &amp; Health Products'!Z:Z)+SUMIF('PSM Costs'!$B:$B,$B115,'PSM Costs'!Z:Z),"")</f>
        <v/>
      </c>
      <c r="J115" s="230" t="str">
        <f ca="1">IF(SUMIF(Pharmaceuticals!$B:$B,$B115,Pharmaceuticals!S:S)+SUMIF('Health Products &amp; Equipment'!$B:$B,$B115,'Health Products &amp; Equipment'!AB:AB)+SUMIF('Other Pharma &amp; Health Products'!$B:$B,$B115,'Other Pharma &amp; Health Products'!AB:AB)+SUMIF('PSM Costs'!$B:$B,$B115,'PSM Costs'!AB:AB)&gt;0,SUMIF(Pharmaceuticals!$B:$B,$B115,Pharmaceuticals!S:S)+SUMIF('Health Products &amp; Equipment'!$B:$B,$B115,'Health Products &amp; Equipment'!AB:AB)+SUMIF('Other Pharma &amp; Health Products'!$B:$B,$B115,'Other Pharma &amp; Health Products'!AB:AB)+SUMIF('PSM Costs'!$B:$B,$B115,'PSM Costs'!AB:AB),"")</f>
        <v/>
      </c>
      <c r="K115" s="230" t="str">
        <f ca="1">IF(SUMIF(Pharmaceuticals!$B:$B,$B115,Pharmaceuticals!U:U)+SUMIF('Health Products &amp; Equipment'!$B:$B,$B115,'Health Products &amp; Equipment'!AD:AD)+SUMIF('Other Pharma &amp; Health Products'!$B:$B,$B115,'Other Pharma &amp; Health Products'!AD:AD)+SUMIF('PSM Costs'!$B:$B,$B115,'PSM Costs'!AD:AD)&gt;0,SUMIF(Pharmaceuticals!$B:$B,$B115,Pharmaceuticals!U:U)+SUMIF('Health Products &amp; Equipment'!$B:$B,$B115,'Health Products &amp; Equipment'!AD:AD)+SUMIF('Other Pharma &amp; Health Products'!$B:$B,$B115,'Other Pharma &amp; Health Products'!AD:AD)+SUMIF('PSM Costs'!$B:$B,$B115,'PSM Costs'!AD:AD),"")</f>
        <v/>
      </c>
      <c r="L115" s="230" t="str">
        <f ca="1">IF(SUMIF(Pharmaceuticals!$B:$B,$B115,Pharmaceuticals!W:W)+SUMIF('Health Products &amp; Equipment'!$B:$B,$B115,'Health Products &amp; Equipment'!AF:AF)+SUMIF('Other Pharma &amp; Health Products'!$B:$B,$B115,'Other Pharma &amp; Health Products'!AF:AF)+SUMIF('PSM Costs'!$B:$B,$B115,'PSM Costs'!AF:AF)&gt;0,SUMIF(Pharmaceuticals!$B:$B,$B115,Pharmaceuticals!W:W)+SUMIF('Health Products &amp; Equipment'!$B:$B,$B115,'Health Products &amp; Equipment'!AF:AF)+SUMIF('Other Pharma &amp; Health Products'!$B:$B,$B115,'Other Pharma &amp; Health Products'!AF:AF)+SUMIF('PSM Costs'!$B:$B,$B115,'PSM Costs'!AF:AF),"")</f>
        <v/>
      </c>
      <c r="M115" s="228" t="str">
        <f t="shared" ca="1" si="11"/>
        <v/>
      </c>
      <c r="N115" s="231" t="str">
        <f ca="1">IF(SUMIF(Pharmaceuticals!$B:$B,$B115,Pharmaceuticals!AD:AD)+SUMIF('Health Products &amp; Equipment'!$B:$B,$B115,'Health Products &amp; Equipment'!AM:AM)+SUMIF('Other Pharma &amp; Health Products'!$B:$B,$B115,'Other Pharma &amp; Health Products'!AM:AM)+SUMIF('PSM Costs'!$B:$B,$B115,'PSM Costs'!AM:AM)&gt;0,SUMIF(Pharmaceuticals!$B:$B,$B115,Pharmaceuticals!AD:AD)+SUMIF('Health Products &amp; Equipment'!$B:$B,$B115,'Health Products &amp; Equipment'!AM:AM)+SUMIF('Other Pharma &amp; Health Products'!$B:$B,$B115,'Other Pharma &amp; Health Products'!AM:AM)+SUMIF('PSM Costs'!$B:$B,$B115,'PSM Costs'!AM:AM),"")</f>
        <v/>
      </c>
      <c r="O115" s="231" t="str">
        <f ca="1">IF(SUMIF(Pharmaceuticals!$B:$B,$B115,Pharmaceuticals!AF:AF)+SUMIF('Health Products &amp; Equipment'!$B:$B,$B115,'Health Products &amp; Equipment'!AO:AO)+SUMIF('Other Pharma &amp; Health Products'!$B:$B,$B115,'Other Pharma &amp; Health Products'!AO:AO)+SUMIF('PSM Costs'!$B:$B,$B115,'PSM Costs'!AO:AO)&gt;0,SUMIF(Pharmaceuticals!$B:$B,$B115,Pharmaceuticals!AF:AF)+SUMIF('Health Products &amp; Equipment'!$B:$B,$B115,'Health Products &amp; Equipment'!AO:AO)+SUMIF('Other Pharma &amp; Health Products'!$B:$B,$B115,'Other Pharma &amp; Health Products'!AO:AO)+SUMIF('PSM Costs'!$B:$B,$B115,'PSM Costs'!AO:AO),"")</f>
        <v/>
      </c>
      <c r="P115" s="231" t="str">
        <f ca="1">IF(SUMIF(Pharmaceuticals!$B:$B,$B115,Pharmaceuticals!AH:AH)+SUMIF('Health Products &amp; Equipment'!$B:$B,$B115,'Health Products &amp; Equipment'!AQ:AQ)+SUMIF('Other Pharma &amp; Health Products'!$B:$B,$B115,'Other Pharma &amp; Health Products'!AQ:AQ)+SUMIF('PSM Costs'!$B:$B,$B115,'PSM Costs'!AQ:AQ)&gt;0,SUMIF(Pharmaceuticals!$B:$B,$B115,Pharmaceuticals!AH:AH)+SUMIF('Health Products &amp; Equipment'!$B:$B,$B115,'Health Products &amp; Equipment'!AQ:AQ)+SUMIF('Other Pharma &amp; Health Products'!$B:$B,$B115,'Other Pharma &amp; Health Products'!AQ:AQ)+SUMIF('PSM Costs'!$B:$B,$B115,'PSM Costs'!AQ:AQ),"")</f>
        <v/>
      </c>
      <c r="Q115" s="231" t="str">
        <f ca="1">IF(SUMIF(Pharmaceuticals!$B:$B,$B115,Pharmaceuticals!AJ:AJ)+SUMIF('Health Products &amp; Equipment'!$B:$B,$B115,'Health Products &amp; Equipment'!AS:AS)+SUMIF('Other Pharma &amp; Health Products'!$B:$B,$B115,'Other Pharma &amp; Health Products'!AS:AS)+SUMIF('PSM Costs'!$B:$B,$B115,'PSM Costs'!AS:AS)&gt;0,SUMIF(Pharmaceuticals!$B:$B,$B115,Pharmaceuticals!AJ:AJ)+SUMIF('Health Products &amp; Equipment'!$B:$B,$B115,'Health Products &amp; Equipment'!AS:AS)+SUMIF('Other Pharma &amp; Health Products'!$B:$B,$B115,'Other Pharma &amp; Health Products'!AS:AS)+SUMIF('PSM Costs'!$B:$B,$B115,'PSM Costs'!AS:AS),"")</f>
        <v/>
      </c>
      <c r="R115" s="229" t="str">
        <f t="shared" ca="1" si="12"/>
        <v/>
      </c>
      <c r="S115" s="230" t="str">
        <f ca="1">IF(SUMIF(Pharmaceuticals!$B:$B,$B115,Pharmaceuticals!AQ:AQ)+SUMIF('Health Products &amp; Equipment'!$B:$B,$B115,'Health Products &amp; Equipment'!AZ:AZ)+SUMIF('Other Pharma &amp; Health Products'!$B:$B,$B115,'Other Pharma &amp; Health Products'!AZ:AZ)+SUMIF('PSM Costs'!$B:$B,$B115,'PSM Costs'!AZ:AZ)&gt;0,SUMIF(Pharmaceuticals!$B:$B,$B115,Pharmaceuticals!AQ:AQ)+SUMIF('Health Products &amp; Equipment'!$B:$B,$B115,'Health Products &amp; Equipment'!AZ:AZ)+SUMIF('Other Pharma &amp; Health Products'!$B:$B,$B115,'Other Pharma &amp; Health Products'!AZ:AZ)+SUMIF('PSM Costs'!$B:$B,$B115,'PSM Costs'!AZ:AZ),"")</f>
        <v/>
      </c>
      <c r="T115" s="230" t="str">
        <f ca="1">IF(SUMIF(Pharmaceuticals!$B:$B,$B115,Pharmaceuticals!AS:AS)+SUMIF('Health Products &amp; Equipment'!$B:$B,$B115,'Health Products &amp; Equipment'!BB:BB)+SUMIF('Other Pharma &amp; Health Products'!$B:$B,$B115,'Other Pharma &amp; Health Products'!BB:BB)+SUMIF('PSM Costs'!$B:$B,$B115,'PSM Costs'!BB:BB)&gt;0,SUMIF(Pharmaceuticals!$B:$B,$B115,Pharmaceuticals!AS:AS)+SUMIF('Health Products &amp; Equipment'!$B:$B,$B115,'Health Products &amp; Equipment'!BB:BB)+SUMIF('Other Pharma &amp; Health Products'!$B:$B,$B115,'Other Pharma &amp; Health Products'!BB:BB)+SUMIF('PSM Costs'!$B:$B,$B115,'PSM Costs'!BB:BB),"")</f>
        <v/>
      </c>
      <c r="U115" s="230" t="str">
        <f ca="1">IF(SUMIF(Pharmaceuticals!$B:$B,$B115,Pharmaceuticals!AU:AU)+SUMIF('Health Products &amp; Equipment'!$B:$B,$B115,'Health Products &amp; Equipment'!BD:BD)+SUMIF('Other Pharma &amp; Health Products'!$B:$B,$B115,'Other Pharma &amp; Health Products'!BD:BD)+SUMIF('PSM Costs'!$B:$B,$B115,'PSM Costs'!BD:BD)&gt;0,SUMIF(Pharmaceuticals!$B:$B,$B115,Pharmaceuticals!AU:AU)+SUMIF('Health Products &amp; Equipment'!$B:$B,$B115,'Health Products &amp; Equipment'!BD:BD)+SUMIF('Other Pharma &amp; Health Products'!$B:$B,$B115,'Other Pharma &amp; Health Products'!BD:BD)+SUMIF('PSM Costs'!$B:$B,$B115,'PSM Costs'!BD:BD),"")</f>
        <v/>
      </c>
      <c r="V115" s="230" t="str">
        <f ca="1">IF(SUMIF(Pharmaceuticals!$B:$B,$B115,Pharmaceuticals!AW:AW)+SUMIF('Health Products &amp; Equipment'!$B:$B,$B115,'Health Products &amp; Equipment'!BF:BF)+SUMIF('Other Pharma &amp; Health Products'!$B:$B,$B115,'Other Pharma &amp; Health Products'!BF:BF)+SUMIF('PSM Costs'!$B:$B,$B115,'PSM Costs'!BF:BF)&gt;0,SUMIF(Pharmaceuticals!$B:$B,$B115,Pharmaceuticals!AW:AW)+SUMIF('Health Products &amp; Equipment'!$B:$B,$B115,'Health Products &amp; Equipment'!BF:BF)+SUMIF('Other Pharma &amp; Health Products'!$B:$B,$B115,'Other Pharma &amp; Health Products'!BF:BF)+SUMIF('PSM Costs'!$B:$B,$B115,'PSM Costs'!BF:BF),"")</f>
        <v/>
      </c>
      <c r="W115" s="228" t="str">
        <f t="shared" ca="1" si="13"/>
        <v/>
      </c>
      <c r="X115" s="231" t="str">
        <f ca="1">IF(SUMIF(Pharmaceuticals!$B:$B,$B115,Pharmaceuticals!BD:BD)+SUMIF('Health Products &amp; Equipment'!$B:$B,$B115,'Health Products &amp; Equipment'!BM:BM)+SUMIF('Other Pharma &amp; Health Products'!$B:$B,$B115,'Other Pharma &amp; Health Products'!BM:BM)+SUMIF('PSM Costs'!$B:$B,$B115,'PSM Costs'!BM:BM)&gt;0,SUMIF(Pharmaceuticals!$B:$B,$B115,Pharmaceuticals!BD:BD)+SUMIF('Health Products &amp; Equipment'!$B:$B,$B115,'Health Products &amp; Equipment'!BM:BM)+SUMIF('Other Pharma &amp; Health Products'!$B:$B,$B115,'Other Pharma &amp; Health Products'!BM:BM)+SUMIF('PSM Costs'!$B:$B,$B115,'PSM Costs'!BM:BM),"")</f>
        <v/>
      </c>
      <c r="Y115" s="231" t="str">
        <f ca="1">IF(SUMIF(Pharmaceuticals!$B:$B,$B115,Pharmaceuticals!BF:BF)+SUMIF('Health Products &amp; Equipment'!$B:$B,$B115,'Health Products &amp; Equipment'!BO:BO)+SUMIF('Other Pharma &amp; Health Products'!$B:$B,$B115,'Other Pharma &amp; Health Products'!BO:BO)+SUMIF('PSM Costs'!$B:$B,$B115,'PSM Costs'!BO:BO)&gt;0,SUMIF(Pharmaceuticals!$B:$B,$B115,Pharmaceuticals!BF:BF)+SUMIF('Health Products &amp; Equipment'!$B:$B,$B115,'Health Products &amp; Equipment'!BO:BO)+SUMIF('Other Pharma &amp; Health Products'!$B:$B,$B115,'Other Pharma &amp; Health Products'!BO:BO)+SUMIF('PSM Costs'!$B:$B,$B115,'PSM Costs'!BO:BO),"")</f>
        <v/>
      </c>
      <c r="Z115" s="231" t="str">
        <f ca="1">IF(SUMIF(Pharmaceuticals!$B:$B,$B115,Pharmaceuticals!BH:BH)+SUMIF('Health Products &amp; Equipment'!$B:$B,$B115,'Health Products &amp; Equipment'!BQ:BQ)+SUMIF('Other Pharma &amp; Health Products'!$B:$B,$B115,'Other Pharma &amp; Health Products'!BQ:BQ)+SUMIF('PSM Costs'!$B:$B,$B115,'PSM Costs'!BQ:BQ)&gt;0,SUMIF(Pharmaceuticals!$B:$B,$B115,Pharmaceuticals!BH:BH)+SUMIF('Health Products &amp; Equipment'!$B:$B,$B115,'Health Products &amp; Equipment'!BQ:BQ)+SUMIF('Other Pharma &amp; Health Products'!$B:$B,$B115,'Other Pharma &amp; Health Products'!BQ:BQ)+SUMIF('PSM Costs'!$B:$B,$B115,'PSM Costs'!BQ:BQ),"")</f>
        <v/>
      </c>
      <c r="AA115" s="231" t="str">
        <f ca="1">IF(SUMIF(Pharmaceuticals!$B:$B,$B115,Pharmaceuticals!BJ:BJ)+SUMIF('Health Products &amp; Equipment'!$B:$B,$B115,'Health Products &amp; Equipment'!BS:BS)+SUMIF('Other Pharma &amp; Health Products'!$B:$B,$B115,'Other Pharma &amp; Health Products'!BS:BS)+SUMIF('PSM Costs'!$B:$B,$B115,'PSM Costs'!BS:BS)&gt;0,SUMIF(Pharmaceuticals!$B:$B,$B115,Pharmaceuticals!BJ:BJ)+SUMIF('Health Products &amp; Equipment'!$B:$B,$B115,'Health Products &amp; Equipment'!BS:BS)+SUMIF('Other Pharma &amp; Health Products'!$B:$B,$B115,'Other Pharma &amp; Health Products'!BS:BS)+SUMIF('PSM Costs'!$B:$B,$B115,'PSM Costs'!BS:BS),"")</f>
        <v/>
      </c>
      <c r="AB115" s="230" t="str">
        <f t="shared" ca="1" si="14"/>
        <v/>
      </c>
    </row>
    <row r="116" spans="1:28" ht="22" customHeight="1" x14ac:dyDescent="0.15">
      <c r="A116" s="226">
        <v>106</v>
      </c>
      <c r="B116" s="226" t="str">
        <f ca="1">IFERROR(VLOOKUP(A116,'Rank unique Mod-Int-CI-PR'!I:J,2,FALSE),"")</f>
        <v/>
      </c>
      <c r="C116" s="227" t="str">
        <f ca="1">IFERROR(VLOOKUP(VALUE(LEFT(B116,FIND("-",B116)-1)),CatModules!B:C,2,FALSE),"")</f>
        <v/>
      </c>
      <c r="D116" s="227" t="str">
        <f ca="1">IFERROR(VLOOKUP(LEFT(B116,FIND("--",B116)-1),CatInt!D:E,2,FALSE),"")</f>
        <v/>
      </c>
      <c r="E116" s="227" t="str">
        <f ca="1">IFERROR(VLOOKUP(MID(B116,FIND("--",B116)+2,FIND("---",B116)-FIND("--",B116)-2),CatCostInp!D:E,2,FALSE),"")</f>
        <v/>
      </c>
      <c r="F116" s="227" t="str">
        <f ca="1">IFERROR(VLOOKUP(B116,ActivityConcat!A:C,3,FALSE),"")</f>
        <v/>
      </c>
      <c r="G116" s="228" t="str">
        <f ca="1">IFERROR(VLOOKUP(VALUE(RIGHT(B116,1)),Setup!A:D,4,FALSE),"")</f>
        <v/>
      </c>
      <c r="H116" s="229" t="str">
        <f t="shared" ca="1" si="10"/>
        <v/>
      </c>
      <c r="I116" s="230" t="str">
        <f ca="1">IF(SUMIF(Pharmaceuticals!$B:$B,$B116,Pharmaceuticals!Q:Q)+SUMIF('Health Products &amp; Equipment'!$B:$B,$B116,'Health Products &amp; Equipment'!Z:Z)+SUMIF('Other Pharma &amp; Health Products'!$B:$B,$B116,'Other Pharma &amp; Health Products'!Z:Z)+SUMIF('PSM Costs'!$B:$B,$B116,'PSM Costs'!Z:Z)&gt;0,SUMIF(Pharmaceuticals!$B:$B,$B116,Pharmaceuticals!Q:Q)+SUMIF('Health Products &amp; Equipment'!$B:$B,$B116,'Health Products &amp; Equipment'!Z:Z)+SUMIF('Other Pharma &amp; Health Products'!$B:$B,$B116,'Other Pharma &amp; Health Products'!Z:Z)+SUMIF('PSM Costs'!$B:$B,$B116,'PSM Costs'!Z:Z),"")</f>
        <v/>
      </c>
      <c r="J116" s="230" t="str">
        <f ca="1">IF(SUMIF(Pharmaceuticals!$B:$B,$B116,Pharmaceuticals!S:S)+SUMIF('Health Products &amp; Equipment'!$B:$B,$B116,'Health Products &amp; Equipment'!AB:AB)+SUMIF('Other Pharma &amp; Health Products'!$B:$B,$B116,'Other Pharma &amp; Health Products'!AB:AB)+SUMIF('PSM Costs'!$B:$B,$B116,'PSM Costs'!AB:AB)&gt;0,SUMIF(Pharmaceuticals!$B:$B,$B116,Pharmaceuticals!S:S)+SUMIF('Health Products &amp; Equipment'!$B:$B,$B116,'Health Products &amp; Equipment'!AB:AB)+SUMIF('Other Pharma &amp; Health Products'!$B:$B,$B116,'Other Pharma &amp; Health Products'!AB:AB)+SUMIF('PSM Costs'!$B:$B,$B116,'PSM Costs'!AB:AB),"")</f>
        <v/>
      </c>
      <c r="K116" s="230" t="str">
        <f ca="1">IF(SUMIF(Pharmaceuticals!$B:$B,$B116,Pharmaceuticals!U:U)+SUMIF('Health Products &amp; Equipment'!$B:$B,$B116,'Health Products &amp; Equipment'!AD:AD)+SUMIF('Other Pharma &amp; Health Products'!$B:$B,$B116,'Other Pharma &amp; Health Products'!AD:AD)+SUMIF('PSM Costs'!$B:$B,$B116,'PSM Costs'!AD:AD)&gt;0,SUMIF(Pharmaceuticals!$B:$B,$B116,Pharmaceuticals!U:U)+SUMIF('Health Products &amp; Equipment'!$B:$B,$B116,'Health Products &amp; Equipment'!AD:AD)+SUMIF('Other Pharma &amp; Health Products'!$B:$B,$B116,'Other Pharma &amp; Health Products'!AD:AD)+SUMIF('PSM Costs'!$B:$B,$B116,'PSM Costs'!AD:AD),"")</f>
        <v/>
      </c>
      <c r="L116" s="230" t="str">
        <f ca="1">IF(SUMIF(Pharmaceuticals!$B:$B,$B116,Pharmaceuticals!W:W)+SUMIF('Health Products &amp; Equipment'!$B:$B,$B116,'Health Products &amp; Equipment'!AF:AF)+SUMIF('Other Pharma &amp; Health Products'!$B:$B,$B116,'Other Pharma &amp; Health Products'!AF:AF)+SUMIF('PSM Costs'!$B:$B,$B116,'PSM Costs'!AF:AF)&gt;0,SUMIF(Pharmaceuticals!$B:$B,$B116,Pharmaceuticals!W:W)+SUMIF('Health Products &amp; Equipment'!$B:$B,$B116,'Health Products &amp; Equipment'!AF:AF)+SUMIF('Other Pharma &amp; Health Products'!$B:$B,$B116,'Other Pharma &amp; Health Products'!AF:AF)+SUMIF('PSM Costs'!$B:$B,$B116,'PSM Costs'!AF:AF),"")</f>
        <v/>
      </c>
      <c r="M116" s="228" t="str">
        <f t="shared" ca="1" si="11"/>
        <v/>
      </c>
      <c r="N116" s="231" t="str">
        <f ca="1">IF(SUMIF(Pharmaceuticals!$B:$B,$B116,Pharmaceuticals!AD:AD)+SUMIF('Health Products &amp; Equipment'!$B:$B,$B116,'Health Products &amp; Equipment'!AM:AM)+SUMIF('Other Pharma &amp; Health Products'!$B:$B,$B116,'Other Pharma &amp; Health Products'!AM:AM)+SUMIF('PSM Costs'!$B:$B,$B116,'PSM Costs'!AM:AM)&gt;0,SUMIF(Pharmaceuticals!$B:$B,$B116,Pharmaceuticals!AD:AD)+SUMIF('Health Products &amp; Equipment'!$B:$B,$B116,'Health Products &amp; Equipment'!AM:AM)+SUMIF('Other Pharma &amp; Health Products'!$B:$B,$B116,'Other Pharma &amp; Health Products'!AM:AM)+SUMIF('PSM Costs'!$B:$B,$B116,'PSM Costs'!AM:AM),"")</f>
        <v/>
      </c>
      <c r="O116" s="231" t="str">
        <f ca="1">IF(SUMIF(Pharmaceuticals!$B:$B,$B116,Pharmaceuticals!AF:AF)+SUMIF('Health Products &amp; Equipment'!$B:$B,$B116,'Health Products &amp; Equipment'!AO:AO)+SUMIF('Other Pharma &amp; Health Products'!$B:$B,$B116,'Other Pharma &amp; Health Products'!AO:AO)+SUMIF('PSM Costs'!$B:$B,$B116,'PSM Costs'!AO:AO)&gt;0,SUMIF(Pharmaceuticals!$B:$B,$B116,Pharmaceuticals!AF:AF)+SUMIF('Health Products &amp; Equipment'!$B:$B,$B116,'Health Products &amp; Equipment'!AO:AO)+SUMIF('Other Pharma &amp; Health Products'!$B:$B,$B116,'Other Pharma &amp; Health Products'!AO:AO)+SUMIF('PSM Costs'!$B:$B,$B116,'PSM Costs'!AO:AO),"")</f>
        <v/>
      </c>
      <c r="P116" s="231" t="str">
        <f ca="1">IF(SUMIF(Pharmaceuticals!$B:$B,$B116,Pharmaceuticals!AH:AH)+SUMIF('Health Products &amp; Equipment'!$B:$B,$B116,'Health Products &amp; Equipment'!AQ:AQ)+SUMIF('Other Pharma &amp; Health Products'!$B:$B,$B116,'Other Pharma &amp; Health Products'!AQ:AQ)+SUMIF('PSM Costs'!$B:$B,$B116,'PSM Costs'!AQ:AQ)&gt;0,SUMIF(Pharmaceuticals!$B:$B,$B116,Pharmaceuticals!AH:AH)+SUMIF('Health Products &amp; Equipment'!$B:$B,$B116,'Health Products &amp; Equipment'!AQ:AQ)+SUMIF('Other Pharma &amp; Health Products'!$B:$B,$B116,'Other Pharma &amp; Health Products'!AQ:AQ)+SUMIF('PSM Costs'!$B:$B,$B116,'PSM Costs'!AQ:AQ),"")</f>
        <v/>
      </c>
      <c r="Q116" s="231" t="str">
        <f ca="1">IF(SUMIF(Pharmaceuticals!$B:$B,$B116,Pharmaceuticals!AJ:AJ)+SUMIF('Health Products &amp; Equipment'!$B:$B,$B116,'Health Products &amp; Equipment'!AS:AS)+SUMIF('Other Pharma &amp; Health Products'!$B:$B,$B116,'Other Pharma &amp; Health Products'!AS:AS)+SUMIF('PSM Costs'!$B:$B,$B116,'PSM Costs'!AS:AS)&gt;0,SUMIF(Pharmaceuticals!$B:$B,$B116,Pharmaceuticals!AJ:AJ)+SUMIF('Health Products &amp; Equipment'!$B:$B,$B116,'Health Products &amp; Equipment'!AS:AS)+SUMIF('Other Pharma &amp; Health Products'!$B:$B,$B116,'Other Pharma &amp; Health Products'!AS:AS)+SUMIF('PSM Costs'!$B:$B,$B116,'PSM Costs'!AS:AS),"")</f>
        <v/>
      </c>
      <c r="R116" s="229" t="str">
        <f t="shared" ca="1" si="12"/>
        <v/>
      </c>
      <c r="S116" s="230" t="str">
        <f ca="1">IF(SUMIF(Pharmaceuticals!$B:$B,$B116,Pharmaceuticals!AQ:AQ)+SUMIF('Health Products &amp; Equipment'!$B:$B,$B116,'Health Products &amp; Equipment'!AZ:AZ)+SUMIF('Other Pharma &amp; Health Products'!$B:$B,$B116,'Other Pharma &amp; Health Products'!AZ:AZ)+SUMIF('PSM Costs'!$B:$B,$B116,'PSM Costs'!AZ:AZ)&gt;0,SUMIF(Pharmaceuticals!$B:$B,$B116,Pharmaceuticals!AQ:AQ)+SUMIF('Health Products &amp; Equipment'!$B:$B,$B116,'Health Products &amp; Equipment'!AZ:AZ)+SUMIF('Other Pharma &amp; Health Products'!$B:$B,$B116,'Other Pharma &amp; Health Products'!AZ:AZ)+SUMIF('PSM Costs'!$B:$B,$B116,'PSM Costs'!AZ:AZ),"")</f>
        <v/>
      </c>
      <c r="T116" s="230" t="str">
        <f ca="1">IF(SUMIF(Pharmaceuticals!$B:$B,$B116,Pharmaceuticals!AS:AS)+SUMIF('Health Products &amp; Equipment'!$B:$B,$B116,'Health Products &amp; Equipment'!BB:BB)+SUMIF('Other Pharma &amp; Health Products'!$B:$B,$B116,'Other Pharma &amp; Health Products'!BB:BB)+SUMIF('PSM Costs'!$B:$B,$B116,'PSM Costs'!BB:BB)&gt;0,SUMIF(Pharmaceuticals!$B:$B,$B116,Pharmaceuticals!AS:AS)+SUMIF('Health Products &amp; Equipment'!$B:$B,$B116,'Health Products &amp; Equipment'!BB:BB)+SUMIF('Other Pharma &amp; Health Products'!$B:$B,$B116,'Other Pharma &amp; Health Products'!BB:BB)+SUMIF('PSM Costs'!$B:$B,$B116,'PSM Costs'!BB:BB),"")</f>
        <v/>
      </c>
      <c r="U116" s="230" t="str">
        <f ca="1">IF(SUMIF(Pharmaceuticals!$B:$B,$B116,Pharmaceuticals!AU:AU)+SUMIF('Health Products &amp; Equipment'!$B:$B,$B116,'Health Products &amp; Equipment'!BD:BD)+SUMIF('Other Pharma &amp; Health Products'!$B:$B,$B116,'Other Pharma &amp; Health Products'!BD:BD)+SUMIF('PSM Costs'!$B:$B,$B116,'PSM Costs'!BD:BD)&gt;0,SUMIF(Pharmaceuticals!$B:$B,$B116,Pharmaceuticals!AU:AU)+SUMIF('Health Products &amp; Equipment'!$B:$B,$B116,'Health Products &amp; Equipment'!BD:BD)+SUMIF('Other Pharma &amp; Health Products'!$B:$B,$B116,'Other Pharma &amp; Health Products'!BD:BD)+SUMIF('PSM Costs'!$B:$B,$B116,'PSM Costs'!BD:BD),"")</f>
        <v/>
      </c>
      <c r="V116" s="230" t="str">
        <f ca="1">IF(SUMIF(Pharmaceuticals!$B:$B,$B116,Pharmaceuticals!AW:AW)+SUMIF('Health Products &amp; Equipment'!$B:$B,$B116,'Health Products &amp; Equipment'!BF:BF)+SUMIF('Other Pharma &amp; Health Products'!$B:$B,$B116,'Other Pharma &amp; Health Products'!BF:BF)+SUMIF('PSM Costs'!$B:$B,$B116,'PSM Costs'!BF:BF)&gt;0,SUMIF(Pharmaceuticals!$B:$B,$B116,Pharmaceuticals!AW:AW)+SUMIF('Health Products &amp; Equipment'!$B:$B,$B116,'Health Products &amp; Equipment'!BF:BF)+SUMIF('Other Pharma &amp; Health Products'!$B:$B,$B116,'Other Pharma &amp; Health Products'!BF:BF)+SUMIF('PSM Costs'!$B:$B,$B116,'PSM Costs'!BF:BF),"")</f>
        <v/>
      </c>
      <c r="W116" s="228" t="str">
        <f t="shared" ca="1" si="13"/>
        <v/>
      </c>
      <c r="X116" s="231" t="str">
        <f ca="1">IF(SUMIF(Pharmaceuticals!$B:$B,$B116,Pharmaceuticals!BD:BD)+SUMIF('Health Products &amp; Equipment'!$B:$B,$B116,'Health Products &amp; Equipment'!BM:BM)+SUMIF('Other Pharma &amp; Health Products'!$B:$B,$B116,'Other Pharma &amp; Health Products'!BM:BM)+SUMIF('PSM Costs'!$B:$B,$B116,'PSM Costs'!BM:BM)&gt;0,SUMIF(Pharmaceuticals!$B:$B,$B116,Pharmaceuticals!BD:BD)+SUMIF('Health Products &amp; Equipment'!$B:$B,$B116,'Health Products &amp; Equipment'!BM:BM)+SUMIF('Other Pharma &amp; Health Products'!$B:$B,$B116,'Other Pharma &amp; Health Products'!BM:BM)+SUMIF('PSM Costs'!$B:$B,$B116,'PSM Costs'!BM:BM),"")</f>
        <v/>
      </c>
      <c r="Y116" s="231" t="str">
        <f ca="1">IF(SUMIF(Pharmaceuticals!$B:$B,$B116,Pharmaceuticals!BF:BF)+SUMIF('Health Products &amp; Equipment'!$B:$B,$B116,'Health Products &amp; Equipment'!BO:BO)+SUMIF('Other Pharma &amp; Health Products'!$B:$B,$B116,'Other Pharma &amp; Health Products'!BO:BO)+SUMIF('PSM Costs'!$B:$B,$B116,'PSM Costs'!BO:BO)&gt;0,SUMIF(Pharmaceuticals!$B:$B,$B116,Pharmaceuticals!BF:BF)+SUMIF('Health Products &amp; Equipment'!$B:$B,$B116,'Health Products &amp; Equipment'!BO:BO)+SUMIF('Other Pharma &amp; Health Products'!$B:$B,$B116,'Other Pharma &amp; Health Products'!BO:BO)+SUMIF('PSM Costs'!$B:$B,$B116,'PSM Costs'!BO:BO),"")</f>
        <v/>
      </c>
      <c r="Z116" s="231" t="str">
        <f ca="1">IF(SUMIF(Pharmaceuticals!$B:$B,$B116,Pharmaceuticals!BH:BH)+SUMIF('Health Products &amp; Equipment'!$B:$B,$B116,'Health Products &amp; Equipment'!BQ:BQ)+SUMIF('Other Pharma &amp; Health Products'!$B:$B,$B116,'Other Pharma &amp; Health Products'!BQ:BQ)+SUMIF('PSM Costs'!$B:$B,$B116,'PSM Costs'!BQ:BQ)&gt;0,SUMIF(Pharmaceuticals!$B:$B,$B116,Pharmaceuticals!BH:BH)+SUMIF('Health Products &amp; Equipment'!$B:$B,$B116,'Health Products &amp; Equipment'!BQ:BQ)+SUMIF('Other Pharma &amp; Health Products'!$B:$B,$B116,'Other Pharma &amp; Health Products'!BQ:BQ)+SUMIF('PSM Costs'!$B:$B,$B116,'PSM Costs'!BQ:BQ),"")</f>
        <v/>
      </c>
      <c r="AA116" s="231" t="str">
        <f ca="1">IF(SUMIF(Pharmaceuticals!$B:$B,$B116,Pharmaceuticals!BJ:BJ)+SUMIF('Health Products &amp; Equipment'!$B:$B,$B116,'Health Products &amp; Equipment'!BS:BS)+SUMIF('Other Pharma &amp; Health Products'!$B:$B,$B116,'Other Pharma &amp; Health Products'!BS:BS)+SUMIF('PSM Costs'!$B:$B,$B116,'PSM Costs'!BS:BS)&gt;0,SUMIF(Pharmaceuticals!$B:$B,$B116,Pharmaceuticals!BJ:BJ)+SUMIF('Health Products &amp; Equipment'!$B:$B,$B116,'Health Products &amp; Equipment'!BS:BS)+SUMIF('Other Pharma &amp; Health Products'!$B:$B,$B116,'Other Pharma &amp; Health Products'!BS:BS)+SUMIF('PSM Costs'!$B:$B,$B116,'PSM Costs'!BS:BS),"")</f>
        <v/>
      </c>
      <c r="AB116" s="230" t="str">
        <f t="shared" ca="1" si="14"/>
        <v/>
      </c>
    </row>
    <row r="117" spans="1:28" ht="22" customHeight="1" x14ac:dyDescent="0.15">
      <c r="A117" s="226">
        <v>107</v>
      </c>
      <c r="B117" s="226" t="str">
        <f ca="1">IFERROR(VLOOKUP(A117,'Rank unique Mod-Int-CI-PR'!I:J,2,FALSE),"")</f>
        <v/>
      </c>
      <c r="C117" s="227" t="str">
        <f ca="1">IFERROR(VLOOKUP(VALUE(LEFT(B117,FIND("-",B117)-1)),CatModules!B:C,2,FALSE),"")</f>
        <v/>
      </c>
      <c r="D117" s="227" t="str">
        <f ca="1">IFERROR(VLOOKUP(LEFT(B117,FIND("--",B117)-1),CatInt!D:E,2,FALSE),"")</f>
        <v/>
      </c>
      <c r="E117" s="227" t="str">
        <f ca="1">IFERROR(VLOOKUP(MID(B117,FIND("--",B117)+2,FIND("---",B117)-FIND("--",B117)-2),CatCostInp!D:E,2,FALSE),"")</f>
        <v/>
      </c>
      <c r="F117" s="227" t="str">
        <f ca="1">IFERROR(VLOOKUP(B117,ActivityConcat!A:C,3,FALSE),"")</f>
        <v/>
      </c>
      <c r="G117" s="228" t="str">
        <f ca="1">IFERROR(VLOOKUP(VALUE(RIGHT(B117,1)),Setup!A:D,4,FALSE),"")</f>
        <v/>
      </c>
      <c r="H117" s="229" t="str">
        <f t="shared" ca="1" si="10"/>
        <v/>
      </c>
      <c r="I117" s="230" t="str">
        <f ca="1">IF(SUMIF(Pharmaceuticals!$B:$B,$B117,Pharmaceuticals!Q:Q)+SUMIF('Health Products &amp; Equipment'!$B:$B,$B117,'Health Products &amp; Equipment'!Z:Z)+SUMIF('Other Pharma &amp; Health Products'!$B:$B,$B117,'Other Pharma &amp; Health Products'!Z:Z)+SUMIF('PSM Costs'!$B:$B,$B117,'PSM Costs'!Z:Z)&gt;0,SUMIF(Pharmaceuticals!$B:$B,$B117,Pharmaceuticals!Q:Q)+SUMIF('Health Products &amp; Equipment'!$B:$B,$B117,'Health Products &amp; Equipment'!Z:Z)+SUMIF('Other Pharma &amp; Health Products'!$B:$B,$B117,'Other Pharma &amp; Health Products'!Z:Z)+SUMIF('PSM Costs'!$B:$B,$B117,'PSM Costs'!Z:Z),"")</f>
        <v/>
      </c>
      <c r="J117" s="230" t="str">
        <f ca="1">IF(SUMIF(Pharmaceuticals!$B:$B,$B117,Pharmaceuticals!S:S)+SUMIF('Health Products &amp; Equipment'!$B:$B,$B117,'Health Products &amp; Equipment'!AB:AB)+SUMIF('Other Pharma &amp; Health Products'!$B:$B,$B117,'Other Pharma &amp; Health Products'!AB:AB)+SUMIF('PSM Costs'!$B:$B,$B117,'PSM Costs'!AB:AB)&gt;0,SUMIF(Pharmaceuticals!$B:$B,$B117,Pharmaceuticals!S:S)+SUMIF('Health Products &amp; Equipment'!$B:$B,$B117,'Health Products &amp; Equipment'!AB:AB)+SUMIF('Other Pharma &amp; Health Products'!$B:$B,$B117,'Other Pharma &amp; Health Products'!AB:AB)+SUMIF('PSM Costs'!$B:$B,$B117,'PSM Costs'!AB:AB),"")</f>
        <v/>
      </c>
      <c r="K117" s="230" t="str">
        <f ca="1">IF(SUMIF(Pharmaceuticals!$B:$B,$B117,Pharmaceuticals!U:U)+SUMIF('Health Products &amp; Equipment'!$B:$B,$B117,'Health Products &amp; Equipment'!AD:AD)+SUMIF('Other Pharma &amp; Health Products'!$B:$B,$B117,'Other Pharma &amp; Health Products'!AD:AD)+SUMIF('PSM Costs'!$B:$B,$B117,'PSM Costs'!AD:AD)&gt;0,SUMIF(Pharmaceuticals!$B:$B,$B117,Pharmaceuticals!U:U)+SUMIF('Health Products &amp; Equipment'!$B:$B,$B117,'Health Products &amp; Equipment'!AD:AD)+SUMIF('Other Pharma &amp; Health Products'!$B:$B,$B117,'Other Pharma &amp; Health Products'!AD:AD)+SUMIF('PSM Costs'!$B:$B,$B117,'PSM Costs'!AD:AD),"")</f>
        <v/>
      </c>
      <c r="L117" s="230" t="str">
        <f ca="1">IF(SUMIF(Pharmaceuticals!$B:$B,$B117,Pharmaceuticals!W:W)+SUMIF('Health Products &amp; Equipment'!$B:$B,$B117,'Health Products &amp; Equipment'!AF:AF)+SUMIF('Other Pharma &amp; Health Products'!$B:$B,$B117,'Other Pharma &amp; Health Products'!AF:AF)+SUMIF('PSM Costs'!$B:$B,$B117,'PSM Costs'!AF:AF)&gt;0,SUMIF(Pharmaceuticals!$B:$B,$B117,Pharmaceuticals!W:W)+SUMIF('Health Products &amp; Equipment'!$B:$B,$B117,'Health Products &amp; Equipment'!AF:AF)+SUMIF('Other Pharma &amp; Health Products'!$B:$B,$B117,'Other Pharma &amp; Health Products'!AF:AF)+SUMIF('PSM Costs'!$B:$B,$B117,'PSM Costs'!AF:AF),"")</f>
        <v/>
      </c>
      <c r="M117" s="228" t="str">
        <f t="shared" ca="1" si="11"/>
        <v/>
      </c>
      <c r="N117" s="231" t="str">
        <f ca="1">IF(SUMIF(Pharmaceuticals!$B:$B,$B117,Pharmaceuticals!AD:AD)+SUMIF('Health Products &amp; Equipment'!$B:$B,$B117,'Health Products &amp; Equipment'!AM:AM)+SUMIF('Other Pharma &amp; Health Products'!$B:$B,$B117,'Other Pharma &amp; Health Products'!AM:AM)+SUMIF('PSM Costs'!$B:$B,$B117,'PSM Costs'!AM:AM)&gt;0,SUMIF(Pharmaceuticals!$B:$B,$B117,Pharmaceuticals!AD:AD)+SUMIF('Health Products &amp; Equipment'!$B:$B,$B117,'Health Products &amp; Equipment'!AM:AM)+SUMIF('Other Pharma &amp; Health Products'!$B:$B,$B117,'Other Pharma &amp; Health Products'!AM:AM)+SUMIF('PSM Costs'!$B:$B,$B117,'PSM Costs'!AM:AM),"")</f>
        <v/>
      </c>
      <c r="O117" s="231" t="str">
        <f ca="1">IF(SUMIF(Pharmaceuticals!$B:$B,$B117,Pharmaceuticals!AF:AF)+SUMIF('Health Products &amp; Equipment'!$B:$B,$B117,'Health Products &amp; Equipment'!AO:AO)+SUMIF('Other Pharma &amp; Health Products'!$B:$B,$B117,'Other Pharma &amp; Health Products'!AO:AO)+SUMIF('PSM Costs'!$B:$B,$B117,'PSM Costs'!AO:AO)&gt;0,SUMIF(Pharmaceuticals!$B:$B,$B117,Pharmaceuticals!AF:AF)+SUMIF('Health Products &amp; Equipment'!$B:$B,$B117,'Health Products &amp; Equipment'!AO:AO)+SUMIF('Other Pharma &amp; Health Products'!$B:$B,$B117,'Other Pharma &amp; Health Products'!AO:AO)+SUMIF('PSM Costs'!$B:$B,$B117,'PSM Costs'!AO:AO),"")</f>
        <v/>
      </c>
      <c r="P117" s="231" t="str">
        <f ca="1">IF(SUMIF(Pharmaceuticals!$B:$B,$B117,Pharmaceuticals!AH:AH)+SUMIF('Health Products &amp; Equipment'!$B:$B,$B117,'Health Products &amp; Equipment'!AQ:AQ)+SUMIF('Other Pharma &amp; Health Products'!$B:$B,$B117,'Other Pharma &amp; Health Products'!AQ:AQ)+SUMIF('PSM Costs'!$B:$B,$B117,'PSM Costs'!AQ:AQ)&gt;0,SUMIF(Pharmaceuticals!$B:$B,$B117,Pharmaceuticals!AH:AH)+SUMIF('Health Products &amp; Equipment'!$B:$B,$B117,'Health Products &amp; Equipment'!AQ:AQ)+SUMIF('Other Pharma &amp; Health Products'!$B:$B,$B117,'Other Pharma &amp; Health Products'!AQ:AQ)+SUMIF('PSM Costs'!$B:$B,$B117,'PSM Costs'!AQ:AQ),"")</f>
        <v/>
      </c>
      <c r="Q117" s="231" t="str">
        <f ca="1">IF(SUMIF(Pharmaceuticals!$B:$B,$B117,Pharmaceuticals!AJ:AJ)+SUMIF('Health Products &amp; Equipment'!$B:$B,$B117,'Health Products &amp; Equipment'!AS:AS)+SUMIF('Other Pharma &amp; Health Products'!$B:$B,$B117,'Other Pharma &amp; Health Products'!AS:AS)+SUMIF('PSM Costs'!$B:$B,$B117,'PSM Costs'!AS:AS)&gt;0,SUMIF(Pharmaceuticals!$B:$B,$B117,Pharmaceuticals!AJ:AJ)+SUMIF('Health Products &amp; Equipment'!$B:$B,$B117,'Health Products &amp; Equipment'!AS:AS)+SUMIF('Other Pharma &amp; Health Products'!$B:$B,$B117,'Other Pharma &amp; Health Products'!AS:AS)+SUMIF('PSM Costs'!$B:$B,$B117,'PSM Costs'!AS:AS),"")</f>
        <v/>
      </c>
      <c r="R117" s="229" t="str">
        <f t="shared" ca="1" si="12"/>
        <v/>
      </c>
      <c r="S117" s="230" t="str">
        <f ca="1">IF(SUMIF(Pharmaceuticals!$B:$B,$B117,Pharmaceuticals!AQ:AQ)+SUMIF('Health Products &amp; Equipment'!$B:$B,$B117,'Health Products &amp; Equipment'!AZ:AZ)+SUMIF('Other Pharma &amp; Health Products'!$B:$B,$B117,'Other Pharma &amp; Health Products'!AZ:AZ)+SUMIF('PSM Costs'!$B:$B,$B117,'PSM Costs'!AZ:AZ)&gt;0,SUMIF(Pharmaceuticals!$B:$B,$B117,Pharmaceuticals!AQ:AQ)+SUMIF('Health Products &amp; Equipment'!$B:$B,$B117,'Health Products &amp; Equipment'!AZ:AZ)+SUMIF('Other Pharma &amp; Health Products'!$B:$B,$B117,'Other Pharma &amp; Health Products'!AZ:AZ)+SUMIF('PSM Costs'!$B:$B,$B117,'PSM Costs'!AZ:AZ),"")</f>
        <v/>
      </c>
      <c r="T117" s="230" t="str">
        <f ca="1">IF(SUMIF(Pharmaceuticals!$B:$B,$B117,Pharmaceuticals!AS:AS)+SUMIF('Health Products &amp; Equipment'!$B:$B,$B117,'Health Products &amp; Equipment'!BB:BB)+SUMIF('Other Pharma &amp; Health Products'!$B:$B,$B117,'Other Pharma &amp; Health Products'!BB:BB)+SUMIF('PSM Costs'!$B:$B,$B117,'PSM Costs'!BB:BB)&gt;0,SUMIF(Pharmaceuticals!$B:$B,$B117,Pharmaceuticals!AS:AS)+SUMIF('Health Products &amp; Equipment'!$B:$B,$B117,'Health Products &amp; Equipment'!BB:BB)+SUMIF('Other Pharma &amp; Health Products'!$B:$B,$B117,'Other Pharma &amp; Health Products'!BB:BB)+SUMIF('PSM Costs'!$B:$B,$B117,'PSM Costs'!BB:BB),"")</f>
        <v/>
      </c>
      <c r="U117" s="230" t="str">
        <f ca="1">IF(SUMIF(Pharmaceuticals!$B:$B,$B117,Pharmaceuticals!AU:AU)+SUMIF('Health Products &amp; Equipment'!$B:$B,$B117,'Health Products &amp; Equipment'!BD:BD)+SUMIF('Other Pharma &amp; Health Products'!$B:$B,$B117,'Other Pharma &amp; Health Products'!BD:BD)+SUMIF('PSM Costs'!$B:$B,$B117,'PSM Costs'!BD:BD)&gt;0,SUMIF(Pharmaceuticals!$B:$B,$B117,Pharmaceuticals!AU:AU)+SUMIF('Health Products &amp; Equipment'!$B:$B,$B117,'Health Products &amp; Equipment'!BD:BD)+SUMIF('Other Pharma &amp; Health Products'!$B:$B,$B117,'Other Pharma &amp; Health Products'!BD:BD)+SUMIF('PSM Costs'!$B:$B,$B117,'PSM Costs'!BD:BD),"")</f>
        <v/>
      </c>
      <c r="V117" s="230" t="str">
        <f ca="1">IF(SUMIF(Pharmaceuticals!$B:$B,$B117,Pharmaceuticals!AW:AW)+SUMIF('Health Products &amp; Equipment'!$B:$B,$B117,'Health Products &amp; Equipment'!BF:BF)+SUMIF('Other Pharma &amp; Health Products'!$B:$B,$B117,'Other Pharma &amp; Health Products'!BF:BF)+SUMIF('PSM Costs'!$B:$B,$B117,'PSM Costs'!BF:BF)&gt;0,SUMIF(Pharmaceuticals!$B:$B,$B117,Pharmaceuticals!AW:AW)+SUMIF('Health Products &amp; Equipment'!$B:$B,$B117,'Health Products &amp; Equipment'!BF:BF)+SUMIF('Other Pharma &amp; Health Products'!$B:$B,$B117,'Other Pharma &amp; Health Products'!BF:BF)+SUMIF('PSM Costs'!$B:$B,$B117,'PSM Costs'!BF:BF),"")</f>
        <v/>
      </c>
      <c r="W117" s="228" t="str">
        <f t="shared" ca="1" si="13"/>
        <v/>
      </c>
      <c r="X117" s="231" t="str">
        <f ca="1">IF(SUMIF(Pharmaceuticals!$B:$B,$B117,Pharmaceuticals!BD:BD)+SUMIF('Health Products &amp; Equipment'!$B:$B,$B117,'Health Products &amp; Equipment'!BM:BM)+SUMIF('Other Pharma &amp; Health Products'!$B:$B,$B117,'Other Pharma &amp; Health Products'!BM:BM)+SUMIF('PSM Costs'!$B:$B,$B117,'PSM Costs'!BM:BM)&gt;0,SUMIF(Pharmaceuticals!$B:$B,$B117,Pharmaceuticals!BD:BD)+SUMIF('Health Products &amp; Equipment'!$B:$B,$B117,'Health Products &amp; Equipment'!BM:BM)+SUMIF('Other Pharma &amp; Health Products'!$B:$B,$B117,'Other Pharma &amp; Health Products'!BM:BM)+SUMIF('PSM Costs'!$B:$B,$B117,'PSM Costs'!BM:BM),"")</f>
        <v/>
      </c>
      <c r="Y117" s="231" t="str">
        <f ca="1">IF(SUMIF(Pharmaceuticals!$B:$B,$B117,Pharmaceuticals!BF:BF)+SUMIF('Health Products &amp; Equipment'!$B:$B,$B117,'Health Products &amp; Equipment'!BO:BO)+SUMIF('Other Pharma &amp; Health Products'!$B:$B,$B117,'Other Pharma &amp; Health Products'!BO:BO)+SUMIF('PSM Costs'!$B:$B,$B117,'PSM Costs'!BO:BO)&gt;0,SUMIF(Pharmaceuticals!$B:$B,$B117,Pharmaceuticals!BF:BF)+SUMIF('Health Products &amp; Equipment'!$B:$B,$B117,'Health Products &amp; Equipment'!BO:BO)+SUMIF('Other Pharma &amp; Health Products'!$B:$B,$B117,'Other Pharma &amp; Health Products'!BO:BO)+SUMIF('PSM Costs'!$B:$B,$B117,'PSM Costs'!BO:BO),"")</f>
        <v/>
      </c>
      <c r="Z117" s="231" t="str">
        <f ca="1">IF(SUMIF(Pharmaceuticals!$B:$B,$B117,Pharmaceuticals!BH:BH)+SUMIF('Health Products &amp; Equipment'!$B:$B,$B117,'Health Products &amp; Equipment'!BQ:BQ)+SUMIF('Other Pharma &amp; Health Products'!$B:$B,$B117,'Other Pharma &amp; Health Products'!BQ:BQ)+SUMIF('PSM Costs'!$B:$B,$B117,'PSM Costs'!BQ:BQ)&gt;0,SUMIF(Pharmaceuticals!$B:$B,$B117,Pharmaceuticals!BH:BH)+SUMIF('Health Products &amp; Equipment'!$B:$B,$B117,'Health Products &amp; Equipment'!BQ:BQ)+SUMIF('Other Pharma &amp; Health Products'!$B:$B,$B117,'Other Pharma &amp; Health Products'!BQ:BQ)+SUMIF('PSM Costs'!$B:$B,$B117,'PSM Costs'!BQ:BQ),"")</f>
        <v/>
      </c>
      <c r="AA117" s="231" t="str">
        <f ca="1">IF(SUMIF(Pharmaceuticals!$B:$B,$B117,Pharmaceuticals!BJ:BJ)+SUMIF('Health Products &amp; Equipment'!$B:$B,$B117,'Health Products &amp; Equipment'!BS:BS)+SUMIF('Other Pharma &amp; Health Products'!$B:$B,$B117,'Other Pharma &amp; Health Products'!BS:BS)+SUMIF('PSM Costs'!$B:$B,$B117,'PSM Costs'!BS:BS)&gt;0,SUMIF(Pharmaceuticals!$B:$B,$B117,Pharmaceuticals!BJ:BJ)+SUMIF('Health Products &amp; Equipment'!$B:$B,$B117,'Health Products &amp; Equipment'!BS:BS)+SUMIF('Other Pharma &amp; Health Products'!$B:$B,$B117,'Other Pharma &amp; Health Products'!BS:BS)+SUMIF('PSM Costs'!$B:$B,$B117,'PSM Costs'!BS:BS),"")</f>
        <v/>
      </c>
      <c r="AB117" s="230" t="str">
        <f t="shared" ca="1" si="14"/>
        <v/>
      </c>
    </row>
    <row r="118" spans="1:28" ht="22" customHeight="1" x14ac:dyDescent="0.15">
      <c r="A118" s="226">
        <v>108</v>
      </c>
      <c r="B118" s="226" t="str">
        <f ca="1">IFERROR(VLOOKUP(A118,'Rank unique Mod-Int-CI-PR'!I:J,2,FALSE),"")</f>
        <v/>
      </c>
      <c r="C118" s="227" t="str">
        <f ca="1">IFERROR(VLOOKUP(VALUE(LEFT(B118,FIND("-",B118)-1)),CatModules!B:C,2,FALSE),"")</f>
        <v/>
      </c>
      <c r="D118" s="227" t="str">
        <f ca="1">IFERROR(VLOOKUP(LEFT(B118,FIND("--",B118)-1),CatInt!D:E,2,FALSE),"")</f>
        <v/>
      </c>
      <c r="E118" s="227" t="str">
        <f ca="1">IFERROR(VLOOKUP(MID(B118,FIND("--",B118)+2,FIND("---",B118)-FIND("--",B118)-2),CatCostInp!D:E,2,FALSE),"")</f>
        <v/>
      </c>
      <c r="F118" s="227" t="str">
        <f ca="1">IFERROR(VLOOKUP(B118,ActivityConcat!A:C,3,FALSE),"")</f>
        <v/>
      </c>
      <c r="G118" s="228" t="str">
        <f ca="1">IFERROR(VLOOKUP(VALUE(RIGHT(B118,1)),Setup!A:D,4,FALSE),"")</f>
        <v/>
      </c>
      <c r="H118" s="229" t="str">
        <f t="shared" ca="1" si="10"/>
        <v/>
      </c>
      <c r="I118" s="230" t="str">
        <f ca="1">IF(SUMIF(Pharmaceuticals!$B:$B,$B118,Pharmaceuticals!Q:Q)+SUMIF('Health Products &amp; Equipment'!$B:$B,$B118,'Health Products &amp; Equipment'!Z:Z)+SUMIF('Other Pharma &amp; Health Products'!$B:$B,$B118,'Other Pharma &amp; Health Products'!Z:Z)+SUMIF('PSM Costs'!$B:$B,$B118,'PSM Costs'!Z:Z)&gt;0,SUMIF(Pharmaceuticals!$B:$B,$B118,Pharmaceuticals!Q:Q)+SUMIF('Health Products &amp; Equipment'!$B:$B,$B118,'Health Products &amp; Equipment'!Z:Z)+SUMIF('Other Pharma &amp; Health Products'!$B:$B,$B118,'Other Pharma &amp; Health Products'!Z:Z)+SUMIF('PSM Costs'!$B:$B,$B118,'PSM Costs'!Z:Z),"")</f>
        <v/>
      </c>
      <c r="J118" s="230" t="str">
        <f ca="1">IF(SUMIF(Pharmaceuticals!$B:$B,$B118,Pharmaceuticals!S:S)+SUMIF('Health Products &amp; Equipment'!$B:$B,$B118,'Health Products &amp; Equipment'!AB:AB)+SUMIF('Other Pharma &amp; Health Products'!$B:$B,$B118,'Other Pharma &amp; Health Products'!AB:AB)+SUMIF('PSM Costs'!$B:$B,$B118,'PSM Costs'!AB:AB)&gt;0,SUMIF(Pharmaceuticals!$B:$B,$B118,Pharmaceuticals!S:S)+SUMIF('Health Products &amp; Equipment'!$B:$B,$B118,'Health Products &amp; Equipment'!AB:AB)+SUMIF('Other Pharma &amp; Health Products'!$B:$B,$B118,'Other Pharma &amp; Health Products'!AB:AB)+SUMIF('PSM Costs'!$B:$B,$B118,'PSM Costs'!AB:AB),"")</f>
        <v/>
      </c>
      <c r="K118" s="230" t="str">
        <f ca="1">IF(SUMIF(Pharmaceuticals!$B:$B,$B118,Pharmaceuticals!U:U)+SUMIF('Health Products &amp; Equipment'!$B:$B,$B118,'Health Products &amp; Equipment'!AD:AD)+SUMIF('Other Pharma &amp; Health Products'!$B:$B,$B118,'Other Pharma &amp; Health Products'!AD:AD)+SUMIF('PSM Costs'!$B:$B,$B118,'PSM Costs'!AD:AD)&gt;0,SUMIF(Pharmaceuticals!$B:$B,$B118,Pharmaceuticals!U:U)+SUMIF('Health Products &amp; Equipment'!$B:$B,$B118,'Health Products &amp; Equipment'!AD:AD)+SUMIF('Other Pharma &amp; Health Products'!$B:$B,$B118,'Other Pharma &amp; Health Products'!AD:AD)+SUMIF('PSM Costs'!$B:$B,$B118,'PSM Costs'!AD:AD),"")</f>
        <v/>
      </c>
      <c r="L118" s="230" t="str">
        <f ca="1">IF(SUMIF(Pharmaceuticals!$B:$B,$B118,Pharmaceuticals!W:W)+SUMIF('Health Products &amp; Equipment'!$B:$B,$B118,'Health Products &amp; Equipment'!AF:AF)+SUMIF('Other Pharma &amp; Health Products'!$B:$B,$B118,'Other Pharma &amp; Health Products'!AF:AF)+SUMIF('PSM Costs'!$B:$B,$B118,'PSM Costs'!AF:AF)&gt;0,SUMIF(Pharmaceuticals!$B:$B,$B118,Pharmaceuticals!W:W)+SUMIF('Health Products &amp; Equipment'!$B:$B,$B118,'Health Products &amp; Equipment'!AF:AF)+SUMIF('Other Pharma &amp; Health Products'!$B:$B,$B118,'Other Pharma &amp; Health Products'!AF:AF)+SUMIF('PSM Costs'!$B:$B,$B118,'PSM Costs'!AF:AF),"")</f>
        <v/>
      </c>
      <c r="M118" s="228" t="str">
        <f t="shared" ca="1" si="11"/>
        <v/>
      </c>
      <c r="N118" s="231" t="str">
        <f ca="1">IF(SUMIF(Pharmaceuticals!$B:$B,$B118,Pharmaceuticals!AD:AD)+SUMIF('Health Products &amp; Equipment'!$B:$B,$B118,'Health Products &amp; Equipment'!AM:AM)+SUMIF('Other Pharma &amp; Health Products'!$B:$B,$B118,'Other Pharma &amp; Health Products'!AM:AM)+SUMIF('PSM Costs'!$B:$B,$B118,'PSM Costs'!AM:AM)&gt;0,SUMIF(Pharmaceuticals!$B:$B,$B118,Pharmaceuticals!AD:AD)+SUMIF('Health Products &amp; Equipment'!$B:$B,$B118,'Health Products &amp; Equipment'!AM:AM)+SUMIF('Other Pharma &amp; Health Products'!$B:$B,$B118,'Other Pharma &amp; Health Products'!AM:AM)+SUMIF('PSM Costs'!$B:$B,$B118,'PSM Costs'!AM:AM),"")</f>
        <v/>
      </c>
      <c r="O118" s="231" t="str">
        <f ca="1">IF(SUMIF(Pharmaceuticals!$B:$B,$B118,Pharmaceuticals!AF:AF)+SUMIF('Health Products &amp; Equipment'!$B:$B,$B118,'Health Products &amp; Equipment'!AO:AO)+SUMIF('Other Pharma &amp; Health Products'!$B:$B,$B118,'Other Pharma &amp; Health Products'!AO:AO)+SUMIF('PSM Costs'!$B:$B,$B118,'PSM Costs'!AO:AO)&gt;0,SUMIF(Pharmaceuticals!$B:$B,$B118,Pharmaceuticals!AF:AF)+SUMIF('Health Products &amp; Equipment'!$B:$B,$B118,'Health Products &amp; Equipment'!AO:AO)+SUMIF('Other Pharma &amp; Health Products'!$B:$B,$B118,'Other Pharma &amp; Health Products'!AO:AO)+SUMIF('PSM Costs'!$B:$B,$B118,'PSM Costs'!AO:AO),"")</f>
        <v/>
      </c>
      <c r="P118" s="231" t="str">
        <f ca="1">IF(SUMIF(Pharmaceuticals!$B:$B,$B118,Pharmaceuticals!AH:AH)+SUMIF('Health Products &amp; Equipment'!$B:$B,$B118,'Health Products &amp; Equipment'!AQ:AQ)+SUMIF('Other Pharma &amp; Health Products'!$B:$B,$B118,'Other Pharma &amp; Health Products'!AQ:AQ)+SUMIF('PSM Costs'!$B:$B,$B118,'PSM Costs'!AQ:AQ)&gt;0,SUMIF(Pharmaceuticals!$B:$B,$B118,Pharmaceuticals!AH:AH)+SUMIF('Health Products &amp; Equipment'!$B:$B,$B118,'Health Products &amp; Equipment'!AQ:AQ)+SUMIF('Other Pharma &amp; Health Products'!$B:$B,$B118,'Other Pharma &amp; Health Products'!AQ:AQ)+SUMIF('PSM Costs'!$B:$B,$B118,'PSM Costs'!AQ:AQ),"")</f>
        <v/>
      </c>
      <c r="Q118" s="231" t="str">
        <f ca="1">IF(SUMIF(Pharmaceuticals!$B:$B,$B118,Pharmaceuticals!AJ:AJ)+SUMIF('Health Products &amp; Equipment'!$B:$B,$B118,'Health Products &amp; Equipment'!AS:AS)+SUMIF('Other Pharma &amp; Health Products'!$B:$B,$B118,'Other Pharma &amp; Health Products'!AS:AS)+SUMIF('PSM Costs'!$B:$B,$B118,'PSM Costs'!AS:AS)&gt;0,SUMIF(Pharmaceuticals!$B:$B,$B118,Pharmaceuticals!AJ:AJ)+SUMIF('Health Products &amp; Equipment'!$B:$B,$B118,'Health Products &amp; Equipment'!AS:AS)+SUMIF('Other Pharma &amp; Health Products'!$B:$B,$B118,'Other Pharma &amp; Health Products'!AS:AS)+SUMIF('PSM Costs'!$B:$B,$B118,'PSM Costs'!AS:AS),"")</f>
        <v/>
      </c>
      <c r="R118" s="229" t="str">
        <f t="shared" ca="1" si="12"/>
        <v/>
      </c>
      <c r="S118" s="230" t="str">
        <f ca="1">IF(SUMIF(Pharmaceuticals!$B:$B,$B118,Pharmaceuticals!AQ:AQ)+SUMIF('Health Products &amp; Equipment'!$B:$B,$B118,'Health Products &amp; Equipment'!AZ:AZ)+SUMIF('Other Pharma &amp; Health Products'!$B:$B,$B118,'Other Pharma &amp; Health Products'!AZ:AZ)+SUMIF('PSM Costs'!$B:$B,$B118,'PSM Costs'!AZ:AZ)&gt;0,SUMIF(Pharmaceuticals!$B:$B,$B118,Pharmaceuticals!AQ:AQ)+SUMIF('Health Products &amp; Equipment'!$B:$B,$B118,'Health Products &amp; Equipment'!AZ:AZ)+SUMIF('Other Pharma &amp; Health Products'!$B:$B,$B118,'Other Pharma &amp; Health Products'!AZ:AZ)+SUMIF('PSM Costs'!$B:$B,$B118,'PSM Costs'!AZ:AZ),"")</f>
        <v/>
      </c>
      <c r="T118" s="230" t="str">
        <f ca="1">IF(SUMIF(Pharmaceuticals!$B:$B,$B118,Pharmaceuticals!AS:AS)+SUMIF('Health Products &amp; Equipment'!$B:$B,$B118,'Health Products &amp; Equipment'!BB:BB)+SUMIF('Other Pharma &amp; Health Products'!$B:$B,$B118,'Other Pharma &amp; Health Products'!BB:BB)+SUMIF('PSM Costs'!$B:$B,$B118,'PSM Costs'!BB:BB)&gt;0,SUMIF(Pharmaceuticals!$B:$B,$B118,Pharmaceuticals!AS:AS)+SUMIF('Health Products &amp; Equipment'!$B:$B,$B118,'Health Products &amp; Equipment'!BB:BB)+SUMIF('Other Pharma &amp; Health Products'!$B:$B,$B118,'Other Pharma &amp; Health Products'!BB:BB)+SUMIF('PSM Costs'!$B:$B,$B118,'PSM Costs'!BB:BB),"")</f>
        <v/>
      </c>
      <c r="U118" s="230" t="str">
        <f ca="1">IF(SUMIF(Pharmaceuticals!$B:$B,$B118,Pharmaceuticals!AU:AU)+SUMIF('Health Products &amp; Equipment'!$B:$B,$B118,'Health Products &amp; Equipment'!BD:BD)+SUMIF('Other Pharma &amp; Health Products'!$B:$B,$B118,'Other Pharma &amp; Health Products'!BD:BD)+SUMIF('PSM Costs'!$B:$B,$B118,'PSM Costs'!BD:BD)&gt;0,SUMIF(Pharmaceuticals!$B:$B,$B118,Pharmaceuticals!AU:AU)+SUMIF('Health Products &amp; Equipment'!$B:$B,$B118,'Health Products &amp; Equipment'!BD:BD)+SUMIF('Other Pharma &amp; Health Products'!$B:$B,$B118,'Other Pharma &amp; Health Products'!BD:BD)+SUMIF('PSM Costs'!$B:$B,$B118,'PSM Costs'!BD:BD),"")</f>
        <v/>
      </c>
      <c r="V118" s="230" t="str">
        <f ca="1">IF(SUMIF(Pharmaceuticals!$B:$B,$B118,Pharmaceuticals!AW:AW)+SUMIF('Health Products &amp; Equipment'!$B:$B,$B118,'Health Products &amp; Equipment'!BF:BF)+SUMIF('Other Pharma &amp; Health Products'!$B:$B,$B118,'Other Pharma &amp; Health Products'!BF:BF)+SUMIF('PSM Costs'!$B:$B,$B118,'PSM Costs'!BF:BF)&gt;0,SUMIF(Pharmaceuticals!$B:$B,$B118,Pharmaceuticals!AW:AW)+SUMIF('Health Products &amp; Equipment'!$B:$B,$B118,'Health Products &amp; Equipment'!BF:BF)+SUMIF('Other Pharma &amp; Health Products'!$B:$B,$B118,'Other Pharma &amp; Health Products'!BF:BF)+SUMIF('PSM Costs'!$B:$B,$B118,'PSM Costs'!BF:BF),"")</f>
        <v/>
      </c>
      <c r="W118" s="228" t="str">
        <f t="shared" ca="1" si="13"/>
        <v/>
      </c>
      <c r="X118" s="231" t="str">
        <f ca="1">IF(SUMIF(Pharmaceuticals!$B:$B,$B118,Pharmaceuticals!BD:BD)+SUMIF('Health Products &amp; Equipment'!$B:$B,$B118,'Health Products &amp; Equipment'!BM:BM)+SUMIF('Other Pharma &amp; Health Products'!$B:$B,$B118,'Other Pharma &amp; Health Products'!BM:BM)+SUMIF('PSM Costs'!$B:$B,$B118,'PSM Costs'!BM:BM)&gt;0,SUMIF(Pharmaceuticals!$B:$B,$B118,Pharmaceuticals!BD:BD)+SUMIF('Health Products &amp; Equipment'!$B:$B,$B118,'Health Products &amp; Equipment'!BM:BM)+SUMIF('Other Pharma &amp; Health Products'!$B:$B,$B118,'Other Pharma &amp; Health Products'!BM:BM)+SUMIF('PSM Costs'!$B:$B,$B118,'PSM Costs'!BM:BM),"")</f>
        <v/>
      </c>
      <c r="Y118" s="231" t="str">
        <f ca="1">IF(SUMIF(Pharmaceuticals!$B:$B,$B118,Pharmaceuticals!BF:BF)+SUMIF('Health Products &amp; Equipment'!$B:$B,$B118,'Health Products &amp; Equipment'!BO:BO)+SUMIF('Other Pharma &amp; Health Products'!$B:$B,$B118,'Other Pharma &amp; Health Products'!BO:BO)+SUMIF('PSM Costs'!$B:$B,$B118,'PSM Costs'!BO:BO)&gt;0,SUMIF(Pharmaceuticals!$B:$B,$B118,Pharmaceuticals!BF:BF)+SUMIF('Health Products &amp; Equipment'!$B:$B,$B118,'Health Products &amp; Equipment'!BO:BO)+SUMIF('Other Pharma &amp; Health Products'!$B:$B,$B118,'Other Pharma &amp; Health Products'!BO:BO)+SUMIF('PSM Costs'!$B:$B,$B118,'PSM Costs'!BO:BO),"")</f>
        <v/>
      </c>
      <c r="Z118" s="231" t="str">
        <f ca="1">IF(SUMIF(Pharmaceuticals!$B:$B,$B118,Pharmaceuticals!BH:BH)+SUMIF('Health Products &amp; Equipment'!$B:$B,$B118,'Health Products &amp; Equipment'!BQ:BQ)+SUMIF('Other Pharma &amp; Health Products'!$B:$B,$B118,'Other Pharma &amp; Health Products'!BQ:BQ)+SUMIF('PSM Costs'!$B:$B,$B118,'PSM Costs'!BQ:BQ)&gt;0,SUMIF(Pharmaceuticals!$B:$B,$B118,Pharmaceuticals!BH:BH)+SUMIF('Health Products &amp; Equipment'!$B:$B,$B118,'Health Products &amp; Equipment'!BQ:BQ)+SUMIF('Other Pharma &amp; Health Products'!$B:$B,$B118,'Other Pharma &amp; Health Products'!BQ:BQ)+SUMIF('PSM Costs'!$B:$B,$B118,'PSM Costs'!BQ:BQ),"")</f>
        <v/>
      </c>
      <c r="AA118" s="231" t="str">
        <f ca="1">IF(SUMIF(Pharmaceuticals!$B:$B,$B118,Pharmaceuticals!BJ:BJ)+SUMIF('Health Products &amp; Equipment'!$B:$B,$B118,'Health Products &amp; Equipment'!BS:BS)+SUMIF('Other Pharma &amp; Health Products'!$B:$B,$B118,'Other Pharma &amp; Health Products'!BS:BS)+SUMIF('PSM Costs'!$B:$B,$B118,'PSM Costs'!BS:BS)&gt;0,SUMIF(Pharmaceuticals!$B:$B,$B118,Pharmaceuticals!BJ:BJ)+SUMIF('Health Products &amp; Equipment'!$B:$B,$B118,'Health Products &amp; Equipment'!BS:BS)+SUMIF('Other Pharma &amp; Health Products'!$B:$B,$B118,'Other Pharma &amp; Health Products'!BS:BS)+SUMIF('PSM Costs'!$B:$B,$B118,'PSM Costs'!BS:BS),"")</f>
        <v/>
      </c>
      <c r="AB118" s="230" t="str">
        <f t="shared" ca="1" si="14"/>
        <v/>
      </c>
    </row>
    <row r="119" spans="1:28" ht="22" customHeight="1" x14ac:dyDescent="0.15">
      <c r="A119" s="226">
        <v>109</v>
      </c>
      <c r="B119" s="226" t="str">
        <f ca="1">IFERROR(VLOOKUP(A119,'Rank unique Mod-Int-CI-PR'!I:J,2,FALSE),"")</f>
        <v/>
      </c>
      <c r="C119" s="227" t="str">
        <f ca="1">IFERROR(VLOOKUP(VALUE(LEFT(B119,FIND("-",B119)-1)),CatModules!B:C,2,FALSE),"")</f>
        <v/>
      </c>
      <c r="D119" s="227" t="str">
        <f ca="1">IFERROR(VLOOKUP(LEFT(B119,FIND("--",B119)-1),CatInt!D:E,2,FALSE),"")</f>
        <v/>
      </c>
      <c r="E119" s="227" t="str">
        <f ca="1">IFERROR(VLOOKUP(MID(B119,FIND("--",B119)+2,FIND("---",B119)-FIND("--",B119)-2),CatCostInp!D:E,2,FALSE),"")</f>
        <v/>
      </c>
      <c r="F119" s="227" t="str">
        <f ca="1">IFERROR(VLOOKUP(B119,ActivityConcat!A:C,3,FALSE),"")</f>
        <v/>
      </c>
      <c r="G119" s="228" t="str">
        <f ca="1">IFERROR(VLOOKUP(VALUE(RIGHT(B119,1)),Setup!A:D,4,FALSE),"")</f>
        <v/>
      </c>
      <c r="H119" s="229" t="str">
        <f t="shared" ca="1" si="10"/>
        <v/>
      </c>
      <c r="I119" s="230" t="str">
        <f ca="1">IF(SUMIF(Pharmaceuticals!$B:$B,$B119,Pharmaceuticals!Q:Q)+SUMIF('Health Products &amp; Equipment'!$B:$B,$B119,'Health Products &amp; Equipment'!Z:Z)+SUMIF('Other Pharma &amp; Health Products'!$B:$B,$B119,'Other Pharma &amp; Health Products'!Z:Z)+SUMIF('PSM Costs'!$B:$B,$B119,'PSM Costs'!Z:Z)&gt;0,SUMIF(Pharmaceuticals!$B:$B,$B119,Pharmaceuticals!Q:Q)+SUMIF('Health Products &amp; Equipment'!$B:$B,$B119,'Health Products &amp; Equipment'!Z:Z)+SUMIF('Other Pharma &amp; Health Products'!$B:$B,$B119,'Other Pharma &amp; Health Products'!Z:Z)+SUMIF('PSM Costs'!$B:$B,$B119,'PSM Costs'!Z:Z),"")</f>
        <v/>
      </c>
      <c r="J119" s="230" t="str">
        <f ca="1">IF(SUMIF(Pharmaceuticals!$B:$B,$B119,Pharmaceuticals!S:S)+SUMIF('Health Products &amp; Equipment'!$B:$B,$B119,'Health Products &amp; Equipment'!AB:AB)+SUMIF('Other Pharma &amp; Health Products'!$B:$B,$B119,'Other Pharma &amp; Health Products'!AB:AB)+SUMIF('PSM Costs'!$B:$B,$B119,'PSM Costs'!AB:AB)&gt;0,SUMIF(Pharmaceuticals!$B:$B,$B119,Pharmaceuticals!S:S)+SUMIF('Health Products &amp; Equipment'!$B:$B,$B119,'Health Products &amp; Equipment'!AB:AB)+SUMIF('Other Pharma &amp; Health Products'!$B:$B,$B119,'Other Pharma &amp; Health Products'!AB:AB)+SUMIF('PSM Costs'!$B:$B,$B119,'PSM Costs'!AB:AB),"")</f>
        <v/>
      </c>
      <c r="K119" s="230" t="str">
        <f ca="1">IF(SUMIF(Pharmaceuticals!$B:$B,$B119,Pharmaceuticals!U:U)+SUMIF('Health Products &amp; Equipment'!$B:$B,$B119,'Health Products &amp; Equipment'!AD:AD)+SUMIF('Other Pharma &amp; Health Products'!$B:$B,$B119,'Other Pharma &amp; Health Products'!AD:AD)+SUMIF('PSM Costs'!$B:$B,$B119,'PSM Costs'!AD:AD)&gt;0,SUMIF(Pharmaceuticals!$B:$B,$B119,Pharmaceuticals!U:U)+SUMIF('Health Products &amp; Equipment'!$B:$B,$B119,'Health Products &amp; Equipment'!AD:AD)+SUMIF('Other Pharma &amp; Health Products'!$B:$B,$B119,'Other Pharma &amp; Health Products'!AD:AD)+SUMIF('PSM Costs'!$B:$B,$B119,'PSM Costs'!AD:AD),"")</f>
        <v/>
      </c>
      <c r="L119" s="230" t="str">
        <f ca="1">IF(SUMIF(Pharmaceuticals!$B:$B,$B119,Pharmaceuticals!W:W)+SUMIF('Health Products &amp; Equipment'!$B:$B,$B119,'Health Products &amp; Equipment'!AF:AF)+SUMIF('Other Pharma &amp; Health Products'!$B:$B,$B119,'Other Pharma &amp; Health Products'!AF:AF)+SUMIF('PSM Costs'!$B:$B,$B119,'PSM Costs'!AF:AF)&gt;0,SUMIF(Pharmaceuticals!$B:$B,$B119,Pharmaceuticals!W:W)+SUMIF('Health Products &amp; Equipment'!$B:$B,$B119,'Health Products &amp; Equipment'!AF:AF)+SUMIF('Other Pharma &amp; Health Products'!$B:$B,$B119,'Other Pharma &amp; Health Products'!AF:AF)+SUMIF('PSM Costs'!$B:$B,$B119,'PSM Costs'!AF:AF),"")</f>
        <v/>
      </c>
      <c r="M119" s="228" t="str">
        <f t="shared" ca="1" si="11"/>
        <v/>
      </c>
      <c r="N119" s="231" t="str">
        <f ca="1">IF(SUMIF(Pharmaceuticals!$B:$B,$B119,Pharmaceuticals!AD:AD)+SUMIF('Health Products &amp; Equipment'!$B:$B,$B119,'Health Products &amp; Equipment'!AM:AM)+SUMIF('Other Pharma &amp; Health Products'!$B:$B,$B119,'Other Pharma &amp; Health Products'!AM:AM)+SUMIF('PSM Costs'!$B:$B,$B119,'PSM Costs'!AM:AM)&gt;0,SUMIF(Pharmaceuticals!$B:$B,$B119,Pharmaceuticals!AD:AD)+SUMIF('Health Products &amp; Equipment'!$B:$B,$B119,'Health Products &amp; Equipment'!AM:AM)+SUMIF('Other Pharma &amp; Health Products'!$B:$B,$B119,'Other Pharma &amp; Health Products'!AM:AM)+SUMIF('PSM Costs'!$B:$B,$B119,'PSM Costs'!AM:AM),"")</f>
        <v/>
      </c>
      <c r="O119" s="231" t="str">
        <f ca="1">IF(SUMIF(Pharmaceuticals!$B:$B,$B119,Pharmaceuticals!AF:AF)+SUMIF('Health Products &amp; Equipment'!$B:$B,$B119,'Health Products &amp; Equipment'!AO:AO)+SUMIF('Other Pharma &amp; Health Products'!$B:$B,$B119,'Other Pharma &amp; Health Products'!AO:AO)+SUMIF('PSM Costs'!$B:$B,$B119,'PSM Costs'!AO:AO)&gt;0,SUMIF(Pharmaceuticals!$B:$B,$B119,Pharmaceuticals!AF:AF)+SUMIF('Health Products &amp; Equipment'!$B:$B,$B119,'Health Products &amp; Equipment'!AO:AO)+SUMIF('Other Pharma &amp; Health Products'!$B:$B,$B119,'Other Pharma &amp; Health Products'!AO:AO)+SUMIF('PSM Costs'!$B:$B,$B119,'PSM Costs'!AO:AO),"")</f>
        <v/>
      </c>
      <c r="P119" s="231" t="str">
        <f ca="1">IF(SUMIF(Pharmaceuticals!$B:$B,$B119,Pharmaceuticals!AH:AH)+SUMIF('Health Products &amp; Equipment'!$B:$B,$B119,'Health Products &amp; Equipment'!AQ:AQ)+SUMIF('Other Pharma &amp; Health Products'!$B:$B,$B119,'Other Pharma &amp; Health Products'!AQ:AQ)+SUMIF('PSM Costs'!$B:$B,$B119,'PSM Costs'!AQ:AQ)&gt;0,SUMIF(Pharmaceuticals!$B:$B,$B119,Pharmaceuticals!AH:AH)+SUMIF('Health Products &amp; Equipment'!$B:$B,$B119,'Health Products &amp; Equipment'!AQ:AQ)+SUMIF('Other Pharma &amp; Health Products'!$B:$B,$B119,'Other Pharma &amp; Health Products'!AQ:AQ)+SUMIF('PSM Costs'!$B:$B,$B119,'PSM Costs'!AQ:AQ),"")</f>
        <v/>
      </c>
      <c r="Q119" s="231" t="str">
        <f ca="1">IF(SUMIF(Pharmaceuticals!$B:$B,$B119,Pharmaceuticals!AJ:AJ)+SUMIF('Health Products &amp; Equipment'!$B:$B,$B119,'Health Products &amp; Equipment'!AS:AS)+SUMIF('Other Pharma &amp; Health Products'!$B:$B,$B119,'Other Pharma &amp; Health Products'!AS:AS)+SUMIF('PSM Costs'!$B:$B,$B119,'PSM Costs'!AS:AS)&gt;0,SUMIF(Pharmaceuticals!$B:$B,$B119,Pharmaceuticals!AJ:AJ)+SUMIF('Health Products &amp; Equipment'!$B:$B,$B119,'Health Products &amp; Equipment'!AS:AS)+SUMIF('Other Pharma &amp; Health Products'!$B:$B,$B119,'Other Pharma &amp; Health Products'!AS:AS)+SUMIF('PSM Costs'!$B:$B,$B119,'PSM Costs'!AS:AS),"")</f>
        <v/>
      </c>
      <c r="R119" s="229" t="str">
        <f t="shared" ca="1" si="12"/>
        <v/>
      </c>
      <c r="S119" s="230" t="str">
        <f ca="1">IF(SUMIF(Pharmaceuticals!$B:$B,$B119,Pharmaceuticals!AQ:AQ)+SUMIF('Health Products &amp; Equipment'!$B:$B,$B119,'Health Products &amp; Equipment'!AZ:AZ)+SUMIF('Other Pharma &amp; Health Products'!$B:$B,$B119,'Other Pharma &amp; Health Products'!AZ:AZ)+SUMIF('PSM Costs'!$B:$B,$B119,'PSM Costs'!AZ:AZ)&gt;0,SUMIF(Pharmaceuticals!$B:$B,$B119,Pharmaceuticals!AQ:AQ)+SUMIF('Health Products &amp; Equipment'!$B:$B,$B119,'Health Products &amp; Equipment'!AZ:AZ)+SUMIF('Other Pharma &amp; Health Products'!$B:$B,$B119,'Other Pharma &amp; Health Products'!AZ:AZ)+SUMIF('PSM Costs'!$B:$B,$B119,'PSM Costs'!AZ:AZ),"")</f>
        <v/>
      </c>
      <c r="T119" s="230" t="str">
        <f ca="1">IF(SUMIF(Pharmaceuticals!$B:$B,$B119,Pharmaceuticals!AS:AS)+SUMIF('Health Products &amp; Equipment'!$B:$B,$B119,'Health Products &amp; Equipment'!BB:BB)+SUMIF('Other Pharma &amp; Health Products'!$B:$B,$B119,'Other Pharma &amp; Health Products'!BB:BB)+SUMIF('PSM Costs'!$B:$B,$B119,'PSM Costs'!BB:BB)&gt;0,SUMIF(Pharmaceuticals!$B:$B,$B119,Pharmaceuticals!AS:AS)+SUMIF('Health Products &amp; Equipment'!$B:$B,$B119,'Health Products &amp; Equipment'!BB:BB)+SUMIF('Other Pharma &amp; Health Products'!$B:$B,$B119,'Other Pharma &amp; Health Products'!BB:BB)+SUMIF('PSM Costs'!$B:$B,$B119,'PSM Costs'!BB:BB),"")</f>
        <v/>
      </c>
      <c r="U119" s="230" t="str">
        <f ca="1">IF(SUMIF(Pharmaceuticals!$B:$B,$B119,Pharmaceuticals!AU:AU)+SUMIF('Health Products &amp; Equipment'!$B:$B,$B119,'Health Products &amp; Equipment'!BD:BD)+SUMIF('Other Pharma &amp; Health Products'!$B:$B,$B119,'Other Pharma &amp; Health Products'!BD:BD)+SUMIF('PSM Costs'!$B:$B,$B119,'PSM Costs'!BD:BD)&gt;0,SUMIF(Pharmaceuticals!$B:$B,$B119,Pharmaceuticals!AU:AU)+SUMIF('Health Products &amp; Equipment'!$B:$B,$B119,'Health Products &amp; Equipment'!BD:BD)+SUMIF('Other Pharma &amp; Health Products'!$B:$B,$B119,'Other Pharma &amp; Health Products'!BD:BD)+SUMIF('PSM Costs'!$B:$B,$B119,'PSM Costs'!BD:BD),"")</f>
        <v/>
      </c>
      <c r="V119" s="230" t="str">
        <f ca="1">IF(SUMIF(Pharmaceuticals!$B:$B,$B119,Pharmaceuticals!AW:AW)+SUMIF('Health Products &amp; Equipment'!$B:$B,$B119,'Health Products &amp; Equipment'!BF:BF)+SUMIF('Other Pharma &amp; Health Products'!$B:$B,$B119,'Other Pharma &amp; Health Products'!BF:BF)+SUMIF('PSM Costs'!$B:$B,$B119,'PSM Costs'!BF:BF)&gt;0,SUMIF(Pharmaceuticals!$B:$B,$B119,Pharmaceuticals!AW:AW)+SUMIF('Health Products &amp; Equipment'!$B:$B,$B119,'Health Products &amp; Equipment'!BF:BF)+SUMIF('Other Pharma &amp; Health Products'!$B:$B,$B119,'Other Pharma &amp; Health Products'!BF:BF)+SUMIF('PSM Costs'!$B:$B,$B119,'PSM Costs'!BF:BF),"")</f>
        <v/>
      </c>
      <c r="W119" s="228" t="str">
        <f t="shared" ca="1" si="13"/>
        <v/>
      </c>
      <c r="X119" s="231" t="str">
        <f ca="1">IF(SUMIF(Pharmaceuticals!$B:$B,$B119,Pharmaceuticals!BD:BD)+SUMIF('Health Products &amp; Equipment'!$B:$B,$B119,'Health Products &amp; Equipment'!BM:BM)+SUMIF('Other Pharma &amp; Health Products'!$B:$B,$B119,'Other Pharma &amp; Health Products'!BM:BM)+SUMIF('PSM Costs'!$B:$B,$B119,'PSM Costs'!BM:BM)&gt;0,SUMIF(Pharmaceuticals!$B:$B,$B119,Pharmaceuticals!BD:BD)+SUMIF('Health Products &amp; Equipment'!$B:$B,$B119,'Health Products &amp; Equipment'!BM:BM)+SUMIF('Other Pharma &amp; Health Products'!$B:$B,$B119,'Other Pharma &amp; Health Products'!BM:BM)+SUMIF('PSM Costs'!$B:$B,$B119,'PSM Costs'!BM:BM),"")</f>
        <v/>
      </c>
      <c r="Y119" s="231" t="str">
        <f ca="1">IF(SUMIF(Pharmaceuticals!$B:$B,$B119,Pharmaceuticals!BF:BF)+SUMIF('Health Products &amp; Equipment'!$B:$B,$B119,'Health Products &amp; Equipment'!BO:BO)+SUMIF('Other Pharma &amp; Health Products'!$B:$B,$B119,'Other Pharma &amp; Health Products'!BO:BO)+SUMIF('PSM Costs'!$B:$B,$B119,'PSM Costs'!BO:BO)&gt;0,SUMIF(Pharmaceuticals!$B:$B,$B119,Pharmaceuticals!BF:BF)+SUMIF('Health Products &amp; Equipment'!$B:$B,$B119,'Health Products &amp; Equipment'!BO:BO)+SUMIF('Other Pharma &amp; Health Products'!$B:$B,$B119,'Other Pharma &amp; Health Products'!BO:BO)+SUMIF('PSM Costs'!$B:$B,$B119,'PSM Costs'!BO:BO),"")</f>
        <v/>
      </c>
      <c r="Z119" s="231" t="str">
        <f ca="1">IF(SUMIF(Pharmaceuticals!$B:$B,$B119,Pharmaceuticals!BH:BH)+SUMIF('Health Products &amp; Equipment'!$B:$B,$B119,'Health Products &amp; Equipment'!BQ:BQ)+SUMIF('Other Pharma &amp; Health Products'!$B:$B,$B119,'Other Pharma &amp; Health Products'!BQ:BQ)+SUMIF('PSM Costs'!$B:$B,$B119,'PSM Costs'!BQ:BQ)&gt;0,SUMIF(Pharmaceuticals!$B:$B,$B119,Pharmaceuticals!BH:BH)+SUMIF('Health Products &amp; Equipment'!$B:$B,$B119,'Health Products &amp; Equipment'!BQ:BQ)+SUMIF('Other Pharma &amp; Health Products'!$B:$B,$B119,'Other Pharma &amp; Health Products'!BQ:BQ)+SUMIF('PSM Costs'!$B:$B,$B119,'PSM Costs'!BQ:BQ),"")</f>
        <v/>
      </c>
      <c r="AA119" s="231" t="str">
        <f ca="1">IF(SUMIF(Pharmaceuticals!$B:$B,$B119,Pharmaceuticals!BJ:BJ)+SUMIF('Health Products &amp; Equipment'!$B:$B,$B119,'Health Products &amp; Equipment'!BS:BS)+SUMIF('Other Pharma &amp; Health Products'!$B:$B,$B119,'Other Pharma &amp; Health Products'!BS:BS)+SUMIF('PSM Costs'!$B:$B,$B119,'PSM Costs'!BS:BS)&gt;0,SUMIF(Pharmaceuticals!$B:$B,$B119,Pharmaceuticals!BJ:BJ)+SUMIF('Health Products &amp; Equipment'!$B:$B,$B119,'Health Products &amp; Equipment'!BS:BS)+SUMIF('Other Pharma &amp; Health Products'!$B:$B,$B119,'Other Pharma &amp; Health Products'!BS:BS)+SUMIF('PSM Costs'!$B:$B,$B119,'PSM Costs'!BS:BS),"")</f>
        <v/>
      </c>
      <c r="AB119" s="230" t="str">
        <f t="shared" ca="1" si="14"/>
        <v/>
      </c>
    </row>
    <row r="120" spans="1:28" ht="22" customHeight="1" x14ac:dyDescent="0.15">
      <c r="A120" s="226">
        <v>110</v>
      </c>
      <c r="B120" s="226" t="str">
        <f ca="1">IFERROR(VLOOKUP(A120,'Rank unique Mod-Int-CI-PR'!I:J,2,FALSE),"")</f>
        <v/>
      </c>
      <c r="C120" s="227" t="str">
        <f ca="1">IFERROR(VLOOKUP(VALUE(LEFT(B120,FIND("-",B120)-1)),CatModules!B:C,2,FALSE),"")</f>
        <v/>
      </c>
      <c r="D120" s="227" t="str">
        <f ca="1">IFERROR(VLOOKUP(LEFT(B120,FIND("--",B120)-1),CatInt!D:E,2,FALSE),"")</f>
        <v/>
      </c>
      <c r="E120" s="227" t="str">
        <f ca="1">IFERROR(VLOOKUP(MID(B120,FIND("--",B120)+2,FIND("---",B120)-FIND("--",B120)-2),CatCostInp!D:E,2,FALSE),"")</f>
        <v/>
      </c>
      <c r="F120" s="227" t="str">
        <f ca="1">IFERROR(VLOOKUP(B120,ActivityConcat!A:C,3,FALSE),"")</f>
        <v/>
      </c>
      <c r="G120" s="228" t="str">
        <f ca="1">IFERROR(VLOOKUP(VALUE(RIGHT(B120,1)),Setup!A:D,4,FALSE),"")</f>
        <v/>
      </c>
      <c r="H120" s="229" t="str">
        <f t="shared" ca="1" si="10"/>
        <v/>
      </c>
      <c r="I120" s="230" t="str">
        <f ca="1">IF(SUMIF(Pharmaceuticals!$B:$B,$B120,Pharmaceuticals!Q:Q)+SUMIF('Health Products &amp; Equipment'!$B:$B,$B120,'Health Products &amp; Equipment'!Z:Z)+SUMIF('Other Pharma &amp; Health Products'!$B:$B,$B120,'Other Pharma &amp; Health Products'!Z:Z)+SUMIF('PSM Costs'!$B:$B,$B120,'PSM Costs'!Z:Z)&gt;0,SUMIF(Pharmaceuticals!$B:$B,$B120,Pharmaceuticals!Q:Q)+SUMIF('Health Products &amp; Equipment'!$B:$B,$B120,'Health Products &amp; Equipment'!Z:Z)+SUMIF('Other Pharma &amp; Health Products'!$B:$B,$B120,'Other Pharma &amp; Health Products'!Z:Z)+SUMIF('PSM Costs'!$B:$B,$B120,'PSM Costs'!Z:Z),"")</f>
        <v/>
      </c>
      <c r="J120" s="230" t="str">
        <f ca="1">IF(SUMIF(Pharmaceuticals!$B:$B,$B120,Pharmaceuticals!S:S)+SUMIF('Health Products &amp; Equipment'!$B:$B,$B120,'Health Products &amp; Equipment'!AB:AB)+SUMIF('Other Pharma &amp; Health Products'!$B:$B,$B120,'Other Pharma &amp; Health Products'!AB:AB)+SUMIF('PSM Costs'!$B:$B,$B120,'PSM Costs'!AB:AB)&gt;0,SUMIF(Pharmaceuticals!$B:$B,$B120,Pharmaceuticals!S:S)+SUMIF('Health Products &amp; Equipment'!$B:$B,$B120,'Health Products &amp; Equipment'!AB:AB)+SUMIF('Other Pharma &amp; Health Products'!$B:$B,$B120,'Other Pharma &amp; Health Products'!AB:AB)+SUMIF('PSM Costs'!$B:$B,$B120,'PSM Costs'!AB:AB),"")</f>
        <v/>
      </c>
      <c r="K120" s="230" t="str">
        <f ca="1">IF(SUMIF(Pharmaceuticals!$B:$B,$B120,Pharmaceuticals!U:U)+SUMIF('Health Products &amp; Equipment'!$B:$B,$B120,'Health Products &amp; Equipment'!AD:AD)+SUMIF('Other Pharma &amp; Health Products'!$B:$B,$B120,'Other Pharma &amp; Health Products'!AD:AD)+SUMIF('PSM Costs'!$B:$B,$B120,'PSM Costs'!AD:AD)&gt;0,SUMIF(Pharmaceuticals!$B:$B,$B120,Pharmaceuticals!U:U)+SUMIF('Health Products &amp; Equipment'!$B:$B,$B120,'Health Products &amp; Equipment'!AD:AD)+SUMIF('Other Pharma &amp; Health Products'!$B:$B,$B120,'Other Pharma &amp; Health Products'!AD:AD)+SUMIF('PSM Costs'!$B:$B,$B120,'PSM Costs'!AD:AD),"")</f>
        <v/>
      </c>
      <c r="L120" s="230" t="str">
        <f ca="1">IF(SUMIF(Pharmaceuticals!$B:$B,$B120,Pharmaceuticals!W:W)+SUMIF('Health Products &amp; Equipment'!$B:$B,$B120,'Health Products &amp; Equipment'!AF:AF)+SUMIF('Other Pharma &amp; Health Products'!$B:$B,$B120,'Other Pharma &amp; Health Products'!AF:AF)+SUMIF('PSM Costs'!$B:$B,$B120,'PSM Costs'!AF:AF)&gt;0,SUMIF(Pharmaceuticals!$B:$B,$B120,Pharmaceuticals!W:W)+SUMIF('Health Products &amp; Equipment'!$B:$B,$B120,'Health Products &amp; Equipment'!AF:AF)+SUMIF('Other Pharma &amp; Health Products'!$B:$B,$B120,'Other Pharma &amp; Health Products'!AF:AF)+SUMIF('PSM Costs'!$B:$B,$B120,'PSM Costs'!AF:AF),"")</f>
        <v/>
      </c>
      <c r="M120" s="228" t="str">
        <f t="shared" ca="1" si="11"/>
        <v/>
      </c>
      <c r="N120" s="231" t="str">
        <f ca="1">IF(SUMIF(Pharmaceuticals!$B:$B,$B120,Pharmaceuticals!AD:AD)+SUMIF('Health Products &amp; Equipment'!$B:$B,$B120,'Health Products &amp; Equipment'!AM:AM)+SUMIF('Other Pharma &amp; Health Products'!$B:$B,$B120,'Other Pharma &amp; Health Products'!AM:AM)+SUMIF('PSM Costs'!$B:$B,$B120,'PSM Costs'!AM:AM)&gt;0,SUMIF(Pharmaceuticals!$B:$B,$B120,Pharmaceuticals!AD:AD)+SUMIF('Health Products &amp; Equipment'!$B:$B,$B120,'Health Products &amp; Equipment'!AM:AM)+SUMIF('Other Pharma &amp; Health Products'!$B:$B,$B120,'Other Pharma &amp; Health Products'!AM:AM)+SUMIF('PSM Costs'!$B:$B,$B120,'PSM Costs'!AM:AM),"")</f>
        <v/>
      </c>
      <c r="O120" s="231" t="str">
        <f ca="1">IF(SUMIF(Pharmaceuticals!$B:$B,$B120,Pharmaceuticals!AF:AF)+SUMIF('Health Products &amp; Equipment'!$B:$B,$B120,'Health Products &amp; Equipment'!AO:AO)+SUMIF('Other Pharma &amp; Health Products'!$B:$B,$B120,'Other Pharma &amp; Health Products'!AO:AO)+SUMIF('PSM Costs'!$B:$B,$B120,'PSM Costs'!AO:AO)&gt;0,SUMIF(Pharmaceuticals!$B:$B,$B120,Pharmaceuticals!AF:AF)+SUMIF('Health Products &amp; Equipment'!$B:$B,$B120,'Health Products &amp; Equipment'!AO:AO)+SUMIF('Other Pharma &amp; Health Products'!$B:$B,$B120,'Other Pharma &amp; Health Products'!AO:AO)+SUMIF('PSM Costs'!$B:$B,$B120,'PSM Costs'!AO:AO),"")</f>
        <v/>
      </c>
      <c r="P120" s="231" t="str">
        <f ca="1">IF(SUMIF(Pharmaceuticals!$B:$B,$B120,Pharmaceuticals!AH:AH)+SUMIF('Health Products &amp; Equipment'!$B:$B,$B120,'Health Products &amp; Equipment'!AQ:AQ)+SUMIF('Other Pharma &amp; Health Products'!$B:$B,$B120,'Other Pharma &amp; Health Products'!AQ:AQ)+SUMIF('PSM Costs'!$B:$B,$B120,'PSM Costs'!AQ:AQ)&gt;0,SUMIF(Pharmaceuticals!$B:$B,$B120,Pharmaceuticals!AH:AH)+SUMIF('Health Products &amp; Equipment'!$B:$B,$B120,'Health Products &amp; Equipment'!AQ:AQ)+SUMIF('Other Pharma &amp; Health Products'!$B:$B,$B120,'Other Pharma &amp; Health Products'!AQ:AQ)+SUMIF('PSM Costs'!$B:$B,$B120,'PSM Costs'!AQ:AQ),"")</f>
        <v/>
      </c>
      <c r="Q120" s="231" t="str">
        <f ca="1">IF(SUMIF(Pharmaceuticals!$B:$B,$B120,Pharmaceuticals!AJ:AJ)+SUMIF('Health Products &amp; Equipment'!$B:$B,$B120,'Health Products &amp; Equipment'!AS:AS)+SUMIF('Other Pharma &amp; Health Products'!$B:$B,$B120,'Other Pharma &amp; Health Products'!AS:AS)+SUMIF('PSM Costs'!$B:$B,$B120,'PSM Costs'!AS:AS)&gt;0,SUMIF(Pharmaceuticals!$B:$B,$B120,Pharmaceuticals!AJ:AJ)+SUMIF('Health Products &amp; Equipment'!$B:$B,$B120,'Health Products &amp; Equipment'!AS:AS)+SUMIF('Other Pharma &amp; Health Products'!$B:$B,$B120,'Other Pharma &amp; Health Products'!AS:AS)+SUMIF('PSM Costs'!$B:$B,$B120,'PSM Costs'!AS:AS),"")</f>
        <v/>
      </c>
      <c r="R120" s="229" t="str">
        <f t="shared" ca="1" si="12"/>
        <v/>
      </c>
      <c r="S120" s="230" t="str">
        <f ca="1">IF(SUMIF(Pharmaceuticals!$B:$B,$B120,Pharmaceuticals!AQ:AQ)+SUMIF('Health Products &amp; Equipment'!$B:$B,$B120,'Health Products &amp; Equipment'!AZ:AZ)+SUMIF('Other Pharma &amp; Health Products'!$B:$B,$B120,'Other Pharma &amp; Health Products'!AZ:AZ)+SUMIF('PSM Costs'!$B:$B,$B120,'PSM Costs'!AZ:AZ)&gt;0,SUMIF(Pharmaceuticals!$B:$B,$B120,Pharmaceuticals!AQ:AQ)+SUMIF('Health Products &amp; Equipment'!$B:$B,$B120,'Health Products &amp; Equipment'!AZ:AZ)+SUMIF('Other Pharma &amp; Health Products'!$B:$B,$B120,'Other Pharma &amp; Health Products'!AZ:AZ)+SUMIF('PSM Costs'!$B:$B,$B120,'PSM Costs'!AZ:AZ),"")</f>
        <v/>
      </c>
      <c r="T120" s="230" t="str">
        <f ca="1">IF(SUMIF(Pharmaceuticals!$B:$B,$B120,Pharmaceuticals!AS:AS)+SUMIF('Health Products &amp; Equipment'!$B:$B,$B120,'Health Products &amp; Equipment'!BB:BB)+SUMIF('Other Pharma &amp; Health Products'!$B:$B,$B120,'Other Pharma &amp; Health Products'!BB:BB)+SUMIF('PSM Costs'!$B:$B,$B120,'PSM Costs'!BB:BB)&gt;0,SUMIF(Pharmaceuticals!$B:$B,$B120,Pharmaceuticals!AS:AS)+SUMIF('Health Products &amp; Equipment'!$B:$B,$B120,'Health Products &amp; Equipment'!BB:BB)+SUMIF('Other Pharma &amp; Health Products'!$B:$B,$B120,'Other Pharma &amp; Health Products'!BB:BB)+SUMIF('PSM Costs'!$B:$B,$B120,'PSM Costs'!BB:BB),"")</f>
        <v/>
      </c>
      <c r="U120" s="230" t="str">
        <f ca="1">IF(SUMIF(Pharmaceuticals!$B:$B,$B120,Pharmaceuticals!AU:AU)+SUMIF('Health Products &amp; Equipment'!$B:$B,$B120,'Health Products &amp; Equipment'!BD:BD)+SUMIF('Other Pharma &amp; Health Products'!$B:$B,$B120,'Other Pharma &amp; Health Products'!BD:BD)+SUMIF('PSM Costs'!$B:$B,$B120,'PSM Costs'!BD:BD)&gt;0,SUMIF(Pharmaceuticals!$B:$B,$B120,Pharmaceuticals!AU:AU)+SUMIF('Health Products &amp; Equipment'!$B:$B,$B120,'Health Products &amp; Equipment'!BD:BD)+SUMIF('Other Pharma &amp; Health Products'!$B:$B,$B120,'Other Pharma &amp; Health Products'!BD:BD)+SUMIF('PSM Costs'!$B:$B,$B120,'PSM Costs'!BD:BD),"")</f>
        <v/>
      </c>
      <c r="V120" s="230" t="str">
        <f ca="1">IF(SUMIF(Pharmaceuticals!$B:$B,$B120,Pharmaceuticals!AW:AW)+SUMIF('Health Products &amp; Equipment'!$B:$B,$B120,'Health Products &amp; Equipment'!BF:BF)+SUMIF('Other Pharma &amp; Health Products'!$B:$B,$B120,'Other Pharma &amp; Health Products'!BF:BF)+SUMIF('PSM Costs'!$B:$B,$B120,'PSM Costs'!BF:BF)&gt;0,SUMIF(Pharmaceuticals!$B:$B,$B120,Pharmaceuticals!AW:AW)+SUMIF('Health Products &amp; Equipment'!$B:$B,$B120,'Health Products &amp; Equipment'!BF:BF)+SUMIF('Other Pharma &amp; Health Products'!$B:$B,$B120,'Other Pharma &amp; Health Products'!BF:BF)+SUMIF('PSM Costs'!$B:$B,$B120,'PSM Costs'!BF:BF),"")</f>
        <v/>
      </c>
      <c r="W120" s="228" t="str">
        <f t="shared" ca="1" si="13"/>
        <v/>
      </c>
      <c r="X120" s="231" t="str">
        <f ca="1">IF(SUMIF(Pharmaceuticals!$B:$B,$B120,Pharmaceuticals!BD:BD)+SUMIF('Health Products &amp; Equipment'!$B:$B,$B120,'Health Products &amp; Equipment'!BM:BM)+SUMIF('Other Pharma &amp; Health Products'!$B:$B,$B120,'Other Pharma &amp; Health Products'!BM:BM)+SUMIF('PSM Costs'!$B:$B,$B120,'PSM Costs'!BM:BM)&gt;0,SUMIF(Pharmaceuticals!$B:$B,$B120,Pharmaceuticals!BD:BD)+SUMIF('Health Products &amp; Equipment'!$B:$B,$B120,'Health Products &amp; Equipment'!BM:BM)+SUMIF('Other Pharma &amp; Health Products'!$B:$B,$B120,'Other Pharma &amp; Health Products'!BM:BM)+SUMIF('PSM Costs'!$B:$B,$B120,'PSM Costs'!BM:BM),"")</f>
        <v/>
      </c>
      <c r="Y120" s="231" t="str">
        <f ca="1">IF(SUMIF(Pharmaceuticals!$B:$B,$B120,Pharmaceuticals!BF:BF)+SUMIF('Health Products &amp; Equipment'!$B:$B,$B120,'Health Products &amp; Equipment'!BO:BO)+SUMIF('Other Pharma &amp; Health Products'!$B:$B,$B120,'Other Pharma &amp; Health Products'!BO:BO)+SUMIF('PSM Costs'!$B:$B,$B120,'PSM Costs'!BO:BO)&gt;0,SUMIF(Pharmaceuticals!$B:$B,$B120,Pharmaceuticals!BF:BF)+SUMIF('Health Products &amp; Equipment'!$B:$B,$B120,'Health Products &amp; Equipment'!BO:BO)+SUMIF('Other Pharma &amp; Health Products'!$B:$B,$B120,'Other Pharma &amp; Health Products'!BO:BO)+SUMIF('PSM Costs'!$B:$B,$B120,'PSM Costs'!BO:BO),"")</f>
        <v/>
      </c>
      <c r="Z120" s="231" t="str">
        <f ca="1">IF(SUMIF(Pharmaceuticals!$B:$B,$B120,Pharmaceuticals!BH:BH)+SUMIF('Health Products &amp; Equipment'!$B:$B,$B120,'Health Products &amp; Equipment'!BQ:BQ)+SUMIF('Other Pharma &amp; Health Products'!$B:$B,$B120,'Other Pharma &amp; Health Products'!BQ:BQ)+SUMIF('PSM Costs'!$B:$B,$B120,'PSM Costs'!BQ:BQ)&gt;0,SUMIF(Pharmaceuticals!$B:$B,$B120,Pharmaceuticals!BH:BH)+SUMIF('Health Products &amp; Equipment'!$B:$B,$B120,'Health Products &amp; Equipment'!BQ:BQ)+SUMIF('Other Pharma &amp; Health Products'!$B:$B,$B120,'Other Pharma &amp; Health Products'!BQ:BQ)+SUMIF('PSM Costs'!$B:$B,$B120,'PSM Costs'!BQ:BQ),"")</f>
        <v/>
      </c>
      <c r="AA120" s="231" t="str">
        <f ca="1">IF(SUMIF(Pharmaceuticals!$B:$B,$B120,Pharmaceuticals!BJ:BJ)+SUMIF('Health Products &amp; Equipment'!$B:$B,$B120,'Health Products &amp; Equipment'!BS:BS)+SUMIF('Other Pharma &amp; Health Products'!$B:$B,$B120,'Other Pharma &amp; Health Products'!BS:BS)+SUMIF('PSM Costs'!$B:$B,$B120,'PSM Costs'!BS:BS)&gt;0,SUMIF(Pharmaceuticals!$B:$B,$B120,Pharmaceuticals!BJ:BJ)+SUMIF('Health Products &amp; Equipment'!$B:$B,$B120,'Health Products &amp; Equipment'!BS:BS)+SUMIF('Other Pharma &amp; Health Products'!$B:$B,$B120,'Other Pharma &amp; Health Products'!BS:BS)+SUMIF('PSM Costs'!$B:$B,$B120,'PSM Costs'!BS:BS),"")</f>
        <v/>
      </c>
      <c r="AB120" s="230" t="str">
        <f t="shared" ca="1" si="14"/>
        <v/>
      </c>
    </row>
    <row r="121" spans="1:28" ht="22" customHeight="1" x14ac:dyDescent="0.15">
      <c r="A121" s="226">
        <v>111</v>
      </c>
      <c r="B121" s="226" t="str">
        <f ca="1">IFERROR(VLOOKUP(A121,'Rank unique Mod-Int-CI-PR'!I:J,2,FALSE),"")</f>
        <v/>
      </c>
      <c r="C121" s="227" t="str">
        <f ca="1">IFERROR(VLOOKUP(VALUE(LEFT(B121,FIND("-",B121)-1)),CatModules!B:C,2,FALSE),"")</f>
        <v/>
      </c>
      <c r="D121" s="227" t="str">
        <f ca="1">IFERROR(VLOOKUP(LEFT(B121,FIND("--",B121)-1),CatInt!D:E,2,FALSE),"")</f>
        <v/>
      </c>
      <c r="E121" s="227" t="str">
        <f ca="1">IFERROR(VLOOKUP(MID(B121,FIND("--",B121)+2,FIND("---",B121)-FIND("--",B121)-2),CatCostInp!D:E,2,FALSE),"")</f>
        <v/>
      </c>
      <c r="F121" s="227" t="str">
        <f ca="1">IFERROR(VLOOKUP(B121,ActivityConcat!A:C,3,FALSE),"")</f>
        <v/>
      </c>
      <c r="G121" s="228" t="str">
        <f ca="1">IFERROR(VLOOKUP(VALUE(RIGHT(B121,1)),Setup!A:D,4,FALSE),"")</f>
        <v/>
      </c>
      <c r="H121" s="229" t="str">
        <f t="shared" ca="1" si="10"/>
        <v/>
      </c>
      <c r="I121" s="230" t="str">
        <f ca="1">IF(SUMIF(Pharmaceuticals!$B:$B,$B121,Pharmaceuticals!Q:Q)+SUMIF('Health Products &amp; Equipment'!$B:$B,$B121,'Health Products &amp; Equipment'!Z:Z)+SUMIF('Other Pharma &amp; Health Products'!$B:$B,$B121,'Other Pharma &amp; Health Products'!Z:Z)+SUMIF('PSM Costs'!$B:$B,$B121,'PSM Costs'!Z:Z)&gt;0,SUMIF(Pharmaceuticals!$B:$B,$B121,Pharmaceuticals!Q:Q)+SUMIF('Health Products &amp; Equipment'!$B:$B,$B121,'Health Products &amp; Equipment'!Z:Z)+SUMIF('Other Pharma &amp; Health Products'!$B:$B,$B121,'Other Pharma &amp; Health Products'!Z:Z)+SUMIF('PSM Costs'!$B:$B,$B121,'PSM Costs'!Z:Z),"")</f>
        <v/>
      </c>
      <c r="J121" s="230" t="str">
        <f ca="1">IF(SUMIF(Pharmaceuticals!$B:$B,$B121,Pharmaceuticals!S:S)+SUMIF('Health Products &amp; Equipment'!$B:$B,$B121,'Health Products &amp; Equipment'!AB:AB)+SUMIF('Other Pharma &amp; Health Products'!$B:$B,$B121,'Other Pharma &amp; Health Products'!AB:AB)+SUMIF('PSM Costs'!$B:$B,$B121,'PSM Costs'!AB:AB)&gt;0,SUMIF(Pharmaceuticals!$B:$B,$B121,Pharmaceuticals!S:S)+SUMIF('Health Products &amp; Equipment'!$B:$B,$B121,'Health Products &amp; Equipment'!AB:AB)+SUMIF('Other Pharma &amp; Health Products'!$B:$B,$B121,'Other Pharma &amp; Health Products'!AB:AB)+SUMIF('PSM Costs'!$B:$B,$B121,'PSM Costs'!AB:AB),"")</f>
        <v/>
      </c>
      <c r="K121" s="230" t="str">
        <f ca="1">IF(SUMIF(Pharmaceuticals!$B:$B,$B121,Pharmaceuticals!U:U)+SUMIF('Health Products &amp; Equipment'!$B:$B,$B121,'Health Products &amp; Equipment'!AD:AD)+SUMIF('Other Pharma &amp; Health Products'!$B:$B,$B121,'Other Pharma &amp; Health Products'!AD:AD)+SUMIF('PSM Costs'!$B:$B,$B121,'PSM Costs'!AD:AD)&gt;0,SUMIF(Pharmaceuticals!$B:$B,$B121,Pharmaceuticals!U:U)+SUMIF('Health Products &amp; Equipment'!$B:$B,$B121,'Health Products &amp; Equipment'!AD:AD)+SUMIF('Other Pharma &amp; Health Products'!$B:$B,$B121,'Other Pharma &amp; Health Products'!AD:AD)+SUMIF('PSM Costs'!$B:$B,$B121,'PSM Costs'!AD:AD),"")</f>
        <v/>
      </c>
      <c r="L121" s="230" t="str">
        <f ca="1">IF(SUMIF(Pharmaceuticals!$B:$B,$B121,Pharmaceuticals!W:W)+SUMIF('Health Products &amp; Equipment'!$B:$B,$B121,'Health Products &amp; Equipment'!AF:AF)+SUMIF('Other Pharma &amp; Health Products'!$B:$B,$B121,'Other Pharma &amp; Health Products'!AF:AF)+SUMIF('PSM Costs'!$B:$B,$B121,'PSM Costs'!AF:AF)&gt;0,SUMIF(Pharmaceuticals!$B:$B,$B121,Pharmaceuticals!W:W)+SUMIF('Health Products &amp; Equipment'!$B:$B,$B121,'Health Products &amp; Equipment'!AF:AF)+SUMIF('Other Pharma &amp; Health Products'!$B:$B,$B121,'Other Pharma &amp; Health Products'!AF:AF)+SUMIF('PSM Costs'!$B:$B,$B121,'PSM Costs'!AF:AF),"")</f>
        <v/>
      </c>
      <c r="M121" s="228" t="str">
        <f t="shared" ca="1" si="11"/>
        <v/>
      </c>
      <c r="N121" s="231" t="str">
        <f ca="1">IF(SUMIF(Pharmaceuticals!$B:$B,$B121,Pharmaceuticals!AD:AD)+SUMIF('Health Products &amp; Equipment'!$B:$B,$B121,'Health Products &amp; Equipment'!AM:AM)+SUMIF('Other Pharma &amp; Health Products'!$B:$B,$B121,'Other Pharma &amp; Health Products'!AM:AM)+SUMIF('PSM Costs'!$B:$B,$B121,'PSM Costs'!AM:AM)&gt;0,SUMIF(Pharmaceuticals!$B:$B,$B121,Pharmaceuticals!AD:AD)+SUMIF('Health Products &amp; Equipment'!$B:$B,$B121,'Health Products &amp; Equipment'!AM:AM)+SUMIF('Other Pharma &amp; Health Products'!$B:$B,$B121,'Other Pharma &amp; Health Products'!AM:AM)+SUMIF('PSM Costs'!$B:$B,$B121,'PSM Costs'!AM:AM),"")</f>
        <v/>
      </c>
      <c r="O121" s="231" t="str">
        <f ca="1">IF(SUMIF(Pharmaceuticals!$B:$B,$B121,Pharmaceuticals!AF:AF)+SUMIF('Health Products &amp; Equipment'!$B:$B,$B121,'Health Products &amp; Equipment'!AO:AO)+SUMIF('Other Pharma &amp; Health Products'!$B:$B,$B121,'Other Pharma &amp; Health Products'!AO:AO)+SUMIF('PSM Costs'!$B:$B,$B121,'PSM Costs'!AO:AO)&gt;0,SUMIF(Pharmaceuticals!$B:$B,$B121,Pharmaceuticals!AF:AF)+SUMIF('Health Products &amp; Equipment'!$B:$B,$B121,'Health Products &amp; Equipment'!AO:AO)+SUMIF('Other Pharma &amp; Health Products'!$B:$B,$B121,'Other Pharma &amp; Health Products'!AO:AO)+SUMIF('PSM Costs'!$B:$B,$B121,'PSM Costs'!AO:AO),"")</f>
        <v/>
      </c>
      <c r="P121" s="231" t="str">
        <f ca="1">IF(SUMIF(Pharmaceuticals!$B:$B,$B121,Pharmaceuticals!AH:AH)+SUMIF('Health Products &amp; Equipment'!$B:$B,$B121,'Health Products &amp; Equipment'!AQ:AQ)+SUMIF('Other Pharma &amp; Health Products'!$B:$B,$B121,'Other Pharma &amp; Health Products'!AQ:AQ)+SUMIF('PSM Costs'!$B:$B,$B121,'PSM Costs'!AQ:AQ)&gt;0,SUMIF(Pharmaceuticals!$B:$B,$B121,Pharmaceuticals!AH:AH)+SUMIF('Health Products &amp; Equipment'!$B:$B,$B121,'Health Products &amp; Equipment'!AQ:AQ)+SUMIF('Other Pharma &amp; Health Products'!$B:$B,$B121,'Other Pharma &amp; Health Products'!AQ:AQ)+SUMIF('PSM Costs'!$B:$B,$B121,'PSM Costs'!AQ:AQ),"")</f>
        <v/>
      </c>
      <c r="Q121" s="231" t="str">
        <f ca="1">IF(SUMIF(Pharmaceuticals!$B:$B,$B121,Pharmaceuticals!AJ:AJ)+SUMIF('Health Products &amp; Equipment'!$B:$B,$B121,'Health Products &amp; Equipment'!AS:AS)+SUMIF('Other Pharma &amp; Health Products'!$B:$B,$B121,'Other Pharma &amp; Health Products'!AS:AS)+SUMIF('PSM Costs'!$B:$B,$B121,'PSM Costs'!AS:AS)&gt;0,SUMIF(Pharmaceuticals!$B:$B,$B121,Pharmaceuticals!AJ:AJ)+SUMIF('Health Products &amp; Equipment'!$B:$B,$B121,'Health Products &amp; Equipment'!AS:AS)+SUMIF('Other Pharma &amp; Health Products'!$B:$B,$B121,'Other Pharma &amp; Health Products'!AS:AS)+SUMIF('PSM Costs'!$B:$B,$B121,'PSM Costs'!AS:AS),"")</f>
        <v/>
      </c>
      <c r="R121" s="229" t="str">
        <f t="shared" ca="1" si="12"/>
        <v/>
      </c>
      <c r="S121" s="230" t="str">
        <f ca="1">IF(SUMIF(Pharmaceuticals!$B:$B,$B121,Pharmaceuticals!AQ:AQ)+SUMIF('Health Products &amp; Equipment'!$B:$B,$B121,'Health Products &amp; Equipment'!AZ:AZ)+SUMIF('Other Pharma &amp; Health Products'!$B:$B,$B121,'Other Pharma &amp; Health Products'!AZ:AZ)+SUMIF('PSM Costs'!$B:$B,$B121,'PSM Costs'!AZ:AZ)&gt;0,SUMIF(Pharmaceuticals!$B:$B,$B121,Pharmaceuticals!AQ:AQ)+SUMIF('Health Products &amp; Equipment'!$B:$B,$B121,'Health Products &amp; Equipment'!AZ:AZ)+SUMIF('Other Pharma &amp; Health Products'!$B:$B,$B121,'Other Pharma &amp; Health Products'!AZ:AZ)+SUMIF('PSM Costs'!$B:$B,$B121,'PSM Costs'!AZ:AZ),"")</f>
        <v/>
      </c>
      <c r="T121" s="230" t="str">
        <f ca="1">IF(SUMIF(Pharmaceuticals!$B:$B,$B121,Pharmaceuticals!AS:AS)+SUMIF('Health Products &amp; Equipment'!$B:$B,$B121,'Health Products &amp; Equipment'!BB:BB)+SUMIF('Other Pharma &amp; Health Products'!$B:$B,$B121,'Other Pharma &amp; Health Products'!BB:BB)+SUMIF('PSM Costs'!$B:$B,$B121,'PSM Costs'!BB:BB)&gt;0,SUMIF(Pharmaceuticals!$B:$B,$B121,Pharmaceuticals!AS:AS)+SUMIF('Health Products &amp; Equipment'!$B:$B,$B121,'Health Products &amp; Equipment'!BB:BB)+SUMIF('Other Pharma &amp; Health Products'!$B:$B,$B121,'Other Pharma &amp; Health Products'!BB:BB)+SUMIF('PSM Costs'!$B:$B,$B121,'PSM Costs'!BB:BB),"")</f>
        <v/>
      </c>
      <c r="U121" s="230" t="str">
        <f ca="1">IF(SUMIF(Pharmaceuticals!$B:$B,$B121,Pharmaceuticals!AU:AU)+SUMIF('Health Products &amp; Equipment'!$B:$B,$B121,'Health Products &amp; Equipment'!BD:BD)+SUMIF('Other Pharma &amp; Health Products'!$B:$B,$B121,'Other Pharma &amp; Health Products'!BD:BD)+SUMIF('PSM Costs'!$B:$B,$B121,'PSM Costs'!BD:BD)&gt;0,SUMIF(Pharmaceuticals!$B:$B,$B121,Pharmaceuticals!AU:AU)+SUMIF('Health Products &amp; Equipment'!$B:$B,$B121,'Health Products &amp; Equipment'!BD:BD)+SUMIF('Other Pharma &amp; Health Products'!$B:$B,$B121,'Other Pharma &amp; Health Products'!BD:BD)+SUMIF('PSM Costs'!$B:$B,$B121,'PSM Costs'!BD:BD),"")</f>
        <v/>
      </c>
      <c r="V121" s="230" t="str">
        <f ca="1">IF(SUMIF(Pharmaceuticals!$B:$B,$B121,Pharmaceuticals!AW:AW)+SUMIF('Health Products &amp; Equipment'!$B:$B,$B121,'Health Products &amp; Equipment'!BF:BF)+SUMIF('Other Pharma &amp; Health Products'!$B:$B,$B121,'Other Pharma &amp; Health Products'!BF:BF)+SUMIF('PSM Costs'!$B:$B,$B121,'PSM Costs'!BF:BF)&gt;0,SUMIF(Pharmaceuticals!$B:$B,$B121,Pharmaceuticals!AW:AW)+SUMIF('Health Products &amp; Equipment'!$B:$B,$B121,'Health Products &amp; Equipment'!BF:BF)+SUMIF('Other Pharma &amp; Health Products'!$B:$B,$B121,'Other Pharma &amp; Health Products'!BF:BF)+SUMIF('PSM Costs'!$B:$B,$B121,'PSM Costs'!BF:BF),"")</f>
        <v/>
      </c>
      <c r="W121" s="228" t="str">
        <f t="shared" ca="1" si="13"/>
        <v/>
      </c>
      <c r="X121" s="231" t="str">
        <f ca="1">IF(SUMIF(Pharmaceuticals!$B:$B,$B121,Pharmaceuticals!BD:BD)+SUMIF('Health Products &amp; Equipment'!$B:$B,$B121,'Health Products &amp; Equipment'!BM:BM)+SUMIF('Other Pharma &amp; Health Products'!$B:$B,$B121,'Other Pharma &amp; Health Products'!BM:BM)+SUMIF('PSM Costs'!$B:$B,$B121,'PSM Costs'!BM:BM)&gt;0,SUMIF(Pharmaceuticals!$B:$B,$B121,Pharmaceuticals!BD:BD)+SUMIF('Health Products &amp; Equipment'!$B:$B,$B121,'Health Products &amp; Equipment'!BM:BM)+SUMIF('Other Pharma &amp; Health Products'!$B:$B,$B121,'Other Pharma &amp; Health Products'!BM:BM)+SUMIF('PSM Costs'!$B:$B,$B121,'PSM Costs'!BM:BM),"")</f>
        <v/>
      </c>
      <c r="Y121" s="231" t="str">
        <f ca="1">IF(SUMIF(Pharmaceuticals!$B:$B,$B121,Pharmaceuticals!BF:BF)+SUMIF('Health Products &amp; Equipment'!$B:$B,$B121,'Health Products &amp; Equipment'!BO:BO)+SUMIF('Other Pharma &amp; Health Products'!$B:$B,$B121,'Other Pharma &amp; Health Products'!BO:BO)+SUMIF('PSM Costs'!$B:$B,$B121,'PSM Costs'!BO:BO)&gt;0,SUMIF(Pharmaceuticals!$B:$B,$B121,Pharmaceuticals!BF:BF)+SUMIF('Health Products &amp; Equipment'!$B:$B,$B121,'Health Products &amp; Equipment'!BO:BO)+SUMIF('Other Pharma &amp; Health Products'!$B:$B,$B121,'Other Pharma &amp; Health Products'!BO:BO)+SUMIF('PSM Costs'!$B:$B,$B121,'PSM Costs'!BO:BO),"")</f>
        <v/>
      </c>
      <c r="Z121" s="231" t="str">
        <f ca="1">IF(SUMIF(Pharmaceuticals!$B:$B,$B121,Pharmaceuticals!BH:BH)+SUMIF('Health Products &amp; Equipment'!$B:$B,$B121,'Health Products &amp; Equipment'!BQ:BQ)+SUMIF('Other Pharma &amp; Health Products'!$B:$B,$B121,'Other Pharma &amp; Health Products'!BQ:BQ)+SUMIF('PSM Costs'!$B:$B,$B121,'PSM Costs'!BQ:BQ)&gt;0,SUMIF(Pharmaceuticals!$B:$B,$B121,Pharmaceuticals!BH:BH)+SUMIF('Health Products &amp; Equipment'!$B:$B,$B121,'Health Products &amp; Equipment'!BQ:BQ)+SUMIF('Other Pharma &amp; Health Products'!$B:$B,$B121,'Other Pharma &amp; Health Products'!BQ:BQ)+SUMIF('PSM Costs'!$B:$B,$B121,'PSM Costs'!BQ:BQ),"")</f>
        <v/>
      </c>
      <c r="AA121" s="231" t="str">
        <f ca="1">IF(SUMIF(Pharmaceuticals!$B:$B,$B121,Pharmaceuticals!BJ:BJ)+SUMIF('Health Products &amp; Equipment'!$B:$B,$B121,'Health Products &amp; Equipment'!BS:BS)+SUMIF('Other Pharma &amp; Health Products'!$B:$B,$B121,'Other Pharma &amp; Health Products'!BS:BS)+SUMIF('PSM Costs'!$B:$B,$B121,'PSM Costs'!BS:BS)&gt;0,SUMIF(Pharmaceuticals!$B:$B,$B121,Pharmaceuticals!BJ:BJ)+SUMIF('Health Products &amp; Equipment'!$B:$B,$B121,'Health Products &amp; Equipment'!BS:BS)+SUMIF('Other Pharma &amp; Health Products'!$B:$B,$B121,'Other Pharma &amp; Health Products'!BS:BS)+SUMIF('PSM Costs'!$B:$B,$B121,'PSM Costs'!BS:BS),"")</f>
        <v/>
      </c>
      <c r="AB121" s="230" t="str">
        <f t="shared" ca="1" si="14"/>
        <v/>
      </c>
    </row>
    <row r="122" spans="1:28" ht="22" customHeight="1" x14ac:dyDescent="0.15">
      <c r="A122" s="226">
        <v>112</v>
      </c>
      <c r="B122" s="226" t="str">
        <f ca="1">IFERROR(VLOOKUP(A122,'Rank unique Mod-Int-CI-PR'!I:J,2,FALSE),"")</f>
        <v/>
      </c>
      <c r="C122" s="227" t="str">
        <f ca="1">IFERROR(VLOOKUP(VALUE(LEFT(B122,FIND("-",B122)-1)),CatModules!B:C,2,FALSE),"")</f>
        <v/>
      </c>
      <c r="D122" s="227" t="str">
        <f ca="1">IFERROR(VLOOKUP(LEFT(B122,FIND("--",B122)-1),CatInt!D:E,2,FALSE),"")</f>
        <v/>
      </c>
      <c r="E122" s="227" t="str">
        <f ca="1">IFERROR(VLOOKUP(MID(B122,FIND("--",B122)+2,FIND("---",B122)-FIND("--",B122)-2),CatCostInp!D:E,2,FALSE),"")</f>
        <v/>
      </c>
      <c r="F122" s="227" t="str">
        <f ca="1">IFERROR(VLOOKUP(B122,ActivityConcat!A:C,3,FALSE),"")</f>
        <v/>
      </c>
      <c r="G122" s="228" t="str">
        <f ca="1">IFERROR(VLOOKUP(VALUE(RIGHT(B122,1)),Setup!A:D,4,FALSE),"")</f>
        <v/>
      </c>
      <c r="H122" s="229" t="str">
        <f t="shared" ca="1" si="10"/>
        <v/>
      </c>
      <c r="I122" s="230" t="str">
        <f ca="1">IF(SUMIF(Pharmaceuticals!$B:$B,$B122,Pharmaceuticals!Q:Q)+SUMIF('Health Products &amp; Equipment'!$B:$B,$B122,'Health Products &amp; Equipment'!Z:Z)+SUMIF('Other Pharma &amp; Health Products'!$B:$B,$B122,'Other Pharma &amp; Health Products'!Z:Z)+SUMIF('PSM Costs'!$B:$B,$B122,'PSM Costs'!Z:Z)&gt;0,SUMIF(Pharmaceuticals!$B:$B,$B122,Pharmaceuticals!Q:Q)+SUMIF('Health Products &amp; Equipment'!$B:$B,$B122,'Health Products &amp; Equipment'!Z:Z)+SUMIF('Other Pharma &amp; Health Products'!$B:$B,$B122,'Other Pharma &amp; Health Products'!Z:Z)+SUMIF('PSM Costs'!$B:$B,$B122,'PSM Costs'!Z:Z),"")</f>
        <v/>
      </c>
      <c r="J122" s="230" t="str">
        <f ca="1">IF(SUMIF(Pharmaceuticals!$B:$B,$B122,Pharmaceuticals!S:S)+SUMIF('Health Products &amp; Equipment'!$B:$B,$B122,'Health Products &amp; Equipment'!AB:AB)+SUMIF('Other Pharma &amp; Health Products'!$B:$B,$B122,'Other Pharma &amp; Health Products'!AB:AB)+SUMIF('PSM Costs'!$B:$B,$B122,'PSM Costs'!AB:AB)&gt;0,SUMIF(Pharmaceuticals!$B:$B,$B122,Pharmaceuticals!S:S)+SUMIF('Health Products &amp; Equipment'!$B:$B,$B122,'Health Products &amp; Equipment'!AB:AB)+SUMIF('Other Pharma &amp; Health Products'!$B:$B,$B122,'Other Pharma &amp; Health Products'!AB:AB)+SUMIF('PSM Costs'!$B:$B,$B122,'PSM Costs'!AB:AB),"")</f>
        <v/>
      </c>
      <c r="K122" s="230" t="str">
        <f ca="1">IF(SUMIF(Pharmaceuticals!$B:$B,$B122,Pharmaceuticals!U:U)+SUMIF('Health Products &amp; Equipment'!$B:$B,$B122,'Health Products &amp; Equipment'!AD:AD)+SUMIF('Other Pharma &amp; Health Products'!$B:$B,$B122,'Other Pharma &amp; Health Products'!AD:AD)+SUMIF('PSM Costs'!$B:$B,$B122,'PSM Costs'!AD:AD)&gt;0,SUMIF(Pharmaceuticals!$B:$B,$B122,Pharmaceuticals!U:U)+SUMIF('Health Products &amp; Equipment'!$B:$B,$B122,'Health Products &amp; Equipment'!AD:AD)+SUMIF('Other Pharma &amp; Health Products'!$B:$B,$B122,'Other Pharma &amp; Health Products'!AD:AD)+SUMIF('PSM Costs'!$B:$B,$B122,'PSM Costs'!AD:AD),"")</f>
        <v/>
      </c>
      <c r="L122" s="230" t="str">
        <f ca="1">IF(SUMIF(Pharmaceuticals!$B:$B,$B122,Pharmaceuticals!W:W)+SUMIF('Health Products &amp; Equipment'!$B:$B,$B122,'Health Products &amp; Equipment'!AF:AF)+SUMIF('Other Pharma &amp; Health Products'!$B:$B,$B122,'Other Pharma &amp; Health Products'!AF:AF)+SUMIF('PSM Costs'!$B:$B,$B122,'PSM Costs'!AF:AF)&gt;0,SUMIF(Pharmaceuticals!$B:$B,$B122,Pharmaceuticals!W:W)+SUMIF('Health Products &amp; Equipment'!$B:$B,$B122,'Health Products &amp; Equipment'!AF:AF)+SUMIF('Other Pharma &amp; Health Products'!$B:$B,$B122,'Other Pharma &amp; Health Products'!AF:AF)+SUMIF('PSM Costs'!$B:$B,$B122,'PSM Costs'!AF:AF),"")</f>
        <v/>
      </c>
      <c r="M122" s="228" t="str">
        <f t="shared" ca="1" si="11"/>
        <v/>
      </c>
      <c r="N122" s="231" t="str">
        <f ca="1">IF(SUMIF(Pharmaceuticals!$B:$B,$B122,Pharmaceuticals!AD:AD)+SUMIF('Health Products &amp; Equipment'!$B:$B,$B122,'Health Products &amp; Equipment'!AM:AM)+SUMIF('Other Pharma &amp; Health Products'!$B:$B,$B122,'Other Pharma &amp; Health Products'!AM:AM)+SUMIF('PSM Costs'!$B:$B,$B122,'PSM Costs'!AM:AM)&gt;0,SUMIF(Pharmaceuticals!$B:$B,$B122,Pharmaceuticals!AD:AD)+SUMIF('Health Products &amp; Equipment'!$B:$B,$B122,'Health Products &amp; Equipment'!AM:AM)+SUMIF('Other Pharma &amp; Health Products'!$B:$B,$B122,'Other Pharma &amp; Health Products'!AM:AM)+SUMIF('PSM Costs'!$B:$B,$B122,'PSM Costs'!AM:AM),"")</f>
        <v/>
      </c>
      <c r="O122" s="231" t="str">
        <f ca="1">IF(SUMIF(Pharmaceuticals!$B:$B,$B122,Pharmaceuticals!AF:AF)+SUMIF('Health Products &amp; Equipment'!$B:$B,$B122,'Health Products &amp; Equipment'!AO:AO)+SUMIF('Other Pharma &amp; Health Products'!$B:$B,$B122,'Other Pharma &amp; Health Products'!AO:AO)+SUMIF('PSM Costs'!$B:$B,$B122,'PSM Costs'!AO:AO)&gt;0,SUMIF(Pharmaceuticals!$B:$B,$B122,Pharmaceuticals!AF:AF)+SUMIF('Health Products &amp; Equipment'!$B:$B,$B122,'Health Products &amp; Equipment'!AO:AO)+SUMIF('Other Pharma &amp; Health Products'!$B:$B,$B122,'Other Pharma &amp; Health Products'!AO:AO)+SUMIF('PSM Costs'!$B:$B,$B122,'PSM Costs'!AO:AO),"")</f>
        <v/>
      </c>
      <c r="P122" s="231" t="str">
        <f ca="1">IF(SUMIF(Pharmaceuticals!$B:$B,$B122,Pharmaceuticals!AH:AH)+SUMIF('Health Products &amp; Equipment'!$B:$B,$B122,'Health Products &amp; Equipment'!AQ:AQ)+SUMIF('Other Pharma &amp; Health Products'!$B:$B,$B122,'Other Pharma &amp; Health Products'!AQ:AQ)+SUMIF('PSM Costs'!$B:$B,$B122,'PSM Costs'!AQ:AQ)&gt;0,SUMIF(Pharmaceuticals!$B:$B,$B122,Pharmaceuticals!AH:AH)+SUMIF('Health Products &amp; Equipment'!$B:$B,$B122,'Health Products &amp; Equipment'!AQ:AQ)+SUMIF('Other Pharma &amp; Health Products'!$B:$B,$B122,'Other Pharma &amp; Health Products'!AQ:AQ)+SUMIF('PSM Costs'!$B:$B,$B122,'PSM Costs'!AQ:AQ),"")</f>
        <v/>
      </c>
      <c r="Q122" s="231" t="str">
        <f ca="1">IF(SUMIF(Pharmaceuticals!$B:$B,$B122,Pharmaceuticals!AJ:AJ)+SUMIF('Health Products &amp; Equipment'!$B:$B,$B122,'Health Products &amp; Equipment'!AS:AS)+SUMIF('Other Pharma &amp; Health Products'!$B:$B,$B122,'Other Pharma &amp; Health Products'!AS:AS)+SUMIF('PSM Costs'!$B:$B,$B122,'PSM Costs'!AS:AS)&gt;0,SUMIF(Pharmaceuticals!$B:$B,$B122,Pharmaceuticals!AJ:AJ)+SUMIF('Health Products &amp; Equipment'!$B:$B,$B122,'Health Products &amp; Equipment'!AS:AS)+SUMIF('Other Pharma &amp; Health Products'!$B:$B,$B122,'Other Pharma &amp; Health Products'!AS:AS)+SUMIF('PSM Costs'!$B:$B,$B122,'PSM Costs'!AS:AS),"")</f>
        <v/>
      </c>
      <c r="R122" s="229" t="str">
        <f t="shared" ca="1" si="12"/>
        <v/>
      </c>
      <c r="S122" s="230" t="str">
        <f ca="1">IF(SUMIF(Pharmaceuticals!$B:$B,$B122,Pharmaceuticals!AQ:AQ)+SUMIF('Health Products &amp; Equipment'!$B:$B,$B122,'Health Products &amp; Equipment'!AZ:AZ)+SUMIF('Other Pharma &amp; Health Products'!$B:$B,$B122,'Other Pharma &amp; Health Products'!AZ:AZ)+SUMIF('PSM Costs'!$B:$B,$B122,'PSM Costs'!AZ:AZ)&gt;0,SUMIF(Pharmaceuticals!$B:$B,$B122,Pharmaceuticals!AQ:AQ)+SUMIF('Health Products &amp; Equipment'!$B:$B,$B122,'Health Products &amp; Equipment'!AZ:AZ)+SUMIF('Other Pharma &amp; Health Products'!$B:$B,$B122,'Other Pharma &amp; Health Products'!AZ:AZ)+SUMIF('PSM Costs'!$B:$B,$B122,'PSM Costs'!AZ:AZ),"")</f>
        <v/>
      </c>
      <c r="T122" s="230" t="str">
        <f ca="1">IF(SUMIF(Pharmaceuticals!$B:$B,$B122,Pharmaceuticals!AS:AS)+SUMIF('Health Products &amp; Equipment'!$B:$B,$B122,'Health Products &amp; Equipment'!BB:BB)+SUMIF('Other Pharma &amp; Health Products'!$B:$B,$B122,'Other Pharma &amp; Health Products'!BB:BB)+SUMIF('PSM Costs'!$B:$B,$B122,'PSM Costs'!BB:BB)&gt;0,SUMIF(Pharmaceuticals!$B:$B,$B122,Pharmaceuticals!AS:AS)+SUMIF('Health Products &amp; Equipment'!$B:$B,$B122,'Health Products &amp; Equipment'!BB:BB)+SUMIF('Other Pharma &amp; Health Products'!$B:$B,$B122,'Other Pharma &amp; Health Products'!BB:BB)+SUMIF('PSM Costs'!$B:$B,$B122,'PSM Costs'!BB:BB),"")</f>
        <v/>
      </c>
      <c r="U122" s="230" t="str">
        <f ca="1">IF(SUMIF(Pharmaceuticals!$B:$B,$B122,Pharmaceuticals!AU:AU)+SUMIF('Health Products &amp; Equipment'!$B:$B,$B122,'Health Products &amp; Equipment'!BD:BD)+SUMIF('Other Pharma &amp; Health Products'!$B:$B,$B122,'Other Pharma &amp; Health Products'!BD:BD)+SUMIF('PSM Costs'!$B:$B,$B122,'PSM Costs'!BD:BD)&gt;0,SUMIF(Pharmaceuticals!$B:$B,$B122,Pharmaceuticals!AU:AU)+SUMIF('Health Products &amp; Equipment'!$B:$B,$B122,'Health Products &amp; Equipment'!BD:BD)+SUMIF('Other Pharma &amp; Health Products'!$B:$B,$B122,'Other Pharma &amp; Health Products'!BD:BD)+SUMIF('PSM Costs'!$B:$B,$B122,'PSM Costs'!BD:BD),"")</f>
        <v/>
      </c>
      <c r="V122" s="230" t="str">
        <f ca="1">IF(SUMIF(Pharmaceuticals!$B:$B,$B122,Pharmaceuticals!AW:AW)+SUMIF('Health Products &amp; Equipment'!$B:$B,$B122,'Health Products &amp; Equipment'!BF:BF)+SUMIF('Other Pharma &amp; Health Products'!$B:$B,$B122,'Other Pharma &amp; Health Products'!BF:BF)+SUMIF('PSM Costs'!$B:$B,$B122,'PSM Costs'!BF:BF)&gt;0,SUMIF(Pharmaceuticals!$B:$B,$B122,Pharmaceuticals!AW:AW)+SUMIF('Health Products &amp; Equipment'!$B:$B,$B122,'Health Products &amp; Equipment'!BF:BF)+SUMIF('Other Pharma &amp; Health Products'!$B:$B,$B122,'Other Pharma &amp; Health Products'!BF:BF)+SUMIF('PSM Costs'!$B:$B,$B122,'PSM Costs'!BF:BF),"")</f>
        <v/>
      </c>
      <c r="W122" s="228" t="str">
        <f t="shared" ca="1" si="13"/>
        <v/>
      </c>
      <c r="X122" s="231" t="str">
        <f ca="1">IF(SUMIF(Pharmaceuticals!$B:$B,$B122,Pharmaceuticals!BD:BD)+SUMIF('Health Products &amp; Equipment'!$B:$B,$B122,'Health Products &amp; Equipment'!BM:BM)+SUMIF('Other Pharma &amp; Health Products'!$B:$B,$B122,'Other Pharma &amp; Health Products'!BM:BM)+SUMIF('PSM Costs'!$B:$B,$B122,'PSM Costs'!BM:BM)&gt;0,SUMIF(Pharmaceuticals!$B:$B,$B122,Pharmaceuticals!BD:BD)+SUMIF('Health Products &amp; Equipment'!$B:$B,$B122,'Health Products &amp; Equipment'!BM:BM)+SUMIF('Other Pharma &amp; Health Products'!$B:$B,$B122,'Other Pharma &amp; Health Products'!BM:BM)+SUMIF('PSM Costs'!$B:$B,$B122,'PSM Costs'!BM:BM),"")</f>
        <v/>
      </c>
      <c r="Y122" s="231" t="str">
        <f ca="1">IF(SUMIF(Pharmaceuticals!$B:$B,$B122,Pharmaceuticals!BF:BF)+SUMIF('Health Products &amp; Equipment'!$B:$B,$B122,'Health Products &amp; Equipment'!BO:BO)+SUMIF('Other Pharma &amp; Health Products'!$B:$B,$B122,'Other Pharma &amp; Health Products'!BO:BO)+SUMIF('PSM Costs'!$B:$B,$B122,'PSM Costs'!BO:BO)&gt;0,SUMIF(Pharmaceuticals!$B:$B,$B122,Pharmaceuticals!BF:BF)+SUMIF('Health Products &amp; Equipment'!$B:$B,$B122,'Health Products &amp; Equipment'!BO:BO)+SUMIF('Other Pharma &amp; Health Products'!$B:$B,$B122,'Other Pharma &amp; Health Products'!BO:BO)+SUMIF('PSM Costs'!$B:$B,$B122,'PSM Costs'!BO:BO),"")</f>
        <v/>
      </c>
      <c r="Z122" s="231" t="str">
        <f ca="1">IF(SUMIF(Pharmaceuticals!$B:$B,$B122,Pharmaceuticals!BH:BH)+SUMIF('Health Products &amp; Equipment'!$B:$B,$B122,'Health Products &amp; Equipment'!BQ:BQ)+SUMIF('Other Pharma &amp; Health Products'!$B:$B,$B122,'Other Pharma &amp; Health Products'!BQ:BQ)+SUMIF('PSM Costs'!$B:$B,$B122,'PSM Costs'!BQ:BQ)&gt;0,SUMIF(Pharmaceuticals!$B:$B,$B122,Pharmaceuticals!BH:BH)+SUMIF('Health Products &amp; Equipment'!$B:$B,$B122,'Health Products &amp; Equipment'!BQ:BQ)+SUMIF('Other Pharma &amp; Health Products'!$B:$B,$B122,'Other Pharma &amp; Health Products'!BQ:BQ)+SUMIF('PSM Costs'!$B:$B,$B122,'PSM Costs'!BQ:BQ),"")</f>
        <v/>
      </c>
      <c r="AA122" s="231" t="str">
        <f ca="1">IF(SUMIF(Pharmaceuticals!$B:$B,$B122,Pharmaceuticals!BJ:BJ)+SUMIF('Health Products &amp; Equipment'!$B:$B,$B122,'Health Products &amp; Equipment'!BS:BS)+SUMIF('Other Pharma &amp; Health Products'!$B:$B,$B122,'Other Pharma &amp; Health Products'!BS:BS)+SUMIF('PSM Costs'!$B:$B,$B122,'PSM Costs'!BS:BS)&gt;0,SUMIF(Pharmaceuticals!$B:$B,$B122,Pharmaceuticals!BJ:BJ)+SUMIF('Health Products &amp; Equipment'!$B:$B,$B122,'Health Products &amp; Equipment'!BS:BS)+SUMIF('Other Pharma &amp; Health Products'!$B:$B,$B122,'Other Pharma &amp; Health Products'!BS:BS)+SUMIF('PSM Costs'!$B:$B,$B122,'PSM Costs'!BS:BS),"")</f>
        <v/>
      </c>
      <c r="AB122" s="230" t="str">
        <f t="shared" ca="1" si="14"/>
        <v/>
      </c>
    </row>
    <row r="123" spans="1:28" ht="22" customHeight="1" x14ac:dyDescent="0.15">
      <c r="A123" s="226">
        <v>113</v>
      </c>
      <c r="B123" s="226" t="str">
        <f ca="1">IFERROR(VLOOKUP(A123,'Rank unique Mod-Int-CI-PR'!I:J,2,FALSE),"")</f>
        <v/>
      </c>
      <c r="C123" s="227" t="str">
        <f ca="1">IFERROR(VLOOKUP(VALUE(LEFT(B123,FIND("-",B123)-1)),CatModules!B:C,2,FALSE),"")</f>
        <v/>
      </c>
      <c r="D123" s="227" t="str">
        <f ca="1">IFERROR(VLOOKUP(LEFT(B123,FIND("--",B123)-1),CatInt!D:E,2,FALSE),"")</f>
        <v/>
      </c>
      <c r="E123" s="227" t="str">
        <f ca="1">IFERROR(VLOOKUP(MID(B123,FIND("--",B123)+2,FIND("---",B123)-FIND("--",B123)-2),CatCostInp!D:E,2,FALSE),"")</f>
        <v/>
      </c>
      <c r="F123" s="227" t="str">
        <f ca="1">IFERROR(VLOOKUP(B123,ActivityConcat!A:C,3,FALSE),"")</f>
        <v/>
      </c>
      <c r="G123" s="228" t="str">
        <f ca="1">IFERROR(VLOOKUP(VALUE(RIGHT(B123,1)),Setup!A:D,4,FALSE),"")</f>
        <v/>
      </c>
      <c r="H123" s="229" t="str">
        <f t="shared" ca="1" si="10"/>
        <v/>
      </c>
      <c r="I123" s="230" t="str">
        <f ca="1">IF(SUMIF(Pharmaceuticals!$B:$B,$B123,Pharmaceuticals!Q:Q)+SUMIF('Health Products &amp; Equipment'!$B:$B,$B123,'Health Products &amp; Equipment'!Z:Z)+SUMIF('Other Pharma &amp; Health Products'!$B:$B,$B123,'Other Pharma &amp; Health Products'!Z:Z)+SUMIF('PSM Costs'!$B:$B,$B123,'PSM Costs'!Z:Z)&gt;0,SUMIF(Pharmaceuticals!$B:$B,$B123,Pharmaceuticals!Q:Q)+SUMIF('Health Products &amp; Equipment'!$B:$B,$B123,'Health Products &amp; Equipment'!Z:Z)+SUMIF('Other Pharma &amp; Health Products'!$B:$B,$B123,'Other Pharma &amp; Health Products'!Z:Z)+SUMIF('PSM Costs'!$B:$B,$B123,'PSM Costs'!Z:Z),"")</f>
        <v/>
      </c>
      <c r="J123" s="230" t="str">
        <f ca="1">IF(SUMIF(Pharmaceuticals!$B:$B,$B123,Pharmaceuticals!S:S)+SUMIF('Health Products &amp; Equipment'!$B:$B,$B123,'Health Products &amp; Equipment'!AB:AB)+SUMIF('Other Pharma &amp; Health Products'!$B:$B,$B123,'Other Pharma &amp; Health Products'!AB:AB)+SUMIF('PSM Costs'!$B:$B,$B123,'PSM Costs'!AB:AB)&gt;0,SUMIF(Pharmaceuticals!$B:$B,$B123,Pharmaceuticals!S:S)+SUMIF('Health Products &amp; Equipment'!$B:$B,$B123,'Health Products &amp; Equipment'!AB:AB)+SUMIF('Other Pharma &amp; Health Products'!$B:$B,$B123,'Other Pharma &amp; Health Products'!AB:AB)+SUMIF('PSM Costs'!$B:$B,$B123,'PSM Costs'!AB:AB),"")</f>
        <v/>
      </c>
      <c r="K123" s="230" t="str">
        <f ca="1">IF(SUMIF(Pharmaceuticals!$B:$B,$B123,Pharmaceuticals!U:U)+SUMIF('Health Products &amp; Equipment'!$B:$B,$B123,'Health Products &amp; Equipment'!AD:AD)+SUMIF('Other Pharma &amp; Health Products'!$B:$B,$B123,'Other Pharma &amp; Health Products'!AD:AD)+SUMIF('PSM Costs'!$B:$B,$B123,'PSM Costs'!AD:AD)&gt;0,SUMIF(Pharmaceuticals!$B:$B,$B123,Pharmaceuticals!U:U)+SUMIF('Health Products &amp; Equipment'!$B:$B,$B123,'Health Products &amp; Equipment'!AD:AD)+SUMIF('Other Pharma &amp; Health Products'!$B:$B,$B123,'Other Pharma &amp; Health Products'!AD:AD)+SUMIF('PSM Costs'!$B:$B,$B123,'PSM Costs'!AD:AD),"")</f>
        <v/>
      </c>
      <c r="L123" s="230" t="str">
        <f ca="1">IF(SUMIF(Pharmaceuticals!$B:$B,$B123,Pharmaceuticals!W:W)+SUMIF('Health Products &amp; Equipment'!$B:$B,$B123,'Health Products &amp; Equipment'!AF:AF)+SUMIF('Other Pharma &amp; Health Products'!$B:$B,$B123,'Other Pharma &amp; Health Products'!AF:AF)+SUMIF('PSM Costs'!$B:$B,$B123,'PSM Costs'!AF:AF)&gt;0,SUMIF(Pharmaceuticals!$B:$B,$B123,Pharmaceuticals!W:W)+SUMIF('Health Products &amp; Equipment'!$B:$B,$B123,'Health Products &amp; Equipment'!AF:AF)+SUMIF('Other Pharma &amp; Health Products'!$B:$B,$B123,'Other Pharma &amp; Health Products'!AF:AF)+SUMIF('PSM Costs'!$B:$B,$B123,'PSM Costs'!AF:AF),"")</f>
        <v/>
      </c>
      <c r="M123" s="228" t="str">
        <f t="shared" ca="1" si="11"/>
        <v/>
      </c>
      <c r="N123" s="231" t="str">
        <f ca="1">IF(SUMIF(Pharmaceuticals!$B:$B,$B123,Pharmaceuticals!AD:AD)+SUMIF('Health Products &amp; Equipment'!$B:$B,$B123,'Health Products &amp; Equipment'!AM:AM)+SUMIF('Other Pharma &amp; Health Products'!$B:$B,$B123,'Other Pharma &amp; Health Products'!AM:AM)+SUMIF('PSM Costs'!$B:$B,$B123,'PSM Costs'!AM:AM)&gt;0,SUMIF(Pharmaceuticals!$B:$B,$B123,Pharmaceuticals!AD:AD)+SUMIF('Health Products &amp; Equipment'!$B:$B,$B123,'Health Products &amp; Equipment'!AM:AM)+SUMIF('Other Pharma &amp; Health Products'!$B:$B,$B123,'Other Pharma &amp; Health Products'!AM:AM)+SUMIF('PSM Costs'!$B:$B,$B123,'PSM Costs'!AM:AM),"")</f>
        <v/>
      </c>
      <c r="O123" s="231" t="str">
        <f ca="1">IF(SUMIF(Pharmaceuticals!$B:$B,$B123,Pharmaceuticals!AF:AF)+SUMIF('Health Products &amp; Equipment'!$B:$B,$B123,'Health Products &amp; Equipment'!AO:AO)+SUMIF('Other Pharma &amp; Health Products'!$B:$B,$B123,'Other Pharma &amp; Health Products'!AO:AO)+SUMIF('PSM Costs'!$B:$B,$B123,'PSM Costs'!AO:AO)&gt;0,SUMIF(Pharmaceuticals!$B:$B,$B123,Pharmaceuticals!AF:AF)+SUMIF('Health Products &amp; Equipment'!$B:$B,$B123,'Health Products &amp; Equipment'!AO:AO)+SUMIF('Other Pharma &amp; Health Products'!$B:$B,$B123,'Other Pharma &amp; Health Products'!AO:AO)+SUMIF('PSM Costs'!$B:$B,$B123,'PSM Costs'!AO:AO),"")</f>
        <v/>
      </c>
      <c r="P123" s="231" t="str">
        <f ca="1">IF(SUMIF(Pharmaceuticals!$B:$B,$B123,Pharmaceuticals!AH:AH)+SUMIF('Health Products &amp; Equipment'!$B:$B,$B123,'Health Products &amp; Equipment'!AQ:AQ)+SUMIF('Other Pharma &amp; Health Products'!$B:$B,$B123,'Other Pharma &amp; Health Products'!AQ:AQ)+SUMIF('PSM Costs'!$B:$B,$B123,'PSM Costs'!AQ:AQ)&gt;0,SUMIF(Pharmaceuticals!$B:$B,$B123,Pharmaceuticals!AH:AH)+SUMIF('Health Products &amp; Equipment'!$B:$B,$B123,'Health Products &amp; Equipment'!AQ:AQ)+SUMIF('Other Pharma &amp; Health Products'!$B:$B,$B123,'Other Pharma &amp; Health Products'!AQ:AQ)+SUMIF('PSM Costs'!$B:$B,$B123,'PSM Costs'!AQ:AQ),"")</f>
        <v/>
      </c>
      <c r="Q123" s="231" t="str">
        <f ca="1">IF(SUMIF(Pharmaceuticals!$B:$B,$B123,Pharmaceuticals!AJ:AJ)+SUMIF('Health Products &amp; Equipment'!$B:$B,$B123,'Health Products &amp; Equipment'!AS:AS)+SUMIF('Other Pharma &amp; Health Products'!$B:$B,$B123,'Other Pharma &amp; Health Products'!AS:AS)+SUMIF('PSM Costs'!$B:$B,$B123,'PSM Costs'!AS:AS)&gt;0,SUMIF(Pharmaceuticals!$B:$B,$B123,Pharmaceuticals!AJ:AJ)+SUMIF('Health Products &amp; Equipment'!$B:$B,$B123,'Health Products &amp; Equipment'!AS:AS)+SUMIF('Other Pharma &amp; Health Products'!$B:$B,$B123,'Other Pharma &amp; Health Products'!AS:AS)+SUMIF('PSM Costs'!$B:$B,$B123,'PSM Costs'!AS:AS),"")</f>
        <v/>
      </c>
      <c r="R123" s="229" t="str">
        <f t="shared" ca="1" si="12"/>
        <v/>
      </c>
      <c r="S123" s="230" t="str">
        <f ca="1">IF(SUMIF(Pharmaceuticals!$B:$B,$B123,Pharmaceuticals!AQ:AQ)+SUMIF('Health Products &amp; Equipment'!$B:$B,$B123,'Health Products &amp; Equipment'!AZ:AZ)+SUMIF('Other Pharma &amp; Health Products'!$B:$B,$B123,'Other Pharma &amp; Health Products'!AZ:AZ)+SUMIF('PSM Costs'!$B:$B,$B123,'PSM Costs'!AZ:AZ)&gt;0,SUMIF(Pharmaceuticals!$B:$B,$B123,Pharmaceuticals!AQ:AQ)+SUMIF('Health Products &amp; Equipment'!$B:$B,$B123,'Health Products &amp; Equipment'!AZ:AZ)+SUMIF('Other Pharma &amp; Health Products'!$B:$B,$B123,'Other Pharma &amp; Health Products'!AZ:AZ)+SUMIF('PSM Costs'!$B:$B,$B123,'PSM Costs'!AZ:AZ),"")</f>
        <v/>
      </c>
      <c r="T123" s="230" t="str">
        <f ca="1">IF(SUMIF(Pharmaceuticals!$B:$B,$B123,Pharmaceuticals!AS:AS)+SUMIF('Health Products &amp; Equipment'!$B:$B,$B123,'Health Products &amp; Equipment'!BB:BB)+SUMIF('Other Pharma &amp; Health Products'!$B:$B,$B123,'Other Pharma &amp; Health Products'!BB:BB)+SUMIF('PSM Costs'!$B:$B,$B123,'PSM Costs'!BB:BB)&gt;0,SUMIF(Pharmaceuticals!$B:$B,$B123,Pharmaceuticals!AS:AS)+SUMIF('Health Products &amp; Equipment'!$B:$B,$B123,'Health Products &amp; Equipment'!BB:BB)+SUMIF('Other Pharma &amp; Health Products'!$B:$B,$B123,'Other Pharma &amp; Health Products'!BB:BB)+SUMIF('PSM Costs'!$B:$B,$B123,'PSM Costs'!BB:BB),"")</f>
        <v/>
      </c>
      <c r="U123" s="230" t="str">
        <f ca="1">IF(SUMIF(Pharmaceuticals!$B:$B,$B123,Pharmaceuticals!AU:AU)+SUMIF('Health Products &amp; Equipment'!$B:$B,$B123,'Health Products &amp; Equipment'!BD:BD)+SUMIF('Other Pharma &amp; Health Products'!$B:$B,$B123,'Other Pharma &amp; Health Products'!BD:BD)+SUMIF('PSM Costs'!$B:$B,$B123,'PSM Costs'!BD:BD)&gt;0,SUMIF(Pharmaceuticals!$B:$B,$B123,Pharmaceuticals!AU:AU)+SUMIF('Health Products &amp; Equipment'!$B:$B,$B123,'Health Products &amp; Equipment'!BD:BD)+SUMIF('Other Pharma &amp; Health Products'!$B:$B,$B123,'Other Pharma &amp; Health Products'!BD:BD)+SUMIF('PSM Costs'!$B:$B,$B123,'PSM Costs'!BD:BD),"")</f>
        <v/>
      </c>
      <c r="V123" s="230" t="str">
        <f ca="1">IF(SUMIF(Pharmaceuticals!$B:$B,$B123,Pharmaceuticals!AW:AW)+SUMIF('Health Products &amp; Equipment'!$B:$B,$B123,'Health Products &amp; Equipment'!BF:BF)+SUMIF('Other Pharma &amp; Health Products'!$B:$B,$B123,'Other Pharma &amp; Health Products'!BF:BF)+SUMIF('PSM Costs'!$B:$B,$B123,'PSM Costs'!BF:BF)&gt;0,SUMIF(Pharmaceuticals!$B:$B,$B123,Pharmaceuticals!AW:AW)+SUMIF('Health Products &amp; Equipment'!$B:$B,$B123,'Health Products &amp; Equipment'!BF:BF)+SUMIF('Other Pharma &amp; Health Products'!$B:$B,$B123,'Other Pharma &amp; Health Products'!BF:BF)+SUMIF('PSM Costs'!$B:$B,$B123,'PSM Costs'!BF:BF),"")</f>
        <v/>
      </c>
      <c r="W123" s="228" t="str">
        <f t="shared" ca="1" si="13"/>
        <v/>
      </c>
      <c r="X123" s="231" t="str">
        <f ca="1">IF(SUMIF(Pharmaceuticals!$B:$B,$B123,Pharmaceuticals!BD:BD)+SUMIF('Health Products &amp; Equipment'!$B:$B,$B123,'Health Products &amp; Equipment'!BM:BM)+SUMIF('Other Pharma &amp; Health Products'!$B:$B,$B123,'Other Pharma &amp; Health Products'!BM:BM)+SUMIF('PSM Costs'!$B:$B,$B123,'PSM Costs'!BM:BM)&gt;0,SUMIF(Pharmaceuticals!$B:$B,$B123,Pharmaceuticals!BD:BD)+SUMIF('Health Products &amp; Equipment'!$B:$B,$B123,'Health Products &amp; Equipment'!BM:BM)+SUMIF('Other Pharma &amp; Health Products'!$B:$B,$B123,'Other Pharma &amp; Health Products'!BM:BM)+SUMIF('PSM Costs'!$B:$B,$B123,'PSM Costs'!BM:BM),"")</f>
        <v/>
      </c>
      <c r="Y123" s="231" t="str">
        <f ca="1">IF(SUMIF(Pharmaceuticals!$B:$B,$B123,Pharmaceuticals!BF:BF)+SUMIF('Health Products &amp; Equipment'!$B:$B,$B123,'Health Products &amp; Equipment'!BO:BO)+SUMIF('Other Pharma &amp; Health Products'!$B:$B,$B123,'Other Pharma &amp; Health Products'!BO:BO)+SUMIF('PSM Costs'!$B:$B,$B123,'PSM Costs'!BO:BO)&gt;0,SUMIF(Pharmaceuticals!$B:$B,$B123,Pharmaceuticals!BF:BF)+SUMIF('Health Products &amp; Equipment'!$B:$B,$B123,'Health Products &amp; Equipment'!BO:BO)+SUMIF('Other Pharma &amp; Health Products'!$B:$B,$B123,'Other Pharma &amp; Health Products'!BO:BO)+SUMIF('PSM Costs'!$B:$B,$B123,'PSM Costs'!BO:BO),"")</f>
        <v/>
      </c>
      <c r="Z123" s="231" t="str">
        <f ca="1">IF(SUMIF(Pharmaceuticals!$B:$B,$B123,Pharmaceuticals!BH:BH)+SUMIF('Health Products &amp; Equipment'!$B:$B,$B123,'Health Products &amp; Equipment'!BQ:BQ)+SUMIF('Other Pharma &amp; Health Products'!$B:$B,$B123,'Other Pharma &amp; Health Products'!BQ:BQ)+SUMIF('PSM Costs'!$B:$B,$B123,'PSM Costs'!BQ:BQ)&gt;0,SUMIF(Pharmaceuticals!$B:$B,$B123,Pharmaceuticals!BH:BH)+SUMIF('Health Products &amp; Equipment'!$B:$B,$B123,'Health Products &amp; Equipment'!BQ:BQ)+SUMIF('Other Pharma &amp; Health Products'!$B:$B,$B123,'Other Pharma &amp; Health Products'!BQ:BQ)+SUMIF('PSM Costs'!$B:$B,$B123,'PSM Costs'!BQ:BQ),"")</f>
        <v/>
      </c>
      <c r="AA123" s="231" t="str">
        <f ca="1">IF(SUMIF(Pharmaceuticals!$B:$B,$B123,Pharmaceuticals!BJ:BJ)+SUMIF('Health Products &amp; Equipment'!$B:$B,$B123,'Health Products &amp; Equipment'!BS:BS)+SUMIF('Other Pharma &amp; Health Products'!$B:$B,$B123,'Other Pharma &amp; Health Products'!BS:BS)+SUMIF('PSM Costs'!$B:$B,$B123,'PSM Costs'!BS:BS)&gt;0,SUMIF(Pharmaceuticals!$B:$B,$B123,Pharmaceuticals!BJ:BJ)+SUMIF('Health Products &amp; Equipment'!$B:$B,$B123,'Health Products &amp; Equipment'!BS:BS)+SUMIF('Other Pharma &amp; Health Products'!$B:$B,$B123,'Other Pharma &amp; Health Products'!BS:BS)+SUMIF('PSM Costs'!$B:$B,$B123,'PSM Costs'!BS:BS),"")</f>
        <v/>
      </c>
      <c r="AB123" s="230" t="str">
        <f t="shared" ca="1" si="14"/>
        <v/>
      </c>
    </row>
    <row r="124" spans="1:28" ht="22" customHeight="1" x14ac:dyDescent="0.15">
      <c r="A124" s="226">
        <v>114</v>
      </c>
      <c r="B124" s="226" t="str">
        <f ca="1">IFERROR(VLOOKUP(A124,'Rank unique Mod-Int-CI-PR'!I:J,2,FALSE),"")</f>
        <v/>
      </c>
      <c r="C124" s="227" t="str">
        <f ca="1">IFERROR(VLOOKUP(VALUE(LEFT(B124,FIND("-",B124)-1)),CatModules!B:C,2,FALSE),"")</f>
        <v/>
      </c>
      <c r="D124" s="227" t="str">
        <f ca="1">IFERROR(VLOOKUP(LEFT(B124,FIND("--",B124)-1),CatInt!D:E,2,FALSE),"")</f>
        <v/>
      </c>
      <c r="E124" s="227" t="str">
        <f ca="1">IFERROR(VLOOKUP(MID(B124,FIND("--",B124)+2,FIND("---",B124)-FIND("--",B124)-2),CatCostInp!D:E,2,FALSE),"")</f>
        <v/>
      </c>
      <c r="F124" s="227" t="str">
        <f ca="1">IFERROR(VLOOKUP(B124,ActivityConcat!A:C,3,FALSE),"")</f>
        <v/>
      </c>
      <c r="G124" s="228" t="str">
        <f ca="1">IFERROR(VLOOKUP(VALUE(RIGHT(B124,1)),Setup!A:D,4,FALSE),"")</f>
        <v/>
      </c>
      <c r="H124" s="229" t="str">
        <f t="shared" ca="1" si="10"/>
        <v/>
      </c>
      <c r="I124" s="230" t="str">
        <f ca="1">IF(SUMIF(Pharmaceuticals!$B:$B,$B124,Pharmaceuticals!Q:Q)+SUMIF('Health Products &amp; Equipment'!$B:$B,$B124,'Health Products &amp; Equipment'!Z:Z)+SUMIF('Other Pharma &amp; Health Products'!$B:$B,$B124,'Other Pharma &amp; Health Products'!Z:Z)+SUMIF('PSM Costs'!$B:$B,$B124,'PSM Costs'!Z:Z)&gt;0,SUMIF(Pharmaceuticals!$B:$B,$B124,Pharmaceuticals!Q:Q)+SUMIF('Health Products &amp; Equipment'!$B:$B,$B124,'Health Products &amp; Equipment'!Z:Z)+SUMIF('Other Pharma &amp; Health Products'!$B:$B,$B124,'Other Pharma &amp; Health Products'!Z:Z)+SUMIF('PSM Costs'!$B:$B,$B124,'PSM Costs'!Z:Z),"")</f>
        <v/>
      </c>
      <c r="J124" s="230" t="str">
        <f ca="1">IF(SUMIF(Pharmaceuticals!$B:$B,$B124,Pharmaceuticals!S:S)+SUMIF('Health Products &amp; Equipment'!$B:$B,$B124,'Health Products &amp; Equipment'!AB:AB)+SUMIF('Other Pharma &amp; Health Products'!$B:$B,$B124,'Other Pharma &amp; Health Products'!AB:AB)+SUMIF('PSM Costs'!$B:$B,$B124,'PSM Costs'!AB:AB)&gt;0,SUMIF(Pharmaceuticals!$B:$B,$B124,Pharmaceuticals!S:S)+SUMIF('Health Products &amp; Equipment'!$B:$B,$B124,'Health Products &amp; Equipment'!AB:AB)+SUMIF('Other Pharma &amp; Health Products'!$B:$B,$B124,'Other Pharma &amp; Health Products'!AB:AB)+SUMIF('PSM Costs'!$B:$B,$B124,'PSM Costs'!AB:AB),"")</f>
        <v/>
      </c>
      <c r="K124" s="230" t="str">
        <f ca="1">IF(SUMIF(Pharmaceuticals!$B:$B,$B124,Pharmaceuticals!U:U)+SUMIF('Health Products &amp; Equipment'!$B:$B,$B124,'Health Products &amp; Equipment'!AD:AD)+SUMIF('Other Pharma &amp; Health Products'!$B:$B,$B124,'Other Pharma &amp; Health Products'!AD:AD)+SUMIF('PSM Costs'!$B:$B,$B124,'PSM Costs'!AD:AD)&gt;0,SUMIF(Pharmaceuticals!$B:$B,$B124,Pharmaceuticals!U:U)+SUMIF('Health Products &amp; Equipment'!$B:$B,$B124,'Health Products &amp; Equipment'!AD:AD)+SUMIF('Other Pharma &amp; Health Products'!$B:$B,$B124,'Other Pharma &amp; Health Products'!AD:AD)+SUMIF('PSM Costs'!$B:$B,$B124,'PSM Costs'!AD:AD),"")</f>
        <v/>
      </c>
      <c r="L124" s="230" t="str">
        <f ca="1">IF(SUMIF(Pharmaceuticals!$B:$B,$B124,Pharmaceuticals!W:W)+SUMIF('Health Products &amp; Equipment'!$B:$B,$B124,'Health Products &amp; Equipment'!AF:AF)+SUMIF('Other Pharma &amp; Health Products'!$B:$B,$B124,'Other Pharma &amp; Health Products'!AF:AF)+SUMIF('PSM Costs'!$B:$B,$B124,'PSM Costs'!AF:AF)&gt;0,SUMIF(Pharmaceuticals!$B:$B,$B124,Pharmaceuticals!W:W)+SUMIF('Health Products &amp; Equipment'!$B:$B,$B124,'Health Products &amp; Equipment'!AF:AF)+SUMIF('Other Pharma &amp; Health Products'!$B:$B,$B124,'Other Pharma &amp; Health Products'!AF:AF)+SUMIF('PSM Costs'!$B:$B,$B124,'PSM Costs'!AF:AF),"")</f>
        <v/>
      </c>
      <c r="M124" s="228" t="str">
        <f t="shared" ca="1" si="11"/>
        <v/>
      </c>
      <c r="N124" s="231" t="str">
        <f ca="1">IF(SUMIF(Pharmaceuticals!$B:$B,$B124,Pharmaceuticals!AD:AD)+SUMIF('Health Products &amp; Equipment'!$B:$B,$B124,'Health Products &amp; Equipment'!AM:AM)+SUMIF('Other Pharma &amp; Health Products'!$B:$B,$B124,'Other Pharma &amp; Health Products'!AM:AM)+SUMIF('PSM Costs'!$B:$B,$B124,'PSM Costs'!AM:AM)&gt;0,SUMIF(Pharmaceuticals!$B:$B,$B124,Pharmaceuticals!AD:AD)+SUMIF('Health Products &amp; Equipment'!$B:$B,$B124,'Health Products &amp; Equipment'!AM:AM)+SUMIF('Other Pharma &amp; Health Products'!$B:$B,$B124,'Other Pharma &amp; Health Products'!AM:AM)+SUMIF('PSM Costs'!$B:$B,$B124,'PSM Costs'!AM:AM),"")</f>
        <v/>
      </c>
      <c r="O124" s="231" t="str">
        <f ca="1">IF(SUMIF(Pharmaceuticals!$B:$B,$B124,Pharmaceuticals!AF:AF)+SUMIF('Health Products &amp; Equipment'!$B:$B,$B124,'Health Products &amp; Equipment'!AO:AO)+SUMIF('Other Pharma &amp; Health Products'!$B:$B,$B124,'Other Pharma &amp; Health Products'!AO:AO)+SUMIF('PSM Costs'!$B:$B,$B124,'PSM Costs'!AO:AO)&gt;0,SUMIF(Pharmaceuticals!$B:$B,$B124,Pharmaceuticals!AF:AF)+SUMIF('Health Products &amp; Equipment'!$B:$B,$B124,'Health Products &amp; Equipment'!AO:AO)+SUMIF('Other Pharma &amp; Health Products'!$B:$B,$B124,'Other Pharma &amp; Health Products'!AO:AO)+SUMIF('PSM Costs'!$B:$B,$B124,'PSM Costs'!AO:AO),"")</f>
        <v/>
      </c>
      <c r="P124" s="231" t="str">
        <f ca="1">IF(SUMIF(Pharmaceuticals!$B:$B,$B124,Pharmaceuticals!AH:AH)+SUMIF('Health Products &amp; Equipment'!$B:$B,$B124,'Health Products &amp; Equipment'!AQ:AQ)+SUMIF('Other Pharma &amp; Health Products'!$B:$B,$B124,'Other Pharma &amp; Health Products'!AQ:AQ)+SUMIF('PSM Costs'!$B:$B,$B124,'PSM Costs'!AQ:AQ)&gt;0,SUMIF(Pharmaceuticals!$B:$B,$B124,Pharmaceuticals!AH:AH)+SUMIF('Health Products &amp; Equipment'!$B:$B,$B124,'Health Products &amp; Equipment'!AQ:AQ)+SUMIF('Other Pharma &amp; Health Products'!$B:$B,$B124,'Other Pharma &amp; Health Products'!AQ:AQ)+SUMIF('PSM Costs'!$B:$B,$B124,'PSM Costs'!AQ:AQ),"")</f>
        <v/>
      </c>
      <c r="Q124" s="231" t="str">
        <f ca="1">IF(SUMIF(Pharmaceuticals!$B:$B,$B124,Pharmaceuticals!AJ:AJ)+SUMIF('Health Products &amp; Equipment'!$B:$B,$B124,'Health Products &amp; Equipment'!AS:AS)+SUMIF('Other Pharma &amp; Health Products'!$B:$B,$B124,'Other Pharma &amp; Health Products'!AS:AS)+SUMIF('PSM Costs'!$B:$B,$B124,'PSM Costs'!AS:AS)&gt;0,SUMIF(Pharmaceuticals!$B:$B,$B124,Pharmaceuticals!AJ:AJ)+SUMIF('Health Products &amp; Equipment'!$B:$B,$B124,'Health Products &amp; Equipment'!AS:AS)+SUMIF('Other Pharma &amp; Health Products'!$B:$B,$B124,'Other Pharma &amp; Health Products'!AS:AS)+SUMIF('PSM Costs'!$B:$B,$B124,'PSM Costs'!AS:AS),"")</f>
        <v/>
      </c>
      <c r="R124" s="229" t="str">
        <f t="shared" ca="1" si="12"/>
        <v/>
      </c>
      <c r="S124" s="230" t="str">
        <f ca="1">IF(SUMIF(Pharmaceuticals!$B:$B,$B124,Pharmaceuticals!AQ:AQ)+SUMIF('Health Products &amp; Equipment'!$B:$B,$B124,'Health Products &amp; Equipment'!AZ:AZ)+SUMIF('Other Pharma &amp; Health Products'!$B:$B,$B124,'Other Pharma &amp; Health Products'!AZ:AZ)+SUMIF('PSM Costs'!$B:$B,$B124,'PSM Costs'!AZ:AZ)&gt;0,SUMIF(Pharmaceuticals!$B:$B,$B124,Pharmaceuticals!AQ:AQ)+SUMIF('Health Products &amp; Equipment'!$B:$B,$B124,'Health Products &amp; Equipment'!AZ:AZ)+SUMIF('Other Pharma &amp; Health Products'!$B:$B,$B124,'Other Pharma &amp; Health Products'!AZ:AZ)+SUMIF('PSM Costs'!$B:$B,$B124,'PSM Costs'!AZ:AZ),"")</f>
        <v/>
      </c>
      <c r="T124" s="230" t="str">
        <f ca="1">IF(SUMIF(Pharmaceuticals!$B:$B,$B124,Pharmaceuticals!AS:AS)+SUMIF('Health Products &amp; Equipment'!$B:$B,$B124,'Health Products &amp; Equipment'!BB:BB)+SUMIF('Other Pharma &amp; Health Products'!$B:$B,$B124,'Other Pharma &amp; Health Products'!BB:BB)+SUMIF('PSM Costs'!$B:$B,$B124,'PSM Costs'!BB:BB)&gt;0,SUMIF(Pharmaceuticals!$B:$B,$B124,Pharmaceuticals!AS:AS)+SUMIF('Health Products &amp; Equipment'!$B:$B,$B124,'Health Products &amp; Equipment'!BB:BB)+SUMIF('Other Pharma &amp; Health Products'!$B:$B,$B124,'Other Pharma &amp; Health Products'!BB:BB)+SUMIF('PSM Costs'!$B:$B,$B124,'PSM Costs'!BB:BB),"")</f>
        <v/>
      </c>
      <c r="U124" s="230" t="str">
        <f ca="1">IF(SUMIF(Pharmaceuticals!$B:$B,$B124,Pharmaceuticals!AU:AU)+SUMIF('Health Products &amp; Equipment'!$B:$B,$B124,'Health Products &amp; Equipment'!BD:BD)+SUMIF('Other Pharma &amp; Health Products'!$B:$B,$B124,'Other Pharma &amp; Health Products'!BD:BD)+SUMIF('PSM Costs'!$B:$B,$B124,'PSM Costs'!BD:BD)&gt;0,SUMIF(Pharmaceuticals!$B:$B,$B124,Pharmaceuticals!AU:AU)+SUMIF('Health Products &amp; Equipment'!$B:$B,$B124,'Health Products &amp; Equipment'!BD:BD)+SUMIF('Other Pharma &amp; Health Products'!$B:$B,$B124,'Other Pharma &amp; Health Products'!BD:BD)+SUMIF('PSM Costs'!$B:$B,$B124,'PSM Costs'!BD:BD),"")</f>
        <v/>
      </c>
      <c r="V124" s="230" t="str">
        <f ca="1">IF(SUMIF(Pharmaceuticals!$B:$B,$B124,Pharmaceuticals!AW:AW)+SUMIF('Health Products &amp; Equipment'!$B:$B,$B124,'Health Products &amp; Equipment'!BF:BF)+SUMIF('Other Pharma &amp; Health Products'!$B:$B,$B124,'Other Pharma &amp; Health Products'!BF:BF)+SUMIF('PSM Costs'!$B:$B,$B124,'PSM Costs'!BF:BF)&gt;0,SUMIF(Pharmaceuticals!$B:$B,$B124,Pharmaceuticals!AW:AW)+SUMIF('Health Products &amp; Equipment'!$B:$B,$B124,'Health Products &amp; Equipment'!BF:BF)+SUMIF('Other Pharma &amp; Health Products'!$B:$B,$B124,'Other Pharma &amp; Health Products'!BF:BF)+SUMIF('PSM Costs'!$B:$B,$B124,'PSM Costs'!BF:BF),"")</f>
        <v/>
      </c>
      <c r="W124" s="228" t="str">
        <f t="shared" ca="1" si="13"/>
        <v/>
      </c>
      <c r="X124" s="231" t="str">
        <f ca="1">IF(SUMIF(Pharmaceuticals!$B:$B,$B124,Pharmaceuticals!BD:BD)+SUMIF('Health Products &amp; Equipment'!$B:$B,$B124,'Health Products &amp; Equipment'!BM:BM)+SUMIF('Other Pharma &amp; Health Products'!$B:$B,$B124,'Other Pharma &amp; Health Products'!BM:BM)+SUMIF('PSM Costs'!$B:$B,$B124,'PSM Costs'!BM:BM)&gt;0,SUMIF(Pharmaceuticals!$B:$B,$B124,Pharmaceuticals!BD:BD)+SUMIF('Health Products &amp; Equipment'!$B:$B,$B124,'Health Products &amp; Equipment'!BM:BM)+SUMIF('Other Pharma &amp; Health Products'!$B:$B,$B124,'Other Pharma &amp; Health Products'!BM:BM)+SUMIF('PSM Costs'!$B:$B,$B124,'PSM Costs'!BM:BM),"")</f>
        <v/>
      </c>
      <c r="Y124" s="231" t="str">
        <f ca="1">IF(SUMIF(Pharmaceuticals!$B:$B,$B124,Pharmaceuticals!BF:BF)+SUMIF('Health Products &amp; Equipment'!$B:$B,$B124,'Health Products &amp; Equipment'!BO:BO)+SUMIF('Other Pharma &amp; Health Products'!$B:$B,$B124,'Other Pharma &amp; Health Products'!BO:BO)+SUMIF('PSM Costs'!$B:$B,$B124,'PSM Costs'!BO:BO)&gt;0,SUMIF(Pharmaceuticals!$B:$B,$B124,Pharmaceuticals!BF:BF)+SUMIF('Health Products &amp; Equipment'!$B:$B,$B124,'Health Products &amp; Equipment'!BO:BO)+SUMIF('Other Pharma &amp; Health Products'!$B:$B,$B124,'Other Pharma &amp; Health Products'!BO:BO)+SUMIF('PSM Costs'!$B:$B,$B124,'PSM Costs'!BO:BO),"")</f>
        <v/>
      </c>
      <c r="Z124" s="231" t="str">
        <f ca="1">IF(SUMIF(Pharmaceuticals!$B:$B,$B124,Pharmaceuticals!BH:BH)+SUMIF('Health Products &amp; Equipment'!$B:$B,$B124,'Health Products &amp; Equipment'!BQ:BQ)+SUMIF('Other Pharma &amp; Health Products'!$B:$B,$B124,'Other Pharma &amp; Health Products'!BQ:BQ)+SUMIF('PSM Costs'!$B:$B,$B124,'PSM Costs'!BQ:BQ)&gt;0,SUMIF(Pharmaceuticals!$B:$B,$B124,Pharmaceuticals!BH:BH)+SUMIF('Health Products &amp; Equipment'!$B:$B,$B124,'Health Products &amp; Equipment'!BQ:BQ)+SUMIF('Other Pharma &amp; Health Products'!$B:$B,$B124,'Other Pharma &amp; Health Products'!BQ:BQ)+SUMIF('PSM Costs'!$B:$B,$B124,'PSM Costs'!BQ:BQ),"")</f>
        <v/>
      </c>
      <c r="AA124" s="231" t="str">
        <f ca="1">IF(SUMIF(Pharmaceuticals!$B:$B,$B124,Pharmaceuticals!BJ:BJ)+SUMIF('Health Products &amp; Equipment'!$B:$B,$B124,'Health Products &amp; Equipment'!BS:BS)+SUMIF('Other Pharma &amp; Health Products'!$B:$B,$B124,'Other Pharma &amp; Health Products'!BS:BS)+SUMIF('PSM Costs'!$B:$B,$B124,'PSM Costs'!BS:BS)&gt;0,SUMIF(Pharmaceuticals!$B:$B,$B124,Pharmaceuticals!BJ:BJ)+SUMIF('Health Products &amp; Equipment'!$B:$B,$B124,'Health Products &amp; Equipment'!BS:BS)+SUMIF('Other Pharma &amp; Health Products'!$B:$B,$B124,'Other Pharma &amp; Health Products'!BS:BS)+SUMIF('PSM Costs'!$B:$B,$B124,'PSM Costs'!BS:BS),"")</f>
        <v/>
      </c>
      <c r="AB124" s="230" t="str">
        <f t="shared" ca="1" si="14"/>
        <v/>
      </c>
    </row>
    <row r="125" spans="1:28" ht="22" customHeight="1" x14ac:dyDescent="0.15">
      <c r="A125" s="226">
        <v>115</v>
      </c>
      <c r="B125" s="226" t="str">
        <f ca="1">IFERROR(VLOOKUP(A125,'Rank unique Mod-Int-CI-PR'!I:J,2,FALSE),"")</f>
        <v/>
      </c>
      <c r="C125" s="227" t="str">
        <f ca="1">IFERROR(VLOOKUP(VALUE(LEFT(B125,FIND("-",B125)-1)),CatModules!B:C,2,FALSE),"")</f>
        <v/>
      </c>
      <c r="D125" s="227" t="str">
        <f ca="1">IFERROR(VLOOKUP(LEFT(B125,FIND("--",B125)-1),CatInt!D:E,2,FALSE),"")</f>
        <v/>
      </c>
      <c r="E125" s="227" t="str">
        <f ca="1">IFERROR(VLOOKUP(MID(B125,FIND("--",B125)+2,FIND("---",B125)-FIND("--",B125)-2),CatCostInp!D:E,2,FALSE),"")</f>
        <v/>
      </c>
      <c r="F125" s="227" t="str">
        <f ca="1">IFERROR(VLOOKUP(B125,ActivityConcat!A:C,3,FALSE),"")</f>
        <v/>
      </c>
      <c r="G125" s="228" t="str">
        <f ca="1">IFERROR(VLOOKUP(VALUE(RIGHT(B125,1)),Setup!A:D,4,FALSE),"")</f>
        <v/>
      </c>
      <c r="H125" s="229" t="str">
        <f t="shared" ca="1" si="10"/>
        <v/>
      </c>
      <c r="I125" s="230" t="str">
        <f ca="1">IF(SUMIF(Pharmaceuticals!$B:$B,$B125,Pharmaceuticals!Q:Q)+SUMIF('Health Products &amp; Equipment'!$B:$B,$B125,'Health Products &amp; Equipment'!Z:Z)+SUMIF('Other Pharma &amp; Health Products'!$B:$B,$B125,'Other Pharma &amp; Health Products'!Z:Z)+SUMIF('PSM Costs'!$B:$B,$B125,'PSM Costs'!Z:Z)&gt;0,SUMIF(Pharmaceuticals!$B:$B,$B125,Pharmaceuticals!Q:Q)+SUMIF('Health Products &amp; Equipment'!$B:$B,$B125,'Health Products &amp; Equipment'!Z:Z)+SUMIF('Other Pharma &amp; Health Products'!$B:$B,$B125,'Other Pharma &amp; Health Products'!Z:Z)+SUMIF('PSM Costs'!$B:$B,$B125,'PSM Costs'!Z:Z),"")</f>
        <v/>
      </c>
      <c r="J125" s="230" t="str">
        <f ca="1">IF(SUMIF(Pharmaceuticals!$B:$B,$B125,Pharmaceuticals!S:S)+SUMIF('Health Products &amp; Equipment'!$B:$B,$B125,'Health Products &amp; Equipment'!AB:AB)+SUMIF('Other Pharma &amp; Health Products'!$B:$B,$B125,'Other Pharma &amp; Health Products'!AB:AB)+SUMIF('PSM Costs'!$B:$B,$B125,'PSM Costs'!AB:AB)&gt;0,SUMIF(Pharmaceuticals!$B:$B,$B125,Pharmaceuticals!S:S)+SUMIF('Health Products &amp; Equipment'!$B:$B,$B125,'Health Products &amp; Equipment'!AB:AB)+SUMIF('Other Pharma &amp; Health Products'!$B:$B,$B125,'Other Pharma &amp; Health Products'!AB:AB)+SUMIF('PSM Costs'!$B:$B,$B125,'PSM Costs'!AB:AB),"")</f>
        <v/>
      </c>
      <c r="K125" s="230" t="str">
        <f ca="1">IF(SUMIF(Pharmaceuticals!$B:$B,$B125,Pharmaceuticals!U:U)+SUMIF('Health Products &amp; Equipment'!$B:$B,$B125,'Health Products &amp; Equipment'!AD:AD)+SUMIF('Other Pharma &amp; Health Products'!$B:$B,$B125,'Other Pharma &amp; Health Products'!AD:AD)+SUMIF('PSM Costs'!$B:$B,$B125,'PSM Costs'!AD:AD)&gt;0,SUMIF(Pharmaceuticals!$B:$B,$B125,Pharmaceuticals!U:U)+SUMIF('Health Products &amp; Equipment'!$B:$B,$B125,'Health Products &amp; Equipment'!AD:AD)+SUMIF('Other Pharma &amp; Health Products'!$B:$B,$B125,'Other Pharma &amp; Health Products'!AD:AD)+SUMIF('PSM Costs'!$B:$B,$B125,'PSM Costs'!AD:AD),"")</f>
        <v/>
      </c>
      <c r="L125" s="230" t="str">
        <f ca="1">IF(SUMIF(Pharmaceuticals!$B:$B,$B125,Pharmaceuticals!W:W)+SUMIF('Health Products &amp; Equipment'!$B:$B,$B125,'Health Products &amp; Equipment'!AF:AF)+SUMIF('Other Pharma &amp; Health Products'!$B:$B,$B125,'Other Pharma &amp; Health Products'!AF:AF)+SUMIF('PSM Costs'!$B:$B,$B125,'PSM Costs'!AF:AF)&gt;0,SUMIF(Pharmaceuticals!$B:$B,$B125,Pharmaceuticals!W:W)+SUMIF('Health Products &amp; Equipment'!$B:$B,$B125,'Health Products &amp; Equipment'!AF:AF)+SUMIF('Other Pharma &amp; Health Products'!$B:$B,$B125,'Other Pharma &amp; Health Products'!AF:AF)+SUMIF('PSM Costs'!$B:$B,$B125,'PSM Costs'!AF:AF),"")</f>
        <v/>
      </c>
      <c r="M125" s="228" t="str">
        <f t="shared" ca="1" si="11"/>
        <v/>
      </c>
      <c r="N125" s="231" t="str">
        <f ca="1">IF(SUMIF(Pharmaceuticals!$B:$B,$B125,Pharmaceuticals!AD:AD)+SUMIF('Health Products &amp; Equipment'!$B:$B,$B125,'Health Products &amp; Equipment'!AM:AM)+SUMIF('Other Pharma &amp; Health Products'!$B:$B,$B125,'Other Pharma &amp; Health Products'!AM:AM)+SUMIF('PSM Costs'!$B:$B,$B125,'PSM Costs'!AM:AM)&gt;0,SUMIF(Pharmaceuticals!$B:$B,$B125,Pharmaceuticals!AD:AD)+SUMIF('Health Products &amp; Equipment'!$B:$B,$B125,'Health Products &amp; Equipment'!AM:AM)+SUMIF('Other Pharma &amp; Health Products'!$B:$B,$B125,'Other Pharma &amp; Health Products'!AM:AM)+SUMIF('PSM Costs'!$B:$B,$B125,'PSM Costs'!AM:AM),"")</f>
        <v/>
      </c>
      <c r="O125" s="231" t="str">
        <f ca="1">IF(SUMIF(Pharmaceuticals!$B:$B,$B125,Pharmaceuticals!AF:AF)+SUMIF('Health Products &amp; Equipment'!$B:$B,$B125,'Health Products &amp; Equipment'!AO:AO)+SUMIF('Other Pharma &amp; Health Products'!$B:$B,$B125,'Other Pharma &amp; Health Products'!AO:AO)+SUMIF('PSM Costs'!$B:$B,$B125,'PSM Costs'!AO:AO)&gt;0,SUMIF(Pharmaceuticals!$B:$B,$B125,Pharmaceuticals!AF:AF)+SUMIF('Health Products &amp; Equipment'!$B:$B,$B125,'Health Products &amp; Equipment'!AO:AO)+SUMIF('Other Pharma &amp; Health Products'!$B:$B,$B125,'Other Pharma &amp; Health Products'!AO:AO)+SUMIF('PSM Costs'!$B:$B,$B125,'PSM Costs'!AO:AO),"")</f>
        <v/>
      </c>
      <c r="P125" s="231" t="str">
        <f ca="1">IF(SUMIF(Pharmaceuticals!$B:$B,$B125,Pharmaceuticals!AH:AH)+SUMIF('Health Products &amp; Equipment'!$B:$B,$B125,'Health Products &amp; Equipment'!AQ:AQ)+SUMIF('Other Pharma &amp; Health Products'!$B:$B,$B125,'Other Pharma &amp; Health Products'!AQ:AQ)+SUMIF('PSM Costs'!$B:$B,$B125,'PSM Costs'!AQ:AQ)&gt;0,SUMIF(Pharmaceuticals!$B:$B,$B125,Pharmaceuticals!AH:AH)+SUMIF('Health Products &amp; Equipment'!$B:$B,$B125,'Health Products &amp; Equipment'!AQ:AQ)+SUMIF('Other Pharma &amp; Health Products'!$B:$B,$B125,'Other Pharma &amp; Health Products'!AQ:AQ)+SUMIF('PSM Costs'!$B:$B,$B125,'PSM Costs'!AQ:AQ),"")</f>
        <v/>
      </c>
      <c r="Q125" s="231" t="str">
        <f ca="1">IF(SUMIF(Pharmaceuticals!$B:$B,$B125,Pharmaceuticals!AJ:AJ)+SUMIF('Health Products &amp; Equipment'!$B:$B,$B125,'Health Products &amp; Equipment'!AS:AS)+SUMIF('Other Pharma &amp; Health Products'!$B:$B,$B125,'Other Pharma &amp; Health Products'!AS:AS)+SUMIF('PSM Costs'!$B:$B,$B125,'PSM Costs'!AS:AS)&gt;0,SUMIF(Pharmaceuticals!$B:$B,$B125,Pharmaceuticals!AJ:AJ)+SUMIF('Health Products &amp; Equipment'!$B:$B,$B125,'Health Products &amp; Equipment'!AS:AS)+SUMIF('Other Pharma &amp; Health Products'!$B:$B,$B125,'Other Pharma &amp; Health Products'!AS:AS)+SUMIF('PSM Costs'!$B:$B,$B125,'PSM Costs'!AS:AS),"")</f>
        <v/>
      </c>
      <c r="R125" s="229" t="str">
        <f t="shared" ca="1" si="12"/>
        <v/>
      </c>
      <c r="S125" s="230" t="str">
        <f ca="1">IF(SUMIF(Pharmaceuticals!$B:$B,$B125,Pharmaceuticals!AQ:AQ)+SUMIF('Health Products &amp; Equipment'!$B:$B,$B125,'Health Products &amp; Equipment'!AZ:AZ)+SUMIF('Other Pharma &amp; Health Products'!$B:$B,$B125,'Other Pharma &amp; Health Products'!AZ:AZ)+SUMIF('PSM Costs'!$B:$B,$B125,'PSM Costs'!AZ:AZ)&gt;0,SUMIF(Pharmaceuticals!$B:$B,$B125,Pharmaceuticals!AQ:AQ)+SUMIF('Health Products &amp; Equipment'!$B:$B,$B125,'Health Products &amp; Equipment'!AZ:AZ)+SUMIF('Other Pharma &amp; Health Products'!$B:$B,$B125,'Other Pharma &amp; Health Products'!AZ:AZ)+SUMIF('PSM Costs'!$B:$B,$B125,'PSM Costs'!AZ:AZ),"")</f>
        <v/>
      </c>
      <c r="T125" s="230" t="str">
        <f ca="1">IF(SUMIF(Pharmaceuticals!$B:$B,$B125,Pharmaceuticals!AS:AS)+SUMIF('Health Products &amp; Equipment'!$B:$B,$B125,'Health Products &amp; Equipment'!BB:BB)+SUMIF('Other Pharma &amp; Health Products'!$B:$B,$B125,'Other Pharma &amp; Health Products'!BB:BB)+SUMIF('PSM Costs'!$B:$B,$B125,'PSM Costs'!BB:BB)&gt;0,SUMIF(Pharmaceuticals!$B:$B,$B125,Pharmaceuticals!AS:AS)+SUMIF('Health Products &amp; Equipment'!$B:$B,$B125,'Health Products &amp; Equipment'!BB:BB)+SUMIF('Other Pharma &amp; Health Products'!$B:$B,$B125,'Other Pharma &amp; Health Products'!BB:BB)+SUMIF('PSM Costs'!$B:$B,$B125,'PSM Costs'!BB:BB),"")</f>
        <v/>
      </c>
      <c r="U125" s="230" t="str">
        <f ca="1">IF(SUMIF(Pharmaceuticals!$B:$B,$B125,Pharmaceuticals!AU:AU)+SUMIF('Health Products &amp; Equipment'!$B:$B,$B125,'Health Products &amp; Equipment'!BD:BD)+SUMIF('Other Pharma &amp; Health Products'!$B:$B,$B125,'Other Pharma &amp; Health Products'!BD:BD)+SUMIF('PSM Costs'!$B:$B,$B125,'PSM Costs'!BD:BD)&gt;0,SUMIF(Pharmaceuticals!$B:$B,$B125,Pharmaceuticals!AU:AU)+SUMIF('Health Products &amp; Equipment'!$B:$B,$B125,'Health Products &amp; Equipment'!BD:BD)+SUMIF('Other Pharma &amp; Health Products'!$B:$B,$B125,'Other Pharma &amp; Health Products'!BD:BD)+SUMIF('PSM Costs'!$B:$B,$B125,'PSM Costs'!BD:BD),"")</f>
        <v/>
      </c>
      <c r="V125" s="230" t="str">
        <f ca="1">IF(SUMIF(Pharmaceuticals!$B:$B,$B125,Pharmaceuticals!AW:AW)+SUMIF('Health Products &amp; Equipment'!$B:$B,$B125,'Health Products &amp; Equipment'!BF:BF)+SUMIF('Other Pharma &amp; Health Products'!$B:$B,$B125,'Other Pharma &amp; Health Products'!BF:BF)+SUMIF('PSM Costs'!$B:$B,$B125,'PSM Costs'!BF:BF)&gt;0,SUMIF(Pharmaceuticals!$B:$B,$B125,Pharmaceuticals!AW:AW)+SUMIF('Health Products &amp; Equipment'!$B:$B,$B125,'Health Products &amp; Equipment'!BF:BF)+SUMIF('Other Pharma &amp; Health Products'!$B:$B,$B125,'Other Pharma &amp; Health Products'!BF:BF)+SUMIF('PSM Costs'!$B:$B,$B125,'PSM Costs'!BF:BF),"")</f>
        <v/>
      </c>
      <c r="W125" s="228" t="str">
        <f t="shared" ca="1" si="13"/>
        <v/>
      </c>
      <c r="X125" s="231" t="str">
        <f ca="1">IF(SUMIF(Pharmaceuticals!$B:$B,$B125,Pharmaceuticals!BD:BD)+SUMIF('Health Products &amp; Equipment'!$B:$B,$B125,'Health Products &amp; Equipment'!BM:BM)+SUMIF('Other Pharma &amp; Health Products'!$B:$B,$B125,'Other Pharma &amp; Health Products'!BM:BM)+SUMIF('PSM Costs'!$B:$B,$B125,'PSM Costs'!BM:BM)&gt;0,SUMIF(Pharmaceuticals!$B:$B,$B125,Pharmaceuticals!BD:BD)+SUMIF('Health Products &amp; Equipment'!$B:$B,$B125,'Health Products &amp; Equipment'!BM:BM)+SUMIF('Other Pharma &amp; Health Products'!$B:$B,$B125,'Other Pharma &amp; Health Products'!BM:BM)+SUMIF('PSM Costs'!$B:$B,$B125,'PSM Costs'!BM:BM),"")</f>
        <v/>
      </c>
      <c r="Y125" s="231" t="str">
        <f ca="1">IF(SUMIF(Pharmaceuticals!$B:$B,$B125,Pharmaceuticals!BF:BF)+SUMIF('Health Products &amp; Equipment'!$B:$B,$B125,'Health Products &amp; Equipment'!BO:BO)+SUMIF('Other Pharma &amp; Health Products'!$B:$B,$B125,'Other Pharma &amp; Health Products'!BO:BO)+SUMIF('PSM Costs'!$B:$B,$B125,'PSM Costs'!BO:BO)&gt;0,SUMIF(Pharmaceuticals!$B:$B,$B125,Pharmaceuticals!BF:BF)+SUMIF('Health Products &amp; Equipment'!$B:$B,$B125,'Health Products &amp; Equipment'!BO:BO)+SUMIF('Other Pharma &amp; Health Products'!$B:$B,$B125,'Other Pharma &amp; Health Products'!BO:BO)+SUMIF('PSM Costs'!$B:$B,$B125,'PSM Costs'!BO:BO),"")</f>
        <v/>
      </c>
      <c r="Z125" s="231" t="str">
        <f ca="1">IF(SUMIF(Pharmaceuticals!$B:$B,$B125,Pharmaceuticals!BH:BH)+SUMIF('Health Products &amp; Equipment'!$B:$B,$B125,'Health Products &amp; Equipment'!BQ:BQ)+SUMIF('Other Pharma &amp; Health Products'!$B:$B,$B125,'Other Pharma &amp; Health Products'!BQ:BQ)+SUMIF('PSM Costs'!$B:$B,$B125,'PSM Costs'!BQ:BQ)&gt;0,SUMIF(Pharmaceuticals!$B:$B,$B125,Pharmaceuticals!BH:BH)+SUMIF('Health Products &amp; Equipment'!$B:$B,$B125,'Health Products &amp; Equipment'!BQ:BQ)+SUMIF('Other Pharma &amp; Health Products'!$B:$B,$B125,'Other Pharma &amp; Health Products'!BQ:BQ)+SUMIF('PSM Costs'!$B:$B,$B125,'PSM Costs'!BQ:BQ),"")</f>
        <v/>
      </c>
      <c r="AA125" s="231" t="str">
        <f ca="1">IF(SUMIF(Pharmaceuticals!$B:$B,$B125,Pharmaceuticals!BJ:BJ)+SUMIF('Health Products &amp; Equipment'!$B:$B,$B125,'Health Products &amp; Equipment'!BS:BS)+SUMIF('Other Pharma &amp; Health Products'!$B:$B,$B125,'Other Pharma &amp; Health Products'!BS:BS)+SUMIF('PSM Costs'!$B:$B,$B125,'PSM Costs'!BS:BS)&gt;0,SUMIF(Pharmaceuticals!$B:$B,$B125,Pharmaceuticals!BJ:BJ)+SUMIF('Health Products &amp; Equipment'!$B:$B,$B125,'Health Products &amp; Equipment'!BS:BS)+SUMIF('Other Pharma &amp; Health Products'!$B:$B,$B125,'Other Pharma &amp; Health Products'!BS:BS)+SUMIF('PSM Costs'!$B:$B,$B125,'PSM Costs'!BS:BS),"")</f>
        <v/>
      </c>
      <c r="AB125" s="230" t="str">
        <f t="shared" ca="1" si="14"/>
        <v/>
      </c>
    </row>
    <row r="126" spans="1:28" ht="22" customHeight="1" x14ac:dyDescent="0.15">
      <c r="A126" s="226">
        <v>116</v>
      </c>
      <c r="B126" s="226" t="str">
        <f ca="1">IFERROR(VLOOKUP(A126,'Rank unique Mod-Int-CI-PR'!I:J,2,FALSE),"")</f>
        <v/>
      </c>
      <c r="C126" s="227" t="str">
        <f ca="1">IFERROR(VLOOKUP(VALUE(LEFT(B126,FIND("-",B126)-1)),CatModules!B:C,2,FALSE),"")</f>
        <v/>
      </c>
      <c r="D126" s="227" t="str">
        <f ca="1">IFERROR(VLOOKUP(LEFT(B126,FIND("--",B126)-1),CatInt!D:E,2,FALSE),"")</f>
        <v/>
      </c>
      <c r="E126" s="227" t="str">
        <f ca="1">IFERROR(VLOOKUP(MID(B126,FIND("--",B126)+2,FIND("---",B126)-FIND("--",B126)-2),CatCostInp!D:E,2,FALSE),"")</f>
        <v/>
      </c>
      <c r="F126" s="227" t="str">
        <f ca="1">IFERROR(VLOOKUP(B126,ActivityConcat!A:C,3,FALSE),"")</f>
        <v/>
      </c>
      <c r="G126" s="228" t="str">
        <f ca="1">IFERROR(VLOOKUP(VALUE(RIGHT(B126,1)),Setup!A:D,4,FALSE),"")</f>
        <v/>
      </c>
      <c r="H126" s="229" t="str">
        <f t="shared" ca="1" si="10"/>
        <v/>
      </c>
      <c r="I126" s="230" t="str">
        <f ca="1">IF(SUMIF(Pharmaceuticals!$B:$B,$B126,Pharmaceuticals!Q:Q)+SUMIF('Health Products &amp; Equipment'!$B:$B,$B126,'Health Products &amp; Equipment'!Z:Z)+SUMIF('Other Pharma &amp; Health Products'!$B:$B,$B126,'Other Pharma &amp; Health Products'!Z:Z)+SUMIF('PSM Costs'!$B:$B,$B126,'PSM Costs'!Z:Z)&gt;0,SUMIF(Pharmaceuticals!$B:$B,$B126,Pharmaceuticals!Q:Q)+SUMIF('Health Products &amp; Equipment'!$B:$B,$B126,'Health Products &amp; Equipment'!Z:Z)+SUMIF('Other Pharma &amp; Health Products'!$B:$B,$B126,'Other Pharma &amp; Health Products'!Z:Z)+SUMIF('PSM Costs'!$B:$B,$B126,'PSM Costs'!Z:Z),"")</f>
        <v/>
      </c>
      <c r="J126" s="230" t="str">
        <f ca="1">IF(SUMIF(Pharmaceuticals!$B:$B,$B126,Pharmaceuticals!S:S)+SUMIF('Health Products &amp; Equipment'!$B:$B,$B126,'Health Products &amp; Equipment'!AB:AB)+SUMIF('Other Pharma &amp; Health Products'!$B:$B,$B126,'Other Pharma &amp; Health Products'!AB:AB)+SUMIF('PSM Costs'!$B:$B,$B126,'PSM Costs'!AB:AB)&gt;0,SUMIF(Pharmaceuticals!$B:$B,$B126,Pharmaceuticals!S:S)+SUMIF('Health Products &amp; Equipment'!$B:$B,$B126,'Health Products &amp; Equipment'!AB:AB)+SUMIF('Other Pharma &amp; Health Products'!$B:$B,$B126,'Other Pharma &amp; Health Products'!AB:AB)+SUMIF('PSM Costs'!$B:$B,$B126,'PSM Costs'!AB:AB),"")</f>
        <v/>
      </c>
      <c r="K126" s="230" t="str">
        <f ca="1">IF(SUMIF(Pharmaceuticals!$B:$B,$B126,Pharmaceuticals!U:U)+SUMIF('Health Products &amp; Equipment'!$B:$B,$B126,'Health Products &amp; Equipment'!AD:AD)+SUMIF('Other Pharma &amp; Health Products'!$B:$B,$B126,'Other Pharma &amp; Health Products'!AD:AD)+SUMIF('PSM Costs'!$B:$B,$B126,'PSM Costs'!AD:AD)&gt;0,SUMIF(Pharmaceuticals!$B:$B,$B126,Pharmaceuticals!U:U)+SUMIF('Health Products &amp; Equipment'!$B:$B,$B126,'Health Products &amp; Equipment'!AD:AD)+SUMIF('Other Pharma &amp; Health Products'!$B:$B,$B126,'Other Pharma &amp; Health Products'!AD:AD)+SUMIF('PSM Costs'!$B:$B,$B126,'PSM Costs'!AD:AD),"")</f>
        <v/>
      </c>
      <c r="L126" s="230" t="str">
        <f ca="1">IF(SUMIF(Pharmaceuticals!$B:$B,$B126,Pharmaceuticals!W:W)+SUMIF('Health Products &amp; Equipment'!$B:$B,$B126,'Health Products &amp; Equipment'!AF:AF)+SUMIF('Other Pharma &amp; Health Products'!$B:$B,$B126,'Other Pharma &amp; Health Products'!AF:AF)+SUMIF('PSM Costs'!$B:$B,$B126,'PSM Costs'!AF:AF)&gt;0,SUMIF(Pharmaceuticals!$B:$B,$B126,Pharmaceuticals!W:W)+SUMIF('Health Products &amp; Equipment'!$B:$B,$B126,'Health Products &amp; Equipment'!AF:AF)+SUMIF('Other Pharma &amp; Health Products'!$B:$B,$B126,'Other Pharma &amp; Health Products'!AF:AF)+SUMIF('PSM Costs'!$B:$B,$B126,'PSM Costs'!AF:AF),"")</f>
        <v/>
      </c>
      <c r="M126" s="228" t="str">
        <f t="shared" ca="1" si="11"/>
        <v/>
      </c>
      <c r="N126" s="231" t="str">
        <f ca="1">IF(SUMIF(Pharmaceuticals!$B:$B,$B126,Pharmaceuticals!AD:AD)+SUMIF('Health Products &amp; Equipment'!$B:$B,$B126,'Health Products &amp; Equipment'!AM:AM)+SUMIF('Other Pharma &amp; Health Products'!$B:$B,$B126,'Other Pharma &amp; Health Products'!AM:AM)+SUMIF('PSM Costs'!$B:$B,$B126,'PSM Costs'!AM:AM)&gt;0,SUMIF(Pharmaceuticals!$B:$B,$B126,Pharmaceuticals!AD:AD)+SUMIF('Health Products &amp; Equipment'!$B:$B,$B126,'Health Products &amp; Equipment'!AM:AM)+SUMIF('Other Pharma &amp; Health Products'!$B:$B,$B126,'Other Pharma &amp; Health Products'!AM:AM)+SUMIF('PSM Costs'!$B:$B,$B126,'PSM Costs'!AM:AM),"")</f>
        <v/>
      </c>
      <c r="O126" s="231" t="str">
        <f ca="1">IF(SUMIF(Pharmaceuticals!$B:$B,$B126,Pharmaceuticals!AF:AF)+SUMIF('Health Products &amp; Equipment'!$B:$B,$B126,'Health Products &amp; Equipment'!AO:AO)+SUMIF('Other Pharma &amp; Health Products'!$B:$B,$B126,'Other Pharma &amp; Health Products'!AO:AO)+SUMIF('PSM Costs'!$B:$B,$B126,'PSM Costs'!AO:AO)&gt;0,SUMIF(Pharmaceuticals!$B:$B,$B126,Pharmaceuticals!AF:AF)+SUMIF('Health Products &amp; Equipment'!$B:$B,$B126,'Health Products &amp; Equipment'!AO:AO)+SUMIF('Other Pharma &amp; Health Products'!$B:$B,$B126,'Other Pharma &amp; Health Products'!AO:AO)+SUMIF('PSM Costs'!$B:$B,$B126,'PSM Costs'!AO:AO),"")</f>
        <v/>
      </c>
      <c r="P126" s="231" t="str">
        <f ca="1">IF(SUMIF(Pharmaceuticals!$B:$B,$B126,Pharmaceuticals!AH:AH)+SUMIF('Health Products &amp; Equipment'!$B:$B,$B126,'Health Products &amp; Equipment'!AQ:AQ)+SUMIF('Other Pharma &amp; Health Products'!$B:$B,$B126,'Other Pharma &amp; Health Products'!AQ:AQ)+SUMIF('PSM Costs'!$B:$B,$B126,'PSM Costs'!AQ:AQ)&gt;0,SUMIF(Pharmaceuticals!$B:$B,$B126,Pharmaceuticals!AH:AH)+SUMIF('Health Products &amp; Equipment'!$B:$B,$B126,'Health Products &amp; Equipment'!AQ:AQ)+SUMIF('Other Pharma &amp; Health Products'!$B:$B,$B126,'Other Pharma &amp; Health Products'!AQ:AQ)+SUMIF('PSM Costs'!$B:$B,$B126,'PSM Costs'!AQ:AQ),"")</f>
        <v/>
      </c>
      <c r="Q126" s="231" t="str">
        <f ca="1">IF(SUMIF(Pharmaceuticals!$B:$B,$B126,Pharmaceuticals!AJ:AJ)+SUMIF('Health Products &amp; Equipment'!$B:$B,$B126,'Health Products &amp; Equipment'!AS:AS)+SUMIF('Other Pharma &amp; Health Products'!$B:$B,$B126,'Other Pharma &amp; Health Products'!AS:AS)+SUMIF('PSM Costs'!$B:$B,$B126,'PSM Costs'!AS:AS)&gt;0,SUMIF(Pharmaceuticals!$B:$B,$B126,Pharmaceuticals!AJ:AJ)+SUMIF('Health Products &amp; Equipment'!$B:$B,$B126,'Health Products &amp; Equipment'!AS:AS)+SUMIF('Other Pharma &amp; Health Products'!$B:$B,$B126,'Other Pharma &amp; Health Products'!AS:AS)+SUMIF('PSM Costs'!$B:$B,$B126,'PSM Costs'!AS:AS),"")</f>
        <v/>
      </c>
      <c r="R126" s="229" t="str">
        <f t="shared" ca="1" si="12"/>
        <v/>
      </c>
      <c r="S126" s="230" t="str">
        <f ca="1">IF(SUMIF(Pharmaceuticals!$B:$B,$B126,Pharmaceuticals!AQ:AQ)+SUMIF('Health Products &amp; Equipment'!$B:$B,$B126,'Health Products &amp; Equipment'!AZ:AZ)+SUMIF('Other Pharma &amp; Health Products'!$B:$B,$B126,'Other Pharma &amp; Health Products'!AZ:AZ)+SUMIF('PSM Costs'!$B:$B,$B126,'PSM Costs'!AZ:AZ)&gt;0,SUMIF(Pharmaceuticals!$B:$B,$B126,Pharmaceuticals!AQ:AQ)+SUMIF('Health Products &amp; Equipment'!$B:$B,$B126,'Health Products &amp; Equipment'!AZ:AZ)+SUMIF('Other Pharma &amp; Health Products'!$B:$B,$B126,'Other Pharma &amp; Health Products'!AZ:AZ)+SUMIF('PSM Costs'!$B:$B,$B126,'PSM Costs'!AZ:AZ),"")</f>
        <v/>
      </c>
      <c r="T126" s="230" t="str">
        <f ca="1">IF(SUMIF(Pharmaceuticals!$B:$B,$B126,Pharmaceuticals!AS:AS)+SUMIF('Health Products &amp; Equipment'!$B:$B,$B126,'Health Products &amp; Equipment'!BB:BB)+SUMIF('Other Pharma &amp; Health Products'!$B:$B,$B126,'Other Pharma &amp; Health Products'!BB:BB)+SUMIF('PSM Costs'!$B:$B,$B126,'PSM Costs'!BB:BB)&gt;0,SUMIF(Pharmaceuticals!$B:$B,$B126,Pharmaceuticals!AS:AS)+SUMIF('Health Products &amp; Equipment'!$B:$B,$B126,'Health Products &amp; Equipment'!BB:BB)+SUMIF('Other Pharma &amp; Health Products'!$B:$B,$B126,'Other Pharma &amp; Health Products'!BB:BB)+SUMIF('PSM Costs'!$B:$B,$B126,'PSM Costs'!BB:BB),"")</f>
        <v/>
      </c>
      <c r="U126" s="230" t="str">
        <f ca="1">IF(SUMIF(Pharmaceuticals!$B:$B,$B126,Pharmaceuticals!AU:AU)+SUMIF('Health Products &amp; Equipment'!$B:$B,$B126,'Health Products &amp; Equipment'!BD:BD)+SUMIF('Other Pharma &amp; Health Products'!$B:$B,$B126,'Other Pharma &amp; Health Products'!BD:BD)+SUMIF('PSM Costs'!$B:$B,$B126,'PSM Costs'!BD:BD)&gt;0,SUMIF(Pharmaceuticals!$B:$B,$B126,Pharmaceuticals!AU:AU)+SUMIF('Health Products &amp; Equipment'!$B:$B,$B126,'Health Products &amp; Equipment'!BD:BD)+SUMIF('Other Pharma &amp; Health Products'!$B:$B,$B126,'Other Pharma &amp; Health Products'!BD:BD)+SUMIF('PSM Costs'!$B:$B,$B126,'PSM Costs'!BD:BD),"")</f>
        <v/>
      </c>
      <c r="V126" s="230" t="str">
        <f ca="1">IF(SUMIF(Pharmaceuticals!$B:$B,$B126,Pharmaceuticals!AW:AW)+SUMIF('Health Products &amp; Equipment'!$B:$B,$B126,'Health Products &amp; Equipment'!BF:BF)+SUMIF('Other Pharma &amp; Health Products'!$B:$B,$B126,'Other Pharma &amp; Health Products'!BF:BF)+SUMIF('PSM Costs'!$B:$B,$B126,'PSM Costs'!BF:BF)&gt;0,SUMIF(Pharmaceuticals!$B:$B,$B126,Pharmaceuticals!AW:AW)+SUMIF('Health Products &amp; Equipment'!$B:$B,$B126,'Health Products &amp; Equipment'!BF:BF)+SUMIF('Other Pharma &amp; Health Products'!$B:$B,$B126,'Other Pharma &amp; Health Products'!BF:BF)+SUMIF('PSM Costs'!$B:$B,$B126,'PSM Costs'!BF:BF),"")</f>
        <v/>
      </c>
      <c r="W126" s="228" t="str">
        <f t="shared" ca="1" si="13"/>
        <v/>
      </c>
      <c r="X126" s="231" t="str">
        <f ca="1">IF(SUMIF(Pharmaceuticals!$B:$B,$B126,Pharmaceuticals!BD:BD)+SUMIF('Health Products &amp; Equipment'!$B:$B,$B126,'Health Products &amp; Equipment'!BM:BM)+SUMIF('Other Pharma &amp; Health Products'!$B:$B,$B126,'Other Pharma &amp; Health Products'!BM:BM)+SUMIF('PSM Costs'!$B:$B,$B126,'PSM Costs'!BM:BM)&gt;0,SUMIF(Pharmaceuticals!$B:$B,$B126,Pharmaceuticals!BD:BD)+SUMIF('Health Products &amp; Equipment'!$B:$B,$B126,'Health Products &amp; Equipment'!BM:BM)+SUMIF('Other Pharma &amp; Health Products'!$B:$B,$B126,'Other Pharma &amp; Health Products'!BM:BM)+SUMIF('PSM Costs'!$B:$B,$B126,'PSM Costs'!BM:BM),"")</f>
        <v/>
      </c>
      <c r="Y126" s="231" t="str">
        <f ca="1">IF(SUMIF(Pharmaceuticals!$B:$B,$B126,Pharmaceuticals!BF:BF)+SUMIF('Health Products &amp; Equipment'!$B:$B,$B126,'Health Products &amp; Equipment'!BO:BO)+SUMIF('Other Pharma &amp; Health Products'!$B:$B,$B126,'Other Pharma &amp; Health Products'!BO:BO)+SUMIF('PSM Costs'!$B:$B,$B126,'PSM Costs'!BO:BO)&gt;0,SUMIF(Pharmaceuticals!$B:$B,$B126,Pharmaceuticals!BF:BF)+SUMIF('Health Products &amp; Equipment'!$B:$B,$B126,'Health Products &amp; Equipment'!BO:BO)+SUMIF('Other Pharma &amp; Health Products'!$B:$B,$B126,'Other Pharma &amp; Health Products'!BO:BO)+SUMIF('PSM Costs'!$B:$B,$B126,'PSM Costs'!BO:BO),"")</f>
        <v/>
      </c>
      <c r="Z126" s="231" t="str">
        <f ca="1">IF(SUMIF(Pharmaceuticals!$B:$B,$B126,Pharmaceuticals!BH:BH)+SUMIF('Health Products &amp; Equipment'!$B:$B,$B126,'Health Products &amp; Equipment'!BQ:BQ)+SUMIF('Other Pharma &amp; Health Products'!$B:$B,$B126,'Other Pharma &amp; Health Products'!BQ:BQ)+SUMIF('PSM Costs'!$B:$B,$B126,'PSM Costs'!BQ:BQ)&gt;0,SUMIF(Pharmaceuticals!$B:$B,$B126,Pharmaceuticals!BH:BH)+SUMIF('Health Products &amp; Equipment'!$B:$B,$B126,'Health Products &amp; Equipment'!BQ:BQ)+SUMIF('Other Pharma &amp; Health Products'!$B:$B,$B126,'Other Pharma &amp; Health Products'!BQ:BQ)+SUMIF('PSM Costs'!$B:$B,$B126,'PSM Costs'!BQ:BQ),"")</f>
        <v/>
      </c>
      <c r="AA126" s="231" t="str">
        <f ca="1">IF(SUMIF(Pharmaceuticals!$B:$B,$B126,Pharmaceuticals!BJ:BJ)+SUMIF('Health Products &amp; Equipment'!$B:$B,$B126,'Health Products &amp; Equipment'!BS:BS)+SUMIF('Other Pharma &amp; Health Products'!$B:$B,$B126,'Other Pharma &amp; Health Products'!BS:BS)+SUMIF('PSM Costs'!$B:$B,$B126,'PSM Costs'!BS:BS)&gt;0,SUMIF(Pharmaceuticals!$B:$B,$B126,Pharmaceuticals!BJ:BJ)+SUMIF('Health Products &amp; Equipment'!$B:$B,$B126,'Health Products &amp; Equipment'!BS:BS)+SUMIF('Other Pharma &amp; Health Products'!$B:$B,$B126,'Other Pharma &amp; Health Products'!BS:BS)+SUMIF('PSM Costs'!$B:$B,$B126,'PSM Costs'!BS:BS),"")</f>
        <v/>
      </c>
      <c r="AB126" s="230" t="str">
        <f t="shared" ca="1" si="14"/>
        <v/>
      </c>
    </row>
    <row r="127" spans="1:28" ht="22" customHeight="1" x14ac:dyDescent="0.15">
      <c r="A127" s="226">
        <v>117</v>
      </c>
      <c r="B127" s="226" t="str">
        <f ca="1">IFERROR(VLOOKUP(A127,'Rank unique Mod-Int-CI-PR'!I:J,2,FALSE),"")</f>
        <v/>
      </c>
      <c r="C127" s="227" t="str">
        <f ca="1">IFERROR(VLOOKUP(VALUE(LEFT(B127,FIND("-",B127)-1)),CatModules!B:C,2,FALSE),"")</f>
        <v/>
      </c>
      <c r="D127" s="227" t="str">
        <f ca="1">IFERROR(VLOOKUP(LEFT(B127,FIND("--",B127)-1),CatInt!D:E,2,FALSE),"")</f>
        <v/>
      </c>
      <c r="E127" s="227" t="str">
        <f ca="1">IFERROR(VLOOKUP(MID(B127,FIND("--",B127)+2,FIND("---",B127)-FIND("--",B127)-2),CatCostInp!D:E,2,FALSE),"")</f>
        <v/>
      </c>
      <c r="F127" s="227" t="str">
        <f ca="1">IFERROR(VLOOKUP(B127,ActivityConcat!A:C,3,FALSE),"")</f>
        <v/>
      </c>
      <c r="G127" s="228" t="str">
        <f ca="1">IFERROR(VLOOKUP(VALUE(RIGHT(B127,1)),Setup!A:D,4,FALSE),"")</f>
        <v/>
      </c>
      <c r="H127" s="229" t="str">
        <f t="shared" ca="1" si="10"/>
        <v/>
      </c>
      <c r="I127" s="230" t="str">
        <f ca="1">IF(SUMIF(Pharmaceuticals!$B:$B,$B127,Pharmaceuticals!Q:Q)+SUMIF('Health Products &amp; Equipment'!$B:$B,$B127,'Health Products &amp; Equipment'!Z:Z)+SUMIF('Other Pharma &amp; Health Products'!$B:$B,$B127,'Other Pharma &amp; Health Products'!Z:Z)+SUMIF('PSM Costs'!$B:$B,$B127,'PSM Costs'!Z:Z)&gt;0,SUMIF(Pharmaceuticals!$B:$B,$B127,Pharmaceuticals!Q:Q)+SUMIF('Health Products &amp; Equipment'!$B:$B,$B127,'Health Products &amp; Equipment'!Z:Z)+SUMIF('Other Pharma &amp; Health Products'!$B:$B,$B127,'Other Pharma &amp; Health Products'!Z:Z)+SUMIF('PSM Costs'!$B:$B,$B127,'PSM Costs'!Z:Z),"")</f>
        <v/>
      </c>
      <c r="J127" s="230" t="str">
        <f ca="1">IF(SUMIF(Pharmaceuticals!$B:$B,$B127,Pharmaceuticals!S:S)+SUMIF('Health Products &amp; Equipment'!$B:$B,$B127,'Health Products &amp; Equipment'!AB:AB)+SUMIF('Other Pharma &amp; Health Products'!$B:$B,$B127,'Other Pharma &amp; Health Products'!AB:AB)+SUMIF('PSM Costs'!$B:$B,$B127,'PSM Costs'!AB:AB)&gt;0,SUMIF(Pharmaceuticals!$B:$B,$B127,Pharmaceuticals!S:S)+SUMIF('Health Products &amp; Equipment'!$B:$B,$B127,'Health Products &amp; Equipment'!AB:AB)+SUMIF('Other Pharma &amp; Health Products'!$B:$B,$B127,'Other Pharma &amp; Health Products'!AB:AB)+SUMIF('PSM Costs'!$B:$B,$B127,'PSM Costs'!AB:AB),"")</f>
        <v/>
      </c>
      <c r="K127" s="230" t="str">
        <f ca="1">IF(SUMIF(Pharmaceuticals!$B:$B,$B127,Pharmaceuticals!U:U)+SUMIF('Health Products &amp; Equipment'!$B:$B,$B127,'Health Products &amp; Equipment'!AD:AD)+SUMIF('Other Pharma &amp; Health Products'!$B:$B,$B127,'Other Pharma &amp; Health Products'!AD:AD)+SUMIF('PSM Costs'!$B:$B,$B127,'PSM Costs'!AD:AD)&gt;0,SUMIF(Pharmaceuticals!$B:$B,$B127,Pharmaceuticals!U:U)+SUMIF('Health Products &amp; Equipment'!$B:$B,$B127,'Health Products &amp; Equipment'!AD:AD)+SUMIF('Other Pharma &amp; Health Products'!$B:$B,$B127,'Other Pharma &amp; Health Products'!AD:AD)+SUMIF('PSM Costs'!$B:$B,$B127,'PSM Costs'!AD:AD),"")</f>
        <v/>
      </c>
      <c r="L127" s="230" t="str">
        <f ca="1">IF(SUMIF(Pharmaceuticals!$B:$B,$B127,Pharmaceuticals!W:W)+SUMIF('Health Products &amp; Equipment'!$B:$B,$B127,'Health Products &amp; Equipment'!AF:AF)+SUMIF('Other Pharma &amp; Health Products'!$B:$B,$B127,'Other Pharma &amp; Health Products'!AF:AF)+SUMIF('PSM Costs'!$B:$B,$B127,'PSM Costs'!AF:AF)&gt;0,SUMIF(Pharmaceuticals!$B:$B,$B127,Pharmaceuticals!W:W)+SUMIF('Health Products &amp; Equipment'!$B:$B,$B127,'Health Products &amp; Equipment'!AF:AF)+SUMIF('Other Pharma &amp; Health Products'!$B:$B,$B127,'Other Pharma &amp; Health Products'!AF:AF)+SUMIF('PSM Costs'!$B:$B,$B127,'PSM Costs'!AF:AF),"")</f>
        <v/>
      </c>
      <c r="M127" s="228" t="str">
        <f t="shared" ca="1" si="11"/>
        <v/>
      </c>
      <c r="N127" s="231" t="str">
        <f ca="1">IF(SUMIF(Pharmaceuticals!$B:$B,$B127,Pharmaceuticals!AD:AD)+SUMIF('Health Products &amp; Equipment'!$B:$B,$B127,'Health Products &amp; Equipment'!AM:AM)+SUMIF('Other Pharma &amp; Health Products'!$B:$B,$B127,'Other Pharma &amp; Health Products'!AM:AM)+SUMIF('PSM Costs'!$B:$B,$B127,'PSM Costs'!AM:AM)&gt;0,SUMIF(Pharmaceuticals!$B:$B,$B127,Pharmaceuticals!AD:AD)+SUMIF('Health Products &amp; Equipment'!$B:$B,$B127,'Health Products &amp; Equipment'!AM:AM)+SUMIF('Other Pharma &amp; Health Products'!$B:$B,$B127,'Other Pharma &amp; Health Products'!AM:AM)+SUMIF('PSM Costs'!$B:$B,$B127,'PSM Costs'!AM:AM),"")</f>
        <v/>
      </c>
      <c r="O127" s="231" t="str">
        <f ca="1">IF(SUMIF(Pharmaceuticals!$B:$B,$B127,Pharmaceuticals!AF:AF)+SUMIF('Health Products &amp; Equipment'!$B:$B,$B127,'Health Products &amp; Equipment'!AO:AO)+SUMIF('Other Pharma &amp; Health Products'!$B:$B,$B127,'Other Pharma &amp; Health Products'!AO:AO)+SUMIF('PSM Costs'!$B:$B,$B127,'PSM Costs'!AO:AO)&gt;0,SUMIF(Pharmaceuticals!$B:$B,$B127,Pharmaceuticals!AF:AF)+SUMIF('Health Products &amp; Equipment'!$B:$B,$B127,'Health Products &amp; Equipment'!AO:AO)+SUMIF('Other Pharma &amp; Health Products'!$B:$B,$B127,'Other Pharma &amp; Health Products'!AO:AO)+SUMIF('PSM Costs'!$B:$B,$B127,'PSM Costs'!AO:AO),"")</f>
        <v/>
      </c>
      <c r="P127" s="231" t="str">
        <f ca="1">IF(SUMIF(Pharmaceuticals!$B:$B,$B127,Pharmaceuticals!AH:AH)+SUMIF('Health Products &amp; Equipment'!$B:$B,$B127,'Health Products &amp; Equipment'!AQ:AQ)+SUMIF('Other Pharma &amp; Health Products'!$B:$B,$B127,'Other Pharma &amp; Health Products'!AQ:AQ)+SUMIF('PSM Costs'!$B:$B,$B127,'PSM Costs'!AQ:AQ)&gt;0,SUMIF(Pharmaceuticals!$B:$B,$B127,Pharmaceuticals!AH:AH)+SUMIF('Health Products &amp; Equipment'!$B:$B,$B127,'Health Products &amp; Equipment'!AQ:AQ)+SUMIF('Other Pharma &amp; Health Products'!$B:$B,$B127,'Other Pharma &amp; Health Products'!AQ:AQ)+SUMIF('PSM Costs'!$B:$B,$B127,'PSM Costs'!AQ:AQ),"")</f>
        <v/>
      </c>
      <c r="Q127" s="231" t="str">
        <f ca="1">IF(SUMIF(Pharmaceuticals!$B:$B,$B127,Pharmaceuticals!AJ:AJ)+SUMIF('Health Products &amp; Equipment'!$B:$B,$B127,'Health Products &amp; Equipment'!AS:AS)+SUMIF('Other Pharma &amp; Health Products'!$B:$B,$B127,'Other Pharma &amp; Health Products'!AS:AS)+SUMIF('PSM Costs'!$B:$B,$B127,'PSM Costs'!AS:AS)&gt;0,SUMIF(Pharmaceuticals!$B:$B,$B127,Pharmaceuticals!AJ:AJ)+SUMIF('Health Products &amp; Equipment'!$B:$B,$B127,'Health Products &amp; Equipment'!AS:AS)+SUMIF('Other Pharma &amp; Health Products'!$B:$B,$B127,'Other Pharma &amp; Health Products'!AS:AS)+SUMIF('PSM Costs'!$B:$B,$B127,'PSM Costs'!AS:AS),"")</f>
        <v/>
      </c>
      <c r="R127" s="229" t="str">
        <f t="shared" ca="1" si="12"/>
        <v/>
      </c>
      <c r="S127" s="230" t="str">
        <f ca="1">IF(SUMIF(Pharmaceuticals!$B:$B,$B127,Pharmaceuticals!AQ:AQ)+SUMIF('Health Products &amp; Equipment'!$B:$B,$B127,'Health Products &amp; Equipment'!AZ:AZ)+SUMIF('Other Pharma &amp; Health Products'!$B:$B,$B127,'Other Pharma &amp; Health Products'!AZ:AZ)+SUMIF('PSM Costs'!$B:$B,$B127,'PSM Costs'!AZ:AZ)&gt;0,SUMIF(Pharmaceuticals!$B:$B,$B127,Pharmaceuticals!AQ:AQ)+SUMIF('Health Products &amp; Equipment'!$B:$B,$B127,'Health Products &amp; Equipment'!AZ:AZ)+SUMIF('Other Pharma &amp; Health Products'!$B:$B,$B127,'Other Pharma &amp; Health Products'!AZ:AZ)+SUMIF('PSM Costs'!$B:$B,$B127,'PSM Costs'!AZ:AZ),"")</f>
        <v/>
      </c>
      <c r="T127" s="230" t="str">
        <f ca="1">IF(SUMIF(Pharmaceuticals!$B:$B,$B127,Pharmaceuticals!AS:AS)+SUMIF('Health Products &amp; Equipment'!$B:$B,$B127,'Health Products &amp; Equipment'!BB:BB)+SUMIF('Other Pharma &amp; Health Products'!$B:$B,$B127,'Other Pharma &amp; Health Products'!BB:BB)+SUMIF('PSM Costs'!$B:$B,$B127,'PSM Costs'!BB:BB)&gt;0,SUMIF(Pharmaceuticals!$B:$B,$B127,Pharmaceuticals!AS:AS)+SUMIF('Health Products &amp; Equipment'!$B:$B,$B127,'Health Products &amp; Equipment'!BB:BB)+SUMIF('Other Pharma &amp; Health Products'!$B:$B,$B127,'Other Pharma &amp; Health Products'!BB:BB)+SUMIF('PSM Costs'!$B:$B,$B127,'PSM Costs'!BB:BB),"")</f>
        <v/>
      </c>
      <c r="U127" s="230" t="str">
        <f ca="1">IF(SUMIF(Pharmaceuticals!$B:$B,$B127,Pharmaceuticals!AU:AU)+SUMIF('Health Products &amp; Equipment'!$B:$B,$B127,'Health Products &amp; Equipment'!BD:BD)+SUMIF('Other Pharma &amp; Health Products'!$B:$B,$B127,'Other Pharma &amp; Health Products'!BD:BD)+SUMIF('PSM Costs'!$B:$B,$B127,'PSM Costs'!BD:BD)&gt;0,SUMIF(Pharmaceuticals!$B:$B,$B127,Pharmaceuticals!AU:AU)+SUMIF('Health Products &amp; Equipment'!$B:$B,$B127,'Health Products &amp; Equipment'!BD:BD)+SUMIF('Other Pharma &amp; Health Products'!$B:$B,$B127,'Other Pharma &amp; Health Products'!BD:BD)+SUMIF('PSM Costs'!$B:$B,$B127,'PSM Costs'!BD:BD),"")</f>
        <v/>
      </c>
      <c r="V127" s="230" t="str">
        <f ca="1">IF(SUMIF(Pharmaceuticals!$B:$B,$B127,Pharmaceuticals!AW:AW)+SUMIF('Health Products &amp; Equipment'!$B:$B,$B127,'Health Products &amp; Equipment'!BF:BF)+SUMIF('Other Pharma &amp; Health Products'!$B:$B,$B127,'Other Pharma &amp; Health Products'!BF:BF)+SUMIF('PSM Costs'!$B:$B,$B127,'PSM Costs'!BF:BF)&gt;0,SUMIF(Pharmaceuticals!$B:$B,$B127,Pharmaceuticals!AW:AW)+SUMIF('Health Products &amp; Equipment'!$B:$B,$B127,'Health Products &amp; Equipment'!BF:BF)+SUMIF('Other Pharma &amp; Health Products'!$B:$B,$B127,'Other Pharma &amp; Health Products'!BF:BF)+SUMIF('PSM Costs'!$B:$B,$B127,'PSM Costs'!BF:BF),"")</f>
        <v/>
      </c>
      <c r="W127" s="228" t="str">
        <f t="shared" ca="1" si="13"/>
        <v/>
      </c>
      <c r="X127" s="231" t="str">
        <f ca="1">IF(SUMIF(Pharmaceuticals!$B:$B,$B127,Pharmaceuticals!BD:BD)+SUMIF('Health Products &amp; Equipment'!$B:$B,$B127,'Health Products &amp; Equipment'!BM:BM)+SUMIF('Other Pharma &amp; Health Products'!$B:$B,$B127,'Other Pharma &amp; Health Products'!BM:BM)+SUMIF('PSM Costs'!$B:$B,$B127,'PSM Costs'!BM:BM)&gt;0,SUMIF(Pharmaceuticals!$B:$B,$B127,Pharmaceuticals!BD:BD)+SUMIF('Health Products &amp; Equipment'!$B:$B,$B127,'Health Products &amp; Equipment'!BM:BM)+SUMIF('Other Pharma &amp; Health Products'!$B:$B,$B127,'Other Pharma &amp; Health Products'!BM:BM)+SUMIF('PSM Costs'!$B:$B,$B127,'PSM Costs'!BM:BM),"")</f>
        <v/>
      </c>
      <c r="Y127" s="231" t="str">
        <f ca="1">IF(SUMIF(Pharmaceuticals!$B:$B,$B127,Pharmaceuticals!BF:BF)+SUMIF('Health Products &amp; Equipment'!$B:$B,$B127,'Health Products &amp; Equipment'!BO:BO)+SUMIF('Other Pharma &amp; Health Products'!$B:$B,$B127,'Other Pharma &amp; Health Products'!BO:BO)+SUMIF('PSM Costs'!$B:$B,$B127,'PSM Costs'!BO:BO)&gt;0,SUMIF(Pharmaceuticals!$B:$B,$B127,Pharmaceuticals!BF:BF)+SUMIF('Health Products &amp; Equipment'!$B:$B,$B127,'Health Products &amp; Equipment'!BO:BO)+SUMIF('Other Pharma &amp; Health Products'!$B:$B,$B127,'Other Pharma &amp; Health Products'!BO:BO)+SUMIF('PSM Costs'!$B:$B,$B127,'PSM Costs'!BO:BO),"")</f>
        <v/>
      </c>
      <c r="Z127" s="231" t="str">
        <f ca="1">IF(SUMIF(Pharmaceuticals!$B:$B,$B127,Pharmaceuticals!BH:BH)+SUMIF('Health Products &amp; Equipment'!$B:$B,$B127,'Health Products &amp; Equipment'!BQ:BQ)+SUMIF('Other Pharma &amp; Health Products'!$B:$B,$B127,'Other Pharma &amp; Health Products'!BQ:BQ)+SUMIF('PSM Costs'!$B:$B,$B127,'PSM Costs'!BQ:BQ)&gt;0,SUMIF(Pharmaceuticals!$B:$B,$B127,Pharmaceuticals!BH:BH)+SUMIF('Health Products &amp; Equipment'!$B:$B,$B127,'Health Products &amp; Equipment'!BQ:BQ)+SUMIF('Other Pharma &amp; Health Products'!$B:$B,$B127,'Other Pharma &amp; Health Products'!BQ:BQ)+SUMIF('PSM Costs'!$B:$B,$B127,'PSM Costs'!BQ:BQ),"")</f>
        <v/>
      </c>
      <c r="AA127" s="231" t="str">
        <f ca="1">IF(SUMIF(Pharmaceuticals!$B:$B,$B127,Pharmaceuticals!BJ:BJ)+SUMIF('Health Products &amp; Equipment'!$B:$B,$B127,'Health Products &amp; Equipment'!BS:BS)+SUMIF('Other Pharma &amp; Health Products'!$B:$B,$B127,'Other Pharma &amp; Health Products'!BS:BS)+SUMIF('PSM Costs'!$B:$B,$B127,'PSM Costs'!BS:BS)&gt;0,SUMIF(Pharmaceuticals!$B:$B,$B127,Pharmaceuticals!BJ:BJ)+SUMIF('Health Products &amp; Equipment'!$B:$B,$B127,'Health Products &amp; Equipment'!BS:BS)+SUMIF('Other Pharma &amp; Health Products'!$B:$B,$B127,'Other Pharma &amp; Health Products'!BS:BS)+SUMIF('PSM Costs'!$B:$B,$B127,'PSM Costs'!BS:BS),"")</f>
        <v/>
      </c>
      <c r="AB127" s="230" t="str">
        <f t="shared" ca="1" si="14"/>
        <v/>
      </c>
    </row>
    <row r="128" spans="1:28" ht="22" customHeight="1" x14ac:dyDescent="0.15">
      <c r="A128" s="226">
        <v>118</v>
      </c>
      <c r="B128" s="226" t="str">
        <f ca="1">IFERROR(VLOOKUP(A128,'Rank unique Mod-Int-CI-PR'!I:J,2,FALSE),"")</f>
        <v/>
      </c>
      <c r="C128" s="227" t="str">
        <f ca="1">IFERROR(VLOOKUP(VALUE(LEFT(B128,FIND("-",B128)-1)),CatModules!B:C,2,FALSE),"")</f>
        <v/>
      </c>
      <c r="D128" s="227" t="str">
        <f ca="1">IFERROR(VLOOKUP(LEFT(B128,FIND("--",B128)-1),CatInt!D:E,2,FALSE),"")</f>
        <v/>
      </c>
      <c r="E128" s="227" t="str">
        <f ca="1">IFERROR(VLOOKUP(MID(B128,FIND("--",B128)+2,FIND("---",B128)-FIND("--",B128)-2),CatCostInp!D:E,2,FALSE),"")</f>
        <v/>
      </c>
      <c r="F128" s="227" t="str">
        <f ca="1">IFERROR(VLOOKUP(B128,ActivityConcat!A:C,3,FALSE),"")</f>
        <v/>
      </c>
      <c r="G128" s="228" t="str">
        <f ca="1">IFERROR(VLOOKUP(VALUE(RIGHT(B128,1)),Setup!A:D,4,FALSE),"")</f>
        <v/>
      </c>
      <c r="H128" s="229" t="str">
        <f t="shared" ca="1" si="10"/>
        <v/>
      </c>
      <c r="I128" s="230" t="str">
        <f ca="1">IF(SUMIF(Pharmaceuticals!$B:$B,$B128,Pharmaceuticals!Q:Q)+SUMIF('Health Products &amp; Equipment'!$B:$B,$B128,'Health Products &amp; Equipment'!Z:Z)+SUMIF('Other Pharma &amp; Health Products'!$B:$B,$B128,'Other Pharma &amp; Health Products'!Z:Z)+SUMIF('PSM Costs'!$B:$B,$B128,'PSM Costs'!Z:Z)&gt;0,SUMIF(Pharmaceuticals!$B:$B,$B128,Pharmaceuticals!Q:Q)+SUMIF('Health Products &amp; Equipment'!$B:$B,$B128,'Health Products &amp; Equipment'!Z:Z)+SUMIF('Other Pharma &amp; Health Products'!$B:$B,$B128,'Other Pharma &amp; Health Products'!Z:Z)+SUMIF('PSM Costs'!$B:$B,$B128,'PSM Costs'!Z:Z),"")</f>
        <v/>
      </c>
      <c r="J128" s="230" t="str">
        <f ca="1">IF(SUMIF(Pharmaceuticals!$B:$B,$B128,Pharmaceuticals!S:S)+SUMIF('Health Products &amp; Equipment'!$B:$B,$B128,'Health Products &amp; Equipment'!AB:AB)+SUMIF('Other Pharma &amp; Health Products'!$B:$B,$B128,'Other Pharma &amp; Health Products'!AB:AB)+SUMIF('PSM Costs'!$B:$B,$B128,'PSM Costs'!AB:AB)&gt;0,SUMIF(Pharmaceuticals!$B:$B,$B128,Pharmaceuticals!S:S)+SUMIF('Health Products &amp; Equipment'!$B:$B,$B128,'Health Products &amp; Equipment'!AB:AB)+SUMIF('Other Pharma &amp; Health Products'!$B:$B,$B128,'Other Pharma &amp; Health Products'!AB:AB)+SUMIF('PSM Costs'!$B:$B,$B128,'PSM Costs'!AB:AB),"")</f>
        <v/>
      </c>
      <c r="K128" s="230" t="str">
        <f ca="1">IF(SUMIF(Pharmaceuticals!$B:$B,$B128,Pharmaceuticals!U:U)+SUMIF('Health Products &amp; Equipment'!$B:$B,$B128,'Health Products &amp; Equipment'!AD:AD)+SUMIF('Other Pharma &amp; Health Products'!$B:$B,$B128,'Other Pharma &amp; Health Products'!AD:AD)+SUMIF('PSM Costs'!$B:$B,$B128,'PSM Costs'!AD:AD)&gt;0,SUMIF(Pharmaceuticals!$B:$B,$B128,Pharmaceuticals!U:U)+SUMIF('Health Products &amp; Equipment'!$B:$B,$B128,'Health Products &amp; Equipment'!AD:AD)+SUMIF('Other Pharma &amp; Health Products'!$B:$B,$B128,'Other Pharma &amp; Health Products'!AD:AD)+SUMIF('PSM Costs'!$B:$B,$B128,'PSM Costs'!AD:AD),"")</f>
        <v/>
      </c>
      <c r="L128" s="230" t="str">
        <f ca="1">IF(SUMIF(Pharmaceuticals!$B:$B,$B128,Pharmaceuticals!W:W)+SUMIF('Health Products &amp; Equipment'!$B:$B,$B128,'Health Products &amp; Equipment'!AF:AF)+SUMIF('Other Pharma &amp; Health Products'!$B:$B,$B128,'Other Pharma &amp; Health Products'!AF:AF)+SUMIF('PSM Costs'!$B:$B,$B128,'PSM Costs'!AF:AF)&gt;0,SUMIF(Pharmaceuticals!$B:$B,$B128,Pharmaceuticals!W:W)+SUMIF('Health Products &amp; Equipment'!$B:$B,$B128,'Health Products &amp; Equipment'!AF:AF)+SUMIF('Other Pharma &amp; Health Products'!$B:$B,$B128,'Other Pharma &amp; Health Products'!AF:AF)+SUMIF('PSM Costs'!$B:$B,$B128,'PSM Costs'!AF:AF),"")</f>
        <v/>
      </c>
      <c r="M128" s="228" t="str">
        <f t="shared" ca="1" si="11"/>
        <v/>
      </c>
      <c r="N128" s="231" t="str">
        <f ca="1">IF(SUMIF(Pharmaceuticals!$B:$B,$B128,Pharmaceuticals!AD:AD)+SUMIF('Health Products &amp; Equipment'!$B:$B,$B128,'Health Products &amp; Equipment'!AM:AM)+SUMIF('Other Pharma &amp; Health Products'!$B:$B,$B128,'Other Pharma &amp; Health Products'!AM:AM)+SUMIF('PSM Costs'!$B:$B,$B128,'PSM Costs'!AM:AM)&gt;0,SUMIF(Pharmaceuticals!$B:$B,$B128,Pharmaceuticals!AD:AD)+SUMIF('Health Products &amp; Equipment'!$B:$B,$B128,'Health Products &amp; Equipment'!AM:AM)+SUMIF('Other Pharma &amp; Health Products'!$B:$B,$B128,'Other Pharma &amp; Health Products'!AM:AM)+SUMIF('PSM Costs'!$B:$B,$B128,'PSM Costs'!AM:AM),"")</f>
        <v/>
      </c>
      <c r="O128" s="231" t="str">
        <f ca="1">IF(SUMIF(Pharmaceuticals!$B:$B,$B128,Pharmaceuticals!AF:AF)+SUMIF('Health Products &amp; Equipment'!$B:$B,$B128,'Health Products &amp; Equipment'!AO:AO)+SUMIF('Other Pharma &amp; Health Products'!$B:$B,$B128,'Other Pharma &amp; Health Products'!AO:AO)+SUMIF('PSM Costs'!$B:$B,$B128,'PSM Costs'!AO:AO)&gt;0,SUMIF(Pharmaceuticals!$B:$B,$B128,Pharmaceuticals!AF:AF)+SUMIF('Health Products &amp; Equipment'!$B:$B,$B128,'Health Products &amp; Equipment'!AO:AO)+SUMIF('Other Pharma &amp; Health Products'!$B:$B,$B128,'Other Pharma &amp; Health Products'!AO:AO)+SUMIF('PSM Costs'!$B:$B,$B128,'PSM Costs'!AO:AO),"")</f>
        <v/>
      </c>
      <c r="P128" s="231" t="str">
        <f ca="1">IF(SUMIF(Pharmaceuticals!$B:$B,$B128,Pharmaceuticals!AH:AH)+SUMIF('Health Products &amp; Equipment'!$B:$B,$B128,'Health Products &amp; Equipment'!AQ:AQ)+SUMIF('Other Pharma &amp; Health Products'!$B:$B,$B128,'Other Pharma &amp; Health Products'!AQ:AQ)+SUMIF('PSM Costs'!$B:$B,$B128,'PSM Costs'!AQ:AQ)&gt;0,SUMIF(Pharmaceuticals!$B:$B,$B128,Pharmaceuticals!AH:AH)+SUMIF('Health Products &amp; Equipment'!$B:$B,$B128,'Health Products &amp; Equipment'!AQ:AQ)+SUMIF('Other Pharma &amp; Health Products'!$B:$B,$B128,'Other Pharma &amp; Health Products'!AQ:AQ)+SUMIF('PSM Costs'!$B:$B,$B128,'PSM Costs'!AQ:AQ),"")</f>
        <v/>
      </c>
      <c r="Q128" s="231" t="str">
        <f ca="1">IF(SUMIF(Pharmaceuticals!$B:$B,$B128,Pharmaceuticals!AJ:AJ)+SUMIF('Health Products &amp; Equipment'!$B:$B,$B128,'Health Products &amp; Equipment'!AS:AS)+SUMIF('Other Pharma &amp; Health Products'!$B:$B,$B128,'Other Pharma &amp; Health Products'!AS:AS)+SUMIF('PSM Costs'!$B:$B,$B128,'PSM Costs'!AS:AS)&gt;0,SUMIF(Pharmaceuticals!$B:$B,$B128,Pharmaceuticals!AJ:AJ)+SUMIF('Health Products &amp; Equipment'!$B:$B,$B128,'Health Products &amp; Equipment'!AS:AS)+SUMIF('Other Pharma &amp; Health Products'!$B:$B,$B128,'Other Pharma &amp; Health Products'!AS:AS)+SUMIF('PSM Costs'!$B:$B,$B128,'PSM Costs'!AS:AS),"")</f>
        <v/>
      </c>
      <c r="R128" s="229" t="str">
        <f t="shared" ca="1" si="12"/>
        <v/>
      </c>
      <c r="S128" s="230" t="str">
        <f ca="1">IF(SUMIF(Pharmaceuticals!$B:$B,$B128,Pharmaceuticals!AQ:AQ)+SUMIF('Health Products &amp; Equipment'!$B:$B,$B128,'Health Products &amp; Equipment'!AZ:AZ)+SUMIF('Other Pharma &amp; Health Products'!$B:$B,$B128,'Other Pharma &amp; Health Products'!AZ:AZ)+SUMIF('PSM Costs'!$B:$B,$B128,'PSM Costs'!AZ:AZ)&gt;0,SUMIF(Pharmaceuticals!$B:$B,$B128,Pharmaceuticals!AQ:AQ)+SUMIF('Health Products &amp; Equipment'!$B:$B,$B128,'Health Products &amp; Equipment'!AZ:AZ)+SUMIF('Other Pharma &amp; Health Products'!$B:$B,$B128,'Other Pharma &amp; Health Products'!AZ:AZ)+SUMIF('PSM Costs'!$B:$B,$B128,'PSM Costs'!AZ:AZ),"")</f>
        <v/>
      </c>
      <c r="T128" s="230" t="str">
        <f ca="1">IF(SUMIF(Pharmaceuticals!$B:$B,$B128,Pharmaceuticals!AS:AS)+SUMIF('Health Products &amp; Equipment'!$B:$B,$B128,'Health Products &amp; Equipment'!BB:BB)+SUMIF('Other Pharma &amp; Health Products'!$B:$B,$B128,'Other Pharma &amp; Health Products'!BB:BB)+SUMIF('PSM Costs'!$B:$B,$B128,'PSM Costs'!BB:BB)&gt;0,SUMIF(Pharmaceuticals!$B:$B,$B128,Pharmaceuticals!AS:AS)+SUMIF('Health Products &amp; Equipment'!$B:$B,$B128,'Health Products &amp; Equipment'!BB:BB)+SUMIF('Other Pharma &amp; Health Products'!$B:$B,$B128,'Other Pharma &amp; Health Products'!BB:BB)+SUMIF('PSM Costs'!$B:$B,$B128,'PSM Costs'!BB:BB),"")</f>
        <v/>
      </c>
      <c r="U128" s="230" t="str">
        <f ca="1">IF(SUMIF(Pharmaceuticals!$B:$B,$B128,Pharmaceuticals!AU:AU)+SUMIF('Health Products &amp; Equipment'!$B:$B,$B128,'Health Products &amp; Equipment'!BD:BD)+SUMIF('Other Pharma &amp; Health Products'!$B:$B,$B128,'Other Pharma &amp; Health Products'!BD:BD)+SUMIF('PSM Costs'!$B:$B,$B128,'PSM Costs'!BD:BD)&gt;0,SUMIF(Pharmaceuticals!$B:$B,$B128,Pharmaceuticals!AU:AU)+SUMIF('Health Products &amp; Equipment'!$B:$B,$B128,'Health Products &amp; Equipment'!BD:BD)+SUMIF('Other Pharma &amp; Health Products'!$B:$B,$B128,'Other Pharma &amp; Health Products'!BD:BD)+SUMIF('PSM Costs'!$B:$B,$B128,'PSM Costs'!BD:BD),"")</f>
        <v/>
      </c>
      <c r="V128" s="230" t="str">
        <f ca="1">IF(SUMIF(Pharmaceuticals!$B:$B,$B128,Pharmaceuticals!AW:AW)+SUMIF('Health Products &amp; Equipment'!$B:$B,$B128,'Health Products &amp; Equipment'!BF:BF)+SUMIF('Other Pharma &amp; Health Products'!$B:$B,$B128,'Other Pharma &amp; Health Products'!BF:BF)+SUMIF('PSM Costs'!$B:$B,$B128,'PSM Costs'!BF:BF)&gt;0,SUMIF(Pharmaceuticals!$B:$B,$B128,Pharmaceuticals!AW:AW)+SUMIF('Health Products &amp; Equipment'!$B:$B,$B128,'Health Products &amp; Equipment'!BF:BF)+SUMIF('Other Pharma &amp; Health Products'!$B:$B,$B128,'Other Pharma &amp; Health Products'!BF:BF)+SUMIF('PSM Costs'!$B:$B,$B128,'PSM Costs'!BF:BF),"")</f>
        <v/>
      </c>
      <c r="W128" s="228" t="str">
        <f t="shared" ca="1" si="13"/>
        <v/>
      </c>
      <c r="X128" s="231" t="str">
        <f ca="1">IF(SUMIF(Pharmaceuticals!$B:$B,$B128,Pharmaceuticals!BD:BD)+SUMIF('Health Products &amp; Equipment'!$B:$B,$B128,'Health Products &amp; Equipment'!BM:BM)+SUMIF('Other Pharma &amp; Health Products'!$B:$B,$B128,'Other Pharma &amp; Health Products'!BM:BM)+SUMIF('PSM Costs'!$B:$B,$B128,'PSM Costs'!BM:BM)&gt;0,SUMIF(Pharmaceuticals!$B:$B,$B128,Pharmaceuticals!BD:BD)+SUMIF('Health Products &amp; Equipment'!$B:$B,$B128,'Health Products &amp; Equipment'!BM:BM)+SUMIF('Other Pharma &amp; Health Products'!$B:$B,$B128,'Other Pharma &amp; Health Products'!BM:BM)+SUMIF('PSM Costs'!$B:$B,$B128,'PSM Costs'!BM:BM),"")</f>
        <v/>
      </c>
      <c r="Y128" s="231" t="str">
        <f ca="1">IF(SUMIF(Pharmaceuticals!$B:$B,$B128,Pharmaceuticals!BF:BF)+SUMIF('Health Products &amp; Equipment'!$B:$B,$B128,'Health Products &amp; Equipment'!BO:BO)+SUMIF('Other Pharma &amp; Health Products'!$B:$B,$B128,'Other Pharma &amp; Health Products'!BO:BO)+SUMIF('PSM Costs'!$B:$B,$B128,'PSM Costs'!BO:BO)&gt;0,SUMIF(Pharmaceuticals!$B:$B,$B128,Pharmaceuticals!BF:BF)+SUMIF('Health Products &amp; Equipment'!$B:$B,$B128,'Health Products &amp; Equipment'!BO:BO)+SUMIF('Other Pharma &amp; Health Products'!$B:$B,$B128,'Other Pharma &amp; Health Products'!BO:BO)+SUMIF('PSM Costs'!$B:$B,$B128,'PSM Costs'!BO:BO),"")</f>
        <v/>
      </c>
      <c r="Z128" s="231" t="str">
        <f ca="1">IF(SUMIF(Pharmaceuticals!$B:$B,$B128,Pharmaceuticals!BH:BH)+SUMIF('Health Products &amp; Equipment'!$B:$B,$B128,'Health Products &amp; Equipment'!BQ:BQ)+SUMIF('Other Pharma &amp; Health Products'!$B:$B,$B128,'Other Pharma &amp; Health Products'!BQ:BQ)+SUMIF('PSM Costs'!$B:$B,$B128,'PSM Costs'!BQ:BQ)&gt;0,SUMIF(Pharmaceuticals!$B:$B,$B128,Pharmaceuticals!BH:BH)+SUMIF('Health Products &amp; Equipment'!$B:$B,$B128,'Health Products &amp; Equipment'!BQ:BQ)+SUMIF('Other Pharma &amp; Health Products'!$B:$B,$B128,'Other Pharma &amp; Health Products'!BQ:BQ)+SUMIF('PSM Costs'!$B:$B,$B128,'PSM Costs'!BQ:BQ),"")</f>
        <v/>
      </c>
      <c r="AA128" s="231" t="str">
        <f ca="1">IF(SUMIF(Pharmaceuticals!$B:$B,$B128,Pharmaceuticals!BJ:BJ)+SUMIF('Health Products &amp; Equipment'!$B:$B,$B128,'Health Products &amp; Equipment'!BS:BS)+SUMIF('Other Pharma &amp; Health Products'!$B:$B,$B128,'Other Pharma &amp; Health Products'!BS:BS)+SUMIF('PSM Costs'!$B:$B,$B128,'PSM Costs'!BS:BS)&gt;0,SUMIF(Pharmaceuticals!$B:$B,$B128,Pharmaceuticals!BJ:BJ)+SUMIF('Health Products &amp; Equipment'!$B:$B,$B128,'Health Products &amp; Equipment'!BS:BS)+SUMIF('Other Pharma &amp; Health Products'!$B:$B,$B128,'Other Pharma &amp; Health Products'!BS:BS)+SUMIF('PSM Costs'!$B:$B,$B128,'PSM Costs'!BS:BS),"")</f>
        <v/>
      </c>
      <c r="AB128" s="230" t="str">
        <f t="shared" ca="1" si="14"/>
        <v/>
      </c>
    </row>
    <row r="129" spans="1:28" ht="22" customHeight="1" x14ac:dyDescent="0.15">
      <c r="A129" s="226">
        <v>119</v>
      </c>
      <c r="B129" s="226" t="str">
        <f ca="1">IFERROR(VLOOKUP(A129,'Rank unique Mod-Int-CI-PR'!I:J,2,FALSE),"")</f>
        <v/>
      </c>
      <c r="C129" s="227" t="str">
        <f ca="1">IFERROR(VLOOKUP(VALUE(LEFT(B129,FIND("-",B129)-1)),CatModules!B:C,2,FALSE),"")</f>
        <v/>
      </c>
      <c r="D129" s="227" t="str">
        <f ca="1">IFERROR(VLOOKUP(LEFT(B129,FIND("--",B129)-1),CatInt!D:E,2,FALSE),"")</f>
        <v/>
      </c>
      <c r="E129" s="227" t="str">
        <f ca="1">IFERROR(VLOOKUP(MID(B129,FIND("--",B129)+2,FIND("---",B129)-FIND("--",B129)-2),CatCostInp!D:E,2,FALSE),"")</f>
        <v/>
      </c>
      <c r="F129" s="227" t="str">
        <f ca="1">IFERROR(VLOOKUP(B129,ActivityConcat!A:C,3,FALSE),"")</f>
        <v/>
      </c>
      <c r="G129" s="228" t="str">
        <f ca="1">IFERROR(VLOOKUP(VALUE(RIGHT(B129,1)),Setup!A:D,4,FALSE),"")</f>
        <v/>
      </c>
      <c r="H129" s="229" t="str">
        <f t="shared" ca="1" si="10"/>
        <v/>
      </c>
      <c r="I129" s="230" t="str">
        <f ca="1">IF(SUMIF(Pharmaceuticals!$B:$B,$B129,Pharmaceuticals!Q:Q)+SUMIF('Health Products &amp; Equipment'!$B:$B,$B129,'Health Products &amp; Equipment'!Z:Z)+SUMIF('Other Pharma &amp; Health Products'!$B:$B,$B129,'Other Pharma &amp; Health Products'!Z:Z)+SUMIF('PSM Costs'!$B:$B,$B129,'PSM Costs'!Z:Z)&gt;0,SUMIF(Pharmaceuticals!$B:$B,$B129,Pharmaceuticals!Q:Q)+SUMIF('Health Products &amp; Equipment'!$B:$B,$B129,'Health Products &amp; Equipment'!Z:Z)+SUMIF('Other Pharma &amp; Health Products'!$B:$B,$B129,'Other Pharma &amp; Health Products'!Z:Z)+SUMIF('PSM Costs'!$B:$B,$B129,'PSM Costs'!Z:Z),"")</f>
        <v/>
      </c>
      <c r="J129" s="230" t="str">
        <f ca="1">IF(SUMIF(Pharmaceuticals!$B:$B,$B129,Pharmaceuticals!S:S)+SUMIF('Health Products &amp; Equipment'!$B:$B,$B129,'Health Products &amp; Equipment'!AB:AB)+SUMIF('Other Pharma &amp; Health Products'!$B:$B,$B129,'Other Pharma &amp; Health Products'!AB:AB)+SUMIF('PSM Costs'!$B:$B,$B129,'PSM Costs'!AB:AB)&gt;0,SUMIF(Pharmaceuticals!$B:$B,$B129,Pharmaceuticals!S:S)+SUMIF('Health Products &amp; Equipment'!$B:$B,$B129,'Health Products &amp; Equipment'!AB:AB)+SUMIF('Other Pharma &amp; Health Products'!$B:$B,$B129,'Other Pharma &amp; Health Products'!AB:AB)+SUMIF('PSM Costs'!$B:$B,$B129,'PSM Costs'!AB:AB),"")</f>
        <v/>
      </c>
      <c r="K129" s="230" t="str">
        <f ca="1">IF(SUMIF(Pharmaceuticals!$B:$B,$B129,Pharmaceuticals!U:U)+SUMIF('Health Products &amp; Equipment'!$B:$B,$B129,'Health Products &amp; Equipment'!AD:AD)+SUMIF('Other Pharma &amp; Health Products'!$B:$B,$B129,'Other Pharma &amp; Health Products'!AD:AD)+SUMIF('PSM Costs'!$B:$B,$B129,'PSM Costs'!AD:AD)&gt;0,SUMIF(Pharmaceuticals!$B:$B,$B129,Pharmaceuticals!U:U)+SUMIF('Health Products &amp; Equipment'!$B:$B,$B129,'Health Products &amp; Equipment'!AD:AD)+SUMIF('Other Pharma &amp; Health Products'!$B:$B,$B129,'Other Pharma &amp; Health Products'!AD:AD)+SUMIF('PSM Costs'!$B:$B,$B129,'PSM Costs'!AD:AD),"")</f>
        <v/>
      </c>
      <c r="L129" s="230" t="str">
        <f ca="1">IF(SUMIF(Pharmaceuticals!$B:$B,$B129,Pharmaceuticals!W:W)+SUMIF('Health Products &amp; Equipment'!$B:$B,$B129,'Health Products &amp; Equipment'!AF:AF)+SUMIF('Other Pharma &amp; Health Products'!$B:$B,$B129,'Other Pharma &amp; Health Products'!AF:AF)+SUMIF('PSM Costs'!$B:$B,$B129,'PSM Costs'!AF:AF)&gt;0,SUMIF(Pharmaceuticals!$B:$B,$B129,Pharmaceuticals!W:W)+SUMIF('Health Products &amp; Equipment'!$B:$B,$B129,'Health Products &amp; Equipment'!AF:AF)+SUMIF('Other Pharma &amp; Health Products'!$B:$B,$B129,'Other Pharma &amp; Health Products'!AF:AF)+SUMIF('PSM Costs'!$B:$B,$B129,'PSM Costs'!AF:AF),"")</f>
        <v/>
      </c>
      <c r="M129" s="228" t="str">
        <f t="shared" ca="1" si="11"/>
        <v/>
      </c>
      <c r="N129" s="231" t="str">
        <f ca="1">IF(SUMIF(Pharmaceuticals!$B:$B,$B129,Pharmaceuticals!AD:AD)+SUMIF('Health Products &amp; Equipment'!$B:$B,$B129,'Health Products &amp; Equipment'!AM:AM)+SUMIF('Other Pharma &amp; Health Products'!$B:$B,$B129,'Other Pharma &amp; Health Products'!AM:AM)+SUMIF('PSM Costs'!$B:$B,$B129,'PSM Costs'!AM:AM)&gt;0,SUMIF(Pharmaceuticals!$B:$B,$B129,Pharmaceuticals!AD:AD)+SUMIF('Health Products &amp; Equipment'!$B:$B,$B129,'Health Products &amp; Equipment'!AM:AM)+SUMIF('Other Pharma &amp; Health Products'!$B:$B,$B129,'Other Pharma &amp; Health Products'!AM:AM)+SUMIF('PSM Costs'!$B:$B,$B129,'PSM Costs'!AM:AM),"")</f>
        <v/>
      </c>
      <c r="O129" s="231" t="str">
        <f ca="1">IF(SUMIF(Pharmaceuticals!$B:$B,$B129,Pharmaceuticals!AF:AF)+SUMIF('Health Products &amp; Equipment'!$B:$B,$B129,'Health Products &amp; Equipment'!AO:AO)+SUMIF('Other Pharma &amp; Health Products'!$B:$B,$B129,'Other Pharma &amp; Health Products'!AO:AO)+SUMIF('PSM Costs'!$B:$B,$B129,'PSM Costs'!AO:AO)&gt;0,SUMIF(Pharmaceuticals!$B:$B,$B129,Pharmaceuticals!AF:AF)+SUMIF('Health Products &amp; Equipment'!$B:$B,$B129,'Health Products &amp; Equipment'!AO:AO)+SUMIF('Other Pharma &amp; Health Products'!$B:$B,$B129,'Other Pharma &amp; Health Products'!AO:AO)+SUMIF('PSM Costs'!$B:$B,$B129,'PSM Costs'!AO:AO),"")</f>
        <v/>
      </c>
      <c r="P129" s="231" t="str">
        <f ca="1">IF(SUMIF(Pharmaceuticals!$B:$B,$B129,Pharmaceuticals!AH:AH)+SUMIF('Health Products &amp; Equipment'!$B:$B,$B129,'Health Products &amp; Equipment'!AQ:AQ)+SUMIF('Other Pharma &amp; Health Products'!$B:$B,$B129,'Other Pharma &amp; Health Products'!AQ:AQ)+SUMIF('PSM Costs'!$B:$B,$B129,'PSM Costs'!AQ:AQ)&gt;0,SUMIF(Pharmaceuticals!$B:$B,$B129,Pharmaceuticals!AH:AH)+SUMIF('Health Products &amp; Equipment'!$B:$B,$B129,'Health Products &amp; Equipment'!AQ:AQ)+SUMIF('Other Pharma &amp; Health Products'!$B:$B,$B129,'Other Pharma &amp; Health Products'!AQ:AQ)+SUMIF('PSM Costs'!$B:$B,$B129,'PSM Costs'!AQ:AQ),"")</f>
        <v/>
      </c>
      <c r="Q129" s="231" t="str">
        <f ca="1">IF(SUMIF(Pharmaceuticals!$B:$B,$B129,Pharmaceuticals!AJ:AJ)+SUMIF('Health Products &amp; Equipment'!$B:$B,$B129,'Health Products &amp; Equipment'!AS:AS)+SUMIF('Other Pharma &amp; Health Products'!$B:$B,$B129,'Other Pharma &amp; Health Products'!AS:AS)+SUMIF('PSM Costs'!$B:$B,$B129,'PSM Costs'!AS:AS)&gt;0,SUMIF(Pharmaceuticals!$B:$B,$B129,Pharmaceuticals!AJ:AJ)+SUMIF('Health Products &amp; Equipment'!$B:$B,$B129,'Health Products &amp; Equipment'!AS:AS)+SUMIF('Other Pharma &amp; Health Products'!$B:$B,$B129,'Other Pharma &amp; Health Products'!AS:AS)+SUMIF('PSM Costs'!$B:$B,$B129,'PSM Costs'!AS:AS),"")</f>
        <v/>
      </c>
      <c r="R129" s="229" t="str">
        <f t="shared" ca="1" si="12"/>
        <v/>
      </c>
      <c r="S129" s="230" t="str">
        <f ca="1">IF(SUMIF(Pharmaceuticals!$B:$B,$B129,Pharmaceuticals!AQ:AQ)+SUMIF('Health Products &amp; Equipment'!$B:$B,$B129,'Health Products &amp; Equipment'!AZ:AZ)+SUMIF('Other Pharma &amp; Health Products'!$B:$B,$B129,'Other Pharma &amp; Health Products'!AZ:AZ)+SUMIF('PSM Costs'!$B:$B,$B129,'PSM Costs'!AZ:AZ)&gt;0,SUMIF(Pharmaceuticals!$B:$B,$B129,Pharmaceuticals!AQ:AQ)+SUMIF('Health Products &amp; Equipment'!$B:$B,$B129,'Health Products &amp; Equipment'!AZ:AZ)+SUMIF('Other Pharma &amp; Health Products'!$B:$B,$B129,'Other Pharma &amp; Health Products'!AZ:AZ)+SUMIF('PSM Costs'!$B:$B,$B129,'PSM Costs'!AZ:AZ),"")</f>
        <v/>
      </c>
      <c r="T129" s="230" t="str">
        <f ca="1">IF(SUMIF(Pharmaceuticals!$B:$B,$B129,Pharmaceuticals!AS:AS)+SUMIF('Health Products &amp; Equipment'!$B:$B,$B129,'Health Products &amp; Equipment'!BB:BB)+SUMIF('Other Pharma &amp; Health Products'!$B:$B,$B129,'Other Pharma &amp; Health Products'!BB:BB)+SUMIF('PSM Costs'!$B:$B,$B129,'PSM Costs'!BB:BB)&gt;0,SUMIF(Pharmaceuticals!$B:$B,$B129,Pharmaceuticals!AS:AS)+SUMIF('Health Products &amp; Equipment'!$B:$B,$B129,'Health Products &amp; Equipment'!BB:BB)+SUMIF('Other Pharma &amp; Health Products'!$B:$B,$B129,'Other Pharma &amp; Health Products'!BB:BB)+SUMIF('PSM Costs'!$B:$B,$B129,'PSM Costs'!BB:BB),"")</f>
        <v/>
      </c>
      <c r="U129" s="230" t="str">
        <f ca="1">IF(SUMIF(Pharmaceuticals!$B:$B,$B129,Pharmaceuticals!AU:AU)+SUMIF('Health Products &amp; Equipment'!$B:$B,$B129,'Health Products &amp; Equipment'!BD:BD)+SUMIF('Other Pharma &amp; Health Products'!$B:$B,$B129,'Other Pharma &amp; Health Products'!BD:BD)+SUMIF('PSM Costs'!$B:$B,$B129,'PSM Costs'!BD:BD)&gt;0,SUMIF(Pharmaceuticals!$B:$B,$B129,Pharmaceuticals!AU:AU)+SUMIF('Health Products &amp; Equipment'!$B:$B,$B129,'Health Products &amp; Equipment'!BD:BD)+SUMIF('Other Pharma &amp; Health Products'!$B:$B,$B129,'Other Pharma &amp; Health Products'!BD:BD)+SUMIF('PSM Costs'!$B:$B,$B129,'PSM Costs'!BD:BD),"")</f>
        <v/>
      </c>
      <c r="V129" s="230" t="str">
        <f ca="1">IF(SUMIF(Pharmaceuticals!$B:$B,$B129,Pharmaceuticals!AW:AW)+SUMIF('Health Products &amp; Equipment'!$B:$B,$B129,'Health Products &amp; Equipment'!BF:BF)+SUMIF('Other Pharma &amp; Health Products'!$B:$B,$B129,'Other Pharma &amp; Health Products'!BF:BF)+SUMIF('PSM Costs'!$B:$B,$B129,'PSM Costs'!BF:BF)&gt;0,SUMIF(Pharmaceuticals!$B:$B,$B129,Pharmaceuticals!AW:AW)+SUMIF('Health Products &amp; Equipment'!$B:$B,$B129,'Health Products &amp; Equipment'!BF:BF)+SUMIF('Other Pharma &amp; Health Products'!$B:$B,$B129,'Other Pharma &amp; Health Products'!BF:BF)+SUMIF('PSM Costs'!$B:$B,$B129,'PSM Costs'!BF:BF),"")</f>
        <v/>
      </c>
      <c r="W129" s="228" t="str">
        <f t="shared" ca="1" si="13"/>
        <v/>
      </c>
      <c r="X129" s="231" t="str">
        <f ca="1">IF(SUMIF(Pharmaceuticals!$B:$B,$B129,Pharmaceuticals!BD:BD)+SUMIF('Health Products &amp; Equipment'!$B:$B,$B129,'Health Products &amp; Equipment'!BM:BM)+SUMIF('Other Pharma &amp; Health Products'!$B:$B,$B129,'Other Pharma &amp; Health Products'!BM:BM)+SUMIF('PSM Costs'!$B:$B,$B129,'PSM Costs'!BM:BM)&gt;0,SUMIF(Pharmaceuticals!$B:$B,$B129,Pharmaceuticals!BD:BD)+SUMIF('Health Products &amp; Equipment'!$B:$B,$B129,'Health Products &amp; Equipment'!BM:BM)+SUMIF('Other Pharma &amp; Health Products'!$B:$B,$B129,'Other Pharma &amp; Health Products'!BM:BM)+SUMIF('PSM Costs'!$B:$B,$B129,'PSM Costs'!BM:BM),"")</f>
        <v/>
      </c>
      <c r="Y129" s="231" t="str">
        <f ca="1">IF(SUMIF(Pharmaceuticals!$B:$B,$B129,Pharmaceuticals!BF:BF)+SUMIF('Health Products &amp; Equipment'!$B:$B,$B129,'Health Products &amp; Equipment'!BO:BO)+SUMIF('Other Pharma &amp; Health Products'!$B:$B,$B129,'Other Pharma &amp; Health Products'!BO:BO)+SUMIF('PSM Costs'!$B:$B,$B129,'PSM Costs'!BO:BO)&gt;0,SUMIF(Pharmaceuticals!$B:$B,$B129,Pharmaceuticals!BF:BF)+SUMIF('Health Products &amp; Equipment'!$B:$B,$B129,'Health Products &amp; Equipment'!BO:BO)+SUMIF('Other Pharma &amp; Health Products'!$B:$B,$B129,'Other Pharma &amp; Health Products'!BO:BO)+SUMIF('PSM Costs'!$B:$B,$B129,'PSM Costs'!BO:BO),"")</f>
        <v/>
      </c>
      <c r="Z129" s="231" t="str">
        <f ca="1">IF(SUMIF(Pharmaceuticals!$B:$B,$B129,Pharmaceuticals!BH:BH)+SUMIF('Health Products &amp; Equipment'!$B:$B,$B129,'Health Products &amp; Equipment'!BQ:BQ)+SUMIF('Other Pharma &amp; Health Products'!$B:$B,$B129,'Other Pharma &amp; Health Products'!BQ:BQ)+SUMIF('PSM Costs'!$B:$B,$B129,'PSM Costs'!BQ:BQ)&gt;0,SUMIF(Pharmaceuticals!$B:$B,$B129,Pharmaceuticals!BH:BH)+SUMIF('Health Products &amp; Equipment'!$B:$B,$B129,'Health Products &amp; Equipment'!BQ:BQ)+SUMIF('Other Pharma &amp; Health Products'!$B:$B,$B129,'Other Pharma &amp; Health Products'!BQ:BQ)+SUMIF('PSM Costs'!$B:$B,$B129,'PSM Costs'!BQ:BQ),"")</f>
        <v/>
      </c>
      <c r="AA129" s="231" t="str">
        <f ca="1">IF(SUMIF(Pharmaceuticals!$B:$B,$B129,Pharmaceuticals!BJ:BJ)+SUMIF('Health Products &amp; Equipment'!$B:$B,$B129,'Health Products &amp; Equipment'!BS:BS)+SUMIF('Other Pharma &amp; Health Products'!$B:$B,$B129,'Other Pharma &amp; Health Products'!BS:BS)+SUMIF('PSM Costs'!$B:$B,$B129,'PSM Costs'!BS:BS)&gt;0,SUMIF(Pharmaceuticals!$B:$B,$B129,Pharmaceuticals!BJ:BJ)+SUMIF('Health Products &amp; Equipment'!$B:$B,$B129,'Health Products &amp; Equipment'!BS:BS)+SUMIF('Other Pharma &amp; Health Products'!$B:$B,$B129,'Other Pharma &amp; Health Products'!BS:BS)+SUMIF('PSM Costs'!$B:$B,$B129,'PSM Costs'!BS:BS),"")</f>
        <v/>
      </c>
      <c r="AB129" s="230" t="str">
        <f t="shared" ca="1" si="14"/>
        <v/>
      </c>
    </row>
    <row r="130" spans="1:28" ht="22" customHeight="1" x14ac:dyDescent="0.15">
      <c r="A130" s="226">
        <v>120</v>
      </c>
      <c r="B130" s="226" t="str">
        <f ca="1">IFERROR(VLOOKUP(A130,'Rank unique Mod-Int-CI-PR'!I:J,2,FALSE),"")</f>
        <v/>
      </c>
      <c r="C130" s="227" t="str">
        <f ca="1">IFERROR(VLOOKUP(VALUE(LEFT(B130,FIND("-",B130)-1)),CatModules!B:C,2,FALSE),"")</f>
        <v/>
      </c>
      <c r="D130" s="227" t="str">
        <f ca="1">IFERROR(VLOOKUP(LEFT(B130,FIND("--",B130)-1),CatInt!D:E,2,FALSE),"")</f>
        <v/>
      </c>
      <c r="E130" s="227" t="str">
        <f ca="1">IFERROR(VLOOKUP(MID(B130,FIND("--",B130)+2,FIND("---",B130)-FIND("--",B130)-2),CatCostInp!D:E,2,FALSE),"")</f>
        <v/>
      </c>
      <c r="F130" s="227" t="str">
        <f ca="1">IFERROR(VLOOKUP(B130,ActivityConcat!A:C,3,FALSE),"")</f>
        <v/>
      </c>
      <c r="G130" s="228" t="str">
        <f ca="1">IFERROR(VLOOKUP(VALUE(RIGHT(B130,1)),Setup!A:D,4,FALSE),"")</f>
        <v/>
      </c>
      <c r="H130" s="229" t="str">
        <f t="shared" ca="1" si="10"/>
        <v/>
      </c>
      <c r="I130" s="230" t="str">
        <f ca="1">IF(SUMIF(Pharmaceuticals!$B:$B,$B130,Pharmaceuticals!Q:Q)+SUMIF('Health Products &amp; Equipment'!$B:$B,$B130,'Health Products &amp; Equipment'!Z:Z)+SUMIF('Other Pharma &amp; Health Products'!$B:$B,$B130,'Other Pharma &amp; Health Products'!Z:Z)+SUMIF('PSM Costs'!$B:$B,$B130,'PSM Costs'!Z:Z)&gt;0,SUMIF(Pharmaceuticals!$B:$B,$B130,Pharmaceuticals!Q:Q)+SUMIF('Health Products &amp; Equipment'!$B:$B,$B130,'Health Products &amp; Equipment'!Z:Z)+SUMIF('Other Pharma &amp; Health Products'!$B:$B,$B130,'Other Pharma &amp; Health Products'!Z:Z)+SUMIF('PSM Costs'!$B:$B,$B130,'PSM Costs'!Z:Z),"")</f>
        <v/>
      </c>
      <c r="J130" s="230" t="str">
        <f ca="1">IF(SUMIF(Pharmaceuticals!$B:$B,$B130,Pharmaceuticals!S:S)+SUMIF('Health Products &amp; Equipment'!$B:$B,$B130,'Health Products &amp; Equipment'!AB:AB)+SUMIF('Other Pharma &amp; Health Products'!$B:$B,$B130,'Other Pharma &amp; Health Products'!AB:AB)+SUMIF('PSM Costs'!$B:$B,$B130,'PSM Costs'!AB:AB)&gt;0,SUMIF(Pharmaceuticals!$B:$B,$B130,Pharmaceuticals!S:S)+SUMIF('Health Products &amp; Equipment'!$B:$B,$B130,'Health Products &amp; Equipment'!AB:AB)+SUMIF('Other Pharma &amp; Health Products'!$B:$B,$B130,'Other Pharma &amp; Health Products'!AB:AB)+SUMIF('PSM Costs'!$B:$B,$B130,'PSM Costs'!AB:AB),"")</f>
        <v/>
      </c>
      <c r="K130" s="230" t="str">
        <f ca="1">IF(SUMIF(Pharmaceuticals!$B:$B,$B130,Pharmaceuticals!U:U)+SUMIF('Health Products &amp; Equipment'!$B:$B,$B130,'Health Products &amp; Equipment'!AD:AD)+SUMIF('Other Pharma &amp; Health Products'!$B:$B,$B130,'Other Pharma &amp; Health Products'!AD:AD)+SUMIF('PSM Costs'!$B:$B,$B130,'PSM Costs'!AD:AD)&gt;0,SUMIF(Pharmaceuticals!$B:$B,$B130,Pharmaceuticals!U:U)+SUMIF('Health Products &amp; Equipment'!$B:$B,$B130,'Health Products &amp; Equipment'!AD:AD)+SUMIF('Other Pharma &amp; Health Products'!$B:$B,$B130,'Other Pharma &amp; Health Products'!AD:AD)+SUMIF('PSM Costs'!$B:$B,$B130,'PSM Costs'!AD:AD),"")</f>
        <v/>
      </c>
      <c r="L130" s="230" t="str">
        <f ca="1">IF(SUMIF(Pharmaceuticals!$B:$B,$B130,Pharmaceuticals!W:W)+SUMIF('Health Products &amp; Equipment'!$B:$B,$B130,'Health Products &amp; Equipment'!AF:AF)+SUMIF('Other Pharma &amp; Health Products'!$B:$B,$B130,'Other Pharma &amp; Health Products'!AF:AF)+SUMIF('PSM Costs'!$B:$B,$B130,'PSM Costs'!AF:AF)&gt;0,SUMIF(Pharmaceuticals!$B:$B,$B130,Pharmaceuticals!W:W)+SUMIF('Health Products &amp; Equipment'!$B:$B,$B130,'Health Products &amp; Equipment'!AF:AF)+SUMIF('Other Pharma &amp; Health Products'!$B:$B,$B130,'Other Pharma &amp; Health Products'!AF:AF)+SUMIF('PSM Costs'!$B:$B,$B130,'PSM Costs'!AF:AF),"")</f>
        <v/>
      </c>
      <c r="M130" s="228" t="str">
        <f t="shared" ca="1" si="11"/>
        <v/>
      </c>
      <c r="N130" s="231" t="str">
        <f ca="1">IF(SUMIF(Pharmaceuticals!$B:$B,$B130,Pharmaceuticals!AD:AD)+SUMIF('Health Products &amp; Equipment'!$B:$B,$B130,'Health Products &amp; Equipment'!AM:AM)+SUMIF('Other Pharma &amp; Health Products'!$B:$B,$B130,'Other Pharma &amp; Health Products'!AM:AM)+SUMIF('PSM Costs'!$B:$B,$B130,'PSM Costs'!AM:AM)&gt;0,SUMIF(Pharmaceuticals!$B:$B,$B130,Pharmaceuticals!AD:AD)+SUMIF('Health Products &amp; Equipment'!$B:$B,$B130,'Health Products &amp; Equipment'!AM:AM)+SUMIF('Other Pharma &amp; Health Products'!$B:$B,$B130,'Other Pharma &amp; Health Products'!AM:AM)+SUMIF('PSM Costs'!$B:$B,$B130,'PSM Costs'!AM:AM),"")</f>
        <v/>
      </c>
      <c r="O130" s="231" t="str">
        <f ca="1">IF(SUMIF(Pharmaceuticals!$B:$B,$B130,Pharmaceuticals!AF:AF)+SUMIF('Health Products &amp; Equipment'!$B:$B,$B130,'Health Products &amp; Equipment'!AO:AO)+SUMIF('Other Pharma &amp; Health Products'!$B:$B,$B130,'Other Pharma &amp; Health Products'!AO:AO)+SUMIF('PSM Costs'!$B:$B,$B130,'PSM Costs'!AO:AO)&gt;0,SUMIF(Pharmaceuticals!$B:$B,$B130,Pharmaceuticals!AF:AF)+SUMIF('Health Products &amp; Equipment'!$B:$B,$B130,'Health Products &amp; Equipment'!AO:AO)+SUMIF('Other Pharma &amp; Health Products'!$B:$B,$B130,'Other Pharma &amp; Health Products'!AO:AO)+SUMIF('PSM Costs'!$B:$B,$B130,'PSM Costs'!AO:AO),"")</f>
        <v/>
      </c>
      <c r="P130" s="231" t="str">
        <f ca="1">IF(SUMIF(Pharmaceuticals!$B:$B,$B130,Pharmaceuticals!AH:AH)+SUMIF('Health Products &amp; Equipment'!$B:$B,$B130,'Health Products &amp; Equipment'!AQ:AQ)+SUMIF('Other Pharma &amp; Health Products'!$B:$B,$B130,'Other Pharma &amp; Health Products'!AQ:AQ)+SUMIF('PSM Costs'!$B:$B,$B130,'PSM Costs'!AQ:AQ)&gt;0,SUMIF(Pharmaceuticals!$B:$B,$B130,Pharmaceuticals!AH:AH)+SUMIF('Health Products &amp; Equipment'!$B:$B,$B130,'Health Products &amp; Equipment'!AQ:AQ)+SUMIF('Other Pharma &amp; Health Products'!$B:$B,$B130,'Other Pharma &amp; Health Products'!AQ:AQ)+SUMIF('PSM Costs'!$B:$B,$B130,'PSM Costs'!AQ:AQ),"")</f>
        <v/>
      </c>
      <c r="Q130" s="231" t="str">
        <f ca="1">IF(SUMIF(Pharmaceuticals!$B:$B,$B130,Pharmaceuticals!AJ:AJ)+SUMIF('Health Products &amp; Equipment'!$B:$B,$B130,'Health Products &amp; Equipment'!AS:AS)+SUMIF('Other Pharma &amp; Health Products'!$B:$B,$B130,'Other Pharma &amp; Health Products'!AS:AS)+SUMIF('PSM Costs'!$B:$B,$B130,'PSM Costs'!AS:AS)&gt;0,SUMIF(Pharmaceuticals!$B:$B,$B130,Pharmaceuticals!AJ:AJ)+SUMIF('Health Products &amp; Equipment'!$B:$B,$B130,'Health Products &amp; Equipment'!AS:AS)+SUMIF('Other Pharma &amp; Health Products'!$B:$B,$B130,'Other Pharma &amp; Health Products'!AS:AS)+SUMIF('PSM Costs'!$B:$B,$B130,'PSM Costs'!AS:AS),"")</f>
        <v/>
      </c>
      <c r="R130" s="229" t="str">
        <f t="shared" ca="1" si="12"/>
        <v/>
      </c>
      <c r="S130" s="230" t="str">
        <f ca="1">IF(SUMIF(Pharmaceuticals!$B:$B,$B130,Pharmaceuticals!AQ:AQ)+SUMIF('Health Products &amp; Equipment'!$B:$B,$B130,'Health Products &amp; Equipment'!AZ:AZ)+SUMIF('Other Pharma &amp; Health Products'!$B:$B,$B130,'Other Pharma &amp; Health Products'!AZ:AZ)+SUMIF('PSM Costs'!$B:$B,$B130,'PSM Costs'!AZ:AZ)&gt;0,SUMIF(Pharmaceuticals!$B:$B,$B130,Pharmaceuticals!AQ:AQ)+SUMIF('Health Products &amp; Equipment'!$B:$B,$B130,'Health Products &amp; Equipment'!AZ:AZ)+SUMIF('Other Pharma &amp; Health Products'!$B:$B,$B130,'Other Pharma &amp; Health Products'!AZ:AZ)+SUMIF('PSM Costs'!$B:$B,$B130,'PSM Costs'!AZ:AZ),"")</f>
        <v/>
      </c>
      <c r="T130" s="230" t="str">
        <f ca="1">IF(SUMIF(Pharmaceuticals!$B:$B,$B130,Pharmaceuticals!AS:AS)+SUMIF('Health Products &amp; Equipment'!$B:$B,$B130,'Health Products &amp; Equipment'!BB:BB)+SUMIF('Other Pharma &amp; Health Products'!$B:$B,$B130,'Other Pharma &amp; Health Products'!BB:BB)+SUMIF('PSM Costs'!$B:$B,$B130,'PSM Costs'!BB:BB)&gt;0,SUMIF(Pharmaceuticals!$B:$B,$B130,Pharmaceuticals!AS:AS)+SUMIF('Health Products &amp; Equipment'!$B:$B,$B130,'Health Products &amp; Equipment'!BB:BB)+SUMIF('Other Pharma &amp; Health Products'!$B:$B,$B130,'Other Pharma &amp; Health Products'!BB:BB)+SUMIF('PSM Costs'!$B:$B,$B130,'PSM Costs'!BB:BB),"")</f>
        <v/>
      </c>
      <c r="U130" s="230" t="str">
        <f ca="1">IF(SUMIF(Pharmaceuticals!$B:$B,$B130,Pharmaceuticals!AU:AU)+SUMIF('Health Products &amp; Equipment'!$B:$B,$B130,'Health Products &amp; Equipment'!BD:BD)+SUMIF('Other Pharma &amp; Health Products'!$B:$B,$B130,'Other Pharma &amp; Health Products'!BD:BD)+SUMIF('PSM Costs'!$B:$B,$B130,'PSM Costs'!BD:BD)&gt;0,SUMIF(Pharmaceuticals!$B:$B,$B130,Pharmaceuticals!AU:AU)+SUMIF('Health Products &amp; Equipment'!$B:$B,$B130,'Health Products &amp; Equipment'!BD:BD)+SUMIF('Other Pharma &amp; Health Products'!$B:$B,$B130,'Other Pharma &amp; Health Products'!BD:BD)+SUMIF('PSM Costs'!$B:$B,$B130,'PSM Costs'!BD:BD),"")</f>
        <v/>
      </c>
      <c r="V130" s="230" t="str">
        <f ca="1">IF(SUMIF(Pharmaceuticals!$B:$B,$B130,Pharmaceuticals!AW:AW)+SUMIF('Health Products &amp; Equipment'!$B:$B,$B130,'Health Products &amp; Equipment'!BF:BF)+SUMIF('Other Pharma &amp; Health Products'!$B:$B,$B130,'Other Pharma &amp; Health Products'!BF:BF)+SUMIF('PSM Costs'!$B:$B,$B130,'PSM Costs'!BF:BF)&gt;0,SUMIF(Pharmaceuticals!$B:$B,$B130,Pharmaceuticals!AW:AW)+SUMIF('Health Products &amp; Equipment'!$B:$B,$B130,'Health Products &amp; Equipment'!BF:BF)+SUMIF('Other Pharma &amp; Health Products'!$B:$B,$B130,'Other Pharma &amp; Health Products'!BF:BF)+SUMIF('PSM Costs'!$B:$B,$B130,'PSM Costs'!BF:BF),"")</f>
        <v/>
      </c>
      <c r="W130" s="228" t="str">
        <f t="shared" ca="1" si="13"/>
        <v/>
      </c>
      <c r="X130" s="231" t="str">
        <f ca="1">IF(SUMIF(Pharmaceuticals!$B:$B,$B130,Pharmaceuticals!BD:BD)+SUMIF('Health Products &amp; Equipment'!$B:$B,$B130,'Health Products &amp; Equipment'!BM:BM)+SUMIF('Other Pharma &amp; Health Products'!$B:$B,$B130,'Other Pharma &amp; Health Products'!BM:BM)+SUMIF('PSM Costs'!$B:$B,$B130,'PSM Costs'!BM:BM)&gt;0,SUMIF(Pharmaceuticals!$B:$B,$B130,Pharmaceuticals!BD:BD)+SUMIF('Health Products &amp; Equipment'!$B:$B,$B130,'Health Products &amp; Equipment'!BM:BM)+SUMIF('Other Pharma &amp; Health Products'!$B:$B,$B130,'Other Pharma &amp; Health Products'!BM:BM)+SUMIF('PSM Costs'!$B:$B,$B130,'PSM Costs'!BM:BM),"")</f>
        <v/>
      </c>
      <c r="Y130" s="231" t="str">
        <f ca="1">IF(SUMIF(Pharmaceuticals!$B:$B,$B130,Pharmaceuticals!BF:BF)+SUMIF('Health Products &amp; Equipment'!$B:$B,$B130,'Health Products &amp; Equipment'!BO:BO)+SUMIF('Other Pharma &amp; Health Products'!$B:$B,$B130,'Other Pharma &amp; Health Products'!BO:BO)+SUMIF('PSM Costs'!$B:$B,$B130,'PSM Costs'!BO:BO)&gt;0,SUMIF(Pharmaceuticals!$B:$B,$B130,Pharmaceuticals!BF:BF)+SUMIF('Health Products &amp; Equipment'!$B:$B,$B130,'Health Products &amp; Equipment'!BO:BO)+SUMIF('Other Pharma &amp; Health Products'!$B:$B,$B130,'Other Pharma &amp; Health Products'!BO:BO)+SUMIF('PSM Costs'!$B:$B,$B130,'PSM Costs'!BO:BO),"")</f>
        <v/>
      </c>
      <c r="Z130" s="231" t="str">
        <f ca="1">IF(SUMIF(Pharmaceuticals!$B:$B,$B130,Pharmaceuticals!BH:BH)+SUMIF('Health Products &amp; Equipment'!$B:$B,$B130,'Health Products &amp; Equipment'!BQ:BQ)+SUMIF('Other Pharma &amp; Health Products'!$B:$B,$B130,'Other Pharma &amp; Health Products'!BQ:BQ)+SUMIF('PSM Costs'!$B:$B,$B130,'PSM Costs'!BQ:BQ)&gt;0,SUMIF(Pharmaceuticals!$B:$B,$B130,Pharmaceuticals!BH:BH)+SUMIF('Health Products &amp; Equipment'!$B:$B,$B130,'Health Products &amp; Equipment'!BQ:BQ)+SUMIF('Other Pharma &amp; Health Products'!$B:$B,$B130,'Other Pharma &amp; Health Products'!BQ:BQ)+SUMIF('PSM Costs'!$B:$B,$B130,'PSM Costs'!BQ:BQ),"")</f>
        <v/>
      </c>
      <c r="AA130" s="231" t="str">
        <f ca="1">IF(SUMIF(Pharmaceuticals!$B:$B,$B130,Pharmaceuticals!BJ:BJ)+SUMIF('Health Products &amp; Equipment'!$B:$B,$B130,'Health Products &amp; Equipment'!BS:BS)+SUMIF('Other Pharma &amp; Health Products'!$B:$B,$B130,'Other Pharma &amp; Health Products'!BS:BS)+SUMIF('PSM Costs'!$B:$B,$B130,'PSM Costs'!BS:BS)&gt;0,SUMIF(Pharmaceuticals!$B:$B,$B130,Pharmaceuticals!BJ:BJ)+SUMIF('Health Products &amp; Equipment'!$B:$B,$B130,'Health Products &amp; Equipment'!BS:BS)+SUMIF('Other Pharma &amp; Health Products'!$B:$B,$B130,'Other Pharma &amp; Health Products'!BS:BS)+SUMIF('PSM Costs'!$B:$B,$B130,'PSM Costs'!BS:BS),"")</f>
        <v/>
      </c>
      <c r="AB130" s="230" t="str">
        <f t="shared" ca="1" si="14"/>
        <v/>
      </c>
    </row>
    <row r="131" spans="1:28" ht="22" customHeight="1" x14ac:dyDescent="0.15">
      <c r="A131" s="226">
        <v>121</v>
      </c>
      <c r="B131" s="226" t="str">
        <f ca="1">IFERROR(VLOOKUP(A131,'Rank unique Mod-Int-CI-PR'!I:J,2,FALSE),"")</f>
        <v/>
      </c>
      <c r="C131" s="227" t="str">
        <f ca="1">IFERROR(VLOOKUP(VALUE(LEFT(B131,FIND("-",B131)-1)),CatModules!B:C,2,FALSE),"")</f>
        <v/>
      </c>
      <c r="D131" s="227" t="str">
        <f ca="1">IFERROR(VLOOKUP(LEFT(B131,FIND("--",B131)-1),CatInt!D:E,2,FALSE),"")</f>
        <v/>
      </c>
      <c r="E131" s="227" t="str">
        <f ca="1">IFERROR(VLOOKUP(MID(B131,FIND("--",B131)+2,FIND("---",B131)-FIND("--",B131)-2),CatCostInp!D:E,2,FALSE),"")</f>
        <v/>
      </c>
      <c r="F131" s="227" t="str">
        <f ca="1">IFERROR(VLOOKUP(B131,ActivityConcat!A:C,3,FALSE),"")</f>
        <v/>
      </c>
      <c r="G131" s="228" t="str">
        <f ca="1">IFERROR(VLOOKUP(VALUE(RIGHT(B131,1)),Setup!A:D,4,FALSE),"")</f>
        <v/>
      </c>
      <c r="H131" s="229" t="str">
        <f t="shared" ca="1" si="10"/>
        <v/>
      </c>
      <c r="I131" s="230" t="str">
        <f ca="1">IF(SUMIF(Pharmaceuticals!$B:$B,$B131,Pharmaceuticals!Q:Q)+SUMIF('Health Products &amp; Equipment'!$B:$B,$B131,'Health Products &amp; Equipment'!Z:Z)+SUMIF('Other Pharma &amp; Health Products'!$B:$B,$B131,'Other Pharma &amp; Health Products'!Z:Z)+SUMIF('PSM Costs'!$B:$B,$B131,'PSM Costs'!Z:Z)&gt;0,SUMIF(Pharmaceuticals!$B:$B,$B131,Pharmaceuticals!Q:Q)+SUMIF('Health Products &amp; Equipment'!$B:$B,$B131,'Health Products &amp; Equipment'!Z:Z)+SUMIF('Other Pharma &amp; Health Products'!$B:$B,$B131,'Other Pharma &amp; Health Products'!Z:Z)+SUMIF('PSM Costs'!$B:$B,$B131,'PSM Costs'!Z:Z),"")</f>
        <v/>
      </c>
      <c r="J131" s="230" t="str">
        <f ca="1">IF(SUMIF(Pharmaceuticals!$B:$B,$B131,Pharmaceuticals!S:S)+SUMIF('Health Products &amp; Equipment'!$B:$B,$B131,'Health Products &amp; Equipment'!AB:AB)+SUMIF('Other Pharma &amp; Health Products'!$B:$B,$B131,'Other Pharma &amp; Health Products'!AB:AB)+SUMIF('PSM Costs'!$B:$B,$B131,'PSM Costs'!AB:AB)&gt;0,SUMIF(Pharmaceuticals!$B:$B,$B131,Pharmaceuticals!S:S)+SUMIF('Health Products &amp; Equipment'!$B:$B,$B131,'Health Products &amp; Equipment'!AB:AB)+SUMIF('Other Pharma &amp; Health Products'!$B:$B,$B131,'Other Pharma &amp; Health Products'!AB:AB)+SUMIF('PSM Costs'!$B:$B,$B131,'PSM Costs'!AB:AB),"")</f>
        <v/>
      </c>
      <c r="K131" s="230" t="str">
        <f ca="1">IF(SUMIF(Pharmaceuticals!$B:$B,$B131,Pharmaceuticals!U:U)+SUMIF('Health Products &amp; Equipment'!$B:$B,$B131,'Health Products &amp; Equipment'!AD:AD)+SUMIF('Other Pharma &amp; Health Products'!$B:$B,$B131,'Other Pharma &amp; Health Products'!AD:AD)+SUMIF('PSM Costs'!$B:$B,$B131,'PSM Costs'!AD:AD)&gt;0,SUMIF(Pharmaceuticals!$B:$B,$B131,Pharmaceuticals!U:U)+SUMIF('Health Products &amp; Equipment'!$B:$B,$B131,'Health Products &amp; Equipment'!AD:AD)+SUMIF('Other Pharma &amp; Health Products'!$B:$B,$B131,'Other Pharma &amp; Health Products'!AD:AD)+SUMIF('PSM Costs'!$B:$B,$B131,'PSM Costs'!AD:AD),"")</f>
        <v/>
      </c>
      <c r="L131" s="230" t="str">
        <f ca="1">IF(SUMIF(Pharmaceuticals!$B:$B,$B131,Pharmaceuticals!W:W)+SUMIF('Health Products &amp; Equipment'!$B:$B,$B131,'Health Products &amp; Equipment'!AF:AF)+SUMIF('Other Pharma &amp; Health Products'!$B:$B,$B131,'Other Pharma &amp; Health Products'!AF:AF)+SUMIF('PSM Costs'!$B:$B,$B131,'PSM Costs'!AF:AF)&gt;0,SUMIF(Pharmaceuticals!$B:$B,$B131,Pharmaceuticals!W:W)+SUMIF('Health Products &amp; Equipment'!$B:$B,$B131,'Health Products &amp; Equipment'!AF:AF)+SUMIF('Other Pharma &amp; Health Products'!$B:$B,$B131,'Other Pharma &amp; Health Products'!AF:AF)+SUMIF('PSM Costs'!$B:$B,$B131,'PSM Costs'!AF:AF),"")</f>
        <v/>
      </c>
      <c r="M131" s="228" t="str">
        <f t="shared" ca="1" si="11"/>
        <v/>
      </c>
      <c r="N131" s="231" t="str">
        <f ca="1">IF(SUMIF(Pharmaceuticals!$B:$B,$B131,Pharmaceuticals!AD:AD)+SUMIF('Health Products &amp; Equipment'!$B:$B,$B131,'Health Products &amp; Equipment'!AM:AM)+SUMIF('Other Pharma &amp; Health Products'!$B:$B,$B131,'Other Pharma &amp; Health Products'!AM:AM)+SUMIF('PSM Costs'!$B:$B,$B131,'PSM Costs'!AM:AM)&gt;0,SUMIF(Pharmaceuticals!$B:$B,$B131,Pharmaceuticals!AD:AD)+SUMIF('Health Products &amp; Equipment'!$B:$B,$B131,'Health Products &amp; Equipment'!AM:AM)+SUMIF('Other Pharma &amp; Health Products'!$B:$B,$B131,'Other Pharma &amp; Health Products'!AM:AM)+SUMIF('PSM Costs'!$B:$B,$B131,'PSM Costs'!AM:AM),"")</f>
        <v/>
      </c>
      <c r="O131" s="231" t="str">
        <f ca="1">IF(SUMIF(Pharmaceuticals!$B:$B,$B131,Pharmaceuticals!AF:AF)+SUMIF('Health Products &amp; Equipment'!$B:$B,$B131,'Health Products &amp; Equipment'!AO:AO)+SUMIF('Other Pharma &amp; Health Products'!$B:$B,$B131,'Other Pharma &amp; Health Products'!AO:AO)+SUMIF('PSM Costs'!$B:$B,$B131,'PSM Costs'!AO:AO)&gt;0,SUMIF(Pharmaceuticals!$B:$B,$B131,Pharmaceuticals!AF:AF)+SUMIF('Health Products &amp; Equipment'!$B:$B,$B131,'Health Products &amp; Equipment'!AO:AO)+SUMIF('Other Pharma &amp; Health Products'!$B:$B,$B131,'Other Pharma &amp; Health Products'!AO:AO)+SUMIF('PSM Costs'!$B:$B,$B131,'PSM Costs'!AO:AO),"")</f>
        <v/>
      </c>
      <c r="P131" s="231" t="str">
        <f ca="1">IF(SUMIF(Pharmaceuticals!$B:$B,$B131,Pharmaceuticals!AH:AH)+SUMIF('Health Products &amp; Equipment'!$B:$B,$B131,'Health Products &amp; Equipment'!AQ:AQ)+SUMIF('Other Pharma &amp; Health Products'!$B:$B,$B131,'Other Pharma &amp; Health Products'!AQ:AQ)+SUMIF('PSM Costs'!$B:$B,$B131,'PSM Costs'!AQ:AQ)&gt;0,SUMIF(Pharmaceuticals!$B:$B,$B131,Pharmaceuticals!AH:AH)+SUMIF('Health Products &amp; Equipment'!$B:$B,$B131,'Health Products &amp; Equipment'!AQ:AQ)+SUMIF('Other Pharma &amp; Health Products'!$B:$B,$B131,'Other Pharma &amp; Health Products'!AQ:AQ)+SUMIF('PSM Costs'!$B:$B,$B131,'PSM Costs'!AQ:AQ),"")</f>
        <v/>
      </c>
      <c r="Q131" s="231" t="str">
        <f ca="1">IF(SUMIF(Pharmaceuticals!$B:$B,$B131,Pharmaceuticals!AJ:AJ)+SUMIF('Health Products &amp; Equipment'!$B:$B,$B131,'Health Products &amp; Equipment'!AS:AS)+SUMIF('Other Pharma &amp; Health Products'!$B:$B,$B131,'Other Pharma &amp; Health Products'!AS:AS)+SUMIF('PSM Costs'!$B:$B,$B131,'PSM Costs'!AS:AS)&gt;0,SUMIF(Pharmaceuticals!$B:$B,$B131,Pharmaceuticals!AJ:AJ)+SUMIF('Health Products &amp; Equipment'!$B:$B,$B131,'Health Products &amp; Equipment'!AS:AS)+SUMIF('Other Pharma &amp; Health Products'!$B:$B,$B131,'Other Pharma &amp; Health Products'!AS:AS)+SUMIF('PSM Costs'!$B:$B,$B131,'PSM Costs'!AS:AS),"")</f>
        <v/>
      </c>
      <c r="R131" s="229" t="str">
        <f t="shared" ca="1" si="12"/>
        <v/>
      </c>
      <c r="S131" s="230" t="str">
        <f ca="1">IF(SUMIF(Pharmaceuticals!$B:$B,$B131,Pharmaceuticals!AQ:AQ)+SUMIF('Health Products &amp; Equipment'!$B:$B,$B131,'Health Products &amp; Equipment'!AZ:AZ)+SUMIF('Other Pharma &amp; Health Products'!$B:$B,$B131,'Other Pharma &amp; Health Products'!AZ:AZ)+SUMIF('PSM Costs'!$B:$B,$B131,'PSM Costs'!AZ:AZ)&gt;0,SUMIF(Pharmaceuticals!$B:$B,$B131,Pharmaceuticals!AQ:AQ)+SUMIF('Health Products &amp; Equipment'!$B:$B,$B131,'Health Products &amp; Equipment'!AZ:AZ)+SUMIF('Other Pharma &amp; Health Products'!$B:$B,$B131,'Other Pharma &amp; Health Products'!AZ:AZ)+SUMIF('PSM Costs'!$B:$B,$B131,'PSM Costs'!AZ:AZ),"")</f>
        <v/>
      </c>
      <c r="T131" s="230" t="str">
        <f ca="1">IF(SUMIF(Pharmaceuticals!$B:$B,$B131,Pharmaceuticals!AS:AS)+SUMIF('Health Products &amp; Equipment'!$B:$B,$B131,'Health Products &amp; Equipment'!BB:BB)+SUMIF('Other Pharma &amp; Health Products'!$B:$B,$B131,'Other Pharma &amp; Health Products'!BB:BB)+SUMIF('PSM Costs'!$B:$B,$B131,'PSM Costs'!BB:BB)&gt;0,SUMIF(Pharmaceuticals!$B:$B,$B131,Pharmaceuticals!AS:AS)+SUMIF('Health Products &amp; Equipment'!$B:$B,$B131,'Health Products &amp; Equipment'!BB:BB)+SUMIF('Other Pharma &amp; Health Products'!$B:$B,$B131,'Other Pharma &amp; Health Products'!BB:BB)+SUMIF('PSM Costs'!$B:$B,$B131,'PSM Costs'!BB:BB),"")</f>
        <v/>
      </c>
      <c r="U131" s="230" t="str">
        <f ca="1">IF(SUMIF(Pharmaceuticals!$B:$B,$B131,Pharmaceuticals!AU:AU)+SUMIF('Health Products &amp; Equipment'!$B:$B,$B131,'Health Products &amp; Equipment'!BD:BD)+SUMIF('Other Pharma &amp; Health Products'!$B:$B,$B131,'Other Pharma &amp; Health Products'!BD:BD)+SUMIF('PSM Costs'!$B:$B,$B131,'PSM Costs'!BD:BD)&gt;0,SUMIF(Pharmaceuticals!$B:$B,$B131,Pharmaceuticals!AU:AU)+SUMIF('Health Products &amp; Equipment'!$B:$B,$B131,'Health Products &amp; Equipment'!BD:BD)+SUMIF('Other Pharma &amp; Health Products'!$B:$B,$B131,'Other Pharma &amp; Health Products'!BD:BD)+SUMIF('PSM Costs'!$B:$B,$B131,'PSM Costs'!BD:BD),"")</f>
        <v/>
      </c>
      <c r="V131" s="230" t="str">
        <f ca="1">IF(SUMIF(Pharmaceuticals!$B:$B,$B131,Pharmaceuticals!AW:AW)+SUMIF('Health Products &amp; Equipment'!$B:$B,$B131,'Health Products &amp; Equipment'!BF:BF)+SUMIF('Other Pharma &amp; Health Products'!$B:$B,$B131,'Other Pharma &amp; Health Products'!BF:BF)+SUMIF('PSM Costs'!$B:$B,$B131,'PSM Costs'!BF:BF)&gt;0,SUMIF(Pharmaceuticals!$B:$B,$B131,Pharmaceuticals!AW:AW)+SUMIF('Health Products &amp; Equipment'!$B:$B,$B131,'Health Products &amp; Equipment'!BF:BF)+SUMIF('Other Pharma &amp; Health Products'!$B:$B,$B131,'Other Pharma &amp; Health Products'!BF:BF)+SUMIF('PSM Costs'!$B:$B,$B131,'PSM Costs'!BF:BF),"")</f>
        <v/>
      </c>
      <c r="W131" s="228" t="str">
        <f t="shared" ca="1" si="13"/>
        <v/>
      </c>
      <c r="X131" s="231" t="str">
        <f ca="1">IF(SUMIF(Pharmaceuticals!$B:$B,$B131,Pharmaceuticals!BD:BD)+SUMIF('Health Products &amp; Equipment'!$B:$B,$B131,'Health Products &amp; Equipment'!BM:BM)+SUMIF('Other Pharma &amp; Health Products'!$B:$B,$B131,'Other Pharma &amp; Health Products'!BM:BM)+SUMIF('PSM Costs'!$B:$B,$B131,'PSM Costs'!BM:BM)&gt;0,SUMIF(Pharmaceuticals!$B:$B,$B131,Pharmaceuticals!BD:BD)+SUMIF('Health Products &amp; Equipment'!$B:$B,$B131,'Health Products &amp; Equipment'!BM:BM)+SUMIF('Other Pharma &amp; Health Products'!$B:$B,$B131,'Other Pharma &amp; Health Products'!BM:BM)+SUMIF('PSM Costs'!$B:$B,$B131,'PSM Costs'!BM:BM),"")</f>
        <v/>
      </c>
      <c r="Y131" s="231" t="str">
        <f ca="1">IF(SUMIF(Pharmaceuticals!$B:$B,$B131,Pharmaceuticals!BF:BF)+SUMIF('Health Products &amp; Equipment'!$B:$B,$B131,'Health Products &amp; Equipment'!BO:BO)+SUMIF('Other Pharma &amp; Health Products'!$B:$B,$B131,'Other Pharma &amp; Health Products'!BO:BO)+SUMIF('PSM Costs'!$B:$B,$B131,'PSM Costs'!BO:BO)&gt;0,SUMIF(Pharmaceuticals!$B:$B,$B131,Pharmaceuticals!BF:BF)+SUMIF('Health Products &amp; Equipment'!$B:$B,$B131,'Health Products &amp; Equipment'!BO:BO)+SUMIF('Other Pharma &amp; Health Products'!$B:$B,$B131,'Other Pharma &amp; Health Products'!BO:BO)+SUMIF('PSM Costs'!$B:$B,$B131,'PSM Costs'!BO:BO),"")</f>
        <v/>
      </c>
      <c r="Z131" s="231" t="str">
        <f ca="1">IF(SUMIF(Pharmaceuticals!$B:$B,$B131,Pharmaceuticals!BH:BH)+SUMIF('Health Products &amp; Equipment'!$B:$B,$B131,'Health Products &amp; Equipment'!BQ:BQ)+SUMIF('Other Pharma &amp; Health Products'!$B:$B,$B131,'Other Pharma &amp; Health Products'!BQ:BQ)+SUMIF('PSM Costs'!$B:$B,$B131,'PSM Costs'!BQ:BQ)&gt;0,SUMIF(Pharmaceuticals!$B:$B,$B131,Pharmaceuticals!BH:BH)+SUMIF('Health Products &amp; Equipment'!$B:$B,$B131,'Health Products &amp; Equipment'!BQ:BQ)+SUMIF('Other Pharma &amp; Health Products'!$B:$B,$B131,'Other Pharma &amp; Health Products'!BQ:BQ)+SUMIF('PSM Costs'!$B:$B,$B131,'PSM Costs'!BQ:BQ),"")</f>
        <v/>
      </c>
      <c r="AA131" s="231" t="str">
        <f ca="1">IF(SUMIF(Pharmaceuticals!$B:$B,$B131,Pharmaceuticals!BJ:BJ)+SUMIF('Health Products &amp; Equipment'!$B:$B,$B131,'Health Products &amp; Equipment'!BS:BS)+SUMIF('Other Pharma &amp; Health Products'!$B:$B,$B131,'Other Pharma &amp; Health Products'!BS:BS)+SUMIF('PSM Costs'!$B:$B,$B131,'PSM Costs'!BS:BS)&gt;0,SUMIF(Pharmaceuticals!$B:$B,$B131,Pharmaceuticals!BJ:BJ)+SUMIF('Health Products &amp; Equipment'!$B:$B,$B131,'Health Products &amp; Equipment'!BS:BS)+SUMIF('Other Pharma &amp; Health Products'!$B:$B,$B131,'Other Pharma &amp; Health Products'!BS:BS)+SUMIF('PSM Costs'!$B:$B,$B131,'PSM Costs'!BS:BS),"")</f>
        <v/>
      </c>
      <c r="AB131" s="230" t="str">
        <f t="shared" ca="1" si="14"/>
        <v/>
      </c>
    </row>
    <row r="132" spans="1:28" ht="22" customHeight="1" x14ac:dyDescent="0.15">
      <c r="A132" s="226">
        <v>122</v>
      </c>
      <c r="B132" s="226" t="str">
        <f ca="1">IFERROR(VLOOKUP(A132,'Rank unique Mod-Int-CI-PR'!I:J,2,FALSE),"")</f>
        <v/>
      </c>
      <c r="C132" s="227" t="str">
        <f ca="1">IFERROR(VLOOKUP(VALUE(LEFT(B132,FIND("-",B132)-1)),CatModules!B:C,2,FALSE),"")</f>
        <v/>
      </c>
      <c r="D132" s="227" t="str">
        <f ca="1">IFERROR(VLOOKUP(LEFT(B132,FIND("--",B132)-1),CatInt!D:E,2,FALSE),"")</f>
        <v/>
      </c>
      <c r="E132" s="227" t="str">
        <f ca="1">IFERROR(VLOOKUP(MID(B132,FIND("--",B132)+2,FIND("---",B132)-FIND("--",B132)-2),CatCostInp!D:E,2,FALSE),"")</f>
        <v/>
      </c>
      <c r="F132" s="227" t="str">
        <f ca="1">IFERROR(VLOOKUP(B132,ActivityConcat!A:C,3,FALSE),"")</f>
        <v/>
      </c>
      <c r="G132" s="228" t="str">
        <f ca="1">IFERROR(VLOOKUP(VALUE(RIGHT(B132,1)),Setup!A:D,4,FALSE),"")</f>
        <v/>
      </c>
      <c r="H132" s="229" t="str">
        <f t="shared" ca="1" si="10"/>
        <v/>
      </c>
      <c r="I132" s="230" t="str">
        <f ca="1">IF(SUMIF(Pharmaceuticals!$B:$B,$B132,Pharmaceuticals!Q:Q)+SUMIF('Health Products &amp; Equipment'!$B:$B,$B132,'Health Products &amp; Equipment'!Z:Z)+SUMIF('Other Pharma &amp; Health Products'!$B:$B,$B132,'Other Pharma &amp; Health Products'!Z:Z)+SUMIF('PSM Costs'!$B:$B,$B132,'PSM Costs'!Z:Z)&gt;0,SUMIF(Pharmaceuticals!$B:$B,$B132,Pharmaceuticals!Q:Q)+SUMIF('Health Products &amp; Equipment'!$B:$B,$B132,'Health Products &amp; Equipment'!Z:Z)+SUMIF('Other Pharma &amp; Health Products'!$B:$B,$B132,'Other Pharma &amp; Health Products'!Z:Z)+SUMIF('PSM Costs'!$B:$B,$B132,'PSM Costs'!Z:Z),"")</f>
        <v/>
      </c>
      <c r="J132" s="230" t="str">
        <f ca="1">IF(SUMIF(Pharmaceuticals!$B:$B,$B132,Pharmaceuticals!S:S)+SUMIF('Health Products &amp; Equipment'!$B:$B,$B132,'Health Products &amp; Equipment'!AB:AB)+SUMIF('Other Pharma &amp; Health Products'!$B:$B,$B132,'Other Pharma &amp; Health Products'!AB:AB)+SUMIF('PSM Costs'!$B:$B,$B132,'PSM Costs'!AB:AB)&gt;0,SUMIF(Pharmaceuticals!$B:$B,$B132,Pharmaceuticals!S:S)+SUMIF('Health Products &amp; Equipment'!$B:$B,$B132,'Health Products &amp; Equipment'!AB:AB)+SUMIF('Other Pharma &amp; Health Products'!$B:$B,$B132,'Other Pharma &amp; Health Products'!AB:AB)+SUMIF('PSM Costs'!$B:$B,$B132,'PSM Costs'!AB:AB),"")</f>
        <v/>
      </c>
      <c r="K132" s="230" t="str">
        <f ca="1">IF(SUMIF(Pharmaceuticals!$B:$B,$B132,Pharmaceuticals!U:U)+SUMIF('Health Products &amp; Equipment'!$B:$B,$B132,'Health Products &amp; Equipment'!AD:AD)+SUMIF('Other Pharma &amp; Health Products'!$B:$B,$B132,'Other Pharma &amp; Health Products'!AD:AD)+SUMIF('PSM Costs'!$B:$B,$B132,'PSM Costs'!AD:AD)&gt;0,SUMIF(Pharmaceuticals!$B:$B,$B132,Pharmaceuticals!U:U)+SUMIF('Health Products &amp; Equipment'!$B:$B,$B132,'Health Products &amp; Equipment'!AD:AD)+SUMIF('Other Pharma &amp; Health Products'!$B:$B,$B132,'Other Pharma &amp; Health Products'!AD:AD)+SUMIF('PSM Costs'!$B:$B,$B132,'PSM Costs'!AD:AD),"")</f>
        <v/>
      </c>
      <c r="L132" s="230" t="str">
        <f ca="1">IF(SUMIF(Pharmaceuticals!$B:$B,$B132,Pharmaceuticals!W:W)+SUMIF('Health Products &amp; Equipment'!$B:$B,$B132,'Health Products &amp; Equipment'!AF:AF)+SUMIF('Other Pharma &amp; Health Products'!$B:$B,$B132,'Other Pharma &amp; Health Products'!AF:AF)+SUMIF('PSM Costs'!$B:$B,$B132,'PSM Costs'!AF:AF)&gt;0,SUMIF(Pharmaceuticals!$B:$B,$B132,Pharmaceuticals!W:W)+SUMIF('Health Products &amp; Equipment'!$B:$B,$B132,'Health Products &amp; Equipment'!AF:AF)+SUMIF('Other Pharma &amp; Health Products'!$B:$B,$B132,'Other Pharma &amp; Health Products'!AF:AF)+SUMIF('PSM Costs'!$B:$B,$B132,'PSM Costs'!AF:AF),"")</f>
        <v/>
      </c>
      <c r="M132" s="228" t="str">
        <f t="shared" ca="1" si="11"/>
        <v/>
      </c>
      <c r="N132" s="231" t="str">
        <f ca="1">IF(SUMIF(Pharmaceuticals!$B:$B,$B132,Pharmaceuticals!AD:AD)+SUMIF('Health Products &amp; Equipment'!$B:$B,$B132,'Health Products &amp; Equipment'!AM:AM)+SUMIF('Other Pharma &amp; Health Products'!$B:$B,$B132,'Other Pharma &amp; Health Products'!AM:AM)+SUMIF('PSM Costs'!$B:$B,$B132,'PSM Costs'!AM:AM)&gt;0,SUMIF(Pharmaceuticals!$B:$B,$B132,Pharmaceuticals!AD:AD)+SUMIF('Health Products &amp; Equipment'!$B:$B,$B132,'Health Products &amp; Equipment'!AM:AM)+SUMIF('Other Pharma &amp; Health Products'!$B:$B,$B132,'Other Pharma &amp; Health Products'!AM:AM)+SUMIF('PSM Costs'!$B:$B,$B132,'PSM Costs'!AM:AM),"")</f>
        <v/>
      </c>
      <c r="O132" s="231" t="str">
        <f ca="1">IF(SUMIF(Pharmaceuticals!$B:$B,$B132,Pharmaceuticals!AF:AF)+SUMIF('Health Products &amp; Equipment'!$B:$B,$B132,'Health Products &amp; Equipment'!AO:AO)+SUMIF('Other Pharma &amp; Health Products'!$B:$B,$B132,'Other Pharma &amp; Health Products'!AO:AO)+SUMIF('PSM Costs'!$B:$B,$B132,'PSM Costs'!AO:AO)&gt;0,SUMIF(Pharmaceuticals!$B:$B,$B132,Pharmaceuticals!AF:AF)+SUMIF('Health Products &amp; Equipment'!$B:$B,$B132,'Health Products &amp; Equipment'!AO:AO)+SUMIF('Other Pharma &amp; Health Products'!$B:$B,$B132,'Other Pharma &amp; Health Products'!AO:AO)+SUMIF('PSM Costs'!$B:$B,$B132,'PSM Costs'!AO:AO),"")</f>
        <v/>
      </c>
      <c r="P132" s="231" t="str">
        <f ca="1">IF(SUMIF(Pharmaceuticals!$B:$B,$B132,Pharmaceuticals!AH:AH)+SUMIF('Health Products &amp; Equipment'!$B:$B,$B132,'Health Products &amp; Equipment'!AQ:AQ)+SUMIF('Other Pharma &amp; Health Products'!$B:$B,$B132,'Other Pharma &amp; Health Products'!AQ:AQ)+SUMIF('PSM Costs'!$B:$B,$B132,'PSM Costs'!AQ:AQ)&gt;0,SUMIF(Pharmaceuticals!$B:$B,$B132,Pharmaceuticals!AH:AH)+SUMIF('Health Products &amp; Equipment'!$B:$B,$B132,'Health Products &amp; Equipment'!AQ:AQ)+SUMIF('Other Pharma &amp; Health Products'!$B:$B,$B132,'Other Pharma &amp; Health Products'!AQ:AQ)+SUMIF('PSM Costs'!$B:$B,$B132,'PSM Costs'!AQ:AQ),"")</f>
        <v/>
      </c>
      <c r="Q132" s="231" t="str">
        <f ca="1">IF(SUMIF(Pharmaceuticals!$B:$B,$B132,Pharmaceuticals!AJ:AJ)+SUMIF('Health Products &amp; Equipment'!$B:$B,$B132,'Health Products &amp; Equipment'!AS:AS)+SUMIF('Other Pharma &amp; Health Products'!$B:$B,$B132,'Other Pharma &amp; Health Products'!AS:AS)+SUMIF('PSM Costs'!$B:$B,$B132,'PSM Costs'!AS:AS)&gt;0,SUMIF(Pharmaceuticals!$B:$B,$B132,Pharmaceuticals!AJ:AJ)+SUMIF('Health Products &amp; Equipment'!$B:$B,$B132,'Health Products &amp; Equipment'!AS:AS)+SUMIF('Other Pharma &amp; Health Products'!$B:$B,$B132,'Other Pharma &amp; Health Products'!AS:AS)+SUMIF('PSM Costs'!$B:$B,$B132,'PSM Costs'!AS:AS),"")</f>
        <v/>
      </c>
      <c r="R132" s="229" t="str">
        <f t="shared" ca="1" si="12"/>
        <v/>
      </c>
      <c r="S132" s="230" t="str">
        <f ca="1">IF(SUMIF(Pharmaceuticals!$B:$B,$B132,Pharmaceuticals!AQ:AQ)+SUMIF('Health Products &amp; Equipment'!$B:$B,$B132,'Health Products &amp; Equipment'!AZ:AZ)+SUMIF('Other Pharma &amp; Health Products'!$B:$B,$B132,'Other Pharma &amp; Health Products'!AZ:AZ)+SUMIF('PSM Costs'!$B:$B,$B132,'PSM Costs'!AZ:AZ)&gt;0,SUMIF(Pharmaceuticals!$B:$B,$B132,Pharmaceuticals!AQ:AQ)+SUMIF('Health Products &amp; Equipment'!$B:$B,$B132,'Health Products &amp; Equipment'!AZ:AZ)+SUMIF('Other Pharma &amp; Health Products'!$B:$B,$B132,'Other Pharma &amp; Health Products'!AZ:AZ)+SUMIF('PSM Costs'!$B:$B,$B132,'PSM Costs'!AZ:AZ),"")</f>
        <v/>
      </c>
      <c r="T132" s="230" t="str">
        <f ca="1">IF(SUMIF(Pharmaceuticals!$B:$B,$B132,Pharmaceuticals!AS:AS)+SUMIF('Health Products &amp; Equipment'!$B:$B,$B132,'Health Products &amp; Equipment'!BB:BB)+SUMIF('Other Pharma &amp; Health Products'!$B:$B,$B132,'Other Pharma &amp; Health Products'!BB:BB)+SUMIF('PSM Costs'!$B:$B,$B132,'PSM Costs'!BB:BB)&gt;0,SUMIF(Pharmaceuticals!$B:$B,$B132,Pharmaceuticals!AS:AS)+SUMIF('Health Products &amp; Equipment'!$B:$B,$B132,'Health Products &amp; Equipment'!BB:BB)+SUMIF('Other Pharma &amp; Health Products'!$B:$B,$B132,'Other Pharma &amp; Health Products'!BB:BB)+SUMIF('PSM Costs'!$B:$B,$B132,'PSM Costs'!BB:BB),"")</f>
        <v/>
      </c>
      <c r="U132" s="230" t="str">
        <f ca="1">IF(SUMIF(Pharmaceuticals!$B:$B,$B132,Pharmaceuticals!AU:AU)+SUMIF('Health Products &amp; Equipment'!$B:$B,$B132,'Health Products &amp; Equipment'!BD:BD)+SUMIF('Other Pharma &amp; Health Products'!$B:$B,$B132,'Other Pharma &amp; Health Products'!BD:BD)+SUMIF('PSM Costs'!$B:$B,$B132,'PSM Costs'!BD:BD)&gt;0,SUMIF(Pharmaceuticals!$B:$B,$B132,Pharmaceuticals!AU:AU)+SUMIF('Health Products &amp; Equipment'!$B:$B,$B132,'Health Products &amp; Equipment'!BD:BD)+SUMIF('Other Pharma &amp; Health Products'!$B:$B,$B132,'Other Pharma &amp; Health Products'!BD:BD)+SUMIF('PSM Costs'!$B:$B,$B132,'PSM Costs'!BD:BD),"")</f>
        <v/>
      </c>
      <c r="V132" s="230" t="str">
        <f ca="1">IF(SUMIF(Pharmaceuticals!$B:$B,$B132,Pharmaceuticals!AW:AW)+SUMIF('Health Products &amp; Equipment'!$B:$B,$B132,'Health Products &amp; Equipment'!BF:BF)+SUMIF('Other Pharma &amp; Health Products'!$B:$B,$B132,'Other Pharma &amp; Health Products'!BF:BF)+SUMIF('PSM Costs'!$B:$B,$B132,'PSM Costs'!BF:BF)&gt;0,SUMIF(Pharmaceuticals!$B:$B,$B132,Pharmaceuticals!AW:AW)+SUMIF('Health Products &amp; Equipment'!$B:$B,$B132,'Health Products &amp; Equipment'!BF:BF)+SUMIF('Other Pharma &amp; Health Products'!$B:$B,$B132,'Other Pharma &amp; Health Products'!BF:BF)+SUMIF('PSM Costs'!$B:$B,$B132,'PSM Costs'!BF:BF),"")</f>
        <v/>
      </c>
      <c r="W132" s="228" t="str">
        <f t="shared" ca="1" si="13"/>
        <v/>
      </c>
      <c r="X132" s="231" t="str">
        <f ca="1">IF(SUMIF(Pharmaceuticals!$B:$B,$B132,Pharmaceuticals!BD:BD)+SUMIF('Health Products &amp; Equipment'!$B:$B,$B132,'Health Products &amp; Equipment'!BM:BM)+SUMIF('Other Pharma &amp; Health Products'!$B:$B,$B132,'Other Pharma &amp; Health Products'!BM:BM)+SUMIF('PSM Costs'!$B:$B,$B132,'PSM Costs'!BM:BM)&gt;0,SUMIF(Pharmaceuticals!$B:$B,$B132,Pharmaceuticals!BD:BD)+SUMIF('Health Products &amp; Equipment'!$B:$B,$B132,'Health Products &amp; Equipment'!BM:BM)+SUMIF('Other Pharma &amp; Health Products'!$B:$B,$B132,'Other Pharma &amp; Health Products'!BM:BM)+SUMIF('PSM Costs'!$B:$B,$B132,'PSM Costs'!BM:BM),"")</f>
        <v/>
      </c>
      <c r="Y132" s="231" t="str">
        <f ca="1">IF(SUMIF(Pharmaceuticals!$B:$B,$B132,Pharmaceuticals!BF:BF)+SUMIF('Health Products &amp; Equipment'!$B:$B,$B132,'Health Products &amp; Equipment'!BO:BO)+SUMIF('Other Pharma &amp; Health Products'!$B:$B,$B132,'Other Pharma &amp; Health Products'!BO:BO)+SUMIF('PSM Costs'!$B:$B,$B132,'PSM Costs'!BO:BO)&gt;0,SUMIF(Pharmaceuticals!$B:$B,$B132,Pharmaceuticals!BF:BF)+SUMIF('Health Products &amp; Equipment'!$B:$B,$B132,'Health Products &amp; Equipment'!BO:BO)+SUMIF('Other Pharma &amp; Health Products'!$B:$B,$B132,'Other Pharma &amp; Health Products'!BO:BO)+SUMIF('PSM Costs'!$B:$B,$B132,'PSM Costs'!BO:BO),"")</f>
        <v/>
      </c>
      <c r="Z132" s="231" t="str">
        <f ca="1">IF(SUMIF(Pharmaceuticals!$B:$B,$B132,Pharmaceuticals!BH:BH)+SUMIF('Health Products &amp; Equipment'!$B:$B,$B132,'Health Products &amp; Equipment'!BQ:BQ)+SUMIF('Other Pharma &amp; Health Products'!$B:$B,$B132,'Other Pharma &amp; Health Products'!BQ:BQ)+SUMIF('PSM Costs'!$B:$B,$B132,'PSM Costs'!BQ:BQ)&gt;0,SUMIF(Pharmaceuticals!$B:$B,$B132,Pharmaceuticals!BH:BH)+SUMIF('Health Products &amp; Equipment'!$B:$B,$B132,'Health Products &amp; Equipment'!BQ:BQ)+SUMIF('Other Pharma &amp; Health Products'!$B:$B,$B132,'Other Pharma &amp; Health Products'!BQ:BQ)+SUMIF('PSM Costs'!$B:$B,$B132,'PSM Costs'!BQ:BQ),"")</f>
        <v/>
      </c>
      <c r="AA132" s="231" t="str">
        <f ca="1">IF(SUMIF(Pharmaceuticals!$B:$B,$B132,Pharmaceuticals!BJ:BJ)+SUMIF('Health Products &amp; Equipment'!$B:$B,$B132,'Health Products &amp; Equipment'!BS:BS)+SUMIF('Other Pharma &amp; Health Products'!$B:$B,$B132,'Other Pharma &amp; Health Products'!BS:BS)+SUMIF('PSM Costs'!$B:$B,$B132,'PSM Costs'!BS:BS)&gt;0,SUMIF(Pharmaceuticals!$B:$B,$B132,Pharmaceuticals!BJ:BJ)+SUMIF('Health Products &amp; Equipment'!$B:$B,$B132,'Health Products &amp; Equipment'!BS:BS)+SUMIF('Other Pharma &amp; Health Products'!$B:$B,$B132,'Other Pharma &amp; Health Products'!BS:BS)+SUMIF('PSM Costs'!$B:$B,$B132,'PSM Costs'!BS:BS),"")</f>
        <v/>
      </c>
      <c r="AB132" s="230" t="str">
        <f t="shared" ca="1" si="14"/>
        <v/>
      </c>
    </row>
    <row r="133" spans="1:28" ht="22" customHeight="1" x14ac:dyDescent="0.15">
      <c r="A133" s="226">
        <v>123</v>
      </c>
      <c r="B133" s="226" t="str">
        <f ca="1">IFERROR(VLOOKUP(A133,'Rank unique Mod-Int-CI-PR'!I:J,2,FALSE),"")</f>
        <v/>
      </c>
      <c r="C133" s="227" t="str">
        <f ca="1">IFERROR(VLOOKUP(VALUE(LEFT(B133,FIND("-",B133)-1)),CatModules!B:C,2,FALSE),"")</f>
        <v/>
      </c>
      <c r="D133" s="227" t="str">
        <f ca="1">IFERROR(VLOOKUP(LEFT(B133,FIND("--",B133)-1),CatInt!D:E,2,FALSE),"")</f>
        <v/>
      </c>
      <c r="E133" s="227" t="str">
        <f ca="1">IFERROR(VLOOKUP(MID(B133,FIND("--",B133)+2,FIND("---",B133)-FIND("--",B133)-2),CatCostInp!D:E,2,FALSE),"")</f>
        <v/>
      </c>
      <c r="F133" s="227" t="str">
        <f ca="1">IFERROR(VLOOKUP(B133,ActivityConcat!A:C,3,FALSE),"")</f>
        <v/>
      </c>
      <c r="G133" s="228" t="str">
        <f ca="1">IFERROR(VLOOKUP(VALUE(RIGHT(B133,1)),Setup!A:D,4,FALSE),"")</f>
        <v/>
      </c>
      <c r="H133" s="229" t="str">
        <f t="shared" ca="1" si="10"/>
        <v/>
      </c>
      <c r="I133" s="230" t="str">
        <f ca="1">IF(SUMIF(Pharmaceuticals!$B:$B,$B133,Pharmaceuticals!Q:Q)+SUMIF('Health Products &amp; Equipment'!$B:$B,$B133,'Health Products &amp; Equipment'!Z:Z)+SUMIF('Other Pharma &amp; Health Products'!$B:$B,$B133,'Other Pharma &amp; Health Products'!Z:Z)+SUMIF('PSM Costs'!$B:$B,$B133,'PSM Costs'!Z:Z)&gt;0,SUMIF(Pharmaceuticals!$B:$B,$B133,Pharmaceuticals!Q:Q)+SUMIF('Health Products &amp; Equipment'!$B:$B,$B133,'Health Products &amp; Equipment'!Z:Z)+SUMIF('Other Pharma &amp; Health Products'!$B:$B,$B133,'Other Pharma &amp; Health Products'!Z:Z)+SUMIF('PSM Costs'!$B:$B,$B133,'PSM Costs'!Z:Z),"")</f>
        <v/>
      </c>
      <c r="J133" s="230" t="str">
        <f ca="1">IF(SUMIF(Pharmaceuticals!$B:$B,$B133,Pharmaceuticals!S:S)+SUMIF('Health Products &amp; Equipment'!$B:$B,$B133,'Health Products &amp; Equipment'!AB:AB)+SUMIF('Other Pharma &amp; Health Products'!$B:$B,$B133,'Other Pharma &amp; Health Products'!AB:AB)+SUMIF('PSM Costs'!$B:$B,$B133,'PSM Costs'!AB:AB)&gt;0,SUMIF(Pharmaceuticals!$B:$B,$B133,Pharmaceuticals!S:S)+SUMIF('Health Products &amp; Equipment'!$B:$B,$B133,'Health Products &amp; Equipment'!AB:AB)+SUMIF('Other Pharma &amp; Health Products'!$B:$B,$B133,'Other Pharma &amp; Health Products'!AB:AB)+SUMIF('PSM Costs'!$B:$B,$B133,'PSM Costs'!AB:AB),"")</f>
        <v/>
      </c>
      <c r="K133" s="230" t="str">
        <f ca="1">IF(SUMIF(Pharmaceuticals!$B:$B,$B133,Pharmaceuticals!U:U)+SUMIF('Health Products &amp; Equipment'!$B:$B,$B133,'Health Products &amp; Equipment'!AD:AD)+SUMIF('Other Pharma &amp; Health Products'!$B:$B,$B133,'Other Pharma &amp; Health Products'!AD:AD)+SUMIF('PSM Costs'!$B:$B,$B133,'PSM Costs'!AD:AD)&gt;0,SUMIF(Pharmaceuticals!$B:$B,$B133,Pharmaceuticals!U:U)+SUMIF('Health Products &amp; Equipment'!$B:$B,$B133,'Health Products &amp; Equipment'!AD:AD)+SUMIF('Other Pharma &amp; Health Products'!$B:$B,$B133,'Other Pharma &amp; Health Products'!AD:AD)+SUMIF('PSM Costs'!$B:$B,$B133,'PSM Costs'!AD:AD),"")</f>
        <v/>
      </c>
      <c r="L133" s="230" t="str">
        <f ca="1">IF(SUMIF(Pharmaceuticals!$B:$B,$B133,Pharmaceuticals!W:W)+SUMIF('Health Products &amp; Equipment'!$B:$B,$B133,'Health Products &amp; Equipment'!AF:AF)+SUMIF('Other Pharma &amp; Health Products'!$B:$B,$B133,'Other Pharma &amp; Health Products'!AF:AF)+SUMIF('PSM Costs'!$B:$B,$B133,'PSM Costs'!AF:AF)&gt;0,SUMIF(Pharmaceuticals!$B:$B,$B133,Pharmaceuticals!W:W)+SUMIF('Health Products &amp; Equipment'!$B:$B,$B133,'Health Products &amp; Equipment'!AF:AF)+SUMIF('Other Pharma &amp; Health Products'!$B:$B,$B133,'Other Pharma &amp; Health Products'!AF:AF)+SUMIF('PSM Costs'!$B:$B,$B133,'PSM Costs'!AF:AF),"")</f>
        <v/>
      </c>
      <c r="M133" s="228" t="str">
        <f t="shared" ca="1" si="11"/>
        <v/>
      </c>
      <c r="N133" s="231" t="str">
        <f ca="1">IF(SUMIF(Pharmaceuticals!$B:$B,$B133,Pharmaceuticals!AD:AD)+SUMIF('Health Products &amp; Equipment'!$B:$B,$B133,'Health Products &amp; Equipment'!AM:AM)+SUMIF('Other Pharma &amp; Health Products'!$B:$B,$B133,'Other Pharma &amp; Health Products'!AM:AM)+SUMIF('PSM Costs'!$B:$B,$B133,'PSM Costs'!AM:AM)&gt;0,SUMIF(Pharmaceuticals!$B:$B,$B133,Pharmaceuticals!AD:AD)+SUMIF('Health Products &amp; Equipment'!$B:$B,$B133,'Health Products &amp; Equipment'!AM:AM)+SUMIF('Other Pharma &amp; Health Products'!$B:$B,$B133,'Other Pharma &amp; Health Products'!AM:AM)+SUMIF('PSM Costs'!$B:$B,$B133,'PSM Costs'!AM:AM),"")</f>
        <v/>
      </c>
      <c r="O133" s="231" t="str">
        <f ca="1">IF(SUMIF(Pharmaceuticals!$B:$B,$B133,Pharmaceuticals!AF:AF)+SUMIF('Health Products &amp; Equipment'!$B:$B,$B133,'Health Products &amp; Equipment'!AO:AO)+SUMIF('Other Pharma &amp; Health Products'!$B:$B,$B133,'Other Pharma &amp; Health Products'!AO:AO)+SUMIF('PSM Costs'!$B:$B,$B133,'PSM Costs'!AO:AO)&gt;0,SUMIF(Pharmaceuticals!$B:$B,$B133,Pharmaceuticals!AF:AF)+SUMIF('Health Products &amp; Equipment'!$B:$B,$B133,'Health Products &amp; Equipment'!AO:AO)+SUMIF('Other Pharma &amp; Health Products'!$B:$B,$B133,'Other Pharma &amp; Health Products'!AO:AO)+SUMIF('PSM Costs'!$B:$B,$B133,'PSM Costs'!AO:AO),"")</f>
        <v/>
      </c>
      <c r="P133" s="231" t="str">
        <f ca="1">IF(SUMIF(Pharmaceuticals!$B:$B,$B133,Pharmaceuticals!AH:AH)+SUMIF('Health Products &amp; Equipment'!$B:$B,$B133,'Health Products &amp; Equipment'!AQ:AQ)+SUMIF('Other Pharma &amp; Health Products'!$B:$B,$B133,'Other Pharma &amp; Health Products'!AQ:AQ)+SUMIF('PSM Costs'!$B:$B,$B133,'PSM Costs'!AQ:AQ)&gt;0,SUMIF(Pharmaceuticals!$B:$B,$B133,Pharmaceuticals!AH:AH)+SUMIF('Health Products &amp; Equipment'!$B:$B,$B133,'Health Products &amp; Equipment'!AQ:AQ)+SUMIF('Other Pharma &amp; Health Products'!$B:$B,$B133,'Other Pharma &amp; Health Products'!AQ:AQ)+SUMIF('PSM Costs'!$B:$B,$B133,'PSM Costs'!AQ:AQ),"")</f>
        <v/>
      </c>
      <c r="Q133" s="231" t="str">
        <f ca="1">IF(SUMIF(Pharmaceuticals!$B:$B,$B133,Pharmaceuticals!AJ:AJ)+SUMIF('Health Products &amp; Equipment'!$B:$B,$B133,'Health Products &amp; Equipment'!AS:AS)+SUMIF('Other Pharma &amp; Health Products'!$B:$B,$B133,'Other Pharma &amp; Health Products'!AS:AS)+SUMIF('PSM Costs'!$B:$B,$B133,'PSM Costs'!AS:AS)&gt;0,SUMIF(Pharmaceuticals!$B:$B,$B133,Pharmaceuticals!AJ:AJ)+SUMIF('Health Products &amp; Equipment'!$B:$B,$B133,'Health Products &amp; Equipment'!AS:AS)+SUMIF('Other Pharma &amp; Health Products'!$B:$B,$B133,'Other Pharma &amp; Health Products'!AS:AS)+SUMIF('PSM Costs'!$B:$B,$B133,'PSM Costs'!AS:AS),"")</f>
        <v/>
      </c>
      <c r="R133" s="229" t="str">
        <f t="shared" ca="1" si="12"/>
        <v/>
      </c>
      <c r="S133" s="230" t="str">
        <f ca="1">IF(SUMIF(Pharmaceuticals!$B:$B,$B133,Pharmaceuticals!AQ:AQ)+SUMIF('Health Products &amp; Equipment'!$B:$B,$B133,'Health Products &amp; Equipment'!AZ:AZ)+SUMIF('Other Pharma &amp; Health Products'!$B:$B,$B133,'Other Pharma &amp; Health Products'!AZ:AZ)+SUMIF('PSM Costs'!$B:$B,$B133,'PSM Costs'!AZ:AZ)&gt;0,SUMIF(Pharmaceuticals!$B:$B,$B133,Pharmaceuticals!AQ:AQ)+SUMIF('Health Products &amp; Equipment'!$B:$B,$B133,'Health Products &amp; Equipment'!AZ:AZ)+SUMIF('Other Pharma &amp; Health Products'!$B:$B,$B133,'Other Pharma &amp; Health Products'!AZ:AZ)+SUMIF('PSM Costs'!$B:$B,$B133,'PSM Costs'!AZ:AZ),"")</f>
        <v/>
      </c>
      <c r="T133" s="230" t="str">
        <f ca="1">IF(SUMIF(Pharmaceuticals!$B:$B,$B133,Pharmaceuticals!AS:AS)+SUMIF('Health Products &amp; Equipment'!$B:$B,$B133,'Health Products &amp; Equipment'!BB:BB)+SUMIF('Other Pharma &amp; Health Products'!$B:$B,$B133,'Other Pharma &amp; Health Products'!BB:BB)+SUMIF('PSM Costs'!$B:$B,$B133,'PSM Costs'!BB:BB)&gt;0,SUMIF(Pharmaceuticals!$B:$B,$B133,Pharmaceuticals!AS:AS)+SUMIF('Health Products &amp; Equipment'!$B:$B,$B133,'Health Products &amp; Equipment'!BB:BB)+SUMIF('Other Pharma &amp; Health Products'!$B:$B,$B133,'Other Pharma &amp; Health Products'!BB:BB)+SUMIF('PSM Costs'!$B:$B,$B133,'PSM Costs'!BB:BB),"")</f>
        <v/>
      </c>
      <c r="U133" s="230" t="str">
        <f ca="1">IF(SUMIF(Pharmaceuticals!$B:$B,$B133,Pharmaceuticals!AU:AU)+SUMIF('Health Products &amp; Equipment'!$B:$B,$B133,'Health Products &amp; Equipment'!BD:BD)+SUMIF('Other Pharma &amp; Health Products'!$B:$B,$B133,'Other Pharma &amp; Health Products'!BD:BD)+SUMIF('PSM Costs'!$B:$B,$B133,'PSM Costs'!BD:BD)&gt;0,SUMIF(Pharmaceuticals!$B:$B,$B133,Pharmaceuticals!AU:AU)+SUMIF('Health Products &amp; Equipment'!$B:$B,$B133,'Health Products &amp; Equipment'!BD:BD)+SUMIF('Other Pharma &amp; Health Products'!$B:$B,$B133,'Other Pharma &amp; Health Products'!BD:BD)+SUMIF('PSM Costs'!$B:$B,$B133,'PSM Costs'!BD:BD),"")</f>
        <v/>
      </c>
      <c r="V133" s="230" t="str">
        <f ca="1">IF(SUMIF(Pharmaceuticals!$B:$B,$B133,Pharmaceuticals!AW:AW)+SUMIF('Health Products &amp; Equipment'!$B:$B,$B133,'Health Products &amp; Equipment'!BF:BF)+SUMIF('Other Pharma &amp; Health Products'!$B:$B,$B133,'Other Pharma &amp; Health Products'!BF:BF)+SUMIF('PSM Costs'!$B:$B,$B133,'PSM Costs'!BF:BF)&gt;0,SUMIF(Pharmaceuticals!$B:$B,$B133,Pharmaceuticals!AW:AW)+SUMIF('Health Products &amp; Equipment'!$B:$B,$B133,'Health Products &amp; Equipment'!BF:BF)+SUMIF('Other Pharma &amp; Health Products'!$B:$B,$B133,'Other Pharma &amp; Health Products'!BF:BF)+SUMIF('PSM Costs'!$B:$B,$B133,'PSM Costs'!BF:BF),"")</f>
        <v/>
      </c>
      <c r="W133" s="228" t="str">
        <f t="shared" ca="1" si="13"/>
        <v/>
      </c>
      <c r="X133" s="231" t="str">
        <f ca="1">IF(SUMIF(Pharmaceuticals!$B:$B,$B133,Pharmaceuticals!BD:BD)+SUMIF('Health Products &amp; Equipment'!$B:$B,$B133,'Health Products &amp; Equipment'!BM:BM)+SUMIF('Other Pharma &amp; Health Products'!$B:$B,$B133,'Other Pharma &amp; Health Products'!BM:BM)+SUMIF('PSM Costs'!$B:$B,$B133,'PSM Costs'!BM:BM)&gt;0,SUMIF(Pharmaceuticals!$B:$B,$B133,Pharmaceuticals!BD:BD)+SUMIF('Health Products &amp; Equipment'!$B:$B,$B133,'Health Products &amp; Equipment'!BM:BM)+SUMIF('Other Pharma &amp; Health Products'!$B:$B,$B133,'Other Pharma &amp; Health Products'!BM:BM)+SUMIF('PSM Costs'!$B:$B,$B133,'PSM Costs'!BM:BM),"")</f>
        <v/>
      </c>
      <c r="Y133" s="231" t="str">
        <f ca="1">IF(SUMIF(Pharmaceuticals!$B:$B,$B133,Pharmaceuticals!BF:BF)+SUMIF('Health Products &amp; Equipment'!$B:$B,$B133,'Health Products &amp; Equipment'!BO:BO)+SUMIF('Other Pharma &amp; Health Products'!$B:$B,$B133,'Other Pharma &amp; Health Products'!BO:BO)+SUMIF('PSM Costs'!$B:$B,$B133,'PSM Costs'!BO:BO)&gt;0,SUMIF(Pharmaceuticals!$B:$B,$B133,Pharmaceuticals!BF:BF)+SUMIF('Health Products &amp; Equipment'!$B:$B,$B133,'Health Products &amp; Equipment'!BO:BO)+SUMIF('Other Pharma &amp; Health Products'!$B:$B,$B133,'Other Pharma &amp; Health Products'!BO:BO)+SUMIF('PSM Costs'!$B:$B,$B133,'PSM Costs'!BO:BO),"")</f>
        <v/>
      </c>
      <c r="Z133" s="231" t="str">
        <f ca="1">IF(SUMIF(Pharmaceuticals!$B:$B,$B133,Pharmaceuticals!BH:BH)+SUMIF('Health Products &amp; Equipment'!$B:$B,$B133,'Health Products &amp; Equipment'!BQ:BQ)+SUMIF('Other Pharma &amp; Health Products'!$B:$B,$B133,'Other Pharma &amp; Health Products'!BQ:BQ)+SUMIF('PSM Costs'!$B:$B,$B133,'PSM Costs'!BQ:BQ)&gt;0,SUMIF(Pharmaceuticals!$B:$B,$B133,Pharmaceuticals!BH:BH)+SUMIF('Health Products &amp; Equipment'!$B:$B,$B133,'Health Products &amp; Equipment'!BQ:BQ)+SUMIF('Other Pharma &amp; Health Products'!$B:$B,$B133,'Other Pharma &amp; Health Products'!BQ:BQ)+SUMIF('PSM Costs'!$B:$B,$B133,'PSM Costs'!BQ:BQ),"")</f>
        <v/>
      </c>
      <c r="AA133" s="231" t="str">
        <f ca="1">IF(SUMIF(Pharmaceuticals!$B:$B,$B133,Pharmaceuticals!BJ:BJ)+SUMIF('Health Products &amp; Equipment'!$B:$B,$B133,'Health Products &amp; Equipment'!BS:BS)+SUMIF('Other Pharma &amp; Health Products'!$B:$B,$B133,'Other Pharma &amp; Health Products'!BS:BS)+SUMIF('PSM Costs'!$B:$B,$B133,'PSM Costs'!BS:BS)&gt;0,SUMIF(Pharmaceuticals!$B:$B,$B133,Pharmaceuticals!BJ:BJ)+SUMIF('Health Products &amp; Equipment'!$B:$B,$B133,'Health Products &amp; Equipment'!BS:BS)+SUMIF('Other Pharma &amp; Health Products'!$B:$B,$B133,'Other Pharma &amp; Health Products'!BS:BS)+SUMIF('PSM Costs'!$B:$B,$B133,'PSM Costs'!BS:BS),"")</f>
        <v/>
      </c>
      <c r="AB133" s="230" t="str">
        <f t="shared" ca="1" si="14"/>
        <v/>
      </c>
    </row>
    <row r="134" spans="1:28" ht="22" customHeight="1" x14ac:dyDescent="0.15">
      <c r="A134" s="226">
        <v>124</v>
      </c>
      <c r="B134" s="226" t="str">
        <f ca="1">IFERROR(VLOOKUP(A134,'Rank unique Mod-Int-CI-PR'!I:J,2,FALSE),"")</f>
        <v/>
      </c>
      <c r="C134" s="227" t="str">
        <f ca="1">IFERROR(VLOOKUP(VALUE(LEFT(B134,FIND("-",B134)-1)),CatModules!B:C,2,FALSE),"")</f>
        <v/>
      </c>
      <c r="D134" s="227" t="str">
        <f ca="1">IFERROR(VLOOKUP(LEFT(B134,FIND("--",B134)-1),CatInt!D:E,2,FALSE),"")</f>
        <v/>
      </c>
      <c r="E134" s="227" t="str">
        <f ca="1">IFERROR(VLOOKUP(MID(B134,FIND("--",B134)+2,FIND("---",B134)-FIND("--",B134)-2),CatCostInp!D:E,2,FALSE),"")</f>
        <v/>
      </c>
      <c r="F134" s="227" t="str">
        <f ca="1">IFERROR(VLOOKUP(B134,ActivityConcat!A:C,3,FALSE),"")</f>
        <v/>
      </c>
      <c r="G134" s="228" t="str">
        <f ca="1">IFERROR(VLOOKUP(VALUE(RIGHT(B134,1)),Setup!A:D,4,FALSE),"")</f>
        <v/>
      </c>
      <c r="H134" s="229" t="str">
        <f t="shared" ca="1" si="10"/>
        <v/>
      </c>
      <c r="I134" s="230" t="str">
        <f ca="1">IF(SUMIF(Pharmaceuticals!$B:$B,$B134,Pharmaceuticals!Q:Q)+SUMIF('Health Products &amp; Equipment'!$B:$B,$B134,'Health Products &amp; Equipment'!Z:Z)+SUMIF('Other Pharma &amp; Health Products'!$B:$B,$B134,'Other Pharma &amp; Health Products'!Z:Z)+SUMIF('PSM Costs'!$B:$B,$B134,'PSM Costs'!Z:Z)&gt;0,SUMIF(Pharmaceuticals!$B:$B,$B134,Pharmaceuticals!Q:Q)+SUMIF('Health Products &amp; Equipment'!$B:$B,$B134,'Health Products &amp; Equipment'!Z:Z)+SUMIF('Other Pharma &amp; Health Products'!$B:$B,$B134,'Other Pharma &amp; Health Products'!Z:Z)+SUMIF('PSM Costs'!$B:$B,$B134,'PSM Costs'!Z:Z),"")</f>
        <v/>
      </c>
      <c r="J134" s="230" t="str">
        <f ca="1">IF(SUMIF(Pharmaceuticals!$B:$B,$B134,Pharmaceuticals!S:S)+SUMIF('Health Products &amp; Equipment'!$B:$B,$B134,'Health Products &amp; Equipment'!AB:AB)+SUMIF('Other Pharma &amp; Health Products'!$B:$B,$B134,'Other Pharma &amp; Health Products'!AB:AB)+SUMIF('PSM Costs'!$B:$B,$B134,'PSM Costs'!AB:AB)&gt;0,SUMIF(Pharmaceuticals!$B:$B,$B134,Pharmaceuticals!S:S)+SUMIF('Health Products &amp; Equipment'!$B:$B,$B134,'Health Products &amp; Equipment'!AB:AB)+SUMIF('Other Pharma &amp; Health Products'!$B:$B,$B134,'Other Pharma &amp; Health Products'!AB:AB)+SUMIF('PSM Costs'!$B:$B,$B134,'PSM Costs'!AB:AB),"")</f>
        <v/>
      </c>
      <c r="K134" s="230" t="str">
        <f ca="1">IF(SUMIF(Pharmaceuticals!$B:$B,$B134,Pharmaceuticals!U:U)+SUMIF('Health Products &amp; Equipment'!$B:$B,$B134,'Health Products &amp; Equipment'!AD:AD)+SUMIF('Other Pharma &amp; Health Products'!$B:$B,$B134,'Other Pharma &amp; Health Products'!AD:AD)+SUMIF('PSM Costs'!$B:$B,$B134,'PSM Costs'!AD:AD)&gt;0,SUMIF(Pharmaceuticals!$B:$B,$B134,Pharmaceuticals!U:U)+SUMIF('Health Products &amp; Equipment'!$B:$B,$B134,'Health Products &amp; Equipment'!AD:AD)+SUMIF('Other Pharma &amp; Health Products'!$B:$B,$B134,'Other Pharma &amp; Health Products'!AD:AD)+SUMIF('PSM Costs'!$B:$B,$B134,'PSM Costs'!AD:AD),"")</f>
        <v/>
      </c>
      <c r="L134" s="230" t="str">
        <f ca="1">IF(SUMIF(Pharmaceuticals!$B:$B,$B134,Pharmaceuticals!W:W)+SUMIF('Health Products &amp; Equipment'!$B:$B,$B134,'Health Products &amp; Equipment'!AF:AF)+SUMIF('Other Pharma &amp; Health Products'!$B:$B,$B134,'Other Pharma &amp; Health Products'!AF:AF)+SUMIF('PSM Costs'!$B:$B,$B134,'PSM Costs'!AF:AF)&gt;0,SUMIF(Pharmaceuticals!$B:$B,$B134,Pharmaceuticals!W:W)+SUMIF('Health Products &amp; Equipment'!$B:$B,$B134,'Health Products &amp; Equipment'!AF:AF)+SUMIF('Other Pharma &amp; Health Products'!$B:$B,$B134,'Other Pharma &amp; Health Products'!AF:AF)+SUMIF('PSM Costs'!$B:$B,$B134,'PSM Costs'!AF:AF),"")</f>
        <v/>
      </c>
      <c r="M134" s="228" t="str">
        <f t="shared" ca="1" si="11"/>
        <v/>
      </c>
      <c r="N134" s="231" t="str">
        <f ca="1">IF(SUMIF(Pharmaceuticals!$B:$B,$B134,Pharmaceuticals!AD:AD)+SUMIF('Health Products &amp; Equipment'!$B:$B,$B134,'Health Products &amp; Equipment'!AM:AM)+SUMIF('Other Pharma &amp; Health Products'!$B:$B,$B134,'Other Pharma &amp; Health Products'!AM:AM)+SUMIF('PSM Costs'!$B:$B,$B134,'PSM Costs'!AM:AM)&gt;0,SUMIF(Pharmaceuticals!$B:$B,$B134,Pharmaceuticals!AD:AD)+SUMIF('Health Products &amp; Equipment'!$B:$B,$B134,'Health Products &amp; Equipment'!AM:AM)+SUMIF('Other Pharma &amp; Health Products'!$B:$B,$B134,'Other Pharma &amp; Health Products'!AM:AM)+SUMIF('PSM Costs'!$B:$B,$B134,'PSM Costs'!AM:AM),"")</f>
        <v/>
      </c>
      <c r="O134" s="231" t="str">
        <f ca="1">IF(SUMIF(Pharmaceuticals!$B:$B,$B134,Pharmaceuticals!AF:AF)+SUMIF('Health Products &amp; Equipment'!$B:$B,$B134,'Health Products &amp; Equipment'!AO:AO)+SUMIF('Other Pharma &amp; Health Products'!$B:$B,$B134,'Other Pharma &amp; Health Products'!AO:AO)+SUMIF('PSM Costs'!$B:$B,$B134,'PSM Costs'!AO:AO)&gt;0,SUMIF(Pharmaceuticals!$B:$B,$B134,Pharmaceuticals!AF:AF)+SUMIF('Health Products &amp; Equipment'!$B:$B,$B134,'Health Products &amp; Equipment'!AO:AO)+SUMIF('Other Pharma &amp; Health Products'!$B:$B,$B134,'Other Pharma &amp; Health Products'!AO:AO)+SUMIF('PSM Costs'!$B:$B,$B134,'PSM Costs'!AO:AO),"")</f>
        <v/>
      </c>
      <c r="P134" s="231" t="str">
        <f ca="1">IF(SUMIF(Pharmaceuticals!$B:$B,$B134,Pharmaceuticals!AH:AH)+SUMIF('Health Products &amp; Equipment'!$B:$B,$B134,'Health Products &amp; Equipment'!AQ:AQ)+SUMIF('Other Pharma &amp; Health Products'!$B:$B,$B134,'Other Pharma &amp; Health Products'!AQ:AQ)+SUMIF('PSM Costs'!$B:$B,$B134,'PSM Costs'!AQ:AQ)&gt;0,SUMIF(Pharmaceuticals!$B:$B,$B134,Pharmaceuticals!AH:AH)+SUMIF('Health Products &amp; Equipment'!$B:$B,$B134,'Health Products &amp; Equipment'!AQ:AQ)+SUMIF('Other Pharma &amp; Health Products'!$B:$B,$B134,'Other Pharma &amp; Health Products'!AQ:AQ)+SUMIF('PSM Costs'!$B:$B,$B134,'PSM Costs'!AQ:AQ),"")</f>
        <v/>
      </c>
      <c r="Q134" s="231" t="str">
        <f ca="1">IF(SUMIF(Pharmaceuticals!$B:$B,$B134,Pharmaceuticals!AJ:AJ)+SUMIF('Health Products &amp; Equipment'!$B:$B,$B134,'Health Products &amp; Equipment'!AS:AS)+SUMIF('Other Pharma &amp; Health Products'!$B:$B,$B134,'Other Pharma &amp; Health Products'!AS:AS)+SUMIF('PSM Costs'!$B:$B,$B134,'PSM Costs'!AS:AS)&gt;0,SUMIF(Pharmaceuticals!$B:$B,$B134,Pharmaceuticals!AJ:AJ)+SUMIF('Health Products &amp; Equipment'!$B:$B,$B134,'Health Products &amp; Equipment'!AS:AS)+SUMIF('Other Pharma &amp; Health Products'!$B:$B,$B134,'Other Pharma &amp; Health Products'!AS:AS)+SUMIF('PSM Costs'!$B:$B,$B134,'PSM Costs'!AS:AS),"")</f>
        <v/>
      </c>
      <c r="R134" s="229" t="str">
        <f t="shared" ca="1" si="12"/>
        <v/>
      </c>
      <c r="S134" s="230" t="str">
        <f ca="1">IF(SUMIF(Pharmaceuticals!$B:$B,$B134,Pharmaceuticals!AQ:AQ)+SUMIF('Health Products &amp; Equipment'!$B:$B,$B134,'Health Products &amp; Equipment'!AZ:AZ)+SUMIF('Other Pharma &amp; Health Products'!$B:$B,$B134,'Other Pharma &amp; Health Products'!AZ:AZ)+SUMIF('PSM Costs'!$B:$B,$B134,'PSM Costs'!AZ:AZ)&gt;0,SUMIF(Pharmaceuticals!$B:$B,$B134,Pharmaceuticals!AQ:AQ)+SUMIF('Health Products &amp; Equipment'!$B:$B,$B134,'Health Products &amp; Equipment'!AZ:AZ)+SUMIF('Other Pharma &amp; Health Products'!$B:$B,$B134,'Other Pharma &amp; Health Products'!AZ:AZ)+SUMIF('PSM Costs'!$B:$B,$B134,'PSM Costs'!AZ:AZ),"")</f>
        <v/>
      </c>
      <c r="T134" s="230" t="str">
        <f ca="1">IF(SUMIF(Pharmaceuticals!$B:$B,$B134,Pharmaceuticals!AS:AS)+SUMIF('Health Products &amp; Equipment'!$B:$B,$B134,'Health Products &amp; Equipment'!BB:BB)+SUMIF('Other Pharma &amp; Health Products'!$B:$B,$B134,'Other Pharma &amp; Health Products'!BB:BB)+SUMIF('PSM Costs'!$B:$B,$B134,'PSM Costs'!BB:BB)&gt;0,SUMIF(Pharmaceuticals!$B:$B,$B134,Pharmaceuticals!AS:AS)+SUMIF('Health Products &amp; Equipment'!$B:$B,$B134,'Health Products &amp; Equipment'!BB:BB)+SUMIF('Other Pharma &amp; Health Products'!$B:$B,$B134,'Other Pharma &amp; Health Products'!BB:BB)+SUMIF('PSM Costs'!$B:$B,$B134,'PSM Costs'!BB:BB),"")</f>
        <v/>
      </c>
      <c r="U134" s="230" t="str">
        <f ca="1">IF(SUMIF(Pharmaceuticals!$B:$B,$B134,Pharmaceuticals!AU:AU)+SUMIF('Health Products &amp; Equipment'!$B:$B,$B134,'Health Products &amp; Equipment'!BD:BD)+SUMIF('Other Pharma &amp; Health Products'!$B:$B,$B134,'Other Pharma &amp; Health Products'!BD:BD)+SUMIF('PSM Costs'!$B:$B,$B134,'PSM Costs'!BD:BD)&gt;0,SUMIF(Pharmaceuticals!$B:$B,$B134,Pharmaceuticals!AU:AU)+SUMIF('Health Products &amp; Equipment'!$B:$B,$B134,'Health Products &amp; Equipment'!BD:BD)+SUMIF('Other Pharma &amp; Health Products'!$B:$B,$B134,'Other Pharma &amp; Health Products'!BD:BD)+SUMIF('PSM Costs'!$B:$B,$B134,'PSM Costs'!BD:BD),"")</f>
        <v/>
      </c>
      <c r="V134" s="230" t="str">
        <f ca="1">IF(SUMIF(Pharmaceuticals!$B:$B,$B134,Pharmaceuticals!AW:AW)+SUMIF('Health Products &amp; Equipment'!$B:$B,$B134,'Health Products &amp; Equipment'!BF:BF)+SUMIF('Other Pharma &amp; Health Products'!$B:$B,$B134,'Other Pharma &amp; Health Products'!BF:BF)+SUMIF('PSM Costs'!$B:$B,$B134,'PSM Costs'!BF:BF)&gt;0,SUMIF(Pharmaceuticals!$B:$B,$B134,Pharmaceuticals!AW:AW)+SUMIF('Health Products &amp; Equipment'!$B:$B,$B134,'Health Products &amp; Equipment'!BF:BF)+SUMIF('Other Pharma &amp; Health Products'!$B:$B,$B134,'Other Pharma &amp; Health Products'!BF:BF)+SUMIF('PSM Costs'!$B:$B,$B134,'PSM Costs'!BF:BF),"")</f>
        <v/>
      </c>
      <c r="W134" s="228" t="str">
        <f t="shared" ca="1" si="13"/>
        <v/>
      </c>
      <c r="X134" s="231" t="str">
        <f ca="1">IF(SUMIF(Pharmaceuticals!$B:$B,$B134,Pharmaceuticals!BD:BD)+SUMIF('Health Products &amp; Equipment'!$B:$B,$B134,'Health Products &amp; Equipment'!BM:BM)+SUMIF('Other Pharma &amp; Health Products'!$B:$B,$B134,'Other Pharma &amp; Health Products'!BM:BM)+SUMIF('PSM Costs'!$B:$B,$B134,'PSM Costs'!BM:BM)&gt;0,SUMIF(Pharmaceuticals!$B:$B,$B134,Pharmaceuticals!BD:BD)+SUMIF('Health Products &amp; Equipment'!$B:$B,$B134,'Health Products &amp; Equipment'!BM:BM)+SUMIF('Other Pharma &amp; Health Products'!$B:$B,$B134,'Other Pharma &amp; Health Products'!BM:BM)+SUMIF('PSM Costs'!$B:$B,$B134,'PSM Costs'!BM:BM),"")</f>
        <v/>
      </c>
      <c r="Y134" s="231" t="str">
        <f ca="1">IF(SUMIF(Pharmaceuticals!$B:$B,$B134,Pharmaceuticals!BF:BF)+SUMIF('Health Products &amp; Equipment'!$B:$B,$B134,'Health Products &amp; Equipment'!BO:BO)+SUMIF('Other Pharma &amp; Health Products'!$B:$B,$B134,'Other Pharma &amp; Health Products'!BO:BO)+SUMIF('PSM Costs'!$B:$B,$B134,'PSM Costs'!BO:BO)&gt;0,SUMIF(Pharmaceuticals!$B:$B,$B134,Pharmaceuticals!BF:BF)+SUMIF('Health Products &amp; Equipment'!$B:$B,$B134,'Health Products &amp; Equipment'!BO:BO)+SUMIF('Other Pharma &amp; Health Products'!$B:$B,$B134,'Other Pharma &amp; Health Products'!BO:BO)+SUMIF('PSM Costs'!$B:$B,$B134,'PSM Costs'!BO:BO),"")</f>
        <v/>
      </c>
      <c r="Z134" s="231" t="str">
        <f ca="1">IF(SUMIF(Pharmaceuticals!$B:$B,$B134,Pharmaceuticals!BH:BH)+SUMIF('Health Products &amp; Equipment'!$B:$B,$B134,'Health Products &amp; Equipment'!BQ:BQ)+SUMIF('Other Pharma &amp; Health Products'!$B:$B,$B134,'Other Pharma &amp; Health Products'!BQ:BQ)+SUMIF('PSM Costs'!$B:$B,$B134,'PSM Costs'!BQ:BQ)&gt;0,SUMIF(Pharmaceuticals!$B:$B,$B134,Pharmaceuticals!BH:BH)+SUMIF('Health Products &amp; Equipment'!$B:$B,$B134,'Health Products &amp; Equipment'!BQ:BQ)+SUMIF('Other Pharma &amp; Health Products'!$B:$B,$B134,'Other Pharma &amp; Health Products'!BQ:BQ)+SUMIF('PSM Costs'!$B:$B,$B134,'PSM Costs'!BQ:BQ),"")</f>
        <v/>
      </c>
      <c r="AA134" s="231" t="str">
        <f ca="1">IF(SUMIF(Pharmaceuticals!$B:$B,$B134,Pharmaceuticals!BJ:BJ)+SUMIF('Health Products &amp; Equipment'!$B:$B,$B134,'Health Products &amp; Equipment'!BS:BS)+SUMIF('Other Pharma &amp; Health Products'!$B:$B,$B134,'Other Pharma &amp; Health Products'!BS:BS)+SUMIF('PSM Costs'!$B:$B,$B134,'PSM Costs'!BS:BS)&gt;0,SUMIF(Pharmaceuticals!$B:$B,$B134,Pharmaceuticals!BJ:BJ)+SUMIF('Health Products &amp; Equipment'!$B:$B,$B134,'Health Products &amp; Equipment'!BS:BS)+SUMIF('Other Pharma &amp; Health Products'!$B:$B,$B134,'Other Pharma &amp; Health Products'!BS:BS)+SUMIF('PSM Costs'!$B:$B,$B134,'PSM Costs'!BS:BS),"")</f>
        <v/>
      </c>
      <c r="AB134" s="230" t="str">
        <f t="shared" ca="1" si="14"/>
        <v/>
      </c>
    </row>
    <row r="135" spans="1:28" ht="22" customHeight="1" x14ac:dyDescent="0.15">
      <c r="A135" s="226">
        <v>125</v>
      </c>
      <c r="B135" s="226" t="str">
        <f ca="1">IFERROR(VLOOKUP(A135,'Rank unique Mod-Int-CI-PR'!I:J,2,FALSE),"")</f>
        <v/>
      </c>
      <c r="C135" s="227" t="str">
        <f ca="1">IFERROR(VLOOKUP(VALUE(LEFT(B135,FIND("-",B135)-1)),CatModules!B:C,2,FALSE),"")</f>
        <v/>
      </c>
      <c r="D135" s="227" t="str">
        <f ca="1">IFERROR(VLOOKUP(LEFT(B135,FIND("--",B135)-1),CatInt!D:E,2,FALSE),"")</f>
        <v/>
      </c>
      <c r="E135" s="227" t="str">
        <f ca="1">IFERROR(VLOOKUP(MID(B135,FIND("--",B135)+2,FIND("---",B135)-FIND("--",B135)-2),CatCostInp!D:E,2,FALSE),"")</f>
        <v/>
      </c>
      <c r="F135" s="227" t="str">
        <f ca="1">IFERROR(VLOOKUP(B135,ActivityConcat!A:C,3,FALSE),"")</f>
        <v/>
      </c>
      <c r="G135" s="228" t="str">
        <f ca="1">IFERROR(VLOOKUP(VALUE(RIGHT(B135,1)),Setup!A:D,4,FALSE),"")</f>
        <v/>
      </c>
      <c r="H135" s="229" t="str">
        <f t="shared" ca="1" si="10"/>
        <v/>
      </c>
      <c r="I135" s="230" t="str">
        <f ca="1">IF(SUMIF(Pharmaceuticals!$B:$B,$B135,Pharmaceuticals!Q:Q)+SUMIF('Health Products &amp; Equipment'!$B:$B,$B135,'Health Products &amp; Equipment'!Z:Z)+SUMIF('Other Pharma &amp; Health Products'!$B:$B,$B135,'Other Pharma &amp; Health Products'!Z:Z)+SUMIF('PSM Costs'!$B:$B,$B135,'PSM Costs'!Z:Z)&gt;0,SUMIF(Pharmaceuticals!$B:$B,$B135,Pharmaceuticals!Q:Q)+SUMIF('Health Products &amp; Equipment'!$B:$B,$B135,'Health Products &amp; Equipment'!Z:Z)+SUMIF('Other Pharma &amp; Health Products'!$B:$B,$B135,'Other Pharma &amp; Health Products'!Z:Z)+SUMIF('PSM Costs'!$B:$B,$B135,'PSM Costs'!Z:Z),"")</f>
        <v/>
      </c>
      <c r="J135" s="230" t="str">
        <f ca="1">IF(SUMIF(Pharmaceuticals!$B:$B,$B135,Pharmaceuticals!S:S)+SUMIF('Health Products &amp; Equipment'!$B:$B,$B135,'Health Products &amp; Equipment'!AB:AB)+SUMIF('Other Pharma &amp; Health Products'!$B:$B,$B135,'Other Pharma &amp; Health Products'!AB:AB)+SUMIF('PSM Costs'!$B:$B,$B135,'PSM Costs'!AB:AB)&gt;0,SUMIF(Pharmaceuticals!$B:$B,$B135,Pharmaceuticals!S:S)+SUMIF('Health Products &amp; Equipment'!$B:$B,$B135,'Health Products &amp; Equipment'!AB:AB)+SUMIF('Other Pharma &amp; Health Products'!$B:$B,$B135,'Other Pharma &amp; Health Products'!AB:AB)+SUMIF('PSM Costs'!$B:$B,$B135,'PSM Costs'!AB:AB),"")</f>
        <v/>
      </c>
      <c r="K135" s="230" t="str">
        <f ca="1">IF(SUMIF(Pharmaceuticals!$B:$B,$B135,Pharmaceuticals!U:U)+SUMIF('Health Products &amp; Equipment'!$B:$B,$B135,'Health Products &amp; Equipment'!AD:AD)+SUMIF('Other Pharma &amp; Health Products'!$B:$B,$B135,'Other Pharma &amp; Health Products'!AD:AD)+SUMIF('PSM Costs'!$B:$B,$B135,'PSM Costs'!AD:AD)&gt;0,SUMIF(Pharmaceuticals!$B:$B,$B135,Pharmaceuticals!U:U)+SUMIF('Health Products &amp; Equipment'!$B:$B,$B135,'Health Products &amp; Equipment'!AD:AD)+SUMIF('Other Pharma &amp; Health Products'!$B:$B,$B135,'Other Pharma &amp; Health Products'!AD:AD)+SUMIF('PSM Costs'!$B:$B,$B135,'PSM Costs'!AD:AD),"")</f>
        <v/>
      </c>
      <c r="L135" s="230" t="str">
        <f ca="1">IF(SUMIF(Pharmaceuticals!$B:$B,$B135,Pharmaceuticals!W:W)+SUMIF('Health Products &amp; Equipment'!$B:$B,$B135,'Health Products &amp; Equipment'!AF:AF)+SUMIF('Other Pharma &amp; Health Products'!$B:$B,$B135,'Other Pharma &amp; Health Products'!AF:AF)+SUMIF('PSM Costs'!$B:$B,$B135,'PSM Costs'!AF:AF)&gt;0,SUMIF(Pharmaceuticals!$B:$B,$B135,Pharmaceuticals!W:W)+SUMIF('Health Products &amp; Equipment'!$B:$B,$B135,'Health Products &amp; Equipment'!AF:AF)+SUMIF('Other Pharma &amp; Health Products'!$B:$B,$B135,'Other Pharma &amp; Health Products'!AF:AF)+SUMIF('PSM Costs'!$B:$B,$B135,'PSM Costs'!AF:AF),"")</f>
        <v/>
      </c>
      <c r="M135" s="228" t="str">
        <f t="shared" ca="1" si="11"/>
        <v/>
      </c>
      <c r="N135" s="231" t="str">
        <f ca="1">IF(SUMIF(Pharmaceuticals!$B:$B,$B135,Pharmaceuticals!AD:AD)+SUMIF('Health Products &amp; Equipment'!$B:$B,$B135,'Health Products &amp; Equipment'!AM:AM)+SUMIF('Other Pharma &amp; Health Products'!$B:$B,$B135,'Other Pharma &amp; Health Products'!AM:AM)+SUMIF('PSM Costs'!$B:$B,$B135,'PSM Costs'!AM:AM)&gt;0,SUMIF(Pharmaceuticals!$B:$B,$B135,Pharmaceuticals!AD:AD)+SUMIF('Health Products &amp; Equipment'!$B:$B,$B135,'Health Products &amp; Equipment'!AM:AM)+SUMIF('Other Pharma &amp; Health Products'!$B:$B,$B135,'Other Pharma &amp; Health Products'!AM:AM)+SUMIF('PSM Costs'!$B:$B,$B135,'PSM Costs'!AM:AM),"")</f>
        <v/>
      </c>
      <c r="O135" s="231" t="str">
        <f ca="1">IF(SUMIF(Pharmaceuticals!$B:$B,$B135,Pharmaceuticals!AF:AF)+SUMIF('Health Products &amp; Equipment'!$B:$B,$B135,'Health Products &amp; Equipment'!AO:AO)+SUMIF('Other Pharma &amp; Health Products'!$B:$B,$B135,'Other Pharma &amp; Health Products'!AO:AO)+SUMIF('PSM Costs'!$B:$B,$B135,'PSM Costs'!AO:AO)&gt;0,SUMIF(Pharmaceuticals!$B:$B,$B135,Pharmaceuticals!AF:AF)+SUMIF('Health Products &amp; Equipment'!$B:$B,$B135,'Health Products &amp; Equipment'!AO:AO)+SUMIF('Other Pharma &amp; Health Products'!$B:$B,$B135,'Other Pharma &amp; Health Products'!AO:AO)+SUMIF('PSM Costs'!$B:$B,$B135,'PSM Costs'!AO:AO),"")</f>
        <v/>
      </c>
      <c r="P135" s="231" t="str">
        <f ca="1">IF(SUMIF(Pharmaceuticals!$B:$B,$B135,Pharmaceuticals!AH:AH)+SUMIF('Health Products &amp; Equipment'!$B:$B,$B135,'Health Products &amp; Equipment'!AQ:AQ)+SUMIF('Other Pharma &amp; Health Products'!$B:$B,$B135,'Other Pharma &amp; Health Products'!AQ:AQ)+SUMIF('PSM Costs'!$B:$B,$B135,'PSM Costs'!AQ:AQ)&gt;0,SUMIF(Pharmaceuticals!$B:$B,$B135,Pharmaceuticals!AH:AH)+SUMIF('Health Products &amp; Equipment'!$B:$B,$B135,'Health Products &amp; Equipment'!AQ:AQ)+SUMIF('Other Pharma &amp; Health Products'!$B:$B,$B135,'Other Pharma &amp; Health Products'!AQ:AQ)+SUMIF('PSM Costs'!$B:$B,$B135,'PSM Costs'!AQ:AQ),"")</f>
        <v/>
      </c>
      <c r="Q135" s="231" t="str">
        <f ca="1">IF(SUMIF(Pharmaceuticals!$B:$B,$B135,Pharmaceuticals!AJ:AJ)+SUMIF('Health Products &amp; Equipment'!$B:$B,$B135,'Health Products &amp; Equipment'!AS:AS)+SUMIF('Other Pharma &amp; Health Products'!$B:$B,$B135,'Other Pharma &amp; Health Products'!AS:AS)+SUMIF('PSM Costs'!$B:$B,$B135,'PSM Costs'!AS:AS)&gt;0,SUMIF(Pharmaceuticals!$B:$B,$B135,Pharmaceuticals!AJ:AJ)+SUMIF('Health Products &amp; Equipment'!$B:$B,$B135,'Health Products &amp; Equipment'!AS:AS)+SUMIF('Other Pharma &amp; Health Products'!$B:$B,$B135,'Other Pharma &amp; Health Products'!AS:AS)+SUMIF('PSM Costs'!$B:$B,$B135,'PSM Costs'!AS:AS),"")</f>
        <v/>
      </c>
      <c r="R135" s="229" t="str">
        <f t="shared" ca="1" si="12"/>
        <v/>
      </c>
      <c r="S135" s="230" t="str">
        <f ca="1">IF(SUMIF(Pharmaceuticals!$B:$B,$B135,Pharmaceuticals!AQ:AQ)+SUMIF('Health Products &amp; Equipment'!$B:$B,$B135,'Health Products &amp; Equipment'!AZ:AZ)+SUMIF('Other Pharma &amp; Health Products'!$B:$B,$B135,'Other Pharma &amp; Health Products'!AZ:AZ)+SUMIF('PSM Costs'!$B:$B,$B135,'PSM Costs'!AZ:AZ)&gt;0,SUMIF(Pharmaceuticals!$B:$B,$B135,Pharmaceuticals!AQ:AQ)+SUMIF('Health Products &amp; Equipment'!$B:$B,$B135,'Health Products &amp; Equipment'!AZ:AZ)+SUMIF('Other Pharma &amp; Health Products'!$B:$B,$B135,'Other Pharma &amp; Health Products'!AZ:AZ)+SUMIF('PSM Costs'!$B:$B,$B135,'PSM Costs'!AZ:AZ),"")</f>
        <v/>
      </c>
      <c r="T135" s="230" t="str">
        <f ca="1">IF(SUMIF(Pharmaceuticals!$B:$B,$B135,Pharmaceuticals!AS:AS)+SUMIF('Health Products &amp; Equipment'!$B:$B,$B135,'Health Products &amp; Equipment'!BB:BB)+SUMIF('Other Pharma &amp; Health Products'!$B:$B,$B135,'Other Pharma &amp; Health Products'!BB:BB)+SUMIF('PSM Costs'!$B:$B,$B135,'PSM Costs'!BB:BB)&gt;0,SUMIF(Pharmaceuticals!$B:$B,$B135,Pharmaceuticals!AS:AS)+SUMIF('Health Products &amp; Equipment'!$B:$B,$B135,'Health Products &amp; Equipment'!BB:BB)+SUMIF('Other Pharma &amp; Health Products'!$B:$B,$B135,'Other Pharma &amp; Health Products'!BB:BB)+SUMIF('PSM Costs'!$B:$B,$B135,'PSM Costs'!BB:BB),"")</f>
        <v/>
      </c>
      <c r="U135" s="230" t="str">
        <f ca="1">IF(SUMIF(Pharmaceuticals!$B:$B,$B135,Pharmaceuticals!AU:AU)+SUMIF('Health Products &amp; Equipment'!$B:$B,$B135,'Health Products &amp; Equipment'!BD:BD)+SUMIF('Other Pharma &amp; Health Products'!$B:$B,$B135,'Other Pharma &amp; Health Products'!BD:BD)+SUMIF('PSM Costs'!$B:$B,$B135,'PSM Costs'!BD:BD)&gt;0,SUMIF(Pharmaceuticals!$B:$B,$B135,Pharmaceuticals!AU:AU)+SUMIF('Health Products &amp; Equipment'!$B:$B,$B135,'Health Products &amp; Equipment'!BD:BD)+SUMIF('Other Pharma &amp; Health Products'!$B:$B,$B135,'Other Pharma &amp; Health Products'!BD:BD)+SUMIF('PSM Costs'!$B:$B,$B135,'PSM Costs'!BD:BD),"")</f>
        <v/>
      </c>
      <c r="V135" s="230" t="str">
        <f ca="1">IF(SUMIF(Pharmaceuticals!$B:$B,$B135,Pharmaceuticals!AW:AW)+SUMIF('Health Products &amp; Equipment'!$B:$B,$B135,'Health Products &amp; Equipment'!BF:BF)+SUMIF('Other Pharma &amp; Health Products'!$B:$B,$B135,'Other Pharma &amp; Health Products'!BF:BF)+SUMIF('PSM Costs'!$B:$B,$B135,'PSM Costs'!BF:BF)&gt;0,SUMIF(Pharmaceuticals!$B:$B,$B135,Pharmaceuticals!AW:AW)+SUMIF('Health Products &amp; Equipment'!$B:$B,$B135,'Health Products &amp; Equipment'!BF:BF)+SUMIF('Other Pharma &amp; Health Products'!$B:$B,$B135,'Other Pharma &amp; Health Products'!BF:BF)+SUMIF('PSM Costs'!$B:$B,$B135,'PSM Costs'!BF:BF),"")</f>
        <v/>
      </c>
      <c r="W135" s="228" t="str">
        <f t="shared" ca="1" si="13"/>
        <v/>
      </c>
      <c r="X135" s="231" t="str">
        <f ca="1">IF(SUMIF(Pharmaceuticals!$B:$B,$B135,Pharmaceuticals!BD:BD)+SUMIF('Health Products &amp; Equipment'!$B:$B,$B135,'Health Products &amp; Equipment'!BM:BM)+SUMIF('Other Pharma &amp; Health Products'!$B:$B,$B135,'Other Pharma &amp; Health Products'!BM:BM)+SUMIF('PSM Costs'!$B:$B,$B135,'PSM Costs'!BM:BM)&gt;0,SUMIF(Pharmaceuticals!$B:$B,$B135,Pharmaceuticals!BD:BD)+SUMIF('Health Products &amp; Equipment'!$B:$B,$B135,'Health Products &amp; Equipment'!BM:BM)+SUMIF('Other Pharma &amp; Health Products'!$B:$B,$B135,'Other Pharma &amp; Health Products'!BM:BM)+SUMIF('PSM Costs'!$B:$B,$B135,'PSM Costs'!BM:BM),"")</f>
        <v/>
      </c>
      <c r="Y135" s="231" t="str">
        <f ca="1">IF(SUMIF(Pharmaceuticals!$B:$B,$B135,Pharmaceuticals!BF:BF)+SUMIF('Health Products &amp; Equipment'!$B:$B,$B135,'Health Products &amp; Equipment'!BO:BO)+SUMIF('Other Pharma &amp; Health Products'!$B:$B,$B135,'Other Pharma &amp; Health Products'!BO:BO)+SUMIF('PSM Costs'!$B:$B,$B135,'PSM Costs'!BO:BO)&gt;0,SUMIF(Pharmaceuticals!$B:$B,$B135,Pharmaceuticals!BF:BF)+SUMIF('Health Products &amp; Equipment'!$B:$B,$B135,'Health Products &amp; Equipment'!BO:BO)+SUMIF('Other Pharma &amp; Health Products'!$B:$B,$B135,'Other Pharma &amp; Health Products'!BO:BO)+SUMIF('PSM Costs'!$B:$B,$B135,'PSM Costs'!BO:BO),"")</f>
        <v/>
      </c>
      <c r="Z135" s="231" t="str">
        <f ca="1">IF(SUMIF(Pharmaceuticals!$B:$B,$B135,Pharmaceuticals!BH:BH)+SUMIF('Health Products &amp; Equipment'!$B:$B,$B135,'Health Products &amp; Equipment'!BQ:BQ)+SUMIF('Other Pharma &amp; Health Products'!$B:$B,$B135,'Other Pharma &amp; Health Products'!BQ:BQ)+SUMIF('PSM Costs'!$B:$B,$B135,'PSM Costs'!BQ:BQ)&gt;0,SUMIF(Pharmaceuticals!$B:$B,$B135,Pharmaceuticals!BH:BH)+SUMIF('Health Products &amp; Equipment'!$B:$B,$B135,'Health Products &amp; Equipment'!BQ:BQ)+SUMIF('Other Pharma &amp; Health Products'!$B:$B,$B135,'Other Pharma &amp; Health Products'!BQ:BQ)+SUMIF('PSM Costs'!$B:$B,$B135,'PSM Costs'!BQ:BQ),"")</f>
        <v/>
      </c>
      <c r="AA135" s="231" t="str">
        <f ca="1">IF(SUMIF(Pharmaceuticals!$B:$B,$B135,Pharmaceuticals!BJ:BJ)+SUMIF('Health Products &amp; Equipment'!$B:$B,$B135,'Health Products &amp; Equipment'!BS:BS)+SUMIF('Other Pharma &amp; Health Products'!$B:$B,$B135,'Other Pharma &amp; Health Products'!BS:BS)+SUMIF('PSM Costs'!$B:$B,$B135,'PSM Costs'!BS:BS)&gt;0,SUMIF(Pharmaceuticals!$B:$B,$B135,Pharmaceuticals!BJ:BJ)+SUMIF('Health Products &amp; Equipment'!$B:$B,$B135,'Health Products &amp; Equipment'!BS:BS)+SUMIF('Other Pharma &amp; Health Products'!$B:$B,$B135,'Other Pharma &amp; Health Products'!BS:BS)+SUMIF('PSM Costs'!$B:$B,$B135,'PSM Costs'!BS:BS),"")</f>
        <v/>
      </c>
      <c r="AB135" s="230" t="str">
        <f t="shared" ca="1" si="14"/>
        <v/>
      </c>
    </row>
    <row r="136" spans="1:28" ht="22" customHeight="1" x14ac:dyDescent="0.15">
      <c r="A136" s="226">
        <v>126</v>
      </c>
      <c r="B136" s="226" t="str">
        <f ca="1">IFERROR(VLOOKUP(A136,'Rank unique Mod-Int-CI-PR'!I:J,2,FALSE),"")</f>
        <v/>
      </c>
      <c r="C136" s="227" t="str">
        <f ca="1">IFERROR(VLOOKUP(VALUE(LEFT(B136,FIND("-",B136)-1)),CatModules!B:C,2,FALSE),"")</f>
        <v/>
      </c>
      <c r="D136" s="227" t="str">
        <f ca="1">IFERROR(VLOOKUP(LEFT(B136,FIND("--",B136)-1),CatInt!D:E,2,FALSE),"")</f>
        <v/>
      </c>
      <c r="E136" s="227" t="str">
        <f ca="1">IFERROR(VLOOKUP(MID(B136,FIND("--",B136)+2,FIND("---",B136)-FIND("--",B136)-2),CatCostInp!D:E,2,FALSE),"")</f>
        <v/>
      </c>
      <c r="F136" s="227" t="str">
        <f ca="1">IFERROR(VLOOKUP(B136,ActivityConcat!A:C,3,FALSE),"")</f>
        <v/>
      </c>
      <c r="G136" s="228" t="str">
        <f ca="1">IFERROR(VLOOKUP(VALUE(RIGHT(B136,1)),Setup!A:D,4,FALSE),"")</f>
        <v/>
      </c>
      <c r="H136" s="229" t="str">
        <f t="shared" ca="1" si="10"/>
        <v/>
      </c>
      <c r="I136" s="230" t="str">
        <f ca="1">IF(SUMIF(Pharmaceuticals!$B:$B,$B136,Pharmaceuticals!Q:Q)+SUMIF('Health Products &amp; Equipment'!$B:$B,$B136,'Health Products &amp; Equipment'!Z:Z)+SUMIF('Other Pharma &amp; Health Products'!$B:$B,$B136,'Other Pharma &amp; Health Products'!Z:Z)+SUMIF('PSM Costs'!$B:$B,$B136,'PSM Costs'!Z:Z)&gt;0,SUMIF(Pharmaceuticals!$B:$B,$B136,Pharmaceuticals!Q:Q)+SUMIF('Health Products &amp; Equipment'!$B:$B,$B136,'Health Products &amp; Equipment'!Z:Z)+SUMIF('Other Pharma &amp; Health Products'!$B:$B,$B136,'Other Pharma &amp; Health Products'!Z:Z)+SUMIF('PSM Costs'!$B:$B,$B136,'PSM Costs'!Z:Z),"")</f>
        <v/>
      </c>
      <c r="J136" s="230" t="str">
        <f ca="1">IF(SUMIF(Pharmaceuticals!$B:$B,$B136,Pharmaceuticals!S:S)+SUMIF('Health Products &amp; Equipment'!$B:$B,$B136,'Health Products &amp; Equipment'!AB:AB)+SUMIF('Other Pharma &amp; Health Products'!$B:$B,$B136,'Other Pharma &amp; Health Products'!AB:AB)+SUMIF('PSM Costs'!$B:$B,$B136,'PSM Costs'!AB:AB)&gt;0,SUMIF(Pharmaceuticals!$B:$B,$B136,Pharmaceuticals!S:S)+SUMIF('Health Products &amp; Equipment'!$B:$B,$B136,'Health Products &amp; Equipment'!AB:AB)+SUMIF('Other Pharma &amp; Health Products'!$B:$B,$B136,'Other Pharma &amp; Health Products'!AB:AB)+SUMIF('PSM Costs'!$B:$B,$B136,'PSM Costs'!AB:AB),"")</f>
        <v/>
      </c>
      <c r="K136" s="230" t="str">
        <f ca="1">IF(SUMIF(Pharmaceuticals!$B:$B,$B136,Pharmaceuticals!U:U)+SUMIF('Health Products &amp; Equipment'!$B:$B,$B136,'Health Products &amp; Equipment'!AD:AD)+SUMIF('Other Pharma &amp; Health Products'!$B:$B,$B136,'Other Pharma &amp; Health Products'!AD:AD)+SUMIF('PSM Costs'!$B:$B,$B136,'PSM Costs'!AD:AD)&gt;0,SUMIF(Pharmaceuticals!$B:$B,$B136,Pharmaceuticals!U:U)+SUMIF('Health Products &amp; Equipment'!$B:$B,$B136,'Health Products &amp; Equipment'!AD:AD)+SUMIF('Other Pharma &amp; Health Products'!$B:$B,$B136,'Other Pharma &amp; Health Products'!AD:AD)+SUMIF('PSM Costs'!$B:$B,$B136,'PSM Costs'!AD:AD),"")</f>
        <v/>
      </c>
      <c r="L136" s="230" t="str">
        <f ca="1">IF(SUMIF(Pharmaceuticals!$B:$B,$B136,Pharmaceuticals!W:W)+SUMIF('Health Products &amp; Equipment'!$B:$B,$B136,'Health Products &amp; Equipment'!AF:AF)+SUMIF('Other Pharma &amp; Health Products'!$B:$B,$B136,'Other Pharma &amp; Health Products'!AF:AF)+SUMIF('PSM Costs'!$B:$B,$B136,'PSM Costs'!AF:AF)&gt;0,SUMIF(Pharmaceuticals!$B:$B,$B136,Pharmaceuticals!W:W)+SUMIF('Health Products &amp; Equipment'!$B:$B,$B136,'Health Products &amp; Equipment'!AF:AF)+SUMIF('Other Pharma &amp; Health Products'!$B:$B,$B136,'Other Pharma &amp; Health Products'!AF:AF)+SUMIF('PSM Costs'!$B:$B,$B136,'PSM Costs'!AF:AF),"")</f>
        <v/>
      </c>
      <c r="M136" s="228" t="str">
        <f t="shared" ca="1" si="11"/>
        <v/>
      </c>
      <c r="N136" s="231" t="str">
        <f ca="1">IF(SUMIF(Pharmaceuticals!$B:$B,$B136,Pharmaceuticals!AD:AD)+SUMIF('Health Products &amp; Equipment'!$B:$B,$B136,'Health Products &amp; Equipment'!AM:AM)+SUMIF('Other Pharma &amp; Health Products'!$B:$B,$B136,'Other Pharma &amp; Health Products'!AM:AM)+SUMIF('PSM Costs'!$B:$B,$B136,'PSM Costs'!AM:AM)&gt;0,SUMIF(Pharmaceuticals!$B:$B,$B136,Pharmaceuticals!AD:AD)+SUMIF('Health Products &amp; Equipment'!$B:$B,$B136,'Health Products &amp; Equipment'!AM:AM)+SUMIF('Other Pharma &amp; Health Products'!$B:$B,$B136,'Other Pharma &amp; Health Products'!AM:AM)+SUMIF('PSM Costs'!$B:$B,$B136,'PSM Costs'!AM:AM),"")</f>
        <v/>
      </c>
      <c r="O136" s="231" t="str">
        <f ca="1">IF(SUMIF(Pharmaceuticals!$B:$B,$B136,Pharmaceuticals!AF:AF)+SUMIF('Health Products &amp; Equipment'!$B:$B,$B136,'Health Products &amp; Equipment'!AO:AO)+SUMIF('Other Pharma &amp; Health Products'!$B:$B,$B136,'Other Pharma &amp; Health Products'!AO:AO)+SUMIF('PSM Costs'!$B:$B,$B136,'PSM Costs'!AO:AO)&gt;0,SUMIF(Pharmaceuticals!$B:$B,$B136,Pharmaceuticals!AF:AF)+SUMIF('Health Products &amp; Equipment'!$B:$B,$B136,'Health Products &amp; Equipment'!AO:AO)+SUMIF('Other Pharma &amp; Health Products'!$B:$B,$B136,'Other Pharma &amp; Health Products'!AO:AO)+SUMIF('PSM Costs'!$B:$B,$B136,'PSM Costs'!AO:AO),"")</f>
        <v/>
      </c>
      <c r="P136" s="231" t="str">
        <f ca="1">IF(SUMIF(Pharmaceuticals!$B:$B,$B136,Pharmaceuticals!AH:AH)+SUMIF('Health Products &amp; Equipment'!$B:$B,$B136,'Health Products &amp; Equipment'!AQ:AQ)+SUMIF('Other Pharma &amp; Health Products'!$B:$B,$B136,'Other Pharma &amp; Health Products'!AQ:AQ)+SUMIF('PSM Costs'!$B:$B,$B136,'PSM Costs'!AQ:AQ)&gt;0,SUMIF(Pharmaceuticals!$B:$B,$B136,Pharmaceuticals!AH:AH)+SUMIF('Health Products &amp; Equipment'!$B:$B,$B136,'Health Products &amp; Equipment'!AQ:AQ)+SUMIF('Other Pharma &amp; Health Products'!$B:$B,$B136,'Other Pharma &amp; Health Products'!AQ:AQ)+SUMIF('PSM Costs'!$B:$B,$B136,'PSM Costs'!AQ:AQ),"")</f>
        <v/>
      </c>
      <c r="Q136" s="231" t="str">
        <f ca="1">IF(SUMIF(Pharmaceuticals!$B:$B,$B136,Pharmaceuticals!AJ:AJ)+SUMIF('Health Products &amp; Equipment'!$B:$B,$B136,'Health Products &amp; Equipment'!AS:AS)+SUMIF('Other Pharma &amp; Health Products'!$B:$B,$B136,'Other Pharma &amp; Health Products'!AS:AS)+SUMIF('PSM Costs'!$B:$B,$B136,'PSM Costs'!AS:AS)&gt;0,SUMIF(Pharmaceuticals!$B:$B,$B136,Pharmaceuticals!AJ:AJ)+SUMIF('Health Products &amp; Equipment'!$B:$B,$B136,'Health Products &amp; Equipment'!AS:AS)+SUMIF('Other Pharma &amp; Health Products'!$B:$B,$B136,'Other Pharma &amp; Health Products'!AS:AS)+SUMIF('PSM Costs'!$B:$B,$B136,'PSM Costs'!AS:AS),"")</f>
        <v/>
      </c>
      <c r="R136" s="229" t="str">
        <f t="shared" ca="1" si="12"/>
        <v/>
      </c>
      <c r="S136" s="230" t="str">
        <f ca="1">IF(SUMIF(Pharmaceuticals!$B:$B,$B136,Pharmaceuticals!AQ:AQ)+SUMIF('Health Products &amp; Equipment'!$B:$B,$B136,'Health Products &amp; Equipment'!AZ:AZ)+SUMIF('Other Pharma &amp; Health Products'!$B:$B,$B136,'Other Pharma &amp; Health Products'!AZ:AZ)+SUMIF('PSM Costs'!$B:$B,$B136,'PSM Costs'!AZ:AZ)&gt;0,SUMIF(Pharmaceuticals!$B:$B,$B136,Pharmaceuticals!AQ:AQ)+SUMIF('Health Products &amp; Equipment'!$B:$B,$B136,'Health Products &amp; Equipment'!AZ:AZ)+SUMIF('Other Pharma &amp; Health Products'!$B:$B,$B136,'Other Pharma &amp; Health Products'!AZ:AZ)+SUMIF('PSM Costs'!$B:$B,$B136,'PSM Costs'!AZ:AZ),"")</f>
        <v/>
      </c>
      <c r="T136" s="230" t="str">
        <f ca="1">IF(SUMIF(Pharmaceuticals!$B:$B,$B136,Pharmaceuticals!AS:AS)+SUMIF('Health Products &amp; Equipment'!$B:$B,$B136,'Health Products &amp; Equipment'!BB:BB)+SUMIF('Other Pharma &amp; Health Products'!$B:$B,$B136,'Other Pharma &amp; Health Products'!BB:BB)+SUMIF('PSM Costs'!$B:$B,$B136,'PSM Costs'!BB:BB)&gt;0,SUMIF(Pharmaceuticals!$B:$B,$B136,Pharmaceuticals!AS:AS)+SUMIF('Health Products &amp; Equipment'!$B:$B,$B136,'Health Products &amp; Equipment'!BB:BB)+SUMIF('Other Pharma &amp; Health Products'!$B:$B,$B136,'Other Pharma &amp; Health Products'!BB:BB)+SUMIF('PSM Costs'!$B:$B,$B136,'PSM Costs'!BB:BB),"")</f>
        <v/>
      </c>
      <c r="U136" s="230" t="str">
        <f ca="1">IF(SUMIF(Pharmaceuticals!$B:$B,$B136,Pharmaceuticals!AU:AU)+SUMIF('Health Products &amp; Equipment'!$B:$B,$B136,'Health Products &amp; Equipment'!BD:BD)+SUMIF('Other Pharma &amp; Health Products'!$B:$B,$B136,'Other Pharma &amp; Health Products'!BD:BD)+SUMIF('PSM Costs'!$B:$B,$B136,'PSM Costs'!BD:BD)&gt;0,SUMIF(Pharmaceuticals!$B:$B,$B136,Pharmaceuticals!AU:AU)+SUMIF('Health Products &amp; Equipment'!$B:$B,$B136,'Health Products &amp; Equipment'!BD:BD)+SUMIF('Other Pharma &amp; Health Products'!$B:$B,$B136,'Other Pharma &amp; Health Products'!BD:BD)+SUMIF('PSM Costs'!$B:$B,$B136,'PSM Costs'!BD:BD),"")</f>
        <v/>
      </c>
      <c r="V136" s="230" t="str">
        <f ca="1">IF(SUMIF(Pharmaceuticals!$B:$B,$B136,Pharmaceuticals!AW:AW)+SUMIF('Health Products &amp; Equipment'!$B:$B,$B136,'Health Products &amp; Equipment'!BF:BF)+SUMIF('Other Pharma &amp; Health Products'!$B:$B,$B136,'Other Pharma &amp; Health Products'!BF:BF)+SUMIF('PSM Costs'!$B:$B,$B136,'PSM Costs'!BF:BF)&gt;0,SUMIF(Pharmaceuticals!$B:$B,$B136,Pharmaceuticals!AW:AW)+SUMIF('Health Products &amp; Equipment'!$B:$B,$B136,'Health Products &amp; Equipment'!BF:BF)+SUMIF('Other Pharma &amp; Health Products'!$B:$B,$B136,'Other Pharma &amp; Health Products'!BF:BF)+SUMIF('PSM Costs'!$B:$B,$B136,'PSM Costs'!BF:BF),"")</f>
        <v/>
      </c>
      <c r="W136" s="228" t="str">
        <f t="shared" ca="1" si="13"/>
        <v/>
      </c>
      <c r="X136" s="231" t="str">
        <f ca="1">IF(SUMIF(Pharmaceuticals!$B:$B,$B136,Pharmaceuticals!BD:BD)+SUMIF('Health Products &amp; Equipment'!$B:$B,$B136,'Health Products &amp; Equipment'!BM:BM)+SUMIF('Other Pharma &amp; Health Products'!$B:$B,$B136,'Other Pharma &amp; Health Products'!BM:BM)+SUMIF('PSM Costs'!$B:$B,$B136,'PSM Costs'!BM:BM)&gt;0,SUMIF(Pharmaceuticals!$B:$B,$B136,Pharmaceuticals!BD:BD)+SUMIF('Health Products &amp; Equipment'!$B:$B,$B136,'Health Products &amp; Equipment'!BM:BM)+SUMIF('Other Pharma &amp; Health Products'!$B:$B,$B136,'Other Pharma &amp; Health Products'!BM:BM)+SUMIF('PSM Costs'!$B:$B,$B136,'PSM Costs'!BM:BM),"")</f>
        <v/>
      </c>
      <c r="Y136" s="231" t="str">
        <f ca="1">IF(SUMIF(Pharmaceuticals!$B:$B,$B136,Pharmaceuticals!BF:BF)+SUMIF('Health Products &amp; Equipment'!$B:$B,$B136,'Health Products &amp; Equipment'!BO:BO)+SUMIF('Other Pharma &amp; Health Products'!$B:$B,$B136,'Other Pharma &amp; Health Products'!BO:BO)+SUMIF('PSM Costs'!$B:$B,$B136,'PSM Costs'!BO:BO)&gt;0,SUMIF(Pharmaceuticals!$B:$B,$B136,Pharmaceuticals!BF:BF)+SUMIF('Health Products &amp; Equipment'!$B:$B,$B136,'Health Products &amp; Equipment'!BO:BO)+SUMIF('Other Pharma &amp; Health Products'!$B:$B,$B136,'Other Pharma &amp; Health Products'!BO:BO)+SUMIF('PSM Costs'!$B:$B,$B136,'PSM Costs'!BO:BO),"")</f>
        <v/>
      </c>
      <c r="Z136" s="231" t="str">
        <f ca="1">IF(SUMIF(Pharmaceuticals!$B:$B,$B136,Pharmaceuticals!BH:BH)+SUMIF('Health Products &amp; Equipment'!$B:$B,$B136,'Health Products &amp; Equipment'!BQ:BQ)+SUMIF('Other Pharma &amp; Health Products'!$B:$B,$B136,'Other Pharma &amp; Health Products'!BQ:BQ)+SUMIF('PSM Costs'!$B:$B,$B136,'PSM Costs'!BQ:BQ)&gt;0,SUMIF(Pharmaceuticals!$B:$B,$B136,Pharmaceuticals!BH:BH)+SUMIF('Health Products &amp; Equipment'!$B:$B,$B136,'Health Products &amp; Equipment'!BQ:BQ)+SUMIF('Other Pharma &amp; Health Products'!$B:$B,$B136,'Other Pharma &amp; Health Products'!BQ:BQ)+SUMIF('PSM Costs'!$B:$B,$B136,'PSM Costs'!BQ:BQ),"")</f>
        <v/>
      </c>
      <c r="AA136" s="231" t="str">
        <f ca="1">IF(SUMIF(Pharmaceuticals!$B:$B,$B136,Pharmaceuticals!BJ:BJ)+SUMIF('Health Products &amp; Equipment'!$B:$B,$B136,'Health Products &amp; Equipment'!BS:BS)+SUMIF('Other Pharma &amp; Health Products'!$B:$B,$B136,'Other Pharma &amp; Health Products'!BS:BS)+SUMIF('PSM Costs'!$B:$B,$B136,'PSM Costs'!BS:BS)&gt;0,SUMIF(Pharmaceuticals!$B:$B,$B136,Pharmaceuticals!BJ:BJ)+SUMIF('Health Products &amp; Equipment'!$B:$B,$B136,'Health Products &amp; Equipment'!BS:BS)+SUMIF('Other Pharma &amp; Health Products'!$B:$B,$B136,'Other Pharma &amp; Health Products'!BS:BS)+SUMIF('PSM Costs'!$B:$B,$B136,'PSM Costs'!BS:BS),"")</f>
        <v/>
      </c>
      <c r="AB136" s="230" t="str">
        <f t="shared" ca="1" si="14"/>
        <v/>
      </c>
    </row>
    <row r="137" spans="1:28" ht="22" customHeight="1" x14ac:dyDescent="0.15">
      <c r="A137" s="226">
        <v>127</v>
      </c>
      <c r="B137" s="226" t="str">
        <f ca="1">IFERROR(VLOOKUP(A137,'Rank unique Mod-Int-CI-PR'!I:J,2,FALSE),"")</f>
        <v/>
      </c>
      <c r="C137" s="227" t="str">
        <f ca="1">IFERROR(VLOOKUP(VALUE(LEFT(B137,FIND("-",B137)-1)),CatModules!B:C,2,FALSE),"")</f>
        <v/>
      </c>
      <c r="D137" s="227" t="str">
        <f ca="1">IFERROR(VLOOKUP(LEFT(B137,FIND("--",B137)-1),CatInt!D:E,2,FALSE),"")</f>
        <v/>
      </c>
      <c r="E137" s="227" t="str">
        <f ca="1">IFERROR(VLOOKUP(MID(B137,FIND("--",B137)+2,FIND("---",B137)-FIND("--",B137)-2),CatCostInp!D:E,2,FALSE),"")</f>
        <v/>
      </c>
      <c r="F137" s="227" t="str">
        <f ca="1">IFERROR(VLOOKUP(B137,ActivityConcat!A:C,3,FALSE),"")</f>
        <v/>
      </c>
      <c r="G137" s="228" t="str">
        <f ca="1">IFERROR(VLOOKUP(VALUE(RIGHT(B137,1)),Setup!A:D,4,FALSE),"")</f>
        <v/>
      </c>
      <c r="H137" s="229" t="str">
        <f t="shared" ca="1" si="10"/>
        <v/>
      </c>
      <c r="I137" s="230" t="str">
        <f ca="1">IF(SUMIF(Pharmaceuticals!$B:$B,$B137,Pharmaceuticals!Q:Q)+SUMIF('Health Products &amp; Equipment'!$B:$B,$B137,'Health Products &amp; Equipment'!Z:Z)+SUMIF('Other Pharma &amp; Health Products'!$B:$B,$B137,'Other Pharma &amp; Health Products'!Z:Z)+SUMIF('PSM Costs'!$B:$B,$B137,'PSM Costs'!Z:Z)&gt;0,SUMIF(Pharmaceuticals!$B:$B,$B137,Pharmaceuticals!Q:Q)+SUMIF('Health Products &amp; Equipment'!$B:$B,$B137,'Health Products &amp; Equipment'!Z:Z)+SUMIF('Other Pharma &amp; Health Products'!$B:$B,$B137,'Other Pharma &amp; Health Products'!Z:Z)+SUMIF('PSM Costs'!$B:$B,$B137,'PSM Costs'!Z:Z),"")</f>
        <v/>
      </c>
      <c r="J137" s="230" t="str">
        <f ca="1">IF(SUMIF(Pharmaceuticals!$B:$B,$B137,Pharmaceuticals!S:S)+SUMIF('Health Products &amp; Equipment'!$B:$B,$B137,'Health Products &amp; Equipment'!AB:AB)+SUMIF('Other Pharma &amp; Health Products'!$B:$B,$B137,'Other Pharma &amp; Health Products'!AB:AB)+SUMIF('PSM Costs'!$B:$B,$B137,'PSM Costs'!AB:AB)&gt;0,SUMIF(Pharmaceuticals!$B:$B,$B137,Pharmaceuticals!S:S)+SUMIF('Health Products &amp; Equipment'!$B:$B,$B137,'Health Products &amp; Equipment'!AB:AB)+SUMIF('Other Pharma &amp; Health Products'!$B:$B,$B137,'Other Pharma &amp; Health Products'!AB:AB)+SUMIF('PSM Costs'!$B:$B,$B137,'PSM Costs'!AB:AB),"")</f>
        <v/>
      </c>
      <c r="K137" s="230" t="str">
        <f ca="1">IF(SUMIF(Pharmaceuticals!$B:$B,$B137,Pharmaceuticals!U:U)+SUMIF('Health Products &amp; Equipment'!$B:$B,$B137,'Health Products &amp; Equipment'!AD:AD)+SUMIF('Other Pharma &amp; Health Products'!$B:$B,$B137,'Other Pharma &amp; Health Products'!AD:AD)+SUMIF('PSM Costs'!$B:$B,$B137,'PSM Costs'!AD:AD)&gt;0,SUMIF(Pharmaceuticals!$B:$B,$B137,Pharmaceuticals!U:U)+SUMIF('Health Products &amp; Equipment'!$B:$B,$B137,'Health Products &amp; Equipment'!AD:AD)+SUMIF('Other Pharma &amp; Health Products'!$B:$B,$B137,'Other Pharma &amp; Health Products'!AD:AD)+SUMIF('PSM Costs'!$B:$B,$B137,'PSM Costs'!AD:AD),"")</f>
        <v/>
      </c>
      <c r="L137" s="230" t="str">
        <f ca="1">IF(SUMIF(Pharmaceuticals!$B:$B,$B137,Pharmaceuticals!W:W)+SUMIF('Health Products &amp; Equipment'!$B:$B,$B137,'Health Products &amp; Equipment'!AF:AF)+SUMIF('Other Pharma &amp; Health Products'!$B:$B,$B137,'Other Pharma &amp; Health Products'!AF:AF)+SUMIF('PSM Costs'!$B:$B,$B137,'PSM Costs'!AF:AF)&gt;0,SUMIF(Pharmaceuticals!$B:$B,$B137,Pharmaceuticals!W:W)+SUMIF('Health Products &amp; Equipment'!$B:$B,$B137,'Health Products &amp; Equipment'!AF:AF)+SUMIF('Other Pharma &amp; Health Products'!$B:$B,$B137,'Other Pharma &amp; Health Products'!AF:AF)+SUMIF('PSM Costs'!$B:$B,$B137,'PSM Costs'!AF:AF),"")</f>
        <v/>
      </c>
      <c r="M137" s="228" t="str">
        <f t="shared" ca="1" si="11"/>
        <v/>
      </c>
      <c r="N137" s="231" t="str">
        <f ca="1">IF(SUMIF(Pharmaceuticals!$B:$B,$B137,Pharmaceuticals!AD:AD)+SUMIF('Health Products &amp; Equipment'!$B:$B,$B137,'Health Products &amp; Equipment'!AM:AM)+SUMIF('Other Pharma &amp; Health Products'!$B:$B,$B137,'Other Pharma &amp; Health Products'!AM:AM)+SUMIF('PSM Costs'!$B:$B,$B137,'PSM Costs'!AM:AM)&gt;0,SUMIF(Pharmaceuticals!$B:$B,$B137,Pharmaceuticals!AD:AD)+SUMIF('Health Products &amp; Equipment'!$B:$B,$B137,'Health Products &amp; Equipment'!AM:AM)+SUMIF('Other Pharma &amp; Health Products'!$B:$B,$B137,'Other Pharma &amp; Health Products'!AM:AM)+SUMIF('PSM Costs'!$B:$B,$B137,'PSM Costs'!AM:AM),"")</f>
        <v/>
      </c>
      <c r="O137" s="231" t="str">
        <f ca="1">IF(SUMIF(Pharmaceuticals!$B:$B,$B137,Pharmaceuticals!AF:AF)+SUMIF('Health Products &amp; Equipment'!$B:$B,$B137,'Health Products &amp; Equipment'!AO:AO)+SUMIF('Other Pharma &amp; Health Products'!$B:$B,$B137,'Other Pharma &amp; Health Products'!AO:AO)+SUMIF('PSM Costs'!$B:$B,$B137,'PSM Costs'!AO:AO)&gt;0,SUMIF(Pharmaceuticals!$B:$B,$B137,Pharmaceuticals!AF:AF)+SUMIF('Health Products &amp; Equipment'!$B:$B,$B137,'Health Products &amp; Equipment'!AO:AO)+SUMIF('Other Pharma &amp; Health Products'!$B:$B,$B137,'Other Pharma &amp; Health Products'!AO:AO)+SUMIF('PSM Costs'!$B:$B,$B137,'PSM Costs'!AO:AO),"")</f>
        <v/>
      </c>
      <c r="P137" s="231" t="str">
        <f ca="1">IF(SUMIF(Pharmaceuticals!$B:$B,$B137,Pharmaceuticals!AH:AH)+SUMIF('Health Products &amp; Equipment'!$B:$B,$B137,'Health Products &amp; Equipment'!AQ:AQ)+SUMIF('Other Pharma &amp; Health Products'!$B:$B,$B137,'Other Pharma &amp; Health Products'!AQ:AQ)+SUMIF('PSM Costs'!$B:$B,$B137,'PSM Costs'!AQ:AQ)&gt;0,SUMIF(Pharmaceuticals!$B:$B,$B137,Pharmaceuticals!AH:AH)+SUMIF('Health Products &amp; Equipment'!$B:$B,$B137,'Health Products &amp; Equipment'!AQ:AQ)+SUMIF('Other Pharma &amp; Health Products'!$B:$B,$B137,'Other Pharma &amp; Health Products'!AQ:AQ)+SUMIF('PSM Costs'!$B:$B,$B137,'PSM Costs'!AQ:AQ),"")</f>
        <v/>
      </c>
      <c r="Q137" s="231" t="str">
        <f ca="1">IF(SUMIF(Pharmaceuticals!$B:$B,$B137,Pharmaceuticals!AJ:AJ)+SUMIF('Health Products &amp; Equipment'!$B:$B,$B137,'Health Products &amp; Equipment'!AS:AS)+SUMIF('Other Pharma &amp; Health Products'!$B:$B,$B137,'Other Pharma &amp; Health Products'!AS:AS)+SUMIF('PSM Costs'!$B:$B,$B137,'PSM Costs'!AS:AS)&gt;0,SUMIF(Pharmaceuticals!$B:$B,$B137,Pharmaceuticals!AJ:AJ)+SUMIF('Health Products &amp; Equipment'!$B:$B,$B137,'Health Products &amp; Equipment'!AS:AS)+SUMIF('Other Pharma &amp; Health Products'!$B:$B,$B137,'Other Pharma &amp; Health Products'!AS:AS)+SUMIF('PSM Costs'!$B:$B,$B137,'PSM Costs'!AS:AS),"")</f>
        <v/>
      </c>
      <c r="R137" s="229" t="str">
        <f t="shared" ca="1" si="12"/>
        <v/>
      </c>
      <c r="S137" s="230" t="str">
        <f ca="1">IF(SUMIF(Pharmaceuticals!$B:$B,$B137,Pharmaceuticals!AQ:AQ)+SUMIF('Health Products &amp; Equipment'!$B:$B,$B137,'Health Products &amp; Equipment'!AZ:AZ)+SUMIF('Other Pharma &amp; Health Products'!$B:$B,$B137,'Other Pharma &amp; Health Products'!AZ:AZ)+SUMIF('PSM Costs'!$B:$B,$B137,'PSM Costs'!AZ:AZ)&gt;0,SUMIF(Pharmaceuticals!$B:$B,$B137,Pharmaceuticals!AQ:AQ)+SUMIF('Health Products &amp; Equipment'!$B:$B,$B137,'Health Products &amp; Equipment'!AZ:AZ)+SUMIF('Other Pharma &amp; Health Products'!$B:$B,$B137,'Other Pharma &amp; Health Products'!AZ:AZ)+SUMIF('PSM Costs'!$B:$B,$B137,'PSM Costs'!AZ:AZ),"")</f>
        <v/>
      </c>
      <c r="T137" s="230" t="str">
        <f ca="1">IF(SUMIF(Pharmaceuticals!$B:$B,$B137,Pharmaceuticals!AS:AS)+SUMIF('Health Products &amp; Equipment'!$B:$B,$B137,'Health Products &amp; Equipment'!BB:BB)+SUMIF('Other Pharma &amp; Health Products'!$B:$B,$B137,'Other Pharma &amp; Health Products'!BB:BB)+SUMIF('PSM Costs'!$B:$B,$B137,'PSM Costs'!BB:BB)&gt;0,SUMIF(Pharmaceuticals!$B:$B,$B137,Pharmaceuticals!AS:AS)+SUMIF('Health Products &amp; Equipment'!$B:$B,$B137,'Health Products &amp; Equipment'!BB:BB)+SUMIF('Other Pharma &amp; Health Products'!$B:$B,$B137,'Other Pharma &amp; Health Products'!BB:BB)+SUMIF('PSM Costs'!$B:$B,$B137,'PSM Costs'!BB:BB),"")</f>
        <v/>
      </c>
      <c r="U137" s="230" t="str">
        <f ca="1">IF(SUMIF(Pharmaceuticals!$B:$B,$B137,Pharmaceuticals!AU:AU)+SUMIF('Health Products &amp; Equipment'!$B:$B,$B137,'Health Products &amp; Equipment'!BD:BD)+SUMIF('Other Pharma &amp; Health Products'!$B:$B,$B137,'Other Pharma &amp; Health Products'!BD:BD)+SUMIF('PSM Costs'!$B:$B,$B137,'PSM Costs'!BD:BD)&gt;0,SUMIF(Pharmaceuticals!$B:$B,$B137,Pharmaceuticals!AU:AU)+SUMIF('Health Products &amp; Equipment'!$B:$B,$B137,'Health Products &amp; Equipment'!BD:BD)+SUMIF('Other Pharma &amp; Health Products'!$B:$B,$B137,'Other Pharma &amp; Health Products'!BD:BD)+SUMIF('PSM Costs'!$B:$B,$B137,'PSM Costs'!BD:BD),"")</f>
        <v/>
      </c>
      <c r="V137" s="230" t="str">
        <f ca="1">IF(SUMIF(Pharmaceuticals!$B:$B,$B137,Pharmaceuticals!AW:AW)+SUMIF('Health Products &amp; Equipment'!$B:$B,$B137,'Health Products &amp; Equipment'!BF:BF)+SUMIF('Other Pharma &amp; Health Products'!$B:$B,$B137,'Other Pharma &amp; Health Products'!BF:BF)+SUMIF('PSM Costs'!$B:$B,$B137,'PSM Costs'!BF:BF)&gt;0,SUMIF(Pharmaceuticals!$B:$B,$B137,Pharmaceuticals!AW:AW)+SUMIF('Health Products &amp; Equipment'!$B:$B,$B137,'Health Products &amp; Equipment'!BF:BF)+SUMIF('Other Pharma &amp; Health Products'!$B:$B,$B137,'Other Pharma &amp; Health Products'!BF:BF)+SUMIF('PSM Costs'!$B:$B,$B137,'PSM Costs'!BF:BF),"")</f>
        <v/>
      </c>
      <c r="W137" s="228" t="str">
        <f t="shared" ca="1" si="13"/>
        <v/>
      </c>
      <c r="X137" s="231" t="str">
        <f ca="1">IF(SUMIF(Pharmaceuticals!$B:$B,$B137,Pharmaceuticals!BD:BD)+SUMIF('Health Products &amp; Equipment'!$B:$B,$B137,'Health Products &amp; Equipment'!BM:BM)+SUMIF('Other Pharma &amp; Health Products'!$B:$B,$B137,'Other Pharma &amp; Health Products'!BM:BM)+SUMIF('PSM Costs'!$B:$B,$B137,'PSM Costs'!BM:BM)&gt;0,SUMIF(Pharmaceuticals!$B:$B,$B137,Pharmaceuticals!BD:BD)+SUMIF('Health Products &amp; Equipment'!$B:$B,$B137,'Health Products &amp; Equipment'!BM:BM)+SUMIF('Other Pharma &amp; Health Products'!$B:$B,$B137,'Other Pharma &amp; Health Products'!BM:BM)+SUMIF('PSM Costs'!$B:$B,$B137,'PSM Costs'!BM:BM),"")</f>
        <v/>
      </c>
      <c r="Y137" s="231" t="str">
        <f ca="1">IF(SUMIF(Pharmaceuticals!$B:$B,$B137,Pharmaceuticals!BF:BF)+SUMIF('Health Products &amp; Equipment'!$B:$B,$B137,'Health Products &amp; Equipment'!BO:BO)+SUMIF('Other Pharma &amp; Health Products'!$B:$B,$B137,'Other Pharma &amp; Health Products'!BO:BO)+SUMIF('PSM Costs'!$B:$B,$B137,'PSM Costs'!BO:BO)&gt;0,SUMIF(Pharmaceuticals!$B:$B,$B137,Pharmaceuticals!BF:BF)+SUMIF('Health Products &amp; Equipment'!$B:$B,$B137,'Health Products &amp; Equipment'!BO:BO)+SUMIF('Other Pharma &amp; Health Products'!$B:$B,$B137,'Other Pharma &amp; Health Products'!BO:BO)+SUMIF('PSM Costs'!$B:$B,$B137,'PSM Costs'!BO:BO),"")</f>
        <v/>
      </c>
      <c r="Z137" s="231" t="str">
        <f ca="1">IF(SUMIF(Pharmaceuticals!$B:$B,$B137,Pharmaceuticals!BH:BH)+SUMIF('Health Products &amp; Equipment'!$B:$B,$B137,'Health Products &amp; Equipment'!BQ:BQ)+SUMIF('Other Pharma &amp; Health Products'!$B:$B,$B137,'Other Pharma &amp; Health Products'!BQ:BQ)+SUMIF('PSM Costs'!$B:$B,$B137,'PSM Costs'!BQ:BQ)&gt;0,SUMIF(Pharmaceuticals!$B:$B,$B137,Pharmaceuticals!BH:BH)+SUMIF('Health Products &amp; Equipment'!$B:$B,$B137,'Health Products &amp; Equipment'!BQ:BQ)+SUMIF('Other Pharma &amp; Health Products'!$B:$B,$B137,'Other Pharma &amp; Health Products'!BQ:BQ)+SUMIF('PSM Costs'!$B:$B,$B137,'PSM Costs'!BQ:BQ),"")</f>
        <v/>
      </c>
      <c r="AA137" s="231" t="str">
        <f ca="1">IF(SUMIF(Pharmaceuticals!$B:$B,$B137,Pharmaceuticals!BJ:BJ)+SUMIF('Health Products &amp; Equipment'!$B:$B,$B137,'Health Products &amp; Equipment'!BS:BS)+SUMIF('Other Pharma &amp; Health Products'!$B:$B,$B137,'Other Pharma &amp; Health Products'!BS:BS)+SUMIF('PSM Costs'!$B:$B,$B137,'PSM Costs'!BS:BS)&gt;0,SUMIF(Pharmaceuticals!$B:$B,$B137,Pharmaceuticals!BJ:BJ)+SUMIF('Health Products &amp; Equipment'!$B:$B,$B137,'Health Products &amp; Equipment'!BS:BS)+SUMIF('Other Pharma &amp; Health Products'!$B:$B,$B137,'Other Pharma &amp; Health Products'!BS:BS)+SUMIF('PSM Costs'!$B:$B,$B137,'PSM Costs'!BS:BS),"")</f>
        <v/>
      </c>
      <c r="AB137" s="230" t="str">
        <f t="shared" ca="1" si="14"/>
        <v/>
      </c>
    </row>
    <row r="138" spans="1:28" ht="22" customHeight="1" x14ac:dyDescent="0.15">
      <c r="A138" s="226">
        <v>128</v>
      </c>
      <c r="B138" s="226" t="str">
        <f ca="1">IFERROR(VLOOKUP(A138,'Rank unique Mod-Int-CI-PR'!I:J,2,FALSE),"")</f>
        <v/>
      </c>
      <c r="C138" s="227" t="str">
        <f ca="1">IFERROR(VLOOKUP(VALUE(LEFT(B138,FIND("-",B138)-1)),CatModules!B:C,2,FALSE),"")</f>
        <v/>
      </c>
      <c r="D138" s="227" t="str">
        <f ca="1">IFERROR(VLOOKUP(LEFT(B138,FIND("--",B138)-1),CatInt!D:E,2,FALSE),"")</f>
        <v/>
      </c>
      <c r="E138" s="227" t="str">
        <f ca="1">IFERROR(VLOOKUP(MID(B138,FIND("--",B138)+2,FIND("---",B138)-FIND("--",B138)-2),CatCostInp!D:E,2,FALSE),"")</f>
        <v/>
      </c>
      <c r="F138" s="227" t="str">
        <f ca="1">IFERROR(VLOOKUP(B138,ActivityConcat!A:C,3,FALSE),"")</f>
        <v/>
      </c>
      <c r="G138" s="228" t="str">
        <f ca="1">IFERROR(VLOOKUP(VALUE(RIGHT(B138,1)),Setup!A:D,4,FALSE),"")</f>
        <v/>
      </c>
      <c r="H138" s="229" t="str">
        <f t="shared" ca="1" si="10"/>
        <v/>
      </c>
      <c r="I138" s="230" t="str">
        <f ca="1">IF(SUMIF(Pharmaceuticals!$B:$B,$B138,Pharmaceuticals!Q:Q)+SUMIF('Health Products &amp; Equipment'!$B:$B,$B138,'Health Products &amp; Equipment'!Z:Z)+SUMIF('Other Pharma &amp; Health Products'!$B:$B,$B138,'Other Pharma &amp; Health Products'!Z:Z)+SUMIF('PSM Costs'!$B:$B,$B138,'PSM Costs'!Z:Z)&gt;0,SUMIF(Pharmaceuticals!$B:$B,$B138,Pharmaceuticals!Q:Q)+SUMIF('Health Products &amp; Equipment'!$B:$B,$B138,'Health Products &amp; Equipment'!Z:Z)+SUMIF('Other Pharma &amp; Health Products'!$B:$B,$B138,'Other Pharma &amp; Health Products'!Z:Z)+SUMIF('PSM Costs'!$B:$B,$B138,'PSM Costs'!Z:Z),"")</f>
        <v/>
      </c>
      <c r="J138" s="230" t="str">
        <f ca="1">IF(SUMIF(Pharmaceuticals!$B:$B,$B138,Pharmaceuticals!S:S)+SUMIF('Health Products &amp; Equipment'!$B:$B,$B138,'Health Products &amp; Equipment'!AB:AB)+SUMIF('Other Pharma &amp; Health Products'!$B:$B,$B138,'Other Pharma &amp; Health Products'!AB:AB)+SUMIF('PSM Costs'!$B:$B,$B138,'PSM Costs'!AB:AB)&gt;0,SUMIF(Pharmaceuticals!$B:$B,$B138,Pharmaceuticals!S:S)+SUMIF('Health Products &amp; Equipment'!$B:$B,$B138,'Health Products &amp; Equipment'!AB:AB)+SUMIF('Other Pharma &amp; Health Products'!$B:$B,$B138,'Other Pharma &amp; Health Products'!AB:AB)+SUMIF('PSM Costs'!$B:$B,$B138,'PSM Costs'!AB:AB),"")</f>
        <v/>
      </c>
      <c r="K138" s="230" t="str">
        <f ca="1">IF(SUMIF(Pharmaceuticals!$B:$B,$B138,Pharmaceuticals!U:U)+SUMIF('Health Products &amp; Equipment'!$B:$B,$B138,'Health Products &amp; Equipment'!AD:AD)+SUMIF('Other Pharma &amp; Health Products'!$B:$B,$B138,'Other Pharma &amp; Health Products'!AD:AD)+SUMIF('PSM Costs'!$B:$B,$B138,'PSM Costs'!AD:AD)&gt;0,SUMIF(Pharmaceuticals!$B:$B,$B138,Pharmaceuticals!U:U)+SUMIF('Health Products &amp; Equipment'!$B:$B,$B138,'Health Products &amp; Equipment'!AD:AD)+SUMIF('Other Pharma &amp; Health Products'!$B:$B,$B138,'Other Pharma &amp; Health Products'!AD:AD)+SUMIF('PSM Costs'!$B:$B,$B138,'PSM Costs'!AD:AD),"")</f>
        <v/>
      </c>
      <c r="L138" s="230" t="str">
        <f ca="1">IF(SUMIF(Pharmaceuticals!$B:$B,$B138,Pharmaceuticals!W:W)+SUMIF('Health Products &amp; Equipment'!$B:$B,$B138,'Health Products &amp; Equipment'!AF:AF)+SUMIF('Other Pharma &amp; Health Products'!$B:$B,$B138,'Other Pharma &amp; Health Products'!AF:AF)+SUMIF('PSM Costs'!$B:$B,$B138,'PSM Costs'!AF:AF)&gt;0,SUMIF(Pharmaceuticals!$B:$B,$B138,Pharmaceuticals!W:W)+SUMIF('Health Products &amp; Equipment'!$B:$B,$B138,'Health Products &amp; Equipment'!AF:AF)+SUMIF('Other Pharma &amp; Health Products'!$B:$B,$B138,'Other Pharma &amp; Health Products'!AF:AF)+SUMIF('PSM Costs'!$B:$B,$B138,'PSM Costs'!AF:AF),"")</f>
        <v/>
      </c>
      <c r="M138" s="228" t="str">
        <f t="shared" ca="1" si="11"/>
        <v/>
      </c>
      <c r="N138" s="231" t="str">
        <f ca="1">IF(SUMIF(Pharmaceuticals!$B:$B,$B138,Pharmaceuticals!AD:AD)+SUMIF('Health Products &amp; Equipment'!$B:$B,$B138,'Health Products &amp; Equipment'!AM:AM)+SUMIF('Other Pharma &amp; Health Products'!$B:$B,$B138,'Other Pharma &amp; Health Products'!AM:AM)+SUMIF('PSM Costs'!$B:$B,$B138,'PSM Costs'!AM:AM)&gt;0,SUMIF(Pharmaceuticals!$B:$B,$B138,Pharmaceuticals!AD:AD)+SUMIF('Health Products &amp; Equipment'!$B:$B,$B138,'Health Products &amp; Equipment'!AM:AM)+SUMIF('Other Pharma &amp; Health Products'!$B:$B,$B138,'Other Pharma &amp; Health Products'!AM:AM)+SUMIF('PSM Costs'!$B:$B,$B138,'PSM Costs'!AM:AM),"")</f>
        <v/>
      </c>
      <c r="O138" s="231" t="str">
        <f ca="1">IF(SUMIF(Pharmaceuticals!$B:$B,$B138,Pharmaceuticals!AF:AF)+SUMIF('Health Products &amp; Equipment'!$B:$B,$B138,'Health Products &amp; Equipment'!AO:AO)+SUMIF('Other Pharma &amp; Health Products'!$B:$B,$B138,'Other Pharma &amp; Health Products'!AO:AO)+SUMIF('PSM Costs'!$B:$B,$B138,'PSM Costs'!AO:AO)&gt;0,SUMIF(Pharmaceuticals!$B:$B,$B138,Pharmaceuticals!AF:AF)+SUMIF('Health Products &amp; Equipment'!$B:$B,$B138,'Health Products &amp; Equipment'!AO:AO)+SUMIF('Other Pharma &amp; Health Products'!$B:$B,$B138,'Other Pharma &amp; Health Products'!AO:AO)+SUMIF('PSM Costs'!$B:$B,$B138,'PSM Costs'!AO:AO),"")</f>
        <v/>
      </c>
      <c r="P138" s="231" t="str">
        <f ca="1">IF(SUMIF(Pharmaceuticals!$B:$B,$B138,Pharmaceuticals!AH:AH)+SUMIF('Health Products &amp; Equipment'!$B:$B,$B138,'Health Products &amp; Equipment'!AQ:AQ)+SUMIF('Other Pharma &amp; Health Products'!$B:$B,$B138,'Other Pharma &amp; Health Products'!AQ:AQ)+SUMIF('PSM Costs'!$B:$B,$B138,'PSM Costs'!AQ:AQ)&gt;0,SUMIF(Pharmaceuticals!$B:$B,$B138,Pharmaceuticals!AH:AH)+SUMIF('Health Products &amp; Equipment'!$B:$B,$B138,'Health Products &amp; Equipment'!AQ:AQ)+SUMIF('Other Pharma &amp; Health Products'!$B:$B,$B138,'Other Pharma &amp; Health Products'!AQ:AQ)+SUMIF('PSM Costs'!$B:$B,$B138,'PSM Costs'!AQ:AQ),"")</f>
        <v/>
      </c>
      <c r="Q138" s="231" t="str">
        <f ca="1">IF(SUMIF(Pharmaceuticals!$B:$B,$B138,Pharmaceuticals!AJ:AJ)+SUMIF('Health Products &amp; Equipment'!$B:$B,$B138,'Health Products &amp; Equipment'!AS:AS)+SUMIF('Other Pharma &amp; Health Products'!$B:$B,$B138,'Other Pharma &amp; Health Products'!AS:AS)+SUMIF('PSM Costs'!$B:$B,$B138,'PSM Costs'!AS:AS)&gt;0,SUMIF(Pharmaceuticals!$B:$B,$B138,Pharmaceuticals!AJ:AJ)+SUMIF('Health Products &amp; Equipment'!$B:$B,$B138,'Health Products &amp; Equipment'!AS:AS)+SUMIF('Other Pharma &amp; Health Products'!$B:$B,$B138,'Other Pharma &amp; Health Products'!AS:AS)+SUMIF('PSM Costs'!$B:$B,$B138,'PSM Costs'!AS:AS),"")</f>
        <v/>
      </c>
      <c r="R138" s="229" t="str">
        <f t="shared" ca="1" si="12"/>
        <v/>
      </c>
      <c r="S138" s="230" t="str">
        <f ca="1">IF(SUMIF(Pharmaceuticals!$B:$B,$B138,Pharmaceuticals!AQ:AQ)+SUMIF('Health Products &amp; Equipment'!$B:$B,$B138,'Health Products &amp; Equipment'!AZ:AZ)+SUMIF('Other Pharma &amp; Health Products'!$B:$B,$B138,'Other Pharma &amp; Health Products'!AZ:AZ)+SUMIF('PSM Costs'!$B:$B,$B138,'PSM Costs'!AZ:AZ)&gt;0,SUMIF(Pharmaceuticals!$B:$B,$B138,Pharmaceuticals!AQ:AQ)+SUMIF('Health Products &amp; Equipment'!$B:$B,$B138,'Health Products &amp; Equipment'!AZ:AZ)+SUMIF('Other Pharma &amp; Health Products'!$B:$B,$B138,'Other Pharma &amp; Health Products'!AZ:AZ)+SUMIF('PSM Costs'!$B:$B,$B138,'PSM Costs'!AZ:AZ),"")</f>
        <v/>
      </c>
      <c r="T138" s="230" t="str">
        <f ca="1">IF(SUMIF(Pharmaceuticals!$B:$B,$B138,Pharmaceuticals!AS:AS)+SUMIF('Health Products &amp; Equipment'!$B:$B,$B138,'Health Products &amp; Equipment'!BB:BB)+SUMIF('Other Pharma &amp; Health Products'!$B:$B,$B138,'Other Pharma &amp; Health Products'!BB:BB)+SUMIF('PSM Costs'!$B:$B,$B138,'PSM Costs'!BB:BB)&gt;0,SUMIF(Pharmaceuticals!$B:$B,$B138,Pharmaceuticals!AS:AS)+SUMIF('Health Products &amp; Equipment'!$B:$B,$B138,'Health Products &amp; Equipment'!BB:BB)+SUMIF('Other Pharma &amp; Health Products'!$B:$B,$B138,'Other Pharma &amp; Health Products'!BB:BB)+SUMIF('PSM Costs'!$B:$B,$B138,'PSM Costs'!BB:BB),"")</f>
        <v/>
      </c>
      <c r="U138" s="230" t="str">
        <f ca="1">IF(SUMIF(Pharmaceuticals!$B:$B,$B138,Pharmaceuticals!AU:AU)+SUMIF('Health Products &amp; Equipment'!$B:$B,$B138,'Health Products &amp; Equipment'!BD:BD)+SUMIF('Other Pharma &amp; Health Products'!$B:$B,$B138,'Other Pharma &amp; Health Products'!BD:BD)+SUMIF('PSM Costs'!$B:$B,$B138,'PSM Costs'!BD:BD)&gt;0,SUMIF(Pharmaceuticals!$B:$B,$B138,Pharmaceuticals!AU:AU)+SUMIF('Health Products &amp; Equipment'!$B:$B,$B138,'Health Products &amp; Equipment'!BD:BD)+SUMIF('Other Pharma &amp; Health Products'!$B:$B,$B138,'Other Pharma &amp; Health Products'!BD:BD)+SUMIF('PSM Costs'!$B:$B,$B138,'PSM Costs'!BD:BD),"")</f>
        <v/>
      </c>
      <c r="V138" s="230" t="str">
        <f ca="1">IF(SUMIF(Pharmaceuticals!$B:$B,$B138,Pharmaceuticals!AW:AW)+SUMIF('Health Products &amp; Equipment'!$B:$B,$B138,'Health Products &amp; Equipment'!BF:BF)+SUMIF('Other Pharma &amp; Health Products'!$B:$B,$B138,'Other Pharma &amp; Health Products'!BF:BF)+SUMIF('PSM Costs'!$B:$B,$B138,'PSM Costs'!BF:BF)&gt;0,SUMIF(Pharmaceuticals!$B:$B,$B138,Pharmaceuticals!AW:AW)+SUMIF('Health Products &amp; Equipment'!$B:$B,$B138,'Health Products &amp; Equipment'!BF:BF)+SUMIF('Other Pharma &amp; Health Products'!$B:$B,$B138,'Other Pharma &amp; Health Products'!BF:BF)+SUMIF('PSM Costs'!$B:$B,$B138,'PSM Costs'!BF:BF),"")</f>
        <v/>
      </c>
      <c r="W138" s="228" t="str">
        <f t="shared" ca="1" si="13"/>
        <v/>
      </c>
      <c r="X138" s="231" t="str">
        <f ca="1">IF(SUMIF(Pharmaceuticals!$B:$B,$B138,Pharmaceuticals!BD:BD)+SUMIF('Health Products &amp; Equipment'!$B:$B,$B138,'Health Products &amp; Equipment'!BM:BM)+SUMIF('Other Pharma &amp; Health Products'!$B:$B,$B138,'Other Pharma &amp; Health Products'!BM:BM)+SUMIF('PSM Costs'!$B:$B,$B138,'PSM Costs'!BM:BM)&gt;0,SUMIF(Pharmaceuticals!$B:$B,$B138,Pharmaceuticals!BD:BD)+SUMIF('Health Products &amp; Equipment'!$B:$B,$B138,'Health Products &amp; Equipment'!BM:BM)+SUMIF('Other Pharma &amp; Health Products'!$B:$B,$B138,'Other Pharma &amp; Health Products'!BM:BM)+SUMIF('PSM Costs'!$B:$B,$B138,'PSM Costs'!BM:BM),"")</f>
        <v/>
      </c>
      <c r="Y138" s="231" t="str">
        <f ca="1">IF(SUMIF(Pharmaceuticals!$B:$B,$B138,Pharmaceuticals!BF:BF)+SUMIF('Health Products &amp; Equipment'!$B:$B,$B138,'Health Products &amp; Equipment'!BO:BO)+SUMIF('Other Pharma &amp; Health Products'!$B:$B,$B138,'Other Pharma &amp; Health Products'!BO:BO)+SUMIF('PSM Costs'!$B:$B,$B138,'PSM Costs'!BO:BO)&gt;0,SUMIF(Pharmaceuticals!$B:$B,$B138,Pharmaceuticals!BF:BF)+SUMIF('Health Products &amp; Equipment'!$B:$B,$B138,'Health Products &amp; Equipment'!BO:BO)+SUMIF('Other Pharma &amp; Health Products'!$B:$B,$B138,'Other Pharma &amp; Health Products'!BO:BO)+SUMIF('PSM Costs'!$B:$B,$B138,'PSM Costs'!BO:BO),"")</f>
        <v/>
      </c>
      <c r="Z138" s="231" t="str">
        <f ca="1">IF(SUMIF(Pharmaceuticals!$B:$B,$B138,Pharmaceuticals!BH:BH)+SUMIF('Health Products &amp; Equipment'!$B:$B,$B138,'Health Products &amp; Equipment'!BQ:BQ)+SUMIF('Other Pharma &amp; Health Products'!$B:$B,$B138,'Other Pharma &amp; Health Products'!BQ:BQ)+SUMIF('PSM Costs'!$B:$B,$B138,'PSM Costs'!BQ:BQ)&gt;0,SUMIF(Pharmaceuticals!$B:$B,$B138,Pharmaceuticals!BH:BH)+SUMIF('Health Products &amp; Equipment'!$B:$B,$B138,'Health Products &amp; Equipment'!BQ:BQ)+SUMIF('Other Pharma &amp; Health Products'!$B:$B,$B138,'Other Pharma &amp; Health Products'!BQ:BQ)+SUMIF('PSM Costs'!$B:$B,$B138,'PSM Costs'!BQ:BQ),"")</f>
        <v/>
      </c>
      <c r="AA138" s="231" t="str">
        <f ca="1">IF(SUMIF(Pharmaceuticals!$B:$B,$B138,Pharmaceuticals!BJ:BJ)+SUMIF('Health Products &amp; Equipment'!$B:$B,$B138,'Health Products &amp; Equipment'!BS:BS)+SUMIF('Other Pharma &amp; Health Products'!$B:$B,$B138,'Other Pharma &amp; Health Products'!BS:BS)+SUMIF('PSM Costs'!$B:$B,$B138,'PSM Costs'!BS:BS)&gt;0,SUMIF(Pharmaceuticals!$B:$B,$B138,Pharmaceuticals!BJ:BJ)+SUMIF('Health Products &amp; Equipment'!$B:$B,$B138,'Health Products &amp; Equipment'!BS:BS)+SUMIF('Other Pharma &amp; Health Products'!$B:$B,$B138,'Other Pharma &amp; Health Products'!BS:BS)+SUMIF('PSM Costs'!$B:$B,$B138,'PSM Costs'!BS:BS),"")</f>
        <v/>
      </c>
      <c r="AB138" s="230" t="str">
        <f t="shared" ca="1" si="14"/>
        <v/>
      </c>
    </row>
    <row r="139" spans="1:28" ht="22" customHeight="1" x14ac:dyDescent="0.15">
      <c r="A139" s="226">
        <v>129</v>
      </c>
      <c r="B139" s="226" t="str">
        <f ca="1">IFERROR(VLOOKUP(A139,'Rank unique Mod-Int-CI-PR'!I:J,2,FALSE),"")</f>
        <v/>
      </c>
      <c r="C139" s="227" t="str">
        <f ca="1">IFERROR(VLOOKUP(VALUE(LEFT(B139,FIND("-",B139)-1)),CatModules!B:C,2,FALSE),"")</f>
        <v/>
      </c>
      <c r="D139" s="227" t="str">
        <f ca="1">IFERROR(VLOOKUP(LEFT(B139,FIND("--",B139)-1),CatInt!D:E,2,FALSE),"")</f>
        <v/>
      </c>
      <c r="E139" s="227" t="str">
        <f ca="1">IFERROR(VLOOKUP(MID(B139,FIND("--",B139)+2,FIND("---",B139)-FIND("--",B139)-2),CatCostInp!D:E,2,FALSE),"")</f>
        <v/>
      </c>
      <c r="F139" s="227" t="str">
        <f ca="1">IFERROR(VLOOKUP(B139,ActivityConcat!A:C,3,FALSE),"")</f>
        <v/>
      </c>
      <c r="G139" s="228" t="str">
        <f ca="1">IFERROR(VLOOKUP(VALUE(RIGHT(B139,1)),Setup!A:D,4,FALSE),"")</f>
        <v/>
      </c>
      <c r="H139" s="229" t="str">
        <f t="shared" ca="1" si="10"/>
        <v/>
      </c>
      <c r="I139" s="230" t="str">
        <f ca="1">IF(SUMIF(Pharmaceuticals!$B:$B,$B139,Pharmaceuticals!Q:Q)+SUMIF('Health Products &amp; Equipment'!$B:$B,$B139,'Health Products &amp; Equipment'!Z:Z)+SUMIF('Other Pharma &amp; Health Products'!$B:$B,$B139,'Other Pharma &amp; Health Products'!Z:Z)+SUMIF('PSM Costs'!$B:$B,$B139,'PSM Costs'!Z:Z)&gt;0,SUMIF(Pharmaceuticals!$B:$B,$B139,Pharmaceuticals!Q:Q)+SUMIF('Health Products &amp; Equipment'!$B:$B,$B139,'Health Products &amp; Equipment'!Z:Z)+SUMIF('Other Pharma &amp; Health Products'!$B:$B,$B139,'Other Pharma &amp; Health Products'!Z:Z)+SUMIF('PSM Costs'!$B:$B,$B139,'PSM Costs'!Z:Z),"")</f>
        <v/>
      </c>
      <c r="J139" s="230" t="str">
        <f ca="1">IF(SUMIF(Pharmaceuticals!$B:$B,$B139,Pharmaceuticals!S:S)+SUMIF('Health Products &amp; Equipment'!$B:$B,$B139,'Health Products &amp; Equipment'!AB:AB)+SUMIF('Other Pharma &amp; Health Products'!$B:$B,$B139,'Other Pharma &amp; Health Products'!AB:AB)+SUMIF('PSM Costs'!$B:$B,$B139,'PSM Costs'!AB:AB)&gt;0,SUMIF(Pharmaceuticals!$B:$B,$B139,Pharmaceuticals!S:S)+SUMIF('Health Products &amp; Equipment'!$B:$B,$B139,'Health Products &amp; Equipment'!AB:AB)+SUMIF('Other Pharma &amp; Health Products'!$B:$B,$B139,'Other Pharma &amp; Health Products'!AB:AB)+SUMIF('PSM Costs'!$B:$B,$B139,'PSM Costs'!AB:AB),"")</f>
        <v/>
      </c>
      <c r="K139" s="230" t="str">
        <f ca="1">IF(SUMIF(Pharmaceuticals!$B:$B,$B139,Pharmaceuticals!U:U)+SUMIF('Health Products &amp; Equipment'!$B:$B,$B139,'Health Products &amp; Equipment'!AD:AD)+SUMIF('Other Pharma &amp; Health Products'!$B:$B,$B139,'Other Pharma &amp; Health Products'!AD:AD)+SUMIF('PSM Costs'!$B:$B,$B139,'PSM Costs'!AD:AD)&gt;0,SUMIF(Pharmaceuticals!$B:$B,$B139,Pharmaceuticals!U:U)+SUMIF('Health Products &amp; Equipment'!$B:$B,$B139,'Health Products &amp; Equipment'!AD:AD)+SUMIF('Other Pharma &amp; Health Products'!$B:$B,$B139,'Other Pharma &amp; Health Products'!AD:AD)+SUMIF('PSM Costs'!$B:$B,$B139,'PSM Costs'!AD:AD),"")</f>
        <v/>
      </c>
      <c r="L139" s="230" t="str">
        <f ca="1">IF(SUMIF(Pharmaceuticals!$B:$B,$B139,Pharmaceuticals!W:W)+SUMIF('Health Products &amp; Equipment'!$B:$B,$B139,'Health Products &amp; Equipment'!AF:AF)+SUMIF('Other Pharma &amp; Health Products'!$B:$B,$B139,'Other Pharma &amp; Health Products'!AF:AF)+SUMIF('PSM Costs'!$B:$B,$B139,'PSM Costs'!AF:AF)&gt;0,SUMIF(Pharmaceuticals!$B:$B,$B139,Pharmaceuticals!W:W)+SUMIF('Health Products &amp; Equipment'!$B:$B,$B139,'Health Products &amp; Equipment'!AF:AF)+SUMIF('Other Pharma &amp; Health Products'!$B:$B,$B139,'Other Pharma &amp; Health Products'!AF:AF)+SUMIF('PSM Costs'!$B:$B,$B139,'PSM Costs'!AF:AF),"")</f>
        <v/>
      </c>
      <c r="M139" s="228" t="str">
        <f t="shared" ca="1" si="11"/>
        <v/>
      </c>
      <c r="N139" s="231" t="str">
        <f ca="1">IF(SUMIF(Pharmaceuticals!$B:$B,$B139,Pharmaceuticals!AD:AD)+SUMIF('Health Products &amp; Equipment'!$B:$B,$B139,'Health Products &amp; Equipment'!AM:AM)+SUMIF('Other Pharma &amp; Health Products'!$B:$B,$B139,'Other Pharma &amp; Health Products'!AM:AM)+SUMIF('PSM Costs'!$B:$B,$B139,'PSM Costs'!AM:AM)&gt;0,SUMIF(Pharmaceuticals!$B:$B,$B139,Pharmaceuticals!AD:AD)+SUMIF('Health Products &amp; Equipment'!$B:$B,$B139,'Health Products &amp; Equipment'!AM:AM)+SUMIF('Other Pharma &amp; Health Products'!$B:$B,$B139,'Other Pharma &amp; Health Products'!AM:AM)+SUMIF('PSM Costs'!$B:$B,$B139,'PSM Costs'!AM:AM),"")</f>
        <v/>
      </c>
      <c r="O139" s="231" t="str">
        <f ca="1">IF(SUMIF(Pharmaceuticals!$B:$B,$B139,Pharmaceuticals!AF:AF)+SUMIF('Health Products &amp; Equipment'!$B:$B,$B139,'Health Products &amp; Equipment'!AO:AO)+SUMIF('Other Pharma &amp; Health Products'!$B:$B,$B139,'Other Pharma &amp; Health Products'!AO:AO)+SUMIF('PSM Costs'!$B:$B,$B139,'PSM Costs'!AO:AO)&gt;0,SUMIF(Pharmaceuticals!$B:$B,$B139,Pharmaceuticals!AF:AF)+SUMIF('Health Products &amp; Equipment'!$B:$B,$B139,'Health Products &amp; Equipment'!AO:AO)+SUMIF('Other Pharma &amp; Health Products'!$B:$B,$B139,'Other Pharma &amp; Health Products'!AO:AO)+SUMIF('PSM Costs'!$B:$B,$B139,'PSM Costs'!AO:AO),"")</f>
        <v/>
      </c>
      <c r="P139" s="231" t="str">
        <f ca="1">IF(SUMIF(Pharmaceuticals!$B:$B,$B139,Pharmaceuticals!AH:AH)+SUMIF('Health Products &amp; Equipment'!$B:$B,$B139,'Health Products &amp; Equipment'!AQ:AQ)+SUMIF('Other Pharma &amp; Health Products'!$B:$B,$B139,'Other Pharma &amp; Health Products'!AQ:AQ)+SUMIF('PSM Costs'!$B:$B,$B139,'PSM Costs'!AQ:AQ)&gt;0,SUMIF(Pharmaceuticals!$B:$B,$B139,Pharmaceuticals!AH:AH)+SUMIF('Health Products &amp; Equipment'!$B:$B,$B139,'Health Products &amp; Equipment'!AQ:AQ)+SUMIF('Other Pharma &amp; Health Products'!$B:$B,$B139,'Other Pharma &amp; Health Products'!AQ:AQ)+SUMIF('PSM Costs'!$B:$B,$B139,'PSM Costs'!AQ:AQ),"")</f>
        <v/>
      </c>
      <c r="Q139" s="231" t="str">
        <f ca="1">IF(SUMIF(Pharmaceuticals!$B:$B,$B139,Pharmaceuticals!AJ:AJ)+SUMIF('Health Products &amp; Equipment'!$B:$B,$B139,'Health Products &amp; Equipment'!AS:AS)+SUMIF('Other Pharma &amp; Health Products'!$B:$B,$B139,'Other Pharma &amp; Health Products'!AS:AS)+SUMIF('PSM Costs'!$B:$B,$B139,'PSM Costs'!AS:AS)&gt;0,SUMIF(Pharmaceuticals!$B:$B,$B139,Pharmaceuticals!AJ:AJ)+SUMIF('Health Products &amp; Equipment'!$B:$B,$B139,'Health Products &amp; Equipment'!AS:AS)+SUMIF('Other Pharma &amp; Health Products'!$B:$B,$B139,'Other Pharma &amp; Health Products'!AS:AS)+SUMIF('PSM Costs'!$B:$B,$B139,'PSM Costs'!AS:AS),"")</f>
        <v/>
      </c>
      <c r="R139" s="229" t="str">
        <f t="shared" ca="1" si="12"/>
        <v/>
      </c>
      <c r="S139" s="230" t="str">
        <f ca="1">IF(SUMIF(Pharmaceuticals!$B:$B,$B139,Pharmaceuticals!AQ:AQ)+SUMIF('Health Products &amp; Equipment'!$B:$B,$B139,'Health Products &amp; Equipment'!AZ:AZ)+SUMIF('Other Pharma &amp; Health Products'!$B:$B,$B139,'Other Pharma &amp; Health Products'!AZ:AZ)+SUMIF('PSM Costs'!$B:$B,$B139,'PSM Costs'!AZ:AZ)&gt;0,SUMIF(Pharmaceuticals!$B:$B,$B139,Pharmaceuticals!AQ:AQ)+SUMIF('Health Products &amp; Equipment'!$B:$B,$B139,'Health Products &amp; Equipment'!AZ:AZ)+SUMIF('Other Pharma &amp; Health Products'!$B:$B,$B139,'Other Pharma &amp; Health Products'!AZ:AZ)+SUMIF('PSM Costs'!$B:$B,$B139,'PSM Costs'!AZ:AZ),"")</f>
        <v/>
      </c>
      <c r="T139" s="230" t="str">
        <f ca="1">IF(SUMIF(Pharmaceuticals!$B:$B,$B139,Pharmaceuticals!AS:AS)+SUMIF('Health Products &amp; Equipment'!$B:$B,$B139,'Health Products &amp; Equipment'!BB:BB)+SUMIF('Other Pharma &amp; Health Products'!$B:$B,$B139,'Other Pharma &amp; Health Products'!BB:BB)+SUMIF('PSM Costs'!$B:$B,$B139,'PSM Costs'!BB:BB)&gt;0,SUMIF(Pharmaceuticals!$B:$B,$B139,Pharmaceuticals!AS:AS)+SUMIF('Health Products &amp; Equipment'!$B:$B,$B139,'Health Products &amp; Equipment'!BB:BB)+SUMIF('Other Pharma &amp; Health Products'!$B:$B,$B139,'Other Pharma &amp; Health Products'!BB:BB)+SUMIF('PSM Costs'!$B:$B,$B139,'PSM Costs'!BB:BB),"")</f>
        <v/>
      </c>
      <c r="U139" s="230" t="str">
        <f ca="1">IF(SUMIF(Pharmaceuticals!$B:$B,$B139,Pharmaceuticals!AU:AU)+SUMIF('Health Products &amp; Equipment'!$B:$B,$B139,'Health Products &amp; Equipment'!BD:BD)+SUMIF('Other Pharma &amp; Health Products'!$B:$B,$B139,'Other Pharma &amp; Health Products'!BD:BD)+SUMIF('PSM Costs'!$B:$B,$B139,'PSM Costs'!BD:BD)&gt;0,SUMIF(Pharmaceuticals!$B:$B,$B139,Pharmaceuticals!AU:AU)+SUMIF('Health Products &amp; Equipment'!$B:$B,$B139,'Health Products &amp; Equipment'!BD:BD)+SUMIF('Other Pharma &amp; Health Products'!$B:$B,$B139,'Other Pharma &amp; Health Products'!BD:BD)+SUMIF('PSM Costs'!$B:$B,$B139,'PSM Costs'!BD:BD),"")</f>
        <v/>
      </c>
      <c r="V139" s="230" t="str">
        <f ca="1">IF(SUMIF(Pharmaceuticals!$B:$B,$B139,Pharmaceuticals!AW:AW)+SUMIF('Health Products &amp; Equipment'!$B:$B,$B139,'Health Products &amp; Equipment'!BF:BF)+SUMIF('Other Pharma &amp; Health Products'!$B:$B,$B139,'Other Pharma &amp; Health Products'!BF:BF)+SUMIF('PSM Costs'!$B:$B,$B139,'PSM Costs'!BF:BF)&gt;0,SUMIF(Pharmaceuticals!$B:$B,$B139,Pharmaceuticals!AW:AW)+SUMIF('Health Products &amp; Equipment'!$B:$B,$B139,'Health Products &amp; Equipment'!BF:BF)+SUMIF('Other Pharma &amp; Health Products'!$B:$B,$B139,'Other Pharma &amp; Health Products'!BF:BF)+SUMIF('PSM Costs'!$B:$B,$B139,'PSM Costs'!BF:BF),"")</f>
        <v/>
      </c>
      <c r="W139" s="228" t="str">
        <f t="shared" ca="1" si="13"/>
        <v/>
      </c>
      <c r="X139" s="231" t="str">
        <f ca="1">IF(SUMIF(Pharmaceuticals!$B:$B,$B139,Pharmaceuticals!BD:BD)+SUMIF('Health Products &amp; Equipment'!$B:$B,$B139,'Health Products &amp; Equipment'!BM:BM)+SUMIF('Other Pharma &amp; Health Products'!$B:$B,$B139,'Other Pharma &amp; Health Products'!BM:BM)+SUMIF('PSM Costs'!$B:$B,$B139,'PSM Costs'!BM:BM)&gt;0,SUMIF(Pharmaceuticals!$B:$B,$B139,Pharmaceuticals!BD:BD)+SUMIF('Health Products &amp; Equipment'!$B:$B,$B139,'Health Products &amp; Equipment'!BM:BM)+SUMIF('Other Pharma &amp; Health Products'!$B:$B,$B139,'Other Pharma &amp; Health Products'!BM:BM)+SUMIF('PSM Costs'!$B:$B,$B139,'PSM Costs'!BM:BM),"")</f>
        <v/>
      </c>
      <c r="Y139" s="231" t="str">
        <f ca="1">IF(SUMIF(Pharmaceuticals!$B:$B,$B139,Pharmaceuticals!BF:BF)+SUMIF('Health Products &amp; Equipment'!$B:$B,$B139,'Health Products &amp; Equipment'!BO:BO)+SUMIF('Other Pharma &amp; Health Products'!$B:$B,$B139,'Other Pharma &amp; Health Products'!BO:BO)+SUMIF('PSM Costs'!$B:$B,$B139,'PSM Costs'!BO:BO)&gt;0,SUMIF(Pharmaceuticals!$B:$B,$B139,Pharmaceuticals!BF:BF)+SUMIF('Health Products &amp; Equipment'!$B:$B,$B139,'Health Products &amp; Equipment'!BO:BO)+SUMIF('Other Pharma &amp; Health Products'!$B:$B,$B139,'Other Pharma &amp; Health Products'!BO:BO)+SUMIF('PSM Costs'!$B:$B,$B139,'PSM Costs'!BO:BO),"")</f>
        <v/>
      </c>
      <c r="Z139" s="231" t="str">
        <f ca="1">IF(SUMIF(Pharmaceuticals!$B:$B,$B139,Pharmaceuticals!BH:BH)+SUMIF('Health Products &amp; Equipment'!$B:$B,$B139,'Health Products &amp; Equipment'!BQ:BQ)+SUMIF('Other Pharma &amp; Health Products'!$B:$B,$B139,'Other Pharma &amp; Health Products'!BQ:BQ)+SUMIF('PSM Costs'!$B:$B,$B139,'PSM Costs'!BQ:BQ)&gt;0,SUMIF(Pharmaceuticals!$B:$B,$B139,Pharmaceuticals!BH:BH)+SUMIF('Health Products &amp; Equipment'!$B:$B,$B139,'Health Products &amp; Equipment'!BQ:BQ)+SUMIF('Other Pharma &amp; Health Products'!$B:$B,$B139,'Other Pharma &amp; Health Products'!BQ:BQ)+SUMIF('PSM Costs'!$B:$B,$B139,'PSM Costs'!BQ:BQ),"")</f>
        <v/>
      </c>
      <c r="AA139" s="231" t="str">
        <f ca="1">IF(SUMIF(Pharmaceuticals!$B:$B,$B139,Pharmaceuticals!BJ:BJ)+SUMIF('Health Products &amp; Equipment'!$B:$B,$B139,'Health Products &amp; Equipment'!BS:BS)+SUMIF('Other Pharma &amp; Health Products'!$B:$B,$B139,'Other Pharma &amp; Health Products'!BS:BS)+SUMIF('PSM Costs'!$B:$B,$B139,'PSM Costs'!BS:BS)&gt;0,SUMIF(Pharmaceuticals!$B:$B,$B139,Pharmaceuticals!BJ:BJ)+SUMIF('Health Products &amp; Equipment'!$B:$B,$B139,'Health Products &amp; Equipment'!BS:BS)+SUMIF('Other Pharma &amp; Health Products'!$B:$B,$B139,'Other Pharma &amp; Health Products'!BS:BS)+SUMIF('PSM Costs'!$B:$B,$B139,'PSM Costs'!BS:BS),"")</f>
        <v/>
      </c>
      <c r="AB139" s="230" t="str">
        <f t="shared" ca="1" si="14"/>
        <v/>
      </c>
    </row>
    <row r="140" spans="1:28" ht="22" customHeight="1" x14ac:dyDescent="0.15">
      <c r="A140" s="226">
        <v>130</v>
      </c>
      <c r="B140" s="226" t="str">
        <f ca="1">IFERROR(VLOOKUP(A140,'Rank unique Mod-Int-CI-PR'!I:J,2,FALSE),"")</f>
        <v/>
      </c>
      <c r="C140" s="227" t="str">
        <f ca="1">IFERROR(VLOOKUP(VALUE(LEFT(B140,FIND("-",B140)-1)),CatModules!B:C,2,FALSE),"")</f>
        <v/>
      </c>
      <c r="D140" s="227" t="str">
        <f ca="1">IFERROR(VLOOKUP(LEFT(B140,FIND("--",B140)-1),CatInt!D:E,2,FALSE),"")</f>
        <v/>
      </c>
      <c r="E140" s="227" t="str">
        <f ca="1">IFERROR(VLOOKUP(MID(B140,FIND("--",B140)+2,FIND("---",B140)-FIND("--",B140)-2),CatCostInp!D:E,2,FALSE),"")</f>
        <v/>
      </c>
      <c r="F140" s="227" t="str">
        <f ca="1">IFERROR(VLOOKUP(B140,ActivityConcat!A:C,3,FALSE),"")</f>
        <v/>
      </c>
      <c r="G140" s="228" t="str">
        <f ca="1">IFERROR(VLOOKUP(VALUE(RIGHT(B140,1)),Setup!A:D,4,FALSE),"")</f>
        <v/>
      </c>
      <c r="H140" s="229" t="str">
        <f t="shared" ca="1" si="10"/>
        <v/>
      </c>
      <c r="I140" s="230" t="str">
        <f ca="1">IF(SUMIF(Pharmaceuticals!$B:$B,$B140,Pharmaceuticals!Q:Q)+SUMIF('Health Products &amp; Equipment'!$B:$B,$B140,'Health Products &amp; Equipment'!Z:Z)+SUMIF('Other Pharma &amp; Health Products'!$B:$B,$B140,'Other Pharma &amp; Health Products'!Z:Z)+SUMIF('PSM Costs'!$B:$B,$B140,'PSM Costs'!Z:Z)&gt;0,SUMIF(Pharmaceuticals!$B:$B,$B140,Pharmaceuticals!Q:Q)+SUMIF('Health Products &amp; Equipment'!$B:$B,$B140,'Health Products &amp; Equipment'!Z:Z)+SUMIF('Other Pharma &amp; Health Products'!$B:$B,$B140,'Other Pharma &amp; Health Products'!Z:Z)+SUMIF('PSM Costs'!$B:$B,$B140,'PSM Costs'!Z:Z),"")</f>
        <v/>
      </c>
      <c r="J140" s="230" t="str">
        <f ca="1">IF(SUMIF(Pharmaceuticals!$B:$B,$B140,Pharmaceuticals!S:S)+SUMIF('Health Products &amp; Equipment'!$B:$B,$B140,'Health Products &amp; Equipment'!AB:AB)+SUMIF('Other Pharma &amp; Health Products'!$B:$B,$B140,'Other Pharma &amp; Health Products'!AB:AB)+SUMIF('PSM Costs'!$B:$B,$B140,'PSM Costs'!AB:AB)&gt;0,SUMIF(Pharmaceuticals!$B:$B,$B140,Pharmaceuticals!S:S)+SUMIF('Health Products &amp; Equipment'!$B:$B,$B140,'Health Products &amp; Equipment'!AB:AB)+SUMIF('Other Pharma &amp; Health Products'!$B:$B,$B140,'Other Pharma &amp; Health Products'!AB:AB)+SUMIF('PSM Costs'!$B:$B,$B140,'PSM Costs'!AB:AB),"")</f>
        <v/>
      </c>
      <c r="K140" s="230" t="str">
        <f ca="1">IF(SUMIF(Pharmaceuticals!$B:$B,$B140,Pharmaceuticals!U:U)+SUMIF('Health Products &amp; Equipment'!$B:$B,$B140,'Health Products &amp; Equipment'!AD:AD)+SUMIF('Other Pharma &amp; Health Products'!$B:$B,$B140,'Other Pharma &amp; Health Products'!AD:AD)+SUMIF('PSM Costs'!$B:$B,$B140,'PSM Costs'!AD:AD)&gt;0,SUMIF(Pharmaceuticals!$B:$B,$B140,Pharmaceuticals!U:U)+SUMIF('Health Products &amp; Equipment'!$B:$B,$B140,'Health Products &amp; Equipment'!AD:AD)+SUMIF('Other Pharma &amp; Health Products'!$B:$B,$B140,'Other Pharma &amp; Health Products'!AD:AD)+SUMIF('PSM Costs'!$B:$B,$B140,'PSM Costs'!AD:AD),"")</f>
        <v/>
      </c>
      <c r="L140" s="230" t="str">
        <f ca="1">IF(SUMIF(Pharmaceuticals!$B:$B,$B140,Pharmaceuticals!W:W)+SUMIF('Health Products &amp; Equipment'!$B:$B,$B140,'Health Products &amp; Equipment'!AF:AF)+SUMIF('Other Pharma &amp; Health Products'!$B:$B,$B140,'Other Pharma &amp; Health Products'!AF:AF)+SUMIF('PSM Costs'!$B:$B,$B140,'PSM Costs'!AF:AF)&gt;0,SUMIF(Pharmaceuticals!$B:$B,$B140,Pharmaceuticals!W:W)+SUMIF('Health Products &amp; Equipment'!$B:$B,$B140,'Health Products &amp; Equipment'!AF:AF)+SUMIF('Other Pharma &amp; Health Products'!$B:$B,$B140,'Other Pharma &amp; Health Products'!AF:AF)+SUMIF('PSM Costs'!$B:$B,$B140,'PSM Costs'!AF:AF),"")</f>
        <v/>
      </c>
      <c r="M140" s="228" t="str">
        <f t="shared" ca="1" si="11"/>
        <v/>
      </c>
      <c r="N140" s="231" t="str">
        <f ca="1">IF(SUMIF(Pharmaceuticals!$B:$B,$B140,Pharmaceuticals!AD:AD)+SUMIF('Health Products &amp; Equipment'!$B:$B,$B140,'Health Products &amp; Equipment'!AM:AM)+SUMIF('Other Pharma &amp; Health Products'!$B:$B,$B140,'Other Pharma &amp; Health Products'!AM:AM)+SUMIF('PSM Costs'!$B:$B,$B140,'PSM Costs'!AM:AM)&gt;0,SUMIF(Pharmaceuticals!$B:$B,$B140,Pharmaceuticals!AD:AD)+SUMIF('Health Products &amp; Equipment'!$B:$B,$B140,'Health Products &amp; Equipment'!AM:AM)+SUMIF('Other Pharma &amp; Health Products'!$B:$B,$B140,'Other Pharma &amp; Health Products'!AM:AM)+SUMIF('PSM Costs'!$B:$B,$B140,'PSM Costs'!AM:AM),"")</f>
        <v/>
      </c>
      <c r="O140" s="231" t="str">
        <f ca="1">IF(SUMIF(Pharmaceuticals!$B:$B,$B140,Pharmaceuticals!AF:AF)+SUMIF('Health Products &amp; Equipment'!$B:$B,$B140,'Health Products &amp; Equipment'!AO:AO)+SUMIF('Other Pharma &amp; Health Products'!$B:$B,$B140,'Other Pharma &amp; Health Products'!AO:AO)+SUMIF('PSM Costs'!$B:$B,$B140,'PSM Costs'!AO:AO)&gt;0,SUMIF(Pharmaceuticals!$B:$B,$B140,Pharmaceuticals!AF:AF)+SUMIF('Health Products &amp; Equipment'!$B:$B,$B140,'Health Products &amp; Equipment'!AO:AO)+SUMIF('Other Pharma &amp; Health Products'!$B:$B,$B140,'Other Pharma &amp; Health Products'!AO:AO)+SUMIF('PSM Costs'!$B:$B,$B140,'PSM Costs'!AO:AO),"")</f>
        <v/>
      </c>
      <c r="P140" s="231" t="str">
        <f ca="1">IF(SUMIF(Pharmaceuticals!$B:$B,$B140,Pharmaceuticals!AH:AH)+SUMIF('Health Products &amp; Equipment'!$B:$B,$B140,'Health Products &amp; Equipment'!AQ:AQ)+SUMIF('Other Pharma &amp; Health Products'!$B:$B,$B140,'Other Pharma &amp; Health Products'!AQ:AQ)+SUMIF('PSM Costs'!$B:$B,$B140,'PSM Costs'!AQ:AQ)&gt;0,SUMIF(Pharmaceuticals!$B:$B,$B140,Pharmaceuticals!AH:AH)+SUMIF('Health Products &amp; Equipment'!$B:$B,$B140,'Health Products &amp; Equipment'!AQ:AQ)+SUMIF('Other Pharma &amp; Health Products'!$B:$B,$B140,'Other Pharma &amp; Health Products'!AQ:AQ)+SUMIF('PSM Costs'!$B:$B,$B140,'PSM Costs'!AQ:AQ),"")</f>
        <v/>
      </c>
      <c r="Q140" s="231" t="str">
        <f ca="1">IF(SUMIF(Pharmaceuticals!$B:$B,$B140,Pharmaceuticals!AJ:AJ)+SUMIF('Health Products &amp; Equipment'!$B:$B,$B140,'Health Products &amp; Equipment'!AS:AS)+SUMIF('Other Pharma &amp; Health Products'!$B:$B,$B140,'Other Pharma &amp; Health Products'!AS:AS)+SUMIF('PSM Costs'!$B:$B,$B140,'PSM Costs'!AS:AS)&gt;0,SUMIF(Pharmaceuticals!$B:$B,$B140,Pharmaceuticals!AJ:AJ)+SUMIF('Health Products &amp; Equipment'!$B:$B,$B140,'Health Products &amp; Equipment'!AS:AS)+SUMIF('Other Pharma &amp; Health Products'!$B:$B,$B140,'Other Pharma &amp; Health Products'!AS:AS)+SUMIF('PSM Costs'!$B:$B,$B140,'PSM Costs'!AS:AS),"")</f>
        <v/>
      </c>
      <c r="R140" s="229" t="str">
        <f t="shared" ca="1" si="12"/>
        <v/>
      </c>
      <c r="S140" s="230" t="str">
        <f ca="1">IF(SUMIF(Pharmaceuticals!$B:$B,$B140,Pharmaceuticals!AQ:AQ)+SUMIF('Health Products &amp; Equipment'!$B:$B,$B140,'Health Products &amp; Equipment'!AZ:AZ)+SUMIF('Other Pharma &amp; Health Products'!$B:$B,$B140,'Other Pharma &amp; Health Products'!AZ:AZ)+SUMIF('PSM Costs'!$B:$B,$B140,'PSM Costs'!AZ:AZ)&gt;0,SUMIF(Pharmaceuticals!$B:$B,$B140,Pharmaceuticals!AQ:AQ)+SUMIF('Health Products &amp; Equipment'!$B:$B,$B140,'Health Products &amp; Equipment'!AZ:AZ)+SUMIF('Other Pharma &amp; Health Products'!$B:$B,$B140,'Other Pharma &amp; Health Products'!AZ:AZ)+SUMIF('PSM Costs'!$B:$B,$B140,'PSM Costs'!AZ:AZ),"")</f>
        <v/>
      </c>
      <c r="T140" s="230" t="str">
        <f ca="1">IF(SUMIF(Pharmaceuticals!$B:$B,$B140,Pharmaceuticals!AS:AS)+SUMIF('Health Products &amp; Equipment'!$B:$B,$B140,'Health Products &amp; Equipment'!BB:BB)+SUMIF('Other Pharma &amp; Health Products'!$B:$B,$B140,'Other Pharma &amp; Health Products'!BB:BB)+SUMIF('PSM Costs'!$B:$B,$B140,'PSM Costs'!BB:BB)&gt;0,SUMIF(Pharmaceuticals!$B:$B,$B140,Pharmaceuticals!AS:AS)+SUMIF('Health Products &amp; Equipment'!$B:$B,$B140,'Health Products &amp; Equipment'!BB:BB)+SUMIF('Other Pharma &amp; Health Products'!$B:$B,$B140,'Other Pharma &amp; Health Products'!BB:BB)+SUMIF('PSM Costs'!$B:$B,$B140,'PSM Costs'!BB:BB),"")</f>
        <v/>
      </c>
      <c r="U140" s="230" t="str">
        <f ca="1">IF(SUMIF(Pharmaceuticals!$B:$B,$B140,Pharmaceuticals!AU:AU)+SUMIF('Health Products &amp; Equipment'!$B:$B,$B140,'Health Products &amp; Equipment'!BD:BD)+SUMIF('Other Pharma &amp; Health Products'!$B:$B,$B140,'Other Pharma &amp; Health Products'!BD:BD)+SUMIF('PSM Costs'!$B:$B,$B140,'PSM Costs'!BD:BD)&gt;0,SUMIF(Pharmaceuticals!$B:$B,$B140,Pharmaceuticals!AU:AU)+SUMIF('Health Products &amp; Equipment'!$B:$B,$B140,'Health Products &amp; Equipment'!BD:BD)+SUMIF('Other Pharma &amp; Health Products'!$B:$B,$B140,'Other Pharma &amp; Health Products'!BD:BD)+SUMIF('PSM Costs'!$B:$B,$B140,'PSM Costs'!BD:BD),"")</f>
        <v/>
      </c>
      <c r="V140" s="230" t="str">
        <f ca="1">IF(SUMIF(Pharmaceuticals!$B:$B,$B140,Pharmaceuticals!AW:AW)+SUMIF('Health Products &amp; Equipment'!$B:$B,$B140,'Health Products &amp; Equipment'!BF:BF)+SUMIF('Other Pharma &amp; Health Products'!$B:$B,$B140,'Other Pharma &amp; Health Products'!BF:BF)+SUMIF('PSM Costs'!$B:$B,$B140,'PSM Costs'!BF:BF)&gt;0,SUMIF(Pharmaceuticals!$B:$B,$B140,Pharmaceuticals!AW:AW)+SUMIF('Health Products &amp; Equipment'!$B:$B,$B140,'Health Products &amp; Equipment'!BF:BF)+SUMIF('Other Pharma &amp; Health Products'!$B:$B,$B140,'Other Pharma &amp; Health Products'!BF:BF)+SUMIF('PSM Costs'!$B:$B,$B140,'PSM Costs'!BF:BF),"")</f>
        <v/>
      </c>
      <c r="W140" s="228" t="str">
        <f t="shared" ca="1" si="13"/>
        <v/>
      </c>
      <c r="X140" s="231" t="str">
        <f ca="1">IF(SUMIF(Pharmaceuticals!$B:$B,$B140,Pharmaceuticals!BD:BD)+SUMIF('Health Products &amp; Equipment'!$B:$B,$B140,'Health Products &amp; Equipment'!BM:BM)+SUMIF('Other Pharma &amp; Health Products'!$B:$B,$B140,'Other Pharma &amp; Health Products'!BM:BM)+SUMIF('PSM Costs'!$B:$B,$B140,'PSM Costs'!BM:BM)&gt;0,SUMIF(Pharmaceuticals!$B:$B,$B140,Pharmaceuticals!BD:BD)+SUMIF('Health Products &amp; Equipment'!$B:$B,$B140,'Health Products &amp; Equipment'!BM:BM)+SUMIF('Other Pharma &amp; Health Products'!$B:$B,$B140,'Other Pharma &amp; Health Products'!BM:BM)+SUMIF('PSM Costs'!$B:$B,$B140,'PSM Costs'!BM:BM),"")</f>
        <v/>
      </c>
      <c r="Y140" s="231" t="str">
        <f ca="1">IF(SUMIF(Pharmaceuticals!$B:$B,$B140,Pharmaceuticals!BF:BF)+SUMIF('Health Products &amp; Equipment'!$B:$B,$B140,'Health Products &amp; Equipment'!BO:BO)+SUMIF('Other Pharma &amp; Health Products'!$B:$B,$B140,'Other Pharma &amp; Health Products'!BO:BO)+SUMIF('PSM Costs'!$B:$B,$B140,'PSM Costs'!BO:BO)&gt;0,SUMIF(Pharmaceuticals!$B:$B,$B140,Pharmaceuticals!BF:BF)+SUMIF('Health Products &amp; Equipment'!$B:$B,$B140,'Health Products &amp; Equipment'!BO:BO)+SUMIF('Other Pharma &amp; Health Products'!$B:$B,$B140,'Other Pharma &amp; Health Products'!BO:BO)+SUMIF('PSM Costs'!$B:$B,$B140,'PSM Costs'!BO:BO),"")</f>
        <v/>
      </c>
      <c r="Z140" s="231" t="str">
        <f ca="1">IF(SUMIF(Pharmaceuticals!$B:$B,$B140,Pharmaceuticals!BH:BH)+SUMIF('Health Products &amp; Equipment'!$B:$B,$B140,'Health Products &amp; Equipment'!BQ:BQ)+SUMIF('Other Pharma &amp; Health Products'!$B:$B,$B140,'Other Pharma &amp; Health Products'!BQ:BQ)+SUMIF('PSM Costs'!$B:$B,$B140,'PSM Costs'!BQ:BQ)&gt;0,SUMIF(Pharmaceuticals!$B:$B,$B140,Pharmaceuticals!BH:BH)+SUMIF('Health Products &amp; Equipment'!$B:$B,$B140,'Health Products &amp; Equipment'!BQ:BQ)+SUMIF('Other Pharma &amp; Health Products'!$B:$B,$B140,'Other Pharma &amp; Health Products'!BQ:BQ)+SUMIF('PSM Costs'!$B:$B,$B140,'PSM Costs'!BQ:BQ),"")</f>
        <v/>
      </c>
      <c r="AA140" s="231" t="str">
        <f ca="1">IF(SUMIF(Pharmaceuticals!$B:$B,$B140,Pharmaceuticals!BJ:BJ)+SUMIF('Health Products &amp; Equipment'!$B:$B,$B140,'Health Products &amp; Equipment'!BS:BS)+SUMIF('Other Pharma &amp; Health Products'!$B:$B,$B140,'Other Pharma &amp; Health Products'!BS:BS)+SUMIF('PSM Costs'!$B:$B,$B140,'PSM Costs'!BS:BS)&gt;0,SUMIF(Pharmaceuticals!$B:$B,$B140,Pharmaceuticals!BJ:BJ)+SUMIF('Health Products &amp; Equipment'!$B:$B,$B140,'Health Products &amp; Equipment'!BS:BS)+SUMIF('Other Pharma &amp; Health Products'!$B:$B,$B140,'Other Pharma &amp; Health Products'!BS:BS)+SUMIF('PSM Costs'!$B:$B,$B140,'PSM Costs'!BS:BS),"")</f>
        <v/>
      </c>
      <c r="AB140" s="230" t="str">
        <f t="shared" ca="1" si="14"/>
        <v/>
      </c>
    </row>
    <row r="141" spans="1:28" ht="22" customHeight="1" x14ac:dyDescent="0.15">
      <c r="A141" s="226">
        <v>131</v>
      </c>
      <c r="B141" s="226" t="str">
        <f ca="1">IFERROR(VLOOKUP(A141,'Rank unique Mod-Int-CI-PR'!I:J,2,FALSE),"")</f>
        <v/>
      </c>
      <c r="C141" s="227" t="str">
        <f ca="1">IFERROR(VLOOKUP(VALUE(LEFT(B141,FIND("-",B141)-1)),CatModules!B:C,2,FALSE),"")</f>
        <v/>
      </c>
      <c r="D141" s="227" t="str">
        <f ca="1">IFERROR(VLOOKUP(LEFT(B141,FIND("--",B141)-1),CatInt!D:E,2,FALSE),"")</f>
        <v/>
      </c>
      <c r="E141" s="227" t="str">
        <f ca="1">IFERROR(VLOOKUP(MID(B141,FIND("--",B141)+2,FIND("---",B141)-FIND("--",B141)-2),CatCostInp!D:E,2,FALSE),"")</f>
        <v/>
      </c>
      <c r="F141" s="227" t="str">
        <f ca="1">IFERROR(VLOOKUP(B141,ActivityConcat!A:C,3,FALSE),"")</f>
        <v/>
      </c>
      <c r="G141" s="228" t="str">
        <f ca="1">IFERROR(VLOOKUP(VALUE(RIGHT(B141,1)),Setup!A:D,4,FALSE),"")</f>
        <v/>
      </c>
      <c r="H141" s="229" t="str">
        <f t="shared" ca="1" si="10"/>
        <v/>
      </c>
      <c r="I141" s="230" t="str">
        <f ca="1">IF(SUMIF(Pharmaceuticals!$B:$B,$B141,Pharmaceuticals!Q:Q)+SUMIF('Health Products &amp; Equipment'!$B:$B,$B141,'Health Products &amp; Equipment'!Z:Z)+SUMIF('Other Pharma &amp; Health Products'!$B:$B,$B141,'Other Pharma &amp; Health Products'!Z:Z)+SUMIF('PSM Costs'!$B:$B,$B141,'PSM Costs'!Z:Z)&gt;0,SUMIF(Pharmaceuticals!$B:$B,$B141,Pharmaceuticals!Q:Q)+SUMIF('Health Products &amp; Equipment'!$B:$B,$B141,'Health Products &amp; Equipment'!Z:Z)+SUMIF('Other Pharma &amp; Health Products'!$B:$B,$B141,'Other Pharma &amp; Health Products'!Z:Z)+SUMIF('PSM Costs'!$B:$B,$B141,'PSM Costs'!Z:Z),"")</f>
        <v/>
      </c>
      <c r="J141" s="230" t="str">
        <f ca="1">IF(SUMIF(Pharmaceuticals!$B:$B,$B141,Pharmaceuticals!S:S)+SUMIF('Health Products &amp; Equipment'!$B:$B,$B141,'Health Products &amp; Equipment'!AB:AB)+SUMIF('Other Pharma &amp; Health Products'!$B:$B,$B141,'Other Pharma &amp; Health Products'!AB:AB)+SUMIF('PSM Costs'!$B:$B,$B141,'PSM Costs'!AB:AB)&gt;0,SUMIF(Pharmaceuticals!$B:$B,$B141,Pharmaceuticals!S:S)+SUMIF('Health Products &amp; Equipment'!$B:$B,$B141,'Health Products &amp; Equipment'!AB:AB)+SUMIF('Other Pharma &amp; Health Products'!$B:$B,$B141,'Other Pharma &amp; Health Products'!AB:AB)+SUMIF('PSM Costs'!$B:$B,$B141,'PSM Costs'!AB:AB),"")</f>
        <v/>
      </c>
      <c r="K141" s="230" t="str">
        <f ca="1">IF(SUMIF(Pharmaceuticals!$B:$B,$B141,Pharmaceuticals!U:U)+SUMIF('Health Products &amp; Equipment'!$B:$B,$B141,'Health Products &amp; Equipment'!AD:AD)+SUMIF('Other Pharma &amp; Health Products'!$B:$B,$B141,'Other Pharma &amp; Health Products'!AD:AD)+SUMIF('PSM Costs'!$B:$B,$B141,'PSM Costs'!AD:AD)&gt;0,SUMIF(Pharmaceuticals!$B:$B,$B141,Pharmaceuticals!U:U)+SUMIF('Health Products &amp; Equipment'!$B:$B,$B141,'Health Products &amp; Equipment'!AD:AD)+SUMIF('Other Pharma &amp; Health Products'!$B:$B,$B141,'Other Pharma &amp; Health Products'!AD:AD)+SUMIF('PSM Costs'!$B:$B,$B141,'PSM Costs'!AD:AD),"")</f>
        <v/>
      </c>
      <c r="L141" s="230" t="str">
        <f ca="1">IF(SUMIF(Pharmaceuticals!$B:$B,$B141,Pharmaceuticals!W:W)+SUMIF('Health Products &amp; Equipment'!$B:$B,$B141,'Health Products &amp; Equipment'!AF:AF)+SUMIF('Other Pharma &amp; Health Products'!$B:$B,$B141,'Other Pharma &amp; Health Products'!AF:AF)+SUMIF('PSM Costs'!$B:$B,$B141,'PSM Costs'!AF:AF)&gt;0,SUMIF(Pharmaceuticals!$B:$B,$B141,Pharmaceuticals!W:W)+SUMIF('Health Products &amp; Equipment'!$B:$B,$B141,'Health Products &amp; Equipment'!AF:AF)+SUMIF('Other Pharma &amp; Health Products'!$B:$B,$B141,'Other Pharma &amp; Health Products'!AF:AF)+SUMIF('PSM Costs'!$B:$B,$B141,'PSM Costs'!AF:AF),"")</f>
        <v/>
      </c>
      <c r="M141" s="228" t="str">
        <f t="shared" ca="1" si="11"/>
        <v/>
      </c>
      <c r="N141" s="231" t="str">
        <f ca="1">IF(SUMIF(Pharmaceuticals!$B:$B,$B141,Pharmaceuticals!AD:AD)+SUMIF('Health Products &amp; Equipment'!$B:$B,$B141,'Health Products &amp; Equipment'!AM:AM)+SUMIF('Other Pharma &amp; Health Products'!$B:$B,$B141,'Other Pharma &amp; Health Products'!AM:AM)+SUMIF('PSM Costs'!$B:$B,$B141,'PSM Costs'!AM:AM)&gt;0,SUMIF(Pharmaceuticals!$B:$B,$B141,Pharmaceuticals!AD:AD)+SUMIF('Health Products &amp; Equipment'!$B:$B,$B141,'Health Products &amp; Equipment'!AM:AM)+SUMIF('Other Pharma &amp; Health Products'!$B:$B,$B141,'Other Pharma &amp; Health Products'!AM:AM)+SUMIF('PSM Costs'!$B:$B,$B141,'PSM Costs'!AM:AM),"")</f>
        <v/>
      </c>
      <c r="O141" s="231" t="str">
        <f ca="1">IF(SUMIF(Pharmaceuticals!$B:$B,$B141,Pharmaceuticals!AF:AF)+SUMIF('Health Products &amp; Equipment'!$B:$B,$B141,'Health Products &amp; Equipment'!AO:AO)+SUMIF('Other Pharma &amp; Health Products'!$B:$B,$B141,'Other Pharma &amp; Health Products'!AO:AO)+SUMIF('PSM Costs'!$B:$B,$B141,'PSM Costs'!AO:AO)&gt;0,SUMIF(Pharmaceuticals!$B:$B,$B141,Pharmaceuticals!AF:AF)+SUMIF('Health Products &amp; Equipment'!$B:$B,$B141,'Health Products &amp; Equipment'!AO:AO)+SUMIF('Other Pharma &amp; Health Products'!$B:$B,$B141,'Other Pharma &amp; Health Products'!AO:AO)+SUMIF('PSM Costs'!$B:$B,$B141,'PSM Costs'!AO:AO),"")</f>
        <v/>
      </c>
      <c r="P141" s="231" t="str">
        <f ca="1">IF(SUMIF(Pharmaceuticals!$B:$B,$B141,Pharmaceuticals!AH:AH)+SUMIF('Health Products &amp; Equipment'!$B:$B,$B141,'Health Products &amp; Equipment'!AQ:AQ)+SUMIF('Other Pharma &amp; Health Products'!$B:$B,$B141,'Other Pharma &amp; Health Products'!AQ:AQ)+SUMIF('PSM Costs'!$B:$B,$B141,'PSM Costs'!AQ:AQ)&gt;0,SUMIF(Pharmaceuticals!$B:$B,$B141,Pharmaceuticals!AH:AH)+SUMIF('Health Products &amp; Equipment'!$B:$B,$B141,'Health Products &amp; Equipment'!AQ:AQ)+SUMIF('Other Pharma &amp; Health Products'!$B:$B,$B141,'Other Pharma &amp; Health Products'!AQ:AQ)+SUMIF('PSM Costs'!$B:$B,$B141,'PSM Costs'!AQ:AQ),"")</f>
        <v/>
      </c>
      <c r="Q141" s="231" t="str">
        <f ca="1">IF(SUMIF(Pharmaceuticals!$B:$B,$B141,Pharmaceuticals!AJ:AJ)+SUMIF('Health Products &amp; Equipment'!$B:$B,$B141,'Health Products &amp; Equipment'!AS:AS)+SUMIF('Other Pharma &amp; Health Products'!$B:$B,$B141,'Other Pharma &amp; Health Products'!AS:AS)+SUMIF('PSM Costs'!$B:$B,$B141,'PSM Costs'!AS:AS)&gt;0,SUMIF(Pharmaceuticals!$B:$B,$B141,Pharmaceuticals!AJ:AJ)+SUMIF('Health Products &amp; Equipment'!$B:$B,$B141,'Health Products &amp; Equipment'!AS:AS)+SUMIF('Other Pharma &amp; Health Products'!$B:$B,$B141,'Other Pharma &amp; Health Products'!AS:AS)+SUMIF('PSM Costs'!$B:$B,$B141,'PSM Costs'!AS:AS),"")</f>
        <v/>
      </c>
      <c r="R141" s="229" t="str">
        <f t="shared" ca="1" si="12"/>
        <v/>
      </c>
      <c r="S141" s="230" t="str">
        <f ca="1">IF(SUMIF(Pharmaceuticals!$B:$B,$B141,Pharmaceuticals!AQ:AQ)+SUMIF('Health Products &amp; Equipment'!$B:$B,$B141,'Health Products &amp; Equipment'!AZ:AZ)+SUMIF('Other Pharma &amp; Health Products'!$B:$B,$B141,'Other Pharma &amp; Health Products'!AZ:AZ)+SUMIF('PSM Costs'!$B:$B,$B141,'PSM Costs'!AZ:AZ)&gt;0,SUMIF(Pharmaceuticals!$B:$B,$B141,Pharmaceuticals!AQ:AQ)+SUMIF('Health Products &amp; Equipment'!$B:$B,$B141,'Health Products &amp; Equipment'!AZ:AZ)+SUMIF('Other Pharma &amp; Health Products'!$B:$B,$B141,'Other Pharma &amp; Health Products'!AZ:AZ)+SUMIF('PSM Costs'!$B:$B,$B141,'PSM Costs'!AZ:AZ),"")</f>
        <v/>
      </c>
      <c r="T141" s="230" t="str">
        <f ca="1">IF(SUMIF(Pharmaceuticals!$B:$B,$B141,Pharmaceuticals!AS:AS)+SUMIF('Health Products &amp; Equipment'!$B:$B,$B141,'Health Products &amp; Equipment'!BB:BB)+SUMIF('Other Pharma &amp; Health Products'!$B:$B,$B141,'Other Pharma &amp; Health Products'!BB:BB)+SUMIF('PSM Costs'!$B:$B,$B141,'PSM Costs'!BB:BB)&gt;0,SUMIF(Pharmaceuticals!$B:$B,$B141,Pharmaceuticals!AS:AS)+SUMIF('Health Products &amp; Equipment'!$B:$B,$B141,'Health Products &amp; Equipment'!BB:BB)+SUMIF('Other Pharma &amp; Health Products'!$B:$B,$B141,'Other Pharma &amp; Health Products'!BB:BB)+SUMIF('PSM Costs'!$B:$B,$B141,'PSM Costs'!BB:BB),"")</f>
        <v/>
      </c>
      <c r="U141" s="230" t="str">
        <f ca="1">IF(SUMIF(Pharmaceuticals!$B:$B,$B141,Pharmaceuticals!AU:AU)+SUMIF('Health Products &amp; Equipment'!$B:$B,$B141,'Health Products &amp; Equipment'!BD:BD)+SUMIF('Other Pharma &amp; Health Products'!$B:$B,$B141,'Other Pharma &amp; Health Products'!BD:BD)+SUMIF('PSM Costs'!$B:$B,$B141,'PSM Costs'!BD:BD)&gt;0,SUMIF(Pharmaceuticals!$B:$B,$B141,Pharmaceuticals!AU:AU)+SUMIF('Health Products &amp; Equipment'!$B:$B,$B141,'Health Products &amp; Equipment'!BD:BD)+SUMIF('Other Pharma &amp; Health Products'!$B:$B,$B141,'Other Pharma &amp; Health Products'!BD:BD)+SUMIF('PSM Costs'!$B:$B,$B141,'PSM Costs'!BD:BD),"")</f>
        <v/>
      </c>
      <c r="V141" s="230" t="str">
        <f ca="1">IF(SUMIF(Pharmaceuticals!$B:$B,$B141,Pharmaceuticals!AW:AW)+SUMIF('Health Products &amp; Equipment'!$B:$B,$B141,'Health Products &amp; Equipment'!BF:BF)+SUMIF('Other Pharma &amp; Health Products'!$B:$B,$B141,'Other Pharma &amp; Health Products'!BF:BF)+SUMIF('PSM Costs'!$B:$B,$B141,'PSM Costs'!BF:BF)&gt;0,SUMIF(Pharmaceuticals!$B:$B,$B141,Pharmaceuticals!AW:AW)+SUMIF('Health Products &amp; Equipment'!$B:$B,$B141,'Health Products &amp; Equipment'!BF:BF)+SUMIF('Other Pharma &amp; Health Products'!$B:$B,$B141,'Other Pharma &amp; Health Products'!BF:BF)+SUMIF('PSM Costs'!$B:$B,$B141,'PSM Costs'!BF:BF),"")</f>
        <v/>
      </c>
      <c r="W141" s="228" t="str">
        <f t="shared" ca="1" si="13"/>
        <v/>
      </c>
      <c r="X141" s="231" t="str">
        <f ca="1">IF(SUMIF(Pharmaceuticals!$B:$B,$B141,Pharmaceuticals!BD:BD)+SUMIF('Health Products &amp; Equipment'!$B:$B,$B141,'Health Products &amp; Equipment'!BM:BM)+SUMIF('Other Pharma &amp; Health Products'!$B:$B,$B141,'Other Pharma &amp; Health Products'!BM:BM)+SUMIF('PSM Costs'!$B:$B,$B141,'PSM Costs'!BM:BM)&gt;0,SUMIF(Pharmaceuticals!$B:$B,$B141,Pharmaceuticals!BD:BD)+SUMIF('Health Products &amp; Equipment'!$B:$B,$B141,'Health Products &amp; Equipment'!BM:BM)+SUMIF('Other Pharma &amp; Health Products'!$B:$B,$B141,'Other Pharma &amp; Health Products'!BM:BM)+SUMIF('PSM Costs'!$B:$B,$B141,'PSM Costs'!BM:BM),"")</f>
        <v/>
      </c>
      <c r="Y141" s="231" t="str">
        <f ca="1">IF(SUMIF(Pharmaceuticals!$B:$B,$B141,Pharmaceuticals!BF:BF)+SUMIF('Health Products &amp; Equipment'!$B:$B,$B141,'Health Products &amp; Equipment'!BO:BO)+SUMIF('Other Pharma &amp; Health Products'!$B:$B,$B141,'Other Pharma &amp; Health Products'!BO:BO)+SUMIF('PSM Costs'!$B:$B,$B141,'PSM Costs'!BO:BO)&gt;0,SUMIF(Pharmaceuticals!$B:$B,$B141,Pharmaceuticals!BF:BF)+SUMIF('Health Products &amp; Equipment'!$B:$B,$B141,'Health Products &amp; Equipment'!BO:BO)+SUMIF('Other Pharma &amp; Health Products'!$B:$B,$B141,'Other Pharma &amp; Health Products'!BO:BO)+SUMIF('PSM Costs'!$B:$B,$B141,'PSM Costs'!BO:BO),"")</f>
        <v/>
      </c>
      <c r="Z141" s="231" t="str">
        <f ca="1">IF(SUMIF(Pharmaceuticals!$B:$B,$B141,Pharmaceuticals!BH:BH)+SUMIF('Health Products &amp; Equipment'!$B:$B,$B141,'Health Products &amp; Equipment'!BQ:BQ)+SUMIF('Other Pharma &amp; Health Products'!$B:$B,$B141,'Other Pharma &amp; Health Products'!BQ:BQ)+SUMIF('PSM Costs'!$B:$B,$B141,'PSM Costs'!BQ:BQ)&gt;0,SUMIF(Pharmaceuticals!$B:$B,$B141,Pharmaceuticals!BH:BH)+SUMIF('Health Products &amp; Equipment'!$B:$B,$B141,'Health Products &amp; Equipment'!BQ:BQ)+SUMIF('Other Pharma &amp; Health Products'!$B:$B,$B141,'Other Pharma &amp; Health Products'!BQ:BQ)+SUMIF('PSM Costs'!$B:$B,$B141,'PSM Costs'!BQ:BQ),"")</f>
        <v/>
      </c>
      <c r="AA141" s="231" t="str">
        <f ca="1">IF(SUMIF(Pharmaceuticals!$B:$B,$B141,Pharmaceuticals!BJ:BJ)+SUMIF('Health Products &amp; Equipment'!$B:$B,$B141,'Health Products &amp; Equipment'!BS:BS)+SUMIF('Other Pharma &amp; Health Products'!$B:$B,$B141,'Other Pharma &amp; Health Products'!BS:BS)+SUMIF('PSM Costs'!$B:$B,$B141,'PSM Costs'!BS:BS)&gt;0,SUMIF(Pharmaceuticals!$B:$B,$B141,Pharmaceuticals!BJ:BJ)+SUMIF('Health Products &amp; Equipment'!$B:$B,$B141,'Health Products &amp; Equipment'!BS:BS)+SUMIF('Other Pharma &amp; Health Products'!$B:$B,$B141,'Other Pharma &amp; Health Products'!BS:BS)+SUMIF('PSM Costs'!$B:$B,$B141,'PSM Costs'!BS:BS),"")</f>
        <v/>
      </c>
      <c r="AB141" s="230" t="str">
        <f t="shared" ca="1" si="14"/>
        <v/>
      </c>
    </row>
    <row r="142" spans="1:28" ht="22" customHeight="1" x14ac:dyDescent="0.15">
      <c r="A142" s="226">
        <v>132</v>
      </c>
      <c r="B142" s="226" t="str">
        <f ca="1">IFERROR(VLOOKUP(A142,'Rank unique Mod-Int-CI-PR'!I:J,2,FALSE),"")</f>
        <v/>
      </c>
      <c r="C142" s="227" t="str">
        <f ca="1">IFERROR(VLOOKUP(VALUE(LEFT(B142,FIND("-",B142)-1)),CatModules!B:C,2,FALSE),"")</f>
        <v/>
      </c>
      <c r="D142" s="227" t="str">
        <f ca="1">IFERROR(VLOOKUP(LEFT(B142,FIND("--",B142)-1),CatInt!D:E,2,FALSE),"")</f>
        <v/>
      </c>
      <c r="E142" s="227" t="str">
        <f ca="1">IFERROR(VLOOKUP(MID(B142,FIND("--",B142)+2,FIND("---",B142)-FIND("--",B142)-2),CatCostInp!D:E,2,FALSE),"")</f>
        <v/>
      </c>
      <c r="F142" s="227" t="str">
        <f ca="1">IFERROR(VLOOKUP(B142,ActivityConcat!A:C,3,FALSE),"")</f>
        <v/>
      </c>
      <c r="G142" s="228" t="str">
        <f ca="1">IFERROR(VLOOKUP(VALUE(RIGHT(B142,1)),Setup!A:D,4,FALSE),"")</f>
        <v/>
      </c>
      <c r="H142" s="229" t="str">
        <f t="shared" ca="1" si="10"/>
        <v/>
      </c>
      <c r="I142" s="230" t="str">
        <f ca="1">IF(SUMIF(Pharmaceuticals!$B:$B,$B142,Pharmaceuticals!Q:Q)+SUMIF('Health Products &amp; Equipment'!$B:$B,$B142,'Health Products &amp; Equipment'!Z:Z)+SUMIF('Other Pharma &amp; Health Products'!$B:$B,$B142,'Other Pharma &amp; Health Products'!Z:Z)+SUMIF('PSM Costs'!$B:$B,$B142,'PSM Costs'!Z:Z)&gt;0,SUMIF(Pharmaceuticals!$B:$B,$B142,Pharmaceuticals!Q:Q)+SUMIF('Health Products &amp; Equipment'!$B:$B,$B142,'Health Products &amp; Equipment'!Z:Z)+SUMIF('Other Pharma &amp; Health Products'!$B:$B,$B142,'Other Pharma &amp; Health Products'!Z:Z)+SUMIF('PSM Costs'!$B:$B,$B142,'PSM Costs'!Z:Z),"")</f>
        <v/>
      </c>
      <c r="J142" s="230" t="str">
        <f ca="1">IF(SUMIF(Pharmaceuticals!$B:$B,$B142,Pharmaceuticals!S:S)+SUMIF('Health Products &amp; Equipment'!$B:$B,$B142,'Health Products &amp; Equipment'!AB:AB)+SUMIF('Other Pharma &amp; Health Products'!$B:$B,$B142,'Other Pharma &amp; Health Products'!AB:AB)+SUMIF('PSM Costs'!$B:$B,$B142,'PSM Costs'!AB:AB)&gt;0,SUMIF(Pharmaceuticals!$B:$B,$B142,Pharmaceuticals!S:S)+SUMIF('Health Products &amp; Equipment'!$B:$B,$B142,'Health Products &amp; Equipment'!AB:AB)+SUMIF('Other Pharma &amp; Health Products'!$B:$B,$B142,'Other Pharma &amp; Health Products'!AB:AB)+SUMIF('PSM Costs'!$B:$B,$B142,'PSM Costs'!AB:AB),"")</f>
        <v/>
      </c>
      <c r="K142" s="230" t="str">
        <f ca="1">IF(SUMIF(Pharmaceuticals!$B:$B,$B142,Pharmaceuticals!U:U)+SUMIF('Health Products &amp; Equipment'!$B:$B,$B142,'Health Products &amp; Equipment'!AD:AD)+SUMIF('Other Pharma &amp; Health Products'!$B:$B,$B142,'Other Pharma &amp; Health Products'!AD:AD)+SUMIF('PSM Costs'!$B:$B,$B142,'PSM Costs'!AD:AD)&gt;0,SUMIF(Pharmaceuticals!$B:$B,$B142,Pharmaceuticals!U:U)+SUMIF('Health Products &amp; Equipment'!$B:$B,$B142,'Health Products &amp; Equipment'!AD:AD)+SUMIF('Other Pharma &amp; Health Products'!$B:$B,$B142,'Other Pharma &amp; Health Products'!AD:AD)+SUMIF('PSM Costs'!$B:$B,$B142,'PSM Costs'!AD:AD),"")</f>
        <v/>
      </c>
      <c r="L142" s="230" t="str">
        <f ca="1">IF(SUMIF(Pharmaceuticals!$B:$B,$B142,Pharmaceuticals!W:W)+SUMIF('Health Products &amp; Equipment'!$B:$B,$B142,'Health Products &amp; Equipment'!AF:AF)+SUMIF('Other Pharma &amp; Health Products'!$B:$B,$B142,'Other Pharma &amp; Health Products'!AF:AF)+SUMIF('PSM Costs'!$B:$B,$B142,'PSM Costs'!AF:AF)&gt;0,SUMIF(Pharmaceuticals!$B:$B,$B142,Pharmaceuticals!W:W)+SUMIF('Health Products &amp; Equipment'!$B:$B,$B142,'Health Products &amp; Equipment'!AF:AF)+SUMIF('Other Pharma &amp; Health Products'!$B:$B,$B142,'Other Pharma &amp; Health Products'!AF:AF)+SUMIF('PSM Costs'!$B:$B,$B142,'PSM Costs'!AF:AF),"")</f>
        <v/>
      </c>
      <c r="M142" s="228" t="str">
        <f t="shared" ca="1" si="11"/>
        <v/>
      </c>
      <c r="N142" s="231" t="str">
        <f ca="1">IF(SUMIF(Pharmaceuticals!$B:$B,$B142,Pharmaceuticals!AD:AD)+SUMIF('Health Products &amp; Equipment'!$B:$B,$B142,'Health Products &amp; Equipment'!AM:AM)+SUMIF('Other Pharma &amp; Health Products'!$B:$B,$B142,'Other Pharma &amp; Health Products'!AM:AM)+SUMIF('PSM Costs'!$B:$B,$B142,'PSM Costs'!AM:AM)&gt;0,SUMIF(Pharmaceuticals!$B:$B,$B142,Pharmaceuticals!AD:AD)+SUMIF('Health Products &amp; Equipment'!$B:$B,$B142,'Health Products &amp; Equipment'!AM:AM)+SUMIF('Other Pharma &amp; Health Products'!$B:$B,$B142,'Other Pharma &amp; Health Products'!AM:AM)+SUMIF('PSM Costs'!$B:$B,$B142,'PSM Costs'!AM:AM),"")</f>
        <v/>
      </c>
      <c r="O142" s="231" t="str">
        <f ca="1">IF(SUMIF(Pharmaceuticals!$B:$B,$B142,Pharmaceuticals!AF:AF)+SUMIF('Health Products &amp; Equipment'!$B:$B,$B142,'Health Products &amp; Equipment'!AO:AO)+SUMIF('Other Pharma &amp; Health Products'!$B:$B,$B142,'Other Pharma &amp; Health Products'!AO:AO)+SUMIF('PSM Costs'!$B:$B,$B142,'PSM Costs'!AO:AO)&gt;0,SUMIF(Pharmaceuticals!$B:$B,$B142,Pharmaceuticals!AF:AF)+SUMIF('Health Products &amp; Equipment'!$B:$B,$B142,'Health Products &amp; Equipment'!AO:AO)+SUMIF('Other Pharma &amp; Health Products'!$B:$B,$B142,'Other Pharma &amp; Health Products'!AO:AO)+SUMIF('PSM Costs'!$B:$B,$B142,'PSM Costs'!AO:AO),"")</f>
        <v/>
      </c>
      <c r="P142" s="231" t="str">
        <f ca="1">IF(SUMIF(Pharmaceuticals!$B:$B,$B142,Pharmaceuticals!AH:AH)+SUMIF('Health Products &amp; Equipment'!$B:$B,$B142,'Health Products &amp; Equipment'!AQ:AQ)+SUMIF('Other Pharma &amp; Health Products'!$B:$B,$B142,'Other Pharma &amp; Health Products'!AQ:AQ)+SUMIF('PSM Costs'!$B:$B,$B142,'PSM Costs'!AQ:AQ)&gt;0,SUMIF(Pharmaceuticals!$B:$B,$B142,Pharmaceuticals!AH:AH)+SUMIF('Health Products &amp; Equipment'!$B:$B,$B142,'Health Products &amp; Equipment'!AQ:AQ)+SUMIF('Other Pharma &amp; Health Products'!$B:$B,$B142,'Other Pharma &amp; Health Products'!AQ:AQ)+SUMIF('PSM Costs'!$B:$B,$B142,'PSM Costs'!AQ:AQ),"")</f>
        <v/>
      </c>
      <c r="Q142" s="231" t="str">
        <f ca="1">IF(SUMIF(Pharmaceuticals!$B:$B,$B142,Pharmaceuticals!AJ:AJ)+SUMIF('Health Products &amp; Equipment'!$B:$B,$B142,'Health Products &amp; Equipment'!AS:AS)+SUMIF('Other Pharma &amp; Health Products'!$B:$B,$B142,'Other Pharma &amp; Health Products'!AS:AS)+SUMIF('PSM Costs'!$B:$B,$B142,'PSM Costs'!AS:AS)&gt;0,SUMIF(Pharmaceuticals!$B:$B,$B142,Pharmaceuticals!AJ:AJ)+SUMIF('Health Products &amp; Equipment'!$B:$B,$B142,'Health Products &amp; Equipment'!AS:AS)+SUMIF('Other Pharma &amp; Health Products'!$B:$B,$B142,'Other Pharma &amp; Health Products'!AS:AS)+SUMIF('PSM Costs'!$B:$B,$B142,'PSM Costs'!AS:AS),"")</f>
        <v/>
      </c>
      <c r="R142" s="229" t="str">
        <f t="shared" ca="1" si="12"/>
        <v/>
      </c>
      <c r="S142" s="230" t="str">
        <f ca="1">IF(SUMIF(Pharmaceuticals!$B:$B,$B142,Pharmaceuticals!AQ:AQ)+SUMIF('Health Products &amp; Equipment'!$B:$B,$B142,'Health Products &amp; Equipment'!AZ:AZ)+SUMIF('Other Pharma &amp; Health Products'!$B:$B,$B142,'Other Pharma &amp; Health Products'!AZ:AZ)+SUMIF('PSM Costs'!$B:$B,$B142,'PSM Costs'!AZ:AZ)&gt;0,SUMIF(Pharmaceuticals!$B:$B,$B142,Pharmaceuticals!AQ:AQ)+SUMIF('Health Products &amp; Equipment'!$B:$B,$B142,'Health Products &amp; Equipment'!AZ:AZ)+SUMIF('Other Pharma &amp; Health Products'!$B:$B,$B142,'Other Pharma &amp; Health Products'!AZ:AZ)+SUMIF('PSM Costs'!$B:$B,$B142,'PSM Costs'!AZ:AZ),"")</f>
        <v/>
      </c>
      <c r="T142" s="230" t="str">
        <f ca="1">IF(SUMIF(Pharmaceuticals!$B:$B,$B142,Pharmaceuticals!AS:AS)+SUMIF('Health Products &amp; Equipment'!$B:$B,$B142,'Health Products &amp; Equipment'!BB:BB)+SUMIF('Other Pharma &amp; Health Products'!$B:$B,$B142,'Other Pharma &amp; Health Products'!BB:BB)+SUMIF('PSM Costs'!$B:$B,$B142,'PSM Costs'!BB:BB)&gt;0,SUMIF(Pharmaceuticals!$B:$B,$B142,Pharmaceuticals!AS:AS)+SUMIF('Health Products &amp; Equipment'!$B:$B,$B142,'Health Products &amp; Equipment'!BB:BB)+SUMIF('Other Pharma &amp; Health Products'!$B:$B,$B142,'Other Pharma &amp; Health Products'!BB:BB)+SUMIF('PSM Costs'!$B:$B,$B142,'PSM Costs'!BB:BB),"")</f>
        <v/>
      </c>
      <c r="U142" s="230" t="str">
        <f ca="1">IF(SUMIF(Pharmaceuticals!$B:$B,$B142,Pharmaceuticals!AU:AU)+SUMIF('Health Products &amp; Equipment'!$B:$B,$B142,'Health Products &amp; Equipment'!BD:BD)+SUMIF('Other Pharma &amp; Health Products'!$B:$B,$B142,'Other Pharma &amp; Health Products'!BD:BD)+SUMIF('PSM Costs'!$B:$B,$B142,'PSM Costs'!BD:BD)&gt;0,SUMIF(Pharmaceuticals!$B:$B,$B142,Pharmaceuticals!AU:AU)+SUMIF('Health Products &amp; Equipment'!$B:$B,$B142,'Health Products &amp; Equipment'!BD:BD)+SUMIF('Other Pharma &amp; Health Products'!$B:$B,$B142,'Other Pharma &amp; Health Products'!BD:BD)+SUMIF('PSM Costs'!$B:$B,$B142,'PSM Costs'!BD:BD),"")</f>
        <v/>
      </c>
      <c r="V142" s="230" t="str">
        <f ca="1">IF(SUMIF(Pharmaceuticals!$B:$B,$B142,Pharmaceuticals!AW:AW)+SUMIF('Health Products &amp; Equipment'!$B:$B,$B142,'Health Products &amp; Equipment'!BF:BF)+SUMIF('Other Pharma &amp; Health Products'!$B:$B,$B142,'Other Pharma &amp; Health Products'!BF:BF)+SUMIF('PSM Costs'!$B:$B,$B142,'PSM Costs'!BF:BF)&gt;0,SUMIF(Pharmaceuticals!$B:$B,$B142,Pharmaceuticals!AW:AW)+SUMIF('Health Products &amp; Equipment'!$B:$B,$B142,'Health Products &amp; Equipment'!BF:BF)+SUMIF('Other Pharma &amp; Health Products'!$B:$B,$B142,'Other Pharma &amp; Health Products'!BF:BF)+SUMIF('PSM Costs'!$B:$B,$B142,'PSM Costs'!BF:BF),"")</f>
        <v/>
      </c>
      <c r="W142" s="228" t="str">
        <f t="shared" ca="1" si="13"/>
        <v/>
      </c>
      <c r="X142" s="231" t="str">
        <f ca="1">IF(SUMIF(Pharmaceuticals!$B:$B,$B142,Pharmaceuticals!BD:BD)+SUMIF('Health Products &amp; Equipment'!$B:$B,$B142,'Health Products &amp; Equipment'!BM:BM)+SUMIF('Other Pharma &amp; Health Products'!$B:$B,$B142,'Other Pharma &amp; Health Products'!BM:BM)+SUMIF('PSM Costs'!$B:$B,$B142,'PSM Costs'!BM:BM)&gt;0,SUMIF(Pharmaceuticals!$B:$B,$B142,Pharmaceuticals!BD:BD)+SUMIF('Health Products &amp; Equipment'!$B:$B,$B142,'Health Products &amp; Equipment'!BM:BM)+SUMIF('Other Pharma &amp; Health Products'!$B:$B,$B142,'Other Pharma &amp; Health Products'!BM:BM)+SUMIF('PSM Costs'!$B:$B,$B142,'PSM Costs'!BM:BM),"")</f>
        <v/>
      </c>
      <c r="Y142" s="231" t="str">
        <f ca="1">IF(SUMIF(Pharmaceuticals!$B:$B,$B142,Pharmaceuticals!BF:BF)+SUMIF('Health Products &amp; Equipment'!$B:$B,$B142,'Health Products &amp; Equipment'!BO:BO)+SUMIF('Other Pharma &amp; Health Products'!$B:$B,$B142,'Other Pharma &amp; Health Products'!BO:BO)+SUMIF('PSM Costs'!$B:$B,$B142,'PSM Costs'!BO:BO)&gt;0,SUMIF(Pharmaceuticals!$B:$B,$B142,Pharmaceuticals!BF:BF)+SUMIF('Health Products &amp; Equipment'!$B:$B,$B142,'Health Products &amp; Equipment'!BO:BO)+SUMIF('Other Pharma &amp; Health Products'!$B:$B,$B142,'Other Pharma &amp; Health Products'!BO:BO)+SUMIF('PSM Costs'!$B:$B,$B142,'PSM Costs'!BO:BO),"")</f>
        <v/>
      </c>
      <c r="Z142" s="231" t="str">
        <f ca="1">IF(SUMIF(Pharmaceuticals!$B:$B,$B142,Pharmaceuticals!BH:BH)+SUMIF('Health Products &amp; Equipment'!$B:$B,$B142,'Health Products &amp; Equipment'!BQ:BQ)+SUMIF('Other Pharma &amp; Health Products'!$B:$B,$B142,'Other Pharma &amp; Health Products'!BQ:BQ)+SUMIF('PSM Costs'!$B:$B,$B142,'PSM Costs'!BQ:BQ)&gt;0,SUMIF(Pharmaceuticals!$B:$B,$B142,Pharmaceuticals!BH:BH)+SUMIF('Health Products &amp; Equipment'!$B:$B,$B142,'Health Products &amp; Equipment'!BQ:BQ)+SUMIF('Other Pharma &amp; Health Products'!$B:$B,$B142,'Other Pharma &amp; Health Products'!BQ:BQ)+SUMIF('PSM Costs'!$B:$B,$B142,'PSM Costs'!BQ:BQ),"")</f>
        <v/>
      </c>
      <c r="AA142" s="231" t="str">
        <f ca="1">IF(SUMIF(Pharmaceuticals!$B:$B,$B142,Pharmaceuticals!BJ:BJ)+SUMIF('Health Products &amp; Equipment'!$B:$B,$B142,'Health Products &amp; Equipment'!BS:BS)+SUMIF('Other Pharma &amp; Health Products'!$B:$B,$B142,'Other Pharma &amp; Health Products'!BS:BS)+SUMIF('PSM Costs'!$B:$B,$B142,'PSM Costs'!BS:BS)&gt;0,SUMIF(Pharmaceuticals!$B:$B,$B142,Pharmaceuticals!BJ:BJ)+SUMIF('Health Products &amp; Equipment'!$B:$B,$B142,'Health Products &amp; Equipment'!BS:BS)+SUMIF('Other Pharma &amp; Health Products'!$B:$B,$B142,'Other Pharma &amp; Health Products'!BS:BS)+SUMIF('PSM Costs'!$B:$B,$B142,'PSM Costs'!BS:BS),"")</f>
        <v/>
      </c>
      <c r="AB142" s="230" t="str">
        <f t="shared" ca="1" si="14"/>
        <v/>
      </c>
    </row>
    <row r="143" spans="1:28" ht="22" customHeight="1" x14ac:dyDescent="0.15">
      <c r="A143" s="226">
        <v>133</v>
      </c>
      <c r="B143" s="226" t="str">
        <f ca="1">IFERROR(VLOOKUP(A143,'Rank unique Mod-Int-CI-PR'!I:J,2,FALSE),"")</f>
        <v/>
      </c>
      <c r="C143" s="227" t="str">
        <f ca="1">IFERROR(VLOOKUP(VALUE(LEFT(B143,FIND("-",B143)-1)),CatModules!B:C,2,FALSE),"")</f>
        <v/>
      </c>
      <c r="D143" s="227" t="str">
        <f ca="1">IFERROR(VLOOKUP(LEFT(B143,FIND("--",B143)-1),CatInt!D:E,2,FALSE),"")</f>
        <v/>
      </c>
      <c r="E143" s="227" t="str">
        <f ca="1">IFERROR(VLOOKUP(MID(B143,FIND("--",B143)+2,FIND("---",B143)-FIND("--",B143)-2),CatCostInp!D:E,2,FALSE),"")</f>
        <v/>
      </c>
      <c r="F143" s="227" t="str">
        <f ca="1">IFERROR(VLOOKUP(B143,ActivityConcat!A:C,3,FALSE),"")</f>
        <v/>
      </c>
      <c r="G143" s="228" t="str">
        <f ca="1">IFERROR(VLOOKUP(VALUE(RIGHT(B143,1)),Setup!A:D,4,FALSE),"")</f>
        <v/>
      </c>
      <c r="H143" s="229" t="str">
        <f t="shared" ca="1" si="10"/>
        <v/>
      </c>
      <c r="I143" s="230" t="str">
        <f ca="1">IF(SUMIF(Pharmaceuticals!$B:$B,$B143,Pharmaceuticals!Q:Q)+SUMIF('Health Products &amp; Equipment'!$B:$B,$B143,'Health Products &amp; Equipment'!Z:Z)+SUMIF('Other Pharma &amp; Health Products'!$B:$B,$B143,'Other Pharma &amp; Health Products'!Z:Z)+SUMIF('PSM Costs'!$B:$B,$B143,'PSM Costs'!Z:Z)&gt;0,SUMIF(Pharmaceuticals!$B:$B,$B143,Pharmaceuticals!Q:Q)+SUMIF('Health Products &amp; Equipment'!$B:$B,$B143,'Health Products &amp; Equipment'!Z:Z)+SUMIF('Other Pharma &amp; Health Products'!$B:$B,$B143,'Other Pharma &amp; Health Products'!Z:Z)+SUMIF('PSM Costs'!$B:$B,$B143,'PSM Costs'!Z:Z),"")</f>
        <v/>
      </c>
      <c r="J143" s="230" t="str">
        <f ca="1">IF(SUMIF(Pharmaceuticals!$B:$B,$B143,Pharmaceuticals!S:S)+SUMIF('Health Products &amp; Equipment'!$B:$B,$B143,'Health Products &amp; Equipment'!AB:AB)+SUMIF('Other Pharma &amp; Health Products'!$B:$B,$B143,'Other Pharma &amp; Health Products'!AB:AB)+SUMIF('PSM Costs'!$B:$B,$B143,'PSM Costs'!AB:AB)&gt;0,SUMIF(Pharmaceuticals!$B:$B,$B143,Pharmaceuticals!S:S)+SUMIF('Health Products &amp; Equipment'!$B:$B,$B143,'Health Products &amp; Equipment'!AB:AB)+SUMIF('Other Pharma &amp; Health Products'!$B:$B,$B143,'Other Pharma &amp; Health Products'!AB:AB)+SUMIF('PSM Costs'!$B:$B,$B143,'PSM Costs'!AB:AB),"")</f>
        <v/>
      </c>
      <c r="K143" s="230" t="str">
        <f ca="1">IF(SUMIF(Pharmaceuticals!$B:$B,$B143,Pharmaceuticals!U:U)+SUMIF('Health Products &amp; Equipment'!$B:$B,$B143,'Health Products &amp; Equipment'!AD:AD)+SUMIF('Other Pharma &amp; Health Products'!$B:$B,$B143,'Other Pharma &amp; Health Products'!AD:AD)+SUMIF('PSM Costs'!$B:$B,$B143,'PSM Costs'!AD:AD)&gt;0,SUMIF(Pharmaceuticals!$B:$B,$B143,Pharmaceuticals!U:U)+SUMIF('Health Products &amp; Equipment'!$B:$B,$B143,'Health Products &amp; Equipment'!AD:AD)+SUMIF('Other Pharma &amp; Health Products'!$B:$B,$B143,'Other Pharma &amp; Health Products'!AD:AD)+SUMIF('PSM Costs'!$B:$B,$B143,'PSM Costs'!AD:AD),"")</f>
        <v/>
      </c>
      <c r="L143" s="230" t="str">
        <f ca="1">IF(SUMIF(Pharmaceuticals!$B:$B,$B143,Pharmaceuticals!W:W)+SUMIF('Health Products &amp; Equipment'!$B:$B,$B143,'Health Products &amp; Equipment'!AF:AF)+SUMIF('Other Pharma &amp; Health Products'!$B:$B,$B143,'Other Pharma &amp; Health Products'!AF:AF)+SUMIF('PSM Costs'!$B:$B,$B143,'PSM Costs'!AF:AF)&gt;0,SUMIF(Pharmaceuticals!$B:$B,$B143,Pharmaceuticals!W:W)+SUMIF('Health Products &amp; Equipment'!$B:$B,$B143,'Health Products &amp; Equipment'!AF:AF)+SUMIF('Other Pharma &amp; Health Products'!$B:$B,$B143,'Other Pharma &amp; Health Products'!AF:AF)+SUMIF('PSM Costs'!$B:$B,$B143,'PSM Costs'!AF:AF),"")</f>
        <v/>
      </c>
      <c r="M143" s="228" t="str">
        <f t="shared" ca="1" si="11"/>
        <v/>
      </c>
      <c r="N143" s="231" t="str">
        <f ca="1">IF(SUMIF(Pharmaceuticals!$B:$B,$B143,Pharmaceuticals!AD:AD)+SUMIF('Health Products &amp; Equipment'!$B:$B,$B143,'Health Products &amp; Equipment'!AM:AM)+SUMIF('Other Pharma &amp; Health Products'!$B:$B,$B143,'Other Pharma &amp; Health Products'!AM:AM)+SUMIF('PSM Costs'!$B:$B,$B143,'PSM Costs'!AM:AM)&gt;0,SUMIF(Pharmaceuticals!$B:$B,$B143,Pharmaceuticals!AD:AD)+SUMIF('Health Products &amp; Equipment'!$B:$B,$B143,'Health Products &amp; Equipment'!AM:AM)+SUMIF('Other Pharma &amp; Health Products'!$B:$B,$B143,'Other Pharma &amp; Health Products'!AM:AM)+SUMIF('PSM Costs'!$B:$B,$B143,'PSM Costs'!AM:AM),"")</f>
        <v/>
      </c>
      <c r="O143" s="231" t="str">
        <f ca="1">IF(SUMIF(Pharmaceuticals!$B:$B,$B143,Pharmaceuticals!AF:AF)+SUMIF('Health Products &amp; Equipment'!$B:$B,$B143,'Health Products &amp; Equipment'!AO:AO)+SUMIF('Other Pharma &amp; Health Products'!$B:$B,$B143,'Other Pharma &amp; Health Products'!AO:AO)+SUMIF('PSM Costs'!$B:$B,$B143,'PSM Costs'!AO:AO)&gt;0,SUMIF(Pharmaceuticals!$B:$B,$B143,Pharmaceuticals!AF:AF)+SUMIF('Health Products &amp; Equipment'!$B:$B,$B143,'Health Products &amp; Equipment'!AO:AO)+SUMIF('Other Pharma &amp; Health Products'!$B:$B,$B143,'Other Pharma &amp; Health Products'!AO:AO)+SUMIF('PSM Costs'!$B:$B,$B143,'PSM Costs'!AO:AO),"")</f>
        <v/>
      </c>
      <c r="P143" s="231" t="str">
        <f ca="1">IF(SUMIF(Pharmaceuticals!$B:$B,$B143,Pharmaceuticals!AH:AH)+SUMIF('Health Products &amp; Equipment'!$B:$B,$B143,'Health Products &amp; Equipment'!AQ:AQ)+SUMIF('Other Pharma &amp; Health Products'!$B:$B,$B143,'Other Pharma &amp; Health Products'!AQ:AQ)+SUMIF('PSM Costs'!$B:$B,$B143,'PSM Costs'!AQ:AQ)&gt;0,SUMIF(Pharmaceuticals!$B:$B,$B143,Pharmaceuticals!AH:AH)+SUMIF('Health Products &amp; Equipment'!$B:$B,$B143,'Health Products &amp; Equipment'!AQ:AQ)+SUMIF('Other Pharma &amp; Health Products'!$B:$B,$B143,'Other Pharma &amp; Health Products'!AQ:AQ)+SUMIF('PSM Costs'!$B:$B,$B143,'PSM Costs'!AQ:AQ),"")</f>
        <v/>
      </c>
      <c r="Q143" s="231" t="str">
        <f ca="1">IF(SUMIF(Pharmaceuticals!$B:$B,$B143,Pharmaceuticals!AJ:AJ)+SUMIF('Health Products &amp; Equipment'!$B:$B,$B143,'Health Products &amp; Equipment'!AS:AS)+SUMIF('Other Pharma &amp; Health Products'!$B:$B,$B143,'Other Pharma &amp; Health Products'!AS:AS)+SUMIF('PSM Costs'!$B:$B,$B143,'PSM Costs'!AS:AS)&gt;0,SUMIF(Pharmaceuticals!$B:$B,$B143,Pharmaceuticals!AJ:AJ)+SUMIF('Health Products &amp; Equipment'!$B:$B,$B143,'Health Products &amp; Equipment'!AS:AS)+SUMIF('Other Pharma &amp; Health Products'!$B:$B,$B143,'Other Pharma &amp; Health Products'!AS:AS)+SUMIF('PSM Costs'!$B:$B,$B143,'PSM Costs'!AS:AS),"")</f>
        <v/>
      </c>
      <c r="R143" s="229" t="str">
        <f t="shared" ca="1" si="12"/>
        <v/>
      </c>
      <c r="S143" s="230" t="str">
        <f ca="1">IF(SUMIF(Pharmaceuticals!$B:$B,$B143,Pharmaceuticals!AQ:AQ)+SUMIF('Health Products &amp; Equipment'!$B:$B,$B143,'Health Products &amp; Equipment'!AZ:AZ)+SUMIF('Other Pharma &amp; Health Products'!$B:$B,$B143,'Other Pharma &amp; Health Products'!AZ:AZ)+SUMIF('PSM Costs'!$B:$B,$B143,'PSM Costs'!AZ:AZ)&gt;0,SUMIF(Pharmaceuticals!$B:$B,$B143,Pharmaceuticals!AQ:AQ)+SUMIF('Health Products &amp; Equipment'!$B:$B,$B143,'Health Products &amp; Equipment'!AZ:AZ)+SUMIF('Other Pharma &amp; Health Products'!$B:$B,$B143,'Other Pharma &amp; Health Products'!AZ:AZ)+SUMIF('PSM Costs'!$B:$B,$B143,'PSM Costs'!AZ:AZ),"")</f>
        <v/>
      </c>
      <c r="T143" s="230" t="str">
        <f ca="1">IF(SUMIF(Pharmaceuticals!$B:$B,$B143,Pharmaceuticals!AS:AS)+SUMIF('Health Products &amp; Equipment'!$B:$B,$B143,'Health Products &amp; Equipment'!BB:BB)+SUMIF('Other Pharma &amp; Health Products'!$B:$B,$B143,'Other Pharma &amp; Health Products'!BB:BB)+SUMIF('PSM Costs'!$B:$B,$B143,'PSM Costs'!BB:BB)&gt;0,SUMIF(Pharmaceuticals!$B:$B,$B143,Pharmaceuticals!AS:AS)+SUMIF('Health Products &amp; Equipment'!$B:$B,$B143,'Health Products &amp; Equipment'!BB:BB)+SUMIF('Other Pharma &amp; Health Products'!$B:$B,$B143,'Other Pharma &amp; Health Products'!BB:BB)+SUMIF('PSM Costs'!$B:$B,$B143,'PSM Costs'!BB:BB),"")</f>
        <v/>
      </c>
      <c r="U143" s="230" t="str">
        <f ca="1">IF(SUMIF(Pharmaceuticals!$B:$B,$B143,Pharmaceuticals!AU:AU)+SUMIF('Health Products &amp; Equipment'!$B:$B,$B143,'Health Products &amp; Equipment'!BD:BD)+SUMIF('Other Pharma &amp; Health Products'!$B:$B,$B143,'Other Pharma &amp; Health Products'!BD:BD)+SUMIF('PSM Costs'!$B:$B,$B143,'PSM Costs'!BD:BD)&gt;0,SUMIF(Pharmaceuticals!$B:$B,$B143,Pharmaceuticals!AU:AU)+SUMIF('Health Products &amp; Equipment'!$B:$B,$B143,'Health Products &amp; Equipment'!BD:BD)+SUMIF('Other Pharma &amp; Health Products'!$B:$B,$B143,'Other Pharma &amp; Health Products'!BD:BD)+SUMIF('PSM Costs'!$B:$B,$B143,'PSM Costs'!BD:BD),"")</f>
        <v/>
      </c>
      <c r="V143" s="230" t="str">
        <f ca="1">IF(SUMIF(Pharmaceuticals!$B:$B,$B143,Pharmaceuticals!AW:AW)+SUMIF('Health Products &amp; Equipment'!$B:$B,$B143,'Health Products &amp; Equipment'!BF:BF)+SUMIF('Other Pharma &amp; Health Products'!$B:$B,$B143,'Other Pharma &amp; Health Products'!BF:BF)+SUMIF('PSM Costs'!$B:$B,$B143,'PSM Costs'!BF:BF)&gt;0,SUMIF(Pharmaceuticals!$B:$B,$B143,Pharmaceuticals!AW:AW)+SUMIF('Health Products &amp; Equipment'!$B:$B,$B143,'Health Products &amp; Equipment'!BF:BF)+SUMIF('Other Pharma &amp; Health Products'!$B:$B,$B143,'Other Pharma &amp; Health Products'!BF:BF)+SUMIF('PSM Costs'!$B:$B,$B143,'PSM Costs'!BF:BF),"")</f>
        <v/>
      </c>
      <c r="W143" s="228" t="str">
        <f t="shared" ca="1" si="13"/>
        <v/>
      </c>
      <c r="X143" s="231" t="str">
        <f ca="1">IF(SUMIF(Pharmaceuticals!$B:$B,$B143,Pharmaceuticals!BD:BD)+SUMIF('Health Products &amp; Equipment'!$B:$B,$B143,'Health Products &amp; Equipment'!BM:BM)+SUMIF('Other Pharma &amp; Health Products'!$B:$B,$B143,'Other Pharma &amp; Health Products'!BM:BM)+SUMIF('PSM Costs'!$B:$B,$B143,'PSM Costs'!BM:BM)&gt;0,SUMIF(Pharmaceuticals!$B:$B,$B143,Pharmaceuticals!BD:BD)+SUMIF('Health Products &amp; Equipment'!$B:$B,$B143,'Health Products &amp; Equipment'!BM:BM)+SUMIF('Other Pharma &amp; Health Products'!$B:$B,$B143,'Other Pharma &amp; Health Products'!BM:BM)+SUMIF('PSM Costs'!$B:$B,$B143,'PSM Costs'!BM:BM),"")</f>
        <v/>
      </c>
      <c r="Y143" s="231" t="str">
        <f ca="1">IF(SUMIF(Pharmaceuticals!$B:$B,$B143,Pharmaceuticals!BF:BF)+SUMIF('Health Products &amp; Equipment'!$B:$B,$B143,'Health Products &amp; Equipment'!BO:BO)+SUMIF('Other Pharma &amp; Health Products'!$B:$B,$B143,'Other Pharma &amp; Health Products'!BO:BO)+SUMIF('PSM Costs'!$B:$B,$B143,'PSM Costs'!BO:BO)&gt;0,SUMIF(Pharmaceuticals!$B:$B,$B143,Pharmaceuticals!BF:BF)+SUMIF('Health Products &amp; Equipment'!$B:$B,$B143,'Health Products &amp; Equipment'!BO:BO)+SUMIF('Other Pharma &amp; Health Products'!$B:$B,$B143,'Other Pharma &amp; Health Products'!BO:BO)+SUMIF('PSM Costs'!$B:$B,$B143,'PSM Costs'!BO:BO),"")</f>
        <v/>
      </c>
      <c r="Z143" s="231" t="str">
        <f ca="1">IF(SUMIF(Pharmaceuticals!$B:$B,$B143,Pharmaceuticals!BH:BH)+SUMIF('Health Products &amp; Equipment'!$B:$B,$B143,'Health Products &amp; Equipment'!BQ:BQ)+SUMIF('Other Pharma &amp; Health Products'!$B:$B,$B143,'Other Pharma &amp; Health Products'!BQ:BQ)+SUMIF('PSM Costs'!$B:$B,$B143,'PSM Costs'!BQ:BQ)&gt;0,SUMIF(Pharmaceuticals!$B:$B,$B143,Pharmaceuticals!BH:BH)+SUMIF('Health Products &amp; Equipment'!$B:$B,$B143,'Health Products &amp; Equipment'!BQ:BQ)+SUMIF('Other Pharma &amp; Health Products'!$B:$B,$B143,'Other Pharma &amp; Health Products'!BQ:BQ)+SUMIF('PSM Costs'!$B:$B,$B143,'PSM Costs'!BQ:BQ),"")</f>
        <v/>
      </c>
      <c r="AA143" s="231" t="str">
        <f ca="1">IF(SUMIF(Pharmaceuticals!$B:$B,$B143,Pharmaceuticals!BJ:BJ)+SUMIF('Health Products &amp; Equipment'!$B:$B,$B143,'Health Products &amp; Equipment'!BS:BS)+SUMIF('Other Pharma &amp; Health Products'!$B:$B,$B143,'Other Pharma &amp; Health Products'!BS:BS)+SUMIF('PSM Costs'!$B:$B,$B143,'PSM Costs'!BS:BS)&gt;0,SUMIF(Pharmaceuticals!$B:$B,$B143,Pharmaceuticals!BJ:BJ)+SUMIF('Health Products &amp; Equipment'!$B:$B,$B143,'Health Products &amp; Equipment'!BS:BS)+SUMIF('Other Pharma &amp; Health Products'!$B:$B,$B143,'Other Pharma &amp; Health Products'!BS:BS)+SUMIF('PSM Costs'!$B:$B,$B143,'PSM Costs'!BS:BS),"")</f>
        <v/>
      </c>
      <c r="AB143" s="230" t="str">
        <f t="shared" ca="1" si="14"/>
        <v/>
      </c>
    </row>
    <row r="144" spans="1:28" ht="22" customHeight="1" x14ac:dyDescent="0.15">
      <c r="A144" s="226">
        <v>134</v>
      </c>
      <c r="B144" s="226" t="str">
        <f ca="1">IFERROR(VLOOKUP(A144,'Rank unique Mod-Int-CI-PR'!I:J,2,FALSE),"")</f>
        <v/>
      </c>
      <c r="C144" s="227" t="str">
        <f ca="1">IFERROR(VLOOKUP(VALUE(LEFT(B144,FIND("-",B144)-1)),CatModules!B:C,2,FALSE),"")</f>
        <v/>
      </c>
      <c r="D144" s="227" t="str">
        <f ca="1">IFERROR(VLOOKUP(LEFT(B144,FIND("--",B144)-1),CatInt!D:E,2,FALSE),"")</f>
        <v/>
      </c>
      <c r="E144" s="227" t="str">
        <f ca="1">IFERROR(VLOOKUP(MID(B144,FIND("--",B144)+2,FIND("---",B144)-FIND("--",B144)-2),CatCostInp!D:E,2,FALSE),"")</f>
        <v/>
      </c>
      <c r="F144" s="227" t="str">
        <f ca="1">IFERROR(VLOOKUP(B144,ActivityConcat!A:C,3,FALSE),"")</f>
        <v/>
      </c>
      <c r="G144" s="228" t="str">
        <f ca="1">IFERROR(VLOOKUP(VALUE(RIGHT(B144,1)),Setup!A:D,4,FALSE),"")</f>
        <v/>
      </c>
      <c r="H144" s="229" t="str">
        <f t="shared" ca="1" si="10"/>
        <v/>
      </c>
      <c r="I144" s="230" t="str">
        <f ca="1">IF(SUMIF(Pharmaceuticals!$B:$B,$B144,Pharmaceuticals!Q:Q)+SUMIF('Health Products &amp; Equipment'!$B:$B,$B144,'Health Products &amp; Equipment'!Z:Z)+SUMIF('Other Pharma &amp; Health Products'!$B:$B,$B144,'Other Pharma &amp; Health Products'!Z:Z)+SUMIF('PSM Costs'!$B:$B,$B144,'PSM Costs'!Z:Z)&gt;0,SUMIF(Pharmaceuticals!$B:$B,$B144,Pharmaceuticals!Q:Q)+SUMIF('Health Products &amp; Equipment'!$B:$B,$B144,'Health Products &amp; Equipment'!Z:Z)+SUMIF('Other Pharma &amp; Health Products'!$B:$B,$B144,'Other Pharma &amp; Health Products'!Z:Z)+SUMIF('PSM Costs'!$B:$B,$B144,'PSM Costs'!Z:Z),"")</f>
        <v/>
      </c>
      <c r="J144" s="230" t="str">
        <f ca="1">IF(SUMIF(Pharmaceuticals!$B:$B,$B144,Pharmaceuticals!S:S)+SUMIF('Health Products &amp; Equipment'!$B:$B,$B144,'Health Products &amp; Equipment'!AB:AB)+SUMIF('Other Pharma &amp; Health Products'!$B:$B,$B144,'Other Pharma &amp; Health Products'!AB:AB)+SUMIF('PSM Costs'!$B:$B,$B144,'PSM Costs'!AB:AB)&gt;0,SUMIF(Pharmaceuticals!$B:$B,$B144,Pharmaceuticals!S:S)+SUMIF('Health Products &amp; Equipment'!$B:$B,$B144,'Health Products &amp; Equipment'!AB:AB)+SUMIF('Other Pharma &amp; Health Products'!$B:$B,$B144,'Other Pharma &amp; Health Products'!AB:AB)+SUMIF('PSM Costs'!$B:$B,$B144,'PSM Costs'!AB:AB),"")</f>
        <v/>
      </c>
      <c r="K144" s="230" t="str">
        <f ca="1">IF(SUMIF(Pharmaceuticals!$B:$B,$B144,Pharmaceuticals!U:U)+SUMIF('Health Products &amp; Equipment'!$B:$B,$B144,'Health Products &amp; Equipment'!AD:AD)+SUMIF('Other Pharma &amp; Health Products'!$B:$B,$B144,'Other Pharma &amp; Health Products'!AD:AD)+SUMIF('PSM Costs'!$B:$B,$B144,'PSM Costs'!AD:AD)&gt;0,SUMIF(Pharmaceuticals!$B:$B,$B144,Pharmaceuticals!U:U)+SUMIF('Health Products &amp; Equipment'!$B:$B,$B144,'Health Products &amp; Equipment'!AD:AD)+SUMIF('Other Pharma &amp; Health Products'!$B:$B,$B144,'Other Pharma &amp; Health Products'!AD:AD)+SUMIF('PSM Costs'!$B:$B,$B144,'PSM Costs'!AD:AD),"")</f>
        <v/>
      </c>
      <c r="L144" s="230" t="str">
        <f ca="1">IF(SUMIF(Pharmaceuticals!$B:$B,$B144,Pharmaceuticals!W:W)+SUMIF('Health Products &amp; Equipment'!$B:$B,$B144,'Health Products &amp; Equipment'!AF:AF)+SUMIF('Other Pharma &amp; Health Products'!$B:$B,$B144,'Other Pharma &amp; Health Products'!AF:AF)+SUMIF('PSM Costs'!$B:$B,$B144,'PSM Costs'!AF:AF)&gt;0,SUMIF(Pharmaceuticals!$B:$B,$B144,Pharmaceuticals!W:W)+SUMIF('Health Products &amp; Equipment'!$B:$B,$B144,'Health Products &amp; Equipment'!AF:AF)+SUMIF('Other Pharma &amp; Health Products'!$B:$B,$B144,'Other Pharma &amp; Health Products'!AF:AF)+SUMIF('PSM Costs'!$B:$B,$B144,'PSM Costs'!AF:AF),"")</f>
        <v/>
      </c>
      <c r="M144" s="228" t="str">
        <f t="shared" ca="1" si="11"/>
        <v/>
      </c>
      <c r="N144" s="231" t="str">
        <f ca="1">IF(SUMIF(Pharmaceuticals!$B:$B,$B144,Pharmaceuticals!AD:AD)+SUMIF('Health Products &amp; Equipment'!$B:$B,$B144,'Health Products &amp; Equipment'!AM:AM)+SUMIF('Other Pharma &amp; Health Products'!$B:$B,$B144,'Other Pharma &amp; Health Products'!AM:AM)+SUMIF('PSM Costs'!$B:$B,$B144,'PSM Costs'!AM:AM)&gt;0,SUMIF(Pharmaceuticals!$B:$B,$B144,Pharmaceuticals!AD:AD)+SUMIF('Health Products &amp; Equipment'!$B:$B,$B144,'Health Products &amp; Equipment'!AM:AM)+SUMIF('Other Pharma &amp; Health Products'!$B:$B,$B144,'Other Pharma &amp; Health Products'!AM:AM)+SUMIF('PSM Costs'!$B:$B,$B144,'PSM Costs'!AM:AM),"")</f>
        <v/>
      </c>
      <c r="O144" s="231" t="str">
        <f ca="1">IF(SUMIF(Pharmaceuticals!$B:$B,$B144,Pharmaceuticals!AF:AF)+SUMIF('Health Products &amp; Equipment'!$B:$B,$B144,'Health Products &amp; Equipment'!AO:AO)+SUMIF('Other Pharma &amp; Health Products'!$B:$B,$B144,'Other Pharma &amp; Health Products'!AO:AO)+SUMIF('PSM Costs'!$B:$B,$B144,'PSM Costs'!AO:AO)&gt;0,SUMIF(Pharmaceuticals!$B:$B,$B144,Pharmaceuticals!AF:AF)+SUMIF('Health Products &amp; Equipment'!$B:$B,$B144,'Health Products &amp; Equipment'!AO:AO)+SUMIF('Other Pharma &amp; Health Products'!$B:$B,$B144,'Other Pharma &amp; Health Products'!AO:AO)+SUMIF('PSM Costs'!$B:$B,$B144,'PSM Costs'!AO:AO),"")</f>
        <v/>
      </c>
      <c r="P144" s="231" t="str">
        <f ca="1">IF(SUMIF(Pharmaceuticals!$B:$B,$B144,Pharmaceuticals!AH:AH)+SUMIF('Health Products &amp; Equipment'!$B:$B,$B144,'Health Products &amp; Equipment'!AQ:AQ)+SUMIF('Other Pharma &amp; Health Products'!$B:$B,$B144,'Other Pharma &amp; Health Products'!AQ:AQ)+SUMIF('PSM Costs'!$B:$B,$B144,'PSM Costs'!AQ:AQ)&gt;0,SUMIF(Pharmaceuticals!$B:$B,$B144,Pharmaceuticals!AH:AH)+SUMIF('Health Products &amp; Equipment'!$B:$B,$B144,'Health Products &amp; Equipment'!AQ:AQ)+SUMIF('Other Pharma &amp; Health Products'!$B:$B,$B144,'Other Pharma &amp; Health Products'!AQ:AQ)+SUMIF('PSM Costs'!$B:$B,$B144,'PSM Costs'!AQ:AQ),"")</f>
        <v/>
      </c>
      <c r="Q144" s="231" t="str">
        <f ca="1">IF(SUMIF(Pharmaceuticals!$B:$B,$B144,Pharmaceuticals!AJ:AJ)+SUMIF('Health Products &amp; Equipment'!$B:$B,$B144,'Health Products &amp; Equipment'!AS:AS)+SUMIF('Other Pharma &amp; Health Products'!$B:$B,$B144,'Other Pharma &amp; Health Products'!AS:AS)+SUMIF('PSM Costs'!$B:$B,$B144,'PSM Costs'!AS:AS)&gt;0,SUMIF(Pharmaceuticals!$B:$B,$B144,Pharmaceuticals!AJ:AJ)+SUMIF('Health Products &amp; Equipment'!$B:$B,$B144,'Health Products &amp; Equipment'!AS:AS)+SUMIF('Other Pharma &amp; Health Products'!$B:$B,$B144,'Other Pharma &amp; Health Products'!AS:AS)+SUMIF('PSM Costs'!$B:$B,$B144,'PSM Costs'!AS:AS),"")</f>
        <v/>
      </c>
      <c r="R144" s="229" t="str">
        <f t="shared" ca="1" si="12"/>
        <v/>
      </c>
      <c r="S144" s="230" t="str">
        <f ca="1">IF(SUMIF(Pharmaceuticals!$B:$B,$B144,Pharmaceuticals!AQ:AQ)+SUMIF('Health Products &amp; Equipment'!$B:$B,$B144,'Health Products &amp; Equipment'!AZ:AZ)+SUMIF('Other Pharma &amp; Health Products'!$B:$B,$B144,'Other Pharma &amp; Health Products'!AZ:AZ)+SUMIF('PSM Costs'!$B:$B,$B144,'PSM Costs'!AZ:AZ)&gt;0,SUMIF(Pharmaceuticals!$B:$B,$B144,Pharmaceuticals!AQ:AQ)+SUMIF('Health Products &amp; Equipment'!$B:$B,$B144,'Health Products &amp; Equipment'!AZ:AZ)+SUMIF('Other Pharma &amp; Health Products'!$B:$B,$B144,'Other Pharma &amp; Health Products'!AZ:AZ)+SUMIF('PSM Costs'!$B:$B,$B144,'PSM Costs'!AZ:AZ),"")</f>
        <v/>
      </c>
      <c r="T144" s="230" t="str">
        <f ca="1">IF(SUMIF(Pharmaceuticals!$B:$B,$B144,Pharmaceuticals!AS:AS)+SUMIF('Health Products &amp; Equipment'!$B:$B,$B144,'Health Products &amp; Equipment'!BB:BB)+SUMIF('Other Pharma &amp; Health Products'!$B:$B,$B144,'Other Pharma &amp; Health Products'!BB:BB)+SUMIF('PSM Costs'!$B:$B,$B144,'PSM Costs'!BB:BB)&gt;0,SUMIF(Pharmaceuticals!$B:$B,$B144,Pharmaceuticals!AS:AS)+SUMIF('Health Products &amp; Equipment'!$B:$B,$B144,'Health Products &amp; Equipment'!BB:BB)+SUMIF('Other Pharma &amp; Health Products'!$B:$B,$B144,'Other Pharma &amp; Health Products'!BB:BB)+SUMIF('PSM Costs'!$B:$B,$B144,'PSM Costs'!BB:BB),"")</f>
        <v/>
      </c>
      <c r="U144" s="230" t="str">
        <f ca="1">IF(SUMIF(Pharmaceuticals!$B:$B,$B144,Pharmaceuticals!AU:AU)+SUMIF('Health Products &amp; Equipment'!$B:$B,$B144,'Health Products &amp; Equipment'!BD:BD)+SUMIF('Other Pharma &amp; Health Products'!$B:$B,$B144,'Other Pharma &amp; Health Products'!BD:BD)+SUMIF('PSM Costs'!$B:$B,$B144,'PSM Costs'!BD:BD)&gt;0,SUMIF(Pharmaceuticals!$B:$B,$B144,Pharmaceuticals!AU:AU)+SUMIF('Health Products &amp; Equipment'!$B:$B,$B144,'Health Products &amp; Equipment'!BD:BD)+SUMIF('Other Pharma &amp; Health Products'!$B:$B,$B144,'Other Pharma &amp; Health Products'!BD:BD)+SUMIF('PSM Costs'!$B:$B,$B144,'PSM Costs'!BD:BD),"")</f>
        <v/>
      </c>
      <c r="V144" s="230" t="str">
        <f ca="1">IF(SUMIF(Pharmaceuticals!$B:$B,$B144,Pharmaceuticals!AW:AW)+SUMIF('Health Products &amp; Equipment'!$B:$B,$B144,'Health Products &amp; Equipment'!BF:BF)+SUMIF('Other Pharma &amp; Health Products'!$B:$B,$B144,'Other Pharma &amp; Health Products'!BF:BF)+SUMIF('PSM Costs'!$B:$B,$B144,'PSM Costs'!BF:BF)&gt;0,SUMIF(Pharmaceuticals!$B:$B,$B144,Pharmaceuticals!AW:AW)+SUMIF('Health Products &amp; Equipment'!$B:$B,$B144,'Health Products &amp; Equipment'!BF:BF)+SUMIF('Other Pharma &amp; Health Products'!$B:$B,$B144,'Other Pharma &amp; Health Products'!BF:BF)+SUMIF('PSM Costs'!$B:$B,$B144,'PSM Costs'!BF:BF),"")</f>
        <v/>
      </c>
      <c r="W144" s="228" t="str">
        <f t="shared" ca="1" si="13"/>
        <v/>
      </c>
      <c r="X144" s="231" t="str">
        <f ca="1">IF(SUMIF(Pharmaceuticals!$B:$B,$B144,Pharmaceuticals!BD:BD)+SUMIF('Health Products &amp; Equipment'!$B:$B,$B144,'Health Products &amp; Equipment'!BM:BM)+SUMIF('Other Pharma &amp; Health Products'!$B:$B,$B144,'Other Pharma &amp; Health Products'!BM:BM)+SUMIF('PSM Costs'!$B:$B,$B144,'PSM Costs'!BM:BM)&gt;0,SUMIF(Pharmaceuticals!$B:$B,$B144,Pharmaceuticals!BD:BD)+SUMIF('Health Products &amp; Equipment'!$B:$B,$B144,'Health Products &amp; Equipment'!BM:BM)+SUMIF('Other Pharma &amp; Health Products'!$B:$B,$B144,'Other Pharma &amp; Health Products'!BM:BM)+SUMIF('PSM Costs'!$B:$B,$B144,'PSM Costs'!BM:BM),"")</f>
        <v/>
      </c>
      <c r="Y144" s="231" t="str">
        <f ca="1">IF(SUMIF(Pharmaceuticals!$B:$B,$B144,Pharmaceuticals!BF:BF)+SUMIF('Health Products &amp; Equipment'!$B:$B,$B144,'Health Products &amp; Equipment'!BO:BO)+SUMIF('Other Pharma &amp; Health Products'!$B:$B,$B144,'Other Pharma &amp; Health Products'!BO:BO)+SUMIF('PSM Costs'!$B:$B,$B144,'PSM Costs'!BO:BO)&gt;0,SUMIF(Pharmaceuticals!$B:$B,$B144,Pharmaceuticals!BF:BF)+SUMIF('Health Products &amp; Equipment'!$B:$B,$B144,'Health Products &amp; Equipment'!BO:BO)+SUMIF('Other Pharma &amp; Health Products'!$B:$B,$B144,'Other Pharma &amp; Health Products'!BO:BO)+SUMIF('PSM Costs'!$B:$B,$B144,'PSM Costs'!BO:BO),"")</f>
        <v/>
      </c>
      <c r="Z144" s="231" t="str">
        <f ca="1">IF(SUMIF(Pharmaceuticals!$B:$B,$B144,Pharmaceuticals!BH:BH)+SUMIF('Health Products &amp; Equipment'!$B:$B,$B144,'Health Products &amp; Equipment'!BQ:BQ)+SUMIF('Other Pharma &amp; Health Products'!$B:$B,$B144,'Other Pharma &amp; Health Products'!BQ:BQ)+SUMIF('PSM Costs'!$B:$B,$B144,'PSM Costs'!BQ:BQ)&gt;0,SUMIF(Pharmaceuticals!$B:$B,$B144,Pharmaceuticals!BH:BH)+SUMIF('Health Products &amp; Equipment'!$B:$B,$B144,'Health Products &amp; Equipment'!BQ:BQ)+SUMIF('Other Pharma &amp; Health Products'!$B:$B,$B144,'Other Pharma &amp; Health Products'!BQ:BQ)+SUMIF('PSM Costs'!$B:$B,$B144,'PSM Costs'!BQ:BQ),"")</f>
        <v/>
      </c>
      <c r="AA144" s="231" t="str">
        <f ca="1">IF(SUMIF(Pharmaceuticals!$B:$B,$B144,Pharmaceuticals!BJ:BJ)+SUMIF('Health Products &amp; Equipment'!$B:$B,$B144,'Health Products &amp; Equipment'!BS:BS)+SUMIF('Other Pharma &amp; Health Products'!$B:$B,$B144,'Other Pharma &amp; Health Products'!BS:BS)+SUMIF('PSM Costs'!$B:$B,$B144,'PSM Costs'!BS:BS)&gt;0,SUMIF(Pharmaceuticals!$B:$B,$B144,Pharmaceuticals!BJ:BJ)+SUMIF('Health Products &amp; Equipment'!$B:$B,$B144,'Health Products &amp; Equipment'!BS:BS)+SUMIF('Other Pharma &amp; Health Products'!$B:$B,$B144,'Other Pharma &amp; Health Products'!BS:BS)+SUMIF('PSM Costs'!$B:$B,$B144,'PSM Costs'!BS:BS),"")</f>
        <v/>
      </c>
      <c r="AB144" s="230" t="str">
        <f t="shared" ca="1" si="14"/>
        <v/>
      </c>
    </row>
    <row r="145" spans="1:28" ht="22" customHeight="1" x14ac:dyDescent="0.15">
      <c r="A145" s="226">
        <v>135</v>
      </c>
      <c r="B145" s="226" t="str">
        <f ca="1">IFERROR(VLOOKUP(A145,'Rank unique Mod-Int-CI-PR'!I:J,2,FALSE),"")</f>
        <v/>
      </c>
      <c r="C145" s="227" t="str">
        <f ca="1">IFERROR(VLOOKUP(VALUE(LEFT(B145,FIND("-",B145)-1)),CatModules!B:C,2,FALSE),"")</f>
        <v/>
      </c>
      <c r="D145" s="227" t="str">
        <f ca="1">IFERROR(VLOOKUP(LEFT(B145,FIND("--",B145)-1),CatInt!D:E,2,FALSE),"")</f>
        <v/>
      </c>
      <c r="E145" s="227" t="str">
        <f ca="1">IFERROR(VLOOKUP(MID(B145,FIND("--",B145)+2,FIND("---",B145)-FIND("--",B145)-2),CatCostInp!D:E,2,FALSE),"")</f>
        <v/>
      </c>
      <c r="F145" s="227" t="str">
        <f ca="1">IFERROR(VLOOKUP(B145,ActivityConcat!A:C,3,FALSE),"")</f>
        <v/>
      </c>
      <c r="G145" s="228" t="str">
        <f ca="1">IFERROR(VLOOKUP(VALUE(RIGHT(B145,1)),Setup!A:D,4,FALSE),"")</f>
        <v/>
      </c>
      <c r="H145" s="229" t="str">
        <f t="shared" ca="1" si="10"/>
        <v/>
      </c>
      <c r="I145" s="230" t="str">
        <f ca="1">IF(SUMIF(Pharmaceuticals!$B:$B,$B145,Pharmaceuticals!Q:Q)+SUMIF('Health Products &amp; Equipment'!$B:$B,$B145,'Health Products &amp; Equipment'!Z:Z)+SUMIF('Other Pharma &amp; Health Products'!$B:$B,$B145,'Other Pharma &amp; Health Products'!Z:Z)+SUMIF('PSM Costs'!$B:$B,$B145,'PSM Costs'!Z:Z)&gt;0,SUMIF(Pharmaceuticals!$B:$B,$B145,Pharmaceuticals!Q:Q)+SUMIF('Health Products &amp; Equipment'!$B:$B,$B145,'Health Products &amp; Equipment'!Z:Z)+SUMIF('Other Pharma &amp; Health Products'!$B:$B,$B145,'Other Pharma &amp; Health Products'!Z:Z)+SUMIF('PSM Costs'!$B:$B,$B145,'PSM Costs'!Z:Z),"")</f>
        <v/>
      </c>
      <c r="J145" s="230" t="str">
        <f ca="1">IF(SUMIF(Pharmaceuticals!$B:$B,$B145,Pharmaceuticals!S:S)+SUMIF('Health Products &amp; Equipment'!$B:$B,$B145,'Health Products &amp; Equipment'!AB:AB)+SUMIF('Other Pharma &amp; Health Products'!$B:$B,$B145,'Other Pharma &amp; Health Products'!AB:AB)+SUMIF('PSM Costs'!$B:$B,$B145,'PSM Costs'!AB:AB)&gt;0,SUMIF(Pharmaceuticals!$B:$B,$B145,Pharmaceuticals!S:S)+SUMIF('Health Products &amp; Equipment'!$B:$B,$B145,'Health Products &amp; Equipment'!AB:AB)+SUMIF('Other Pharma &amp; Health Products'!$B:$B,$B145,'Other Pharma &amp; Health Products'!AB:AB)+SUMIF('PSM Costs'!$B:$B,$B145,'PSM Costs'!AB:AB),"")</f>
        <v/>
      </c>
      <c r="K145" s="230" t="str">
        <f ca="1">IF(SUMIF(Pharmaceuticals!$B:$B,$B145,Pharmaceuticals!U:U)+SUMIF('Health Products &amp; Equipment'!$B:$B,$B145,'Health Products &amp; Equipment'!AD:AD)+SUMIF('Other Pharma &amp; Health Products'!$B:$B,$B145,'Other Pharma &amp; Health Products'!AD:AD)+SUMIF('PSM Costs'!$B:$B,$B145,'PSM Costs'!AD:AD)&gt;0,SUMIF(Pharmaceuticals!$B:$B,$B145,Pharmaceuticals!U:U)+SUMIF('Health Products &amp; Equipment'!$B:$B,$B145,'Health Products &amp; Equipment'!AD:AD)+SUMIF('Other Pharma &amp; Health Products'!$B:$B,$B145,'Other Pharma &amp; Health Products'!AD:AD)+SUMIF('PSM Costs'!$B:$B,$B145,'PSM Costs'!AD:AD),"")</f>
        <v/>
      </c>
      <c r="L145" s="230" t="str">
        <f ca="1">IF(SUMIF(Pharmaceuticals!$B:$B,$B145,Pharmaceuticals!W:W)+SUMIF('Health Products &amp; Equipment'!$B:$B,$B145,'Health Products &amp; Equipment'!AF:AF)+SUMIF('Other Pharma &amp; Health Products'!$B:$B,$B145,'Other Pharma &amp; Health Products'!AF:AF)+SUMIF('PSM Costs'!$B:$B,$B145,'PSM Costs'!AF:AF)&gt;0,SUMIF(Pharmaceuticals!$B:$B,$B145,Pharmaceuticals!W:W)+SUMIF('Health Products &amp; Equipment'!$B:$B,$B145,'Health Products &amp; Equipment'!AF:AF)+SUMIF('Other Pharma &amp; Health Products'!$B:$B,$B145,'Other Pharma &amp; Health Products'!AF:AF)+SUMIF('PSM Costs'!$B:$B,$B145,'PSM Costs'!AF:AF),"")</f>
        <v/>
      </c>
      <c r="M145" s="228" t="str">
        <f t="shared" ca="1" si="11"/>
        <v/>
      </c>
      <c r="N145" s="231" t="str">
        <f ca="1">IF(SUMIF(Pharmaceuticals!$B:$B,$B145,Pharmaceuticals!AD:AD)+SUMIF('Health Products &amp; Equipment'!$B:$B,$B145,'Health Products &amp; Equipment'!AM:AM)+SUMIF('Other Pharma &amp; Health Products'!$B:$B,$B145,'Other Pharma &amp; Health Products'!AM:AM)+SUMIF('PSM Costs'!$B:$B,$B145,'PSM Costs'!AM:AM)&gt;0,SUMIF(Pharmaceuticals!$B:$B,$B145,Pharmaceuticals!AD:AD)+SUMIF('Health Products &amp; Equipment'!$B:$B,$B145,'Health Products &amp; Equipment'!AM:AM)+SUMIF('Other Pharma &amp; Health Products'!$B:$B,$B145,'Other Pharma &amp; Health Products'!AM:AM)+SUMIF('PSM Costs'!$B:$B,$B145,'PSM Costs'!AM:AM),"")</f>
        <v/>
      </c>
      <c r="O145" s="231" t="str">
        <f ca="1">IF(SUMIF(Pharmaceuticals!$B:$B,$B145,Pharmaceuticals!AF:AF)+SUMIF('Health Products &amp; Equipment'!$B:$B,$B145,'Health Products &amp; Equipment'!AO:AO)+SUMIF('Other Pharma &amp; Health Products'!$B:$B,$B145,'Other Pharma &amp; Health Products'!AO:AO)+SUMIF('PSM Costs'!$B:$B,$B145,'PSM Costs'!AO:AO)&gt;0,SUMIF(Pharmaceuticals!$B:$B,$B145,Pharmaceuticals!AF:AF)+SUMIF('Health Products &amp; Equipment'!$B:$B,$B145,'Health Products &amp; Equipment'!AO:AO)+SUMIF('Other Pharma &amp; Health Products'!$B:$B,$B145,'Other Pharma &amp; Health Products'!AO:AO)+SUMIF('PSM Costs'!$B:$B,$B145,'PSM Costs'!AO:AO),"")</f>
        <v/>
      </c>
      <c r="P145" s="231" t="str">
        <f ca="1">IF(SUMIF(Pharmaceuticals!$B:$B,$B145,Pharmaceuticals!AH:AH)+SUMIF('Health Products &amp; Equipment'!$B:$B,$B145,'Health Products &amp; Equipment'!AQ:AQ)+SUMIF('Other Pharma &amp; Health Products'!$B:$B,$B145,'Other Pharma &amp; Health Products'!AQ:AQ)+SUMIF('PSM Costs'!$B:$B,$B145,'PSM Costs'!AQ:AQ)&gt;0,SUMIF(Pharmaceuticals!$B:$B,$B145,Pharmaceuticals!AH:AH)+SUMIF('Health Products &amp; Equipment'!$B:$B,$B145,'Health Products &amp; Equipment'!AQ:AQ)+SUMIF('Other Pharma &amp; Health Products'!$B:$B,$B145,'Other Pharma &amp; Health Products'!AQ:AQ)+SUMIF('PSM Costs'!$B:$B,$B145,'PSM Costs'!AQ:AQ),"")</f>
        <v/>
      </c>
      <c r="Q145" s="231" t="str">
        <f ca="1">IF(SUMIF(Pharmaceuticals!$B:$B,$B145,Pharmaceuticals!AJ:AJ)+SUMIF('Health Products &amp; Equipment'!$B:$B,$B145,'Health Products &amp; Equipment'!AS:AS)+SUMIF('Other Pharma &amp; Health Products'!$B:$B,$B145,'Other Pharma &amp; Health Products'!AS:AS)+SUMIF('PSM Costs'!$B:$B,$B145,'PSM Costs'!AS:AS)&gt;0,SUMIF(Pharmaceuticals!$B:$B,$B145,Pharmaceuticals!AJ:AJ)+SUMIF('Health Products &amp; Equipment'!$B:$B,$B145,'Health Products &amp; Equipment'!AS:AS)+SUMIF('Other Pharma &amp; Health Products'!$B:$B,$B145,'Other Pharma &amp; Health Products'!AS:AS)+SUMIF('PSM Costs'!$B:$B,$B145,'PSM Costs'!AS:AS),"")</f>
        <v/>
      </c>
      <c r="R145" s="229" t="str">
        <f t="shared" ca="1" si="12"/>
        <v/>
      </c>
      <c r="S145" s="230" t="str">
        <f ca="1">IF(SUMIF(Pharmaceuticals!$B:$B,$B145,Pharmaceuticals!AQ:AQ)+SUMIF('Health Products &amp; Equipment'!$B:$B,$B145,'Health Products &amp; Equipment'!AZ:AZ)+SUMIF('Other Pharma &amp; Health Products'!$B:$B,$B145,'Other Pharma &amp; Health Products'!AZ:AZ)+SUMIF('PSM Costs'!$B:$B,$B145,'PSM Costs'!AZ:AZ)&gt;0,SUMIF(Pharmaceuticals!$B:$B,$B145,Pharmaceuticals!AQ:AQ)+SUMIF('Health Products &amp; Equipment'!$B:$B,$B145,'Health Products &amp; Equipment'!AZ:AZ)+SUMIF('Other Pharma &amp; Health Products'!$B:$B,$B145,'Other Pharma &amp; Health Products'!AZ:AZ)+SUMIF('PSM Costs'!$B:$B,$B145,'PSM Costs'!AZ:AZ),"")</f>
        <v/>
      </c>
      <c r="T145" s="230" t="str">
        <f ca="1">IF(SUMIF(Pharmaceuticals!$B:$B,$B145,Pharmaceuticals!AS:AS)+SUMIF('Health Products &amp; Equipment'!$B:$B,$B145,'Health Products &amp; Equipment'!BB:BB)+SUMIF('Other Pharma &amp; Health Products'!$B:$B,$B145,'Other Pharma &amp; Health Products'!BB:BB)+SUMIF('PSM Costs'!$B:$B,$B145,'PSM Costs'!BB:BB)&gt;0,SUMIF(Pharmaceuticals!$B:$B,$B145,Pharmaceuticals!AS:AS)+SUMIF('Health Products &amp; Equipment'!$B:$B,$B145,'Health Products &amp; Equipment'!BB:BB)+SUMIF('Other Pharma &amp; Health Products'!$B:$B,$B145,'Other Pharma &amp; Health Products'!BB:BB)+SUMIF('PSM Costs'!$B:$B,$B145,'PSM Costs'!BB:BB),"")</f>
        <v/>
      </c>
      <c r="U145" s="230" t="str">
        <f ca="1">IF(SUMIF(Pharmaceuticals!$B:$B,$B145,Pharmaceuticals!AU:AU)+SUMIF('Health Products &amp; Equipment'!$B:$B,$B145,'Health Products &amp; Equipment'!BD:BD)+SUMIF('Other Pharma &amp; Health Products'!$B:$B,$B145,'Other Pharma &amp; Health Products'!BD:BD)+SUMIF('PSM Costs'!$B:$B,$B145,'PSM Costs'!BD:BD)&gt;0,SUMIF(Pharmaceuticals!$B:$B,$B145,Pharmaceuticals!AU:AU)+SUMIF('Health Products &amp; Equipment'!$B:$B,$B145,'Health Products &amp; Equipment'!BD:BD)+SUMIF('Other Pharma &amp; Health Products'!$B:$B,$B145,'Other Pharma &amp; Health Products'!BD:BD)+SUMIF('PSM Costs'!$B:$B,$B145,'PSM Costs'!BD:BD),"")</f>
        <v/>
      </c>
      <c r="V145" s="230" t="str">
        <f ca="1">IF(SUMIF(Pharmaceuticals!$B:$B,$B145,Pharmaceuticals!AW:AW)+SUMIF('Health Products &amp; Equipment'!$B:$B,$B145,'Health Products &amp; Equipment'!BF:BF)+SUMIF('Other Pharma &amp; Health Products'!$B:$B,$B145,'Other Pharma &amp; Health Products'!BF:BF)+SUMIF('PSM Costs'!$B:$B,$B145,'PSM Costs'!BF:BF)&gt;0,SUMIF(Pharmaceuticals!$B:$B,$B145,Pharmaceuticals!AW:AW)+SUMIF('Health Products &amp; Equipment'!$B:$B,$B145,'Health Products &amp; Equipment'!BF:BF)+SUMIF('Other Pharma &amp; Health Products'!$B:$B,$B145,'Other Pharma &amp; Health Products'!BF:BF)+SUMIF('PSM Costs'!$B:$B,$B145,'PSM Costs'!BF:BF),"")</f>
        <v/>
      </c>
      <c r="W145" s="228" t="str">
        <f t="shared" ca="1" si="13"/>
        <v/>
      </c>
      <c r="X145" s="231" t="str">
        <f ca="1">IF(SUMIF(Pharmaceuticals!$B:$B,$B145,Pharmaceuticals!BD:BD)+SUMIF('Health Products &amp; Equipment'!$B:$B,$B145,'Health Products &amp; Equipment'!BM:BM)+SUMIF('Other Pharma &amp; Health Products'!$B:$B,$B145,'Other Pharma &amp; Health Products'!BM:BM)+SUMIF('PSM Costs'!$B:$B,$B145,'PSM Costs'!BM:BM)&gt;0,SUMIF(Pharmaceuticals!$B:$B,$B145,Pharmaceuticals!BD:BD)+SUMIF('Health Products &amp; Equipment'!$B:$B,$B145,'Health Products &amp; Equipment'!BM:BM)+SUMIF('Other Pharma &amp; Health Products'!$B:$B,$B145,'Other Pharma &amp; Health Products'!BM:BM)+SUMIF('PSM Costs'!$B:$B,$B145,'PSM Costs'!BM:BM),"")</f>
        <v/>
      </c>
      <c r="Y145" s="231" t="str">
        <f ca="1">IF(SUMIF(Pharmaceuticals!$B:$B,$B145,Pharmaceuticals!BF:BF)+SUMIF('Health Products &amp; Equipment'!$B:$B,$B145,'Health Products &amp; Equipment'!BO:BO)+SUMIF('Other Pharma &amp; Health Products'!$B:$B,$B145,'Other Pharma &amp; Health Products'!BO:BO)+SUMIF('PSM Costs'!$B:$B,$B145,'PSM Costs'!BO:BO)&gt;0,SUMIF(Pharmaceuticals!$B:$B,$B145,Pharmaceuticals!BF:BF)+SUMIF('Health Products &amp; Equipment'!$B:$B,$B145,'Health Products &amp; Equipment'!BO:BO)+SUMIF('Other Pharma &amp; Health Products'!$B:$B,$B145,'Other Pharma &amp; Health Products'!BO:BO)+SUMIF('PSM Costs'!$B:$B,$B145,'PSM Costs'!BO:BO),"")</f>
        <v/>
      </c>
      <c r="Z145" s="231" t="str">
        <f ca="1">IF(SUMIF(Pharmaceuticals!$B:$B,$B145,Pharmaceuticals!BH:BH)+SUMIF('Health Products &amp; Equipment'!$B:$B,$B145,'Health Products &amp; Equipment'!BQ:BQ)+SUMIF('Other Pharma &amp; Health Products'!$B:$B,$B145,'Other Pharma &amp; Health Products'!BQ:BQ)+SUMIF('PSM Costs'!$B:$B,$B145,'PSM Costs'!BQ:BQ)&gt;0,SUMIF(Pharmaceuticals!$B:$B,$B145,Pharmaceuticals!BH:BH)+SUMIF('Health Products &amp; Equipment'!$B:$B,$B145,'Health Products &amp; Equipment'!BQ:BQ)+SUMIF('Other Pharma &amp; Health Products'!$B:$B,$B145,'Other Pharma &amp; Health Products'!BQ:BQ)+SUMIF('PSM Costs'!$B:$B,$B145,'PSM Costs'!BQ:BQ),"")</f>
        <v/>
      </c>
      <c r="AA145" s="231" t="str">
        <f ca="1">IF(SUMIF(Pharmaceuticals!$B:$B,$B145,Pharmaceuticals!BJ:BJ)+SUMIF('Health Products &amp; Equipment'!$B:$B,$B145,'Health Products &amp; Equipment'!BS:BS)+SUMIF('Other Pharma &amp; Health Products'!$B:$B,$B145,'Other Pharma &amp; Health Products'!BS:BS)+SUMIF('PSM Costs'!$B:$B,$B145,'PSM Costs'!BS:BS)&gt;0,SUMIF(Pharmaceuticals!$B:$B,$B145,Pharmaceuticals!BJ:BJ)+SUMIF('Health Products &amp; Equipment'!$B:$B,$B145,'Health Products &amp; Equipment'!BS:BS)+SUMIF('Other Pharma &amp; Health Products'!$B:$B,$B145,'Other Pharma &amp; Health Products'!BS:BS)+SUMIF('PSM Costs'!$B:$B,$B145,'PSM Costs'!BS:BS),"")</f>
        <v/>
      </c>
      <c r="AB145" s="230" t="str">
        <f t="shared" ca="1" si="14"/>
        <v/>
      </c>
    </row>
    <row r="146" spans="1:28" ht="22" customHeight="1" x14ac:dyDescent="0.15">
      <c r="A146" s="226">
        <v>136</v>
      </c>
      <c r="B146" s="226" t="str">
        <f ca="1">IFERROR(VLOOKUP(A146,'Rank unique Mod-Int-CI-PR'!I:J,2,FALSE),"")</f>
        <v/>
      </c>
      <c r="C146" s="227" t="str">
        <f ca="1">IFERROR(VLOOKUP(VALUE(LEFT(B146,FIND("-",B146)-1)),CatModules!B:C,2,FALSE),"")</f>
        <v/>
      </c>
      <c r="D146" s="227" t="str">
        <f ca="1">IFERROR(VLOOKUP(LEFT(B146,FIND("--",B146)-1),CatInt!D:E,2,FALSE),"")</f>
        <v/>
      </c>
      <c r="E146" s="227" t="str">
        <f ca="1">IFERROR(VLOOKUP(MID(B146,FIND("--",B146)+2,FIND("---",B146)-FIND("--",B146)-2),CatCostInp!D:E,2,FALSE),"")</f>
        <v/>
      </c>
      <c r="F146" s="227" t="str">
        <f ca="1">IFERROR(VLOOKUP(B146,ActivityConcat!A:C,3,FALSE),"")</f>
        <v/>
      </c>
      <c r="G146" s="228" t="str">
        <f ca="1">IFERROR(VLOOKUP(VALUE(RIGHT(B146,1)),Setup!A:D,4,FALSE),"")</f>
        <v/>
      </c>
      <c r="H146" s="229" t="str">
        <f t="shared" ca="1" si="10"/>
        <v/>
      </c>
      <c r="I146" s="230" t="str">
        <f ca="1">IF(SUMIF(Pharmaceuticals!$B:$B,$B146,Pharmaceuticals!Q:Q)+SUMIF('Health Products &amp; Equipment'!$B:$B,$B146,'Health Products &amp; Equipment'!Z:Z)+SUMIF('Other Pharma &amp; Health Products'!$B:$B,$B146,'Other Pharma &amp; Health Products'!Z:Z)+SUMIF('PSM Costs'!$B:$B,$B146,'PSM Costs'!Z:Z)&gt;0,SUMIF(Pharmaceuticals!$B:$B,$B146,Pharmaceuticals!Q:Q)+SUMIF('Health Products &amp; Equipment'!$B:$B,$B146,'Health Products &amp; Equipment'!Z:Z)+SUMIF('Other Pharma &amp; Health Products'!$B:$B,$B146,'Other Pharma &amp; Health Products'!Z:Z)+SUMIF('PSM Costs'!$B:$B,$B146,'PSM Costs'!Z:Z),"")</f>
        <v/>
      </c>
      <c r="J146" s="230" t="str">
        <f ca="1">IF(SUMIF(Pharmaceuticals!$B:$B,$B146,Pharmaceuticals!S:S)+SUMIF('Health Products &amp; Equipment'!$B:$B,$B146,'Health Products &amp; Equipment'!AB:AB)+SUMIF('Other Pharma &amp; Health Products'!$B:$B,$B146,'Other Pharma &amp; Health Products'!AB:AB)+SUMIF('PSM Costs'!$B:$B,$B146,'PSM Costs'!AB:AB)&gt;0,SUMIF(Pharmaceuticals!$B:$B,$B146,Pharmaceuticals!S:S)+SUMIF('Health Products &amp; Equipment'!$B:$B,$B146,'Health Products &amp; Equipment'!AB:AB)+SUMIF('Other Pharma &amp; Health Products'!$B:$B,$B146,'Other Pharma &amp; Health Products'!AB:AB)+SUMIF('PSM Costs'!$B:$B,$B146,'PSM Costs'!AB:AB),"")</f>
        <v/>
      </c>
      <c r="K146" s="230" t="str">
        <f ca="1">IF(SUMIF(Pharmaceuticals!$B:$B,$B146,Pharmaceuticals!U:U)+SUMIF('Health Products &amp; Equipment'!$B:$B,$B146,'Health Products &amp; Equipment'!AD:AD)+SUMIF('Other Pharma &amp; Health Products'!$B:$B,$B146,'Other Pharma &amp; Health Products'!AD:AD)+SUMIF('PSM Costs'!$B:$B,$B146,'PSM Costs'!AD:AD)&gt;0,SUMIF(Pharmaceuticals!$B:$B,$B146,Pharmaceuticals!U:U)+SUMIF('Health Products &amp; Equipment'!$B:$B,$B146,'Health Products &amp; Equipment'!AD:AD)+SUMIF('Other Pharma &amp; Health Products'!$B:$B,$B146,'Other Pharma &amp; Health Products'!AD:AD)+SUMIF('PSM Costs'!$B:$B,$B146,'PSM Costs'!AD:AD),"")</f>
        <v/>
      </c>
      <c r="L146" s="230" t="str">
        <f ca="1">IF(SUMIF(Pharmaceuticals!$B:$B,$B146,Pharmaceuticals!W:W)+SUMIF('Health Products &amp; Equipment'!$B:$B,$B146,'Health Products &amp; Equipment'!AF:AF)+SUMIF('Other Pharma &amp; Health Products'!$B:$B,$B146,'Other Pharma &amp; Health Products'!AF:AF)+SUMIF('PSM Costs'!$B:$B,$B146,'PSM Costs'!AF:AF)&gt;0,SUMIF(Pharmaceuticals!$B:$B,$B146,Pharmaceuticals!W:W)+SUMIF('Health Products &amp; Equipment'!$B:$B,$B146,'Health Products &amp; Equipment'!AF:AF)+SUMIF('Other Pharma &amp; Health Products'!$B:$B,$B146,'Other Pharma &amp; Health Products'!AF:AF)+SUMIF('PSM Costs'!$B:$B,$B146,'PSM Costs'!AF:AF),"")</f>
        <v/>
      </c>
      <c r="M146" s="228" t="str">
        <f t="shared" ca="1" si="11"/>
        <v/>
      </c>
      <c r="N146" s="231" t="str">
        <f ca="1">IF(SUMIF(Pharmaceuticals!$B:$B,$B146,Pharmaceuticals!AD:AD)+SUMIF('Health Products &amp; Equipment'!$B:$B,$B146,'Health Products &amp; Equipment'!AM:AM)+SUMIF('Other Pharma &amp; Health Products'!$B:$B,$B146,'Other Pharma &amp; Health Products'!AM:AM)+SUMIF('PSM Costs'!$B:$B,$B146,'PSM Costs'!AM:AM)&gt;0,SUMIF(Pharmaceuticals!$B:$B,$B146,Pharmaceuticals!AD:AD)+SUMIF('Health Products &amp; Equipment'!$B:$B,$B146,'Health Products &amp; Equipment'!AM:AM)+SUMIF('Other Pharma &amp; Health Products'!$B:$B,$B146,'Other Pharma &amp; Health Products'!AM:AM)+SUMIF('PSM Costs'!$B:$B,$B146,'PSM Costs'!AM:AM),"")</f>
        <v/>
      </c>
      <c r="O146" s="231" t="str">
        <f ca="1">IF(SUMIF(Pharmaceuticals!$B:$B,$B146,Pharmaceuticals!AF:AF)+SUMIF('Health Products &amp; Equipment'!$B:$B,$B146,'Health Products &amp; Equipment'!AO:AO)+SUMIF('Other Pharma &amp; Health Products'!$B:$B,$B146,'Other Pharma &amp; Health Products'!AO:AO)+SUMIF('PSM Costs'!$B:$B,$B146,'PSM Costs'!AO:AO)&gt;0,SUMIF(Pharmaceuticals!$B:$B,$B146,Pharmaceuticals!AF:AF)+SUMIF('Health Products &amp; Equipment'!$B:$B,$B146,'Health Products &amp; Equipment'!AO:AO)+SUMIF('Other Pharma &amp; Health Products'!$B:$B,$B146,'Other Pharma &amp; Health Products'!AO:AO)+SUMIF('PSM Costs'!$B:$B,$B146,'PSM Costs'!AO:AO),"")</f>
        <v/>
      </c>
      <c r="P146" s="231" t="str">
        <f ca="1">IF(SUMIF(Pharmaceuticals!$B:$B,$B146,Pharmaceuticals!AH:AH)+SUMIF('Health Products &amp; Equipment'!$B:$B,$B146,'Health Products &amp; Equipment'!AQ:AQ)+SUMIF('Other Pharma &amp; Health Products'!$B:$B,$B146,'Other Pharma &amp; Health Products'!AQ:AQ)+SUMIF('PSM Costs'!$B:$B,$B146,'PSM Costs'!AQ:AQ)&gt;0,SUMIF(Pharmaceuticals!$B:$B,$B146,Pharmaceuticals!AH:AH)+SUMIF('Health Products &amp; Equipment'!$B:$B,$B146,'Health Products &amp; Equipment'!AQ:AQ)+SUMIF('Other Pharma &amp; Health Products'!$B:$B,$B146,'Other Pharma &amp; Health Products'!AQ:AQ)+SUMIF('PSM Costs'!$B:$B,$B146,'PSM Costs'!AQ:AQ),"")</f>
        <v/>
      </c>
      <c r="Q146" s="231" t="str">
        <f ca="1">IF(SUMIF(Pharmaceuticals!$B:$B,$B146,Pharmaceuticals!AJ:AJ)+SUMIF('Health Products &amp; Equipment'!$B:$B,$B146,'Health Products &amp; Equipment'!AS:AS)+SUMIF('Other Pharma &amp; Health Products'!$B:$B,$B146,'Other Pharma &amp; Health Products'!AS:AS)+SUMIF('PSM Costs'!$B:$B,$B146,'PSM Costs'!AS:AS)&gt;0,SUMIF(Pharmaceuticals!$B:$B,$B146,Pharmaceuticals!AJ:AJ)+SUMIF('Health Products &amp; Equipment'!$B:$B,$B146,'Health Products &amp; Equipment'!AS:AS)+SUMIF('Other Pharma &amp; Health Products'!$B:$B,$B146,'Other Pharma &amp; Health Products'!AS:AS)+SUMIF('PSM Costs'!$B:$B,$B146,'PSM Costs'!AS:AS),"")</f>
        <v/>
      </c>
      <c r="R146" s="229" t="str">
        <f t="shared" ca="1" si="12"/>
        <v/>
      </c>
      <c r="S146" s="230" t="str">
        <f ca="1">IF(SUMIF(Pharmaceuticals!$B:$B,$B146,Pharmaceuticals!AQ:AQ)+SUMIF('Health Products &amp; Equipment'!$B:$B,$B146,'Health Products &amp; Equipment'!AZ:AZ)+SUMIF('Other Pharma &amp; Health Products'!$B:$B,$B146,'Other Pharma &amp; Health Products'!AZ:AZ)+SUMIF('PSM Costs'!$B:$B,$B146,'PSM Costs'!AZ:AZ)&gt;0,SUMIF(Pharmaceuticals!$B:$B,$B146,Pharmaceuticals!AQ:AQ)+SUMIF('Health Products &amp; Equipment'!$B:$B,$B146,'Health Products &amp; Equipment'!AZ:AZ)+SUMIF('Other Pharma &amp; Health Products'!$B:$B,$B146,'Other Pharma &amp; Health Products'!AZ:AZ)+SUMIF('PSM Costs'!$B:$B,$B146,'PSM Costs'!AZ:AZ),"")</f>
        <v/>
      </c>
      <c r="T146" s="230" t="str">
        <f ca="1">IF(SUMIF(Pharmaceuticals!$B:$B,$B146,Pharmaceuticals!AS:AS)+SUMIF('Health Products &amp; Equipment'!$B:$B,$B146,'Health Products &amp; Equipment'!BB:BB)+SUMIF('Other Pharma &amp; Health Products'!$B:$B,$B146,'Other Pharma &amp; Health Products'!BB:BB)+SUMIF('PSM Costs'!$B:$B,$B146,'PSM Costs'!BB:BB)&gt;0,SUMIF(Pharmaceuticals!$B:$B,$B146,Pharmaceuticals!AS:AS)+SUMIF('Health Products &amp; Equipment'!$B:$B,$B146,'Health Products &amp; Equipment'!BB:BB)+SUMIF('Other Pharma &amp; Health Products'!$B:$B,$B146,'Other Pharma &amp; Health Products'!BB:BB)+SUMIF('PSM Costs'!$B:$B,$B146,'PSM Costs'!BB:BB),"")</f>
        <v/>
      </c>
      <c r="U146" s="230" t="str">
        <f ca="1">IF(SUMIF(Pharmaceuticals!$B:$B,$B146,Pharmaceuticals!AU:AU)+SUMIF('Health Products &amp; Equipment'!$B:$B,$B146,'Health Products &amp; Equipment'!BD:BD)+SUMIF('Other Pharma &amp; Health Products'!$B:$B,$B146,'Other Pharma &amp; Health Products'!BD:BD)+SUMIF('PSM Costs'!$B:$B,$B146,'PSM Costs'!BD:BD)&gt;0,SUMIF(Pharmaceuticals!$B:$B,$B146,Pharmaceuticals!AU:AU)+SUMIF('Health Products &amp; Equipment'!$B:$B,$B146,'Health Products &amp; Equipment'!BD:BD)+SUMIF('Other Pharma &amp; Health Products'!$B:$B,$B146,'Other Pharma &amp; Health Products'!BD:BD)+SUMIF('PSM Costs'!$B:$B,$B146,'PSM Costs'!BD:BD),"")</f>
        <v/>
      </c>
      <c r="V146" s="230" t="str">
        <f ca="1">IF(SUMIF(Pharmaceuticals!$B:$B,$B146,Pharmaceuticals!AW:AW)+SUMIF('Health Products &amp; Equipment'!$B:$B,$B146,'Health Products &amp; Equipment'!BF:BF)+SUMIF('Other Pharma &amp; Health Products'!$B:$B,$B146,'Other Pharma &amp; Health Products'!BF:BF)+SUMIF('PSM Costs'!$B:$B,$B146,'PSM Costs'!BF:BF)&gt;0,SUMIF(Pharmaceuticals!$B:$B,$B146,Pharmaceuticals!AW:AW)+SUMIF('Health Products &amp; Equipment'!$B:$B,$B146,'Health Products &amp; Equipment'!BF:BF)+SUMIF('Other Pharma &amp; Health Products'!$B:$B,$B146,'Other Pharma &amp; Health Products'!BF:BF)+SUMIF('PSM Costs'!$B:$B,$B146,'PSM Costs'!BF:BF),"")</f>
        <v/>
      </c>
      <c r="W146" s="228" t="str">
        <f t="shared" ca="1" si="13"/>
        <v/>
      </c>
      <c r="X146" s="231" t="str">
        <f ca="1">IF(SUMIF(Pharmaceuticals!$B:$B,$B146,Pharmaceuticals!BD:BD)+SUMIF('Health Products &amp; Equipment'!$B:$B,$B146,'Health Products &amp; Equipment'!BM:BM)+SUMIF('Other Pharma &amp; Health Products'!$B:$B,$B146,'Other Pharma &amp; Health Products'!BM:BM)+SUMIF('PSM Costs'!$B:$B,$B146,'PSM Costs'!BM:BM)&gt;0,SUMIF(Pharmaceuticals!$B:$B,$B146,Pharmaceuticals!BD:BD)+SUMIF('Health Products &amp; Equipment'!$B:$B,$B146,'Health Products &amp; Equipment'!BM:BM)+SUMIF('Other Pharma &amp; Health Products'!$B:$B,$B146,'Other Pharma &amp; Health Products'!BM:BM)+SUMIF('PSM Costs'!$B:$B,$B146,'PSM Costs'!BM:BM),"")</f>
        <v/>
      </c>
      <c r="Y146" s="231" t="str">
        <f ca="1">IF(SUMIF(Pharmaceuticals!$B:$B,$B146,Pharmaceuticals!BF:BF)+SUMIF('Health Products &amp; Equipment'!$B:$B,$B146,'Health Products &amp; Equipment'!BO:BO)+SUMIF('Other Pharma &amp; Health Products'!$B:$B,$B146,'Other Pharma &amp; Health Products'!BO:BO)+SUMIF('PSM Costs'!$B:$B,$B146,'PSM Costs'!BO:BO)&gt;0,SUMIF(Pharmaceuticals!$B:$B,$B146,Pharmaceuticals!BF:BF)+SUMIF('Health Products &amp; Equipment'!$B:$B,$B146,'Health Products &amp; Equipment'!BO:BO)+SUMIF('Other Pharma &amp; Health Products'!$B:$B,$B146,'Other Pharma &amp; Health Products'!BO:BO)+SUMIF('PSM Costs'!$B:$B,$B146,'PSM Costs'!BO:BO),"")</f>
        <v/>
      </c>
      <c r="Z146" s="231" t="str">
        <f ca="1">IF(SUMIF(Pharmaceuticals!$B:$B,$B146,Pharmaceuticals!BH:BH)+SUMIF('Health Products &amp; Equipment'!$B:$B,$B146,'Health Products &amp; Equipment'!BQ:BQ)+SUMIF('Other Pharma &amp; Health Products'!$B:$B,$B146,'Other Pharma &amp; Health Products'!BQ:BQ)+SUMIF('PSM Costs'!$B:$B,$B146,'PSM Costs'!BQ:BQ)&gt;0,SUMIF(Pharmaceuticals!$B:$B,$B146,Pharmaceuticals!BH:BH)+SUMIF('Health Products &amp; Equipment'!$B:$B,$B146,'Health Products &amp; Equipment'!BQ:BQ)+SUMIF('Other Pharma &amp; Health Products'!$B:$B,$B146,'Other Pharma &amp; Health Products'!BQ:BQ)+SUMIF('PSM Costs'!$B:$B,$B146,'PSM Costs'!BQ:BQ),"")</f>
        <v/>
      </c>
      <c r="AA146" s="231" t="str">
        <f ca="1">IF(SUMIF(Pharmaceuticals!$B:$B,$B146,Pharmaceuticals!BJ:BJ)+SUMIF('Health Products &amp; Equipment'!$B:$B,$B146,'Health Products &amp; Equipment'!BS:BS)+SUMIF('Other Pharma &amp; Health Products'!$B:$B,$B146,'Other Pharma &amp; Health Products'!BS:BS)+SUMIF('PSM Costs'!$B:$B,$B146,'PSM Costs'!BS:BS)&gt;0,SUMIF(Pharmaceuticals!$B:$B,$B146,Pharmaceuticals!BJ:BJ)+SUMIF('Health Products &amp; Equipment'!$B:$B,$B146,'Health Products &amp; Equipment'!BS:BS)+SUMIF('Other Pharma &amp; Health Products'!$B:$B,$B146,'Other Pharma &amp; Health Products'!BS:BS)+SUMIF('PSM Costs'!$B:$B,$B146,'PSM Costs'!BS:BS),"")</f>
        <v/>
      </c>
      <c r="AB146" s="230" t="str">
        <f t="shared" ca="1" si="14"/>
        <v/>
      </c>
    </row>
    <row r="147" spans="1:28" ht="22" customHeight="1" x14ac:dyDescent="0.15">
      <c r="A147" s="226">
        <v>137</v>
      </c>
      <c r="B147" s="226" t="str">
        <f ca="1">IFERROR(VLOOKUP(A147,'Rank unique Mod-Int-CI-PR'!I:J,2,FALSE),"")</f>
        <v/>
      </c>
      <c r="C147" s="227" t="str">
        <f ca="1">IFERROR(VLOOKUP(VALUE(LEFT(B147,FIND("-",B147)-1)),CatModules!B:C,2,FALSE),"")</f>
        <v/>
      </c>
      <c r="D147" s="227" t="str">
        <f ca="1">IFERROR(VLOOKUP(LEFT(B147,FIND("--",B147)-1),CatInt!D:E,2,FALSE),"")</f>
        <v/>
      </c>
      <c r="E147" s="227" t="str">
        <f ca="1">IFERROR(VLOOKUP(MID(B147,FIND("--",B147)+2,FIND("---",B147)-FIND("--",B147)-2),CatCostInp!D:E,2,FALSE),"")</f>
        <v/>
      </c>
      <c r="F147" s="227" t="str">
        <f ca="1">IFERROR(VLOOKUP(B147,ActivityConcat!A:C,3,FALSE),"")</f>
        <v/>
      </c>
      <c r="G147" s="228" t="str">
        <f ca="1">IFERROR(VLOOKUP(VALUE(RIGHT(B147,1)),Setup!A:D,4,FALSE),"")</f>
        <v/>
      </c>
      <c r="H147" s="229" t="str">
        <f t="shared" ca="1" si="10"/>
        <v/>
      </c>
      <c r="I147" s="230" t="str">
        <f ca="1">IF(SUMIF(Pharmaceuticals!$B:$B,$B147,Pharmaceuticals!Q:Q)+SUMIF('Health Products &amp; Equipment'!$B:$B,$B147,'Health Products &amp; Equipment'!Z:Z)+SUMIF('Other Pharma &amp; Health Products'!$B:$B,$B147,'Other Pharma &amp; Health Products'!Z:Z)+SUMIF('PSM Costs'!$B:$B,$B147,'PSM Costs'!Z:Z)&gt;0,SUMIF(Pharmaceuticals!$B:$B,$B147,Pharmaceuticals!Q:Q)+SUMIF('Health Products &amp; Equipment'!$B:$B,$B147,'Health Products &amp; Equipment'!Z:Z)+SUMIF('Other Pharma &amp; Health Products'!$B:$B,$B147,'Other Pharma &amp; Health Products'!Z:Z)+SUMIF('PSM Costs'!$B:$B,$B147,'PSM Costs'!Z:Z),"")</f>
        <v/>
      </c>
      <c r="J147" s="230" t="str">
        <f ca="1">IF(SUMIF(Pharmaceuticals!$B:$B,$B147,Pharmaceuticals!S:S)+SUMIF('Health Products &amp; Equipment'!$B:$B,$B147,'Health Products &amp; Equipment'!AB:AB)+SUMIF('Other Pharma &amp; Health Products'!$B:$B,$B147,'Other Pharma &amp; Health Products'!AB:AB)+SUMIF('PSM Costs'!$B:$B,$B147,'PSM Costs'!AB:AB)&gt;0,SUMIF(Pharmaceuticals!$B:$B,$B147,Pharmaceuticals!S:S)+SUMIF('Health Products &amp; Equipment'!$B:$B,$B147,'Health Products &amp; Equipment'!AB:AB)+SUMIF('Other Pharma &amp; Health Products'!$B:$B,$B147,'Other Pharma &amp; Health Products'!AB:AB)+SUMIF('PSM Costs'!$B:$B,$B147,'PSM Costs'!AB:AB),"")</f>
        <v/>
      </c>
      <c r="K147" s="230" t="str">
        <f ca="1">IF(SUMIF(Pharmaceuticals!$B:$B,$B147,Pharmaceuticals!U:U)+SUMIF('Health Products &amp; Equipment'!$B:$B,$B147,'Health Products &amp; Equipment'!AD:AD)+SUMIF('Other Pharma &amp; Health Products'!$B:$B,$B147,'Other Pharma &amp; Health Products'!AD:AD)+SUMIF('PSM Costs'!$B:$B,$B147,'PSM Costs'!AD:AD)&gt;0,SUMIF(Pharmaceuticals!$B:$B,$B147,Pharmaceuticals!U:U)+SUMIF('Health Products &amp; Equipment'!$B:$B,$B147,'Health Products &amp; Equipment'!AD:AD)+SUMIF('Other Pharma &amp; Health Products'!$B:$B,$B147,'Other Pharma &amp; Health Products'!AD:AD)+SUMIF('PSM Costs'!$B:$B,$B147,'PSM Costs'!AD:AD),"")</f>
        <v/>
      </c>
      <c r="L147" s="230" t="str">
        <f ca="1">IF(SUMIF(Pharmaceuticals!$B:$B,$B147,Pharmaceuticals!W:W)+SUMIF('Health Products &amp; Equipment'!$B:$B,$B147,'Health Products &amp; Equipment'!AF:AF)+SUMIF('Other Pharma &amp; Health Products'!$B:$B,$B147,'Other Pharma &amp; Health Products'!AF:AF)+SUMIF('PSM Costs'!$B:$B,$B147,'PSM Costs'!AF:AF)&gt;0,SUMIF(Pharmaceuticals!$B:$B,$B147,Pharmaceuticals!W:W)+SUMIF('Health Products &amp; Equipment'!$B:$B,$B147,'Health Products &amp; Equipment'!AF:AF)+SUMIF('Other Pharma &amp; Health Products'!$B:$B,$B147,'Other Pharma &amp; Health Products'!AF:AF)+SUMIF('PSM Costs'!$B:$B,$B147,'PSM Costs'!AF:AF),"")</f>
        <v/>
      </c>
      <c r="M147" s="228" t="str">
        <f t="shared" ca="1" si="11"/>
        <v/>
      </c>
      <c r="N147" s="231" t="str">
        <f ca="1">IF(SUMIF(Pharmaceuticals!$B:$B,$B147,Pharmaceuticals!AD:AD)+SUMIF('Health Products &amp; Equipment'!$B:$B,$B147,'Health Products &amp; Equipment'!AM:AM)+SUMIF('Other Pharma &amp; Health Products'!$B:$B,$B147,'Other Pharma &amp; Health Products'!AM:AM)+SUMIF('PSM Costs'!$B:$B,$B147,'PSM Costs'!AM:AM)&gt;0,SUMIF(Pharmaceuticals!$B:$B,$B147,Pharmaceuticals!AD:AD)+SUMIF('Health Products &amp; Equipment'!$B:$B,$B147,'Health Products &amp; Equipment'!AM:AM)+SUMIF('Other Pharma &amp; Health Products'!$B:$B,$B147,'Other Pharma &amp; Health Products'!AM:AM)+SUMIF('PSM Costs'!$B:$B,$B147,'PSM Costs'!AM:AM),"")</f>
        <v/>
      </c>
      <c r="O147" s="231" t="str">
        <f ca="1">IF(SUMIF(Pharmaceuticals!$B:$B,$B147,Pharmaceuticals!AF:AF)+SUMIF('Health Products &amp; Equipment'!$B:$B,$B147,'Health Products &amp; Equipment'!AO:AO)+SUMIF('Other Pharma &amp; Health Products'!$B:$B,$B147,'Other Pharma &amp; Health Products'!AO:AO)+SUMIF('PSM Costs'!$B:$B,$B147,'PSM Costs'!AO:AO)&gt;0,SUMIF(Pharmaceuticals!$B:$B,$B147,Pharmaceuticals!AF:AF)+SUMIF('Health Products &amp; Equipment'!$B:$B,$B147,'Health Products &amp; Equipment'!AO:AO)+SUMIF('Other Pharma &amp; Health Products'!$B:$B,$B147,'Other Pharma &amp; Health Products'!AO:AO)+SUMIF('PSM Costs'!$B:$B,$B147,'PSM Costs'!AO:AO),"")</f>
        <v/>
      </c>
      <c r="P147" s="231" t="str">
        <f ca="1">IF(SUMIF(Pharmaceuticals!$B:$B,$B147,Pharmaceuticals!AH:AH)+SUMIF('Health Products &amp; Equipment'!$B:$B,$B147,'Health Products &amp; Equipment'!AQ:AQ)+SUMIF('Other Pharma &amp; Health Products'!$B:$B,$B147,'Other Pharma &amp; Health Products'!AQ:AQ)+SUMIF('PSM Costs'!$B:$B,$B147,'PSM Costs'!AQ:AQ)&gt;0,SUMIF(Pharmaceuticals!$B:$B,$B147,Pharmaceuticals!AH:AH)+SUMIF('Health Products &amp; Equipment'!$B:$B,$B147,'Health Products &amp; Equipment'!AQ:AQ)+SUMIF('Other Pharma &amp; Health Products'!$B:$B,$B147,'Other Pharma &amp; Health Products'!AQ:AQ)+SUMIF('PSM Costs'!$B:$B,$B147,'PSM Costs'!AQ:AQ),"")</f>
        <v/>
      </c>
      <c r="Q147" s="231" t="str">
        <f ca="1">IF(SUMIF(Pharmaceuticals!$B:$B,$B147,Pharmaceuticals!AJ:AJ)+SUMIF('Health Products &amp; Equipment'!$B:$B,$B147,'Health Products &amp; Equipment'!AS:AS)+SUMIF('Other Pharma &amp; Health Products'!$B:$B,$B147,'Other Pharma &amp; Health Products'!AS:AS)+SUMIF('PSM Costs'!$B:$B,$B147,'PSM Costs'!AS:AS)&gt;0,SUMIF(Pharmaceuticals!$B:$B,$B147,Pharmaceuticals!AJ:AJ)+SUMIF('Health Products &amp; Equipment'!$B:$B,$B147,'Health Products &amp; Equipment'!AS:AS)+SUMIF('Other Pharma &amp; Health Products'!$B:$B,$B147,'Other Pharma &amp; Health Products'!AS:AS)+SUMIF('PSM Costs'!$B:$B,$B147,'PSM Costs'!AS:AS),"")</f>
        <v/>
      </c>
      <c r="R147" s="229" t="str">
        <f t="shared" ca="1" si="12"/>
        <v/>
      </c>
      <c r="S147" s="230" t="str">
        <f ca="1">IF(SUMIF(Pharmaceuticals!$B:$B,$B147,Pharmaceuticals!AQ:AQ)+SUMIF('Health Products &amp; Equipment'!$B:$B,$B147,'Health Products &amp; Equipment'!AZ:AZ)+SUMIF('Other Pharma &amp; Health Products'!$B:$B,$B147,'Other Pharma &amp; Health Products'!AZ:AZ)+SUMIF('PSM Costs'!$B:$B,$B147,'PSM Costs'!AZ:AZ)&gt;0,SUMIF(Pharmaceuticals!$B:$B,$B147,Pharmaceuticals!AQ:AQ)+SUMIF('Health Products &amp; Equipment'!$B:$B,$B147,'Health Products &amp; Equipment'!AZ:AZ)+SUMIF('Other Pharma &amp; Health Products'!$B:$B,$B147,'Other Pharma &amp; Health Products'!AZ:AZ)+SUMIF('PSM Costs'!$B:$B,$B147,'PSM Costs'!AZ:AZ),"")</f>
        <v/>
      </c>
      <c r="T147" s="230" t="str">
        <f ca="1">IF(SUMIF(Pharmaceuticals!$B:$B,$B147,Pharmaceuticals!AS:AS)+SUMIF('Health Products &amp; Equipment'!$B:$B,$B147,'Health Products &amp; Equipment'!BB:BB)+SUMIF('Other Pharma &amp; Health Products'!$B:$B,$B147,'Other Pharma &amp; Health Products'!BB:BB)+SUMIF('PSM Costs'!$B:$B,$B147,'PSM Costs'!BB:BB)&gt;0,SUMIF(Pharmaceuticals!$B:$B,$B147,Pharmaceuticals!AS:AS)+SUMIF('Health Products &amp; Equipment'!$B:$B,$B147,'Health Products &amp; Equipment'!BB:BB)+SUMIF('Other Pharma &amp; Health Products'!$B:$B,$B147,'Other Pharma &amp; Health Products'!BB:BB)+SUMIF('PSM Costs'!$B:$B,$B147,'PSM Costs'!BB:BB),"")</f>
        <v/>
      </c>
      <c r="U147" s="230" t="str">
        <f ca="1">IF(SUMIF(Pharmaceuticals!$B:$B,$B147,Pharmaceuticals!AU:AU)+SUMIF('Health Products &amp; Equipment'!$B:$B,$B147,'Health Products &amp; Equipment'!BD:BD)+SUMIF('Other Pharma &amp; Health Products'!$B:$B,$B147,'Other Pharma &amp; Health Products'!BD:BD)+SUMIF('PSM Costs'!$B:$B,$B147,'PSM Costs'!BD:BD)&gt;0,SUMIF(Pharmaceuticals!$B:$B,$B147,Pharmaceuticals!AU:AU)+SUMIF('Health Products &amp; Equipment'!$B:$B,$B147,'Health Products &amp; Equipment'!BD:BD)+SUMIF('Other Pharma &amp; Health Products'!$B:$B,$B147,'Other Pharma &amp; Health Products'!BD:BD)+SUMIF('PSM Costs'!$B:$B,$B147,'PSM Costs'!BD:BD),"")</f>
        <v/>
      </c>
      <c r="V147" s="230" t="str">
        <f ca="1">IF(SUMIF(Pharmaceuticals!$B:$B,$B147,Pharmaceuticals!AW:AW)+SUMIF('Health Products &amp; Equipment'!$B:$B,$B147,'Health Products &amp; Equipment'!BF:BF)+SUMIF('Other Pharma &amp; Health Products'!$B:$B,$B147,'Other Pharma &amp; Health Products'!BF:BF)+SUMIF('PSM Costs'!$B:$B,$B147,'PSM Costs'!BF:BF)&gt;0,SUMIF(Pharmaceuticals!$B:$B,$B147,Pharmaceuticals!AW:AW)+SUMIF('Health Products &amp; Equipment'!$B:$B,$B147,'Health Products &amp; Equipment'!BF:BF)+SUMIF('Other Pharma &amp; Health Products'!$B:$B,$B147,'Other Pharma &amp; Health Products'!BF:BF)+SUMIF('PSM Costs'!$B:$B,$B147,'PSM Costs'!BF:BF),"")</f>
        <v/>
      </c>
      <c r="W147" s="228" t="str">
        <f t="shared" ca="1" si="13"/>
        <v/>
      </c>
      <c r="X147" s="231" t="str">
        <f ca="1">IF(SUMIF(Pharmaceuticals!$B:$B,$B147,Pharmaceuticals!BD:BD)+SUMIF('Health Products &amp; Equipment'!$B:$B,$B147,'Health Products &amp; Equipment'!BM:BM)+SUMIF('Other Pharma &amp; Health Products'!$B:$B,$B147,'Other Pharma &amp; Health Products'!BM:BM)+SUMIF('PSM Costs'!$B:$B,$B147,'PSM Costs'!BM:BM)&gt;0,SUMIF(Pharmaceuticals!$B:$B,$B147,Pharmaceuticals!BD:BD)+SUMIF('Health Products &amp; Equipment'!$B:$B,$B147,'Health Products &amp; Equipment'!BM:BM)+SUMIF('Other Pharma &amp; Health Products'!$B:$B,$B147,'Other Pharma &amp; Health Products'!BM:BM)+SUMIF('PSM Costs'!$B:$B,$B147,'PSM Costs'!BM:BM),"")</f>
        <v/>
      </c>
      <c r="Y147" s="231" t="str">
        <f ca="1">IF(SUMIF(Pharmaceuticals!$B:$B,$B147,Pharmaceuticals!BF:BF)+SUMIF('Health Products &amp; Equipment'!$B:$B,$B147,'Health Products &amp; Equipment'!BO:BO)+SUMIF('Other Pharma &amp; Health Products'!$B:$B,$B147,'Other Pharma &amp; Health Products'!BO:BO)+SUMIF('PSM Costs'!$B:$B,$B147,'PSM Costs'!BO:BO)&gt;0,SUMIF(Pharmaceuticals!$B:$B,$B147,Pharmaceuticals!BF:BF)+SUMIF('Health Products &amp; Equipment'!$B:$B,$B147,'Health Products &amp; Equipment'!BO:BO)+SUMIF('Other Pharma &amp; Health Products'!$B:$B,$B147,'Other Pharma &amp; Health Products'!BO:BO)+SUMIF('PSM Costs'!$B:$B,$B147,'PSM Costs'!BO:BO),"")</f>
        <v/>
      </c>
      <c r="Z147" s="231" t="str">
        <f ca="1">IF(SUMIF(Pharmaceuticals!$B:$B,$B147,Pharmaceuticals!BH:BH)+SUMIF('Health Products &amp; Equipment'!$B:$B,$B147,'Health Products &amp; Equipment'!BQ:BQ)+SUMIF('Other Pharma &amp; Health Products'!$B:$B,$B147,'Other Pharma &amp; Health Products'!BQ:BQ)+SUMIF('PSM Costs'!$B:$B,$B147,'PSM Costs'!BQ:BQ)&gt;0,SUMIF(Pharmaceuticals!$B:$B,$B147,Pharmaceuticals!BH:BH)+SUMIF('Health Products &amp; Equipment'!$B:$B,$B147,'Health Products &amp; Equipment'!BQ:BQ)+SUMIF('Other Pharma &amp; Health Products'!$B:$B,$B147,'Other Pharma &amp; Health Products'!BQ:BQ)+SUMIF('PSM Costs'!$B:$B,$B147,'PSM Costs'!BQ:BQ),"")</f>
        <v/>
      </c>
      <c r="AA147" s="231" t="str">
        <f ca="1">IF(SUMIF(Pharmaceuticals!$B:$B,$B147,Pharmaceuticals!BJ:BJ)+SUMIF('Health Products &amp; Equipment'!$B:$B,$B147,'Health Products &amp; Equipment'!BS:BS)+SUMIF('Other Pharma &amp; Health Products'!$B:$B,$B147,'Other Pharma &amp; Health Products'!BS:BS)+SUMIF('PSM Costs'!$B:$B,$B147,'PSM Costs'!BS:BS)&gt;0,SUMIF(Pharmaceuticals!$B:$B,$B147,Pharmaceuticals!BJ:BJ)+SUMIF('Health Products &amp; Equipment'!$B:$B,$B147,'Health Products &amp; Equipment'!BS:BS)+SUMIF('Other Pharma &amp; Health Products'!$B:$B,$B147,'Other Pharma &amp; Health Products'!BS:BS)+SUMIF('PSM Costs'!$B:$B,$B147,'PSM Costs'!BS:BS),"")</f>
        <v/>
      </c>
      <c r="AB147" s="230" t="str">
        <f t="shared" ca="1" si="14"/>
        <v/>
      </c>
    </row>
    <row r="148" spans="1:28" ht="22" customHeight="1" x14ac:dyDescent="0.15">
      <c r="A148" s="226">
        <v>138</v>
      </c>
      <c r="B148" s="226" t="str">
        <f ca="1">IFERROR(VLOOKUP(A148,'Rank unique Mod-Int-CI-PR'!I:J,2,FALSE),"")</f>
        <v/>
      </c>
      <c r="C148" s="227" t="str">
        <f ca="1">IFERROR(VLOOKUP(VALUE(LEFT(B148,FIND("-",B148)-1)),CatModules!B:C,2,FALSE),"")</f>
        <v/>
      </c>
      <c r="D148" s="227" t="str">
        <f ca="1">IFERROR(VLOOKUP(LEFT(B148,FIND("--",B148)-1),CatInt!D:E,2,FALSE),"")</f>
        <v/>
      </c>
      <c r="E148" s="227" t="str">
        <f ca="1">IFERROR(VLOOKUP(MID(B148,FIND("--",B148)+2,FIND("---",B148)-FIND("--",B148)-2),CatCostInp!D:E,2,FALSE),"")</f>
        <v/>
      </c>
      <c r="F148" s="227" t="str">
        <f ca="1">IFERROR(VLOOKUP(B148,ActivityConcat!A:C,3,FALSE),"")</f>
        <v/>
      </c>
      <c r="G148" s="228" t="str">
        <f ca="1">IFERROR(VLOOKUP(VALUE(RIGHT(B148,1)),Setup!A:D,4,FALSE),"")</f>
        <v/>
      </c>
      <c r="H148" s="229" t="str">
        <f t="shared" ca="1" si="10"/>
        <v/>
      </c>
      <c r="I148" s="230" t="str">
        <f ca="1">IF(SUMIF(Pharmaceuticals!$B:$B,$B148,Pharmaceuticals!Q:Q)+SUMIF('Health Products &amp; Equipment'!$B:$B,$B148,'Health Products &amp; Equipment'!Z:Z)+SUMIF('Other Pharma &amp; Health Products'!$B:$B,$B148,'Other Pharma &amp; Health Products'!Z:Z)+SUMIF('PSM Costs'!$B:$B,$B148,'PSM Costs'!Z:Z)&gt;0,SUMIF(Pharmaceuticals!$B:$B,$B148,Pharmaceuticals!Q:Q)+SUMIF('Health Products &amp; Equipment'!$B:$B,$B148,'Health Products &amp; Equipment'!Z:Z)+SUMIF('Other Pharma &amp; Health Products'!$B:$B,$B148,'Other Pharma &amp; Health Products'!Z:Z)+SUMIF('PSM Costs'!$B:$B,$B148,'PSM Costs'!Z:Z),"")</f>
        <v/>
      </c>
      <c r="J148" s="230" t="str">
        <f ca="1">IF(SUMIF(Pharmaceuticals!$B:$B,$B148,Pharmaceuticals!S:S)+SUMIF('Health Products &amp; Equipment'!$B:$B,$B148,'Health Products &amp; Equipment'!AB:AB)+SUMIF('Other Pharma &amp; Health Products'!$B:$B,$B148,'Other Pharma &amp; Health Products'!AB:AB)+SUMIF('PSM Costs'!$B:$B,$B148,'PSM Costs'!AB:AB)&gt;0,SUMIF(Pharmaceuticals!$B:$B,$B148,Pharmaceuticals!S:S)+SUMIF('Health Products &amp; Equipment'!$B:$B,$B148,'Health Products &amp; Equipment'!AB:AB)+SUMIF('Other Pharma &amp; Health Products'!$B:$B,$B148,'Other Pharma &amp; Health Products'!AB:AB)+SUMIF('PSM Costs'!$B:$B,$B148,'PSM Costs'!AB:AB),"")</f>
        <v/>
      </c>
      <c r="K148" s="230" t="str">
        <f ca="1">IF(SUMIF(Pharmaceuticals!$B:$B,$B148,Pharmaceuticals!U:U)+SUMIF('Health Products &amp; Equipment'!$B:$B,$B148,'Health Products &amp; Equipment'!AD:AD)+SUMIF('Other Pharma &amp; Health Products'!$B:$B,$B148,'Other Pharma &amp; Health Products'!AD:AD)+SUMIF('PSM Costs'!$B:$B,$B148,'PSM Costs'!AD:AD)&gt;0,SUMIF(Pharmaceuticals!$B:$B,$B148,Pharmaceuticals!U:U)+SUMIF('Health Products &amp; Equipment'!$B:$B,$B148,'Health Products &amp; Equipment'!AD:AD)+SUMIF('Other Pharma &amp; Health Products'!$B:$B,$B148,'Other Pharma &amp; Health Products'!AD:AD)+SUMIF('PSM Costs'!$B:$B,$B148,'PSM Costs'!AD:AD),"")</f>
        <v/>
      </c>
      <c r="L148" s="230" t="str">
        <f ca="1">IF(SUMIF(Pharmaceuticals!$B:$B,$B148,Pharmaceuticals!W:W)+SUMIF('Health Products &amp; Equipment'!$B:$B,$B148,'Health Products &amp; Equipment'!AF:AF)+SUMIF('Other Pharma &amp; Health Products'!$B:$B,$B148,'Other Pharma &amp; Health Products'!AF:AF)+SUMIF('PSM Costs'!$B:$B,$B148,'PSM Costs'!AF:AF)&gt;0,SUMIF(Pharmaceuticals!$B:$B,$B148,Pharmaceuticals!W:W)+SUMIF('Health Products &amp; Equipment'!$B:$B,$B148,'Health Products &amp; Equipment'!AF:AF)+SUMIF('Other Pharma &amp; Health Products'!$B:$B,$B148,'Other Pharma &amp; Health Products'!AF:AF)+SUMIF('PSM Costs'!$B:$B,$B148,'PSM Costs'!AF:AF),"")</f>
        <v/>
      </c>
      <c r="M148" s="228" t="str">
        <f t="shared" ca="1" si="11"/>
        <v/>
      </c>
      <c r="N148" s="231" t="str">
        <f ca="1">IF(SUMIF(Pharmaceuticals!$B:$B,$B148,Pharmaceuticals!AD:AD)+SUMIF('Health Products &amp; Equipment'!$B:$B,$B148,'Health Products &amp; Equipment'!AM:AM)+SUMIF('Other Pharma &amp; Health Products'!$B:$B,$B148,'Other Pharma &amp; Health Products'!AM:AM)+SUMIF('PSM Costs'!$B:$B,$B148,'PSM Costs'!AM:AM)&gt;0,SUMIF(Pharmaceuticals!$B:$B,$B148,Pharmaceuticals!AD:AD)+SUMIF('Health Products &amp; Equipment'!$B:$B,$B148,'Health Products &amp; Equipment'!AM:AM)+SUMIF('Other Pharma &amp; Health Products'!$B:$B,$B148,'Other Pharma &amp; Health Products'!AM:AM)+SUMIF('PSM Costs'!$B:$B,$B148,'PSM Costs'!AM:AM),"")</f>
        <v/>
      </c>
      <c r="O148" s="231" t="str">
        <f ca="1">IF(SUMIF(Pharmaceuticals!$B:$B,$B148,Pharmaceuticals!AF:AF)+SUMIF('Health Products &amp; Equipment'!$B:$B,$B148,'Health Products &amp; Equipment'!AO:AO)+SUMIF('Other Pharma &amp; Health Products'!$B:$B,$B148,'Other Pharma &amp; Health Products'!AO:AO)+SUMIF('PSM Costs'!$B:$B,$B148,'PSM Costs'!AO:AO)&gt;0,SUMIF(Pharmaceuticals!$B:$B,$B148,Pharmaceuticals!AF:AF)+SUMIF('Health Products &amp; Equipment'!$B:$B,$B148,'Health Products &amp; Equipment'!AO:AO)+SUMIF('Other Pharma &amp; Health Products'!$B:$B,$B148,'Other Pharma &amp; Health Products'!AO:AO)+SUMIF('PSM Costs'!$B:$B,$B148,'PSM Costs'!AO:AO),"")</f>
        <v/>
      </c>
      <c r="P148" s="231" t="str">
        <f ca="1">IF(SUMIF(Pharmaceuticals!$B:$B,$B148,Pharmaceuticals!AH:AH)+SUMIF('Health Products &amp; Equipment'!$B:$B,$B148,'Health Products &amp; Equipment'!AQ:AQ)+SUMIF('Other Pharma &amp; Health Products'!$B:$B,$B148,'Other Pharma &amp; Health Products'!AQ:AQ)+SUMIF('PSM Costs'!$B:$B,$B148,'PSM Costs'!AQ:AQ)&gt;0,SUMIF(Pharmaceuticals!$B:$B,$B148,Pharmaceuticals!AH:AH)+SUMIF('Health Products &amp; Equipment'!$B:$B,$B148,'Health Products &amp; Equipment'!AQ:AQ)+SUMIF('Other Pharma &amp; Health Products'!$B:$B,$B148,'Other Pharma &amp; Health Products'!AQ:AQ)+SUMIF('PSM Costs'!$B:$B,$B148,'PSM Costs'!AQ:AQ),"")</f>
        <v/>
      </c>
      <c r="Q148" s="231" t="str">
        <f ca="1">IF(SUMIF(Pharmaceuticals!$B:$B,$B148,Pharmaceuticals!AJ:AJ)+SUMIF('Health Products &amp; Equipment'!$B:$B,$B148,'Health Products &amp; Equipment'!AS:AS)+SUMIF('Other Pharma &amp; Health Products'!$B:$B,$B148,'Other Pharma &amp; Health Products'!AS:AS)+SUMIF('PSM Costs'!$B:$B,$B148,'PSM Costs'!AS:AS)&gt;0,SUMIF(Pharmaceuticals!$B:$B,$B148,Pharmaceuticals!AJ:AJ)+SUMIF('Health Products &amp; Equipment'!$B:$B,$B148,'Health Products &amp; Equipment'!AS:AS)+SUMIF('Other Pharma &amp; Health Products'!$B:$B,$B148,'Other Pharma &amp; Health Products'!AS:AS)+SUMIF('PSM Costs'!$B:$B,$B148,'PSM Costs'!AS:AS),"")</f>
        <v/>
      </c>
      <c r="R148" s="229" t="str">
        <f t="shared" ca="1" si="12"/>
        <v/>
      </c>
      <c r="S148" s="230" t="str">
        <f ca="1">IF(SUMIF(Pharmaceuticals!$B:$B,$B148,Pharmaceuticals!AQ:AQ)+SUMIF('Health Products &amp; Equipment'!$B:$B,$B148,'Health Products &amp; Equipment'!AZ:AZ)+SUMIF('Other Pharma &amp; Health Products'!$B:$B,$B148,'Other Pharma &amp; Health Products'!AZ:AZ)+SUMIF('PSM Costs'!$B:$B,$B148,'PSM Costs'!AZ:AZ)&gt;0,SUMIF(Pharmaceuticals!$B:$B,$B148,Pharmaceuticals!AQ:AQ)+SUMIF('Health Products &amp; Equipment'!$B:$B,$B148,'Health Products &amp; Equipment'!AZ:AZ)+SUMIF('Other Pharma &amp; Health Products'!$B:$B,$B148,'Other Pharma &amp; Health Products'!AZ:AZ)+SUMIF('PSM Costs'!$B:$B,$B148,'PSM Costs'!AZ:AZ),"")</f>
        <v/>
      </c>
      <c r="T148" s="230" t="str">
        <f ca="1">IF(SUMIF(Pharmaceuticals!$B:$B,$B148,Pharmaceuticals!AS:AS)+SUMIF('Health Products &amp; Equipment'!$B:$B,$B148,'Health Products &amp; Equipment'!BB:BB)+SUMIF('Other Pharma &amp; Health Products'!$B:$B,$B148,'Other Pharma &amp; Health Products'!BB:BB)+SUMIF('PSM Costs'!$B:$B,$B148,'PSM Costs'!BB:BB)&gt;0,SUMIF(Pharmaceuticals!$B:$B,$B148,Pharmaceuticals!AS:AS)+SUMIF('Health Products &amp; Equipment'!$B:$B,$B148,'Health Products &amp; Equipment'!BB:BB)+SUMIF('Other Pharma &amp; Health Products'!$B:$B,$B148,'Other Pharma &amp; Health Products'!BB:BB)+SUMIF('PSM Costs'!$B:$B,$B148,'PSM Costs'!BB:BB),"")</f>
        <v/>
      </c>
      <c r="U148" s="230" t="str">
        <f ca="1">IF(SUMIF(Pharmaceuticals!$B:$B,$B148,Pharmaceuticals!AU:AU)+SUMIF('Health Products &amp; Equipment'!$B:$B,$B148,'Health Products &amp; Equipment'!BD:BD)+SUMIF('Other Pharma &amp; Health Products'!$B:$B,$B148,'Other Pharma &amp; Health Products'!BD:BD)+SUMIF('PSM Costs'!$B:$B,$B148,'PSM Costs'!BD:BD)&gt;0,SUMIF(Pharmaceuticals!$B:$B,$B148,Pharmaceuticals!AU:AU)+SUMIF('Health Products &amp; Equipment'!$B:$B,$B148,'Health Products &amp; Equipment'!BD:BD)+SUMIF('Other Pharma &amp; Health Products'!$B:$B,$B148,'Other Pharma &amp; Health Products'!BD:BD)+SUMIF('PSM Costs'!$B:$B,$B148,'PSM Costs'!BD:BD),"")</f>
        <v/>
      </c>
      <c r="V148" s="230" t="str">
        <f ca="1">IF(SUMIF(Pharmaceuticals!$B:$B,$B148,Pharmaceuticals!AW:AW)+SUMIF('Health Products &amp; Equipment'!$B:$B,$B148,'Health Products &amp; Equipment'!BF:BF)+SUMIF('Other Pharma &amp; Health Products'!$B:$B,$B148,'Other Pharma &amp; Health Products'!BF:BF)+SUMIF('PSM Costs'!$B:$B,$B148,'PSM Costs'!BF:BF)&gt;0,SUMIF(Pharmaceuticals!$B:$B,$B148,Pharmaceuticals!AW:AW)+SUMIF('Health Products &amp; Equipment'!$B:$B,$B148,'Health Products &amp; Equipment'!BF:BF)+SUMIF('Other Pharma &amp; Health Products'!$B:$B,$B148,'Other Pharma &amp; Health Products'!BF:BF)+SUMIF('PSM Costs'!$B:$B,$B148,'PSM Costs'!BF:BF),"")</f>
        <v/>
      </c>
      <c r="W148" s="228" t="str">
        <f t="shared" ca="1" si="13"/>
        <v/>
      </c>
      <c r="X148" s="231" t="str">
        <f ca="1">IF(SUMIF(Pharmaceuticals!$B:$B,$B148,Pharmaceuticals!BD:BD)+SUMIF('Health Products &amp; Equipment'!$B:$B,$B148,'Health Products &amp; Equipment'!BM:BM)+SUMIF('Other Pharma &amp; Health Products'!$B:$B,$B148,'Other Pharma &amp; Health Products'!BM:BM)+SUMIF('PSM Costs'!$B:$B,$B148,'PSM Costs'!BM:BM)&gt;0,SUMIF(Pharmaceuticals!$B:$B,$B148,Pharmaceuticals!BD:BD)+SUMIF('Health Products &amp; Equipment'!$B:$B,$B148,'Health Products &amp; Equipment'!BM:BM)+SUMIF('Other Pharma &amp; Health Products'!$B:$B,$B148,'Other Pharma &amp; Health Products'!BM:BM)+SUMIF('PSM Costs'!$B:$B,$B148,'PSM Costs'!BM:BM),"")</f>
        <v/>
      </c>
      <c r="Y148" s="231" t="str">
        <f ca="1">IF(SUMIF(Pharmaceuticals!$B:$B,$B148,Pharmaceuticals!BF:BF)+SUMIF('Health Products &amp; Equipment'!$B:$B,$B148,'Health Products &amp; Equipment'!BO:BO)+SUMIF('Other Pharma &amp; Health Products'!$B:$B,$B148,'Other Pharma &amp; Health Products'!BO:BO)+SUMIF('PSM Costs'!$B:$B,$B148,'PSM Costs'!BO:BO)&gt;0,SUMIF(Pharmaceuticals!$B:$B,$B148,Pharmaceuticals!BF:BF)+SUMIF('Health Products &amp; Equipment'!$B:$B,$B148,'Health Products &amp; Equipment'!BO:BO)+SUMIF('Other Pharma &amp; Health Products'!$B:$B,$B148,'Other Pharma &amp; Health Products'!BO:BO)+SUMIF('PSM Costs'!$B:$B,$B148,'PSM Costs'!BO:BO),"")</f>
        <v/>
      </c>
      <c r="Z148" s="231" t="str">
        <f ca="1">IF(SUMIF(Pharmaceuticals!$B:$B,$B148,Pharmaceuticals!BH:BH)+SUMIF('Health Products &amp; Equipment'!$B:$B,$B148,'Health Products &amp; Equipment'!BQ:BQ)+SUMIF('Other Pharma &amp; Health Products'!$B:$B,$B148,'Other Pharma &amp; Health Products'!BQ:BQ)+SUMIF('PSM Costs'!$B:$B,$B148,'PSM Costs'!BQ:BQ)&gt;0,SUMIF(Pharmaceuticals!$B:$B,$B148,Pharmaceuticals!BH:BH)+SUMIF('Health Products &amp; Equipment'!$B:$B,$B148,'Health Products &amp; Equipment'!BQ:BQ)+SUMIF('Other Pharma &amp; Health Products'!$B:$B,$B148,'Other Pharma &amp; Health Products'!BQ:BQ)+SUMIF('PSM Costs'!$B:$B,$B148,'PSM Costs'!BQ:BQ),"")</f>
        <v/>
      </c>
      <c r="AA148" s="231" t="str">
        <f ca="1">IF(SUMIF(Pharmaceuticals!$B:$B,$B148,Pharmaceuticals!BJ:BJ)+SUMIF('Health Products &amp; Equipment'!$B:$B,$B148,'Health Products &amp; Equipment'!BS:BS)+SUMIF('Other Pharma &amp; Health Products'!$B:$B,$B148,'Other Pharma &amp; Health Products'!BS:BS)+SUMIF('PSM Costs'!$B:$B,$B148,'PSM Costs'!BS:BS)&gt;0,SUMIF(Pharmaceuticals!$B:$B,$B148,Pharmaceuticals!BJ:BJ)+SUMIF('Health Products &amp; Equipment'!$B:$B,$B148,'Health Products &amp; Equipment'!BS:BS)+SUMIF('Other Pharma &amp; Health Products'!$B:$B,$B148,'Other Pharma &amp; Health Products'!BS:BS)+SUMIF('PSM Costs'!$B:$B,$B148,'PSM Costs'!BS:BS),"")</f>
        <v/>
      </c>
      <c r="AB148" s="230" t="str">
        <f t="shared" ca="1" si="14"/>
        <v/>
      </c>
    </row>
    <row r="149" spans="1:28" ht="22" customHeight="1" x14ac:dyDescent="0.15">
      <c r="A149" s="226">
        <v>139</v>
      </c>
      <c r="B149" s="226" t="str">
        <f ca="1">IFERROR(VLOOKUP(A149,'Rank unique Mod-Int-CI-PR'!I:J,2,FALSE),"")</f>
        <v/>
      </c>
      <c r="C149" s="227" t="str">
        <f ca="1">IFERROR(VLOOKUP(VALUE(LEFT(B149,FIND("-",B149)-1)),CatModules!B:C,2,FALSE),"")</f>
        <v/>
      </c>
      <c r="D149" s="227" t="str">
        <f ca="1">IFERROR(VLOOKUP(LEFT(B149,FIND("--",B149)-1),CatInt!D:E,2,FALSE),"")</f>
        <v/>
      </c>
      <c r="E149" s="227" t="str">
        <f ca="1">IFERROR(VLOOKUP(MID(B149,FIND("--",B149)+2,FIND("---",B149)-FIND("--",B149)-2),CatCostInp!D:E,2,FALSE),"")</f>
        <v/>
      </c>
      <c r="F149" s="227" t="str">
        <f ca="1">IFERROR(VLOOKUP(B149,ActivityConcat!A:C,3,FALSE),"")</f>
        <v/>
      </c>
      <c r="G149" s="228" t="str">
        <f ca="1">IFERROR(VLOOKUP(VALUE(RIGHT(B149,1)),Setup!A:D,4,FALSE),"")</f>
        <v/>
      </c>
      <c r="H149" s="229" t="str">
        <f t="shared" ca="1" si="10"/>
        <v/>
      </c>
      <c r="I149" s="230" t="str">
        <f ca="1">IF(SUMIF(Pharmaceuticals!$B:$B,$B149,Pharmaceuticals!Q:Q)+SUMIF('Health Products &amp; Equipment'!$B:$B,$B149,'Health Products &amp; Equipment'!Z:Z)+SUMIF('Other Pharma &amp; Health Products'!$B:$B,$B149,'Other Pharma &amp; Health Products'!Z:Z)+SUMIF('PSM Costs'!$B:$B,$B149,'PSM Costs'!Z:Z)&gt;0,SUMIF(Pharmaceuticals!$B:$B,$B149,Pharmaceuticals!Q:Q)+SUMIF('Health Products &amp; Equipment'!$B:$B,$B149,'Health Products &amp; Equipment'!Z:Z)+SUMIF('Other Pharma &amp; Health Products'!$B:$B,$B149,'Other Pharma &amp; Health Products'!Z:Z)+SUMIF('PSM Costs'!$B:$B,$B149,'PSM Costs'!Z:Z),"")</f>
        <v/>
      </c>
      <c r="J149" s="230" t="str">
        <f ca="1">IF(SUMIF(Pharmaceuticals!$B:$B,$B149,Pharmaceuticals!S:S)+SUMIF('Health Products &amp; Equipment'!$B:$B,$B149,'Health Products &amp; Equipment'!AB:AB)+SUMIF('Other Pharma &amp; Health Products'!$B:$B,$B149,'Other Pharma &amp; Health Products'!AB:AB)+SUMIF('PSM Costs'!$B:$B,$B149,'PSM Costs'!AB:AB)&gt;0,SUMIF(Pharmaceuticals!$B:$B,$B149,Pharmaceuticals!S:S)+SUMIF('Health Products &amp; Equipment'!$B:$B,$B149,'Health Products &amp; Equipment'!AB:AB)+SUMIF('Other Pharma &amp; Health Products'!$B:$B,$B149,'Other Pharma &amp; Health Products'!AB:AB)+SUMIF('PSM Costs'!$B:$B,$B149,'PSM Costs'!AB:AB),"")</f>
        <v/>
      </c>
      <c r="K149" s="230" t="str">
        <f ca="1">IF(SUMIF(Pharmaceuticals!$B:$B,$B149,Pharmaceuticals!U:U)+SUMIF('Health Products &amp; Equipment'!$B:$B,$B149,'Health Products &amp; Equipment'!AD:AD)+SUMIF('Other Pharma &amp; Health Products'!$B:$B,$B149,'Other Pharma &amp; Health Products'!AD:AD)+SUMIF('PSM Costs'!$B:$B,$B149,'PSM Costs'!AD:AD)&gt;0,SUMIF(Pharmaceuticals!$B:$B,$B149,Pharmaceuticals!U:U)+SUMIF('Health Products &amp; Equipment'!$B:$B,$B149,'Health Products &amp; Equipment'!AD:AD)+SUMIF('Other Pharma &amp; Health Products'!$B:$B,$B149,'Other Pharma &amp; Health Products'!AD:AD)+SUMIF('PSM Costs'!$B:$B,$B149,'PSM Costs'!AD:AD),"")</f>
        <v/>
      </c>
      <c r="L149" s="230" t="str">
        <f ca="1">IF(SUMIF(Pharmaceuticals!$B:$B,$B149,Pharmaceuticals!W:W)+SUMIF('Health Products &amp; Equipment'!$B:$B,$B149,'Health Products &amp; Equipment'!AF:AF)+SUMIF('Other Pharma &amp; Health Products'!$B:$B,$B149,'Other Pharma &amp; Health Products'!AF:AF)+SUMIF('PSM Costs'!$B:$B,$B149,'PSM Costs'!AF:AF)&gt;0,SUMIF(Pharmaceuticals!$B:$B,$B149,Pharmaceuticals!W:W)+SUMIF('Health Products &amp; Equipment'!$B:$B,$B149,'Health Products &amp; Equipment'!AF:AF)+SUMIF('Other Pharma &amp; Health Products'!$B:$B,$B149,'Other Pharma &amp; Health Products'!AF:AF)+SUMIF('PSM Costs'!$B:$B,$B149,'PSM Costs'!AF:AF),"")</f>
        <v/>
      </c>
      <c r="M149" s="228" t="str">
        <f t="shared" ca="1" si="11"/>
        <v/>
      </c>
      <c r="N149" s="231" t="str">
        <f ca="1">IF(SUMIF(Pharmaceuticals!$B:$B,$B149,Pharmaceuticals!AD:AD)+SUMIF('Health Products &amp; Equipment'!$B:$B,$B149,'Health Products &amp; Equipment'!AM:AM)+SUMIF('Other Pharma &amp; Health Products'!$B:$B,$B149,'Other Pharma &amp; Health Products'!AM:AM)+SUMIF('PSM Costs'!$B:$B,$B149,'PSM Costs'!AM:AM)&gt;0,SUMIF(Pharmaceuticals!$B:$B,$B149,Pharmaceuticals!AD:AD)+SUMIF('Health Products &amp; Equipment'!$B:$B,$B149,'Health Products &amp; Equipment'!AM:AM)+SUMIF('Other Pharma &amp; Health Products'!$B:$B,$B149,'Other Pharma &amp; Health Products'!AM:AM)+SUMIF('PSM Costs'!$B:$B,$B149,'PSM Costs'!AM:AM),"")</f>
        <v/>
      </c>
      <c r="O149" s="231" t="str">
        <f ca="1">IF(SUMIF(Pharmaceuticals!$B:$B,$B149,Pharmaceuticals!AF:AF)+SUMIF('Health Products &amp; Equipment'!$B:$B,$B149,'Health Products &amp; Equipment'!AO:AO)+SUMIF('Other Pharma &amp; Health Products'!$B:$B,$B149,'Other Pharma &amp; Health Products'!AO:AO)+SUMIF('PSM Costs'!$B:$B,$B149,'PSM Costs'!AO:AO)&gt;0,SUMIF(Pharmaceuticals!$B:$B,$B149,Pharmaceuticals!AF:AF)+SUMIF('Health Products &amp; Equipment'!$B:$B,$B149,'Health Products &amp; Equipment'!AO:AO)+SUMIF('Other Pharma &amp; Health Products'!$B:$B,$B149,'Other Pharma &amp; Health Products'!AO:AO)+SUMIF('PSM Costs'!$B:$B,$B149,'PSM Costs'!AO:AO),"")</f>
        <v/>
      </c>
      <c r="P149" s="231" t="str">
        <f ca="1">IF(SUMIF(Pharmaceuticals!$B:$B,$B149,Pharmaceuticals!AH:AH)+SUMIF('Health Products &amp; Equipment'!$B:$B,$B149,'Health Products &amp; Equipment'!AQ:AQ)+SUMIF('Other Pharma &amp; Health Products'!$B:$B,$B149,'Other Pharma &amp; Health Products'!AQ:AQ)+SUMIF('PSM Costs'!$B:$B,$B149,'PSM Costs'!AQ:AQ)&gt;0,SUMIF(Pharmaceuticals!$B:$B,$B149,Pharmaceuticals!AH:AH)+SUMIF('Health Products &amp; Equipment'!$B:$B,$B149,'Health Products &amp; Equipment'!AQ:AQ)+SUMIF('Other Pharma &amp; Health Products'!$B:$B,$B149,'Other Pharma &amp; Health Products'!AQ:AQ)+SUMIF('PSM Costs'!$B:$B,$B149,'PSM Costs'!AQ:AQ),"")</f>
        <v/>
      </c>
      <c r="Q149" s="231" t="str">
        <f ca="1">IF(SUMIF(Pharmaceuticals!$B:$B,$B149,Pharmaceuticals!AJ:AJ)+SUMIF('Health Products &amp; Equipment'!$B:$B,$B149,'Health Products &amp; Equipment'!AS:AS)+SUMIF('Other Pharma &amp; Health Products'!$B:$B,$B149,'Other Pharma &amp; Health Products'!AS:AS)+SUMIF('PSM Costs'!$B:$B,$B149,'PSM Costs'!AS:AS)&gt;0,SUMIF(Pharmaceuticals!$B:$B,$B149,Pharmaceuticals!AJ:AJ)+SUMIF('Health Products &amp; Equipment'!$B:$B,$B149,'Health Products &amp; Equipment'!AS:AS)+SUMIF('Other Pharma &amp; Health Products'!$B:$B,$B149,'Other Pharma &amp; Health Products'!AS:AS)+SUMIF('PSM Costs'!$B:$B,$B149,'PSM Costs'!AS:AS),"")</f>
        <v/>
      </c>
      <c r="R149" s="229" t="str">
        <f t="shared" ca="1" si="12"/>
        <v/>
      </c>
      <c r="S149" s="230" t="str">
        <f ca="1">IF(SUMIF(Pharmaceuticals!$B:$B,$B149,Pharmaceuticals!AQ:AQ)+SUMIF('Health Products &amp; Equipment'!$B:$B,$B149,'Health Products &amp; Equipment'!AZ:AZ)+SUMIF('Other Pharma &amp; Health Products'!$B:$B,$B149,'Other Pharma &amp; Health Products'!AZ:AZ)+SUMIF('PSM Costs'!$B:$B,$B149,'PSM Costs'!AZ:AZ)&gt;0,SUMIF(Pharmaceuticals!$B:$B,$B149,Pharmaceuticals!AQ:AQ)+SUMIF('Health Products &amp; Equipment'!$B:$B,$B149,'Health Products &amp; Equipment'!AZ:AZ)+SUMIF('Other Pharma &amp; Health Products'!$B:$B,$B149,'Other Pharma &amp; Health Products'!AZ:AZ)+SUMIF('PSM Costs'!$B:$B,$B149,'PSM Costs'!AZ:AZ),"")</f>
        <v/>
      </c>
      <c r="T149" s="230" t="str">
        <f ca="1">IF(SUMIF(Pharmaceuticals!$B:$B,$B149,Pharmaceuticals!AS:AS)+SUMIF('Health Products &amp; Equipment'!$B:$B,$B149,'Health Products &amp; Equipment'!BB:BB)+SUMIF('Other Pharma &amp; Health Products'!$B:$B,$B149,'Other Pharma &amp; Health Products'!BB:BB)+SUMIF('PSM Costs'!$B:$B,$B149,'PSM Costs'!BB:BB)&gt;0,SUMIF(Pharmaceuticals!$B:$B,$B149,Pharmaceuticals!AS:AS)+SUMIF('Health Products &amp; Equipment'!$B:$B,$B149,'Health Products &amp; Equipment'!BB:BB)+SUMIF('Other Pharma &amp; Health Products'!$B:$B,$B149,'Other Pharma &amp; Health Products'!BB:BB)+SUMIF('PSM Costs'!$B:$B,$B149,'PSM Costs'!BB:BB),"")</f>
        <v/>
      </c>
      <c r="U149" s="230" t="str">
        <f ca="1">IF(SUMIF(Pharmaceuticals!$B:$B,$B149,Pharmaceuticals!AU:AU)+SUMIF('Health Products &amp; Equipment'!$B:$B,$B149,'Health Products &amp; Equipment'!BD:BD)+SUMIF('Other Pharma &amp; Health Products'!$B:$B,$B149,'Other Pharma &amp; Health Products'!BD:BD)+SUMIF('PSM Costs'!$B:$B,$B149,'PSM Costs'!BD:BD)&gt;0,SUMIF(Pharmaceuticals!$B:$B,$B149,Pharmaceuticals!AU:AU)+SUMIF('Health Products &amp; Equipment'!$B:$B,$B149,'Health Products &amp; Equipment'!BD:BD)+SUMIF('Other Pharma &amp; Health Products'!$B:$B,$B149,'Other Pharma &amp; Health Products'!BD:BD)+SUMIF('PSM Costs'!$B:$B,$B149,'PSM Costs'!BD:BD),"")</f>
        <v/>
      </c>
      <c r="V149" s="230" t="str">
        <f ca="1">IF(SUMIF(Pharmaceuticals!$B:$B,$B149,Pharmaceuticals!AW:AW)+SUMIF('Health Products &amp; Equipment'!$B:$B,$B149,'Health Products &amp; Equipment'!BF:BF)+SUMIF('Other Pharma &amp; Health Products'!$B:$B,$B149,'Other Pharma &amp; Health Products'!BF:BF)+SUMIF('PSM Costs'!$B:$B,$B149,'PSM Costs'!BF:BF)&gt;0,SUMIF(Pharmaceuticals!$B:$B,$B149,Pharmaceuticals!AW:AW)+SUMIF('Health Products &amp; Equipment'!$B:$B,$B149,'Health Products &amp; Equipment'!BF:BF)+SUMIF('Other Pharma &amp; Health Products'!$B:$B,$B149,'Other Pharma &amp; Health Products'!BF:BF)+SUMIF('PSM Costs'!$B:$B,$B149,'PSM Costs'!BF:BF),"")</f>
        <v/>
      </c>
      <c r="W149" s="228" t="str">
        <f t="shared" ca="1" si="13"/>
        <v/>
      </c>
      <c r="X149" s="231" t="str">
        <f ca="1">IF(SUMIF(Pharmaceuticals!$B:$B,$B149,Pharmaceuticals!BD:BD)+SUMIF('Health Products &amp; Equipment'!$B:$B,$B149,'Health Products &amp; Equipment'!BM:BM)+SUMIF('Other Pharma &amp; Health Products'!$B:$B,$B149,'Other Pharma &amp; Health Products'!BM:BM)+SUMIF('PSM Costs'!$B:$B,$B149,'PSM Costs'!BM:BM)&gt;0,SUMIF(Pharmaceuticals!$B:$B,$B149,Pharmaceuticals!BD:BD)+SUMIF('Health Products &amp; Equipment'!$B:$B,$B149,'Health Products &amp; Equipment'!BM:BM)+SUMIF('Other Pharma &amp; Health Products'!$B:$B,$B149,'Other Pharma &amp; Health Products'!BM:BM)+SUMIF('PSM Costs'!$B:$B,$B149,'PSM Costs'!BM:BM),"")</f>
        <v/>
      </c>
      <c r="Y149" s="231" t="str">
        <f ca="1">IF(SUMIF(Pharmaceuticals!$B:$B,$B149,Pharmaceuticals!BF:BF)+SUMIF('Health Products &amp; Equipment'!$B:$B,$B149,'Health Products &amp; Equipment'!BO:BO)+SUMIF('Other Pharma &amp; Health Products'!$B:$B,$B149,'Other Pharma &amp; Health Products'!BO:BO)+SUMIF('PSM Costs'!$B:$B,$B149,'PSM Costs'!BO:BO)&gt;0,SUMIF(Pharmaceuticals!$B:$B,$B149,Pharmaceuticals!BF:BF)+SUMIF('Health Products &amp; Equipment'!$B:$B,$B149,'Health Products &amp; Equipment'!BO:BO)+SUMIF('Other Pharma &amp; Health Products'!$B:$B,$B149,'Other Pharma &amp; Health Products'!BO:BO)+SUMIF('PSM Costs'!$B:$B,$B149,'PSM Costs'!BO:BO),"")</f>
        <v/>
      </c>
      <c r="Z149" s="231" t="str">
        <f ca="1">IF(SUMIF(Pharmaceuticals!$B:$B,$B149,Pharmaceuticals!BH:BH)+SUMIF('Health Products &amp; Equipment'!$B:$B,$B149,'Health Products &amp; Equipment'!BQ:BQ)+SUMIF('Other Pharma &amp; Health Products'!$B:$B,$B149,'Other Pharma &amp; Health Products'!BQ:BQ)+SUMIF('PSM Costs'!$B:$B,$B149,'PSM Costs'!BQ:BQ)&gt;0,SUMIF(Pharmaceuticals!$B:$B,$B149,Pharmaceuticals!BH:BH)+SUMIF('Health Products &amp; Equipment'!$B:$B,$B149,'Health Products &amp; Equipment'!BQ:BQ)+SUMIF('Other Pharma &amp; Health Products'!$B:$B,$B149,'Other Pharma &amp; Health Products'!BQ:BQ)+SUMIF('PSM Costs'!$B:$B,$B149,'PSM Costs'!BQ:BQ),"")</f>
        <v/>
      </c>
      <c r="AA149" s="231" t="str">
        <f ca="1">IF(SUMIF(Pharmaceuticals!$B:$B,$B149,Pharmaceuticals!BJ:BJ)+SUMIF('Health Products &amp; Equipment'!$B:$B,$B149,'Health Products &amp; Equipment'!BS:BS)+SUMIF('Other Pharma &amp; Health Products'!$B:$B,$B149,'Other Pharma &amp; Health Products'!BS:BS)+SUMIF('PSM Costs'!$B:$B,$B149,'PSM Costs'!BS:BS)&gt;0,SUMIF(Pharmaceuticals!$B:$B,$B149,Pharmaceuticals!BJ:BJ)+SUMIF('Health Products &amp; Equipment'!$B:$B,$B149,'Health Products &amp; Equipment'!BS:BS)+SUMIF('Other Pharma &amp; Health Products'!$B:$B,$B149,'Other Pharma &amp; Health Products'!BS:BS)+SUMIF('PSM Costs'!$B:$B,$B149,'PSM Costs'!BS:BS),"")</f>
        <v/>
      </c>
      <c r="AB149" s="230" t="str">
        <f t="shared" ca="1" si="14"/>
        <v/>
      </c>
    </row>
    <row r="150" spans="1:28" ht="22" customHeight="1" x14ac:dyDescent="0.15">
      <c r="A150" s="226">
        <v>140</v>
      </c>
      <c r="B150" s="226" t="str">
        <f ca="1">IFERROR(VLOOKUP(A150,'Rank unique Mod-Int-CI-PR'!I:J,2,FALSE),"")</f>
        <v/>
      </c>
      <c r="C150" s="227" t="str">
        <f ca="1">IFERROR(VLOOKUP(VALUE(LEFT(B150,FIND("-",B150)-1)),CatModules!B:C,2,FALSE),"")</f>
        <v/>
      </c>
      <c r="D150" s="227" t="str">
        <f ca="1">IFERROR(VLOOKUP(LEFT(B150,FIND("--",B150)-1),CatInt!D:E,2,FALSE),"")</f>
        <v/>
      </c>
      <c r="E150" s="227" t="str">
        <f ca="1">IFERROR(VLOOKUP(MID(B150,FIND("--",B150)+2,FIND("---",B150)-FIND("--",B150)-2),CatCostInp!D:E,2,FALSE),"")</f>
        <v/>
      </c>
      <c r="F150" s="227" t="str">
        <f ca="1">IFERROR(VLOOKUP(B150,ActivityConcat!A:C,3,FALSE),"")</f>
        <v/>
      </c>
      <c r="G150" s="228" t="str">
        <f ca="1">IFERROR(VLOOKUP(VALUE(RIGHT(B150,1)),Setup!A:D,4,FALSE),"")</f>
        <v/>
      </c>
      <c r="H150" s="229" t="str">
        <f t="shared" ca="1" si="10"/>
        <v/>
      </c>
      <c r="I150" s="230" t="str">
        <f ca="1">IF(SUMIF(Pharmaceuticals!$B:$B,$B150,Pharmaceuticals!Q:Q)+SUMIF('Health Products &amp; Equipment'!$B:$B,$B150,'Health Products &amp; Equipment'!Z:Z)+SUMIF('Other Pharma &amp; Health Products'!$B:$B,$B150,'Other Pharma &amp; Health Products'!Z:Z)+SUMIF('PSM Costs'!$B:$B,$B150,'PSM Costs'!Z:Z)&gt;0,SUMIF(Pharmaceuticals!$B:$B,$B150,Pharmaceuticals!Q:Q)+SUMIF('Health Products &amp; Equipment'!$B:$B,$B150,'Health Products &amp; Equipment'!Z:Z)+SUMIF('Other Pharma &amp; Health Products'!$B:$B,$B150,'Other Pharma &amp; Health Products'!Z:Z)+SUMIF('PSM Costs'!$B:$B,$B150,'PSM Costs'!Z:Z),"")</f>
        <v/>
      </c>
      <c r="J150" s="230" t="str">
        <f ca="1">IF(SUMIF(Pharmaceuticals!$B:$B,$B150,Pharmaceuticals!S:S)+SUMIF('Health Products &amp; Equipment'!$B:$B,$B150,'Health Products &amp; Equipment'!AB:AB)+SUMIF('Other Pharma &amp; Health Products'!$B:$B,$B150,'Other Pharma &amp; Health Products'!AB:AB)+SUMIF('PSM Costs'!$B:$B,$B150,'PSM Costs'!AB:AB)&gt;0,SUMIF(Pharmaceuticals!$B:$B,$B150,Pharmaceuticals!S:S)+SUMIF('Health Products &amp; Equipment'!$B:$B,$B150,'Health Products &amp; Equipment'!AB:AB)+SUMIF('Other Pharma &amp; Health Products'!$B:$B,$B150,'Other Pharma &amp; Health Products'!AB:AB)+SUMIF('PSM Costs'!$B:$B,$B150,'PSM Costs'!AB:AB),"")</f>
        <v/>
      </c>
      <c r="K150" s="230" t="str">
        <f ca="1">IF(SUMIF(Pharmaceuticals!$B:$B,$B150,Pharmaceuticals!U:U)+SUMIF('Health Products &amp; Equipment'!$B:$B,$B150,'Health Products &amp; Equipment'!AD:AD)+SUMIF('Other Pharma &amp; Health Products'!$B:$B,$B150,'Other Pharma &amp; Health Products'!AD:AD)+SUMIF('PSM Costs'!$B:$B,$B150,'PSM Costs'!AD:AD)&gt;0,SUMIF(Pharmaceuticals!$B:$B,$B150,Pharmaceuticals!U:U)+SUMIF('Health Products &amp; Equipment'!$B:$B,$B150,'Health Products &amp; Equipment'!AD:AD)+SUMIF('Other Pharma &amp; Health Products'!$B:$B,$B150,'Other Pharma &amp; Health Products'!AD:AD)+SUMIF('PSM Costs'!$B:$B,$B150,'PSM Costs'!AD:AD),"")</f>
        <v/>
      </c>
      <c r="L150" s="230" t="str">
        <f ca="1">IF(SUMIF(Pharmaceuticals!$B:$B,$B150,Pharmaceuticals!W:W)+SUMIF('Health Products &amp; Equipment'!$B:$B,$B150,'Health Products &amp; Equipment'!AF:AF)+SUMIF('Other Pharma &amp; Health Products'!$B:$B,$B150,'Other Pharma &amp; Health Products'!AF:AF)+SUMIF('PSM Costs'!$B:$B,$B150,'PSM Costs'!AF:AF)&gt;0,SUMIF(Pharmaceuticals!$B:$B,$B150,Pharmaceuticals!W:W)+SUMIF('Health Products &amp; Equipment'!$B:$B,$B150,'Health Products &amp; Equipment'!AF:AF)+SUMIF('Other Pharma &amp; Health Products'!$B:$B,$B150,'Other Pharma &amp; Health Products'!AF:AF)+SUMIF('PSM Costs'!$B:$B,$B150,'PSM Costs'!AF:AF),"")</f>
        <v/>
      </c>
      <c r="M150" s="228" t="str">
        <f t="shared" ca="1" si="11"/>
        <v/>
      </c>
      <c r="N150" s="231" t="str">
        <f ca="1">IF(SUMIF(Pharmaceuticals!$B:$B,$B150,Pharmaceuticals!AD:AD)+SUMIF('Health Products &amp; Equipment'!$B:$B,$B150,'Health Products &amp; Equipment'!AM:AM)+SUMIF('Other Pharma &amp; Health Products'!$B:$B,$B150,'Other Pharma &amp; Health Products'!AM:AM)+SUMIF('PSM Costs'!$B:$B,$B150,'PSM Costs'!AM:AM)&gt;0,SUMIF(Pharmaceuticals!$B:$B,$B150,Pharmaceuticals!AD:AD)+SUMIF('Health Products &amp; Equipment'!$B:$B,$B150,'Health Products &amp; Equipment'!AM:AM)+SUMIF('Other Pharma &amp; Health Products'!$B:$B,$B150,'Other Pharma &amp; Health Products'!AM:AM)+SUMIF('PSM Costs'!$B:$B,$B150,'PSM Costs'!AM:AM),"")</f>
        <v/>
      </c>
      <c r="O150" s="231" t="str">
        <f ca="1">IF(SUMIF(Pharmaceuticals!$B:$B,$B150,Pharmaceuticals!AF:AF)+SUMIF('Health Products &amp; Equipment'!$B:$B,$B150,'Health Products &amp; Equipment'!AO:AO)+SUMIF('Other Pharma &amp; Health Products'!$B:$B,$B150,'Other Pharma &amp; Health Products'!AO:AO)+SUMIF('PSM Costs'!$B:$B,$B150,'PSM Costs'!AO:AO)&gt;0,SUMIF(Pharmaceuticals!$B:$B,$B150,Pharmaceuticals!AF:AF)+SUMIF('Health Products &amp; Equipment'!$B:$B,$B150,'Health Products &amp; Equipment'!AO:AO)+SUMIF('Other Pharma &amp; Health Products'!$B:$B,$B150,'Other Pharma &amp; Health Products'!AO:AO)+SUMIF('PSM Costs'!$B:$B,$B150,'PSM Costs'!AO:AO),"")</f>
        <v/>
      </c>
      <c r="P150" s="231" t="str">
        <f ca="1">IF(SUMIF(Pharmaceuticals!$B:$B,$B150,Pharmaceuticals!AH:AH)+SUMIF('Health Products &amp; Equipment'!$B:$B,$B150,'Health Products &amp; Equipment'!AQ:AQ)+SUMIF('Other Pharma &amp; Health Products'!$B:$B,$B150,'Other Pharma &amp; Health Products'!AQ:AQ)+SUMIF('PSM Costs'!$B:$B,$B150,'PSM Costs'!AQ:AQ)&gt;0,SUMIF(Pharmaceuticals!$B:$B,$B150,Pharmaceuticals!AH:AH)+SUMIF('Health Products &amp; Equipment'!$B:$B,$B150,'Health Products &amp; Equipment'!AQ:AQ)+SUMIF('Other Pharma &amp; Health Products'!$B:$B,$B150,'Other Pharma &amp; Health Products'!AQ:AQ)+SUMIF('PSM Costs'!$B:$B,$B150,'PSM Costs'!AQ:AQ),"")</f>
        <v/>
      </c>
      <c r="Q150" s="231" t="str">
        <f ca="1">IF(SUMIF(Pharmaceuticals!$B:$B,$B150,Pharmaceuticals!AJ:AJ)+SUMIF('Health Products &amp; Equipment'!$B:$B,$B150,'Health Products &amp; Equipment'!AS:AS)+SUMIF('Other Pharma &amp; Health Products'!$B:$B,$B150,'Other Pharma &amp; Health Products'!AS:AS)+SUMIF('PSM Costs'!$B:$B,$B150,'PSM Costs'!AS:AS)&gt;0,SUMIF(Pharmaceuticals!$B:$B,$B150,Pharmaceuticals!AJ:AJ)+SUMIF('Health Products &amp; Equipment'!$B:$B,$B150,'Health Products &amp; Equipment'!AS:AS)+SUMIF('Other Pharma &amp; Health Products'!$B:$B,$B150,'Other Pharma &amp; Health Products'!AS:AS)+SUMIF('PSM Costs'!$B:$B,$B150,'PSM Costs'!AS:AS),"")</f>
        <v/>
      </c>
      <c r="R150" s="229" t="str">
        <f t="shared" ca="1" si="12"/>
        <v/>
      </c>
      <c r="S150" s="230" t="str">
        <f ca="1">IF(SUMIF(Pharmaceuticals!$B:$B,$B150,Pharmaceuticals!AQ:AQ)+SUMIF('Health Products &amp; Equipment'!$B:$B,$B150,'Health Products &amp; Equipment'!AZ:AZ)+SUMIF('Other Pharma &amp; Health Products'!$B:$B,$B150,'Other Pharma &amp; Health Products'!AZ:AZ)+SUMIF('PSM Costs'!$B:$B,$B150,'PSM Costs'!AZ:AZ)&gt;0,SUMIF(Pharmaceuticals!$B:$B,$B150,Pharmaceuticals!AQ:AQ)+SUMIF('Health Products &amp; Equipment'!$B:$B,$B150,'Health Products &amp; Equipment'!AZ:AZ)+SUMIF('Other Pharma &amp; Health Products'!$B:$B,$B150,'Other Pharma &amp; Health Products'!AZ:AZ)+SUMIF('PSM Costs'!$B:$B,$B150,'PSM Costs'!AZ:AZ),"")</f>
        <v/>
      </c>
      <c r="T150" s="230" t="str">
        <f ca="1">IF(SUMIF(Pharmaceuticals!$B:$B,$B150,Pharmaceuticals!AS:AS)+SUMIF('Health Products &amp; Equipment'!$B:$B,$B150,'Health Products &amp; Equipment'!BB:BB)+SUMIF('Other Pharma &amp; Health Products'!$B:$B,$B150,'Other Pharma &amp; Health Products'!BB:BB)+SUMIF('PSM Costs'!$B:$B,$B150,'PSM Costs'!BB:BB)&gt;0,SUMIF(Pharmaceuticals!$B:$B,$B150,Pharmaceuticals!AS:AS)+SUMIF('Health Products &amp; Equipment'!$B:$B,$B150,'Health Products &amp; Equipment'!BB:BB)+SUMIF('Other Pharma &amp; Health Products'!$B:$B,$B150,'Other Pharma &amp; Health Products'!BB:BB)+SUMIF('PSM Costs'!$B:$B,$B150,'PSM Costs'!BB:BB),"")</f>
        <v/>
      </c>
      <c r="U150" s="230" t="str">
        <f ca="1">IF(SUMIF(Pharmaceuticals!$B:$B,$B150,Pharmaceuticals!AU:AU)+SUMIF('Health Products &amp; Equipment'!$B:$B,$B150,'Health Products &amp; Equipment'!BD:BD)+SUMIF('Other Pharma &amp; Health Products'!$B:$B,$B150,'Other Pharma &amp; Health Products'!BD:BD)+SUMIF('PSM Costs'!$B:$B,$B150,'PSM Costs'!BD:BD)&gt;0,SUMIF(Pharmaceuticals!$B:$B,$B150,Pharmaceuticals!AU:AU)+SUMIF('Health Products &amp; Equipment'!$B:$B,$B150,'Health Products &amp; Equipment'!BD:BD)+SUMIF('Other Pharma &amp; Health Products'!$B:$B,$B150,'Other Pharma &amp; Health Products'!BD:BD)+SUMIF('PSM Costs'!$B:$B,$B150,'PSM Costs'!BD:BD),"")</f>
        <v/>
      </c>
      <c r="V150" s="230" t="str">
        <f ca="1">IF(SUMIF(Pharmaceuticals!$B:$B,$B150,Pharmaceuticals!AW:AW)+SUMIF('Health Products &amp; Equipment'!$B:$B,$B150,'Health Products &amp; Equipment'!BF:BF)+SUMIF('Other Pharma &amp; Health Products'!$B:$B,$B150,'Other Pharma &amp; Health Products'!BF:BF)+SUMIF('PSM Costs'!$B:$B,$B150,'PSM Costs'!BF:BF)&gt;0,SUMIF(Pharmaceuticals!$B:$B,$B150,Pharmaceuticals!AW:AW)+SUMIF('Health Products &amp; Equipment'!$B:$B,$B150,'Health Products &amp; Equipment'!BF:BF)+SUMIF('Other Pharma &amp; Health Products'!$B:$B,$B150,'Other Pharma &amp; Health Products'!BF:BF)+SUMIF('PSM Costs'!$B:$B,$B150,'PSM Costs'!BF:BF),"")</f>
        <v/>
      </c>
      <c r="W150" s="228" t="str">
        <f t="shared" ca="1" si="13"/>
        <v/>
      </c>
      <c r="X150" s="231" t="str">
        <f ca="1">IF(SUMIF(Pharmaceuticals!$B:$B,$B150,Pharmaceuticals!BD:BD)+SUMIF('Health Products &amp; Equipment'!$B:$B,$B150,'Health Products &amp; Equipment'!BM:BM)+SUMIF('Other Pharma &amp; Health Products'!$B:$B,$B150,'Other Pharma &amp; Health Products'!BM:BM)+SUMIF('PSM Costs'!$B:$B,$B150,'PSM Costs'!BM:BM)&gt;0,SUMIF(Pharmaceuticals!$B:$B,$B150,Pharmaceuticals!BD:BD)+SUMIF('Health Products &amp; Equipment'!$B:$B,$B150,'Health Products &amp; Equipment'!BM:BM)+SUMIF('Other Pharma &amp; Health Products'!$B:$B,$B150,'Other Pharma &amp; Health Products'!BM:BM)+SUMIF('PSM Costs'!$B:$B,$B150,'PSM Costs'!BM:BM),"")</f>
        <v/>
      </c>
      <c r="Y150" s="231" t="str">
        <f ca="1">IF(SUMIF(Pharmaceuticals!$B:$B,$B150,Pharmaceuticals!BF:BF)+SUMIF('Health Products &amp; Equipment'!$B:$B,$B150,'Health Products &amp; Equipment'!BO:BO)+SUMIF('Other Pharma &amp; Health Products'!$B:$B,$B150,'Other Pharma &amp; Health Products'!BO:BO)+SUMIF('PSM Costs'!$B:$B,$B150,'PSM Costs'!BO:BO)&gt;0,SUMIF(Pharmaceuticals!$B:$B,$B150,Pharmaceuticals!BF:BF)+SUMIF('Health Products &amp; Equipment'!$B:$B,$B150,'Health Products &amp; Equipment'!BO:BO)+SUMIF('Other Pharma &amp; Health Products'!$B:$B,$B150,'Other Pharma &amp; Health Products'!BO:BO)+SUMIF('PSM Costs'!$B:$B,$B150,'PSM Costs'!BO:BO),"")</f>
        <v/>
      </c>
      <c r="Z150" s="231" t="str">
        <f ca="1">IF(SUMIF(Pharmaceuticals!$B:$B,$B150,Pharmaceuticals!BH:BH)+SUMIF('Health Products &amp; Equipment'!$B:$B,$B150,'Health Products &amp; Equipment'!BQ:BQ)+SUMIF('Other Pharma &amp; Health Products'!$B:$B,$B150,'Other Pharma &amp; Health Products'!BQ:BQ)+SUMIF('PSM Costs'!$B:$B,$B150,'PSM Costs'!BQ:BQ)&gt;0,SUMIF(Pharmaceuticals!$B:$B,$B150,Pharmaceuticals!BH:BH)+SUMIF('Health Products &amp; Equipment'!$B:$B,$B150,'Health Products &amp; Equipment'!BQ:BQ)+SUMIF('Other Pharma &amp; Health Products'!$B:$B,$B150,'Other Pharma &amp; Health Products'!BQ:BQ)+SUMIF('PSM Costs'!$B:$B,$B150,'PSM Costs'!BQ:BQ),"")</f>
        <v/>
      </c>
      <c r="AA150" s="231" t="str">
        <f ca="1">IF(SUMIF(Pharmaceuticals!$B:$B,$B150,Pharmaceuticals!BJ:BJ)+SUMIF('Health Products &amp; Equipment'!$B:$B,$B150,'Health Products &amp; Equipment'!BS:BS)+SUMIF('Other Pharma &amp; Health Products'!$B:$B,$B150,'Other Pharma &amp; Health Products'!BS:BS)+SUMIF('PSM Costs'!$B:$B,$B150,'PSM Costs'!BS:BS)&gt;0,SUMIF(Pharmaceuticals!$B:$B,$B150,Pharmaceuticals!BJ:BJ)+SUMIF('Health Products &amp; Equipment'!$B:$B,$B150,'Health Products &amp; Equipment'!BS:BS)+SUMIF('Other Pharma &amp; Health Products'!$B:$B,$B150,'Other Pharma &amp; Health Products'!BS:BS)+SUMIF('PSM Costs'!$B:$B,$B150,'PSM Costs'!BS:BS),"")</f>
        <v/>
      </c>
      <c r="AB150" s="230" t="str">
        <f t="shared" ca="1" si="14"/>
        <v/>
      </c>
    </row>
    <row r="151" spans="1:28" ht="22" customHeight="1" x14ac:dyDescent="0.15">
      <c r="A151" s="226">
        <v>141</v>
      </c>
      <c r="B151" s="226" t="str">
        <f ca="1">IFERROR(VLOOKUP(A151,'Rank unique Mod-Int-CI-PR'!I:J,2,FALSE),"")</f>
        <v/>
      </c>
      <c r="C151" s="227" t="str">
        <f ca="1">IFERROR(VLOOKUP(VALUE(LEFT(B151,FIND("-",B151)-1)),CatModules!B:C,2,FALSE),"")</f>
        <v/>
      </c>
      <c r="D151" s="227" t="str">
        <f ca="1">IFERROR(VLOOKUP(LEFT(B151,FIND("--",B151)-1),CatInt!D:E,2,FALSE),"")</f>
        <v/>
      </c>
      <c r="E151" s="227" t="str">
        <f ca="1">IFERROR(VLOOKUP(MID(B151,FIND("--",B151)+2,FIND("---",B151)-FIND("--",B151)-2),CatCostInp!D:E,2,FALSE),"")</f>
        <v/>
      </c>
      <c r="F151" s="227" t="str">
        <f ca="1">IFERROR(VLOOKUP(B151,ActivityConcat!A:C,3,FALSE),"")</f>
        <v/>
      </c>
      <c r="G151" s="228" t="str">
        <f ca="1">IFERROR(VLOOKUP(VALUE(RIGHT(B151,1)),Setup!A:D,4,FALSE),"")</f>
        <v/>
      </c>
      <c r="H151" s="229" t="str">
        <f t="shared" ca="1" si="10"/>
        <v/>
      </c>
      <c r="I151" s="230" t="str">
        <f ca="1">IF(SUMIF(Pharmaceuticals!$B:$B,$B151,Pharmaceuticals!Q:Q)+SUMIF('Health Products &amp; Equipment'!$B:$B,$B151,'Health Products &amp; Equipment'!Z:Z)+SUMIF('Other Pharma &amp; Health Products'!$B:$B,$B151,'Other Pharma &amp; Health Products'!Z:Z)+SUMIF('PSM Costs'!$B:$B,$B151,'PSM Costs'!Z:Z)&gt;0,SUMIF(Pharmaceuticals!$B:$B,$B151,Pharmaceuticals!Q:Q)+SUMIF('Health Products &amp; Equipment'!$B:$B,$B151,'Health Products &amp; Equipment'!Z:Z)+SUMIF('Other Pharma &amp; Health Products'!$B:$B,$B151,'Other Pharma &amp; Health Products'!Z:Z)+SUMIF('PSM Costs'!$B:$B,$B151,'PSM Costs'!Z:Z),"")</f>
        <v/>
      </c>
      <c r="J151" s="230" t="str">
        <f ca="1">IF(SUMIF(Pharmaceuticals!$B:$B,$B151,Pharmaceuticals!S:S)+SUMIF('Health Products &amp; Equipment'!$B:$B,$B151,'Health Products &amp; Equipment'!AB:AB)+SUMIF('Other Pharma &amp; Health Products'!$B:$B,$B151,'Other Pharma &amp; Health Products'!AB:AB)+SUMIF('PSM Costs'!$B:$B,$B151,'PSM Costs'!AB:AB)&gt;0,SUMIF(Pharmaceuticals!$B:$B,$B151,Pharmaceuticals!S:S)+SUMIF('Health Products &amp; Equipment'!$B:$B,$B151,'Health Products &amp; Equipment'!AB:AB)+SUMIF('Other Pharma &amp; Health Products'!$B:$B,$B151,'Other Pharma &amp; Health Products'!AB:AB)+SUMIF('PSM Costs'!$B:$B,$B151,'PSM Costs'!AB:AB),"")</f>
        <v/>
      </c>
      <c r="K151" s="230" t="str">
        <f ca="1">IF(SUMIF(Pharmaceuticals!$B:$B,$B151,Pharmaceuticals!U:U)+SUMIF('Health Products &amp; Equipment'!$B:$B,$B151,'Health Products &amp; Equipment'!AD:AD)+SUMIF('Other Pharma &amp; Health Products'!$B:$B,$B151,'Other Pharma &amp; Health Products'!AD:AD)+SUMIF('PSM Costs'!$B:$B,$B151,'PSM Costs'!AD:AD)&gt;0,SUMIF(Pharmaceuticals!$B:$B,$B151,Pharmaceuticals!U:U)+SUMIF('Health Products &amp; Equipment'!$B:$B,$B151,'Health Products &amp; Equipment'!AD:AD)+SUMIF('Other Pharma &amp; Health Products'!$B:$B,$B151,'Other Pharma &amp; Health Products'!AD:AD)+SUMIF('PSM Costs'!$B:$B,$B151,'PSM Costs'!AD:AD),"")</f>
        <v/>
      </c>
      <c r="L151" s="230" t="str">
        <f ca="1">IF(SUMIF(Pharmaceuticals!$B:$B,$B151,Pharmaceuticals!W:W)+SUMIF('Health Products &amp; Equipment'!$B:$B,$B151,'Health Products &amp; Equipment'!AF:AF)+SUMIF('Other Pharma &amp; Health Products'!$B:$B,$B151,'Other Pharma &amp; Health Products'!AF:AF)+SUMIF('PSM Costs'!$B:$B,$B151,'PSM Costs'!AF:AF)&gt;0,SUMIF(Pharmaceuticals!$B:$B,$B151,Pharmaceuticals!W:W)+SUMIF('Health Products &amp; Equipment'!$B:$B,$B151,'Health Products &amp; Equipment'!AF:AF)+SUMIF('Other Pharma &amp; Health Products'!$B:$B,$B151,'Other Pharma &amp; Health Products'!AF:AF)+SUMIF('PSM Costs'!$B:$B,$B151,'PSM Costs'!AF:AF),"")</f>
        <v/>
      </c>
      <c r="M151" s="228" t="str">
        <f t="shared" ca="1" si="11"/>
        <v/>
      </c>
      <c r="N151" s="231" t="str">
        <f ca="1">IF(SUMIF(Pharmaceuticals!$B:$B,$B151,Pharmaceuticals!AD:AD)+SUMIF('Health Products &amp; Equipment'!$B:$B,$B151,'Health Products &amp; Equipment'!AM:AM)+SUMIF('Other Pharma &amp; Health Products'!$B:$B,$B151,'Other Pharma &amp; Health Products'!AM:AM)+SUMIF('PSM Costs'!$B:$B,$B151,'PSM Costs'!AM:AM)&gt;0,SUMIF(Pharmaceuticals!$B:$B,$B151,Pharmaceuticals!AD:AD)+SUMIF('Health Products &amp; Equipment'!$B:$B,$B151,'Health Products &amp; Equipment'!AM:AM)+SUMIF('Other Pharma &amp; Health Products'!$B:$B,$B151,'Other Pharma &amp; Health Products'!AM:AM)+SUMIF('PSM Costs'!$B:$B,$B151,'PSM Costs'!AM:AM),"")</f>
        <v/>
      </c>
      <c r="O151" s="231" t="str">
        <f ca="1">IF(SUMIF(Pharmaceuticals!$B:$B,$B151,Pharmaceuticals!AF:AF)+SUMIF('Health Products &amp; Equipment'!$B:$B,$B151,'Health Products &amp; Equipment'!AO:AO)+SUMIF('Other Pharma &amp; Health Products'!$B:$B,$B151,'Other Pharma &amp; Health Products'!AO:AO)+SUMIF('PSM Costs'!$B:$B,$B151,'PSM Costs'!AO:AO)&gt;0,SUMIF(Pharmaceuticals!$B:$B,$B151,Pharmaceuticals!AF:AF)+SUMIF('Health Products &amp; Equipment'!$B:$B,$B151,'Health Products &amp; Equipment'!AO:AO)+SUMIF('Other Pharma &amp; Health Products'!$B:$B,$B151,'Other Pharma &amp; Health Products'!AO:AO)+SUMIF('PSM Costs'!$B:$B,$B151,'PSM Costs'!AO:AO),"")</f>
        <v/>
      </c>
      <c r="P151" s="231" t="str">
        <f ca="1">IF(SUMIF(Pharmaceuticals!$B:$B,$B151,Pharmaceuticals!AH:AH)+SUMIF('Health Products &amp; Equipment'!$B:$B,$B151,'Health Products &amp; Equipment'!AQ:AQ)+SUMIF('Other Pharma &amp; Health Products'!$B:$B,$B151,'Other Pharma &amp; Health Products'!AQ:AQ)+SUMIF('PSM Costs'!$B:$B,$B151,'PSM Costs'!AQ:AQ)&gt;0,SUMIF(Pharmaceuticals!$B:$B,$B151,Pharmaceuticals!AH:AH)+SUMIF('Health Products &amp; Equipment'!$B:$B,$B151,'Health Products &amp; Equipment'!AQ:AQ)+SUMIF('Other Pharma &amp; Health Products'!$B:$B,$B151,'Other Pharma &amp; Health Products'!AQ:AQ)+SUMIF('PSM Costs'!$B:$B,$B151,'PSM Costs'!AQ:AQ),"")</f>
        <v/>
      </c>
      <c r="Q151" s="231" t="str">
        <f ca="1">IF(SUMIF(Pharmaceuticals!$B:$B,$B151,Pharmaceuticals!AJ:AJ)+SUMIF('Health Products &amp; Equipment'!$B:$B,$B151,'Health Products &amp; Equipment'!AS:AS)+SUMIF('Other Pharma &amp; Health Products'!$B:$B,$B151,'Other Pharma &amp; Health Products'!AS:AS)+SUMIF('PSM Costs'!$B:$B,$B151,'PSM Costs'!AS:AS)&gt;0,SUMIF(Pharmaceuticals!$B:$B,$B151,Pharmaceuticals!AJ:AJ)+SUMIF('Health Products &amp; Equipment'!$B:$B,$B151,'Health Products &amp; Equipment'!AS:AS)+SUMIF('Other Pharma &amp; Health Products'!$B:$B,$B151,'Other Pharma &amp; Health Products'!AS:AS)+SUMIF('PSM Costs'!$B:$B,$B151,'PSM Costs'!AS:AS),"")</f>
        <v/>
      </c>
      <c r="R151" s="229" t="str">
        <f t="shared" ca="1" si="12"/>
        <v/>
      </c>
      <c r="S151" s="230" t="str">
        <f ca="1">IF(SUMIF(Pharmaceuticals!$B:$B,$B151,Pharmaceuticals!AQ:AQ)+SUMIF('Health Products &amp; Equipment'!$B:$B,$B151,'Health Products &amp; Equipment'!AZ:AZ)+SUMIF('Other Pharma &amp; Health Products'!$B:$B,$B151,'Other Pharma &amp; Health Products'!AZ:AZ)+SUMIF('PSM Costs'!$B:$B,$B151,'PSM Costs'!AZ:AZ)&gt;0,SUMIF(Pharmaceuticals!$B:$B,$B151,Pharmaceuticals!AQ:AQ)+SUMIF('Health Products &amp; Equipment'!$B:$B,$B151,'Health Products &amp; Equipment'!AZ:AZ)+SUMIF('Other Pharma &amp; Health Products'!$B:$B,$B151,'Other Pharma &amp; Health Products'!AZ:AZ)+SUMIF('PSM Costs'!$B:$B,$B151,'PSM Costs'!AZ:AZ),"")</f>
        <v/>
      </c>
      <c r="T151" s="230" t="str">
        <f ca="1">IF(SUMIF(Pharmaceuticals!$B:$B,$B151,Pharmaceuticals!AS:AS)+SUMIF('Health Products &amp; Equipment'!$B:$B,$B151,'Health Products &amp; Equipment'!BB:BB)+SUMIF('Other Pharma &amp; Health Products'!$B:$B,$B151,'Other Pharma &amp; Health Products'!BB:BB)+SUMIF('PSM Costs'!$B:$B,$B151,'PSM Costs'!BB:BB)&gt;0,SUMIF(Pharmaceuticals!$B:$B,$B151,Pharmaceuticals!AS:AS)+SUMIF('Health Products &amp; Equipment'!$B:$B,$B151,'Health Products &amp; Equipment'!BB:BB)+SUMIF('Other Pharma &amp; Health Products'!$B:$B,$B151,'Other Pharma &amp; Health Products'!BB:BB)+SUMIF('PSM Costs'!$B:$B,$B151,'PSM Costs'!BB:BB),"")</f>
        <v/>
      </c>
      <c r="U151" s="230" t="str">
        <f ca="1">IF(SUMIF(Pharmaceuticals!$B:$B,$B151,Pharmaceuticals!AU:AU)+SUMIF('Health Products &amp; Equipment'!$B:$B,$B151,'Health Products &amp; Equipment'!BD:BD)+SUMIF('Other Pharma &amp; Health Products'!$B:$B,$B151,'Other Pharma &amp; Health Products'!BD:BD)+SUMIF('PSM Costs'!$B:$B,$B151,'PSM Costs'!BD:BD)&gt;0,SUMIF(Pharmaceuticals!$B:$B,$B151,Pharmaceuticals!AU:AU)+SUMIF('Health Products &amp; Equipment'!$B:$B,$B151,'Health Products &amp; Equipment'!BD:BD)+SUMIF('Other Pharma &amp; Health Products'!$B:$B,$B151,'Other Pharma &amp; Health Products'!BD:BD)+SUMIF('PSM Costs'!$B:$B,$B151,'PSM Costs'!BD:BD),"")</f>
        <v/>
      </c>
      <c r="V151" s="230" t="str">
        <f ca="1">IF(SUMIF(Pharmaceuticals!$B:$B,$B151,Pharmaceuticals!AW:AW)+SUMIF('Health Products &amp; Equipment'!$B:$B,$B151,'Health Products &amp; Equipment'!BF:BF)+SUMIF('Other Pharma &amp; Health Products'!$B:$B,$B151,'Other Pharma &amp; Health Products'!BF:BF)+SUMIF('PSM Costs'!$B:$B,$B151,'PSM Costs'!BF:BF)&gt;0,SUMIF(Pharmaceuticals!$B:$B,$B151,Pharmaceuticals!AW:AW)+SUMIF('Health Products &amp; Equipment'!$B:$B,$B151,'Health Products &amp; Equipment'!BF:BF)+SUMIF('Other Pharma &amp; Health Products'!$B:$B,$B151,'Other Pharma &amp; Health Products'!BF:BF)+SUMIF('PSM Costs'!$B:$B,$B151,'PSM Costs'!BF:BF),"")</f>
        <v/>
      </c>
      <c r="W151" s="228" t="str">
        <f t="shared" ca="1" si="13"/>
        <v/>
      </c>
      <c r="X151" s="231" t="str">
        <f ca="1">IF(SUMIF(Pharmaceuticals!$B:$B,$B151,Pharmaceuticals!BD:BD)+SUMIF('Health Products &amp; Equipment'!$B:$B,$B151,'Health Products &amp; Equipment'!BM:BM)+SUMIF('Other Pharma &amp; Health Products'!$B:$B,$B151,'Other Pharma &amp; Health Products'!BM:BM)+SUMIF('PSM Costs'!$B:$B,$B151,'PSM Costs'!BM:BM)&gt;0,SUMIF(Pharmaceuticals!$B:$B,$B151,Pharmaceuticals!BD:BD)+SUMIF('Health Products &amp; Equipment'!$B:$B,$B151,'Health Products &amp; Equipment'!BM:BM)+SUMIF('Other Pharma &amp; Health Products'!$B:$B,$B151,'Other Pharma &amp; Health Products'!BM:BM)+SUMIF('PSM Costs'!$B:$B,$B151,'PSM Costs'!BM:BM),"")</f>
        <v/>
      </c>
      <c r="Y151" s="231" t="str">
        <f ca="1">IF(SUMIF(Pharmaceuticals!$B:$B,$B151,Pharmaceuticals!BF:BF)+SUMIF('Health Products &amp; Equipment'!$B:$B,$B151,'Health Products &amp; Equipment'!BO:BO)+SUMIF('Other Pharma &amp; Health Products'!$B:$B,$B151,'Other Pharma &amp; Health Products'!BO:BO)+SUMIF('PSM Costs'!$B:$B,$B151,'PSM Costs'!BO:BO)&gt;0,SUMIF(Pharmaceuticals!$B:$B,$B151,Pharmaceuticals!BF:BF)+SUMIF('Health Products &amp; Equipment'!$B:$B,$B151,'Health Products &amp; Equipment'!BO:BO)+SUMIF('Other Pharma &amp; Health Products'!$B:$B,$B151,'Other Pharma &amp; Health Products'!BO:BO)+SUMIF('PSM Costs'!$B:$B,$B151,'PSM Costs'!BO:BO),"")</f>
        <v/>
      </c>
      <c r="Z151" s="231" t="str">
        <f ca="1">IF(SUMIF(Pharmaceuticals!$B:$B,$B151,Pharmaceuticals!BH:BH)+SUMIF('Health Products &amp; Equipment'!$B:$B,$B151,'Health Products &amp; Equipment'!BQ:BQ)+SUMIF('Other Pharma &amp; Health Products'!$B:$B,$B151,'Other Pharma &amp; Health Products'!BQ:BQ)+SUMIF('PSM Costs'!$B:$B,$B151,'PSM Costs'!BQ:BQ)&gt;0,SUMIF(Pharmaceuticals!$B:$B,$B151,Pharmaceuticals!BH:BH)+SUMIF('Health Products &amp; Equipment'!$B:$B,$B151,'Health Products &amp; Equipment'!BQ:BQ)+SUMIF('Other Pharma &amp; Health Products'!$B:$B,$B151,'Other Pharma &amp; Health Products'!BQ:BQ)+SUMIF('PSM Costs'!$B:$B,$B151,'PSM Costs'!BQ:BQ),"")</f>
        <v/>
      </c>
      <c r="AA151" s="231" t="str">
        <f ca="1">IF(SUMIF(Pharmaceuticals!$B:$B,$B151,Pharmaceuticals!BJ:BJ)+SUMIF('Health Products &amp; Equipment'!$B:$B,$B151,'Health Products &amp; Equipment'!BS:BS)+SUMIF('Other Pharma &amp; Health Products'!$B:$B,$B151,'Other Pharma &amp; Health Products'!BS:BS)+SUMIF('PSM Costs'!$B:$B,$B151,'PSM Costs'!BS:BS)&gt;0,SUMIF(Pharmaceuticals!$B:$B,$B151,Pharmaceuticals!BJ:BJ)+SUMIF('Health Products &amp; Equipment'!$B:$B,$B151,'Health Products &amp; Equipment'!BS:BS)+SUMIF('Other Pharma &amp; Health Products'!$B:$B,$B151,'Other Pharma &amp; Health Products'!BS:BS)+SUMIF('PSM Costs'!$B:$B,$B151,'PSM Costs'!BS:BS),"")</f>
        <v/>
      </c>
      <c r="AB151" s="230" t="str">
        <f t="shared" ca="1" si="14"/>
        <v/>
      </c>
    </row>
    <row r="152" spans="1:28" ht="22" customHeight="1" x14ac:dyDescent="0.15">
      <c r="A152" s="226">
        <v>142</v>
      </c>
      <c r="B152" s="226" t="str">
        <f ca="1">IFERROR(VLOOKUP(A152,'Rank unique Mod-Int-CI-PR'!I:J,2,FALSE),"")</f>
        <v/>
      </c>
      <c r="C152" s="227" t="str">
        <f ca="1">IFERROR(VLOOKUP(VALUE(LEFT(B152,FIND("-",B152)-1)),CatModules!B:C,2,FALSE),"")</f>
        <v/>
      </c>
      <c r="D152" s="227" t="str">
        <f ca="1">IFERROR(VLOOKUP(LEFT(B152,FIND("--",B152)-1),CatInt!D:E,2,FALSE),"")</f>
        <v/>
      </c>
      <c r="E152" s="227" t="str">
        <f ca="1">IFERROR(VLOOKUP(MID(B152,FIND("--",B152)+2,FIND("---",B152)-FIND("--",B152)-2),CatCostInp!D:E,2,FALSE),"")</f>
        <v/>
      </c>
      <c r="F152" s="227" t="str">
        <f ca="1">IFERROR(VLOOKUP(B152,ActivityConcat!A:C,3,FALSE),"")</f>
        <v/>
      </c>
      <c r="G152" s="228" t="str">
        <f ca="1">IFERROR(VLOOKUP(VALUE(RIGHT(B152,1)),Setup!A:D,4,FALSE),"")</f>
        <v/>
      </c>
      <c r="H152" s="229" t="str">
        <f t="shared" ca="1" si="10"/>
        <v/>
      </c>
      <c r="I152" s="230" t="str">
        <f ca="1">IF(SUMIF(Pharmaceuticals!$B:$B,$B152,Pharmaceuticals!Q:Q)+SUMIF('Health Products &amp; Equipment'!$B:$B,$B152,'Health Products &amp; Equipment'!Z:Z)+SUMIF('Other Pharma &amp; Health Products'!$B:$B,$B152,'Other Pharma &amp; Health Products'!Z:Z)+SUMIF('PSM Costs'!$B:$B,$B152,'PSM Costs'!Z:Z)&gt;0,SUMIF(Pharmaceuticals!$B:$B,$B152,Pharmaceuticals!Q:Q)+SUMIF('Health Products &amp; Equipment'!$B:$B,$B152,'Health Products &amp; Equipment'!Z:Z)+SUMIF('Other Pharma &amp; Health Products'!$B:$B,$B152,'Other Pharma &amp; Health Products'!Z:Z)+SUMIF('PSM Costs'!$B:$B,$B152,'PSM Costs'!Z:Z),"")</f>
        <v/>
      </c>
      <c r="J152" s="230" t="str">
        <f ca="1">IF(SUMIF(Pharmaceuticals!$B:$B,$B152,Pharmaceuticals!S:S)+SUMIF('Health Products &amp; Equipment'!$B:$B,$B152,'Health Products &amp; Equipment'!AB:AB)+SUMIF('Other Pharma &amp; Health Products'!$B:$B,$B152,'Other Pharma &amp; Health Products'!AB:AB)+SUMIF('PSM Costs'!$B:$B,$B152,'PSM Costs'!AB:AB)&gt;0,SUMIF(Pharmaceuticals!$B:$B,$B152,Pharmaceuticals!S:S)+SUMIF('Health Products &amp; Equipment'!$B:$B,$B152,'Health Products &amp; Equipment'!AB:AB)+SUMIF('Other Pharma &amp; Health Products'!$B:$B,$B152,'Other Pharma &amp; Health Products'!AB:AB)+SUMIF('PSM Costs'!$B:$B,$B152,'PSM Costs'!AB:AB),"")</f>
        <v/>
      </c>
      <c r="K152" s="230" t="str">
        <f ca="1">IF(SUMIF(Pharmaceuticals!$B:$B,$B152,Pharmaceuticals!U:U)+SUMIF('Health Products &amp; Equipment'!$B:$B,$B152,'Health Products &amp; Equipment'!AD:AD)+SUMIF('Other Pharma &amp; Health Products'!$B:$B,$B152,'Other Pharma &amp; Health Products'!AD:AD)+SUMIF('PSM Costs'!$B:$B,$B152,'PSM Costs'!AD:AD)&gt;0,SUMIF(Pharmaceuticals!$B:$B,$B152,Pharmaceuticals!U:U)+SUMIF('Health Products &amp; Equipment'!$B:$B,$B152,'Health Products &amp; Equipment'!AD:AD)+SUMIF('Other Pharma &amp; Health Products'!$B:$B,$B152,'Other Pharma &amp; Health Products'!AD:AD)+SUMIF('PSM Costs'!$B:$B,$B152,'PSM Costs'!AD:AD),"")</f>
        <v/>
      </c>
      <c r="L152" s="230" t="str">
        <f ca="1">IF(SUMIF(Pharmaceuticals!$B:$B,$B152,Pharmaceuticals!W:W)+SUMIF('Health Products &amp; Equipment'!$B:$B,$B152,'Health Products &amp; Equipment'!AF:AF)+SUMIF('Other Pharma &amp; Health Products'!$B:$B,$B152,'Other Pharma &amp; Health Products'!AF:AF)+SUMIF('PSM Costs'!$B:$B,$B152,'PSM Costs'!AF:AF)&gt;0,SUMIF(Pharmaceuticals!$B:$B,$B152,Pharmaceuticals!W:W)+SUMIF('Health Products &amp; Equipment'!$B:$B,$B152,'Health Products &amp; Equipment'!AF:AF)+SUMIF('Other Pharma &amp; Health Products'!$B:$B,$B152,'Other Pharma &amp; Health Products'!AF:AF)+SUMIF('PSM Costs'!$B:$B,$B152,'PSM Costs'!AF:AF),"")</f>
        <v/>
      </c>
      <c r="M152" s="228" t="str">
        <f t="shared" ca="1" si="11"/>
        <v/>
      </c>
      <c r="N152" s="231" t="str">
        <f ca="1">IF(SUMIF(Pharmaceuticals!$B:$B,$B152,Pharmaceuticals!AD:AD)+SUMIF('Health Products &amp; Equipment'!$B:$B,$B152,'Health Products &amp; Equipment'!AM:AM)+SUMIF('Other Pharma &amp; Health Products'!$B:$B,$B152,'Other Pharma &amp; Health Products'!AM:AM)+SUMIF('PSM Costs'!$B:$B,$B152,'PSM Costs'!AM:AM)&gt;0,SUMIF(Pharmaceuticals!$B:$B,$B152,Pharmaceuticals!AD:AD)+SUMIF('Health Products &amp; Equipment'!$B:$B,$B152,'Health Products &amp; Equipment'!AM:AM)+SUMIF('Other Pharma &amp; Health Products'!$B:$B,$B152,'Other Pharma &amp; Health Products'!AM:AM)+SUMIF('PSM Costs'!$B:$B,$B152,'PSM Costs'!AM:AM),"")</f>
        <v/>
      </c>
      <c r="O152" s="231" t="str">
        <f ca="1">IF(SUMIF(Pharmaceuticals!$B:$B,$B152,Pharmaceuticals!AF:AF)+SUMIF('Health Products &amp; Equipment'!$B:$B,$B152,'Health Products &amp; Equipment'!AO:AO)+SUMIF('Other Pharma &amp; Health Products'!$B:$B,$B152,'Other Pharma &amp; Health Products'!AO:AO)+SUMIF('PSM Costs'!$B:$B,$B152,'PSM Costs'!AO:AO)&gt;0,SUMIF(Pharmaceuticals!$B:$B,$B152,Pharmaceuticals!AF:AF)+SUMIF('Health Products &amp; Equipment'!$B:$B,$B152,'Health Products &amp; Equipment'!AO:AO)+SUMIF('Other Pharma &amp; Health Products'!$B:$B,$B152,'Other Pharma &amp; Health Products'!AO:AO)+SUMIF('PSM Costs'!$B:$B,$B152,'PSM Costs'!AO:AO),"")</f>
        <v/>
      </c>
      <c r="P152" s="231" t="str">
        <f ca="1">IF(SUMIF(Pharmaceuticals!$B:$B,$B152,Pharmaceuticals!AH:AH)+SUMIF('Health Products &amp; Equipment'!$B:$B,$B152,'Health Products &amp; Equipment'!AQ:AQ)+SUMIF('Other Pharma &amp; Health Products'!$B:$B,$B152,'Other Pharma &amp; Health Products'!AQ:AQ)+SUMIF('PSM Costs'!$B:$B,$B152,'PSM Costs'!AQ:AQ)&gt;0,SUMIF(Pharmaceuticals!$B:$B,$B152,Pharmaceuticals!AH:AH)+SUMIF('Health Products &amp; Equipment'!$B:$B,$B152,'Health Products &amp; Equipment'!AQ:AQ)+SUMIF('Other Pharma &amp; Health Products'!$B:$B,$B152,'Other Pharma &amp; Health Products'!AQ:AQ)+SUMIF('PSM Costs'!$B:$B,$B152,'PSM Costs'!AQ:AQ),"")</f>
        <v/>
      </c>
      <c r="Q152" s="231" t="str">
        <f ca="1">IF(SUMIF(Pharmaceuticals!$B:$B,$B152,Pharmaceuticals!AJ:AJ)+SUMIF('Health Products &amp; Equipment'!$B:$B,$B152,'Health Products &amp; Equipment'!AS:AS)+SUMIF('Other Pharma &amp; Health Products'!$B:$B,$B152,'Other Pharma &amp; Health Products'!AS:AS)+SUMIF('PSM Costs'!$B:$B,$B152,'PSM Costs'!AS:AS)&gt;0,SUMIF(Pharmaceuticals!$B:$B,$B152,Pharmaceuticals!AJ:AJ)+SUMIF('Health Products &amp; Equipment'!$B:$B,$B152,'Health Products &amp; Equipment'!AS:AS)+SUMIF('Other Pharma &amp; Health Products'!$B:$B,$B152,'Other Pharma &amp; Health Products'!AS:AS)+SUMIF('PSM Costs'!$B:$B,$B152,'PSM Costs'!AS:AS),"")</f>
        <v/>
      </c>
      <c r="R152" s="229" t="str">
        <f t="shared" ca="1" si="12"/>
        <v/>
      </c>
      <c r="S152" s="230" t="str">
        <f ca="1">IF(SUMIF(Pharmaceuticals!$B:$B,$B152,Pharmaceuticals!AQ:AQ)+SUMIF('Health Products &amp; Equipment'!$B:$B,$B152,'Health Products &amp; Equipment'!AZ:AZ)+SUMIF('Other Pharma &amp; Health Products'!$B:$B,$B152,'Other Pharma &amp; Health Products'!AZ:AZ)+SUMIF('PSM Costs'!$B:$B,$B152,'PSM Costs'!AZ:AZ)&gt;0,SUMIF(Pharmaceuticals!$B:$B,$B152,Pharmaceuticals!AQ:AQ)+SUMIF('Health Products &amp; Equipment'!$B:$B,$B152,'Health Products &amp; Equipment'!AZ:AZ)+SUMIF('Other Pharma &amp; Health Products'!$B:$B,$B152,'Other Pharma &amp; Health Products'!AZ:AZ)+SUMIF('PSM Costs'!$B:$B,$B152,'PSM Costs'!AZ:AZ),"")</f>
        <v/>
      </c>
      <c r="T152" s="230" t="str">
        <f ca="1">IF(SUMIF(Pharmaceuticals!$B:$B,$B152,Pharmaceuticals!AS:AS)+SUMIF('Health Products &amp; Equipment'!$B:$B,$B152,'Health Products &amp; Equipment'!BB:BB)+SUMIF('Other Pharma &amp; Health Products'!$B:$B,$B152,'Other Pharma &amp; Health Products'!BB:BB)+SUMIF('PSM Costs'!$B:$B,$B152,'PSM Costs'!BB:BB)&gt;0,SUMIF(Pharmaceuticals!$B:$B,$B152,Pharmaceuticals!AS:AS)+SUMIF('Health Products &amp; Equipment'!$B:$B,$B152,'Health Products &amp; Equipment'!BB:BB)+SUMIF('Other Pharma &amp; Health Products'!$B:$B,$B152,'Other Pharma &amp; Health Products'!BB:BB)+SUMIF('PSM Costs'!$B:$B,$B152,'PSM Costs'!BB:BB),"")</f>
        <v/>
      </c>
      <c r="U152" s="230" t="str">
        <f ca="1">IF(SUMIF(Pharmaceuticals!$B:$B,$B152,Pharmaceuticals!AU:AU)+SUMIF('Health Products &amp; Equipment'!$B:$B,$B152,'Health Products &amp; Equipment'!BD:BD)+SUMIF('Other Pharma &amp; Health Products'!$B:$B,$B152,'Other Pharma &amp; Health Products'!BD:BD)+SUMIF('PSM Costs'!$B:$B,$B152,'PSM Costs'!BD:BD)&gt;0,SUMIF(Pharmaceuticals!$B:$B,$B152,Pharmaceuticals!AU:AU)+SUMIF('Health Products &amp; Equipment'!$B:$B,$B152,'Health Products &amp; Equipment'!BD:BD)+SUMIF('Other Pharma &amp; Health Products'!$B:$B,$B152,'Other Pharma &amp; Health Products'!BD:BD)+SUMIF('PSM Costs'!$B:$B,$B152,'PSM Costs'!BD:BD),"")</f>
        <v/>
      </c>
      <c r="V152" s="230" t="str">
        <f ca="1">IF(SUMIF(Pharmaceuticals!$B:$B,$B152,Pharmaceuticals!AW:AW)+SUMIF('Health Products &amp; Equipment'!$B:$B,$B152,'Health Products &amp; Equipment'!BF:BF)+SUMIF('Other Pharma &amp; Health Products'!$B:$B,$B152,'Other Pharma &amp; Health Products'!BF:BF)+SUMIF('PSM Costs'!$B:$B,$B152,'PSM Costs'!BF:BF)&gt;0,SUMIF(Pharmaceuticals!$B:$B,$B152,Pharmaceuticals!AW:AW)+SUMIF('Health Products &amp; Equipment'!$B:$B,$B152,'Health Products &amp; Equipment'!BF:BF)+SUMIF('Other Pharma &amp; Health Products'!$B:$B,$B152,'Other Pharma &amp; Health Products'!BF:BF)+SUMIF('PSM Costs'!$B:$B,$B152,'PSM Costs'!BF:BF),"")</f>
        <v/>
      </c>
      <c r="W152" s="228" t="str">
        <f t="shared" ca="1" si="13"/>
        <v/>
      </c>
      <c r="X152" s="231" t="str">
        <f ca="1">IF(SUMIF(Pharmaceuticals!$B:$B,$B152,Pharmaceuticals!BD:BD)+SUMIF('Health Products &amp; Equipment'!$B:$B,$B152,'Health Products &amp; Equipment'!BM:BM)+SUMIF('Other Pharma &amp; Health Products'!$B:$B,$B152,'Other Pharma &amp; Health Products'!BM:BM)+SUMIF('PSM Costs'!$B:$B,$B152,'PSM Costs'!BM:BM)&gt;0,SUMIF(Pharmaceuticals!$B:$B,$B152,Pharmaceuticals!BD:BD)+SUMIF('Health Products &amp; Equipment'!$B:$B,$B152,'Health Products &amp; Equipment'!BM:BM)+SUMIF('Other Pharma &amp; Health Products'!$B:$B,$B152,'Other Pharma &amp; Health Products'!BM:BM)+SUMIF('PSM Costs'!$B:$B,$B152,'PSM Costs'!BM:BM),"")</f>
        <v/>
      </c>
      <c r="Y152" s="231" t="str">
        <f ca="1">IF(SUMIF(Pharmaceuticals!$B:$B,$B152,Pharmaceuticals!BF:BF)+SUMIF('Health Products &amp; Equipment'!$B:$B,$B152,'Health Products &amp; Equipment'!BO:BO)+SUMIF('Other Pharma &amp; Health Products'!$B:$B,$B152,'Other Pharma &amp; Health Products'!BO:BO)+SUMIF('PSM Costs'!$B:$B,$B152,'PSM Costs'!BO:BO)&gt;0,SUMIF(Pharmaceuticals!$B:$B,$B152,Pharmaceuticals!BF:BF)+SUMIF('Health Products &amp; Equipment'!$B:$B,$B152,'Health Products &amp; Equipment'!BO:BO)+SUMIF('Other Pharma &amp; Health Products'!$B:$B,$B152,'Other Pharma &amp; Health Products'!BO:BO)+SUMIF('PSM Costs'!$B:$B,$B152,'PSM Costs'!BO:BO),"")</f>
        <v/>
      </c>
      <c r="Z152" s="231" t="str">
        <f ca="1">IF(SUMIF(Pharmaceuticals!$B:$B,$B152,Pharmaceuticals!BH:BH)+SUMIF('Health Products &amp; Equipment'!$B:$B,$B152,'Health Products &amp; Equipment'!BQ:BQ)+SUMIF('Other Pharma &amp; Health Products'!$B:$B,$B152,'Other Pharma &amp; Health Products'!BQ:BQ)+SUMIF('PSM Costs'!$B:$B,$B152,'PSM Costs'!BQ:BQ)&gt;0,SUMIF(Pharmaceuticals!$B:$B,$B152,Pharmaceuticals!BH:BH)+SUMIF('Health Products &amp; Equipment'!$B:$B,$B152,'Health Products &amp; Equipment'!BQ:BQ)+SUMIF('Other Pharma &amp; Health Products'!$B:$B,$B152,'Other Pharma &amp; Health Products'!BQ:BQ)+SUMIF('PSM Costs'!$B:$B,$B152,'PSM Costs'!BQ:BQ),"")</f>
        <v/>
      </c>
      <c r="AA152" s="231" t="str">
        <f ca="1">IF(SUMIF(Pharmaceuticals!$B:$B,$B152,Pharmaceuticals!BJ:BJ)+SUMIF('Health Products &amp; Equipment'!$B:$B,$B152,'Health Products &amp; Equipment'!BS:BS)+SUMIF('Other Pharma &amp; Health Products'!$B:$B,$B152,'Other Pharma &amp; Health Products'!BS:BS)+SUMIF('PSM Costs'!$B:$B,$B152,'PSM Costs'!BS:BS)&gt;0,SUMIF(Pharmaceuticals!$B:$B,$B152,Pharmaceuticals!BJ:BJ)+SUMIF('Health Products &amp; Equipment'!$B:$B,$B152,'Health Products &amp; Equipment'!BS:BS)+SUMIF('Other Pharma &amp; Health Products'!$B:$B,$B152,'Other Pharma &amp; Health Products'!BS:BS)+SUMIF('PSM Costs'!$B:$B,$B152,'PSM Costs'!BS:BS),"")</f>
        <v/>
      </c>
      <c r="AB152" s="230" t="str">
        <f t="shared" ca="1" si="14"/>
        <v/>
      </c>
    </row>
    <row r="153" spans="1:28" ht="22" customHeight="1" x14ac:dyDescent="0.15">
      <c r="A153" s="226">
        <v>143</v>
      </c>
      <c r="B153" s="226" t="str">
        <f ca="1">IFERROR(VLOOKUP(A153,'Rank unique Mod-Int-CI-PR'!I:J,2,FALSE),"")</f>
        <v/>
      </c>
      <c r="C153" s="227" t="str">
        <f ca="1">IFERROR(VLOOKUP(VALUE(LEFT(B153,FIND("-",B153)-1)),CatModules!B:C,2,FALSE),"")</f>
        <v/>
      </c>
      <c r="D153" s="227" t="str">
        <f ca="1">IFERROR(VLOOKUP(LEFT(B153,FIND("--",B153)-1),CatInt!D:E,2,FALSE),"")</f>
        <v/>
      </c>
      <c r="E153" s="227" t="str">
        <f ca="1">IFERROR(VLOOKUP(MID(B153,FIND("--",B153)+2,FIND("---",B153)-FIND("--",B153)-2),CatCostInp!D:E,2,FALSE),"")</f>
        <v/>
      </c>
      <c r="F153" s="227" t="str">
        <f ca="1">IFERROR(VLOOKUP(B153,ActivityConcat!A:C,3,FALSE),"")</f>
        <v/>
      </c>
      <c r="G153" s="228" t="str">
        <f ca="1">IFERROR(VLOOKUP(VALUE(RIGHT(B153,1)),Setup!A:D,4,FALSE),"")</f>
        <v/>
      </c>
      <c r="H153" s="229" t="str">
        <f t="shared" ca="1" si="10"/>
        <v/>
      </c>
      <c r="I153" s="230" t="str">
        <f ca="1">IF(SUMIF(Pharmaceuticals!$B:$B,$B153,Pharmaceuticals!Q:Q)+SUMIF('Health Products &amp; Equipment'!$B:$B,$B153,'Health Products &amp; Equipment'!Z:Z)+SUMIF('Other Pharma &amp; Health Products'!$B:$B,$B153,'Other Pharma &amp; Health Products'!Z:Z)+SUMIF('PSM Costs'!$B:$B,$B153,'PSM Costs'!Z:Z)&gt;0,SUMIF(Pharmaceuticals!$B:$B,$B153,Pharmaceuticals!Q:Q)+SUMIF('Health Products &amp; Equipment'!$B:$B,$B153,'Health Products &amp; Equipment'!Z:Z)+SUMIF('Other Pharma &amp; Health Products'!$B:$B,$B153,'Other Pharma &amp; Health Products'!Z:Z)+SUMIF('PSM Costs'!$B:$B,$B153,'PSM Costs'!Z:Z),"")</f>
        <v/>
      </c>
      <c r="J153" s="230" t="str">
        <f ca="1">IF(SUMIF(Pharmaceuticals!$B:$B,$B153,Pharmaceuticals!S:S)+SUMIF('Health Products &amp; Equipment'!$B:$B,$B153,'Health Products &amp; Equipment'!AB:AB)+SUMIF('Other Pharma &amp; Health Products'!$B:$B,$B153,'Other Pharma &amp; Health Products'!AB:AB)+SUMIF('PSM Costs'!$B:$B,$B153,'PSM Costs'!AB:AB)&gt;0,SUMIF(Pharmaceuticals!$B:$B,$B153,Pharmaceuticals!S:S)+SUMIF('Health Products &amp; Equipment'!$B:$B,$B153,'Health Products &amp; Equipment'!AB:AB)+SUMIF('Other Pharma &amp; Health Products'!$B:$B,$B153,'Other Pharma &amp; Health Products'!AB:AB)+SUMIF('PSM Costs'!$B:$B,$B153,'PSM Costs'!AB:AB),"")</f>
        <v/>
      </c>
      <c r="K153" s="230" t="str">
        <f ca="1">IF(SUMIF(Pharmaceuticals!$B:$B,$B153,Pharmaceuticals!U:U)+SUMIF('Health Products &amp; Equipment'!$B:$B,$B153,'Health Products &amp; Equipment'!AD:AD)+SUMIF('Other Pharma &amp; Health Products'!$B:$B,$B153,'Other Pharma &amp; Health Products'!AD:AD)+SUMIF('PSM Costs'!$B:$B,$B153,'PSM Costs'!AD:AD)&gt;0,SUMIF(Pharmaceuticals!$B:$B,$B153,Pharmaceuticals!U:U)+SUMIF('Health Products &amp; Equipment'!$B:$B,$B153,'Health Products &amp; Equipment'!AD:AD)+SUMIF('Other Pharma &amp; Health Products'!$B:$B,$B153,'Other Pharma &amp; Health Products'!AD:AD)+SUMIF('PSM Costs'!$B:$B,$B153,'PSM Costs'!AD:AD),"")</f>
        <v/>
      </c>
      <c r="L153" s="230" t="str">
        <f ca="1">IF(SUMIF(Pharmaceuticals!$B:$B,$B153,Pharmaceuticals!W:W)+SUMIF('Health Products &amp; Equipment'!$B:$B,$B153,'Health Products &amp; Equipment'!AF:AF)+SUMIF('Other Pharma &amp; Health Products'!$B:$B,$B153,'Other Pharma &amp; Health Products'!AF:AF)+SUMIF('PSM Costs'!$B:$B,$B153,'PSM Costs'!AF:AF)&gt;0,SUMIF(Pharmaceuticals!$B:$B,$B153,Pharmaceuticals!W:W)+SUMIF('Health Products &amp; Equipment'!$B:$B,$B153,'Health Products &amp; Equipment'!AF:AF)+SUMIF('Other Pharma &amp; Health Products'!$B:$B,$B153,'Other Pharma &amp; Health Products'!AF:AF)+SUMIF('PSM Costs'!$B:$B,$B153,'PSM Costs'!AF:AF),"")</f>
        <v/>
      </c>
      <c r="M153" s="228" t="str">
        <f t="shared" ca="1" si="11"/>
        <v/>
      </c>
      <c r="N153" s="231" t="str">
        <f ca="1">IF(SUMIF(Pharmaceuticals!$B:$B,$B153,Pharmaceuticals!AD:AD)+SUMIF('Health Products &amp; Equipment'!$B:$B,$B153,'Health Products &amp; Equipment'!AM:AM)+SUMIF('Other Pharma &amp; Health Products'!$B:$B,$B153,'Other Pharma &amp; Health Products'!AM:AM)+SUMIF('PSM Costs'!$B:$B,$B153,'PSM Costs'!AM:AM)&gt;0,SUMIF(Pharmaceuticals!$B:$B,$B153,Pharmaceuticals!AD:AD)+SUMIF('Health Products &amp; Equipment'!$B:$B,$B153,'Health Products &amp; Equipment'!AM:AM)+SUMIF('Other Pharma &amp; Health Products'!$B:$B,$B153,'Other Pharma &amp; Health Products'!AM:AM)+SUMIF('PSM Costs'!$B:$B,$B153,'PSM Costs'!AM:AM),"")</f>
        <v/>
      </c>
      <c r="O153" s="231" t="str">
        <f ca="1">IF(SUMIF(Pharmaceuticals!$B:$B,$B153,Pharmaceuticals!AF:AF)+SUMIF('Health Products &amp; Equipment'!$B:$B,$B153,'Health Products &amp; Equipment'!AO:AO)+SUMIF('Other Pharma &amp; Health Products'!$B:$B,$B153,'Other Pharma &amp; Health Products'!AO:AO)+SUMIF('PSM Costs'!$B:$B,$B153,'PSM Costs'!AO:AO)&gt;0,SUMIF(Pharmaceuticals!$B:$B,$B153,Pharmaceuticals!AF:AF)+SUMIF('Health Products &amp; Equipment'!$B:$B,$B153,'Health Products &amp; Equipment'!AO:AO)+SUMIF('Other Pharma &amp; Health Products'!$B:$B,$B153,'Other Pharma &amp; Health Products'!AO:AO)+SUMIF('PSM Costs'!$B:$B,$B153,'PSM Costs'!AO:AO),"")</f>
        <v/>
      </c>
      <c r="P153" s="231" t="str">
        <f ca="1">IF(SUMIF(Pharmaceuticals!$B:$B,$B153,Pharmaceuticals!AH:AH)+SUMIF('Health Products &amp; Equipment'!$B:$B,$B153,'Health Products &amp; Equipment'!AQ:AQ)+SUMIF('Other Pharma &amp; Health Products'!$B:$B,$B153,'Other Pharma &amp; Health Products'!AQ:AQ)+SUMIF('PSM Costs'!$B:$B,$B153,'PSM Costs'!AQ:AQ)&gt;0,SUMIF(Pharmaceuticals!$B:$B,$B153,Pharmaceuticals!AH:AH)+SUMIF('Health Products &amp; Equipment'!$B:$B,$B153,'Health Products &amp; Equipment'!AQ:AQ)+SUMIF('Other Pharma &amp; Health Products'!$B:$B,$B153,'Other Pharma &amp; Health Products'!AQ:AQ)+SUMIF('PSM Costs'!$B:$B,$B153,'PSM Costs'!AQ:AQ),"")</f>
        <v/>
      </c>
      <c r="Q153" s="231" t="str">
        <f ca="1">IF(SUMIF(Pharmaceuticals!$B:$B,$B153,Pharmaceuticals!AJ:AJ)+SUMIF('Health Products &amp; Equipment'!$B:$B,$B153,'Health Products &amp; Equipment'!AS:AS)+SUMIF('Other Pharma &amp; Health Products'!$B:$B,$B153,'Other Pharma &amp; Health Products'!AS:AS)+SUMIF('PSM Costs'!$B:$B,$B153,'PSM Costs'!AS:AS)&gt;0,SUMIF(Pharmaceuticals!$B:$B,$B153,Pharmaceuticals!AJ:AJ)+SUMIF('Health Products &amp; Equipment'!$B:$B,$B153,'Health Products &amp; Equipment'!AS:AS)+SUMIF('Other Pharma &amp; Health Products'!$B:$B,$B153,'Other Pharma &amp; Health Products'!AS:AS)+SUMIF('PSM Costs'!$B:$B,$B153,'PSM Costs'!AS:AS),"")</f>
        <v/>
      </c>
      <c r="R153" s="229" t="str">
        <f t="shared" ca="1" si="12"/>
        <v/>
      </c>
      <c r="S153" s="230" t="str">
        <f ca="1">IF(SUMIF(Pharmaceuticals!$B:$B,$B153,Pharmaceuticals!AQ:AQ)+SUMIF('Health Products &amp; Equipment'!$B:$B,$B153,'Health Products &amp; Equipment'!AZ:AZ)+SUMIF('Other Pharma &amp; Health Products'!$B:$B,$B153,'Other Pharma &amp; Health Products'!AZ:AZ)+SUMIF('PSM Costs'!$B:$B,$B153,'PSM Costs'!AZ:AZ)&gt;0,SUMIF(Pharmaceuticals!$B:$B,$B153,Pharmaceuticals!AQ:AQ)+SUMIF('Health Products &amp; Equipment'!$B:$B,$B153,'Health Products &amp; Equipment'!AZ:AZ)+SUMIF('Other Pharma &amp; Health Products'!$B:$B,$B153,'Other Pharma &amp; Health Products'!AZ:AZ)+SUMIF('PSM Costs'!$B:$B,$B153,'PSM Costs'!AZ:AZ),"")</f>
        <v/>
      </c>
      <c r="T153" s="230" t="str">
        <f ca="1">IF(SUMIF(Pharmaceuticals!$B:$B,$B153,Pharmaceuticals!AS:AS)+SUMIF('Health Products &amp; Equipment'!$B:$B,$B153,'Health Products &amp; Equipment'!BB:BB)+SUMIF('Other Pharma &amp; Health Products'!$B:$B,$B153,'Other Pharma &amp; Health Products'!BB:BB)+SUMIF('PSM Costs'!$B:$B,$B153,'PSM Costs'!BB:BB)&gt;0,SUMIF(Pharmaceuticals!$B:$B,$B153,Pharmaceuticals!AS:AS)+SUMIF('Health Products &amp; Equipment'!$B:$B,$B153,'Health Products &amp; Equipment'!BB:BB)+SUMIF('Other Pharma &amp; Health Products'!$B:$B,$B153,'Other Pharma &amp; Health Products'!BB:BB)+SUMIF('PSM Costs'!$B:$B,$B153,'PSM Costs'!BB:BB),"")</f>
        <v/>
      </c>
      <c r="U153" s="230" t="str">
        <f ca="1">IF(SUMIF(Pharmaceuticals!$B:$B,$B153,Pharmaceuticals!AU:AU)+SUMIF('Health Products &amp; Equipment'!$B:$B,$B153,'Health Products &amp; Equipment'!BD:BD)+SUMIF('Other Pharma &amp; Health Products'!$B:$B,$B153,'Other Pharma &amp; Health Products'!BD:BD)+SUMIF('PSM Costs'!$B:$B,$B153,'PSM Costs'!BD:BD)&gt;0,SUMIF(Pharmaceuticals!$B:$B,$B153,Pharmaceuticals!AU:AU)+SUMIF('Health Products &amp; Equipment'!$B:$B,$B153,'Health Products &amp; Equipment'!BD:BD)+SUMIF('Other Pharma &amp; Health Products'!$B:$B,$B153,'Other Pharma &amp; Health Products'!BD:BD)+SUMIF('PSM Costs'!$B:$B,$B153,'PSM Costs'!BD:BD),"")</f>
        <v/>
      </c>
      <c r="V153" s="230" t="str">
        <f ca="1">IF(SUMIF(Pharmaceuticals!$B:$B,$B153,Pharmaceuticals!AW:AW)+SUMIF('Health Products &amp; Equipment'!$B:$B,$B153,'Health Products &amp; Equipment'!BF:BF)+SUMIF('Other Pharma &amp; Health Products'!$B:$B,$B153,'Other Pharma &amp; Health Products'!BF:BF)+SUMIF('PSM Costs'!$B:$B,$B153,'PSM Costs'!BF:BF)&gt;0,SUMIF(Pharmaceuticals!$B:$B,$B153,Pharmaceuticals!AW:AW)+SUMIF('Health Products &amp; Equipment'!$B:$B,$B153,'Health Products &amp; Equipment'!BF:BF)+SUMIF('Other Pharma &amp; Health Products'!$B:$B,$B153,'Other Pharma &amp; Health Products'!BF:BF)+SUMIF('PSM Costs'!$B:$B,$B153,'PSM Costs'!BF:BF),"")</f>
        <v/>
      </c>
      <c r="W153" s="228" t="str">
        <f t="shared" ca="1" si="13"/>
        <v/>
      </c>
      <c r="X153" s="231" t="str">
        <f ca="1">IF(SUMIF(Pharmaceuticals!$B:$B,$B153,Pharmaceuticals!BD:BD)+SUMIF('Health Products &amp; Equipment'!$B:$B,$B153,'Health Products &amp; Equipment'!BM:BM)+SUMIF('Other Pharma &amp; Health Products'!$B:$B,$B153,'Other Pharma &amp; Health Products'!BM:BM)+SUMIF('PSM Costs'!$B:$B,$B153,'PSM Costs'!BM:BM)&gt;0,SUMIF(Pharmaceuticals!$B:$B,$B153,Pharmaceuticals!BD:BD)+SUMIF('Health Products &amp; Equipment'!$B:$B,$B153,'Health Products &amp; Equipment'!BM:BM)+SUMIF('Other Pharma &amp; Health Products'!$B:$B,$B153,'Other Pharma &amp; Health Products'!BM:BM)+SUMIF('PSM Costs'!$B:$B,$B153,'PSM Costs'!BM:BM),"")</f>
        <v/>
      </c>
      <c r="Y153" s="231" t="str">
        <f ca="1">IF(SUMIF(Pharmaceuticals!$B:$B,$B153,Pharmaceuticals!BF:BF)+SUMIF('Health Products &amp; Equipment'!$B:$B,$B153,'Health Products &amp; Equipment'!BO:BO)+SUMIF('Other Pharma &amp; Health Products'!$B:$B,$B153,'Other Pharma &amp; Health Products'!BO:BO)+SUMIF('PSM Costs'!$B:$B,$B153,'PSM Costs'!BO:BO)&gt;0,SUMIF(Pharmaceuticals!$B:$B,$B153,Pharmaceuticals!BF:BF)+SUMIF('Health Products &amp; Equipment'!$B:$B,$B153,'Health Products &amp; Equipment'!BO:BO)+SUMIF('Other Pharma &amp; Health Products'!$B:$B,$B153,'Other Pharma &amp; Health Products'!BO:BO)+SUMIF('PSM Costs'!$B:$B,$B153,'PSM Costs'!BO:BO),"")</f>
        <v/>
      </c>
      <c r="Z153" s="231" t="str">
        <f ca="1">IF(SUMIF(Pharmaceuticals!$B:$B,$B153,Pharmaceuticals!BH:BH)+SUMIF('Health Products &amp; Equipment'!$B:$B,$B153,'Health Products &amp; Equipment'!BQ:BQ)+SUMIF('Other Pharma &amp; Health Products'!$B:$B,$B153,'Other Pharma &amp; Health Products'!BQ:BQ)+SUMIF('PSM Costs'!$B:$B,$B153,'PSM Costs'!BQ:BQ)&gt;0,SUMIF(Pharmaceuticals!$B:$B,$B153,Pharmaceuticals!BH:BH)+SUMIF('Health Products &amp; Equipment'!$B:$B,$B153,'Health Products &amp; Equipment'!BQ:BQ)+SUMIF('Other Pharma &amp; Health Products'!$B:$B,$B153,'Other Pharma &amp; Health Products'!BQ:BQ)+SUMIF('PSM Costs'!$B:$B,$B153,'PSM Costs'!BQ:BQ),"")</f>
        <v/>
      </c>
      <c r="AA153" s="231" t="str">
        <f ca="1">IF(SUMIF(Pharmaceuticals!$B:$B,$B153,Pharmaceuticals!BJ:BJ)+SUMIF('Health Products &amp; Equipment'!$B:$B,$B153,'Health Products &amp; Equipment'!BS:BS)+SUMIF('Other Pharma &amp; Health Products'!$B:$B,$B153,'Other Pharma &amp; Health Products'!BS:BS)+SUMIF('PSM Costs'!$B:$B,$B153,'PSM Costs'!BS:BS)&gt;0,SUMIF(Pharmaceuticals!$B:$B,$B153,Pharmaceuticals!BJ:BJ)+SUMIF('Health Products &amp; Equipment'!$B:$B,$B153,'Health Products &amp; Equipment'!BS:BS)+SUMIF('Other Pharma &amp; Health Products'!$B:$B,$B153,'Other Pharma &amp; Health Products'!BS:BS)+SUMIF('PSM Costs'!$B:$B,$B153,'PSM Costs'!BS:BS),"")</f>
        <v/>
      </c>
      <c r="AB153" s="230" t="str">
        <f t="shared" ca="1" si="14"/>
        <v/>
      </c>
    </row>
    <row r="154" spans="1:28" ht="22" customHeight="1" x14ac:dyDescent="0.15">
      <c r="A154" s="226">
        <v>144</v>
      </c>
      <c r="B154" s="226" t="str">
        <f ca="1">IFERROR(VLOOKUP(A154,'Rank unique Mod-Int-CI-PR'!I:J,2,FALSE),"")</f>
        <v/>
      </c>
      <c r="C154" s="227" t="str">
        <f ca="1">IFERROR(VLOOKUP(VALUE(LEFT(B154,FIND("-",B154)-1)),CatModules!B:C,2,FALSE),"")</f>
        <v/>
      </c>
      <c r="D154" s="227" t="str">
        <f ca="1">IFERROR(VLOOKUP(LEFT(B154,FIND("--",B154)-1),CatInt!D:E,2,FALSE),"")</f>
        <v/>
      </c>
      <c r="E154" s="227" t="str">
        <f ca="1">IFERROR(VLOOKUP(MID(B154,FIND("--",B154)+2,FIND("---",B154)-FIND("--",B154)-2),CatCostInp!D:E,2,FALSE),"")</f>
        <v/>
      </c>
      <c r="F154" s="227" t="str">
        <f ca="1">IFERROR(VLOOKUP(B154,ActivityConcat!A:C,3,FALSE),"")</f>
        <v/>
      </c>
      <c r="G154" s="228" t="str">
        <f ca="1">IFERROR(VLOOKUP(VALUE(RIGHT(B154,1)),Setup!A:D,4,FALSE),"")</f>
        <v/>
      </c>
      <c r="H154" s="229" t="str">
        <f t="shared" ca="1" si="10"/>
        <v/>
      </c>
      <c r="I154" s="230" t="str">
        <f ca="1">IF(SUMIF(Pharmaceuticals!$B:$B,$B154,Pharmaceuticals!Q:Q)+SUMIF('Health Products &amp; Equipment'!$B:$B,$B154,'Health Products &amp; Equipment'!Z:Z)+SUMIF('Other Pharma &amp; Health Products'!$B:$B,$B154,'Other Pharma &amp; Health Products'!Z:Z)+SUMIF('PSM Costs'!$B:$B,$B154,'PSM Costs'!Z:Z)&gt;0,SUMIF(Pharmaceuticals!$B:$B,$B154,Pharmaceuticals!Q:Q)+SUMIF('Health Products &amp; Equipment'!$B:$B,$B154,'Health Products &amp; Equipment'!Z:Z)+SUMIF('Other Pharma &amp; Health Products'!$B:$B,$B154,'Other Pharma &amp; Health Products'!Z:Z)+SUMIF('PSM Costs'!$B:$B,$B154,'PSM Costs'!Z:Z),"")</f>
        <v/>
      </c>
      <c r="J154" s="230" t="str">
        <f ca="1">IF(SUMIF(Pharmaceuticals!$B:$B,$B154,Pharmaceuticals!S:S)+SUMIF('Health Products &amp; Equipment'!$B:$B,$B154,'Health Products &amp; Equipment'!AB:AB)+SUMIF('Other Pharma &amp; Health Products'!$B:$B,$B154,'Other Pharma &amp; Health Products'!AB:AB)+SUMIF('PSM Costs'!$B:$B,$B154,'PSM Costs'!AB:AB)&gt;0,SUMIF(Pharmaceuticals!$B:$B,$B154,Pharmaceuticals!S:S)+SUMIF('Health Products &amp; Equipment'!$B:$B,$B154,'Health Products &amp; Equipment'!AB:AB)+SUMIF('Other Pharma &amp; Health Products'!$B:$B,$B154,'Other Pharma &amp; Health Products'!AB:AB)+SUMIF('PSM Costs'!$B:$B,$B154,'PSM Costs'!AB:AB),"")</f>
        <v/>
      </c>
      <c r="K154" s="230" t="str">
        <f ca="1">IF(SUMIF(Pharmaceuticals!$B:$B,$B154,Pharmaceuticals!U:U)+SUMIF('Health Products &amp; Equipment'!$B:$B,$B154,'Health Products &amp; Equipment'!AD:AD)+SUMIF('Other Pharma &amp; Health Products'!$B:$B,$B154,'Other Pharma &amp; Health Products'!AD:AD)+SUMIF('PSM Costs'!$B:$B,$B154,'PSM Costs'!AD:AD)&gt;0,SUMIF(Pharmaceuticals!$B:$B,$B154,Pharmaceuticals!U:U)+SUMIF('Health Products &amp; Equipment'!$B:$B,$B154,'Health Products &amp; Equipment'!AD:AD)+SUMIF('Other Pharma &amp; Health Products'!$B:$B,$B154,'Other Pharma &amp; Health Products'!AD:AD)+SUMIF('PSM Costs'!$B:$B,$B154,'PSM Costs'!AD:AD),"")</f>
        <v/>
      </c>
      <c r="L154" s="230" t="str">
        <f ca="1">IF(SUMIF(Pharmaceuticals!$B:$B,$B154,Pharmaceuticals!W:W)+SUMIF('Health Products &amp; Equipment'!$B:$B,$B154,'Health Products &amp; Equipment'!AF:AF)+SUMIF('Other Pharma &amp; Health Products'!$B:$B,$B154,'Other Pharma &amp; Health Products'!AF:AF)+SUMIF('PSM Costs'!$B:$B,$B154,'PSM Costs'!AF:AF)&gt;0,SUMIF(Pharmaceuticals!$B:$B,$B154,Pharmaceuticals!W:W)+SUMIF('Health Products &amp; Equipment'!$B:$B,$B154,'Health Products &amp; Equipment'!AF:AF)+SUMIF('Other Pharma &amp; Health Products'!$B:$B,$B154,'Other Pharma &amp; Health Products'!AF:AF)+SUMIF('PSM Costs'!$B:$B,$B154,'PSM Costs'!AF:AF),"")</f>
        <v/>
      </c>
      <c r="M154" s="228" t="str">
        <f t="shared" ca="1" si="11"/>
        <v/>
      </c>
      <c r="N154" s="231" t="str">
        <f ca="1">IF(SUMIF(Pharmaceuticals!$B:$B,$B154,Pharmaceuticals!AD:AD)+SUMIF('Health Products &amp; Equipment'!$B:$B,$B154,'Health Products &amp; Equipment'!AM:AM)+SUMIF('Other Pharma &amp; Health Products'!$B:$B,$B154,'Other Pharma &amp; Health Products'!AM:AM)+SUMIF('PSM Costs'!$B:$B,$B154,'PSM Costs'!AM:AM)&gt;0,SUMIF(Pharmaceuticals!$B:$B,$B154,Pharmaceuticals!AD:AD)+SUMIF('Health Products &amp; Equipment'!$B:$B,$B154,'Health Products &amp; Equipment'!AM:AM)+SUMIF('Other Pharma &amp; Health Products'!$B:$B,$B154,'Other Pharma &amp; Health Products'!AM:AM)+SUMIF('PSM Costs'!$B:$B,$B154,'PSM Costs'!AM:AM),"")</f>
        <v/>
      </c>
      <c r="O154" s="231" t="str">
        <f ca="1">IF(SUMIF(Pharmaceuticals!$B:$B,$B154,Pharmaceuticals!AF:AF)+SUMIF('Health Products &amp; Equipment'!$B:$B,$B154,'Health Products &amp; Equipment'!AO:AO)+SUMIF('Other Pharma &amp; Health Products'!$B:$B,$B154,'Other Pharma &amp; Health Products'!AO:AO)+SUMIF('PSM Costs'!$B:$B,$B154,'PSM Costs'!AO:AO)&gt;0,SUMIF(Pharmaceuticals!$B:$B,$B154,Pharmaceuticals!AF:AF)+SUMIF('Health Products &amp; Equipment'!$B:$B,$B154,'Health Products &amp; Equipment'!AO:AO)+SUMIF('Other Pharma &amp; Health Products'!$B:$B,$B154,'Other Pharma &amp; Health Products'!AO:AO)+SUMIF('PSM Costs'!$B:$B,$B154,'PSM Costs'!AO:AO),"")</f>
        <v/>
      </c>
      <c r="P154" s="231" t="str">
        <f ca="1">IF(SUMIF(Pharmaceuticals!$B:$B,$B154,Pharmaceuticals!AH:AH)+SUMIF('Health Products &amp; Equipment'!$B:$B,$B154,'Health Products &amp; Equipment'!AQ:AQ)+SUMIF('Other Pharma &amp; Health Products'!$B:$B,$B154,'Other Pharma &amp; Health Products'!AQ:AQ)+SUMIF('PSM Costs'!$B:$B,$B154,'PSM Costs'!AQ:AQ)&gt;0,SUMIF(Pharmaceuticals!$B:$B,$B154,Pharmaceuticals!AH:AH)+SUMIF('Health Products &amp; Equipment'!$B:$B,$B154,'Health Products &amp; Equipment'!AQ:AQ)+SUMIF('Other Pharma &amp; Health Products'!$B:$B,$B154,'Other Pharma &amp; Health Products'!AQ:AQ)+SUMIF('PSM Costs'!$B:$B,$B154,'PSM Costs'!AQ:AQ),"")</f>
        <v/>
      </c>
      <c r="Q154" s="231" t="str">
        <f ca="1">IF(SUMIF(Pharmaceuticals!$B:$B,$B154,Pharmaceuticals!AJ:AJ)+SUMIF('Health Products &amp; Equipment'!$B:$B,$B154,'Health Products &amp; Equipment'!AS:AS)+SUMIF('Other Pharma &amp; Health Products'!$B:$B,$B154,'Other Pharma &amp; Health Products'!AS:AS)+SUMIF('PSM Costs'!$B:$B,$B154,'PSM Costs'!AS:AS)&gt;0,SUMIF(Pharmaceuticals!$B:$B,$B154,Pharmaceuticals!AJ:AJ)+SUMIF('Health Products &amp; Equipment'!$B:$B,$B154,'Health Products &amp; Equipment'!AS:AS)+SUMIF('Other Pharma &amp; Health Products'!$B:$B,$B154,'Other Pharma &amp; Health Products'!AS:AS)+SUMIF('PSM Costs'!$B:$B,$B154,'PSM Costs'!AS:AS),"")</f>
        <v/>
      </c>
      <c r="R154" s="229" t="str">
        <f t="shared" ca="1" si="12"/>
        <v/>
      </c>
      <c r="S154" s="230" t="str">
        <f ca="1">IF(SUMIF(Pharmaceuticals!$B:$B,$B154,Pharmaceuticals!AQ:AQ)+SUMIF('Health Products &amp; Equipment'!$B:$B,$B154,'Health Products &amp; Equipment'!AZ:AZ)+SUMIF('Other Pharma &amp; Health Products'!$B:$B,$B154,'Other Pharma &amp; Health Products'!AZ:AZ)+SUMIF('PSM Costs'!$B:$B,$B154,'PSM Costs'!AZ:AZ)&gt;0,SUMIF(Pharmaceuticals!$B:$B,$B154,Pharmaceuticals!AQ:AQ)+SUMIF('Health Products &amp; Equipment'!$B:$B,$B154,'Health Products &amp; Equipment'!AZ:AZ)+SUMIF('Other Pharma &amp; Health Products'!$B:$B,$B154,'Other Pharma &amp; Health Products'!AZ:AZ)+SUMIF('PSM Costs'!$B:$B,$B154,'PSM Costs'!AZ:AZ),"")</f>
        <v/>
      </c>
      <c r="T154" s="230" t="str">
        <f ca="1">IF(SUMIF(Pharmaceuticals!$B:$B,$B154,Pharmaceuticals!AS:AS)+SUMIF('Health Products &amp; Equipment'!$B:$B,$B154,'Health Products &amp; Equipment'!BB:BB)+SUMIF('Other Pharma &amp; Health Products'!$B:$B,$B154,'Other Pharma &amp; Health Products'!BB:BB)+SUMIF('PSM Costs'!$B:$B,$B154,'PSM Costs'!BB:BB)&gt;0,SUMIF(Pharmaceuticals!$B:$B,$B154,Pharmaceuticals!AS:AS)+SUMIF('Health Products &amp; Equipment'!$B:$B,$B154,'Health Products &amp; Equipment'!BB:BB)+SUMIF('Other Pharma &amp; Health Products'!$B:$B,$B154,'Other Pharma &amp; Health Products'!BB:BB)+SUMIF('PSM Costs'!$B:$B,$B154,'PSM Costs'!BB:BB),"")</f>
        <v/>
      </c>
      <c r="U154" s="230" t="str">
        <f ca="1">IF(SUMIF(Pharmaceuticals!$B:$B,$B154,Pharmaceuticals!AU:AU)+SUMIF('Health Products &amp; Equipment'!$B:$B,$B154,'Health Products &amp; Equipment'!BD:BD)+SUMIF('Other Pharma &amp; Health Products'!$B:$B,$B154,'Other Pharma &amp; Health Products'!BD:BD)+SUMIF('PSM Costs'!$B:$B,$B154,'PSM Costs'!BD:BD)&gt;0,SUMIF(Pharmaceuticals!$B:$B,$B154,Pharmaceuticals!AU:AU)+SUMIF('Health Products &amp; Equipment'!$B:$B,$B154,'Health Products &amp; Equipment'!BD:BD)+SUMIF('Other Pharma &amp; Health Products'!$B:$B,$B154,'Other Pharma &amp; Health Products'!BD:BD)+SUMIF('PSM Costs'!$B:$B,$B154,'PSM Costs'!BD:BD),"")</f>
        <v/>
      </c>
      <c r="V154" s="230" t="str">
        <f ca="1">IF(SUMIF(Pharmaceuticals!$B:$B,$B154,Pharmaceuticals!AW:AW)+SUMIF('Health Products &amp; Equipment'!$B:$B,$B154,'Health Products &amp; Equipment'!BF:BF)+SUMIF('Other Pharma &amp; Health Products'!$B:$B,$B154,'Other Pharma &amp; Health Products'!BF:BF)+SUMIF('PSM Costs'!$B:$B,$B154,'PSM Costs'!BF:BF)&gt;0,SUMIF(Pharmaceuticals!$B:$B,$B154,Pharmaceuticals!AW:AW)+SUMIF('Health Products &amp; Equipment'!$B:$B,$B154,'Health Products &amp; Equipment'!BF:BF)+SUMIF('Other Pharma &amp; Health Products'!$B:$B,$B154,'Other Pharma &amp; Health Products'!BF:BF)+SUMIF('PSM Costs'!$B:$B,$B154,'PSM Costs'!BF:BF),"")</f>
        <v/>
      </c>
      <c r="W154" s="228" t="str">
        <f t="shared" ca="1" si="13"/>
        <v/>
      </c>
      <c r="X154" s="231" t="str">
        <f ca="1">IF(SUMIF(Pharmaceuticals!$B:$B,$B154,Pharmaceuticals!BD:BD)+SUMIF('Health Products &amp; Equipment'!$B:$B,$B154,'Health Products &amp; Equipment'!BM:BM)+SUMIF('Other Pharma &amp; Health Products'!$B:$B,$B154,'Other Pharma &amp; Health Products'!BM:BM)+SUMIF('PSM Costs'!$B:$B,$B154,'PSM Costs'!BM:BM)&gt;0,SUMIF(Pharmaceuticals!$B:$B,$B154,Pharmaceuticals!BD:BD)+SUMIF('Health Products &amp; Equipment'!$B:$B,$B154,'Health Products &amp; Equipment'!BM:BM)+SUMIF('Other Pharma &amp; Health Products'!$B:$B,$B154,'Other Pharma &amp; Health Products'!BM:BM)+SUMIF('PSM Costs'!$B:$B,$B154,'PSM Costs'!BM:BM),"")</f>
        <v/>
      </c>
      <c r="Y154" s="231" t="str">
        <f ca="1">IF(SUMIF(Pharmaceuticals!$B:$B,$B154,Pharmaceuticals!BF:BF)+SUMIF('Health Products &amp; Equipment'!$B:$B,$B154,'Health Products &amp; Equipment'!BO:BO)+SUMIF('Other Pharma &amp; Health Products'!$B:$B,$B154,'Other Pharma &amp; Health Products'!BO:BO)+SUMIF('PSM Costs'!$B:$B,$B154,'PSM Costs'!BO:BO)&gt;0,SUMIF(Pharmaceuticals!$B:$B,$B154,Pharmaceuticals!BF:BF)+SUMIF('Health Products &amp; Equipment'!$B:$B,$B154,'Health Products &amp; Equipment'!BO:BO)+SUMIF('Other Pharma &amp; Health Products'!$B:$B,$B154,'Other Pharma &amp; Health Products'!BO:BO)+SUMIF('PSM Costs'!$B:$B,$B154,'PSM Costs'!BO:BO),"")</f>
        <v/>
      </c>
      <c r="Z154" s="231" t="str">
        <f ca="1">IF(SUMIF(Pharmaceuticals!$B:$B,$B154,Pharmaceuticals!BH:BH)+SUMIF('Health Products &amp; Equipment'!$B:$B,$B154,'Health Products &amp; Equipment'!BQ:BQ)+SUMIF('Other Pharma &amp; Health Products'!$B:$B,$B154,'Other Pharma &amp; Health Products'!BQ:BQ)+SUMIF('PSM Costs'!$B:$B,$B154,'PSM Costs'!BQ:BQ)&gt;0,SUMIF(Pharmaceuticals!$B:$B,$B154,Pharmaceuticals!BH:BH)+SUMIF('Health Products &amp; Equipment'!$B:$B,$B154,'Health Products &amp; Equipment'!BQ:BQ)+SUMIF('Other Pharma &amp; Health Products'!$B:$B,$B154,'Other Pharma &amp; Health Products'!BQ:BQ)+SUMIF('PSM Costs'!$B:$B,$B154,'PSM Costs'!BQ:BQ),"")</f>
        <v/>
      </c>
      <c r="AA154" s="231" t="str">
        <f ca="1">IF(SUMIF(Pharmaceuticals!$B:$B,$B154,Pharmaceuticals!BJ:BJ)+SUMIF('Health Products &amp; Equipment'!$B:$B,$B154,'Health Products &amp; Equipment'!BS:BS)+SUMIF('Other Pharma &amp; Health Products'!$B:$B,$B154,'Other Pharma &amp; Health Products'!BS:BS)+SUMIF('PSM Costs'!$B:$B,$B154,'PSM Costs'!BS:BS)&gt;0,SUMIF(Pharmaceuticals!$B:$B,$B154,Pharmaceuticals!BJ:BJ)+SUMIF('Health Products &amp; Equipment'!$B:$B,$B154,'Health Products &amp; Equipment'!BS:BS)+SUMIF('Other Pharma &amp; Health Products'!$B:$B,$B154,'Other Pharma &amp; Health Products'!BS:BS)+SUMIF('PSM Costs'!$B:$B,$B154,'PSM Costs'!BS:BS),"")</f>
        <v/>
      </c>
      <c r="AB154" s="230" t="str">
        <f t="shared" ca="1" si="14"/>
        <v/>
      </c>
    </row>
    <row r="155" spans="1:28" ht="22" customHeight="1" x14ac:dyDescent="0.15">
      <c r="A155" s="226">
        <v>145</v>
      </c>
      <c r="B155" s="226" t="str">
        <f ca="1">IFERROR(VLOOKUP(A155,'Rank unique Mod-Int-CI-PR'!I:J,2,FALSE),"")</f>
        <v/>
      </c>
      <c r="C155" s="227" t="str">
        <f ca="1">IFERROR(VLOOKUP(VALUE(LEFT(B155,FIND("-",B155)-1)),CatModules!B:C,2,FALSE),"")</f>
        <v/>
      </c>
      <c r="D155" s="227" t="str">
        <f ca="1">IFERROR(VLOOKUP(LEFT(B155,FIND("--",B155)-1),CatInt!D:E,2,FALSE),"")</f>
        <v/>
      </c>
      <c r="E155" s="227" t="str">
        <f ca="1">IFERROR(VLOOKUP(MID(B155,FIND("--",B155)+2,FIND("---",B155)-FIND("--",B155)-2),CatCostInp!D:E,2,FALSE),"")</f>
        <v/>
      </c>
      <c r="F155" s="227" t="str">
        <f ca="1">IFERROR(VLOOKUP(B155,ActivityConcat!A:C,3,FALSE),"")</f>
        <v/>
      </c>
      <c r="G155" s="228" t="str">
        <f ca="1">IFERROR(VLOOKUP(VALUE(RIGHT(B155,1)),Setup!A:D,4,FALSE),"")</f>
        <v/>
      </c>
      <c r="H155" s="229" t="str">
        <f t="shared" ca="1" si="10"/>
        <v/>
      </c>
      <c r="I155" s="230" t="str">
        <f ca="1">IF(SUMIF(Pharmaceuticals!$B:$B,$B155,Pharmaceuticals!Q:Q)+SUMIF('Health Products &amp; Equipment'!$B:$B,$B155,'Health Products &amp; Equipment'!Z:Z)+SUMIF('Other Pharma &amp; Health Products'!$B:$B,$B155,'Other Pharma &amp; Health Products'!Z:Z)+SUMIF('PSM Costs'!$B:$B,$B155,'PSM Costs'!Z:Z)&gt;0,SUMIF(Pharmaceuticals!$B:$B,$B155,Pharmaceuticals!Q:Q)+SUMIF('Health Products &amp; Equipment'!$B:$B,$B155,'Health Products &amp; Equipment'!Z:Z)+SUMIF('Other Pharma &amp; Health Products'!$B:$B,$B155,'Other Pharma &amp; Health Products'!Z:Z)+SUMIF('PSM Costs'!$B:$B,$B155,'PSM Costs'!Z:Z),"")</f>
        <v/>
      </c>
      <c r="J155" s="230" t="str">
        <f ca="1">IF(SUMIF(Pharmaceuticals!$B:$B,$B155,Pharmaceuticals!S:S)+SUMIF('Health Products &amp; Equipment'!$B:$B,$B155,'Health Products &amp; Equipment'!AB:AB)+SUMIF('Other Pharma &amp; Health Products'!$B:$B,$B155,'Other Pharma &amp; Health Products'!AB:AB)+SUMIF('PSM Costs'!$B:$B,$B155,'PSM Costs'!AB:AB)&gt;0,SUMIF(Pharmaceuticals!$B:$B,$B155,Pharmaceuticals!S:S)+SUMIF('Health Products &amp; Equipment'!$B:$B,$B155,'Health Products &amp; Equipment'!AB:AB)+SUMIF('Other Pharma &amp; Health Products'!$B:$B,$B155,'Other Pharma &amp; Health Products'!AB:AB)+SUMIF('PSM Costs'!$B:$B,$B155,'PSM Costs'!AB:AB),"")</f>
        <v/>
      </c>
      <c r="K155" s="230" t="str">
        <f ca="1">IF(SUMIF(Pharmaceuticals!$B:$B,$B155,Pharmaceuticals!U:U)+SUMIF('Health Products &amp; Equipment'!$B:$B,$B155,'Health Products &amp; Equipment'!AD:AD)+SUMIF('Other Pharma &amp; Health Products'!$B:$B,$B155,'Other Pharma &amp; Health Products'!AD:AD)+SUMIF('PSM Costs'!$B:$B,$B155,'PSM Costs'!AD:AD)&gt;0,SUMIF(Pharmaceuticals!$B:$B,$B155,Pharmaceuticals!U:U)+SUMIF('Health Products &amp; Equipment'!$B:$B,$B155,'Health Products &amp; Equipment'!AD:AD)+SUMIF('Other Pharma &amp; Health Products'!$B:$B,$B155,'Other Pharma &amp; Health Products'!AD:AD)+SUMIF('PSM Costs'!$B:$B,$B155,'PSM Costs'!AD:AD),"")</f>
        <v/>
      </c>
      <c r="L155" s="230" t="str">
        <f ca="1">IF(SUMIF(Pharmaceuticals!$B:$B,$B155,Pharmaceuticals!W:W)+SUMIF('Health Products &amp; Equipment'!$B:$B,$B155,'Health Products &amp; Equipment'!AF:AF)+SUMIF('Other Pharma &amp; Health Products'!$B:$B,$B155,'Other Pharma &amp; Health Products'!AF:AF)+SUMIF('PSM Costs'!$B:$B,$B155,'PSM Costs'!AF:AF)&gt;0,SUMIF(Pharmaceuticals!$B:$B,$B155,Pharmaceuticals!W:W)+SUMIF('Health Products &amp; Equipment'!$B:$B,$B155,'Health Products &amp; Equipment'!AF:AF)+SUMIF('Other Pharma &amp; Health Products'!$B:$B,$B155,'Other Pharma &amp; Health Products'!AF:AF)+SUMIF('PSM Costs'!$B:$B,$B155,'PSM Costs'!AF:AF),"")</f>
        <v/>
      </c>
      <c r="M155" s="228" t="str">
        <f t="shared" ca="1" si="11"/>
        <v/>
      </c>
      <c r="N155" s="231" t="str">
        <f ca="1">IF(SUMIF(Pharmaceuticals!$B:$B,$B155,Pharmaceuticals!AD:AD)+SUMIF('Health Products &amp; Equipment'!$B:$B,$B155,'Health Products &amp; Equipment'!AM:AM)+SUMIF('Other Pharma &amp; Health Products'!$B:$B,$B155,'Other Pharma &amp; Health Products'!AM:AM)+SUMIF('PSM Costs'!$B:$B,$B155,'PSM Costs'!AM:AM)&gt;0,SUMIF(Pharmaceuticals!$B:$B,$B155,Pharmaceuticals!AD:AD)+SUMIF('Health Products &amp; Equipment'!$B:$B,$B155,'Health Products &amp; Equipment'!AM:AM)+SUMIF('Other Pharma &amp; Health Products'!$B:$B,$B155,'Other Pharma &amp; Health Products'!AM:AM)+SUMIF('PSM Costs'!$B:$B,$B155,'PSM Costs'!AM:AM),"")</f>
        <v/>
      </c>
      <c r="O155" s="231" t="str">
        <f ca="1">IF(SUMIF(Pharmaceuticals!$B:$B,$B155,Pharmaceuticals!AF:AF)+SUMIF('Health Products &amp; Equipment'!$B:$B,$B155,'Health Products &amp; Equipment'!AO:AO)+SUMIF('Other Pharma &amp; Health Products'!$B:$B,$B155,'Other Pharma &amp; Health Products'!AO:AO)+SUMIF('PSM Costs'!$B:$B,$B155,'PSM Costs'!AO:AO)&gt;0,SUMIF(Pharmaceuticals!$B:$B,$B155,Pharmaceuticals!AF:AF)+SUMIF('Health Products &amp; Equipment'!$B:$B,$B155,'Health Products &amp; Equipment'!AO:AO)+SUMIF('Other Pharma &amp; Health Products'!$B:$B,$B155,'Other Pharma &amp; Health Products'!AO:AO)+SUMIF('PSM Costs'!$B:$B,$B155,'PSM Costs'!AO:AO),"")</f>
        <v/>
      </c>
      <c r="P155" s="231" t="str">
        <f ca="1">IF(SUMIF(Pharmaceuticals!$B:$B,$B155,Pharmaceuticals!AH:AH)+SUMIF('Health Products &amp; Equipment'!$B:$B,$B155,'Health Products &amp; Equipment'!AQ:AQ)+SUMIF('Other Pharma &amp; Health Products'!$B:$B,$B155,'Other Pharma &amp; Health Products'!AQ:AQ)+SUMIF('PSM Costs'!$B:$B,$B155,'PSM Costs'!AQ:AQ)&gt;0,SUMIF(Pharmaceuticals!$B:$B,$B155,Pharmaceuticals!AH:AH)+SUMIF('Health Products &amp; Equipment'!$B:$B,$B155,'Health Products &amp; Equipment'!AQ:AQ)+SUMIF('Other Pharma &amp; Health Products'!$B:$B,$B155,'Other Pharma &amp; Health Products'!AQ:AQ)+SUMIF('PSM Costs'!$B:$B,$B155,'PSM Costs'!AQ:AQ),"")</f>
        <v/>
      </c>
      <c r="Q155" s="231" t="str">
        <f ca="1">IF(SUMIF(Pharmaceuticals!$B:$B,$B155,Pharmaceuticals!AJ:AJ)+SUMIF('Health Products &amp; Equipment'!$B:$B,$B155,'Health Products &amp; Equipment'!AS:AS)+SUMIF('Other Pharma &amp; Health Products'!$B:$B,$B155,'Other Pharma &amp; Health Products'!AS:AS)+SUMIF('PSM Costs'!$B:$B,$B155,'PSM Costs'!AS:AS)&gt;0,SUMIF(Pharmaceuticals!$B:$B,$B155,Pharmaceuticals!AJ:AJ)+SUMIF('Health Products &amp; Equipment'!$B:$B,$B155,'Health Products &amp; Equipment'!AS:AS)+SUMIF('Other Pharma &amp; Health Products'!$B:$B,$B155,'Other Pharma &amp; Health Products'!AS:AS)+SUMIF('PSM Costs'!$B:$B,$B155,'PSM Costs'!AS:AS),"")</f>
        <v/>
      </c>
      <c r="R155" s="229" t="str">
        <f t="shared" ca="1" si="12"/>
        <v/>
      </c>
      <c r="S155" s="230" t="str">
        <f ca="1">IF(SUMIF(Pharmaceuticals!$B:$B,$B155,Pharmaceuticals!AQ:AQ)+SUMIF('Health Products &amp; Equipment'!$B:$B,$B155,'Health Products &amp; Equipment'!AZ:AZ)+SUMIF('Other Pharma &amp; Health Products'!$B:$B,$B155,'Other Pharma &amp; Health Products'!AZ:AZ)+SUMIF('PSM Costs'!$B:$B,$B155,'PSM Costs'!AZ:AZ)&gt;0,SUMIF(Pharmaceuticals!$B:$B,$B155,Pharmaceuticals!AQ:AQ)+SUMIF('Health Products &amp; Equipment'!$B:$B,$B155,'Health Products &amp; Equipment'!AZ:AZ)+SUMIF('Other Pharma &amp; Health Products'!$B:$B,$B155,'Other Pharma &amp; Health Products'!AZ:AZ)+SUMIF('PSM Costs'!$B:$B,$B155,'PSM Costs'!AZ:AZ),"")</f>
        <v/>
      </c>
      <c r="T155" s="230" t="str">
        <f ca="1">IF(SUMIF(Pharmaceuticals!$B:$B,$B155,Pharmaceuticals!AS:AS)+SUMIF('Health Products &amp; Equipment'!$B:$B,$B155,'Health Products &amp; Equipment'!BB:BB)+SUMIF('Other Pharma &amp; Health Products'!$B:$B,$B155,'Other Pharma &amp; Health Products'!BB:BB)+SUMIF('PSM Costs'!$B:$B,$B155,'PSM Costs'!BB:BB)&gt;0,SUMIF(Pharmaceuticals!$B:$B,$B155,Pharmaceuticals!AS:AS)+SUMIF('Health Products &amp; Equipment'!$B:$B,$B155,'Health Products &amp; Equipment'!BB:BB)+SUMIF('Other Pharma &amp; Health Products'!$B:$B,$B155,'Other Pharma &amp; Health Products'!BB:BB)+SUMIF('PSM Costs'!$B:$B,$B155,'PSM Costs'!BB:BB),"")</f>
        <v/>
      </c>
      <c r="U155" s="230" t="str">
        <f ca="1">IF(SUMIF(Pharmaceuticals!$B:$B,$B155,Pharmaceuticals!AU:AU)+SUMIF('Health Products &amp; Equipment'!$B:$B,$B155,'Health Products &amp; Equipment'!BD:BD)+SUMIF('Other Pharma &amp; Health Products'!$B:$B,$B155,'Other Pharma &amp; Health Products'!BD:BD)+SUMIF('PSM Costs'!$B:$B,$B155,'PSM Costs'!BD:BD)&gt;0,SUMIF(Pharmaceuticals!$B:$B,$B155,Pharmaceuticals!AU:AU)+SUMIF('Health Products &amp; Equipment'!$B:$B,$B155,'Health Products &amp; Equipment'!BD:BD)+SUMIF('Other Pharma &amp; Health Products'!$B:$B,$B155,'Other Pharma &amp; Health Products'!BD:BD)+SUMIF('PSM Costs'!$B:$B,$B155,'PSM Costs'!BD:BD),"")</f>
        <v/>
      </c>
      <c r="V155" s="230" t="str">
        <f ca="1">IF(SUMIF(Pharmaceuticals!$B:$B,$B155,Pharmaceuticals!AW:AW)+SUMIF('Health Products &amp; Equipment'!$B:$B,$B155,'Health Products &amp; Equipment'!BF:BF)+SUMIF('Other Pharma &amp; Health Products'!$B:$B,$B155,'Other Pharma &amp; Health Products'!BF:BF)+SUMIF('PSM Costs'!$B:$B,$B155,'PSM Costs'!BF:BF)&gt;0,SUMIF(Pharmaceuticals!$B:$B,$B155,Pharmaceuticals!AW:AW)+SUMIF('Health Products &amp; Equipment'!$B:$B,$B155,'Health Products &amp; Equipment'!BF:BF)+SUMIF('Other Pharma &amp; Health Products'!$B:$B,$B155,'Other Pharma &amp; Health Products'!BF:BF)+SUMIF('PSM Costs'!$B:$B,$B155,'PSM Costs'!BF:BF),"")</f>
        <v/>
      </c>
      <c r="W155" s="228" t="str">
        <f t="shared" ca="1" si="13"/>
        <v/>
      </c>
      <c r="X155" s="231" t="str">
        <f ca="1">IF(SUMIF(Pharmaceuticals!$B:$B,$B155,Pharmaceuticals!BD:BD)+SUMIF('Health Products &amp; Equipment'!$B:$B,$B155,'Health Products &amp; Equipment'!BM:BM)+SUMIF('Other Pharma &amp; Health Products'!$B:$B,$B155,'Other Pharma &amp; Health Products'!BM:BM)+SUMIF('PSM Costs'!$B:$B,$B155,'PSM Costs'!BM:BM)&gt;0,SUMIF(Pharmaceuticals!$B:$B,$B155,Pharmaceuticals!BD:BD)+SUMIF('Health Products &amp; Equipment'!$B:$B,$B155,'Health Products &amp; Equipment'!BM:BM)+SUMIF('Other Pharma &amp; Health Products'!$B:$B,$B155,'Other Pharma &amp; Health Products'!BM:BM)+SUMIF('PSM Costs'!$B:$B,$B155,'PSM Costs'!BM:BM),"")</f>
        <v/>
      </c>
      <c r="Y155" s="231" t="str">
        <f ca="1">IF(SUMIF(Pharmaceuticals!$B:$B,$B155,Pharmaceuticals!BF:BF)+SUMIF('Health Products &amp; Equipment'!$B:$B,$B155,'Health Products &amp; Equipment'!BO:BO)+SUMIF('Other Pharma &amp; Health Products'!$B:$B,$B155,'Other Pharma &amp; Health Products'!BO:BO)+SUMIF('PSM Costs'!$B:$B,$B155,'PSM Costs'!BO:BO)&gt;0,SUMIF(Pharmaceuticals!$B:$B,$B155,Pharmaceuticals!BF:BF)+SUMIF('Health Products &amp; Equipment'!$B:$B,$B155,'Health Products &amp; Equipment'!BO:BO)+SUMIF('Other Pharma &amp; Health Products'!$B:$B,$B155,'Other Pharma &amp; Health Products'!BO:BO)+SUMIF('PSM Costs'!$B:$B,$B155,'PSM Costs'!BO:BO),"")</f>
        <v/>
      </c>
      <c r="Z155" s="231" t="str">
        <f ca="1">IF(SUMIF(Pharmaceuticals!$B:$B,$B155,Pharmaceuticals!BH:BH)+SUMIF('Health Products &amp; Equipment'!$B:$B,$B155,'Health Products &amp; Equipment'!BQ:BQ)+SUMIF('Other Pharma &amp; Health Products'!$B:$B,$B155,'Other Pharma &amp; Health Products'!BQ:BQ)+SUMIF('PSM Costs'!$B:$B,$B155,'PSM Costs'!BQ:BQ)&gt;0,SUMIF(Pharmaceuticals!$B:$B,$B155,Pharmaceuticals!BH:BH)+SUMIF('Health Products &amp; Equipment'!$B:$B,$B155,'Health Products &amp; Equipment'!BQ:BQ)+SUMIF('Other Pharma &amp; Health Products'!$B:$B,$B155,'Other Pharma &amp; Health Products'!BQ:BQ)+SUMIF('PSM Costs'!$B:$B,$B155,'PSM Costs'!BQ:BQ),"")</f>
        <v/>
      </c>
      <c r="AA155" s="231" t="str">
        <f ca="1">IF(SUMIF(Pharmaceuticals!$B:$B,$B155,Pharmaceuticals!BJ:BJ)+SUMIF('Health Products &amp; Equipment'!$B:$B,$B155,'Health Products &amp; Equipment'!BS:BS)+SUMIF('Other Pharma &amp; Health Products'!$B:$B,$B155,'Other Pharma &amp; Health Products'!BS:BS)+SUMIF('PSM Costs'!$B:$B,$B155,'PSM Costs'!BS:BS)&gt;0,SUMIF(Pharmaceuticals!$B:$B,$B155,Pharmaceuticals!BJ:BJ)+SUMIF('Health Products &amp; Equipment'!$B:$B,$B155,'Health Products &amp; Equipment'!BS:BS)+SUMIF('Other Pharma &amp; Health Products'!$B:$B,$B155,'Other Pharma &amp; Health Products'!BS:BS)+SUMIF('PSM Costs'!$B:$B,$B155,'PSM Costs'!BS:BS),"")</f>
        <v/>
      </c>
      <c r="AB155" s="230" t="str">
        <f t="shared" ca="1" si="14"/>
        <v/>
      </c>
    </row>
    <row r="156" spans="1:28" ht="22" customHeight="1" x14ac:dyDescent="0.15">
      <c r="A156" s="226">
        <v>146</v>
      </c>
      <c r="B156" s="226" t="str">
        <f ca="1">IFERROR(VLOOKUP(A156,'Rank unique Mod-Int-CI-PR'!I:J,2,FALSE),"")</f>
        <v/>
      </c>
      <c r="C156" s="227" t="str">
        <f ca="1">IFERROR(VLOOKUP(VALUE(LEFT(B156,FIND("-",B156)-1)),CatModules!B:C,2,FALSE),"")</f>
        <v/>
      </c>
      <c r="D156" s="227" t="str">
        <f ca="1">IFERROR(VLOOKUP(LEFT(B156,FIND("--",B156)-1),CatInt!D:E,2,FALSE),"")</f>
        <v/>
      </c>
      <c r="E156" s="227" t="str">
        <f ca="1">IFERROR(VLOOKUP(MID(B156,FIND("--",B156)+2,FIND("---",B156)-FIND("--",B156)-2),CatCostInp!D:E,2,FALSE),"")</f>
        <v/>
      </c>
      <c r="F156" s="227" t="str">
        <f ca="1">IFERROR(VLOOKUP(B156,ActivityConcat!A:C,3,FALSE),"")</f>
        <v/>
      </c>
      <c r="G156" s="228" t="str">
        <f ca="1">IFERROR(VLOOKUP(VALUE(RIGHT(B156,1)),Setup!A:D,4,FALSE),"")</f>
        <v/>
      </c>
      <c r="H156" s="229" t="str">
        <f t="shared" ca="1" si="10"/>
        <v/>
      </c>
      <c r="I156" s="230" t="str">
        <f ca="1">IF(SUMIF(Pharmaceuticals!$B:$B,$B156,Pharmaceuticals!Q:Q)+SUMIF('Health Products &amp; Equipment'!$B:$B,$B156,'Health Products &amp; Equipment'!Z:Z)+SUMIF('Other Pharma &amp; Health Products'!$B:$B,$B156,'Other Pharma &amp; Health Products'!Z:Z)+SUMIF('PSM Costs'!$B:$B,$B156,'PSM Costs'!Z:Z)&gt;0,SUMIF(Pharmaceuticals!$B:$B,$B156,Pharmaceuticals!Q:Q)+SUMIF('Health Products &amp; Equipment'!$B:$B,$B156,'Health Products &amp; Equipment'!Z:Z)+SUMIF('Other Pharma &amp; Health Products'!$B:$B,$B156,'Other Pharma &amp; Health Products'!Z:Z)+SUMIF('PSM Costs'!$B:$B,$B156,'PSM Costs'!Z:Z),"")</f>
        <v/>
      </c>
      <c r="J156" s="230" t="str">
        <f ca="1">IF(SUMIF(Pharmaceuticals!$B:$B,$B156,Pharmaceuticals!S:S)+SUMIF('Health Products &amp; Equipment'!$B:$B,$B156,'Health Products &amp; Equipment'!AB:AB)+SUMIF('Other Pharma &amp; Health Products'!$B:$B,$B156,'Other Pharma &amp; Health Products'!AB:AB)+SUMIF('PSM Costs'!$B:$B,$B156,'PSM Costs'!AB:AB)&gt;0,SUMIF(Pharmaceuticals!$B:$B,$B156,Pharmaceuticals!S:S)+SUMIF('Health Products &amp; Equipment'!$B:$B,$B156,'Health Products &amp; Equipment'!AB:AB)+SUMIF('Other Pharma &amp; Health Products'!$B:$B,$B156,'Other Pharma &amp; Health Products'!AB:AB)+SUMIF('PSM Costs'!$B:$B,$B156,'PSM Costs'!AB:AB),"")</f>
        <v/>
      </c>
      <c r="K156" s="230" t="str">
        <f ca="1">IF(SUMIF(Pharmaceuticals!$B:$B,$B156,Pharmaceuticals!U:U)+SUMIF('Health Products &amp; Equipment'!$B:$B,$B156,'Health Products &amp; Equipment'!AD:AD)+SUMIF('Other Pharma &amp; Health Products'!$B:$B,$B156,'Other Pharma &amp; Health Products'!AD:AD)+SUMIF('PSM Costs'!$B:$B,$B156,'PSM Costs'!AD:AD)&gt;0,SUMIF(Pharmaceuticals!$B:$B,$B156,Pharmaceuticals!U:U)+SUMIF('Health Products &amp; Equipment'!$B:$B,$B156,'Health Products &amp; Equipment'!AD:AD)+SUMIF('Other Pharma &amp; Health Products'!$B:$B,$B156,'Other Pharma &amp; Health Products'!AD:AD)+SUMIF('PSM Costs'!$B:$B,$B156,'PSM Costs'!AD:AD),"")</f>
        <v/>
      </c>
      <c r="L156" s="230" t="str">
        <f ca="1">IF(SUMIF(Pharmaceuticals!$B:$B,$B156,Pharmaceuticals!W:W)+SUMIF('Health Products &amp; Equipment'!$B:$B,$B156,'Health Products &amp; Equipment'!AF:AF)+SUMIF('Other Pharma &amp; Health Products'!$B:$B,$B156,'Other Pharma &amp; Health Products'!AF:AF)+SUMIF('PSM Costs'!$B:$B,$B156,'PSM Costs'!AF:AF)&gt;0,SUMIF(Pharmaceuticals!$B:$B,$B156,Pharmaceuticals!W:W)+SUMIF('Health Products &amp; Equipment'!$B:$B,$B156,'Health Products &amp; Equipment'!AF:AF)+SUMIF('Other Pharma &amp; Health Products'!$B:$B,$B156,'Other Pharma &amp; Health Products'!AF:AF)+SUMIF('PSM Costs'!$B:$B,$B156,'PSM Costs'!AF:AF),"")</f>
        <v/>
      </c>
      <c r="M156" s="228" t="str">
        <f t="shared" ca="1" si="11"/>
        <v/>
      </c>
      <c r="N156" s="231" t="str">
        <f ca="1">IF(SUMIF(Pharmaceuticals!$B:$B,$B156,Pharmaceuticals!AD:AD)+SUMIF('Health Products &amp; Equipment'!$B:$B,$B156,'Health Products &amp; Equipment'!AM:AM)+SUMIF('Other Pharma &amp; Health Products'!$B:$B,$B156,'Other Pharma &amp; Health Products'!AM:AM)+SUMIF('PSM Costs'!$B:$B,$B156,'PSM Costs'!AM:AM)&gt;0,SUMIF(Pharmaceuticals!$B:$B,$B156,Pharmaceuticals!AD:AD)+SUMIF('Health Products &amp; Equipment'!$B:$B,$B156,'Health Products &amp; Equipment'!AM:AM)+SUMIF('Other Pharma &amp; Health Products'!$B:$B,$B156,'Other Pharma &amp; Health Products'!AM:AM)+SUMIF('PSM Costs'!$B:$B,$B156,'PSM Costs'!AM:AM),"")</f>
        <v/>
      </c>
      <c r="O156" s="231" t="str">
        <f ca="1">IF(SUMIF(Pharmaceuticals!$B:$B,$B156,Pharmaceuticals!AF:AF)+SUMIF('Health Products &amp; Equipment'!$B:$B,$B156,'Health Products &amp; Equipment'!AO:AO)+SUMIF('Other Pharma &amp; Health Products'!$B:$B,$B156,'Other Pharma &amp; Health Products'!AO:AO)+SUMIF('PSM Costs'!$B:$B,$B156,'PSM Costs'!AO:AO)&gt;0,SUMIF(Pharmaceuticals!$B:$B,$B156,Pharmaceuticals!AF:AF)+SUMIF('Health Products &amp; Equipment'!$B:$B,$B156,'Health Products &amp; Equipment'!AO:AO)+SUMIF('Other Pharma &amp; Health Products'!$B:$B,$B156,'Other Pharma &amp; Health Products'!AO:AO)+SUMIF('PSM Costs'!$B:$B,$B156,'PSM Costs'!AO:AO),"")</f>
        <v/>
      </c>
      <c r="P156" s="231" t="str">
        <f ca="1">IF(SUMIF(Pharmaceuticals!$B:$B,$B156,Pharmaceuticals!AH:AH)+SUMIF('Health Products &amp; Equipment'!$B:$B,$B156,'Health Products &amp; Equipment'!AQ:AQ)+SUMIF('Other Pharma &amp; Health Products'!$B:$B,$B156,'Other Pharma &amp; Health Products'!AQ:AQ)+SUMIF('PSM Costs'!$B:$B,$B156,'PSM Costs'!AQ:AQ)&gt;0,SUMIF(Pharmaceuticals!$B:$B,$B156,Pharmaceuticals!AH:AH)+SUMIF('Health Products &amp; Equipment'!$B:$B,$B156,'Health Products &amp; Equipment'!AQ:AQ)+SUMIF('Other Pharma &amp; Health Products'!$B:$B,$B156,'Other Pharma &amp; Health Products'!AQ:AQ)+SUMIF('PSM Costs'!$B:$B,$B156,'PSM Costs'!AQ:AQ),"")</f>
        <v/>
      </c>
      <c r="Q156" s="231" t="str">
        <f ca="1">IF(SUMIF(Pharmaceuticals!$B:$B,$B156,Pharmaceuticals!AJ:AJ)+SUMIF('Health Products &amp; Equipment'!$B:$B,$B156,'Health Products &amp; Equipment'!AS:AS)+SUMIF('Other Pharma &amp; Health Products'!$B:$B,$B156,'Other Pharma &amp; Health Products'!AS:AS)+SUMIF('PSM Costs'!$B:$B,$B156,'PSM Costs'!AS:AS)&gt;0,SUMIF(Pharmaceuticals!$B:$B,$B156,Pharmaceuticals!AJ:AJ)+SUMIF('Health Products &amp; Equipment'!$B:$B,$B156,'Health Products &amp; Equipment'!AS:AS)+SUMIF('Other Pharma &amp; Health Products'!$B:$B,$B156,'Other Pharma &amp; Health Products'!AS:AS)+SUMIF('PSM Costs'!$B:$B,$B156,'PSM Costs'!AS:AS),"")</f>
        <v/>
      </c>
      <c r="R156" s="229" t="str">
        <f t="shared" ca="1" si="12"/>
        <v/>
      </c>
      <c r="S156" s="230" t="str">
        <f ca="1">IF(SUMIF(Pharmaceuticals!$B:$B,$B156,Pharmaceuticals!AQ:AQ)+SUMIF('Health Products &amp; Equipment'!$B:$B,$B156,'Health Products &amp; Equipment'!AZ:AZ)+SUMIF('Other Pharma &amp; Health Products'!$B:$B,$B156,'Other Pharma &amp; Health Products'!AZ:AZ)+SUMIF('PSM Costs'!$B:$B,$B156,'PSM Costs'!AZ:AZ)&gt;0,SUMIF(Pharmaceuticals!$B:$B,$B156,Pharmaceuticals!AQ:AQ)+SUMIF('Health Products &amp; Equipment'!$B:$B,$B156,'Health Products &amp; Equipment'!AZ:AZ)+SUMIF('Other Pharma &amp; Health Products'!$B:$B,$B156,'Other Pharma &amp; Health Products'!AZ:AZ)+SUMIF('PSM Costs'!$B:$B,$B156,'PSM Costs'!AZ:AZ),"")</f>
        <v/>
      </c>
      <c r="T156" s="230" t="str">
        <f ca="1">IF(SUMIF(Pharmaceuticals!$B:$B,$B156,Pharmaceuticals!AS:AS)+SUMIF('Health Products &amp; Equipment'!$B:$B,$B156,'Health Products &amp; Equipment'!BB:BB)+SUMIF('Other Pharma &amp; Health Products'!$B:$B,$B156,'Other Pharma &amp; Health Products'!BB:BB)+SUMIF('PSM Costs'!$B:$B,$B156,'PSM Costs'!BB:BB)&gt;0,SUMIF(Pharmaceuticals!$B:$B,$B156,Pharmaceuticals!AS:AS)+SUMIF('Health Products &amp; Equipment'!$B:$B,$B156,'Health Products &amp; Equipment'!BB:BB)+SUMIF('Other Pharma &amp; Health Products'!$B:$B,$B156,'Other Pharma &amp; Health Products'!BB:BB)+SUMIF('PSM Costs'!$B:$B,$B156,'PSM Costs'!BB:BB),"")</f>
        <v/>
      </c>
      <c r="U156" s="230" t="str">
        <f ca="1">IF(SUMIF(Pharmaceuticals!$B:$B,$B156,Pharmaceuticals!AU:AU)+SUMIF('Health Products &amp; Equipment'!$B:$B,$B156,'Health Products &amp; Equipment'!BD:BD)+SUMIF('Other Pharma &amp; Health Products'!$B:$B,$B156,'Other Pharma &amp; Health Products'!BD:BD)+SUMIF('PSM Costs'!$B:$B,$B156,'PSM Costs'!BD:BD)&gt;0,SUMIF(Pharmaceuticals!$B:$B,$B156,Pharmaceuticals!AU:AU)+SUMIF('Health Products &amp; Equipment'!$B:$B,$B156,'Health Products &amp; Equipment'!BD:BD)+SUMIF('Other Pharma &amp; Health Products'!$B:$B,$B156,'Other Pharma &amp; Health Products'!BD:BD)+SUMIF('PSM Costs'!$B:$B,$B156,'PSM Costs'!BD:BD),"")</f>
        <v/>
      </c>
      <c r="V156" s="230" t="str">
        <f ca="1">IF(SUMIF(Pharmaceuticals!$B:$B,$B156,Pharmaceuticals!AW:AW)+SUMIF('Health Products &amp; Equipment'!$B:$B,$B156,'Health Products &amp; Equipment'!BF:BF)+SUMIF('Other Pharma &amp; Health Products'!$B:$B,$B156,'Other Pharma &amp; Health Products'!BF:BF)+SUMIF('PSM Costs'!$B:$B,$B156,'PSM Costs'!BF:BF)&gt;0,SUMIF(Pharmaceuticals!$B:$B,$B156,Pharmaceuticals!AW:AW)+SUMIF('Health Products &amp; Equipment'!$B:$B,$B156,'Health Products &amp; Equipment'!BF:BF)+SUMIF('Other Pharma &amp; Health Products'!$B:$B,$B156,'Other Pharma &amp; Health Products'!BF:BF)+SUMIF('PSM Costs'!$B:$B,$B156,'PSM Costs'!BF:BF),"")</f>
        <v/>
      </c>
      <c r="W156" s="228" t="str">
        <f t="shared" ca="1" si="13"/>
        <v/>
      </c>
      <c r="X156" s="231" t="str">
        <f ca="1">IF(SUMIF(Pharmaceuticals!$B:$B,$B156,Pharmaceuticals!BD:BD)+SUMIF('Health Products &amp; Equipment'!$B:$B,$B156,'Health Products &amp; Equipment'!BM:BM)+SUMIF('Other Pharma &amp; Health Products'!$B:$B,$B156,'Other Pharma &amp; Health Products'!BM:BM)+SUMIF('PSM Costs'!$B:$B,$B156,'PSM Costs'!BM:BM)&gt;0,SUMIF(Pharmaceuticals!$B:$B,$B156,Pharmaceuticals!BD:BD)+SUMIF('Health Products &amp; Equipment'!$B:$B,$B156,'Health Products &amp; Equipment'!BM:BM)+SUMIF('Other Pharma &amp; Health Products'!$B:$B,$B156,'Other Pharma &amp; Health Products'!BM:BM)+SUMIF('PSM Costs'!$B:$B,$B156,'PSM Costs'!BM:BM),"")</f>
        <v/>
      </c>
      <c r="Y156" s="231" t="str">
        <f ca="1">IF(SUMIF(Pharmaceuticals!$B:$B,$B156,Pharmaceuticals!BF:BF)+SUMIF('Health Products &amp; Equipment'!$B:$B,$B156,'Health Products &amp; Equipment'!BO:BO)+SUMIF('Other Pharma &amp; Health Products'!$B:$B,$B156,'Other Pharma &amp; Health Products'!BO:BO)+SUMIF('PSM Costs'!$B:$B,$B156,'PSM Costs'!BO:BO)&gt;0,SUMIF(Pharmaceuticals!$B:$B,$B156,Pharmaceuticals!BF:BF)+SUMIF('Health Products &amp; Equipment'!$B:$B,$B156,'Health Products &amp; Equipment'!BO:BO)+SUMIF('Other Pharma &amp; Health Products'!$B:$B,$B156,'Other Pharma &amp; Health Products'!BO:BO)+SUMIF('PSM Costs'!$B:$B,$B156,'PSM Costs'!BO:BO),"")</f>
        <v/>
      </c>
      <c r="Z156" s="231" t="str">
        <f ca="1">IF(SUMIF(Pharmaceuticals!$B:$B,$B156,Pharmaceuticals!BH:BH)+SUMIF('Health Products &amp; Equipment'!$B:$B,$B156,'Health Products &amp; Equipment'!BQ:BQ)+SUMIF('Other Pharma &amp; Health Products'!$B:$B,$B156,'Other Pharma &amp; Health Products'!BQ:BQ)+SUMIF('PSM Costs'!$B:$B,$B156,'PSM Costs'!BQ:BQ)&gt;0,SUMIF(Pharmaceuticals!$B:$B,$B156,Pharmaceuticals!BH:BH)+SUMIF('Health Products &amp; Equipment'!$B:$B,$B156,'Health Products &amp; Equipment'!BQ:BQ)+SUMIF('Other Pharma &amp; Health Products'!$B:$B,$B156,'Other Pharma &amp; Health Products'!BQ:BQ)+SUMIF('PSM Costs'!$B:$B,$B156,'PSM Costs'!BQ:BQ),"")</f>
        <v/>
      </c>
      <c r="AA156" s="231" t="str">
        <f ca="1">IF(SUMIF(Pharmaceuticals!$B:$B,$B156,Pharmaceuticals!BJ:BJ)+SUMIF('Health Products &amp; Equipment'!$B:$B,$B156,'Health Products &amp; Equipment'!BS:BS)+SUMIF('Other Pharma &amp; Health Products'!$B:$B,$B156,'Other Pharma &amp; Health Products'!BS:BS)+SUMIF('PSM Costs'!$B:$B,$B156,'PSM Costs'!BS:BS)&gt;0,SUMIF(Pharmaceuticals!$B:$B,$B156,Pharmaceuticals!BJ:BJ)+SUMIF('Health Products &amp; Equipment'!$B:$B,$B156,'Health Products &amp; Equipment'!BS:BS)+SUMIF('Other Pharma &amp; Health Products'!$B:$B,$B156,'Other Pharma &amp; Health Products'!BS:BS)+SUMIF('PSM Costs'!$B:$B,$B156,'PSM Costs'!BS:BS),"")</f>
        <v/>
      </c>
      <c r="AB156" s="230" t="str">
        <f t="shared" ca="1" si="14"/>
        <v/>
      </c>
    </row>
    <row r="157" spans="1:28" ht="22" customHeight="1" x14ac:dyDescent="0.15">
      <c r="A157" s="226">
        <v>147</v>
      </c>
      <c r="B157" s="226" t="str">
        <f ca="1">IFERROR(VLOOKUP(A157,'Rank unique Mod-Int-CI-PR'!I:J,2,FALSE),"")</f>
        <v/>
      </c>
      <c r="C157" s="227" t="str">
        <f ca="1">IFERROR(VLOOKUP(VALUE(LEFT(B157,FIND("-",B157)-1)),CatModules!B:C,2,FALSE),"")</f>
        <v/>
      </c>
      <c r="D157" s="227" t="str">
        <f ca="1">IFERROR(VLOOKUP(LEFT(B157,FIND("--",B157)-1),CatInt!D:E,2,FALSE),"")</f>
        <v/>
      </c>
      <c r="E157" s="227" t="str">
        <f ca="1">IFERROR(VLOOKUP(MID(B157,FIND("--",B157)+2,FIND("---",B157)-FIND("--",B157)-2),CatCostInp!D:E,2,FALSE),"")</f>
        <v/>
      </c>
      <c r="F157" s="227" t="str">
        <f ca="1">IFERROR(VLOOKUP(B157,ActivityConcat!A:C,3,FALSE),"")</f>
        <v/>
      </c>
      <c r="G157" s="228" t="str">
        <f ca="1">IFERROR(VLOOKUP(VALUE(RIGHT(B157,1)),Setup!A:D,4,FALSE),"")</f>
        <v/>
      </c>
      <c r="H157" s="229" t="str">
        <f t="shared" ca="1" si="10"/>
        <v/>
      </c>
      <c r="I157" s="230" t="str">
        <f ca="1">IF(SUMIF(Pharmaceuticals!$B:$B,$B157,Pharmaceuticals!Q:Q)+SUMIF('Health Products &amp; Equipment'!$B:$B,$B157,'Health Products &amp; Equipment'!Z:Z)+SUMIF('Other Pharma &amp; Health Products'!$B:$B,$B157,'Other Pharma &amp; Health Products'!Z:Z)+SUMIF('PSM Costs'!$B:$B,$B157,'PSM Costs'!Z:Z)&gt;0,SUMIF(Pharmaceuticals!$B:$B,$B157,Pharmaceuticals!Q:Q)+SUMIF('Health Products &amp; Equipment'!$B:$B,$B157,'Health Products &amp; Equipment'!Z:Z)+SUMIF('Other Pharma &amp; Health Products'!$B:$B,$B157,'Other Pharma &amp; Health Products'!Z:Z)+SUMIF('PSM Costs'!$B:$B,$B157,'PSM Costs'!Z:Z),"")</f>
        <v/>
      </c>
      <c r="J157" s="230" t="str">
        <f ca="1">IF(SUMIF(Pharmaceuticals!$B:$B,$B157,Pharmaceuticals!S:S)+SUMIF('Health Products &amp; Equipment'!$B:$B,$B157,'Health Products &amp; Equipment'!AB:AB)+SUMIF('Other Pharma &amp; Health Products'!$B:$B,$B157,'Other Pharma &amp; Health Products'!AB:AB)+SUMIF('PSM Costs'!$B:$B,$B157,'PSM Costs'!AB:AB)&gt;0,SUMIF(Pharmaceuticals!$B:$B,$B157,Pharmaceuticals!S:S)+SUMIF('Health Products &amp; Equipment'!$B:$B,$B157,'Health Products &amp; Equipment'!AB:AB)+SUMIF('Other Pharma &amp; Health Products'!$B:$B,$B157,'Other Pharma &amp; Health Products'!AB:AB)+SUMIF('PSM Costs'!$B:$B,$B157,'PSM Costs'!AB:AB),"")</f>
        <v/>
      </c>
      <c r="K157" s="230" t="str">
        <f ca="1">IF(SUMIF(Pharmaceuticals!$B:$B,$B157,Pharmaceuticals!U:U)+SUMIF('Health Products &amp; Equipment'!$B:$B,$B157,'Health Products &amp; Equipment'!AD:AD)+SUMIF('Other Pharma &amp; Health Products'!$B:$B,$B157,'Other Pharma &amp; Health Products'!AD:AD)+SUMIF('PSM Costs'!$B:$B,$B157,'PSM Costs'!AD:AD)&gt;0,SUMIF(Pharmaceuticals!$B:$B,$B157,Pharmaceuticals!U:U)+SUMIF('Health Products &amp; Equipment'!$B:$B,$B157,'Health Products &amp; Equipment'!AD:AD)+SUMIF('Other Pharma &amp; Health Products'!$B:$B,$B157,'Other Pharma &amp; Health Products'!AD:AD)+SUMIF('PSM Costs'!$B:$B,$B157,'PSM Costs'!AD:AD),"")</f>
        <v/>
      </c>
      <c r="L157" s="230" t="str">
        <f ca="1">IF(SUMIF(Pharmaceuticals!$B:$B,$B157,Pharmaceuticals!W:W)+SUMIF('Health Products &amp; Equipment'!$B:$B,$B157,'Health Products &amp; Equipment'!AF:AF)+SUMIF('Other Pharma &amp; Health Products'!$B:$B,$B157,'Other Pharma &amp; Health Products'!AF:AF)+SUMIF('PSM Costs'!$B:$B,$B157,'PSM Costs'!AF:AF)&gt;0,SUMIF(Pharmaceuticals!$B:$B,$B157,Pharmaceuticals!W:W)+SUMIF('Health Products &amp; Equipment'!$B:$B,$B157,'Health Products &amp; Equipment'!AF:AF)+SUMIF('Other Pharma &amp; Health Products'!$B:$B,$B157,'Other Pharma &amp; Health Products'!AF:AF)+SUMIF('PSM Costs'!$B:$B,$B157,'PSM Costs'!AF:AF),"")</f>
        <v/>
      </c>
      <c r="M157" s="228" t="str">
        <f t="shared" ca="1" si="11"/>
        <v/>
      </c>
      <c r="N157" s="231" t="str">
        <f ca="1">IF(SUMIF(Pharmaceuticals!$B:$B,$B157,Pharmaceuticals!AD:AD)+SUMIF('Health Products &amp; Equipment'!$B:$B,$B157,'Health Products &amp; Equipment'!AM:AM)+SUMIF('Other Pharma &amp; Health Products'!$B:$B,$B157,'Other Pharma &amp; Health Products'!AM:AM)+SUMIF('PSM Costs'!$B:$B,$B157,'PSM Costs'!AM:AM)&gt;0,SUMIF(Pharmaceuticals!$B:$B,$B157,Pharmaceuticals!AD:AD)+SUMIF('Health Products &amp; Equipment'!$B:$B,$B157,'Health Products &amp; Equipment'!AM:AM)+SUMIF('Other Pharma &amp; Health Products'!$B:$B,$B157,'Other Pharma &amp; Health Products'!AM:AM)+SUMIF('PSM Costs'!$B:$B,$B157,'PSM Costs'!AM:AM),"")</f>
        <v/>
      </c>
      <c r="O157" s="231" t="str">
        <f ca="1">IF(SUMIF(Pharmaceuticals!$B:$B,$B157,Pharmaceuticals!AF:AF)+SUMIF('Health Products &amp; Equipment'!$B:$B,$B157,'Health Products &amp; Equipment'!AO:AO)+SUMIF('Other Pharma &amp; Health Products'!$B:$B,$B157,'Other Pharma &amp; Health Products'!AO:AO)+SUMIF('PSM Costs'!$B:$B,$B157,'PSM Costs'!AO:AO)&gt;0,SUMIF(Pharmaceuticals!$B:$B,$B157,Pharmaceuticals!AF:AF)+SUMIF('Health Products &amp; Equipment'!$B:$B,$B157,'Health Products &amp; Equipment'!AO:AO)+SUMIF('Other Pharma &amp; Health Products'!$B:$B,$B157,'Other Pharma &amp; Health Products'!AO:AO)+SUMIF('PSM Costs'!$B:$B,$B157,'PSM Costs'!AO:AO),"")</f>
        <v/>
      </c>
      <c r="P157" s="231" t="str">
        <f ca="1">IF(SUMIF(Pharmaceuticals!$B:$B,$B157,Pharmaceuticals!AH:AH)+SUMIF('Health Products &amp; Equipment'!$B:$B,$B157,'Health Products &amp; Equipment'!AQ:AQ)+SUMIF('Other Pharma &amp; Health Products'!$B:$B,$B157,'Other Pharma &amp; Health Products'!AQ:AQ)+SUMIF('PSM Costs'!$B:$B,$B157,'PSM Costs'!AQ:AQ)&gt;0,SUMIF(Pharmaceuticals!$B:$B,$B157,Pharmaceuticals!AH:AH)+SUMIF('Health Products &amp; Equipment'!$B:$B,$B157,'Health Products &amp; Equipment'!AQ:AQ)+SUMIF('Other Pharma &amp; Health Products'!$B:$B,$B157,'Other Pharma &amp; Health Products'!AQ:AQ)+SUMIF('PSM Costs'!$B:$B,$B157,'PSM Costs'!AQ:AQ),"")</f>
        <v/>
      </c>
      <c r="Q157" s="231" t="str">
        <f ca="1">IF(SUMIF(Pharmaceuticals!$B:$B,$B157,Pharmaceuticals!AJ:AJ)+SUMIF('Health Products &amp; Equipment'!$B:$B,$B157,'Health Products &amp; Equipment'!AS:AS)+SUMIF('Other Pharma &amp; Health Products'!$B:$B,$B157,'Other Pharma &amp; Health Products'!AS:AS)+SUMIF('PSM Costs'!$B:$B,$B157,'PSM Costs'!AS:AS)&gt;0,SUMIF(Pharmaceuticals!$B:$B,$B157,Pharmaceuticals!AJ:AJ)+SUMIF('Health Products &amp; Equipment'!$B:$B,$B157,'Health Products &amp; Equipment'!AS:AS)+SUMIF('Other Pharma &amp; Health Products'!$B:$B,$B157,'Other Pharma &amp; Health Products'!AS:AS)+SUMIF('PSM Costs'!$B:$B,$B157,'PSM Costs'!AS:AS),"")</f>
        <v/>
      </c>
      <c r="R157" s="229" t="str">
        <f t="shared" ca="1" si="12"/>
        <v/>
      </c>
      <c r="S157" s="230" t="str">
        <f ca="1">IF(SUMIF(Pharmaceuticals!$B:$B,$B157,Pharmaceuticals!AQ:AQ)+SUMIF('Health Products &amp; Equipment'!$B:$B,$B157,'Health Products &amp; Equipment'!AZ:AZ)+SUMIF('Other Pharma &amp; Health Products'!$B:$B,$B157,'Other Pharma &amp; Health Products'!AZ:AZ)+SUMIF('PSM Costs'!$B:$B,$B157,'PSM Costs'!AZ:AZ)&gt;0,SUMIF(Pharmaceuticals!$B:$B,$B157,Pharmaceuticals!AQ:AQ)+SUMIF('Health Products &amp; Equipment'!$B:$B,$B157,'Health Products &amp; Equipment'!AZ:AZ)+SUMIF('Other Pharma &amp; Health Products'!$B:$B,$B157,'Other Pharma &amp; Health Products'!AZ:AZ)+SUMIF('PSM Costs'!$B:$B,$B157,'PSM Costs'!AZ:AZ),"")</f>
        <v/>
      </c>
      <c r="T157" s="230" t="str">
        <f ca="1">IF(SUMIF(Pharmaceuticals!$B:$B,$B157,Pharmaceuticals!AS:AS)+SUMIF('Health Products &amp; Equipment'!$B:$B,$B157,'Health Products &amp; Equipment'!BB:BB)+SUMIF('Other Pharma &amp; Health Products'!$B:$B,$B157,'Other Pharma &amp; Health Products'!BB:BB)+SUMIF('PSM Costs'!$B:$B,$B157,'PSM Costs'!BB:BB)&gt;0,SUMIF(Pharmaceuticals!$B:$B,$B157,Pharmaceuticals!AS:AS)+SUMIF('Health Products &amp; Equipment'!$B:$B,$B157,'Health Products &amp; Equipment'!BB:BB)+SUMIF('Other Pharma &amp; Health Products'!$B:$B,$B157,'Other Pharma &amp; Health Products'!BB:BB)+SUMIF('PSM Costs'!$B:$B,$B157,'PSM Costs'!BB:BB),"")</f>
        <v/>
      </c>
      <c r="U157" s="230" t="str">
        <f ca="1">IF(SUMIF(Pharmaceuticals!$B:$B,$B157,Pharmaceuticals!AU:AU)+SUMIF('Health Products &amp; Equipment'!$B:$B,$B157,'Health Products &amp; Equipment'!BD:BD)+SUMIF('Other Pharma &amp; Health Products'!$B:$B,$B157,'Other Pharma &amp; Health Products'!BD:BD)+SUMIF('PSM Costs'!$B:$B,$B157,'PSM Costs'!BD:BD)&gt;0,SUMIF(Pharmaceuticals!$B:$B,$B157,Pharmaceuticals!AU:AU)+SUMIF('Health Products &amp; Equipment'!$B:$B,$B157,'Health Products &amp; Equipment'!BD:BD)+SUMIF('Other Pharma &amp; Health Products'!$B:$B,$B157,'Other Pharma &amp; Health Products'!BD:BD)+SUMIF('PSM Costs'!$B:$B,$B157,'PSM Costs'!BD:BD),"")</f>
        <v/>
      </c>
      <c r="V157" s="230" t="str">
        <f ca="1">IF(SUMIF(Pharmaceuticals!$B:$B,$B157,Pharmaceuticals!AW:AW)+SUMIF('Health Products &amp; Equipment'!$B:$B,$B157,'Health Products &amp; Equipment'!BF:BF)+SUMIF('Other Pharma &amp; Health Products'!$B:$B,$B157,'Other Pharma &amp; Health Products'!BF:BF)+SUMIF('PSM Costs'!$B:$B,$B157,'PSM Costs'!BF:BF)&gt;0,SUMIF(Pharmaceuticals!$B:$B,$B157,Pharmaceuticals!AW:AW)+SUMIF('Health Products &amp; Equipment'!$B:$B,$B157,'Health Products &amp; Equipment'!BF:BF)+SUMIF('Other Pharma &amp; Health Products'!$B:$B,$B157,'Other Pharma &amp; Health Products'!BF:BF)+SUMIF('PSM Costs'!$B:$B,$B157,'PSM Costs'!BF:BF),"")</f>
        <v/>
      </c>
      <c r="W157" s="228" t="str">
        <f t="shared" ca="1" si="13"/>
        <v/>
      </c>
      <c r="X157" s="231" t="str">
        <f ca="1">IF(SUMIF(Pharmaceuticals!$B:$B,$B157,Pharmaceuticals!BD:BD)+SUMIF('Health Products &amp; Equipment'!$B:$B,$B157,'Health Products &amp; Equipment'!BM:BM)+SUMIF('Other Pharma &amp; Health Products'!$B:$B,$B157,'Other Pharma &amp; Health Products'!BM:BM)+SUMIF('PSM Costs'!$B:$B,$B157,'PSM Costs'!BM:BM)&gt;0,SUMIF(Pharmaceuticals!$B:$B,$B157,Pharmaceuticals!BD:BD)+SUMIF('Health Products &amp; Equipment'!$B:$B,$B157,'Health Products &amp; Equipment'!BM:BM)+SUMIF('Other Pharma &amp; Health Products'!$B:$B,$B157,'Other Pharma &amp; Health Products'!BM:BM)+SUMIF('PSM Costs'!$B:$B,$B157,'PSM Costs'!BM:BM),"")</f>
        <v/>
      </c>
      <c r="Y157" s="231" t="str">
        <f ca="1">IF(SUMIF(Pharmaceuticals!$B:$B,$B157,Pharmaceuticals!BF:BF)+SUMIF('Health Products &amp; Equipment'!$B:$B,$B157,'Health Products &amp; Equipment'!BO:BO)+SUMIF('Other Pharma &amp; Health Products'!$B:$B,$B157,'Other Pharma &amp; Health Products'!BO:BO)+SUMIF('PSM Costs'!$B:$B,$B157,'PSM Costs'!BO:BO)&gt;0,SUMIF(Pharmaceuticals!$B:$B,$B157,Pharmaceuticals!BF:BF)+SUMIF('Health Products &amp; Equipment'!$B:$B,$B157,'Health Products &amp; Equipment'!BO:BO)+SUMIF('Other Pharma &amp; Health Products'!$B:$B,$B157,'Other Pharma &amp; Health Products'!BO:BO)+SUMIF('PSM Costs'!$B:$B,$B157,'PSM Costs'!BO:BO),"")</f>
        <v/>
      </c>
      <c r="Z157" s="231" t="str">
        <f ca="1">IF(SUMIF(Pharmaceuticals!$B:$B,$B157,Pharmaceuticals!BH:BH)+SUMIF('Health Products &amp; Equipment'!$B:$B,$B157,'Health Products &amp; Equipment'!BQ:BQ)+SUMIF('Other Pharma &amp; Health Products'!$B:$B,$B157,'Other Pharma &amp; Health Products'!BQ:BQ)+SUMIF('PSM Costs'!$B:$B,$B157,'PSM Costs'!BQ:BQ)&gt;0,SUMIF(Pharmaceuticals!$B:$B,$B157,Pharmaceuticals!BH:BH)+SUMIF('Health Products &amp; Equipment'!$B:$B,$B157,'Health Products &amp; Equipment'!BQ:BQ)+SUMIF('Other Pharma &amp; Health Products'!$B:$B,$B157,'Other Pharma &amp; Health Products'!BQ:BQ)+SUMIF('PSM Costs'!$B:$B,$B157,'PSM Costs'!BQ:BQ),"")</f>
        <v/>
      </c>
      <c r="AA157" s="231" t="str">
        <f ca="1">IF(SUMIF(Pharmaceuticals!$B:$B,$B157,Pharmaceuticals!BJ:BJ)+SUMIF('Health Products &amp; Equipment'!$B:$B,$B157,'Health Products &amp; Equipment'!BS:BS)+SUMIF('Other Pharma &amp; Health Products'!$B:$B,$B157,'Other Pharma &amp; Health Products'!BS:BS)+SUMIF('PSM Costs'!$B:$B,$B157,'PSM Costs'!BS:BS)&gt;0,SUMIF(Pharmaceuticals!$B:$B,$B157,Pharmaceuticals!BJ:BJ)+SUMIF('Health Products &amp; Equipment'!$B:$B,$B157,'Health Products &amp; Equipment'!BS:BS)+SUMIF('Other Pharma &amp; Health Products'!$B:$B,$B157,'Other Pharma &amp; Health Products'!BS:BS)+SUMIF('PSM Costs'!$B:$B,$B157,'PSM Costs'!BS:BS),"")</f>
        <v/>
      </c>
      <c r="AB157" s="230" t="str">
        <f t="shared" ca="1" si="14"/>
        <v/>
      </c>
    </row>
    <row r="158" spans="1:28" ht="22" customHeight="1" x14ac:dyDescent="0.15">
      <c r="A158" s="226">
        <v>148</v>
      </c>
      <c r="B158" s="226" t="str">
        <f ca="1">IFERROR(VLOOKUP(A158,'Rank unique Mod-Int-CI-PR'!I:J,2,FALSE),"")</f>
        <v/>
      </c>
      <c r="C158" s="227" t="str">
        <f ca="1">IFERROR(VLOOKUP(VALUE(LEFT(B158,FIND("-",B158)-1)),CatModules!B:C,2,FALSE),"")</f>
        <v/>
      </c>
      <c r="D158" s="227" t="str">
        <f ca="1">IFERROR(VLOOKUP(LEFT(B158,FIND("--",B158)-1),CatInt!D:E,2,FALSE),"")</f>
        <v/>
      </c>
      <c r="E158" s="227" t="str">
        <f ca="1">IFERROR(VLOOKUP(MID(B158,FIND("--",B158)+2,FIND("---",B158)-FIND("--",B158)-2),CatCostInp!D:E,2,FALSE),"")</f>
        <v/>
      </c>
      <c r="F158" s="227" t="str">
        <f ca="1">IFERROR(VLOOKUP(B158,ActivityConcat!A:C,3,FALSE),"")</f>
        <v/>
      </c>
      <c r="G158" s="228" t="str">
        <f ca="1">IFERROR(VLOOKUP(VALUE(RIGHT(B158,1)),Setup!A:D,4,FALSE),"")</f>
        <v/>
      </c>
      <c r="H158" s="229" t="str">
        <f t="shared" ca="1" si="10"/>
        <v/>
      </c>
      <c r="I158" s="230" t="str">
        <f ca="1">IF(SUMIF(Pharmaceuticals!$B:$B,$B158,Pharmaceuticals!Q:Q)+SUMIF('Health Products &amp; Equipment'!$B:$B,$B158,'Health Products &amp; Equipment'!Z:Z)+SUMIF('Other Pharma &amp; Health Products'!$B:$B,$B158,'Other Pharma &amp; Health Products'!Z:Z)+SUMIF('PSM Costs'!$B:$B,$B158,'PSM Costs'!Z:Z)&gt;0,SUMIF(Pharmaceuticals!$B:$B,$B158,Pharmaceuticals!Q:Q)+SUMIF('Health Products &amp; Equipment'!$B:$B,$B158,'Health Products &amp; Equipment'!Z:Z)+SUMIF('Other Pharma &amp; Health Products'!$B:$B,$B158,'Other Pharma &amp; Health Products'!Z:Z)+SUMIF('PSM Costs'!$B:$B,$B158,'PSM Costs'!Z:Z),"")</f>
        <v/>
      </c>
      <c r="J158" s="230" t="str">
        <f ca="1">IF(SUMIF(Pharmaceuticals!$B:$B,$B158,Pharmaceuticals!S:S)+SUMIF('Health Products &amp; Equipment'!$B:$B,$B158,'Health Products &amp; Equipment'!AB:AB)+SUMIF('Other Pharma &amp; Health Products'!$B:$B,$B158,'Other Pharma &amp; Health Products'!AB:AB)+SUMIF('PSM Costs'!$B:$B,$B158,'PSM Costs'!AB:AB)&gt;0,SUMIF(Pharmaceuticals!$B:$B,$B158,Pharmaceuticals!S:S)+SUMIF('Health Products &amp; Equipment'!$B:$B,$B158,'Health Products &amp; Equipment'!AB:AB)+SUMIF('Other Pharma &amp; Health Products'!$B:$B,$B158,'Other Pharma &amp; Health Products'!AB:AB)+SUMIF('PSM Costs'!$B:$B,$B158,'PSM Costs'!AB:AB),"")</f>
        <v/>
      </c>
      <c r="K158" s="230" t="str">
        <f ca="1">IF(SUMIF(Pharmaceuticals!$B:$B,$B158,Pharmaceuticals!U:U)+SUMIF('Health Products &amp; Equipment'!$B:$B,$B158,'Health Products &amp; Equipment'!AD:AD)+SUMIF('Other Pharma &amp; Health Products'!$B:$B,$B158,'Other Pharma &amp; Health Products'!AD:AD)+SUMIF('PSM Costs'!$B:$B,$B158,'PSM Costs'!AD:AD)&gt;0,SUMIF(Pharmaceuticals!$B:$B,$B158,Pharmaceuticals!U:U)+SUMIF('Health Products &amp; Equipment'!$B:$B,$B158,'Health Products &amp; Equipment'!AD:AD)+SUMIF('Other Pharma &amp; Health Products'!$B:$B,$B158,'Other Pharma &amp; Health Products'!AD:AD)+SUMIF('PSM Costs'!$B:$B,$B158,'PSM Costs'!AD:AD),"")</f>
        <v/>
      </c>
      <c r="L158" s="230" t="str">
        <f ca="1">IF(SUMIF(Pharmaceuticals!$B:$B,$B158,Pharmaceuticals!W:W)+SUMIF('Health Products &amp; Equipment'!$B:$B,$B158,'Health Products &amp; Equipment'!AF:AF)+SUMIF('Other Pharma &amp; Health Products'!$B:$B,$B158,'Other Pharma &amp; Health Products'!AF:AF)+SUMIF('PSM Costs'!$B:$B,$B158,'PSM Costs'!AF:AF)&gt;0,SUMIF(Pharmaceuticals!$B:$B,$B158,Pharmaceuticals!W:W)+SUMIF('Health Products &amp; Equipment'!$B:$B,$B158,'Health Products &amp; Equipment'!AF:AF)+SUMIF('Other Pharma &amp; Health Products'!$B:$B,$B158,'Other Pharma &amp; Health Products'!AF:AF)+SUMIF('PSM Costs'!$B:$B,$B158,'PSM Costs'!AF:AF),"")</f>
        <v/>
      </c>
      <c r="M158" s="228" t="str">
        <f t="shared" ca="1" si="11"/>
        <v/>
      </c>
      <c r="N158" s="231" t="str">
        <f ca="1">IF(SUMIF(Pharmaceuticals!$B:$B,$B158,Pharmaceuticals!AD:AD)+SUMIF('Health Products &amp; Equipment'!$B:$B,$B158,'Health Products &amp; Equipment'!AM:AM)+SUMIF('Other Pharma &amp; Health Products'!$B:$B,$B158,'Other Pharma &amp; Health Products'!AM:AM)+SUMIF('PSM Costs'!$B:$B,$B158,'PSM Costs'!AM:AM)&gt;0,SUMIF(Pharmaceuticals!$B:$B,$B158,Pharmaceuticals!AD:AD)+SUMIF('Health Products &amp; Equipment'!$B:$B,$B158,'Health Products &amp; Equipment'!AM:AM)+SUMIF('Other Pharma &amp; Health Products'!$B:$B,$B158,'Other Pharma &amp; Health Products'!AM:AM)+SUMIF('PSM Costs'!$B:$B,$B158,'PSM Costs'!AM:AM),"")</f>
        <v/>
      </c>
      <c r="O158" s="231" t="str">
        <f ca="1">IF(SUMIF(Pharmaceuticals!$B:$B,$B158,Pharmaceuticals!AF:AF)+SUMIF('Health Products &amp; Equipment'!$B:$B,$B158,'Health Products &amp; Equipment'!AO:AO)+SUMIF('Other Pharma &amp; Health Products'!$B:$B,$B158,'Other Pharma &amp; Health Products'!AO:AO)+SUMIF('PSM Costs'!$B:$B,$B158,'PSM Costs'!AO:AO)&gt;0,SUMIF(Pharmaceuticals!$B:$B,$B158,Pharmaceuticals!AF:AF)+SUMIF('Health Products &amp; Equipment'!$B:$B,$B158,'Health Products &amp; Equipment'!AO:AO)+SUMIF('Other Pharma &amp; Health Products'!$B:$B,$B158,'Other Pharma &amp; Health Products'!AO:AO)+SUMIF('PSM Costs'!$B:$B,$B158,'PSM Costs'!AO:AO),"")</f>
        <v/>
      </c>
      <c r="P158" s="231" t="str">
        <f ca="1">IF(SUMIF(Pharmaceuticals!$B:$B,$B158,Pharmaceuticals!AH:AH)+SUMIF('Health Products &amp; Equipment'!$B:$B,$B158,'Health Products &amp; Equipment'!AQ:AQ)+SUMIF('Other Pharma &amp; Health Products'!$B:$B,$B158,'Other Pharma &amp; Health Products'!AQ:AQ)+SUMIF('PSM Costs'!$B:$B,$B158,'PSM Costs'!AQ:AQ)&gt;0,SUMIF(Pharmaceuticals!$B:$B,$B158,Pharmaceuticals!AH:AH)+SUMIF('Health Products &amp; Equipment'!$B:$B,$B158,'Health Products &amp; Equipment'!AQ:AQ)+SUMIF('Other Pharma &amp; Health Products'!$B:$B,$B158,'Other Pharma &amp; Health Products'!AQ:AQ)+SUMIF('PSM Costs'!$B:$B,$B158,'PSM Costs'!AQ:AQ),"")</f>
        <v/>
      </c>
      <c r="Q158" s="231" t="str">
        <f ca="1">IF(SUMIF(Pharmaceuticals!$B:$B,$B158,Pharmaceuticals!AJ:AJ)+SUMIF('Health Products &amp; Equipment'!$B:$B,$B158,'Health Products &amp; Equipment'!AS:AS)+SUMIF('Other Pharma &amp; Health Products'!$B:$B,$B158,'Other Pharma &amp; Health Products'!AS:AS)+SUMIF('PSM Costs'!$B:$B,$B158,'PSM Costs'!AS:AS)&gt;0,SUMIF(Pharmaceuticals!$B:$B,$B158,Pharmaceuticals!AJ:AJ)+SUMIF('Health Products &amp; Equipment'!$B:$B,$B158,'Health Products &amp; Equipment'!AS:AS)+SUMIF('Other Pharma &amp; Health Products'!$B:$B,$B158,'Other Pharma &amp; Health Products'!AS:AS)+SUMIF('PSM Costs'!$B:$B,$B158,'PSM Costs'!AS:AS),"")</f>
        <v/>
      </c>
      <c r="R158" s="229" t="str">
        <f t="shared" ca="1" si="12"/>
        <v/>
      </c>
      <c r="S158" s="230" t="str">
        <f ca="1">IF(SUMIF(Pharmaceuticals!$B:$B,$B158,Pharmaceuticals!AQ:AQ)+SUMIF('Health Products &amp; Equipment'!$B:$B,$B158,'Health Products &amp; Equipment'!AZ:AZ)+SUMIF('Other Pharma &amp; Health Products'!$B:$B,$B158,'Other Pharma &amp; Health Products'!AZ:AZ)+SUMIF('PSM Costs'!$B:$B,$B158,'PSM Costs'!AZ:AZ)&gt;0,SUMIF(Pharmaceuticals!$B:$B,$B158,Pharmaceuticals!AQ:AQ)+SUMIF('Health Products &amp; Equipment'!$B:$B,$B158,'Health Products &amp; Equipment'!AZ:AZ)+SUMIF('Other Pharma &amp; Health Products'!$B:$B,$B158,'Other Pharma &amp; Health Products'!AZ:AZ)+SUMIF('PSM Costs'!$B:$B,$B158,'PSM Costs'!AZ:AZ),"")</f>
        <v/>
      </c>
      <c r="T158" s="230" t="str">
        <f ca="1">IF(SUMIF(Pharmaceuticals!$B:$B,$B158,Pharmaceuticals!AS:AS)+SUMIF('Health Products &amp; Equipment'!$B:$B,$B158,'Health Products &amp; Equipment'!BB:BB)+SUMIF('Other Pharma &amp; Health Products'!$B:$B,$B158,'Other Pharma &amp; Health Products'!BB:BB)+SUMIF('PSM Costs'!$B:$B,$B158,'PSM Costs'!BB:BB)&gt;0,SUMIF(Pharmaceuticals!$B:$B,$B158,Pharmaceuticals!AS:AS)+SUMIF('Health Products &amp; Equipment'!$B:$B,$B158,'Health Products &amp; Equipment'!BB:BB)+SUMIF('Other Pharma &amp; Health Products'!$B:$B,$B158,'Other Pharma &amp; Health Products'!BB:BB)+SUMIF('PSM Costs'!$B:$B,$B158,'PSM Costs'!BB:BB),"")</f>
        <v/>
      </c>
      <c r="U158" s="230" t="str">
        <f ca="1">IF(SUMIF(Pharmaceuticals!$B:$B,$B158,Pharmaceuticals!AU:AU)+SUMIF('Health Products &amp; Equipment'!$B:$B,$B158,'Health Products &amp; Equipment'!BD:BD)+SUMIF('Other Pharma &amp; Health Products'!$B:$B,$B158,'Other Pharma &amp; Health Products'!BD:BD)+SUMIF('PSM Costs'!$B:$B,$B158,'PSM Costs'!BD:BD)&gt;0,SUMIF(Pharmaceuticals!$B:$B,$B158,Pharmaceuticals!AU:AU)+SUMIF('Health Products &amp; Equipment'!$B:$B,$B158,'Health Products &amp; Equipment'!BD:BD)+SUMIF('Other Pharma &amp; Health Products'!$B:$B,$B158,'Other Pharma &amp; Health Products'!BD:BD)+SUMIF('PSM Costs'!$B:$B,$B158,'PSM Costs'!BD:BD),"")</f>
        <v/>
      </c>
      <c r="V158" s="230" t="str">
        <f ca="1">IF(SUMIF(Pharmaceuticals!$B:$B,$B158,Pharmaceuticals!AW:AW)+SUMIF('Health Products &amp; Equipment'!$B:$B,$B158,'Health Products &amp; Equipment'!BF:BF)+SUMIF('Other Pharma &amp; Health Products'!$B:$B,$B158,'Other Pharma &amp; Health Products'!BF:BF)+SUMIF('PSM Costs'!$B:$B,$B158,'PSM Costs'!BF:BF)&gt;0,SUMIF(Pharmaceuticals!$B:$B,$B158,Pharmaceuticals!AW:AW)+SUMIF('Health Products &amp; Equipment'!$B:$B,$B158,'Health Products &amp; Equipment'!BF:BF)+SUMIF('Other Pharma &amp; Health Products'!$B:$B,$B158,'Other Pharma &amp; Health Products'!BF:BF)+SUMIF('PSM Costs'!$B:$B,$B158,'PSM Costs'!BF:BF),"")</f>
        <v/>
      </c>
      <c r="W158" s="228" t="str">
        <f t="shared" ca="1" si="13"/>
        <v/>
      </c>
      <c r="X158" s="231" t="str">
        <f ca="1">IF(SUMIF(Pharmaceuticals!$B:$B,$B158,Pharmaceuticals!BD:BD)+SUMIF('Health Products &amp; Equipment'!$B:$B,$B158,'Health Products &amp; Equipment'!BM:BM)+SUMIF('Other Pharma &amp; Health Products'!$B:$B,$B158,'Other Pharma &amp; Health Products'!BM:BM)+SUMIF('PSM Costs'!$B:$B,$B158,'PSM Costs'!BM:BM)&gt;0,SUMIF(Pharmaceuticals!$B:$B,$B158,Pharmaceuticals!BD:BD)+SUMIF('Health Products &amp; Equipment'!$B:$B,$B158,'Health Products &amp; Equipment'!BM:BM)+SUMIF('Other Pharma &amp; Health Products'!$B:$B,$B158,'Other Pharma &amp; Health Products'!BM:BM)+SUMIF('PSM Costs'!$B:$B,$B158,'PSM Costs'!BM:BM),"")</f>
        <v/>
      </c>
      <c r="Y158" s="231" t="str">
        <f ca="1">IF(SUMIF(Pharmaceuticals!$B:$B,$B158,Pharmaceuticals!BF:BF)+SUMIF('Health Products &amp; Equipment'!$B:$B,$B158,'Health Products &amp; Equipment'!BO:BO)+SUMIF('Other Pharma &amp; Health Products'!$B:$B,$B158,'Other Pharma &amp; Health Products'!BO:BO)+SUMIF('PSM Costs'!$B:$B,$B158,'PSM Costs'!BO:BO)&gt;0,SUMIF(Pharmaceuticals!$B:$B,$B158,Pharmaceuticals!BF:BF)+SUMIF('Health Products &amp; Equipment'!$B:$B,$B158,'Health Products &amp; Equipment'!BO:BO)+SUMIF('Other Pharma &amp; Health Products'!$B:$B,$B158,'Other Pharma &amp; Health Products'!BO:BO)+SUMIF('PSM Costs'!$B:$B,$B158,'PSM Costs'!BO:BO),"")</f>
        <v/>
      </c>
      <c r="Z158" s="231" t="str">
        <f ca="1">IF(SUMIF(Pharmaceuticals!$B:$B,$B158,Pharmaceuticals!BH:BH)+SUMIF('Health Products &amp; Equipment'!$B:$B,$B158,'Health Products &amp; Equipment'!BQ:BQ)+SUMIF('Other Pharma &amp; Health Products'!$B:$B,$B158,'Other Pharma &amp; Health Products'!BQ:BQ)+SUMIF('PSM Costs'!$B:$B,$B158,'PSM Costs'!BQ:BQ)&gt;0,SUMIF(Pharmaceuticals!$B:$B,$B158,Pharmaceuticals!BH:BH)+SUMIF('Health Products &amp; Equipment'!$B:$B,$B158,'Health Products &amp; Equipment'!BQ:BQ)+SUMIF('Other Pharma &amp; Health Products'!$B:$B,$B158,'Other Pharma &amp; Health Products'!BQ:BQ)+SUMIF('PSM Costs'!$B:$B,$B158,'PSM Costs'!BQ:BQ),"")</f>
        <v/>
      </c>
      <c r="AA158" s="231" t="str">
        <f ca="1">IF(SUMIF(Pharmaceuticals!$B:$B,$B158,Pharmaceuticals!BJ:BJ)+SUMIF('Health Products &amp; Equipment'!$B:$B,$B158,'Health Products &amp; Equipment'!BS:BS)+SUMIF('Other Pharma &amp; Health Products'!$B:$B,$B158,'Other Pharma &amp; Health Products'!BS:BS)+SUMIF('PSM Costs'!$B:$B,$B158,'PSM Costs'!BS:BS)&gt;0,SUMIF(Pharmaceuticals!$B:$B,$B158,Pharmaceuticals!BJ:BJ)+SUMIF('Health Products &amp; Equipment'!$B:$B,$B158,'Health Products &amp; Equipment'!BS:BS)+SUMIF('Other Pharma &amp; Health Products'!$B:$B,$B158,'Other Pharma &amp; Health Products'!BS:BS)+SUMIF('PSM Costs'!$B:$B,$B158,'PSM Costs'!BS:BS),"")</f>
        <v/>
      </c>
      <c r="AB158" s="230" t="str">
        <f t="shared" ca="1" si="14"/>
        <v/>
      </c>
    </row>
    <row r="159" spans="1:28" ht="22" customHeight="1" x14ac:dyDescent="0.15">
      <c r="A159" s="226">
        <v>149</v>
      </c>
      <c r="B159" s="226" t="str">
        <f ca="1">IFERROR(VLOOKUP(A159,'Rank unique Mod-Int-CI-PR'!I:J,2,FALSE),"")</f>
        <v/>
      </c>
      <c r="C159" s="227" t="str">
        <f ca="1">IFERROR(VLOOKUP(VALUE(LEFT(B159,FIND("-",B159)-1)),CatModules!B:C,2,FALSE),"")</f>
        <v/>
      </c>
      <c r="D159" s="227" t="str">
        <f ca="1">IFERROR(VLOOKUP(LEFT(B159,FIND("--",B159)-1),CatInt!D:E,2,FALSE),"")</f>
        <v/>
      </c>
      <c r="E159" s="227" t="str">
        <f ca="1">IFERROR(VLOOKUP(MID(B159,FIND("--",B159)+2,FIND("---",B159)-FIND("--",B159)-2),CatCostInp!D:E,2,FALSE),"")</f>
        <v/>
      </c>
      <c r="F159" s="227" t="str">
        <f ca="1">IFERROR(VLOOKUP(B159,ActivityConcat!A:C,3,FALSE),"")</f>
        <v/>
      </c>
      <c r="G159" s="228" t="str">
        <f ca="1">IFERROR(VLOOKUP(VALUE(RIGHT(B159,1)),Setup!A:D,4,FALSE),"")</f>
        <v/>
      </c>
      <c r="H159" s="229" t="str">
        <f t="shared" ca="1" si="10"/>
        <v/>
      </c>
      <c r="I159" s="230" t="str">
        <f ca="1">IF(SUMIF(Pharmaceuticals!$B:$B,$B159,Pharmaceuticals!Q:Q)+SUMIF('Health Products &amp; Equipment'!$B:$B,$B159,'Health Products &amp; Equipment'!Z:Z)+SUMIF('Other Pharma &amp; Health Products'!$B:$B,$B159,'Other Pharma &amp; Health Products'!Z:Z)+SUMIF('PSM Costs'!$B:$B,$B159,'PSM Costs'!Z:Z)&gt;0,SUMIF(Pharmaceuticals!$B:$B,$B159,Pharmaceuticals!Q:Q)+SUMIF('Health Products &amp; Equipment'!$B:$B,$B159,'Health Products &amp; Equipment'!Z:Z)+SUMIF('Other Pharma &amp; Health Products'!$B:$B,$B159,'Other Pharma &amp; Health Products'!Z:Z)+SUMIF('PSM Costs'!$B:$B,$B159,'PSM Costs'!Z:Z),"")</f>
        <v/>
      </c>
      <c r="J159" s="230" t="str">
        <f ca="1">IF(SUMIF(Pharmaceuticals!$B:$B,$B159,Pharmaceuticals!S:S)+SUMIF('Health Products &amp; Equipment'!$B:$B,$B159,'Health Products &amp; Equipment'!AB:AB)+SUMIF('Other Pharma &amp; Health Products'!$B:$B,$B159,'Other Pharma &amp; Health Products'!AB:AB)+SUMIF('PSM Costs'!$B:$B,$B159,'PSM Costs'!AB:AB)&gt;0,SUMIF(Pharmaceuticals!$B:$B,$B159,Pharmaceuticals!S:S)+SUMIF('Health Products &amp; Equipment'!$B:$B,$B159,'Health Products &amp; Equipment'!AB:AB)+SUMIF('Other Pharma &amp; Health Products'!$B:$B,$B159,'Other Pharma &amp; Health Products'!AB:AB)+SUMIF('PSM Costs'!$B:$B,$B159,'PSM Costs'!AB:AB),"")</f>
        <v/>
      </c>
      <c r="K159" s="230" t="str">
        <f ca="1">IF(SUMIF(Pharmaceuticals!$B:$B,$B159,Pharmaceuticals!U:U)+SUMIF('Health Products &amp; Equipment'!$B:$B,$B159,'Health Products &amp; Equipment'!AD:AD)+SUMIF('Other Pharma &amp; Health Products'!$B:$B,$B159,'Other Pharma &amp; Health Products'!AD:AD)+SUMIF('PSM Costs'!$B:$B,$B159,'PSM Costs'!AD:AD)&gt;0,SUMIF(Pharmaceuticals!$B:$B,$B159,Pharmaceuticals!U:U)+SUMIF('Health Products &amp; Equipment'!$B:$B,$B159,'Health Products &amp; Equipment'!AD:AD)+SUMIF('Other Pharma &amp; Health Products'!$B:$B,$B159,'Other Pharma &amp; Health Products'!AD:AD)+SUMIF('PSM Costs'!$B:$B,$B159,'PSM Costs'!AD:AD),"")</f>
        <v/>
      </c>
      <c r="L159" s="230" t="str">
        <f ca="1">IF(SUMIF(Pharmaceuticals!$B:$B,$B159,Pharmaceuticals!W:W)+SUMIF('Health Products &amp; Equipment'!$B:$B,$B159,'Health Products &amp; Equipment'!AF:AF)+SUMIF('Other Pharma &amp; Health Products'!$B:$B,$B159,'Other Pharma &amp; Health Products'!AF:AF)+SUMIF('PSM Costs'!$B:$B,$B159,'PSM Costs'!AF:AF)&gt;0,SUMIF(Pharmaceuticals!$B:$B,$B159,Pharmaceuticals!W:W)+SUMIF('Health Products &amp; Equipment'!$B:$B,$B159,'Health Products &amp; Equipment'!AF:AF)+SUMIF('Other Pharma &amp; Health Products'!$B:$B,$B159,'Other Pharma &amp; Health Products'!AF:AF)+SUMIF('PSM Costs'!$B:$B,$B159,'PSM Costs'!AF:AF),"")</f>
        <v/>
      </c>
      <c r="M159" s="228" t="str">
        <f t="shared" ca="1" si="11"/>
        <v/>
      </c>
      <c r="N159" s="231" t="str">
        <f ca="1">IF(SUMIF(Pharmaceuticals!$B:$B,$B159,Pharmaceuticals!AD:AD)+SUMIF('Health Products &amp; Equipment'!$B:$B,$B159,'Health Products &amp; Equipment'!AM:AM)+SUMIF('Other Pharma &amp; Health Products'!$B:$B,$B159,'Other Pharma &amp; Health Products'!AM:AM)+SUMIF('PSM Costs'!$B:$B,$B159,'PSM Costs'!AM:AM)&gt;0,SUMIF(Pharmaceuticals!$B:$B,$B159,Pharmaceuticals!AD:AD)+SUMIF('Health Products &amp; Equipment'!$B:$B,$B159,'Health Products &amp; Equipment'!AM:AM)+SUMIF('Other Pharma &amp; Health Products'!$B:$B,$B159,'Other Pharma &amp; Health Products'!AM:AM)+SUMIF('PSM Costs'!$B:$B,$B159,'PSM Costs'!AM:AM),"")</f>
        <v/>
      </c>
      <c r="O159" s="231" t="str">
        <f ca="1">IF(SUMIF(Pharmaceuticals!$B:$B,$B159,Pharmaceuticals!AF:AF)+SUMIF('Health Products &amp; Equipment'!$B:$B,$B159,'Health Products &amp; Equipment'!AO:AO)+SUMIF('Other Pharma &amp; Health Products'!$B:$B,$B159,'Other Pharma &amp; Health Products'!AO:AO)+SUMIF('PSM Costs'!$B:$B,$B159,'PSM Costs'!AO:AO)&gt;0,SUMIF(Pharmaceuticals!$B:$B,$B159,Pharmaceuticals!AF:AF)+SUMIF('Health Products &amp; Equipment'!$B:$B,$B159,'Health Products &amp; Equipment'!AO:AO)+SUMIF('Other Pharma &amp; Health Products'!$B:$B,$B159,'Other Pharma &amp; Health Products'!AO:AO)+SUMIF('PSM Costs'!$B:$B,$B159,'PSM Costs'!AO:AO),"")</f>
        <v/>
      </c>
      <c r="P159" s="231" t="str">
        <f ca="1">IF(SUMIF(Pharmaceuticals!$B:$B,$B159,Pharmaceuticals!AH:AH)+SUMIF('Health Products &amp; Equipment'!$B:$B,$B159,'Health Products &amp; Equipment'!AQ:AQ)+SUMIF('Other Pharma &amp; Health Products'!$B:$B,$B159,'Other Pharma &amp; Health Products'!AQ:AQ)+SUMIF('PSM Costs'!$B:$B,$B159,'PSM Costs'!AQ:AQ)&gt;0,SUMIF(Pharmaceuticals!$B:$B,$B159,Pharmaceuticals!AH:AH)+SUMIF('Health Products &amp; Equipment'!$B:$B,$B159,'Health Products &amp; Equipment'!AQ:AQ)+SUMIF('Other Pharma &amp; Health Products'!$B:$B,$B159,'Other Pharma &amp; Health Products'!AQ:AQ)+SUMIF('PSM Costs'!$B:$B,$B159,'PSM Costs'!AQ:AQ),"")</f>
        <v/>
      </c>
      <c r="Q159" s="231" t="str">
        <f ca="1">IF(SUMIF(Pharmaceuticals!$B:$B,$B159,Pharmaceuticals!AJ:AJ)+SUMIF('Health Products &amp; Equipment'!$B:$B,$B159,'Health Products &amp; Equipment'!AS:AS)+SUMIF('Other Pharma &amp; Health Products'!$B:$B,$B159,'Other Pharma &amp; Health Products'!AS:AS)+SUMIF('PSM Costs'!$B:$B,$B159,'PSM Costs'!AS:AS)&gt;0,SUMIF(Pharmaceuticals!$B:$B,$B159,Pharmaceuticals!AJ:AJ)+SUMIF('Health Products &amp; Equipment'!$B:$B,$B159,'Health Products &amp; Equipment'!AS:AS)+SUMIF('Other Pharma &amp; Health Products'!$B:$B,$B159,'Other Pharma &amp; Health Products'!AS:AS)+SUMIF('PSM Costs'!$B:$B,$B159,'PSM Costs'!AS:AS),"")</f>
        <v/>
      </c>
      <c r="R159" s="229" t="str">
        <f t="shared" ca="1" si="12"/>
        <v/>
      </c>
      <c r="S159" s="230" t="str">
        <f ca="1">IF(SUMIF(Pharmaceuticals!$B:$B,$B159,Pharmaceuticals!AQ:AQ)+SUMIF('Health Products &amp; Equipment'!$B:$B,$B159,'Health Products &amp; Equipment'!AZ:AZ)+SUMIF('Other Pharma &amp; Health Products'!$B:$B,$B159,'Other Pharma &amp; Health Products'!AZ:AZ)+SUMIF('PSM Costs'!$B:$B,$B159,'PSM Costs'!AZ:AZ)&gt;0,SUMIF(Pharmaceuticals!$B:$B,$B159,Pharmaceuticals!AQ:AQ)+SUMIF('Health Products &amp; Equipment'!$B:$B,$B159,'Health Products &amp; Equipment'!AZ:AZ)+SUMIF('Other Pharma &amp; Health Products'!$B:$B,$B159,'Other Pharma &amp; Health Products'!AZ:AZ)+SUMIF('PSM Costs'!$B:$B,$B159,'PSM Costs'!AZ:AZ),"")</f>
        <v/>
      </c>
      <c r="T159" s="230" t="str">
        <f ca="1">IF(SUMIF(Pharmaceuticals!$B:$B,$B159,Pharmaceuticals!AS:AS)+SUMIF('Health Products &amp; Equipment'!$B:$B,$B159,'Health Products &amp; Equipment'!BB:BB)+SUMIF('Other Pharma &amp; Health Products'!$B:$B,$B159,'Other Pharma &amp; Health Products'!BB:BB)+SUMIF('PSM Costs'!$B:$B,$B159,'PSM Costs'!BB:BB)&gt;0,SUMIF(Pharmaceuticals!$B:$B,$B159,Pharmaceuticals!AS:AS)+SUMIF('Health Products &amp; Equipment'!$B:$B,$B159,'Health Products &amp; Equipment'!BB:BB)+SUMIF('Other Pharma &amp; Health Products'!$B:$B,$B159,'Other Pharma &amp; Health Products'!BB:BB)+SUMIF('PSM Costs'!$B:$B,$B159,'PSM Costs'!BB:BB),"")</f>
        <v/>
      </c>
      <c r="U159" s="230" t="str">
        <f ca="1">IF(SUMIF(Pharmaceuticals!$B:$B,$B159,Pharmaceuticals!AU:AU)+SUMIF('Health Products &amp; Equipment'!$B:$B,$B159,'Health Products &amp; Equipment'!BD:BD)+SUMIF('Other Pharma &amp; Health Products'!$B:$B,$B159,'Other Pharma &amp; Health Products'!BD:BD)+SUMIF('PSM Costs'!$B:$B,$B159,'PSM Costs'!BD:BD)&gt;0,SUMIF(Pharmaceuticals!$B:$B,$B159,Pharmaceuticals!AU:AU)+SUMIF('Health Products &amp; Equipment'!$B:$B,$B159,'Health Products &amp; Equipment'!BD:BD)+SUMIF('Other Pharma &amp; Health Products'!$B:$B,$B159,'Other Pharma &amp; Health Products'!BD:BD)+SUMIF('PSM Costs'!$B:$B,$B159,'PSM Costs'!BD:BD),"")</f>
        <v/>
      </c>
      <c r="V159" s="230" t="str">
        <f ca="1">IF(SUMIF(Pharmaceuticals!$B:$B,$B159,Pharmaceuticals!AW:AW)+SUMIF('Health Products &amp; Equipment'!$B:$B,$B159,'Health Products &amp; Equipment'!BF:BF)+SUMIF('Other Pharma &amp; Health Products'!$B:$B,$B159,'Other Pharma &amp; Health Products'!BF:BF)+SUMIF('PSM Costs'!$B:$B,$B159,'PSM Costs'!BF:BF)&gt;0,SUMIF(Pharmaceuticals!$B:$B,$B159,Pharmaceuticals!AW:AW)+SUMIF('Health Products &amp; Equipment'!$B:$B,$B159,'Health Products &amp; Equipment'!BF:BF)+SUMIF('Other Pharma &amp; Health Products'!$B:$B,$B159,'Other Pharma &amp; Health Products'!BF:BF)+SUMIF('PSM Costs'!$B:$B,$B159,'PSM Costs'!BF:BF),"")</f>
        <v/>
      </c>
      <c r="W159" s="228" t="str">
        <f t="shared" ca="1" si="13"/>
        <v/>
      </c>
      <c r="X159" s="231" t="str">
        <f ca="1">IF(SUMIF(Pharmaceuticals!$B:$B,$B159,Pharmaceuticals!BD:BD)+SUMIF('Health Products &amp; Equipment'!$B:$B,$B159,'Health Products &amp; Equipment'!BM:BM)+SUMIF('Other Pharma &amp; Health Products'!$B:$B,$B159,'Other Pharma &amp; Health Products'!BM:BM)+SUMIF('PSM Costs'!$B:$B,$B159,'PSM Costs'!BM:BM)&gt;0,SUMIF(Pharmaceuticals!$B:$B,$B159,Pharmaceuticals!BD:BD)+SUMIF('Health Products &amp; Equipment'!$B:$B,$B159,'Health Products &amp; Equipment'!BM:BM)+SUMIF('Other Pharma &amp; Health Products'!$B:$B,$B159,'Other Pharma &amp; Health Products'!BM:BM)+SUMIF('PSM Costs'!$B:$B,$B159,'PSM Costs'!BM:BM),"")</f>
        <v/>
      </c>
      <c r="Y159" s="231" t="str">
        <f ca="1">IF(SUMIF(Pharmaceuticals!$B:$B,$B159,Pharmaceuticals!BF:BF)+SUMIF('Health Products &amp; Equipment'!$B:$B,$B159,'Health Products &amp; Equipment'!BO:BO)+SUMIF('Other Pharma &amp; Health Products'!$B:$B,$B159,'Other Pharma &amp; Health Products'!BO:BO)+SUMIF('PSM Costs'!$B:$B,$B159,'PSM Costs'!BO:BO)&gt;0,SUMIF(Pharmaceuticals!$B:$B,$B159,Pharmaceuticals!BF:BF)+SUMIF('Health Products &amp; Equipment'!$B:$B,$B159,'Health Products &amp; Equipment'!BO:BO)+SUMIF('Other Pharma &amp; Health Products'!$B:$B,$B159,'Other Pharma &amp; Health Products'!BO:BO)+SUMIF('PSM Costs'!$B:$B,$B159,'PSM Costs'!BO:BO),"")</f>
        <v/>
      </c>
      <c r="Z159" s="231" t="str">
        <f ca="1">IF(SUMIF(Pharmaceuticals!$B:$B,$B159,Pharmaceuticals!BH:BH)+SUMIF('Health Products &amp; Equipment'!$B:$B,$B159,'Health Products &amp; Equipment'!BQ:BQ)+SUMIF('Other Pharma &amp; Health Products'!$B:$B,$B159,'Other Pharma &amp; Health Products'!BQ:BQ)+SUMIF('PSM Costs'!$B:$B,$B159,'PSM Costs'!BQ:BQ)&gt;0,SUMIF(Pharmaceuticals!$B:$B,$B159,Pharmaceuticals!BH:BH)+SUMIF('Health Products &amp; Equipment'!$B:$B,$B159,'Health Products &amp; Equipment'!BQ:BQ)+SUMIF('Other Pharma &amp; Health Products'!$B:$B,$B159,'Other Pharma &amp; Health Products'!BQ:BQ)+SUMIF('PSM Costs'!$B:$B,$B159,'PSM Costs'!BQ:BQ),"")</f>
        <v/>
      </c>
      <c r="AA159" s="231" t="str">
        <f ca="1">IF(SUMIF(Pharmaceuticals!$B:$B,$B159,Pharmaceuticals!BJ:BJ)+SUMIF('Health Products &amp; Equipment'!$B:$B,$B159,'Health Products &amp; Equipment'!BS:BS)+SUMIF('Other Pharma &amp; Health Products'!$B:$B,$B159,'Other Pharma &amp; Health Products'!BS:BS)+SUMIF('PSM Costs'!$B:$B,$B159,'PSM Costs'!BS:BS)&gt;0,SUMIF(Pharmaceuticals!$B:$B,$B159,Pharmaceuticals!BJ:BJ)+SUMIF('Health Products &amp; Equipment'!$B:$B,$B159,'Health Products &amp; Equipment'!BS:BS)+SUMIF('Other Pharma &amp; Health Products'!$B:$B,$B159,'Other Pharma &amp; Health Products'!BS:BS)+SUMIF('PSM Costs'!$B:$B,$B159,'PSM Costs'!BS:BS),"")</f>
        <v/>
      </c>
      <c r="AB159" s="230" t="str">
        <f t="shared" ca="1" si="14"/>
        <v/>
      </c>
    </row>
    <row r="160" spans="1:28" ht="22" customHeight="1" x14ac:dyDescent="0.15">
      <c r="A160" s="226">
        <v>150</v>
      </c>
      <c r="B160" s="226" t="str">
        <f ca="1">IFERROR(VLOOKUP(A160,'Rank unique Mod-Int-CI-PR'!I:J,2,FALSE),"")</f>
        <v/>
      </c>
      <c r="C160" s="227" t="str">
        <f ca="1">IFERROR(VLOOKUP(VALUE(LEFT(B160,FIND("-",B160)-1)),CatModules!B:C,2,FALSE),"")</f>
        <v/>
      </c>
      <c r="D160" s="227" t="str">
        <f ca="1">IFERROR(VLOOKUP(LEFT(B160,FIND("--",B160)-1),CatInt!D:E,2,FALSE),"")</f>
        <v/>
      </c>
      <c r="E160" s="227" t="str">
        <f ca="1">IFERROR(VLOOKUP(MID(B160,FIND("--",B160)+2,FIND("---",B160)-FIND("--",B160)-2),CatCostInp!D:E,2,FALSE),"")</f>
        <v/>
      </c>
      <c r="F160" s="227" t="str">
        <f ca="1">IFERROR(VLOOKUP(B160,ActivityConcat!A:C,3,FALSE),"")</f>
        <v/>
      </c>
      <c r="G160" s="228" t="str">
        <f ca="1">IFERROR(VLOOKUP(VALUE(RIGHT(B160,1)),Setup!A:D,4,FALSE),"")</f>
        <v/>
      </c>
      <c r="H160" s="229" t="str">
        <f t="shared" ca="1" si="10"/>
        <v/>
      </c>
      <c r="I160" s="230" t="str">
        <f ca="1">IF(SUMIF(Pharmaceuticals!$B:$B,$B160,Pharmaceuticals!Q:Q)+SUMIF('Health Products &amp; Equipment'!$B:$B,$B160,'Health Products &amp; Equipment'!Z:Z)+SUMIF('Other Pharma &amp; Health Products'!$B:$B,$B160,'Other Pharma &amp; Health Products'!Z:Z)+SUMIF('PSM Costs'!$B:$B,$B160,'PSM Costs'!Z:Z)&gt;0,SUMIF(Pharmaceuticals!$B:$B,$B160,Pharmaceuticals!Q:Q)+SUMIF('Health Products &amp; Equipment'!$B:$B,$B160,'Health Products &amp; Equipment'!Z:Z)+SUMIF('Other Pharma &amp; Health Products'!$B:$B,$B160,'Other Pharma &amp; Health Products'!Z:Z)+SUMIF('PSM Costs'!$B:$B,$B160,'PSM Costs'!Z:Z),"")</f>
        <v/>
      </c>
      <c r="J160" s="230" t="str">
        <f ca="1">IF(SUMIF(Pharmaceuticals!$B:$B,$B160,Pharmaceuticals!S:S)+SUMIF('Health Products &amp; Equipment'!$B:$B,$B160,'Health Products &amp; Equipment'!AB:AB)+SUMIF('Other Pharma &amp; Health Products'!$B:$B,$B160,'Other Pharma &amp; Health Products'!AB:AB)+SUMIF('PSM Costs'!$B:$B,$B160,'PSM Costs'!AB:AB)&gt;0,SUMIF(Pharmaceuticals!$B:$B,$B160,Pharmaceuticals!S:S)+SUMIF('Health Products &amp; Equipment'!$B:$B,$B160,'Health Products &amp; Equipment'!AB:AB)+SUMIF('Other Pharma &amp; Health Products'!$B:$B,$B160,'Other Pharma &amp; Health Products'!AB:AB)+SUMIF('PSM Costs'!$B:$B,$B160,'PSM Costs'!AB:AB),"")</f>
        <v/>
      </c>
      <c r="K160" s="230" t="str">
        <f ca="1">IF(SUMIF(Pharmaceuticals!$B:$B,$B160,Pharmaceuticals!U:U)+SUMIF('Health Products &amp; Equipment'!$B:$B,$B160,'Health Products &amp; Equipment'!AD:AD)+SUMIF('Other Pharma &amp; Health Products'!$B:$B,$B160,'Other Pharma &amp; Health Products'!AD:AD)+SUMIF('PSM Costs'!$B:$B,$B160,'PSM Costs'!AD:AD)&gt;0,SUMIF(Pharmaceuticals!$B:$B,$B160,Pharmaceuticals!U:U)+SUMIF('Health Products &amp; Equipment'!$B:$B,$B160,'Health Products &amp; Equipment'!AD:AD)+SUMIF('Other Pharma &amp; Health Products'!$B:$B,$B160,'Other Pharma &amp; Health Products'!AD:AD)+SUMIF('PSM Costs'!$B:$B,$B160,'PSM Costs'!AD:AD),"")</f>
        <v/>
      </c>
      <c r="L160" s="230" t="str">
        <f ca="1">IF(SUMIF(Pharmaceuticals!$B:$B,$B160,Pharmaceuticals!W:W)+SUMIF('Health Products &amp; Equipment'!$B:$B,$B160,'Health Products &amp; Equipment'!AF:AF)+SUMIF('Other Pharma &amp; Health Products'!$B:$B,$B160,'Other Pharma &amp; Health Products'!AF:AF)+SUMIF('PSM Costs'!$B:$B,$B160,'PSM Costs'!AF:AF)&gt;0,SUMIF(Pharmaceuticals!$B:$B,$B160,Pharmaceuticals!W:W)+SUMIF('Health Products &amp; Equipment'!$B:$B,$B160,'Health Products &amp; Equipment'!AF:AF)+SUMIF('Other Pharma &amp; Health Products'!$B:$B,$B160,'Other Pharma &amp; Health Products'!AF:AF)+SUMIF('PSM Costs'!$B:$B,$B160,'PSM Costs'!AF:AF),"")</f>
        <v/>
      </c>
      <c r="M160" s="228" t="str">
        <f t="shared" ca="1" si="11"/>
        <v/>
      </c>
      <c r="N160" s="231" t="str">
        <f ca="1">IF(SUMIF(Pharmaceuticals!$B:$B,$B160,Pharmaceuticals!AD:AD)+SUMIF('Health Products &amp; Equipment'!$B:$B,$B160,'Health Products &amp; Equipment'!AM:AM)+SUMIF('Other Pharma &amp; Health Products'!$B:$B,$B160,'Other Pharma &amp; Health Products'!AM:AM)+SUMIF('PSM Costs'!$B:$B,$B160,'PSM Costs'!AM:AM)&gt;0,SUMIF(Pharmaceuticals!$B:$B,$B160,Pharmaceuticals!AD:AD)+SUMIF('Health Products &amp; Equipment'!$B:$B,$B160,'Health Products &amp; Equipment'!AM:AM)+SUMIF('Other Pharma &amp; Health Products'!$B:$B,$B160,'Other Pharma &amp; Health Products'!AM:AM)+SUMIF('PSM Costs'!$B:$B,$B160,'PSM Costs'!AM:AM),"")</f>
        <v/>
      </c>
      <c r="O160" s="231" t="str">
        <f ca="1">IF(SUMIF(Pharmaceuticals!$B:$B,$B160,Pharmaceuticals!AF:AF)+SUMIF('Health Products &amp; Equipment'!$B:$B,$B160,'Health Products &amp; Equipment'!AO:AO)+SUMIF('Other Pharma &amp; Health Products'!$B:$B,$B160,'Other Pharma &amp; Health Products'!AO:AO)+SUMIF('PSM Costs'!$B:$B,$B160,'PSM Costs'!AO:AO)&gt;0,SUMIF(Pharmaceuticals!$B:$B,$B160,Pharmaceuticals!AF:AF)+SUMIF('Health Products &amp; Equipment'!$B:$B,$B160,'Health Products &amp; Equipment'!AO:AO)+SUMIF('Other Pharma &amp; Health Products'!$B:$B,$B160,'Other Pharma &amp; Health Products'!AO:AO)+SUMIF('PSM Costs'!$B:$B,$B160,'PSM Costs'!AO:AO),"")</f>
        <v/>
      </c>
      <c r="P160" s="231" t="str">
        <f ca="1">IF(SUMIF(Pharmaceuticals!$B:$B,$B160,Pharmaceuticals!AH:AH)+SUMIF('Health Products &amp; Equipment'!$B:$B,$B160,'Health Products &amp; Equipment'!AQ:AQ)+SUMIF('Other Pharma &amp; Health Products'!$B:$B,$B160,'Other Pharma &amp; Health Products'!AQ:AQ)+SUMIF('PSM Costs'!$B:$B,$B160,'PSM Costs'!AQ:AQ)&gt;0,SUMIF(Pharmaceuticals!$B:$B,$B160,Pharmaceuticals!AH:AH)+SUMIF('Health Products &amp; Equipment'!$B:$B,$B160,'Health Products &amp; Equipment'!AQ:AQ)+SUMIF('Other Pharma &amp; Health Products'!$B:$B,$B160,'Other Pharma &amp; Health Products'!AQ:AQ)+SUMIF('PSM Costs'!$B:$B,$B160,'PSM Costs'!AQ:AQ),"")</f>
        <v/>
      </c>
      <c r="Q160" s="231" t="str">
        <f ca="1">IF(SUMIF(Pharmaceuticals!$B:$B,$B160,Pharmaceuticals!AJ:AJ)+SUMIF('Health Products &amp; Equipment'!$B:$B,$B160,'Health Products &amp; Equipment'!AS:AS)+SUMIF('Other Pharma &amp; Health Products'!$B:$B,$B160,'Other Pharma &amp; Health Products'!AS:AS)+SUMIF('PSM Costs'!$B:$B,$B160,'PSM Costs'!AS:AS)&gt;0,SUMIF(Pharmaceuticals!$B:$B,$B160,Pharmaceuticals!AJ:AJ)+SUMIF('Health Products &amp; Equipment'!$B:$B,$B160,'Health Products &amp; Equipment'!AS:AS)+SUMIF('Other Pharma &amp; Health Products'!$B:$B,$B160,'Other Pharma &amp; Health Products'!AS:AS)+SUMIF('PSM Costs'!$B:$B,$B160,'PSM Costs'!AS:AS),"")</f>
        <v/>
      </c>
      <c r="R160" s="229" t="str">
        <f t="shared" ca="1" si="12"/>
        <v/>
      </c>
      <c r="S160" s="230" t="str">
        <f ca="1">IF(SUMIF(Pharmaceuticals!$B:$B,$B160,Pharmaceuticals!AQ:AQ)+SUMIF('Health Products &amp; Equipment'!$B:$B,$B160,'Health Products &amp; Equipment'!AZ:AZ)+SUMIF('Other Pharma &amp; Health Products'!$B:$B,$B160,'Other Pharma &amp; Health Products'!AZ:AZ)+SUMIF('PSM Costs'!$B:$B,$B160,'PSM Costs'!AZ:AZ)&gt;0,SUMIF(Pharmaceuticals!$B:$B,$B160,Pharmaceuticals!AQ:AQ)+SUMIF('Health Products &amp; Equipment'!$B:$B,$B160,'Health Products &amp; Equipment'!AZ:AZ)+SUMIF('Other Pharma &amp; Health Products'!$B:$B,$B160,'Other Pharma &amp; Health Products'!AZ:AZ)+SUMIF('PSM Costs'!$B:$B,$B160,'PSM Costs'!AZ:AZ),"")</f>
        <v/>
      </c>
      <c r="T160" s="230" t="str">
        <f ca="1">IF(SUMIF(Pharmaceuticals!$B:$B,$B160,Pharmaceuticals!AS:AS)+SUMIF('Health Products &amp; Equipment'!$B:$B,$B160,'Health Products &amp; Equipment'!BB:BB)+SUMIF('Other Pharma &amp; Health Products'!$B:$B,$B160,'Other Pharma &amp; Health Products'!BB:BB)+SUMIF('PSM Costs'!$B:$B,$B160,'PSM Costs'!BB:BB)&gt;0,SUMIF(Pharmaceuticals!$B:$B,$B160,Pharmaceuticals!AS:AS)+SUMIF('Health Products &amp; Equipment'!$B:$B,$B160,'Health Products &amp; Equipment'!BB:BB)+SUMIF('Other Pharma &amp; Health Products'!$B:$B,$B160,'Other Pharma &amp; Health Products'!BB:BB)+SUMIF('PSM Costs'!$B:$B,$B160,'PSM Costs'!BB:BB),"")</f>
        <v/>
      </c>
      <c r="U160" s="230" t="str">
        <f ca="1">IF(SUMIF(Pharmaceuticals!$B:$B,$B160,Pharmaceuticals!AU:AU)+SUMIF('Health Products &amp; Equipment'!$B:$B,$B160,'Health Products &amp; Equipment'!BD:BD)+SUMIF('Other Pharma &amp; Health Products'!$B:$B,$B160,'Other Pharma &amp; Health Products'!BD:BD)+SUMIF('PSM Costs'!$B:$B,$B160,'PSM Costs'!BD:BD)&gt;0,SUMIF(Pharmaceuticals!$B:$B,$B160,Pharmaceuticals!AU:AU)+SUMIF('Health Products &amp; Equipment'!$B:$B,$B160,'Health Products &amp; Equipment'!BD:BD)+SUMIF('Other Pharma &amp; Health Products'!$B:$B,$B160,'Other Pharma &amp; Health Products'!BD:BD)+SUMIF('PSM Costs'!$B:$B,$B160,'PSM Costs'!BD:BD),"")</f>
        <v/>
      </c>
      <c r="V160" s="230" t="str">
        <f ca="1">IF(SUMIF(Pharmaceuticals!$B:$B,$B160,Pharmaceuticals!AW:AW)+SUMIF('Health Products &amp; Equipment'!$B:$B,$B160,'Health Products &amp; Equipment'!BF:BF)+SUMIF('Other Pharma &amp; Health Products'!$B:$B,$B160,'Other Pharma &amp; Health Products'!BF:BF)+SUMIF('PSM Costs'!$B:$B,$B160,'PSM Costs'!BF:BF)&gt;0,SUMIF(Pharmaceuticals!$B:$B,$B160,Pharmaceuticals!AW:AW)+SUMIF('Health Products &amp; Equipment'!$B:$B,$B160,'Health Products &amp; Equipment'!BF:BF)+SUMIF('Other Pharma &amp; Health Products'!$B:$B,$B160,'Other Pharma &amp; Health Products'!BF:BF)+SUMIF('PSM Costs'!$B:$B,$B160,'PSM Costs'!BF:BF),"")</f>
        <v/>
      </c>
      <c r="W160" s="228" t="str">
        <f t="shared" ca="1" si="13"/>
        <v/>
      </c>
      <c r="X160" s="231" t="str">
        <f ca="1">IF(SUMIF(Pharmaceuticals!$B:$B,$B160,Pharmaceuticals!BD:BD)+SUMIF('Health Products &amp; Equipment'!$B:$B,$B160,'Health Products &amp; Equipment'!BM:BM)+SUMIF('Other Pharma &amp; Health Products'!$B:$B,$B160,'Other Pharma &amp; Health Products'!BM:BM)+SUMIF('PSM Costs'!$B:$B,$B160,'PSM Costs'!BM:BM)&gt;0,SUMIF(Pharmaceuticals!$B:$B,$B160,Pharmaceuticals!BD:BD)+SUMIF('Health Products &amp; Equipment'!$B:$B,$B160,'Health Products &amp; Equipment'!BM:BM)+SUMIF('Other Pharma &amp; Health Products'!$B:$B,$B160,'Other Pharma &amp; Health Products'!BM:BM)+SUMIF('PSM Costs'!$B:$B,$B160,'PSM Costs'!BM:BM),"")</f>
        <v/>
      </c>
      <c r="Y160" s="231" t="str">
        <f ca="1">IF(SUMIF(Pharmaceuticals!$B:$B,$B160,Pharmaceuticals!BF:BF)+SUMIF('Health Products &amp; Equipment'!$B:$B,$B160,'Health Products &amp; Equipment'!BO:BO)+SUMIF('Other Pharma &amp; Health Products'!$B:$B,$B160,'Other Pharma &amp; Health Products'!BO:BO)+SUMIF('PSM Costs'!$B:$B,$B160,'PSM Costs'!BO:BO)&gt;0,SUMIF(Pharmaceuticals!$B:$B,$B160,Pharmaceuticals!BF:BF)+SUMIF('Health Products &amp; Equipment'!$B:$B,$B160,'Health Products &amp; Equipment'!BO:BO)+SUMIF('Other Pharma &amp; Health Products'!$B:$B,$B160,'Other Pharma &amp; Health Products'!BO:BO)+SUMIF('PSM Costs'!$B:$B,$B160,'PSM Costs'!BO:BO),"")</f>
        <v/>
      </c>
      <c r="Z160" s="231" t="str">
        <f ca="1">IF(SUMIF(Pharmaceuticals!$B:$B,$B160,Pharmaceuticals!BH:BH)+SUMIF('Health Products &amp; Equipment'!$B:$B,$B160,'Health Products &amp; Equipment'!BQ:BQ)+SUMIF('Other Pharma &amp; Health Products'!$B:$B,$B160,'Other Pharma &amp; Health Products'!BQ:BQ)+SUMIF('PSM Costs'!$B:$B,$B160,'PSM Costs'!BQ:BQ)&gt;0,SUMIF(Pharmaceuticals!$B:$B,$B160,Pharmaceuticals!BH:BH)+SUMIF('Health Products &amp; Equipment'!$B:$B,$B160,'Health Products &amp; Equipment'!BQ:BQ)+SUMIF('Other Pharma &amp; Health Products'!$B:$B,$B160,'Other Pharma &amp; Health Products'!BQ:BQ)+SUMIF('PSM Costs'!$B:$B,$B160,'PSM Costs'!BQ:BQ),"")</f>
        <v/>
      </c>
      <c r="AA160" s="231" t="str">
        <f ca="1">IF(SUMIF(Pharmaceuticals!$B:$B,$B160,Pharmaceuticals!BJ:BJ)+SUMIF('Health Products &amp; Equipment'!$B:$B,$B160,'Health Products &amp; Equipment'!BS:BS)+SUMIF('Other Pharma &amp; Health Products'!$B:$B,$B160,'Other Pharma &amp; Health Products'!BS:BS)+SUMIF('PSM Costs'!$B:$B,$B160,'PSM Costs'!BS:BS)&gt;0,SUMIF(Pharmaceuticals!$B:$B,$B160,Pharmaceuticals!BJ:BJ)+SUMIF('Health Products &amp; Equipment'!$B:$B,$B160,'Health Products &amp; Equipment'!BS:BS)+SUMIF('Other Pharma &amp; Health Products'!$B:$B,$B160,'Other Pharma &amp; Health Products'!BS:BS)+SUMIF('PSM Costs'!$B:$B,$B160,'PSM Costs'!BS:BS),"")</f>
        <v/>
      </c>
      <c r="AB160" s="230" t="str">
        <f t="shared" ca="1" si="14"/>
        <v/>
      </c>
    </row>
    <row r="161" spans="1:28" ht="22" customHeight="1" x14ac:dyDescent="0.15">
      <c r="A161" s="226">
        <v>151</v>
      </c>
      <c r="B161" s="226" t="str">
        <f ca="1">IFERROR(VLOOKUP(A161,'Rank unique Mod-Int-CI-PR'!I:J,2,FALSE),"")</f>
        <v/>
      </c>
      <c r="C161" s="227" t="str">
        <f ca="1">IFERROR(VLOOKUP(VALUE(LEFT(B161,FIND("-",B161)-1)),CatModules!B:C,2,FALSE),"")</f>
        <v/>
      </c>
      <c r="D161" s="227" t="str">
        <f ca="1">IFERROR(VLOOKUP(LEFT(B161,FIND("--",B161)-1),CatInt!D:E,2,FALSE),"")</f>
        <v/>
      </c>
      <c r="E161" s="227" t="str">
        <f ca="1">IFERROR(VLOOKUP(MID(B161,FIND("--",B161)+2,FIND("---",B161)-FIND("--",B161)-2),CatCostInp!D:E,2,FALSE),"")</f>
        <v/>
      </c>
      <c r="F161" s="227" t="str">
        <f ca="1">IFERROR(VLOOKUP(B161,ActivityConcat!A:C,3,FALSE),"")</f>
        <v/>
      </c>
      <c r="G161" s="228" t="str">
        <f ca="1">IFERROR(VLOOKUP(VALUE(RIGHT(B161,1)),Setup!A:D,4,FALSE),"")</f>
        <v/>
      </c>
      <c r="H161" s="229" t="str">
        <f t="shared" ca="1" si="10"/>
        <v/>
      </c>
      <c r="I161" s="230" t="str">
        <f ca="1">IF(SUMIF(Pharmaceuticals!$B:$B,$B161,Pharmaceuticals!Q:Q)+SUMIF('Health Products &amp; Equipment'!$B:$B,$B161,'Health Products &amp; Equipment'!Z:Z)+SUMIF('Other Pharma &amp; Health Products'!$B:$B,$B161,'Other Pharma &amp; Health Products'!Z:Z)+SUMIF('PSM Costs'!$B:$B,$B161,'PSM Costs'!Z:Z)&gt;0,SUMIF(Pharmaceuticals!$B:$B,$B161,Pharmaceuticals!Q:Q)+SUMIF('Health Products &amp; Equipment'!$B:$B,$B161,'Health Products &amp; Equipment'!Z:Z)+SUMIF('Other Pharma &amp; Health Products'!$B:$B,$B161,'Other Pharma &amp; Health Products'!Z:Z)+SUMIF('PSM Costs'!$B:$B,$B161,'PSM Costs'!Z:Z),"")</f>
        <v/>
      </c>
      <c r="J161" s="230" t="str">
        <f ca="1">IF(SUMIF(Pharmaceuticals!$B:$B,$B161,Pharmaceuticals!S:S)+SUMIF('Health Products &amp; Equipment'!$B:$B,$B161,'Health Products &amp; Equipment'!AB:AB)+SUMIF('Other Pharma &amp; Health Products'!$B:$B,$B161,'Other Pharma &amp; Health Products'!AB:AB)+SUMIF('PSM Costs'!$B:$B,$B161,'PSM Costs'!AB:AB)&gt;0,SUMIF(Pharmaceuticals!$B:$B,$B161,Pharmaceuticals!S:S)+SUMIF('Health Products &amp; Equipment'!$B:$B,$B161,'Health Products &amp; Equipment'!AB:AB)+SUMIF('Other Pharma &amp; Health Products'!$B:$B,$B161,'Other Pharma &amp; Health Products'!AB:AB)+SUMIF('PSM Costs'!$B:$B,$B161,'PSM Costs'!AB:AB),"")</f>
        <v/>
      </c>
      <c r="K161" s="230" t="str">
        <f ca="1">IF(SUMIF(Pharmaceuticals!$B:$B,$B161,Pharmaceuticals!U:U)+SUMIF('Health Products &amp; Equipment'!$B:$B,$B161,'Health Products &amp; Equipment'!AD:AD)+SUMIF('Other Pharma &amp; Health Products'!$B:$B,$B161,'Other Pharma &amp; Health Products'!AD:AD)+SUMIF('PSM Costs'!$B:$B,$B161,'PSM Costs'!AD:AD)&gt;0,SUMIF(Pharmaceuticals!$B:$B,$B161,Pharmaceuticals!U:U)+SUMIF('Health Products &amp; Equipment'!$B:$B,$B161,'Health Products &amp; Equipment'!AD:AD)+SUMIF('Other Pharma &amp; Health Products'!$B:$B,$B161,'Other Pharma &amp; Health Products'!AD:AD)+SUMIF('PSM Costs'!$B:$B,$B161,'PSM Costs'!AD:AD),"")</f>
        <v/>
      </c>
      <c r="L161" s="230" t="str">
        <f ca="1">IF(SUMIF(Pharmaceuticals!$B:$B,$B161,Pharmaceuticals!W:W)+SUMIF('Health Products &amp; Equipment'!$B:$B,$B161,'Health Products &amp; Equipment'!AF:AF)+SUMIF('Other Pharma &amp; Health Products'!$B:$B,$B161,'Other Pharma &amp; Health Products'!AF:AF)+SUMIF('PSM Costs'!$B:$B,$B161,'PSM Costs'!AF:AF)&gt;0,SUMIF(Pharmaceuticals!$B:$B,$B161,Pharmaceuticals!W:W)+SUMIF('Health Products &amp; Equipment'!$B:$B,$B161,'Health Products &amp; Equipment'!AF:AF)+SUMIF('Other Pharma &amp; Health Products'!$B:$B,$B161,'Other Pharma &amp; Health Products'!AF:AF)+SUMIF('PSM Costs'!$B:$B,$B161,'PSM Costs'!AF:AF),"")</f>
        <v/>
      </c>
      <c r="M161" s="228" t="str">
        <f t="shared" ca="1" si="11"/>
        <v/>
      </c>
      <c r="N161" s="231" t="str">
        <f ca="1">IF(SUMIF(Pharmaceuticals!$B:$B,$B161,Pharmaceuticals!AD:AD)+SUMIF('Health Products &amp; Equipment'!$B:$B,$B161,'Health Products &amp; Equipment'!AM:AM)+SUMIF('Other Pharma &amp; Health Products'!$B:$B,$B161,'Other Pharma &amp; Health Products'!AM:AM)+SUMIF('PSM Costs'!$B:$B,$B161,'PSM Costs'!AM:AM)&gt;0,SUMIF(Pharmaceuticals!$B:$B,$B161,Pharmaceuticals!AD:AD)+SUMIF('Health Products &amp; Equipment'!$B:$B,$B161,'Health Products &amp; Equipment'!AM:AM)+SUMIF('Other Pharma &amp; Health Products'!$B:$B,$B161,'Other Pharma &amp; Health Products'!AM:AM)+SUMIF('PSM Costs'!$B:$B,$B161,'PSM Costs'!AM:AM),"")</f>
        <v/>
      </c>
      <c r="O161" s="231" t="str">
        <f ca="1">IF(SUMIF(Pharmaceuticals!$B:$B,$B161,Pharmaceuticals!AF:AF)+SUMIF('Health Products &amp; Equipment'!$B:$B,$B161,'Health Products &amp; Equipment'!AO:AO)+SUMIF('Other Pharma &amp; Health Products'!$B:$B,$B161,'Other Pharma &amp; Health Products'!AO:AO)+SUMIF('PSM Costs'!$B:$B,$B161,'PSM Costs'!AO:AO)&gt;0,SUMIF(Pharmaceuticals!$B:$B,$B161,Pharmaceuticals!AF:AF)+SUMIF('Health Products &amp; Equipment'!$B:$B,$B161,'Health Products &amp; Equipment'!AO:AO)+SUMIF('Other Pharma &amp; Health Products'!$B:$B,$B161,'Other Pharma &amp; Health Products'!AO:AO)+SUMIF('PSM Costs'!$B:$B,$B161,'PSM Costs'!AO:AO),"")</f>
        <v/>
      </c>
      <c r="P161" s="231" t="str">
        <f ca="1">IF(SUMIF(Pharmaceuticals!$B:$B,$B161,Pharmaceuticals!AH:AH)+SUMIF('Health Products &amp; Equipment'!$B:$B,$B161,'Health Products &amp; Equipment'!AQ:AQ)+SUMIF('Other Pharma &amp; Health Products'!$B:$B,$B161,'Other Pharma &amp; Health Products'!AQ:AQ)+SUMIF('PSM Costs'!$B:$B,$B161,'PSM Costs'!AQ:AQ)&gt;0,SUMIF(Pharmaceuticals!$B:$B,$B161,Pharmaceuticals!AH:AH)+SUMIF('Health Products &amp; Equipment'!$B:$B,$B161,'Health Products &amp; Equipment'!AQ:AQ)+SUMIF('Other Pharma &amp; Health Products'!$B:$B,$B161,'Other Pharma &amp; Health Products'!AQ:AQ)+SUMIF('PSM Costs'!$B:$B,$B161,'PSM Costs'!AQ:AQ),"")</f>
        <v/>
      </c>
      <c r="Q161" s="231" t="str">
        <f ca="1">IF(SUMIF(Pharmaceuticals!$B:$B,$B161,Pharmaceuticals!AJ:AJ)+SUMIF('Health Products &amp; Equipment'!$B:$B,$B161,'Health Products &amp; Equipment'!AS:AS)+SUMIF('Other Pharma &amp; Health Products'!$B:$B,$B161,'Other Pharma &amp; Health Products'!AS:AS)+SUMIF('PSM Costs'!$B:$B,$B161,'PSM Costs'!AS:AS)&gt;0,SUMIF(Pharmaceuticals!$B:$B,$B161,Pharmaceuticals!AJ:AJ)+SUMIF('Health Products &amp; Equipment'!$B:$B,$B161,'Health Products &amp; Equipment'!AS:AS)+SUMIF('Other Pharma &amp; Health Products'!$B:$B,$B161,'Other Pharma &amp; Health Products'!AS:AS)+SUMIF('PSM Costs'!$B:$B,$B161,'PSM Costs'!AS:AS),"")</f>
        <v/>
      </c>
      <c r="R161" s="229" t="str">
        <f t="shared" ca="1" si="12"/>
        <v/>
      </c>
      <c r="S161" s="230" t="str">
        <f ca="1">IF(SUMIF(Pharmaceuticals!$B:$B,$B161,Pharmaceuticals!AQ:AQ)+SUMIF('Health Products &amp; Equipment'!$B:$B,$B161,'Health Products &amp; Equipment'!AZ:AZ)+SUMIF('Other Pharma &amp; Health Products'!$B:$B,$B161,'Other Pharma &amp; Health Products'!AZ:AZ)+SUMIF('PSM Costs'!$B:$B,$B161,'PSM Costs'!AZ:AZ)&gt;0,SUMIF(Pharmaceuticals!$B:$B,$B161,Pharmaceuticals!AQ:AQ)+SUMIF('Health Products &amp; Equipment'!$B:$B,$B161,'Health Products &amp; Equipment'!AZ:AZ)+SUMIF('Other Pharma &amp; Health Products'!$B:$B,$B161,'Other Pharma &amp; Health Products'!AZ:AZ)+SUMIF('PSM Costs'!$B:$B,$B161,'PSM Costs'!AZ:AZ),"")</f>
        <v/>
      </c>
      <c r="T161" s="230" t="str">
        <f ca="1">IF(SUMIF(Pharmaceuticals!$B:$B,$B161,Pharmaceuticals!AS:AS)+SUMIF('Health Products &amp; Equipment'!$B:$B,$B161,'Health Products &amp; Equipment'!BB:BB)+SUMIF('Other Pharma &amp; Health Products'!$B:$B,$B161,'Other Pharma &amp; Health Products'!BB:BB)+SUMIF('PSM Costs'!$B:$B,$B161,'PSM Costs'!BB:BB)&gt;0,SUMIF(Pharmaceuticals!$B:$B,$B161,Pharmaceuticals!AS:AS)+SUMIF('Health Products &amp; Equipment'!$B:$B,$B161,'Health Products &amp; Equipment'!BB:BB)+SUMIF('Other Pharma &amp; Health Products'!$B:$B,$B161,'Other Pharma &amp; Health Products'!BB:BB)+SUMIF('PSM Costs'!$B:$B,$B161,'PSM Costs'!BB:BB),"")</f>
        <v/>
      </c>
      <c r="U161" s="230" t="str">
        <f ca="1">IF(SUMIF(Pharmaceuticals!$B:$B,$B161,Pharmaceuticals!AU:AU)+SUMIF('Health Products &amp; Equipment'!$B:$B,$B161,'Health Products &amp; Equipment'!BD:BD)+SUMIF('Other Pharma &amp; Health Products'!$B:$B,$B161,'Other Pharma &amp; Health Products'!BD:BD)+SUMIF('PSM Costs'!$B:$B,$B161,'PSM Costs'!BD:BD)&gt;0,SUMIF(Pharmaceuticals!$B:$B,$B161,Pharmaceuticals!AU:AU)+SUMIF('Health Products &amp; Equipment'!$B:$B,$B161,'Health Products &amp; Equipment'!BD:BD)+SUMIF('Other Pharma &amp; Health Products'!$B:$B,$B161,'Other Pharma &amp; Health Products'!BD:BD)+SUMIF('PSM Costs'!$B:$B,$B161,'PSM Costs'!BD:BD),"")</f>
        <v/>
      </c>
      <c r="V161" s="230" t="str">
        <f ca="1">IF(SUMIF(Pharmaceuticals!$B:$B,$B161,Pharmaceuticals!AW:AW)+SUMIF('Health Products &amp; Equipment'!$B:$B,$B161,'Health Products &amp; Equipment'!BF:BF)+SUMIF('Other Pharma &amp; Health Products'!$B:$B,$B161,'Other Pharma &amp; Health Products'!BF:BF)+SUMIF('PSM Costs'!$B:$B,$B161,'PSM Costs'!BF:BF)&gt;0,SUMIF(Pharmaceuticals!$B:$B,$B161,Pharmaceuticals!AW:AW)+SUMIF('Health Products &amp; Equipment'!$B:$B,$B161,'Health Products &amp; Equipment'!BF:BF)+SUMIF('Other Pharma &amp; Health Products'!$B:$B,$B161,'Other Pharma &amp; Health Products'!BF:BF)+SUMIF('PSM Costs'!$B:$B,$B161,'PSM Costs'!BF:BF),"")</f>
        <v/>
      </c>
      <c r="W161" s="228" t="str">
        <f t="shared" ca="1" si="13"/>
        <v/>
      </c>
      <c r="X161" s="231" t="str">
        <f ca="1">IF(SUMIF(Pharmaceuticals!$B:$B,$B161,Pharmaceuticals!BD:BD)+SUMIF('Health Products &amp; Equipment'!$B:$B,$B161,'Health Products &amp; Equipment'!BM:BM)+SUMIF('Other Pharma &amp; Health Products'!$B:$B,$B161,'Other Pharma &amp; Health Products'!BM:BM)+SUMIF('PSM Costs'!$B:$B,$B161,'PSM Costs'!BM:BM)&gt;0,SUMIF(Pharmaceuticals!$B:$B,$B161,Pharmaceuticals!BD:BD)+SUMIF('Health Products &amp; Equipment'!$B:$B,$B161,'Health Products &amp; Equipment'!BM:BM)+SUMIF('Other Pharma &amp; Health Products'!$B:$B,$B161,'Other Pharma &amp; Health Products'!BM:BM)+SUMIF('PSM Costs'!$B:$B,$B161,'PSM Costs'!BM:BM),"")</f>
        <v/>
      </c>
      <c r="Y161" s="231" t="str">
        <f ca="1">IF(SUMIF(Pharmaceuticals!$B:$B,$B161,Pharmaceuticals!BF:BF)+SUMIF('Health Products &amp; Equipment'!$B:$B,$B161,'Health Products &amp; Equipment'!BO:BO)+SUMIF('Other Pharma &amp; Health Products'!$B:$B,$B161,'Other Pharma &amp; Health Products'!BO:BO)+SUMIF('PSM Costs'!$B:$B,$B161,'PSM Costs'!BO:BO)&gt;0,SUMIF(Pharmaceuticals!$B:$B,$B161,Pharmaceuticals!BF:BF)+SUMIF('Health Products &amp; Equipment'!$B:$B,$B161,'Health Products &amp; Equipment'!BO:BO)+SUMIF('Other Pharma &amp; Health Products'!$B:$B,$B161,'Other Pharma &amp; Health Products'!BO:BO)+SUMIF('PSM Costs'!$B:$B,$B161,'PSM Costs'!BO:BO),"")</f>
        <v/>
      </c>
      <c r="Z161" s="231" t="str">
        <f ca="1">IF(SUMIF(Pharmaceuticals!$B:$B,$B161,Pharmaceuticals!BH:BH)+SUMIF('Health Products &amp; Equipment'!$B:$B,$B161,'Health Products &amp; Equipment'!BQ:BQ)+SUMIF('Other Pharma &amp; Health Products'!$B:$B,$B161,'Other Pharma &amp; Health Products'!BQ:BQ)+SUMIF('PSM Costs'!$B:$B,$B161,'PSM Costs'!BQ:BQ)&gt;0,SUMIF(Pharmaceuticals!$B:$B,$B161,Pharmaceuticals!BH:BH)+SUMIF('Health Products &amp; Equipment'!$B:$B,$B161,'Health Products &amp; Equipment'!BQ:BQ)+SUMIF('Other Pharma &amp; Health Products'!$B:$B,$B161,'Other Pharma &amp; Health Products'!BQ:BQ)+SUMIF('PSM Costs'!$B:$B,$B161,'PSM Costs'!BQ:BQ),"")</f>
        <v/>
      </c>
      <c r="AA161" s="231" t="str">
        <f ca="1">IF(SUMIF(Pharmaceuticals!$B:$B,$B161,Pharmaceuticals!BJ:BJ)+SUMIF('Health Products &amp; Equipment'!$B:$B,$B161,'Health Products &amp; Equipment'!BS:BS)+SUMIF('Other Pharma &amp; Health Products'!$B:$B,$B161,'Other Pharma &amp; Health Products'!BS:BS)+SUMIF('PSM Costs'!$B:$B,$B161,'PSM Costs'!BS:BS)&gt;0,SUMIF(Pharmaceuticals!$B:$B,$B161,Pharmaceuticals!BJ:BJ)+SUMIF('Health Products &amp; Equipment'!$B:$B,$B161,'Health Products &amp; Equipment'!BS:BS)+SUMIF('Other Pharma &amp; Health Products'!$B:$B,$B161,'Other Pharma &amp; Health Products'!BS:BS)+SUMIF('PSM Costs'!$B:$B,$B161,'PSM Costs'!BS:BS),"")</f>
        <v/>
      </c>
      <c r="AB161" s="230" t="str">
        <f t="shared" ca="1" si="14"/>
        <v/>
      </c>
    </row>
    <row r="162" spans="1:28" ht="22" customHeight="1" x14ac:dyDescent="0.15">
      <c r="A162" s="226">
        <v>152</v>
      </c>
      <c r="B162" s="226" t="str">
        <f ca="1">IFERROR(VLOOKUP(A162,'Rank unique Mod-Int-CI-PR'!I:J,2,FALSE),"")</f>
        <v/>
      </c>
      <c r="C162" s="227" t="str">
        <f ca="1">IFERROR(VLOOKUP(VALUE(LEFT(B162,FIND("-",B162)-1)),CatModules!B:C,2,FALSE),"")</f>
        <v/>
      </c>
      <c r="D162" s="227" t="str">
        <f ca="1">IFERROR(VLOOKUP(LEFT(B162,FIND("--",B162)-1),CatInt!D:E,2,FALSE),"")</f>
        <v/>
      </c>
      <c r="E162" s="227" t="str">
        <f ca="1">IFERROR(VLOOKUP(MID(B162,FIND("--",B162)+2,FIND("---",B162)-FIND("--",B162)-2),CatCostInp!D:E,2,FALSE),"")</f>
        <v/>
      </c>
      <c r="F162" s="227" t="str">
        <f ca="1">IFERROR(VLOOKUP(B162,ActivityConcat!A:C,3,FALSE),"")</f>
        <v/>
      </c>
      <c r="G162" s="228" t="str">
        <f ca="1">IFERROR(VLOOKUP(VALUE(RIGHT(B162,1)),Setup!A:D,4,FALSE),"")</f>
        <v/>
      </c>
      <c r="H162" s="229" t="str">
        <f t="shared" ca="1" si="10"/>
        <v/>
      </c>
      <c r="I162" s="230" t="str">
        <f ca="1">IF(SUMIF(Pharmaceuticals!$B:$B,$B162,Pharmaceuticals!Q:Q)+SUMIF('Health Products &amp; Equipment'!$B:$B,$B162,'Health Products &amp; Equipment'!Z:Z)+SUMIF('Other Pharma &amp; Health Products'!$B:$B,$B162,'Other Pharma &amp; Health Products'!Z:Z)+SUMIF('PSM Costs'!$B:$B,$B162,'PSM Costs'!Z:Z)&gt;0,SUMIF(Pharmaceuticals!$B:$B,$B162,Pharmaceuticals!Q:Q)+SUMIF('Health Products &amp; Equipment'!$B:$B,$B162,'Health Products &amp; Equipment'!Z:Z)+SUMIF('Other Pharma &amp; Health Products'!$B:$B,$B162,'Other Pharma &amp; Health Products'!Z:Z)+SUMIF('PSM Costs'!$B:$B,$B162,'PSM Costs'!Z:Z),"")</f>
        <v/>
      </c>
      <c r="J162" s="230" t="str">
        <f ca="1">IF(SUMIF(Pharmaceuticals!$B:$B,$B162,Pharmaceuticals!S:S)+SUMIF('Health Products &amp; Equipment'!$B:$B,$B162,'Health Products &amp; Equipment'!AB:AB)+SUMIF('Other Pharma &amp; Health Products'!$B:$B,$B162,'Other Pharma &amp; Health Products'!AB:AB)+SUMIF('PSM Costs'!$B:$B,$B162,'PSM Costs'!AB:AB)&gt;0,SUMIF(Pharmaceuticals!$B:$B,$B162,Pharmaceuticals!S:S)+SUMIF('Health Products &amp; Equipment'!$B:$B,$B162,'Health Products &amp; Equipment'!AB:AB)+SUMIF('Other Pharma &amp; Health Products'!$B:$B,$B162,'Other Pharma &amp; Health Products'!AB:AB)+SUMIF('PSM Costs'!$B:$B,$B162,'PSM Costs'!AB:AB),"")</f>
        <v/>
      </c>
      <c r="K162" s="230" t="str">
        <f ca="1">IF(SUMIF(Pharmaceuticals!$B:$B,$B162,Pharmaceuticals!U:U)+SUMIF('Health Products &amp; Equipment'!$B:$B,$B162,'Health Products &amp; Equipment'!AD:AD)+SUMIF('Other Pharma &amp; Health Products'!$B:$B,$B162,'Other Pharma &amp; Health Products'!AD:AD)+SUMIF('PSM Costs'!$B:$B,$B162,'PSM Costs'!AD:AD)&gt;0,SUMIF(Pharmaceuticals!$B:$B,$B162,Pharmaceuticals!U:U)+SUMIF('Health Products &amp; Equipment'!$B:$B,$B162,'Health Products &amp; Equipment'!AD:AD)+SUMIF('Other Pharma &amp; Health Products'!$B:$B,$B162,'Other Pharma &amp; Health Products'!AD:AD)+SUMIF('PSM Costs'!$B:$B,$B162,'PSM Costs'!AD:AD),"")</f>
        <v/>
      </c>
      <c r="L162" s="230" t="str">
        <f ca="1">IF(SUMIF(Pharmaceuticals!$B:$B,$B162,Pharmaceuticals!W:W)+SUMIF('Health Products &amp; Equipment'!$B:$B,$B162,'Health Products &amp; Equipment'!AF:AF)+SUMIF('Other Pharma &amp; Health Products'!$B:$B,$B162,'Other Pharma &amp; Health Products'!AF:AF)+SUMIF('PSM Costs'!$B:$B,$B162,'PSM Costs'!AF:AF)&gt;0,SUMIF(Pharmaceuticals!$B:$B,$B162,Pharmaceuticals!W:W)+SUMIF('Health Products &amp; Equipment'!$B:$B,$B162,'Health Products &amp; Equipment'!AF:AF)+SUMIF('Other Pharma &amp; Health Products'!$B:$B,$B162,'Other Pharma &amp; Health Products'!AF:AF)+SUMIF('PSM Costs'!$B:$B,$B162,'PSM Costs'!AF:AF),"")</f>
        <v/>
      </c>
      <c r="M162" s="228" t="str">
        <f t="shared" ca="1" si="11"/>
        <v/>
      </c>
      <c r="N162" s="231" t="str">
        <f ca="1">IF(SUMIF(Pharmaceuticals!$B:$B,$B162,Pharmaceuticals!AD:AD)+SUMIF('Health Products &amp; Equipment'!$B:$B,$B162,'Health Products &amp; Equipment'!AM:AM)+SUMIF('Other Pharma &amp; Health Products'!$B:$B,$B162,'Other Pharma &amp; Health Products'!AM:AM)+SUMIF('PSM Costs'!$B:$B,$B162,'PSM Costs'!AM:AM)&gt;0,SUMIF(Pharmaceuticals!$B:$B,$B162,Pharmaceuticals!AD:AD)+SUMIF('Health Products &amp; Equipment'!$B:$B,$B162,'Health Products &amp; Equipment'!AM:AM)+SUMIF('Other Pharma &amp; Health Products'!$B:$B,$B162,'Other Pharma &amp; Health Products'!AM:AM)+SUMIF('PSM Costs'!$B:$B,$B162,'PSM Costs'!AM:AM),"")</f>
        <v/>
      </c>
      <c r="O162" s="231" t="str">
        <f ca="1">IF(SUMIF(Pharmaceuticals!$B:$B,$B162,Pharmaceuticals!AF:AF)+SUMIF('Health Products &amp; Equipment'!$B:$B,$B162,'Health Products &amp; Equipment'!AO:AO)+SUMIF('Other Pharma &amp; Health Products'!$B:$B,$B162,'Other Pharma &amp; Health Products'!AO:AO)+SUMIF('PSM Costs'!$B:$B,$B162,'PSM Costs'!AO:AO)&gt;0,SUMIF(Pharmaceuticals!$B:$B,$B162,Pharmaceuticals!AF:AF)+SUMIF('Health Products &amp; Equipment'!$B:$B,$B162,'Health Products &amp; Equipment'!AO:AO)+SUMIF('Other Pharma &amp; Health Products'!$B:$B,$B162,'Other Pharma &amp; Health Products'!AO:AO)+SUMIF('PSM Costs'!$B:$B,$B162,'PSM Costs'!AO:AO),"")</f>
        <v/>
      </c>
      <c r="P162" s="231" t="str">
        <f ca="1">IF(SUMIF(Pharmaceuticals!$B:$B,$B162,Pharmaceuticals!AH:AH)+SUMIF('Health Products &amp; Equipment'!$B:$B,$B162,'Health Products &amp; Equipment'!AQ:AQ)+SUMIF('Other Pharma &amp; Health Products'!$B:$B,$B162,'Other Pharma &amp; Health Products'!AQ:AQ)+SUMIF('PSM Costs'!$B:$B,$B162,'PSM Costs'!AQ:AQ)&gt;0,SUMIF(Pharmaceuticals!$B:$B,$B162,Pharmaceuticals!AH:AH)+SUMIF('Health Products &amp; Equipment'!$B:$B,$B162,'Health Products &amp; Equipment'!AQ:AQ)+SUMIF('Other Pharma &amp; Health Products'!$B:$B,$B162,'Other Pharma &amp; Health Products'!AQ:AQ)+SUMIF('PSM Costs'!$B:$B,$B162,'PSM Costs'!AQ:AQ),"")</f>
        <v/>
      </c>
      <c r="Q162" s="231" t="str">
        <f ca="1">IF(SUMIF(Pharmaceuticals!$B:$B,$B162,Pharmaceuticals!AJ:AJ)+SUMIF('Health Products &amp; Equipment'!$B:$B,$B162,'Health Products &amp; Equipment'!AS:AS)+SUMIF('Other Pharma &amp; Health Products'!$B:$B,$B162,'Other Pharma &amp; Health Products'!AS:AS)+SUMIF('PSM Costs'!$B:$B,$B162,'PSM Costs'!AS:AS)&gt;0,SUMIF(Pharmaceuticals!$B:$B,$B162,Pharmaceuticals!AJ:AJ)+SUMIF('Health Products &amp; Equipment'!$B:$B,$B162,'Health Products &amp; Equipment'!AS:AS)+SUMIF('Other Pharma &amp; Health Products'!$B:$B,$B162,'Other Pharma &amp; Health Products'!AS:AS)+SUMIF('PSM Costs'!$B:$B,$B162,'PSM Costs'!AS:AS),"")</f>
        <v/>
      </c>
      <c r="R162" s="229" t="str">
        <f t="shared" ca="1" si="12"/>
        <v/>
      </c>
      <c r="S162" s="230" t="str">
        <f ca="1">IF(SUMIF(Pharmaceuticals!$B:$B,$B162,Pharmaceuticals!AQ:AQ)+SUMIF('Health Products &amp; Equipment'!$B:$B,$B162,'Health Products &amp; Equipment'!AZ:AZ)+SUMIF('Other Pharma &amp; Health Products'!$B:$B,$B162,'Other Pharma &amp; Health Products'!AZ:AZ)+SUMIF('PSM Costs'!$B:$B,$B162,'PSM Costs'!AZ:AZ)&gt;0,SUMIF(Pharmaceuticals!$B:$B,$B162,Pharmaceuticals!AQ:AQ)+SUMIF('Health Products &amp; Equipment'!$B:$B,$B162,'Health Products &amp; Equipment'!AZ:AZ)+SUMIF('Other Pharma &amp; Health Products'!$B:$B,$B162,'Other Pharma &amp; Health Products'!AZ:AZ)+SUMIF('PSM Costs'!$B:$B,$B162,'PSM Costs'!AZ:AZ),"")</f>
        <v/>
      </c>
      <c r="T162" s="230" t="str">
        <f ca="1">IF(SUMIF(Pharmaceuticals!$B:$B,$B162,Pharmaceuticals!AS:AS)+SUMIF('Health Products &amp; Equipment'!$B:$B,$B162,'Health Products &amp; Equipment'!BB:BB)+SUMIF('Other Pharma &amp; Health Products'!$B:$B,$B162,'Other Pharma &amp; Health Products'!BB:BB)+SUMIF('PSM Costs'!$B:$B,$B162,'PSM Costs'!BB:BB)&gt;0,SUMIF(Pharmaceuticals!$B:$B,$B162,Pharmaceuticals!AS:AS)+SUMIF('Health Products &amp; Equipment'!$B:$B,$B162,'Health Products &amp; Equipment'!BB:BB)+SUMIF('Other Pharma &amp; Health Products'!$B:$B,$B162,'Other Pharma &amp; Health Products'!BB:BB)+SUMIF('PSM Costs'!$B:$B,$B162,'PSM Costs'!BB:BB),"")</f>
        <v/>
      </c>
      <c r="U162" s="230" t="str">
        <f ca="1">IF(SUMIF(Pharmaceuticals!$B:$B,$B162,Pharmaceuticals!AU:AU)+SUMIF('Health Products &amp; Equipment'!$B:$B,$B162,'Health Products &amp; Equipment'!BD:BD)+SUMIF('Other Pharma &amp; Health Products'!$B:$B,$B162,'Other Pharma &amp; Health Products'!BD:BD)+SUMIF('PSM Costs'!$B:$B,$B162,'PSM Costs'!BD:BD)&gt;0,SUMIF(Pharmaceuticals!$B:$B,$B162,Pharmaceuticals!AU:AU)+SUMIF('Health Products &amp; Equipment'!$B:$B,$B162,'Health Products &amp; Equipment'!BD:BD)+SUMIF('Other Pharma &amp; Health Products'!$B:$B,$B162,'Other Pharma &amp; Health Products'!BD:BD)+SUMIF('PSM Costs'!$B:$B,$B162,'PSM Costs'!BD:BD),"")</f>
        <v/>
      </c>
      <c r="V162" s="230" t="str">
        <f ca="1">IF(SUMIF(Pharmaceuticals!$B:$B,$B162,Pharmaceuticals!AW:AW)+SUMIF('Health Products &amp; Equipment'!$B:$B,$B162,'Health Products &amp; Equipment'!BF:BF)+SUMIF('Other Pharma &amp; Health Products'!$B:$B,$B162,'Other Pharma &amp; Health Products'!BF:BF)+SUMIF('PSM Costs'!$B:$B,$B162,'PSM Costs'!BF:BF)&gt;0,SUMIF(Pharmaceuticals!$B:$B,$B162,Pharmaceuticals!AW:AW)+SUMIF('Health Products &amp; Equipment'!$B:$B,$B162,'Health Products &amp; Equipment'!BF:BF)+SUMIF('Other Pharma &amp; Health Products'!$B:$B,$B162,'Other Pharma &amp; Health Products'!BF:BF)+SUMIF('PSM Costs'!$B:$B,$B162,'PSM Costs'!BF:BF),"")</f>
        <v/>
      </c>
      <c r="W162" s="228" t="str">
        <f t="shared" ca="1" si="13"/>
        <v/>
      </c>
      <c r="X162" s="231" t="str">
        <f ca="1">IF(SUMIF(Pharmaceuticals!$B:$B,$B162,Pharmaceuticals!BD:BD)+SUMIF('Health Products &amp; Equipment'!$B:$B,$B162,'Health Products &amp; Equipment'!BM:BM)+SUMIF('Other Pharma &amp; Health Products'!$B:$B,$B162,'Other Pharma &amp; Health Products'!BM:BM)+SUMIF('PSM Costs'!$B:$B,$B162,'PSM Costs'!BM:BM)&gt;0,SUMIF(Pharmaceuticals!$B:$B,$B162,Pharmaceuticals!BD:BD)+SUMIF('Health Products &amp; Equipment'!$B:$B,$B162,'Health Products &amp; Equipment'!BM:BM)+SUMIF('Other Pharma &amp; Health Products'!$B:$B,$B162,'Other Pharma &amp; Health Products'!BM:BM)+SUMIF('PSM Costs'!$B:$B,$B162,'PSM Costs'!BM:BM),"")</f>
        <v/>
      </c>
      <c r="Y162" s="231" t="str">
        <f ca="1">IF(SUMIF(Pharmaceuticals!$B:$B,$B162,Pharmaceuticals!BF:BF)+SUMIF('Health Products &amp; Equipment'!$B:$B,$B162,'Health Products &amp; Equipment'!BO:BO)+SUMIF('Other Pharma &amp; Health Products'!$B:$B,$B162,'Other Pharma &amp; Health Products'!BO:BO)+SUMIF('PSM Costs'!$B:$B,$B162,'PSM Costs'!BO:BO)&gt;0,SUMIF(Pharmaceuticals!$B:$B,$B162,Pharmaceuticals!BF:BF)+SUMIF('Health Products &amp; Equipment'!$B:$B,$B162,'Health Products &amp; Equipment'!BO:BO)+SUMIF('Other Pharma &amp; Health Products'!$B:$B,$B162,'Other Pharma &amp; Health Products'!BO:BO)+SUMIF('PSM Costs'!$B:$B,$B162,'PSM Costs'!BO:BO),"")</f>
        <v/>
      </c>
      <c r="Z162" s="231" t="str">
        <f ca="1">IF(SUMIF(Pharmaceuticals!$B:$B,$B162,Pharmaceuticals!BH:BH)+SUMIF('Health Products &amp; Equipment'!$B:$B,$B162,'Health Products &amp; Equipment'!BQ:BQ)+SUMIF('Other Pharma &amp; Health Products'!$B:$B,$B162,'Other Pharma &amp; Health Products'!BQ:BQ)+SUMIF('PSM Costs'!$B:$B,$B162,'PSM Costs'!BQ:BQ)&gt;0,SUMIF(Pharmaceuticals!$B:$B,$B162,Pharmaceuticals!BH:BH)+SUMIF('Health Products &amp; Equipment'!$B:$B,$B162,'Health Products &amp; Equipment'!BQ:BQ)+SUMIF('Other Pharma &amp; Health Products'!$B:$B,$B162,'Other Pharma &amp; Health Products'!BQ:BQ)+SUMIF('PSM Costs'!$B:$B,$B162,'PSM Costs'!BQ:BQ),"")</f>
        <v/>
      </c>
      <c r="AA162" s="231" t="str">
        <f ca="1">IF(SUMIF(Pharmaceuticals!$B:$B,$B162,Pharmaceuticals!BJ:BJ)+SUMIF('Health Products &amp; Equipment'!$B:$B,$B162,'Health Products &amp; Equipment'!BS:BS)+SUMIF('Other Pharma &amp; Health Products'!$B:$B,$B162,'Other Pharma &amp; Health Products'!BS:BS)+SUMIF('PSM Costs'!$B:$B,$B162,'PSM Costs'!BS:BS)&gt;0,SUMIF(Pharmaceuticals!$B:$B,$B162,Pharmaceuticals!BJ:BJ)+SUMIF('Health Products &amp; Equipment'!$B:$B,$B162,'Health Products &amp; Equipment'!BS:BS)+SUMIF('Other Pharma &amp; Health Products'!$B:$B,$B162,'Other Pharma &amp; Health Products'!BS:BS)+SUMIF('PSM Costs'!$B:$B,$B162,'PSM Costs'!BS:BS),"")</f>
        <v/>
      </c>
      <c r="AB162" s="230" t="str">
        <f t="shared" ca="1" si="14"/>
        <v/>
      </c>
    </row>
    <row r="163" spans="1:28" ht="22" customHeight="1" x14ac:dyDescent="0.15">
      <c r="A163" s="226">
        <v>153</v>
      </c>
      <c r="B163" s="226" t="str">
        <f ca="1">IFERROR(VLOOKUP(A163,'Rank unique Mod-Int-CI-PR'!I:J,2,FALSE),"")</f>
        <v/>
      </c>
      <c r="C163" s="227" t="str">
        <f ca="1">IFERROR(VLOOKUP(VALUE(LEFT(B163,FIND("-",B163)-1)),CatModules!B:C,2,FALSE),"")</f>
        <v/>
      </c>
      <c r="D163" s="227" t="str">
        <f ca="1">IFERROR(VLOOKUP(LEFT(B163,FIND("--",B163)-1),CatInt!D:E,2,FALSE),"")</f>
        <v/>
      </c>
      <c r="E163" s="227" t="str">
        <f ca="1">IFERROR(VLOOKUP(MID(B163,FIND("--",B163)+2,FIND("---",B163)-FIND("--",B163)-2),CatCostInp!D:E,2,FALSE),"")</f>
        <v/>
      </c>
      <c r="F163" s="227" t="str">
        <f ca="1">IFERROR(VLOOKUP(B163,ActivityConcat!A:C,3,FALSE),"")</f>
        <v/>
      </c>
      <c r="G163" s="228" t="str">
        <f ca="1">IFERROR(VLOOKUP(VALUE(RIGHT(B163,1)),Setup!A:D,4,FALSE),"")</f>
        <v/>
      </c>
      <c r="H163" s="229" t="str">
        <f t="shared" ca="1" si="10"/>
        <v/>
      </c>
      <c r="I163" s="230" t="str">
        <f ca="1">IF(SUMIF(Pharmaceuticals!$B:$B,$B163,Pharmaceuticals!Q:Q)+SUMIF('Health Products &amp; Equipment'!$B:$B,$B163,'Health Products &amp; Equipment'!Z:Z)+SUMIF('Other Pharma &amp; Health Products'!$B:$B,$B163,'Other Pharma &amp; Health Products'!Z:Z)+SUMIF('PSM Costs'!$B:$B,$B163,'PSM Costs'!Z:Z)&gt;0,SUMIF(Pharmaceuticals!$B:$B,$B163,Pharmaceuticals!Q:Q)+SUMIF('Health Products &amp; Equipment'!$B:$B,$B163,'Health Products &amp; Equipment'!Z:Z)+SUMIF('Other Pharma &amp; Health Products'!$B:$B,$B163,'Other Pharma &amp; Health Products'!Z:Z)+SUMIF('PSM Costs'!$B:$B,$B163,'PSM Costs'!Z:Z),"")</f>
        <v/>
      </c>
      <c r="J163" s="230" t="str">
        <f ca="1">IF(SUMIF(Pharmaceuticals!$B:$B,$B163,Pharmaceuticals!S:S)+SUMIF('Health Products &amp; Equipment'!$B:$B,$B163,'Health Products &amp; Equipment'!AB:AB)+SUMIF('Other Pharma &amp; Health Products'!$B:$B,$B163,'Other Pharma &amp; Health Products'!AB:AB)+SUMIF('PSM Costs'!$B:$B,$B163,'PSM Costs'!AB:AB)&gt;0,SUMIF(Pharmaceuticals!$B:$B,$B163,Pharmaceuticals!S:S)+SUMIF('Health Products &amp; Equipment'!$B:$B,$B163,'Health Products &amp; Equipment'!AB:AB)+SUMIF('Other Pharma &amp; Health Products'!$B:$B,$B163,'Other Pharma &amp; Health Products'!AB:AB)+SUMIF('PSM Costs'!$B:$B,$B163,'PSM Costs'!AB:AB),"")</f>
        <v/>
      </c>
      <c r="K163" s="230" t="str">
        <f ca="1">IF(SUMIF(Pharmaceuticals!$B:$B,$B163,Pharmaceuticals!U:U)+SUMIF('Health Products &amp; Equipment'!$B:$B,$B163,'Health Products &amp; Equipment'!AD:AD)+SUMIF('Other Pharma &amp; Health Products'!$B:$B,$B163,'Other Pharma &amp; Health Products'!AD:AD)+SUMIF('PSM Costs'!$B:$B,$B163,'PSM Costs'!AD:AD)&gt;0,SUMIF(Pharmaceuticals!$B:$B,$B163,Pharmaceuticals!U:U)+SUMIF('Health Products &amp; Equipment'!$B:$B,$B163,'Health Products &amp; Equipment'!AD:AD)+SUMIF('Other Pharma &amp; Health Products'!$B:$B,$B163,'Other Pharma &amp; Health Products'!AD:AD)+SUMIF('PSM Costs'!$B:$B,$B163,'PSM Costs'!AD:AD),"")</f>
        <v/>
      </c>
      <c r="L163" s="230" t="str">
        <f ca="1">IF(SUMIF(Pharmaceuticals!$B:$B,$B163,Pharmaceuticals!W:W)+SUMIF('Health Products &amp; Equipment'!$B:$B,$B163,'Health Products &amp; Equipment'!AF:AF)+SUMIF('Other Pharma &amp; Health Products'!$B:$B,$B163,'Other Pharma &amp; Health Products'!AF:AF)+SUMIF('PSM Costs'!$B:$B,$B163,'PSM Costs'!AF:AF)&gt;0,SUMIF(Pharmaceuticals!$B:$B,$B163,Pharmaceuticals!W:W)+SUMIF('Health Products &amp; Equipment'!$B:$B,$B163,'Health Products &amp; Equipment'!AF:AF)+SUMIF('Other Pharma &amp; Health Products'!$B:$B,$B163,'Other Pharma &amp; Health Products'!AF:AF)+SUMIF('PSM Costs'!$B:$B,$B163,'PSM Costs'!AF:AF),"")</f>
        <v/>
      </c>
      <c r="M163" s="228" t="str">
        <f t="shared" ca="1" si="11"/>
        <v/>
      </c>
      <c r="N163" s="231" t="str">
        <f ca="1">IF(SUMIF(Pharmaceuticals!$B:$B,$B163,Pharmaceuticals!AD:AD)+SUMIF('Health Products &amp; Equipment'!$B:$B,$B163,'Health Products &amp; Equipment'!AM:AM)+SUMIF('Other Pharma &amp; Health Products'!$B:$B,$B163,'Other Pharma &amp; Health Products'!AM:AM)+SUMIF('PSM Costs'!$B:$B,$B163,'PSM Costs'!AM:AM)&gt;0,SUMIF(Pharmaceuticals!$B:$B,$B163,Pharmaceuticals!AD:AD)+SUMIF('Health Products &amp; Equipment'!$B:$B,$B163,'Health Products &amp; Equipment'!AM:AM)+SUMIF('Other Pharma &amp; Health Products'!$B:$B,$B163,'Other Pharma &amp; Health Products'!AM:AM)+SUMIF('PSM Costs'!$B:$B,$B163,'PSM Costs'!AM:AM),"")</f>
        <v/>
      </c>
      <c r="O163" s="231" t="str">
        <f ca="1">IF(SUMIF(Pharmaceuticals!$B:$B,$B163,Pharmaceuticals!AF:AF)+SUMIF('Health Products &amp; Equipment'!$B:$B,$B163,'Health Products &amp; Equipment'!AO:AO)+SUMIF('Other Pharma &amp; Health Products'!$B:$B,$B163,'Other Pharma &amp; Health Products'!AO:AO)+SUMIF('PSM Costs'!$B:$B,$B163,'PSM Costs'!AO:AO)&gt;0,SUMIF(Pharmaceuticals!$B:$B,$B163,Pharmaceuticals!AF:AF)+SUMIF('Health Products &amp; Equipment'!$B:$B,$B163,'Health Products &amp; Equipment'!AO:AO)+SUMIF('Other Pharma &amp; Health Products'!$B:$B,$B163,'Other Pharma &amp; Health Products'!AO:AO)+SUMIF('PSM Costs'!$B:$B,$B163,'PSM Costs'!AO:AO),"")</f>
        <v/>
      </c>
      <c r="P163" s="231" t="str">
        <f ca="1">IF(SUMIF(Pharmaceuticals!$B:$B,$B163,Pharmaceuticals!AH:AH)+SUMIF('Health Products &amp; Equipment'!$B:$B,$B163,'Health Products &amp; Equipment'!AQ:AQ)+SUMIF('Other Pharma &amp; Health Products'!$B:$B,$B163,'Other Pharma &amp; Health Products'!AQ:AQ)+SUMIF('PSM Costs'!$B:$B,$B163,'PSM Costs'!AQ:AQ)&gt;0,SUMIF(Pharmaceuticals!$B:$B,$B163,Pharmaceuticals!AH:AH)+SUMIF('Health Products &amp; Equipment'!$B:$B,$B163,'Health Products &amp; Equipment'!AQ:AQ)+SUMIF('Other Pharma &amp; Health Products'!$B:$B,$B163,'Other Pharma &amp; Health Products'!AQ:AQ)+SUMIF('PSM Costs'!$B:$B,$B163,'PSM Costs'!AQ:AQ),"")</f>
        <v/>
      </c>
      <c r="Q163" s="231" t="str">
        <f ca="1">IF(SUMIF(Pharmaceuticals!$B:$B,$B163,Pharmaceuticals!AJ:AJ)+SUMIF('Health Products &amp; Equipment'!$B:$B,$B163,'Health Products &amp; Equipment'!AS:AS)+SUMIF('Other Pharma &amp; Health Products'!$B:$B,$B163,'Other Pharma &amp; Health Products'!AS:AS)+SUMIF('PSM Costs'!$B:$B,$B163,'PSM Costs'!AS:AS)&gt;0,SUMIF(Pharmaceuticals!$B:$B,$B163,Pharmaceuticals!AJ:AJ)+SUMIF('Health Products &amp; Equipment'!$B:$B,$B163,'Health Products &amp; Equipment'!AS:AS)+SUMIF('Other Pharma &amp; Health Products'!$B:$B,$B163,'Other Pharma &amp; Health Products'!AS:AS)+SUMIF('PSM Costs'!$B:$B,$B163,'PSM Costs'!AS:AS),"")</f>
        <v/>
      </c>
      <c r="R163" s="229" t="str">
        <f t="shared" ca="1" si="12"/>
        <v/>
      </c>
      <c r="S163" s="230" t="str">
        <f ca="1">IF(SUMIF(Pharmaceuticals!$B:$B,$B163,Pharmaceuticals!AQ:AQ)+SUMIF('Health Products &amp; Equipment'!$B:$B,$B163,'Health Products &amp; Equipment'!AZ:AZ)+SUMIF('Other Pharma &amp; Health Products'!$B:$B,$B163,'Other Pharma &amp; Health Products'!AZ:AZ)+SUMIF('PSM Costs'!$B:$B,$B163,'PSM Costs'!AZ:AZ)&gt;0,SUMIF(Pharmaceuticals!$B:$B,$B163,Pharmaceuticals!AQ:AQ)+SUMIF('Health Products &amp; Equipment'!$B:$B,$B163,'Health Products &amp; Equipment'!AZ:AZ)+SUMIF('Other Pharma &amp; Health Products'!$B:$B,$B163,'Other Pharma &amp; Health Products'!AZ:AZ)+SUMIF('PSM Costs'!$B:$B,$B163,'PSM Costs'!AZ:AZ),"")</f>
        <v/>
      </c>
      <c r="T163" s="230" t="str">
        <f ca="1">IF(SUMIF(Pharmaceuticals!$B:$B,$B163,Pharmaceuticals!AS:AS)+SUMIF('Health Products &amp; Equipment'!$B:$B,$B163,'Health Products &amp; Equipment'!BB:BB)+SUMIF('Other Pharma &amp; Health Products'!$B:$B,$B163,'Other Pharma &amp; Health Products'!BB:BB)+SUMIF('PSM Costs'!$B:$B,$B163,'PSM Costs'!BB:BB)&gt;0,SUMIF(Pharmaceuticals!$B:$B,$B163,Pharmaceuticals!AS:AS)+SUMIF('Health Products &amp; Equipment'!$B:$B,$B163,'Health Products &amp; Equipment'!BB:BB)+SUMIF('Other Pharma &amp; Health Products'!$B:$B,$B163,'Other Pharma &amp; Health Products'!BB:BB)+SUMIF('PSM Costs'!$B:$B,$B163,'PSM Costs'!BB:BB),"")</f>
        <v/>
      </c>
      <c r="U163" s="230" t="str">
        <f ca="1">IF(SUMIF(Pharmaceuticals!$B:$B,$B163,Pharmaceuticals!AU:AU)+SUMIF('Health Products &amp; Equipment'!$B:$B,$B163,'Health Products &amp; Equipment'!BD:BD)+SUMIF('Other Pharma &amp; Health Products'!$B:$B,$B163,'Other Pharma &amp; Health Products'!BD:BD)+SUMIF('PSM Costs'!$B:$B,$B163,'PSM Costs'!BD:BD)&gt;0,SUMIF(Pharmaceuticals!$B:$B,$B163,Pharmaceuticals!AU:AU)+SUMIF('Health Products &amp; Equipment'!$B:$B,$B163,'Health Products &amp; Equipment'!BD:BD)+SUMIF('Other Pharma &amp; Health Products'!$B:$B,$B163,'Other Pharma &amp; Health Products'!BD:BD)+SUMIF('PSM Costs'!$B:$B,$B163,'PSM Costs'!BD:BD),"")</f>
        <v/>
      </c>
      <c r="V163" s="230" t="str">
        <f ca="1">IF(SUMIF(Pharmaceuticals!$B:$B,$B163,Pharmaceuticals!AW:AW)+SUMIF('Health Products &amp; Equipment'!$B:$B,$B163,'Health Products &amp; Equipment'!BF:BF)+SUMIF('Other Pharma &amp; Health Products'!$B:$B,$B163,'Other Pharma &amp; Health Products'!BF:BF)+SUMIF('PSM Costs'!$B:$B,$B163,'PSM Costs'!BF:BF)&gt;0,SUMIF(Pharmaceuticals!$B:$B,$B163,Pharmaceuticals!AW:AW)+SUMIF('Health Products &amp; Equipment'!$B:$B,$B163,'Health Products &amp; Equipment'!BF:BF)+SUMIF('Other Pharma &amp; Health Products'!$B:$B,$B163,'Other Pharma &amp; Health Products'!BF:BF)+SUMIF('PSM Costs'!$B:$B,$B163,'PSM Costs'!BF:BF),"")</f>
        <v/>
      </c>
      <c r="W163" s="228" t="str">
        <f t="shared" ca="1" si="13"/>
        <v/>
      </c>
      <c r="X163" s="231" t="str">
        <f ca="1">IF(SUMIF(Pharmaceuticals!$B:$B,$B163,Pharmaceuticals!BD:BD)+SUMIF('Health Products &amp; Equipment'!$B:$B,$B163,'Health Products &amp; Equipment'!BM:BM)+SUMIF('Other Pharma &amp; Health Products'!$B:$B,$B163,'Other Pharma &amp; Health Products'!BM:BM)+SUMIF('PSM Costs'!$B:$B,$B163,'PSM Costs'!BM:BM)&gt;0,SUMIF(Pharmaceuticals!$B:$B,$B163,Pharmaceuticals!BD:BD)+SUMIF('Health Products &amp; Equipment'!$B:$B,$B163,'Health Products &amp; Equipment'!BM:BM)+SUMIF('Other Pharma &amp; Health Products'!$B:$B,$B163,'Other Pharma &amp; Health Products'!BM:BM)+SUMIF('PSM Costs'!$B:$B,$B163,'PSM Costs'!BM:BM),"")</f>
        <v/>
      </c>
      <c r="Y163" s="231" t="str">
        <f ca="1">IF(SUMIF(Pharmaceuticals!$B:$B,$B163,Pharmaceuticals!BF:BF)+SUMIF('Health Products &amp; Equipment'!$B:$B,$B163,'Health Products &amp; Equipment'!BO:BO)+SUMIF('Other Pharma &amp; Health Products'!$B:$B,$B163,'Other Pharma &amp; Health Products'!BO:BO)+SUMIF('PSM Costs'!$B:$B,$B163,'PSM Costs'!BO:BO)&gt;0,SUMIF(Pharmaceuticals!$B:$B,$B163,Pharmaceuticals!BF:BF)+SUMIF('Health Products &amp; Equipment'!$B:$B,$B163,'Health Products &amp; Equipment'!BO:BO)+SUMIF('Other Pharma &amp; Health Products'!$B:$B,$B163,'Other Pharma &amp; Health Products'!BO:BO)+SUMIF('PSM Costs'!$B:$B,$B163,'PSM Costs'!BO:BO),"")</f>
        <v/>
      </c>
      <c r="Z163" s="231" t="str">
        <f ca="1">IF(SUMIF(Pharmaceuticals!$B:$B,$B163,Pharmaceuticals!BH:BH)+SUMIF('Health Products &amp; Equipment'!$B:$B,$B163,'Health Products &amp; Equipment'!BQ:BQ)+SUMIF('Other Pharma &amp; Health Products'!$B:$B,$B163,'Other Pharma &amp; Health Products'!BQ:BQ)+SUMIF('PSM Costs'!$B:$B,$B163,'PSM Costs'!BQ:BQ)&gt;0,SUMIF(Pharmaceuticals!$B:$B,$B163,Pharmaceuticals!BH:BH)+SUMIF('Health Products &amp; Equipment'!$B:$B,$B163,'Health Products &amp; Equipment'!BQ:BQ)+SUMIF('Other Pharma &amp; Health Products'!$B:$B,$B163,'Other Pharma &amp; Health Products'!BQ:BQ)+SUMIF('PSM Costs'!$B:$B,$B163,'PSM Costs'!BQ:BQ),"")</f>
        <v/>
      </c>
      <c r="AA163" s="231" t="str">
        <f ca="1">IF(SUMIF(Pharmaceuticals!$B:$B,$B163,Pharmaceuticals!BJ:BJ)+SUMIF('Health Products &amp; Equipment'!$B:$B,$B163,'Health Products &amp; Equipment'!BS:BS)+SUMIF('Other Pharma &amp; Health Products'!$B:$B,$B163,'Other Pharma &amp; Health Products'!BS:BS)+SUMIF('PSM Costs'!$B:$B,$B163,'PSM Costs'!BS:BS)&gt;0,SUMIF(Pharmaceuticals!$B:$B,$B163,Pharmaceuticals!BJ:BJ)+SUMIF('Health Products &amp; Equipment'!$B:$B,$B163,'Health Products &amp; Equipment'!BS:BS)+SUMIF('Other Pharma &amp; Health Products'!$B:$B,$B163,'Other Pharma &amp; Health Products'!BS:BS)+SUMIF('PSM Costs'!$B:$B,$B163,'PSM Costs'!BS:BS),"")</f>
        <v/>
      </c>
      <c r="AB163" s="230" t="str">
        <f t="shared" ca="1" si="14"/>
        <v/>
      </c>
    </row>
    <row r="164" spans="1:28" ht="22" customHeight="1" x14ac:dyDescent="0.15">
      <c r="A164" s="226">
        <v>154</v>
      </c>
      <c r="B164" s="226" t="str">
        <f ca="1">IFERROR(VLOOKUP(A164,'Rank unique Mod-Int-CI-PR'!I:J,2,FALSE),"")</f>
        <v/>
      </c>
      <c r="C164" s="227" t="str">
        <f ca="1">IFERROR(VLOOKUP(VALUE(LEFT(B164,FIND("-",B164)-1)),CatModules!B:C,2,FALSE),"")</f>
        <v/>
      </c>
      <c r="D164" s="227" t="str">
        <f ca="1">IFERROR(VLOOKUP(LEFT(B164,FIND("--",B164)-1),CatInt!D:E,2,FALSE),"")</f>
        <v/>
      </c>
      <c r="E164" s="227" t="str">
        <f ca="1">IFERROR(VLOOKUP(MID(B164,FIND("--",B164)+2,FIND("---",B164)-FIND("--",B164)-2),CatCostInp!D:E,2,FALSE),"")</f>
        <v/>
      </c>
      <c r="F164" s="227" t="str">
        <f ca="1">IFERROR(VLOOKUP(B164,ActivityConcat!A:C,3,FALSE),"")</f>
        <v/>
      </c>
      <c r="G164" s="228" t="str">
        <f ca="1">IFERROR(VLOOKUP(VALUE(RIGHT(B164,1)),Setup!A:D,4,FALSE),"")</f>
        <v/>
      </c>
      <c r="H164" s="229" t="str">
        <f t="shared" ca="1" si="10"/>
        <v/>
      </c>
      <c r="I164" s="230" t="str">
        <f ca="1">IF(SUMIF(Pharmaceuticals!$B:$B,$B164,Pharmaceuticals!Q:Q)+SUMIF('Health Products &amp; Equipment'!$B:$B,$B164,'Health Products &amp; Equipment'!Z:Z)+SUMIF('Other Pharma &amp; Health Products'!$B:$B,$B164,'Other Pharma &amp; Health Products'!Z:Z)+SUMIF('PSM Costs'!$B:$B,$B164,'PSM Costs'!Z:Z)&gt;0,SUMIF(Pharmaceuticals!$B:$B,$B164,Pharmaceuticals!Q:Q)+SUMIF('Health Products &amp; Equipment'!$B:$B,$B164,'Health Products &amp; Equipment'!Z:Z)+SUMIF('Other Pharma &amp; Health Products'!$B:$B,$B164,'Other Pharma &amp; Health Products'!Z:Z)+SUMIF('PSM Costs'!$B:$B,$B164,'PSM Costs'!Z:Z),"")</f>
        <v/>
      </c>
      <c r="J164" s="230" t="str">
        <f ca="1">IF(SUMIF(Pharmaceuticals!$B:$B,$B164,Pharmaceuticals!S:S)+SUMIF('Health Products &amp; Equipment'!$B:$B,$B164,'Health Products &amp; Equipment'!AB:AB)+SUMIF('Other Pharma &amp; Health Products'!$B:$B,$B164,'Other Pharma &amp; Health Products'!AB:AB)+SUMIF('PSM Costs'!$B:$B,$B164,'PSM Costs'!AB:AB)&gt;0,SUMIF(Pharmaceuticals!$B:$B,$B164,Pharmaceuticals!S:S)+SUMIF('Health Products &amp; Equipment'!$B:$B,$B164,'Health Products &amp; Equipment'!AB:AB)+SUMIF('Other Pharma &amp; Health Products'!$B:$B,$B164,'Other Pharma &amp; Health Products'!AB:AB)+SUMIF('PSM Costs'!$B:$B,$B164,'PSM Costs'!AB:AB),"")</f>
        <v/>
      </c>
      <c r="K164" s="230" t="str">
        <f ca="1">IF(SUMIF(Pharmaceuticals!$B:$B,$B164,Pharmaceuticals!U:U)+SUMIF('Health Products &amp; Equipment'!$B:$B,$B164,'Health Products &amp; Equipment'!AD:AD)+SUMIF('Other Pharma &amp; Health Products'!$B:$B,$B164,'Other Pharma &amp; Health Products'!AD:AD)+SUMIF('PSM Costs'!$B:$B,$B164,'PSM Costs'!AD:AD)&gt;0,SUMIF(Pharmaceuticals!$B:$B,$B164,Pharmaceuticals!U:U)+SUMIF('Health Products &amp; Equipment'!$B:$B,$B164,'Health Products &amp; Equipment'!AD:AD)+SUMIF('Other Pharma &amp; Health Products'!$B:$B,$B164,'Other Pharma &amp; Health Products'!AD:AD)+SUMIF('PSM Costs'!$B:$B,$B164,'PSM Costs'!AD:AD),"")</f>
        <v/>
      </c>
      <c r="L164" s="230" t="str">
        <f ca="1">IF(SUMIF(Pharmaceuticals!$B:$B,$B164,Pharmaceuticals!W:W)+SUMIF('Health Products &amp; Equipment'!$B:$B,$B164,'Health Products &amp; Equipment'!AF:AF)+SUMIF('Other Pharma &amp; Health Products'!$B:$B,$B164,'Other Pharma &amp; Health Products'!AF:AF)+SUMIF('PSM Costs'!$B:$B,$B164,'PSM Costs'!AF:AF)&gt;0,SUMIF(Pharmaceuticals!$B:$B,$B164,Pharmaceuticals!W:W)+SUMIF('Health Products &amp; Equipment'!$B:$B,$B164,'Health Products &amp; Equipment'!AF:AF)+SUMIF('Other Pharma &amp; Health Products'!$B:$B,$B164,'Other Pharma &amp; Health Products'!AF:AF)+SUMIF('PSM Costs'!$B:$B,$B164,'PSM Costs'!AF:AF),"")</f>
        <v/>
      </c>
      <c r="M164" s="228" t="str">
        <f t="shared" ca="1" si="11"/>
        <v/>
      </c>
      <c r="N164" s="231" t="str">
        <f ca="1">IF(SUMIF(Pharmaceuticals!$B:$B,$B164,Pharmaceuticals!AD:AD)+SUMIF('Health Products &amp; Equipment'!$B:$B,$B164,'Health Products &amp; Equipment'!AM:AM)+SUMIF('Other Pharma &amp; Health Products'!$B:$B,$B164,'Other Pharma &amp; Health Products'!AM:AM)+SUMIF('PSM Costs'!$B:$B,$B164,'PSM Costs'!AM:AM)&gt;0,SUMIF(Pharmaceuticals!$B:$B,$B164,Pharmaceuticals!AD:AD)+SUMIF('Health Products &amp; Equipment'!$B:$B,$B164,'Health Products &amp; Equipment'!AM:AM)+SUMIF('Other Pharma &amp; Health Products'!$B:$B,$B164,'Other Pharma &amp; Health Products'!AM:AM)+SUMIF('PSM Costs'!$B:$B,$B164,'PSM Costs'!AM:AM),"")</f>
        <v/>
      </c>
      <c r="O164" s="231" t="str">
        <f ca="1">IF(SUMIF(Pharmaceuticals!$B:$B,$B164,Pharmaceuticals!AF:AF)+SUMIF('Health Products &amp; Equipment'!$B:$B,$B164,'Health Products &amp; Equipment'!AO:AO)+SUMIF('Other Pharma &amp; Health Products'!$B:$B,$B164,'Other Pharma &amp; Health Products'!AO:AO)+SUMIF('PSM Costs'!$B:$B,$B164,'PSM Costs'!AO:AO)&gt;0,SUMIF(Pharmaceuticals!$B:$B,$B164,Pharmaceuticals!AF:AF)+SUMIF('Health Products &amp; Equipment'!$B:$B,$B164,'Health Products &amp; Equipment'!AO:AO)+SUMIF('Other Pharma &amp; Health Products'!$B:$B,$B164,'Other Pharma &amp; Health Products'!AO:AO)+SUMIF('PSM Costs'!$B:$B,$B164,'PSM Costs'!AO:AO),"")</f>
        <v/>
      </c>
      <c r="P164" s="231" t="str">
        <f ca="1">IF(SUMIF(Pharmaceuticals!$B:$B,$B164,Pharmaceuticals!AH:AH)+SUMIF('Health Products &amp; Equipment'!$B:$B,$B164,'Health Products &amp; Equipment'!AQ:AQ)+SUMIF('Other Pharma &amp; Health Products'!$B:$B,$B164,'Other Pharma &amp; Health Products'!AQ:AQ)+SUMIF('PSM Costs'!$B:$B,$B164,'PSM Costs'!AQ:AQ)&gt;0,SUMIF(Pharmaceuticals!$B:$B,$B164,Pharmaceuticals!AH:AH)+SUMIF('Health Products &amp; Equipment'!$B:$B,$B164,'Health Products &amp; Equipment'!AQ:AQ)+SUMIF('Other Pharma &amp; Health Products'!$B:$B,$B164,'Other Pharma &amp; Health Products'!AQ:AQ)+SUMIF('PSM Costs'!$B:$B,$B164,'PSM Costs'!AQ:AQ),"")</f>
        <v/>
      </c>
      <c r="Q164" s="231" t="str">
        <f ca="1">IF(SUMIF(Pharmaceuticals!$B:$B,$B164,Pharmaceuticals!AJ:AJ)+SUMIF('Health Products &amp; Equipment'!$B:$B,$B164,'Health Products &amp; Equipment'!AS:AS)+SUMIF('Other Pharma &amp; Health Products'!$B:$B,$B164,'Other Pharma &amp; Health Products'!AS:AS)+SUMIF('PSM Costs'!$B:$B,$B164,'PSM Costs'!AS:AS)&gt;0,SUMIF(Pharmaceuticals!$B:$B,$B164,Pharmaceuticals!AJ:AJ)+SUMIF('Health Products &amp; Equipment'!$B:$B,$B164,'Health Products &amp; Equipment'!AS:AS)+SUMIF('Other Pharma &amp; Health Products'!$B:$B,$B164,'Other Pharma &amp; Health Products'!AS:AS)+SUMIF('PSM Costs'!$B:$B,$B164,'PSM Costs'!AS:AS),"")</f>
        <v/>
      </c>
      <c r="R164" s="229" t="str">
        <f t="shared" ca="1" si="12"/>
        <v/>
      </c>
      <c r="S164" s="230" t="str">
        <f ca="1">IF(SUMIF(Pharmaceuticals!$B:$B,$B164,Pharmaceuticals!AQ:AQ)+SUMIF('Health Products &amp; Equipment'!$B:$B,$B164,'Health Products &amp; Equipment'!AZ:AZ)+SUMIF('Other Pharma &amp; Health Products'!$B:$B,$B164,'Other Pharma &amp; Health Products'!AZ:AZ)+SUMIF('PSM Costs'!$B:$B,$B164,'PSM Costs'!AZ:AZ)&gt;0,SUMIF(Pharmaceuticals!$B:$B,$B164,Pharmaceuticals!AQ:AQ)+SUMIF('Health Products &amp; Equipment'!$B:$B,$B164,'Health Products &amp; Equipment'!AZ:AZ)+SUMIF('Other Pharma &amp; Health Products'!$B:$B,$B164,'Other Pharma &amp; Health Products'!AZ:AZ)+SUMIF('PSM Costs'!$B:$B,$B164,'PSM Costs'!AZ:AZ),"")</f>
        <v/>
      </c>
      <c r="T164" s="230" t="str">
        <f ca="1">IF(SUMIF(Pharmaceuticals!$B:$B,$B164,Pharmaceuticals!AS:AS)+SUMIF('Health Products &amp; Equipment'!$B:$B,$B164,'Health Products &amp; Equipment'!BB:BB)+SUMIF('Other Pharma &amp; Health Products'!$B:$B,$B164,'Other Pharma &amp; Health Products'!BB:BB)+SUMIF('PSM Costs'!$B:$B,$B164,'PSM Costs'!BB:BB)&gt;0,SUMIF(Pharmaceuticals!$B:$B,$B164,Pharmaceuticals!AS:AS)+SUMIF('Health Products &amp; Equipment'!$B:$B,$B164,'Health Products &amp; Equipment'!BB:BB)+SUMIF('Other Pharma &amp; Health Products'!$B:$B,$B164,'Other Pharma &amp; Health Products'!BB:BB)+SUMIF('PSM Costs'!$B:$B,$B164,'PSM Costs'!BB:BB),"")</f>
        <v/>
      </c>
      <c r="U164" s="230" t="str">
        <f ca="1">IF(SUMIF(Pharmaceuticals!$B:$B,$B164,Pharmaceuticals!AU:AU)+SUMIF('Health Products &amp; Equipment'!$B:$B,$B164,'Health Products &amp; Equipment'!BD:BD)+SUMIF('Other Pharma &amp; Health Products'!$B:$B,$B164,'Other Pharma &amp; Health Products'!BD:BD)+SUMIF('PSM Costs'!$B:$B,$B164,'PSM Costs'!BD:BD)&gt;0,SUMIF(Pharmaceuticals!$B:$B,$B164,Pharmaceuticals!AU:AU)+SUMIF('Health Products &amp; Equipment'!$B:$B,$B164,'Health Products &amp; Equipment'!BD:BD)+SUMIF('Other Pharma &amp; Health Products'!$B:$B,$B164,'Other Pharma &amp; Health Products'!BD:BD)+SUMIF('PSM Costs'!$B:$B,$B164,'PSM Costs'!BD:BD),"")</f>
        <v/>
      </c>
      <c r="V164" s="230" t="str">
        <f ca="1">IF(SUMIF(Pharmaceuticals!$B:$B,$B164,Pharmaceuticals!AW:AW)+SUMIF('Health Products &amp; Equipment'!$B:$B,$B164,'Health Products &amp; Equipment'!BF:BF)+SUMIF('Other Pharma &amp; Health Products'!$B:$B,$B164,'Other Pharma &amp; Health Products'!BF:BF)+SUMIF('PSM Costs'!$B:$B,$B164,'PSM Costs'!BF:BF)&gt;0,SUMIF(Pharmaceuticals!$B:$B,$B164,Pharmaceuticals!AW:AW)+SUMIF('Health Products &amp; Equipment'!$B:$B,$B164,'Health Products &amp; Equipment'!BF:BF)+SUMIF('Other Pharma &amp; Health Products'!$B:$B,$B164,'Other Pharma &amp; Health Products'!BF:BF)+SUMIF('PSM Costs'!$B:$B,$B164,'PSM Costs'!BF:BF),"")</f>
        <v/>
      </c>
      <c r="W164" s="228" t="str">
        <f t="shared" ca="1" si="13"/>
        <v/>
      </c>
      <c r="X164" s="231" t="str">
        <f ca="1">IF(SUMIF(Pharmaceuticals!$B:$B,$B164,Pharmaceuticals!BD:BD)+SUMIF('Health Products &amp; Equipment'!$B:$B,$B164,'Health Products &amp; Equipment'!BM:BM)+SUMIF('Other Pharma &amp; Health Products'!$B:$B,$B164,'Other Pharma &amp; Health Products'!BM:BM)+SUMIF('PSM Costs'!$B:$B,$B164,'PSM Costs'!BM:BM)&gt;0,SUMIF(Pharmaceuticals!$B:$B,$B164,Pharmaceuticals!BD:BD)+SUMIF('Health Products &amp; Equipment'!$B:$B,$B164,'Health Products &amp; Equipment'!BM:BM)+SUMIF('Other Pharma &amp; Health Products'!$B:$B,$B164,'Other Pharma &amp; Health Products'!BM:BM)+SUMIF('PSM Costs'!$B:$B,$B164,'PSM Costs'!BM:BM),"")</f>
        <v/>
      </c>
      <c r="Y164" s="231" t="str">
        <f ca="1">IF(SUMIF(Pharmaceuticals!$B:$B,$B164,Pharmaceuticals!BF:BF)+SUMIF('Health Products &amp; Equipment'!$B:$B,$B164,'Health Products &amp; Equipment'!BO:BO)+SUMIF('Other Pharma &amp; Health Products'!$B:$B,$B164,'Other Pharma &amp; Health Products'!BO:BO)+SUMIF('PSM Costs'!$B:$B,$B164,'PSM Costs'!BO:BO)&gt;0,SUMIF(Pharmaceuticals!$B:$B,$B164,Pharmaceuticals!BF:BF)+SUMIF('Health Products &amp; Equipment'!$B:$B,$B164,'Health Products &amp; Equipment'!BO:BO)+SUMIF('Other Pharma &amp; Health Products'!$B:$B,$B164,'Other Pharma &amp; Health Products'!BO:BO)+SUMIF('PSM Costs'!$B:$B,$B164,'PSM Costs'!BO:BO),"")</f>
        <v/>
      </c>
      <c r="Z164" s="231" t="str">
        <f ca="1">IF(SUMIF(Pharmaceuticals!$B:$B,$B164,Pharmaceuticals!BH:BH)+SUMIF('Health Products &amp; Equipment'!$B:$B,$B164,'Health Products &amp; Equipment'!BQ:BQ)+SUMIF('Other Pharma &amp; Health Products'!$B:$B,$B164,'Other Pharma &amp; Health Products'!BQ:BQ)+SUMIF('PSM Costs'!$B:$B,$B164,'PSM Costs'!BQ:BQ)&gt;0,SUMIF(Pharmaceuticals!$B:$B,$B164,Pharmaceuticals!BH:BH)+SUMIF('Health Products &amp; Equipment'!$B:$B,$B164,'Health Products &amp; Equipment'!BQ:BQ)+SUMIF('Other Pharma &amp; Health Products'!$B:$B,$B164,'Other Pharma &amp; Health Products'!BQ:BQ)+SUMIF('PSM Costs'!$B:$B,$B164,'PSM Costs'!BQ:BQ),"")</f>
        <v/>
      </c>
      <c r="AA164" s="231" t="str">
        <f ca="1">IF(SUMIF(Pharmaceuticals!$B:$B,$B164,Pharmaceuticals!BJ:BJ)+SUMIF('Health Products &amp; Equipment'!$B:$B,$B164,'Health Products &amp; Equipment'!BS:BS)+SUMIF('Other Pharma &amp; Health Products'!$B:$B,$B164,'Other Pharma &amp; Health Products'!BS:BS)+SUMIF('PSM Costs'!$B:$B,$B164,'PSM Costs'!BS:BS)&gt;0,SUMIF(Pharmaceuticals!$B:$B,$B164,Pharmaceuticals!BJ:BJ)+SUMIF('Health Products &amp; Equipment'!$B:$B,$B164,'Health Products &amp; Equipment'!BS:BS)+SUMIF('Other Pharma &amp; Health Products'!$B:$B,$B164,'Other Pharma &amp; Health Products'!BS:BS)+SUMIF('PSM Costs'!$B:$B,$B164,'PSM Costs'!BS:BS),"")</f>
        <v/>
      </c>
      <c r="AB164" s="230" t="str">
        <f t="shared" ca="1" si="14"/>
        <v/>
      </c>
    </row>
    <row r="165" spans="1:28" ht="22" customHeight="1" x14ac:dyDescent="0.15">
      <c r="A165" s="226">
        <v>155</v>
      </c>
      <c r="B165" s="226" t="str">
        <f ca="1">IFERROR(VLOOKUP(A165,'Rank unique Mod-Int-CI-PR'!I:J,2,FALSE),"")</f>
        <v/>
      </c>
      <c r="C165" s="227" t="str">
        <f ca="1">IFERROR(VLOOKUP(VALUE(LEFT(B165,FIND("-",B165)-1)),CatModules!B:C,2,FALSE),"")</f>
        <v/>
      </c>
      <c r="D165" s="227" t="str">
        <f ca="1">IFERROR(VLOOKUP(LEFT(B165,FIND("--",B165)-1),CatInt!D:E,2,FALSE),"")</f>
        <v/>
      </c>
      <c r="E165" s="227" t="str">
        <f ca="1">IFERROR(VLOOKUP(MID(B165,FIND("--",B165)+2,FIND("---",B165)-FIND("--",B165)-2),CatCostInp!D:E,2,FALSE),"")</f>
        <v/>
      </c>
      <c r="F165" s="227" t="str">
        <f ca="1">IFERROR(VLOOKUP(B165,ActivityConcat!A:C,3,FALSE),"")</f>
        <v/>
      </c>
      <c r="G165" s="228" t="str">
        <f ca="1">IFERROR(VLOOKUP(VALUE(RIGHT(B165,1)),Setup!A:D,4,FALSE),"")</f>
        <v/>
      </c>
      <c r="H165" s="229" t="str">
        <f t="shared" ca="1" si="10"/>
        <v/>
      </c>
      <c r="I165" s="230" t="str">
        <f ca="1">IF(SUMIF(Pharmaceuticals!$B:$B,$B165,Pharmaceuticals!Q:Q)+SUMIF('Health Products &amp; Equipment'!$B:$B,$B165,'Health Products &amp; Equipment'!Z:Z)+SUMIF('Other Pharma &amp; Health Products'!$B:$B,$B165,'Other Pharma &amp; Health Products'!Z:Z)+SUMIF('PSM Costs'!$B:$B,$B165,'PSM Costs'!Z:Z)&gt;0,SUMIF(Pharmaceuticals!$B:$B,$B165,Pharmaceuticals!Q:Q)+SUMIF('Health Products &amp; Equipment'!$B:$B,$B165,'Health Products &amp; Equipment'!Z:Z)+SUMIF('Other Pharma &amp; Health Products'!$B:$B,$B165,'Other Pharma &amp; Health Products'!Z:Z)+SUMIF('PSM Costs'!$B:$B,$B165,'PSM Costs'!Z:Z),"")</f>
        <v/>
      </c>
      <c r="J165" s="230" t="str">
        <f ca="1">IF(SUMIF(Pharmaceuticals!$B:$B,$B165,Pharmaceuticals!S:S)+SUMIF('Health Products &amp; Equipment'!$B:$B,$B165,'Health Products &amp; Equipment'!AB:AB)+SUMIF('Other Pharma &amp; Health Products'!$B:$B,$B165,'Other Pharma &amp; Health Products'!AB:AB)+SUMIF('PSM Costs'!$B:$B,$B165,'PSM Costs'!AB:AB)&gt;0,SUMIF(Pharmaceuticals!$B:$B,$B165,Pharmaceuticals!S:S)+SUMIF('Health Products &amp; Equipment'!$B:$B,$B165,'Health Products &amp; Equipment'!AB:AB)+SUMIF('Other Pharma &amp; Health Products'!$B:$B,$B165,'Other Pharma &amp; Health Products'!AB:AB)+SUMIF('PSM Costs'!$B:$B,$B165,'PSM Costs'!AB:AB),"")</f>
        <v/>
      </c>
      <c r="K165" s="230" t="str">
        <f ca="1">IF(SUMIF(Pharmaceuticals!$B:$B,$B165,Pharmaceuticals!U:U)+SUMIF('Health Products &amp; Equipment'!$B:$B,$B165,'Health Products &amp; Equipment'!AD:AD)+SUMIF('Other Pharma &amp; Health Products'!$B:$B,$B165,'Other Pharma &amp; Health Products'!AD:AD)+SUMIF('PSM Costs'!$B:$B,$B165,'PSM Costs'!AD:AD)&gt;0,SUMIF(Pharmaceuticals!$B:$B,$B165,Pharmaceuticals!U:U)+SUMIF('Health Products &amp; Equipment'!$B:$B,$B165,'Health Products &amp; Equipment'!AD:AD)+SUMIF('Other Pharma &amp; Health Products'!$B:$B,$B165,'Other Pharma &amp; Health Products'!AD:AD)+SUMIF('PSM Costs'!$B:$B,$B165,'PSM Costs'!AD:AD),"")</f>
        <v/>
      </c>
      <c r="L165" s="230" t="str">
        <f ca="1">IF(SUMIF(Pharmaceuticals!$B:$B,$B165,Pharmaceuticals!W:W)+SUMIF('Health Products &amp; Equipment'!$B:$B,$B165,'Health Products &amp; Equipment'!AF:AF)+SUMIF('Other Pharma &amp; Health Products'!$B:$B,$B165,'Other Pharma &amp; Health Products'!AF:AF)+SUMIF('PSM Costs'!$B:$B,$B165,'PSM Costs'!AF:AF)&gt;0,SUMIF(Pharmaceuticals!$B:$B,$B165,Pharmaceuticals!W:W)+SUMIF('Health Products &amp; Equipment'!$B:$B,$B165,'Health Products &amp; Equipment'!AF:AF)+SUMIF('Other Pharma &amp; Health Products'!$B:$B,$B165,'Other Pharma &amp; Health Products'!AF:AF)+SUMIF('PSM Costs'!$B:$B,$B165,'PSM Costs'!AF:AF),"")</f>
        <v/>
      </c>
      <c r="M165" s="228" t="str">
        <f t="shared" ca="1" si="11"/>
        <v/>
      </c>
      <c r="N165" s="231" t="str">
        <f ca="1">IF(SUMIF(Pharmaceuticals!$B:$B,$B165,Pharmaceuticals!AD:AD)+SUMIF('Health Products &amp; Equipment'!$B:$B,$B165,'Health Products &amp; Equipment'!AM:AM)+SUMIF('Other Pharma &amp; Health Products'!$B:$B,$B165,'Other Pharma &amp; Health Products'!AM:AM)+SUMIF('PSM Costs'!$B:$B,$B165,'PSM Costs'!AM:AM)&gt;0,SUMIF(Pharmaceuticals!$B:$B,$B165,Pharmaceuticals!AD:AD)+SUMIF('Health Products &amp; Equipment'!$B:$B,$B165,'Health Products &amp; Equipment'!AM:AM)+SUMIF('Other Pharma &amp; Health Products'!$B:$B,$B165,'Other Pharma &amp; Health Products'!AM:AM)+SUMIF('PSM Costs'!$B:$B,$B165,'PSM Costs'!AM:AM),"")</f>
        <v/>
      </c>
      <c r="O165" s="231" t="str">
        <f ca="1">IF(SUMIF(Pharmaceuticals!$B:$B,$B165,Pharmaceuticals!AF:AF)+SUMIF('Health Products &amp; Equipment'!$B:$B,$B165,'Health Products &amp; Equipment'!AO:AO)+SUMIF('Other Pharma &amp; Health Products'!$B:$B,$B165,'Other Pharma &amp; Health Products'!AO:AO)+SUMIF('PSM Costs'!$B:$B,$B165,'PSM Costs'!AO:AO)&gt;0,SUMIF(Pharmaceuticals!$B:$B,$B165,Pharmaceuticals!AF:AF)+SUMIF('Health Products &amp; Equipment'!$B:$B,$B165,'Health Products &amp; Equipment'!AO:AO)+SUMIF('Other Pharma &amp; Health Products'!$B:$B,$B165,'Other Pharma &amp; Health Products'!AO:AO)+SUMIF('PSM Costs'!$B:$B,$B165,'PSM Costs'!AO:AO),"")</f>
        <v/>
      </c>
      <c r="P165" s="231" t="str">
        <f ca="1">IF(SUMIF(Pharmaceuticals!$B:$B,$B165,Pharmaceuticals!AH:AH)+SUMIF('Health Products &amp; Equipment'!$B:$B,$B165,'Health Products &amp; Equipment'!AQ:AQ)+SUMIF('Other Pharma &amp; Health Products'!$B:$B,$B165,'Other Pharma &amp; Health Products'!AQ:AQ)+SUMIF('PSM Costs'!$B:$B,$B165,'PSM Costs'!AQ:AQ)&gt;0,SUMIF(Pharmaceuticals!$B:$B,$B165,Pharmaceuticals!AH:AH)+SUMIF('Health Products &amp; Equipment'!$B:$B,$B165,'Health Products &amp; Equipment'!AQ:AQ)+SUMIF('Other Pharma &amp; Health Products'!$B:$B,$B165,'Other Pharma &amp; Health Products'!AQ:AQ)+SUMIF('PSM Costs'!$B:$B,$B165,'PSM Costs'!AQ:AQ),"")</f>
        <v/>
      </c>
      <c r="Q165" s="231" t="str">
        <f ca="1">IF(SUMIF(Pharmaceuticals!$B:$B,$B165,Pharmaceuticals!AJ:AJ)+SUMIF('Health Products &amp; Equipment'!$B:$B,$B165,'Health Products &amp; Equipment'!AS:AS)+SUMIF('Other Pharma &amp; Health Products'!$B:$B,$B165,'Other Pharma &amp; Health Products'!AS:AS)+SUMIF('PSM Costs'!$B:$B,$B165,'PSM Costs'!AS:AS)&gt;0,SUMIF(Pharmaceuticals!$B:$B,$B165,Pharmaceuticals!AJ:AJ)+SUMIF('Health Products &amp; Equipment'!$B:$B,$B165,'Health Products &amp; Equipment'!AS:AS)+SUMIF('Other Pharma &amp; Health Products'!$B:$B,$B165,'Other Pharma &amp; Health Products'!AS:AS)+SUMIF('PSM Costs'!$B:$B,$B165,'PSM Costs'!AS:AS),"")</f>
        <v/>
      </c>
      <c r="R165" s="229" t="str">
        <f t="shared" ca="1" si="12"/>
        <v/>
      </c>
      <c r="S165" s="230" t="str">
        <f ca="1">IF(SUMIF(Pharmaceuticals!$B:$B,$B165,Pharmaceuticals!AQ:AQ)+SUMIF('Health Products &amp; Equipment'!$B:$B,$B165,'Health Products &amp; Equipment'!AZ:AZ)+SUMIF('Other Pharma &amp; Health Products'!$B:$B,$B165,'Other Pharma &amp; Health Products'!AZ:AZ)+SUMIF('PSM Costs'!$B:$B,$B165,'PSM Costs'!AZ:AZ)&gt;0,SUMIF(Pharmaceuticals!$B:$B,$B165,Pharmaceuticals!AQ:AQ)+SUMIF('Health Products &amp; Equipment'!$B:$B,$B165,'Health Products &amp; Equipment'!AZ:AZ)+SUMIF('Other Pharma &amp; Health Products'!$B:$B,$B165,'Other Pharma &amp; Health Products'!AZ:AZ)+SUMIF('PSM Costs'!$B:$B,$B165,'PSM Costs'!AZ:AZ),"")</f>
        <v/>
      </c>
      <c r="T165" s="230" t="str">
        <f ca="1">IF(SUMIF(Pharmaceuticals!$B:$B,$B165,Pharmaceuticals!AS:AS)+SUMIF('Health Products &amp; Equipment'!$B:$B,$B165,'Health Products &amp; Equipment'!BB:BB)+SUMIF('Other Pharma &amp; Health Products'!$B:$B,$B165,'Other Pharma &amp; Health Products'!BB:BB)+SUMIF('PSM Costs'!$B:$B,$B165,'PSM Costs'!BB:BB)&gt;0,SUMIF(Pharmaceuticals!$B:$B,$B165,Pharmaceuticals!AS:AS)+SUMIF('Health Products &amp; Equipment'!$B:$B,$B165,'Health Products &amp; Equipment'!BB:BB)+SUMIF('Other Pharma &amp; Health Products'!$B:$B,$B165,'Other Pharma &amp; Health Products'!BB:BB)+SUMIF('PSM Costs'!$B:$B,$B165,'PSM Costs'!BB:BB),"")</f>
        <v/>
      </c>
      <c r="U165" s="230" t="str">
        <f ca="1">IF(SUMIF(Pharmaceuticals!$B:$B,$B165,Pharmaceuticals!AU:AU)+SUMIF('Health Products &amp; Equipment'!$B:$B,$B165,'Health Products &amp; Equipment'!BD:BD)+SUMIF('Other Pharma &amp; Health Products'!$B:$B,$B165,'Other Pharma &amp; Health Products'!BD:BD)+SUMIF('PSM Costs'!$B:$B,$B165,'PSM Costs'!BD:BD)&gt;0,SUMIF(Pharmaceuticals!$B:$B,$B165,Pharmaceuticals!AU:AU)+SUMIF('Health Products &amp; Equipment'!$B:$B,$B165,'Health Products &amp; Equipment'!BD:BD)+SUMIF('Other Pharma &amp; Health Products'!$B:$B,$B165,'Other Pharma &amp; Health Products'!BD:BD)+SUMIF('PSM Costs'!$B:$B,$B165,'PSM Costs'!BD:BD),"")</f>
        <v/>
      </c>
      <c r="V165" s="230" t="str">
        <f ca="1">IF(SUMIF(Pharmaceuticals!$B:$B,$B165,Pharmaceuticals!AW:AW)+SUMIF('Health Products &amp; Equipment'!$B:$B,$B165,'Health Products &amp; Equipment'!BF:BF)+SUMIF('Other Pharma &amp; Health Products'!$B:$B,$B165,'Other Pharma &amp; Health Products'!BF:BF)+SUMIF('PSM Costs'!$B:$B,$B165,'PSM Costs'!BF:BF)&gt;0,SUMIF(Pharmaceuticals!$B:$B,$B165,Pharmaceuticals!AW:AW)+SUMIF('Health Products &amp; Equipment'!$B:$B,$B165,'Health Products &amp; Equipment'!BF:BF)+SUMIF('Other Pharma &amp; Health Products'!$B:$B,$B165,'Other Pharma &amp; Health Products'!BF:BF)+SUMIF('PSM Costs'!$B:$B,$B165,'PSM Costs'!BF:BF),"")</f>
        <v/>
      </c>
      <c r="W165" s="228" t="str">
        <f t="shared" ca="1" si="13"/>
        <v/>
      </c>
      <c r="X165" s="231" t="str">
        <f ca="1">IF(SUMIF(Pharmaceuticals!$B:$B,$B165,Pharmaceuticals!BD:BD)+SUMIF('Health Products &amp; Equipment'!$B:$B,$B165,'Health Products &amp; Equipment'!BM:BM)+SUMIF('Other Pharma &amp; Health Products'!$B:$B,$B165,'Other Pharma &amp; Health Products'!BM:BM)+SUMIF('PSM Costs'!$B:$B,$B165,'PSM Costs'!BM:BM)&gt;0,SUMIF(Pharmaceuticals!$B:$B,$B165,Pharmaceuticals!BD:BD)+SUMIF('Health Products &amp; Equipment'!$B:$B,$B165,'Health Products &amp; Equipment'!BM:BM)+SUMIF('Other Pharma &amp; Health Products'!$B:$B,$B165,'Other Pharma &amp; Health Products'!BM:BM)+SUMIF('PSM Costs'!$B:$B,$B165,'PSM Costs'!BM:BM),"")</f>
        <v/>
      </c>
      <c r="Y165" s="231" t="str">
        <f ca="1">IF(SUMIF(Pharmaceuticals!$B:$B,$B165,Pharmaceuticals!BF:BF)+SUMIF('Health Products &amp; Equipment'!$B:$B,$B165,'Health Products &amp; Equipment'!BO:BO)+SUMIF('Other Pharma &amp; Health Products'!$B:$B,$B165,'Other Pharma &amp; Health Products'!BO:BO)+SUMIF('PSM Costs'!$B:$B,$B165,'PSM Costs'!BO:BO)&gt;0,SUMIF(Pharmaceuticals!$B:$B,$B165,Pharmaceuticals!BF:BF)+SUMIF('Health Products &amp; Equipment'!$B:$B,$B165,'Health Products &amp; Equipment'!BO:BO)+SUMIF('Other Pharma &amp; Health Products'!$B:$B,$B165,'Other Pharma &amp; Health Products'!BO:BO)+SUMIF('PSM Costs'!$B:$B,$B165,'PSM Costs'!BO:BO),"")</f>
        <v/>
      </c>
      <c r="Z165" s="231" t="str">
        <f ca="1">IF(SUMIF(Pharmaceuticals!$B:$B,$B165,Pharmaceuticals!BH:BH)+SUMIF('Health Products &amp; Equipment'!$B:$B,$B165,'Health Products &amp; Equipment'!BQ:BQ)+SUMIF('Other Pharma &amp; Health Products'!$B:$B,$B165,'Other Pharma &amp; Health Products'!BQ:BQ)+SUMIF('PSM Costs'!$B:$B,$B165,'PSM Costs'!BQ:BQ)&gt;0,SUMIF(Pharmaceuticals!$B:$B,$B165,Pharmaceuticals!BH:BH)+SUMIF('Health Products &amp; Equipment'!$B:$B,$B165,'Health Products &amp; Equipment'!BQ:BQ)+SUMIF('Other Pharma &amp; Health Products'!$B:$B,$B165,'Other Pharma &amp; Health Products'!BQ:BQ)+SUMIF('PSM Costs'!$B:$B,$B165,'PSM Costs'!BQ:BQ),"")</f>
        <v/>
      </c>
      <c r="AA165" s="231" t="str">
        <f ca="1">IF(SUMIF(Pharmaceuticals!$B:$B,$B165,Pharmaceuticals!BJ:BJ)+SUMIF('Health Products &amp; Equipment'!$B:$B,$B165,'Health Products &amp; Equipment'!BS:BS)+SUMIF('Other Pharma &amp; Health Products'!$B:$B,$B165,'Other Pharma &amp; Health Products'!BS:BS)+SUMIF('PSM Costs'!$B:$B,$B165,'PSM Costs'!BS:BS)&gt;0,SUMIF(Pharmaceuticals!$B:$B,$B165,Pharmaceuticals!BJ:BJ)+SUMIF('Health Products &amp; Equipment'!$B:$B,$B165,'Health Products &amp; Equipment'!BS:BS)+SUMIF('Other Pharma &amp; Health Products'!$B:$B,$B165,'Other Pharma &amp; Health Products'!BS:BS)+SUMIF('PSM Costs'!$B:$B,$B165,'PSM Costs'!BS:BS),"")</f>
        <v/>
      </c>
      <c r="AB165" s="230" t="str">
        <f t="shared" ca="1" si="14"/>
        <v/>
      </c>
    </row>
    <row r="166" spans="1:28" ht="22" customHeight="1" x14ac:dyDescent="0.15">
      <c r="A166" s="226">
        <v>156</v>
      </c>
      <c r="B166" s="226" t="str">
        <f ca="1">IFERROR(VLOOKUP(A166,'Rank unique Mod-Int-CI-PR'!I:J,2,FALSE),"")</f>
        <v/>
      </c>
      <c r="C166" s="227" t="str">
        <f ca="1">IFERROR(VLOOKUP(VALUE(LEFT(B166,FIND("-",B166)-1)),CatModules!B:C,2,FALSE),"")</f>
        <v/>
      </c>
      <c r="D166" s="227" t="str">
        <f ca="1">IFERROR(VLOOKUP(LEFT(B166,FIND("--",B166)-1),CatInt!D:E,2,FALSE),"")</f>
        <v/>
      </c>
      <c r="E166" s="227" t="str">
        <f ca="1">IFERROR(VLOOKUP(MID(B166,FIND("--",B166)+2,FIND("---",B166)-FIND("--",B166)-2),CatCostInp!D:E,2,FALSE),"")</f>
        <v/>
      </c>
      <c r="F166" s="227" t="str">
        <f ca="1">IFERROR(VLOOKUP(B166,ActivityConcat!A:C,3,FALSE),"")</f>
        <v/>
      </c>
      <c r="G166" s="228" t="str">
        <f ca="1">IFERROR(VLOOKUP(VALUE(RIGHT(B166,1)),Setup!A:D,4,FALSE),"")</f>
        <v/>
      </c>
      <c r="H166" s="229" t="str">
        <f t="shared" ca="1" si="10"/>
        <v/>
      </c>
      <c r="I166" s="230" t="str">
        <f ca="1">IF(SUMIF(Pharmaceuticals!$B:$B,$B166,Pharmaceuticals!Q:Q)+SUMIF('Health Products &amp; Equipment'!$B:$B,$B166,'Health Products &amp; Equipment'!Z:Z)+SUMIF('Other Pharma &amp; Health Products'!$B:$B,$B166,'Other Pharma &amp; Health Products'!Z:Z)+SUMIF('PSM Costs'!$B:$B,$B166,'PSM Costs'!Z:Z)&gt;0,SUMIF(Pharmaceuticals!$B:$B,$B166,Pharmaceuticals!Q:Q)+SUMIF('Health Products &amp; Equipment'!$B:$B,$B166,'Health Products &amp; Equipment'!Z:Z)+SUMIF('Other Pharma &amp; Health Products'!$B:$B,$B166,'Other Pharma &amp; Health Products'!Z:Z)+SUMIF('PSM Costs'!$B:$B,$B166,'PSM Costs'!Z:Z),"")</f>
        <v/>
      </c>
      <c r="J166" s="230" t="str">
        <f ca="1">IF(SUMIF(Pharmaceuticals!$B:$B,$B166,Pharmaceuticals!S:S)+SUMIF('Health Products &amp; Equipment'!$B:$B,$B166,'Health Products &amp; Equipment'!AB:AB)+SUMIF('Other Pharma &amp; Health Products'!$B:$B,$B166,'Other Pharma &amp; Health Products'!AB:AB)+SUMIF('PSM Costs'!$B:$B,$B166,'PSM Costs'!AB:AB)&gt;0,SUMIF(Pharmaceuticals!$B:$B,$B166,Pharmaceuticals!S:S)+SUMIF('Health Products &amp; Equipment'!$B:$B,$B166,'Health Products &amp; Equipment'!AB:AB)+SUMIF('Other Pharma &amp; Health Products'!$B:$B,$B166,'Other Pharma &amp; Health Products'!AB:AB)+SUMIF('PSM Costs'!$B:$B,$B166,'PSM Costs'!AB:AB),"")</f>
        <v/>
      </c>
      <c r="K166" s="230" t="str">
        <f ca="1">IF(SUMIF(Pharmaceuticals!$B:$B,$B166,Pharmaceuticals!U:U)+SUMIF('Health Products &amp; Equipment'!$B:$B,$B166,'Health Products &amp; Equipment'!AD:AD)+SUMIF('Other Pharma &amp; Health Products'!$B:$B,$B166,'Other Pharma &amp; Health Products'!AD:AD)+SUMIF('PSM Costs'!$B:$B,$B166,'PSM Costs'!AD:AD)&gt;0,SUMIF(Pharmaceuticals!$B:$B,$B166,Pharmaceuticals!U:U)+SUMIF('Health Products &amp; Equipment'!$B:$B,$B166,'Health Products &amp; Equipment'!AD:AD)+SUMIF('Other Pharma &amp; Health Products'!$B:$B,$B166,'Other Pharma &amp; Health Products'!AD:AD)+SUMIF('PSM Costs'!$B:$B,$B166,'PSM Costs'!AD:AD),"")</f>
        <v/>
      </c>
      <c r="L166" s="230" t="str">
        <f ca="1">IF(SUMIF(Pharmaceuticals!$B:$B,$B166,Pharmaceuticals!W:W)+SUMIF('Health Products &amp; Equipment'!$B:$B,$B166,'Health Products &amp; Equipment'!AF:AF)+SUMIF('Other Pharma &amp; Health Products'!$B:$B,$B166,'Other Pharma &amp; Health Products'!AF:AF)+SUMIF('PSM Costs'!$B:$B,$B166,'PSM Costs'!AF:AF)&gt;0,SUMIF(Pharmaceuticals!$B:$B,$B166,Pharmaceuticals!W:W)+SUMIF('Health Products &amp; Equipment'!$B:$B,$B166,'Health Products &amp; Equipment'!AF:AF)+SUMIF('Other Pharma &amp; Health Products'!$B:$B,$B166,'Other Pharma &amp; Health Products'!AF:AF)+SUMIF('PSM Costs'!$B:$B,$B166,'PSM Costs'!AF:AF),"")</f>
        <v/>
      </c>
      <c r="M166" s="228" t="str">
        <f t="shared" ca="1" si="11"/>
        <v/>
      </c>
      <c r="N166" s="231" t="str">
        <f ca="1">IF(SUMIF(Pharmaceuticals!$B:$B,$B166,Pharmaceuticals!AD:AD)+SUMIF('Health Products &amp; Equipment'!$B:$B,$B166,'Health Products &amp; Equipment'!AM:AM)+SUMIF('Other Pharma &amp; Health Products'!$B:$B,$B166,'Other Pharma &amp; Health Products'!AM:AM)+SUMIF('PSM Costs'!$B:$B,$B166,'PSM Costs'!AM:AM)&gt;0,SUMIF(Pharmaceuticals!$B:$B,$B166,Pharmaceuticals!AD:AD)+SUMIF('Health Products &amp; Equipment'!$B:$B,$B166,'Health Products &amp; Equipment'!AM:AM)+SUMIF('Other Pharma &amp; Health Products'!$B:$B,$B166,'Other Pharma &amp; Health Products'!AM:AM)+SUMIF('PSM Costs'!$B:$B,$B166,'PSM Costs'!AM:AM),"")</f>
        <v/>
      </c>
      <c r="O166" s="231" t="str">
        <f ca="1">IF(SUMIF(Pharmaceuticals!$B:$B,$B166,Pharmaceuticals!AF:AF)+SUMIF('Health Products &amp; Equipment'!$B:$B,$B166,'Health Products &amp; Equipment'!AO:AO)+SUMIF('Other Pharma &amp; Health Products'!$B:$B,$B166,'Other Pharma &amp; Health Products'!AO:AO)+SUMIF('PSM Costs'!$B:$B,$B166,'PSM Costs'!AO:AO)&gt;0,SUMIF(Pharmaceuticals!$B:$B,$B166,Pharmaceuticals!AF:AF)+SUMIF('Health Products &amp; Equipment'!$B:$B,$B166,'Health Products &amp; Equipment'!AO:AO)+SUMIF('Other Pharma &amp; Health Products'!$B:$B,$B166,'Other Pharma &amp; Health Products'!AO:AO)+SUMIF('PSM Costs'!$B:$B,$B166,'PSM Costs'!AO:AO),"")</f>
        <v/>
      </c>
      <c r="P166" s="231" t="str">
        <f ca="1">IF(SUMIF(Pharmaceuticals!$B:$B,$B166,Pharmaceuticals!AH:AH)+SUMIF('Health Products &amp; Equipment'!$B:$B,$B166,'Health Products &amp; Equipment'!AQ:AQ)+SUMIF('Other Pharma &amp; Health Products'!$B:$B,$B166,'Other Pharma &amp; Health Products'!AQ:AQ)+SUMIF('PSM Costs'!$B:$B,$B166,'PSM Costs'!AQ:AQ)&gt;0,SUMIF(Pharmaceuticals!$B:$B,$B166,Pharmaceuticals!AH:AH)+SUMIF('Health Products &amp; Equipment'!$B:$B,$B166,'Health Products &amp; Equipment'!AQ:AQ)+SUMIF('Other Pharma &amp; Health Products'!$B:$B,$B166,'Other Pharma &amp; Health Products'!AQ:AQ)+SUMIF('PSM Costs'!$B:$B,$B166,'PSM Costs'!AQ:AQ),"")</f>
        <v/>
      </c>
      <c r="Q166" s="231" t="str">
        <f ca="1">IF(SUMIF(Pharmaceuticals!$B:$B,$B166,Pharmaceuticals!AJ:AJ)+SUMIF('Health Products &amp; Equipment'!$B:$B,$B166,'Health Products &amp; Equipment'!AS:AS)+SUMIF('Other Pharma &amp; Health Products'!$B:$B,$B166,'Other Pharma &amp; Health Products'!AS:AS)+SUMIF('PSM Costs'!$B:$B,$B166,'PSM Costs'!AS:AS)&gt;0,SUMIF(Pharmaceuticals!$B:$B,$B166,Pharmaceuticals!AJ:AJ)+SUMIF('Health Products &amp; Equipment'!$B:$B,$B166,'Health Products &amp; Equipment'!AS:AS)+SUMIF('Other Pharma &amp; Health Products'!$B:$B,$B166,'Other Pharma &amp; Health Products'!AS:AS)+SUMIF('PSM Costs'!$B:$B,$B166,'PSM Costs'!AS:AS),"")</f>
        <v/>
      </c>
      <c r="R166" s="229" t="str">
        <f t="shared" ca="1" si="12"/>
        <v/>
      </c>
      <c r="S166" s="230" t="str">
        <f ca="1">IF(SUMIF(Pharmaceuticals!$B:$B,$B166,Pharmaceuticals!AQ:AQ)+SUMIF('Health Products &amp; Equipment'!$B:$B,$B166,'Health Products &amp; Equipment'!AZ:AZ)+SUMIF('Other Pharma &amp; Health Products'!$B:$B,$B166,'Other Pharma &amp; Health Products'!AZ:AZ)+SUMIF('PSM Costs'!$B:$B,$B166,'PSM Costs'!AZ:AZ)&gt;0,SUMIF(Pharmaceuticals!$B:$B,$B166,Pharmaceuticals!AQ:AQ)+SUMIF('Health Products &amp; Equipment'!$B:$B,$B166,'Health Products &amp; Equipment'!AZ:AZ)+SUMIF('Other Pharma &amp; Health Products'!$B:$B,$B166,'Other Pharma &amp; Health Products'!AZ:AZ)+SUMIF('PSM Costs'!$B:$B,$B166,'PSM Costs'!AZ:AZ),"")</f>
        <v/>
      </c>
      <c r="T166" s="230" t="str">
        <f ca="1">IF(SUMIF(Pharmaceuticals!$B:$B,$B166,Pharmaceuticals!AS:AS)+SUMIF('Health Products &amp; Equipment'!$B:$B,$B166,'Health Products &amp; Equipment'!BB:BB)+SUMIF('Other Pharma &amp; Health Products'!$B:$B,$B166,'Other Pharma &amp; Health Products'!BB:BB)+SUMIF('PSM Costs'!$B:$B,$B166,'PSM Costs'!BB:BB)&gt;0,SUMIF(Pharmaceuticals!$B:$B,$B166,Pharmaceuticals!AS:AS)+SUMIF('Health Products &amp; Equipment'!$B:$B,$B166,'Health Products &amp; Equipment'!BB:BB)+SUMIF('Other Pharma &amp; Health Products'!$B:$B,$B166,'Other Pharma &amp; Health Products'!BB:BB)+SUMIF('PSM Costs'!$B:$B,$B166,'PSM Costs'!BB:BB),"")</f>
        <v/>
      </c>
      <c r="U166" s="230" t="str">
        <f ca="1">IF(SUMIF(Pharmaceuticals!$B:$B,$B166,Pharmaceuticals!AU:AU)+SUMIF('Health Products &amp; Equipment'!$B:$B,$B166,'Health Products &amp; Equipment'!BD:BD)+SUMIF('Other Pharma &amp; Health Products'!$B:$B,$B166,'Other Pharma &amp; Health Products'!BD:BD)+SUMIF('PSM Costs'!$B:$B,$B166,'PSM Costs'!BD:BD)&gt;0,SUMIF(Pharmaceuticals!$B:$B,$B166,Pharmaceuticals!AU:AU)+SUMIF('Health Products &amp; Equipment'!$B:$B,$B166,'Health Products &amp; Equipment'!BD:BD)+SUMIF('Other Pharma &amp; Health Products'!$B:$B,$B166,'Other Pharma &amp; Health Products'!BD:BD)+SUMIF('PSM Costs'!$B:$B,$B166,'PSM Costs'!BD:BD),"")</f>
        <v/>
      </c>
      <c r="V166" s="230" t="str">
        <f ca="1">IF(SUMIF(Pharmaceuticals!$B:$B,$B166,Pharmaceuticals!AW:AW)+SUMIF('Health Products &amp; Equipment'!$B:$B,$B166,'Health Products &amp; Equipment'!BF:BF)+SUMIF('Other Pharma &amp; Health Products'!$B:$B,$B166,'Other Pharma &amp; Health Products'!BF:BF)+SUMIF('PSM Costs'!$B:$B,$B166,'PSM Costs'!BF:BF)&gt;0,SUMIF(Pharmaceuticals!$B:$B,$B166,Pharmaceuticals!AW:AW)+SUMIF('Health Products &amp; Equipment'!$B:$B,$B166,'Health Products &amp; Equipment'!BF:BF)+SUMIF('Other Pharma &amp; Health Products'!$B:$B,$B166,'Other Pharma &amp; Health Products'!BF:BF)+SUMIF('PSM Costs'!$B:$B,$B166,'PSM Costs'!BF:BF),"")</f>
        <v/>
      </c>
      <c r="W166" s="228" t="str">
        <f t="shared" ca="1" si="13"/>
        <v/>
      </c>
      <c r="X166" s="231" t="str">
        <f ca="1">IF(SUMIF(Pharmaceuticals!$B:$B,$B166,Pharmaceuticals!BD:BD)+SUMIF('Health Products &amp; Equipment'!$B:$B,$B166,'Health Products &amp; Equipment'!BM:BM)+SUMIF('Other Pharma &amp; Health Products'!$B:$B,$B166,'Other Pharma &amp; Health Products'!BM:BM)+SUMIF('PSM Costs'!$B:$B,$B166,'PSM Costs'!BM:BM)&gt;0,SUMIF(Pharmaceuticals!$B:$B,$B166,Pharmaceuticals!BD:BD)+SUMIF('Health Products &amp; Equipment'!$B:$B,$B166,'Health Products &amp; Equipment'!BM:BM)+SUMIF('Other Pharma &amp; Health Products'!$B:$B,$B166,'Other Pharma &amp; Health Products'!BM:BM)+SUMIF('PSM Costs'!$B:$B,$B166,'PSM Costs'!BM:BM),"")</f>
        <v/>
      </c>
      <c r="Y166" s="231" t="str">
        <f ca="1">IF(SUMIF(Pharmaceuticals!$B:$B,$B166,Pharmaceuticals!BF:BF)+SUMIF('Health Products &amp; Equipment'!$B:$B,$B166,'Health Products &amp; Equipment'!BO:BO)+SUMIF('Other Pharma &amp; Health Products'!$B:$B,$B166,'Other Pharma &amp; Health Products'!BO:BO)+SUMIF('PSM Costs'!$B:$B,$B166,'PSM Costs'!BO:BO)&gt;0,SUMIF(Pharmaceuticals!$B:$B,$B166,Pharmaceuticals!BF:BF)+SUMIF('Health Products &amp; Equipment'!$B:$B,$B166,'Health Products &amp; Equipment'!BO:BO)+SUMIF('Other Pharma &amp; Health Products'!$B:$B,$B166,'Other Pharma &amp; Health Products'!BO:BO)+SUMIF('PSM Costs'!$B:$B,$B166,'PSM Costs'!BO:BO),"")</f>
        <v/>
      </c>
      <c r="Z166" s="231" t="str">
        <f ca="1">IF(SUMIF(Pharmaceuticals!$B:$B,$B166,Pharmaceuticals!BH:BH)+SUMIF('Health Products &amp; Equipment'!$B:$B,$B166,'Health Products &amp; Equipment'!BQ:BQ)+SUMIF('Other Pharma &amp; Health Products'!$B:$B,$B166,'Other Pharma &amp; Health Products'!BQ:BQ)+SUMIF('PSM Costs'!$B:$B,$B166,'PSM Costs'!BQ:BQ)&gt;0,SUMIF(Pharmaceuticals!$B:$B,$B166,Pharmaceuticals!BH:BH)+SUMIF('Health Products &amp; Equipment'!$B:$B,$B166,'Health Products &amp; Equipment'!BQ:BQ)+SUMIF('Other Pharma &amp; Health Products'!$B:$B,$B166,'Other Pharma &amp; Health Products'!BQ:BQ)+SUMIF('PSM Costs'!$B:$B,$B166,'PSM Costs'!BQ:BQ),"")</f>
        <v/>
      </c>
      <c r="AA166" s="231" t="str">
        <f ca="1">IF(SUMIF(Pharmaceuticals!$B:$B,$B166,Pharmaceuticals!BJ:BJ)+SUMIF('Health Products &amp; Equipment'!$B:$B,$B166,'Health Products &amp; Equipment'!BS:BS)+SUMIF('Other Pharma &amp; Health Products'!$B:$B,$B166,'Other Pharma &amp; Health Products'!BS:BS)+SUMIF('PSM Costs'!$B:$B,$B166,'PSM Costs'!BS:BS)&gt;0,SUMIF(Pharmaceuticals!$B:$B,$B166,Pharmaceuticals!BJ:BJ)+SUMIF('Health Products &amp; Equipment'!$B:$B,$B166,'Health Products &amp; Equipment'!BS:BS)+SUMIF('Other Pharma &amp; Health Products'!$B:$B,$B166,'Other Pharma &amp; Health Products'!BS:BS)+SUMIF('PSM Costs'!$B:$B,$B166,'PSM Costs'!BS:BS),"")</f>
        <v/>
      </c>
      <c r="AB166" s="230" t="str">
        <f t="shared" ca="1" si="14"/>
        <v/>
      </c>
    </row>
    <row r="167" spans="1:28" ht="22" customHeight="1" x14ac:dyDescent="0.15">
      <c r="A167" s="226">
        <v>157</v>
      </c>
      <c r="B167" s="226" t="str">
        <f ca="1">IFERROR(VLOOKUP(A167,'Rank unique Mod-Int-CI-PR'!I:J,2,FALSE),"")</f>
        <v/>
      </c>
      <c r="C167" s="227" t="str">
        <f ca="1">IFERROR(VLOOKUP(VALUE(LEFT(B167,FIND("-",B167)-1)),CatModules!B:C,2,FALSE),"")</f>
        <v/>
      </c>
      <c r="D167" s="227" t="str">
        <f ca="1">IFERROR(VLOOKUP(LEFT(B167,FIND("--",B167)-1),CatInt!D:E,2,FALSE),"")</f>
        <v/>
      </c>
      <c r="E167" s="227" t="str">
        <f ca="1">IFERROR(VLOOKUP(MID(B167,FIND("--",B167)+2,FIND("---",B167)-FIND("--",B167)-2),CatCostInp!D:E,2,FALSE),"")</f>
        <v/>
      </c>
      <c r="F167" s="227" t="str">
        <f ca="1">IFERROR(VLOOKUP(B167,ActivityConcat!A:C,3,FALSE),"")</f>
        <v/>
      </c>
      <c r="G167" s="228" t="str">
        <f ca="1">IFERROR(VLOOKUP(VALUE(RIGHT(B167,1)),Setup!A:D,4,FALSE),"")</f>
        <v/>
      </c>
      <c r="H167" s="229" t="str">
        <f t="shared" ca="1" si="10"/>
        <v/>
      </c>
      <c r="I167" s="230" t="str">
        <f ca="1">IF(SUMIF(Pharmaceuticals!$B:$B,$B167,Pharmaceuticals!Q:Q)+SUMIF('Health Products &amp; Equipment'!$B:$B,$B167,'Health Products &amp; Equipment'!Z:Z)+SUMIF('Other Pharma &amp; Health Products'!$B:$B,$B167,'Other Pharma &amp; Health Products'!Z:Z)+SUMIF('PSM Costs'!$B:$B,$B167,'PSM Costs'!Z:Z)&gt;0,SUMIF(Pharmaceuticals!$B:$B,$B167,Pharmaceuticals!Q:Q)+SUMIF('Health Products &amp; Equipment'!$B:$B,$B167,'Health Products &amp; Equipment'!Z:Z)+SUMIF('Other Pharma &amp; Health Products'!$B:$B,$B167,'Other Pharma &amp; Health Products'!Z:Z)+SUMIF('PSM Costs'!$B:$B,$B167,'PSM Costs'!Z:Z),"")</f>
        <v/>
      </c>
      <c r="J167" s="230" t="str">
        <f ca="1">IF(SUMIF(Pharmaceuticals!$B:$B,$B167,Pharmaceuticals!S:S)+SUMIF('Health Products &amp; Equipment'!$B:$B,$B167,'Health Products &amp; Equipment'!AB:AB)+SUMIF('Other Pharma &amp; Health Products'!$B:$B,$B167,'Other Pharma &amp; Health Products'!AB:AB)+SUMIF('PSM Costs'!$B:$B,$B167,'PSM Costs'!AB:AB)&gt;0,SUMIF(Pharmaceuticals!$B:$B,$B167,Pharmaceuticals!S:S)+SUMIF('Health Products &amp; Equipment'!$B:$B,$B167,'Health Products &amp; Equipment'!AB:AB)+SUMIF('Other Pharma &amp; Health Products'!$B:$B,$B167,'Other Pharma &amp; Health Products'!AB:AB)+SUMIF('PSM Costs'!$B:$B,$B167,'PSM Costs'!AB:AB),"")</f>
        <v/>
      </c>
      <c r="K167" s="230" t="str">
        <f ca="1">IF(SUMIF(Pharmaceuticals!$B:$B,$B167,Pharmaceuticals!U:U)+SUMIF('Health Products &amp; Equipment'!$B:$B,$B167,'Health Products &amp; Equipment'!AD:AD)+SUMIF('Other Pharma &amp; Health Products'!$B:$B,$B167,'Other Pharma &amp; Health Products'!AD:AD)+SUMIF('PSM Costs'!$B:$B,$B167,'PSM Costs'!AD:AD)&gt;0,SUMIF(Pharmaceuticals!$B:$B,$B167,Pharmaceuticals!U:U)+SUMIF('Health Products &amp; Equipment'!$B:$B,$B167,'Health Products &amp; Equipment'!AD:AD)+SUMIF('Other Pharma &amp; Health Products'!$B:$B,$B167,'Other Pharma &amp; Health Products'!AD:AD)+SUMIF('PSM Costs'!$B:$B,$B167,'PSM Costs'!AD:AD),"")</f>
        <v/>
      </c>
      <c r="L167" s="230" t="str">
        <f ca="1">IF(SUMIF(Pharmaceuticals!$B:$B,$B167,Pharmaceuticals!W:W)+SUMIF('Health Products &amp; Equipment'!$B:$B,$B167,'Health Products &amp; Equipment'!AF:AF)+SUMIF('Other Pharma &amp; Health Products'!$B:$B,$B167,'Other Pharma &amp; Health Products'!AF:AF)+SUMIF('PSM Costs'!$B:$B,$B167,'PSM Costs'!AF:AF)&gt;0,SUMIF(Pharmaceuticals!$B:$B,$B167,Pharmaceuticals!W:W)+SUMIF('Health Products &amp; Equipment'!$B:$B,$B167,'Health Products &amp; Equipment'!AF:AF)+SUMIF('Other Pharma &amp; Health Products'!$B:$B,$B167,'Other Pharma &amp; Health Products'!AF:AF)+SUMIF('PSM Costs'!$B:$B,$B167,'PSM Costs'!AF:AF),"")</f>
        <v/>
      </c>
      <c r="M167" s="228" t="str">
        <f t="shared" ca="1" si="11"/>
        <v/>
      </c>
      <c r="N167" s="231" t="str">
        <f ca="1">IF(SUMIF(Pharmaceuticals!$B:$B,$B167,Pharmaceuticals!AD:AD)+SUMIF('Health Products &amp; Equipment'!$B:$B,$B167,'Health Products &amp; Equipment'!AM:AM)+SUMIF('Other Pharma &amp; Health Products'!$B:$B,$B167,'Other Pharma &amp; Health Products'!AM:AM)+SUMIF('PSM Costs'!$B:$B,$B167,'PSM Costs'!AM:AM)&gt;0,SUMIF(Pharmaceuticals!$B:$B,$B167,Pharmaceuticals!AD:AD)+SUMIF('Health Products &amp; Equipment'!$B:$B,$B167,'Health Products &amp; Equipment'!AM:AM)+SUMIF('Other Pharma &amp; Health Products'!$B:$B,$B167,'Other Pharma &amp; Health Products'!AM:AM)+SUMIF('PSM Costs'!$B:$B,$B167,'PSM Costs'!AM:AM),"")</f>
        <v/>
      </c>
      <c r="O167" s="231" t="str">
        <f ca="1">IF(SUMIF(Pharmaceuticals!$B:$B,$B167,Pharmaceuticals!AF:AF)+SUMIF('Health Products &amp; Equipment'!$B:$B,$B167,'Health Products &amp; Equipment'!AO:AO)+SUMIF('Other Pharma &amp; Health Products'!$B:$B,$B167,'Other Pharma &amp; Health Products'!AO:AO)+SUMIF('PSM Costs'!$B:$B,$B167,'PSM Costs'!AO:AO)&gt;0,SUMIF(Pharmaceuticals!$B:$B,$B167,Pharmaceuticals!AF:AF)+SUMIF('Health Products &amp; Equipment'!$B:$B,$B167,'Health Products &amp; Equipment'!AO:AO)+SUMIF('Other Pharma &amp; Health Products'!$B:$B,$B167,'Other Pharma &amp; Health Products'!AO:AO)+SUMIF('PSM Costs'!$B:$B,$B167,'PSM Costs'!AO:AO),"")</f>
        <v/>
      </c>
      <c r="P167" s="231" t="str">
        <f ca="1">IF(SUMIF(Pharmaceuticals!$B:$B,$B167,Pharmaceuticals!AH:AH)+SUMIF('Health Products &amp; Equipment'!$B:$B,$B167,'Health Products &amp; Equipment'!AQ:AQ)+SUMIF('Other Pharma &amp; Health Products'!$B:$B,$B167,'Other Pharma &amp; Health Products'!AQ:AQ)+SUMIF('PSM Costs'!$B:$B,$B167,'PSM Costs'!AQ:AQ)&gt;0,SUMIF(Pharmaceuticals!$B:$B,$B167,Pharmaceuticals!AH:AH)+SUMIF('Health Products &amp; Equipment'!$B:$B,$B167,'Health Products &amp; Equipment'!AQ:AQ)+SUMIF('Other Pharma &amp; Health Products'!$B:$B,$B167,'Other Pharma &amp; Health Products'!AQ:AQ)+SUMIF('PSM Costs'!$B:$B,$B167,'PSM Costs'!AQ:AQ),"")</f>
        <v/>
      </c>
      <c r="Q167" s="231" t="str">
        <f ca="1">IF(SUMIF(Pharmaceuticals!$B:$B,$B167,Pharmaceuticals!AJ:AJ)+SUMIF('Health Products &amp; Equipment'!$B:$B,$B167,'Health Products &amp; Equipment'!AS:AS)+SUMIF('Other Pharma &amp; Health Products'!$B:$B,$B167,'Other Pharma &amp; Health Products'!AS:AS)+SUMIF('PSM Costs'!$B:$B,$B167,'PSM Costs'!AS:AS)&gt;0,SUMIF(Pharmaceuticals!$B:$B,$B167,Pharmaceuticals!AJ:AJ)+SUMIF('Health Products &amp; Equipment'!$B:$B,$B167,'Health Products &amp; Equipment'!AS:AS)+SUMIF('Other Pharma &amp; Health Products'!$B:$B,$B167,'Other Pharma &amp; Health Products'!AS:AS)+SUMIF('PSM Costs'!$B:$B,$B167,'PSM Costs'!AS:AS),"")</f>
        <v/>
      </c>
      <c r="R167" s="229" t="str">
        <f t="shared" ca="1" si="12"/>
        <v/>
      </c>
      <c r="S167" s="230" t="str">
        <f ca="1">IF(SUMIF(Pharmaceuticals!$B:$B,$B167,Pharmaceuticals!AQ:AQ)+SUMIF('Health Products &amp; Equipment'!$B:$B,$B167,'Health Products &amp; Equipment'!AZ:AZ)+SUMIF('Other Pharma &amp; Health Products'!$B:$B,$B167,'Other Pharma &amp; Health Products'!AZ:AZ)+SUMIF('PSM Costs'!$B:$B,$B167,'PSM Costs'!AZ:AZ)&gt;0,SUMIF(Pharmaceuticals!$B:$B,$B167,Pharmaceuticals!AQ:AQ)+SUMIF('Health Products &amp; Equipment'!$B:$B,$B167,'Health Products &amp; Equipment'!AZ:AZ)+SUMIF('Other Pharma &amp; Health Products'!$B:$B,$B167,'Other Pharma &amp; Health Products'!AZ:AZ)+SUMIF('PSM Costs'!$B:$B,$B167,'PSM Costs'!AZ:AZ),"")</f>
        <v/>
      </c>
      <c r="T167" s="230" t="str">
        <f ca="1">IF(SUMIF(Pharmaceuticals!$B:$B,$B167,Pharmaceuticals!AS:AS)+SUMIF('Health Products &amp; Equipment'!$B:$B,$B167,'Health Products &amp; Equipment'!BB:BB)+SUMIF('Other Pharma &amp; Health Products'!$B:$B,$B167,'Other Pharma &amp; Health Products'!BB:BB)+SUMIF('PSM Costs'!$B:$B,$B167,'PSM Costs'!BB:BB)&gt;0,SUMIF(Pharmaceuticals!$B:$B,$B167,Pharmaceuticals!AS:AS)+SUMIF('Health Products &amp; Equipment'!$B:$B,$B167,'Health Products &amp; Equipment'!BB:BB)+SUMIF('Other Pharma &amp; Health Products'!$B:$B,$B167,'Other Pharma &amp; Health Products'!BB:BB)+SUMIF('PSM Costs'!$B:$B,$B167,'PSM Costs'!BB:BB),"")</f>
        <v/>
      </c>
      <c r="U167" s="230" t="str">
        <f ca="1">IF(SUMIF(Pharmaceuticals!$B:$B,$B167,Pharmaceuticals!AU:AU)+SUMIF('Health Products &amp; Equipment'!$B:$B,$B167,'Health Products &amp; Equipment'!BD:BD)+SUMIF('Other Pharma &amp; Health Products'!$B:$B,$B167,'Other Pharma &amp; Health Products'!BD:BD)+SUMIF('PSM Costs'!$B:$B,$B167,'PSM Costs'!BD:BD)&gt;0,SUMIF(Pharmaceuticals!$B:$B,$B167,Pharmaceuticals!AU:AU)+SUMIF('Health Products &amp; Equipment'!$B:$B,$B167,'Health Products &amp; Equipment'!BD:BD)+SUMIF('Other Pharma &amp; Health Products'!$B:$B,$B167,'Other Pharma &amp; Health Products'!BD:BD)+SUMIF('PSM Costs'!$B:$B,$B167,'PSM Costs'!BD:BD),"")</f>
        <v/>
      </c>
      <c r="V167" s="230" t="str">
        <f ca="1">IF(SUMIF(Pharmaceuticals!$B:$B,$B167,Pharmaceuticals!AW:AW)+SUMIF('Health Products &amp; Equipment'!$B:$B,$B167,'Health Products &amp; Equipment'!BF:BF)+SUMIF('Other Pharma &amp; Health Products'!$B:$B,$B167,'Other Pharma &amp; Health Products'!BF:BF)+SUMIF('PSM Costs'!$B:$B,$B167,'PSM Costs'!BF:BF)&gt;0,SUMIF(Pharmaceuticals!$B:$B,$B167,Pharmaceuticals!AW:AW)+SUMIF('Health Products &amp; Equipment'!$B:$B,$B167,'Health Products &amp; Equipment'!BF:BF)+SUMIF('Other Pharma &amp; Health Products'!$B:$B,$B167,'Other Pharma &amp; Health Products'!BF:BF)+SUMIF('PSM Costs'!$B:$B,$B167,'PSM Costs'!BF:BF),"")</f>
        <v/>
      </c>
      <c r="W167" s="228" t="str">
        <f t="shared" ca="1" si="13"/>
        <v/>
      </c>
      <c r="X167" s="231" t="str">
        <f ca="1">IF(SUMIF(Pharmaceuticals!$B:$B,$B167,Pharmaceuticals!BD:BD)+SUMIF('Health Products &amp; Equipment'!$B:$B,$B167,'Health Products &amp; Equipment'!BM:BM)+SUMIF('Other Pharma &amp; Health Products'!$B:$B,$B167,'Other Pharma &amp; Health Products'!BM:BM)+SUMIF('PSM Costs'!$B:$B,$B167,'PSM Costs'!BM:BM)&gt;0,SUMIF(Pharmaceuticals!$B:$B,$B167,Pharmaceuticals!BD:BD)+SUMIF('Health Products &amp; Equipment'!$B:$B,$B167,'Health Products &amp; Equipment'!BM:BM)+SUMIF('Other Pharma &amp; Health Products'!$B:$B,$B167,'Other Pharma &amp; Health Products'!BM:BM)+SUMIF('PSM Costs'!$B:$B,$B167,'PSM Costs'!BM:BM),"")</f>
        <v/>
      </c>
      <c r="Y167" s="231" t="str">
        <f ca="1">IF(SUMIF(Pharmaceuticals!$B:$B,$B167,Pharmaceuticals!BF:BF)+SUMIF('Health Products &amp; Equipment'!$B:$B,$B167,'Health Products &amp; Equipment'!BO:BO)+SUMIF('Other Pharma &amp; Health Products'!$B:$B,$B167,'Other Pharma &amp; Health Products'!BO:BO)+SUMIF('PSM Costs'!$B:$B,$B167,'PSM Costs'!BO:BO)&gt;0,SUMIF(Pharmaceuticals!$B:$B,$B167,Pharmaceuticals!BF:BF)+SUMIF('Health Products &amp; Equipment'!$B:$B,$B167,'Health Products &amp; Equipment'!BO:BO)+SUMIF('Other Pharma &amp; Health Products'!$B:$B,$B167,'Other Pharma &amp; Health Products'!BO:BO)+SUMIF('PSM Costs'!$B:$B,$B167,'PSM Costs'!BO:BO),"")</f>
        <v/>
      </c>
      <c r="Z167" s="231" t="str">
        <f ca="1">IF(SUMIF(Pharmaceuticals!$B:$B,$B167,Pharmaceuticals!BH:BH)+SUMIF('Health Products &amp; Equipment'!$B:$B,$B167,'Health Products &amp; Equipment'!BQ:BQ)+SUMIF('Other Pharma &amp; Health Products'!$B:$B,$B167,'Other Pharma &amp; Health Products'!BQ:BQ)+SUMIF('PSM Costs'!$B:$B,$B167,'PSM Costs'!BQ:BQ)&gt;0,SUMIF(Pharmaceuticals!$B:$B,$B167,Pharmaceuticals!BH:BH)+SUMIF('Health Products &amp; Equipment'!$B:$B,$B167,'Health Products &amp; Equipment'!BQ:BQ)+SUMIF('Other Pharma &amp; Health Products'!$B:$B,$B167,'Other Pharma &amp; Health Products'!BQ:BQ)+SUMIF('PSM Costs'!$B:$B,$B167,'PSM Costs'!BQ:BQ),"")</f>
        <v/>
      </c>
      <c r="AA167" s="231" t="str">
        <f ca="1">IF(SUMIF(Pharmaceuticals!$B:$B,$B167,Pharmaceuticals!BJ:BJ)+SUMIF('Health Products &amp; Equipment'!$B:$B,$B167,'Health Products &amp; Equipment'!BS:BS)+SUMIF('Other Pharma &amp; Health Products'!$B:$B,$B167,'Other Pharma &amp; Health Products'!BS:BS)+SUMIF('PSM Costs'!$B:$B,$B167,'PSM Costs'!BS:BS)&gt;0,SUMIF(Pharmaceuticals!$B:$B,$B167,Pharmaceuticals!BJ:BJ)+SUMIF('Health Products &amp; Equipment'!$B:$B,$B167,'Health Products &amp; Equipment'!BS:BS)+SUMIF('Other Pharma &amp; Health Products'!$B:$B,$B167,'Other Pharma &amp; Health Products'!BS:BS)+SUMIF('PSM Costs'!$B:$B,$B167,'PSM Costs'!BS:BS),"")</f>
        <v/>
      </c>
      <c r="AB167" s="230" t="str">
        <f t="shared" ca="1" si="14"/>
        <v/>
      </c>
    </row>
    <row r="168" spans="1:28" ht="22" customHeight="1" x14ac:dyDescent="0.15">
      <c r="A168" s="226">
        <v>158</v>
      </c>
      <c r="B168" s="226" t="str">
        <f ca="1">IFERROR(VLOOKUP(A168,'Rank unique Mod-Int-CI-PR'!I:J,2,FALSE),"")</f>
        <v/>
      </c>
      <c r="C168" s="227" t="str">
        <f ca="1">IFERROR(VLOOKUP(VALUE(LEFT(B168,FIND("-",B168)-1)),CatModules!B:C,2,FALSE),"")</f>
        <v/>
      </c>
      <c r="D168" s="227" t="str">
        <f ca="1">IFERROR(VLOOKUP(LEFT(B168,FIND("--",B168)-1),CatInt!D:E,2,FALSE),"")</f>
        <v/>
      </c>
      <c r="E168" s="227" t="str">
        <f ca="1">IFERROR(VLOOKUP(MID(B168,FIND("--",B168)+2,FIND("---",B168)-FIND("--",B168)-2),CatCostInp!D:E,2,FALSE),"")</f>
        <v/>
      </c>
      <c r="F168" s="227" t="str">
        <f ca="1">IFERROR(VLOOKUP(B168,ActivityConcat!A:C,3,FALSE),"")</f>
        <v/>
      </c>
      <c r="G168" s="228" t="str">
        <f ca="1">IFERROR(VLOOKUP(VALUE(RIGHT(B168,1)),Setup!A:D,4,FALSE),"")</f>
        <v/>
      </c>
      <c r="H168" s="229" t="str">
        <f t="shared" ca="1" si="10"/>
        <v/>
      </c>
      <c r="I168" s="230" t="str">
        <f ca="1">IF(SUMIF(Pharmaceuticals!$B:$B,$B168,Pharmaceuticals!Q:Q)+SUMIF('Health Products &amp; Equipment'!$B:$B,$B168,'Health Products &amp; Equipment'!Z:Z)+SUMIF('Other Pharma &amp; Health Products'!$B:$B,$B168,'Other Pharma &amp; Health Products'!Z:Z)+SUMIF('PSM Costs'!$B:$B,$B168,'PSM Costs'!Z:Z)&gt;0,SUMIF(Pharmaceuticals!$B:$B,$B168,Pharmaceuticals!Q:Q)+SUMIF('Health Products &amp; Equipment'!$B:$B,$B168,'Health Products &amp; Equipment'!Z:Z)+SUMIF('Other Pharma &amp; Health Products'!$B:$B,$B168,'Other Pharma &amp; Health Products'!Z:Z)+SUMIF('PSM Costs'!$B:$B,$B168,'PSM Costs'!Z:Z),"")</f>
        <v/>
      </c>
      <c r="J168" s="230" t="str">
        <f ca="1">IF(SUMIF(Pharmaceuticals!$B:$B,$B168,Pharmaceuticals!S:S)+SUMIF('Health Products &amp; Equipment'!$B:$B,$B168,'Health Products &amp; Equipment'!AB:AB)+SUMIF('Other Pharma &amp; Health Products'!$B:$B,$B168,'Other Pharma &amp; Health Products'!AB:AB)+SUMIF('PSM Costs'!$B:$B,$B168,'PSM Costs'!AB:AB)&gt;0,SUMIF(Pharmaceuticals!$B:$B,$B168,Pharmaceuticals!S:S)+SUMIF('Health Products &amp; Equipment'!$B:$B,$B168,'Health Products &amp; Equipment'!AB:AB)+SUMIF('Other Pharma &amp; Health Products'!$B:$B,$B168,'Other Pharma &amp; Health Products'!AB:AB)+SUMIF('PSM Costs'!$B:$B,$B168,'PSM Costs'!AB:AB),"")</f>
        <v/>
      </c>
      <c r="K168" s="230" t="str">
        <f ca="1">IF(SUMIF(Pharmaceuticals!$B:$B,$B168,Pharmaceuticals!U:U)+SUMIF('Health Products &amp; Equipment'!$B:$B,$B168,'Health Products &amp; Equipment'!AD:AD)+SUMIF('Other Pharma &amp; Health Products'!$B:$B,$B168,'Other Pharma &amp; Health Products'!AD:AD)+SUMIF('PSM Costs'!$B:$B,$B168,'PSM Costs'!AD:AD)&gt;0,SUMIF(Pharmaceuticals!$B:$B,$B168,Pharmaceuticals!U:U)+SUMIF('Health Products &amp; Equipment'!$B:$B,$B168,'Health Products &amp; Equipment'!AD:AD)+SUMIF('Other Pharma &amp; Health Products'!$B:$B,$B168,'Other Pharma &amp; Health Products'!AD:AD)+SUMIF('PSM Costs'!$B:$B,$B168,'PSM Costs'!AD:AD),"")</f>
        <v/>
      </c>
      <c r="L168" s="230" t="str">
        <f ca="1">IF(SUMIF(Pharmaceuticals!$B:$B,$B168,Pharmaceuticals!W:W)+SUMIF('Health Products &amp; Equipment'!$B:$B,$B168,'Health Products &amp; Equipment'!AF:AF)+SUMIF('Other Pharma &amp; Health Products'!$B:$B,$B168,'Other Pharma &amp; Health Products'!AF:AF)+SUMIF('PSM Costs'!$B:$B,$B168,'PSM Costs'!AF:AF)&gt;0,SUMIF(Pharmaceuticals!$B:$B,$B168,Pharmaceuticals!W:W)+SUMIF('Health Products &amp; Equipment'!$B:$B,$B168,'Health Products &amp; Equipment'!AF:AF)+SUMIF('Other Pharma &amp; Health Products'!$B:$B,$B168,'Other Pharma &amp; Health Products'!AF:AF)+SUMIF('PSM Costs'!$B:$B,$B168,'PSM Costs'!AF:AF),"")</f>
        <v/>
      </c>
      <c r="M168" s="228" t="str">
        <f t="shared" ca="1" si="11"/>
        <v/>
      </c>
      <c r="N168" s="231" t="str">
        <f ca="1">IF(SUMIF(Pharmaceuticals!$B:$B,$B168,Pharmaceuticals!AD:AD)+SUMIF('Health Products &amp; Equipment'!$B:$B,$B168,'Health Products &amp; Equipment'!AM:AM)+SUMIF('Other Pharma &amp; Health Products'!$B:$B,$B168,'Other Pharma &amp; Health Products'!AM:AM)+SUMIF('PSM Costs'!$B:$B,$B168,'PSM Costs'!AM:AM)&gt;0,SUMIF(Pharmaceuticals!$B:$B,$B168,Pharmaceuticals!AD:AD)+SUMIF('Health Products &amp; Equipment'!$B:$B,$B168,'Health Products &amp; Equipment'!AM:AM)+SUMIF('Other Pharma &amp; Health Products'!$B:$B,$B168,'Other Pharma &amp; Health Products'!AM:AM)+SUMIF('PSM Costs'!$B:$B,$B168,'PSM Costs'!AM:AM),"")</f>
        <v/>
      </c>
      <c r="O168" s="231" t="str">
        <f ca="1">IF(SUMIF(Pharmaceuticals!$B:$B,$B168,Pharmaceuticals!AF:AF)+SUMIF('Health Products &amp; Equipment'!$B:$B,$B168,'Health Products &amp; Equipment'!AO:AO)+SUMIF('Other Pharma &amp; Health Products'!$B:$B,$B168,'Other Pharma &amp; Health Products'!AO:AO)+SUMIF('PSM Costs'!$B:$B,$B168,'PSM Costs'!AO:AO)&gt;0,SUMIF(Pharmaceuticals!$B:$B,$B168,Pharmaceuticals!AF:AF)+SUMIF('Health Products &amp; Equipment'!$B:$B,$B168,'Health Products &amp; Equipment'!AO:AO)+SUMIF('Other Pharma &amp; Health Products'!$B:$B,$B168,'Other Pharma &amp; Health Products'!AO:AO)+SUMIF('PSM Costs'!$B:$B,$B168,'PSM Costs'!AO:AO),"")</f>
        <v/>
      </c>
      <c r="P168" s="231" t="str">
        <f ca="1">IF(SUMIF(Pharmaceuticals!$B:$B,$B168,Pharmaceuticals!AH:AH)+SUMIF('Health Products &amp; Equipment'!$B:$B,$B168,'Health Products &amp; Equipment'!AQ:AQ)+SUMIF('Other Pharma &amp; Health Products'!$B:$B,$B168,'Other Pharma &amp; Health Products'!AQ:AQ)+SUMIF('PSM Costs'!$B:$B,$B168,'PSM Costs'!AQ:AQ)&gt;0,SUMIF(Pharmaceuticals!$B:$B,$B168,Pharmaceuticals!AH:AH)+SUMIF('Health Products &amp; Equipment'!$B:$B,$B168,'Health Products &amp; Equipment'!AQ:AQ)+SUMIF('Other Pharma &amp; Health Products'!$B:$B,$B168,'Other Pharma &amp; Health Products'!AQ:AQ)+SUMIF('PSM Costs'!$B:$B,$B168,'PSM Costs'!AQ:AQ),"")</f>
        <v/>
      </c>
      <c r="Q168" s="231" t="str">
        <f ca="1">IF(SUMIF(Pharmaceuticals!$B:$B,$B168,Pharmaceuticals!AJ:AJ)+SUMIF('Health Products &amp; Equipment'!$B:$B,$B168,'Health Products &amp; Equipment'!AS:AS)+SUMIF('Other Pharma &amp; Health Products'!$B:$B,$B168,'Other Pharma &amp; Health Products'!AS:AS)+SUMIF('PSM Costs'!$B:$B,$B168,'PSM Costs'!AS:AS)&gt;0,SUMIF(Pharmaceuticals!$B:$B,$B168,Pharmaceuticals!AJ:AJ)+SUMIF('Health Products &amp; Equipment'!$B:$B,$B168,'Health Products &amp; Equipment'!AS:AS)+SUMIF('Other Pharma &amp; Health Products'!$B:$B,$B168,'Other Pharma &amp; Health Products'!AS:AS)+SUMIF('PSM Costs'!$B:$B,$B168,'PSM Costs'!AS:AS),"")</f>
        <v/>
      </c>
      <c r="R168" s="229" t="str">
        <f t="shared" ca="1" si="12"/>
        <v/>
      </c>
      <c r="S168" s="230" t="str">
        <f ca="1">IF(SUMIF(Pharmaceuticals!$B:$B,$B168,Pharmaceuticals!AQ:AQ)+SUMIF('Health Products &amp; Equipment'!$B:$B,$B168,'Health Products &amp; Equipment'!AZ:AZ)+SUMIF('Other Pharma &amp; Health Products'!$B:$B,$B168,'Other Pharma &amp; Health Products'!AZ:AZ)+SUMIF('PSM Costs'!$B:$B,$B168,'PSM Costs'!AZ:AZ)&gt;0,SUMIF(Pharmaceuticals!$B:$B,$B168,Pharmaceuticals!AQ:AQ)+SUMIF('Health Products &amp; Equipment'!$B:$B,$B168,'Health Products &amp; Equipment'!AZ:AZ)+SUMIF('Other Pharma &amp; Health Products'!$B:$B,$B168,'Other Pharma &amp; Health Products'!AZ:AZ)+SUMIF('PSM Costs'!$B:$B,$B168,'PSM Costs'!AZ:AZ),"")</f>
        <v/>
      </c>
      <c r="T168" s="230" t="str">
        <f ca="1">IF(SUMIF(Pharmaceuticals!$B:$B,$B168,Pharmaceuticals!AS:AS)+SUMIF('Health Products &amp; Equipment'!$B:$B,$B168,'Health Products &amp; Equipment'!BB:BB)+SUMIF('Other Pharma &amp; Health Products'!$B:$B,$B168,'Other Pharma &amp; Health Products'!BB:BB)+SUMIF('PSM Costs'!$B:$B,$B168,'PSM Costs'!BB:BB)&gt;0,SUMIF(Pharmaceuticals!$B:$B,$B168,Pharmaceuticals!AS:AS)+SUMIF('Health Products &amp; Equipment'!$B:$B,$B168,'Health Products &amp; Equipment'!BB:BB)+SUMIF('Other Pharma &amp; Health Products'!$B:$B,$B168,'Other Pharma &amp; Health Products'!BB:BB)+SUMIF('PSM Costs'!$B:$B,$B168,'PSM Costs'!BB:BB),"")</f>
        <v/>
      </c>
      <c r="U168" s="230" t="str">
        <f ca="1">IF(SUMIF(Pharmaceuticals!$B:$B,$B168,Pharmaceuticals!AU:AU)+SUMIF('Health Products &amp; Equipment'!$B:$B,$B168,'Health Products &amp; Equipment'!BD:BD)+SUMIF('Other Pharma &amp; Health Products'!$B:$B,$B168,'Other Pharma &amp; Health Products'!BD:BD)+SUMIF('PSM Costs'!$B:$B,$B168,'PSM Costs'!BD:BD)&gt;0,SUMIF(Pharmaceuticals!$B:$B,$B168,Pharmaceuticals!AU:AU)+SUMIF('Health Products &amp; Equipment'!$B:$B,$B168,'Health Products &amp; Equipment'!BD:BD)+SUMIF('Other Pharma &amp; Health Products'!$B:$B,$B168,'Other Pharma &amp; Health Products'!BD:BD)+SUMIF('PSM Costs'!$B:$B,$B168,'PSM Costs'!BD:BD),"")</f>
        <v/>
      </c>
      <c r="V168" s="230" t="str">
        <f ca="1">IF(SUMIF(Pharmaceuticals!$B:$B,$B168,Pharmaceuticals!AW:AW)+SUMIF('Health Products &amp; Equipment'!$B:$B,$B168,'Health Products &amp; Equipment'!BF:BF)+SUMIF('Other Pharma &amp; Health Products'!$B:$B,$B168,'Other Pharma &amp; Health Products'!BF:BF)+SUMIF('PSM Costs'!$B:$B,$B168,'PSM Costs'!BF:BF)&gt;0,SUMIF(Pharmaceuticals!$B:$B,$B168,Pharmaceuticals!AW:AW)+SUMIF('Health Products &amp; Equipment'!$B:$B,$B168,'Health Products &amp; Equipment'!BF:BF)+SUMIF('Other Pharma &amp; Health Products'!$B:$B,$B168,'Other Pharma &amp; Health Products'!BF:BF)+SUMIF('PSM Costs'!$B:$B,$B168,'PSM Costs'!BF:BF),"")</f>
        <v/>
      </c>
      <c r="W168" s="228" t="str">
        <f t="shared" ca="1" si="13"/>
        <v/>
      </c>
      <c r="X168" s="231" t="str">
        <f ca="1">IF(SUMIF(Pharmaceuticals!$B:$B,$B168,Pharmaceuticals!BD:BD)+SUMIF('Health Products &amp; Equipment'!$B:$B,$B168,'Health Products &amp; Equipment'!BM:BM)+SUMIF('Other Pharma &amp; Health Products'!$B:$B,$B168,'Other Pharma &amp; Health Products'!BM:BM)+SUMIF('PSM Costs'!$B:$B,$B168,'PSM Costs'!BM:BM)&gt;0,SUMIF(Pharmaceuticals!$B:$B,$B168,Pharmaceuticals!BD:BD)+SUMIF('Health Products &amp; Equipment'!$B:$B,$B168,'Health Products &amp; Equipment'!BM:BM)+SUMIF('Other Pharma &amp; Health Products'!$B:$B,$B168,'Other Pharma &amp; Health Products'!BM:BM)+SUMIF('PSM Costs'!$B:$B,$B168,'PSM Costs'!BM:BM),"")</f>
        <v/>
      </c>
      <c r="Y168" s="231" t="str">
        <f ca="1">IF(SUMIF(Pharmaceuticals!$B:$B,$B168,Pharmaceuticals!BF:BF)+SUMIF('Health Products &amp; Equipment'!$B:$B,$B168,'Health Products &amp; Equipment'!BO:BO)+SUMIF('Other Pharma &amp; Health Products'!$B:$B,$B168,'Other Pharma &amp; Health Products'!BO:BO)+SUMIF('PSM Costs'!$B:$B,$B168,'PSM Costs'!BO:BO)&gt;0,SUMIF(Pharmaceuticals!$B:$B,$B168,Pharmaceuticals!BF:BF)+SUMIF('Health Products &amp; Equipment'!$B:$B,$B168,'Health Products &amp; Equipment'!BO:BO)+SUMIF('Other Pharma &amp; Health Products'!$B:$B,$B168,'Other Pharma &amp; Health Products'!BO:BO)+SUMIF('PSM Costs'!$B:$B,$B168,'PSM Costs'!BO:BO),"")</f>
        <v/>
      </c>
      <c r="Z168" s="231" t="str">
        <f ca="1">IF(SUMIF(Pharmaceuticals!$B:$B,$B168,Pharmaceuticals!BH:BH)+SUMIF('Health Products &amp; Equipment'!$B:$B,$B168,'Health Products &amp; Equipment'!BQ:BQ)+SUMIF('Other Pharma &amp; Health Products'!$B:$B,$B168,'Other Pharma &amp; Health Products'!BQ:BQ)+SUMIF('PSM Costs'!$B:$B,$B168,'PSM Costs'!BQ:BQ)&gt;0,SUMIF(Pharmaceuticals!$B:$B,$B168,Pharmaceuticals!BH:BH)+SUMIF('Health Products &amp; Equipment'!$B:$B,$B168,'Health Products &amp; Equipment'!BQ:BQ)+SUMIF('Other Pharma &amp; Health Products'!$B:$B,$B168,'Other Pharma &amp; Health Products'!BQ:BQ)+SUMIF('PSM Costs'!$B:$B,$B168,'PSM Costs'!BQ:BQ),"")</f>
        <v/>
      </c>
      <c r="AA168" s="231" t="str">
        <f ca="1">IF(SUMIF(Pharmaceuticals!$B:$B,$B168,Pharmaceuticals!BJ:BJ)+SUMIF('Health Products &amp; Equipment'!$B:$B,$B168,'Health Products &amp; Equipment'!BS:BS)+SUMIF('Other Pharma &amp; Health Products'!$B:$B,$B168,'Other Pharma &amp; Health Products'!BS:BS)+SUMIF('PSM Costs'!$B:$B,$B168,'PSM Costs'!BS:BS)&gt;0,SUMIF(Pharmaceuticals!$B:$B,$B168,Pharmaceuticals!BJ:BJ)+SUMIF('Health Products &amp; Equipment'!$B:$B,$B168,'Health Products &amp; Equipment'!BS:BS)+SUMIF('Other Pharma &amp; Health Products'!$B:$B,$B168,'Other Pharma &amp; Health Products'!BS:BS)+SUMIF('PSM Costs'!$B:$B,$B168,'PSM Costs'!BS:BS),"")</f>
        <v/>
      </c>
      <c r="AB168" s="230" t="str">
        <f t="shared" ca="1" si="14"/>
        <v/>
      </c>
    </row>
    <row r="169" spans="1:28" ht="22" customHeight="1" x14ac:dyDescent="0.15">
      <c r="A169" s="226">
        <v>159</v>
      </c>
      <c r="B169" s="226" t="str">
        <f ca="1">IFERROR(VLOOKUP(A169,'Rank unique Mod-Int-CI-PR'!I:J,2,FALSE),"")</f>
        <v/>
      </c>
      <c r="C169" s="227" t="str">
        <f ca="1">IFERROR(VLOOKUP(VALUE(LEFT(B169,FIND("-",B169)-1)),CatModules!B:C,2,FALSE),"")</f>
        <v/>
      </c>
      <c r="D169" s="227" t="str">
        <f ca="1">IFERROR(VLOOKUP(LEFT(B169,FIND("--",B169)-1),CatInt!D:E,2,FALSE),"")</f>
        <v/>
      </c>
      <c r="E169" s="227" t="str">
        <f ca="1">IFERROR(VLOOKUP(MID(B169,FIND("--",B169)+2,FIND("---",B169)-FIND("--",B169)-2),CatCostInp!D:E,2,FALSE),"")</f>
        <v/>
      </c>
      <c r="F169" s="227" t="str">
        <f ca="1">IFERROR(VLOOKUP(B169,ActivityConcat!A:C,3,FALSE),"")</f>
        <v/>
      </c>
      <c r="G169" s="228" t="str">
        <f ca="1">IFERROR(VLOOKUP(VALUE(RIGHT(B169,1)),Setup!A:D,4,FALSE),"")</f>
        <v/>
      </c>
      <c r="H169" s="229" t="str">
        <f t="shared" ca="1" si="10"/>
        <v/>
      </c>
      <c r="I169" s="230" t="str">
        <f ca="1">IF(SUMIF(Pharmaceuticals!$B:$B,$B169,Pharmaceuticals!Q:Q)+SUMIF('Health Products &amp; Equipment'!$B:$B,$B169,'Health Products &amp; Equipment'!Z:Z)+SUMIF('Other Pharma &amp; Health Products'!$B:$B,$B169,'Other Pharma &amp; Health Products'!Z:Z)+SUMIF('PSM Costs'!$B:$B,$B169,'PSM Costs'!Z:Z)&gt;0,SUMIF(Pharmaceuticals!$B:$B,$B169,Pharmaceuticals!Q:Q)+SUMIF('Health Products &amp; Equipment'!$B:$B,$B169,'Health Products &amp; Equipment'!Z:Z)+SUMIF('Other Pharma &amp; Health Products'!$B:$B,$B169,'Other Pharma &amp; Health Products'!Z:Z)+SUMIF('PSM Costs'!$B:$B,$B169,'PSM Costs'!Z:Z),"")</f>
        <v/>
      </c>
      <c r="J169" s="230" t="str">
        <f ca="1">IF(SUMIF(Pharmaceuticals!$B:$B,$B169,Pharmaceuticals!S:S)+SUMIF('Health Products &amp; Equipment'!$B:$B,$B169,'Health Products &amp; Equipment'!AB:AB)+SUMIF('Other Pharma &amp; Health Products'!$B:$B,$B169,'Other Pharma &amp; Health Products'!AB:AB)+SUMIF('PSM Costs'!$B:$B,$B169,'PSM Costs'!AB:AB)&gt;0,SUMIF(Pharmaceuticals!$B:$B,$B169,Pharmaceuticals!S:S)+SUMIF('Health Products &amp; Equipment'!$B:$B,$B169,'Health Products &amp; Equipment'!AB:AB)+SUMIF('Other Pharma &amp; Health Products'!$B:$B,$B169,'Other Pharma &amp; Health Products'!AB:AB)+SUMIF('PSM Costs'!$B:$B,$B169,'PSM Costs'!AB:AB),"")</f>
        <v/>
      </c>
      <c r="K169" s="230" t="str">
        <f ca="1">IF(SUMIF(Pharmaceuticals!$B:$B,$B169,Pharmaceuticals!U:U)+SUMIF('Health Products &amp; Equipment'!$B:$B,$B169,'Health Products &amp; Equipment'!AD:AD)+SUMIF('Other Pharma &amp; Health Products'!$B:$B,$B169,'Other Pharma &amp; Health Products'!AD:AD)+SUMIF('PSM Costs'!$B:$B,$B169,'PSM Costs'!AD:AD)&gt;0,SUMIF(Pharmaceuticals!$B:$B,$B169,Pharmaceuticals!U:U)+SUMIF('Health Products &amp; Equipment'!$B:$B,$B169,'Health Products &amp; Equipment'!AD:AD)+SUMIF('Other Pharma &amp; Health Products'!$B:$B,$B169,'Other Pharma &amp; Health Products'!AD:AD)+SUMIF('PSM Costs'!$B:$B,$B169,'PSM Costs'!AD:AD),"")</f>
        <v/>
      </c>
      <c r="L169" s="230" t="str">
        <f ca="1">IF(SUMIF(Pharmaceuticals!$B:$B,$B169,Pharmaceuticals!W:W)+SUMIF('Health Products &amp; Equipment'!$B:$B,$B169,'Health Products &amp; Equipment'!AF:AF)+SUMIF('Other Pharma &amp; Health Products'!$B:$B,$B169,'Other Pharma &amp; Health Products'!AF:AF)+SUMIF('PSM Costs'!$B:$B,$B169,'PSM Costs'!AF:AF)&gt;0,SUMIF(Pharmaceuticals!$B:$B,$B169,Pharmaceuticals!W:W)+SUMIF('Health Products &amp; Equipment'!$B:$B,$B169,'Health Products &amp; Equipment'!AF:AF)+SUMIF('Other Pharma &amp; Health Products'!$B:$B,$B169,'Other Pharma &amp; Health Products'!AF:AF)+SUMIF('PSM Costs'!$B:$B,$B169,'PSM Costs'!AF:AF),"")</f>
        <v/>
      </c>
      <c r="M169" s="228" t="str">
        <f t="shared" ca="1" si="11"/>
        <v/>
      </c>
      <c r="N169" s="231" t="str">
        <f ca="1">IF(SUMIF(Pharmaceuticals!$B:$B,$B169,Pharmaceuticals!AD:AD)+SUMIF('Health Products &amp; Equipment'!$B:$B,$B169,'Health Products &amp; Equipment'!AM:AM)+SUMIF('Other Pharma &amp; Health Products'!$B:$B,$B169,'Other Pharma &amp; Health Products'!AM:AM)+SUMIF('PSM Costs'!$B:$B,$B169,'PSM Costs'!AM:AM)&gt;0,SUMIF(Pharmaceuticals!$B:$B,$B169,Pharmaceuticals!AD:AD)+SUMIF('Health Products &amp; Equipment'!$B:$B,$B169,'Health Products &amp; Equipment'!AM:AM)+SUMIF('Other Pharma &amp; Health Products'!$B:$B,$B169,'Other Pharma &amp; Health Products'!AM:AM)+SUMIF('PSM Costs'!$B:$B,$B169,'PSM Costs'!AM:AM),"")</f>
        <v/>
      </c>
      <c r="O169" s="231" t="str">
        <f ca="1">IF(SUMIF(Pharmaceuticals!$B:$B,$B169,Pharmaceuticals!AF:AF)+SUMIF('Health Products &amp; Equipment'!$B:$B,$B169,'Health Products &amp; Equipment'!AO:AO)+SUMIF('Other Pharma &amp; Health Products'!$B:$B,$B169,'Other Pharma &amp; Health Products'!AO:AO)+SUMIF('PSM Costs'!$B:$B,$B169,'PSM Costs'!AO:AO)&gt;0,SUMIF(Pharmaceuticals!$B:$B,$B169,Pharmaceuticals!AF:AF)+SUMIF('Health Products &amp; Equipment'!$B:$B,$B169,'Health Products &amp; Equipment'!AO:AO)+SUMIF('Other Pharma &amp; Health Products'!$B:$B,$B169,'Other Pharma &amp; Health Products'!AO:AO)+SUMIF('PSM Costs'!$B:$B,$B169,'PSM Costs'!AO:AO),"")</f>
        <v/>
      </c>
      <c r="P169" s="231" t="str">
        <f ca="1">IF(SUMIF(Pharmaceuticals!$B:$B,$B169,Pharmaceuticals!AH:AH)+SUMIF('Health Products &amp; Equipment'!$B:$B,$B169,'Health Products &amp; Equipment'!AQ:AQ)+SUMIF('Other Pharma &amp; Health Products'!$B:$B,$B169,'Other Pharma &amp; Health Products'!AQ:AQ)+SUMIF('PSM Costs'!$B:$B,$B169,'PSM Costs'!AQ:AQ)&gt;0,SUMIF(Pharmaceuticals!$B:$B,$B169,Pharmaceuticals!AH:AH)+SUMIF('Health Products &amp; Equipment'!$B:$B,$B169,'Health Products &amp; Equipment'!AQ:AQ)+SUMIF('Other Pharma &amp; Health Products'!$B:$B,$B169,'Other Pharma &amp; Health Products'!AQ:AQ)+SUMIF('PSM Costs'!$B:$B,$B169,'PSM Costs'!AQ:AQ),"")</f>
        <v/>
      </c>
      <c r="Q169" s="231" t="str">
        <f ca="1">IF(SUMIF(Pharmaceuticals!$B:$B,$B169,Pharmaceuticals!AJ:AJ)+SUMIF('Health Products &amp; Equipment'!$B:$B,$B169,'Health Products &amp; Equipment'!AS:AS)+SUMIF('Other Pharma &amp; Health Products'!$B:$B,$B169,'Other Pharma &amp; Health Products'!AS:AS)+SUMIF('PSM Costs'!$B:$B,$B169,'PSM Costs'!AS:AS)&gt;0,SUMIF(Pharmaceuticals!$B:$B,$B169,Pharmaceuticals!AJ:AJ)+SUMIF('Health Products &amp; Equipment'!$B:$B,$B169,'Health Products &amp; Equipment'!AS:AS)+SUMIF('Other Pharma &amp; Health Products'!$B:$B,$B169,'Other Pharma &amp; Health Products'!AS:AS)+SUMIF('PSM Costs'!$B:$B,$B169,'PSM Costs'!AS:AS),"")</f>
        <v/>
      </c>
      <c r="R169" s="229" t="str">
        <f t="shared" ca="1" si="12"/>
        <v/>
      </c>
      <c r="S169" s="230" t="str">
        <f ca="1">IF(SUMIF(Pharmaceuticals!$B:$B,$B169,Pharmaceuticals!AQ:AQ)+SUMIF('Health Products &amp; Equipment'!$B:$B,$B169,'Health Products &amp; Equipment'!AZ:AZ)+SUMIF('Other Pharma &amp; Health Products'!$B:$B,$B169,'Other Pharma &amp; Health Products'!AZ:AZ)+SUMIF('PSM Costs'!$B:$B,$B169,'PSM Costs'!AZ:AZ)&gt;0,SUMIF(Pharmaceuticals!$B:$B,$B169,Pharmaceuticals!AQ:AQ)+SUMIF('Health Products &amp; Equipment'!$B:$B,$B169,'Health Products &amp; Equipment'!AZ:AZ)+SUMIF('Other Pharma &amp; Health Products'!$B:$B,$B169,'Other Pharma &amp; Health Products'!AZ:AZ)+SUMIF('PSM Costs'!$B:$B,$B169,'PSM Costs'!AZ:AZ),"")</f>
        <v/>
      </c>
      <c r="T169" s="230" t="str">
        <f ca="1">IF(SUMIF(Pharmaceuticals!$B:$B,$B169,Pharmaceuticals!AS:AS)+SUMIF('Health Products &amp; Equipment'!$B:$B,$B169,'Health Products &amp; Equipment'!BB:BB)+SUMIF('Other Pharma &amp; Health Products'!$B:$B,$B169,'Other Pharma &amp; Health Products'!BB:BB)+SUMIF('PSM Costs'!$B:$B,$B169,'PSM Costs'!BB:BB)&gt;0,SUMIF(Pharmaceuticals!$B:$B,$B169,Pharmaceuticals!AS:AS)+SUMIF('Health Products &amp; Equipment'!$B:$B,$B169,'Health Products &amp; Equipment'!BB:BB)+SUMIF('Other Pharma &amp; Health Products'!$B:$B,$B169,'Other Pharma &amp; Health Products'!BB:BB)+SUMIF('PSM Costs'!$B:$B,$B169,'PSM Costs'!BB:BB),"")</f>
        <v/>
      </c>
      <c r="U169" s="230" t="str">
        <f ca="1">IF(SUMIF(Pharmaceuticals!$B:$B,$B169,Pharmaceuticals!AU:AU)+SUMIF('Health Products &amp; Equipment'!$B:$B,$B169,'Health Products &amp; Equipment'!BD:BD)+SUMIF('Other Pharma &amp; Health Products'!$B:$B,$B169,'Other Pharma &amp; Health Products'!BD:BD)+SUMIF('PSM Costs'!$B:$B,$B169,'PSM Costs'!BD:BD)&gt;0,SUMIF(Pharmaceuticals!$B:$B,$B169,Pharmaceuticals!AU:AU)+SUMIF('Health Products &amp; Equipment'!$B:$B,$B169,'Health Products &amp; Equipment'!BD:BD)+SUMIF('Other Pharma &amp; Health Products'!$B:$B,$B169,'Other Pharma &amp; Health Products'!BD:BD)+SUMIF('PSM Costs'!$B:$B,$B169,'PSM Costs'!BD:BD),"")</f>
        <v/>
      </c>
      <c r="V169" s="230" t="str">
        <f ca="1">IF(SUMIF(Pharmaceuticals!$B:$B,$B169,Pharmaceuticals!AW:AW)+SUMIF('Health Products &amp; Equipment'!$B:$B,$B169,'Health Products &amp; Equipment'!BF:BF)+SUMIF('Other Pharma &amp; Health Products'!$B:$B,$B169,'Other Pharma &amp; Health Products'!BF:BF)+SUMIF('PSM Costs'!$B:$B,$B169,'PSM Costs'!BF:BF)&gt;0,SUMIF(Pharmaceuticals!$B:$B,$B169,Pharmaceuticals!AW:AW)+SUMIF('Health Products &amp; Equipment'!$B:$B,$B169,'Health Products &amp; Equipment'!BF:BF)+SUMIF('Other Pharma &amp; Health Products'!$B:$B,$B169,'Other Pharma &amp; Health Products'!BF:BF)+SUMIF('PSM Costs'!$B:$B,$B169,'PSM Costs'!BF:BF),"")</f>
        <v/>
      </c>
      <c r="W169" s="228" t="str">
        <f t="shared" ca="1" si="13"/>
        <v/>
      </c>
      <c r="X169" s="231" t="str">
        <f ca="1">IF(SUMIF(Pharmaceuticals!$B:$B,$B169,Pharmaceuticals!BD:BD)+SUMIF('Health Products &amp; Equipment'!$B:$B,$B169,'Health Products &amp; Equipment'!BM:BM)+SUMIF('Other Pharma &amp; Health Products'!$B:$B,$B169,'Other Pharma &amp; Health Products'!BM:BM)+SUMIF('PSM Costs'!$B:$B,$B169,'PSM Costs'!BM:BM)&gt;0,SUMIF(Pharmaceuticals!$B:$B,$B169,Pharmaceuticals!BD:BD)+SUMIF('Health Products &amp; Equipment'!$B:$B,$B169,'Health Products &amp; Equipment'!BM:BM)+SUMIF('Other Pharma &amp; Health Products'!$B:$B,$B169,'Other Pharma &amp; Health Products'!BM:BM)+SUMIF('PSM Costs'!$B:$B,$B169,'PSM Costs'!BM:BM),"")</f>
        <v/>
      </c>
      <c r="Y169" s="231" t="str">
        <f ca="1">IF(SUMIF(Pharmaceuticals!$B:$B,$B169,Pharmaceuticals!BF:BF)+SUMIF('Health Products &amp; Equipment'!$B:$B,$B169,'Health Products &amp; Equipment'!BO:BO)+SUMIF('Other Pharma &amp; Health Products'!$B:$B,$B169,'Other Pharma &amp; Health Products'!BO:BO)+SUMIF('PSM Costs'!$B:$B,$B169,'PSM Costs'!BO:BO)&gt;0,SUMIF(Pharmaceuticals!$B:$B,$B169,Pharmaceuticals!BF:BF)+SUMIF('Health Products &amp; Equipment'!$B:$B,$B169,'Health Products &amp; Equipment'!BO:BO)+SUMIF('Other Pharma &amp; Health Products'!$B:$B,$B169,'Other Pharma &amp; Health Products'!BO:BO)+SUMIF('PSM Costs'!$B:$B,$B169,'PSM Costs'!BO:BO),"")</f>
        <v/>
      </c>
      <c r="Z169" s="231" t="str">
        <f ca="1">IF(SUMIF(Pharmaceuticals!$B:$B,$B169,Pharmaceuticals!BH:BH)+SUMIF('Health Products &amp; Equipment'!$B:$B,$B169,'Health Products &amp; Equipment'!BQ:BQ)+SUMIF('Other Pharma &amp; Health Products'!$B:$B,$B169,'Other Pharma &amp; Health Products'!BQ:BQ)+SUMIF('PSM Costs'!$B:$B,$B169,'PSM Costs'!BQ:BQ)&gt;0,SUMIF(Pharmaceuticals!$B:$B,$B169,Pharmaceuticals!BH:BH)+SUMIF('Health Products &amp; Equipment'!$B:$B,$B169,'Health Products &amp; Equipment'!BQ:BQ)+SUMIF('Other Pharma &amp; Health Products'!$B:$B,$B169,'Other Pharma &amp; Health Products'!BQ:BQ)+SUMIF('PSM Costs'!$B:$B,$B169,'PSM Costs'!BQ:BQ),"")</f>
        <v/>
      </c>
      <c r="AA169" s="231" t="str">
        <f ca="1">IF(SUMIF(Pharmaceuticals!$B:$B,$B169,Pharmaceuticals!BJ:BJ)+SUMIF('Health Products &amp; Equipment'!$B:$B,$B169,'Health Products &amp; Equipment'!BS:BS)+SUMIF('Other Pharma &amp; Health Products'!$B:$B,$B169,'Other Pharma &amp; Health Products'!BS:BS)+SUMIF('PSM Costs'!$B:$B,$B169,'PSM Costs'!BS:BS)&gt;0,SUMIF(Pharmaceuticals!$B:$B,$B169,Pharmaceuticals!BJ:BJ)+SUMIF('Health Products &amp; Equipment'!$B:$B,$B169,'Health Products &amp; Equipment'!BS:BS)+SUMIF('Other Pharma &amp; Health Products'!$B:$B,$B169,'Other Pharma &amp; Health Products'!BS:BS)+SUMIF('PSM Costs'!$B:$B,$B169,'PSM Costs'!BS:BS),"")</f>
        <v/>
      </c>
      <c r="AB169" s="230" t="str">
        <f t="shared" ca="1" si="14"/>
        <v/>
      </c>
    </row>
    <row r="170" spans="1:28" ht="22" customHeight="1" x14ac:dyDescent="0.15">
      <c r="A170" s="226">
        <v>160</v>
      </c>
      <c r="B170" s="226" t="str">
        <f ca="1">IFERROR(VLOOKUP(A170,'Rank unique Mod-Int-CI-PR'!I:J,2,FALSE),"")</f>
        <v/>
      </c>
      <c r="C170" s="227" t="str">
        <f ca="1">IFERROR(VLOOKUP(VALUE(LEFT(B170,FIND("-",B170)-1)),CatModules!B:C,2,FALSE),"")</f>
        <v/>
      </c>
      <c r="D170" s="227" t="str">
        <f ca="1">IFERROR(VLOOKUP(LEFT(B170,FIND("--",B170)-1),CatInt!D:E,2,FALSE),"")</f>
        <v/>
      </c>
      <c r="E170" s="227" t="str">
        <f ca="1">IFERROR(VLOOKUP(MID(B170,FIND("--",B170)+2,FIND("---",B170)-FIND("--",B170)-2),CatCostInp!D:E,2,FALSE),"")</f>
        <v/>
      </c>
      <c r="F170" s="227" t="str">
        <f ca="1">IFERROR(VLOOKUP(B170,ActivityConcat!A:C,3,FALSE),"")</f>
        <v/>
      </c>
      <c r="G170" s="228" t="str">
        <f ca="1">IFERROR(VLOOKUP(VALUE(RIGHT(B170,1)),Setup!A:D,4,FALSE),"")</f>
        <v/>
      </c>
      <c r="H170" s="229" t="str">
        <f t="shared" ca="1" si="10"/>
        <v/>
      </c>
      <c r="I170" s="230" t="str">
        <f ca="1">IF(SUMIF(Pharmaceuticals!$B:$B,$B170,Pharmaceuticals!Q:Q)+SUMIF('Health Products &amp; Equipment'!$B:$B,$B170,'Health Products &amp; Equipment'!Z:Z)+SUMIF('Other Pharma &amp; Health Products'!$B:$B,$B170,'Other Pharma &amp; Health Products'!Z:Z)+SUMIF('PSM Costs'!$B:$B,$B170,'PSM Costs'!Z:Z)&gt;0,SUMIF(Pharmaceuticals!$B:$B,$B170,Pharmaceuticals!Q:Q)+SUMIF('Health Products &amp; Equipment'!$B:$B,$B170,'Health Products &amp; Equipment'!Z:Z)+SUMIF('Other Pharma &amp; Health Products'!$B:$B,$B170,'Other Pharma &amp; Health Products'!Z:Z)+SUMIF('PSM Costs'!$B:$B,$B170,'PSM Costs'!Z:Z),"")</f>
        <v/>
      </c>
      <c r="J170" s="230" t="str">
        <f ca="1">IF(SUMIF(Pharmaceuticals!$B:$B,$B170,Pharmaceuticals!S:S)+SUMIF('Health Products &amp; Equipment'!$B:$B,$B170,'Health Products &amp; Equipment'!AB:AB)+SUMIF('Other Pharma &amp; Health Products'!$B:$B,$B170,'Other Pharma &amp; Health Products'!AB:AB)+SUMIF('PSM Costs'!$B:$B,$B170,'PSM Costs'!AB:AB)&gt;0,SUMIF(Pharmaceuticals!$B:$B,$B170,Pharmaceuticals!S:S)+SUMIF('Health Products &amp; Equipment'!$B:$B,$B170,'Health Products &amp; Equipment'!AB:AB)+SUMIF('Other Pharma &amp; Health Products'!$B:$B,$B170,'Other Pharma &amp; Health Products'!AB:AB)+SUMIF('PSM Costs'!$B:$B,$B170,'PSM Costs'!AB:AB),"")</f>
        <v/>
      </c>
      <c r="K170" s="230" t="str">
        <f ca="1">IF(SUMIF(Pharmaceuticals!$B:$B,$B170,Pharmaceuticals!U:U)+SUMIF('Health Products &amp; Equipment'!$B:$B,$B170,'Health Products &amp; Equipment'!AD:AD)+SUMIF('Other Pharma &amp; Health Products'!$B:$B,$B170,'Other Pharma &amp; Health Products'!AD:AD)+SUMIF('PSM Costs'!$B:$B,$B170,'PSM Costs'!AD:AD)&gt;0,SUMIF(Pharmaceuticals!$B:$B,$B170,Pharmaceuticals!U:U)+SUMIF('Health Products &amp; Equipment'!$B:$B,$B170,'Health Products &amp; Equipment'!AD:AD)+SUMIF('Other Pharma &amp; Health Products'!$B:$B,$B170,'Other Pharma &amp; Health Products'!AD:AD)+SUMIF('PSM Costs'!$B:$B,$B170,'PSM Costs'!AD:AD),"")</f>
        <v/>
      </c>
      <c r="L170" s="230" t="str">
        <f ca="1">IF(SUMIF(Pharmaceuticals!$B:$B,$B170,Pharmaceuticals!W:W)+SUMIF('Health Products &amp; Equipment'!$B:$B,$B170,'Health Products &amp; Equipment'!AF:AF)+SUMIF('Other Pharma &amp; Health Products'!$B:$B,$B170,'Other Pharma &amp; Health Products'!AF:AF)+SUMIF('PSM Costs'!$B:$B,$B170,'PSM Costs'!AF:AF)&gt;0,SUMIF(Pharmaceuticals!$B:$B,$B170,Pharmaceuticals!W:W)+SUMIF('Health Products &amp; Equipment'!$B:$B,$B170,'Health Products &amp; Equipment'!AF:AF)+SUMIF('Other Pharma &amp; Health Products'!$B:$B,$B170,'Other Pharma &amp; Health Products'!AF:AF)+SUMIF('PSM Costs'!$B:$B,$B170,'PSM Costs'!AF:AF),"")</f>
        <v/>
      </c>
      <c r="M170" s="228" t="str">
        <f t="shared" ca="1" si="11"/>
        <v/>
      </c>
      <c r="N170" s="231" t="str">
        <f ca="1">IF(SUMIF(Pharmaceuticals!$B:$B,$B170,Pharmaceuticals!AD:AD)+SUMIF('Health Products &amp; Equipment'!$B:$B,$B170,'Health Products &amp; Equipment'!AM:AM)+SUMIF('Other Pharma &amp; Health Products'!$B:$B,$B170,'Other Pharma &amp; Health Products'!AM:AM)+SUMIF('PSM Costs'!$B:$B,$B170,'PSM Costs'!AM:AM)&gt;0,SUMIF(Pharmaceuticals!$B:$B,$B170,Pharmaceuticals!AD:AD)+SUMIF('Health Products &amp; Equipment'!$B:$B,$B170,'Health Products &amp; Equipment'!AM:AM)+SUMIF('Other Pharma &amp; Health Products'!$B:$B,$B170,'Other Pharma &amp; Health Products'!AM:AM)+SUMIF('PSM Costs'!$B:$B,$B170,'PSM Costs'!AM:AM),"")</f>
        <v/>
      </c>
      <c r="O170" s="231" t="str">
        <f ca="1">IF(SUMIF(Pharmaceuticals!$B:$B,$B170,Pharmaceuticals!AF:AF)+SUMIF('Health Products &amp; Equipment'!$B:$B,$B170,'Health Products &amp; Equipment'!AO:AO)+SUMIF('Other Pharma &amp; Health Products'!$B:$B,$B170,'Other Pharma &amp; Health Products'!AO:AO)+SUMIF('PSM Costs'!$B:$B,$B170,'PSM Costs'!AO:AO)&gt;0,SUMIF(Pharmaceuticals!$B:$B,$B170,Pharmaceuticals!AF:AF)+SUMIF('Health Products &amp; Equipment'!$B:$B,$B170,'Health Products &amp; Equipment'!AO:AO)+SUMIF('Other Pharma &amp; Health Products'!$B:$B,$B170,'Other Pharma &amp; Health Products'!AO:AO)+SUMIF('PSM Costs'!$B:$B,$B170,'PSM Costs'!AO:AO),"")</f>
        <v/>
      </c>
      <c r="P170" s="231" t="str">
        <f ca="1">IF(SUMIF(Pharmaceuticals!$B:$B,$B170,Pharmaceuticals!AH:AH)+SUMIF('Health Products &amp; Equipment'!$B:$B,$B170,'Health Products &amp; Equipment'!AQ:AQ)+SUMIF('Other Pharma &amp; Health Products'!$B:$B,$B170,'Other Pharma &amp; Health Products'!AQ:AQ)+SUMIF('PSM Costs'!$B:$B,$B170,'PSM Costs'!AQ:AQ)&gt;0,SUMIF(Pharmaceuticals!$B:$B,$B170,Pharmaceuticals!AH:AH)+SUMIF('Health Products &amp; Equipment'!$B:$B,$B170,'Health Products &amp; Equipment'!AQ:AQ)+SUMIF('Other Pharma &amp; Health Products'!$B:$B,$B170,'Other Pharma &amp; Health Products'!AQ:AQ)+SUMIF('PSM Costs'!$B:$B,$B170,'PSM Costs'!AQ:AQ),"")</f>
        <v/>
      </c>
      <c r="Q170" s="231" t="str">
        <f ca="1">IF(SUMIF(Pharmaceuticals!$B:$B,$B170,Pharmaceuticals!AJ:AJ)+SUMIF('Health Products &amp; Equipment'!$B:$B,$B170,'Health Products &amp; Equipment'!AS:AS)+SUMIF('Other Pharma &amp; Health Products'!$B:$B,$B170,'Other Pharma &amp; Health Products'!AS:AS)+SUMIF('PSM Costs'!$B:$B,$B170,'PSM Costs'!AS:AS)&gt;0,SUMIF(Pharmaceuticals!$B:$B,$B170,Pharmaceuticals!AJ:AJ)+SUMIF('Health Products &amp; Equipment'!$B:$B,$B170,'Health Products &amp; Equipment'!AS:AS)+SUMIF('Other Pharma &amp; Health Products'!$B:$B,$B170,'Other Pharma &amp; Health Products'!AS:AS)+SUMIF('PSM Costs'!$B:$B,$B170,'PSM Costs'!AS:AS),"")</f>
        <v/>
      </c>
      <c r="R170" s="229" t="str">
        <f t="shared" ca="1" si="12"/>
        <v/>
      </c>
      <c r="S170" s="230" t="str">
        <f ca="1">IF(SUMIF(Pharmaceuticals!$B:$B,$B170,Pharmaceuticals!AQ:AQ)+SUMIF('Health Products &amp; Equipment'!$B:$B,$B170,'Health Products &amp; Equipment'!AZ:AZ)+SUMIF('Other Pharma &amp; Health Products'!$B:$B,$B170,'Other Pharma &amp; Health Products'!AZ:AZ)+SUMIF('PSM Costs'!$B:$B,$B170,'PSM Costs'!AZ:AZ)&gt;0,SUMIF(Pharmaceuticals!$B:$B,$B170,Pharmaceuticals!AQ:AQ)+SUMIF('Health Products &amp; Equipment'!$B:$B,$B170,'Health Products &amp; Equipment'!AZ:AZ)+SUMIF('Other Pharma &amp; Health Products'!$B:$B,$B170,'Other Pharma &amp; Health Products'!AZ:AZ)+SUMIF('PSM Costs'!$B:$B,$B170,'PSM Costs'!AZ:AZ),"")</f>
        <v/>
      </c>
      <c r="T170" s="230" t="str">
        <f ca="1">IF(SUMIF(Pharmaceuticals!$B:$B,$B170,Pharmaceuticals!AS:AS)+SUMIF('Health Products &amp; Equipment'!$B:$B,$B170,'Health Products &amp; Equipment'!BB:BB)+SUMIF('Other Pharma &amp; Health Products'!$B:$B,$B170,'Other Pharma &amp; Health Products'!BB:BB)+SUMIF('PSM Costs'!$B:$B,$B170,'PSM Costs'!BB:BB)&gt;0,SUMIF(Pharmaceuticals!$B:$B,$B170,Pharmaceuticals!AS:AS)+SUMIF('Health Products &amp; Equipment'!$B:$B,$B170,'Health Products &amp; Equipment'!BB:BB)+SUMIF('Other Pharma &amp; Health Products'!$B:$B,$B170,'Other Pharma &amp; Health Products'!BB:BB)+SUMIF('PSM Costs'!$B:$B,$B170,'PSM Costs'!BB:BB),"")</f>
        <v/>
      </c>
      <c r="U170" s="230" t="str">
        <f ca="1">IF(SUMIF(Pharmaceuticals!$B:$B,$B170,Pharmaceuticals!AU:AU)+SUMIF('Health Products &amp; Equipment'!$B:$B,$B170,'Health Products &amp; Equipment'!BD:BD)+SUMIF('Other Pharma &amp; Health Products'!$B:$B,$B170,'Other Pharma &amp; Health Products'!BD:BD)+SUMIF('PSM Costs'!$B:$B,$B170,'PSM Costs'!BD:BD)&gt;0,SUMIF(Pharmaceuticals!$B:$B,$B170,Pharmaceuticals!AU:AU)+SUMIF('Health Products &amp; Equipment'!$B:$B,$B170,'Health Products &amp; Equipment'!BD:BD)+SUMIF('Other Pharma &amp; Health Products'!$B:$B,$B170,'Other Pharma &amp; Health Products'!BD:BD)+SUMIF('PSM Costs'!$B:$B,$B170,'PSM Costs'!BD:BD),"")</f>
        <v/>
      </c>
      <c r="V170" s="230" t="str">
        <f ca="1">IF(SUMIF(Pharmaceuticals!$B:$B,$B170,Pharmaceuticals!AW:AW)+SUMIF('Health Products &amp; Equipment'!$B:$B,$B170,'Health Products &amp; Equipment'!BF:BF)+SUMIF('Other Pharma &amp; Health Products'!$B:$B,$B170,'Other Pharma &amp; Health Products'!BF:BF)+SUMIF('PSM Costs'!$B:$B,$B170,'PSM Costs'!BF:BF)&gt;0,SUMIF(Pharmaceuticals!$B:$B,$B170,Pharmaceuticals!AW:AW)+SUMIF('Health Products &amp; Equipment'!$B:$B,$B170,'Health Products &amp; Equipment'!BF:BF)+SUMIF('Other Pharma &amp; Health Products'!$B:$B,$B170,'Other Pharma &amp; Health Products'!BF:BF)+SUMIF('PSM Costs'!$B:$B,$B170,'PSM Costs'!BF:BF),"")</f>
        <v/>
      </c>
      <c r="W170" s="228" t="str">
        <f t="shared" ca="1" si="13"/>
        <v/>
      </c>
      <c r="X170" s="231" t="str">
        <f ca="1">IF(SUMIF(Pharmaceuticals!$B:$B,$B170,Pharmaceuticals!BD:BD)+SUMIF('Health Products &amp; Equipment'!$B:$B,$B170,'Health Products &amp; Equipment'!BM:BM)+SUMIF('Other Pharma &amp; Health Products'!$B:$B,$B170,'Other Pharma &amp; Health Products'!BM:BM)+SUMIF('PSM Costs'!$B:$B,$B170,'PSM Costs'!BM:BM)&gt;0,SUMIF(Pharmaceuticals!$B:$B,$B170,Pharmaceuticals!BD:BD)+SUMIF('Health Products &amp; Equipment'!$B:$B,$B170,'Health Products &amp; Equipment'!BM:BM)+SUMIF('Other Pharma &amp; Health Products'!$B:$B,$B170,'Other Pharma &amp; Health Products'!BM:BM)+SUMIF('PSM Costs'!$B:$B,$B170,'PSM Costs'!BM:BM),"")</f>
        <v/>
      </c>
      <c r="Y170" s="231" t="str">
        <f ca="1">IF(SUMIF(Pharmaceuticals!$B:$B,$B170,Pharmaceuticals!BF:BF)+SUMIF('Health Products &amp; Equipment'!$B:$B,$B170,'Health Products &amp; Equipment'!BO:BO)+SUMIF('Other Pharma &amp; Health Products'!$B:$B,$B170,'Other Pharma &amp; Health Products'!BO:BO)+SUMIF('PSM Costs'!$B:$B,$B170,'PSM Costs'!BO:BO)&gt;0,SUMIF(Pharmaceuticals!$B:$B,$B170,Pharmaceuticals!BF:BF)+SUMIF('Health Products &amp; Equipment'!$B:$B,$B170,'Health Products &amp; Equipment'!BO:BO)+SUMIF('Other Pharma &amp; Health Products'!$B:$B,$B170,'Other Pharma &amp; Health Products'!BO:BO)+SUMIF('PSM Costs'!$B:$B,$B170,'PSM Costs'!BO:BO),"")</f>
        <v/>
      </c>
      <c r="Z170" s="231" t="str">
        <f ca="1">IF(SUMIF(Pharmaceuticals!$B:$B,$B170,Pharmaceuticals!BH:BH)+SUMIF('Health Products &amp; Equipment'!$B:$B,$B170,'Health Products &amp; Equipment'!BQ:BQ)+SUMIF('Other Pharma &amp; Health Products'!$B:$B,$B170,'Other Pharma &amp; Health Products'!BQ:BQ)+SUMIF('PSM Costs'!$B:$B,$B170,'PSM Costs'!BQ:BQ)&gt;0,SUMIF(Pharmaceuticals!$B:$B,$B170,Pharmaceuticals!BH:BH)+SUMIF('Health Products &amp; Equipment'!$B:$B,$B170,'Health Products &amp; Equipment'!BQ:BQ)+SUMIF('Other Pharma &amp; Health Products'!$B:$B,$B170,'Other Pharma &amp; Health Products'!BQ:BQ)+SUMIF('PSM Costs'!$B:$B,$B170,'PSM Costs'!BQ:BQ),"")</f>
        <v/>
      </c>
      <c r="AA170" s="231" t="str">
        <f ca="1">IF(SUMIF(Pharmaceuticals!$B:$B,$B170,Pharmaceuticals!BJ:BJ)+SUMIF('Health Products &amp; Equipment'!$B:$B,$B170,'Health Products &amp; Equipment'!BS:BS)+SUMIF('Other Pharma &amp; Health Products'!$B:$B,$B170,'Other Pharma &amp; Health Products'!BS:BS)+SUMIF('PSM Costs'!$B:$B,$B170,'PSM Costs'!BS:BS)&gt;0,SUMIF(Pharmaceuticals!$B:$B,$B170,Pharmaceuticals!BJ:BJ)+SUMIF('Health Products &amp; Equipment'!$B:$B,$B170,'Health Products &amp; Equipment'!BS:BS)+SUMIF('Other Pharma &amp; Health Products'!$B:$B,$B170,'Other Pharma &amp; Health Products'!BS:BS)+SUMIF('PSM Costs'!$B:$B,$B170,'PSM Costs'!BS:BS),"")</f>
        <v/>
      </c>
      <c r="AB170" s="230" t="str">
        <f t="shared" ca="1" si="14"/>
        <v/>
      </c>
    </row>
    <row r="171" spans="1:28" ht="22" customHeight="1" x14ac:dyDescent="0.15">
      <c r="A171" s="226">
        <v>161</v>
      </c>
      <c r="B171" s="226" t="str">
        <f ca="1">IFERROR(VLOOKUP(A171,'Rank unique Mod-Int-CI-PR'!I:J,2,FALSE),"")</f>
        <v/>
      </c>
      <c r="C171" s="227" t="str">
        <f ca="1">IFERROR(VLOOKUP(VALUE(LEFT(B171,FIND("-",B171)-1)),CatModules!B:C,2,FALSE),"")</f>
        <v/>
      </c>
      <c r="D171" s="227" t="str">
        <f ca="1">IFERROR(VLOOKUP(LEFT(B171,FIND("--",B171)-1),CatInt!D:E,2,FALSE),"")</f>
        <v/>
      </c>
      <c r="E171" s="227" t="str">
        <f ca="1">IFERROR(VLOOKUP(MID(B171,FIND("--",B171)+2,FIND("---",B171)-FIND("--",B171)-2),CatCostInp!D:E,2,FALSE),"")</f>
        <v/>
      </c>
      <c r="F171" s="227" t="str">
        <f ca="1">IFERROR(VLOOKUP(B171,ActivityConcat!A:C,3,FALSE),"")</f>
        <v/>
      </c>
      <c r="G171" s="228" t="str">
        <f ca="1">IFERROR(VLOOKUP(VALUE(RIGHT(B171,1)),Setup!A:D,4,FALSE),"")</f>
        <v/>
      </c>
      <c r="H171" s="229" t="str">
        <f t="shared" ca="1" si="10"/>
        <v/>
      </c>
      <c r="I171" s="230" t="str">
        <f ca="1">IF(SUMIF(Pharmaceuticals!$B:$B,$B171,Pharmaceuticals!Q:Q)+SUMIF('Health Products &amp; Equipment'!$B:$B,$B171,'Health Products &amp; Equipment'!Z:Z)+SUMIF('Other Pharma &amp; Health Products'!$B:$B,$B171,'Other Pharma &amp; Health Products'!Z:Z)+SUMIF('PSM Costs'!$B:$B,$B171,'PSM Costs'!Z:Z)&gt;0,SUMIF(Pharmaceuticals!$B:$B,$B171,Pharmaceuticals!Q:Q)+SUMIF('Health Products &amp; Equipment'!$B:$B,$B171,'Health Products &amp; Equipment'!Z:Z)+SUMIF('Other Pharma &amp; Health Products'!$B:$B,$B171,'Other Pharma &amp; Health Products'!Z:Z)+SUMIF('PSM Costs'!$B:$B,$B171,'PSM Costs'!Z:Z),"")</f>
        <v/>
      </c>
      <c r="J171" s="230" t="str">
        <f ca="1">IF(SUMIF(Pharmaceuticals!$B:$B,$B171,Pharmaceuticals!S:S)+SUMIF('Health Products &amp; Equipment'!$B:$B,$B171,'Health Products &amp; Equipment'!AB:AB)+SUMIF('Other Pharma &amp; Health Products'!$B:$B,$B171,'Other Pharma &amp; Health Products'!AB:AB)+SUMIF('PSM Costs'!$B:$B,$B171,'PSM Costs'!AB:AB)&gt;0,SUMIF(Pharmaceuticals!$B:$B,$B171,Pharmaceuticals!S:S)+SUMIF('Health Products &amp; Equipment'!$B:$B,$B171,'Health Products &amp; Equipment'!AB:AB)+SUMIF('Other Pharma &amp; Health Products'!$B:$B,$B171,'Other Pharma &amp; Health Products'!AB:AB)+SUMIF('PSM Costs'!$B:$B,$B171,'PSM Costs'!AB:AB),"")</f>
        <v/>
      </c>
      <c r="K171" s="230" t="str">
        <f ca="1">IF(SUMIF(Pharmaceuticals!$B:$B,$B171,Pharmaceuticals!U:U)+SUMIF('Health Products &amp; Equipment'!$B:$B,$B171,'Health Products &amp; Equipment'!AD:AD)+SUMIF('Other Pharma &amp; Health Products'!$B:$B,$B171,'Other Pharma &amp; Health Products'!AD:AD)+SUMIF('PSM Costs'!$B:$B,$B171,'PSM Costs'!AD:AD)&gt;0,SUMIF(Pharmaceuticals!$B:$B,$B171,Pharmaceuticals!U:U)+SUMIF('Health Products &amp; Equipment'!$B:$B,$B171,'Health Products &amp; Equipment'!AD:AD)+SUMIF('Other Pharma &amp; Health Products'!$B:$B,$B171,'Other Pharma &amp; Health Products'!AD:AD)+SUMIF('PSM Costs'!$B:$B,$B171,'PSM Costs'!AD:AD),"")</f>
        <v/>
      </c>
      <c r="L171" s="230" t="str">
        <f ca="1">IF(SUMIF(Pharmaceuticals!$B:$B,$B171,Pharmaceuticals!W:W)+SUMIF('Health Products &amp; Equipment'!$B:$B,$B171,'Health Products &amp; Equipment'!AF:AF)+SUMIF('Other Pharma &amp; Health Products'!$B:$B,$B171,'Other Pharma &amp; Health Products'!AF:AF)+SUMIF('PSM Costs'!$B:$B,$B171,'PSM Costs'!AF:AF)&gt;0,SUMIF(Pharmaceuticals!$B:$B,$B171,Pharmaceuticals!W:W)+SUMIF('Health Products &amp; Equipment'!$B:$B,$B171,'Health Products &amp; Equipment'!AF:AF)+SUMIF('Other Pharma &amp; Health Products'!$B:$B,$B171,'Other Pharma &amp; Health Products'!AF:AF)+SUMIF('PSM Costs'!$B:$B,$B171,'PSM Costs'!AF:AF),"")</f>
        <v/>
      </c>
      <c r="M171" s="228" t="str">
        <f t="shared" ca="1" si="11"/>
        <v/>
      </c>
      <c r="N171" s="231" t="str">
        <f ca="1">IF(SUMIF(Pharmaceuticals!$B:$B,$B171,Pharmaceuticals!AD:AD)+SUMIF('Health Products &amp; Equipment'!$B:$B,$B171,'Health Products &amp; Equipment'!AM:AM)+SUMIF('Other Pharma &amp; Health Products'!$B:$B,$B171,'Other Pharma &amp; Health Products'!AM:AM)+SUMIF('PSM Costs'!$B:$B,$B171,'PSM Costs'!AM:AM)&gt;0,SUMIF(Pharmaceuticals!$B:$B,$B171,Pharmaceuticals!AD:AD)+SUMIF('Health Products &amp; Equipment'!$B:$B,$B171,'Health Products &amp; Equipment'!AM:AM)+SUMIF('Other Pharma &amp; Health Products'!$B:$B,$B171,'Other Pharma &amp; Health Products'!AM:AM)+SUMIF('PSM Costs'!$B:$B,$B171,'PSM Costs'!AM:AM),"")</f>
        <v/>
      </c>
      <c r="O171" s="231" t="str">
        <f ca="1">IF(SUMIF(Pharmaceuticals!$B:$B,$B171,Pharmaceuticals!AF:AF)+SUMIF('Health Products &amp; Equipment'!$B:$B,$B171,'Health Products &amp; Equipment'!AO:AO)+SUMIF('Other Pharma &amp; Health Products'!$B:$B,$B171,'Other Pharma &amp; Health Products'!AO:AO)+SUMIF('PSM Costs'!$B:$B,$B171,'PSM Costs'!AO:AO)&gt;0,SUMIF(Pharmaceuticals!$B:$B,$B171,Pharmaceuticals!AF:AF)+SUMIF('Health Products &amp; Equipment'!$B:$B,$B171,'Health Products &amp; Equipment'!AO:AO)+SUMIF('Other Pharma &amp; Health Products'!$B:$B,$B171,'Other Pharma &amp; Health Products'!AO:AO)+SUMIF('PSM Costs'!$B:$B,$B171,'PSM Costs'!AO:AO),"")</f>
        <v/>
      </c>
      <c r="P171" s="231" t="str">
        <f ca="1">IF(SUMIF(Pharmaceuticals!$B:$B,$B171,Pharmaceuticals!AH:AH)+SUMIF('Health Products &amp; Equipment'!$B:$B,$B171,'Health Products &amp; Equipment'!AQ:AQ)+SUMIF('Other Pharma &amp; Health Products'!$B:$B,$B171,'Other Pharma &amp; Health Products'!AQ:AQ)+SUMIF('PSM Costs'!$B:$B,$B171,'PSM Costs'!AQ:AQ)&gt;0,SUMIF(Pharmaceuticals!$B:$B,$B171,Pharmaceuticals!AH:AH)+SUMIF('Health Products &amp; Equipment'!$B:$B,$B171,'Health Products &amp; Equipment'!AQ:AQ)+SUMIF('Other Pharma &amp; Health Products'!$B:$B,$B171,'Other Pharma &amp; Health Products'!AQ:AQ)+SUMIF('PSM Costs'!$B:$B,$B171,'PSM Costs'!AQ:AQ),"")</f>
        <v/>
      </c>
      <c r="Q171" s="231" t="str">
        <f ca="1">IF(SUMIF(Pharmaceuticals!$B:$B,$B171,Pharmaceuticals!AJ:AJ)+SUMIF('Health Products &amp; Equipment'!$B:$B,$B171,'Health Products &amp; Equipment'!AS:AS)+SUMIF('Other Pharma &amp; Health Products'!$B:$B,$B171,'Other Pharma &amp; Health Products'!AS:AS)+SUMIF('PSM Costs'!$B:$B,$B171,'PSM Costs'!AS:AS)&gt;0,SUMIF(Pharmaceuticals!$B:$B,$B171,Pharmaceuticals!AJ:AJ)+SUMIF('Health Products &amp; Equipment'!$B:$B,$B171,'Health Products &amp; Equipment'!AS:AS)+SUMIF('Other Pharma &amp; Health Products'!$B:$B,$B171,'Other Pharma &amp; Health Products'!AS:AS)+SUMIF('PSM Costs'!$B:$B,$B171,'PSM Costs'!AS:AS),"")</f>
        <v/>
      </c>
      <c r="R171" s="229" t="str">
        <f t="shared" ca="1" si="12"/>
        <v/>
      </c>
      <c r="S171" s="230" t="str">
        <f ca="1">IF(SUMIF(Pharmaceuticals!$B:$B,$B171,Pharmaceuticals!AQ:AQ)+SUMIF('Health Products &amp; Equipment'!$B:$B,$B171,'Health Products &amp; Equipment'!AZ:AZ)+SUMIF('Other Pharma &amp; Health Products'!$B:$B,$B171,'Other Pharma &amp; Health Products'!AZ:AZ)+SUMIF('PSM Costs'!$B:$B,$B171,'PSM Costs'!AZ:AZ)&gt;0,SUMIF(Pharmaceuticals!$B:$B,$B171,Pharmaceuticals!AQ:AQ)+SUMIF('Health Products &amp; Equipment'!$B:$B,$B171,'Health Products &amp; Equipment'!AZ:AZ)+SUMIF('Other Pharma &amp; Health Products'!$B:$B,$B171,'Other Pharma &amp; Health Products'!AZ:AZ)+SUMIF('PSM Costs'!$B:$B,$B171,'PSM Costs'!AZ:AZ),"")</f>
        <v/>
      </c>
      <c r="T171" s="230" t="str">
        <f ca="1">IF(SUMIF(Pharmaceuticals!$B:$B,$B171,Pharmaceuticals!AS:AS)+SUMIF('Health Products &amp; Equipment'!$B:$B,$B171,'Health Products &amp; Equipment'!BB:BB)+SUMIF('Other Pharma &amp; Health Products'!$B:$B,$B171,'Other Pharma &amp; Health Products'!BB:BB)+SUMIF('PSM Costs'!$B:$B,$B171,'PSM Costs'!BB:BB)&gt;0,SUMIF(Pharmaceuticals!$B:$B,$B171,Pharmaceuticals!AS:AS)+SUMIF('Health Products &amp; Equipment'!$B:$B,$B171,'Health Products &amp; Equipment'!BB:BB)+SUMIF('Other Pharma &amp; Health Products'!$B:$B,$B171,'Other Pharma &amp; Health Products'!BB:BB)+SUMIF('PSM Costs'!$B:$B,$B171,'PSM Costs'!BB:BB),"")</f>
        <v/>
      </c>
      <c r="U171" s="230" t="str">
        <f ca="1">IF(SUMIF(Pharmaceuticals!$B:$B,$B171,Pharmaceuticals!AU:AU)+SUMIF('Health Products &amp; Equipment'!$B:$B,$B171,'Health Products &amp; Equipment'!BD:BD)+SUMIF('Other Pharma &amp; Health Products'!$B:$B,$B171,'Other Pharma &amp; Health Products'!BD:BD)+SUMIF('PSM Costs'!$B:$B,$B171,'PSM Costs'!BD:BD)&gt;0,SUMIF(Pharmaceuticals!$B:$B,$B171,Pharmaceuticals!AU:AU)+SUMIF('Health Products &amp; Equipment'!$B:$B,$B171,'Health Products &amp; Equipment'!BD:BD)+SUMIF('Other Pharma &amp; Health Products'!$B:$B,$B171,'Other Pharma &amp; Health Products'!BD:BD)+SUMIF('PSM Costs'!$B:$B,$B171,'PSM Costs'!BD:BD),"")</f>
        <v/>
      </c>
      <c r="V171" s="230" t="str">
        <f ca="1">IF(SUMIF(Pharmaceuticals!$B:$B,$B171,Pharmaceuticals!AW:AW)+SUMIF('Health Products &amp; Equipment'!$B:$B,$B171,'Health Products &amp; Equipment'!BF:BF)+SUMIF('Other Pharma &amp; Health Products'!$B:$B,$B171,'Other Pharma &amp; Health Products'!BF:BF)+SUMIF('PSM Costs'!$B:$B,$B171,'PSM Costs'!BF:BF)&gt;0,SUMIF(Pharmaceuticals!$B:$B,$B171,Pharmaceuticals!AW:AW)+SUMIF('Health Products &amp; Equipment'!$B:$B,$B171,'Health Products &amp; Equipment'!BF:BF)+SUMIF('Other Pharma &amp; Health Products'!$B:$B,$B171,'Other Pharma &amp; Health Products'!BF:BF)+SUMIF('PSM Costs'!$B:$B,$B171,'PSM Costs'!BF:BF),"")</f>
        <v/>
      </c>
      <c r="W171" s="228" t="str">
        <f t="shared" ca="1" si="13"/>
        <v/>
      </c>
      <c r="X171" s="231" t="str">
        <f ca="1">IF(SUMIF(Pharmaceuticals!$B:$B,$B171,Pharmaceuticals!BD:BD)+SUMIF('Health Products &amp; Equipment'!$B:$B,$B171,'Health Products &amp; Equipment'!BM:BM)+SUMIF('Other Pharma &amp; Health Products'!$B:$B,$B171,'Other Pharma &amp; Health Products'!BM:BM)+SUMIF('PSM Costs'!$B:$B,$B171,'PSM Costs'!BM:BM)&gt;0,SUMIF(Pharmaceuticals!$B:$B,$B171,Pharmaceuticals!BD:BD)+SUMIF('Health Products &amp; Equipment'!$B:$B,$B171,'Health Products &amp; Equipment'!BM:BM)+SUMIF('Other Pharma &amp; Health Products'!$B:$B,$B171,'Other Pharma &amp; Health Products'!BM:BM)+SUMIF('PSM Costs'!$B:$B,$B171,'PSM Costs'!BM:BM),"")</f>
        <v/>
      </c>
      <c r="Y171" s="231" t="str">
        <f ca="1">IF(SUMIF(Pharmaceuticals!$B:$B,$B171,Pharmaceuticals!BF:BF)+SUMIF('Health Products &amp; Equipment'!$B:$B,$B171,'Health Products &amp; Equipment'!BO:BO)+SUMIF('Other Pharma &amp; Health Products'!$B:$B,$B171,'Other Pharma &amp; Health Products'!BO:BO)+SUMIF('PSM Costs'!$B:$B,$B171,'PSM Costs'!BO:BO)&gt;0,SUMIF(Pharmaceuticals!$B:$B,$B171,Pharmaceuticals!BF:BF)+SUMIF('Health Products &amp; Equipment'!$B:$B,$B171,'Health Products &amp; Equipment'!BO:BO)+SUMIF('Other Pharma &amp; Health Products'!$B:$B,$B171,'Other Pharma &amp; Health Products'!BO:BO)+SUMIF('PSM Costs'!$B:$B,$B171,'PSM Costs'!BO:BO),"")</f>
        <v/>
      </c>
      <c r="Z171" s="231" t="str">
        <f ca="1">IF(SUMIF(Pharmaceuticals!$B:$B,$B171,Pharmaceuticals!BH:BH)+SUMIF('Health Products &amp; Equipment'!$B:$B,$B171,'Health Products &amp; Equipment'!BQ:BQ)+SUMIF('Other Pharma &amp; Health Products'!$B:$B,$B171,'Other Pharma &amp; Health Products'!BQ:BQ)+SUMIF('PSM Costs'!$B:$B,$B171,'PSM Costs'!BQ:BQ)&gt;0,SUMIF(Pharmaceuticals!$B:$B,$B171,Pharmaceuticals!BH:BH)+SUMIF('Health Products &amp; Equipment'!$B:$B,$B171,'Health Products &amp; Equipment'!BQ:BQ)+SUMIF('Other Pharma &amp; Health Products'!$B:$B,$B171,'Other Pharma &amp; Health Products'!BQ:BQ)+SUMIF('PSM Costs'!$B:$B,$B171,'PSM Costs'!BQ:BQ),"")</f>
        <v/>
      </c>
      <c r="AA171" s="231" t="str">
        <f ca="1">IF(SUMIF(Pharmaceuticals!$B:$B,$B171,Pharmaceuticals!BJ:BJ)+SUMIF('Health Products &amp; Equipment'!$B:$B,$B171,'Health Products &amp; Equipment'!BS:BS)+SUMIF('Other Pharma &amp; Health Products'!$B:$B,$B171,'Other Pharma &amp; Health Products'!BS:BS)+SUMIF('PSM Costs'!$B:$B,$B171,'PSM Costs'!BS:BS)&gt;0,SUMIF(Pharmaceuticals!$B:$B,$B171,Pharmaceuticals!BJ:BJ)+SUMIF('Health Products &amp; Equipment'!$B:$B,$B171,'Health Products &amp; Equipment'!BS:BS)+SUMIF('Other Pharma &amp; Health Products'!$B:$B,$B171,'Other Pharma &amp; Health Products'!BS:BS)+SUMIF('PSM Costs'!$B:$B,$B171,'PSM Costs'!BS:BS),"")</f>
        <v/>
      </c>
      <c r="AB171" s="230" t="str">
        <f t="shared" ca="1" si="14"/>
        <v/>
      </c>
    </row>
    <row r="172" spans="1:28" ht="22" customHeight="1" x14ac:dyDescent="0.15">
      <c r="A172" s="226">
        <v>162</v>
      </c>
      <c r="B172" s="226" t="str">
        <f ca="1">IFERROR(VLOOKUP(A172,'Rank unique Mod-Int-CI-PR'!I:J,2,FALSE),"")</f>
        <v/>
      </c>
      <c r="C172" s="227" t="str">
        <f ca="1">IFERROR(VLOOKUP(VALUE(LEFT(B172,FIND("-",B172)-1)),CatModules!B:C,2,FALSE),"")</f>
        <v/>
      </c>
      <c r="D172" s="227" t="str">
        <f ca="1">IFERROR(VLOOKUP(LEFT(B172,FIND("--",B172)-1),CatInt!D:E,2,FALSE),"")</f>
        <v/>
      </c>
      <c r="E172" s="227" t="str">
        <f ca="1">IFERROR(VLOOKUP(MID(B172,FIND("--",B172)+2,FIND("---",B172)-FIND("--",B172)-2),CatCostInp!D:E,2,FALSE),"")</f>
        <v/>
      </c>
      <c r="F172" s="227" t="str">
        <f ca="1">IFERROR(VLOOKUP(B172,ActivityConcat!A:C,3,FALSE),"")</f>
        <v/>
      </c>
      <c r="G172" s="228" t="str">
        <f ca="1">IFERROR(VLOOKUP(VALUE(RIGHT(B172,1)),Setup!A:D,4,FALSE),"")</f>
        <v/>
      </c>
      <c r="H172" s="229" t="str">
        <f t="shared" ca="1" si="10"/>
        <v/>
      </c>
      <c r="I172" s="230" t="str">
        <f ca="1">IF(SUMIF(Pharmaceuticals!$B:$B,$B172,Pharmaceuticals!Q:Q)+SUMIF('Health Products &amp; Equipment'!$B:$B,$B172,'Health Products &amp; Equipment'!Z:Z)+SUMIF('Other Pharma &amp; Health Products'!$B:$B,$B172,'Other Pharma &amp; Health Products'!Z:Z)+SUMIF('PSM Costs'!$B:$B,$B172,'PSM Costs'!Z:Z)&gt;0,SUMIF(Pharmaceuticals!$B:$B,$B172,Pharmaceuticals!Q:Q)+SUMIF('Health Products &amp; Equipment'!$B:$B,$B172,'Health Products &amp; Equipment'!Z:Z)+SUMIF('Other Pharma &amp; Health Products'!$B:$B,$B172,'Other Pharma &amp; Health Products'!Z:Z)+SUMIF('PSM Costs'!$B:$B,$B172,'PSM Costs'!Z:Z),"")</f>
        <v/>
      </c>
      <c r="J172" s="230" t="str">
        <f ca="1">IF(SUMIF(Pharmaceuticals!$B:$B,$B172,Pharmaceuticals!S:S)+SUMIF('Health Products &amp; Equipment'!$B:$B,$B172,'Health Products &amp; Equipment'!AB:AB)+SUMIF('Other Pharma &amp; Health Products'!$B:$B,$B172,'Other Pharma &amp; Health Products'!AB:AB)+SUMIF('PSM Costs'!$B:$B,$B172,'PSM Costs'!AB:AB)&gt;0,SUMIF(Pharmaceuticals!$B:$B,$B172,Pharmaceuticals!S:S)+SUMIF('Health Products &amp; Equipment'!$B:$B,$B172,'Health Products &amp; Equipment'!AB:AB)+SUMIF('Other Pharma &amp; Health Products'!$B:$B,$B172,'Other Pharma &amp; Health Products'!AB:AB)+SUMIF('PSM Costs'!$B:$B,$B172,'PSM Costs'!AB:AB),"")</f>
        <v/>
      </c>
      <c r="K172" s="230" t="str">
        <f ca="1">IF(SUMIF(Pharmaceuticals!$B:$B,$B172,Pharmaceuticals!U:U)+SUMIF('Health Products &amp; Equipment'!$B:$B,$B172,'Health Products &amp; Equipment'!AD:AD)+SUMIF('Other Pharma &amp; Health Products'!$B:$B,$B172,'Other Pharma &amp; Health Products'!AD:AD)+SUMIF('PSM Costs'!$B:$B,$B172,'PSM Costs'!AD:AD)&gt;0,SUMIF(Pharmaceuticals!$B:$B,$B172,Pharmaceuticals!U:U)+SUMIF('Health Products &amp; Equipment'!$B:$B,$B172,'Health Products &amp; Equipment'!AD:AD)+SUMIF('Other Pharma &amp; Health Products'!$B:$B,$B172,'Other Pharma &amp; Health Products'!AD:AD)+SUMIF('PSM Costs'!$B:$B,$B172,'PSM Costs'!AD:AD),"")</f>
        <v/>
      </c>
      <c r="L172" s="230" t="str">
        <f ca="1">IF(SUMIF(Pharmaceuticals!$B:$B,$B172,Pharmaceuticals!W:W)+SUMIF('Health Products &amp; Equipment'!$B:$B,$B172,'Health Products &amp; Equipment'!AF:AF)+SUMIF('Other Pharma &amp; Health Products'!$B:$B,$B172,'Other Pharma &amp; Health Products'!AF:AF)+SUMIF('PSM Costs'!$B:$B,$B172,'PSM Costs'!AF:AF)&gt;0,SUMIF(Pharmaceuticals!$B:$B,$B172,Pharmaceuticals!W:W)+SUMIF('Health Products &amp; Equipment'!$B:$B,$B172,'Health Products &amp; Equipment'!AF:AF)+SUMIF('Other Pharma &amp; Health Products'!$B:$B,$B172,'Other Pharma &amp; Health Products'!AF:AF)+SUMIF('PSM Costs'!$B:$B,$B172,'PSM Costs'!AF:AF),"")</f>
        <v/>
      </c>
      <c r="M172" s="228" t="str">
        <f t="shared" ca="1" si="11"/>
        <v/>
      </c>
      <c r="N172" s="231" t="str">
        <f ca="1">IF(SUMIF(Pharmaceuticals!$B:$B,$B172,Pharmaceuticals!AD:AD)+SUMIF('Health Products &amp; Equipment'!$B:$B,$B172,'Health Products &amp; Equipment'!AM:AM)+SUMIF('Other Pharma &amp; Health Products'!$B:$B,$B172,'Other Pharma &amp; Health Products'!AM:AM)+SUMIF('PSM Costs'!$B:$B,$B172,'PSM Costs'!AM:AM)&gt;0,SUMIF(Pharmaceuticals!$B:$B,$B172,Pharmaceuticals!AD:AD)+SUMIF('Health Products &amp; Equipment'!$B:$B,$B172,'Health Products &amp; Equipment'!AM:AM)+SUMIF('Other Pharma &amp; Health Products'!$B:$B,$B172,'Other Pharma &amp; Health Products'!AM:AM)+SUMIF('PSM Costs'!$B:$B,$B172,'PSM Costs'!AM:AM),"")</f>
        <v/>
      </c>
      <c r="O172" s="231" t="str">
        <f ca="1">IF(SUMIF(Pharmaceuticals!$B:$B,$B172,Pharmaceuticals!AF:AF)+SUMIF('Health Products &amp; Equipment'!$B:$B,$B172,'Health Products &amp; Equipment'!AO:AO)+SUMIF('Other Pharma &amp; Health Products'!$B:$B,$B172,'Other Pharma &amp; Health Products'!AO:AO)+SUMIF('PSM Costs'!$B:$B,$B172,'PSM Costs'!AO:AO)&gt;0,SUMIF(Pharmaceuticals!$B:$B,$B172,Pharmaceuticals!AF:AF)+SUMIF('Health Products &amp; Equipment'!$B:$B,$B172,'Health Products &amp; Equipment'!AO:AO)+SUMIF('Other Pharma &amp; Health Products'!$B:$B,$B172,'Other Pharma &amp; Health Products'!AO:AO)+SUMIF('PSM Costs'!$B:$B,$B172,'PSM Costs'!AO:AO),"")</f>
        <v/>
      </c>
      <c r="P172" s="231" t="str">
        <f ca="1">IF(SUMIF(Pharmaceuticals!$B:$B,$B172,Pharmaceuticals!AH:AH)+SUMIF('Health Products &amp; Equipment'!$B:$B,$B172,'Health Products &amp; Equipment'!AQ:AQ)+SUMIF('Other Pharma &amp; Health Products'!$B:$B,$B172,'Other Pharma &amp; Health Products'!AQ:AQ)+SUMIF('PSM Costs'!$B:$B,$B172,'PSM Costs'!AQ:AQ)&gt;0,SUMIF(Pharmaceuticals!$B:$B,$B172,Pharmaceuticals!AH:AH)+SUMIF('Health Products &amp; Equipment'!$B:$B,$B172,'Health Products &amp; Equipment'!AQ:AQ)+SUMIF('Other Pharma &amp; Health Products'!$B:$B,$B172,'Other Pharma &amp; Health Products'!AQ:AQ)+SUMIF('PSM Costs'!$B:$B,$B172,'PSM Costs'!AQ:AQ),"")</f>
        <v/>
      </c>
      <c r="Q172" s="231" t="str">
        <f ca="1">IF(SUMIF(Pharmaceuticals!$B:$B,$B172,Pharmaceuticals!AJ:AJ)+SUMIF('Health Products &amp; Equipment'!$B:$B,$B172,'Health Products &amp; Equipment'!AS:AS)+SUMIF('Other Pharma &amp; Health Products'!$B:$B,$B172,'Other Pharma &amp; Health Products'!AS:AS)+SUMIF('PSM Costs'!$B:$B,$B172,'PSM Costs'!AS:AS)&gt;0,SUMIF(Pharmaceuticals!$B:$B,$B172,Pharmaceuticals!AJ:AJ)+SUMIF('Health Products &amp; Equipment'!$B:$B,$B172,'Health Products &amp; Equipment'!AS:AS)+SUMIF('Other Pharma &amp; Health Products'!$B:$B,$B172,'Other Pharma &amp; Health Products'!AS:AS)+SUMIF('PSM Costs'!$B:$B,$B172,'PSM Costs'!AS:AS),"")</f>
        <v/>
      </c>
      <c r="R172" s="229" t="str">
        <f t="shared" ca="1" si="12"/>
        <v/>
      </c>
      <c r="S172" s="230" t="str">
        <f ca="1">IF(SUMIF(Pharmaceuticals!$B:$B,$B172,Pharmaceuticals!AQ:AQ)+SUMIF('Health Products &amp; Equipment'!$B:$B,$B172,'Health Products &amp; Equipment'!AZ:AZ)+SUMIF('Other Pharma &amp; Health Products'!$B:$B,$B172,'Other Pharma &amp; Health Products'!AZ:AZ)+SUMIF('PSM Costs'!$B:$B,$B172,'PSM Costs'!AZ:AZ)&gt;0,SUMIF(Pharmaceuticals!$B:$B,$B172,Pharmaceuticals!AQ:AQ)+SUMIF('Health Products &amp; Equipment'!$B:$B,$B172,'Health Products &amp; Equipment'!AZ:AZ)+SUMIF('Other Pharma &amp; Health Products'!$B:$B,$B172,'Other Pharma &amp; Health Products'!AZ:AZ)+SUMIF('PSM Costs'!$B:$B,$B172,'PSM Costs'!AZ:AZ),"")</f>
        <v/>
      </c>
      <c r="T172" s="230" t="str">
        <f ca="1">IF(SUMIF(Pharmaceuticals!$B:$B,$B172,Pharmaceuticals!AS:AS)+SUMIF('Health Products &amp; Equipment'!$B:$B,$B172,'Health Products &amp; Equipment'!BB:BB)+SUMIF('Other Pharma &amp; Health Products'!$B:$B,$B172,'Other Pharma &amp; Health Products'!BB:BB)+SUMIF('PSM Costs'!$B:$B,$B172,'PSM Costs'!BB:BB)&gt;0,SUMIF(Pharmaceuticals!$B:$B,$B172,Pharmaceuticals!AS:AS)+SUMIF('Health Products &amp; Equipment'!$B:$B,$B172,'Health Products &amp; Equipment'!BB:BB)+SUMIF('Other Pharma &amp; Health Products'!$B:$B,$B172,'Other Pharma &amp; Health Products'!BB:BB)+SUMIF('PSM Costs'!$B:$B,$B172,'PSM Costs'!BB:BB),"")</f>
        <v/>
      </c>
      <c r="U172" s="230" t="str">
        <f ca="1">IF(SUMIF(Pharmaceuticals!$B:$B,$B172,Pharmaceuticals!AU:AU)+SUMIF('Health Products &amp; Equipment'!$B:$B,$B172,'Health Products &amp; Equipment'!BD:BD)+SUMIF('Other Pharma &amp; Health Products'!$B:$B,$B172,'Other Pharma &amp; Health Products'!BD:BD)+SUMIF('PSM Costs'!$B:$B,$B172,'PSM Costs'!BD:BD)&gt;0,SUMIF(Pharmaceuticals!$B:$B,$B172,Pharmaceuticals!AU:AU)+SUMIF('Health Products &amp; Equipment'!$B:$B,$B172,'Health Products &amp; Equipment'!BD:BD)+SUMIF('Other Pharma &amp; Health Products'!$B:$B,$B172,'Other Pharma &amp; Health Products'!BD:BD)+SUMIF('PSM Costs'!$B:$B,$B172,'PSM Costs'!BD:BD),"")</f>
        <v/>
      </c>
      <c r="V172" s="230" t="str">
        <f ca="1">IF(SUMIF(Pharmaceuticals!$B:$B,$B172,Pharmaceuticals!AW:AW)+SUMIF('Health Products &amp; Equipment'!$B:$B,$B172,'Health Products &amp; Equipment'!BF:BF)+SUMIF('Other Pharma &amp; Health Products'!$B:$B,$B172,'Other Pharma &amp; Health Products'!BF:BF)+SUMIF('PSM Costs'!$B:$B,$B172,'PSM Costs'!BF:BF)&gt;0,SUMIF(Pharmaceuticals!$B:$B,$B172,Pharmaceuticals!AW:AW)+SUMIF('Health Products &amp; Equipment'!$B:$B,$B172,'Health Products &amp; Equipment'!BF:BF)+SUMIF('Other Pharma &amp; Health Products'!$B:$B,$B172,'Other Pharma &amp; Health Products'!BF:BF)+SUMIF('PSM Costs'!$B:$B,$B172,'PSM Costs'!BF:BF),"")</f>
        <v/>
      </c>
      <c r="W172" s="228" t="str">
        <f t="shared" ca="1" si="13"/>
        <v/>
      </c>
      <c r="X172" s="231" t="str">
        <f ca="1">IF(SUMIF(Pharmaceuticals!$B:$B,$B172,Pharmaceuticals!BD:BD)+SUMIF('Health Products &amp; Equipment'!$B:$B,$B172,'Health Products &amp; Equipment'!BM:BM)+SUMIF('Other Pharma &amp; Health Products'!$B:$B,$B172,'Other Pharma &amp; Health Products'!BM:BM)+SUMIF('PSM Costs'!$B:$B,$B172,'PSM Costs'!BM:BM)&gt;0,SUMIF(Pharmaceuticals!$B:$B,$B172,Pharmaceuticals!BD:BD)+SUMIF('Health Products &amp; Equipment'!$B:$B,$B172,'Health Products &amp; Equipment'!BM:BM)+SUMIF('Other Pharma &amp; Health Products'!$B:$B,$B172,'Other Pharma &amp; Health Products'!BM:BM)+SUMIF('PSM Costs'!$B:$B,$B172,'PSM Costs'!BM:BM),"")</f>
        <v/>
      </c>
      <c r="Y172" s="231" t="str">
        <f ca="1">IF(SUMIF(Pharmaceuticals!$B:$B,$B172,Pharmaceuticals!BF:BF)+SUMIF('Health Products &amp; Equipment'!$B:$B,$B172,'Health Products &amp; Equipment'!BO:BO)+SUMIF('Other Pharma &amp; Health Products'!$B:$B,$B172,'Other Pharma &amp; Health Products'!BO:BO)+SUMIF('PSM Costs'!$B:$B,$B172,'PSM Costs'!BO:BO)&gt;0,SUMIF(Pharmaceuticals!$B:$B,$B172,Pharmaceuticals!BF:BF)+SUMIF('Health Products &amp; Equipment'!$B:$B,$B172,'Health Products &amp; Equipment'!BO:BO)+SUMIF('Other Pharma &amp; Health Products'!$B:$B,$B172,'Other Pharma &amp; Health Products'!BO:BO)+SUMIF('PSM Costs'!$B:$B,$B172,'PSM Costs'!BO:BO),"")</f>
        <v/>
      </c>
      <c r="Z172" s="231" t="str">
        <f ca="1">IF(SUMIF(Pharmaceuticals!$B:$B,$B172,Pharmaceuticals!BH:BH)+SUMIF('Health Products &amp; Equipment'!$B:$B,$B172,'Health Products &amp; Equipment'!BQ:BQ)+SUMIF('Other Pharma &amp; Health Products'!$B:$B,$B172,'Other Pharma &amp; Health Products'!BQ:BQ)+SUMIF('PSM Costs'!$B:$B,$B172,'PSM Costs'!BQ:BQ)&gt;0,SUMIF(Pharmaceuticals!$B:$B,$B172,Pharmaceuticals!BH:BH)+SUMIF('Health Products &amp; Equipment'!$B:$B,$B172,'Health Products &amp; Equipment'!BQ:BQ)+SUMIF('Other Pharma &amp; Health Products'!$B:$B,$B172,'Other Pharma &amp; Health Products'!BQ:BQ)+SUMIF('PSM Costs'!$B:$B,$B172,'PSM Costs'!BQ:BQ),"")</f>
        <v/>
      </c>
      <c r="AA172" s="231" t="str">
        <f ca="1">IF(SUMIF(Pharmaceuticals!$B:$B,$B172,Pharmaceuticals!BJ:BJ)+SUMIF('Health Products &amp; Equipment'!$B:$B,$B172,'Health Products &amp; Equipment'!BS:BS)+SUMIF('Other Pharma &amp; Health Products'!$B:$B,$B172,'Other Pharma &amp; Health Products'!BS:BS)+SUMIF('PSM Costs'!$B:$B,$B172,'PSM Costs'!BS:BS)&gt;0,SUMIF(Pharmaceuticals!$B:$B,$B172,Pharmaceuticals!BJ:BJ)+SUMIF('Health Products &amp; Equipment'!$B:$B,$B172,'Health Products &amp; Equipment'!BS:BS)+SUMIF('Other Pharma &amp; Health Products'!$B:$B,$B172,'Other Pharma &amp; Health Products'!BS:BS)+SUMIF('PSM Costs'!$B:$B,$B172,'PSM Costs'!BS:BS),"")</f>
        <v/>
      </c>
      <c r="AB172" s="230" t="str">
        <f t="shared" ca="1" si="14"/>
        <v/>
      </c>
    </row>
    <row r="173" spans="1:28" ht="22" customHeight="1" x14ac:dyDescent="0.15">
      <c r="A173" s="226">
        <v>163</v>
      </c>
      <c r="B173" s="226" t="str">
        <f ca="1">IFERROR(VLOOKUP(A173,'Rank unique Mod-Int-CI-PR'!I:J,2,FALSE),"")</f>
        <v/>
      </c>
      <c r="C173" s="227" t="str">
        <f ca="1">IFERROR(VLOOKUP(VALUE(LEFT(B173,FIND("-",B173)-1)),CatModules!B:C,2,FALSE),"")</f>
        <v/>
      </c>
      <c r="D173" s="227" t="str">
        <f ca="1">IFERROR(VLOOKUP(LEFT(B173,FIND("--",B173)-1),CatInt!D:E,2,FALSE),"")</f>
        <v/>
      </c>
      <c r="E173" s="227" t="str">
        <f ca="1">IFERROR(VLOOKUP(MID(B173,FIND("--",B173)+2,FIND("---",B173)-FIND("--",B173)-2),CatCostInp!D:E,2,FALSE),"")</f>
        <v/>
      </c>
      <c r="F173" s="227" t="str">
        <f ca="1">IFERROR(VLOOKUP(B173,ActivityConcat!A:C,3,FALSE),"")</f>
        <v/>
      </c>
      <c r="G173" s="228" t="str">
        <f ca="1">IFERROR(VLOOKUP(VALUE(RIGHT(B173,1)),Setup!A:D,4,FALSE),"")</f>
        <v/>
      </c>
      <c r="H173" s="229" t="str">
        <f t="shared" ca="1" si="10"/>
        <v/>
      </c>
      <c r="I173" s="230" t="str">
        <f ca="1">IF(SUMIF(Pharmaceuticals!$B:$B,$B173,Pharmaceuticals!Q:Q)+SUMIF('Health Products &amp; Equipment'!$B:$B,$B173,'Health Products &amp; Equipment'!Z:Z)+SUMIF('Other Pharma &amp; Health Products'!$B:$B,$B173,'Other Pharma &amp; Health Products'!Z:Z)+SUMIF('PSM Costs'!$B:$B,$B173,'PSM Costs'!Z:Z)&gt;0,SUMIF(Pharmaceuticals!$B:$B,$B173,Pharmaceuticals!Q:Q)+SUMIF('Health Products &amp; Equipment'!$B:$B,$B173,'Health Products &amp; Equipment'!Z:Z)+SUMIF('Other Pharma &amp; Health Products'!$B:$B,$B173,'Other Pharma &amp; Health Products'!Z:Z)+SUMIF('PSM Costs'!$B:$B,$B173,'PSM Costs'!Z:Z),"")</f>
        <v/>
      </c>
      <c r="J173" s="230" t="str">
        <f ca="1">IF(SUMIF(Pharmaceuticals!$B:$B,$B173,Pharmaceuticals!S:S)+SUMIF('Health Products &amp; Equipment'!$B:$B,$B173,'Health Products &amp; Equipment'!AB:AB)+SUMIF('Other Pharma &amp; Health Products'!$B:$B,$B173,'Other Pharma &amp; Health Products'!AB:AB)+SUMIF('PSM Costs'!$B:$B,$B173,'PSM Costs'!AB:AB)&gt;0,SUMIF(Pharmaceuticals!$B:$B,$B173,Pharmaceuticals!S:S)+SUMIF('Health Products &amp; Equipment'!$B:$B,$B173,'Health Products &amp; Equipment'!AB:AB)+SUMIF('Other Pharma &amp; Health Products'!$B:$B,$B173,'Other Pharma &amp; Health Products'!AB:AB)+SUMIF('PSM Costs'!$B:$B,$B173,'PSM Costs'!AB:AB),"")</f>
        <v/>
      </c>
      <c r="K173" s="230" t="str">
        <f ca="1">IF(SUMIF(Pharmaceuticals!$B:$B,$B173,Pharmaceuticals!U:U)+SUMIF('Health Products &amp; Equipment'!$B:$B,$B173,'Health Products &amp; Equipment'!AD:AD)+SUMIF('Other Pharma &amp; Health Products'!$B:$B,$B173,'Other Pharma &amp; Health Products'!AD:AD)+SUMIF('PSM Costs'!$B:$B,$B173,'PSM Costs'!AD:AD)&gt;0,SUMIF(Pharmaceuticals!$B:$B,$B173,Pharmaceuticals!U:U)+SUMIF('Health Products &amp; Equipment'!$B:$B,$B173,'Health Products &amp; Equipment'!AD:AD)+SUMIF('Other Pharma &amp; Health Products'!$B:$B,$B173,'Other Pharma &amp; Health Products'!AD:AD)+SUMIF('PSM Costs'!$B:$B,$B173,'PSM Costs'!AD:AD),"")</f>
        <v/>
      </c>
      <c r="L173" s="230" t="str">
        <f ca="1">IF(SUMIF(Pharmaceuticals!$B:$B,$B173,Pharmaceuticals!W:W)+SUMIF('Health Products &amp; Equipment'!$B:$B,$B173,'Health Products &amp; Equipment'!AF:AF)+SUMIF('Other Pharma &amp; Health Products'!$B:$B,$B173,'Other Pharma &amp; Health Products'!AF:AF)+SUMIF('PSM Costs'!$B:$B,$B173,'PSM Costs'!AF:AF)&gt;0,SUMIF(Pharmaceuticals!$B:$B,$B173,Pharmaceuticals!W:W)+SUMIF('Health Products &amp; Equipment'!$B:$B,$B173,'Health Products &amp; Equipment'!AF:AF)+SUMIF('Other Pharma &amp; Health Products'!$B:$B,$B173,'Other Pharma &amp; Health Products'!AF:AF)+SUMIF('PSM Costs'!$B:$B,$B173,'PSM Costs'!AF:AF),"")</f>
        <v/>
      </c>
      <c r="M173" s="228" t="str">
        <f t="shared" ca="1" si="11"/>
        <v/>
      </c>
      <c r="N173" s="231" t="str">
        <f ca="1">IF(SUMIF(Pharmaceuticals!$B:$B,$B173,Pharmaceuticals!AD:AD)+SUMIF('Health Products &amp; Equipment'!$B:$B,$B173,'Health Products &amp; Equipment'!AM:AM)+SUMIF('Other Pharma &amp; Health Products'!$B:$B,$B173,'Other Pharma &amp; Health Products'!AM:AM)+SUMIF('PSM Costs'!$B:$B,$B173,'PSM Costs'!AM:AM)&gt;0,SUMIF(Pharmaceuticals!$B:$B,$B173,Pharmaceuticals!AD:AD)+SUMIF('Health Products &amp; Equipment'!$B:$B,$B173,'Health Products &amp; Equipment'!AM:AM)+SUMIF('Other Pharma &amp; Health Products'!$B:$B,$B173,'Other Pharma &amp; Health Products'!AM:AM)+SUMIF('PSM Costs'!$B:$B,$B173,'PSM Costs'!AM:AM),"")</f>
        <v/>
      </c>
      <c r="O173" s="231" t="str">
        <f ca="1">IF(SUMIF(Pharmaceuticals!$B:$B,$B173,Pharmaceuticals!AF:AF)+SUMIF('Health Products &amp; Equipment'!$B:$B,$B173,'Health Products &amp; Equipment'!AO:AO)+SUMIF('Other Pharma &amp; Health Products'!$B:$B,$B173,'Other Pharma &amp; Health Products'!AO:AO)+SUMIF('PSM Costs'!$B:$B,$B173,'PSM Costs'!AO:AO)&gt;0,SUMIF(Pharmaceuticals!$B:$B,$B173,Pharmaceuticals!AF:AF)+SUMIF('Health Products &amp; Equipment'!$B:$B,$B173,'Health Products &amp; Equipment'!AO:AO)+SUMIF('Other Pharma &amp; Health Products'!$B:$B,$B173,'Other Pharma &amp; Health Products'!AO:AO)+SUMIF('PSM Costs'!$B:$B,$B173,'PSM Costs'!AO:AO),"")</f>
        <v/>
      </c>
      <c r="P173" s="231" t="str">
        <f ca="1">IF(SUMIF(Pharmaceuticals!$B:$B,$B173,Pharmaceuticals!AH:AH)+SUMIF('Health Products &amp; Equipment'!$B:$B,$B173,'Health Products &amp; Equipment'!AQ:AQ)+SUMIF('Other Pharma &amp; Health Products'!$B:$B,$B173,'Other Pharma &amp; Health Products'!AQ:AQ)+SUMIF('PSM Costs'!$B:$B,$B173,'PSM Costs'!AQ:AQ)&gt;0,SUMIF(Pharmaceuticals!$B:$B,$B173,Pharmaceuticals!AH:AH)+SUMIF('Health Products &amp; Equipment'!$B:$B,$B173,'Health Products &amp; Equipment'!AQ:AQ)+SUMIF('Other Pharma &amp; Health Products'!$B:$B,$B173,'Other Pharma &amp; Health Products'!AQ:AQ)+SUMIF('PSM Costs'!$B:$B,$B173,'PSM Costs'!AQ:AQ),"")</f>
        <v/>
      </c>
      <c r="Q173" s="231" t="str">
        <f ca="1">IF(SUMIF(Pharmaceuticals!$B:$B,$B173,Pharmaceuticals!AJ:AJ)+SUMIF('Health Products &amp; Equipment'!$B:$B,$B173,'Health Products &amp; Equipment'!AS:AS)+SUMIF('Other Pharma &amp; Health Products'!$B:$B,$B173,'Other Pharma &amp; Health Products'!AS:AS)+SUMIF('PSM Costs'!$B:$B,$B173,'PSM Costs'!AS:AS)&gt;0,SUMIF(Pharmaceuticals!$B:$B,$B173,Pharmaceuticals!AJ:AJ)+SUMIF('Health Products &amp; Equipment'!$B:$B,$B173,'Health Products &amp; Equipment'!AS:AS)+SUMIF('Other Pharma &amp; Health Products'!$B:$B,$B173,'Other Pharma &amp; Health Products'!AS:AS)+SUMIF('PSM Costs'!$B:$B,$B173,'PSM Costs'!AS:AS),"")</f>
        <v/>
      </c>
      <c r="R173" s="229" t="str">
        <f t="shared" ca="1" si="12"/>
        <v/>
      </c>
      <c r="S173" s="230" t="str">
        <f ca="1">IF(SUMIF(Pharmaceuticals!$B:$B,$B173,Pharmaceuticals!AQ:AQ)+SUMIF('Health Products &amp; Equipment'!$B:$B,$B173,'Health Products &amp; Equipment'!AZ:AZ)+SUMIF('Other Pharma &amp; Health Products'!$B:$B,$B173,'Other Pharma &amp; Health Products'!AZ:AZ)+SUMIF('PSM Costs'!$B:$B,$B173,'PSM Costs'!AZ:AZ)&gt;0,SUMIF(Pharmaceuticals!$B:$B,$B173,Pharmaceuticals!AQ:AQ)+SUMIF('Health Products &amp; Equipment'!$B:$B,$B173,'Health Products &amp; Equipment'!AZ:AZ)+SUMIF('Other Pharma &amp; Health Products'!$B:$B,$B173,'Other Pharma &amp; Health Products'!AZ:AZ)+SUMIF('PSM Costs'!$B:$B,$B173,'PSM Costs'!AZ:AZ),"")</f>
        <v/>
      </c>
      <c r="T173" s="230" t="str">
        <f ca="1">IF(SUMIF(Pharmaceuticals!$B:$B,$B173,Pharmaceuticals!AS:AS)+SUMIF('Health Products &amp; Equipment'!$B:$B,$B173,'Health Products &amp; Equipment'!BB:BB)+SUMIF('Other Pharma &amp; Health Products'!$B:$B,$B173,'Other Pharma &amp; Health Products'!BB:BB)+SUMIF('PSM Costs'!$B:$B,$B173,'PSM Costs'!BB:BB)&gt;0,SUMIF(Pharmaceuticals!$B:$B,$B173,Pharmaceuticals!AS:AS)+SUMIF('Health Products &amp; Equipment'!$B:$B,$B173,'Health Products &amp; Equipment'!BB:BB)+SUMIF('Other Pharma &amp; Health Products'!$B:$B,$B173,'Other Pharma &amp; Health Products'!BB:BB)+SUMIF('PSM Costs'!$B:$B,$B173,'PSM Costs'!BB:BB),"")</f>
        <v/>
      </c>
      <c r="U173" s="230" t="str">
        <f ca="1">IF(SUMIF(Pharmaceuticals!$B:$B,$B173,Pharmaceuticals!AU:AU)+SUMIF('Health Products &amp; Equipment'!$B:$B,$B173,'Health Products &amp; Equipment'!BD:BD)+SUMIF('Other Pharma &amp; Health Products'!$B:$B,$B173,'Other Pharma &amp; Health Products'!BD:BD)+SUMIF('PSM Costs'!$B:$B,$B173,'PSM Costs'!BD:BD)&gt;0,SUMIF(Pharmaceuticals!$B:$B,$B173,Pharmaceuticals!AU:AU)+SUMIF('Health Products &amp; Equipment'!$B:$B,$B173,'Health Products &amp; Equipment'!BD:BD)+SUMIF('Other Pharma &amp; Health Products'!$B:$B,$B173,'Other Pharma &amp; Health Products'!BD:BD)+SUMIF('PSM Costs'!$B:$B,$B173,'PSM Costs'!BD:BD),"")</f>
        <v/>
      </c>
      <c r="V173" s="230" t="str">
        <f ca="1">IF(SUMIF(Pharmaceuticals!$B:$B,$B173,Pharmaceuticals!AW:AW)+SUMIF('Health Products &amp; Equipment'!$B:$B,$B173,'Health Products &amp; Equipment'!BF:BF)+SUMIF('Other Pharma &amp; Health Products'!$B:$B,$B173,'Other Pharma &amp; Health Products'!BF:BF)+SUMIF('PSM Costs'!$B:$B,$B173,'PSM Costs'!BF:BF)&gt;0,SUMIF(Pharmaceuticals!$B:$B,$B173,Pharmaceuticals!AW:AW)+SUMIF('Health Products &amp; Equipment'!$B:$B,$B173,'Health Products &amp; Equipment'!BF:BF)+SUMIF('Other Pharma &amp; Health Products'!$B:$B,$B173,'Other Pharma &amp; Health Products'!BF:BF)+SUMIF('PSM Costs'!$B:$B,$B173,'PSM Costs'!BF:BF),"")</f>
        <v/>
      </c>
      <c r="W173" s="228" t="str">
        <f t="shared" ca="1" si="13"/>
        <v/>
      </c>
      <c r="X173" s="231" t="str">
        <f ca="1">IF(SUMIF(Pharmaceuticals!$B:$B,$B173,Pharmaceuticals!BD:BD)+SUMIF('Health Products &amp; Equipment'!$B:$B,$B173,'Health Products &amp; Equipment'!BM:BM)+SUMIF('Other Pharma &amp; Health Products'!$B:$B,$B173,'Other Pharma &amp; Health Products'!BM:BM)+SUMIF('PSM Costs'!$B:$B,$B173,'PSM Costs'!BM:BM)&gt;0,SUMIF(Pharmaceuticals!$B:$B,$B173,Pharmaceuticals!BD:BD)+SUMIF('Health Products &amp; Equipment'!$B:$B,$B173,'Health Products &amp; Equipment'!BM:BM)+SUMIF('Other Pharma &amp; Health Products'!$B:$B,$B173,'Other Pharma &amp; Health Products'!BM:BM)+SUMIF('PSM Costs'!$B:$B,$B173,'PSM Costs'!BM:BM),"")</f>
        <v/>
      </c>
      <c r="Y173" s="231" t="str">
        <f ca="1">IF(SUMIF(Pharmaceuticals!$B:$B,$B173,Pharmaceuticals!BF:BF)+SUMIF('Health Products &amp; Equipment'!$B:$B,$B173,'Health Products &amp; Equipment'!BO:BO)+SUMIF('Other Pharma &amp; Health Products'!$B:$B,$B173,'Other Pharma &amp; Health Products'!BO:BO)+SUMIF('PSM Costs'!$B:$B,$B173,'PSM Costs'!BO:BO)&gt;0,SUMIF(Pharmaceuticals!$B:$B,$B173,Pharmaceuticals!BF:BF)+SUMIF('Health Products &amp; Equipment'!$B:$B,$B173,'Health Products &amp; Equipment'!BO:BO)+SUMIF('Other Pharma &amp; Health Products'!$B:$B,$B173,'Other Pharma &amp; Health Products'!BO:BO)+SUMIF('PSM Costs'!$B:$B,$B173,'PSM Costs'!BO:BO),"")</f>
        <v/>
      </c>
      <c r="Z173" s="231" t="str">
        <f ca="1">IF(SUMIF(Pharmaceuticals!$B:$B,$B173,Pharmaceuticals!BH:BH)+SUMIF('Health Products &amp; Equipment'!$B:$B,$B173,'Health Products &amp; Equipment'!BQ:BQ)+SUMIF('Other Pharma &amp; Health Products'!$B:$B,$B173,'Other Pharma &amp; Health Products'!BQ:BQ)+SUMIF('PSM Costs'!$B:$B,$B173,'PSM Costs'!BQ:BQ)&gt;0,SUMIF(Pharmaceuticals!$B:$B,$B173,Pharmaceuticals!BH:BH)+SUMIF('Health Products &amp; Equipment'!$B:$B,$B173,'Health Products &amp; Equipment'!BQ:BQ)+SUMIF('Other Pharma &amp; Health Products'!$B:$B,$B173,'Other Pharma &amp; Health Products'!BQ:BQ)+SUMIF('PSM Costs'!$B:$B,$B173,'PSM Costs'!BQ:BQ),"")</f>
        <v/>
      </c>
      <c r="AA173" s="231" t="str">
        <f ca="1">IF(SUMIF(Pharmaceuticals!$B:$B,$B173,Pharmaceuticals!BJ:BJ)+SUMIF('Health Products &amp; Equipment'!$B:$B,$B173,'Health Products &amp; Equipment'!BS:BS)+SUMIF('Other Pharma &amp; Health Products'!$B:$B,$B173,'Other Pharma &amp; Health Products'!BS:BS)+SUMIF('PSM Costs'!$B:$B,$B173,'PSM Costs'!BS:BS)&gt;0,SUMIF(Pharmaceuticals!$B:$B,$B173,Pharmaceuticals!BJ:BJ)+SUMIF('Health Products &amp; Equipment'!$B:$B,$B173,'Health Products &amp; Equipment'!BS:BS)+SUMIF('Other Pharma &amp; Health Products'!$B:$B,$B173,'Other Pharma &amp; Health Products'!BS:BS)+SUMIF('PSM Costs'!$B:$B,$B173,'PSM Costs'!BS:BS),"")</f>
        <v/>
      </c>
      <c r="AB173" s="230" t="str">
        <f t="shared" ca="1" si="14"/>
        <v/>
      </c>
    </row>
    <row r="174" spans="1:28" ht="22" customHeight="1" x14ac:dyDescent="0.15">
      <c r="A174" s="226">
        <v>164</v>
      </c>
      <c r="B174" s="226" t="str">
        <f ca="1">IFERROR(VLOOKUP(A174,'Rank unique Mod-Int-CI-PR'!I:J,2,FALSE),"")</f>
        <v/>
      </c>
      <c r="C174" s="227" t="str">
        <f ca="1">IFERROR(VLOOKUP(VALUE(LEFT(B174,FIND("-",B174)-1)),CatModules!B:C,2,FALSE),"")</f>
        <v/>
      </c>
      <c r="D174" s="227" t="str">
        <f ca="1">IFERROR(VLOOKUP(LEFT(B174,FIND("--",B174)-1),CatInt!D:E,2,FALSE),"")</f>
        <v/>
      </c>
      <c r="E174" s="227" t="str">
        <f ca="1">IFERROR(VLOOKUP(MID(B174,FIND("--",B174)+2,FIND("---",B174)-FIND("--",B174)-2),CatCostInp!D:E,2,FALSE),"")</f>
        <v/>
      </c>
      <c r="F174" s="227" t="str">
        <f ca="1">IFERROR(VLOOKUP(B174,ActivityConcat!A:C,3,FALSE),"")</f>
        <v/>
      </c>
      <c r="G174" s="228" t="str">
        <f ca="1">IFERROR(VLOOKUP(VALUE(RIGHT(B174,1)),Setup!A:D,4,FALSE),"")</f>
        <v/>
      </c>
      <c r="H174" s="229" t="str">
        <f t="shared" ca="1" si="10"/>
        <v/>
      </c>
      <c r="I174" s="230" t="str">
        <f ca="1">IF(SUMIF(Pharmaceuticals!$B:$B,$B174,Pharmaceuticals!Q:Q)+SUMIF('Health Products &amp; Equipment'!$B:$B,$B174,'Health Products &amp; Equipment'!Z:Z)+SUMIF('Other Pharma &amp; Health Products'!$B:$B,$B174,'Other Pharma &amp; Health Products'!Z:Z)+SUMIF('PSM Costs'!$B:$B,$B174,'PSM Costs'!Z:Z)&gt;0,SUMIF(Pharmaceuticals!$B:$B,$B174,Pharmaceuticals!Q:Q)+SUMIF('Health Products &amp; Equipment'!$B:$B,$B174,'Health Products &amp; Equipment'!Z:Z)+SUMIF('Other Pharma &amp; Health Products'!$B:$B,$B174,'Other Pharma &amp; Health Products'!Z:Z)+SUMIF('PSM Costs'!$B:$B,$B174,'PSM Costs'!Z:Z),"")</f>
        <v/>
      </c>
      <c r="J174" s="230" t="str">
        <f ca="1">IF(SUMIF(Pharmaceuticals!$B:$B,$B174,Pharmaceuticals!S:S)+SUMIF('Health Products &amp; Equipment'!$B:$B,$B174,'Health Products &amp; Equipment'!AB:AB)+SUMIF('Other Pharma &amp; Health Products'!$B:$B,$B174,'Other Pharma &amp; Health Products'!AB:AB)+SUMIF('PSM Costs'!$B:$B,$B174,'PSM Costs'!AB:AB)&gt;0,SUMIF(Pharmaceuticals!$B:$B,$B174,Pharmaceuticals!S:S)+SUMIF('Health Products &amp; Equipment'!$B:$B,$B174,'Health Products &amp; Equipment'!AB:AB)+SUMIF('Other Pharma &amp; Health Products'!$B:$B,$B174,'Other Pharma &amp; Health Products'!AB:AB)+SUMIF('PSM Costs'!$B:$B,$B174,'PSM Costs'!AB:AB),"")</f>
        <v/>
      </c>
      <c r="K174" s="230" t="str">
        <f ca="1">IF(SUMIF(Pharmaceuticals!$B:$B,$B174,Pharmaceuticals!U:U)+SUMIF('Health Products &amp; Equipment'!$B:$B,$B174,'Health Products &amp; Equipment'!AD:AD)+SUMIF('Other Pharma &amp; Health Products'!$B:$B,$B174,'Other Pharma &amp; Health Products'!AD:AD)+SUMIF('PSM Costs'!$B:$B,$B174,'PSM Costs'!AD:AD)&gt;0,SUMIF(Pharmaceuticals!$B:$B,$B174,Pharmaceuticals!U:U)+SUMIF('Health Products &amp; Equipment'!$B:$B,$B174,'Health Products &amp; Equipment'!AD:AD)+SUMIF('Other Pharma &amp; Health Products'!$B:$B,$B174,'Other Pharma &amp; Health Products'!AD:AD)+SUMIF('PSM Costs'!$B:$B,$B174,'PSM Costs'!AD:AD),"")</f>
        <v/>
      </c>
      <c r="L174" s="230" t="str">
        <f ca="1">IF(SUMIF(Pharmaceuticals!$B:$B,$B174,Pharmaceuticals!W:W)+SUMIF('Health Products &amp; Equipment'!$B:$B,$B174,'Health Products &amp; Equipment'!AF:AF)+SUMIF('Other Pharma &amp; Health Products'!$B:$B,$B174,'Other Pharma &amp; Health Products'!AF:AF)+SUMIF('PSM Costs'!$B:$B,$B174,'PSM Costs'!AF:AF)&gt;0,SUMIF(Pharmaceuticals!$B:$B,$B174,Pharmaceuticals!W:W)+SUMIF('Health Products &amp; Equipment'!$B:$B,$B174,'Health Products &amp; Equipment'!AF:AF)+SUMIF('Other Pharma &amp; Health Products'!$B:$B,$B174,'Other Pharma &amp; Health Products'!AF:AF)+SUMIF('PSM Costs'!$B:$B,$B174,'PSM Costs'!AF:AF),"")</f>
        <v/>
      </c>
      <c r="M174" s="228" t="str">
        <f t="shared" ca="1" si="11"/>
        <v/>
      </c>
      <c r="N174" s="231" t="str">
        <f ca="1">IF(SUMIF(Pharmaceuticals!$B:$B,$B174,Pharmaceuticals!AD:AD)+SUMIF('Health Products &amp; Equipment'!$B:$B,$B174,'Health Products &amp; Equipment'!AM:AM)+SUMIF('Other Pharma &amp; Health Products'!$B:$B,$B174,'Other Pharma &amp; Health Products'!AM:AM)+SUMIF('PSM Costs'!$B:$B,$B174,'PSM Costs'!AM:AM)&gt;0,SUMIF(Pharmaceuticals!$B:$B,$B174,Pharmaceuticals!AD:AD)+SUMIF('Health Products &amp; Equipment'!$B:$B,$B174,'Health Products &amp; Equipment'!AM:AM)+SUMIF('Other Pharma &amp; Health Products'!$B:$B,$B174,'Other Pharma &amp; Health Products'!AM:AM)+SUMIF('PSM Costs'!$B:$B,$B174,'PSM Costs'!AM:AM),"")</f>
        <v/>
      </c>
      <c r="O174" s="231" t="str">
        <f ca="1">IF(SUMIF(Pharmaceuticals!$B:$B,$B174,Pharmaceuticals!AF:AF)+SUMIF('Health Products &amp; Equipment'!$B:$B,$B174,'Health Products &amp; Equipment'!AO:AO)+SUMIF('Other Pharma &amp; Health Products'!$B:$B,$B174,'Other Pharma &amp; Health Products'!AO:AO)+SUMIF('PSM Costs'!$B:$B,$B174,'PSM Costs'!AO:AO)&gt;0,SUMIF(Pharmaceuticals!$B:$B,$B174,Pharmaceuticals!AF:AF)+SUMIF('Health Products &amp; Equipment'!$B:$B,$B174,'Health Products &amp; Equipment'!AO:AO)+SUMIF('Other Pharma &amp; Health Products'!$B:$B,$B174,'Other Pharma &amp; Health Products'!AO:AO)+SUMIF('PSM Costs'!$B:$B,$B174,'PSM Costs'!AO:AO),"")</f>
        <v/>
      </c>
      <c r="P174" s="231" t="str">
        <f ca="1">IF(SUMIF(Pharmaceuticals!$B:$B,$B174,Pharmaceuticals!AH:AH)+SUMIF('Health Products &amp; Equipment'!$B:$B,$B174,'Health Products &amp; Equipment'!AQ:AQ)+SUMIF('Other Pharma &amp; Health Products'!$B:$B,$B174,'Other Pharma &amp; Health Products'!AQ:AQ)+SUMIF('PSM Costs'!$B:$B,$B174,'PSM Costs'!AQ:AQ)&gt;0,SUMIF(Pharmaceuticals!$B:$B,$B174,Pharmaceuticals!AH:AH)+SUMIF('Health Products &amp; Equipment'!$B:$B,$B174,'Health Products &amp; Equipment'!AQ:AQ)+SUMIF('Other Pharma &amp; Health Products'!$B:$B,$B174,'Other Pharma &amp; Health Products'!AQ:AQ)+SUMIF('PSM Costs'!$B:$B,$B174,'PSM Costs'!AQ:AQ),"")</f>
        <v/>
      </c>
      <c r="Q174" s="231" t="str">
        <f ca="1">IF(SUMIF(Pharmaceuticals!$B:$B,$B174,Pharmaceuticals!AJ:AJ)+SUMIF('Health Products &amp; Equipment'!$B:$B,$B174,'Health Products &amp; Equipment'!AS:AS)+SUMIF('Other Pharma &amp; Health Products'!$B:$B,$B174,'Other Pharma &amp; Health Products'!AS:AS)+SUMIF('PSM Costs'!$B:$B,$B174,'PSM Costs'!AS:AS)&gt;0,SUMIF(Pharmaceuticals!$B:$B,$B174,Pharmaceuticals!AJ:AJ)+SUMIF('Health Products &amp; Equipment'!$B:$B,$B174,'Health Products &amp; Equipment'!AS:AS)+SUMIF('Other Pharma &amp; Health Products'!$B:$B,$B174,'Other Pharma &amp; Health Products'!AS:AS)+SUMIF('PSM Costs'!$B:$B,$B174,'PSM Costs'!AS:AS),"")</f>
        <v/>
      </c>
      <c r="R174" s="229" t="str">
        <f t="shared" ca="1" si="12"/>
        <v/>
      </c>
      <c r="S174" s="230" t="str">
        <f ca="1">IF(SUMIF(Pharmaceuticals!$B:$B,$B174,Pharmaceuticals!AQ:AQ)+SUMIF('Health Products &amp; Equipment'!$B:$B,$B174,'Health Products &amp; Equipment'!AZ:AZ)+SUMIF('Other Pharma &amp; Health Products'!$B:$B,$B174,'Other Pharma &amp; Health Products'!AZ:AZ)+SUMIF('PSM Costs'!$B:$B,$B174,'PSM Costs'!AZ:AZ)&gt;0,SUMIF(Pharmaceuticals!$B:$B,$B174,Pharmaceuticals!AQ:AQ)+SUMIF('Health Products &amp; Equipment'!$B:$B,$B174,'Health Products &amp; Equipment'!AZ:AZ)+SUMIF('Other Pharma &amp; Health Products'!$B:$B,$B174,'Other Pharma &amp; Health Products'!AZ:AZ)+SUMIF('PSM Costs'!$B:$B,$B174,'PSM Costs'!AZ:AZ),"")</f>
        <v/>
      </c>
      <c r="T174" s="230" t="str">
        <f ca="1">IF(SUMIF(Pharmaceuticals!$B:$B,$B174,Pharmaceuticals!AS:AS)+SUMIF('Health Products &amp; Equipment'!$B:$B,$B174,'Health Products &amp; Equipment'!BB:BB)+SUMIF('Other Pharma &amp; Health Products'!$B:$B,$B174,'Other Pharma &amp; Health Products'!BB:BB)+SUMIF('PSM Costs'!$B:$B,$B174,'PSM Costs'!BB:BB)&gt;0,SUMIF(Pharmaceuticals!$B:$B,$B174,Pharmaceuticals!AS:AS)+SUMIF('Health Products &amp; Equipment'!$B:$B,$B174,'Health Products &amp; Equipment'!BB:BB)+SUMIF('Other Pharma &amp; Health Products'!$B:$B,$B174,'Other Pharma &amp; Health Products'!BB:BB)+SUMIF('PSM Costs'!$B:$B,$B174,'PSM Costs'!BB:BB),"")</f>
        <v/>
      </c>
      <c r="U174" s="230" t="str">
        <f ca="1">IF(SUMIF(Pharmaceuticals!$B:$B,$B174,Pharmaceuticals!AU:AU)+SUMIF('Health Products &amp; Equipment'!$B:$B,$B174,'Health Products &amp; Equipment'!BD:BD)+SUMIF('Other Pharma &amp; Health Products'!$B:$B,$B174,'Other Pharma &amp; Health Products'!BD:BD)+SUMIF('PSM Costs'!$B:$B,$B174,'PSM Costs'!BD:BD)&gt;0,SUMIF(Pharmaceuticals!$B:$B,$B174,Pharmaceuticals!AU:AU)+SUMIF('Health Products &amp; Equipment'!$B:$B,$B174,'Health Products &amp; Equipment'!BD:BD)+SUMIF('Other Pharma &amp; Health Products'!$B:$B,$B174,'Other Pharma &amp; Health Products'!BD:BD)+SUMIF('PSM Costs'!$B:$B,$B174,'PSM Costs'!BD:BD),"")</f>
        <v/>
      </c>
      <c r="V174" s="230" t="str">
        <f ca="1">IF(SUMIF(Pharmaceuticals!$B:$B,$B174,Pharmaceuticals!AW:AW)+SUMIF('Health Products &amp; Equipment'!$B:$B,$B174,'Health Products &amp; Equipment'!BF:BF)+SUMIF('Other Pharma &amp; Health Products'!$B:$B,$B174,'Other Pharma &amp; Health Products'!BF:BF)+SUMIF('PSM Costs'!$B:$B,$B174,'PSM Costs'!BF:BF)&gt;0,SUMIF(Pharmaceuticals!$B:$B,$B174,Pharmaceuticals!AW:AW)+SUMIF('Health Products &amp; Equipment'!$B:$B,$B174,'Health Products &amp; Equipment'!BF:BF)+SUMIF('Other Pharma &amp; Health Products'!$B:$B,$B174,'Other Pharma &amp; Health Products'!BF:BF)+SUMIF('PSM Costs'!$B:$B,$B174,'PSM Costs'!BF:BF),"")</f>
        <v/>
      </c>
      <c r="W174" s="228" t="str">
        <f t="shared" ca="1" si="13"/>
        <v/>
      </c>
      <c r="X174" s="231" t="str">
        <f ca="1">IF(SUMIF(Pharmaceuticals!$B:$B,$B174,Pharmaceuticals!BD:BD)+SUMIF('Health Products &amp; Equipment'!$B:$B,$B174,'Health Products &amp; Equipment'!BM:BM)+SUMIF('Other Pharma &amp; Health Products'!$B:$B,$B174,'Other Pharma &amp; Health Products'!BM:BM)+SUMIF('PSM Costs'!$B:$B,$B174,'PSM Costs'!BM:BM)&gt;0,SUMIF(Pharmaceuticals!$B:$B,$B174,Pharmaceuticals!BD:BD)+SUMIF('Health Products &amp; Equipment'!$B:$B,$B174,'Health Products &amp; Equipment'!BM:BM)+SUMIF('Other Pharma &amp; Health Products'!$B:$B,$B174,'Other Pharma &amp; Health Products'!BM:BM)+SUMIF('PSM Costs'!$B:$B,$B174,'PSM Costs'!BM:BM),"")</f>
        <v/>
      </c>
      <c r="Y174" s="231" t="str">
        <f ca="1">IF(SUMIF(Pharmaceuticals!$B:$B,$B174,Pharmaceuticals!BF:BF)+SUMIF('Health Products &amp; Equipment'!$B:$B,$B174,'Health Products &amp; Equipment'!BO:BO)+SUMIF('Other Pharma &amp; Health Products'!$B:$B,$B174,'Other Pharma &amp; Health Products'!BO:BO)+SUMIF('PSM Costs'!$B:$B,$B174,'PSM Costs'!BO:BO)&gt;0,SUMIF(Pharmaceuticals!$B:$B,$B174,Pharmaceuticals!BF:BF)+SUMIF('Health Products &amp; Equipment'!$B:$B,$B174,'Health Products &amp; Equipment'!BO:BO)+SUMIF('Other Pharma &amp; Health Products'!$B:$B,$B174,'Other Pharma &amp; Health Products'!BO:BO)+SUMIF('PSM Costs'!$B:$B,$B174,'PSM Costs'!BO:BO),"")</f>
        <v/>
      </c>
      <c r="Z174" s="231" t="str">
        <f ca="1">IF(SUMIF(Pharmaceuticals!$B:$B,$B174,Pharmaceuticals!BH:BH)+SUMIF('Health Products &amp; Equipment'!$B:$B,$B174,'Health Products &amp; Equipment'!BQ:BQ)+SUMIF('Other Pharma &amp; Health Products'!$B:$B,$B174,'Other Pharma &amp; Health Products'!BQ:BQ)+SUMIF('PSM Costs'!$B:$B,$B174,'PSM Costs'!BQ:BQ)&gt;0,SUMIF(Pharmaceuticals!$B:$B,$B174,Pharmaceuticals!BH:BH)+SUMIF('Health Products &amp; Equipment'!$B:$B,$B174,'Health Products &amp; Equipment'!BQ:BQ)+SUMIF('Other Pharma &amp; Health Products'!$B:$B,$B174,'Other Pharma &amp; Health Products'!BQ:BQ)+SUMIF('PSM Costs'!$B:$B,$B174,'PSM Costs'!BQ:BQ),"")</f>
        <v/>
      </c>
      <c r="AA174" s="231" t="str">
        <f ca="1">IF(SUMIF(Pharmaceuticals!$B:$B,$B174,Pharmaceuticals!BJ:BJ)+SUMIF('Health Products &amp; Equipment'!$B:$B,$B174,'Health Products &amp; Equipment'!BS:BS)+SUMIF('Other Pharma &amp; Health Products'!$B:$B,$B174,'Other Pharma &amp; Health Products'!BS:BS)+SUMIF('PSM Costs'!$B:$B,$B174,'PSM Costs'!BS:BS)&gt;0,SUMIF(Pharmaceuticals!$B:$B,$B174,Pharmaceuticals!BJ:BJ)+SUMIF('Health Products &amp; Equipment'!$B:$B,$B174,'Health Products &amp; Equipment'!BS:BS)+SUMIF('Other Pharma &amp; Health Products'!$B:$B,$B174,'Other Pharma &amp; Health Products'!BS:BS)+SUMIF('PSM Costs'!$B:$B,$B174,'PSM Costs'!BS:BS),"")</f>
        <v/>
      </c>
      <c r="AB174" s="230" t="str">
        <f t="shared" ca="1" si="14"/>
        <v/>
      </c>
    </row>
    <row r="175" spans="1:28" ht="22" customHeight="1" x14ac:dyDescent="0.15">
      <c r="A175" s="226">
        <v>165</v>
      </c>
      <c r="B175" s="226" t="str">
        <f ca="1">IFERROR(VLOOKUP(A175,'Rank unique Mod-Int-CI-PR'!I:J,2,FALSE),"")</f>
        <v/>
      </c>
      <c r="C175" s="227" t="str">
        <f ca="1">IFERROR(VLOOKUP(VALUE(LEFT(B175,FIND("-",B175)-1)),CatModules!B:C,2,FALSE),"")</f>
        <v/>
      </c>
      <c r="D175" s="227" t="str">
        <f ca="1">IFERROR(VLOOKUP(LEFT(B175,FIND("--",B175)-1),CatInt!D:E,2,FALSE),"")</f>
        <v/>
      </c>
      <c r="E175" s="227" t="str">
        <f ca="1">IFERROR(VLOOKUP(MID(B175,FIND("--",B175)+2,FIND("---",B175)-FIND("--",B175)-2),CatCostInp!D:E,2,FALSE),"")</f>
        <v/>
      </c>
      <c r="F175" s="227" t="str">
        <f ca="1">IFERROR(VLOOKUP(B175,ActivityConcat!A:C,3,FALSE),"")</f>
        <v/>
      </c>
      <c r="G175" s="228" t="str">
        <f ca="1">IFERROR(VLOOKUP(VALUE(RIGHT(B175,1)),Setup!A:D,4,FALSE),"")</f>
        <v/>
      </c>
      <c r="H175" s="229" t="str">
        <f t="shared" ca="1" si="10"/>
        <v/>
      </c>
      <c r="I175" s="230" t="str">
        <f ca="1">IF(SUMIF(Pharmaceuticals!$B:$B,$B175,Pharmaceuticals!Q:Q)+SUMIF('Health Products &amp; Equipment'!$B:$B,$B175,'Health Products &amp; Equipment'!Z:Z)+SUMIF('Other Pharma &amp; Health Products'!$B:$B,$B175,'Other Pharma &amp; Health Products'!Z:Z)+SUMIF('PSM Costs'!$B:$B,$B175,'PSM Costs'!Z:Z)&gt;0,SUMIF(Pharmaceuticals!$B:$B,$B175,Pharmaceuticals!Q:Q)+SUMIF('Health Products &amp; Equipment'!$B:$B,$B175,'Health Products &amp; Equipment'!Z:Z)+SUMIF('Other Pharma &amp; Health Products'!$B:$B,$B175,'Other Pharma &amp; Health Products'!Z:Z)+SUMIF('PSM Costs'!$B:$B,$B175,'PSM Costs'!Z:Z),"")</f>
        <v/>
      </c>
      <c r="J175" s="230" t="str">
        <f ca="1">IF(SUMIF(Pharmaceuticals!$B:$B,$B175,Pharmaceuticals!S:S)+SUMIF('Health Products &amp; Equipment'!$B:$B,$B175,'Health Products &amp; Equipment'!AB:AB)+SUMIF('Other Pharma &amp; Health Products'!$B:$B,$B175,'Other Pharma &amp; Health Products'!AB:AB)+SUMIF('PSM Costs'!$B:$B,$B175,'PSM Costs'!AB:AB)&gt;0,SUMIF(Pharmaceuticals!$B:$B,$B175,Pharmaceuticals!S:S)+SUMIF('Health Products &amp; Equipment'!$B:$B,$B175,'Health Products &amp; Equipment'!AB:AB)+SUMIF('Other Pharma &amp; Health Products'!$B:$B,$B175,'Other Pharma &amp; Health Products'!AB:AB)+SUMIF('PSM Costs'!$B:$B,$B175,'PSM Costs'!AB:AB),"")</f>
        <v/>
      </c>
      <c r="K175" s="230" t="str">
        <f ca="1">IF(SUMIF(Pharmaceuticals!$B:$B,$B175,Pharmaceuticals!U:U)+SUMIF('Health Products &amp; Equipment'!$B:$B,$B175,'Health Products &amp; Equipment'!AD:AD)+SUMIF('Other Pharma &amp; Health Products'!$B:$B,$B175,'Other Pharma &amp; Health Products'!AD:AD)+SUMIF('PSM Costs'!$B:$B,$B175,'PSM Costs'!AD:AD)&gt;0,SUMIF(Pharmaceuticals!$B:$B,$B175,Pharmaceuticals!U:U)+SUMIF('Health Products &amp; Equipment'!$B:$B,$B175,'Health Products &amp; Equipment'!AD:AD)+SUMIF('Other Pharma &amp; Health Products'!$B:$B,$B175,'Other Pharma &amp; Health Products'!AD:AD)+SUMIF('PSM Costs'!$B:$B,$B175,'PSM Costs'!AD:AD),"")</f>
        <v/>
      </c>
      <c r="L175" s="230" t="str">
        <f ca="1">IF(SUMIF(Pharmaceuticals!$B:$B,$B175,Pharmaceuticals!W:W)+SUMIF('Health Products &amp; Equipment'!$B:$B,$B175,'Health Products &amp; Equipment'!AF:AF)+SUMIF('Other Pharma &amp; Health Products'!$B:$B,$B175,'Other Pharma &amp; Health Products'!AF:AF)+SUMIF('PSM Costs'!$B:$B,$B175,'PSM Costs'!AF:AF)&gt;0,SUMIF(Pharmaceuticals!$B:$B,$B175,Pharmaceuticals!W:W)+SUMIF('Health Products &amp; Equipment'!$B:$B,$B175,'Health Products &amp; Equipment'!AF:AF)+SUMIF('Other Pharma &amp; Health Products'!$B:$B,$B175,'Other Pharma &amp; Health Products'!AF:AF)+SUMIF('PSM Costs'!$B:$B,$B175,'PSM Costs'!AF:AF),"")</f>
        <v/>
      </c>
      <c r="M175" s="228" t="str">
        <f t="shared" ca="1" si="11"/>
        <v/>
      </c>
      <c r="N175" s="231" t="str">
        <f ca="1">IF(SUMIF(Pharmaceuticals!$B:$B,$B175,Pharmaceuticals!AD:AD)+SUMIF('Health Products &amp; Equipment'!$B:$B,$B175,'Health Products &amp; Equipment'!AM:AM)+SUMIF('Other Pharma &amp; Health Products'!$B:$B,$B175,'Other Pharma &amp; Health Products'!AM:AM)+SUMIF('PSM Costs'!$B:$B,$B175,'PSM Costs'!AM:AM)&gt;0,SUMIF(Pharmaceuticals!$B:$B,$B175,Pharmaceuticals!AD:AD)+SUMIF('Health Products &amp; Equipment'!$B:$B,$B175,'Health Products &amp; Equipment'!AM:AM)+SUMIF('Other Pharma &amp; Health Products'!$B:$B,$B175,'Other Pharma &amp; Health Products'!AM:AM)+SUMIF('PSM Costs'!$B:$B,$B175,'PSM Costs'!AM:AM),"")</f>
        <v/>
      </c>
      <c r="O175" s="231" t="str">
        <f ca="1">IF(SUMIF(Pharmaceuticals!$B:$B,$B175,Pharmaceuticals!AF:AF)+SUMIF('Health Products &amp; Equipment'!$B:$B,$B175,'Health Products &amp; Equipment'!AO:AO)+SUMIF('Other Pharma &amp; Health Products'!$B:$B,$B175,'Other Pharma &amp; Health Products'!AO:AO)+SUMIF('PSM Costs'!$B:$B,$B175,'PSM Costs'!AO:AO)&gt;0,SUMIF(Pharmaceuticals!$B:$B,$B175,Pharmaceuticals!AF:AF)+SUMIF('Health Products &amp; Equipment'!$B:$B,$B175,'Health Products &amp; Equipment'!AO:AO)+SUMIF('Other Pharma &amp; Health Products'!$B:$B,$B175,'Other Pharma &amp; Health Products'!AO:AO)+SUMIF('PSM Costs'!$B:$B,$B175,'PSM Costs'!AO:AO),"")</f>
        <v/>
      </c>
      <c r="P175" s="231" t="str">
        <f ca="1">IF(SUMIF(Pharmaceuticals!$B:$B,$B175,Pharmaceuticals!AH:AH)+SUMIF('Health Products &amp; Equipment'!$B:$B,$B175,'Health Products &amp; Equipment'!AQ:AQ)+SUMIF('Other Pharma &amp; Health Products'!$B:$B,$B175,'Other Pharma &amp; Health Products'!AQ:AQ)+SUMIF('PSM Costs'!$B:$B,$B175,'PSM Costs'!AQ:AQ)&gt;0,SUMIF(Pharmaceuticals!$B:$B,$B175,Pharmaceuticals!AH:AH)+SUMIF('Health Products &amp; Equipment'!$B:$B,$B175,'Health Products &amp; Equipment'!AQ:AQ)+SUMIF('Other Pharma &amp; Health Products'!$B:$B,$B175,'Other Pharma &amp; Health Products'!AQ:AQ)+SUMIF('PSM Costs'!$B:$B,$B175,'PSM Costs'!AQ:AQ),"")</f>
        <v/>
      </c>
      <c r="Q175" s="231" t="str">
        <f ca="1">IF(SUMIF(Pharmaceuticals!$B:$B,$B175,Pharmaceuticals!AJ:AJ)+SUMIF('Health Products &amp; Equipment'!$B:$B,$B175,'Health Products &amp; Equipment'!AS:AS)+SUMIF('Other Pharma &amp; Health Products'!$B:$B,$B175,'Other Pharma &amp; Health Products'!AS:AS)+SUMIF('PSM Costs'!$B:$B,$B175,'PSM Costs'!AS:AS)&gt;0,SUMIF(Pharmaceuticals!$B:$B,$B175,Pharmaceuticals!AJ:AJ)+SUMIF('Health Products &amp; Equipment'!$B:$B,$B175,'Health Products &amp; Equipment'!AS:AS)+SUMIF('Other Pharma &amp; Health Products'!$B:$B,$B175,'Other Pharma &amp; Health Products'!AS:AS)+SUMIF('PSM Costs'!$B:$B,$B175,'PSM Costs'!AS:AS),"")</f>
        <v/>
      </c>
      <c r="R175" s="229" t="str">
        <f t="shared" ca="1" si="12"/>
        <v/>
      </c>
      <c r="S175" s="230" t="str">
        <f ca="1">IF(SUMIF(Pharmaceuticals!$B:$B,$B175,Pharmaceuticals!AQ:AQ)+SUMIF('Health Products &amp; Equipment'!$B:$B,$B175,'Health Products &amp; Equipment'!AZ:AZ)+SUMIF('Other Pharma &amp; Health Products'!$B:$B,$B175,'Other Pharma &amp; Health Products'!AZ:AZ)+SUMIF('PSM Costs'!$B:$B,$B175,'PSM Costs'!AZ:AZ)&gt;0,SUMIF(Pharmaceuticals!$B:$B,$B175,Pharmaceuticals!AQ:AQ)+SUMIF('Health Products &amp; Equipment'!$B:$B,$B175,'Health Products &amp; Equipment'!AZ:AZ)+SUMIF('Other Pharma &amp; Health Products'!$B:$B,$B175,'Other Pharma &amp; Health Products'!AZ:AZ)+SUMIF('PSM Costs'!$B:$B,$B175,'PSM Costs'!AZ:AZ),"")</f>
        <v/>
      </c>
      <c r="T175" s="230" t="str">
        <f ca="1">IF(SUMIF(Pharmaceuticals!$B:$B,$B175,Pharmaceuticals!AS:AS)+SUMIF('Health Products &amp; Equipment'!$B:$B,$B175,'Health Products &amp; Equipment'!BB:BB)+SUMIF('Other Pharma &amp; Health Products'!$B:$B,$B175,'Other Pharma &amp; Health Products'!BB:BB)+SUMIF('PSM Costs'!$B:$B,$B175,'PSM Costs'!BB:BB)&gt;0,SUMIF(Pharmaceuticals!$B:$B,$B175,Pharmaceuticals!AS:AS)+SUMIF('Health Products &amp; Equipment'!$B:$B,$B175,'Health Products &amp; Equipment'!BB:BB)+SUMIF('Other Pharma &amp; Health Products'!$B:$B,$B175,'Other Pharma &amp; Health Products'!BB:BB)+SUMIF('PSM Costs'!$B:$B,$B175,'PSM Costs'!BB:BB),"")</f>
        <v/>
      </c>
      <c r="U175" s="230" t="str">
        <f ca="1">IF(SUMIF(Pharmaceuticals!$B:$B,$B175,Pharmaceuticals!AU:AU)+SUMIF('Health Products &amp; Equipment'!$B:$B,$B175,'Health Products &amp; Equipment'!BD:BD)+SUMIF('Other Pharma &amp; Health Products'!$B:$B,$B175,'Other Pharma &amp; Health Products'!BD:BD)+SUMIF('PSM Costs'!$B:$B,$B175,'PSM Costs'!BD:BD)&gt;0,SUMIF(Pharmaceuticals!$B:$B,$B175,Pharmaceuticals!AU:AU)+SUMIF('Health Products &amp; Equipment'!$B:$B,$B175,'Health Products &amp; Equipment'!BD:BD)+SUMIF('Other Pharma &amp; Health Products'!$B:$B,$B175,'Other Pharma &amp; Health Products'!BD:BD)+SUMIF('PSM Costs'!$B:$B,$B175,'PSM Costs'!BD:BD),"")</f>
        <v/>
      </c>
      <c r="V175" s="230" t="str">
        <f ca="1">IF(SUMIF(Pharmaceuticals!$B:$B,$B175,Pharmaceuticals!AW:AW)+SUMIF('Health Products &amp; Equipment'!$B:$B,$B175,'Health Products &amp; Equipment'!BF:BF)+SUMIF('Other Pharma &amp; Health Products'!$B:$B,$B175,'Other Pharma &amp; Health Products'!BF:BF)+SUMIF('PSM Costs'!$B:$B,$B175,'PSM Costs'!BF:BF)&gt;0,SUMIF(Pharmaceuticals!$B:$B,$B175,Pharmaceuticals!AW:AW)+SUMIF('Health Products &amp; Equipment'!$B:$B,$B175,'Health Products &amp; Equipment'!BF:BF)+SUMIF('Other Pharma &amp; Health Products'!$B:$B,$B175,'Other Pharma &amp; Health Products'!BF:BF)+SUMIF('PSM Costs'!$B:$B,$B175,'PSM Costs'!BF:BF),"")</f>
        <v/>
      </c>
      <c r="W175" s="228" t="str">
        <f t="shared" ca="1" si="13"/>
        <v/>
      </c>
      <c r="X175" s="231" t="str">
        <f ca="1">IF(SUMIF(Pharmaceuticals!$B:$B,$B175,Pharmaceuticals!BD:BD)+SUMIF('Health Products &amp; Equipment'!$B:$B,$B175,'Health Products &amp; Equipment'!BM:BM)+SUMIF('Other Pharma &amp; Health Products'!$B:$B,$B175,'Other Pharma &amp; Health Products'!BM:BM)+SUMIF('PSM Costs'!$B:$B,$B175,'PSM Costs'!BM:BM)&gt;0,SUMIF(Pharmaceuticals!$B:$B,$B175,Pharmaceuticals!BD:BD)+SUMIF('Health Products &amp; Equipment'!$B:$B,$B175,'Health Products &amp; Equipment'!BM:BM)+SUMIF('Other Pharma &amp; Health Products'!$B:$B,$B175,'Other Pharma &amp; Health Products'!BM:BM)+SUMIF('PSM Costs'!$B:$B,$B175,'PSM Costs'!BM:BM),"")</f>
        <v/>
      </c>
      <c r="Y175" s="231" t="str">
        <f ca="1">IF(SUMIF(Pharmaceuticals!$B:$B,$B175,Pharmaceuticals!BF:BF)+SUMIF('Health Products &amp; Equipment'!$B:$B,$B175,'Health Products &amp; Equipment'!BO:BO)+SUMIF('Other Pharma &amp; Health Products'!$B:$B,$B175,'Other Pharma &amp; Health Products'!BO:BO)+SUMIF('PSM Costs'!$B:$B,$B175,'PSM Costs'!BO:BO)&gt;0,SUMIF(Pharmaceuticals!$B:$B,$B175,Pharmaceuticals!BF:BF)+SUMIF('Health Products &amp; Equipment'!$B:$B,$B175,'Health Products &amp; Equipment'!BO:BO)+SUMIF('Other Pharma &amp; Health Products'!$B:$B,$B175,'Other Pharma &amp; Health Products'!BO:BO)+SUMIF('PSM Costs'!$B:$B,$B175,'PSM Costs'!BO:BO),"")</f>
        <v/>
      </c>
      <c r="Z175" s="231" t="str">
        <f ca="1">IF(SUMIF(Pharmaceuticals!$B:$B,$B175,Pharmaceuticals!BH:BH)+SUMIF('Health Products &amp; Equipment'!$B:$B,$B175,'Health Products &amp; Equipment'!BQ:BQ)+SUMIF('Other Pharma &amp; Health Products'!$B:$B,$B175,'Other Pharma &amp; Health Products'!BQ:BQ)+SUMIF('PSM Costs'!$B:$B,$B175,'PSM Costs'!BQ:BQ)&gt;0,SUMIF(Pharmaceuticals!$B:$B,$B175,Pharmaceuticals!BH:BH)+SUMIF('Health Products &amp; Equipment'!$B:$B,$B175,'Health Products &amp; Equipment'!BQ:BQ)+SUMIF('Other Pharma &amp; Health Products'!$B:$B,$B175,'Other Pharma &amp; Health Products'!BQ:BQ)+SUMIF('PSM Costs'!$B:$B,$B175,'PSM Costs'!BQ:BQ),"")</f>
        <v/>
      </c>
      <c r="AA175" s="231" t="str">
        <f ca="1">IF(SUMIF(Pharmaceuticals!$B:$B,$B175,Pharmaceuticals!BJ:BJ)+SUMIF('Health Products &amp; Equipment'!$B:$B,$B175,'Health Products &amp; Equipment'!BS:BS)+SUMIF('Other Pharma &amp; Health Products'!$B:$B,$B175,'Other Pharma &amp; Health Products'!BS:BS)+SUMIF('PSM Costs'!$B:$B,$B175,'PSM Costs'!BS:BS)&gt;0,SUMIF(Pharmaceuticals!$B:$B,$B175,Pharmaceuticals!BJ:BJ)+SUMIF('Health Products &amp; Equipment'!$B:$B,$B175,'Health Products &amp; Equipment'!BS:BS)+SUMIF('Other Pharma &amp; Health Products'!$B:$B,$B175,'Other Pharma &amp; Health Products'!BS:BS)+SUMIF('PSM Costs'!$B:$B,$B175,'PSM Costs'!BS:BS),"")</f>
        <v/>
      </c>
      <c r="AB175" s="230" t="str">
        <f t="shared" ca="1" si="14"/>
        <v/>
      </c>
    </row>
    <row r="176" spans="1:28" ht="22" customHeight="1" x14ac:dyDescent="0.15">
      <c r="A176" s="226">
        <v>166</v>
      </c>
      <c r="B176" s="226" t="str">
        <f ca="1">IFERROR(VLOOKUP(A176,'Rank unique Mod-Int-CI-PR'!I:J,2,FALSE),"")</f>
        <v/>
      </c>
      <c r="C176" s="227" t="str">
        <f ca="1">IFERROR(VLOOKUP(VALUE(LEFT(B176,FIND("-",B176)-1)),CatModules!B:C,2,FALSE),"")</f>
        <v/>
      </c>
      <c r="D176" s="227" t="str">
        <f ca="1">IFERROR(VLOOKUP(LEFT(B176,FIND("--",B176)-1),CatInt!D:E,2,FALSE),"")</f>
        <v/>
      </c>
      <c r="E176" s="227" t="str">
        <f ca="1">IFERROR(VLOOKUP(MID(B176,FIND("--",B176)+2,FIND("---",B176)-FIND("--",B176)-2),CatCostInp!D:E,2,FALSE),"")</f>
        <v/>
      </c>
      <c r="F176" s="227" t="str">
        <f ca="1">IFERROR(VLOOKUP(B176,ActivityConcat!A:C,3,FALSE),"")</f>
        <v/>
      </c>
      <c r="G176" s="228" t="str">
        <f ca="1">IFERROR(VLOOKUP(VALUE(RIGHT(B176,1)),Setup!A:D,4,FALSE),"")</f>
        <v/>
      </c>
      <c r="H176" s="229" t="str">
        <f t="shared" ref="H176:H239" ca="1" si="15">IF(SUM(I176:L176)&gt;0,1,"")</f>
        <v/>
      </c>
      <c r="I176" s="230" t="str">
        <f ca="1">IF(SUMIF(Pharmaceuticals!$B:$B,$B176,Pharmaceuticals!Q:Q)+SUMIF('Health Products &amp; Equipment'!$B:$B,$B176,'Health Products &amp; Equipment'!Z:Z)+SUMIF('Other Pharma &amp; Health Products'!$B:$B,$B176,'Other Pharma &amp; Health Products'!Z:Z)+SUMIF('PSM Costs'!$B:$B,$B176,'PSM Costs'!Z:Z)&gt;0,SUMIF(Pharmaceuticals!$B:$B,$B176,Pharmaceuticals!Q:Q)+SUMIF('Health Products &amp; Equipment'!$B:$B,$B176,'Health Products &amp; Equipment'!Z:Z)+SUMIF('Other Pharma &amp; Health Products'!$B:$B,$B176,'Other Pharma &amp; Health Products'!Z:Z)+SUMIF('PSM Costs'!$B:$B,$B176,'PSM Costs'!Z:Z),"")</f>
        <v/>
      </c>
      <c r="J176" s="230" t="str">
        <f ca="1">IF(SUMIF(Pharmaceuticals!$B:$B,$B176,Pharmaceuticals!S:S)+SUMIF('Health Products &amp; Equipment'!$B:$B,$B176,'Health Products &amp; Equipment'!AB:AB)+SUMIF('Other Pharma &amp; Health Products'!$B:$B,$B176,'Other Pharma &amp; Health Products'!AB:AB)+SUMIF('PSM Costs'!$B:$B,$B176,'PSM Costs'!AB:AB)&gt;0,SUMIF(Pharmaceuticals!$B:$B,$B176,Pharmaceuticals!S:S)+SUMIF('Health Products &amp; Equipment'!$B:$B,$B176,'Health Products &amp; Equipment'!AB:AB)+SUMIF('Other Pharma &amp; Health Products'!$B:$B,$B176,'Other Pharma &amp; Health Products'!AB:AB)+SUMIF('PSM Costs'!$B:$B,$B176,'PSM Costs'!AB:AB),"")</f>
        <v/>
      </c>
      <c r="K176" s="230" t="str">
        <f ca="1">IF(SUMIF(Pharmaceuticals!$B:$B,$B176,Pharmaceuticals!U:U)+SUMIF('Health Products &amp; Equipment'!$B:$B,$B176,'Health Products &amp; Equipment'!AD:AD)+SUMIF('Other Pharma &amp; Health Products'!$B:$B,$B176,'Other Pharma &amp; Health Products'!AD:AD)+SUMIF('PSM Costs'!$B:$B,$B176,'PSM Costs'!AD:AD)&gt;0,SUMIF(Pharmaceuticals!$B:$B,$B176,Pharmaceuticals!U:U)+SUMIF('Health Products &amp; Equipment'!$B:$B,$B176,'Health Products &amp; Equipment'!AD:AD)+SUMIF('Other Pharma &amp; Health Products'!$B:$B,$B176,'Other Pharma &amp; Health Products'!AD:AD)+SUMIF('PSM Costs'!$B:$B,$B176,'PSM Costs'!AD:AD),"")</f>
        <v/>
      </c>
      <c r="L176" s="230" t="str">
        <f ca="1">IF(SUMIF(Pharmaceuticals!$B:$B,$B176,Pharmaceuticals!W:W)+SUMIF('Health Products &amp; Equipment'!$B:$B,$B176,'Health Products &amp; Equipment'!AF:AF)+SUMIF('Other Pharma &amp; Health Products'!$B:$B,$B176,'Other Pharma &amp; Health Products'!AF:AF)+SUMIF('PSM Costs'!$B:$B,$B176,'PSM Costs'!AF:AF)&gt;0,SUMIF(Pharmaceuticals!$B:$B,$B176,Pharmaceuticals!W:W)+SUMIF('Health Products &amp; Equipment'!$B:$B,$B176,'Health Products &amp; Equipment'!AF:AF)+SUMIF('Other Pharma &amp; Health Products'!$B:$B,$B176,'Other Pharma &amp; Health Products'!AF:AF)+SUMIF('PSM Costs'!$B:$B,$B176,'PSM Costs'!AF:AF),"")</f>
        <v/>
      </c>
      <c r="M176" s="228" t="str">
        <f t="shared" ref="M176:M239" ca="1" si="16">IF(SUM(N176:Q176)&gt;0,1,"")</f>
        <v/>
      </c>
      <c r="N176" s="231" t="str">
        <f ca="1">IF(SUMIF(Pharmaceuticals!$B:$B,$B176,Pharmaceuticals!AD:AD)+SUMIF('Health Products &amp; Equipment'!$B:$B,$B176,'Health Products &amp; Equipment'!AM:AM)+SUMIF('Other Pharma &amp; Health Products'!$B:$B,$B176,'Other Pharma &amp; Health Products'!AM:AM)+SUMIF('PSM Costs'!$B:$B,$B176,'PSM Costs'!AM:AM)&gt;0,SUMIF(Pharmaceuticals!$B:$B,$B176,Pharmaceuticals!AD:AD)+SUMIF('Health Products &amp; Equipment'!$B:$B,$B176,'Health Products &amp; Equipment'!AM:AM)+SUMIF('Other Pharma &amp; Health Products'!$B:$B,$B176,'Other Pharma &amp; Health Products'!AM:AM)+SUMIF('PSM Costs'!$B:$B,$B176,'PSM Costs'!AM:AM),"")</f>
        <v/>
      </c>
      <c r="O176" s="231" t="str">
        <f ca="1">IF(SUMIF(Pharmaceuticals!$B:$B,$B176,Pharmaceuticals!AF:AF)+SUMIF('Health Products &amp; Equipment'!$B:$B,$B176,'Health Products &amp; Equipment'!AO:AO)+SUMIF('Other Pharma &amp; Health Products'!$B:$B,$B176,'Other Pharma &amp; Health Products'!AO:AO)+SUMIF('PSM Costs'!$B:$B,$B176,'PSM Costs'!AO:AO)&gt;0,SUMIF(Pharmaceuticals!$B:$B,$B176,Pharmaceuticals!AF:AF)+SUMIF('Health Products &amp; Equipment'!$B:$B,$B176,'Health Products &amp; Equipment'!AO:AO)+SUMIF('Other Pharma &amp; Health Products'!$B:$B,$B176,'Other Pharma &amp; Health Products'!AO:AO)+SUMIF('PSM Costs'!$B:$B,$B176,'PSM Costs'!AO:AO),"")</f>
        <v/>
      </c>
      <c r="P176" s="231" t="str">
        <f ca="1">IF(SUMIF(Pharmaceuticals!$B:$B,$B176,Pharmaceuticals!AH:AH)+SUMIF('Health Products &amp; Equipment'!$B:$B,$B176,'Health Products &amp; Equipment'!AQ:AQ)+SUMIF('Other Pharma &amp; Health Products'!$B:$B,$B176,'Other Pharma &amp; Health Products'!AQ:AQ)+SUMIF('PSM Costs'!$B:$B,$B176,'PSM Costs'!AQ:AQ)&gt;0,SUMIF(Pharmaceuticals!$B:$B,$B176,Pharmaceuticals!AH:AH)+SUMIF('Health Products &amp; Equipment'!$B:$B,$B176,'Health Products &amp; Equipment'!AQ:AQ)+SUMIF('Other Pharma &amp; Health Products'!$B:$B,$B176,'Other Pharma &amp; Health Products'!AQ:AQ)+SUMIF('PSM Costs'!$B:$B,$B176,'PSM Costs'!AQ:AQ),"")</f>
        <v/>
      </c>
      <c r="Q176" s="231" t="str">
        <f ca="1">IF(SUMIF(Pharmaceuticals!$B:$B,$B176,Pharmaceuticals!AJ:AJ)+SUMIF('Health Products &amp; Equipment'!$B:$B,$B176,'Health Products &amp; Equipment'!AS:AS)+SUMIF('Other Pharma &amp; Health Products'!$B:$B,$B176,'Other Pharma &amp; Health Products'!AS:AS)+SUMIF('PSM Costs'!$B:$B,$B176,'PSM Costs'!AS:AS)&gt;0,SUMIF(Pharmaceuticals!$B:$B,$B176,Pharmaceuticals!AJ:AJ)+SUMIF('Health Products &amp; Equipment'!$B:$B,$B176,'Health Products &amp; Equipment'!AS:AS)+SUMIF('Other Pharma &amp; Health Products'!$B:$B,$B176,'Other Pharma &amp; Health Products'!AS:AS)+SUMIF('PSM Costs'!$B:$B,$B176,'PSM Costs'!AS:AS),"")</f>
        <v/>
      </c>
      <c r="R176" s="229" t="str">
        <f t="shared" ref="R176:R239" ca="1" si="17">IF(SUM(S176:V176)&gt;0,1,"")</f>
        <v/>
      </c>
      <c r="S176" s="230" t="str">
        <f ca="1">IF(SUMIF(Pharmaceuticals!$B:$B,$B176,Pharmaceuticals!AQ:AQ)+SUMIF('Health Products &amp; Equipment'!$B:$B,$B176,'Health Products &amp; Equipment'!AZ:AZ)+SUMIF('Other Pharma &amp; Health Products'!$B:$B,$B176,'Other Pharma &amp; Health Products'!AZ:AZ)+SUMIF('PSM Costs'!$B:$B,$B176,'PSM Costs'!AZ:AZ)&gt;0,SUMIF(Pharmaceuticals!$B:$B,$B176,Pharmaceuticals!AQ:AQ)+SUMIF('Health Products &amp; Equipment'!$B:$B,$B176,'Health Products &amp; Equipment'!AZ:AZ)+SUMIF('Other Pharma &amp; Health Products'!$B:$B,$B176,'Other Pharma &amp; Health Products'!AZ:AZ)+SUMIF('PSM Costs'!$B:$B,$B176,'PSM Costs'!AZ:AZ),"")</f>
        <v/>
      </c>
      <c r="T176" s="230" t="str">
        <f ca="1">IF(SUMIF(Pharmaceuticals!$B:$B,$B176,Pharmaceuticals!AS:AS)+SUMIF('Health Products &amp; Equipment'!$B:$B,$B176,'Health Products &amp; Equipment'!BB:BB)+SUMIF('Other Pharma &amp; Health Products'!$B:$B,$B176,'Other Pharma &amp; Health Products'!BB:BB)+SUMIF('PSM Costs'!$B:$B,$B176,'PSM Costs'!BB:BB)&gt;0,SUMIF(Pharmaceuticals!$B:$B,$B176,Pharmaceuticals!AS:AS)+SUMIF('Health Products &amp; Equipment'!$B:$B,$B176,'Health Products &amp; Equipment'!BB:BB)+SUMIF('Other Pharma &amp; Health Products'!$B:$B,$B176,'Other Pharma &amp; Health Products'!BB:BB)+SUMIF('PSM Costs'!$B:$B,$B176,'PSM Costs'!BB:BB),"")</f>
        <v/>
      </c>
      <c r="U176" s="230" t="str">
        <f ca="1">IF(SUMIF(Pharmaceuticals!$B:$B,$B176,Pharmaceuticals!AU:AU)+SUMIF('Health Products &amp; Equipment'!$B:$B,$B176,'Health Products &amp; Equipment'!BD:BD)+SUMIF('Other Pharma &amp; Health Products'!$B:$B,$B176,'Other Pharma &amp; Health Products'!BD:BD)+SUMIF('PSM Costs'!$B:$B,$B176,'PSM Costs'!BD:BD)&gt;0,SUMIF(Pharmaceuticals!$B:$B,$B176,Pharmaceuticals!AU:AU)+SUMIF('Health Products &amp; Equipment'!$B:$B,$B176,'Health Products &amp; Equipment'!BD:BD)+SUMIF('Other Pharma &amp; Health Products'!$B:$B,$B176,'Other Pharma &amp; Health Products'!BD:BD)+SUMIF('PSM Costs'!$B:$B,$B176,'PSM Costs'!BD:BD),"")</f>
        <v/>
      </c>
      <c r="V176" s="230" t="str">
        <f ca="1">IF(SUMIF(Pharmaceuticals!$B:$B,$B176,Pharmaceuticals!AW:AW)+SUMIF('Health Products &amp; Equipment'!$B:$B,$B176,'Health Products &amp; Equipment'!BF:BF)+SUMIF('Other Pharma &amp; Health Products'!$B:$B,$B176,'Other Pharma &amp; Health Products'!BF:BF)+SUMIF('PSM Costs'!$B:$B,$B176,'PSM Costs'!BF:BF)&gt;0,SUMIF(Pharmaceuticals!$B:$B,$B176,Pharmaceuticals!AW:AW)+SUMIF('Health Products &amp; Equipment'!$B:$B,$B176,'Health Products &amp; Equipment'!BF:BF)+SUMIF('Other Pharma &amp; Health Products'!$B:$B,$B176,'Other Pharma &amp; Health Products'!BF:BF)+SUMIF('PSM Costs'!$B:$B,$B176,'PSM Costs'!BF:BF),"")</f>
        <v/>
      </c>
      <c r="W176" s="228" t="str">
        <f t="shared" ref="W176:W239" ca="1" si="18">IF(SUM(X176:AA176)&gt;0,1,"")</f>
        <v/>
      </c>
      <c r="X176" s="231" t="str">
        <f ca="1">IF(SUMIF(Pharmaceuticals!$B:$B,$B176,Pharmaceuticals!BD:BD)+SUMIF('Health Products &amp; Equipment'!$B:$B,$B176,'Health Products &amp; Equipment'!BM:BM)+SUMIF('Other Pharma &amp; Health Products'!$B:$B,$B176,'Other Pharma &amp; Health Products'!BM:BM)+SUMIF('PSM Costs'!$B:$B,$B176,'PSM Costs'!BM:BM)&gt;0,SUMIF(Pharmaceuticals!$B:$B,$B176,Pharmaceuticals!BD:BD)+SUMIF('Health Products &amp; Equipment'!$B:$B,$B176,'Health Products &amp; Equipment'!BM:BM)+SUMIF('Other Pharma &amp; Health Products'!$B:$B,$B176,'Other Pharma &amp; Health Products'!BM:BM)+SUMIF('PSM Costs'!$B:$B,$B176,'PSM Costs'!BM:BM),"")</f>
        <v/>
      </c>
      <c r="Y176" s="231" t="str">
        <f ca="1">IF(SUMIF(Pharmaceuticals!$B:$B,$B176,Pharmaceuticals!BF:BF)+SUMIF('Health Products &amp; Equipment'!$B:$B,$B176,'Health Products &amp; Equipment'!BO:BO)+SUMIF('Other Pharma &amp; Health Products'!$B:$B,$B176,'Other Pharma &amp; Health Products'!BO:BO)+SUMIF('PSM Costs'!$B:$B,$B176,'PSM Costs'!BO:BO)&gt;0,SUMIF(Pharmaceuticals!$B:$B,$B176,Pharmaceuticals!BF:BF)+SUMIF('Health Products &amp; Equipment'!$B:$B,$B176,'Health Products &amp; Equipment'!BO:BO)+SUMIF('Other Pharma &amp; Health Products'!$B:$B,$B176,'Other Pharma &amp; Health Products'!BO:BO)+SUMIF('PSM Costs'!$B:$B,$B176,'PSM Costs'!BO:BO),"")</f>
        <v/>
      </c>
      <c r="Z176" s="231" t="str">
        <f ca="1">IF(SUMIF(Pharmaceuticals!$B:$B,$B176,Pharmaceuticals!BH:BH)+SUMIF('Health Products &amp; Equipment'!$B:$B,$B176,'Health Products &amp; Equipment'!BQ:BQ)+SUMIF('Other Pharma &amp; Health Products'!$B:$B,$B176,'Other Pharma &amp; Health Products'!BQ:BQ)+SUMIF('PSM Costs'!$B:$B,$B176,'PSM Costs'!BQ:BQ)&gt;0,SUMIF(Pharmaceuticals!$B:$B,$B176,Pharmaceuticals!BH:BH)+SUMIF('Health Products &amp; Equipment'!$B:$B,$B176,'Health Products &amp; Equipment'!BQ:BQ)+SUMIF('Other Pharma &amp; Health Products'!$B:$B,$B176,'Other Pharma &amp; Health Products'!BQ:BQ)+SUMIF('PSM Costs'!$B:$B,$B176,'PSM Costs'!BQ:BQ),"")</f>
        <v/>
      </c>
      <c r="AA176" s="231" t="str">
        <f ca="1">IF(SUMIF(Pharmaceuticals!$B:$B,$B176,Pharmaceuticals!BJ:BJ)+SUMIF('Health Products &amp; Equipment'!$B:$B,$B176,'Health Products &amp; Equipment'!BS:BS)+SUMIF('Other Pharma &amp; Health Products'!$B:$B,$B176,'Other Pharma &amp; Health Products'!BS:BS)+SUMIF('PSM Costs'!$B:$B,$B176,'PSM Costs'!BS:BS)&gt;0,SUMIF(Pharmaceuticals!$B:$B,$B176,Pharmaceuticals!BJ:BJ)+SUMIF('Health Products &amp; Equipment'!$B:$B,$B176,'Health Products &amp; Equipment'!BS:BS)+SUMIF('Other Pharma &amp; Health Products'!$B:$B,$B176,'Other Pharma &amp; Health Products'!BS:BS)+SUMIF('PSM Costs'!$B:$B,$B176,'PSM Costs'!BS:BS),"")</f>
        <v/>
      </c>
      <c r="AB176" s="230" t="str">
        <f t="shared" ref="AB176:AB239" ca="1" si="19">IF(SUM(I176:L176,N176:Q176,S176:V176,X176:AA176)&gt;0,SUM(I176:L176,N176:Q176,S176:V176,X176:AA176),"")</f>
        <v/>
      </c>
    </row>
    <row r="177" spans="1:28" ht="22" customHeight="1" x14ac:dyDescent="0.15">
      <c r="A177" s="226">
        <v>167</v>
      </c>
      <c r="B177" s="226" t="str">
        <f ca="1">IFERROR(VLOOKUP(A177,'Rank unique Mod-Int-CI-PR'!I:J,2,FALSE),"")</f>
        <v/>
      </c>
      <c r="C177" s="227" t="str">
        <f ca="1">IFERROR(VLOOKUP(VALUE(LEFT(B177,FIND("-",B177)-1)),CatModules!B:C,2,FALSE),"")</f>
        <v/>
      </c>
      <c r="D177" s="227" t="str">
        <f ca="1">IFERROR(VLOOKUP(LEFT(B177,FIND("--",B177)-1),CatInt!D:E,2,FALSE),"")</f>
        <v/>
      </c>
      <c r="E177" s="227" t="str">
        <f ca="1">IFERROR(VLOOKUP(MID(B177,FIND("--",B177)+2,FIND("---",B177)-FIND("--",B177)-2),CatCostInp!D:E,2,FALSE),"")</f>
        <v/>
      </c>
      <c r="F177" s="227" t="str">
        <f ca="1">IFERROR(VLOOKUP(B177,ActivityConcat!A:C,3,FALSE),"")</f>
        <v/>
      </c>
      <c r="G177" s="228" t="str">
        <f ca="1">IFERROR(VLOOKUP(VALUE(RIGHT(B177,1)),Setup!A:D,4,FALSE),"")</f>
        <v/>
      </c>
      <c r="H177" s="229" t="str">
        <f t="shared" ca="1" si="15"/>
        <v/>
      </c>
      <c r="I177" s="230" t="str">
        <f ca="1">IF(SUMIF(Pharmaceuticals!$B:$B,$B177,Pharmaceuticals!Q:Q)+SUMIF('Health Products &amp; Equipment'!$B:$B,$B177,'Health Products &amp; Equipment'!Z:Z)+SUMIF('Other Pharma &amp; Health Products'!$B:$B,$B177,'Other Pharma &amp; Health Products'!Z:Z)+SUMIF('PSM Costs'!$B:$B,$B177,'PSM Costs'!Z:Z)&gt;0,SUMIF(Pharmaceuticals!$B:$B,$B177,Pharmaceuticals!Q:Q)+SUMIF('Health Products &amp; Equipment'!$B:$B,$B177,'Health Products &amp; Equipment'!Z:Z)+SUMIF('Other Pharma &amp; Health Products'!$B:$B,$B177,'Other Pharma &amp; Health Products'!Z:Z)+SUMIF('PSM Costs'!$B:$B,$B177,'PSM Costs'!Z:Z),"")</f>
        <v/>
      </c>
      <c r="J177" s="230" t="str">
        <f ca="1">IF(SUMIF(Pharmaceuticals!$B:$B,$B177,Pharmaceuticals!S:S)+SUMIF('Health Products &amp; Equipment'!$B:$B,$B177,'Health Products &amp; Equipment'!AB:AB)+SUMIF('Other Pharma &amp; Health Products'!$B:$B,$B177,'Other Pharma &amp; Health Products'!AB:AB)+SUMIF('PSM Costs'!$B:$B,$B177,'PSM Costs'!AB:AB)&gt;0,SUMIF(Pharmaceuticals!$B:$B,$B177,Pharmaceuticals!S:S)+SUMIF('Health Products &amp; Equipment'!$B:$B,$B177,'Health Products &amp; Equipment'!AB:AB)+SUMIF('Other Pharma &amp; Health Products'!$B:$B,$B177,'Other Pharma &amp; Health Products'!AB:AB)+SUMIF('PSM Costs'!$B:$B,$B177,'PSM Costs'!AB:AB),"")</f>
        <v/>
      </c>
      <c r="K177" s="230" t="str">
        <f ca="1">IF(SUMIF(Pharmaceuticals!$B:$B,$B177,Pharmaceuticals!U:U)+SUMIF('Health Products &amp; Equipment'!$B:$B,$B177,'Health Products &amp; Equipment'!AD:AD)+SUMIF('Other Pharma &amp; Health Products'!$B:$B,$B177,'Other Pharma &amp; Health Products'!AD:AD)+SUMIF('PSM Costs'!$B:$B,$B177,'PSM Costs'!AD:AD)&gt;0,SUMIF(Pharmaceuticals!$B:$B,$B177,Pharmaceuticals!U:U)+SUMIF('Health Products &amp; Equipment'!$B:$B,$B177,'Health Products &amp; Equipment'!AD:AD)+SUMIF('Other Pharma &amp; Health Products'!$B:$B,$B177,'Other Pharma &amp; Health Products'!AD:AD)+SUMIF('PSM Costs'!$B:$B,$B177,'PSM Costs'!AD:AD),"")</f>
        <v/>
      </c>
      <c r="L177" s="230" t="str">
        <f ca="1">IF(SUMIF(Pharmaceuticals!$B:$B,$B177,Pharmaceuticals!W:W)+SUMIF('Health Products &amp; Equipment'!$B:$B,$B177,'Health Products &amp; Equipment'!AF:AF)+SUMIF('Other Pharma &amp; Health Products'!$B:$B,$B177,'Other Pharma &amp; Health Products'!AF:AF)+SUMIF('PSM Costs'!$B:$B,$B177,'PSM Costs'!AF:AF)&gt;0,SUMIF(Pharmaceuticals!$B:$B,$B177,Pharmaceuticals!W:W)+SUMIF('Health Products &amp; Equipment'!$B:$B,$B177,'Health Products &amp; Equipment'!AF:AF)+SUMIF('Other Pharma &amp; Health Products'!$B:$B,$B177,'Other Pharma &amp; Health Products'!AF:AF)+SUMIF('PSM Costs'!$B:$B,$B177,'PSM Costs'!AF:AF),"")</f>
        <v/>
      </c>
      <c r="M177" s="228" t="str">
        <f t="shared" ca="1" si="16"/>
        <v/>
      </c>
      <c r="N177" s="231" t="str">
        <f ca="1">IF(SUMIF(Pharmaceuticals!$B:$B,$B177,Pharmaceuticals!AD:AD)+SUMIF('Health Products &amp; Equipment'!$B:$B,$B177,'Health Products &amp; Equipment'!AM:AM)+SUMIF('Other Pharma &amp; Health Products'!$B:$B,$B177,'Other Pharma &amp; Health Products'!AM:AM)+SUMIF('PSM Costs'!$B:$B,$B177,'PSM Costs'!AM:AM)&gt;0,SUMIF(Pharmaceuticals!$B:$B,$B177,Pharmaceuticals!AD:AD)+SUMIF('Health Products &amp; Equipment'!$B:$B,$B177,'Health Products &amp; Equipment'!AM:AM)+SUMIF('Other Pharma &amp; Health Products'!$B:$B,$B177,'Other Pharma &amp; Health Products'!AM:AM)+SUMIF('PSM Costs'!$B:$B,$B177,'PSM Costs'!AM:AM),"")</f>
        <v/>
      </c>
      <c r="O177" s="231" t="str">
        <f ca="1">IF(SUMIF(Pharmaceuticals!$B:$B,$B177,Pharmaceuticals!AF:AF)+SUMIF('Health Products &amp; Equipment'!$B:$B,$B177,'Health Products &amp; Equipment'!AO:AO)+SUMIF('Other Pharma &amp; Health Products'!$B:$B,$B177,'Other Pharma &amp; Health Products'!AO:AO)+SUMIF('PSM Costs'!$B:$B,$B177,'PSM Costs'!AO:AO)&gt;0,SUMIF(Pharmaceuticals!$B:$B,$B177,Pharmaceuticals!AF:AF)+SUMIF('Health Products &amp; Equipment'!$B:$B,$B177,'Health Products &amp; Equipment'!AO:AO)+SUMIF('Other Pharma &amp; Health Products'!$B:$B,$B177,'Other Pharma &amp; Health Products'!AO:AO)+SUMIF('PSM Costs'!$B:$B,$B177,'PSM Costs'!AO:AO),"")</f>
        <v/>
      </c>
      <c r="P177" s="231" t="str">
        <f ca="1">IF(SUMIF(Pharmaceuticals!$B:$B,$B177,Pharmaceuticals!AH:AH)+SUMIF('Health Products &amp; Equipment'!$B:$B,$B177,'Health Products &amp; Equipment'!AQ:AQ)+SUMIF('Other Pharma &amp; Health Products'!$B:$B,$B177,'Other Pharma &amp; Health Products'!AQ:AQ)+SUMIF('PSM Costs'!$B:$B,$B177,'PSM Costs'!AQ:AQ)&gt;0,SUMIF(Pharmaceuticals!$B:$B,$B177,Pharmaceuticals!AH:AH)+SUMIF('Health Products &amp; Equipment'!$B:$B,$B177,'Health Products &amp; Equipment'!AQ:AQ)+SUMIF('Other Pharma &amp; Health Products'!$B:$B,$B177,'Other Pharma &amp; Health Products'!AQ:AQ)+SUMIF('PSM Costs'!$B:$B,$B177,'PSM Costs'!AQ:AQ),"")</f>
        <v/>
      </c>
      <c r="Q177" s="231" t="str">
        <f ca="1">IF(SUMIF(Pharmaceuticals!$B:$B,$B177,Pharmaceuticals!AJ:AJ)+SUMIF('Health Products &amp; Equipment'!$B:$B,$B177,'Health Products &amp; Equipment'!AS:AS)+SUMIF('Other Pharma &amp; Health Products'!$B:$B,$B177,'Other Pharma &amp; Health Products'!AS:AS)+SUMIF('PSM Costs'!$B:$B,$B177,'PSM Costs'!AS:AS)&gt;0,SUMIF(Pharmaceuticals!$B:$B,$B177,Pharmaceuticals!AJ:AJ)+SUMIF('Health Products &amp; Equipment'!$B:$B,$B177,'Health Products &amp; Equipment'!AS:AS)+SUMIF('Other Pharma &amp; Health Products'!$B:$B,$B177,'Other Pharma &amp; Health Products'!AS:AS)+SUMIF('PSM Costs'!$B:$B,$B177,'PSM Costs'!AS:AS),"")</f>
        <v/>
      </c>
      <c r="R177" s="229" t="str">
        <f t="shared" ca="1" si="17"/>
        <v/>
      </c>
      <c r="S177" s="230" t="str">
        <f ca="1">IF(SUMIF(Pharmaceuticals!$B:$B,$B177,Pharmaceuticals!AQ:AQ)+SUMIF('Health Products &amp; Equipment'!$B:$B,$B177,'Health Products &amp; Equipment'!AZ:AZ)+SUMIF('Other Pharma &amp; Health Products'!$B:$B,$B177,'Other Pharma &amp; Health Products'!AZ:AZ)+SUMIF('PSM Costs'!$B:$B,$B177,'PSM Costs'!AZ:AZ)&gt;0,SUMIF(Pharmaceuticals!$B:$B,$B177,Pharmaceuticals!AQ:AQ)+SUMIF('Health Products &amp; Equipment'!$B:$B,$B177,'Health Products &amp; Equipment'!AZ:AZ)+SUMIF('Other Pharma &amp; Health Products'!$B:$B,$B177,'Other Pharma &amp; Health Products'!AZ:AZ)+SUMIF('PSM Costs'!$B:$B,$B177,'PSM Costs'!AZ:AZ),"")</f>
        <v/>
      </c>
      <c r="T177" s="230" t="str">
        <f ca="1">IF(SUMIF(Pharmaceuticals!$B:$B,$B177,Pharmaceuticals!AS:AS)+SUMIF('Health Products &amp; Equipment'!$B:$B,$B177,'Health Products &amp; Equipment'!BB:BB)+SUMIF('Other Pharma &amp; Health Products'!$B:$B,$B177,'Other Pharma &amp; Health Products'!BB:BB)+SUMIF('PSM Costs'!$B:$B,$B177,'PSM Costs'!BB:BB)&gt;0,SUMIF(Pharmaceuticals!$B:$B,$B177,Pharmaceuticals!AS:AS)+SUMIF('Health Products &amp; Equipment'!$B:$B,$B177,'Health Products &amp; Equipment'!BB:BB)+SUMIF('Other Pharma &amp; Health Products'!$B:$B,$B177,'Other Pharma &amp; Health Products'!BB:BB)+SUMIF('PSM Costs'!$B:$B,$B177,'PSM Costs'!BB:BB),"")</f>
        <v/>
      </c>
      <c r="U177" s="230" t="str">
        <f ca="1">IF(SUMIF(Pharmaceuticals!$B:$B,$B177,Pharmaceuticals!AU:AU)+SUMIF('Health Products &amp; Equipment'!$B:$B,$B177,'Health Products &amp; Equipment'!BD:BD)+SUMIF('Other Pharma &amp; Health Products'!$B:$B,$B177,'Other Pharma &amp; Health Products'!BD:BD)+SUMIF('PSM Costs'!$B:$B,$B177,'PSM Costs'!BD:BD)&gt;0,SUMIF(Pharmaceuticals!$B:$B,$B177,Pharmaceuticals!AU:AU)+SUMIF('Health Products &amp; Equipment'!$B:$B,$B177,'Health Products &amp; Equipment'!BD:BD)+SUMIF('Other Pharma &amp; Health Products'!$B:$B,$B177,'Other Pharma &amp; Health Products'!BD:BD)+SUMIF('PSM Costs'!$B:$B,$B177,'PSM Costs'!BD:BD),"")</f>
        <v/>
      </c>
      <c r="V177" s="230" t="str">
        <f ca="1">IF(SUMIF(Pharmaceuticals!$B:$B,$B177,Pharmaceuticals!AW:AW)+SUMIF('Health Products &amp; Equipment'!$B:$B,$B177,'Health Products &amp; Equipment'!BF:BF)+SUMIF('Other Pharma &amp; Health Products'!$B:$B,$B177,'Other Pharma &amp; Health Products'!BF:BF)+SUMIF('PSM Costs'!$B:$B,$B177,'PSM Costs'!BF:BF)&gt;0,SUMIF(Pharmaceuticals!$B:$B,$B177,Pharmaceuticals!AW:AW)+SUMIF('Health Products &amp; Equipment'!$B:$B,$B177,'Health Products &amp; Equipment'!BF:BF)+SUMIF('Other Pharma &amp; Health Products'!$B:$B,$B177,'Other Pharma &amp; Health Products'!BF:BF)+SUMIF('PSM Costs'!$B:$B,$B177,'PSM Costs'!BF:BF),"")</f>
        <v/>
      </c>
      <c r="W177" s="228" t="str">
        <f t="shared" ca="1" si="18"/>
        <v/>
      </c>
      <c r="X177" s="231" t="str">
        <f ca="1">IF(SUMIF(Pharmaceuticals!$B:$B,$B177,Pharmaceuticals!BD:BD)+SUMIF('Health Products &amp; Equipment'!$B:$B,$B177,'Health Products &amp; Equipment'!BM:BM)+SUMIF('Other Pharma &amp; Health Products'!$B:$B,$B177,'Other Pharma &amp; Health Products'!BM:BM)+SUMIF('PSM Costs'!$B:$B,$B177,'PSM Costs'!BM:BM)&gt;0,SUMIF(Pharmaceuticals!$B:$B,$B177,Pharmaceuticals!BD:BD)+SUMIF('Health Products &amp; Equipment'!$B:$B,$B177,'Health Products &amp; Equipment'!BM:BM)+SUMIF('Other Pharma &amp; Health Products'!$B:$B,$B177,'Other Pharma &amp; Health Products'!BM:BM)+SUMIF('PSM Costs'!$B:$B,$B177,'PSM Costs'!BM:BM),"")</f>
        <v/>
      </c>
      <c r="Y177" s="231" t="str">
        <f ca="1">IF(SUMIF(Pharmaceuticals!$B:$B,$B177,Pharmaceuticals!BF:BF)+SUMIF('Health Products &amp; Equipment'!$B:$B,$B177,'Health Products &amp; Equipment'!BO:BO)+SUMIF('Other Pharma &amp; Health Products'!$B:$B,$B177,'Other Pharma &amp; Health Products'!BO:BO)+SUMIF('PSM Costs'!$B:$B,$B177,'PSM Costs'!BO:BO)&gt;0,SUMIF(Pharmaceuticals!$B:$B,$B177,Pharmaceuticals!BF:BF)+SUMIF('Health Products &amp; Equipment'!$B:$B,$B177,'Health Products &amp; Equipment'!BO:BO)+SUMIF('Other Pharma &amp; Health Products'!$B:$B,$B177,'Other Pharma &amp; Health Products'!BO:BO)+SUMIF('PSM Costs'!$B:$B,$B177,'PSM Costs'!BO:BO),"")</f>
        <v/>
      </c>
      <c r="Z177" s="231" t="str">
        <f ca="1">IF(SUMIF(Pharmaceuticals!$B:$B,$B177,Pharmaceuticals!BH:BH)+SUMIF('Health Products &amp; Equipment'!$B:$B,$B177,'Health Products &amp; Equipment'!BQ:BQ)+SUMIF('Other Pharma &amp; Health Products'!$B:$B,$B177,'Other Pharma &amp; Health Products'!BQ:BQ)+SUMIF('PSM Costs'!$B:$B,$B177,'PSM Costs'!BQ:BQ)&gt;0,SUMIF(Pharmaceuticals!$B:$B,$B177,Pharmaceuticals!BH:BH)+SUMIF('Health Products &amp; Equipment'!$B:$B,$B177,'Health Products &amp; Equipment'!BQ:BQ)+SUMIF('Other Pharma &amp; Health Products'!$B:$B,$B177,'Other Pharma &amp; Health Products'!BQ:BQ)+SUMIF('PSM Costs'!$B:$B,$B177,'PSM Costs'!BQ:BQ),"")</f>
        <v/>
      </c>
      <c r="AA177" s="231" t="str">
        <f ca="1">IF(SUMIF(Pharmaceuticals!$B:$B,$B177,Pharmaceuticals!BJ:BJ)+SUMIF('Health Products &amp; Equipment'!$B:$B,$B177,'Health Products &amp; Equipment'!BS:BS)+SUMIF('Other Pharma &amp; Health Products'!$B:$B,$B177,'Other Pharma &amp; Health Products'!BS:BS)+SUMIF('PSM Costs'!$B:$B,$B177,'PSM Costs'!BS:BS)&gt;0,SUMIF(Pharmaceuticals!$B:$B,$B177,Pharmaceuticals!BJ:BJ)+SUMIF('Health Products &amp; Equipment'!$B:$B,$B177,'Health Products &amp; Equipment'!BS:BS)+SUMIF('Other Pharma &amp; Health Products'!$B:$B,$B177,'Other Pharma &amp; Health Products'!BS:BS)+SUMIF('PSM Costs'!$B:$B,$B177,'PSM Costs'!BS:BS),"")</f>
        <v/>
      </c>
      <c r="AB177" s="230" t="str">
        <f t="shared" ca="1" si="19"/>
        <v/>
      </c>
    </row>
    <row r="178" spans="1:28" ht="22" customHeight="1" x14ac:dyDescent="0.15">
      <c r="A178" s="226">
        <v>168</v>
      </c>
      <c r="B178" s="226" t="str">
        <f ca="1">IFERROR(VLOOKUP(A178,'Rank unique Mod-Int-CI-PR'!I:J,2,FALSE),"")</f>
        <v/>
      </c>
      <c r="C178" s="227" t="str">
        <f ca="1">IFERROR(VLOOKUP(VALUE(LEFT(B178,FIND("-",B178)-1)),CatModules!B:C,2,FALSE),"")</f>
        <v/>
      </c>
      <c r="D178" s="227" t="str">
        <f ca="1">IFERROR(VLOOKUP(LEFT(B178,FIND("--",B178)-1),CatInt!D:E,2,FALSE),"")</f>
        <v/>
      </c>
      <c r="E178" s="227" t="str">
        <f ca="1">IFERROR(VLOOKUP(MID(B178,FIND("--",B178)+2,FIND("---",B178)-FIND("--",B178)-2),CatCostInp!D:E,2,FALSE),"")</f>
        <v/>
      </c>
      <c r="F178" s="227" t="str">
        <f ca="1">IFERROR(VLOOKUP(B178,ActivityConcat!A:C,3,FALSE),"")</f>
        <v/>
      </c>
      <c r="G178" s="228" t="str">
        <f ca="1">IFERROR(VLOOKUP(VALUE(RIGHT(B178,1)),Setup!A:D,4,FALSE),"")</f>
        <v/>
      </c>
      <c r="H178" s="229" t="str">
        <f t="shared" ca="1" si="15"/>
        <v/>
      </c>
      <c r="I178" s="230" t="str">
        <f ca="1">IF(SUMIF(Pharmaceuticals!$B:$B,$B178,Pharmaceuticals!Q:Q)+SUMIF('Health Products &amp; Equipment'!$B:$B,$B178,'Health Products &amp; Equipment'!Z:Z)+SUMIF('Other Pharma &amp; Health Products'!$B:$B,$B178,'Other Pharma &amp; Health Products'!Z:Z)+SUMIF('PSM Costs'!$B:$B,$B178,'PSM Costs'!Z:Z)&gt;0,SUMIF(Pharmaceuticals!$B:$B,$B178,Pharmaceuticals!Q:Q)+SUMIF('Health Products &amp; Equipment'!$B:$B,$B178,'Health Products &amp; Equipment'!Z:Z)+SUMIF('Other Pharma &amp; Health Products'!$B:$B,$B178,'Other Pharma &amp; Health Products'!Z:Z)+SUMIF('PSM Costs'!$B:$B,$B178,'PSM Costs'!Z:Z),"")</f>
        <v/>
      </c>
      <c r="J178" s="230" t="str">
        <f ca="1">IF(SUMIF(Pharmaceuticals!$B:$B,$B178,Pharmaceuticals!S:S)+SUMIF('Health Products &amp; Equipment'!$B:$B,$B178,'Health Products &amp; Equipment'!AB:AB)+SUMIF('Other Pharma &amp; Health Products'!$B:$B,$B178,'Other Pharma &amp; Health Products'!AB:AB)+SUMIF('PSM Costs'!$B:$B,$B178,'PSM Costs'!AB:AB)&gt;0,SUMIF(Pharmaceuticals!$B:$B,$B178,Pharmaceuticals!S:S)+SUMIF('Health Products &amp; Equipment'!$B:$B,$B178,'Health Products &amp; Equipment'!AB:AB)+SUMIF('Other Pharma &amp; Health Products'!$B:$B,$B178,'Other Pharma &amp; Health Products'!AB:AB)+SUMIF('PSM Costs'!$B:$B,$B178,'PSM Costs'!AB:AB),"")</f>
        <v/>
      </c>
      <c r="K178" s="230" t="str">
        <f ca="1">IF(SUMIF(Pharmaceuticals!$B:$B,$B178,Pharmaceuticals!U:U)+SUMIF('Health Products &amp; Equipment'!$B:$B,$B178,'Health Products &amp; Equipment'!AD:AD)+SUMIF('Other Pharma &amp; Health Products'!$B:$B,$B178,'Other Pharma &amp; Health Products'!AD:AD)+SUMIF('PSM Costs'!$B:$B,$B178,'PSM Costs'!AD:AD)&gt;0,SUMIF(Pharmaceuticals!$B:$B,$B178,Pharmaceuticals!U:U)+SUMIF('Health Products &amp; Equipment'!$B:$B,$B178,'Health Products &amp; Equipment'!AD:AD)+SUMIF('Other Pharma &amp; Health Products'!$B:$B,$B178,'Other Pharma &amp; Health Products'!AD:AD)+SUMIF('PSM Costs'!$B:$B,$B178,'PSM Costs'!AD:AD),"")</f>
        <v/>
      </c>
      <c r="L178" s="230" t="str">
        <f ca="1">IF(SUMIF(Pharmaceuticals!$B:$B,$B178,Pharmaceuticals!W:W)+SUMIF('Health Products &amp; Equipment'!$B:$B,$B178,'Health Products &amp; Equipment'!AF:AF)+SUMIF('Other Pharma &amp; Health Products'!$B:$B,$B178,'Other Pharma &amp; Health Products'!AF:AF)+SUMIF('PSM Costs'!$B:$B,$B178,'PSM Costs'!AF:AF)&gt;0,SUMIF(Pharmaceuticals!$B:$B,$B178,Pharmaceuticals!W:W)+SUMIF('Health Products &amp; Equipment'!$B:$B,$B178,'Health Products &amp; Equipment'!AF:AF)+SUMIF('Other Pharma &amp; Health Products'!$B:$B,$B178,'Other Pharma &amp; Health Products'!AF:AF)+SUMIF('PSM Costs'!$B:$B,$B178,'PSM Costs'!AF:AF),"")</f>
        <v/>
      </c>
      <c r="M178" s="228" t="str">
        <f t="shared" ca="1" si="16"/>
        <v/>
      </c>
      <c r="N178" s="231" t="str">
        <f ca="1">IF(SUMIF(Pharmaceuticals!$B:$B,$B178,Pharmaceuticals!AD:AD)+SUMIF('Health Products &amp; Equipment'!$B:$B,$B178,'Health Products &amp; Equipment'!AM:AM)+SUMIF('Other Pharma &amp; Health Products'!$B:$B,$B178,'Other Pharma &amp; Health Products'!AM:AM)+SUMIF('PSM Costs'!$B:$B,$B178,'PSM Costs'!AM:AM)&gt;0,SUMIF(Pharmaceuticals!$B:$B,$B178,Pharmaceuticals!AD:AD)+SUMIF('Health Products &amp; Equipment'!$B:$B,$B178,'Health Products &amp; Equipment'!AM:AM)+SUMIF('Other Pharma &amp; Health Products'!$B:$B,$B178,'Other Pharma &amp; Health Products'!AM:AM)+SUMIF('PSM Costs'!$B:$B,$B178,'PSM Costs'!AM:AM),"")</f>
        <v/>
      </c>
      <c r="O178" s="231" t="str">
        <f ca="1">IF(SUMIF(Pharmaceuticals!$B:$B,$B178,Pharmaceuticals!AF:AF)+SUMIF('Health Products &amp; Equipment'!$B:$B,$B178,'Health Products &amp; Equipment'!AO:AO)+SUMIF('Other Pharma &amp; Health Products'!$B:$B,$B178,'Other Pharma &amp; Health Products'!AO:AO)+SUMIF('PSM Costs'!$B:$B,$B178,'PSM Costs'!AO:AO)&gt;0,SUMIF(Pharmaceuticals!$B:$B,$B178,Pharmaceuticals!AF:AF)+SUMIF('Health Products &amp; Equipment'!$B:$B,$B178,'Health Products &amp; Equipment'!AO:AO)+SUMIF('Other Pharma &amp; Health Products'!$B:$B,$B178,'Other Pharma &amp; Health Products'!AO:AO)+SUMIF('PSM Costs'!$B:$B,$B178,'PSM Costs'!AO:AO),"")</f>
        <v/>
      </c>
      <c r="P178" s="231" t="str">
        <f ca="1">IF(SUMIF(Pharmaceuticals!$B:$B,$B178,Pharmaceuticals!AH:AH)+SUMIF('Health Products &amp; Equipment'!$B:$B,$B178,'Health Products &amp; Equipment'!AQ:AQ)+SUMIF('Other Pharma &amp; Health Products'!$B:$B,$B178,'Other Pharma &amp; Health Products'!AQ:AQ)+SUMIF('PSM Costs'!$B:$B,$B178,'PSM Costs'!AQ:AQ)&gt;0,SUMIF(Pharmaceuticals!$B:$B,$B178,Pharmaceuticals!AH:AH)+SUMIF('Health Products &amp; Equipment'!$B:$B,$B178,'Health Products &amp; Equipment'!AQ:AQ)+SUMIF('Other Pharma &amp; Health Products'!$B:$B,$B178,'Other Pharma &amp; Health Products'!AQ:AQ)+SUMIF('PSM Costs'!$B:$B,$B178,'PSM Costs'!AQ:AQ),"")</f>
        <v/>
      </c>
      <c r="Q178" s="231" t="str">
        <f ca="1">IF(SUMIF(Pharmaceuticals!$B:$B,$B178,Pharmaceuticals!AJ:AJ)+SUMIF('Health Products &amp; Equipment'!$B:$B,$B178,'Health Products &amp; Equipment'!AS:AS)+SUMIF('Other Pharma &amp; Health Products'!$B:$B,$B178,'Other Pharma &amp; Health Products'!AS:AS)+SUMIF('PSM Costs'!$B:$B,$B178,'PSM Costs'!AS:AS)&gt;0,SUMIF(Pharmaceuticals!$B:$B,$B178,Pharmaceuticals!AJ:AJ)+SUMIF('Health Products &amp; Equipment'!$B:$B,$B178,'Health Products &amp; Equipment'!AS:AS)+SUMIF('Other Pharma &amp; Health Products'!$B:$B,$B178,'Other Pharma &amp; Health Products'!AS:AS)+SUMIF('PSM Costs'!$B:$B,$B178,'PSM Costs'!AS:AS),"")</f>
        <v/>
      </c>
      <c r="R178" s="229" t="str">
        <f t="shared" ca="1" si="17"/>
        <v/>
      </c>
      <c r="S178" s="230" t="str">
        <f ca="1">IF(SUMIF(Pharmaceuticals!$B:$B,$B178,Pharmaceuticals!AQ:AQ)+SUMIF('Health Products &amp; Equipment'!$B:$B,$B178,'Health Products &amp; Equipment'!AZ:AZ)+SUMIF('Other Pharma &amp; Health Products'!$B:$B,$B178,'Other Pharma &amp; Health Products'!AZ:AZ)+SUMIF('PSM Costs'!$B:$B,$B178,'PSM Costs'!AZ:AZ)&gt;0,SUMIF(Pharmaceuticals!$B:$B,$B178,Pharmaceuticals!AQ:AQ)+SUMIF('Health Products &amp; Equipment'!$B:$B,$B178,'Health Products &amp; Equipment'!AZ:AZ)+SUMIF('Other Pharma &amp; Health Products'!$B:$B,$B178,'Other Pharma &amp; Health Products'!AZ:AZ)+SUMIF('PSM Costs'!$B:$B,$B178,'PSM Costs'!AZ:AZ),"")</f>
        <v/>
      </c>
      <c r="T178" s="230" t="str">
        <f ca="1">IF(SUMIF(Pharmaceuticals!$B:$B,$B178,Pharmaceuticals!AS:AS)+SUMIF('Health Products &amp; Equipment'!$B:$B,$B178,'Health Products &amp; Equipment'!BB:BB)+SUMIF('Other Pharma &amp; Health Products'!$B:$B,$B178,'Other Pharma &amp; Health Products'!BB:BB)+SUMIF('PSM Costs'!$B:$B,$B178,'PSM Costs'!BB:BB)&gt;0,SUMIF(Pharmaceuticals!$B:$B,$B178,Pharmaceuticals!AS:AS)+SUMIF('Health Products &amp; Equipment'!$B:$B,$B178,'Health Products &amp; Equipment'!BB:BB)+SUMIF('Other Pharma &amp; Health Products'!$B:$B,$B178,'Other Pharma &amp; Health Products'!BB:BB)+SUMIF('PSM Costs'!$B:$B,$B178,'PSM Costs'!BB:BB),"")</f>
        <v/>
      </c>
      <c r="U178" s="230" t="str">
        <f ca="1">IF(SUMIF(Pharmaceuticals!$B:$B,$B178,Pharmaceuticals!AU:AU)+SUMIF('Health Products &amp; Equipment'!$B:$B,$B178,'Health Products &amp; Equipment'!BD:BD)+SUMIF('Other Pharma &amp; Health Products'!$B:$B,$B178,'Other Pharma &amp; Health Products'!BD:BD)+SUMIF('PSM Costs'!$B:$B,$B178,'PSM Costs'!BD:BD)&gt;0,SUMIF(Pharmaceuticals!$B:$B,$B178,Pharmaceuticals!AU:AU)+SUMIF('Health Products &amp; Equipment'!$B:$B,$B178,'Health Products &amp; Equipment'!BD:BD)+SUMIF('Other Pharma &amp; Health Products'!$B:$B,$B178,'Other Pharma &amp; Health Products'!BD:BD)+SUMIF('PSM Costs'!$B:$B,$B178,'PSM Costs'!BD:BD),"")</f>
        <v/>
      </c>
      <c r="V178" s="230" t="str">
        <f ca="1">IF(SUMIF(Pharmaceuticals!$B:$B,$B178,Pharmaceuticals!AW:AW)+SUMIF('Health Products &amp; Equipment'!$B:$B,$B178,'Health Products &amp; Equipment'!BF:BF)+SUMIF('Other Pharma &amp; Health Products'!$B:$B,$B178,'Other Pharma &amp; Health Products'!BF:BF)+SUMIF('PSM Costs'!$B:$B,$B178,'PSM Costs'!BF:BF)&gt;0,SUMIF(Pharmaceuticals!$B:$B,$B178,Pharmaceuticals!AW:AW)+SUMIF('Health Products &amp; Equipment'!$B:$B,$B178,'Health Products &amp; Equipment'!BF:BF)+SUMIF('Other Pharma &amp; Health Products'!$B:$B,$B178,'Other Pharma &amp; Health Products'!BF:BF)+SUMIF('PSM Costs'!$B:$B,$B178,'PSM Costs'!BF:BF),"")</f>
        <v/>
      </c>
      <c r="W178" s="228" t="str">
        <f t="shared" ca="1" si="18"/>
        <v/>
      </c>
      <c r="X178" s="231" t="str">
        <f ca="1">IF(SUMIF(Pharmaceuticals!$B:$B,$B178,Pharmaceuticals!BD:BD)+SUMIF('Health Products &amp; Equipment'!$B:$B,$B178,'Health Products &amp; Equipment'!BM:BM)+SUMIF('Other Pharma &amp; Health Products'!$B:$B,$B178,'Other Pharma &amp; Health Products'!BM:BM)+SUMIF('PSM Costs'!$B:$B,$B178,'PSM Costs'!BM:BM)&gt;0,SUMIF(Pharmaceuticals!$B:$B,$B178,Pharmaceuticals!BD:BD)+SUMIF('Health Products &amp; Equipment'!$B:$B,$B178,'Health Products &amp; Equipment'!BM:BM)+SUMIF('Other Pharma &amp; Health Products'!$B:$B,$B178,'Other Pharma &amp; Health Products'!BM:BM)+SUMIF('PSM Costs'!$B:$B,$B178,'PSM Costs'!BM:BM),"")</f>
        <v/>
      </c>
      <c r="Y178" s="231" t="str">
        <f ca="1">IF(SUMIF(Pharmaceuticals!$B:$B,$B178,Pharmaceuticals!BF:BF)+SUMIF('Health Products &amp; Equipment'!$B:$B,$B178,'Health Products &amp; Equipment'!BO:BO)+SUMIF('Other Pharma &amp; Health Products'!$B:$B,$B178,'Other Pharma &amp; Health Products'!BO:BO)+SUMIF('PSM Costs'!$B:$B,$B178,'PSM Costs'!BO:BO)&gt;0,SUMIF(Pharmaceuticals!$B:$B,$B178,Pharmaceuticals!BF:BF)+SUMIF('Health Products &amp; Equipment'!$B:$B,$B178,'Health Products &amp; Equipment'!BO:BO)+SUMIF('Other Pharma &amp; Health Products'!$B:$B,$B178,'Other Pharma &amp; Health Products'!BO:BO)+SUMIF('PSM Costs'!$B:$B,$B178,'PSM Costs'!BO:BO),"")</f>
        <v/>
      </c>
      <c r="Z178" s="231" t="str">
        <f ca="1">IF(SUMIF(Pharmaceuticals!$B:$B,$B178,Pharmaceuticals!BH:BH)+SUMIF('Health Products &amp; Equipment'!$B:$B,$B178,'Health Products &amp; Equipment'!BQ:BQ)+SUMIF('Other Pharma &amp; Health Products'!$B:$B,$B178,'Other Pharma &amp; Health Products'!BQ:BQ)+SUMIF('PSM Costs'!$B:$B,$B178,'PSM Costs'!BQ:BQ)&gt;0,SUMIF(Pharmaceuticals!$B:$B,$B178,Pharmaceuticals!BH:BH)+SUMIF('Health Products &amp; Equipment'!$B:$B,$B178,'Health Products &amp; Equipment'!BQ:BQ)+SUMIF('Other Pharma &amp; Health Products'!$B:$B,$B178,'Other Pharma &amp; Health Products'!BQ:BQ)+SUMIF('PSM Costs'!$B:$B,$B178,'PSM Costs'!BQ:BQ),"")</f>
        <v/>
      </c>
      <c r="AA178" s="231" t="str">
        <f ca="1">IF(SUMIF(Pharmaceuticals!$B:$B,$B178,Pharmaceuticals!BJ:BJ)+SUMIF('Health Products &amp; Equipment'!$B:$B,$B178,'Health Products &amp; Equipment'!BS:BS)+SUMIF('Other Pharma &amp; Health Products'!$B:$B,$B178,'Other Pharma &amp; Health Products'!BS:BS)+SUMIF('PSM Costs'!$B:$B,$B178,'PSM Costs'!BS:BS)&gt;0,SUMIF(Pharmaceuticals!$B:$B,$B178,Pharmaceuticals!BJ:BJ)+SUMIF('Health Products &amp; Equipment'!$B:$B,$B178,'Health Products &amp; Equipment'!BS:BS)+SUMIF('Other Pharma &amp; Health Products'!$B:$B,$B178,'Other Pharma &amp; Health Products'!BS:BS)+SUMIF('PSM Costs'!$B:$B,$B178,'PSM Costs'!BS:BS),"")</f>
        <v/>
      </c>
      <c r="AB178" s="230" t="str">
        <f t="shared" ca="1" si="19"/>
        <v/>
      </c>
    </row>
    <row r="179" spans="1:28" ht="22" customHeight="1" x14ac:dyDescent="0.15">
      <c r="A179" s="226">
        <v>169</v>
      </c>
      <c r="B179" s="226" t="str">
        <f ca="1">IFERROR(VLOOKUP(A179,'Rank unique Mod-Int-CI-PR'!I:J,2,FALSE),"")</f>
        <v/>
      </c>
      <c r="C179" s="227" t="str">
        <f ca="1">IFERROR(VLOOKUP(VALUE(LEFT(B179,FIND("-",B179)-1)),CatModules!B:C,2,FALSE),"")</f>
        <v/>
      </c>
      <c r="D179" s="227" t="str">
        <f ca="1">IFERROR(VLOOKUP(LEFT(B179,FIND("--",B179)-1),CatInt!D:E,2,FALSE),"")</f>
        <v/>
      </c>
      <c r="E179" s="227" t="str">
        <f ca="1">IFERROR(VLOOKUP(MID(B179,FIND("--",B179)+2,FIND("---",B179)-FIND("--",B179)-2),CatCostInp!D:E,2,FALSE),"")</f>
        <v/>
      </c>
      <c r="F179" s="227" t="str">
        <f ca="1">IFERROR(VLOOKUP(B179,ActivityConcat!A:C,3,FALSE),"")</f>
        <v/>
      </c>
      <c r="G179" s="228" t="str">
        <f ca="1">IFERROR(VLOOKUP(VALUE(RIGHT(B179,1)),Setup!A:D,4,FALSE),"")</f>
        <v/>
      </c>
      <c r="H179" s="229" t="str">
        <f t="shared" ca="1" si="15"/>
        <v/>
      </c>
      <c r="I179" s="230" t="str">
        <f ca="1">IF(SUMIF(Pharmaceuticals!$B:$B,$B179,Pharmaceuticals!Q:Q)+SUMIF('Health Products &amp; Equipment'!$B:$B,$B179,'Health Products &amp; Equipment'!Z:Z)+SUMIF('Other Pharma &amp; Health Products'!$B:$B,$B179,'Other Pharma &amp; Health Products'!Z:Z)+SUMIF('PSM Costs'!$B:$B,$B179,'PSM Costs'!Z:Z)&gt;0,SUMIF(Pharmaceuticals!$B:$B,$B179,Pharmaceuticals!Q:Q)+SUMIF('Health Products &amp; Equipment'!$B:$B,$B179,'Health Products &amp; Equipment'!Z:Z)+SUMIF('Other Pharma &amp; Health Products'!$B:$B,$B179,'Other Pharma &amp; Health Products'!Z:Z)+SUMIF('PSM Costs'!$B:$B,$B179,'PSM Costs'!Z:Z),"")</f>
        <v/>
      </c>
      <c r="J179" s="230" t="str">
        <f ca="1">IF(SUMIF(Pharmaceuticals!$B:$B,$B179,Pharmaceuticals!S:S)+SUMIF('Health Products &amp; Equipment'!$B:$B,$B179,'Health Products &amp; Equipment'!AB:AB)+SUMIF('Other Pharma &amp; Health Products'!$B:$B,$B179,'Other Pharma &amp; Health Products'!AB:AB)+SUMIF('PSM Costs'!$B:$B,$B179,'PSM Costs'!AB:AB)&gt;0,SUMIF(Pharmaceuticals!$B:$B,$B179,Pharmaceuticals!S:S)+SUMIF('Health Products &amp; Equipment'!$B:$B,$B179,'Health Products &amp; Equipment'!AB:AB)+SUMIF('Other Pharma &amp; Health Products'!$B:$B,$B179,'Other Pharma &amp; Health Products'!AB:AB)+SUMIF('PSM Costs'!$B:$B,$B179,'PSM Costs'!AB:AB),"")</f>
        <v/>
      </c>
      <c r="K179" s="230" t="str">
        <f ca="1">IF(SUMIF(Pharmaceuticals!$B:$B,$B179,Pharmaceuticals!U:U)+SUMIF('Health Products &amp; Equipment'!$B:$B,$B179,'Health Products &amp; Equipment'!AD:AD)+SUMIF('Other Pharma &amp; Health Products'!$B:$B,$B179,'Other Pharma &amp; Health Products'!AD:AD)+SUMIF('PSM Costs'!$B:$B,$B179,'PSM Costs'!AD:AD)&gt;0,SUMIF(Pharmaceuticals!$B:$B,$B179,Pharmaceuticals!U:U)+SUMIF('Health Products &amp; Equipment'!$B:$B,$B179,'Health Products &amp; Equipment'!AD:AD)+SUMIF('Other Pharma &amp; Health Products'!$B:$B,$B179,'Other Pharma &amp; Health Products'!AD:AD)+SUMIF('PSM Costs'!$B:$B,$B179,'PSM Costs'!AD:AD),"")</f>
        <v/>
      </c>
      <c r="L179" s="230" t="str">
        <f ca="1">IF(SUMIF(Pharmaceuticals!$B:$B,$B179,Pharmaceuticals!W:W)+SUMIF('Health Products &amp; Equipment'!$B:$B,$B179,'Health Products &amp; Equipment'!AF:AF)+SUMIF('Other Pharma &amp; Health Products'!$B:$B,$B179,'Other Pharma &amp; Health Products'!AF:AF)+SUMIF('PSM Costs'!$B:$B,$B179,'PSM Costs'!AF:AF)&gt;0,SUMIF(Pharmaceuticals!$B:$B,$B179,Pharmaceuticals!W:W)+SUMIF('Health Products &amp; Equipment'!$B:$B,$B179,'Health Products &amp; Equipment'!AF:AF)+SUMIF('Other Pharma &amp; Health Products'!$B:$B,$B179,'Other Pharma &amp; Health Products'!AF:AF)+SUMIF('PSM Costs'!$B:$B,$B179,'PSM Costs'!AF:AF),"")</f>
        <v/>
      </c>
      <c r="M179" s="228" t="str">
        <f t="shared" ca="1" si="16"/>
        <v/>
      </c>
      <c r="N179" s="231" t="str">
        <f ca="1">IF(SUMIF(Pharmaceuticals!$B:$B,$B179,Pharmaceuticals!AD:AD)+SUMIF('Health Products &amp; Equipment'!$B:$B,$B179,'Health Products &amp; Equipment'!AM:AM)+SUMIF('Other Pharma &amp; Health Products'!$B:$B,$B179,'Other Pharma &amp; Health Products'!AM:AM)+SUMIF('PSM Costs'!$B:$B,$B179,'PSM Costs'!AM:AM)&gt;0,SUMIF(Pharmaceuticals!$B:$B,$B179,Pharmaceuticals!AD:AD)+SUMIF('Health Products &amp; Equipment'!$B:$B,$B179,'Health Products &amp; Equipment'!AM:AM)+SUMIF('Other Pharma &amp; Health Products'!$B:$B,$B179,'Other Pharma &amp; Health Products'!AM:AM)+SUMIF('PSM Costs'!$B:$B,$B179,'PSM Costs'!AM:AM),"")</f>
        <v/>
      </c>
      <c r="O179" s="231" t="str">
        <f ca="1">IF(SUMIF(Pharmaceuticals!$B:$B,$B179,Pharmaceuticals!AF:AF)+SUMIF('Health Products &amp; Equipment'!$B:$B,$B179,'Health Products &amp; Equipment'!AO:AO)+SUMIF('Other Pharma &amp; Health Products'!$B:$B,$B179,'Other Pharma &amp; Health Products'!AO:AO)+SUMIF('PSM Costs'!$B:$B,$B179,'PSM Costs'!AO:AO)&gt;0,SUMIF(Pharmaceuticals!$B:$B,$B179,Pharmaceuticals!AF:AF)+SUMIF('Health Products &amp; Equipment'!$B:$B,$B179,'Health Products &amp; Equipment'!AO:AO)+SUMIF('Other Pharma &amp; Health Products'!$B:$B,$B179,'Other Pharma &amp; Health Products'!AO:AO)+SUMIF('PSM Costs'!$B:$B,$B179,'PSM Costs'!AO:AO),"")</f>
        <v/>
      </c>
      <c r="P179" s="231" t="str">
        <f ca="1">IF(SUMIF(Pharmaceuticals!$B:$B,$B179,Pharmaceuticals!AH:AH)+SUMIF('Health Products &amp; Equipment'!$B:$B,$B179,'Health Products &amp; Equipment'!AQ:AQ)+SUMIF('Other Pharma &amp; Health Products'!$B:$B,$B179,'Other Pharma &amp; Health Products'!AQ:AQ)+SUMIF('PSM Costs'!$B:$B,$B179,'PSM Costs'!AQ:AQ)&gt;0,SUMIF(Pharmaceuticals!$B:$B,$B179,Pharmaceuticals!AH:AH)+SUMIF('Health Products &amp; Equipment'!$B:$B,$B179,'Health Products &amp; Equipment'!AQ:AQ)+SUMIF('Other Pharma &amp; Health Products'!$B:$B,$B179,'Other Pharma &amp; Health Products'!AQ:AQ)+SUMIF('PSM Costs'!$B:$B,$B179,'PSM Costs'!AQ:AQ),"")</f>
        <v/>
      </c>
      <c r="Q179" s="231" t="str">
        <f ca="1">IF(SUMIF(Pharmaceuticals!$B:$B,$B179,Pharmaceuticals!AJ:AJ)+SUMIF('Health Products &amp; Equipment'!$B:$B,$B179,'Health Products &amp; Equipment'!AS:AS)+SUMIF('Other Pharma &amp; Health Products'!$B:$B,$B179,'Other Pharma &amp; Health Products'!AS:AS)+SUMIF('PSM Costs'!$B:$B,$B179,'PSM Costs'!AS:AS)&gt;0,SUMIF(Pharmaceuticals!$B:$B,$B179,Pharmaceuticals!AJ:AJ)+SUMIF('Health Products &amp; Equipment'!$B:$B,$B179,'Health Products &amp; Equipment'!AS:AS)+SUMIF('Other Pharma &amp; Health Products'!$B:$B,$B179,'Other Pharma &amp; Health Products'!AS:AS)+SUMIF('PSM Costs'!$B:$B,$B179,'PSM Costs'!AS:AS),"")</f>
        <v/>
      </c>
      <c r="R179" s="229" t="str">
        <f t="shared" ca="1" si="17"/>
        <v/>
      </c>
      <c r="S179" s="230" t="str">
        <f ca="1">IF(SUMIF(Pharmaceuticals!$B:$B,$B179,Pharmaceuticals!AQ:AQ)+SUMIF('Health Products &amp; Equipment'!$B:$B,$B179,'Health Products &amp; Equipment'!AZ:AZ)+SUMIF('Other Pharma &amp; Health Products'!$B:$B,$B179,'Other Pharma &amp; Health Products'!AZ:AZ)+SUMIF('PSM Costs'!$B:$B,$B179,'PSM Costs'!AZ:AZ)&gt;0,SUMIF(Pharmaceuticals!$B:$B,$B179,Pharmaceuticals!AQ:AQ)+SUMIF('Health Products &amp; Equipment'!$B:$B,$B179,'Health Products &amp; Equipment'!AZ:AZ)+SUMIF('Other Pharma &amp; Health Products'!$B:$B,$B179,'Other Pharma &amp; Health Products'!AZ:AZ)+SUMIF('PSM Costs'!$B:$B,$B179,'PSM Costs'!AZ:AZ),"")</f>
        <v/>
      </c>
      <c r="T179" s="230" t="str">
        <f ca="1">IF(SUMIF(Pharmaceuticals!$B:$B,$B179,Pharmaceuticals!AS:AS)+SUMIF('Health Products &amp; Equipment'!$B:$B,$B179,'Health Products &amp; Equipment'!BB:BB)+SUMIF('Other Pharma &amp; Health Products'!$B:$B,$B179,'Other Pharma &amp; Health Products'!BB:BB)+SUMIF('PSM Costs'!$B:$B,$B179,'PSM Costs'!BB:BB)&gt;0,SUMIF(Pharmaceuticals!$B:$B,$B179,Pharmaceuticals!AS:AS)+SUMIF('Health Products &amp; Equipment'!$B:$B,$B179,'Health Products &amp; Equipment'!BB:BB)+SUMIF('Other Pharma &amp; Health Products'!$B:$B,$B179,'Other Pharma &amp; Health Products'!BB:BB)+SUMIF('PSM Costs'!$B:$B,$B179,'PSM Costs'!BB:BB),"")</f>
        <v/>
      </c>
      <c r="U179" s="230" t="str">
        <f ca="1">IF(SUMIF(Pharmaceuticals!$B:$B,$B179,Pharmaceuticals!AU:AU)+SUMIF('Health Products &amp; Equipment'!$B:$B,$B179,'Health Products &amp; Equipment'!BD:BD)+SUMIF('Other Pharma &amp; Health Products'!$B:$B,$B179,'Other Pharma &amp; Health Products'!BD:BD)+SUMIF('PSM Costs'!$B:$B,$B179,'PSM Costs'!BD:BD)&gt;0,SUMIF(Pharmaceuticals!$B:$B,$B179,Pharmaceuticals!AU:AU)+SUMIF('Health Products &amp; Equipment'!$B:$B,$B179,'Health Products &amp; Equipment'!BD:BD)+SUMIF('Other Pharma &amp; Health Products'!$B:$B,$B179,'Other Pharma &amp; Health Products'!BD:BD)+SUMIF('PSM Costs'!$B:$B,$B179,'PSM Costs'!BD:BD),"")</f>
        <v/>
      </c>
      <c r="V179" s="230" t="str">
        <f ca="1">IF(SUMIF(Pharmaceuticals!$B:$B,$B179,Pharmaceuticals!AW:AW)+SUMIF('Health Products &amp; Equipment'!$B:$B,$B179,'Health Products &amp; Equipment'!BF:BF)+SUMIF('Other Pharma &amp; Health Products'!$B:$B,$B179,'Other Pharma &amp; Health Products'!BF:BF)+SUMIF('PSM Costs'!$B:$B,$B179,'PSM Costs'!BF:BF)&gt;0,SUMIF(Pharmaceuticals!$B:$B,$B179,Pharmaceuticals!AW:AW)+SUMIF('Health Products &amp; Equipment'!$B:$B,$B179,'Health Products &amp; Equipment'!BF:BF)+SUMIF('Other Pharma &amp; Health Products'!$B:$B,$B179,'Other Pharma &amp; Health Products'!BF:BF)+SUMIF('PSM Costs'!$B:$B,$B179,'PSM Costs'!BF:BF),"")</f>
        <v/>
      </c>
      <c r="W179" s="228" t="str">
        <f t="shared" ca="1" si="18"/>
        <v/>
      </c>
      <c r="X179" s="231" t="str">
        <f ca="1">IF(SUMIF(Pharmaceuticals!$B:$B,$B179,Pharmaceuticals!BD:BD)+SUMIF('Health Products &amp; Equipment'!$B:$B,$B179,'Health Products &amp; Equipment'!BM:BM)+SUMIF('Other Pharma &amp; Health Products'!$B:$B,$B179,'Other Pharma &amp; Health Products'!BM:BM)+SUMIF('PSM Costs'!$B:$B,$B179,'PSM Costs'!BM:BM)&gt;0,SUMIF(Pharmaceuticals!$B:$B,$B179,Pharmaceuticals!BD:BD)+SUMIF('Health Products &amp; Equipment'!$B:$B,$B179,'Health Products &amp; Equipment'!BM:BM)+SUMIF('Other Pharma &amp; Health Products'!$B:$B,$B179,'Other Pharma &amp; Health Products'!BM:BM)+SUMIF('PSM Costs'!$B:$B,$B179,'PSM Costs'!BM:BM),"")</f>
        <v/>
      </c>
      <c r="Y179" s="231" t="str">
        <f ca="1">IF(SUMIF(Pharmaceuticals!$B:$B,$B179,Pharmaceuticals!BF:BF)+SUMIF('Health Products &amp; Equipment'!$B:$B,$B179,'Health Products &amp; Equipment'!BO:BO)+SUMIF('Other Pharma &amp; Health Products'!$B:$B,$B179,'Other Pharma &amp; Health Products'!BO:BO)+SUMIF('PSM Costs'!$B:$B,$B179,'PSM Costs'!BO:BO)&gt;0,SUMIF(Pharmaceuticals!$B:$B,$B179,Pharmaceuticals!BF:BF)+SUMIF('Health Products &amp; Equipment'!$B:$B,$B179,'Health Products &amp; Equipment'!BO:BO)+SUMIF('Other Pharma &amp; Health Products'!$B:$B,$B179,'Other Pharma &amp; Health Products'!BO:BO)+SUMIF('PSM Costs'!$B:$B,$B179,'PSM Costs'!BO:BO),"")</f>
        <v/>
      </c>
      <c r="Z179" s="231" t="str">
        <f ca="1">IF(SUMIF(Pharmaceuticals!$B:$B,$B179,Pharmaceuticals!BH:BH)+SUMIF('Health Products &amp; Equipment'!$B:$B,$B179,'Health Products &amp; Equipment'!BQ:BQ)+SUMIF('Other Pharma &amp; Health Products'!$B:$B,$B179,'Other Pharma &amp; Health Products'!BQ:BQ)+SUMIF('PSM Costs'!$B:$B,$B179,'PSM Costs'!BQ:BQ)&gt;0,SUMIF(Pharmaceuticals!$B:$B,$B179,Pharmaceuticals!BH:BH)+SUMIF('Health Products &amp; Equipment'!$B:$B,$B179,'Health Products &amp; Equipment'!BQ:BQ)+SUMIF('Other Pharma &amp; Health Products'!$B:$B,$B179,'Other Pharma &amp; Health Products'!BQ:BQ)+SUMIF('PSM Costs'!$B:$B,$B179,'PSM Costs'!BQ:BQ),"")</f>
        <v/>
      </c>
      <c r="AA179" s="231" t="str">
        <f ca="1">IF(SUMIF(Pharmaceuticals!$B:$B,$B179,Pharmaceuticals!BJ:BJ)+SUMIF('Health Products &amp; Equipment'!$B:$B,$B179,'Health Products &amp; Equipment'!BS:BS)+SUMIF('Other Pharma &amp; Health Products'!$B:$B,$B179,'Other Pharma &amp; Health Products'!BS:BS)+SUMIF('PSM Costs'!$B:$B,$B179,'PSM Costs'!BS:BS)&gt;0,SUMIF(Pharmaceuticals!$B:$B,$B179,Pharmaceuticals!BJ:BJ)+SUMIF('Health Products &amp; Equipment'!$B:$B,$B179,'Health Products &amp; Equipment'!BS:BS)+SUMIF('Other Pharma &amp; Health Products'!$B:$B,$B179,'Other Pharma &amp; Health Products'!BS:BS)+SUMIF('PSM Costs'!$B:$B,$B179,'PSM Costs'!BS:BS),"")</f>
        <v/>
      </c>
      <c r="AB179" s="230" t="str">
        <f t="shared" ca="1" si="19"/>
        <v/>
      </c>
    </row>
    <row r="180" spans="1:28" ht="22" customHeight="1" x14ac:dyDescent="0.15">
      <c r="A180" s="226">
        <v>170</v>
      </c>
      <c r="B180" s="226" t="str">
        <f ca="1">IFERROR(VLOOKUP(A180,'Rank unique Mod-Int-CI-PR'!I:J,2,FALSE),"")</f>
        <v/>
      </c>
      <c r="C180" s="227" t="str">
        <f ca="1">IFERROR(VLOOKUP(VALUE(LEFT(B180,FIND("-",B180)-1)),CatModules!B:C,2,FALSE),"")</f>
        <v/>
      </c>
      <c r="D180" s="227" t="str">
        <f ca="1">IFERROR(VLOOKUP(LEFT(B180,FIND("--",B180)-1),CatInt!D:E,2,FALSE),"")</f>
        <v/>
      </c>
      <c r="E180" s="227" t="str">
        <f ca="1">IFERROR(VLOOKUP(MID(B180,FIND("--",B180)+2,FIND("---",B180)-FIND("--",B180)-2),CatCostInp!D:E,2,FALSE),"")</f>
        <v/>
      </c>
      <c r="F180" s="227" t="str">
        <f ca="1">IFERROR(VLOOKUP(B180,ActivityConcat!A:C,3,FALSE),"")</f>
        <v/>
      </c>
      <c r="G180" s="228" t="str">
        <f ca="1">IFERROR(VLOOKUP(VALUE(RIGHT(B180,1)),Setup!A:D,4,FALSE),"")</f>
        <v/>
      </c>
      <c r="H180" s="229" t="str">
        <f t="shared" ca="1" si="15"/>
        <v/>
      </c>
      <c r="I180" s="230" t="str">
        <f ca="1">IF(SUMIF(Pharmaceuticals!$B:$B,$B180,Pharmaceuticals!Q:Q)+SUMIF('Health Products &amp; Equipment'!$B:$B,$B180,'Health Products &amp; Equipment'!Z:Z)+SUMIF('Other Pharma &amp; Health Products'!$B:$B,$B180,'Other Pharma &amp; Health Products'!Z:Z)+SUMIF('PSM Costs'!$B:$B,$B180,'PSM Costs'!Z:Z)&gt;0,SUMIF(Pharmaceuticals!$B:$B,$B180,Pharmaceuticals!Q:Q)+SUMIF('Health Products &amp; Equipment'!$B:$B,$B180,'Health Products &amp; Equipment'!Z:Z)+SUMIF('Other Pharma &amp; Health Products'!$B:$B,$B180,'Other Pharma &amp; Health Products'!Z:Z)+SUMIF('PSM Costs'!$B:$B,$B180,'PSM Costs'!Z:Z),"")</f>
        <v/>
      </c>
      <c r="J180" s="230" t="str">
        <f ca="1">IF(SUMIF(Pharmaceuticals!$B:$B,$B180,Pharmaceuticals!S:S)+SUMIF('Health Products &amp; Equipment'!$B:$B,$B180,'Health Products &amp; Equipment'!AB:AB)+SUMIF('Other Pharma &amp; Health Products'!$B:$B,$B180,'Other Pharma &amp; Health Products'!AB:AB)+SUMIF('PSM Costs'!$B:$B,$B180,'PSM Costs'!AB:AB)&gt;0,SUMIF(Pharmaceuticals!$B:$B,$B180,Pharmaceuticals!S:S)+SUMIF('Health Products &amp; Equipment'!$B:$B,$B180,'Health Products &amp; Equipment'!AB:AB)+SUMIF('Other Pharma &amp; Health Products'!$B:$B,$B180,'Other Pharma &amp; Health Products'!AB:AB)+SUMIF('PSM Costs'!$B:$B,$B180,'PSM Costs'!AB:AB),"")</f>
        <v/>
      </c>
      <c r="K180" s="230" t="str">
        <f ca="1">IF(SUMIF(Pharmaceuticals!$B:$B,$B180,Pharmaceuticals!U:U)+SUMIF('Health Products &amp; Equipment'!$B:$B,$B180,'Health Products &amp; Equipment'!AD:AD)+SUMIF('Other Pharma &amp; Health Products'!$B:$B,$B180,'Other Pharma &amp; Health Products'!AD:AD)+SUMIF('PSM Costs'!$B:$B,$B180,'PSM Costs'!AD:AD)&gt;0,SUMIF(Pharmaceuticals!$B:$B,$B180,Pharmaceuticals!U:U)+SUMIF('Health Products &amp; Equipment'!$B:$B,$B180,'Health Products &amp; Equipment'!AD:AD)+SUMIF('Other Pharma &amp; Health Products'!$B:$B,$B180,'Other Pharma &amp; Health Products'!AD:AD)+SUMIF('PSM Costs'!$B:$B,$B180,'PSM Costs'!AD:AD),"")</f>
        <v/>
      </c>
      <c r="L180" s="230" t="str">
        <f ca="1">IF(SUMIF(Pharmaceuticals!$B:$B,$B180,Pharmaceuticals!W:W)+SUMIF('Health Products &amp; Equipment'!$B:$B,$B180,'Health Products &amp; Equipment'!AF:AF)+SUMIF('Other Pharma &amp; Health Products'!$B:$B,$B180,'Other Pharma &amp; Health Products'!AF:AF)+SUMIF('PSM Costs'!$B:$B,$B180,'PSM Costs'!AF:AF)&gt;0,SUMIF(Pharmaceuticals!$B:$B,$B180,Pharmaceuticals!W:W)+SUMIF('Health Products &amp; Equipment'!$B:$B,$B180,'Health Products &amp; Equipment'!AF:AF)+SUMIF('Other Pharma &amp; Health Products'!$B:$B,$B180,'Other Pharma &amp; Health Products'!AF:AF)+SUMIF('PSM Costs'!$B:$B,$B180,'PSM Costs'!AF:AF),"")</f>
        <v/>
      </c>
      <c r="M180" s="228" t="str">
        <f t="shared" ca="1" si="16"/>
        <v/>
      </c>
      <c r="N180" s="231" t="str">
        <f ca="1">IF(SUMIF(Pharmaceuticals!$B:$B,$B180,Pharmaceuticals!AD:AD)+SUMIF('Health Products &amp; Equipment'!$B:$B,$B180,'Health Products &amp; Equipment'!AM:AM)+SUMIF('Other Pharma &amp; Health Products'!$B:$B,$B180,'Other Pharma &amp; Health Products'!AM:AM)+SUMIF('PSM Costs'!$B:$B,$B180,'PSM Costs'!AM:AM)&gt;0,SUMIF(Pharmaceuticals!$B:$B,$B180,Pharmaceuticals!AD:AD)+SUMIF('Health Products &amp; Equipment'!$B:$B,$B180,'Health Products &amp; Equipment'!AM:AM)+SUMIF('Other Pharma &amp; Health Products'!$B:$B,$B180,'Other Pharma &amp; Health Products'!AM:AM)+SUMIF('PSM Costs'!$B:$B,$B180,'PSM Costs'!AM:AM),"")</f>
        <v/>
      </c>
      <c r="O180" s="231" t="str">
        <f ca="1">IF(SUMIF(Pharmaceuticals!$B:$B,$B180,Pharmaceuticals!AF:AF)+SUMIF('Health Products &amp; Equipment'!$B:$B,$B180,'Health Products &amp; Equipment'!AO:AO)+SUMIF('Other Pharma &amp; Health Products'!$B:$B,$B180,'Other Pharma &amp; Health Products'!AO:AO)+SUMIF('PSM Costs'!$B:$B,$B180,'PSM Costs'!AO:AO)&gt;0,SUMIF(Pharmaceuticals!$B:$B,$B180,Pharmaceuticals!AF:AF)+SUMIF('Health Products &amp; Equipment'!$B:$B,$B180,'Health Products &amp; Equipment'!AO:AO)+SUMIF('Other Pharma &amp; Health Products'!$B:$B,$B180,'Other Pharma &amp; Health Products'!AO:AO)+SUMIF('PSM Costs'!$B:$B,$B180,'PSM Costs'!AO:AO),"")</f>
        <v/>
      </c>
      <c r="P180" s="231" t="str">
        <f ca="1">IF(SUMIF(Pharmaceuticals!$B:$B,$B180,Pharmaceuticals!AH:AH)+SUMIF('Health Products &amp; Equipment'!$B:$B,$B180,'Health Products &amp; Equipment'!AQ:AQ)+SUMIF('Other Pharma &amp; Health Products'!$B:$B,$B180,'Other Pharma &amp; Health Products'!AQ:AQ)+SUMIF('PSM Costs'!$B:$B,$B180,'PSM Costs'!AQ:AQ)&gt;0,SUMIF(Pharmaceuticals!$B:$B,$B180,Pharmaceuticals!AH:AH)+SUMIF('Health Products &amp; Equipment'!$B:$B,$B180,'Health Products &amp; Equipment'!AQ:AQ)+SUMIF('Other Pharma &amp; Health Products'!$B:$B,$B180,'Other Pharma &amp; Health Products'!AQ:AQ)+SUMIF('PSM Costs'!$B:$B,$B180,'PSM Costs'!AQ:AQ),"")</f>
        <v/>
      </c>
      <c r="Q180" s="231" t="str">
        <f ca="1">IF(SUMIF(Pharmaceuticals!$B:$B,$B180,Pharmaceuticals!AJ:AJ)+SUMIF('Health Products &amp; Equipment'!$B:$B,$B180,'Health Products &amp; Equipment'!AS:AS)+SUMIF('Other Pharma &amp; Health Products'!$B:$B,$B180,'Other Pharma &amp; Health Products'!AS:AS)+SUMIF('PSM Costs'!$B:$B,$B180,'PSM Costs'!AS:AS)&gt;0,SUMIF(Pharmaceuticals!$B:$B,$B180,Pharmaceuticals!AJ:AJ)+SUMIF('Health Products &amp; Equipment'!$B:$B,$B180,'Health Products &amp; Equipment'!AS:AS)+SUMIF('Other Pharma &amp; Health Products'!$B:$B,$B180,'Other Pharma &amp; Health Products'!AS:AS)+SUMIF('PSM Costs'!$B:$B,$B180,'PSM Costs'!AS:AS),"")</f>
        <v/>
      </c>
      <c r="R180" s="229" t="str">
        <f t="shared" ca="1" si="17"/>
        <v/>
      </c>
      <c r="S180" s="230" t="str">
        <f ca="1">IF(SUMIF(Pharmaceuticals!$B:$B,$B180,Pharmaceuticals!AQ:AQ)+SUMIF('Health Products &amp; Equipment'!$B:$B,$B180,'Health Products &amp; Equipment'!AZ:AZ)+SUMIF('Other Pharma &amp; Health Products'!$B:$B,$B180,'Other Pharma &amp; Health Products'!AZ:AZ)+SUMIF('PSM Costs'!$B:$B,$B180,'PSM Costs'!AZ:AZ)&gt;0,SUMIF(Pharmaceuticals!$B:$B,$B180,Pharmaceuticals!AQ:AQ)+SUMIF('Health Products &amp; Equipment'!$B:$B,$B180,'Health Products &amp; Equipment'!AZ:AZ)+SUMIF('Other Pharma &amp; Health Products'!$B:$B,$B180,'Other Pharma &amp; Health Products'!AZ:AZ)+SUMIF('PSM Costs'!$B:$B,$B180,'PSM Costs'!AZ:AZ),"")</f>
        <v/>
      </c>
      <c r="T180" s="230" t="str">
        <f ca="1">IF(SUMIF(Pharmaceuticals!$B:$B,$B180,Pharmaceuticals!AS:AS)+SUMIF('Health Products &amp; Equipment'!$B:$B,$B180,'Health Products &amp; Equipment'!BB:BB)+SUMIF('Other Pharma &amp; Health Products'!$B:$B,$B180,'Other Pharma &amp; Health Products'!BB:BB)+SUMIF('PSM Costs'!$B:$B,$B180,'PSM Costs'!BB:BB)&gt;0,SUMIF(Pharmaceuticals!$B:$B,$B180,Pharmaceuticals!AS:AS)+SUMIF('Health Products &amp; Equipment'!$B:$B,$B180,'Health Products &amp; Equipment'!BB:BB)+SUMIF('Other Pharma &amp; Health Products'!$B:$B,$B180,'Other Pharma &amp; Health Products'!BB:BB)+SUMIF('PSM Costs'!$B:$B,$B180,'PSM Costs'!BB:BB),"")</f>
        <v/>
      </c>
      <c r="U180" s="230" t="str">
        <f ca="1">IF(SUMIF(Pharmaceuticals!$B:$B,$B180,Pharmaceuticals!AU:AU)+SUMIF('Health Products &amp; Equipment'!$B:$B,$B180,'Health Products &amp; Equipment'!BD:BD)+SUMIF('Other Pharma &amp; Health Products'!$B:$B,$B180,'Other Pharma &amp; Health Products'!BD:BD)+SUMIF('PSM Costs'!$B:$B,$B180,'PSM Costs'!BD:BD)&gt;0,SUMIF(Pharmaceuticals!$B:$B,$B180,Pharmaceuticals!AU:AU)+SUMIF('Health Products &amp; Equipment'!$B:$B,$B180,'Health Products &amp; Equipment'!BD:BD)+SUMIF('Other Pharma &amp; Health Products'!$B:$B,$B180,'Other Pharma &amp; Health Products'!BD:BD)+SUMIF('PSM Costs'!$B:$B,$B180,'PSM Costs'!BD:BD),"")</f>
        <v/>
      </c>
      <c r="V180" s="230" t="str">
        <f ca="1">IF(SUMIF(Pharmaceuticals!$B:$B,$B180,Pharmaceuticals!AW:AW)+SUMIF('Health Products &amp; Equipment'!$B:$B,$B180,'Health Products &amp; Equipment'!BF:BF)+SUMIF('Other Pharma &amp; Health Products'!$B:$B,$B180,'Other Pharma &amp; Health Products'!BF:BF)+SUMIF('PSM Costs'!$B:$B,$B180,'PSM Costs'!BF:BF)&gt;0,SUMIF(Pharmaceuticals!$B:$B,$B180,Pharmaceuticals!AW:AW)+SUMIF('Health Products &amp; Equipment'!$B:$B,$B180,'Health Products &amp; Equipment'!BF:BF)+SUMIF('Other Pharma &amp; Health Products'!$B:$B,$B180,'Other Pharma &amp; Health Products'!BF:BF)+SUMIF('PSM Costs'!$B:$B,$B180,'PSM Costs'!BF:BF),"")</f>
        <v/>
      </c>
      <c r="W180" s="228" t="str">
        <f t="shared" ca="1" si="18"/>
        <v/>
      </c>
      <c r="X180" s="231" t="str">
        <f ca="1">IF(SUMIF(Pharmaceuticals!$B:$B,$B180,Pharmaceuticals!BD:BD)+SUMIF('Health Products &amp; Equipment'!$B:$B,$B180,'Health Products &amp; Equipment'!BM:BM)+SUMIF('Other Pharma &amp; Health Products'!$B:$B,$B180,'Other Pharma &amp; Health Products'!BM:BM)+SUMIF('PSM Costs'!$B:$B,$B180,'PSM Costs'!BM:BM)&gt;0,SUMIF(Pharmaceuticals!$B:$B,$B180,Pharmaceuticals!BD:BD)+SUMIF('Health Products &amp; Equipment'!$B:$B,$B180,'Health Products &amp; Equipment'!BM:BM)+SUMIF('Other Pharma &amp; Health Products'!$B:$B,$B180,'Other Pharma &amp; Health Products'!BM:BM)+SUMIF('PSM Costs'!$B:$B,$B180,'PSM Costs'!BM:BM),"")</f>
        <v/>
      </c>
      <c r="Y180" s="231" t="str">
        <f ca="1">IF(SUMIF(Pharmaceuticals!$B:$B,$B180,Pharmaceuticals!BF:BF)+SUMIF('Health Products &amp; Equipment'!$B:$B,$B180,'Health Products &amp; Equipment'!BO:BO)+SUMIF('Other Pharma &amp; Health Products'!$B:$B,$B180,'Other Pharma &amp; Health Products'!BO:BO)+SUMIF('PSM Costs'!$B:$B,$B180,'PSM Costs'!BO:BO)&gt;0,SUMIF(Pharmaceuticals!$B:$B,$B180,Pharmaceuticals!BF:BF)+SUMIF('Health Products &amp; Equipment'!$B:$B,$B180,'Health Products &amp; Equipment'!BO:BO)+SUMIF('Other Pharma &amp; Health Products'!$B:$B,$B180,'Other Pharma &amp; Health Products'!BO:BO)+SUMIF('PSM Costs'!$B:$B,$B180,'PSM Costs'!BO:BO),"")</f>
        <v/>
      </c>
      <c r="Z180" s="231" t="str">
        <f ca="1">IF(SUMIF(Pharmaceuticals!$B:$B,$B180,Pharmaceuticals!BH:BH)+SUMIF('Health Products &amp; Equipment'!$B:$B,$B180,'Health Products &amp; Equipment'!BQ:BQ)+SUMIF('Other Pharma &amp; Health Products'!$B:$B,$B180,'Other Pharma &amp; Health Products'!BQ:BQ)+SUMIF('PSM Costs'!$B:$B,$B180,'PSM Costs'!BQ:BQ)&gt;0,SUMIF(Pharmaceuticals!$B:$B,$B180,Pharmaceuticals!BH:BH)+SUMIF('Health Products &amp; Equipment'!$B:$B,$B180,'Health Products &amp; Equipment'!BQ:BQ)+SUMIF('Other Pharma &amp; Health Products'!$B:$B,$B180,'Other Pharma &amp; Health Products'!BQ:BQ)+SUMIF('PSM Costs'!$B:$B,$B180,'PSM Costs'!BQ:BQ),"")</f>
        <v/>
      </c>
      <c r="AA180" s="231" t="str">
        <f ca="1">IF(SUMIF(Pharmaceuticals!$B:$B,$B180,Pharmaceuticals!BJ:BJ)+SUMIF('Health Products &amp; Equipment'!$B:$B,$B180,'Health Products &amp; Equipment'!BS:BS)+SUMIF('Other Pharma &amp; Health Products'!$B:$B,$B180,'Other Pharma &amp; Health Products'!BS:BS)+SUMIF('PSM Costs'!$B:$B,$B180,'PSM Costs'!BS:BS)&gt;0,SUMIF(Pharmaceuticals!$B:$B,$B180,Pharmaceuticals!BJ:BJ)+SUMIF('Health Products &amp; Equipment'!$B:$B,$B180,'Health Products &amp; Equipment'!BS:BS)+SUMIF('Other Pharma &amp; Health Products'!$B:$B,$B180,'Other Pharma &amp; Health Products'!BS:BS)+SUMIF('PSM Costs'!$B:$B,$B180,'PSM Costs'!BS:BS),"")</f>
        <v/>
      </c>
      <c r="AB180" s="230" t="str">
        <f t="shared" ca="1" si="19"/>
        <v/>
      </c>
    </row>
    <row r="181" spans="1:28" ht="22" customHeight="1" x14ac:dyDescent="0.15">
      <c r="A181" s="226">
        <v>171</v>
      </c>
      <c r="B181" s="226" t="str">
        <f ca="1">IFERROR(VLOOKUP(A181,'Rank unique Mod-Int-CI-PR'!I:J,2,FALSE),"")</f>
        <v/>
      </c>
      <c r="C181" s="227" t="str">
        <f ca="1">IFERROR(VLOOKUP(VALUE(LEFT(B181,FIND("-",B181)-1)),CatModules!B:C,2,FALSE),"")</f>
        <v/>
      </c>
      <c r="D181" s="227" t="str">
        <f ca="1">IFERROR(VLOOKUP(LEFT(B181,FIND("--",B181)-1),CatInt!D:E,2,FALSE),"")</f>
        <v/>
      </c>
      <c r="E181" s="227" t="str">
        <f ca="1">IFERROR(VLOOKUP(MID(B181,FIND("--",B181)+2,FIND("---",B181)-FIND("--",B181)-2),CatCostInp!D:E,2,FALSE),"")</f>
        <v/>
      </c>
      <c r="F181" s="227" t="str">
        <f ca="1">IFERROR(VLOOKUP(B181,ActivityConcat!A:C,3,FALSE),"")</f>
        <v/>
      </c>
      <c r="G181" s="228" t="str">
        <f ca="1">IFERROR(VLOOKUP(VALUE(RIGHT(B181,1)),Setup!A:D,4,FALSE),"")</f>
        <v/>
      </c>
      <c r="H181" s="229" t="str">
        <f t="shared" ca="1" si="15"/>
        <v/>
      </c>
      <c r="I181" s="230" t="str">
        <f ca="1">IF(SUMIF(Pharmaceuticals!$B:$B,$B181,Pharmaceuticals!Q:Q)+SUMIF('Health Products &amp; Equipment'!$B:$B,$B181,'Health Products &amp; Equipment'!Z:Z)+SUMIF('Other Pharma &amp; Health Products'!$B:$B,$B181,'Other Pharma &amp; Health Products'!Z:Z)+SUMIF('PSM Costs'!$B:$B,$B181,'PSM Costs'!Z:Z)&gt;0,SUMIF(Pharmaceuticals!$B:$B,$B181,Pharmaceuticals!Q:Q)+SUMIF('Health Products &amp; Equipment'!$B:$B,$B181,'Health Products &amp; Equipment'!Z:Z)+SUMIF('Other Pharma &amp; Health Products'!$B:$B,$B181,'Other Pharma &amp; Health Products'!Z:Z)+SUMIF('PSM Costs'!$B:$B,$B181,'PSM Costs'!Z:Z),"")</f>
        <v/>
      </c>
      <c r="J181" s="230" t="str">
        <f ca="1">IF(SUMIF(Pharmaceuticals!$B:$B,$B181,Pharmaceuticals!S:S)+SUMIF('Health Products &amp; Equipment'!$B:$B,$B181,'Health Products &amp; Equipment'!AB:AB)+SUMIF('Other Pharma &amp; Health Products'!$B:$B,$B181,'Other Pharma &amp; Health Products'!AB:AB)+SUMIF('PSM Costs'!$B:$B,$B181,'PSM Costs'!AB:AB)&gt;0,SUMIF(Pharmaceuticals!$B:$B,$B181,Pharmaceuticals!S:S)+SUMIF('Health Products &amp; Equipment'!$B:$B,$B181,'Health Products &amp; Equipment'!AB:AB)+SUMIF('Other Pharma &amp; Health Products'!$B:$B,$B181,'Other Pharma &amp; Health Products'!AB:AB)+SUMIF('PSM Costs'!$B:$B,$B181,'PSM Costs'!AB:AB),"")</f>
        <v/>
      </c>
      <c r="K181" s="230" t="str">
        <f ca="1">IF(SUMIF(Pharmaceuticals!$B:$B,$B181,Pharmaceuticals!U:U)+SUMIF('Health Products &amp; Equipment'!$B:$B,$B181,'Health Products &amp; Equipment'!AD:AD)+SUMIF('Other Pharma &amp; Health Products'!$B:$B,$B181,'Other Pharma &amp; Health Products'!AD:AD)+SUMIF('PSM Costs'!$B:$B,$B181,'PSM Costs'!AD:AD)&gt;0,SUMIF(Pharmaceuticals!$B:$B,$B181,Pharmaceuticals!U:U)+SUMIF('Health Products &amp; Equipment'!$B:$B,$B181,'Health Products &amp; Equipment'!AD:AD)+SUMIF('Other Pharma &amp; Health Products'!$B:$B,$B181,'Other Pharma &amp; Health Products'!AD:AD)+SUMIF('PSM Costs'!$B:$B,$B181,'PSM Costs'!AD:AD),"")</f>
        <v/>
      </c>
      <c r="L181" s="230" t="str">
        <f ca="1">IF(SUMIF(Pharmaceuticals!$B:$B,$B181,Pharmaceuticals!W:W)+SUMIF('Health Products &amp; Equipment'!$B:$B,$B181,'Health Products &amp; Equipment'!AF:AF)+SUMIF('Other Pharma &amp; Health Products'!$B:$B,$B181,'Other Pharma &amp; Health Products'!AF:AF)+SUMIF('PSM Costs'!$B:$B,$B181,'PSM Costs'!AF:AF)&gt;0,SUMIF(Pharmaceuticals!$B:$B,$B181,Pharmaceuticals!W:W)+SUMIF('Health Products &amp; Equipment'!$B:$B,$B181,'Health Products &amp; Equipment'!AF:AF)+SUMIF('Other Pharma &amp; Health Products'!$B:$B,$B181,'Other Pharma &amp; Health Products'!AF:AF)+SUMIF('PSM Costs'!$B:$B,$B181,'PSM Costs'!AF:AF),"")</f>
        <v/>
      </c>
      <c r="M181" s="228" t="str">
        <f t="shared" ca="1" si="16"/>
        <v/>
      </c>
      <c r="N181" s="231" t="str">
        <f ca="1">IF(SUMIF(Pharmaceuticals!$B:$B,$B181,Pharmaceuticals!AD:AD)+SUMIF('Health Products &amp; Equipment'!$B:$B,$B181,'Health Products &amp; Equipment'!AM:AM)+SUMIF('Other Pharma &amp; Health Products'!$B:$B,$B181,'Other Pharma &amp; Health Products'!AM:AM)+SUMIF('PSM Costs'!$B:$B,$B181,'PSM Costs'!AM:AM)&gt;0,SUMIF(Pharmaceuticals!$B:$B,$B181,Pharmaceuticals!AD:AD)+SUMIF('Health Products &amp; Equipment'!$B:$B,$B181,'Health Products &amp; Equipment'!AM:AM)+SUMIF('Other Pharma &amp; Health Products'!$B:$B,$B181,'Other Pharma &amp; Health Products'!AM:AM)+SUMIF('PSM Costs'!$B:$B,$B181,'PSM Costs'!AM:AM),"")</f>
        <v/>
      </c>
      <c r="O181" s="231" t="str">
        <f ca="1">IF(SUMIF(Pharmaceuticals!$B:$B,$B181,Pharmaceuticals!AF:AF)+SUMIF('Health Products &amp; Equipment'!$B:$B,$B181,'Health Products &amp; Equipment'!AO:AO)+SUMIF('Other Pharma &amp; Health Products'!$B:$B,$B181,'Other Pharma &amp; Health Products'!AO:AO)+SUMIF('PSM Costs'!$B:$B,$B181,'PSM Costs'!AO:AO)&gt;0,SUMIF(Pharmaceuticals!$B:$B,$B181,Pharmaceuticals!AF:AF)+SUMIF('Health Products &amp; Equipment'!$B:$B,$B181,'Health Products &amp; Equipment'!AO:AO)+SUMIF('Other Pharma &amp; Health Products'!$B:$B,$B181,'Other Pharma &amp; Health Products'!AO:AO)+SUMIF('PSM Costs'!$B:$B,$B181,'PSM Costs'!AO:AO),"")</f>
        <v/>
      </c>
      <c r="P181" s="231" t="str">
        <f ca="1">IF(SUMIF(Pharmaceuticals!$B:$B,$B181,Pharmaceuticals!AH:AH)+SUMIF('Health Products &amp; Equipment'!$B:$B,$B181,'Health Products &amp; Equipment'!AQ:AQ)+SUMIF('Other Pharma &amp; Health Products'!$B:$B,$B181,'Other Pharma &amp; Health Products'!AQ:AQ)+SUMIF('PSM Costs'!$B:$B,$B181,'PSM Costs'!AQ:AQ)&gt;0,SUMIF(Pharmaceuticals!$B:$B,$B181,Pharmaceuticals!AH:AH)+SUMIF('Health Products &amp; Equipment'!$B:$B,$B181,'Health Products &amp; Equipment'!AQ:AQ)+SUMIF('Other Pharma &amp; Health Products'!$B:$B,$B181,'Other Pharma &amp; Health Products'!AQ:AQ)+SUMIF('PSM Costs'!$B:$B,$B181,'PSM Costs'!AQ:AQ),"")</f>
        <v/>
      </c>
      <c r="Q181" s="231" t="str">
        <f ca="1">IF(SUMIF(Pharmaceuticals!$B:$B,$B181,Pharmaceuticals!AJ:AJ)+SUMIF('Health Products &amp; Equipment'!$B:$B,$B181,'Health Products &amp; Equipment'!AS:AS)+SUMIF('Other Pharma &amp; Health Products'!$B:$B,$B181,'Other Pharma &amp; Health Products'!AS:AS)+SUMIF('PSM Costs'!$B:$B,$B181,'PSM Costs'!AS:AS)&gt;0,SUMIF(Pharmaceuticals!$B:$B,$B181,Pharmaceuticals!AJ:AJ)+SUMIF('Health Products &amp; Equipment'!$B:$B,$B181,'Health Products &amp; Equipment'!AS:AS)+SUMIF('Other Pharma &amp; Health Products'!$B:$B,$B181,'Other Pharma &amp; Health Products'!AS:AS)+SUMIF('PSM Costs'!$B:$B,$B181,'PSM Costs'!AS:AS),"")</f>
        <v/>
      </c>
      <c r="R181" s="229" t="str">
        <f t="shared" ca="1" si="17"/>
        <v/>
      </c>
      <c r="S181" s="230" t="str">
        <f ca="1">IF(SUMIF(Pharmaceuticals!$B:$B,$B181,Pharmaceuticals!AQ:AQ)+SUMIF('Health Products &amp; Equipment'!$B:$B,$B181,'Health Products &amp; Equipment'!AZ:AZ)+SUMIF('Other Pharma &amp; Health Products'!$B:$B,$B181,'Other Pharma &amp; Health Products'!AZ:AZ)+SUMIF('PSM Costs'!$B:$B,$B181,'PSM Costs'!AZ:AZ)&gt;0,SUMIF(Pharmaceuticals!$B:$B,$B181,Pharmaceuticals!AQ:AQ)+SUMIF('Health Products &amp; Equipment'!$B:$B,$B181,'Health Products &amp; Equipment'!AZ:AZ)+SUMIF('Other Pharma &amp; Health Products'!$B:$B,$B181,'Other Pharma &amp; Health Products'!AZ:AZ)+SUMIF('PSM Costs'!$B:$B,$B181,'PSM Costs'!AZ:AZ),"")</f>
        <v/>
      </c>
      <c r="T181" s="230" t="str">
        <f ca="1">IF(SUMIF(Pharmaceuticals!$B:$B,$B181,Pharmaceuticals!AS:AS)+SUMIF('Health Products &amp; Equipment'!$B:$B,$B181,'Health Products &amp; Equipment'!BB:BB)+SUMIF('Other Pharma &amp; Health Products'!$B:$B,$B181,'Other Pharma &amp; Health Products'!BB:BB)+SUMIF('PSM Costs'!$B:$B,$B181,'PSM Costs'!BB:BB)&gt;0,SUMIF(Pharmaceuticals!$B:$B,$B181,Pharmaceuticals!AS:AS)+SUMIF('Health Products &amp; Equipment'!$B:$B,$B181,'Health Products &amp; Equipment'!BB:BB)+SUMIF('Other Pharma &amp; Health Products'!$B:$B,$B181,'Other Pharma &amp; Health Products'!BB:BB)+SUMIF('PSM Costs'!$B:$B,$B181,'PSM Costs'!BB:BB),"")</f>
        <v/>
      </c>
      <c r="U181" s="230" t="str">
        <f ca="1">IF(SUMIF(Pharmaceuticals!$B:$B,$B181,Pharmaceuticals!AU:AU)+SUMIF('Health Products &amp; Equipment'!$B:$B,$B181,'Health Products &amp; Equipment'!BD:BD)+SUMIF('Other Pharma &amp; Health Products'!$B:$B,$B181,'Other Pharma &amp; Health Products'!BD:BD)+SUMIF('PSM Costs'!$B:$B,$B181,'PSM Costs'!BD:BD)&gt;0,SUMIF(Pharmaceuticals!$B:$B,$B181,Pharmaceuticals!AU:AU)+SUMIF('Health Products &amp; Equipment'!$B:$B,$B181,'Health Products &amp; Equipment'!BD:BD)+SUMIF('Other Pharma &amp; Health Products'!$B:$B,$B181,'Other Pharma &amp; Health Products'!BD:BD)+SUMIF('PSM Costs'!$B:$B,$B181,'PSM Costs'!BD:BD),"")</f>
        <v/>
      </c>
      <c r="V181" s="230" t="str">
        <f ca="1">IF(SUMIF(Pharmaceuticals!$B:$B,$B181,Pharmaceuticals!AW:AW)+SUMIF('Health Products &amp; Equipment'!$B:$B,$B181,'Health Products &amp; Equipment'!BF:BF)+SUMIF('Other Pharma &amp; Health Products'!$B:$B,$B181,'Other Pharma &amp; Health Products'!BF:BF)+SUMIF('PSM Costs'!$B:$B,$B181,'PSM Costs'!BF:BF)&gt;0,SUMIF(Pharmaceuticals!$B:$B,$B181,Pharmaceuticals!AW:AW)+SUMIF('Health Products &amp; Equipment'!$B:$B,$B181,'Health Products &amp; Equipment'!BF:BF)+SUMIF('Other Pharma &amp; Health Products'!$B:$B,$B181,'Other Pharma &amp; Health Products'!BF:BF)+SUMIF('PSM Costs'!$B:$B,$B181,'PSM Costs'!BF:BF),"")</f>
        <v/>
      </c>
      <c r="W181" s="228" t="str">
        <f t="shared" ca="1" si="18"/>
        <v/>
      </c>
      <c r="X181" s="231" t="str">
        <f ca="1">IF(SUMIF(Pharmaceuticals!$B:$B,$B181,Pharmaceuticals!BD:BD)+SUMIF('Health Products &amp; Equipment'!$B:$B,$B181,'Health Products &amp; Equipment'!BM:BM)+SUMIF('Other Pharma &amp; Health Products'!$B:$B,$B181,'Other Pharma &amp; Health Products'!BM:BM)+SUMIF('PSM Costs'!$B:$B,$B181,'PSM Costs'!BM:BM)&gt;0,SUMIF(Pharmaceuticals!$B:$B,$B181,Pharmaceuticals!BD:BD)+SUMIF('Health Products &amp; Equipment'!$B:$B,$B181,'Health Products &amp; Equipment'!BM:BM)+SUMIF('Other Pharma &amp; Health Products'!$B:$B,$B181,'Other Pharma &amp; Health Products'!BM:BM)+SUMIF('PSM Costs'!$B:$B,$B181,'PSM Costs'!BM:BM),"")</f>
        <v/>
      </c>
      <c r="Y181" s="231" t="str">
        <f ca="1">IF(SUMIF(Pharmaceuticals!$B:$B,$B181,Pharmaceuticals!BF:BF)+SUMIF('Health Products &amp; Equipment'!$B:$B,$B181,'Health Products &amp; Equipment'!BO:BO)+SUMIF('Other Pharma &amp; Health Products'!$B:$B,$B181,'Other Pharma &amp; Health Products'!BO:BO)+SUMIF('PSM Costs'!$B:$B,$B181,'PSM Costs'!BO:BO)&gt;0,SUMIF(Pharmaceuticals!$B:$B,$B181,Pharmaceuticals!BF:BF)+SUMIF('Health Products &amp; Equipment'!$B:$B,$B181,'Health Products &amp; Equipment'!BO:BO)+SUMIF('Other Pharma &amp; Health Products'!$B:$B,$B181,'Other Pharma &amp; Health Products'!BO:BO)+SUMIF('PSM Costs'!$B:$B,$B181,'PSM Costs'!BO:BO),"")</f>
        <v/>
      </c>
      <c r="Z181" s="231" t="str">
        <f ca="1">IF(SUMIF(Pharmaceuticals!$B:$B,$B181,Pharmaceuticals!BH:BH)+SUMIF('Health Products &amp; Equipment'!$B:$B,$B181,'Health Products &amp; Equipment'!BQ:BQ)+SUMIF('Other Pharma &amp; Health Products'!$B:$B,$B181,'Other Pharma &amp; Health Products'!BQ:BQ)+SUMIF('PSM Costs'!$B:$B,$B181,'PSM Costs'!BQ:BQ)&gt;0,SUMIF(Pharmaceuticals!$B:$B,$B181,Pharmaceuticals!BH:BH)+SUMIF('Health Products &amp; Equipment'!$B:$B,$B181,'Health Products &amp; Equipment'!BQ:BQ)+SUMIF('Other Pharma &amp; Health Products'!$B:$B,$B181,'Other Pharma &amp; Health Products'!BQ:BQ)+SUMIF('PSM Costs'!$B:$B,$B181,'PSM Costs'!BQ:BQ),"")</f>
        <v/>
      </c>
      <c r="AA181" s="231" t="str">
        <f ca="1">IF(SUMIF(Pharmaceuticals!$B:$B,$B181,Pharmaceuticals!BJ:BJ)+SUMIF('Health Products &amp; Equipment'!$B:$B,$B181,'Health Products &amp; Equipment'!BS:BS)+SUMIF('Other Pharma &amp; Health Products'!$B:$B,$B181,'Other Pharma &amp; Health Products'!BS:BS)+SUMIF('PSM Costs'!$B:$B,$B181,'PSM Costs'!BS:BS)&gt;0,SUMIF(Pharmaceuticals!$B:$B,$B181,Pharmaceuticals!BJ:BJ)+SUMIF('Health Products &amp; Equipment'!$B:$B,$B181,'Health Products &amp; Equipment'!BS:BS)+SUMIF('Other Pharma &amp; Health Products'!$B:$B,$B181,'Other Pharma &amp; Health Products'!BS:BS)+SUMIF('PSM Costs'!$B:$B,$B181,'PSM Costs'!BS:BS),"")</f>
        <v/>
      </c>
      <c r="AB181" s="230" t="str">
        <f t="shared" ca="1" si="19"/>
        <v/>
      </c>
    </row>
    <row r="182" spans="1:28" ht="22" customHeight="1" x14ac:dyDescent="0.15">
      <c r="A182" s="226">
        <v>172</v>
      </c>
      <c r="B182" s="226" t="str">
        <f ca="1">IFERROR(VLOOKUP(A182,'Rank unique Mod-Int-CI-PR'!I:J,2,FALSE),"")</f>
        <v/>
      </c>
      <c r="C182" s="227" t="str">
        <f ca="1">IFERROR(VLOOKUP(VALUE(LEFT(B182,FIND("-",B182)-1)),CatModules!B:C,2,FALSE),"")</f>
        <v/>
      </c>
      <c r="D182" s="227" t="str">
        <f ca="1">IFERROR(VLOOKUP(LEFT(B182,FIND("--",B182)-1),CatInt!D:E,2,FALSE),"")</f>
        <v/>
      </c>
      <c r="E182" s="227" t="str">
        <f ca="1">IFERROR(VLOOKUP(MID(B182,FIND("--",B182)+2,FIND("---",B182)-FIND("--",B182)-2),CatCostInp!D:E,2,FALSE),"")</f>
        <v/>
      </c>
      <c r="F182" s="227" t="str">
        <f ca="1">IFERROR(VLOOKUP(B182,ActivityConcat!A:C,3,FALSE),"")</f>
        <v/>
      </c>
      <c r="G182" s="228" t="str">
        <f ca="1">IFERROR(VLOOKUP(VALUE(RIGHT(B182,1)),Setup!A:D,4,FALSE),"")</f>
        <v/>
      </c>
      <c r="H182" s="229" t="str">
        <f t="shared" ca="1" si="15"/>
        <v/>
      </c>
      <c r="I182" s="230" t="str">
        <f ca="1">IF(SUMIF(Pharmaceuticals!$B:$B,$B182,Pharmaceuticals!Q:Q)+SUMIF('Health Products &amp; Equipment'!$B:$B,$B182,'Health Products &amp; Equipment'!Z:Z)+SUMIF('Other Pharma &amp; Health Products'!$B:$B,$B182,'Other Pharma &amp; Health Products'!Z:Z)+SUMIF('PSM Costs'!$B:$B,$B182,'PSM Costs'!Z:Z)&gt;0,SUMIF(Pharmaceuticals!$B:$B,$B182,Pharmaceuticals!Q:Q)+SUMIF('Health Products &amp; Equipment'!$B:$B,$B182,'Health Products &amp; Equipment'!Z:Z)+SUMIF('Other Pharma &amp; Health Products'!$B:$B,$B182,'Other Pharma &amp; Health Products'!Z:Z)+SUMIF('PSM Costs'!$B:$B,$B182,'PSM Costs'!Z:Z),"")</f>
        <v/>
      </c>
      <c r="J182" s="230" t="str">
        <f ca="1">IF(SUMIF(Pharmaceuticals!$B:$B,$B182,Pharmaceuticals!S:S)+SUMIF('Health Products &amp; Equipment'!$B:$B,$B182,'Health Products &amp; Equipment'!AB:AB)+SUMIF('Other Pharma &amp; Health Products'!$B:$B,$B182,'Other Pharma &amp; Health Products'!AB:AB)+SUMIF('PSM Costs'!$B:$B,$B182,'PSM Costs'!AB:AB)&gt;0,SUMIF(Pharmaceuticals!$B:$B,$B182,Pharmaceuticals!S:S)+SUMIF('Health Products &amp; Equipment'!$B:$B,$B182,'Health Products &amp; Equipment'!AB:AB)+SUMIF('Other Pharma &amp; Health Products'!$B:$B,$B182,'Other Pharma &amp; Health Products'!AB:AB)+SUMIF('PSM Costs'!$B:$B,$B182,'PSM Costs'!AB:AB),"")</f>
        <v/>
      </c>
      <c r="K182" s="230" t="str">
        <f ca="1">IF(SUMIF(Pharmaceuticals!$B:$B,$B182,Pharmaceuticals!U:U)+SUMIF('Health Products &amp; Equipment'!$B:$B,$B182,'Health Products &amp; Equipment'!AD:AD)+SUMIF('Other Pharma &amp; Health Products'!$B:$B,$B182,'Other Pharma &amp; Health Products'!AD:AD)+SUMIF('PSM Costs'!$B:$B,$B182,'PSM Costs'!AD:AD)&gt;0,SUMIF(Pharmaceuticals!$B:$B,$B182,Pharmaceuticals!U:U)+SUMIF('Health Products &amp; Equipment'!$B:$B,$B182,'Health Products &amp; Equipment'!AD:AD)+SUMIF('Other Pharma &amp; Health Products'!$B:$B,$B182,'Other Pharma &amp; Health Products'!AD:AD)+SUMIF('PSM Costs'!$B:$B,$B182,'PSM Costs'!AD:AD),"")</f>
        <v/>
      </c>
      <c r="L182" s="230" t="str">
        <f ca="1">IF(SUMIF(Pharmaceuticals!$B:$B,$B182,Pharmaceuticals!W:W)+SUMIF('Health Products &amp; Equipment'!$B:$B,$B182,'Health Products &amp; Equipment'!AF:AF)+SUMIF('Other Pharma &amp; Health Products'!$B:$B,$B182,'Other Pharma &amp; Health Products'!AF:AF)+SUMIF('PSM Costs'!$B:$B,$B182,'PSM Costs'!AF:AF)&gt;0,SUMIF(Pharmaceuticals!$B:$B,$B182,Pharmaceuticals!W:W)+SUMIF('Health Products &amp; Equipment'!$B:$B,$B182,'Health Products &amp; Equipment'!AF:AF)+SUMIF('Other Pharma &amp; Health Products'!$B:$B,$B182,'Other Pharma &amp; Health Products'!AF:AF)+SUMIF('PSM Costs'!$B:$B,$B182,'PSM Costs'!AF:AF),"")</f>
        <v/>
      </c>
      <c r="M182" s="228" t="str">
        <f t="shared" ca="1" si="16"/>
        <v/>
      </c>
      <c r="N182" s="231" t="str">
        <f ca="1">IF(SUMIF(Pharmaceuticals!$B:$B,$B182,Pharmaceuticals!AD:AD)+SUMIF('Health Products &amp; Equipment'!$B:$B,$B182,'Health Products &amp; Equipment'!AM:AM)+SUMIF('Other Pharma &amp; Health Products'!$B:$B,$B182,'Other Pharma &amp; Health Products'!AM:AM)+SUMIF('PSM Costs'!$B:$B,$B182,'PSM Costs'!AM:AM)&gt;0,SUMIF(Pharmaceuticals!$B:$B,$B182,Pharmaceuticals!AD:AD)+SUMIF('Health Products &amp; Equipment'!$B:$B,$B182,'Health Products &amp; Equipment'!AM:AM)+SUMIF('Other Pharma &amp; Health Products'!$B:$B,$B182,'Other Pharma &amp; Health Products'!AM:AM)+SUMIF('PSM Costs'!$B:$B,$B182,'PSM Costs'!AM:AM),"")</f>
        <v/>
      </c>
      <c r="O182" s="231" t="str">
        <f ca="1">IF(SUMIF(Pharmaceuticals!$B:$B,$B182,Pharmaceuticals!AF:AF)+SUMIF('Health Products &amp; Equipment'!$B:$B,$B182,'Health Products &amp; Equipment'!AO:AO)+SUMIF('Other Pharma &amp; Health Products'!$B:$B,$B182,'Other Pharma &amp; Health Products'!AO:AO)+SUMIF('PSM Costs'!$B:$B,$B182,'PSM Costs'!AO:AO)&gt;0,SUMIF(Pharmaceuticals!$B:$B,$B182,Pharmaceuticals!AF:AF)+SUMIF('Health Products &amp; Equipment'!$B:$B,$B182,'Health Products &amp; Equipment'!AO:AO)+SUMIF('Other Pharma &amp; Health Products'!$B:$B,$B182,'Other Pharma &amp; Health Products'!AO:AO)+SUMIF('PSM Costs'!$B:$B,$B182,'PSM Costs'!AO:AO),"")</f>
        <v/>
      </c>
      <c r="P182" s="231" t="str">
        <f ca="1">IF(SUMIF(Pharmaceuticals!$B:$B,$B182,Pharmaceuticals!AH:AH)+SUMIF('Health Products &amp; Equipment'!$B:$B,$B182,'Health Products &amp; Equipment'!AQ:AQ)+SUMIF('Other Pharma &amp; Health Products'!$B:$B,$B182,'Other Pharma &amp; Health Products'!AQ:AQ)+SUMIF('PSM Costs'!$B:$B,$B182,'PSM Costs'!AQ:AQ)&gt;0,SUMIF(Pharmaceuticals!$B:$B,$B182,Pharmaceuticals!AH:AH)+SUMIF('Health Products &amp; Equipment'!$B:$B,$B182,'Health Products &amp; Equipment'!AQ:AQ)+SUMIF('Other Pharma &amp; Health Products'!$B:$B,$B182,'Other Pharma &amp; Health Products'!AQ:AQ)+SUMIF('PSM Costs'!$B:$B,$B182,'PSM Costs'!AQ:AQ),"")</f>
        <v/>
      </c>
      <c r="Q182" s="231" t="str">
        <f ca="1">IF(SUMIF(Pharmaceuticals!$B:$B,$B182,Pharmaceuticals!AJ:AJ)+SUMIF('Health Products &amp; Equipment'!$B:$B,$B182,'Health Products &amp; Equipment'!AS:AS)+SUMIF('Other Pharma &amp; Health Products'!$B:$B,$B182,'Other Pharma &amp; Health Products'!AS:AS)+SUMIF('PSM Costs'!$B:$B,$B182,'PSM Costs'!AS:AS)&gt;0,SUMIF(Pharmaceuticals!$B:$B,$B182,Pharmaceuticals!AJ:AJ)+SUMIF('Health Products &amp; Equipment'!$B:$B,$B182,'Health Products &amp; Equipment'!AS:AS)+SUMIF('Other Pharma &amp; Health Products'!$B:$B,$B182,'Other Pharma &amp; Health Products'!AS:AS)+SUMIF('PSM Costs'!$B:$B,$B182,'PSM Costs'!AS:AS),"")</f>
        <v/>
      </c>
      <c r="R182" s="229" t="str">
        <f t="shared" ca="1" si="17"/>
        <v/>
      </c>
      <c r="S182" s="230" t="str">
        <f ca="1">IF(SUMIF(Pharmaceuticals!$B:$B,$B182,Pharmaceuticals!AQ:AQ)+SUMIF('Health Products &amp; Equipment'!$B:$B,$B182,'Health Products &amp; Equipment'!AZ:AZ)+SUMIF('Other Pharma &amp; Health Products'!$B:$B,$B182,'Other Pharma &amp; Health Products'!AZ:AZ)+SUMIF('PSM Costs'!$B:$B,$B182,'PSM Costs'!AZ:AZ)&gt;0,SUMIF(Pharmaceuticals!$B:$B,$B182,Pharmaceuticals!AQ:AQ)+SUMIF('Health Products &amp; Equipment'!$B:$B,$B182,'Health Products &amp; Equipment'!AZ:AZ)+SUMIF('Other Pharma &amp; Health Products'!$B:$B,$B182,'Other Pharma &amp; Health Products'!AZ:AZ)+SUMIF('PSM Costs'!$B:$B,$B182,'PSM Costs'!AZ:AZ),"")</f>
        <v/>
      </c>
      <c r="T182" s="230" t="str">
        <f ca="1">IF(SUMIF(Pharmaceuticals!$B:$B,$B182,Pharmaceuticals!AS:AS)+SUMIF('Health Products &amp; Equipment'!$B:$B,$B182,'Health Products &amp; Equipment'!BB:BB)+SUMIF('Other Pharma &amp; Health Products'!$B:$B,$B182,'Other Pharma &amp; Health Products'!BB:BB)+SUMIF('PSM Costs'!$B:$B,$B182,'PSM Costs'!BB:BB)&gt;0,SUMIF(Pharmaceuticals!$B:$B,$B182,Pharmaceuticals!AS:AS)+SUMIF('Health Products &amp; Equipment'!$B:$B,$B182,'Health Products &amp; Equipment'!BB:BB)+SUMIF('Other Pharma &amp; Health Products'!$B:$B,$B182,'Other Pharma &amp; Health Products'!BB:BB)+SUMIF('PSM Costs'!$B:$B,$B182,'PSM Costs'!BB:BB),"")</f>
        <v/>
      </c>
      <c r="U182" s="230" t="str">
        <f ca="1">IF(SUMIF(Pharmaceuticals!$B:$B,$B182,Pharmaceuticals!AU:AU)+SUMIF('Health Products &amp; Equipment'!$B:$B,$B182,'Health Products &amp; Equipment'!BD:BD)+SUMIF('Other Pharma &amp; Health Products'!$B:$B,$B182,'Other Pharma &amp; Health Products'!BD:BD)+SUMIF('PSM Costs'!$B:$B,$B182,'PSM Costs'!BD:BD)&gt;0,SUMIF(Pharmaceuticals!$B:$B,$B182,Pharmaceuticals!AU:AU)+SUMIF('Health Products &amp; Equipment'!$B:$B,$B182,'Health Products &amp; Equipment'!BD:BD)+SUMIF('Other Pharma &amp; Health Products'!$B:$B,$B182,'Other Pharma &amp; Health Products'!BD:BD)+SUMIF('PSM Costs'!$B:$B,$B182,'PSM Costs'!BD:BD),"")</f>
        <v/>
      </c>
      <c r="V182" s="230" t="str">
        <f ca="1">IF(SUMIF(Pharmaceuticals!$B:$B,$B182,Pharmaceuticals!AW:AW)+SUMIF('Health Products &amp; Equipment'!$B:$B,$B182,'Health Products &amp; Equipment'!BF:BF)+SUMIF('Other Pharma &amp; Health Products'!$B:$B,$B182,'Other Pharma &amp; Health Products'!BF:BF)+SUMIF('PSM Costs'!$B:$B,$B182,'PSM Costs'!BF:BF)&gt;0,SUMIF(Pharmaceuticals!$B:$B,$B182,Pharmaceuticals!AW:AW)+SUMIF('Health Products &amp; Equipment'!$B:$B,$B182,'Health Products &amp; Equipment'!BF:BF)+SUMIF('Other Pharma &amp; Health Products'!$B:$B,$B182,'Other Pharma &amp; Health Products'!BF:BF)+SUMIF('PSM Costs'!$B:$B,$B182,'PSM Costs'!BF:BF),"")</f>
        <v/>
      </c>
      <c r="W182" s="228" t="str">
        <f t="shared" ca="1" si="18"/>
        <v/>
      </c>
      <c r="X182" s="231" t="str">
        <f ca="1">IF(SUMIF(Pharmaceuticals!$B:$B,$B182,Pharmaceuticals!BD:BD)+SUMIF('Health Products &amp; Equipment'!$B:$B,$B182,'Health Products &amp; Equipment'!BM:BM)+SUMIF('Other Pharma &amp; Health Products'!$B:$B,$B182,'Other Pharma &amp; Health Products'!BM:BM)+SUMIF('PSM Costs'!$B:$B,$B182,'PSM Costs'!BM:BM)&gt;0,SUMIF(Pharmaceuticals!$B:$B,$B182,Pharmaceuticals!BD:BD)+SUMIF('Health Products &amp; Equipment'!$B:$B,$B182,'Health Products &amp; Equipment'!BM:BM)+SUMIF('Other Pharma &amp; Health Products'!$B:$B,$B182,'Other Pharma &amp; Health Products'!BM:BM)+SUMIF('PSM Costs'!$B:$B,$B182,'PSM Costs'!BM:BM),"")</f>
        <v/>
      </c>
      <c r="Y182" s="231" t="str">
        <f ca="1">IF(SUMIF(Pharmaceuticals!$B:$B,$B182,Pharmaceuticals!BF:BF)+SUMIF('Health Products &amp; Equipment'!$B:$B,$B182,'Health Products &amp; Equipment'!BO:BO)+SUMIF('Other Pharma &amp; Health Products'!$B:$B,$B182,'Other Pharma &amp; Health Products'!BO:BO)+SUMIF('PSM Costs'!$B:$B,$B182,'PSM Costs'!BO:BO)&gt;0,SUMIF(Pharmaceuticals!$B:$B,$B182,Pharmaceuticals!BF:BF)+SUMIF('Health Products &amp; Equipment'!$B:$B,$B182,'Health Products &amp; Equipment'!BO:BO)+SUMIF('Other Pharma &amp; Health Products'!$B:$B,$B182,'Other Pharma &amp; Health Products'!BO:BO)+SUMIF('PSM Costs'!$B:$B,$B182,'PSM Costs'!BO:BO),"")</f>
        <v/>
      </c>
      <c r="Z182" s="231" t="str">
        <f ca="1">IF(SUMIF(Pharmaceuticals!$B:$B,$B182,Pharmaceuticals!BH:BH)+SUMIF('Health Products &amp; Equipment'!$B:$B,$B182,'Health Products &amp; Equipment'!BQ:BQ)+SUMIF('Other Pharma &amp; Health Products'!$B:$B,$B182,'Other Pharma &amp; Health Products'!BQ:BQ)+SUMIF('PSM Costs'!$B:$B,$B182,'PSM Costs'!BQ:BQ)&gt;0,SUMIF(Pharmaceuticals!$B:$B,$B182,Pharmaceuticals!BH:BH)+SUMIF('Health Products &amp; Equipment'!$B:$B,$B182,'Health Products &amp; Equipment'!BQ:BQ)+SUMIF('Other Pharma &amp; Health Products'!$B:$B,$B182,'Other Pharma &amp; Health Products'!BQ:BQ)+SUMIF('PSM Costs'!$B:$B,$B182,'PSM Costs'!BQ:BQ),"")</f>
        <v/>
      </c>
      <c r="AA182" s="231" t="str">
        <f ca="1">IF(SUMIF(Pharmaceuticals!$B:$B,$B182,Pharmaceuticals!BJ:BJ)+SUMIF('Health Products &amp; Equipment'!$B:$B,$B182,'Health Products &amp; Equipment'!BS:BS)+SUMIF('Other Pharma &amp; Health Products'!$B:$B,$B182,'Other Pharma &amp; Health Products'!BS:BS)+SUMIF('PSM Costs'!$B:$B,$B182,'PSM Costs'!BS:BS)&gt;0,SUMIF(Pharmaceuticals!$B:$B,$B182,Pharmaceuticals!BJ:BJ)+SUMIF('Health Products &amp; Equipment'!$B:$B,$B182,'Health Products &amp; Equipment'!BS:BS)+SUMIF('Other Pharma &amp; Health Products'!$B:$B,$B182,'Other Pharma &amp; Health Products'!BS:BS)+SUMIF('PSM Costs'!$B:$B,$B182,'PSM Costs'!BS:BS),"")</f>
        <v/>
      </c>
      <c r="AB182" s="230" t="str">
        <f t="shared" ca="1" si="19"/>
        <v/>
      </c>
    </row>
    <row r="183" spans="1:28" ht="22" customHeight="1" x14ac:dyDescent="0.15">
      <c r="A183" s="226">
        <v>173</v>
      </c>
      <c r="B183" s="226" t="str">
        <f ca="1">IFERROR(VLOOKUP(A183,'Rank unique Mod-Int-CI-PR'!I:J,2,FALSE),"")</f>
        <v/>
      </c>
      <c r="C183" s="227" t="str">
        <f ca="1">IFERROR(VLOOKUP(VALUE(LEFT(B183,FIND("-",B183)-1)),CatModules!B:C,2,FALSE),"")</f>
        <v/>
      </c>
      <c r="D183" s="227" t="str">
        <f ca="1">IFERROR(VLOOKUP(LEFT(B183,FIND("--",B183)-1),CatInt!D:E,2,FALSE),"")</f>
        <v/>
      </c>
      <c r="E183" s="227" t="str">
        <f ca="1">IFERROR(VLOOKUP(MID(B183,FIND("--",B183)+2,FIND("---",B183)-FIND("--",B183)-2),CatCostInp!D:E,2,FALSE),"")</f>
        <v/>
      </c>
      <c r="F183" s="227" t="str">
        <f ca="1">IFERROR(VLOOKUP(B183,ActivityConcat!A:C,3,FALSE),"")</f>
        <v/>
      </c>
      <c r="G183" s="228" t="str">
        <f ca="1">IFERROR(VLOOKUP(VALUE(RIGHT(B183,1)),Setup!A:D,4,FALSE),"")</f>
        <v/>
      </c>
      <c r="H183" s="229" t="str">
        <f t="shared" ca="1" si="15"/>
        <v/>
      </c>
      <c r="I183" s="230" t="str">
        <f ca="1">IF(SUMIF(Pharmaceuticals!$B:$B,$B183,Pharmaceuticals!Q:Q)+SUMIF('Health Products &amp; Equipment'!$B:$B,$B183,'Health Products &amp; Equipment'!Z:Z)+SUMIF('Other Pharma &amp; Health Products'!$B:$B,$B183,'Other Pharma &amp; Health Products'!Z:Z)+SUMIF('PSM Costs'!$B:$B,$B183,'PSM Costs'!Z:Z)&gt;0,SUMIF(Pharmaceuticals!$B:$B,$B183,Pharmaceuticals!Q:Q)+SUMIF('Health Products &amp; Equipment'!$B:$B,$B183,'Health Products &amp; Equipment'!Z:Z)+SUMIF('Other Pharma &amp; Health Products'!$B:$B,$B183,'Other Pharma &amp; Health Products'!Z:Z)+SUMIF('PSM Costs'!$B:$B,$B183,'PSM Costs'!Z:Z),"")</f>
        <v/>
      </c>
      <c r="J183" s="230" t="str">
        <f ca="1">IF(SUMIF(Pharmaceuticals!$B:$B,$B183,Pharmaceuticals!S:S)+SUMIF('Health Products &amp; Equipment'!$B:$B,$B183,'Health Products &amp; Equipment'!AB:AB)+SUMIF('Other Pharma &amp; Health Products'!$B:$B,$B183,'Other Pharma &amp; Health Products'!AB:AB)+SUMIF('PSM Costs'!$B:$B,$B183,'PSM Costs'!AB:AB)&gt;0,SUMIF(Pharmaceuticals!$B:$B,$B183,Pharmaceuticals!S:S)+SUMIF('Health Products &amp; Equipment'!$B:$B,$B183,'Health Products &amp; Equipment'!AB:AB)+SUMIF('Other Pharma &amp; Health Products'!$B:$B,$B183,'Other Pharma &amp; Health Products'!AB:AB)+SUMIF('PSM Costs'!$B:$B,$B183,'PSM Costs'!AB:AB),"")</f>
        <v/>
      </c>
      <c r="K183" s="230" t="str">
        <f ca="1">IF(SUMIF(Pharmaceuticals!$B:$B,$B183,Pharmaceuticals!U:U)+SUMIF('Health Products &amp; Equipment'!$B:$B,$B183,'Health Products &amp; Equipment'!AD:AD)+SUMIF('Other Pharma &amp; Health Products'!$B:$B,$B183,'Other Pharma &amp; Health Products'!AD:AD)+SUMIF('PSM Costs'!$B:$B,$B183,'PSM Costs'!AD:AD)&gt;0,SUMIF(Pharmaceuticals!$B:$B,$B183,Pharmaceuticals!U:U)+SUMIF('Health Products &amp; Equipment'!$B:$B,$B183,'Health Products &amp; Equipment'!AD:AD)+SUMIF('Other Pharma &amp; Health Products'!$B:$B,$B183,'Other Pharma &amp; Health Products'!AD:AD)+SUMIF('PSM Costs'!$B:$B,$B183,'PSM Costs'!AD:AD),"")</f>
        <v/>
      </c>
      <c r="L183" s="230" t="str">
        <f ca="1">IF(SUMIF(Pharmaceuticals!$B:$B,$B183,Pharmaceuticals!W:W)+SUMIF('Health Products &amp; Equipment'!$B:$B,$B183,'Health Products &amp; Equipment'!AF:AF)+SUMIF('Other Pharma &amp; Health Products'!$B:$B,$B183,'Other Pharma &amp; Health Products'!AF:AF)+SUMIF('PSM Costs'!$B:$B,$B183,'PSM Costs'!AF:AF)&gt;0,SUMIF(Pharmaceuticals!$B:$B,$B183,Pharmaceuticals!W:W)+SUMIF('Health Products &amp; Equipment'!$B:$B,$B183,'Health Products &amp; Equipment'!AF:AF)+SUMIF('Other Pharma &amp; Health Products'!$B:$B,$B183,'Other Pharma &amp; Health Products'!AF:AF)+SUMIF('PSM Costs'!$B:$B,$B183,'PSM Costs'!AF:AF),"")</f>
        <v/>
      </c>
      <c r="M183" s="228" t="str">
        <f t="shared" ca="1" si="16"/>
        <v/>
      </c>
      <c r="N183" s="231" t="str">
        <f ca="1">IF(SUMIF(Pharmaceuticals!$B:$B,$B183,Pharmaceuticals!AD:AD)+SUMIF('Health Products &amp; Equipment'!$B:$B,$B183,'Health Products &amp; Equipment'!AM:AM)+SUMIF('Other Pharma &amp; Health Products'!$B:$B,$B183,'Other Pharma &amp; Health Products'!AM:AM)+SUMIF('PSM Costs'!$B:$B,$B183,'PSM Costs'!AM:AM)&gt;0,SUMIF(Pharmaceuticals!$B:$B,$B183,Pharmaceuticals!AD:AD)+SUMIF('Health Products &amp; Equipment'!$B:$B,$B183,'Health Products &amp; Equipment'!AM:AM)+SUMIF('Other Pharma &amp; Health Products'!$B:$B,$B183,'Other Pharma &amp; Health Products'!AM:AM)+SUMIF('PSM Costs'!$B:$B,$B183,'PSM Costs'!AM:AM),"")</f>
        <v/>
      </c>
      <c r="O183" s="231" t="str">
        <f ca="1">IF(SUMIF(Pharmaceuticals!$B:$B,$B183,Pharmaceuticals!AF:AF)+SUMIF('Health Products &amp; Equipment'!$B:$B,$B183,'Health Products &amp; Equipment'!AO:AO)+SUMIF('Other Pharma &amp; Health Products'!$B:$B,$B183,'Other Pharma &amp; Health Products'!AO:AO)+SUMIF('PSM Costs'!$B:$B,$B183,'PSM Costs'!AO:AO)&gt;0,SUMIF(Pharmaceuticals!$B:$B,$B183,Pharmaceuticals!AF:AF)+SUMIF('Health Products &amp; Equipment'!$B:$B,$B183,'Health Products &amp; Equipment'!AO:AO)+SUMIF('Other Pharma &amp; Health Products'!$B:$B,$B183,'Other Pharma &amp; Health Products'!AO:AO)+SUMIF('PSM Costs'!$B:$B,$B183,'PSM Costs'!AO:AO),"")</f>
        <v/>
      </c>
      <c r="P183" s="231" t="str">
        <f ca="1">IF(SUMIF(Pharmaceuticals!$B:$B,$B183,Pharmaceuticals!AH:AH)+SUMIF('Health Products &amp; Equipment'!$B:$B,$B183,'Health Products &amp; Equipment'!AQ:AQ)+SUMIF('Other Pharma &amp; Health Products'!$B:$B,$B183,'Other Pharma &amp; Health Products'!AQ:AQ)+SUMIF('PSM Costs'!$B:$B,$B183,'PSM Costs'!AQ:AQ)&gt;0,SUMIF(Pharmaceuticals!$B:$B,$B183,Pharmaceuticals!AH:AH)+SUMIF('Health Products &amp; Equipment'!$B:$B,$B183,'Health Products &amp; Equipment'!AQ:AQ)+SUMIF('Other Pharma &amp; Health Products'!$B:$B,$B183,'Other Pharma &amp; Health Products'!AQ:AQ)+SUMIF('PSM Costs'!$B:$B,$B183,'PSM Costs'!AQ:AQ),"")</f>
        <v/>
      </c>
      <c r="Q183" s="231" t="str">
        <f ca="1">IF(SUMIF(Pharmaceuticals!$B:$B,$B183,Pharmaceuticals!AJ:AJ)+SUMIF('Health Products &amp; Equipment'!$B:$B,$B183,'Health Products &amp; Equipment'!AS:AS)+SUMIF('Other Pharma &amp; Health Products'!$B:$B,$B183,'Other Pharma &amp; Health Products'!AS:AS)+SUMIF('PSM Costs'!$B:$B,$B183,'PSM Costs'!AS:AS)&gt;0,SUMIF(Pharmaceuticals!$B:$B,$B183,Pharmaceuticals!AJ:AJ)+SUMIF('Health Products &amp; Equipment'!$B:$B,$B183,'Health Products &amp; Equipment'!AS:AS)+SUMIF('Other Pharma &amp; Health Products'!$B:$B,$B183,'Other Pharma &amp; Health Products'!AS:AS)+SUMIF('PSM Costs'!$B:$B,$B183,'PSM Costs'!AS:AS),"")</f>
        <v/>
      </c>
      <c r="R183" s="229" t="str">
        <f t="shared" ca="1" si="17"/>
        <v/>
      </c>
      <c r="S183" s="230" t="str">
        <f ca="1">IF(SUMIF(Pharmaceuticals!$B:$B,$B183,Pharmaceuticals!AQ:AQ)+SUMIF('Health Products &amp; Equipment'!$B:$B,$B183,'Health Products &amp; Equipment'!AZ:AZ)+SUMIF('Other Pharma &amp; Health Products'!$B:$B,$B183,'Other Pharma &amp; Health Products'!AZ:AZ)+SUMIF('PSM Costs'!$B:$B,$B183,'PSM Costs'!AZ:AZ)&gt;0,SUMIF(Pharmaceuticals!$B:$B,$B183,Pharmaceuticals!AQ:AQ)+SUMIF('Health Products &amp; Equipment'!$B:$B,$B183,'Health Products &amp; Equipment'!AZ:AZ)+SUMIF('Other Pharma &amp; Health Products'!$B:$B,$B183,'Other Pharma &amp; Health Products'!AZ:AZ)+SUMIF('PSM Costs'!$B:$B,$B183,'PSM Costs'!AZ:AZ),"")</f>
        <v/>
      </c>
      <c r="T183" s="230" t="str">
        <f ca="1">IF(SUMIF(Pharmaceuticals!$B:$B,$B183,Pharmaceuticals!AS:AS)+SUMIF('Health Products &amp; Equipment'!$B:$B,$B183,'Health Products &amp; Equipment'!BB:BB)+SUMIF('Other Pharma &amp; Health Products'!$B:$B,$B183,'Other Pharma &amp; Health Products'!BB:BB)+SUMIF('PSM Costs'!$B:$B,$B183,'PSM Costs'!BB:BB)&gt;0,SUMIF(Pharmaceuticals!$B:$B,$B183,Pharmaceuticals!AS:AS)+SUMIF('Health Products &amp; Equipment'!$B:$B,$B183,'Health Products &amp; Equipment'!BB:BB)+SUMIF('Other Pharma &amp; Health Products'!$B:$B,$B183,'Other Pharma &amp; Health Products'!BB:BB)+SUMIF('PSM Costs'!$B:$B,$B183,'PSM Costs'!BB:BB),"")</f>
        <v/>
      </c>
      <c r="U183" s="230" t="str">
        <f ca="1">IF(SUMIF(Pharmaceuticals!$B:$B,$B183,Pharmaceuticals!AU:AU)+SUMIF('Health Products &amp; Equipment'!$B:$B,$B183,'Health Products &amp; Equipment'!BD:BD)+SUMIF('Other Pharma &amp; Health Products'!$B:$B,$B183,'Other Pharma &amp; Health Products'!BD:BD)+SUMIF('PSM Costs'!$B:$B,$B183,'PSM Costs'!BD:BD)&gt;0,SUMIF(Pharmaceuticals!$B:$B,$B183,Pharmaceuticals!AU:AU)+SUMIF('Health Products &amp; Equipment'!$B:$B,$B183,'Health Products &amp; Equipment'!BD:BD)+SUMIF('Other Pharma &amp; Health Products'!$B:$B,$B183,'Other Pharma &amp; Health Products'!BD:BD)+SUMIF('PSM Costs'!$B:$B,$B183,'PSM Costs'!BD:BD),"")</f>
        <v/>
      </c>
      <c r="V183" s="230" t="str">
        <f ca="1">IF(SUMIF(Pharmaceuticals!$B:$B,$B183,Pharmaceuticals!AW:AW)+SUMIF('Health Products &amp; Equipment'!$B:$B,$B183,'Health Products &amp; Equipment'!BF:BF)+SUMIF('Other Pharma &amp; Health Products'!$B:$B,$B183,'Other Pharma &amp; Health Products'!BF:BF)+SUMIF('PSM Costs'!$B:$B,$B183,'PSM Costs'!BF:BF)&gt;0,SUMIF(Pharmaceuticals!$B:$B,$B183,Pharmaceuticals!AW:AW)+SUMIF('Health Products &amp; Equipment'!$B:$B,$B183,'Health Products &amp; Equipment'!BF:BF)+SUMIF('Other Pharma &amp; Health Products'!$B:$B,$B183,'Other Pharma &amp; Health Products'!BF:BF)+SUMIF('PSM Costs'!$B:$B,$B183,'PSM Costs'!BF:BF),"")</f>
        <v/>
      </c>
      <c r="W183" s="228" t="str">
        <f t="shared" ca="1" si="18"/>
        <v/>
      </c>
      <c r="X183" s="231" t="str">
        <f ca="1">IF(SUMIF(Pharmaceuticals!$B:$B,$B183,Pharmaceuticals!BD:BD)+SUMIF('Health Products &amp; Equipment'!$B:$B,$B183,'Health Products &amp; Equipment'!BM:BM)+SUMIF('Other Pharma &amp; Health Products'!$B:$B,$B183,'Other Pharma &amp; Health Products'!BM:BM)+SUMIF('PSM Costs'!$B:$B,$B183,'PSM Costs'!BM:BM)&gt;0,SUMIF(Pharmaceuticals!$B:$B,$B183,Pharmaceuticals!BD:BD)+SUMIF('Health Products &amp; Equipment'!$B:$B,$B183,'Health Products &amp; Equipment'!BM:BM)+SUMIF('Other Pharma &amp; Health Products'!$B:$B,$B183,'Other Pharma &amp; Health Products'!BM:BM)+SUMIF('PSM Costs'!$B:$B,$B183,'PSM Costs'!BM:BM),"")</f>
        <v/>
      </c>
      <c r="Y183" s="231" t="str">
        <f ca="1">IF(SUMIF(Pharmaceuticals!$B:$B,$B183,Pharmaceuticals!BF:BF)+SUMIF('Health Products &amp; Equipment'!$B:$B,$B183,'Health Products &amp; Equipment'!BO:BO)+SUMIF('Other Pharma &amp; Health Products'!$B:$B,$B183,'Other Pharma &amp; Health Products'!BO:BO)+SUMIF('PSM Costs'!$B:$B,$B183,'PSM Costs'!BO:BO)&gt;0,SUMIF(Pharmaceuticals!$B:$B,$B183,Pharmaceuticals!BF:BF)+SUMIF('Health Products &amp; Equipment'!$B:$B,$B183,'Health Products &amp; Equipment'!BO:BO)+SUMIF('Other Pharma &amp; Health Products'!$B:$B,$B183,'Other Pharma &amp; Health Products'!BO:BO)+SUMIF('PSM Costs'!$B:$B,$B183,'PSM Costs'!BO:BO),"")</f>
        <v/>
      </c>
      <c r="Z183" s="231" t="str">
        <f ca="1">IF(SUMIF(Pharmaceuticals!$B:$B,$B183,Pharmaceuticals!BH:BH)+SUMIF('Health Products &amp; Equipment'!$B:$B,$B183,'Health Products &amp; Equipment'!BQ:BQ)+SUMIF('Other Pharma &amp; Health Products'!$B:$B,$B183,'Other Pharma &amp; Health Products'!BQ:BQ)+SUMIF('PSM Costs'!$B:$B,$B183,'PSM Costs'!BQ:BQ)&gt;0,SUMIF(Pharmaceuticals!$B:$B,$B183,Pharmaceuticals!BH:BH)+SUMIF('Health Products &amp; Equipment'!$B:$B,$B183,'Health Products &amp; Equipment'!BQ:BQ)+SUMIF('Other Pharma &amp; Health Products'!$B:$B,$B183,'Other Pharma &amp; Health Products'!BQ:BQ)+SUMIF('PSM Costs'!$B:$B,$B183,'PSM Costs'!BQ:BQ),"")</f>
        <v/>
      </c>
      <c r="AA183" s="231" t="str">
        <f ca="1">IF(SUMIF(Pharmaceuticals!$B:$B,$B183,Pharmaceuticals!BJ:BJ)+SUMIF('Health Products &amp; Equipment'!$B:$B,$B183,'Health Products &amp; Equipment'!BS:BS)+SUMIF('Other Pharma &amp; Health Products'!$B:$B,$B183,'Other Pharma &amp; Health Products'!BS:BS)+SUMIF('PSM Costs'!$B:$B,$B183,'PSM Costs'!BS:BS)&gt;0,SUMIF(Pharmaceuticals!$B:$B,$B183,Pharmaceuticals!BJ:BJ)+SUMIF('Health Products &amp; Equipment'!$B:$B,$B183,'Health Products &amp; Equipment'!BS:BS)+SUMIF('Other Pharma &amp; Health Products'!$B:$B,$B183,'Other Pharma &amp; Health Products'!BS:BS)+SUMIF('PSM Costs'!$B:$B,$B183,'PSM Costs'!BS:BS),"")</f>
        <v/>
      </c>
      <c r="AB183" s="230" t="str">
        <f t="shared" ca="1" si="19"/>
        <v/>
      </c>
    </row>
    <row r="184" spans="1:28" ht="22" customHeight="1" x14ac:dyDescent="0.15">
      <c r="A184" s="226">
        <v>174</v>
      </c>
      <c r="B184" s="226" t="str">
        <f ca="1">IFERROR(VLOOKUP(A184,'Rank unique Mod-Int-CI-PR'!I:J,2,FALSE),"")</f>
        <v/>
      </c>
      <c r="C184" s="227" t="str">
        <f ca="1">IFERROR(VLOOKUP(VALUE(LEFT(B184,FIND("-",B184)-1)),CatModules!B:C,2,FALSE),"")</f>
        <v/>
      </c>
      <c r="D184" s="227" t="str">
        <f ca="1">IFERROR(VLOOKUP(LEFT(B184,FIND("--",B184)-1),CatInt!D:E,2,FALSE),"")</f>
        <v/>
      </c>
      <c r="E184" s="227" t="str">
        <f ca="1">IFERROR(VLOOKUP(MID(B184,FIND("--",B184)+2,FIND("---",B184)-FIND("--",B184)-2),CatCostInp!D:E,2,FALSE),"")</f>
        <v/>
      </c>
      <c r="F184" s="227" t="str">
        <f ca="1">IFERROR(VLOOKUP(B184,ActivityConcat!A:C,3,FALSE),"")</f>
        <v/>
      </c>
      <c r="G184" s="228" t="str">
        <f ca="1">IFERROR(VLOOKUP(VALUE(RIGHT(B184,1)),Setup!A:D,4,FALSE),"")</f>
        <v/>
      </c>
      <c r="H184" s="229" t="str">
        <f t="shared" ca="1" si="15"/>
        <v/>
      </c>
      <c r="I184" s="230" t="str">
        <f ca="1">IF(SUMIF(Pharmaceuticals!$B:$B,$B184,Pharmaceuticals!Q:Q)+SUMIF('Health Products &amp; Equipment'!$B:$B,$B184,'Health Products &amp; Equipment'!Z:Z)+SUMIF('Other Pharma &amp; Health Products'!$B:$B,$B184,'Other Pharma &amp; Health Products'!Z:Z)+SUMIF('PSM Costs'!$B:$B,$B184,'PSM Costs'!Z:Z)&gt;0,SUMIF(Pharmaceuticals!$B:$B,$B184,Pharmaceuticals!Q:Q)+SUMIF('Health Products &amp; Equipment'!$B:$B,$B184,'Health Products &amp; Equipment'!Z:Z)+SUMIF('Other Pharma &amp; Health Products'!$B:$B,$B184,'Other Pharma &amp; Health Products'!Z:Z)+SUMIF('PSM Costs'!$B:$B,$B184,'PSM Costs'!Z:Z),"")</f>
        <v/>
      </c>
      <c r="J184" s="230" t="str">
        <f ca="1">IF(SUMIF(Pharmaceuticals!$B:$B,$B184,Pharmaceuticals!S:S)+SUMIF('Health Products &amp; Equipment'!$B:$B,$B184,'Health Products &amp; Equipment'!AB:AB)+SUMIF('Other Pharma &amp; Health Products'!$B:$B,$B184,'Other Pharma &amp; Health Products'!AB:AB)+SUMIF('PSM Costs'!$B:$B,$B184,'PSM Costs'!AB:AB)&gt;0,SUMIF(Pharmaceuticals!$B:$B,$B184,Pharmaceuticals!S:S)+SUMIF('Health Products &amp; Equipment'!$B:$B,$B184,'Health Products &amp; Equipment'!AB:AB)+SUMIF('Other Pharma &amp; Health Products'!$B:$B,$B184,'Other Pharma &amp; Health Products'!AB:AB)+SUMIF('PSM Costs'!$B:$B,$B184,'PSM Costs'!AB:AB),"")</f>
        <v/>
      </c>
      <c r="K184" s="230" t="str">
        <f ca="1">IF(SUMIF(Pharmaceuticals!$B:$B,$B184,Pharmaceuticals!U:U)+SUMIF('Health Products &amp; Equipment'!$B:$B,$B184,'Health Products &amp; Equipment'!AD:AD)+SUMIF('Other Pharma &amp; Health Products'!$B:$B,$B184,'Other Pharma &amp; Health Products'!AD:AD)+SUMIF('PSM Costs'!$B:$B,$B184,'PSM Costs'!AD:AD)&gt;0,SUMIF(Pharmaceuticals!$B:$B,$B184,Pharmaceuticals!U:U)+SUMIF('Health Products &amp; Equipment'!$B:$B,$B184,'Health Products &amp; Equipment'!AD:AD)+SUMIF('Other Pharma &amp; Health Products'!$B:$B,$B184,'Other Pharma &amp; Health Products'!AD:AD)+SUMIF('PSM Costs'!$B:$B,$B184,'PSM Costs'!AD:AD),"")</f>
        <v/>
      </c>
      <c r="L184" s="230" t="str">
        <f ca="1">IF(SUMIF(Pharmaceuticals!$B:$B,$B184,Pharmaceuticals!W:W)+SUMIF('Health Products &amp; Equipment'!$B:$B,$B184,'Health Products &amp; Equipment'!AF:AF)+SUMIF('Other Pharma &amp; Health Products'!$B:$B,$B184,'Other Pharma &amp; Health Products'!AF:AF)+SUMIF('PSM Costs'!$B:$B,$B184,'PSM Costs'!AF:AF)&gt;0,SUMIF(Pharmaceuticals!$B:$B,$B184,Pharmaceuticals!W:W)+SUMIF('Health Products &amp; Equipment'!$B:$B,$B184,'Health Products &amp; Equipment'!AF:AF)+SUMIF('Other Pharma &amp; Health Products'!$B:$B,$B184,'Other Pharma &amp; Health Products'!AF:AF)+SUMIF('PSM Costs'!$B:$B,$B184,'PSM Costs'!AF:AF),"")</f>
        <v/>
      </c>
      <c r="M184" s="228" t="str">
        <f t="shared" ca="1" si="16"/>
        <v/>
      </c>
      <c r="N184" s="231" t="str">
        <f ca="1">IF(SUMIF(Pharmaceuticals!$B:$B,$B184,Pharmaceuticals!AD:AD)+SUMIF('Health Products &amp; Equipment'!$B:$B,$B184,'Health Products &amp; Equipment'!AM:AM)+SUMIF('Other Pharma &amp; Health Products'!$B:$B,$B184,'Other Pharma &amp; Health Products'!AM:AM)+SUMIF('PSM Costs'!$B:$B,$B184,'PSM Costs'!AM:AM)&gt;0,SUMIF(Pharmaceuticals!$B:$B,$B184,Pharmaceuticals!AD:AD)+SUMIF('Health Products &amp; Equipment'!$B:$B,$B184,'Health Products &amp; Equipment'!AM:AM)+SUMIF('Other Pharma &amp; Health Products'!$B:$B,$B184,'Other Pharma &amp; Health Products'!AM:AM)+SUMIF('PSM Costs'!$B:$B,$B184,'PSM Costs'!AM:AM),"")</f>
        <v/>
      </c>
      <c r="O184" s="231" t="str">
        <f ca="1">IF(SUMIF(Pharmaceuticals!$B:$B,$B184,Pharmaceuticals!AF:AF)+SUMIF('Health Products &amp; Equipment'!$B:$B,$B184,'Health Products &amp; Equipment'!AO:AO)+SUMIF('Other Pharma &amp; Health Products'!$B:$B,$B184,'Other Pharma &amp; Health Products'!AO:AO)+SUMIF('PSM Costs'!$B:$B,$B184,'PSM Costs'!AO:AO)&gt;0,SUMIF(Pharmaceuticals!$B:$B,$B184,Pharmaceuticals!AF:AF)+SUMIF('Health Products &amp; Equipment'!$B:$B,$B184,'Health Products &amp; Equipment'!AO:AO)+SUMIF('Other Pharma &amp; Health Products'!$B:$B,$B184,'Other Pharma &amp; Health Products'!AO:AO)+SUMIF('PSM Costs'!$B:$B,$B184,'PSM Costs'!AO:AO),"")</f>
        <v/>
      </c>
      <c r="P184" s="231" t="str">
        <f ca="1">IF(SUMIF(Pharmaceuticals!$B:$B,$B184,Pharmaceuticals!AH:AH)+SUMIF('Health Products &amp; Equipment'!$B:$B,$B184,'Health Products &amp; Equipment'!AQ:AQ)+SUMIF('Other Pharma &amp; Health Products'!$B:$B,$B184,'Other Pharma &amp; Health Products'!AQ:AQ)+SUMIF('PSM Costs'!$B:$B,$B184,'PSM Costs'!AQ:AQ)&gt;0,SUMIF(Pharmaceuticals!$B:$B,$B184,Pharmaceuticals!AH:AH)+SUMIF('Health Products &amp; Equipment'!$B:$B,$B184,'Health Products &amp; Equipment'!AQ:AQ)+SUMIF('Other Pharma &amp; Health Products'!$B:$B,$B184,'Other Pharma &amp; Health Products'!AQ:AQ)+SUMIF('PSM Costs'!$B:$B,$B184,'PSM Costs'!AQ:AQ),"")</f>
        <v/>
      </c>
      <c r="Q184" s="231" t="str">
        <f ca="1">IF(SUMIF(Pharmaceuticals!$B:$B,$B184,Pharmaceuticals!AJ:AJ)+SUMIF('Health Products &amp; Equipment'!$B:$B,$B184,'Health Products &amp; Equipment'!AS:AS)+SUMIF('Other Pharma &amp; Health Products'!$B:$B,$B184,'Other Pharma &amp; Health Products'!AS:AS)+SUMIF('PSM Costs'!$B:$B,$B184,'PSM Costs'!AS:AS)&gt;0,SUMIF(Pharmaceuticals!$B:$B,$B184,Pharmaceuticals!AJ:AJ)+SUMIF('Health Products &amp; Equipment'!$B:$B,$B184,'Health Products &amp; Equipment'!AS:AS)+SUMIF('Other Pharma &amp; Health Products'!$B:$B,$B184,'Other Pharma &amp; Health Products'!AS:AS)+SUMIF('PSM Costs'!$B:$B,$B184,'PSM Costs'!AS:AS),"")</f>
        <v/>
      </c>
      <c r="R184" s="229" t="str">
        <f t="shared" ca="1" si="17"/>
        <v/>
      </c>
      <c r="S184" s="230" t="str">
        <f ca="1">IF(SUMIF(Pharmaceuticals!$B:$B,$B184,Pharmaceuticals!AQ:AQ)+SUMIF('Health Products &amp; Equipment'!$B:$B,$B184,'Health Products &amp; Equipment'!AZ:AZ)+SUMIF('Other Pharma &amp; Health Products'!$B:$B,$B184,'Other Pharma &amp; Health Products'!AZ:AZ)+SUMIF('PSM Costs'!$B:$B,$B184,'PSM Costs'!AZ:AZ)&gt;0,SUMIF(Pharmaceuticals!$B:$B,$B184,Pharmaceuticals!AQ:AQ)+SUMIF('Health Products &amp; Equipment'!$B:$B,$B184,'Health Products &amp; Equipment'!AZ:AZ)+SUMIF('Other Pharma &amp; Health Products'!$B:$B,$B184,'Other Pharma &amp; Health Products'!AZ:AZ)+SUMIF('PSM Costs'!$B:$B,$B184,'PSM Costs'!AZ:AZ),"")</f>
        <v/>
      </c>
      <c r="T184" s="230" t="str">
        <f ca="1">IF(SUMIF(Pharmaceuticals!$B:$B,$B184,Pharmaceuticals!AS:AS)+SUMIF('Health Products &amp; Equipment'!$B:$B,$B184,'Health Products &amp; Equipment'!BB:BB)+SUMIF('Other Pharma &amp; Health Products'!$B:$B,$B184,'Other Pharma &amp; Health Products'!BB:BB)+SUMIF('PSM Costs'!$B:$B,$B184,'PSM Costs'!BB:BB)&gt;0,SUMIF(Pharmaceuticals!$B:$B,$B184,Pharmaceuticals!AS:AS)+SUMIF('Health Products &amp; Equipment'!$B:$B,$B184,'Health Products &amp; Equipment'!BB:BB)+SUMIF('Other Pharma &amp; Health Products'!$B:$B,$B184,'Other Pharma &amp; Health Products'!BB:BB)+SUMIF('PSM Costs'!$B:$B,$B184,'PSM Costs'!BB:BB),"")</f>
        <v/>
      </c>
      <c r="U184" s="230" t="str">
        <f ca="1">IF(SUMIF(Pharmaceuticals!$B:$B,$B184,Pharmaceuticals!AU:AU)+SUMIF('Health Products &amp; Equipment'!$B:$B,$B184,'Health Products &amp; Equipment'!BD:BD)+SUMIF('Other Pharma &amp; Health Products'!$B:$B,$B184,'Other Pharma &amp; Health Products'!BD:BD)+SUMIF('PSM Costs'!$B:$B,$B184,'PSM Costs'!BD:BD)&gt;0,SUMIF(Pharmaceuticals!$B:$B,$B184,Pharmaceuticals!AU:AU)+SUMIF('Health Products &amp; Equipment'!$B:$B,$B184,'Health Products &amp; Equipment'!BD:BD)+SUMIF('Other Pharma &amp; Health Products'!$B:$B,$B184,'Other Pharma &amp; Health Products'!BD:BD)+SUMIF('PSM Costs'!$B:$B,$B184,'PSM Costs'!BD:BD),"")</f>
        <v/>
      </c>
      <c r="V184" s="230" t="str">
        <f ca="1">IF(SUMIF(Pharmaceuticals!$B:$B,$B184,Pharmaceuticals!AW:AW)+SUMIF('Health Products &amp; Equipment'!$B:$B,$B184,'Health Products &amp; Equipment'!BF:BF)+SUMIF('Other Pharma &amp; Health Products'!$B:$B,$B184,'Other Pharma &amp; Health Products'!BF:BF)+SUMIF('PSM Costs'!$B:$B,$B184,'PSM Costs'!BF:BF)&gt;0,SUMIF(Pharmaceuticals!$B:$B,$B184,Pharmaceuticals!AW:AW)+SUMIF('Health Products &amp; Equipment'!$B:$B,$B184,'Health Products &amp; Equipment'!BF:BF)+SUMIF('Other Pharma &amp; Health Products'!$B:$B,$B184,'Other Pharma &amp; Health Products'!BF:BF)+SUMIF('PSM Costs'!$B:$B,$B184,'PSM Costs'!BF:BF),"")</f>
        <v/>
      </c>
      <c r="W184" s="228" t="str">
        <f t="shared" ca="1" si="18"/>
        <v/>
      </c>
      <c r="X184" s="231" t="str">
        <f ca="1">IF(SUMIF(Pharmaceuticals!$B:$B,$B184,Pharmaceuticals!BD:BD)+SUMIF('Health Products &amp; Equipment'!$B:$B,$B184,'Health Products &amp; Equipment'!BM:BM)+SUMIF('Other Pharma &amp; Health Products'!$B:$B,$B184,'Other Pharma &amp; Health Products'!BM:BM)+SUMIF('PSM Costs'!$B:$B,$B184,'PSM Costs'!BM:BM)&gt;0,SUMIF(Pharmaceuticals!$B:$B,$B184,Pharmaceuticals!BD:BD)+SUMIF('Health Products &amp; Equipment'!$B:$B,$B184,'Health Products &amp; Equipment'!BM:BM)+SUMIF('Other Pharma &amp; Health Products'!$B:$B,$B184,'Other Pharma &amp; Health Products'!BM:BM)+SUMIF('PSM Costs'!$B:$B,$B184,'PSM Costs'!BM:BM),"")</f>
        <v/>
      </c>
      <c r="Y184" s="231" t="str">
        <f ca="1">IF(SUMIF(Pharmaceuticals!$B:$B,$B184,Pharmaceuticals!BF:BF)+SUMIF('Health Products &amp; Equipment'!$B:$B,$B184,'Health Products &amp; Equipment'!BO:BO)+SUMIF('Other Pharma &amp; Health Products'!$B:$B,$B184,'Other Pharma &amp; Health Products'!BO:BO)+SUMIF('PSM Costs'!$B:$B,$B184,'PSM Costs'!BO:BO)&gt;0,SUMIF(Pharmaceuticals!$B:$B,$B184,Pharmaceuticals!BF:BF)+SUMIF('Health Products &amp; Equipment'!$B:$B,$B184,'Health Products &amp; Equipment'!BO:BO)+SUMIF('Other Pharma &amp; Health Products'!$B:$B,$B184,'Other Pharma &amp; Health Products'!BO:BO)+SUMIF('PSM Costs'!$B:$B,$B184,'PSM Costs'!BO:BO),"")</f>
        <v/>
      </c>
      <c r="Z184" s="231" t="str">
        <f ca="1">IF(SUMIF(Pharmaceuticals!$B:$B,$B184,Pharmaceuticals!BH:BH)+SUMIF('Health Products &amp; Equipment'!$B:$B,$B184,'Health Products &amp; Equipment'!BQ:BQ)+SUMIF('Other Pharma &amp; Health Products'!$B:$B,$B184,'Other Pharma &amp; Health Products'!BQ:BQ)+SUMIF('PSM Costs'!$B:$B,$B184,'PSM Costs'!BQ:BQ)&gt;0,SUMIF(Pharmaceuticals!$B:$B,$B184,Pharmaceuticals!BH:BH)+SUMIF('Health Products &amp; Equipment'!$B:$B,$B184,'Health Products &amp; Equipment'!BQ:BQ)+SUMIF('Other Pharma &amp; Health Products'!$B:$B,$B184,'Other Pharma &amp; Health Products'!BQ:BQ)+SUMIF('PSM Costs'!$B:$B,$B184,'PSM Costs'!BQ:BQ),"")</f>
        <v/>
      </c>
      <c r="AA184" s="231" t="str">
        <f ca="1">IF(SUMIF(Pharmaceuticals!$B:$B,$B184,Pharmaceuticals!BJ:BJ)+SUMIF('Health Products &amp; Equipment'!$B:$B,$B184,'Health Products &amp; Equipment'!BS:BS)+SUMIF('Other Pharma &amp; Health Products'!$B:$B,$B184,'Other Pharma &amp; Health Products'!BS:BS)+SUMIF('PSM Costs'!$B:$B,$B184,'PSM Costs'!BS:BS)&gt;0,SUMIF(Pharmaceuticals!$B:$B,$B184,Pharmaceuticals!BJ:BJ)+SUMIF('Health Products &amp; Equipment'!$B:$B,$B184,'Health Products &amp; Equipment'!BS:BS)+SUMIF('Other Pharma &amp; Health Products'!$B:$B,$B184,'Other Pharma &amp; Health Products'!BS:BS)+SUMIF('PSM Costs'!$B:$B,$B184,'PSM Costs'!BS:BS),"")</f>
        <v/>
      </c>
      <c r="AB184" s="230" t="str">
        <f t="shared" ca="1" si="19"/>
        <v/>
      </c>
    </row>
    <row r="185" spans="1:28" ht="22" customHeight="1" x14ac:dyDescent="0.15">
      <c r="A185" s="226">
        <v>175</v>
      </c>
      <c r="B185" s="226" t="str">
        <f ca="1">IFERROR(VLOOKUP(A185,'Rank unique Mod-Int-CI-PR'!I:J,2,FALSE),"")</f>
        <v/>
      </c>
      <c r="C185" s="227" t="str">
        <f ca="1">IFERROR(VLOOKUP(VALUE(LEFT(B185,FIND("-",B185)-1)),CatModules!B:C,2,FALSE),"")</f>
        <v/>
      </c>
      <c r="D185" s="227" t="str">
        <f ca="1">IFERROR(VLOOKUP(LEFT(B185,FIND("--",B185)-1),CatInt!D:E,2,FALSE),"")</f>
        <v/>
      </c>
      <c r="E185" s="227" t="str">
        <f ca="1">IFERROR(VLOOKUP(MID(B185,FIND("--",B185)+2,FIND("---",B185)-FIND("--",B185)-2),CatCostInp!D:E,2,FALSE),"")</f>
        <v/>
      </c>
      <c r="F185" s="227" t="str">
        <f ca="1">IFERROR(VLOOKUP(B185,ActivityConcat!A:C,3,FALSE),"")</f>
        <v/>
      </c>
      <c r="G185" s="228" t="str">
        <f ca="1">IFERROR(VLOOKUP(VALUE(RIGHT(B185,1)),Setup!A:D,4,FALSE),"")</f>
        <v/>
      </c>
      <c r="H185" s="229" t="str">
        <f t="shared" ca="1" si="15"/>
        <v/>
      </c>
      <c r="I185" s="230" t="str">
        <f ca="1">IF(SUMIF(Pharmaceuticals!$B:$B,$B185,Pharmaceuticals!Q:Q)+SUMIF('Health Products &amp; Equipment'!$B:$B,$B185,'Health Products &amp; Equipment'!Z:Z)+SUMIF('Other Pharma &amp; Health Products'!$B:$B,$B185,'Other Pharma &amp; Health Products'!Z:Z)+SUMIF('PSM Costs'!$B:$B,$B185,'PSM Costs'!Z:Z)&gt;0,SUMIF(Pharmaceuticals!$B:$B,$B185,Pharmaceuticals!Q:Q)+SUMIF('Health Products &amp; Equipment'!$B:$B,$B185,'Health Products &amp; Equipment'!Z:Z)+SUMIF('Other Pharma &amp; Health Products'!$B:$B,$B185,'Other Pharma &amp; Health Products'!Z:Z)+SUMIF('PSM Costs'!$B:$B,$B185,'PSM Costs'!Z:Z),"")</f>
        <v/>
      </c>
      <c r="J185" s="230" t="str">
        <f ca="1">IF(SUMIF(Pharmaceuticals!$B:$B,$B185,Pharmaceuticals!S:S)+SUMIF('Health Products &amp; Equipment'!$B:$B,$B185,'Health Products &amp; Equipment'!AB:AB)+SUMIF('Other Pharma &amp; Health Products'!$B:$B,$B185,'Other Pharma &amp; Health Products'!AB:AB)+SUMIF('PSM Costs'!$B:$B,$B185,'PSM Costs'!AB:AB)&gt;0,SUMIF(Pharmaceuticals!$B:$B,$B185,Pharmaceuticals!S:S)+SUMIF('Health Products &amp; Equipment'!$B:$B,$B185,'Health Products &amp; Equipment'!AB:AB)+SUMIF('Other Pharma &amp; Health Products'!$B:$B,$B185,'Other Pharma &amp; Health Products'!AB:AB)+SUMIF('PSM Costs'!$B:$B,$B185,'PSM Costs'!AB:AB),"")</f>
        <v/>
      </c>
      <c r="K185" s="230" t="str">
        <f ca="1">IF(SUMIF(Pharmaceuticals!$B:$B,$B185,Pharmaceuticals!U:U)+SUMIF('Health Products &amp; Equipment'!$B:$B,$B185,'Health Products &amp; Equipment'!AD:AD)+SUMIF('Other Pharma &amp; Health Products'!$B:$B,$B185,'Other Pharma &amp; Health Products'!AD:AD)+SUMIF('PSM Costs'!$B:$B,$B185,'PSM Costs'!AD:AD)&gt;0,SUMIF(Pharmaceuticals!$B:$B,$B185,Pharmaceuticals!U:U)+SUMIF('Health Products &amp; Equipment'!$B:$B,$B185,'Health Products &amp; Equipment'!AD:AD)+SUMIF('Other Pharma &amp; Health Products'!$B:$B,$B185,'Other Pharma &amp; Health Products'!AD:AD)+SUMIF('PSM Costs'!$B:$B,$B185,'PSM Costs'!AD:AD),"")</f>
        <v/>
      </c>
      <c r="L185" s="230" t="str">
        <f ca="1">IF(SUMIF(Pharmaceuticals!$B:$B,$B185,Pharmaceuticals!W:W)+SUMIF('Health Products &amp; Equipment'!$B:$B,$B185,'Health Products &amp; Equipment'!AF:AF)+SUMIF('Other Pharma &amp; Health Products'!$B:$B,$B185,'Other Pharma &amp; Health Products'!AF:AF)+SUMIF('PSM Costs'!$B:$B,$B185,'PSM Costs'!AF:AF)&gt;0,SUMIF(Pharmaceuticals!$B:$B,$B185,Pharmaceuticals!W:W)+SUMIF('Health Products &amp; Equipment'!$B:$B,$B185,'Health Products &amp; Equipment'!AF:AF)+SUMIF('Other Pharma &amp; Health Products'!$B:$B,$B185,'Other Pharma &amp; Health Products'!AF:AF)+SUMIF('PSM Costs'!$B:$B,$B185,'PSM Costs'!AF:AF),"")</f>
        <v/>
      </c>
      <c r="M185" s="228" t="str">
        <f t="shared" ca="1" si="16"/>
        <v/>
      </c>
      <c r="N185" s="231" t="str">
        <f ca="1">IF(SUMIF(Pharmaceuticals!$B:$B,$B185,Pharmaceuticals!AD:AD)+SUMIF('Health Products &amp; Equipment'!$B:$B,$B185,'Health Products &amp; Equipment'!AM:AM)+SUMIF('Other Pharma &amp; Health Products'!$B:$B,$B185,'Other Pharma &amp; Health Products'!AM:AM)+SUMIF('PSM Costs'!$B:$B,$B185,'PSM Costs'!AM:AM)&gt;0,SUMIF(Pharmaceuticals!$B:$B,$B185,Pharmaceuticals!AD:AD)+SUMIF('Health Products &amp; Equipment'!$B:$B,$B185,'Health Products &amp; Equipment'!AM:AM)+SUMIF('Other Pharma &amp; Health Products'!$B:$B,$B185,'Other Pharma &amp; Health Products'!AM:AM)+SUMIF('PSM Costs'!$B:$B,$B185,'PSM Costs'!AM:AM),"")</f>
        <v/>
      </c>
      <c r="O185" s="231" t="str">
        <f ca="1">IF(SUMIF(Pharmaceuticals!$B:$B,$B185,Pharmaceuticals!AF:AF)+SUMIF('Health Products &amp; Equipment'!$B:$B,$B185,'Health Products &amp; Equipment'!AO:AO)+SUMIF('Other Pharma &amp; Health Products'!$B:$B,$B185,'Other Pharma &amp; Health Products'!AO:AO)+SUMIF('PSM Costs'!$B:$B,$B185,'PSM Costs'!AO:AO)&gt;0,SUMIF(Pharmaceuticals!$B:$B,$B185,Pharmaceuticals!AF:AF)+SUMIF('Health Products &amp; Equipment'!$B:$B,$B185,'Health Products &amp; Equipment'!AO:AO)+SUMIF('Other Pharma &amp; Health Products'!$B:$B,$B185,'Other Pharma &amp; Health Products'!AO:AO)+SUMIF('PSM Costs'!$B:$B,$B185,'PSM Costs'!AO:AO),"")</f>
        <v/>
      </c>
      <c r="P185" s="231" t="str">
        <f ca="1">IF(SUMIF(Pharmaceuticals!$B:$B,$B185,Pharmaceuticals!AH:AH)+SUMIF('Health Products &amp; Equipment'!$B:$B,$B185,'Health Products &amp; Equipment'!AQ:AQ)+SUMIF('Other Pharma &amp; Health Products'!$B:$B,$B185,'Other Pharma &amp; Health Products'!AQ:AQ)+SUMIF('PSM Costs'!$B:$B,$B185,'PSM Costs'!AQ:AQ)&gt;0,SUMIF(Pharmaceuticals!$B:$B,$B185,Pharmaceuticals!AH:AH)+SUMIF('Health Products &amp; Equipment'!$B:$B,$B185,'Health Products &amp; Equipment'!AQ:AQ)+SUMIF('Other Pharma &amp; Health Products'!$B:$B,$B185,'Other Pharma &amp; Health Products'!AQ:AQ)+SUMIF('PSM Costs'!$B:$B,$B185,'PSM Costs'!AQ:AQ),"")</f>
        <v/>
      </c>
      <c r="Q185" s="231" t="str">
        <f ca="1">IF(SUMIF(Pharmaceuticals!$B:$B,$B185,Pharmaceuticals!AJ:AJ)+SUMIF('Health Products &amp; Equipment'!$B:$B,$B185,'Health Products &amp; Equipment'!AS:AS)+SUMIF('Other Pharma &amp; Health Products'!$B:$B,$B185,'Other Pharma &amp; Health Products'!AS:AS)+SUMIF('PSM Costs'!$B:$B,$B185,'PSM Costs'!AS:AS)&gt;0,SUMIF(Pharmaceuticals!$B:$B,$B185,Pharmaceuticals!AJ:AJ)+SUMIF('Health Products &amp; Equipment'!$B:$B,$B185,'Health Products &amp; Equipment'!AS:AS)+SUMIF('Other Pharma &amp; Health Products'!$B:$B,$B185,'Other Pharma &amp; Health Products'!AS:AS)+SUMIF('PSM Costs'!$B:$B,$B185,'PSM Costs'!AS:AS),"")</f>
        <v/>
      </c>
      <c r="R185" s="229" t="str">
        <f t="shared" ca="1" si="17"/>
        <v/>
      </c>
      <c r="S185" s="230" t="str">
        <f ca="1">IF(SUMIF(Pharmaceuticals!$B:$B,$B185,Pharmaceuticals!AQ:AQ)+SUMIF('Health Products &amp; Equipment'!$B:$B,$B185,'Health Products &amp; Equipment'!AZ:AZ)+SUMIF('Other Pharma &amp; Health Products'!$B:$B,$B185,'Other Pharma &amp; Health Products'!AZ:AZ)+SUMIF('PSM Costs'!$B:$B,$B185,'PSM Costs'!AZ:AZ)&gt;0,SUMIF(Pharmaceuticals!$B:$B,$B185,Pharmaceuticals!AQ:AQ)+SUMIF('Health Products &amp; Equipment'!$B:$B,$B185,'Health Products &amp; Equipment'!AZ:AZ)+SUMIF('Other Pharma &amp; Health Products'!$B:$B,$B185,'Other Pharma &amp; Health Products'!AZ:AZ)+SUMIF('PSM Costs'!$B:$B,$B185,'PSM Costs'!AZ:AZ),"")</f>
        <v/>
      </c>
      <c r="T185" s="230" t="str">
        <f ca="1">IF(SUMIF(Pharmaceuticals!$B:$B,$B185,Pharmaceuticals!AS:AS)+SUMIF('Health Products &amp; Equipment'!$B:$B,$B185,'Health Products &amp; Equipment'!BB:BB)+SUMIF('Other Pharma &amp; Health Products'!$B:$B,$B185,'Other Pharma &amp; Health Products'!BB:BB)+SUMIF('PSM Costs'!$B:$B,$B185,'PSM Costs'!BB:BB)&gt;0,SUMIF(Pharmaceuticals!$B:$B,$B185,Pharmaceuticals!AS:AS)+SUMIF('Health Products &amp; Equipment'!$B:$B,$B185,'Health Products &amp; Equipment'!BB:BB)+SUMIF('Other Pharma &amp; Health Products'!$B:$B,$B185,'Other Pharma &amp; Health Products'!BB:BB)+SUMIF('PSM Costs'!$B:$B,$B185,'PSM Costs'!BB:BB),"")</f>
        <v/>
      </c>
      <c r="U185" s="230" t="str">
        <f ca="1">IF(SUMIF(Pharmaceuticals!$B:$B,$B185,Pharmaceuticals!AU:AU)+SUMIF('Health Products &amp; Equipment'!$B:$B,$B185,'Health Products &amp; Equipment'!BD:BD)+SUMIF('Other Pharma &amp; Health Products'!$B:$B,$B185,'Other Pharma &amp; Health Products'!BD:BD)+SUMIF('PSM Costs'!$B:$B,$B185,'PSM Costs'!BD:BD)&gt;0,SUMIF(Pharmaceuticals!$B:$B,$B185,Pharmaceuticals!AU:AU)+SUMIF('Health Products &amp; Equipment'!$B:$B,$B185,'Health Products &amp; Equipment'!BD:BD)+SUMIF('Other Pharma &amp; Health Products'!$B:$B,$B185,'Other Pharma &amp; Health Products'!BD:BD)+SUMIF('PSM Costs'!$B:$B,$B185,'PSM Costs'!BD:BD),"")</f>
        <v/>
      </c>
      <c r="V185" s="230" t="str">
        <f ca="1">IF(SUMIF(Pharmaceuticals!$B:$B,$B185,Pharmaceuticals!AW:AW)+SUMIF('Health Products &amp; Equipment'!$B:$B,$B185,'Health Products &amp; Equipment'!BF:BF)+SUMIF('Other Pharma &amp; Health Products'!$B:$B,$B185,'Other Pharma &amp; Health Products'!BF:BF)+SUMIF('PSM Costs'!$B:$B,$B185,'PSM Costs'!BF:BF)&gt;0,SUMIF(Pharmaceuticals!$B:$B,$B185,Pharmaceuticals!AW:AW)+SUMIF('Health Products &amp; Equipment'!$B:$B,$B185,'Health Products &amp; Equipment'!BF:BF)+SUMIF('Other Pharma &amp; Health Products'!$B:$B,$B185,'Other Pharma &amp; Health Products'!BF:BF)+SUMIF('PSM Costs'!$B:$B,$B185,'PSM Costs'!BF:BF),"")</f>
        <v/>
      </c>
      <c r="W185" s="228" t="str">
        <f t="shared" ca="1" si="18"/>
        <v/>
      </c>
      <c r="X185" s="231" t="str">
        <f ca="1">IF(SUMIF(Pharmaceuticals!$B:$B,$B185,Pharmaceuticals!BD:BD)+SUMIF('Health Products &amp; Equipment'!$B:$B,$B185,'Health Products &amp; Equipment'!BM:BM)+SUMIF('Other Pharma &amp; Health Products'!$B:$B,$B185,'Other Pharma &amp; Health Products'!BM:BM)+SUMIF('PSM Costs'!$B:$B,$B185,'PSM Costs'!BM:BM)&gt;0,SUMIF(Pharmaceuticals!$B:$B,$B185,Pharmaceuticals!BD:BD)+SUMIF('Health Products &amp; Equipment'!$B:$B,$B185,'Health Products &amp; Equipment'!BM:BM)+SUMIF('Other Pharma &amp; Health Products'!$B:$B,$B185,'Other Pharma &amp; Health Products'!BM:BM)+SUMIF('PSM Costs'!$B:$B,$B185,'PSM Costs'!BM:BM),"")</f>
        <v/>
      </c>
      <c r="Y185" s="231" t="str">
        <f ca="1">IF(SUMIF(Pharmaceuticals!$B:$B,$B185,Pharmaceuticals!BF:BF)+SUMIF('Health Products &amp; Equipment'!$B:$B,$B185,'Health Products &amp; Equipment'!BO:BO)+SUMIF('Other Pharma &amp; Health Products'!$B:$B,$B185,'Other Pharma &amp; Health Products'!BO:BO)+SUMIF('PSM Costs'!$B:$B,$B185,'PSM Costs'!BO:BO)&gt;0,SUMIF(Pharmaceuticals!$B:$B,$B185,Pharmaceuticals!BF:BF)+SUMIF('Health Products &amp; Equipment'!$B:$B,$B185,'Health Products &amp; Equipment'!BO:BO)+SUMIF('Other Pharma &amp; Health Products'!$B:$B,$B185,'Other Pharma &amp; Health Products'!BO:BO)+SUMIF('PSM Costs'!$B:$B,$B185,'PSM Costs'!BO:BO),"")</f>
        <v/>
      </c>
      <c r="Z185" s="231" t="str">
        <f ca="1">IF(SUMIF(Pharmaceuticals!$B:$B,$B185,Pharmaceuticals!BH:BH)+SUMIF('Health Products &amp; Equipment'!$B:$B,$B185,'Health Products &amp; Equipment'!BQ:BQ)+SUMIF('Other Pharma &amp; Health Products'!$B:$B,$B185,'Other Pharma &amp; Health Products'!BQ:BQ)+SUMIF('PSM Costs'!$B:$B,$B185,'PSM Costs'!BQ:BQ)&gt;0,SUMIF(Pharmaceuticals!$B:$B,$B185,Pharmaceuticals!BH:BH)+SUMIF('Health Products &amp; Equipment'!$B:$B,$B185,'Health Products &amp; Equipment'!BQ:BQ)+SUMIF('Other Pharma &amp; Health Products'!$B:$B,$B185,'Other Pharma &amp; Health Products'!BQ:BQ)+SUMIF('PSM Costs'!$B:$B,$B185,'PSM Costs'!BQ:BQ),"")</f>
        <v/>
      </c>
      <c r="AA185" s="231" t="str">
        <f ca="1">IF(SUMIF(Pharmaceuticals!$B:$B,$B185,Pharmaceuticals!BJ:BJ)+SUMIF('Health Products &amp; Equipment'!$B:$B,$B185,'Health Products &amp; Equipment'!BS:BS)+SUMIF('Other Pharma &amp; Health Products'!$B:$B,$B185,'Other Pharma &amp; Health Products'!BS:BS)+SUMIF('PSM Costs'!$B:$B,$B185,'PSM Costs'!BS:BS)&gt;0,SUMIF(Pharmaceuticals!$B:$B,$B185,Pharmaceuticals!BJ:BJ)+SUMIF('Health Products &amp; Equipment'!$B:$B,$B185,'Health Products &amp; Equipment'!BS:BS)+SUMIF('Other Pharma &amp; Health Products'!$B:$B,$B185,'Other Pharma &amp; Health Products'!BS:BS)+SUMIF('PSM Costs'!$B:$B,$B185,'PSM Costs'!BS:BS),"")</f>
        <v/>
      </c>
      <c r="AB185" s="230" t="str">
        <f t="shared" ca="1" si="19"/>
        <v/>
      </c>
    </row>
    <row r="186" spans="1:28" ht="22" customHeight="1" x14ac:dyDescent="0.15">
      <c r="A186" s="226">
        <v>176</v>
      </c>
      <c r="B186" s="226" t="str">
        <f ca="1">IFERROR(VLOOKUP(A186,'Rank unique Mod-Int-CI-PR'!I:J,2,FALSE),"")</f>
        <v/>
      </c>
      <c r="C186" s="227" t="str">
        <f ca="1">IFERROR(VLOOKUP(VALUE(LEFT(B186,FIND("-",B186)-1)),CatModules!B:C,2,FALSE),"")</f>
        <v/>
      </c>
      <c r="D186" s="227" t="str">
        <f ca="1">IFERROR(VLOOKUP(LEFT(B186,FIND("--",B186)-1),CatInt!D:E,2,FALSE),"")</f>
        <v/>
      </c>
      <c r="E186" s="227" t="str">
        <f ca="1">IFERROR(VLOOKUP(MID(B186,FIND("--",B186)+2,FIND("---",B186)-FIND("--",B186)-2),CatCostInp!D:E,2,FALSE),"")</f>
        <v/>
      </c>
      <c r="F186" s="227" t="str">
        <f ca="1">IFERROR(VLOOKUP(B186,ActivityConcat!A:C,3,FALSE),"")</f>
        <v/>
      </c>
      <c r="G186" s="228" t="str">
        <f ca="1">IFERROR(VLOOKUP(VALUE(RIGHT(B186,1)),Setup!A:D,4,FALSE),"")</f>
        <v/>
      </c>
      <c r="H186" s="229" t="str">
        <f t="shared" ca="1" si="15"/>
        <v/>
      </c>
      <c r="I186" s="230" t="str">
        <f ca="1">IF(SUMIF(Pharmaceuticals!$B:$B,$B186,Pharmaceuticals!Q:Q)+SUMIF('Health Products &amp; Equipment'!$B:$B,$B186,'Health Products &amp; Equipment'!Z:Z)+SUMIF('Other Pharma &amp; Health Products'!$B:$B,$B186,'Other Pharma &amp; Health Products'!Z:Z)+SUMIF('PSM Costs'!$B:$B,$B186,'PSM Costs'!Z:Z)&gt;0,SUMIF(Pharmaceuticals!$B:$B,$B186,Pharmaceuticals!Q:Q)+SUMIF('Health Products &amp; Equipment'!$B:$B,$B186,'Health Products &amp; Equipment'!Z:Z)+SUMIF('Other Pharma &amp; Health Products'!$B:$B,$B186,'Other Pharma &amp; Health Products'!Z:Z)+SUMIF('PSM Costs'!$B:$B,$B186,'PSM Costs'!Z:Z),"")</f>
        <v/>
      </c>
      <c r="J186" s="230" t="str">
        <f ca="1">IF(SUMIF(Pharmaceuticals!$B:$B,$B186,Pharmaceuticals!S:S)+SUMIF('Health Products &amp; Equipment'!$B:$B,$B186,'Health Products &amp; Equipment'!AB:AB)+SUMIF('Other Pharma &amp; Health Products'!$B:$B,$B186,'Other Pharma &amp; Health Products'!AB:AB)+SUMIF('PSM Costs'!$B:$B,$B186,'PSM Costs'!AB:AB)&gt;0,SUMIF(Pharmaceuticals!$B:$B,$B186,Pharmaceuticals!S:S)+SUMIF('Health Products &amp; Equipment'!$B:$B,$B186,'Health Products &amp; Equipment'!AB:AB)+SUMIF('Other Pharma &amp; Health Products'!$B:$B,$B186,'Other Pharma &amp; Health Products'!AB:AB)+SUMIF('PSM Costs'!$B:$B,$B186,'PSM Costs'!AB:AB),"")</f>
        <v/>
      </c>
      <c r="K186" s="230" t="str">
        <f ca="1">IF(SUMIF(Pharmaceuticals!$B:$B,$B186,Pharmaceuticals!U:U)+SUMIF('Health Products &amp; Equipment'!$B:$B,$B186,'Health Products &amp; Equipment'!AD:AD)+SUMIF('Other Pharma &amp; Health Products'!$B:$B,$B186,'Other Pharma &amp; Health Products'!AD:AD)+SUMIF('PSM Costs'!$B:$B,$B186,'PSM Costs'!AD:AD)&gt;0,SUMIF(Pharmaceuticals!$B:$B,$B186,Pharmaceuticals!U:U)+SUMIF('Health Products &amp; Equipment'!$B:$B,$B186,'Health Products &amp; Equipment'!AD:AD)+SUMIF('Other Pharma &amp; Health Products'!$B:$B,$B186,'Other Pharma &amp; Health Products'!AD:AD)+SUMIF('PSM Costs'!$B:$B,$B186,'PSM Costs'!AD:AD),"")</f>
        <v/>
      </c>
      <c r="L186" s="230" t="str">
        <f ca="1">IF(SUMIF(Pharmaceuticals!$B:$B,$B186,Pharmaceuticals!W:W)+SUMIF('Health Products &amp; Equipment'!$B:$B,$B186,'Health Products &amp; Equipment'!AF:AF)+SUMIF('Other Pharma &amp; Health Products'!$B:$B,$B186,'Other Pharma &amp; Health Products'!AF:AF)+SUMIF('PSM Costs'!$B:$B,$B186,'PSM Costs'!AF:AF)&gt;0,SUMIF(Pharmaceuticals!$B:$B,$B186,Pharmaceuticals!W:W)+SUMIF('Health Products &amp; Equipment'!$B:$B,$B186,'Health Products &amp; Equipment'!AF:AF)+SUMIF('Other Pharma &amp; Health Products'!$B:$B,$B186,'Other Pharma &amp; Health Products'!AF:AF)+SUMIF('PSM Costs'!$B:$B,$B186,'PSM Costs'!AF:AF),"")</f>
        <v/>
      </c>
      <c r="M186" s="228" t="str">
        <f t="shared" ca="1" si="16"/>
        <v/>
      </c>
      <c r="N186" s="231" t="str">
        <f ca="1">IF(SUMIF(Pharmaceuticals!$B:$B,$B186,Pharmaceuticals!AD:AD)+SUMIF('Health Products &amp; Equipment'!$B:$B,$B186,'Health Products &amp; Equipment'!AM:AM)+SUMIF('Other Pharma &amp; Health Products'!$B:$B,$B186,'Other Pharma &amp; Health Products'!AM:AM)+SUMIF('PSM Costs'!$B:$B,$B186,'PSM Costs'!AM:AM)&gt;0,SUMIF(Pharmaceuticals!$B:$B,$B186,Pharmaceuticals!AD:AD)+SUMIF('Health Products &amp; Equipment'!$B:$B,$B186,'Health Products &amp; Equipment'!AM:AM)+SUMIF('Other Pharma &amp; Health Products'!$B:$B,$B186,'Other Pharma &amp; Health Products'!AM:AM)+SUMIF('PSM Costs'!$B:$B,$B186,'PSM Costs'!AM:AM),"")</f>
        <v/>
      </c>
      <c r="O186" s="231" t="str">
        <f ca="1">IF(SUMIF(Pharmaceuticals!$B:$B,$B186,Pharmaceuticals!AF:AF)+SUMIF('Health Products &amp; Equipment'!$B:$B,$B186,'Health Products &amp; Equipment'!AO:AO)+SUMIF('Other Pharma &amp; Health Products'!$B:$B,$B186,'Other Pharma &amp; Health Products'!AO:AO)+SUMIF('PSM Costs'!$B:$B,$B186,'PSM Costs'!AO:AO)&gt;0,SUMIF(Pharmaceuticals!$B:$B,$B186,Pharmaceuticals!AF:AF)+SUMIF('Health Products &amp; Equipment'!$B:$B,$B186,'Health Products &amp; Equipment'!AO:AO)+SUMIF('Other Pharma &amp; Health Products'!$B:$B,$B186,'Other Pharma &amp; Health Products'!AO:AO)+SUMIF('PSM Costs'!$B:$B,$B186,'PSM Costs'!AO:AO),"")</f>
        <v/>
      </c>
      <c r="P186" s="231" t="str">
        <f ca="1">IF(SUMIF(Pharmaceuticals!$B:$B,$B186,Pharmaceuticals!AH:AH)+SUMIF('Health Products &amp; Equipment'!$B:$B,$B186,'Health Products &amp; Equipment'!AQ:AQ)+SUMIF('Other Pharma &amp; Health Products'!$B:$B,$B186,'Other Pharma &amp; Health Products'!AQ:AQ)+SUMIF('PSM Costs'!$B:$B,$B186,'PSM Costs'!AQ:AQ)&gt;0,SUMIF(Pharmaceuticals!$B:$B,$B186,Pharmaceuticals!AH:AH)+SUMIF('Health Products &amp; Equipment'!$B:$B,$B186,'Health Products &amp; Equipment'!AQ:AQ)+SUMIF('Other Pharma &amp; Health Products'!$B:$B,$B186,'Other Pharma &amp; Health Products'!AQ:AQ)+SUMIF('PSM Costs'!$B:$B,$B186,'PSM Costs'!AQ:AQ),"")</f>
        <v/>
      </c>
      <c r="Q186" s="231" t="str">
        <f ca="1">IF(SUMIF(Pharmaceuticals!$B:$B,$B186,Pharmaceuticals!AJ:AJ)+SUMIF('Health Products &amp; Equipment'!$B:$B,$B186,'Health Products &amp; Equipment'!AS:AS)+SUMIF('Other Pharma &amp; Health Products'!$B:$B,$B186,'Other Pharma &amp; Health Products'!AS:AS)+SUMIF('PSM Costs'!$B:$B,$B186,'PSM Costs'!AS:AS)&gt;0,SUMIF(Pharmaceuticals!$B:$B,$B186,Pharmaceuticals!AJ:AJ)+SUMIF('Health Products &amp; Equipment'!$B:$B,$B186,'Health Products &amp; Equipment'!AS:AS)+SUMIF('Other Pharma &amp; Health Products'!$B:$B,$B186,'Other Pharma &amp; Health Products'!AS:AS)+SUMIF('PSM Costs'!$B:$B,$B186,'PSM Costs'!AS:AS),"")</f>
        <v/>
      </c>
      <c r="R186" s="229" t="str">
        <f t="shared" ca="1" si="17"/>
        <v/>
      </c>
      <c r="S186" s="230" t="str">
        <f ca="1">IF(SUMIF(Pharmaceuticals!$B:$B,$B186,Pharmaceuticals!AQ:AQ)+SUMIF('Health Products &amp; Equipment'!$B:$B,$B186,'Health Products &amp; Equipment'!AZ:AZ)+SUMIF('Other Pharma &amp; Health Products'!$B:$B,$B186,'Other Pharma &amp; Health Products'!AZ:AZ)+SUMIF('PSM Costs'!$B:$B,$B186,'PSM Costs'!AZ:AZ)&gt;0,SUMIF(Pharmaceuticals!$B:$B,$B186,Pharmaceuticals!AQ:AQ)+SUMIF('Health Products &amp; Equipment'!$B:$B,$B186,'Health Products &amp; Equipment'!AZ:AZ)+SUMIF('Other Pharma &amp; Health Products'!$B:$B,$B186,'Other Pharma &amp; Health Products'!AZ:AZ)+SUMIF('PSM Costs'!$B:$B,$B186,'PSM Costs'!AZ:AZ),"")</f>
        <v/>
      </c>
      <c r="T186" s="230" t="str">
        <f ca="1">IF(SUMIF(Pharmaceuticals!$B:$B,$B186,Pharmaceuticals!AS:AS)+SUMIF('Health Products &amp; Equipment'!$B:$B,$B186,'Health Products &amp; Equipment'!BB:BB)+SUMIF('Other Pharma &amp; Health Products'!$B:$B,$B186,'Other Pharma &amp; Health Products'!BB:BB)+SUMIF('PSM Costs'!$B:$B,$B186,'PSM Costs'!BB:BB)&gt;0,SUMIF(Pharmaceuticals!$B:$B,$B186,Pharmaceuticals!AS:AS)+SUMIF('Health Products &amp; Equipment'!$B:$B,$B186,'Health Products &amp; Equipment'!BB:BB)+SUMIF('Other Pharma &amp; Health Products'!$B:$B,$B186,'Other Pharma &amp; Health Products'!BB:BB)+SUMIF('PSM Costs'!$B:$B,$B186,'PSM Costs'!BB:BB),"")</f>
        <v/>
      </c>
      <c r="U186" s="230" t="str">
        <f ca="1">IF(SUMIF(Pharmaceuticals!$B:$B,$B186,Pharmaceuticals!AU:AU)+SUMIF('Health Products &amp; Equipment'!$B:$B,$B186,'Health Products &amp; Equipment'!BD:BD)+SUMIF('Other Pharma &amp; Health Products'!$B:$B,$B186,'Other Pharma &amp; Health Products'!BD:BD)+SUMIF('PSM Costs'!$B:$B,$B186,'PSM Costs'!BD:BD)&gt;0,SUMIF(Pharmaceuticals!$B:$B,$B186,Pharmaceuticals!AU:AU)+SUMIF('Health Products &amp; Equipment'!$B:$B,$B186,'Health Products &amp; Equipment'!BD:BD)+SUMIF('Other Pharma &amp; Health Products'!$B:$B,$B186,'Other Pharma &amp; Health Products'!BD:BD)+SUMIF('PSM Costs'!$B:$B,$B186,'PSM Costs'!BD:BD),"")</f>
        <v/>
      </c>
      <c r="V186" s="230" t="str">
        <f ca="1">IF(SUMIF(Pharmaceuticals!$B:$B,$B186,Pharmaceuticals!AW:AW)+SUMIF('Health Products &amp; Equipment'!$B:$B,$B186,'Health Products &amp; Equipment'!BF:BF)+SUMIF('Other Pharma &amp; Health Products'!$B:$B,$B186,'Other Pharma &amp; Health Products'!BF:BF)+SUMIF('PSM Costs'!$B:$B,$B186,'PSM Costs'!BF:BF)&gt;0,SUMIF(Pharmaceuticals!$B:$B,$B186,Pharmaceuticals!AW:AW)+SUMIF('Health Products &amp; Equipment'!$B:$B,$B186,'Health Products &amp; Equipment'!BF:BF)+SUMIF('Other Pharma &amp; Health Products'!$B:$B,$B186,'Other Pharma &amp; Health Products'!BF:BF)+SUMIF('PSM Costs'!$B:$B,$B186,'PSM Costs'!BF:BF),"")</f>
        <v/>
      </c>
      <c r="W186" s="228" t="str">
        <f t="shared" ca="1" si="18"/>
        <v/>
      </c>
      <c r="X186" s="231" t="str">
        <f ca="1">IF(SUMIF(Pharmaceuticals!$B:$B,$B186,Pharmaceuticals!BD:BD)+SUMIF('Health Products &amp; Equipment'!$B:$B,$B186,'Health Products &amp; Equipment'!BM:BM)+SUMIF('Other Pharma &amp; Health Products'!$B:$B,$B186,'Other Pharma &amp; Health Products'!BM:BM)+SUMIF('PSM Costs'!$B:$B,$B186,'PSM Costs'!BM:BM)&gt;0,SUMIF(Pharmaceuticals!$B:$B,$B186,Pharmaceuticals!BD:BD)+SUMIF('Health Products &amp; Equipment'!$B:$B,$B186,'Health Products &amp; Equipment'!BM:BM)+SUMIF('Other Pharma &amp; Health Products'!$B:$B,$B186,'Other Pharma &amp; Health Products'!BM:BM)+SUMIF('PSM Costs'!$B:$B,$B186,'PSM Costs'!BM:BM),"")</f>
        <v/>
      </c>
      <c r="Y186" s="231" t="str">
        <f ca="1">IF(SUMIF(Pharmaceuticals!$B:$B,$B186,Pharmaceuticals!BF:BF)+SUMIF('Health Products &amp; Equipment'!$B:$B,$B186,'Health Products &amp; Equipment'!BO:BO)+SUMIF('Other Pharma &amp; Health Products'!$B:$B,$B186,'Other Pharma &amp; Health Products'!BO:BO)+SUMIF('PSM Costs'!$B:$B,$B186,'PSM Costs'!BO:BO)&gt;0,SUMIF(Pharmaceuticals!$B:$B,$B186,Pharmaceuticals!BF:BF)+SUMIF('Health Products &amp; Equipment'!$B:$B,$B186,'Health Products &amp; Equipment'!BO:BO)+SUMIF('Other Pharma &amp; Health Products'!$B:$B,$B186,'Other Pharma &amp; Health Products'!BO:BO)+SUMIF('PSM Costs'!$B:$B,$B186,'PSM Costs'!BO:BO),"")</f>
        <v/>
      </c>
      <c r="Z186" s="231" t="str">
        <f ca="1">IF(SUMIF(Pharmaceuticals!$B:$B,$B186,Pharmaceuticals!BH:BH)+SUMIF('Health Products &amp; Equipment'!$B:$B,$B186,'Health Products &amp; Equipment'!BQ:BQ)+SUMIF('Other Pharma &amp; Health Products'!$B:$B,$B186,'Other Pharma &amp; Health Products'!BQ:BQ)+SUMIF('PSM Costs'!$B:$B,$B186,'PSM Costs'!BQ:BQ)&gt;0,SUMIF(Pharmaceuticals!$B:$B,$B186,Pharmaceuticals!BH:BH)+SUMIF('Health Products &amp; Equipment'!$B:$B,$B186,'Health Products &amp; Equipment'!BQ:BQ)+SUMIF('Other Pharma &amp; Health Products'!$B:$B,$B186,'Other Pharma &amp; Health Products'!BQ:BQ)+SUMIF('PSM Costs'!$B:$B,$B186,'PSM Costs'!BQ:BQ),"")</f>
        <v/>
      </c>
      <c r="AA186" s="231" t="str">
        <f ca="1">IF(SUMIF(Pharmaceuticals!$B:$B,$B186,Pharmaceuticals!BJ:BJ)+SUMIF('Health Products &amp; Equipment'!$B:$B,$B186,'Health Products &amp; Equipment'!BS:BS)+SUMIF('Other Pharma &amp; Health Products'!$B:$B,$B186,'Other Pharma &amp; Health Products'!BS:BS)+SUMIF('PSM Costs'!$B:$B,$B186,'PSM Costs'!BS:BS)&gt;0,SUMIF(Pharmaceuticals!$B:$B,$B186,Pharmaceuticals!BJ:BJ)+SUMIF('Health Products &amp; Equipment'!$B:$B,$B186,'Health Products &amp; Equipment'!BS:BS)+SUMIF('Other Pharma &amp; Health Products'!$B:$B,$B186,'Other Pharma &amp; Health Products'!BS:BS)+SUMIF('PSM Costs'!$B:$B,$B186,'PSM Costs'!BS:BS),"")</f>
        <v/>
      </c>
      <c r="AB186" s="230" t="str">
        <f t="shared" ca="1" si="19"/>
        <v/>
      </c>
    </row>
    <row r="187" spans="1:28" ht="22" customHeight="1" x14ac:dyDescent="0.15">
      <c r="A187" s="226">
        <v>177</v>
      </c>
      <c r="B187" s="226" t="str">
        <f ca="1">IFERROR(VLOOKUP(A187,'Rank unique Mod-Int-CI-PR'!I:J,2,FALSE),"")</f>
        <v/>
      </c>
      <c r="C187" s="227" t="str">
        <f ca="1">IFERROR(VLOOKUP(VALUE(LEFT(B187,FIND("-",B187)-1)),CatModules!B:C,2,FALSE),"")</f>
        <v/>
      </c>
      <c r="D187" s="227" t="str">
        <f ca="1">IFERROR(VLOOKUP(LEFT(B187,FIND("--",B187)-1),CatInt!D:E,2,FALSE),"")</f>
        <v/>
      </c>
      <c r="E187" s="227" t="str">
        <f ca="1">IFERROR(VLOOKUP(MID(B187,FIND("--",B187)+2,FIND("---",B187)-FIND("--",B187)-2),CatCostInp!D:E,2,FALSE),"")</f>
        <v/>
      </c>
      <c r="F187" s="227" t="str">
        <f ca="1">IFERROR(VLOOKUP(B187,ActivityConcat!A:C,3,FALSE),"")</f>
        <v/>
      </c>
      <c r="G187" s="228" t="str">
        <f ca="1">IFERROR(VLOOKUP(VALUE(RIGHT(B187,1)),Setup!A:D,4,FALSE),"")</f>
        <v/>
      </c>
      <c r="H187" s="229" t="str">
        <f t="shared" ca="1" si="15"/>
        <v/>
      </c>
      <c r="I187" s="230" t="str">
        <f ca="1">IF(SUMIF(Pharmaceuticals!$B:$B,$B187,Pharmaceuticals!Q:Q)+SUMIF('Health Products &amp; Equipment'!$B:$B,$B187,'Health Products &amp; Equipment'!Z:Z)+SUMIF('Other Pharma &amp; Health Products'!$B:$B,$B187,'Other Pharma &amp; Health Products'!Z:Z)+SUMIF('PSM Costs'!$B:$B,$B187,'PSM Costs'!Z:Z)&gt;0,SUMIF(Pharmaceuticals!$B:$B,$B187,Pharmaceuticals!Q:Q)+SUMIF('Health Products &amp; Equipment'!$B:$B,$B187,'Health Products &amp; Equipment'!Z:Z)+SUMIF('Other Pharma &amp; Health Products'!$B:$B,$B187,'Other Pharma &amp; Health Products'!Z:Z)+SUMIF('PSM Costs'!$B:$B,$B187,'PSM Costs'!Z:Z),"")</f>
        <v/>
      </c>
      <c r="J187" s="230" t="str">
        <f ca="1">IF(SUMIF(Pharmaceuticals!$B:$B,$B187,Pharmaceuticals!S:S)+SUMIF('Health Products &amp; Equipment'!$B:$B,$B187,'Health Products &amp; Equipment'!AB:AB)+SUMIF('Other Pharma &amp; Health Products'!$B:$B,$B187,'Other Pharma &amp; Health Products'!AB:AB)+SUMIF('PSM Costs'!$B:$B,$B187,'PSM Costs'!AB:AB)&gt;0,SUMIF(Pharmaceuticals!$B:$B,$B187,Pharmaceuticals!S:S)+SUMIF('Health Products &amp; Equipment'!$B:$B,$B187,'Health Products &amp; Equipment'!AB:AB)+SUMIF('Other Pharma &amp; Health Products'!$B:$B,$B187,'Other Pharma &amp; Health Products'!AB:AB)+SUMIF('PSM Costs'!$B:$B,$B187,'PSM Costs'!AB:AB),"")</f>
        <v/>
      </c>
      <c r="K187" s="230" t="str">
        <f ca="1">IF(SUMIF(Pharmaceuticals!$B:$B,$B187,Pharmaceuticals!U:U)+SUMIF('Health Products &amp; Equipment'!$B:$B,$B187,'Health Products &amp; Equipment'!AD:AD)+SUMIF('Other Pharma &amp; Health Products'!$B:$B,$B187,'Other Pharma &amp; Health Products'!AD:AD)+SUMIF('PSM Costs'!$B:$B,$B187,'PSM Costs'!AD:AD)&gt;0,SUMIF(Pharmaceuticals!$B:$B,$B187,Pharmaceuticals!U:U)+SUMIF('Health Products &amp; Equipment'!$B:$B,$B187,'Health Products &amp; Equipment'!AD:AD)+SUMIF('Other Pharma &amp; Health Products'!$B:$B,$B187,'Other Pharma &amp; Health Products'!AD:AD)+SUMIF('PSM Costs'!$B:$B,$B187,'PSM Costs'!AD:AD),"")</f>
        <v/>
      </c>
      <c r="L187" s="230" t="str">
        <f ca="1">IF(SUMIF(Pharmaceuticals!$B:$B,$B187,Pharmaceuticals!W:W)+SUMIF('Health Products &amp; Equipment'!$B:$B,$B187,'Health Products &amp; Equipment'!AF:AF)+SUMIF('Other Pharma &amp; Health Products'!$B:$B,$B187,'Other Pharma &amp; Health Products'!AF:AF)+SUMIF('PSM Costs'!$B:$B,$B187,'PSM Costs'!AF:AF)&gt;0,SUMIF(Pharmaceuticals!$B:$B,$B187,Pharmaceuticals!W:W)+SUMIF('Health Products &amp; Equipment'!$B:$B,$B187,'Health Products &amp; Equipment'!AF:AF)+SUMIF('Other Pharma &amp; Health Products'!$B:$B,$B187,'Other Pharma &amp; Health Products'!AF:AF)+SUMIF('PSM Costs'!$B:$B,$B187,'PSM Costs'!AF:AF),"")</f>
        <v/>
      </c>
      <c r="M187" s="228" t="str">
        <f t="shared" ca="1" si="16"/>
        <v/>
      </c>
      <c r="N187" s="231" t="str">
        <f ca="1">IF(SUMIF(Pharmaceuticals!$B:$B,$B187,Pharmaceuticals!AD:AD)+SUMIF('Health Products &amp; Equipment'!$B:$B,$B187,'Health Products &amp; Equipment'!AM:AM)+SUMIF('Other Pharma &amp; Health Products'!$B:$B,$B187,'Other Pharma &amp; Health Products'!AM:AM)+SUMIF('PSM Costs'!$B:$B,$B187,'PSM Costs'!AM:AM)&gt;0,SUMIF(Pharmaceuticals!$B:$B,$B187,Pharmaceuticals!AD:AD)+SUMIF('Health Products &amp; Equipment'!$B:$B,$B187,'Health Products &amp; Equipment'!AM:AM)+SUMIF('Other Pharma &amp; Health Products'!$B:$B,$B187,'Other Pharma &amp; Health Products'!AM:AM)+SUMIF('PSM Costs'!$B:$B,$B187,'PSM Costs'!AM:AM),"")</f>
        <v/>
      </c>
      <c r="O187" s="231" t="str">
        <f ca="1">IF(SUMIF(Pharmaceuticals!$B:$B,$B187,Pharmaceuticals!AF:AF)+SUMIF('Health Products &amp; Equipment'!$B:$B,$B187,'Health Products &amp; Equipment'!AO:AO)+SUMIF('Other Pharma &amp; Health Products'!$B:$B,$B187,'Other Pharma &amp; Health Products'!AO:AO)+SUMIF('PSM Costs'!$B:$B,$B187,'PSM Costs'!AO:AO)&gt;0,SUMIF(Pharmaceuticals!$B:$B,$B187,Pharmaceuticals!AF:AF)+SUMIF('Health Products &amp; Equipment'!$B:$B,$B187,'Health Products &amp; Equipment'!AO:AO)+SUMIF('Other Pharma &amp; Health Products'!$B:$B,$B187,'Other Pharma &amp; Health Products'!AO:AO)+SUMIF('PSM Costs'!$B:$B,$B187,'PSM Costs'!AO:AO),"")</f>
        <v/>
      </c>
      <c r="P187" s="231" t="str">
        <f ca="1">IF(SUMIF(Pharmaceuticals!$B:$B,$B187,Pharmaceuticals!AH:AH)+SUMIF('Health Products &amp; Equipment'!$B:$B,$B187,'Health Products &amp; Equipment'!AQ:AQ)+SUMIF('Other Pharma &amp; Health Products'!$B:$B,$B187,'Other Pharma &amp; Health Products'!AQ:AQ)+SUMIF('PSM Costs'!$B:$B,$B187,'PSM Costs'!AQ:AQ)&gt;0,SUMIF(Pharmaceuticals!$B:$B,$B187,Pharmaceuticals!AH:AH)+SUMIF('Health Products &amp; Equipment'!$B:$B,$B187,'Health Products &amp; Equipment'!AQ:AQ)+SUMIF('Other Pharma &amp; Health Products'!$B:$B,$B187,'Other Pharma &amp; Health Products'!AQ:AQ)+SUMIF('PSM Costs'!$B:$B,$B187,'PSM Costs'!AQ:AQ),"")</f>
        <v/>
      </c>
      <c r="Q187" s="231" t="str">
        <f ca="1">IF(SUMIF(Pharmaceuticals!$B:$B,$B187,Pharmaceuticals!AJ:AJ)+SUMIF('Health Products &amp; Equipment'!$B:$B,$B187,'Health Products &amp; Equipment'!AS:AS)+SUMIF('Other Pharma &amp; Health Products'!$B:$B,$B187,'Other Pharma &amp; Health Products'!AS:AS)+SUMIF('PSM Costs'!$B:$B,$B187,'PSM Costs'!AS:AS)&gt;0,SUMIF(Pharmaceuticals!$B:$B,$B187,Pharmaceuticals!AJ:AJ)+SUMIF('Health Products &amp; Equipment'!$B:$B,$B187,'Health Products &amp; Equipment'!AS:AS)+SUMIF('Other Pharma &amp; Health Products'!$B:$B,$B187,'Other Pharma &amp; Health Products'!AS:AS)+SUMIF('PSM Costs'!$B:$B,$B187,'PSM Costs'!AS:AS),"")</f>
        <v/>
      </c>
      <c r="R187" s="229" t="str">
        <f t="shared" ca="1" si="17"/>
        <v/>
      </c>
      <c r="S187" s="230" t="str">
        <f ca="1">IF(SUMIF(Pharmaceuticals!$B:$B,$B187,Pharmaceuticals!AQ:AQ)+SUMIF('Health Products &amp; Equipment'!$B:$B,$B187,'Health Products &amp; Equipment'!AZ:AZ)+SUMIF('Other Pharma &amp; Health Products'!$B:$B,$B187,'Other Pharma &amp; Health Products'!AZ:AZ)+SUMIF('PSM Costs'!$B:$B,$B187,'PSM Costs'!AZ:AZ)&gt;0,SUMIF(Pharmaceuticals!$B:$B,$B187,Pharmaceuticals!AQ:AQ)+SUMIF('Health Products &amp; Equipment'!$B:$B,$B187,'Health Products &amp; Equipment'!AZ:AZ)+SUMIF('Other Pharma &amp; Health Products'!$B:$B,$B187,'Other Pharma &amp; Health Products'!AZ:AZ)+SUMIF('PSM Costs'!$B:$B,$B187,'PSM Costs'!AZ:AZ),"")</f>
        <v/>
      </c>
      <c r="T187" s="230" t="str">
        <f ca="1">IF(SUMIF(Pharmaceuticals!$B:$B,$B187,Pharmaceuticals!AS:AS)+SUMIF('Health Products &amp; Equipment'!$B:$B,$B187,'Health Products &amp; Equipment'!BB:BB)+SUMIF('Other Pharma &amp; Health Products'!$B:$B,$B187,'Other Pharma &amp; Health Products'!BB:BB)+SUMIF('PSM Costs'!$B:$B,$B187,'PSM Costs'!BB:BB)&gt;0,SUMIF(Pharmaceuticals!$B:$B,$B187,Pharmaceuticals!AS:AS)+SUMIF('Health Products &amp; Equipment'!$B:$B,$B187,'Health Products &amp; Equipment'!BB:BB)+SUMIF('Other Pharma &amp; Health Products'!$B:$B,$B187,'Other Pharma &amp; Health Products'!BB:BB)+SUMIF('PSM Costs'!$B:$B,$B187,'PSM Costs'!BB:BB),"")</f>
        <v/>
      </c>
      <c r="U187" s="230" t="str">
        <f ca="1">IF(SUMIF(Pharmaceuticals!$B:$B,$B187,Pharmaceuticals!AU:AU)+SUMIF('Health Products &amp; Equipment'!$B:$B,$B187,'Health Products &amp; Equipment'!BD:BD)+SUMIF('Other Pharma &amp; Health Products'!$B:$B,$B187,'Other Pharma &amp; Health Products'!BD:BD)+SUMIF('PSM Costs'!$B:$B,$B187,'PSM Costs'!BD:BD)&gt;0,SUMIF(Pharmaceuticals!$B:$B,$B187,Pharmaceuticals!AU:AU)+SUMIF('Health Products &amp; Equipment'!$B:$B,$B187,'Health Products &amp; Equipment'!BD:BD)+SUMIF('Other Pharma &amp; Health Products'!$B:$B,$B187,'Other Pharma &amp; Health Products'!BD:BD)+SUMIF('PSM Costs'!$B:$B,$B187,'PSM Costs'!BD:BD),"")</f>
        <v/>
      </c>
      <c r="V187" s="230" t="str">
        <f ca="1">IF(SUMIF(Pharmaceuticals!$B:$B,$B187,Pharmaceuticals!AW:AW)+SUMIF('Health Products &amp; Equipment'!$B:$B,$B187,'Health Products &amp; Equipment'!BF:BF)+SUMIF('Other Pharma &amp; Health Products'!$B:$B,$B187,'Other Pharma &amp; Health Products'!BF:BF)+SUMIF('PSM Costs'!$B:$B,$B187,'PSM Costs'!BF:BF)&gt;0,SUMIF(Pharmaceuticals!$B:$B,$B187,Pharmaceuticals!AW:AW)+SUMIF('Health Products &amp; Equipment'!$B:$B,$B187,'Health Products &amp; Equipment'!BF:BF)+SUMIF('Other Pharma &amp; Health Products'!$B:$B,$B187,'Other Pharma &amp; Health Products'!BF:BF)+SUMIF('PSM Costs'!$B:$B,$B187,'PSM Costs'!BF:BF),"")</f>
        <v/>
      </c>
      <c r="W187" s="228" t="str">
        <f t="shared" ca="1" si="18"/>
        <v/>
      </c>
      <c r="X187" s="231" t="str">
        <f ca="1">IF(SUMIF(Pharmaceuticals!$B:$B,$B187,Pharmaceuticals!BD:BD)+SUMIF('Health Products &amp; Equipment'!$B:$B,$B187,'Health Products &amp; Equipment'!BM:BM)+SUMIF('Other Pharma &amp; Health Products'!$B:$B,$B187,'Other Pharma &amp; Health Products'!BM:BM)+SUMIF('PSM Costs'!$B:$B,$B187,'PSM Costs'!BM:BM)&gt;0,SUMIF(Pharmaceuticals!$B:$B,$B187,Pharmaceuticals!BD:BD)+SUMIF('Health Products &amp; Equipment'!$B:$B,$B187,'Health Products &amp; Equipment'!BM:BM)+SUMIF('Other Pharma &amp; Health Products'!$B:$B,$B187,'Other Pharma &amp; Health Products'!BM:BM)+SUMIF('PSM Costs'!$B:$B,$B187,'PSM Costs'!BM:BM),"")</f>
        <v/>
      </c>
      <c r="Y187" s="231" t="str">
        <f ca="1">IF(SUMIF(Pharmaceuticals!$B:$B,$B187,Pharmaceuticals!BF:BF)+SUMIF('Health Products &amp; Equipment'!$B:$B,$B187,'Health Products &amp; Equipment'!BO:BO)+SUMIF('Other Pharma &amp; Health Products'!$B:$B,$B187,'Other Pharma &amp; Health Products'!BO:BO)+SUMIF('PSM Costs'!$B:$B,$B187,'PSM Costs'!BO:BO)&gt;0,SUMIF(Pharmaceuticals!$B:$B,$B187,Pharmaceuticals!BF:BF)+SUMIF('Health Products &amp; Equipment'!$B:$B,$B187,'Health Products &amp; Equipment'!BO:BO)+SUMIF('Other Pharma &amp; Health Products'!$B:$B,$B187,'Other Pharma &amp; Health Products'!BO:BO)+SUMIF('PSM Costs'!$B:$B,$B187,'PSM Costs'!BO:BO),"")</f>
        <v/>
      </c>
      <c r="Z187" s="231" t="str">
        <f ca="1">IF(SUMIF(Pharmaceuticals!$B:$B,$B187,Pharmaceuticals!BH:BH)+SUMIF('Health Products &amp; Equipment'!$B:$B,$B187,'Health Products &amp; Equipment'!BQ:BQ)+SUMIF('Other Pharma &amp; Health Products'!$B:$B,$B187,'Other Pharma &amp; Health Products'!BQ:BQ)+SUMIF('PSM Costs'!$B:$B,$B187,'PSM Costs'!BQ:BQ)&gt;0,SUMIF(Pharmaceuticals!$B:$B,$B187,Pharmaceuticals!BH:BH)+SUMIF('Health Products &amp; Equipment'!$B:$B,$B187,'Health Products &amp; Equipment'!BQ:BQ)+SUMIF('Other Pharma &amp; Health Products'!$B:$B,$B187,'Other Pharma &amp; Health Products'!BQ:BQ)+SUMIF('PSM Costs'!$B:$B,$B187,'PSM Costs'!BQ:BQ),"")</f>
        <v/>
      </c>
      <c r="AA187" s="231" t="str">
        <f ca="1">IF(SUMIF(Pharmaceuticals!$B:$B,$B187,Pharmaceuticals!BJ:BJ)+SUMIF('Health Products &amp; Equipment'!$B:$B,$B187,'Health Products &amp; Equipment'!BS:BS)+SUMIF('Other Pharma &amp; Health Products'!$B:$B,$B187,'Other Pharma &amp; Health Products'!BS:BS)+SUMIF('PSM Costs'!$B:$B,$B187,'PSM Costs'!BS:BS)&gt;0,SUMIF(Pharmaceuticals!$B:$B,$B187,Pharmaceuticals!BJ:BJ)+SUMIF('Health Products &amp; Equipment'!$B:$B,$B187,'Health Products &amp; Equipment'!BS:BS)+SUMIF('Other Pharma &amp; Health Products'!$B:$B,$B187,'Other Pharma &amp; Health Products'!BS:BS)+SUMIF('PSM Costs'!$B:$B,$B187,'PSM Costs'!BS:BS),"")</f>
        <v/>
      </c>
      <c r="AB187" s="230" t="str">
        <f t="shared" ca="1" si="19"/>
        <v/>
      </c>
    </row>
    <row r="188" spans="1:28" ht="22" customHeight="1" x14ac:dyDescent="0.15">
      <c r="A188" s="226">
        <v>178</v>
      </c>
      <c r="B188" s="226" t="str">
        <f ca="1">IFERROR(VLOOKUP(A188,'Rank unique Mod-Int-CI-PR'!I:J,2,FALSE),"")</f>
        <v/>
      </c>
      <c r="C188" s="227" t="str">
        <f ca="1">IFERROR(VLOOKUP(VALUE(LEFT(B188,FIND("-",B188)-1)),CatModules!B:C,2,FALSE),"")</f>
        <v/>
      </c>
      <c r="D188" s="227" t="str">
        <f ca="1">IFERROR(VLOOKUP(LEFT(B188,FIND("--",B188)-1),CatInt!D:E,2,FALSE),"")</f>
        <v/>
      </c>
      <c r="E188" s="227" t="str">
        <f ca="1">IFERROR(VLOOKUP(MID(B188,FIND("--",B188)+2,FIND("---",B188)-FIND("--",B188)-2),CatCostInp!D:E,2,FALSE),"")</f>
        <v/>
      </c>
      <c r="F188" s="227" t="str">
        <f ca="1">IFERROR(VLOOKUP(B188,ActivityConcat!A:C,3,FALSE),"")</f>
        <v/>
      </c>
      <c r="G188" s="228" t="str">
        <f ca="1">IFERROR(VLOOKUP(VALUE(RIGHT(B188,1)),Setup!A:D,4,FALSE),"")</f>
        <v/>
      </c>
      <c r="H188" s="229" t="str">
        <f t="shared" ca="1" si="15"/>
        <v/>
      </c>
      <c r="I188" s="230" t="str">
        <f ca="1">IF(SUMIF(Pharmaceuticals!$B:$B,$B188,Pharmaceuticals!Q:Q)+SUMIF('Health Products &amp; Equipment'!$B:$B,$B188,'Health Products &amp; Equipment'!Z:Z)+SUMIF('Other Pharma &amp; Health Products'!$B:$B,$B188,'Other Pharma &amp; Health Products'!Z:Z)+SUMIF('PSM Costs'!$B:$B,$B188,'PSM Costs'!Z:Z)&gt;0,SUMIF(Pharmaceuticals!$B:$B,$B188,Pharmaceuticals!Q:Q)+SUMIF('Health Products &amp; Equipment'!$B:$B,$B188,'Health Products &amp; Equipment'!Z:Z)+SUMIF('Other Pharma &amp; Health Products'!$B:$B,$B188,'Other Pharma &amp; Health Products'!Z:Z)+SUMIF('PSM Costs'!$B:$B,$B188,'PSM Costs'!Z:Z),"")</f>
        <v/>
      </c>
      <c r="J188" s="230" t="str">
        <f ca="1">IF(SUMIF(Pharmaceuticals!$B:$B,$B188,Pharmaceuticals!S:S)+SUMIF('Health Products &amp; Equipment'!$B:$B,$B188,'Health Products &amp; Equipment'!AB:AB)+SUMIF('Other Pharma &amp; Health Products'!$B:$B,$B188,'Other Pharma &amp; Health Products'!AB:AB)+SUMIF('PSM Costs'!$B:$B,$B188,'PSM Costs'!AB:AB)&gt;0,SUMIF(Pharmaceuticals!$B:$B,$B188,Pharmaceuticals!S:S)+SUMIF('Health Products &amp; Equipment'!$B:$B,$B188,'Health Products &amp; Equipment'!AB:AB)+SUMIF('Other Pharma &amp; Health Products'!$B:$B,$B188,'Other Pharma &amp; Health Products'!AB:AB)+SUMIF('PSM Costs'!$B:$B,$B188,'PSM Costs'!AB:AB),"")</f>
        <v/>
      </c>
      <c r="K188" s="230" t="str">
        <f ca="1">IF(SUMIF(Pharmaceuticals!$B:$B,$B188,Pharmaceuticals!U:U)+SUMIF('Health Products &amp; Equipment'!$B:$B,$B188,'Health Products &amp; Equipment'!AD:AD)+SUMIF('Other Pharma &amp; Health Products'!$B:$B,$B188,'Other Pharma &amp; Health Products'!AD:AD)+SUMIF('PSM Costs'!$B:$B,$B188,'PSM Costs'!AD:AD)&gt;0,SUMIF(Pharmaceuticals!$B:$B,$B188,Pharmaceuticals!U:U)+SUMIF('Health Products &amp; Equipment'!$B:$B,$B188,'Health Products &amp; Equipment'!AD:AD)+SUMIF('Other Pharma &amp; Health Products'!$B:$B,$B188,'Other Pharma &amp; Health Products'!AD:AD)+SUMIF('PSM Costs'!$B:$B,$B188,'PSM Costs'!AD:AD),"")</f>
        <v/>
      </c>
      <c r="L188" s="230" t="str">
        <f ca="1">IF(SUMIF(Pharmaceuticals!$B:$B,$B188,Pharmaceuticals!W:W)+SUMIF('Health Products &amp; Equipment'!$B:$B,$B188,'Health Products &amp; Equipment'!AF:AF)+SUMIF('Other Pharma &amp; Health Products'!$B:$B,$B188,'Other Pharma &amp; Health Products'!AF:AF)+SUMIF('PSM Costs'!$B:$B,$B188,'PSM Costs'!AF:AF)&gt;0,SUMIF(Pharmaceuticals!$B:$B,$B188,Pharmaceuticals!W:W)+SUMIF('Health Products &amp; Equipment'!$B:$B,$B188,'Health Products &amp; Equipment'!AF:AF)+SUMIF('Other Pharma &amp; Health Products'!$B:$B,$B188,'Other Pharma &amp; Health Products'!AF:AF)+SUMIF('PSM Costs'!$B:$B,$B188,'PSM Costs'!AF:AF),"")</f>
        <v/>
      </c>
      <c r="M188" s="228" t="str">
        <f t="shared" ca="1" si="16"/>
        <v/>
      </c>
      <c r="N188" s="231" t="str">
        <f ca="1">IF(SUMIF(Pharmaceuticals!$B:$B,$B188,Pharmaceuticals!AD:AD)+SUMIF('Health Products &amp; Equipment'!$B:$B,$B188,'Health Products &amp; Equipment'!AM:AM)+SUMIF('Other Pharma &amp; Health Products'!$B:$B,$B188,'Other Pharma &amp; Health Products'!AM:AM)+SUMIF('PSM Costs'!$B:$B,$B188,'PSM Costs'!AM:AM)&gt;0,SUMIF(Pharmaceuticals!$B:$B,$B188,Pharmaceuticals!AD:AD)+SUMIF('Health Products &amp; Equipment'!$B:$B,$B188,'Health Products &amp; Equipment'!AM:AM)+SUMIF('Other Pharma &amp; Health Products'!$B:$B,$B188,'Other Pharma &amp; Health Products'!AM:AM)+SUMIF('PSM Costs'!$B:$B,$B188,'PSM Costs'!AM:AM),"")</f>
        <v/>
      </c>
      <c r="O188" s="231" t="str">
        <f ca="1">IF(SUMIF(Pharmaceuticals!$B:$B,$B188,Pharmaceuticals!AF:AF)+SUMIF('Health Products &amp; Equipment'!$B:$B,$B188,'Health Products &amp; Equipment'!AO:AO)+SUMIF('Other Pharma &amp; Health Products'!$B:$B,$B188,'Other Pharma &amp; Health Products'!AO:AO)+SUMIF('PSM Costs'!$B:$B,$B188,'PSM Costs'!AO:AO)&gt;0,SUMIF(Pharmaceuticals!$B:$B,$B188,Pharmaceuticals!AF:AF)+SUMIF('Health Products &amp; Equipment'!$B:$B,$B188,'Health Products &amp; Equipment'!AO:AO)+SUMIF('Other Pharma &amp; Health Products'!$B:$B,$B188,'Other Pharma &amp; Health Products'!AO:AO)+SUMIF('PSM Costs'!$B:$B,$B188,'PSM Costs'!AO:AO),"")</f>
        <v/>
      </c>
      <c r="P188" s="231" t="str">
        <f ca="1">IF(SUMIF(Pharmaceuticals!$B:$B,$B188,Pharmaceuticals!AH:AH)+SUMIF('Health Products &amp; Equipment'!$B:$B,$B188,'Health Products &amp; Equipment'!AQ:AQ)+SUMIF('Other Pharma &amp; Health Products'!$B:$B,$B188,'Other Pharma &amp; Health Products'!AQ:AQ)+SUMIF('PSM Costs'!$B:$B,$B188,'PSM Costs'!AQ:AQ)&gt;0,SUMIF(Pharmaceuticals!$B:$B,$B188,Pharmaceuticals!AH:AH)+SUMIF('Health Products &amp; Equipment'!$B:$B,$B188,'Health Products &amp; Equipment'!AQ:AQ)+SUMIF('Other Pharma &amp; Health Products'!$B:$B,$B188,'Other Pharma &amp; Health Products'!AQ:AQ)+SUMIF('PSM Costs'!$B:$B,$B188,'PSM Costs'!AQ:AQ),"")</f>
        <v/>
      </c>
      <c r="Q188" s="231" t="str">
        <f ca="1">IF(SUMIF(Pharmaceuticals!$B:$B,$B188,Pharmaceuticals!AJ:AJ)+SUMIF('Health Products &amp; Equipment'!$B:$B,$B188,'Health Products &amp; Equipment'!AS:AS)+SUMIF('Other Pharma &amp; Health Products'!$B:$B,$B188,'Other Pharma &amp; Health Products'!AS:AS)+SUMIF('PSM Costs'!$B:$B,$B188,'PSM Costs'!AS:AS)&gt;0,SUMIF(Pharmaceuticals!$B:$B,$B188,Pharmaceuticals!AJ:AJ)+SUMIF('Health Products &amp; Equipment'!$B:$B,$B188,'Health Products &amp; Equipment'!AS:AS)+SUMIF('Other Pharma &amp; Health Products'!$B:$B,$B188,'Other Pharma &amp; Health Products'!AS:AS)+SUMIF('PSM Costs'!$B:$B,$B188,'PSM Costs'!AS:AS),"")</f>
        <v/>
      </c>
      <c r="R188" s="229" t="str">
        <f t="shared" ca="1" si="17"/>
        <v/>
      </c>
      <c r="S188" s="230" t="str">
        <f ca="1">IF(SUMIF(Pharmaceuticals!$B:$B,$B188,Pharmaceuticals!AQ:AQ)+SUMIF('Health Products &amp; Equipment'!$B:$B,$B188,'Health Products &amp; Equipment'!AZ:AZ)+SUMIF('Other Pharma &amp; Health Products'!$B:$B,$B188,'Other Pharma &amp; Health Products'!AZ:AZ)+SUMIF('PSM Costs'!$B:$B,$B188,'PSM Costs'!AZ:AZ)&gt;0,SUMIF(Pharmaceuticals!$B:$B,$B188,Pharmaceuticals!AQ:AQ)+SUMIF('Health Products &amp; Equipment'!$B:$B,$B188,'Health Products &amp; Equipment'!AZ:AZ)+SUMIF('Other Pharma &amp; Health Products'!$B:$B,$B188,'Other Pharma &amp; Health Products'!AZ:AZ)+SUMIF('PSM Costs'!$B:$B,$B188,'PSM Costs'!AZ:AZ),"")</f>
        <v/>
      </c>
      <c r="T188" s="230" t="str">
        <f ca="1">IF(SUMIF(Pharmaceuticals!$B:$B,$B188,Pharmaceuticals!AS:AS)+SUMIF('Health Products &amp; Equipment'!$B:$B,$B188,'Health Products &amp; Equipment'!BB:BB)+SUMIF('Other Pharma &amp; Health Products'!$B:$B,$B188,'Other Pharma &amp; Health Products'!BB:BB)+SUMIF('PSM Costs'!$B:$B,$B188,'PSM Costs'!BB:BB)&gt;0,SUMIF(Pharmaceuticals!$B:$B,$B188,Pharmaceuticals!AS:AS)+SUMIF('Health Products &amp; Equipment'!$B:$B,$B188,'Health Products &amp; Equipment'!BB:BB)+SUMIF('Other Pharma &amp; Health Products'!$B:$B,$B188,'Other Pharma &amp; Health Products'!BB:BB)+SUMIF('PSM Costs'!$B:$B,$B188,'PSM Costs'!BB:BB),"")</f>
        <v/>
      </c>
      <c r="U188" s="230" t="str">
        <f ca="1">IF(SUMIF(Pharmaceuticals!$B:$B,$B188,Pharmaceuticals!AU:AU)+SUMIF('Health Products &amp; Equipment'!$B:$B,$B188,'Health Products &amp; Equipment'!BD:BD)+SUMIF('Other Pharma &amp; Health Products'!$B:$B,$B188,'Other Pharma &amp; Health Products'!BD:BD)+SUMIF('PSM Costs'!$B:$B,$B188,'PSM Costs'!BD:BD)&gt;0,SUMIF(Pharmaceuticals!$B:$B,$B188,Pharmaceuticals!AU:AU)+SUMIF('Health Products &amp; Equipment'!$B:$B,$B188,'Health Products &amp; Equipment'!BD:BD)+SUMIF('Other Pharma &amp; Health Products'!$B:$B,$B188,'Other Pharma &amp; Health Products'!BD:BD)+SUMIF('PSM Costs'!$B:$B,$B188,'PSM Costs'!BD:BD),"")</f>
        <v/>
      </c>
      <c r="V188" s="230" t="str">
        <f ca="1">IF(SUMIF(Pharmaceuticals!$B:$B,$B188,Pharmaceuticals!AW:AW)+SUMIF('Health Products &amp; Equipment'!$B:$B,$B188,'Health Products &amp; Equipment'!BF:BF)+SUMIF('Other Pharma &amp; Health Products'!$B:$B,$B188,'Other Pharma &amp; Health Products'!BF:BF)+SUMIF('PSM Costs'!$B:$B,$B188,'PSM Costs'!BF:BF)&gt;0,SUMIF(Pharmaceuticals!$B:$B,$B188,Pharmaceuticals!AW:AW)+SUMIF('Health Products &amp; Equipment'!$B:$B,$B188,'Health Products &amp; Equipment'!BF:BF)+SUMIF('Other Pharma &amp; Health Products'!$B:$B,$B188,'Other Pharma &amp; Health Products'!BF:BF)+SUMIF('PSM Costs'!$B:$B,$B188,'PSM Costs'!BF:BF),"")</f>
        <v/>
      </c>
      <c r="W188" s="228" t="str">
        <f t="shared" ca="1" si="18"/>
        <v/>
      </c>
      <c r="X188" s="231" t="str">
        <f ca="1">IF(SUMIF(Pharmaceuticals!$B:$B,$B188,Pharmaceuticals!BD:BD)+SUMIF('Health Products &amp; Equipment'!$B:$B,$B188,'Health Products &amp; Equipment'!BM:BM)+SUMIF('Other Pharma &amp; Health Products'!$B:$B,$B188,'Other Pharma &amp; Health Products'!BM:BM)+SUMIF('PSM Costs'!$B:$B,$B188,'PSM Costs'!BM:BM)&gt;0,SUMIF(Pharmaceuticals!$B:$B,$B188,Pharmaceuticals!BD:BD)+SUMIF('Health Products &amp; Equipment'!$B:$B,$B188,'Health Products &amp; Equipment'!BM:BM)+SUMIF('Other Pharma &amp; Health Products'!$B:$B,$B188,'Other Pharma &amp; Health Products'!BM:BM)+SUMIF('PSM Costs'!$B:$B,$B188,'PSM Costs'!BM:BM),"")</f>
        <v/>
      </c>
      <c r="Y188" s="231" t="str">
        <f ca="1">IF(SUMIF(Pharmaceuticals!$B:$B,$B188,Pharmaceuticals!BF:BF)+SUMIF('Health Products &amp; Equipment'!$B:$B,$B188,'Health Products &amp; Equipment'!BO:BO)+SUMIF('Other Pharma &amp; Health Products'!$B:$B,$B188,'Other Pharma &amp; Health Products'!BO:BO)+SUMIF('PSM Costs'!$B:$B,$B188,'PSM Costs'!BO:BO)&gt;0,SUMIF(Pharmaceuticals!$B:$B,$B188,Pharmaceuticals!BF:BF)+SUMIF('Health Products &amp; Equipment'!$B:$B,$B188,'Health Products &amp; Equipment'!BO:BO)+SUMIF('Other Pharma &amp; Health Products'!$B:$B,$B188,'Other Pharma &amp; Health Products'!BO:BO)+SUMIF('PSM Costs'!$B:$B,$B188,'PSM Costs'!BO:BO),"")</f>
        <v/>
      </c>
      <c r="Z188" s="231" t="str">
        <f ca="1">IF(SUMIF(Pharmaceuticals!$B:$B,$B188,Pharmaceuticals!BH:BH)+SUMIF('Health Products &amp; Equipment'!$B:$B,$B188,'Health Products &amp; Equipment'!BQ:BQ)+SUMIF('Other Pharma &amp; Health Products'!$B:$B,$B188,'Other Pharma &amp; Health Products'!BQ:BQ)+SUMIF('PSM Costs'!$B:$B,$B188,'PSM Costs'!BQ:BQ)&gt;0,SUMIF(Pharmaceuticals!$B:$B,$B188,Pharmaceuticals!BH:BH)+SUMIF('Health Products &amp; Equipment'!$B:$B,$B188,'Health Products &amp; Equipment'!BQ:BQ)+SUMIF('Other Pharma &amp; Health Products'!$B:$B,$B188,'Other Pharma &amp; Health Products'!BQ:BQ)+SUMIF('PSM Costs'!$B:$B,$B188,'PSM Costs'!BQ:BQ),"")</f>
        <v/>
      </c>
      <c r="AA188" s="231" t="str">
        <f ca="1">IF(SUMIF(Pharmaceuticals!$B:$B,$B188,Pharmaceuticals!BJ:BJ)+SUMIF('Health Products &amp; Equipment'!$B:$B,$B188,'Health Products &amp; Equipment'!BS:BS)+SUMIF('Other Pharma &amp; Health Products'!$B:$B,$B188,'Other Pharma &amp; Health Products'!BS:BS)+SUMIF('PSM Costs'!$B:$B,$B188,'PSM Costs'!BS:BS)&gt;0,SUMIF(Pharmaceuticals!$B:$B,$B188,Pharmaceuticals!BJ:BJ)+SUMIF('Health Products &amp; Equipment'!$B:$B,$B188,'Health Products &amp; Equipment'!BS:BS)+SUMIF('Other Pharma &amp; Health Products'!$B:$B,$B188,'Other Pharma &amp; Health Products'!BS:BS)+SUMIF('PSM Costs'!$B:$B,$B188,'PSM Costs'!BS:BS),"")</f>
        <v/>
      </c>
      <c r="AB188" s="230" t="str">
        <f t="shared" ca="1" si="19"/>
        <v/>
      </c>
    </row>
    <row r="189" spans="1:28" ht="22" customHeight="1" x14ac:dyDescent="0.15">
      <c r="A189" s="226">
        <v>179</v>
      </c>
      <c r="B189" s="226" t="str">
        <f ca="1">IFERROR(VLOOKUP(A189,'Rank unique Mod-Int-CI-PR'!I:J,2,FALSE),"")</f>
        <v/>
      </c>
      <c r="C189" s="227" t="str">
        <f ca="1">IFERROR(VLOOKUP(VALUE(LEFT(B189,FIND("-",B189)-1)),CatModules!B:C,2,FALSE),"")</f>
        <v/>
      </c>
      <c r="D189" s="227" t="str">
        <f ca="1">IFERROR(VLOOKUP(LEFT(B189,FIND("--",B189)-1),CatInt!D:E,2,FALSE),"")</f>
        <v/>
      </c>
      <c r="E189" s="227" t="str">
        <f ca="1">IFERROR(VLOOKUP(MID(B189,FIND("--",B189)+2,FIND("---",B189)-FIND("--",B189)-2),CatCostInp!D:E,2,FALSE),"")</f>
        <v/>
      </c>
      <c r="F189" s="227" t="str">
        <f ca="1">IFERROR(VLOOKUP(B189,ActivityConcat!A:C,3,FALSE),"")</f>
        <v/>
      </c>
      <c r="G189" s="228" t="str">
        <f ca="1">IFERROR(VLOOKUP(VALUE(RIGHT(B189,1)),Setup!A:D,4,FALSE),"")</f>
        <v/>
      </c>
      <c r="H189" s="229" t="str">
        <f t="shared" ca="1" si="15"/>
        <v/>
      </c>
      <c r="I189" s="230" t="str">
        <f ca="1">IF(SUMIF(Pharmaceuticals!$B:$B,$B189,Pharmaceuticals!Q:Q)+SUMIF('Health Products &amp; Equipment'!$B:$B,$B189,'Health Products &amp; Equipment'!Z:Z)+SUMIF('Other Pharma &amp; Health Products'!$B:$B,$B189,'Other Pharma &amp; Health Products'!Z:Z)+SUMIF('PSM Costs'!$B:$B,$B189,'PSM Costs'!Z:Z)&gt;0,SUMIF(Pharmaceuticals!$B:$B,$B189,Pharmaceuticals!Q:Q)+SUMIF('Health Products &amp; Equipment'!$B:$B,$B189,'Health Products &amp; Equipment'!Z:Z)+SUMIF('Other Pharma &amp; Health Products'!$B:$B,$B189,'Other Pharma &amp; Health Products'!Z:Z)+SUMIF('PSM Costs'!$B:$B,$B189,'PSM Costs'!Z:Z),"")</f>
        <v/>
      </c>
      <c r="J189" s="230" t="str">
        <f ca="1">IF(SUMIF(Pharmaceuticals!$B:$B,$B189,Pharmaceuticals!S:S)+SUMIF('Health Products &amp; Equipment'!$B:$B,$B189,'Health Products &amp; Equipment'!AB:AB)+SUMIF('Other Pharma &amp; Health Products'!$B:$B,$B189,'Other Pharma &amp; Health Products'!AB:AB)+SUMIF('PSM Costs'!$B:$B,$B189,'PSM Costs'!AB:AB)&gt;0,SUMIF(Pharmaceuticals!$B:$B,$B189,Pharmaceuticals!S:S)+SUMIF('Health Products &amp; Equipment'!$B:$B,$B189,'Health Products &amp; Equipment'!AB:AB)+SUMIF('Other Pharma &amp; Health Products'!$B:$B,$B189,'Other Pharma &amp; Health Products'!AB:AB)+SUMIF('PSM Costs'!$B:$B,$B189,'PSM Costs'!AB:AB),"")</f>
        <v/>
      </c>
      <c r="K189" s="230" t="str">
        <f ca="1">IF(SUMIF(Pharmaceuticals!$B:$B,$B189,Pharmaceuticals!U:U)+SUMIF('Health Products &amp; Equipment'!$B:$B,$B189,'Health Products &amp; Equipment'!AD:AD)+SUMIF('Other Pharma &amp; Health Products'!$B:$B,$B189,'Other Pharma &amp; Health Products'!AD:AD)+SUMIF('PSM Costs'!$B:$B,$B189,'PSM Costs'!AD:AD)&gt;0,SUMIF(Pharmaceuticals!$B:$B,$B189,Pharmaceuticals!U:U)+SUMIF('Health Products &amp; Equipment'!$B:$B,$B189,'Health Products &amp; Equipment'!AD:AD)+SUMIF('Other Pharma &amp; Health Products'!$B:$B,$B189,'Other Pharma &amp; Health Products'!AD:AD)+SUMIF('PSM Costs'!$B:$B,$B189,'PSM Costs'!AD:AD),"")</f>
        <v/>
      </c>
      <c r="L189" s="230" t="str">
        <f ca="1">IF(SUMIF(Pharmaceuticals!$B:$B,$B189,Pharmaceuticals!W:W)+SUMIF('Health Products &amp; Equipment'!$B:$B,$B189,'Health Products &amp; Equipment'!AF:AF)+SUMIF('Other Pharma &amp; Health Products'!$B:$B,$B189,'Other Pharma &amp; Health Products'!AF:AF)+SUMIF('PSM Costs'!$B:$B,$B189,'PSM Costs'!AF:AF)&gt;0,SUMIF(Pharmaceuticals!$B:$B,$B189,Pharmaceuticals!W:W)+SUMIF('Health Products &amp; Equipment'!$B:$B,$B189,'Health Products &amp; Equipment'!AF:AF)+SUMIF('Other Pharma &amp; Health Products'!$B:$B,$B189,'Other Pharma &amp; Health Products'!AF:AF)+SUMIF('PSM Costs'!$B:$B,$B189,'PSM Costs'!AF:AF),"")</f>
        <v/>
      </c>
      <c r="M189" s="228" t="str">
        <f t="shared" ca="1" si="16"/>
        <v/>
      </c>
      <c r="N189" s="231" t="str">
        <f ca="1">IF(SUMIF(Pharmaceuticals!$B:$B,$B189,Pharmaceuticals!AD:AD)+SUMIF('Health Products &amp; Equipment'!$B:$B,$B189,'Health Products &amp; Equipment'!AM:AM)+SUMIF('Other Pharma &amp; Health Products'!$B:$B,$B189,'Other Pharma &amp; Health Products'!AM:AM)+SUMIF('PSM Costs'!$B:$B,$B189,'PSM Costs'!AM:AM)&gt;0,SUMIF(Pharmaceuticals!$B:$B,$B189,Pharmaceuticals!AD:AD)+SUMIF('Health Products &amp; Equipment'!$B:$B,$B189,'Health Products &amp; Equipment'!AM:AM)+SUMIF('Other Pharma &amp; Health Products'!$B:$B,$B189,'Other Pharma &amp; Health Products'!AM:AM)+SUMIF('PSM Costs'!$B:$B,$B189,'PSM Costs'!AM:AM),"")</f>
        <v/>
      </c>
      <c r="O189" s="231" t="str">
        <f ca="1">IF(SUMIF(Pharmaceuticals!$B:$B,$B189,Pharmaceuticals!AF:AF)+SUMIF('Health Products &amp; Equipment'!$B:$B,$B189,'Health Products &amp; Equipment'!AO:AO)+SUMIF('Other Pharma &amp; Health Products'!$B:$B,$B189,'Other Pharma &amp; Health Products'!AO:AO)+SUMIF('PSM Costs'!$B:$B,$B189,'PSM Costs'!AO:AO)&gt;0,SUMIF(Pharmaceuticals!$B:$B,$B189,Pharmaceuticals!AF:AF)+SUMIF('Health Products &amp; Equipment'!$B:$B,$B189,'Health Products &amp; Equipment'!AO:AO)+SUMIF('Other Pharma &amp; Health Products'!$B:$B,$B189,'Other Pharma &amp; Health Products'!AO:AO)+SUMIF('PSM Costs'!$B:$B,$B189,'PSM Costs'!AO:AO),"")</f>
        <v/>
      </c>
      <c r="P189" s="231" t="str">
        <f ca="1">IF(SUMIF(Pharmaceuticals!$B:$B,$B189,Pharmaceuticals!AH:AH)+SUMIF('Health Products &amp; Equipment'!$B:$B,$B189,'Health Products &amp; Equipment'!AQ:AQ)+SUMIF('Other Pharma &amp; Health Products'!$B:$B,$B189,'Other Pharma &amp; Health Products'!AQ:AQ)+SUMIF('PSM Costs'!$B:$B,$B189,'PSM Costs'!AQ:AQ)&gt;0,SUMIF(Pharmaceuticals!$B:$B,$B189,Pharmaceuticals!AH:AH)+SUMIF('Health Products &amp; Equipment'!$B:$B,$B189,'Health Products &amp; Equipment'!AQ:AQ)+SUMIF('Other Pharma &amp; Health Products'!$B:$B,$B189,'Other Pharma &amp; Health Products'!AQ:AQ)+SUMIF('PSM Costs'!$B:$B,$B189,'PSM Costs'!AQ:AQ),"")</f>
        <v/>
      </c>
      <c r="Q189" s="231" t="str">
        <f ca="1">IF(SUMIF(Pharmaceuticals!$B:$B,$B189,Pharmaceuticals!AJ:AJ)+SUMIF('Health Products &amp; Equipment'!$B:$B,$B189,'Health Products &amp; Equipment'!AS:AS)+SUMIF('Other Pharma &amp; Health Products'!$B:$B,$B189,'Other Pharma &amp; Health Products'!AS:AS)+SUMIF('PSM Costs'!$B:$B,$B189,'PSM Costs'!AS:AS)&gt;0,SUMIF(Pharmaceuticals!$B:$B,$B189,Pharmaceuticals!AJ:AJ)+SUMIF('Health Products &amp; Equipment'!$B:$B,$B189,'Health Products &amp; Equipment'!AS:AS)+SUMIF('Other Pharma &amp; Health Products'!$B:$B,$B189,'Other Pharma &amp; Health Products'!AS:AS)+SUMIF('PSM Costs'!$B:$B,$B189,'PSM Costs'!AS:AS),"")</f>
        <v/>
      </c>
      <c r="R189" s="229" t="str">
        <f t="shared" ca="1" si="17"/>
        <v/>
      </c>
      <c r="S189" s="230" t="str">
        <f ca="1">IF(SUMIF(Pharmaceuticals!$B:$B,$B189,Pharmaceuticals!AQ:AQ)+SUMIF('Health Products &amp; Equipment'!$B:$B,$B189,'Health Products &amp; Equipment'!AZ:AZ)+SUMIF('Other Pharma &amp; Health Products'!$B:$B,$B189,'Other Pharma &amp; Health Products'!AZ:AZ)+SUMIF('PSM Costs'!$B:$B,$B189,'PSM Costs'!AZ:AZ)&gt;0,SUMIF(Pharmaceuticals!$B:$B,$B189,Pharmaceuticals!AQ:AQ)+SUMIF('Health Products &amp; Equipment'!$B:$B,$B189,'Health Products &amp; Equipment'!AZ:AZ)+SUMIF('Other Pharma &amp; Health Products'!$B:$B,$B189,'Other Pharma &amp; Health Products'!AZ:AZ)+SUMIF('PSM Costs'!$B:$B,$B189,'PSM Costs'!AZ:AZ),"")</f>
        <v/>
      </c>
      <c r="T189" s="230" t="str">
        <f ca="1">IF(SUMIF(Pharmaceuticals!$B:$B,$B189,Pharmaceuticals!AS:AS)+SUMIF('Health Products &amp; Equipment'!$B:$B,$B189,'Health Products &amp; Equipment'!BB:BB)+SUMIF('Other Pharma &amp; Health Products'!$B:$B,$B189,'Other Pharma &amp; Health Products'!BB:BB)+SUMIF('PSM Costs'!$B:$B,$B189,'PSM Costs'!BB:BB)&gt;0,SUMIF(Pharmaceuticals!$B:$B,$B189,Pharmaceuticals!AS:AS)+SUMIF('Health Products &amp; Equipment'!$B:$B,$B189,'Health Products &amp; Equipment'!BB:BB)+SUMIF('Other Pharma &amp; Health Products'!$B:$B,$B189,'Other Pharma &amp; Health Products'!BB:BB)+SUMIF('PSM Costs'!$B:$B,$B189,'PSM Costs'!BB:BB),"")</f>
        <v/>
      </c>
      <c r="U189" s="230" t="str">
        <f ca="1">IF(SUMIF(Pharmaceuticals!$B:$B,$B189,Pharmaceuticals!AU:AU)+SUMIF('Health Products &amp; Equipment'!$B:$B,$B189,'Health Products &amp; Equipment'!BD:BD)+SUMIF('Other Pharma &amp; Health Products'!$B:$B,$B189,'Other Pharma &amp; Health Products'!BD:BD)+SUMIF('PSM Costs'!$B:$B,$B189,'PSM Costs'!BD:BD)&gt;0,SUMIF(Pharmaceuticals!$B:$B,$B189,Pharmaceuticals!AU:AU)+SUMIF('Health Products &amp; Equipment'!$B:$B,$B189,'Health Products &amp; Equipment'!BD:BD)+SUMIF('Other Pharma &amp; Health Products'!$B:$B,$B189,'Other Pharma &amp; Health Products'!BD:BD)+SUMIF('PSM Costs'!$B:$B,$B189,'PSM Costs'!BD:BD),"")</f>
        <v/>
      </c>
      <c r="V189" s="230" t="str">
        <f ca="1">IF(SUMIF(Pharmaceuticals!$B:$B,$B189,Pharmaceuticals!AW:AW)+SUMIF('Health Products &amp; Equipment'!$B:$B,$B189,'Health Products &amp; Equipment'!BF:BF)+SUMIF('Other Pharma &amp; Health Products'!$B:$B,$B189,'Other Pharma &amp; Health Products'!BF:BF)+SUMIF('PSM Costs'!$B:$B,$B189,'PSM Costs'!BF:BF)&gt;0,SUMIF(Pharmaceuticals!$B:$B,$B189,Pharmaceuticals!AW:AW)+SUMIF('Health Products &amp; Equipment'!$B:$B,$B189,'Health Products &amp; Equipment'!BF:BF)+SUMIF('Other Pharma &amp; Health Products'!$B:$B,$B189,'Other Pharma &amp; Health Products'!BF:BF)+SUMIF('PSM Costs'!$B:$B,$B189,'PSM Costs'!BF:BF),"")</f>
        <v/>
      </c>
      <c r="W189" s="228" t="str">
        <f t="shared" ca="1" si="18"/>
        <v/>
      </c>
      <c r="X189" s="231" t="str">
        <f ca="1">IF(SUMIF(Pharmaceuticals!$B:$B,$B189,Pharmaceuticals!BD:BD)+SUMIF('Health Products &amp; Equipment'!$B:$B,$B189,'Health Products &amp; Equipment'!BM:BM)+SUMIF('Other Pharma &amp; Health Products'!$B:$B,$B189,'Other Pharma &amp; Health Products'!BM:BM)+SUMIF('PSM Costs'!$B:$B,$B189,'PSM Costs'!BM:BM)&gt;0,SUMIF(Pharmaceuticals!$B:$B,$B189,Pharmaceuticals!BD:BD)+SUMIF('Health Products &amp; Equipment'!$B:$B,$B189,'Health Products &amp; Equipment'!BM:BM)+SUMIF('Other Pharma &amp; Health Products'!$B:$B,$B189,'Other Pharma &amp; Health Products'!BM:BM)+SUMIF('PSM Costs'!$B:$B,$B189,'PSM Costs'!BM:BM),"")</f>
        <v/>
      </c>
      <c r="Y189" s="231" t="str">
        <f ca="1">IF(SUMIF(Pharmaceuticals!$B:$B,$B189,Pharmaceuticals!BF:BF)+SUMIF('Health Products &amp; Equipment'!$B:$B,$B189,'Health Products &amp; Equipment'!BO:BO)+SUMIF('Other Pharma &amp; Health Products'!$B:$B,$B189,'Other Pharma &amp; Health Products'!BO:BO)+SUMIF('PSM Costs'!$B:$B,$B189,'PSM Costs'!BO:BO)&gt;0,SUMIF(Pharmaceuticals!$B:$B,$B189,Pharmaceuticals!BF:BF)+SUMIF('Health Products &amp; Equipment'!$B:$B,$B189,'Health Products &amp; Equipment'!BO:BO)+SUMIF('Other Pharma &amp; Health Products'!$B:$B,$B189,'Other Pharma &amp; Health Products'!BO:BO)+SUMIF('PSM Costs'!$B:$B,$B189,'PSM Costs'!BO:BO),"")</f>
        <v/>
      </c>
      <c r="Z189" s="231" t="str">
        <f ca="1">IF(SUMIF(Pharmaceuticals!$B:$B,$B189,Pharmaceuticals!BH:BH)+SUMIF('Health Products &amp; Equipment'!$B:$B,$B189,'Health Products &amp; Equipment'!BQ:BQ)+SUMIF('Other Pharma &amp; Health Products'!$B:$B,$B189,'Other Pharma &amp; Health Products'!BQ:BQ)+SUMIF('PSM Costs'!$B:$B,$B189,'PSM Costs'!BQ:BQ)&gt;0,SUMIF(Pharmaceuticals!$B:$B,$B189,Pharmaceuticals!BH:BH)+SUMIF('Health Products &amp; Equipment'!$B:$B,$B189,'Health Products &amp; Equipment'!BQ:BQ)+SUMIF('Other Pharma &amp; Health Products'!$B:$B,$B189,'Other Pharma &amp; Health Products'!BQ:BQ)+SUMIF('PSM Costs'!$B:$B,$B189,'PSM Costs'!BQ:BQ),"")</f>
        <v/>
      </c>
      <c r="AA189" s="231" t="str">
        <f ca="1">IF(SUMIF(Pharmaceuticals!$B:$B,$B189,Pharmaceuticals!BJ:BJ)+SUMIF('Health Products &amp; Equipment'!$B:$B,$B189,'Health Products &amp; Equipment'!BS:BS)+SUMIF('Other Pharma &amp; Health Products'!$B:$B,$B189,'Other Pharma &amp; Health Products'!BS:BS)+SUMIF('PSM Costs'!$B:$B,$B189,'PSM Costs'!BS:BS)&gt;0,SUMIF(Pharmaceuticals!$B:$B,$B189,Pharmaceuticals!BJ:BJ)+SUMIF('Health Products &amp; Equipment'!$B:$B,$B189,'Health Products &amp; Equipment'!BS:BS)+SUMIF('Other Pharma &amp; Health Products'!$B:$B,$B189,'Other Pharma &amp; Health Products'!BS:BS)+SUMIF('PSM Costs'!$B:$B,$B189,'PSM Costs'!BS:BS),"")</f>
        <v/>
      </c>
      <c r="AB189" s="230" t="str">
        <f t="shared" ca="1" si="19"/>
        <v/>
      </c>
    </row>
    <row r="190" spans="1:28" ht="22" customHeight="1" x14ac:dyDescent="0.15">
      <c r="A190" s="226">
        <v>180</v>
      </c>
      <c r="B190" s="226" t="str">
        <f ca="1">IFERROR(VLOOKUP(A190,'Rank unique Mod-Int-CI-PR'!I:J,2,FALSE),"")</f>
        <v/>
      </c>
      <c r="C190" s="227" t="str">
        <f ca="1">IFERROR(VLOOKUP(VALUE(LEFT(B190,FIND("-",B190)-1)),CatModules!B:C,2,FALSE),"")</f>
        <v/>
      </c>
      <c r="D190" s="227" t="str">
        <f ca="1">IFERROR(VLOOKUP(LEFT(B190,FIND("--",B190)-1),CatInt!D:E,2,FALSE),"")</f>
        <v/>
      </c>
      <c r="E190" s="227" t="str">
        <f ca="1">IFERROR(VLOOKUP(MID(B190,FIND("--",B190)+2,FIND("---",B190)-FIND("--",B190)-2),CatCostInp!D:E,2,FALSE),"")</f>
        <v/>
      </c>
      <c r="F190" s="227" t="str">
        <f ca="1">IFERROR(VLOOKUP(B190,ActivityConcat!A:C,3,FALSE),"")</f>
        <v/>
      </c>
      <c r="G190" s="228" t="str">
        <f ca="1">IFERROR(VLOOKUP(VALUE(RIGHT(B190,1)),Setup!A:D,4,FALSE),"")</f>
        <v/>
      </c>
      <c r="H190" s="229" t="str">
        <f t="shared" ca="1" si="15"/>
        <v/>
      </c>
      <c r="I190" s="230" t="str">
        <f ca="1">IF(SUMIF(Pharmaceuticals!$B:$B,$B190,Pharmaceuticals!Q:Q)+SUMIF('Health Products &amp; Equipment'!$B:$B,$B190,'Health Products &amp; Equipment'!Z:Z)+SUMIF('Other Pharma &amp; Health Products'!$B:$B,$B190,'Other Pharma &amp; Health Products'!Z:Z)+SUMIF('PSM Costs'!$B:$B,$B190,'PSM Costs'!Z:Z)&gt;0,SUMIF(Pharmaceuticals!$B:$B,$B190,Pharmaceuticals!Q:Q)+SUMIF('Health Products &amp; Equipment'!$B:$B,$B190,'Health Products &amp; Equipment'!Z:Z)+SUMIF('Other Pharma &amp; Health Products'!$B:$B,$B190,'Other Pharma &amp; Health Products'!Z:Z)+SUMIF('PSM Costs'!$B:$B,$B190,'PSM Costs'!Z:Z),"")</f>
        <v/>
      </c>
      <c r="J190" s="230" t="str">
        <f ca="1">IF(SUMIF(Pharmaceuticals!$B:$B,$B190,Pharmaceuticals!S:S)+SUMIF('Health Products &amp; Equipment'!$B:$B,$B190,'Health Products &amp; Equipment'!AB:AB)+SUMIF('Other Pharma &amp; Health Products'!$B:$B,$B190,'Other Pharma &amp; Health Products'!AB:AB)+SUMIF('PSM Costs'!$B:$B,$B190,'PSM Costs'!AB:AB)&gt;0,SUMIF(Pharmaceuticals!$B:$B,$B190,Pharmaceuticals!S:S)+SUMIF('Health Products &amp; Equipment'!$B:$B,$B190,'Health Products &amp; Equipment'!AB:AB)+SUMIF('Other Pharma &amp; Health Products'!$B:$B,$B190,'Other Pharma &amp; Health Products'!AB:AB)+SUMIF('PSM Costs'!$B:$B,$B190,'PSM Costs'!AB:AB),"")</f>
        <v/>
      </c>
      <c r="K190" s="230" t="str">
        <f ca="1">IF(SUMIF(Pharmaceuticals!$B:$B,$B190,Pharmaceuticals!U:U)+SUMIF('Health Products &amp; Equipment'!$B:$B,$B190,'Health Products &amp; Equipment'!AD:AD)+SUMIF('Other Pharma &amp; Health Products'!$B:$B,$B190,'Other Pharma &amp; Health Products'!AD:AD)+SUMIF('PSM Costs'!$B:$B,$B190,'PSM Costs'!AD:AD)&gt;0,SUMIF(Pharmaceuticals!$B:$B,$B190,Pharmaceuticals!U:U)+SUMIF('Health Products &amp; Equipment'!$B:$B,$B190,'Health Products &amp; Equipment'!AD:AD)+SUMIF('Other Pharma &amp; Health Products'!$B:$B,$B190,'Other Pharma &amp; Health Products'!AD:AD)+SUMIF('PSM Costs'!$B:$B,$B190,'PSM Costs'!AD:AD),"")</f>
        <v/>
      </c>
      <c r="L190" s="230" t="str">
        <f ca="1">IF(SUMIF(Pharmaceuticals!$B:$B,$B190,Pharmaceuticals!W:W)+SUMIF('Health Products &amp; Equipment'!$B:$B,$B190,'Health Products &amp; Equipment'!AF:AF)+SUMIF('Other Pharma &amp; Health Products'!$B:$B,$B190,'Other Pharma &amp; Health Products'!AF:AF)+SUMIF('PSM Costs'!$B:$B,$B190,'PSM Costs'!AF:AF)&gt;0,SUMIF(Pharmaceuticals!$B:$B,$B190,Pharmaceuticals!W:W)+SUMIF('Health Products &amp; Equipment'!$B:$B,$B190,'Health Products &amp; Equipment'!AF:AF)+SUMIF('Other Pharma &amp; Health Products'!$B:$B,$B190,'Other Pharma &amp; Health Products'!AF:AF)+SUMIF('PSM Costs'!$B:$B,$B190,'PSM Costs'!AF:AF),"")</f>
        <v/>
      </c>
      <c r="M190" s="228" t="str">
        <f t="shared" ca="1" si="16"/>
        <v/>
      </c>
      <c r="N190" s="231" t="str">
        <f ca="1">IF(SUMIF(Pharmaceuticals!$B:$B,$B190,Pharmaceuticals!AD:AD)+SUMIF('Health Products &amp; Equipment'!$B:$B,$B190,'Health Products &amp; Equipment'!AM:AM)+SUMIF('Other Pharma &amp; Health Products'!$B:$B,$B190,'Other Pharma &amp; Health Products'!AM:AM)+SUMIF('PSM Costs'!$B:$B,$B190,'PSM Costs'!AM:AM)&gt;0,SUMIF(Pharmaceuticals!$B:$B,$B190,Pharmaceuticals!AD:AD)+SUMIF('Health Products &amp; Equipment'!$B:$B,$B190,'Health Products &amp; Equipment'!AM:AM)+SUMIF('Other Pharma &amp; Health Products'!$B:$B,$B190,'Other Pharma &amp; Health Products'!AM:AM)+SUMIF('PSM Costs'!$B:$B,$B190,'PSM Costs'!AM:AM),"")</f>
        <v/>
      </c>
      <c r="O190" s="231" t="str">
        <f ca="1">IF(SUMIF(Pharmaceuticals!$B:$B,$B190,Pharmaceuticals!AF:AF)+SUMIF('Health Products &amp; Equipment'!$B:$B,$B190,'Health Products &amp; Equipment'!AO:AO)+SUMIF('Other Pharma &amp; Health Products'!$B:$B,$B190,'Other Pharma &amp; Health Products'!AO:AO)+SUMIF('PSM Costs'!$B:$B,$B190,'PSM Costs'!AO:AO)&gt;0,SUMIF(Pharmaceuticals!$B:$B,$B190,Pharmaceuticals!AF:AF)+SUMIF('Health Products &amp; Equipment'!$B:$B,$B190,'Health Products &amp; Equipment'!AO:AO)+SUMIF('Other Pharma &amp; Health Products'!$B:$B,$B190,'Other Pharma &amp; Health Products'!AO:AO)+SUMIF('PSM Costs'!$B:$B,$B190,'PSM Costs'!AO:AO),"")</f>
        <v/>
      </c>
      <c r="P190" s="231" t="str">
        <f ca="1">IF(SUMIF(Pharmaceuticals!$B:$B,$B190,Pharmaceuticals!AH:AH)+SUMIF('Health Products &amp; Equipment'!$B:$B,$B190,'Health Products &amp; Equipment'!AQ:AQ)+SUMIF('Other Pharma &amp; Health Products'!$B:$B,$B190,'Other Pharma &amp; Health Products'!AQ:AQ)+SUMIF('PSM Costs'!$B:$B,$B190,'PSM Costs'!AQ:AQ)&gt;0,SUMIF(Pharmaceuticals!$B:$B,$B190,Pharmaceuticals!AH:AH)+SUMIF('Health Products &amp; Equipment'!$B:$B,$B190,'Health Products &amp; Equipment'!AQ:AQ)+SUMIF('Other Pharma &amp; Health Products'!$B:$B,$B190,'Other Pharma &amp; Health Products'!AQ:AQ)+SUMIF('PSM Costs'!$B:$B,$B190,'PSM Costs'!AQ:AQ),"")</f>
        <v/>
      </c>
      <c r="Q190" s="231" t="str">
        <f ca="1">IF(SUMIF(Pharmaceuticals!$B:$B,$B190,Pharmaceuticals!AJ:AJ)+SUMIF('Health Products &amp; Equipment'!$B:$B,$B190,'Health Products &amp; Equipment'!AS:AS)+SUMIF('Other Pharma &amp; Health Products'!$B:$B,$B190,'Other Pharma &amp; Health Products'!AS:AS)+SUMIF('PSM Costs'!$B:$B,$B190,'PSM Costs'!AS:AS)&gt;0,SUMIF(Pharmaceuticals!$B:$B,$B190,Pharmaceuticals!AJ:AJ)+SUMIF('Health Products &amp; Equipment'!$B:$B,$B190,'Health Products &amp; Equipment'!AS:AS)+SUMIF('Other Pharma &amp; Health Products'!$B:$B,$B190,'Other Pharma &amp; Health Products'!AS:AS)+SUMIF('PSM Costs'!$B:$B,$B190,'PSM Costs'!AS:AS),"")</f>
        <v/>
      </c>
      <c r="R190" s="229" t="str">
        <f t="shared" ca="1" si="17"/>
        <v/>
      </c>
      <c r="S190" s="230" t="str">
        <f ca="1">IF(SUMIF(Pharmaceuticals!$B:$B,$B190,Pharmaceuticals!AQ:AQ)+SUMIF('Health Products &amp; Equipment'!$B:$B,$B190,'Health Products &amp; Equipment'!AZ:AZ)+SUMIF('Other Pharma &amp; Health Products'!$B:$B,$B190,'Other Pharma &amp; Health Products'!AZ:AZ)+SUMIF('PSM Costs'!$B:$B,$B190,'PSM Costs'!AZ:AZ)&gt;0,SUMIF(Pharmaceuticals!$B:$B,$B190,Pharmaceuticals!AQ:AQ)+SUMIF('Health Products &amp; Equipment'!$B:$B,$B190,'Health Products &amp; Equipment'!AZ:AZ)+SUMIF('Other Pharma &amp; Health Products'!$B:$B,$B190,'Other Pharma &amp; Health Products'!AZ:AZ)+SUMIF('PSM Costs'!$B:$B,$B190,'PSM Costs'!AZ:AZ),"")</f>
        <v/>
      </c>
      <c r="T190" s="230" t="str">
        <f ca="1">IF(SUMIF(Pharmaceuticals!$B:$B,$B190,Pharmaceuticals!AS:AS)+SUMIF('Health Products &amp; Equipment'!$B:$B,$B190,'Health Products &amp; Equipment'!BB:BB)+SUMIF('Other Pharma &amp; Health Products'!$B:$B,$B190,'Other Pharma &amp; Health Products'!BB:BB)+SUMIF('PSM Costs'!$B:$B,$B190,'PSM Costs'!BB:BB)&gt;0,SUMIF(Pharmaceuticals!$B:$B,$B190,Pharmaceuticals!AS:AS)+SUMIF('Health Products &amp; Equipment'!$B:$B,$B190,'Health Products &amp; Equipment'!BB:BB)+SUMIF('Other Pharma &amp; Health Products'!$B:$B,$B190,'Other Pharma &amp; Health Products'!BB:BB)+SUMIF('PSM Costs'!$B:$B,$B190,'PSM Costs'!BB:BB),"")</f>
        <v/>
      </c>
      <c r="U190" s="230" t="str">
        <f ca="1">IF(SUMIF(Pharmaceuticals!$B:$B,$B190,Pharmaceuticals!AU:AU)+SUMIF('Health Products &amp; Equipment'!$B:$B,$B190,'Health Products &amp; Equipment'!BD:BD)+SUMIF('Other Pharma &amp; Health Products'!$B:$B,$B190,'Other Pharma &amp; Health Products'!BD:BD)+SUMIF('PSM Costs'!$B:$B,$B190,'PSM Costs'!BD:BD)&gt;0,SUMIF(Pharmaceuticals!$B:$B,$B190,Pharmaceuticals!AU:AU)+SUMIF('Health Products &amp; Equipment'!$B:$B,$B190,'Health Products &amp; Equipment'!BD:BD)+SUMIF('Other Pharma &amp; Health Products'!$B:$B,$B190,'Other Pharma &amp; Health Products'!BD:BD)+SUMIF('PSM Costs'!$B:$B,$B190,'PSM Costs'!BD:BD),"")</f>
        <v/>
      </c>
      <c r="V190" s="230" t="str">
        <f ca="1">IF(SUMIF(Pharmaceuticals!$B:$B,$B190,Pharmaceuticals!AW:AW)+SUMIF('Health Products &amp; Equipment'!$B:$B,$B190,'Health Products &amp; Equipment'!BF:BF)+SUMIF('Other Pharma &amp; Health Products'!$B:$B,$B190,'Other Pharma &amp; Health Products'!BF:BF)+SUMIF('PSM Costs'!$B:$B,$B190,'PSM Costs'!BF:BF)&gt;0,SUMIF(Pharmaceuticals!$B:$B,$B190,Pharmaceuticals!AW:AW)+SUMIF('Health Products &amp; Equipment'!$B:$B,$B190,'Health Products &amp; Equipment'!BF:BF)+SUMIF('Other Pharma &amp; Health Products'!$B:$B,$B190,'Other Pharma &amp; Health Products'!BF:BF)+SUMIF('PSM Costs'!$B:$B,$B190,'PSM Costs'!BF:BF),"")</f>
        <v/>
      </c>
      <c r="W190" s="228" t="str">
        <f t="shared" ca="1" si="18"/>
        <v/>
      </c>
      <c r="X190" s="231" t="str">
        <f ca="1">IF(SUMIF(Pharmaceuticals!$B:$B,$B190,Pharmaceuticals!BD:BD)+SUMIF('Health Products &amp; Equipment'!$B:$B,$B190,'Health Products &amp; Equipment'!BM:BM)+SUMIF('Other Pharma &amp; Health Products'!$B:$B,$B190,'Other Pharma &amp; Health Products'!BM:BM)+SUMIF('PSM Costs'!$B:$B,$B190,'PSM Costs'!BM:BM)&gt;0,SUMIF(Pharmaceuticals!$B:$B,$B190,Pharmaceuticals!BD:BD)+SUMIF('Health Products &amp; Equipment'!$B:$B,$B190,'Health Products &amp; Equipment'!BM:BM)+SUMIF('Other Pharma &amp; Health Products'!$B:$B,$B190,'Other Pharma &amp; Health Products'!BM:BM)+SUMIF('PSM Costs'!$B:$B,$B190,'PSM Costs'!BM:BM),"")</f>
        <v/>
      </c>
      <c r="Y190" s="231" t="str">
        <f ca="1">IF(SUMIF(Pharmaceuticals!$B:$B,$B190,Pharmaceuticals!BF:BF)+SUMIF('Health Products &amp; Equipment'!$B:$B,$B190,'Health Products &amp; Equipment'!BO:BO)+SUMIF('Other Pharma &amp; Health Products'!$B:$B,$B190,'Other Pharma &amp; Health Products'!BO:BO)+SUMIF('PSM Costs'!$B:$B,$B190,'PSM Costs'!BO:BO)&gt;0,SUMIF(Pharmaceuticals!$B:$B,$B190,Pharmaceuticals!BF:BF)+SUMIF('Health Products &amp; Equipment'!$B:$B,$B190,'Health Products &amp; Equipment'!BO:BO)+SUMIF('Other Pharma &amp; Health Products'!$B:$B,$B190,'Other Pharma &amp; Health Products'!BO:BO)+SUMIF('PSM Costs'!$B:$B,$B190,'PSM Costs'!BO:BO),"")</f>
        <v/>
      </c>
      <c r="Z190" s="231" t="str">
        <f ca="1">IF(SUMIF(Pharmaceuticals!$B:$B,$B190,Pharmaceuticals!BH:BH)+SUMIF('Health Products &amp; Equipment'!$B:$B,$B190,'Health Products &amp; Equipment'!BQ:BQ)+SUMIF('Other Pharma &amp; Health Products'!$B:$B,$B190,'Other Pharma &amp; Health Products'!BQ:BQ)+SUMIF('PSM Costs'!$B:$B,$B190,'PSM Costs'!BQ:BQ)&gt;0,SUMIF(Pharmaceuticals!$B:$B,$B190,Pharmaceuticals!BH:BH)+SUMIF('Health Products &amp; Equipment'!$B:$B,$B190,'Health Products &amp; Equipment'!BQ:BQ)+SUMIF('Other Pharma &amp; Health Products'!$B:$B,$B190,'Other Pharma &amp; Health Products'!BQ:BQ)+SUMIF('PSM Costs'!$B:$B,$B190,'PSM Costs'!BQ:BQ),"")</f>
        <v/>
      </c>
      <c r="AA190" s="231" t="str">
        <f ca="1">IF(SUMIF(Pharmaceuticals!$B:$B,$B190,Pharmaceuticals!BJ:BJ)+SUMIF('Health Products &amp; Equipment'!$B:$B,$B190,'Health Products &amp; Equipment'!BS:BS)+SUMIF('Other Pharma &amp; Health Products'!$B:$B,$B190,'Other Pharma &amp; Health Products'!BS:BS)+SUMIF('PSM Costs'!$B:$B,$B190,'PSM Costs'!BS:BS)&gt;0,SUMIF(Pharmaceuticals!$B:$B,$B190,Pharmaceuticals!BJ:BJ)+SUMIF('Health Products &amp; Equipment'!$B:$B,$B190,'Health Products &amp; Equipment'!BS:BS)+SUMIF('Other Pharma &amp; Health Products'!$B:$B,$B190,'Other Pharma &amp; Health Products'!BS:BS)+SUMIF('PSM Costs'!$B:$B,$B190,'PSM Costs'!BS:BS),"")</f>
        <v/>
      </c>
      <c r="AB190" s="230" t="str">
        <f t="shared" ca="1" si="19"/>
        <v/>
      </c>
    </row>
    <row r="191" spans="1:28" ht="22" customHeight="1" x14ac:dyDescent="0.15">
      <c r="A191" s="226">
        <v>181</v>
      </c>
      <c r="B191" s="226" t="str">
        <f ca="1">IFERROR(VLOOKUP(A191,'Rank unique Mod-Int-CI-PR'!I:J,2,FALSE),"")</f>
        <v/>
      </c>
      <c r="C191" s="227" t="str">
        <f ca="1">IFERROR(VLOOKUP(VALUE(LEFT(B191,FIND("-",B191)-1)),CatModules!B:C,2,FALSE),"")</f>
        <v/>
      </c>
      <c r="D191" s="227" t="str">
        <f ca="1">IFERROR(VLOOKUP(LEFT(B191,FIND("--",B191)-1),CatInt!D:E,2,FALSE),"")</f>
        <v/>
      </c>
      <c r="E191" s="227" t="str">
        <f ca="1">IFERROR(VLOOKUP(MID(B191,FIND("--",B191)+2,FIND("---",B191)-FIND("--",B191)-2),CatCostInp!D:E,2,FALSE),"")</f>
        <v/>
      </c>
      <c r="F191" s="227" t="str">
        <f ca="1">IFERROR(VLOOKUP(B191,ActivityConcat!A:C,3,FALSE),"")</f>
        <v/>
      </c>
      <c r="G191" s="228" t="str">
        <f ca="1">IFERROR(VLOOKUP(VALUE(RIGHT(B191,1)),Setup!A:D,4,FALSE),"")</f>
        <v/>
      </c>
      <c r="H191" s="229" t="str">
        <f t="shared" ca="1" si="15"/>
        <v/>
      </c>
      <c r="I191" s="230" t="str">
        <f ca="1">IF(SUMIF(Pharmaceuticals!$B:$B,$B191,Pharmaceuticals!Q:Q)+SUMIF('Health Products &amp; Equipment'!$B:$B,$B191,'Health Products &amp; Equipment'!Z:Z)+SUMIF('Other Pharma &amp; Health Products'!$B:$B,$B191,'Other Pharma &amp; Health Products'!Z:Z)+SUMIF('PSM Costs'!$B:$B,$B191,'PSM Costs'!Z:Z)&gt;0,SUMIF(Pharmaceuticals!$B:$B,$B191,Pharmaceuticals!Q:Q)+SUMIF('Health Products &amp; Equipment'!$B:$B,$B191,'Health Products &amp; Equipment'!Z:Z)+SUMIF('Other Pharma &amp; Health Products'!$B:$B,$B191,'Other Pharma &amp; Health Products'!Z:Z)+SUMIF('PSM Costs'!$B:$B,$B191,'PSM Costs'!Z:Z),"")</f>
        <v/>
      </c>
      <c r="J191" s="230" t="str">
        <f ca="1">IF(SUMIF(Pharmaceuticals!$B:$B,$B191,Pharmaceuticals!S:S)+SUMIF('Health Products &amp; Equipment'!$B:$B,$B191,'Health Products &amp; Equipment'!AB:AB)+SUMIF('Other Pharma &amp; Health Products'!$B:$B,$B191,'Other Pharma &amp; Health Products'!AB:AB)+SUMIF('PSM Costs'!$B:$B,$B191,'PSM Costs'!AB:AB)&gt;0,SUMIF(Pharmaceuticals!$B:$B,$B191,Pharmaceuticals!S:S)+SUMIF('Health Products &amp; Equipment'!$B:$B,$B191,'Health Products &amp; Equipment'!AB:AB)+SUMIF('Other Pharma &amp; Health Products'!$B:$B,$B191,'Other Pharma &amp; Health Products'!AB:AB)+SUMIF('PSM Costs'!$B:$B,$B191,'PSM Costs'!AB:AB),"")</f>
        <v/>
      </c>
      <c r="K191" s="230" t="str">
        <f ca="1">IF(SUMIF(Pharmaceuticals!$B:$B,$B191,Pharmaceuticals!U:U)+SUMIF('Health Products &amp; Equipment'!$B:$B,$B191,'Health Products &amp; Equipment'!AD:AD)+SUMIF('Other Pharma &amp; Health Products'!$B:$B,$B191,'Other Pharma &amp; Health Products'!AD:AD)+SUMIF('PSM Costs'!$B:$B,$B191,'PSM Costs'!AD:AD)&gt;0,SUMIF(Pharmaceuticals!$B:$B,$B191,Pharmaceuticals!U:U)+SUMIF('Health Products &amp; Equipment'!$B:$B,$B191,'Health Products &amp; Equipment'!AD:AD)+SUMIF('Other Pharma &amp; Health Products'!$B:$B,$B191,'Other Pharma &amp; Health Products'!AD:AD)+SUMIF('PSM Costs'!$B:$B,$B191,'PSM Costs'!AD:AD),"")</f>
        <v/>
      </c>
      <c r="L191" s="230" t="str">
        <f ca="1">IF(SUMIF(Pharmaceuticals!$B:$B,$B191,Pharmaceuticals!W:W)+SUMIF('Health Products &amp; Equipment'!$B:$B,$B191,'Health Products &amp; Equipment'!AF:AF)+SUMIF('Other Pharma &amp; Health Products'!$B:$B,$B191,'Other Pharma &amp; Health Products'!AF:AF)+SUMIF('PSM Costs'!$B:$B,$B191,'PSM Costs'!AF:AF)&gt;0,SUMIF(Pharmaceuticals!$B:$B,$B191,Pharmaceuticals!W:W)+SUMIF('Health Products &amp; Equipment'!$B:$B,$B191,'Health Products &amp; Equipment'!AF:AF)+SUMIF('Other Pharma &amp; Health Products'!$B:$B,$B191,'Other Pharma &amp; Health Products'!AF:AF)+SUMIF('PSM Costs'!$B:$B,$B191,'PSM Costs'!AF:AF),"")</f>
        <v/>
      </c>
      <c r="M191" s="228" t="str">
        <f t="shared" ca="1" si="16"/>
        <v/>
      </c>
      <c r="N191" s="231" t="str">
        <f ca="1">IF(SUMIF(Pharmaceuticals!$B:$B,$B191,Pharmaceuticals!AD:AD)+SUMIF('Health Products &amp; Equipment'!$B:$B,$B191,'Health Products &amp; Equipment'!AM:AM)+SUMIF('Other Pharma &amp; Health Products'!$B:$B,$B191,'Other Pharma &amp; Health Products'!AM:AM)+SUMIF('PSM Costs'!$B:$B,$B191,'PSM Costs'!AM:AM)&gt;0,SUMIF(Pharmaceuticals!$B:$B,$B191,Pharmaceuticals!AD:AD)+SUMIF('Health Products &amp; Equipment'!$B:$B,$B191,'Health Products &amp; Equipment'!AM:AM)+SUMIF('Other Pharma &amp; Health Products'!$B:$B,$B191,'Other Pharma &amp; Health Products'!AM:AM)+SUMIF('PSM Costs'!$B:$B,$B191,'PSM Costs'!AM:AM),"")</f>
        <v/>
      </c>
      <c r="O191" s="231" t="str">
        <f ca="1">IF(SUMIF(Pharmaceuticals!$B:$B,$B191,Pharmaceuticals!AF:AF)+SUMIF('Health Products &amp; Equipment'!$B:$B,$B191,'Health Products &amp; Equipment'!AO:AO)+SUMIF('Other Pharma &amp; Health Products'!$B:$B,$B191,'Other Pharma &amp; Health Products'!AO:AO)+SUMIF('PSM Costs'!$B:$B,$B191,'PSM Costs'!AO:AO)&gt;0,SUMIF(Pharmaceuticals!$B:$B,$B191,Pharmaceuticals!AF:AF)+SUMIF('Health Products &amp; Equipment'!$B:$B,$B191,'Health Products &amp; Equipment'!AO:AO)+SUMIF('Other Pharma &amp; Health Products'!$B:$B,$B191,'Other Pharma &amp; Health Products'!AO:AO)+SUMIF('PSM Costs'!$B:$B,$B191,'PSM Costs'!AO:AO),"")</f>
        <v/>
      </c>
      <c r="P191" s="231" t="str">
        <f ca="1">IF(SUMIF(Pharmaceuticals!$B:$B,$B191,Pharmaceuticals!AH:AH)+SUMIF('Health Products &amp; Equipment'!$B:$B,$B191,'Health Products &amp; Equipment'!AQ:AQ)+SUMIF('Other Pharma &amp; Health Products'!$B:$B,$B191,'Other Pharma &amp; Health Products'!AQ:AQ)+SUMIF('PSM Costs'!$B:$B,$B191,'PSM Costs'!AQ:AQ)&gt;0,SUMIF(Pharmaceuticals!$B:$B,$B191,Pharmaceuticals!AH:AH)+SUMIF('Health Products &amp; Equipment'!$B:$B,$B191,'Health Products &amp; Equipment'!AQ:AQ)+SUMIF('Other Pharma &amp; Health Products'!$B:$B,$B191,'Other Pharma &amp; Health Products'!AQ:AQ)+SUMIF('PSM Costs'!$B:$B,$B191,'PSM Costs'!AQ:AQ),"")</f>
        <v/>
      </c>
      <c r="Q191" s="231" t="str">
        <f ca="1">IF(SUMIF(Pharmaceuticals!$B:$B,$B191,Pharmaceuticals!AJ:AJ)+SUMIF('Health Products &amp; Equipment'!$B:$B,$B191,'Health Products &amp; Equipment'!AS:AS)+SUMIF('Other Pharma &amp; Health Products'!$B:$B,$B191,'Other Pharma &amp; Health Products'!AS:AS)+SUMIF('PSM Costs'!$B:$B,$B191,'PSM Costs'!AS:AS)&gt;0,SUMIF(Pharmaceuticals!$B:$B,$B191,Pharmaceuticals!AJ:AJ)+SUMIF('Health Products &amp; Equipment'!$B:$B,$B191,'Health Products &amp; Equipment'!AS:AS)+SUMIF('Other Pharma &amp; Health Products'!$B:$B,$B191,'Other Pharma &amp; Health Products'!AS:AS)+SUMIF('PSM Costs'!$B:$B,$B191,'PSM Costs'!AS:AS),"")</f>
        <v/>
      </c>
      <c r="R191" s="229" t="str">
        <f t="shared" ca="1" si="17"/>
        <v/>
      </c>
      <c r="S191" s="230" t="str">
        <f ca="1">IF(SUMIF(Pharmaceuticals!$B:$B,$B191,Pharmaceuticals!AQ:AQ)+SUMIF('Health Products &amp; Equipment'!$B:$B,$B191,'Health Products &amp; Equipment'!AZ:AZ)+SUMIF('Other Pharma &amp; Health Products'!$B:$B,$B191,'Other Pharma &amp; Health Products'!AZ:AZ)+SUMIF('PSM Costs'!$B:$B,$B191,'PSM Costs'!AZ:AZ)&gt;0,SUMIF(Pharmaceuticals!$B:$B,$B191,Pharmaceuticals!AQ:AQ)+SUMIF('Health Products &amp; Equipment'!$B:$B,$B191,'Health Products &amp; Equipment'!AZ:AZ)+SUMIF('Other Pharma &amp; Health Products'!$B:$B,$B191,'Other Pharma &amp; Health Products'!AZ:AZ)+SUMIF('PSM Costs'!$B:$B,$B191,'PSM Costs'!AZ:AZ),"")</f>
        <v/>
      </c>
      <c r="T191" s="230" t="str">
        <f ca="1">IF(SUMIF(Pharmaceuticals!$B:$B,$B191,Pharmaceuticals!AS:AS)+SUMIF('Health Products &amp; Equipment'!$B:$B,$B191,'Health Products &amp; Equipment'!BB:BB)+SUMIF('Other Pharma &amp; Health Products'!$B:$B,$B191,'Other Pharma &amp; Health Products'!BB:BB)+SUMIF('PSM Costs'!$B:$B,$B191,'PSM Costs'!BB:BB)&gt;0,SUMIF(Pharmaceuticals!$B:$B,$B191,Pharmaceuticals!AS:AS)+SUMIF('Health Products &amp; Equipment'!$B:$B,$B191,'Health Products &amp; Equipment'!BB:BB)+SUMIF('Other Pharma &amp; Health Products'!$B:$B,$B191,'Other Pharma &amp; Health Products'!BB:BB)+SUMIF('PSM Costs'!$B:$B,$B191,'PSM Costs'!BB:BB),"")</f>
        <v/>
      </c>
      <c r="U191" s="230" t="str">
        <f ca="1">IF(SUMIF(Pharmaceuticals!$B:$B,$B191,Pharmaceuticals!AU:AU)+SUMIF('Health Products &amp; Equipment'!$B:$B,$B191,'Health Products &amp; Equipment'!BD:BD)+SUMIF('Other Pharma &amp; Health Products'!$B:$B,$B191,'Other Pharma &amp; Health Products'!BD:BD)+SUMIF('PSM Costs'!$B:$B,$B191,'PSM Costs'!BD:BD)&gt;0,SUMIF(Pharmaceuticals!$B:$B,$B191,Pharmaceuticals!AU:AU)+SUMIF('Health Products &amp; Equipment'!$B:$B,$B191,'Health Products &amp; Equipment'!BD:BD)+SUMIF('Other Pharma &amp; Health Products'!$B:$B,$B191,'Other Pharma &amp; Health Products'!BD:BD)+SUMIF('PSM Costs'!$B:$B,$B191,'PSM Costs'!BD:BD),"")</f>
        <v/>
      </c>
      <c r="V191" s="230" t="str">
        <f ca="1">IF(SUMIF(Pharmaceuticals!$B:$B,$B191,Pharmaceuticals!AW:AW)+SUMIF('Health Products &amp; Equipment'!$B:$B,$B191,'Health Products &amp; Equipment'!BF:BF)+SUMIF('Other Pharma &amp; Health Products'!$B:$B,$B191,'Other Pharma &amp; Health Products'!BF:BF)+SUMIF('PSM Costs'!$B:$B,$B191,'PSM Costs'!BF:BF)&gt;0,SUMIF(Pharmaceuticals!$B:$B,$B191,Pharmaceuticals!AW:AW)+SUMIF('Health Products &amp; Equipment'!$B:$B,$B191,'Health Products &amp; Equipment'!BF:BF)+SUMIF('Other Pharma &amp; Health Products'!$B:$B,$B191,'Other Pharma &amp; Health Products'!BF:BF)+SUMIF('PSM Costs'!$B:$B,$B191,'PSM Costs'!BF:BF),"")</f>
        <v/>
      </c>
      <c r="W191" s="228" t="str">
        <f t="shared" ca="1" si="18"/>
        <v/>
      </c>
      <c r="X191" s="231" t="str">
        <f ca="1">IF(SUMIF(Pharmaceuticals!$B:$B,$B191,Pharmaceuticals!BD:BD)+SUMIF('Health Products &amp; Equipment'!$B:$B,$B191,'Health Products &amp; Equipment'!BM:BM)+SUMIF('Other Pharma &amp; Health Products'!$B:$B,$B191,'Other Pharma &amp; Health Products'!BM:BM)+SUMIF('PSM Costs'!$B:$B,$B191,'PSM Costs'!BM:BM)&gt;0,SUMIF(Pharmaceuticals!$B:$B,$B191,Pharmaceuticals!BD:BD)+SUMIF('Health Products &amp; Equipment'!$B:$B,$B191,'Health Products &amp; Equipment'!BM:BM)+SUMIF('Other Pharma &amp; Health Products'!$B:$B,$B191,'Other Pharma &amp; Health Products'!BM:BM)+SUMIF('PSM Costs'!$B:$B,$B191,'PSM Costs'!BM:BM),"")</f>
        <v/>
      </c>
      <c r="Y191" s="231" t="str">
        <f ca="1">IF(SUMIF(Pharmaceuticals!$B:$B,$B191,Pharmaceuticals!BF:BF)+SUMIF('Health Products &amp; Equipment'!$B:$B,$B191,'Health Products &amp; Equipment'!BO:BO)+SUMIF('Other Pharma &amp; Health Products'!$B:$B,$B191,'Other Pharma &amp; Health Products'!BO:BO)+SUMIF('PSM Costs'!$B:$B,$B191,'PSM Costs'!BO:BO)&gt;0,SUMIF(Pharmaceuticals!$B:$B,$B191,Pharmaceuticals!BF:BF)+SUMIF('Health Products &amp; Equipment'!$B:$B,$B191,'Health Products &amp; Equipment'!BO:BO)+SUMIF('Other Pharma &amp; Health Products'!$B:$B,$B191,'Other Pharma &amp; Health Products'!BO:BO)+SUMIF('PSM Costs'!$B:$B,$B191,'PSM Costs'!BO:BO),"")</f>
        <v/>
      </c>
      <c r="Z191" s="231" t="str">
        <f ca="1">IF(SUMIF(Pharmaceuticals!$B:$B,$B191,Pharmaceuticals!BH:BH)+SUMIF('Health Products &amp; Equipment'!$B:$B,$B191,'Health Products &amp; Equipment'!BQ:BQ)+SUMIF('Other Pharma &amp; Health Products'!$B:$B,$B191,'Other Pharma &amp; Health Products'!BQ:BQ)+SUMIF('PSM Costs'!$B:$B,$B191,'PSM Costs'!BQ:BQ)&gt;0,SUMIF(Pharmaceuticals!$B:$B,$B191,Pharmaceuticals!BH:BH)+SUMIF('Health Products &amp; Equipment'!$B:$B,$B191,'Health Products &amp; Equipment'!BQ:BQ)+SUMIF('Other Pharma &amp; Health Products'!$B:$B,$B191,'Other Pharma &amp; Health Products'!BQ:BQ)+SUMIF('PSM Costs'!$B:$B,$B191,'PSM Costs'!BQ:BQ),"")</f>
        <v/>
      </c>
      <c r="AA191" s="231" t="str">
        <f ca="1">IF(SUMIF(Pharmaceuticals!$B:$B,$B191,Pharmaceuticals!BJ:BJ)+SUMIF('Health Products &amp; Equipment'!$B:$B,$B191,'Health Products &amp; Equipment'!BS:BS)+SUMIF('Other Pharma &amp; Health Products'!$B:$B,$B191,'Other Pharma &amp; Health Products'!BS:BS)+SUMIF('PSM Costs'!$B:$B,$B191,'PSM Costs'!BS:BS)&gt;0,SUMIF(Pharmaceuticals!$B:$B,$B191,Pharmaceuticals!BJ:BJ)+SUMIF('Health Products &amp; Equipment'!$B:$B,$B191,'Health Products &amp; Equipment'!BS:BS)+SUMIF('Other Pharma &amp; Health Products'!$B:$B,$B191,'Other Pharma &amp; Health Products'!BS:BS)+SUMIF('PSM Costs'!$B:$B,$B191,'PSM Costs'!BS:BS),"")</f>
        <v/>
      </c>
      <c r="AB191" s="230" t="str">
        <f t="shared" ca="1" si="19"/>
        <v/>
      </c>
    </row>
    <row r="192" spans="1:28" ht="22" customHeight="1" x14ac:dyDescent="0.15">
      <c r="A192" s="226">
        <v>182</v>
      </c>
      <c r="B192" s="226" t="str">
        <f ca="1">IFERROR(VLOOKUP(A192,'Rank unique Mod-Int-CI-PR'!I:J,2,FALSE),"")</f>
        <v/>
      </c>
      <c r="C192" s="227" t="str">
        <f ca="1">IFERROR(VLOOKUP(VALUE(LEFT(B192,FIND("-",B192)-1)),CatModules!B:C,2,FALSE),"")</f>
        <v/>
      </c>
      <c r="D192" s="227" t="str">
        <f ca="1">IFERROR(VLOOKUP(LEFT(B192,FIND("--",B192)-1),CatInt!D:E,2,FALSE),"")</f>
        <v/>
      </c>
      <c r="E192" s="227" t="str">
        <f ca="1">IFERROR(VLOOKUP(MID(B192,FIND("--",B192)+2,FIND("---",B192)-FIND("--",B192)-2),CatCostInp!D:E,2,FALSE),"")</f>
        <v/>
      </c>
      <c r="F192" s="227" t="str">
        <f ca="1">IFERROR(VLOOKUP(B192,ActivityConcat!A:C,3,FALSE),"")</f>
        <v/>
      </c>
      <c r="G192" s="228" t="str">
        <f ca="1">IFERROR(VLOOKUP(VALUE(RIGHT(B192,1)),Setup!A:D,4,FALSE),"")</f>
        <v/>
      </c>
      <c r="H192" s="229" t="str">
        <f t="shared" ca="1" si="15"/>
        <v/>
      </c>
      <c r="I192" s="230" t="str">
        <f ca="1">IF(SUMIF(Pharmaceuticals!$B:$B,$B192,Pharmaceuticals!Q:Q)+SUMIF('Health Products &amp; Equipment'!$B:$B,$B192,'Health Products &amp; Equipment'!Z:Z)+SUMIF('Other Pharma &amp; Health Products'!$B:$B,$B192,'Other Pharma &amp; Health Products'!Z:Z)+SUMIF('PSM Costs'!$B:$B,$B192,'PSM Costs'!Z:Z)&gt;0,SUMIF(Pharmaceuticals!$B:$B,$B192,Pharmaceuticals!Q:Q)+SUMIF('Health Products &amp; Equipment'!$B:$B,$B192,'Health Products &amp; Equipment'!Z:Z)+SUMIF('Other Pharma &amp; Health Products'!$B:$B,$B192,'Other Pharma &amp; Health Products'!Z:Z)+SUMIF('PSM Costs'!$B:$B,$B192,'PSM Costs'!Z:Z),"")</f>
        <v/>
      </c>
      <c r="J192" s="230" t="str">
        <f ca="1">IF(SUMIF(Pharmaceuticals!$B:$B,$B192,Pharmaceuticals!S:S)+SUMIF('Health Products &amp; Equipment'!$B:$B,$B192,'Health Products &amp; Equipment'!AB:AB)+SUMIF('Other Pharma &amp; Health Products'!$B:$B,$B192,'Other Pharma &amp; Health Products'!AB:AB)+SUMIF('PSM Costs'!$B:$B,$B192,'PSM Costs'!AB:AB)&gt;0,SUMIF(Pharmaceuticals!$B:$B,$B192,Pharmaceuticals!S:S)+SUMIF('Health Products &amp; Equipment'!$B:$B,$B192,'Health Products &amp; Equipment'!AB:AB)+SUMIF('Other Pharma &amp; Health Products'!$B:$B,$B192,'Other Pharma &amp; Health Products'!AB:AB)+SUMIF('PSM Costs'!$B:$B,$B192,'PSM Costs'!AB:AB),"")</f>
        <v/>
      </c>
      <c r="K192" s="230" t="str">
        <f ca="1">IF(SUMIF(Pharmaceuticals!$B:$B,$B192,Pharmaceuticals!U:U)+SUMIF('Health Products &amp; Equipment'!$B:$B,$B192,'Health Products &amp; Equipment'!AD:AD)+SUMIF('Other Pharma &amp; Health Products'!$B:$B,$B192,'Other Pharma &amp; Health Products'!AD:AD)+SUMIF('PSM Costs'!$B:$B,$B192,'PSM Costs'!AD:AD)&gt;0,SUMIF(Pharmaceuticals!$B:$B,$B192,Pharmaceuticals!U:U)+SUMIF('Health Products &amp; Equipment'!$B:$B,$B192,'Health Products &amp; Equipment'!AD:AD)+SUMIF('Other Pharma &amp; Health Products'!$B:$B,$B192,'Other Pharma &amp; Health Products'!AD:AD)+SUMIF('PSM Costs'!$B:$B,$B192,'PSM Costs'!AD:AD),"")</f>
        <v/>
      </c>
      <c r="L192" s="230" t="str">
        <f ca="1">IF(SUMIF(Pharmaceuticals!$B:$B,$B192,Pharmaceuticals!W:W)+SUMIF('Health Products &amp; Equipment'!$B:$B,$B192,'Health Products &amp; Equipment'!AF:AF)+SUMIF('Other Pharma &amp; Health Products'!$B:$B,$B192,'Other Pharma &amp; Health Products'!AF:AF)+SUMIF('PSM Costs'!$B:$B,$B192,'PSM Costs'!AF:AF)&gt;0,SUMIF(Pharmaceuticals!$B:$B,$B192,Pharmaceuticals!W:W)+SUMIF('Health Products &amp; Equipment'!$B:$B,$B192,'Health Products &amp; Equipment'!AF:AF)+SUMIF('Other Pharma &amp; Health Products'!$B:$B,$B192,'Other Pharma &amp; Health Products'!AF:AF)+SUMIF('PSM Costs'!$B:$B,$B192,'PSM Costs'!AF:AF),"")</f>
        <v/>
      </c>
      <c r="M192" s="228" t="str">
        <f t="shared" ca="1" si="16"/>
        <v/>
      </c>
      <c r="N192" s="231" t="str">
        <f ca="1">IF(SUMIF(Pharmaceuticals!$B:$B,$B192,Pharmaceuticals!AD:AD)+SUMIF('Health Products &amp; Equipment'!$B:$B,$B192,'Health Products &amp; Equipment'!AM:AM)+SUMIF('Other Pharma &amp; Health Products'!$B:$B,$B192,'Other Pharma &amp; Health Products'!AM:AM)+SUMIF('PSM Costs'!$B:$B,$B192,'PSM Costs'!AM:AM)&gt;0,SUMIF(Pharmaceuticals!$B:$B,$B192,Pharmaceuticals!AD:AD)+SUMIF('Health Products &amp; Equipment'!$B:$B,$B192,'Health Products &amp; Equipment'!AM:AM)+SUMIF('Other Pharma &amp; Health Products'!$B:$B,$B192,'Other Pharma &amp; Health Products'!AM:AM)+SUMIF('PSM Costs'!$B:$B,$B192,'PSM Costs'!AM:AM),"")</f>
        <v/>
      </c>
      <c r="O192" s="231" t="str">
        <f ca="1">IF(SUMIF(Pharmaceuticals!$B:$B,$B192,Pharmaceuticals!AF:AF)+SUMIF('Health Products &amp; Equipment'!$B:$B,$B192,'Health Products &amp; Equipment'!AO:AO)+SUMIF('Other Pharma &amp; Health Products'!$B:$B,$B192,'Other Pharma &amp; Health Products'!AO:AO)+SUMIF('PSM Costs'!$B:$B,$B192,'PSM Costs'!AO:AO)&gt;0,SUMIF(Pharmaceuticals!$B:$B,$B192,Pharmaceuticals!AF:AF)+SUMIF('Health Products &amp; Equipment'!$B:$B,$B192,'Health Products &amp; Equipment'!AO:AO)+SUMIF('Other Pharma &amp; Health Products'!$B:$B,$B192,'Other Pharma &amp; Health Products'!AO:AO)+SUMIF('PSM Costs'!$B:$B,$B192,'PSM Costs'!AO:AO),"")</f>
        <v/>
      </c>
      <c r="P192" s="231" t="str">
        <f ca="1">IF(SUMIF(Pharmaceuticals!$B:$B,$B192,Pharmaceuticals!AH:AH)+SUMIF('Health Products &amp; Equipment'!$B:$B,$B192,'Health Products &amp; Equipment'!AQ:AQ)+SUMIF('Other Pharma &amp; Health Products'!$B:$B,$B192,'Other Pharma &amp; Health Products'!AQ:AQ)+SUMIF('PSM Costs'!$B:$B,$B192,'PSM Costs'!AQ:AQ)&gt;0,SUMIF(Pharmaceuticals!$B:$B,$B192,Pharmaceuticals!AH:AH)+SUMIF('Health Products &amp; Equipment'!$B:$B,$B192,'Health Products &amp; Equipment'!AQ:AQ)+SUMIF('Other Pharma &amp; Health Products'!$B:$B,$B192,'Other Pharma &amp; Health Products'!AQ:AQ)+SUMIF('PSM Costs'!$B:$B,$B192,'PSM Costs'!AQ:AQ),"")</f>
        <v/>
      </c>
      <c r="Q192" s="231" t="str">
        <f ca="1">IF(SUMIF(Pharmaceuticals!$B:$B,$B192,Pharmaceuticals!AJ:AJ)+SUMIF('Health Products &amp; Equipment'!$B:$B,$B192,'Health Products &amp; Equipment'!AS:AS)+SUMIF('Other Pharma &amp; Health Products'!$B:$B,$B192,'Other Pharma &amp; Health Products'!AS:AS)+SUMIF('PSM Costs'!$B:$B,$B192,'PSM Costs'!AS:AS)&gt;0,SUMIF(Pharmaceuticals!$B:$B,$B192,Pharmaceuticals!AJ:AJ)+SUMIF('Health Products &amp; Equipment'!$B:$B,$B192,'Health Products &amp; Equipment'!AS:AS)+SUMIF('Other Pharma &amp; Health Products'!$B:$B,$B192,'Other Pharma &amp; Health Products'!AS:AS)+SUMIF('PSM Costs'!$B:$B,$B192,'PSM Costs'!AS:AS),"")</f>
        <v/>
      </c>
      <c r="R192" s="229" t="str">
        <f t="shared" ca="1" si="17"/>
        <v/>
      </c>
      <c r="S192" s="230" t="str">
        <f ca="1">IF(SUMIF(Pharmaceuticals!$B:$B,$B192,Pharmaceuticals!AQ:AQ)+SUMIF('Health Products &amp; Equipment'!$B:$B,$B192,'Health Products &amp; Equipment'!AZ:AZ)+SUMIF('Other Pharma &amp; Health Products'!$B:$B,$B192,'Other Pharma &amp; Health Products'!AZ:AZ)+SUMIF('PSM Costs'!$B:$B,$B192,'PSM Costs'!AZ:AZ)&gt;0,SUMIF(Pharmaceuticals!$B:$B,$B192,Pharmaceuticals!AQ:AQ)+SUMIF('Health Products &amp; Equipment'!$B:$B,$B192,'Health Products &amp; Equipment'!AZ:AZ)+SUMIF('Other Pharma &amp; Health Products'!$B:$B,$B192,'Other Pharma &amp; Health Products'!AZ:AZ)+SUMIF('PSM Costs'!$B:$B,$B192,'PSM Costs'!AZ:AZ),"")</f>
        <v/>
      </c>
      <c r="T192" s="230" t="str">
        <f ca="1">IF(SUMIF(Pharmaceuticals!$B:$B,$B192,Pharmaceuticals!AS:AS)+SUMIF('Health Products &amp; Equipment'!$B:$B,$B192,'Health Products &amp; Equipment'!BB:BB)+SUMIF('Other Pharma &amp; Health Products'!$B:$B,$B192,'Other Pharma &amp; Health Products'!BB:BB)+SUMIF('PSM Costs'!$B:$B,$B192,'PSM Costs'!BB:BB)&gt;0,SUMIF(Pharmaceuticals!$B:$B,$B192,Pharmaceuticals!AS:AS)+SUMIF('Health Products &amp; Equipment'!$B:$B,$B192,'Health Products &amp; Equipment'!BB:BB)+SUMIF('Other Pharma &amp; Health Products'!$B:$B,$B192,'Other Pharma &amp; Health Products'!BB:BB)+SUMIF('PSM Costs'!$B:$B,$B192,'PSM Costs'!BB:BB),"")</f>
        <v/>
      </c>
      <c r="U192" s="230" t="str">
        <f ca="1">IF(SUMIF(Pharmaceuticals!$B:$B,$B192,Pharmaceuticals!AU:AU)+SUMIF('Health Products &amp; Equipment'!$B:$B,$B192,'Health Products &amp; Equipment'!BD:BD)+SUMIF('Other Pharma &amp; Health Products'!$B:$B,$B192,'Other Pharma &amp; Health Products'!BD:BD)+SUMIF('PSM Costs'!$B:$B,$B192,'PSM Costs'!BD:BD)&gt;0,SUMIF(Pharmaceuticals!$B:$B,$B192,Pharmaceuticals!AU:AU)+SUMIF('Health Products &amp; Equipment'!$B:$B,$B192,'Health Products &amp; Equipment'!BD:BD)+SUMIF('Other Pharma &amp; Health Products'!$B:$B,$B192,'Other Pharma &amp; Health Products'!BD:BD)+SUMIF('PSM Costs'!$B:$B,$B192,'PSM Costs'!BD:BD),"")</f>
        <v/>
      </c>
      <c r="V192" s="230" t="str">
        <f ca="1">IF(SUMIF(Pharmaceuticals!$B:$B,$B192,Pharmaceuticals!AW:AW)+SUMIF('Health Products &amp; Equipment'!$B:$B,$B192,'Health Products &amp; Equipment'!BF:BF)+SUMIF('Other Pharma &amp; Health Products'!$B:$B,$B192,'Other Pharma &amp; Health Products'!BF:BF)+SUMIF('PSM Costs'!$B:$B,$B192,'PSM Costs'!BF:BF)&gt;0,SUMIF(Pharmaceuticals!$B:$B,$B192,Pharmaceuticals!AW:AW)+SUMIF('Health Products &amp; Equipment'!$B:$B,$B192,'Health Products &amp; Equipment'!BF:BF)+SUMIF('Other Pharma &amp; Health Products'!$B:$B,$B192,'Other Pharma &amp; Health Products'!BF:BF)+SUMIF('PSM Costs'!$B:$B,$B192,'PSM Costs'!BF:BF),"")</f>
        <v/>
      </c>
      <c r="W192" s="228" t="str">
        <f t="shared" ca="1" si="18"/>
        <v/>
      </c>
      <c r="X192" s="231" t="str">
        <f ca="1">IF(SUMIF(Pharmaceuticals!$B:$B,$B192,Pharmaceuticals!BD:BD)+SUMIF('Health Products &amp; Equipment'!$B:$B,$B192,'Health Products &amp; Equipment'!BM:BM)+SUMIF('Other Pharma &amp; Health Products'!$B:$B,$B192,'Other Pharma &amp; Health Products'!BM:BM)+SUMIF('PSM Costs'!$B:$B,$B192,'PSM Costs'!BM:BM)&gt;0,SUMIF(Pharmaceuticals!$B:$B,$B192,Pharmaceuticals!BD:BD)+SUMIF('Health Products &amp; Equipment'!$B:$B,$B192,'Health Products &amp; Equipment'!BM:BM)+SUMIF('Other Pharma &amp; Health Products'!$B:$B,$B192,'Other Pharma &amp; Health Products'!BM:BM)+SUMIF('PSM Costs'!$B:$B,$B192,'PSM Costs'!BM:BM),"")</f>
        <v/>
      </c>
      <c r="Y192" s="231" t="str">
        <f ca="1">IF(SUMIF(Pharmaceuticals!$B:$B,$B192,Pharmaceuticals!BF:BF)+SUMIF('Health Products &amp; Equipment'!$B:$B,$B192,'Health Products &amp; Equipment'!BO:BO)+SUMIF('Other Pharma &amp; Health Products'!$B:$B,$B192,'Other Pharma &amp; Health Products'!BO:BO)+SUMIF('PSM Costs'!$B:$B,$B192,'PSM Costs'!BO:BO)&gt;0,SUMIF(Pharmaceuticals!$B:$B,$B192,Pharmaceuticals!BF:BF)+SUMIF('Health Products &amp; Equipment'!$B:$B,$B192,'Health Products &amp; Equipment'!BO:BO)+SUMIF('Other Pharma &amp; Health Products'!$B:$B,$B192,'Other Pharma &amp; Health Products'!BO:BO)+SUMIF('PSM Costs'!$B:$B,$B192,'PSM Costs'!BO:BO),"")</f>
        <v/>
      </c>
      <c r="Z192" s="231" t="str">
        <f ca="1">IF(SUMIF(Pharmaceuticals!$B:$B,$B192,Pharmaceuticals!BH:BH)+SUMIF('Health Products &amp; Equipment'!$B:$B,$B192,'Health Products &amp; Equipment'!BQ:BQ)+SUMIF('Other Pharma &amp; Health Products'!$B:$B,$B192,'Other Pharma &amp; Health Products'!BQ:BQ)+SUMIF('PSM Costs'!$B:$B,$B192,'PSM Costs'!BQ:BQ)&gt;0,SUMIF(Pharmaceuticals!$B:$B,$B192,Pharmaceuticals!BH:BH)+SUMIF('Health Products &amp; Equipment'!$B:$B,$B192,'Health Products &amp; Equipment'!BQ:BQ)+SUMIF('Other Pharma &amp; Health Products'!$B:$B,$B192,'Other Pharma &amp; Health Products'!BQ:BQ)+SUMIF('PSM Costs'!$B:$B,$B192,'PSM Costs'!BQ:BQ),"")</f>
        <v/>
      </c>
      <c r="AA192" s="231" t="str">
        <f ca="1">IF(SUMIF(Pharmaceuticals!$B:$B,$B192,Pharmaceuticals!BJ:BJ)+SUMIF('Health Products &amp; Equipment'!$B:$B,$B192,'Health Products &amp; Equipment'!BS:BS)+SUMIF('Other Pharma &amp; Health Products'!$B:$B,$B192,'Other Pharma &amp; Health Products'!BS:BS)+SUMIF('PSM Costs'!$B:$B,$B192,'PSM Costs'!BS:BS)&gt;0,SUMIF(Pharmaceuticals!$B:$B,$B192,Pharmaceuticals!BJ:BJ)+SUMIF('Health Products &amp; Equipment'!$B:$B,$B192,'Health Products &amp; Equipment'!BS:BS)+SUMIF('Other Pharma &amp; Health Products'!$B:$B,$B192,'Other Pharma &amp; Health Products'!BS:BS)+SUMIF('PSM Costs'!$B:$B,$B192,'PSM Costs'!BS:BS),"")</f>
        <v/>
      </c>
      <c r="AB192" s="230" t="str">
        <f t="shared" ca="1" si="19"/>
        <v/>
      </c>
    </row>
    <row r="193" spans="1:28" ht="22" customHeight="1" x14ac:dyDescent="0.15">
      <c r="A193" s="226">
        <v>183</v>
      </c>
      <c r="B193" s="226" t="str">
        <f ca="1">IFERROR(VLOOKUP(A193,'Rank unique Mod-Int-CI-PR'!I:J,2,FALSE),"")</f>
        <v/>
      </c>
      <c r="C193" s="227" t="str">
        <f ca="1">IFERROR(VLOOKUP(VALUE(LEFT(B193,FIND("-",B193)-1)),CatModules!B:C,2,FALSE),"")</f>
        <v/>
      </c>
      <c r="D193" s="227" t="str">
        <f ca="1">IFERROR(VLOOKUP(LEFT(B193,FIND("--",B193)-1),CatInt!D:E,2,FALSE),"")</f>
        <v/>
      </c>
      <c r="E193" s="227" t="str">
        <f ca="1">IFERROR(VLOOKUP(MID(B193,FIND("--",B193)+2,FIND("---",B193)-FIND("--",B193)-2),CatCostInp!D:E,2,FALSE),"")</f>
        <v/>
      </c>
      <c r="F193" s="227" t="str">
        <f ca="1">IFERROR(VLOOKUP(B193,ActivityConcat!A:C,3,FALSE),"")</f>
        <v/>
      </c>
      <c r="G193" s="228" t="str">
        <f ca="1">IFERROR(VLOOKUP(VALUE(RIGHT(B193,1)),Setup!A:D,4,FALSE),"")</f>
        <v/>
      </c>
      <c r="H193" s="229" t="str">
        <f t="shared" ca="1" si="15"/>
        <v/>
      </c>
      <c r="I193" s="230" t="str">
        <f ca="1">IF(SUMIF(Pharmaceuticals!$B:$B,$B193,Pharmaceuticals!Q:Q)+SUMIF('Health Products &amp; Equipment'!$B:$B,$B193,'Health Products &amp; Equipment'!Z:Z)+SUMIF('Other Pharma &amp; Health Products'!$B:$B,$B193,'Other Pharma &amp; Health Products'!Z:Z)+SUMIF('PSM Costs'!$B:$B,$B193,'PSM Costs'!Z:Z)&gt;0,SUMIF(Pharmaceuticals!$B:$B,$B193,Pharmaceuticals!Q:Q)+SUMIF('Health Products &amp; Equipment'!$B:$B,$B193,'Health Products &amp; Equipment'!Z:Z)+SUMIF('Other Pharma &amp; Health Products'!$B:$B,$B193,'Other Pharma &amp; Health Products'!Z:Z)+SUMIF('PSM Costs'!$B:$B,$B193,'PSM Costs'!Z:Z),"")</f>
        <v/>
      </c>
      <c r="J193" s="230" t="str">
        <f ca="1">IF(SUMIF(Pharmaceuticals!$B:$B,$B193,Pharmaceuticals!S:S)+SUMIF('Health Products &amp; Equipment'!$B:$B,$B193,'Health Products &amp; Equipment'!AB:AB)+SUMIF('Other Pharma &amp; Health Products'!$B:$B,$B193,'Other Pharma &amp; Health Products'!AB:AB)+SUMIF('PSM Costs'!$B:$B,$B193,'PSM Costs'!AB:AB)&gt;0,SUMIF(Pharmaceuticals!$B:$B,$B193,Pharmaceuticals!S:S)+SUMIF('Health Products &amp; Equipment'!$B:$B,$B193,'Health Products &amp; Equipment'!AB:AB)+SUMIF('Other Pharma &amp; Health Products'!$B:$B,$B193,'Other Pharma &amp; Health Products'!AB:AB)+SUMIF('PSM Costs'!$B:$B,$B193,'PSM Costs'!AB:AB),"")</f>
        <v/>
      </c>
      <c r="K193" s="230" t="str">
        <f ca="1">IF(SUMIF(Pharmaceuticals!$B:$B,$B193,Pharmaceuticals!U:U)+SUMIF('Health Products &amp; Equipment'!$B:$B,$B193,'Health Products &amp; Equipment'!AD:AD)+SUMIF('Other Pharma &amp; Health Products'!$B:$B,$B193,'Other Pharma &amp; Health Products'!AD:AD)+SUMIF('PSM Costs'!$B:$B,$B193,'PSM Costs'!AD:AD)&gt;0,SUMIF(Pharmaceuticals!$B:$B,$B193,Pharmaceuticals!U:U)+SUMIF('Health Products &amp; Equipment'!$B:$B,$B193,'Health Products &amp; Equipment'!AD:AD)+SUMIF('Other Pharma &amp; Health Products'!$B:$B,$B193,'Other Pharma &amp; Health Products'!AD:AD)+SUMIF('PSM Costs'!$B:$B,$B193,'PSM Costs'!AD:AD),"")</f>
        <v/>
      </c>
      <c r="L193" s="230" t="str">
        <f ca="1">IF(SUMIF(Pharmaceuticals!$B:$B,$B193,Pharmaceuticals!W:W)+SUMIF('Health Products &amp; Equipment'!$B:$B,$B193,'Health Products &amp; Equipment'!AF:AF)+SUMIF('Other Pharma &amp; Health Products'!$B:$B,$B193,'Other Pharma &amp; Health Products'!AF:AF)+SUMIF('PSM Costs'!$B:$B,$B193,'PSM Costs'!AF:AF)&gt;0,SUMIF(Pharmaceuticals!$B:$B,$B193,Pharmaceuticals!W:W)+SUMIF('Health Products &amp; Equipment'!$B:$B,$B193,'Health Products &amp; Equipment'!AF:AF)+SUMIF('Other Pharma &amp; Health Products'!$B:$B,$B193,'Other Pharma &amp; Health Products'!AF:AF)+SUMIF('PSM Costs'!$B:$B,$B193,'PSM Costs'!AF:AF),"")</f>
        <v/>
      </c>
      <c r="M193" s="228" t="str">
        <f t="shared" ca="1" si="16"/>
        <v/>
      </c>
      <c r="N193" s="231" t="str">
        <f ca="1">IF(SUMIF(Pharmaceuticals!$B:$B,$B193,Pharmaceuticals!AD:AD)+SUMIF('Health Products &amp; Equipment'!$B:$B,$B193,'Health Products &amp; Equipment'!AM:AM)+SUMIF('Other Pharma &amp; Health Products'!$B:$B,$B193,'Other Pharma &amp; Health Products'!AM:AM)+SUMIF('PSM Costs'!$B:$B,$B193,'PSM Costs'!AM:AM)&gt;0,SUMIF(Pharmaceuticals!$B:$B,$B193,Pharmaceuticals!AD:AD)+SUMIF('Health Products &amp; Equipment'!$B:$B,$B193,'Health Products &amp; Equipment'!AM:AM)+SUMIF('Other Pharma &amp; Health Products'!$B:$B,$B193,'Other Pharma &amp; Health Products'!AM:AM)+SUMIF('PSM Costs'!$B:$B,$B193,'PSM Costs'!AM:AM),"")</f>
        <v/>
      </c>
      <c r="O193" s="231" t="str">
        <f ca="1">IF(SUMIF(Pharmaceuticals!$B:$B,$B193,Pharmaceuticals!AF:AF)+SUMIF('Health Products &amp; Equipment'!$B:$B,$B193,'Health Products &amp; Equipment'!AO:AO)+SUMIF('Other Pharma &amp; Health Products'!$B:$B,$B193,'Other Pharma &amp; Health Products'!AO:AO)+SUMIF('PSM Costs'!$B:$B,$B193,'PSM Costs'!AO:AO)&gt;0,SUMIF(Pharmaceuticals!$B:$B,$B193,Pharmaceuticals!AF:AF)+SUMIF('Health Products &amp; Equipment'!$B:$B,$B193,'Health Products &amp; Equipment'!AO:AO)+SUMIF('Other Pharma &amp; Health Products'!$B:$B,$B193,'Other Pharma &amp; Health Products'!AO:AO)+SUMIF('PSM Costs'!$B:$B,$B193,'PSM Costs'!AO:AO),"")</f>
        <v/>
      </c>
      <c r="P193" s="231" t="str">
        <f ca="1">IF(SUMIF(Pharmaceuticals!$B:$B,$B193,Pharmaceuticals!AH:AH)+SUMIF('Health Products &amp; Equipment'!$B:$B,$B193,'Health Products &amp; Equipment'!AQ:AQ)+SUMIF('Other Pharma &amp; Health Products'!$B:$B,$B193,'Other Pharma &amp; Health Products'!AQ:AQ)+SUMIF('PSM Costs'!$B:$B,$B193,'PSM Costs'!AQ:AQ)&gt;0,SUMIF(Pharmaceuticals!$B:$B,$B193,Pharmaceuticals!AH:AH)+SUMIF('Health Products &amp; Equipment'!$B:$B,$B193,'Health Products &amp; Equipment'!AQ:AQ)+SUMIF('Other Pharma &amp; Health Products'!$B:$B,$B193,'Other Pharma &amp; Health Products'!AQ:AQ)+SUMIF('PSM Costs'!$B:$B,$B193,'PSM Costs'!AQ:AQ),"")</f>
        <v/>
      </c>
      <c r="Q193" s="231" t="str">
        <f ca="1">IF(SUMIF(Pharmaceuticals!$B:$B,$B193,Pharmaceuticals!AJ:AJ)+SUMIF('Health Products &amp; Equipment'!$B:$B,$B193,'Health Products &amp; Equipment'!AS:AS)+SUMIF('Other Pharma &amp; Health Products'!$B:$B,$B193,'Other Pharma &amp; Health Products'!AS:AS)+SUMIF('PSM Costs'!$B:$B,$B193,'PSM Costs'!AS:AS)&gt;0,SUMIF(Pharmaceuticals!$B:$B,$B193,Pharmaceuticals!AJ:AJ)+SUMIF('Health Products &amp; Equipment'!$B:$B,$B193,'Health Products &amp; Equipment'!AS:AS)+SUMIF('Other Pharma &amp; Health Products'!$B:$B,$B193,'Other Pharma &amp; Health Products'!AS:AS)+SUMIF('PSM Costs'!$B:$B,$B193,'PSM Costs'!AS:AS),"")</f>
        <v/>
      </c>
      <c r="R193" s="229" t="str">
        <f t="shared" ca="1" si="17"/>
        <v/>
      </c>
      <c r="S193" s="230" t="str">
        <f ca="1">IF(SUMIF(Pharmaceuticals!$B:$B,$B193,Pharmaceuticals!AQ:AQ)+SUMIF('Health Products &amp; Equipment'!$B:$B,$B193,'Health Products &amp; Equipment'!AZ:AZ)+SUMIF('Other Pharma &amp; Health Products'!$B:$B,$B193,'Other Pharma &amp; Health Products'!AZ:AZ)+SUMIF('PSM Costs'!$B:$B,$B193,'PSM Costs'!AZ:AZ)&gt;0,SUMIF(Pharmaceuticals!$B:$B,$B193,Pharmaceuticals!AQ:AQ)+SUMIF('Health Products &amp; Equipment'!$B:$B,$B193,'Health Products &amp; Equipment'!AZ:AZ)+SUMIF('Other Pharma &amp; Health Products'!$B:$B,$B193,'Other Pharma &amp; Health Products'!AZ:AZ)+SUMIF('PSM Costs'!$B:$B,$B193,'PSM Costs'!AZ:AZ),"")</f>
        <v/>
      </c>
      <c r="T193" s="230" t="str">
        <f ca="1">IF(SUMIF(Pharmaceuticals!$B:$B,$B193,Pharmaceuticals!AS:AS)+SUMIF('Health Products &amp; Equipment'!$B:$B,$B193,'Health Products &amp; Equipment'!BB:BB)+SUMIF('Other Pharma &amp; Health Products'!$B:$B,$B193,'Other Pharma &amp; Health Products'!BB:BB)+SUMIF('PSM Costs'!$B:$B,$B193,'PSM Costs'!BB:BB)&gt;0,SUMIF(Pharmaceuticals!$B:$B,$B193,Pharmaceuticals!AS:AS)+SUMIF('Health Products &amp; Equipment'!$B:$B,$B193,'Health Products &amp; Equipment'!BB:BB)+SUMIF('Other Pharma &amp; Health Products'!$B:$B,$B193,'Other Pharma &amp; Health Products'!BB:BB)+SUMIF('PSM Costs'!$B:$B,$B193,'PSM Costs'!BB:BB),"")</f>
        <v/>
      </c>
      <c r="U193" s="230" t="str">
        <f ca="1">IF(SUMIF(Pharmaceuticals!$B:$B,$B193,Pharmaceuticals!AU:AU)+SUMIF('Health Products &amp; Equipment'!$B:$B,$B193,'Health Products &amp; Equipment'!BD:BD)+SUMIF('Other Pharma &amp; Health Products'!$B:$B,$B193,'Other Pharma &amp; Health Products'!BD:BD)+SUMIF('PSM Costs'!$B:$B,$B193,'PSM Costs'!BD:BD)&gt;0,SUMIF(Pharmaceuticals!$B:$B,$B193,Pharmaceuticals!AU:AU)+SUMIF('Health Products &amp; Equipment'!$B:$B,$B193,'Health Products &amp; Equipment'!BD:BD)+SUMIF('Other Pharma &amp; Health Products'!$B:$B,$B193,'Other Pharma &amp; Health Products'!BD:BD)+SUMIF('PSM Costs'!$B:$B,$B193,'PSM Costs'!BD:BD),"")</f>
        <v/>
      </c>
      <c r="V193" s="230" t="str">
        <f ca="1">IF(SUMIF(Pharmaceuticals!$B:$B,$B193,Pharmaceuticals!AW:AW)+SUMIF('Health Products &amp; Equipment'!$B:$B,$B193,'Health Products &amp; Equipment'!BF:BF)+SUMIF('Other Pharma &amp; Health Products'!$B:$B,$B193,'Other Pharma &amp; Health Products'!BF:BF)+SUMIF('PSM Costs'!$B:$B,$B193,'PSM Costs'!BF:BF)&gt;0,SUMIF(Pharmaceuticals!$B:$B,$B193,Pharmaceuticals!AW:AW)+SUMIF('Health Products &amp; Equipment'!$B:$B,$B193,'Health Products &amp; Equipment'!BF:BF)+SUMIF('Other Pharma &amp; Health Products'!$B:$B,$B193,'Other Pharma &amp; Health Products'!BF:BF)+SUMIF('PSM Costs'!$B:$B,$B193,'PSM Costs'!BF:BF),"")</f>
        <v/>
      </c>
      <c r="W193" s="228" t="str">
        <f t="shared" ca="1" si="18"/>
        <v/>
      </c>
      <c r="X193" s="231" t="str">
        <f ca="1">IF(SUMIF(Pharmaceuticals!$B:$B,$B193,Pharmaceuticals!BD:BD)+SUMIF('Health Products &amp; Equipment'!$B:$B,$B193,'Health Products &amp; Equipment'!BM:BM)+SUMIF('Other Pharma &amp; Health Products'!$B:$B,$B193,'Other Pharma &amp; Health Products'!BM:BM)+SUMIF('PSM Costs'!$B:$B,$B193,'PSM Costs'!BM:BM)&gt;0,SUMIF(Pharmaceuticals!$B:$B,$B193,Pharmaceuticals!BD:BD)+SUMIF('Health Products &amp; Equipment'!$B:$B,$B193,'Health Products &amp; Equipment'!BM:BM)+SUMIF('Other Pharma &amp; Health Products'!$B:$B,$B193,'Other Pharma &amp; Health Products'!BM:BM)+SUMIF('PSM Costs'!$B:$B,$B193,'PSM Costs'!BM:BM),"")</f>
        <v/>
      </c>
      <c r="Y193" s="231" t="str">
        <f ca="1">IF(SUMIF(Pharmaceuticals!$B:$B,$B193,Pharmaceuticals!BF:BF)+SUMIF('Health Products &amp; Equipment'!$B:$B,$B193,'Health Products &amp; Equipment'!BO:BO)+SUMIF('Other Pharma &amp; Health Products'!$B:$B,$B193,'Other Pharma &amp; Health Products'!BO:BO)+SUMIF('PSM Costs'!$B:$B,$B193,'PSM Costs'!BO:BO)&gt;0,SUMIF(Pharmaceuticals!$B:$B,$B193,Pharmaceuticals!BF:BF)+SUMIF('Health Products &amp; Equipment'!$B:$B,$B193,'Health Products &amp; Equipment'!BO:BO)+SUMIF('Other Pharma &amp; Health Products'!$B:$B,$B193,'Other Pharma &amp; Health Products'!BO:BO)+SUMIF('PSM Costs'!$B:$B,$B193,'PSM Costs'!BO:BO),"")</f>
        <v/>
      </c>
      <c r="Z193" s="231" t="str">
        <f ca="1">IF(SUMIF(Pharmaceuticals!$B:$B,$B193,Pharmaceuticals!BH:BH)+SUMIF('Health Products &amp; Equipment'!$B:$B,$B193,'Health Products &amp; Equipment'!BQ:BQ)+SUMIF('Other Pharma &amp; Health Products'!$B:$B,$B193,'Other Pharma &amp; Health Products'!BQ:BQ)+SUMIF('PSM Costs'!$B:$B,$B193,'PSM Costs'!BQ:BQ)&gt;0,SUMIF(Pharmaceuticals!$B:$B,$B193,Pharmaceuticals!BH:BH)+SUMIF('Health Products &amp; Equipment'!$B:$B,$B193,'Health Products &amp; Equipment'!BQ:BQ)+SUMIF('Other Pharma &amp; Health Products'!$B:$B,$B193,'Other Pharma &amp; Health Products'!BQ:BQ)+SUMIF('PSM Costs'!$B:$B,$B193,'PSM Costs'!BQ:BQ),"")</f>
        <v/>
      </c>
      <c r="AA193" s="231" t="str">
        <f ca="1">IF(SUMIF(Pharmaceuticals!$B:$B,$B193,Pharmaceuticals!BJ:BJ)+SUMIF('Health Products &amp; Equipment'!$B:$B,$B193,'Health Products &amp; Equipment'!BS:BS)+SUMIF('Other Pharma &amp; Health Products'!$B:$B,$B193,'Other Pharma &amp; Health Products'!BS:BS)+SUMIF('PSM Costs'!$B:$B,$B193,'PSM Costs'!BS:BS)&gt;0,SUMIF(Pharmaceuticals!$B:$B,$B193,Pharmaceuticals!BJ:BJ)+SUMIF('Health Products &amp; Equipment'!$B:$B,$B193,'Health Products &amp; Equipment'!BS:BS)+SUMIF('Other Pharma &amp; Health Products'!$B:$B,$B193,'Other Pharma &amp; Health Products'!BS:BS)+SUMIF('PSM Costs'!$B:$B,$B193,'PSM Costs'!BS:BS),"")</f>
        <v/>
      </c>
      <c r="AB193" s="230" t="str">
        <f t="shared" ca="1" si="19"/>
        <v/>
      </c>
    </row>
    <row r="194" spans="1:28" ht="22" customHeight="1" x14ac:dyDescent="0.15">
      <c r="A194" s="226">
        <v>184</v>
      </c>
      <c r="B194" s="226" t="str">
        <f ca="1">IFERROR(VLOOKUP(A194,'Rank unique Mod-Int-CI-PR'!I:J,2,FALSE),"")</f>
        <v/>
      </c>
      <c r="C194" s="227" t="str">
        <f ca="1">IFERROR(VLOOKUP(VALUE(LEFT(B194,FIND("-",B194)-1)),CatModules!B:C,2,FALSE),"")</f>
        <v/>
      </c>
      <c r="D194" s="227" t="str">
        <f ca="1">IFERROR(VLOOKUP(LEFT(B194,FIND("--",B194)-1),CatInt!D:E,2,FALSE),"")</f>
        <v/>
      </c>
      <c r="E194" s="227" t="str">
        <f ca="1">IFERROR(VLOOKUP(MID(B194,FIND("--",B194)+2,FIND("---",B194)-FIND("--",B194)-2),CatCostInp!D:E,2,FALSE),"")</f>
        <v/>
      </c>
      <c r="F194" s="227" t="str">
        <f ca="1">IFERROR(VLOOKUP(B194,ActivityConcat!A:C,3,FALSE),"")</f>
        <v/>
      </c>
      <c r="G194" s="228" t="str">
        <f ca="1">IFERROR(VLOOKUP(VALUE(RIGHT(B194,1)),Setup!A:D,4,FALSE),"")</f>
        <v/>
      </c>
      <c r="H194" s="229" t="str">
        <f t="shared" ca="1" si="15"/>
        <v/>
      </c>
      <c r="I194" s="230" t="str">
        <f ca="1">IF(SUMIF(Pharmaceuticals!$B:$B,$B194,Pharmaceuticals!Q:Q)+SUMIF('Health Products &amp; Equipment'!$B:$B,$B194,'Health Products &amp; Equipment'!Z:Z)+SUMIF('Other Pharma &amp; Health Products'!$B:$B,$B194,'Other Pharma &amp; Health Products'!Z:Z)+SUMIF('PSM Costs'!$B:$B,$B194,'PSM Costs'!Z:Z)&gt;0,SUMIF(Pharmaceuticals!$B:$B,$B194,Pharmaceuticals!Q:Q)+SUMIF('Health Products &amp; Equipment'!$B:$B,$B194,'Health Products &amp; Equipment'!Z:Z)+SUMIF('Other Pharma &amp; Health Products'!$B:$B,$B194,'Other Pharma &amp; Health Products'!Z:Z)+SUMIF('PSM Costs'!$B:$B,$B194,'PSM Costs'!Z:Z),"")</f>
        <v/>
      </c>
      <c r="J194" s="230" t="str">
        <f ca="1">IF(SUMIF(Pharmaceuticals!$B:$B,$B194,Pharmaceuticals!S:S)+SUMIF('Health Products &amp; Equipment'!$B:$B,$B194,'Health Products &amp; Equipment'!AB:AB)+SUMIF('Other Pharma &amp; Health Products'!$B:$B,$B194,'Other Pharma &amp; Health Products'!AB:AB)+SUMIF('PSM Costs'!$B:$B,$B194,'PSM Costs'!AB:AB)&gt;0,SUMIF(Pharmaceuticals!$B:$B,$B194,Pharmaceuticals!S:S)+SUMIF('Health Products &amp; Equipment'!$B:$B,$B194,'Health Products &amp; Equipment'!AB:AB)+SUMIF('Other Pharma &amp; Health Products'!$B:$B,$B194,'Other Pharma &amp; Health Products'!AB:AB)+SUMIF('PSM Costs'!$B:$B,$B194,'PSM Costs'!AB:AB),"")</f>
        <v/>
      </c>
      <c r="K194" s="230" t="str">
        <f ca="1">IF(SUMIF(Pharmaceuticals!$B:$B,$B194,Pharmaceuticals!U:U)+SUMIF('Health Products &amp; Equipment'!$B:$B,$B194,'Health Products &amp; Equipment'!AD:AD)+SUMIF('Other Pharma &amp; Health Products'!$B:$B,$B194,'Other Pharma &amp; Health Products'!AD:AD)+SUMIF('PSM Costs'!$B:$B,$B194,'PSM Costs'!AD:AD)&gt;0,SUMIF(Pharmaceuticals!$B:$B,$B194,Pharmaceuticals!U:U)+SUMIF('Health Products &amp; Equipment'!$B:$B,$B194,'Health Products &amp; Equipment'!AD:AD)+SUMIF('Other Pharma &amp; Health Products'!$B:$B,$B194,'Other Pharma &amp; Health Products'!AD:AD)+SUMIF('PSM Costs'!$B:$B,$B194,'PSM Costs'!AD:AD),"")</f>
        <v/>
      </c>
      <c r="L194" s="230" t="str">
        <f ca="1">IF(SUMIF(Pharmaceuticals!$B:$B,$B194,Pharmaceuticals!W:W)+SUMIF('Health Products &amp; Equipment'!$B:$B,$B194,'Health Products &amp; Equipment'!AF:AF)+SUMIF('Other Pharma &amp; Health Products'!$B:$B,$B194,'Other Pharma &amp; Health Products'!AF:AF)+SUMIF('PSM Costs'!$B:$B,$B194,'PSM Costs'!AF:AF)&gt;0,SUMIF(Pharmaceuticals!$B:$B,$B194,Pharmaceuticals!W:W)+SUMIF('Health Products &amp; Equipment'!$B:$B,$B194,'Health Products &amp; Equipment'!AF:AF)+SUMIF('Other Pharma &amp; Health Products'!$B:$B,$B194,'Other Pharma &amp; Health Products'!AF:AF)+SUMIF('PSM Costs'!$B:$B,$B194,'PSM Costs'!AF:AF),"")</f>
        <v/>
      </c>
      <c r="M194" s="228" t="str">
        <f t="shared" ca="1" si="16"/>
        <v/>
      </c>
      <c r="N194" s="231" t="str">
        <f ca="1">IF(SUMIF(Pharmaceuticals!$B:$B,$B194,Pharmaceuticals!AD:AD)+SUMIF('Health Products &amp; Equipment'!$B:$B,$B194,'Health Products &amp; Equipment'!AM:AM)+SUMIF('Other Pharma &amp; Health Products'!$B:$B,$B194,'Other Pharma &amp; Health Products'!AM:AM)+SUMIF('PSM Costs'!$B:$B,$B194,'PSM Costs'!AM:AM)&gt;0,SUMIF(Pharmaceuticals!$B:$B,$B194,Pharmaceuticals!AD:AD)+SUMIF('Health Products &amp; Equipment'!$B:$B,$B194,'Health Products &amp; Equipment'!AM:AM)+SUMIF('Other Pharma &amp; Health Products'!$B:$B,$B194,'Other Pharma &amp; Health Products'!AM:AM)+SUMIF('PSM Costs'!$B:$B,$B194,'PSM Costs'!AM:AM),"")</f>
        <v/>
      </c>
      <c r="O194" s="231" t="str">
        <f ca="1">IF(SUMIF(Pharmaceuticals!$B:$B,$B194,Pharmaceuticals!AF:AF)+SUMIF('Health Products &amp; Equipment'!$B:$B,$B194,'Health Products &amp; Equipment'!AO:AO)+SUMIF('Other Pharma &amp; Health Products'!$B:$B,$B194,'Other Pharma &amp; Health Products'!AO:AO)+SUMIF('PSM Costs'!$B:$B,$B194,'PSM Costs'!AO:AO)&gt;0,SUMIF(Pharmaceuticals!$B:$B,$B194,Pharmaceuticals!AF:AF)+SUMIF('Health Products &amp; Equipment'!$B:$B,$B194,'Health Products &amp; Equipment'!AO:AO)+SUMIF('Other Pharma &amp; Health Products'!$B:$B,$B194,'Other Pharma &amp; Health Products'!AO:AO)+SUMIF('PSM Costs'!$B:$B,$B194,'PSM Costs'!AO:AO),"")</f>
        <v/>
      </c>
      <c r="P194" s="231" t="str">
        <f ca="1">IF(SUMIF(Pharmaceuticals!$B:$B,$B194,Pharmaceuticals!AH:AH)+SUMIF('Health Products &amp; Equipment'!$B:$B,$B194,'Health Products &amp; Equipment'!AQ:AQ)+SUMIF('Other Pharma &amp; Health Products'!$B:$B,$B194,'Other Pharma &amp; Health Products'!AQ:AQ)+SUMIF('PSM Costs'!$B:$B,$B194,'PSM Costs'!AQ:AQ)&gt;0,SUMIF(Pharmaceuticals!$B:$B,$B194,Pharmaceuticals!AH:AH)+SUMIF('Health Products &amp; Equipment'!$B:$B,$B194,'Health Products &amp; Equipment'!AQ:AQ)+SUMIF('Other Pharma &amp; Health Products'!$B:$B,$B194,'Other Pharma &amp; Health Products'!AQ:AQ)+SUMIF('PSM Costs'!$B:$B,$B194,'PSM Costs'!AQ:AQ),"")</f>
        <v/>
      </c>
      <c r="Q194" s="231" t="str">
        <f ca="1">IF(SUMIF(Pharmaceuticals!$B:$B,$B194,Pharmaceuticals!AJ:AJ)+SUMIF('Health Products &amp; Equipment'!$B:$B,$B194,'Health Products &amp; Equipment'!AS:AS)+SUMIF('Other Pharma &amp; Health Products'!$B:$B,$B194,'Other Pharma &amp; Health Products'!AS:AS)+SUMIF('PSM Costs'!$B:$B,$B194,'PSM Costs'!AS:AS)&gt;0,SUMIF(Pharmaceuticals!$B:$B,$B194,Pharmaceuticals!AJ:AJ)+SUMIF('Health Products &amp; Equipment'!$B:$B,$B194,'Health Products &amp; Equipment'!AS:AS)+SUMIF('Other Pharma &amp; Health Products'!$B:$B,$B194,'Other Pharma &amp; Health Products'!AS:AS)+SUMIF('PSM Costs'!$B:$B,$B194,'PSM Costs'!AS:AS),"")</f>
        <v/>
      </c>
      <c r="R194" s="229" t="str">
        <f t="shared" ca="1" si="17"/>
        <v/>
      </c>
      <c r="S194" s="230" t="str">
        <f ca="1">IF(SUMIF(Pharmaceuticals!$B:$B,$B194,Pharmaceuticals!AQ:AQ)+SUMIF('Health Products &amp; Equipment'!$B:$B,$B194,'Health Products &amp; Equipment'!AZ:AZ)+SUMIF('Other Pharma &amp; Health Products'!$B:$B,$B194,'Other Pharma &amp; Health Products'!AZ:AZ)+SUMIF('PSM Costs'!$B:$B,$B194,'PSM Costs'!AZ:AZ)&gt;0,SUMIF(Pharmaceuticals!$B:$B,$B194,Pharmaceuticals!AQ:AQ)+SUMIF('Health Products &amp; Equipment'!$B:$B,$B194,'Health Products &amp; Equipment'!AZ:AZ)+SUMIF('Other Pharma &amp; Health Products'!$B:$B,$B194,'Other Pharma &amp; Health Products'!AZ:AZ)+SUMIF('PSM Costs'!$B:$B,$B194,'PSM Costs'!AZ:AZ),"")</f>
        <v/>
      </c>
      <c r="T194" s="230" t="str">
        <f ca="1">IF(SUMIF(Pharmaceuticals!$B:$B,$B194,Pharmaceuticals!AS:AS)+SUMIF('Health Products &amp; Equipment'!$B:$B,$B194,'Health Products &amp; Equipment'!BB:BB)+SUMIF('Other Pharma &amp; Health Products'!$B:$B,$B194,'Other Pharma &amp; Health Products'!BB:BB)+SUMIF('PSM Costs'!$B:$B,$B194,'PSM Costs'!BB:BB)&gt;0,SUMIF(Pharmaceuticals!$B:$B,$B194,Pharmaceuticals!AS:AS)+SUMIF('Health Products &amp; Equipment'!$B:$B,$B194,'Health Products &amp; Equipment'!BB:BB)+SUMIF('Other Pharma &amp; Health Products'!$B:$B,$B194,'Other Pharma &amp; Health Products'!BB:BB)+SUMIF('PSM Costs'!$B:$B,$B194,'PSM Costs'!BB:BB),"")</f>
        <v/>
      </c>
      <c r="U194" s="230" t="str">
        <f ca="1">IF(SUMIF(Pharmaceuticals!$B:$B,$B194,Pharmaceuticals!AU:AU)+SUMIF('Health Products &amp; Equipment'!$B:$B,$B194,'Health Products &amp; Equipment'!BD:BD)+SUMIF('Other Pharma &amp; Health Products'!$B:$B,$B194,'Other Pharma &amp; Health Products'!BD:BD)+SUMIF('PSM Costs'!$B:$B,$B194,'PSM Costs'!BD:BD)&gt;0,SUMIF(Pharmaceuticals!$B:$B,$B194,Pharmaceuticals!AU:AU)+SUMIF('Health Products &amp; Equipment'!$B:$B,$B194,'Health Products &amp; Equipment'!BD:BD)+SUMIF('Other Pharma &amp; Health Products'!$B:$B,$B194,'Other Pharma &amp; Health Products'!BD:BD)+SUMIF('PSM Costs'!$B:$B,$B194,'PSM Costs'!BD:BD),"")</f>
        <v/>
      </c>
      <c r="V194" s="230" t="str">
        <f ca="1">IF(SUMIF(Pharmaceuticals!$B:$B,$B194,Pharmaceuticals!AW:AW)+SUMIF('Health Products &amp; Equipment'!$B:$B,$B194,'Health Products &amp; Equipment'!BF:BF)+SUMIF('Other Pharma &amp; Health Products'!$B:$B,$B194,'Other Pharma &amp; Health Products'!BF:BF)+SUMIF('PSM Costs'!$B:$B,$B194,'PSM Costs'!BF:BF)&gt;0,SUMIF(Pharmaceuticals!$B:$B,$B194,Pharmaceuticals!AW:AW)+SUMIF('Health Products &amp; Equipment'!$B:$B,$B194,'Health Products &amp; Equipment'!BF:BF)+SUMIF('Other Pharma &amp; Health Products'!$B:$B,$B194,'Other Pharma &amp; Health Products'!BF:BF)+SUMIF('PSM Costs'!$B:$B,$B194,'PSM Costs'!BF:BF),"")</f>
        <v/>
      </c>
      <c r="W194" s="228" t="str">
        <f t="shared" ca="1" si="18"/>
        <v/>
      </c>
      <c r="X194" s="231" t="str">
        <f ca="1">IF(SUMIF(Pharmaceuticals!$B:$B,$B194,Pharmaceuticals!BD:BD)+SUMIF('Health Products &amp; Equipment'!$B:$B,$B194,'Health Products &amp; Equipment'!BM:BM)+SUMIF('Other Pharma &amp; Health Products'!$B:$B,$B194,'Other Pharma &amp; Health Products'!BM:BM)+SUMIF('PSM Costs'!$B:$B,$B194,'PSM Costs'!BM:BM)&gt;0,SUMIF(Pharmaceuticals!$B:$B,$B194,Pharmaceuticals!BD:BD)+SUMIF('Health Products &amp; Equipment'!$B:$B,$B194,'Health Products &amp; Equipment'!BM:BM)+SUMIF('Other Pharma &amp; Health Products'!$B:$B,$B194,'Other Pharma &amp; Health Products'!BM:BM)+SUMIF('PSM Costs'!$B:$B,$B194,'PSM Costs'!BM:BM),"")</f>
        <v/>
      </c>
      <c r="Y194" s="231" t="str">
        <f ca="1">IF(SUMIF(Pharmaceuticals!$B:$B,$B194,Pharmaceuticals!BF:BF)+SUMIF('Health Products &amp; Equipment'!$B:$B,$B194,'Health Products &amp; Equipment'!BO:BO)+SUMIF('Other Pharma &amp; Health Products'!$B:$B,$B194,'Other Pharma &amp; Health Products'!BO:BO)+SUMIF('PSM Costs'!$B:$B,$B194,'PSM Costs'!BO:BO)&gt;0,SUMIF(Pharmaceuticals!$B:$B,$B194,Pharmaceuticals!BF:BF)+SUMIF('Health Products &amp; Equipment'!$B:$B,$B194,'Health Products &amp; Equipment'!BO:BO)+SUMIF('Other Pharma &amp; Health Products'!$B:$B,$B194,'Other Pharma &amp; Health Products'!BO:BO)+SUMIF('PSM Costs'!$B:$B,$B194,'PSM Costs'!BO:BO),"")</f>
        <v/>
      </c>
      <c r="Z194" s="231" t="str">
        <f ca="1">IF(SUMIF(Pharmaceuticals!$B:$B,$B194,Pharmaceuticals!BH:BH)+SUMIF('Health Products &amp; Equipment'!$B:$B,$B194,'Health Products &amp; Equipment'!BQ:BQ)+SUMIF('Other Pharma &amp; Health Products'!$B:$B,$B194,'Other Pharma &amp; Health Products'!BQ:BQ)+SUMIF('PSM Costs'!$B:$B,$B194,'PSM Costs'!BQ:BQ)&gt;0,SUMIF(Pharmaceuticals!$B:$B,$B194,Pharmaceuticals!BH:BH)+SUMIF('Health Products &amp; Equipment'!$B:$B,$B194,'Health Products &amp; Equipment'!BQ:BQ)+SUMIF('Other Pharma &amp; Health Products'!$B:$B,$B194,'Other Pharma &amp; Health Products'!BQ:BQ)+SUMIF('PSM Costs'!$B:$B,$B194,'PSM Costs'!BQ:BQ),"")</f>
        <v/>
      </c>
      <c r="AA194" s="231" t="str">
        <f ca="1">IF(SUMIF(Pharmaceuticals!$B:$B,$B194,Pharmaceuticals!BJ:BJ)+SUMIF('Health Products &amp; Equipment'!$B:$B,$B194,'Health Products &amp; Equipment'!BS:BS)+SUMIF('Other Pharma &amp; Health Products'!$B:$B,$B194,'Other Pharma &amp; Health Products'!BS:BS)+SUMIF('PSM Costs'!$B:$B,$B194,'PSM Costs'!BS:BS)&gt;0,SUMIF(Pharmaceuticals!$B:$B,$B194,Pharmaceuticals!BJ:BJ)+SUMIF('Health Products &amp; Equipment'!$B:$B,$B194,'Health Products &amp; Equipment'!BS:BS)+SUMIF('Other Pharma &amp; Health Products'!$B:$B,$B194,'Other Pharma &amp; Health Products'!BS:BS)+SUMIF('PSM Costs'!$B:$B,$B194,'PSM Costs'!BS:BS),"")</f>
        <v/>
      </c>
      <c r="AB194" s="230" t="str">
        <f t="shared" ca="1" si="19"/>
        <v/>
      </c>
    </row>
    <row r="195" spans="1:28" ht="22" customHeight="1" x14ac:dyDescent="0.15">
      <c r="A195" s="226">
        <v>185</v>
      </c>
      <c r="B195" s="226" t="str">
        <f ca="1">IFERROR(VLOOKUP(A195,'Rank unique Mod-Int-CI-PR'!I:J,2,FALSE),"")</f>
        <v/>
      </c>
      <c r="C195" s="227" t="str">
        <f ca="1">IFERROR(VLOOKUP(VALUE(LEFT(B195,FIND("-",B195)-1)),CatModules!B:C,2,FALSE),"")</f>
        <v/>
      </c>
      <c r="D195" s="227" t="str">
        <f ca="1">IFERROR(VLOOKUP(LEFT(B195,FIND("--",B195)-1),CatInt!D:E,2,FALSE),"")</f>
        <v/>
      </c>
      <c r="E195" s="227" t="str">
        <f ca="1">IFERROR(VLOOKUP(MID(B195,FIND("--",B195)+2,FIND("---",B195)-FIND("--",B195)-2),CatCostInp!D:E,2,FALSE),"")</f>
        <v/>
      </c>
      <c r="F195" s="227" t="str">
        <f ca="1">IFERROR(VLOOKUP(B195,ActivityConcat!A:C,3,FALSE),"")</f>
        <v/>
      </c>
      <c r="G195" s="228" t="str">
        <f ca="1">IFERROR(VLOOKUP(VALUE(RIGHT(B195,1)),Setup!A:D,4,FALSE),"")</f>
        <v/>
      </c>
      <c r="H195" s="229" t="str">
        <f t="shared" ca="1" si="15"/>
        <v/>
      </c>
      <c r="I195" s="230" t="str">
        <f ca="1">IF(SUMIF(Pharmaceuticals!$B:$B,$B195,Pharmaceuticals!Q:Q)+SUMIF('Health Products &amp; Equipment'!$B:$B,$B195,'Health Products &amp; Equipment'!Z:Z)+SUMIF('Other Pharma &amp; Health Products'!$B:$B,$B195,'Other Pharma &amp; Health Products'!Z:Z)+SUMIF('PSM Costs'!$B:$B,$B195,'PSM Costs'!Z:Z)&gt;0,SUMIF(Pharmaceuticals!$B:$B,$B195,Pharmaceuticals!Q:Q)+SUMIF('Health Products &amp; Equipment'!$B:$B,$B195,'Health Products &amp; Equipment'!Z:Z)+SUMIF('Other Pharma &amp; Health Products'!$B:$B,$B195,'Other Pharma &amp; Health Products'!Z:Z)+SUMIF('PSM Costs'!$B:$B,$B195,'PSM Costs'!Z:Z),"")</f>
        <v/>
      </c>
      <c r="J195" s="230" t="str">
        <f ca="1">IF(SUMIF(Pharmaceuticals!$B:$B,$B195,Pharmaceuticals!S:S)+SUMIF('Health Products &amp; Equipment'!$B:$B,$B195,'Health Products &amp; Equipment'!AB:AB)+SUMIF('Other Pharma &amp; Health Products'!$B:$B,$B195,'Other Pharma &amp; Health Products'!AB:AB)+SUMIF('PSM Costs'!$B:$B,$B195,'PSM Costs'!AB:AB)&gt;0,SUMIF(Pharmaceuticals!$B:$B,$B195,Pharmaceuticals!S:S)+SUMIF('Health Products &amp; Equipment'!$B:$B,$B195,'Health Products &amp; Equipment'!AB:AB)+SUMIF('Other Pharma &amp; Health Products'!$B:$B,$B195,'Other Pharma &amp; Health Products'!AB:AB)+SUMIF('PSM Costs'!$B:$B,$B195,'PSM Costs'!AB:AB),"")</f>
        <v/>
      </c>
      <c r="K195" s="230" t="str">
        <f ca="1">IF(SUMIF(Pharmaceuticals!$B:$B,$B195,Pharmaceuticals!U:U)+SUMIF('Health Products &amp; Equipment'!$B:$B,$B195,'Health Products &amp; Equipment'!AD:AD)+SUMIF('Other Pharma &amp; Health Products'!$B:$B,$B195,'Other Pharma &amp; Health Products'!AD:AD)+SUMIF('PSM Costs'!$B:$B,$B195,'PSM Costs'!AD:AD)&gt;0,SUMIF(Pharmaceuticals!$B:$B,$B195,Pharmaceuticals!U:U)+SUMIF('Health Products &amp; Equipment'!$B:$B,$B195,'Health Products &amp; Equipment'!AD:AD)+SUMIF('Other Pharma &amp; Health Products'!$B:$B,$B195,'Other Pharma &amp; Health Products'!AD:AD)+SUMIF('PSM Costs'!$B:$B,$B195,'PSM Costs'!AD:AD),"")</f>
        <v/>
      </c>
      <c r="L195" s="230" t="str">
        <f ca="1">IF(SUMIF(Pharmaceuticals!$B:$B,$B195,Pharmaceuticals!W:W)+SUMIF('Health Products &amp; Equipment'!$B:$B,$B195,'Health Products &amp; Equipment'!AF:AF)+SUMIF('Other Pharma &amp; Health Products'!$B:$B,$B195,'Other Pharma &amp; Health Products'!AF:AF)+SUMIF('PSM Costs'!$B:$B,$B195,'PSM Costs'!AF:AF)&gt;0,SUMIF(Pharmaceuticals!$B:$B,$B195,Pharmaceuticals!W:W)+SUMIF('Health Products &amp; Equipment'!$B:$B,$B195,'Health Products &amp; Equipment'!AF:AF)+SUMIF('Other Pharma &amp; Health Products'!$B:$B,$B195,'Other Pharma &amp; Health Products'!AF:AF)+SUMIF('PSM Costs'!$B:$B,$B195,'PSM Costs'!AF:AF),"")</f>
        <v/>
      </c>
      <c r="M195" s="228" t="str">
        <f t="shared" ca="1" si="16"/>
        <v/>
      </c>
      <c r="N195" s="231" t="str">
        <f ca="1">IF(SUMIF(Pharmaceuticals!$B:$B,$B195,Pharmaceuticals!AD:AD)+SUMIF('Health Products &amp; Equipment'!$B:$B,$B195,'Health Products &amp; Equipment'!AM:AM)+SUMIF('Other Pharma &amp; Health Products'!$B:$B,$B195,'Other Pharma &amp; Health Products'!AM:AM)+SUMIF('PSM Costs'!$B:$B,$B195,'PSM Costs'!AM:AM)&gt;0,SUMIF(Pharmaceuticals!$B:$B,$B195,Pharmaceuticals!AD:AD)+SUMIF('Health Products &amp; Equipment'!$B:$B,$B195,'Health Products &amp; Equipment'!AM:AM)+SUMIF('Other Pharma &amp; Health Products'!$B:$B,$B195,'Other Pharma &amp; Health Products'!AM:AM)+SUMIF('PSM Costs'!$B:$B,$B195,'PSM Costs'!AM:AM),"")</f>
        <v/>
      </c>
      <c r="O195" s="231" t="str">
        <f ca="1">IF(SUMIF(Pharmaceuticals!$B:$B,$B195,Pharmaceuticals!AF:AF)+SUMIF('Health Products &amp; Equipment'!$B:$B,$B195,'Health Products &amp; Equipment'!AO:AO)+SUMIF('Other Pharma &amp; Health Products'!$B:$B,$B195,'Other Pharma &amp; Health Products'!AO:AO)+SUMIF('PSM Costs'!$B:$B,$B195,'PSM Costs'!AO:AO)&gt;0,SUMIF(Pharmaceuticals!$B:$B,$B195,Pharmaceuticals!AF:AF)+SUMIF('Health Products &amp; Equipment'!$B:$B,$B195,'Health Products &amp; Equipment'!AO:AO)+SUMIF('Other Pharma &amp; Health Products'!$B:$B,$B195,'Other Pharma &amp; Health Products'!AO:AO)+SUMIF('PSM Costs'!$B:$B,$B195,'PSM Costs'!AO:AO),"")</f>
        <v/>
      </c>
      <c r="P195" s="231" t="str">
        <f ca="1">IF(SUMIF(Pharmaceuticals!$B:$B,$B195,Pharmaceuticals!AH:AH)+SUMIF('Health Products &amp; Equipment'!$B:$B,$B195,'Health Products &amp; Equipment'!AQ:AQ)+SUMIF('Other Pharma &amp; Health Products'!$B:$B,$B195,'Other Pharma &amp; Health Products'!AQ:AQ)+SUMIF('PSM Costs'!$B:$B,$B195,'PSM Costs'!AQ:AQ)&gt;0,SUMIF(Pharmaceuticals!$B:$B,$B195,Pharmaceuticals!AH:AH)+SUMIF('Health Products &amp; Equipment'!$B:$B,$B195,'Health Products &amp; Equipment'!AQ:AQ)+SUMIF('Other Pharma &amp; Health Products'!$B:$B,$B195,'Other Pharma &amp; Health Products'!AQ:AQ)+SUMIF('PSM Costs'!$B:$B,$B195,'PSM Costs'!AQ:AQ),"")</f>
        <v/>
      </c>
      <c r="Q195" s="231" t="str">
        <f ca="1">IF(SUMIF(Pharmaceuticals!$B:$B,$B195,Pharmaceuticals!AJ:AJ)+SUMIF('Health Products &amp; Equipment'!$B:$B,$B195,'Health Products &amp; Equipment'!AS:AS)+SUMIF('Other Pharma &amp; Health Products'!$B:$B,$B195,'Other Pharma &amp; Health Products'!AS:AS)+SUMIF('PSM Costs'!$B:$B,$B195,'PSM Costs'!AS:AS)&gt;0,SUMIF(Pharmaceuticals!$B:$B,$B195,Pharmaceuticals!AJ:AJ)+SUMIF('Health Products &amp; Equipment'!$B:$B,$B195,'Health Products &amp; Equipment'!AS:AS)+SUMIF('Other Pharma &amp; Health Products'!$B:$B,$B195,'Other Pharma &amp; Health Products'!AS:AS)+SUMIF('PSM Costs'!$B:$B,$B195,'PSM Costs'!AS:AS),"")</f>
        <v/>
      </c>
      <c r="R195" s="229" t="str">
        <f t="shared" ca="1" si="17"/>
        <v/>
      </c>
      <c r="S195" s="230" t="str">
        <f ca="1">IF(SUMIF(Pharmaceuticals!$B:$B,$B195,Pharmaceuticals!AQ:AQ)+SUMIF('Health Products &amp; Equipment'!$B:$B,$B195,'Health Products &amp; Equipment'!AZ:AZ)+SUMIF('Other Pharma &amp; Health Products'!$B:$B,$B195,'Other Pharma &amp; Health Products'!AZ:AZ)+SUMIF('PSM Costs'!$B:$B,$B195,'PSM Costs'!AZ:AZ)&gt;0,SUMIF(Pharmaceuticals!$B:$B,$B195,Pharmaceuticals!AQ:AQ)+SUMIF('Health Products &amp; Equipment'!$B:$B,$B195,'Health Products &amp; Equipment'!AZ:AZ)+SUMIF('Other Pharma &amp; Health Products'!$B:$B,$B195,'Other Pharma &amp; Health Products'!AZ:AZ)+SUMIF('PSM Costs'!$B:$B,$B195,'PSM Costs'!AZ:AZ),"")</f>
        <v/>
      </c>
      <c r="T195" s="230" t="str">
        <f ca="1">IF(SUMIF(Pharmaceuticals!$B:$B,$B195,Pharmaceuticals!AS:AS)+SUMIF('Health Products &amp; Equipment'!$B:$B,$B195,'Health Products &amp; Equipment'!BB:BB)+SUMIF('Other Pharma &amp; Health Products'!$B:$B,$B195,'Other Pharma &amp; Health Products'!BB:BB)+SUMIF('PSM Costs'!$B:$B,$B195,'PSM Costs'!BB:BB)&gt;0,SUMIF(Pharmaceuticals!$B:$B,$B195,Pharmaceuticals!AS:AS)+SUMIF('Health Products &amp; Equipment'!$B:$B,$B195,'Health Products &amp; Equipment'!BB:BB)+SUMIF('Other Pharma &amp; Health Products'!$B:$B,$B195,'Other Pharma &amp; Health Products'!BB:BB)+SUMIF('PSM Costs'!$B:$B,$B195,'PSM Costs'!BB:BB),"")</f>
        <v/>
      </c>
      <c r="U195" s="230" t="str">
        <f ca="1">IF(SUMIF(Pharmaceuticals!$B:$B,$B195,Pharmaceuticals!AU:AU)+SUMIF('Health Products &amp; Equipment'!$B:$B,$B195,'Health Products &amp; Equipment'!BD:BD)+SUMIF('Other Pharma &amp; Health Products'!$B:$B,$B195,'Other Pharma &amp; Health Products'!BD:BD)+SUMIF('PSM Costs'!$B:$B,$B195,'PSM Costs'!BD:BD)&gt;0,SUMIF(Pharmaceuticals!$B:$B,$B195,Pharmaceuticals!AU:AU)+SUMIF('Health Products &amp; Equipment'!$B:$B,$B195,'Health Products &amp; Equipment'!BD:BD)+SUMIF('Other Pharma &amp; Health Products'!$B:$B,$B195,'Other Pharma &amp; Health Products'!BD:BD)+SUMIF('PSM Costs'!$B:$B,$B195,'PSM Costs'!BD:BD),"")</f>
        <v/>
      </c>
      <c r="V195" s="230" t="str">
        <f ca="1">IF(SUMIF(Pharmaceuticals!$B:$B,$B195,Pharmaceuticals!AW:AW)+SUMIF('Health Products &amp; Equipment'!$B:$B,$B195,'Health Products &amp; Equipment'!BF:BF)+SUMIF('Other Pharma &amp; Health Products'!$B:$B,$B195,'Other Pharma &amp; Health Products'!BF:BF)+SUMIF('PSM Costs'!$B:$B,$B195,'PSM Costs'!BF:BF)&gt;0,SUMIF(Pharmaceuticals!$B:$B,$B195,Pharmaceuticals!AW:AW)+SUMIF('Health Products &amp; Equipment'!$B:$B,$B195,'Health Products &amp; Equipment'!BF:BF)+SUMIF('Other Pharma &amp; Health Products'!$B:$B,$B195,'Other Pharma &amp; Health Products'!BF:BF)+SUMIF('PSM Costs'!$B:$B,$B195,'PSM Costs'!BF:BF),"")</f>
        <v/>
      </c>
      <c r="W195" s="228" t="str">
        <f t="shared" ca="1" si="18"/>
        <v/>
      </c>
      <c r="X195" s="231" t="str">
        <f ca="1">IF(SUMIF(Pharmaceuticals!$B:$B,$B195,Pharmaceuticals!BD:BD)+SUMIF('Health Products &amp; Equipment'!$B:$B,$B195,'Health Products &amp; Equipment'!BM:BM)+SUMIF('Other Pharma &amp; Health Products'!$B:$B,$B195,'Other Pharma &amp; Health Products'!BM:BM)+SUMIF('PSM Costs'!$B:$B,$B195,'PSM Costs'!BM:BM)&gt;0,SUMIF(Pharmaceuticals!$B:$B,$B195,Pharmaceuticals!BD:BD)+SUMIF('Health Products &amp; Equipment'!$B:$B,$B195,'Health Products &amp; Equipment'!BM:BM)+SUMIF('Other Pharma &amp; Health Products'!$B:$B,$B195,'Other Pharma &amp; Health Products'!BM:BM)+SUMIF('PSM Costs'!$B:$B,$B195,'PSM Costs'!BM:BM),"")</f>
        <v/>
      </c>
      <c r="Y195" s="231" t="str">
        <f ca="1">IF(SUMIF(Pharmaceuticals!$B:$B,$B195,Pharmaceuticals!BF:BF)+SUMIF('Health Products &amp; Equipment'!$B:$B,$B195,'Health Products &amp; Equipment'!BO:BO)+SUMIF('Other Pharma &amp; Health Products'!$B:$B,$B195,'Other Pharma &amp; Health Products'!BO:BO)+SUMIF('PSM Costs'!$B:$B,$B195,'PSM Costs'!BO:BO)&gt;0,SUMIF(Pharmaceuticals!$B:$B,$B195,Pharmaceuticals!BF:BF)+SUMIF('Health Products &amp; Equipment'!$B:$B,$B195,'Health Products &amp; Equipment'!BO:BO)+SUMIF('Other Pharma &amp; Health Products'!$B:$B,$B195,'Other Pharma &amp; Health Products'!BO:BO)+SUMIF('PSM Costs'!$B:$B,$B195,'PSM Costs'!BO:BO),"")</f>
        <v/>
      </c>
      <c r="Z195" s="231" t="str">
        <f ca="1">IF(SUMIF(Pharmaceuticals!$B:$B,$B195,Pharmaceuticals!BH:BH)+SUMIF('Health Products &amp; Equipment'!$B:$B,$B195,'Health Products &amp; Equipment'!BQ:BQ)+SUMIF('Other Pharma &amp; Health Products'!$B:$B,$B195,'Other Pharma &amp; Health Products'!BQ:BQ)+SUMIF('PSM Costs'!$B:$B,$B195,'PSM Costs'!BQ:BQ)&gt;0,SUMIF(Pharmaceuticals!$B:$B,$B195,Pharmaceuticals!BH:BH)+SUMIF('Health Products &amp; Equipment'!$B:$B,$B195,'Health Products &amp; Equipment'!BQ:BQ)+SUMIF('Other Pharma &amp; Health Products'!$B:$B,$B195,'Other Pharma &amp; Health Products'!BQ:BQ)+SUMIF('PSM Costs'!$B:$B,$B195,'PSM Costs'!BQ:BQ),"")</f>
        <v/>
      </c>
      <c r="AA195" s="231" t="str">
        <f ca="1">IF(SUMIF(Pharmaceuticals!$B:$B,$B195,Pharmaceuticals!BJ:BJ)+SUMIF('Health Products &amp; Equipment'!$B:$B,$B195,'Health Products &amp; Equipment'!BS:BS)+SUMIF('Other Pharma &amp; Health Products'!$B:$B,$B195,'Other Pharma &amp; Health Products'!BS:BS)+SUMIF('PSM Costs'!$B:$B,$B195,'PSM Costs'!BS:BS)&gt;0,SUMIF(Pharmaceuticals!$B:$B,$B195,Pharmaceuticals!BJ:BJ)+SUMIF('Health Products &amp; Equipment'!$B:$B,$B195,'Health Products &amp; Equipment'!BS:BS)+SUMIF('Other Pharma &amp; Health Products'!$B:$B,$B195,'Other Pharma &amp; Health Products'!BS:BS)+SUMIF('PSM Costs'!$B:$B,$B195,'PSM Costs'!BS:BS),"")</f>
        <v/>
      </c>
      <c r="AB195" s="230" t="str">
        <f t="shared" ca="1" si="19"/>
        <v/>
      </c>
    </row>
    <row r="196" spans="1:28" ht="22" customHeight="1" x14ac:dyDescent="0.15">
      <c r="A196" s="226">
        <v>186</v>
      </c>
      <c r="B196" s="226" t="str">
        <f ca="1">IFERROR(VLOOKUP(A196,'Rank unique Mod-Int-CI-PR'!I:J,2,FALSE),"")</f>
        <v/>
      </c>
      <c r="C196" s="227" t="str">
        <f ca="1">IFERROR(VLOOKUP(VALUE(LEFT(B196,FIND("-",B196)-1)),CatModules!B:C,2,FALSE),"")</f>
        <v/>
      </c>
      <c r="D196" s="227" t="str">
        <f ca="1">IFERROR(VLOOKUP(LEFT(B196,FIND("--",B196)-1),CatInt!D:E,2,FALSE),"")</f>
        <v/>
      </c>
      <c r="E196" s="227" t="str">
        <f ca="1">IFERROR(VLOOKUP(MID(B196,FIND("--",B196)+2,FIND("---",B196)-FIND("--",B196)-2),CatCostInp!D:E,2,FALSE),"")</f>
        <v/>
      </c>
      <c r="F196" s="227" t="str">
        <f ca="1">IFERROR(VLOOKUP(B196,ActivityConcat!A:C,3,FALSE),"")</f>
        <v/>
      </c>
      <c r="G196" s="228" t="str">
        <f ca="1">IFERROR(VLOOKUP(VALUE(RIGHT(B196,1)),Setup!A:D,4,FALSE),"")</f>
        <v/>
      </c>
      <c r="H196" s="229" t="str">
        <f t="shared" ca="1" si="15"/>
        <v/>
      </c>
      <c r="I196" s="230" t="str">
        <f ca="1">IF(SUMIF(Pharmaceuticals!$B:$B,$B196,Pharmaceuticals!Q:Q)+SUMIF('Health Products &amp; Equipment'!$B:$B,$B196,'Health Products &amp; Equipment'!Z:Z)+SUMIF('Other Pharma &amp; Health Products'!$B:$B,$B196,'Other Pharma &amp; Health Products'!Z:Z)+SUMIF('PSM Costs'!$B:$B,$B196,'PSM Costs'!Z:Z)&gt;0,SUMIF(Pharmaceuticals!$B:$B,$B196,Pharmaceuticals!Q:Q)+SUMIF('Health Products &amp; Equipment'!$B:$B,$B196,'Health Products &amp; Equipment'!Z:Z)+SUMIF('Other Pharma &amp; Health Products'!$B:$B,$B196,'Other Pharma &amp; Health Products'!Z:Z)+SUMIF('PSM Costs'!$B:$B,$B196,'PSM Costs'!Z:Z),"")</f>
        <v/>
      </c>
      <c r="J196" s="230" t="str">
        <f ca="1">IF(SUMIF(Pharmaceuticals!$B:$B,$B196,Pharmaceuticals!S:S)+SUMIF('Health Products &amp; Equipment'!$B:$B,$B196,'Health Products &amp; Equipment'!AB:AB)+SUMIF('Other Pharma &amp; Health Products'!$B:$B,$B196,'Other Pharma &amp; Health Products'!AB:AB)+SUMIF('PSM Costs'!$B:$B,$B196,'PSM Costs'!AB:AB)&gt;0,SUMIF(Pharmaceuticals!$B:$B,$B196,Pharmaceuticals!S:S)+SUMIF('Health Products &amp; Equipment'!$B:$B,$B196,'Health Products &amp; Equipment'!AB:AB)+SUMIF('Other Pharma &amp; Health Products'!$B:$B,$B196,'Other Pharma &amp; Health Products'!AB:AB)+SUMIF('PSM Costs'!$B:$B,$B196,'PSM Costs'!AB:AB),"")</f>
        <v/>
      </c>
      <c r="K196" s="230" t="str">
        <f ca="1">IF(SUMIF(Pharmaceuticals!$B:$B,$B196,Pharmaceuticals!U:U)+SUMIF('Health Products &amp; Equipment'!$B:$B,$B196,'Health Products &amp; Equipment'!AD:AD)+SUMIF('Other Pharma &amp; Health Products'!$B:$B,$B196,'Other Pharma &amp; Health Products'!AD:AD)+SUMIF('PSM Costs'!$B:$B,$B196,'PSM Costs'!AD:AD)&gt;0,SUMIF(Pharmaceuticals!$B:$B,$B196,Pharmaceuticals!U:U)+SUMIF('Health Products &amp; Equipment'!$B:$B,$B196,'Health Products &amp; Equipment'!AD:AD)+SUMIF('Other Pharma &amp; Health Products'!$B:$B,$B196,'Other Pharma &amp; Health Products'!AD:AD)+SUMIF('PSM Costs'!$B:$B,$B196,'PSM Costs'!AD:AD),"")</f>
        <v/>
      </c>
      <c r="L196" s="230" t="str">
        <f ca="1">IF(SUMIF(Pharmaceuticals!$B:$B,$B196,Pharmaceuticals!W:W)+SUMIF('Health Products &amp; Equipment'!$B:$B,$B196,'Health Products &amp; Equipment'!AF:AF)+SUMIF('Other Pharma &amp; Health Products'!$B:$B,$B196,'Other Pharma &amp; Health Products'!AF:AF)+SUMIF('PSM Costs'!$B:$B,$B196,'PSM Costs'!AF:AF)&gt;0,SUMIF(Pharmaceuticals!$B:$B,$B196,Pharmaceuticals!W:W)+SUMIF('Health Products &amp; Equipment'!$B:$B,$B196,'Health Products &amp; Equipment'!AF:AF)+SUMIF('Other Pharma &amp; Health Products'!$B:$B,$B196,'Other Pharma &amp; Health Products'!AF:AF)+SUMIF('PSM Costs'!$B:$B,$B196,'PSM Costs'!AF:AF),"")</f>
        <v/>
      </c>
      <c r="M196" s="228" t="str">
        <f t="shared" ca="1" si="16"/>
        <v/>
      </c>
      <c r="N196" s="231" t="str">
        <f ca="1">IF(SUMIF(Pharmaceuticals!$B:$B,$B196,Pharmaceuticals!AD:AD)+SUMIF('Health Products &amp; Equipment'!$B:$B,$B196,'Health Products &amp; Equipment'!AM:AM)+SUMIF('Other Pharma &amp; Health Products'!$B:$B,$B196,'Other Pharma &amp; Health Products'!AM:AM)+SUMIF('PSM Costs'!$B:$B,$B196,'PSM Costs'!AM:AM)&gt;0,SUMIF(Pharmaceuticals!$B:$B,$B196,Pharmaceuticals!AD:AD)+SUMIF('Health Products &amp; Equipment'!$B:$B,$B196,'Health Products &amp; Equipment'!AM:AM)+SUMIF('Other Pharma &amp; Health Products'!$B:$B,$B196,'Other Pharma &amp; Health Products'!AM:AM)+SUMIF('PSM Costs'!$B:$B,$B196,'PSM Costs'!AM:AM),"")</f>
        <v/>
      </c>
      <c r="O196" s="231" t="str">
        <f ca="1">IF(SUMIF(Pharmaceuticals!$B:$B,$B196,Pharmaceuticals!AF:AF)+SUMIF('Health Products &amp; Equipment'!$B:$B,$B196,'Health Products &amp; Equipment'!AO:AO)+SUMIF('Other Pharma &amp; Health Products'!$B:$B,$B196,'Other Pharma &amp; Health Products'!AO:AO)+SUMIF('PSM Costs'!$B:$B,$B196,'PSM Costs'!AO:AO)&gt;0,SUMIF(Pharmaceuticals!$B:$B,$B196,Pharmaceuticals!AF:AF)+SUMIF('Health Products &amp; Equipment'!$B:$B,$B196,'Health Products &amp; Equipment'!AO:AO)+SUMIF('Other Pharma &amp; Health Products'!$B:$B,$B196,'Other Pharma &amp; Health Products'!AO:AO)+SUMIF('PSM Costs'!$B:$B,$B196,'PSM Costs'!AO:AO),"")</f>
        <v/>
      </c>
      <c r="P196" s="231" t="str">
        <f ca="1">IF(SUMIF(Pharmaceuticals!$B:$B,$B196,Pharmaceuticals!AH:AH)+SUMIF('Health Products &amp; Equipment'!$B:$B,$B196,'Health Products &amp; Equipment'!AQ:AQ)+SUMIF('Other Pharma &amp; Health Products'!$B:$B,$B196,'Other Pharma &amp; Health Products'!AQ:AQ)+SUMIF('PSM Costs'!$B:$B,$B196,'PSM Costs'!AQ:AQ)&gt;0,SUMIF(Pharmaceuticals!$B:$B,$B196,Pharmaceuticals!AH:AH)+SUMIF('Health Products &amp; Equipment'!$B:$B,$B196,'Health Products &amp; Equipment'!AQ:AQ)+SUMIF('Other Pharma &amp; Health Products'!$B:$B,$B196,'Other Pharma &amp; Health Products'!AQ:AQ)+SUMIF('PSM Costs'!$B:$B,$B196,'PSM Costs'!AQ:AQ),"")</f>
        <v/>
      </c>
      <c r="Q196" s="231" t="str">
        <f ca="1">IF(SUMIF(Pharmaceuticals!$B:$B,$B196,Pharmaceuticals!AJ:AJ)+SUMIF('Health Products &amp; Equipment'!$B:$B,$B196,'Health Products &amp; Equipment'!AS:AS)+SUMIF('Other Pharma &amp; Health Products'!$B:$B,$B196,'Other Pharma &amp; Health Products'!AS:AS)+SUMIF('PSM Costs'!$B:$B,$B196,'PSM Costs'!AS:AS)&gt;0,SUMIF(Pharmaceuticals!$B:$B,$B196,Pharmaceuticals!AJ:AJ)+SUMIF('Health Products &amp; Equipment'!$B:$B,$B196,'Health Products &amp; Equipment'!AS:AS)+SUMIF('Other Pharma &amp; Health Products'!$B:$B,$B196,'Other Pharma &amp; Health Products'!AS:AS)+SUMIF('PSM Costs'!$B:$B,$B196,'PSM Costs'!AS:AS),"")</f>
        <v/>
      </c>
      <c r="R196" s="229" t="str">
        <f t="shared" ca="1" si="17"/>
        <v/>
      </c>
      <c r="S196" s="230" t="str">
        <f ca="1">IF(SUMIF(Pharmaceuticals!$B:$B,$B196,Pharmaceuticals!AQ:AQ)+SUMIF('Health Products &amp; Equipment'!$B:$B,$B196,'Health Products &amp; Equipment'!AZ:AZ)+SUMIF('Other Pharma &amp; Health Products'!$B:$B,$B196,'Other Pharma &amp; Health Products'!AZ:AZ)+SUMIF('PSM Costs'!$B:$B,$B196,'PSM Costs'!AZ:AZ)&gt;0,SUMIF(Pharmaceuticals!$B:$B,$B196,Pharmaceuticals!AQ:AQ)+SUMIF('Health Products &amp; Equipment'!$B:$B,$B196,'Health Products &amp; Equipment'!AZ:AZ)+SUMIF('Other Pharma &amp; Health Products'!$B:$B,$B196,'Other Pharma &amp; Health Products'!AZ:AZ)+SUMIF('PSM Costs'!$B:$B,$B196,'PSM Costs'!AZ:AZ),"")</f>
        <v/>
      </c>
      <c r="T196" s="230" t="str">
        <f ca="1">IF(SUMIF(Pharmaceuticals!$B:$B,$B196,Pharmaceuticals!AS:AS)+SUMIF('Health Products &amp; Equipment'!$B:$B,$B196,'Health Products &amp; Equipment'!BB:BB)+SUMIF('Other Pharma &amp; Health Products'!$B:$B,$B196,'Other Pharma &amp; Health Products'!BB:BB)+SUMIF('PSM Costs'!$B:$B,$B196,'PSM Costs'!BB:BB)&gt;0,SUMIF(Pharmaceuticals!$B:$B,$B196,Pharmaceuticals!AS:AS)+SUMIF('Health Products &amp; Equipment'!$B:$B,$B196,'Health Products &amp; Equipment'!BB:BB)+SUMIF('Other Pharma &amp; Health Products'!$B:$B,$B196,'Other Pharma &amp; Health Products'!BB:BB)+SUMIF('PSM Costs'!$B:$B,$B196,'PSM Costs'!BB:BB),"")</f>
        <v/>
      </c>
      <c r="U196" s="230" t="str">
        <f ca="1">IF(SUMIF(Pharmaceuticals!$B:$B,$B196,Pharmaceuticals!AU:AU)+SUMIF('Health Products &amp; Equipment'!$B:$B,$B196,'Health Products &amp; Equipment'!BD:BD)+SUMIF('Other Pharma &amp; Health Products'!$B:$B,$B196,'Other Pharma &amp; Health Products'!BD:BD)+SUMIF('PSM Costs'!$B:$B,$B196,'PSM Costs'!BD:BD)&gt;0,SUMIF(Pharmaceuticals!$B:$B,$B196,Pharmaceuticals!AU:AU)+SUMIF('Health Products &amp; Equipment'!$B:$B,$B196,'Health Products &amp; Equipment'!BD:BD)+SUMIF('Other Pharma &amp; Health Products'!$B:$B,$B196,'Other Pharma &amp; Health Products'!BD:BD)+SUMIF('PSM Costs'!$B:$B,$B196,'PSM Costs'!BD:BD),"")</f>
        <v/>
      </c>
      <c r="V196" s="230" t="str">
        <f ca="1">IF(SUMIF(Pharmaceuticals!$B:$B,$B196,Pharmaceuticals!AW:AW)+SUMIF('Health Products &amp; Equipment'!$B:$B,$B196,'Health Products &amp; Equipment'!BF:BF)+SUMIF('Other Pharma &amp; Health Products'!$B:$B,$B196,'Other Pharma &amp; Health Products'!BF:BF)+SUMIF('PSM Costs'!$B:$B,$B196,'PSM Costs'!BF:BF)&gt;0,SUMIF(Pharmaceuticals!$B:$B,$B196,Pharmaceuticals!AW:AW)+SUMIF('Health Products &amp; Equipment'!$B:$B,$B196,'Health Products &amp; Equipment'!BF:BF)+SUMIF('Other Pharma &amp; Health Products'!$B:$B,$B196,'Other Pharma &amp; Health Products'!BF:BF)+SUMIF('PSM Costs'!$B:$B,$B196,'PSM Costs'!BF:BF),"")</f>
        <v/>
      </c>
      <c r="W196" s="228" t="str">
        <f t="shared" ca="1" si="18"/>
        <v/>
      </c>
      <c r="X196" s="231" t="str">
        <f ca="1">IF(SUMIF(Pharmaceuticals!$B:$B,$B196,Pharmaceuticals!BD:BD)+SUMIF('Health Products &amp; Equipment'!$B:$B,$B196,'Health Products &amp; Equipment'!BM:BM)+SUMIF('Other Pharma &amp; Health Products'!$B:$B,$B196,'Other Pharma &amp; Health Products'!BM:BM)+SUMIF('PSM Costs'!$B:$B,$B196,'PSM Costs'!BM:BM)&gt;0,SUMIF(Pharmaceuticals!$B:$B,$B196,Pharmaceuticals!BD:BD)+SUMIF('Health Products &amp; Equipment'!$B:$B,$B196,'Health Products &amp; Equipment'!BM:BM)+SUMIF('Other Pharma &amp; Health Products'!$B:$B,$B196,'Other Pharma &amp; Health Products'!BM:BM)+SUMIF('PSM Costs'!$B:$B,$B196,'PSM Costs'!BM:BM),"")</f>
        <v/>
      </c>
      <c r="Y196" s="231" t="str">
        <f ca="1">IF(SUMIF(Pharmaceuticals!$B:$B,$B196,Pharmaceuticals!BF:BF)+SUMIF('Health Products &amp; Equipment'!$B:$B,$B196,'Health Products &amp; Equipment'!BO:BO)+SUMIF('Other Pharma &amp; Health Products'!$B:$B,$B196,'Other Pharma &amp; Health Products'!BO:BO)+SUMIF('PSM Costs'!$B:$B,$B196,'PSM Costs'!BO:BO)&gt;0,SUMIF(Pharmaceuticals!$B:$B,$B196,Pharmaceuticals!BF:BF)+SUMIF('Health Products &amp; Equipment'!$B:$B,$B196,'Health Products &amp; Equipment'!BO:BO)+SUMIF('Other Pharma &amp; Health Products'!$B:$B,$B196,'Other Pharma &amp; Health Products'!BO:BO)+SUMIF('PSM Costs'!$B:$B,$B196,'PSM Costs'!BO:BO),"")</f>
        <v/>
      </c>
      <c r="Z196" s="231" t="str">
        <f ca="1">IF(SUMIF(Pharmaceuticals!$B:$B,$B196,Pharmaceuticals!BH:BH)+SUMIF('Health Products &amp; Equipment'!$B:$B,$B196,'Health Products &amp; Equipment'!BQ:BQ)+SUMIF('Other Pharma &amp; Health Products'!$B:$B,$B196,'Other Pharma &amp; Health Products'!BQ:BQ)+SUMIF('PSM Costs'!$B:$B,$B196,'PSM Costs'!BQ:BQ)&gt;0,SUMIF(Pharmaceuticals!$B:$B,$B196,Pharmaceuticals!BH:BH)+SUMIF('Health Products &amp; Equipment'!$B:$B,$B196,'Health Products &amp; Equipment'!BQ:BQ)+SUMIF('Other Pharma &amp; Health Products'!$B:$B,$B196,'Other Pharma &amp; Health Products'!BQ:BQ)+SUMIF('PSM Costs'!$B:$B,$B196,'PSM Costs'!BQ:BQ),"")</f>
        <v/>
      </c>
      <c r="AA196" s="231" t="str">
        <f ca="1">IF(SUMIF(Pharmaceuticals!$B:$B,$B196,Pharmaceuticals!BJ:BJ)+SUMIF('Health Products &amp; Equipment'!$B:$B,$B196,'Health Products &amp; Equipment'!BS:BS)+SUMIF('Other Pharma &amp; Health Products'!$B:$B,$B196,'Other Pharma &amp; Health Products'!BS:BS)+SUMIF('PSM Costs'!$B:$B,$B196,'PSM Costs'!BS:BS)&gt;0,SUMIF(Pharmaceuticals!$B:$B,$B196,Pharmaceuticals!BJ:BJ)+SUMIF('Health Products &amp; Equipment'!$B:$B,$B196,'Health Products &amp; Equipment'!BS:BS)+SUMIF('Other Pharma &amp; Health Products'!$B:$B,$B196,'Other Pharma &amp; Health Products'!BS:BS)+SUMIF('PSM Costs'!$B:$B,$B196,'PSM Costs'!BS:BS),"")</f>
        <v/>
      </c>
      <c r="AB196" s="230" t="str">
        <f t="shared" ca="1" si="19"/>
        <v/>
      </c>
    </row>
    <row r="197" spans="1:28" ht="22" customHeight="1" x14ac:dyDescent="0.15">
      <c r="A197" s="226">
        <v>187</v>
      </c>
      <c r="B197" s="226" t="str">
        <f ca="1">IFERROR(VLOOKUP(A197,'Rank unique Mod-Int-CI-PR'!I:J,2,FALSE),"")</f>
        <v/>
      </c>
      <c r="C197" s="227" t="str">
        <f ca="1">IFERROR(VLOOKUP(VALUE(LEFT(B197,FIND("-",B197)-1)),CatModules!B:C,2,FALSE),"")</f>
        <v/>
      </c>
      <c r="D197" s="227" t="str">
        <f ca="1">IFERROR(VLOOKUP(LEFT(B197,FIND("--",B197)-1),CatInt!D:E,2,FALSE),"")</f>
        <v/>
      </c>
      <c r="E197" s="227" t="str">
        <f ca="1">IFERROR(VLOOKUP(MID(B197,FIND("--",B197)+2,FIND("---",B197)-FIND("--",B197)-2),CatCostInp!D:E,2,FALSE),"")</f>
        <v/>
      </c>
      <c r="F197" s="227" t="str">
        <f ca="1">IFERROR(VLOOKUP(B197,ActivityConcat!A:C,3,FALSE),"")</f>
        <v/>
      </c>
      <c r="G197" s="228" t="str">
        <f ca="1">IFERROR(VLOOKUP(VALUE(RIGHT(B197,1)),Setup!A:D,4,FALSE),"")</f>
        <v/>
      </c>
      <c r="H197" s="229" t="str">
        <f t="shared" ca="1" si="15"/>
        <v/>
      </c>
      <c r="I197" s="230" t="str">
        <f ca="1">IF(SUMIF(Pharmaceuticals!$B:$B,$B197,Pharmaceuticals!Q:Q)+SUMIF('Health Products &amp; Equipment'!$B:$B,$B197,'Health Products &amp; Equipment'!Z:Z)+SUMIF('Other Pharma &amp; Health Products'!$B:$B,$B197,'Other Pharma &amp; Health Products'!Z:Z)+SUMIF('PSM Costs'!$B:$B,$B197,'PSM Costs'!Z:Z)&gt;0,SUMIF(Pharmaceuticals!$B:$B,$B197,Pharmaceuticals!Q:Q)+SUMIF('Health Products &amp; Equipment'!$B:$B,$B197,'Health Products &amp; Equipment'!Z:Z)+SUMIF('Other Pharma &amp; Health Products'!$B:$B,$B197,'Other Pharma &amp; Health Products'!Z:Z)+SUMIF('PSM Costs'!$B:$B,$B197,'PSM Costs'!Z:Z),"")</f>
        <v/>
      </c>
      <c r="J197" s="230" t="str">
        <f ca="1">IF(SUMIF(Pharmaceuticals!$B:$B,$B197,Pharmaceuticals!S:S)+SUMIF('Health Products &amp; Equipment'!$B:$B,$B197,'Health Products &amp; Equipment'!AB:AB)+SUMIF('Other Pharma &amp; Health Products'!$B:$B,$B197,'Other Pharma &amp; Health Products'!AB:AB)+SUMIF('PSM Costs'!$B:$B,$B197,'PSM Costs'!AB:AB)&gt;0,SUMIF(Pharmaceuticals!$B:$B,$B197,Pharmaceuticals!S:S)+SUMIF('Health Products &amp; Equipment'!$B:$B,$B197,'Health Products &amp; Equipment'!AB:AB)+SUMIF('Other Pharma &amp; Health Products'!$B:$B,$B197,'Other Pharma &amp; Health Products'!AB:AB)+SUMIF('PSM Costs'!$B:$B,$B197,'PSM Costs'!AB:AB),"")</f>
        <v/>
      </c>
      <c r="K197" s="230" t="str">
        <f ca="1">IF(SUMIF(Pharmaceuticals!$B:$B,$B197,Pharmaceuticals!U:U)+SUMIF('Health Products &amp; Equipment'!$B:$B,$B197,'Health Products &amp; Equipment'!AD:AD)+SUMIF('Other Pharma &amp; Health Products'!$B:$B,$B197,'Other Pharma &amp; Health Products'!AD:AD)+SUMIF('PSM Costs'!$B:$B,$B197,'PSM Costs'!AD:AD)&gt;0,SUMIF(Pharmaceuticals!$B:$B,$B197,Pharmaceuticals!U:U)+SUMIF('Health Products &amp; Equipment'!$B:$B,$B197,'Health Products &amp; Equipment'!AD:AD)+SUMIF('Other Pharma &amp; Health Products'!$B:$B,$B197,'Other Pharma &amp; Health Products'!AD:AD)+SUMIF('PSM Costs'!$B:$B,$B197,'PSM Costs'!AD:AD),"")</f>
        <v/>
      </c>
      <c r="L197" s="230" t="str">
        <f ca="1">IF(SUMIF(Pharmaceuticals!$B:$B,$B197,Pharmaceuticals!W:W)+SUMIF('Health Products &amp; Equipment'!$B:$B,$B197,'Health Products &amp; Equipment'!AF:AF)+SUMIF('Other Pharma &amp; Health Products'!$B:$B,$B197,'Other Pharma &amp; Health Products'!AF:AF)+SUMIF('PSM Costs'!$B:$B,$B197,'PSM Costs'!AF:AF)&gt;0,SUMIF(Pharmaceuticals!$B:$B,$B197,Pharmaceuticals!W:W)+SUMIF('Health Products &amp; Equipment'!$B:$B,$B197,'Health Products &amp; Equipment'!AF:AF)+SUMIF('Other Pharma &amp; Health Products'!$B:$B,$B197,'Other Pharma &amp; Health Products'!AF:AF)+SUMIF('PSM Costs'!$B:$B,$B197,'PSM Costs'!AF:AF),"")</f>
        <v/>
      </c>
      <c r="M197" s="228" t="str">
        <f t="shared" ca="1" si="16"/>
        <v/>
      </c>
      <c r="N197" s="231" t="str">
        <f ca="1">IF(SUMIF(Pharmaceuticals!$B:$B,$B197,Pharmaceuticals!AD:AD)+SUMIF('Health Products &amp; Equipment'!$B:$B,$B197,'Health Products &amp; Equipment'!AM:AM)+SUMIF('Other Pharma &amp; Health Products'!$B:$B,$B197,'Other Pharma &amp; Health Products'!AM:AM)+SUMIF('PSM Costs'!$B:$B,$B197,'PSM Costs'!AM:AM)&gt;0,SUMIF(Pharmaceuticals!$B:$B,$B197,Pharmaceuticals!AD:AD)+SUMIF('Health Products &amp; Equipment'!$B:$B,$B197,'Health Products &amp; Equipment'!AM:AM)+SUMIF('Other Pharma &amp; Health Products'!$B:$B,$B197,'Other Pharma &amp; Health Products'!AM:AM)+SUMIF('PSM Costs'!$B:$B,$B197,'PSM Costs'!AM:AM),"")</f>
        <v/>
      </c>
      <c r="O197" s="231" t="str">
        <f ca="1">IF(SUMIF(Pharmaceuticals!$B:$B,$B197,Pharmaceuticals!AF:AF)+SUMIF('Health Products &amp; Equipment'!$B:$B,$B197,'Health Products &amp; Equipment'!AO:AO)+SUMIF('Other Pharma &amp; Health Products'!$B:$B,$B197,'Other Pharma &amp; Health Products'!AO:AO)+SUMIF('PSM Costs'!$B:$B,$B197,'PSM Costs'!AO:AO)&gt;0,SUMIF(Pharmaceuticals!$B:$B,$B197,Pharmaceuticals!AF:AF)+SUMIF('Health Products &amp; Equipment'!$B:$B,$B197,'Health Products &amp; Equipment'!AO:AO)+SUMIF('Other Pharma &amp; Health Products'!$B:$B,$B197,'Other Pharma &amp; Health Products'!AO:AO)+SUMIF('PSM Costs'!$B:$B,$B197,'PSM Costs'!AO:AO),"")</f>
        <v/>
      </c>
      <c r="P197" s="231" t="str">
        <f ca="1">IF(SUMIF(Pharmaceuticals!$B:$B,$B197,Pharmaceuticals!AH:AH)+SUMIF('Health Products &amp; Equipment'!$B:$B,$B197,'Health Products &amp; Equipment'!AQ:AQ)+SUMIF('Other Pharma &amp; Health Products'!$B:$B,$B197,'Other Pharma &amp; Health Products'!AQ:AQ)+SUMIF('PSM Costs'!$B:$B,$B197,'PSM Costs'!AQ:AQ)&gt;0,SUMIF(Pharmaceuticals!$B:$B,$B197,Pharmaceuticals!AH:AH)+SUMIF('Health Products &amp; Equipment'!$B:$B,$B197,'Health Products &amp; Equipment'!AQ:AQ)+SUMIF('Other Pharma &amp; Health Products'!$B:$B,$B197,'Other Pharma &amp; Health Products'!AQ:AQ)+SUMIF('PSM Costs'!$B:$B,$B197,'PSM Costs'!AQ:AQ),"")</f>
        <v/>
      </c>
      <c r="Q197" s="231" t="str">
        <f ca="1">IF(SUMIF(Pharmaceuticals!$B:$B,$B197,Pharmaceuticals!AJ:AJ)+SUMIF('Health Products &amp; Equipment'!$B:$B,$B197,'Health Products &amp; Equipment'!AS:AS)+SUMIF('Other Pharma &amp; Health Products'!$B:$B,$B197,'Other Pharma &amp; Health Products'!AS:AS)+SUMIF('PSM Costs'!$B:$B,$B197,'PSM Costs'!AS:AS)&gt;0,SUMIF(Pharmaceuticals!$B:$B,$B197,Pharmaceuticals!AJ:AJ)+SUMIF('Health Products &amp; Equipment'!$B:$B,$B197,'Health Products &amp; Equipment'!AS:AS)+SUMIF('Other Pharma &amp; Health Products'!$B:$B,$B197,'Other Pharma &amp; Health Products'!AS:AS)+SUMIF('PSM Costs'!$B:$B,$B197,'PSM Costs'!AS:AS),"")</f>
        <v/>
      </c>
      <c r="R197" s="229" t="str">
        <f t="shared" ca="1" si="17"/>
        <v/>
      </c>
      <c r="S197" s="230" t="str">
        <f ca="1">IF(SUMIF(Pharmaceuticals!$B:$B,$B197,Pharmaceuticals!AQ:AQ)+SUMIF('Health Products &amp; Equipment'!$B:$B,$B197,'Health Products &amp; Equipment'!AZ:AZ)+SUMIF('Other Pharma &amp; Health Products'!$B:$B,$B197,'Other Pharma &amp; Health Products'!AZ:AZ)+SUMIF('PSM Costs'!$B:$B,$B197,'PSM Costs'!AZ:AZ)&gt;0,SUMIF(Pharmaceuticals!$B:$B,$B197,Pharmaceuticals!AQ:AQ)+SUMIF('Health Products &amp; Equipment'!$B:$B,$B197,'Health Products &amp; Equipment'!AZ:AZ)+SUMIF('Other Pharma &amp; Health Products'!$B:$B,$B197,'Other Pharma &amp; Health Products'!AZ:AZ)+SUMIF('PSM Costs'!$B:$B,$B197,'PSM Costs'!AZ:AZ),"")</f>
        <v/>
      </c>
      <c r="T197" s="230" t="str">
        <f ca="1">IF(SUMIF(Pharmaceuticals!$B:$B,$B197,Pharmaceuticals!AS:AS)+SUMIF('Health Products &amp; Equipment'!$B:$B,$B197,'Health Products &amp; Equipment'!BB:BB)+SUMIF('Other Pharma &amp; Health Products'!$B:$B,$B197,'Other Pharma &amp; Health Products'!BB:BB)+SUMIF('PSM Costs'!$B:$B,$B197,'PSM Costs'!BB:BB)&gt;0,SUMIF(Pharmaceuticals!$B:$B,$B197,Pharmaceuticals!AS:AS)+SUMIF('Health Products &amp; Equipment'!$B:$B,$B197,'Health Products &amp; Equipment'!BB:BB)+SUMIF('Other Pharma &amp; Health Products'!$B:$B,$B197,'Other Pharma &amp; Health Products'!BB:BB)+SUMIF('PSM Costs'!$B:$B,$B197,'PSM Costs'!BB:BB),"")</f>
        <v/>
      </c>
      <c r="U197" s="230" t="str">
        <f ca="1">IF(SUMIF(Pharmaceuticals!$B:$B,$B197,Pharmaceuticals!AU:AU)+SUMIF('Health Products &amp; Equipment'!$B:$B,$B197,'Health Products &amp; Equipment'!BD:BD)+SUMIF('Other Pharma &amp; Health Products'!$B:$B,$B197,'Other Pharma &amp; Health Products'!BD:BD)+SUMIF('PSM Costs'!$B:$B,$B197,'PSM Costs'!BD:BD)&gt;0,SUMIF(Pharmaceuticals!$B:$B,$B197,Pharmaceuticals!AU:AU)+SUMIF('Health Products &amp; Equipment'!$B:$B,$B197,'Health Products &amp; Equipment'!BD:BD)+SUMIF('Other Pharma &amp; Health Products'!$B:$B,$B197,'Other Pharma &amp; Health Products'!BD:BD)+SUMIF('PSM Costs'!$B:$B,$B197,'PSM Costs'!BD:BD),"")</f>
        <v/>
      </c>
      <c r="V197" s="230" t="str">
        <f ca="1">IF(SUMIF(Pharmaceuticals!$B:$B,$B197,Pharmaceuticals!AW:AW)+SUMIF('Health Products &amp; Equipment'!$B:$B,$B197,'Health Products &amp; Equipment'!BF:BF)+SUMIF('Other Pharma &amp; Health Products'!$B:$B,$B197,'Other Pharma &amp; Health Products'!BF:BF)+SUMIF('PSM Costs'!$B:$B,$B197,'PSM Costs'!BF:BF)&gt;0,SUMIF(Pharmaceuticals!$B:$B,$B197,Pharmaceuticals!AW:AW)+SUMIF('Health Products &amp; Equipment'!$B:$B,$B197,'Health Products &amp; Equipment'!BF:BF)+SUMIF('Other Pharma &amp; Health Products'!$B:$B,$B197,'Other Pharma &amp; Health Products'!BF:BF)+SUMIF('PSM Costs'!$B:$B,$B197,'PSM Costs'!BF:BF),"")</f>
        <v/>
      </c>
      <c r="W197" s="228" t="str">
        <f t="shared" ca="1" si="18"/>
        <v/>
      </c>
      <c r="X197" s="231" t="str">
        <f ca="1">IF(SUMIF(Pharmaceuticals!$B:$B,$B197,Pharmaceuticals!BD:BD)+SUMIF('Health Products &amp; Equipment'!$B:$B,$B197,'Health Products &amp; Equipment'!BM:BM)+SUMIF('Other Pharma &amp; Health Products'!$B:$B,$B197,'Other Pharma &amp; Health Products'!BM:BM)+SUMIF('PSM Costs'!$B:$B,$B197,'PSM Costs'!BM:BM)&gt;0,SUMIF(Pharmaceuticals!$B:$B,$B197,Pharmaceuticals!BD:BD)+SUMIF('Health Products &amp; Equipment'!$B:$B,$B197,'Health Products &amp; Equipment'!BM:BM)+SUMIF('Other Pharma &amp; Health Products'!$B:$B,$B197,'Other Pharma &amp; Health Products'!BM:BM)+SUMIF('PSM Costs'!$B:$B,$B197,'PSM Costs'!BM:BM),"")</f>
        <v/>
      </c>
      <c r="Y197" s="231" t="str">
        <f ca="1">IF(SUMIF(Pharmaceuticals!$B:$B,$B197,Pharmaceuticals!BF:BF)+SUMIF('Health Products &amp; Equipment'!$B:$B,$B197,'Health Products &amp; Equipment'!BO:BO)+SUMIF('Other Pharma &amp; Health Products'!$B:$B,$B197,'Other Pharma &amp; Health Products'!BO:BO)+SUMIF('PSM Costs'!$B:$B,$B197,'PSM Costs'!BO:BO)&gt;0,SUMIF(Pharmaceuticals!$B:$B,$B197,Pharmaceuticals!BF:BF)+SUMIF('Health Products &amp; Equipment'!$B:$B,$B197,'Health Products &amp; Equipment'!BO:BO)+SUMIF('Other Pharma &amp; Health Products'!$B:$B,$B197,'Other Pharma &amp; Health Products'!BO:BO)+SUMIF('PSM Costs'!$B:$B,$B197,'PSM Costs'!BO:BO),"")</f>
        <v/>
      </c>
      <c r="Z197" s="231" t="str">
        <f ca="1">IF(SUMIF(Pharmaceuticals!$B:$B,$B197,Pharmaceuticals!BH:BH)+SUMIF('Health Products &amp; Equipment'!$B:$B,$B197,'Health Products &amp; Equipment'!BQ:BQ)+SUMIF('Other Pharma &amp; Health Products'!$B:$B,$B197,'Other Pharma &amp; Health Products'!BQ:BQ)+SUMIF('PSM Costs'!$B:$B,$B197,'PSM Costs'!BQ:BQ)&gt;0,SUMIF(Pharmaceuticals!$B:$B,$B197,Pharmaceuticals!BH:BH)+SUMIF('Health Products &amp; Equipment'!$B:$B,$B197,'Health Products &amp; Equipment'!BQ:BQ)+SUMIF('Other Pharma &amp; Health Products'!$B:$B,$B197,'Other Pharma &amp; Health Products'!BQ:BQ)+SUMIF('PSM Costs'!$B:$B,$B197,'PSM Costs'!BQ:BQ),"")</f>
        <v/>
      </c>
      <c r="AA197" s="231" t="str">
        <f ca="1">IF(SUMIF(Pharmaceuticals!$B:$B,$B197,Pharmaceuticals!BJ:BJ)+SUMIF('Health Products &amp; Equipment'!$B:$B,$B197,'Health Products &amp; Equipment'!BS:BS)+SUMIF('Other Pharma &amp; Health Products'!$B:$B,$B197,'Other Pharma &amp; Health Products'!BS:BS)+SUMIF('PSM Costs'!$B:$B,$B197,'PSM Costs'!BS:BS)&gt;0,SUMIF(Pharmaceuticals!$B:$B,$B197,Pharmaceuticals!BJ:BJ)+SUMIF('Health Products &amp; Equipment'!$B:$B,$B197,'Health Products &amp; Equipment'!BS:BS)+SUMIF('Other Pharma &amp; Health Products'!$B:$B,$B197,'Other Pharma &amp; Health Products'!BS:BS)+SUMIF('PSM Costs'!$B:$B,$B197,'PSM Costs'!BS:BS),"")</f>
        <v/>
      </c>
      <c r="AB197" s="230" t="str">
        <f t="shared" ca="1" si="19"/>
        <v/>
      </c>
    </row>
    <row r="198" spans="1:28" ht="22" customHeight="1" x14ac:dyDescent="0.15">
      <c r="A198" s="226">
        <v>188</v>
      </c>
      <c r="B198" s="226" t="str">
        <f ca="1">IFERROR(VLOOKUP(A198,'Rank unique Mod-Int-CI-PR'!I:J,2,FALSE),"")</f>
        <v/>
      </c>
      <c r="C198" s="227" t="str">
        <f ca="1">IFERROR(VLOOKUP(VALUE(LEFT(B198,FIND("-",B198)-1)),CatModules!B:C,2,FALSE),"")</f>
        <v/>
      </c>
      <c r="D198" s="227" t="str">
        <f ca="1">IFERROR(VLOOKUP(LEFT(B198,FIND("--",B198)-1),CatInt!D:E,2,FALSE),"")</f>
        <v/>
      </c>
      <c r="E198" s="227" t="str">
        <f ca="1">IFERROR(VLOOKUP(MID(B198,FIND("--",B198)+2,FIND("---",B198)-FIND("--",B198)-2),CatCostInp!D:E,2,FALSE),"")</f>
        <v/>
      </c>
      <c r="F198" s="227" t="str">
        <f ca="1">IFERROR(VLOOKUP(B198,ActivityConcat!A:C,3,FALSE),"")</f>
        <v/>
      </c>
      <c r="G198" s="228" t="str">
        <f ca="1">IFERROR(VLOOKUP(VALUE(RIGHT(B198,1)),Setup!A:D,4,FALSE),"")</f>
        <v/>
      </c>
      <c r="H198" s="229" t="str">
        <f t="shared" ca="1" si="15"/>
        <v/>
      </c>
      <c r="I198" s="230" t="str">
        <f ca="1">IF(SUMIF(Pharmaceuticals!$B:$B,$B198,Pharmaceuticals!Q:Q)+SUMIF('Health Products &amp; Equipment'!$B:$B,$B198,'Health Products &amp; Equipment'!Z:Z)+SUMIF('Other Pharma &amp; Health Products'!$B:$B,$B198,'Other Pharma &amp; Health Products'!Z:Z)+SUMIF('PSM Costs'!$B:$B,$B198,'PSM Costs'!Z:Z)&gt;0,SUMIF(Pharmaceuticals!$B:$B,$B198,Pharmaceuticals!Q:Q)+SUMIF('Health Products &amp; Equipment'!$B:$B,$B198,'Health Products &amp; Equipment'!Z:Z)+SUMIF('Other Pharma &amp; Health Products'!$B:$B,$B198,'Other Pharma &amp; Health Products'!Z:Z)+SUMIF('PSM Costs'!$B:$B,$B198,'PSM Costs'!Z:Z),"")</f>
        <v/>
      </c>
      <c r="J198" s="230" t="str">
        <f ca="1">IF(SUMIF(Pharmaceuticals!$B:$B,$B198,Pharmaceuticals!S:S)+SUMIF('Health Products &amp; Equipment'!$B:$B,$B198,'Health Products &amp; Equipment'!AB:AB)+SUMIF('Other Pharma &amp; Health Products'!$B:$B,$B198,'Other Pharma &amp; Health Products'!AB:AB)+SUMIF('PSM Costs'!$B:$B,$B198,'PSM Costs'!AB:AB)&gt;0,SUMIF(Pharmaceuticals!$B:$B,$B198,Pharmaceuticals!S:S)+SUMIF('Health Products &amp; Equipment'!$B:$B,$B198,'Health Products &amp; Equipment'!AB:AB)+SUMIF('Other Pharma &amp; Health Products'!$B:$B,$B198,'Other Pharma &amp; Health Products'!AB:AB)+SUMIF('PSM Costs'!$B:$B,$B198,'PSM Costs'!AB:AB),"")</f>
        <v/>
      </c>
      <c r="K198" s="230" t="str">
        <f ca="1">IF(SUMIF(Pharmaceuticals!$B:$B,$B198,Pharmaceuticals!U:U)+SUMIF('Health Products &amp; Equipment'!$B:$B,$B198,'Health Products &amp; Equipment'!AD:AD)+SUMIF('Other Pharma &amp; Health Products'!$B:$B,$B198,'Other Pharma &amp; Health Products'!AD:AD)+SUMIF('PSM Costs'!$B:$B,$B198,'PSM Costs'!AD:AD)&gt;0,SUMIF(Pharmaceuticals!$B:$B,$B198,Pharmaceuticals!U:U)+SUMIF('Health Products &amp; Equipment'!$B:$B,$B198,'Health Products &amp; Equipment'!AD:AD)+SUMIF('Other Pharma &amp; Health Products'!$B:$B,$B198,'Other Pharma &amp; Health Products'!AD:AD)+SUMIF('PSM Costs'!$B:$B,$B198,'PSM Costs'!AD:AD),"")</f>
        <v/>
      </c>
      <c r="L198" s="230" t="str">
        <f ca="1">IF(SUMIF(Pharmaceuticals!$B:$B,$B198,Pharmaceuticals!W:W)+SUMIF('Health Products &amp; Equipment'!$B:$B,$B198,'Health Products &amp; Equipment'!AF:AF)+SUMIF('Other Pharma &amp; Health Products'!$B:$B,$B198,'Other Pharma &amp; Health Products'!AF:AF)+SUMIF('PSM Costs'!$B:$B,$B198,'PSM Costs'!AF:AF)&gt;0,SUMIF(Pharmaceuticals!$B:$B,$B198,Pharmaceuticals!W:W)+SUMIF('Health Products &amp; Equipment'!$B:$B,$B198,'Health Products &amp; Equipment'!AF:AF)+SUMIF('Other Pharma &amp; Health Products'!$B:$B,$B198,'Other Pharma &amp; Health Products'!AF:AF)+SUMIF('PSM Costs'!$B:$B,$B198,'PSM Costs'!AF:AF),"")</f>
        <v/>
      </c>
      <c r="M198" s="228" t="str">
        <f t="shared" ca="1" si="16"/>
        <v/>
      </c>
      <c r="N198" s="231" t="str">
        <f ca="1">IF(SUMIF(Pharmaceuticals!$B:$B,$B198,Pharmaceuticals!AD:AD)+SUMIF('Health Products &amp; Equipment'!$B:$B,$B198,'Health Products &amp; Equipment'!AM:AM)+SUMIF('Other Pharma &amp; Health Products'!$B:$B,$B198,'Other Pharma &amp; Health Products'!AM:AM)+SUMIF('PSM Costs'!$B:$B,$B198,'PSM Costs'!AM:AM)&gt;0,SUMIF(Pharmaceuticals!$B:$B,$B198,Pharmaceuticals!AD:AD)+SUMIF('Health Products &amp; Equipment'!$B:$B,$B198,'Health Products &amp; Equipment'!AM:AM)+SUMIF('Other Pharma &amp; Health Products'!$B:$B,$B198,'Other Pharma &amp; Health Products'!AM:AM)+SUMIF('PSM Costs'!$B:$B,$B198,'PSM Costs'!AM:AM),"")</f>
        <v/>
      </c>
      <c r="O198" s="231" t="str">
        <f ca="1">IF(SUMIF(Pharmaceuticals!$B:$B,$B198,Pharmaceuticals!AF:AF)+SUMIF('Health Products &amp; Equipment'!$B:$B,$B198,'Health Products &amp; Equipment'!AO:AO)+SUMIF('Other Pharma &amp; Health Products'!$B:$B,$B198,'Other Pharma &amp; Health Products'!AO:AO)+SUMIF('PSM Costs'!$B:$B,$B198,'PSM Costs'!AO:AO)&gt;0,SUMIF(Pharmaceuticals!$B:$B,$B198,Pharmaceuticals!AF:AF)+SUMIF('Health Products &amp; Equipment'!$B:$B,$B198,'Health Products &amp; Equipment'!AO:AO)+SUMIF('Other Pharma &amp; Health Products'!$B:$B,$B198,'Other Pharma &amp; Health Products'!AO:AO)+SUMIF('PSM Costs'!$B:$B,$B198,'PSM Costs'!AO:AO),"")</f>
        <v/>
      </c>
      <c r="P198" s="231" t="str">
        <f ca="1">IF(SUMIF(Pharmaceuticals!$B:$B,$B198,Pharmaceuticals!AH:AH)+SUMIF('Health Products &amp; Equipment'!$B:$B,$B198,'Health Products &amp; Equipment'!AQ:AQ)+SUMIF('Other Pharma &amp; Health Products'!$B:$B,$B198,'Other Pharma &amp; Health Products'!AQ:AQ)+SUMIF('PSM Costs'!$B:$B,$B198,'PSM Costs'!AQ:AQ)&gt;0,SUMIF(Pharmaceuticals!$B:$B,$B198,Pharmaceuticals!AH:AH)+SUMIF('Health Products &amp; Equipment'!$B:$B,$B198,'Health Products &amp; Equipment'!AQ:AQ)+SUMIF('Other Pharma &amp; Health Products'!$B:$B,$B198,'Other Pharma &amp; Health Products'!AQ:AQ)+SUMIF('PSM Costs'!$B:$B,$B198,'PSM Costs'!AQ:AQ),"")</f>
        <v/>
      </c>
      <c r="Q198" s="231" t="str">
        <f ca="1">IF(SUMIF(Pharmaceuticals!$B:$B,$B198,Pharmaceuticals!AJ:AJ)+SUMIF('Health Products &amp; Equipment'!$B:$B,$B198,'Health Products &amp; Equipment'!AS:AS)+SUMIF('Other Pharma &amp; Health Products'!$B:$B,$B198,'Other Pharma &amp; Health Products'!AS:AS)+SUMIF('PSM Costs'!$B:$B,$B198,'PSM Costs'!AS:AS)&gt;0,SUMIF(Pharmaceuticals!$B:$B,$B198,Pharmaceuticals!AJ:AJ)+SUMIF('Health Products &amp; Equipment'!$B:$B,$B198,'Health Products &amp; Equipment'!AS:AS)+SUMIF('Other Pharma &amp; Health Products'!$B:$B,$B198,'Other Pharma &amp; Health Products'!AS:AS)+SUMIF('PSM Costs'!$B:$B,$B198,'PSM Costs'!AS:AS),"")</f>
        <v/>
      </c>
      <c r="R198" s="229" t="str">
        <f t="shared" ca="1" si="17"/>
        <v/>
      </c>
      <c r="S198" s="230" t="str">
        <f ca="1">IF(SUMIF(Pharmaceuticals!$B:$B,$B198,Pharmaceuticals!AQ:AQ)+SUMIF('Health Products &amp; Equipment'!$B:$B,$B198,'Health Products &amp; Equipment'!AZ:AZ)+SUMIF('Other Pharma &amp; Health Products'!$B:$B,$B198,'Other Pharma &amp; Health Products'!AZ:AZ)+SUMIF('PSM Costs'!$B:$B,$B198,'PSM Costs'!AZ:AZ)&gt;0,SUMIF(Pharmaceuticals!$B:$B,$B198,Pharmaceuticals!AQ:AQ)+SUMIF('Health Products &amp; Equipment'!$B:$B,$B198,'Health Products &amp; Equipment'!AZ:AZ)+SUMIF('Other Pharma &amp; Health Products'!$B:$B,$B198,'Other Pharma &amp; Health Products'!AZ:AZ)+SUMIF('PSM Costs'!$B:$B,$B198,'PSM Costs'!AZ:AZ),"")</f>
        <v/>
      </c>
      <c r="T198" s="230" t="str">
        <f ca="1">IF(SUMIF(Pharmaceuticals!$B:$B,$B198,Pharmaceuticals!AS:AS)+SUMIF('Health Products &amp; Equipment'!$B:$B,$B198,'Health Products &amp; Equipment'!BB:BB)+SUMIF('Other Pharma &amp; Health Products'!$B:$B,$B198,'Other Pharma &amp; Health Products'!BB:BB)+SUMIF('PSM Costs'!$B:$B,$B198,'PSM Costs'!BB:BB)&gt;0,SUMIF(Pharmaceuticals!$B:$B,$B198,Pharmaceuticals!AS:AS)+SUMIF('Health Products &amp; Equipment'!$B:$B,$B198,'Health Products &amp; Equipment'!BB:BB)+SUMIF('Other Pharma &amp; Health Products'!$B:$B,$B198,'Other Pharma &amp; Health Products'!BB:BB)+SUMIF('PSM Costs'!$B:$B,$B198,'PSM Costs'!BB:BB),"")</f>
        <v/>
      </c>
      <c r="U198" s="230" t="str">
        <f ca="1">IF(SUMIF(Pharmaceuticals!$B:$B,$B198,Pharmaceuticals!AU:AU)+SUMIF('Health Products &amp; Equipment'!$B:$B,$B198,'Health Products &amp; Equipment'!BD:BD)+SUMIF('Other Pharma &amp; Health Products'!$B:$B,$B198,'Other Pharma &amp; Health Products'!BD:BD)+SUMIF('PSM Costs'!$B:$B,$B198,'PSM Costs'!BD:BD)&gt;0,SUMIF(Pharmaceuticals!$B:$B,$B198,Pharmaceuticals!AU:AU)+SUMIF('Health Products &amp; Equipment'!$B:$B,$B198,'Health Products &amp; Equipment'!BD:BD)+SUMIF('Other Pharma &amp; Health Products'!$B:$B,$B198,'Other Pharma &amp; Health Products'!BD:BD)+SUMIF('PSM Costs'!$B:$B,$B198,'PSM Costs'!BD:BD),"")</f>
        <v/>
      </c>
      <c r="V198" s="230" t="str">
        <f ca="1">IF(SUMIF(Pharmaceuticals!$B:$B,$B198,Pharmaceuticals!AW:AW)+SUMIF('Health Products &amp; Equipment'!$B:$B,$B198,'Health Products &amp; Equipment'!BF:BF)+SUMIF('Other Pharma &amp; Health Products'!$B:$B,$B198,'Other Pharma &amp; Health Products'!BF:BF)+SUMIF('PSM Costs'!$B:$B,$B198,'PSM Costs'!BF:BF)&gt;0,SUMIF(Pharmaceuticals!$B:$B,$B198,Pharmaceuticals!AW:AW)+SUMIF('Health Products &amp; Equipment'!$B:$B,$B198,'Health Products &amp; Equipment'!BF:BF)+SUMIF('Other Pharma &amp; Health Products'!$B:$B,$B198,'Other Pharma &amp; Health Products'!BF:BF)+SUMIF('PSM Costs'!$B:$B,$B198,'PSM Costs'!BF:BF),"")</f>
        <v/>
      </c>
      <c r="W198" s="228" t="str">
        <f t="shared" ca="1" si="18"/>
        <v/>
      </c>
      <c r="X198" s="231" t="str">
        <f ca="1">IF(SUMIF(Pharmaceuticals!$B:$B,$B198,Pharmaceuticals!BD:BD)+SUMIF('Health Products &amp; Equipment'!$B:$B,$B198,'Health Products &amp; Equipment'!BM:BM)+SUMIF('Other Pharma &amp; Health Products'!$B:$B,$B198,'Other Pharma &amp; Health Products'!BM:BM)+SUMIF('PSM Costs'!$B:$B,$B198,'PSM Costs'!BM:BM)&gt;0,SUMIF(Pharmaceuticals!$B:$B,$B198,Pharmaceuticals!BD:BD)+SUMIF('Health Products &amp; Equipment'!$B:$B,$B198,'Health Products &amp; Equipment'!BM:BM)+SUMIF('Other Pharma &amp; Health Products'!$B:$B,$B198,'Other Pharma &amp; Health Products'!BM:BM)+SUMIF('PSM Costs'!$B:$B,$B198,'PSM Costs'!BM:BM),"")</f>
        <v/>
      </c>
      <c r="Y198" s="231" t="str">
        <f ca="1">IF(SUMIF(Pharmaceuticals!$B:$B,$B198,Pharmaceuticals!BF:BF)+SUMIF('Health Products &amp; Equipment'!$B:$B,$B198,'Health Products &amp; Equipment'!BO:BO)+SUMIF('Other Pharma &amp; Health Products'!$B:$B,$B198,'Other Pharma &amp; Health Products'!BO:BO)+SUMIF('PSM Costs'!$B:$B,$B198,'PSM Costs'!BO:BO)&gt;0,SUMIF(Pharmaceuticals!$B:$B,$B198,Pharmaceuticals!BF:BF)+SUMIF('Health Products &amp; Equipment'!$B:$B,$B198,'Health Products &amp; Equipment'!BO:BO)+SUMIF('Other Pharma &amp; Health Products'!$B:$B,$B198,'Other Pharma &amp; Health Products'!BO:BO)+SUMIF('PSM Costs'!$B:$B,$B198,'PSM Costs'!BO:BO),"")</f>
        <v/>
      </c>
      <c r="Z198" s="231" t="str">
        <f ca="1">IF(SUMIF(Pharmaceuticals!$B:$B,$B198,Pharmaceuticals!BH:BH)+SUMIF('Health Products &amp; Equipment'!$B:$B,$B198,'Health Products &amp; Equipment'!BQ:BQ)+SUMIF('Other Pharma &amp; Health Products'!$B:$B,$B198,'Other Pharma &amp; Health Products'!BQ:BQ)+SUMIF('PSM Costs'!$B:$B,$B198,'PSM Costs'!BQ:BQ)&gt;0,SUMIF(Pharmaceuticals!$B:$B,$B198,Pharmaceuticals!BH:BH)+SUMIF('Health Products &amp; Equipment'!$B:$B,$B198,'Health Products &amp; Equipment'!BQ:BQ)+SUMIF('Other Pharma &amp; Health Products'!$B:$B,$B198,'Other Pharma &amp; Health Products'!BQ:BQ)+SUMIF('PSM Costs'!$B:$B,$B198,'PSM Costs'!BQ:BQ),"")</f>
        <v/>
      </c>
      <c r="AA198" s="231" t="str">
        <f ca="1">IF(SUMIF(Pharmaceuticals!$B:$B,$B198,Pharmaceuticals!BJ:BJ)+SUMIF('Health Products &amp; Equipment'!$B:$B,$B198,'Health Products &amp; Equipment'!BS:BS)+SUMIF('Other Pharma &amp; Health Products'!$B:$B,$B198,'Other Pharma &amp; Health Products'!BS:BS)+SUMIF('PSM Costs'!$B:$B,$B198,'PSM Costs'!BS:BS)&gt;0,SUMIF(Pharmaceuticals!$B:$B,$B198,Pharmaceuticals!BJ:BJ)+SUMIF('Health Products &amp; Equipment'!$B:$B,$B198,'Health Products &amp; Equipment'!BS:BS)+SUMIF('Other Pharma &amp; Health Products'!$B:$B,$B198,'Other Pharma &amp; Health Products'!BS:BS)+SUMIF('PSM Costs'!$B:$B,$B198,'PSM Costs'!BS:BS),"")</f>
        <v/>
      </c>
      <c r="AB198" s="230" t="str">
        <f t="shared" ca="1" si="19"/>
        <v/>
      </c>
    </row>
    <row r="199" spans="1:28" ht="22" customHeight="1" x14ac:dyDescent="0.15">
      <c r="A199" s="226">
        <v>189</v>
      </c>
      <c r="B199" s="226" t="str">
        <f ca="1">IFERROR(VLOOKUP(A199,'Rank unique Mod-Int-CI-PR'!I:J,2,FALSE),"")</f>
        <v/>
      </c>
      <c r="C199" s="227" t="str">
        <f ca="1">IFERROR(VLOOKUP(VALUE(LEFT(B199,FIND("-",B199)-1)),CatModules!B:C,2,FALSE),"")</f>
        <v/>
      </c>
      <c r="D199" s="227" t="str">
        <f ca="1">IFERROR(VLOOKUP(LEFT(B199,FIND("--",B199)-1),CatInt!D:E,2,FALSE),"")</f>
        <v/>
      </c>
      <c r="E199" s="227" t="str">
        <f ca="1">IFERROR(VLOOKUP(MID(B199,FIND("--",B199)+2,FIND("---",B199)-FIND("--",B199)-2),CatCostInp!D:E,2,FALSE),"")</f>
        <v/>
      </c>
      <c r="F199" s="227" t="str">
        <f ca="1">IFERROR(VLOOKUP(B199,ActivityConcat!A:C,3,FALSE),"")</f>
        <v/>
      </c>
      <c r="G199" s="228" t="str">
        <f ca="1">IFERROR(VLOOKUP(VALUE(RIGHT(B199,1)),Setup!A:D,4,FALSE),"")</f>
        <v/>
      </c>
      <c r="H199" s="229" t="str">
        <f t="shared" ca="1" si="15"/>
        <v/>
      </c>
      <c r="I199" s="230" t="str">
        <f ca="1">IF(SUMIF(Pharmaceuticals!$B:$B,$B199,Pharmaceuticals!Q:Q)+SUMIF('Health Products &amp; Equipment'!$B:$B,$B199,'Health Products &amp; Equipment'!Z:Z)+SUMIF('Other Pharma &amp; Health Products'!$B:$B,$B199,'Other Pharma &amp; Health Products'!Z:Z)+SUMIF('PSM Costs'!$B:$B,$B199,'PSM Costs'!Z:Z)&gt;0,SUMIF(Pharmaceuticals!$B:$B,$B199,Pharmaceuticals!Q:Q)+SUMIF('Health Products &amp; Equipment'!$B:$B,$B199,'Health Products &amp; Equipment'!Z:Z)+SUMIF('Other Pharma &amp; Health Products'!$B:$B,$B199,'Other Pharma &amp; Health Products'!Z:Z)+SUMIF('PSM Costs'!$B:$B,$B199,'PSM Costs'!Z:Z),"")</f>
        <v/>
      </c>
      <c r="J199" s="230" t="str">
        <f ca="1">IF(SUMIF(Pharmaceuticals!$B:$B,$B199,Pharmaceuticals!S:S)+SUMIF('Health Products &amp; Equipment'!$B:$B,$B199,'Health Products &amp; Equipment'!AB:AB)+SUMIF('Other Pharma &amp; Health Products'!$B:$B,$B199,'Other Pharma &amp; Health Products'!AB:AB)+SUMIF('PSM Costs'!$B:$B,$B199,'PSM Costs'!AB:AB)&gt;0,SUMIF(Pharmaceuticals!$B:$B,$B199,Pharmaceuticals!S:S)+SUMIF('Health Products &amp; Equipment'!$B:$B,$B199,'Health Products &amp; Equipment'!AB:AB)+SUMIF('Other Pharma &amp; Health Products'!$B:$B,$B199,'Other Pharma &amp; Health Products'!AB:AB)+SUMIF('PSM Costs'!$B:$B,$B199,'PSM Costs'!AB:AB),"")</f>
        <v/>
      </c>
      <c r="K199" s="230" t="str">
        <f ca="1">IF(SUMIF(Pharmaceuticals!$B:$B,$B199,Pharmaceuticals!U:U)+SUMIF('Health Products &amp; Equipment'!$B:$B,$B199,'Health Products &amp; Equipment'!AD:AD)+SUMIF('Other Pharma &amp; Health Products'!$B:$B,$B199,'Other Pharma &amp; Health Products'!AD:AD)+SUMIF('PSM Costs'!$B:$B,$B199,'PSM Costs'!AD:AD)&gt;0,SUMIF(Pharmaceuticals!$B:$B,$B199,Pharmaceuticals!U:U)+SUMIF('Health Products &amp; Equipment'!$B:$B,$B199,'Health Products &amp; Equipment'!AD:AD)+SUMIF('Other Pharma &amp; Health Products'!$B:$B,$B199,'Other Pharma &amp; Health Products'!AD:AD)+SUMIF('PSM Costs'!$B:$B,$B199,'PSM Costs'!AD:AD),"")</f>
        <v/>
      </c>
      <c r="L199" s="230" t="str">
        <f ca="1">IF(SUMIF(Pharmaceuticals!$B:$B,$B199,Pharmaceuticals!W:W)+SUMIF('Health Products &amp; Equipment'!$B:$B,$B199,'Health Products &amp; Equipment'!AF:AF)+SUMIF('Other Pharma &amp; Health Products'!$B:$B,$B199,'Other Pharma &amp; Health Products'!AF:AF)+SUMIF('PSM Costs'!$B:$B,$B199,'PSM Costs'!AF:AF)&gt;0,SUMIF(Pharmaceuticals!$B:$B,$B199,Pharmaceuticals!W:W)+SUMIF('Health Products &amp; Equipment'!$B:$B,$B199,'Health Products &amp; Equipment'!AF:AF)+SUMIF('Other Pharma &amp; Health Products'!$B:$B,$B199,'Other Pharma &amp; Health Products'!AF:AF)+SUMIF('PSM Costs'!$B:$B,$B199,'PSM Costs'!AF:AF),"")</f>
        <v/>
      </c>
      <c r="M199" s="228" t="str">
        <f t="shared" ca="1" si="16"/>
        <v/>
      </c>
      <c r="N199" s="231" t="str">
        <f ca="1">IF(SUMIF(Pharmaceuticals!$B:$B,$B199,Pharmaceuticals!AD:AD)+SUMIF('Health Products &amp; Equipment'!$B:$B,$B199,'Health Products &amp; Equipment'!AM:AM)+SUMIF('Other Pharma &amp; Health Products'!$B:$B,$B199,'Other Pharma &amp; Health Products'!AM:AM)+SUMIF('PSM Costs'!$B:$B,$B199,'PSM Costs'!AM:AM)&gt;0,SUMIF(Pharmaceuticals!$B:$B,$B199,Pharmaceuticals!AD:AD)+SUMIF('Health Products &amp; Equipment'!$B:$B,$B199,'Health Products &amp; Equipment'!AM:AM)+SUMIF('Other Pharma &amp; Health Products'!$B:$B,$B199,'Other Pharma &amp; Health Products'!AM:AM)+SUMIF('PSM Costs'!$B:$B,$B199,'PSM Costs'!AM:AM),"")</f>
        <v/>
      </c>
      <c r="O199" s="231" t="str">
        <f ca="1">IF(SUMIF(Pharmaceuticals!$B:$B,$B199,Pharmaceuticals!AF:AF)+SUMIF('Health Products &amp; Equipment'!$B:$B,$B199,'Health Products &amp; Equipment'!AO:AO)+SUMIF('Other Pharma &amp; Health Products'!$B:$B,$B199,'Other Pharma &amp; Health Products'!AO:AO)+SUMIF('PSM Costs'!$B:$B,$B199,'PSM Costs'!AO:AO)&gt;0,SUMIF(Pharmaceuticals!$B:$B,$B199,Pharmaceuticals!AF:AF)+SUMIF('Health Products &amp; Equipment'!$B:$B,$B199,'Health Products &amp; Equipment'!AO:AO)+SUMIF('Other Pharma &amp; Health Products'!$B:$B,$B199,'Other Pharma &amp; Health Products'!AO:AO)+SUMIF('PSM Costs'!$B:$B,$B199,'PSM Costs'!AO:AO),"")</f>
        <v/>
      </c>
      <c r="P199" s="231" t="str">
        <f ca="1">IF(SUMIF(Pharmaceuticals!$B:$B,$B199,Pharmaceuticals!AH:AH)+SUMIF('Health Products &amp; Equipment'!$B:$B,$B199,'Health Products &amp; Equipment'!AQ:AQ)+SUMIF('Other Pharma &amp; Health Products'!$B:$B,$B199,'Other Pharma &amp; Health Products'!AQ:AQ)+SUMIF('PSM Costs'!$B:$B,$B199,'PSM Costs'!AQ:AQ)&gt;0,SUMIF(Pharmaceuticals!$B:$B,$B199,Pharmaceuticals!AH:AH)+SUMIF('Health Products &amp; Equipment'!$B:$B,$B199,'Health Products &amp; Equipment'!AQ:AQ)+SUMIF('Other Pharma &amp; Health Products'!$B:$B,$B199,'Other Pharma &amp; Health Products'!AQ:AQ)+SUMIF('PSM Costs'!$B:$B,$B199,'PSM Costs'!AQ:AQ),"")</f>
        <v/>
      </c>
      <c r="Q199" s="231" t="str">
        <f ca="1">IF(SUMIF(Pharmaceuticals!$B:$B,$B199,Pharmaceuticals!AJ:AJ)+SUMIF('Health Products &amp; Equipment'!$B:$B,$B199,'Health Products &amp; Equipment'!AS:AS)+SUMIF('Other Pharma &amp; Health Products'!$B:$B,$B199,'Other Pharma &amp; Health Products'!AS:AS)+SUMIF('PSM Costs'!$B:$B,$B199,'PSM Costs'!AS:AS)&gt;0,SUMIF(Pharmaceuticals!$B:$B,$B199,Pharmaceuticals!AJ:AJ)+SUMIF('Health Products &amp; Equipment'!$B:$B,$B199,'Health Products &amp; Equipment'!AS:AS)+SUMIF('Other Pharma &amp; Health Products'!$B:$B,$B199,'Other Pharma &amp; Health Products'!AS:AS)+SUMIF('PSM Costs'!$B:$B,$B199,'PSM Costs'!AS:AS),"")</f>
        <v/>
      </c>
      <c r="R199" s="229" t="str">
        <f t="shared" ca="1" si="17"/>
        <v/>
      </c>
      <c r="S199" s="230" t="str">
        <f ca="1">IF(SUMIF(Pharmaceuticals!$B:$B,$B199,Pharmaceuticals!AQ:AQ)+SUMIF('Health Products &amp; Equipment'!$B:$B,$B199,'Health Products &amp; Equipment'!AZ:AZ)+SUMIF('Other Pharma &amp; Health Products'!$B:$B,$B199,'Other Pharma &amp; Health Products'!AZ:AZ)+SUMIF('PSM Costs'!$B:$B,$B199,'PSM Costs'!AZ:AZ)&gt;0,SUMIF(Pharmaceuticals!$B:$B,$B199,Pharmaceuticals!AQ:AQ)+SUMIF('Health Products &amp; Equipment'!$B:$B,$B199,'Health Products &amp; Equipment'!AZ:AZ)+SUMIF('Other Pharma &amp; Health Products'!$B:$B,$B199,'Other Pharma &amp; Health Products'!AZ:AZ)+SUMIF('PSM Costs'!$B:$B,$B199,'PSM Costs'!AZ:AZ),"")</f>
        <v/>
      </c>
      <c r="T199" s="230" t="str">
        <f ca="1">IF(SUMIF(Pharmaceuticals!$B:$B,$B199,Pharmaceuticals!AS:AS)+SUMIF('Health Products &amp; Equipment'!$B:$B,$B199,'Health Products &amp; Equipment'!BB:BB)+SUMIF('Other Pharma &amp; Health Products'!$B:$B,$B199,'Other Pharma &amp; Health Products'!BB:BB)+SUMIF('PSM Costs'!$B:$B,$B199,'PSM Costs'!BB:BB)&gt;0,SUMIF(Pharmaceuticals!$B:$B,$B199,Pharmaceuticals!AS:AS)+SUMIF('Health Products &amp; Equipment'!$B:$B,$B199,'Health Products &amp; Equipment'!BB:BB)+SUMIF('Other Pharma &amp; Health Products'!$B:$B,$B199,'Other Pharma &amp; Health Products'!BB:BB)+SUMIF('PSM Costs'!$B:$B,$B199,'PSM Costs'!BB:BB),"")</f>
        <v/>
      </c>
      <c r="U199" s="230" t="str">
        <f ca="1">IF(SUMIF(Pharmaceuticals!$B:$B,$B199,Pharmaceuticals!AU:AU)+SUMIF('Health Products &amp; Equipment'!$B:$B,$B199,'Health Products &amp; Equipment'!BD:BD)+SUMIF('Other Pharma &amp; Health Products'!$B:$B,$B199,'Other Pharma &amp; Health Products'!BD:BD)+SUMIF('PSM Costs'!$B:$B,$B199,'PSM Costs'!BD:BD)&gt;0,SUMIF(Pharmaceuticals!$B:$B,$B199,Pharmaceuticals!AU:AU)+SUMIF('Health Products &amp; Equipment'!$B:$B,$B199,'Health Products &amp; Equipment'!BD:BD)+SUMIF('Other Pharma &amp; Health Products'!$B:$B,$B199,'Other Pharma &amp; Health Products'!BD:BD)+SUMIF('PSM Costs'!$B:$B,$B199,'PSM Costs'!BD:BD),"")</f>
        <v/>
      </c>
      <c r="V199" s="230" t="str">
        <f ca="1">IF(SUMIF(Pharmaceuticals!$B:$B,$B199,Pharmaceuticals!AW:AW)+SUMIF('Health Products &amp; Equipment'!$B:$B,$B199,'Health Products &amp; Equipment'!BF:BF)+SUMIF('Other Pharma &amp; Health Products'!$B:$B,$B199,'Other Pharma &amp; Health Products'!BF:BF)+SUMIF('PSM Costs'!$B:$B,$B199,'PSM Costs'!BF:BF)&gt;0,SUMIF(Pharmaceuticals!$B:$B,$B199,Pharmaceuticals!AW:AW)+SUMIF('Health Products &amp; Equipment'!$B:$B,$B199,'Health Products &amp; Equipment'!BF:BF)+SUMIF('Other Pharma &amp; Health Products'!$B:$B,$B199,'Other Pharma &amp; Health Products'!BF:BF)+SUMIF('PSM Costs'!$B:$B,$B199,'PSM Costs'!BF:BF),"")</f>
        <v/>
      </c>
      <c r="W199" s="228" t="str">
        <f t="shared" ca="1" si="18"/>
        <v/>
      </c>
      <c r="X199" s="231" t="str">
        <f ca="1">IF(SUMIF(Pharmaceuticals!$B:$B,$B199,Pharmaceuticals!BD:BD)+SUMIF('Health Products &amp; Equipment'!$B:$B,$B199,'Health Products &amp; Equipment'!BM:BM)+SUMIF('Other Pharma &amp; Health Products'!$B:$B,$B199,'Other Pharma &amp; Health Products'!BM:BM)+SUMIF('PSM Costs'!$B:$B,$B199,'PSM Costs'!BM:BM)&gt;0,SUMIF(Pharmaceuticals!$B:$B,$B199,Pharmaceuticals!BD:BD)+SUMIF('Health Products &amp; Equipment'!$B:$B,$B199,'Health Products &amp; Equipment'!BM:BM)+SUMIF('Other Pharma &amp; Health Products'!$B:$B,$B199,'Other Pharma &amp; Health Products'!BM:BM)+SUMIF('PSM Costs'!$B:$B,$B199,'PSM Costs'!BM:BM),"")</f>
        <v/>
      </c>
      <c r="Y199" s="231" t="str">
        <f ca="1">IF(SUMIF(Pharmaceuticals!$B:$B,$B199,Pharmaceuticals!BF:BF)+SUMIF('Health Products &amp; Equipment'!$B:$B,$B199,'Health Products &amp; Equipment'!BO:BO)+SUMIF('Other Pharma &amp; Health Products'!$B:$B,$B199,'Other Pharma &amp; Health Products'!BO:BO)+SUMIF('PSM Costs'!$B:$B,$B199,'PSM Costs'!BO:BO)&gt;0,SUMIF(Pharmaceuticals!$B:$B,$B199,Pharmaceuticals!BF:BF)+SUMIF('Health Products &amp; Equipment'!$B:$B,$B199,'Health Products &amp; Equipment'!BO:BO)+SUMIF('Other Pharma &amp; Health Products'!$B:$B,$B199,'Other Pharma &amp; Health Products'!BO:BO)+SUMIF('PSM Costs'!$B:$B,$B199,'PSM Costs'!BO:BO),"")</f>
        <v/>
      </c>
      <c r="Z199" s="231" t="str">
        <f ca="1">IF(SUMIF(Pharmaceuticals!$B:$B,$B199,Pharmaceuticals!BH:BH)+SUMIF('Health Products &amp; Equipment'!$B:$B,$B199,'Health Products &amp; Equipment'!BQ:BQ)+SUMIF('Other Pharma &amp; Health Products'!$B:$B,$B199,'Other Pharma &amp; Health Products'!BQ:BQ)+SUMIF('PSM Costs'!$B:$B,$B199,'PSM Costs'!BQ:BQ)&gt;0,SUMIF(Pharmaceuticals!$B:$B,$B199,Pharmaceuticals!BH:BH)+SUMIF('Health Products &amp; Equipment'!$B:$B,$B199,'Health Products &amp; Equipment'!BQ:BQ)+SUMIF('Other Pharma &amp; Health Products'!$B:$B,$B199,'Other Pharma &amp; Health Products'!BQ:BQ)+SUMIF('PSM Costs'!$B:$B,$B199,'PSM Costs'!BQ:BQ),"")</f>
        <v/>
      </c>
      <c r="AA199" s="231" t="str">
        <f ca="1">IF(SUMIF(Pharmaceuticals!$B:$B,$B199,Pharmaceuticals!BJ:BJ)+SUMIF('Health Products &amp; Equipment'!$B:$B,$B199,'Health Products &amp; Equipment'!BS:BS)+SUMIF('Other Pharma &amp; Health Products'!$B:$B,$B199,'Other Pharma &amp; Health Products'!BS:BS)+SUMIF('PSM Costs'!$B:$B,$B199,'PSM Costs'!BS:BS)&gt;0,SUMIF(Pharmaceuticals!$B:$B,$B199,Pharmaceuticals!BJ:BJ)+SUMIF('Health Products &amp; Equipment'!$B:$B,$B199,'Health Products &amp; Equipment'!BS:BS)+SUMIF('Other Pharma &amp; Health Products'!$B:$B,$B199,'Other Pharma &amp; Health Products'!BS:BS)+SUMIF('PSM Costs'!$B:$B,$B199,'PSM Costs'!BS:BS),"")</f>
        <v/>
      </c>
      <c r="AB199" s="230" t="str">
        <f t="shared" ca="1" si="19"/>
        <v/>
      </c>
    </row>
    <row r="200" spans="1:28" ht="22" customHeight="1" x14ac:dyDescent="0.15">
      <c r="A200" s="226">
        <v>190</v>
      </c>
      <c r="B200" s="226" t="str">
        <f ca="1">IFERROR(VLOOKUP(A200,'Rank unique Mod-Int-CI-PR'!I:J,2,FALSE),"")</f>
        <v/>
      </c>
      <c r="C200" s="227" t="str">
        <f ca="1">IFERROR(VLOOKUP(VALUE(LEFT(B200,FIND("-",B200)-1)),CatModules!B:C,2,FALSE),"")</f>
        <v/>
      </c>
      <c r="D200" s="227" t="str">
        <f ca="1">IFERROR(VLOOKUP(LEFT(B200,FIND("--",B200)-1),CatInt!D:E,2,FALSE),"")</f>
        <v/>
      </c>
      <c r="E200" s="227" t="str">
        <f ca="1">IFERROR(VLOOKUP(MID(B200,FIND("--",B200)+2,FIND("---",B200)-FIND("--",B200)-2),CatCostInp!D:E,2,FALSE),"")</f>
        <v/>
      </c>
      <c r="F200" s="227" t="str">
        <f ca="1">IFERROR(VLOOKUP(B200,ActivityConcat!A:C,3,FALSE),"")</f>
        <v/>
      </c>
      <c r="G200" s="228" t="str">
        <f ca="1">IFERROR(VLOOKUP(VALUE(RIGHT(B200,1)),Setup!A:D,4,FALSE),"")</f>
        <v/>
      </c>
      <c r="H200" s="229" t="str">
        <f t="shared" ca="1" si="15"/>
        <v/>
      </c>
      <c r="I200" s="230" t="str">
        <f ca="1">IF(SUMIF(Pharmaceuticals!$B:$B,$B200,Pharmaceuticals!Q:Q)+SUMIF('Health Products &amp; Equipment'!$B:$B,$B200,'Health Products &amp; Equipment'!Z:Z)+SUMIF('Other Pharma &amp; Health Products'!$B:$B,$B200,'Other Pharma &amp; Health Products'!Z:Z)+SUMIF('PSM Costs'!$B:$B,$B200,'PSM Costs'!Z:Z)&gt;0,SUMIF(Pharmaceuticals!$B:$B,$B200,Pharmaceuticals!Q:Q)+SUMIF('Health Products &amp; Equipment'!$B:$B,$B200,'Health Products &amp; Equipment'!Z:Z)+SUMIF('Other Pharma &amp; Health Products'!$B:$B,$B200,'Other Pharma &amp; Health Products'!Z:Z)+SUMIF('PSM Costs'!$B:$B,$B200,'PSM Costs'!Z:Z),"")</f>
        <v/>
      </c>
      <c r="J200" s="230" t="str">
        <f ca="1">IF(SUMIF(Pharmaceuticals!$B:$B,$B200,Pharmaceuticals!S:S)+SUMIF('Health Products &amp; Equipment'!$B:$B,$B200,'Health Products &amp; Equipment'!AB:AB)+SUMIF('Other Pharma &amp; Health Products'!$B:$B,$B200,'Other Pharma &amp; Health Products'!AB:AB)+SUMIF('PSM Costs'!$B:$B,$B200,'PSM Costs'!AB:AB)&gt;0,SUMIF(Pharmaceuticals!$B:$B,$B200,Pharmaceuticals!S:S)+SUMIF('Health Products &amp; Equipment'!$B:$B,$B200,'Health Products &amp; Equipment'!AB:AB)+SUMIF('Other Pharma &amp; Health Products'!$B:$B,$B200,'Other Pharma &amp; Health Products'!AB:AB)+SUMIF('PSM Costs'!$B:$B,$B200,'PSM Costs'!AB:AB),"")</f>
        <v/>
      </c>
      <c r="K200" s="230" t="str">
        <f ca="1">IF(SUMIF(Pharmaceuticals!$B:$B,$B200,Pharmaceuticals!U:U)+SUMIF('Health Products &amp; Equipment'!$B:$B,$B200,'Health Products &amp; Equipment'!AD:AD)+SUMIF('Other Pharma &amp; Health Products'!$B:$B,$B200,'Other Pharma &amp; Health Products'!AD:AD)+SUMIF('PSM Costs'!$B:$B,$B200,'PSM Costs'!AD:AD)&gt;0,SUMIF(Pharmaceuticals!$B:$B,$B200,Pharmaceuticals!U:U)+SUMIF('Health Products &amp; Equipment'!$B:$B,$B200,'Health Products &amp; Equipment'!AD:AD)+SUMIF('Other Pharma &amp; Health Products'!$B:$B,$B200,'Other Pharma &amp; Health Products'!AD:AD)+SUMIF('PSM Costs'!$B:$B,$B200,'PSM Costs'!AD:AD),"")</f>
        <v/>
      </c>
      <c r="L200" s="230" t="str">
        <f ca="1">IF(SUMIF(Pharmaceuticals!$B:$B,$B200,Pharmaceuticals!W:W)+SUMIF('Health Products &amp; Equipment'!$B:$B,$B200,'Health Products &amp; Equipment'!AF:AF)+SUMIF('Other Pharma &amp; Health Products'!$B:$B,$B200,'Other Pharma &amp; Health Products'!AF:AF)+SUMIF('PSM Costs'!$B:$B,$B200,'PSM Costs'!AF:AF)&gt;0,SUMIF(Pharmaceuticals!$B:$B,$B200,Pharmaceuticals!W:W)+SUMIF('Health Products &amp; Equipment'!$B:$B,$B200,'Health Products &amp; Equipment'!AF:AF)+SUMIF('Other Pharma &amp; Health Products'!$B:$B,$B200,'Other Pharma &amp; Health Products'!AF:AF)+SUMIF('PSM Costs'!$B:$B,$B200,'PSM Costs'!AF:AF),"")</f>
        <v/>
      </c>
      <c r="M200" s="228" t="str">
        <f t="shared" ca="1" si="16"/>
        <v/>
      </c>
      <c r="N200" s="231" t="str">
        <f ca="1">IF(SUMIF(Pharmaceuticals!$B:$B,$B200,Pharmaceuticals!AD:AD)+SUMIF('Health Products &amp; Equipment'!$B:$B,$B200,'Health Products &amp; Equipment'!AM:AM)+SUMIF('Other Pharma &amp; Health Products'!$B:$B,$B200,'Other Pharma &amp; Health Products'!AM:AM)+SUMIF('PSM Costs'!$B:$B,$B200,'PSM Costs'!AM:AM)&gt;0,SUMIF(Pharmaceuticals!$B:$B,$B200,Pharmaceuticals!AD:AD)+SUMIF('Health Products &amp; Equipment'!$B:$B,$B200,'Health Products &amp; Equipment'!AM:AM)+SUMIF('Other Pharma &amp; Health Products'!$B:$B,$B200,'Other Pharma &amp; Health Products'!AM:AM)+SUMIF('PSM Costs'!$B:$B,$B200,'PSM Costs'!AM:AM),"")</f>
        <v/>
      </c>
      <c r="O200" s="231" t="str">
        <f ca="1">IF(SUMIF(Pharmaceuticals!$B:$B,$B200,Pharmaceuticals!AF:AF)+SUMIF('Health Products &amp; Equipment'!$B:$B,$B200,'Health Products &amp; Equipment'!AO:AO)+SUMIF('Other Pharma &amp; Health Products'!$B:$B,$B200,'Other Pharma &amp; Health Products'!AO:AO)+SUMIF('PSM Costs'!$B:$B,$B200,'PSM Costs'!AO:AO)&gt;0,SUMIF(Pharmaceuticals!$B:$B,$B200,Pharmaceuticals!AF:AF)+SUMIF('Health Products &amp; Equipment'!$B:$B,$B200,'Health Products &amp; Equipment'!AO:AO)+SUMIF('Other Pharma &amp; Health Products'!$B:$B,$B200,'Other Pharma &amp; Health Products'!AO:AO)+SUMIF('PSM Costs'!$B:$B,$B200,'PSM Costs'!AO:AO),"")</f>
        <v/>
      </c>
      <c r="P200" s="231" t="str">
        <f ca="1">IF(SUMIF(Pharmaceuticals!$B:$B,$B200,Pharmaceuticals!AH:AH)+SUMIF('Health Products &amp; Equipment'!$B:$B,$B200,'Health Products &amp; Equipment'!AQ:AQ)+SUMIF('Other Pharma &amp; Health Products'!$B:$B,$B200,'Other Pharma &amp; Health Products'!AQ:AQ)+SUMIF('PSM Costs'!$B:$B,$B200,'PSM Costs'!AQ:AQ)&gt;0,SUMIF(Pharmaceuticals!$B:$B,$B200,Pharmaceuticals!AH:AH)+SUMIF('Health Products &amp; Equipment'!$B:$B,$B200,'Health Products &amp; Equipment'!AQ:AQ)+SUMIF('Other Pharma &amp; Health Products'!$B:$B,$B200,'Other Pharma &amp; Health Products'!AQ:AQ)+SUMIF('PSM Costs'!$B:$B,$B200,'PSM Costs'!AQ:AQ),"")</f>
        <v/>
      </c>
      <c r="Q200" s="231" t="str">
        <f ca="1">IF(SUMIF(Pharmaceuticals!$B:$B,$B200,Pharmaceuticals!AJ:AJ)+SUMIF('Health Products &amp; Equipment'!$B:$B,$B200,'Health Products &amp; Equipment'!AS:AS)+SUMIF('Other Pharma &amp; Health Products'!$B:$B,$B200,'Other Pharma &amp; Health Products'!AS:AS)+SUMIF('PSM Costs'!$B:$B,$B200,'PSM Costs'!AS:AS)&gt;0,SUMIF(Pharmaceuticals!$B:$B,$B200,Pharmaceuticals!AJ:AJ)+SUMIF('Health Products &amp; Equipment'!$B:$B,$B200,'Health Products &amp; Equipment'!AS:AS)+SUMIF('Other Pharma &amp; Health Products'!$B:$B,$B200,'Other Pharma &amp; Health Products'!AS:AS)+SUMIF('PSM Costs'!$B:$B,$B200,'PSM Costs'!AS:AS),"")</f>
        <v/>
      </c>
      <c r="R200" s="229" t="str">
        <f t="shared" ca="1" si="17"/>
        <v/>
      </c>
      <c r="S200" s="230" t="str">
        <f ca="1">IF(SUMIF(Pharmaceuticals!$B:$B,$B200,Pharmaceuticals!AQ:AQ)+SUMIF('Health Products &amp; Equipment'!$B:$B,$B200,'Health Products &amp; Equipment'!AZ:AZ)+SUMIF('Other Pharma &amp; Health Products'!$B:$B,$B200,'Other Pharma &amp; Health Products'!AZ:AZ)+SUMIF('PSM Costs'!$B:$B,$B200,'PSM Costs'!AZ:AZ)&gt;0,SUMIF(Pharmaceuticals!$B:$B,$B200,Pharmaceuticals!AQ:AQ)+SUMIF('Health Products &amp; Equipment'!$B:$B,$B200,'Health Products &amp; Equipment'!AZ:AZ)+SUMIF('Other Pharma &amp; Health Products'!$B:$B,$B200,'Other Pharma &amp; Health Products'!AZ:AZ)+SUMIF('PSM Costs'!$B:$B,$B200,'PSM Costs'!AZ:AZ),"")</f>
        <v/>
      </c>
      <c r="T200" s="230" t="str">
        <f ca="1">IF(SUMIF(Pharmaceuticals!$B:$B,$B200,Pharmaceuticals!AS:AS)+SUMIF('Health Products &amp; Equipment'!$B:$B,$B200,'Health Products &amp; Equipment'!BB:BB)+SUMIF('Other Pharma &amp; Health Products'!$B:$B,$B200,'Other Pharma &amp; Health Products'!BB:BB)+SUMIF('PSM Costs'!$B:$B,$B200,'PSM Costs'!BB:BB)&gt;0,SUMIF(Pharmaceuticals!$B:$B,$B200,Pharmaceuticals!AS:AS)+SUMIF('Health Products &amp; Equipment'!$B:$B,$B200,'Health Products &amp; Equipment'!BB:BB)+SUMIF('Other Pharma &amp; Health Products'!$B:$B,$B200,'Other Pharma &amp; Health Products'!BB:BB)+SUMIF('PSM Costs'!$B:$B,$B200,'PSM Costs'!BB:BB),"")</f>
        <v/>
      </c>
      <c r="U200" s="230" t="str">
        <f ca="1">IF(SUMIF(Pharmaceuticals!$B:$B,$B200,Pharmaceuticals!AU:AU)+SUMIF('Health Products &amp; Equipment'!$B:$B,$B200,'Health Products &amp; Equipment'!BD:BD)+SUMIF('Other Pharma &amp; Health Products'!$B:$B,$B200,'Other Pharma &amp; Health Products'!BD:BD)+SUMIF('PSM Costs'!$B:$B,$B200,'PSM Costs'!BD:BD)&gt;0,SUMIF(Pharmaceuticals!$B:$B,$B200,Pharmaceuticals!AU:AU)+SUMIF('Health Products &amp; Equipment'!$B:$B,$B200,'Health Products &amp; Equipment'!BD:BD)+SUMIF('Other Pharma &amp; Health Products'!$B:$B,$B200,'Other Pharma &amp; Health Products'!BD:BD)+SUMIF('PSM Costs'!$B:$B,$B200,'PSM Costs'!BD:BD),"")</f>
        <v/>
      </c>
      <c r="V200" s="230" t="str">
        <f ca="1">IF(SUMIF(Pharmaceuticals!$B:$B,$B200,Pharmaceuticals!AW:AW)+SUMIF('Health Products &amp; Equipment'!$B:$B,$B200,'Health Products &amp; Equipment'!BF:BF)+SUMIF('Other Pharma &amp; Health Products'!$B:$B,$B200,'Other Pharma &amp; Health Products'!BF:BF)+SUMIF('PSM Costs'!$B:$B,$B200,'PSM Costs'!BF:BF)&gt;0,SUMIF(Pharmaceuticals!$B:$B,$B200,Pharmaceuticals!AW:AW)+SUMIF('Health Products &amp; Equipment'!$B:$B,$B200,'Health Products &amp; Equipment'!BF:BF)+SUMIF('Other Pharma &amp; Health Products'!$B:$B,$B200,'Other Pharma &amp; Health Products'!BF:BF)+SUMIF('PSM Costs'!$B:$B,$B200,'PSM Costs'!BF:BF),"")</f>
        <v/>
      </c>
      <c r="W200" s="228" t="str">
        <f t="shared" ca="1" si="18"/>
        <v/>
      </c>
      <c r="X200" s="231" t="str">
        <f ca="1">IF(SUMIF(Pharmaceuticals!$B:$B,$B200,Pharmaceuticals!BD:BD)+SUMIF('Health Products &amp; Equipment'!$B:$B,$B200,'Health Products &amp; Equipment'!BM:BM)+SUMIF('Other Pharma &amp; Health Products'!$B:$B,$B200,'Other Pharma &amp; Health Products'!BM:BM)+SUMIF('PSM Costs'!$B:$B,$B200,'PSM Costs'!BM:BM)&gt;0,SUMIF(Pharmaceuticals!$B:$B,$B200,Pharmaceuticals!BD:BD)+SUMIF('Health Products &amp; Equipment'!$B:$B,$B200,'Health Products &amp; Equipment'!BM:BM)+SUMIF('Other Pharma &amp; Health Products'!$B:$B,$B200,'Other Pharma &amp; Health Products'!BM:BM)+SUMIF('PSM Costs'!$B:$B,$B200,'PSM Costs'!BM:BM),"")</f>
        <v/>
      </c>
      <c r="Y200" s="231" t="str">
        <f ca="1">IF(SUMIF(Pharmaceuticals!$B:$B,$B200,Pharmaceuticals!BF:BF)+SUMIF('Health Products &amp; Equipment'!$B:$B,$B200,'Health Products &amp; Equipment'!BO:BO)+SUMIF('Other Pharma &amp; Health Products'!$B:$B,$B200,'Other Pharma &amp; Health Products'!BO:BO)+SUMIF('PSM Costs'!$B:$B,$B200,'PSM Costs'!BO:BO)&gt;0,SUMIF(Pharmaceuticals!$B:$B,$B200,Pharmaceuticals!BF:BF)+SUMIF('Health Products &amp; Equipment'!$B:$B,$B200,'Health Products &amp; Equipment'!BO:BO)+SUMIF('Other Pharma &amp; Health Products'!$B:$B,$B200,'Other Pharma &amp; Health Products'!BO:BO)+SUMIF('PSM Costs'!$B:$B,$B200,'PSM Costs'!BO:BO),"")</f>
        <v/>
      </c>
      <c r="Z200" s="231" t="str">
        <f ca="1">IF(SUMIF(Pharmaceuticals!$B:$B,$B200,Pharmaceuticals!BH:BH)+SUMIF('Health Products &amp; Equipment'!$B:$B,$B200,'Health Products &amp; Equipment'!BQ:BQ)+SUMIF('Other Pharma &amp; Health Products'!$B:$B,$B200,'Other Pharma &amp; Health Products'!BQ:BQ)+SUMIF('PSM Costs'!$B:$B,$B200,'PSM Costs'!BQ:BQ)&gt;0,SUMIF(Pharmaceuticals!$B:$B,$B200,Pharmaceuticals!BH:BH)+SUMIF('Health Products &amp; Equipment'!$B:$B,$B200,'Health Products &amp; Equipment'!BQ:BQ)+SUMIF('Other Pharma &amp; Health Products'!$B:$B,$B200,'Other Pharma &amp; Health Products'!BQ:BQ)+SUMIF('PSM Costs'!$B:$B,$B200,'PSM Costs'!BQ:BQ),"")</f>
        <v/>
      </c>
      <c r="AA200" s="231" t="str">
        <f ca="1">IF(SUMIF(Pharmaceuticals!$B:$B,$B200,Pharmaceuticals!BJ:BJ)+SUMIF('Health Products &amp; Equipment'!$B:$B,$B200,'Health Products &amp; Equipment'!BS:BS)+SUMIF('Other Pharma &amp; Health Products'!$B:$B,$B200,'Other Pharma &amp; Health Products'!BS:BS)+SUMIF('PSM Costs'!$B:$B,$B200,'PSM Costs'!BS:BS)&gt;0,SUMIF(Pharmaceuticals!$B:$B,$B200,Pharmaceuticals!BJ:BJ)+SUMIF('Health Products &amp; Equipment'!$B:$B,$B200,'Health Products &amp; Equipment'!BS:BS)+SUMIF('Other Pharma &amp; Health Products'!$B:$B,$B200,'Other Pharma &amp; Health Products'!BS:BS)+SUMIF('PSM Costs'!$B:$B,$B200,'PSM Costs'!BS:BS),"")</f>
        <v/>
      </c>
      <c r="AB200" s="230" t="str">
        <f t="shared" ca="1" si="19"/>
        <v/>
      </c>
    </row>
    <row r="201" spans="1:28" ht="22" customHeight="1" x14ac:dyDescent="0.15">
      <c r="A201" s="226">
        <v>191</v>
      </c>
      <c r="B201" s="226" t="str">
        <f ca="1">IFERROR(VLOOKUP(A201,'Rank unique Mod-Int-CI-PR'!I:J,2,FALSE),"")</f>
        <v/>
      </c>
      <c r="C201" s="227" t="str">
        <f ca="1">IFERROR(VLOOKUP(VALUE(LEFT(B201,FIND("-",B201)-1)),CatModules!B:C,2,FALSE),"")</f>
        <v/>
      </c>
      <c r="D201" s="227" t="str">
        <f ca="1">IFERROR(VLOOKUP(LEFT(B201,FIND("--",B201)-1),CatInt!D:E,2,FALSE),"")</f>
        <v/>
      </c>
      <c r="E201" s="227" t="str">
        <f ca="1">IFERROR(VLOOKUP(MID(B201,FIND("--",B201)+2,FIND("---",B201)-FIND("--",B201)-2),CatCostInp!D:E,2,FALSE),"")</f>
        <v/>
      </c>
      <c r="F201" s="227" t="str">
        <f ca="1">IFERROR(VLOOKUP(B201,ActivityConcat!A:C,3,FALSE),"")</f>
        <v/>
      </c>
      <c r="G201" s="228" t="str">
        <f ca="1">IFERROR(VLOOKUP(VALUE(RIGHT(B201,1)),Setup!A:D,4,FALSE),"")</f>
        <v/>
      </c>
      <c r="H201" s="229" t="str">
        <f t="shared" ca="1" si="15"/>
        <v/>
      </c>
      <c r="I201" s="230" t="str">
        <f ca="1">IF(SUMIF(Pharmaceuticals!$B:$B,$B201,Pharmaceuticals!Q:Q)+SUMIF('Health Products &amp; Equipment'!$B:$B,$B201,'Health Products &amp; Equipment'!Z:Z)+SUMIF('Other Pharma &amp; Health Products'!$B:$B,$B201,'Other Pharma &amp; Health Products'!Z:Z)+SUMIF('PSM Costs'!$B:$B,$B201,'PSM Costs'!Z:Z)&gt;0,SUMIF(Pharmaceuticals!$B:$B,$B201,Pharmaceuticals!Q:Q)+SUMIF('Health Products &amp; Equipment'!$B:$B,$B201,'Health Products &amp; Equipment'!Z:Z)+SUMIF('Other Pharma &amp; Health Products'!$B:$B,$B201,'Other Pharma &amp; Health Products'!Z:Z)+SUMIF('PSM Costs'!$B:$B,$B201,'PSM Costs'!Z:Z),"")</f>
        <v/>
      </c>
      <c r="J201" s="230" t="str">
        <f ca="1">IF(SUMIF(Pharmaceuticals!$B:$B,$B201,Pharmaceuticals!S:S)+SUMIF('Health Products &amp; Equipment'!$B:$B,$B201,'Health Products &amp; Equipment'!AB:AB)+SUMIF('Other Pharma &amp; Health Products'!$B:$B,$B201,'Other Pharma &amp; Health Products'!AB:AB)+SUMIF('PSM Costs'!$B:$B,$B201,'PSM Costs'!AB:AB)&gt;0,SUMIF(Pharmaceuticals!$B:$B,$B201,Pharmaceuticals!S:S)+SUMIF('Health Products &amp; Equipment'!$B:$B,$B201,'Health Products &amp; Equipment'!AB:AB)+SUMIF('Other Pharma &amp; Health Products'!$B:$B,$B201,'Other Pharma &amp; Health Products'!AB:AB)+SUMIF('PSM Costs'!$B:$B,$B201,'PSM Costs'!AB:AB),"")</f>
        <v/>
      </c>
      <c r="K201" s="230" t="str">
        <f ca="1">IF(SUMIF(Pharmaceuticals!$B:$B,$B201,Pharmaceuticals!U:U)+SUMIF('Health Products &amp; Equipment'!$B:$B,$B201,'Health Products &amp; Equipment'!AD:AD)+SUMIF('Other Pharma &amp; Health Products'!$B:$B,$B201,'Other Pharma &amp; Health Products'!AD:AD)+SUMIF('PSM Costs'!$B:$B,$B201,'PSM Costs'!AD:AD)&gt;0,SUMIF(Pharmaceuticals!$B:$B,$B201,Pharmaceuticals!U:U)+SUMIF('Health Products &amp; Equipment'!$B:$B,$B201,'Health Products &amp; Equipment'!AD:AD)+SUMIF('Other Pharma &amp; Health Products'!$B:$B,$B201,'Other Pharma &amp; Health Products'!AD:AD)+SUMIF('PSM Costs'!$B:$B,$B201,'PSM Costs'!AD:AD),"")</f>
        <v/>
      </c>
      <c r="L201" s="230" t="str">
        <f ca="1">IF(SUMIF(Pharmaceuticals!$B:$B,$B201,Pharmaceuticals!W:W)+SUMIF('Health Products &amp; Equipment'!$B:$B,$B201,'Health Products &amp; Equipment'!AF:AF)+SUMIF('Other Pharma &amp; Health Products'!$B:$B,$B201,'Other Pharma &amp; Health Products'!AF:AF)+SUMIF('PSM Costs'!$B:$B,$B201,'PSM Costs'!AF:AF)&gt;0,SUMIF(Pharmaceuticals!$B:$B,$B201,Pharmaceuticals!W:W)+SUMIF('Health Products &amp; Equipment'!$B:$B,$B201,'Health Products &amp; Equipment'!AF:AF)+SUMIF('Other Pharma &amp; Health Products'!$B:$B,$B201,'Other Pharma &amp; Health Products'!AF:AF)+SUMIF('PSM Costs'!$B:$B,$B201,'PSM Costs'!AF:AF),"")</f>
        <v/>
      </c>
      <c r="M201" s="228" t="str">
        <f t="shared" ca="1" si="16"/>
        <v/>
      </c>
      <c r="N201" s="231" t="str">
        <f ca="1">IF(SUMIF(Pharmaceuticals!$B:$B,$B201,Pharmaceuticals!AD:AD)+SUMIF('Health Products &amp; Equipment'!$B:$B,$B201,'Health Products &amp; Equipment'!AM:AM)+SUMIF('Other Pharma &amp; Health Products'!$B:$B,$B201,'Other Pharma &amp; Health Products'!AM:AM)+SUMIF('PSM Costs'!$B:$B,$B201,'PSM Costs'!AM:AM)&gt;0,SUMIF(Pharmaceuticals!$B:$B,$B201,Pharmaceuticals!AD:AD)+SUMIF('Health Products &amp; Equipment'!$B:$B,$B201,'Health Products &amp; Equipment'!AM:AM)+SUMIF('Other Pharma &amp; Health Products'!$B:$B,$B201,'Other Pharma &amp; Health Products'!AM:AM)+SUMIF('PSM Costs'!$B:$B,$B201,'PSM Costs'!AM:AM),"")</f>
        <v/>
      </c>
      <c r="O201" s="231" t="str">
        <f ca="1">IF(SUMIF(Pharmaceuticals!$B:$B,$B201,Pharmaceuticals!AF:AF)+SUMIF('Health Products &amp; Equipment'!$B:$B,$B201,'Health Products &amp; Equipment'!AO:AO)+SUMIF('Other Pharma &amp; Health Products'!$B:$B,$B201,'Other Pharma &amp; Health Products'!AO:AO)+SUMIF('PSM Costs'!$B:$B,$B201,'PSM Costs'!AO:AO)&gt;0,SUMIF(Pharmaceuticals!$B:$B,$B201,Pharmaceuticals!AF:AF)+SUMIF('Health Products &amp; Equipment'!$B:$B,$B201,'Health Products &amp; Equipment'!AO:AO)+SUMIF('Other Pharma &amp; Health Products'!$B:$B,$B201,'Other Pharma &amp; Health Products'!AO:AO)+SUMIF('PSM Costs'!$B:$B,$B201,'PSM Costs'!AO:AO),"")</f>
        <v/>
      </c>
      <c r="P201" s="231" t="str">
        <f ca="1">IF(SUMIF(Pharmaceuticals!$B:$B,$B201,Pharmaceuticals!AH:AH)+SUMIF('Health Products &amp; Equipment'!$B:$B,$B201,'Health Products &amp; Equipment'!AQ:AQ)+SUMIF('Other Pharma &amp; Health Products'!$B:$B,$B201,'Other Pharma &amp; Health Products'!AQ:AQ)+SUMIF('PSM Costs'!$B:$B,$B201,'PSM Costs'!AQ:AQ)&gt;0,SUMIF(Pharmaceuticals!$B:$B,$B201,Pharmaceuticals!AH:AH)+SUMIF('Health Products &amp; Equipment'!$B:$B,$B201,'Health Products &amp; Equipment'!AQ:AQ)+SUMIF('Other Pharma &amp; Health Products'!$B:$B,$B201,'Other Pharma &amp; Health Products'!AQ:AQ)+SUMIF('PSM Costs'!$B:$B,$B201,'PSM Costs'!AQ:AQ),"")</f>
        <v/>
      </c>
      <c r="Q201" s="231" t="str">
        <f ca="1">IF(SUMIF(Pharmaceuticals!$B:$B,$B201,Pharmaceuticals!AJ:AJ)+SUMIF('Health Products &amp; Equipment'!$B:$B,$B201,'Health Products &amp; Equipment'!AS:AS)+SUMIF('Other Pharma &amp; Health Products'!$B:$B,$B201,'Other Pharma &amp; Health Products'!AS:AS)+SUMIF('PSM Costs'!$B:$B,$B201,'PSM Costs'!AS:AS)&gt;0,SUMIF(Pharmaceuticals!$B:$B,$B201,Pharmaceuticals!AJ:AJ)+SUMIF('Health Products &amp; Equipment'!$B:$B,$B201,'Health Products &amp; Equipment'!AS:AS)+SUMIF('Other Pharma &amp; Health Products'!$B:$B,$B201,'Other Pharma &amp; Health Products'!AS:AS)+SUMIF('PSM Costs'!$B:$B,$B201,'PSM Costs'!AS:AS),"")</f>
        <v/>
      </c>
      <c r="R201" s="229" t="str">
        <f t="shared" ca="1" si="17"/>
        <v/>
      </c>
      <c r="S201" s="230" t="str">
        <f ca="1">IF(SUMIF(Pharmaceuticals!$B:$B,$B201,Pharmaceuticals!AQ:AQ)+SUMIF('Health Products &amp; Equipment'!$B:$B,$B201,'Health Products &amp; Equipment'!AZ:AZ)+SUMIF('Other Pharma &amp; Health Products'!$B:$B,$B201,'Other Pharma &amp; Health Products'!AZ:AZ)+SUMIF('PSM Costs'!$B:$B,$B201,'PSM Costs'!AZ:AZ)&gt;0,SUMIF(Pharmaceuticals!$B:$B,$B201,Pharmaceuticals!AQ:AQ)+SUMIF('Health Products &amp; Equipment'!$B:$B,$B201,'Health Products &amp; Equipment'!AZ:AZ)+SUMIF('Other Pharma &amp; Health Products'!$B:$B,$B201,'Other Pharma &amp; Health Products'!AZ:AZ)+SUMIF('PSM Costs'!$B:$B,$B201,'PSM Costs'!AZ:AZ),"")</f>
        <v/>
      </c>
      <c r="T201" s="230" t="str">
        <f ca="1">IF(SUMIF(Pharmaceuticals!$B:$B,$B201,Pharmaceuticals!AS:AS)+SUMIF('Health Products &amp; Equipment'!$B:$B,$B201,'Health Products &amp; Equipment'!BB:BB)+SUMIF('Other Pharma &amp; Health Products'!$B:$B,$B201,'Other Pharma &amp; Health Products'!BB:BB)+SUMIF('PSM Costs'!$B:$B,$B201,'PSM Costs'!BB:BB)&gt;0,SUMIF(Pharmaceuticals!$B:$B,$B201,Pharmaceuticals!AS:AS)+SUMIF('Health Products &amp; Equipment'!$B:$B,$B201,'Health Products &amp; Equipment'!BB:BB)+SUMIF('Other Pharma &amp; Health Products'!$B:$B,$B201,'Other Pharma &amp; Health Products'!BB:BB)+SUMIF('PSM Costs'!$B:$B,$B201,'PSM Costs'!BB:BB),"")</f>
        <v/>
      </c>
      <c r="U201" s="230" t="str">
        <f ca="1">IF(SUMIF(Pharmaceuticals!$B:$B,$B201,Pharmaceuticals!AU:AU)+SUMIF('Health Products &amp; Equipment'!$B:$B,$B201,'Health Products &amp; Equipment'!BD:BD)+SUMIF('Other Pharma &amp; Health Products'!$B:$B,$B201,'Other Pharma &amp; Health Products'!BD:BD)+SUMIF('PSM Costs'!$B:$B,$B201,'PSM Costs'!BD:BD)&gt;0,SUMIF(Pharmaceuticals!$B:$B,$B201,Pharmaceuticals!AU:AU)+SUMIF('Health Products &amp; Equipment'!$B:$B,$B201,'Health Products &amp; Equipment'!BD:BD)+SUMIF('Other Pharma &amp; Health Products'!$B:$B,$B201,'Other Pharma &amp; Health Products'!BD:BD)+SUMIF('PSM Costs'!$B:$B,$B201,'PSM Costs'!BD:BD),"")</f>
        <v/>
      </c>
      <c r="V201" s="230" t="str">
        <f ca="1">IF(SUMIF(Pharmaceuticals!$B:$B,$B201,Pharmaceuticals!AW:AW)+SUMIF('Health Products &amp; Equipment'!$B:$B,$B201,'Health Products &amp; Equipment'!BF:BF)+SUMIF('Other Pharma &amp; Health Products'!$B:$B,$B201,'Other Pharma &amp; Health Products'!BF:BF)+SUMIF('PSM Costs'!$B:$B,$B201,'PSM Costs'!BF:BF)&gt;0,SUMIF(Pharmaceuticals!$B:$B,$B201,Pharmaceuticals!AW:AW)+SUMIF('Health Products &amp; Equipment'!$B:$B,$B201,'Health Products &amp; Equipment'!BF:BF)+SUMIF('Other Pharma &amp; Health Products'!$B:$B,$B201,'Other Pharma &amp; Health Products'!BF:BF)+SUMIF('PSM Costs'!$B:$B,$B201,'PSM Costs'!BF:BF),"")</f>
        <v/>
      </c>
      <c r="W201" s="228" t="str">
        <f t="shared" ca="1" si="18"/>
        <v/>
      </c>
      <c r="X201" s="231" t="str">
        <f ca="1">IF(SUMIF(Pharmaceuticals!$B:$B,$B201,Pharmaceuticals!BD:BD)+SUMIF('Health Products &amp; Equipment'!$B:$B,$B201,'Health Products &amp; Equipment'!BM:BM)+SUMIF('Other Pharma &amp; Health Products'!$B:$B,$B201,'Other Pharma &amp; Health Products'!BM:BM)+SUMIF('PSM Costs'!$B:$B,$B201,'PSM Costs'!BM:BM)&gt;0,SUMIF(Pharmaceuticals!$B:$B,$B201,Pharmaceuticals!BD:BD)+SUMIF('Health Products &amp; Equipment'!$B:$B,$B201,'Health Products &amp; Equipment'!BM:BM)+SUMIF('Other Pharma &amp; Health Products'!$B:$B,$B201,'Other Pharma &amp; Health Products'!BM:BM)+SUMIF('PSM Costs'!$B:$B,$B201,'PSM Costs'!BM:BM),"")</f>
        <v/>
      </c>
      <c r="Y201" s="231" t="str">
        <f ca="1">IF(SUMIF(Pharmaceuticals!$B:$B,$B201,Pharmaceuticals!BF:BF)+SUMIF('Health Products &amp; Equipment'!$B:$B,$B201,'Health Products &amp; Equipment'!BO:BO)+SUMIF('Other Pharma &amp; Health Products'!$B:$B,$B201,'Other Pharma &amp; Health Products'!BO:BO)+SUMIF('PSM Costs'!$B:$B,$B201,'PSM Costs'!BO:BO)&gt;0,SUMIF(Pharmaceuticals!$B:$B,$B201,Pharmaceuticals!BF:BF)+SUMIF('Health Products &amp; Equipment'!$B:$B,$B201,'Health Products &amp; Equipment'!BO:BO)+SUMIF('Other Pharma &amp; Health Products'!$B:$B,$B201,'Other Pharma &amp; Health Products'!BO:BO)+SUMIF('PSM Costs'!$B:$B,$B201,'PSM Costs'!BO:BO),"")</f>
        <v/>
      </c>
      <c r="Z201" s="231" t="str">
        <f ca="1">IF(SUMIF(Pharmaceuticals!$B:$B,$B201,Pharmaceuticals!BH:BH)+SUMIF('Health Products &amp; Equipment'!$B:$B,$B201,'Health Products &amp; Equipment'!BQ:BQ)+SUMIF('Other Pharma &amp; Health Products'!$B:$B,$B201,'Other Pharma &amp; Health Products'!BQ:BQ)+SUMIF('PSM Costs'!$B:$B,$B201,'PSM Costs'!BQ:BQ)&gt;0,SUMIF(Pharmaceuticals!$B:$B,$B201,Pharmaceuticals!BH:BH)+SUMIF('Health Products &amp; Equipment'!$B:$B,$B201,'Health Products &amp; Equipment'!BQ:BQ)+SUMIF('Other Pharma &amp; Health Products'!$B:$B,$B201,'Other Pharma &amp; Health Products'!BQ:BQ)+SUMIF('PSM Costs'!$B:$B,$B201,'PSM Costs'!BQ:BQ),"")</f>
        <v/>
      </c>
      <c r="AA201" s="231" t="str">
        <f ca="1">IF(SUMIF(Pharmaceuticals!$B:$B,$B201,Pharmaceuticals!BJ:BJ)+SUMIF('Health Products &amp; Equipment'!$B:$B,$B201,'Health Products &amp; Equipment'!BS:BS)+SUMIF('Other Pharma &amp; Health Products'!$B:$B,$B201,'Other Pharma &amp; Health Products'!BS:BS)+SUMIF('PSM Costs'!$B:$B,$B201,'PSM Costs'!BS:BS)&gt;0,SUMIF(Pharmaceuticals!$B:$B,$B201,Pharmaceuticals!BJ:BJ)+SUMIF('Health Products &amp; Equipment'!$B:$B,$B201,'Health Products &amp; Equipment'!BS:BS)+SUMIF('Other Pharma &amp; Health Products'!$B:$B,$B201,'Other Pharma &amp; Health Products'!BS:BS)+SUMIF('PSM Costs'!$B:$B,$B201,'PSM Costs'!BS:BS),"")</f>
        <v/>
      </c>
      <c r="AB201" s="230" t="str">
        <f t="shared" ca="1" si="19"/>
        <v/>
      </c>
    </row>
    <row r="202" spans="1:28" ht="22" customHeight="1" x14ac:dyDescent="0.15">
      <c r="A202" s="226">
        <v>192</v>
      </c>
      <c r="B202" s="226" t="str">
        <f ca="1">IFERROR(VLOOKUP(A202,'Rank unique Mod-Int-CI-PR'!I:J,2,FALSE),"")</f>
        <v/>
      </c>
      <c r="C202" s="227" t="str">
        <f ca="1">IFERROR(VLOOKUP(VALUE(LEFT(B202,FIND("-",B202)-1)),CatModules!B:C,2,FALSE),"")</f>
        <v/>
      </c>
      <c r="D202" s="227" t="str">
        <f ca="1">IFERROR(VLOOKUP(LEFT(B202,FIND("--",B202)-1),CatInt!D:E,2,FALSE),"")</f>
        <v/>
      </c>
      <c r="E202" s="227" t="str">
        <f ca="1">IFERROR(VLOOKUP(MID(B202,FIND("--",B202)+2,FIND("---",B202)-FIND("--",B202)-2),CatCostInp!D:E,2,FALSE),"")</f>
        <v/>
      </c>
      <c r="F202" s="227" t="str">
        <f ca="1">IFERROR(VLOOKUP(B202,ActivityConcat!A:C,3,FALSE),"")</f>
        <v/>
      </c>
      <c r="G202" s="228" t="str">
        <f ca="1">IFERROR(VLOOKUP(VALUE(RIGHT(B202,1)),Setup!A:D,4,FALSE),"")</f>
        <v/>
      </c>
      <c r="H202" s="229" t="str">
        <f t="shared" ca="1" si="15"/>
        <v/>
      </c>
      <c r="I202" s="230" t="str">
        <f ca="1">IF(SUMIF(Pharmaceuticals!$B:$B,$B202,Pharmaceuticals!Q:Q)+SUMIF('Health Products &amp; Equipment'!$B:$B,$B202,'Health Products &amp; Equipment'!Z:Z)+SUMIF('Other Pharma &amp; Health Products'!$B:$B,$B202,'Other Pharma &amp; Health Products'!Z:Z)+SUMIF('PSM Costs'!$B:$B,$B202,'PSM Costs'!Z:Z)&gt;0,SUMIF(Pharmaceuticals!$B:$B,$B202,Pharmaceuticals!Q:Q)+SUMIF('Health Products &amp; Equipment'!$B:$B,$B202,'Health Products &amp; Equipment'!Z:Z)+SUMIF('Other Pharma &amp; Health Products'!$B:$B,$B202,'Other Pharma &amp; Health Products'!Z:Z)+SUMIF('PSM Costs'!$B:$B,$B202,'PSM Costs'!Z:Z),"")</f>
        <v/>
      </c>
      <c r="J202" s="230" t="str">
        <f ca="1">IF(SUMIF(Pharmaceuticals!$B:$B,$B202,Pharmaceuticals!S:S)+SUMIF('Health Products &amp; Equipment'!$B:$B,$B202,'Health Products &amp; Equipment'!AB:AB)+SUMIF('Other Pharma &amp; Health Products'!$B:$B,$B202,'Other Pharma &amp; Health Products'!AB:AB)+SUMIF('PSM Costs'!$B:$B,$B202,'PSM Costs'!AB:AB)&gt;0,SUMIF(Pharmaceuticals!$B:$B,$B202,Pharmaceuticals!S:S)+SUMIF('Health Products &amp; Equipment'!$B:$B,$B202,'Health Products &amp; Equipment'!AB:AB)+SUMIF('Other Pharma &amp; Health Products'!$B:$B,$B202,'Other Pharma &amp; Health Products'!AB:AB)+SUMIF('PSM Costs'!$B:$B,$B202,'PSM Costs'!AB:AB),"")</f>
        <v/>
      </c>
      <c r="K202" s="230" t="str">
        <f ca="1">IF(SUMIF(Pharmaceuticals!$B:$B,$B202,Pharmaceuticals!U:U)+SUMIF('Health Products &amp; Equipment'!$B:$B,$B202,'Health Products &amp; Equipment'!AD:AD)+SUMIF('Other Pharma &amp; Health Products'!$B:$B,$B202,'Other Pharma &amp; Health Products'!AD:AD)+SUMIF('PSM Costs'!$B:$B,$B202,'PSM Costs'!AD:AD)&gt;0,SUMIF(Pharmaceuticals!$B:$B,$B202,Pharmaceuticals!U:U)+SUMIF('Health Products &amp; Equipment'!$B:$B,$B202,'Health Products &amp; Equipment'!AD:AD)+SUMIF('Other Pharma &amp; Health Products'!$B:$B,$B202,'Other Pharma &amp; Health Products'!AD:AD)+SUMIF('PSM Costs'!$B:$B,$B202,'PSM Costs'!AD:AD),"")</f>
        <v/>
      </c>
      <c r="L202" s="230" t="str">
        <f ca="1">IF(SUMIF(Pharmaceuticals!$B:$B,$B202,Pharmaceuticals!W:W)+SUMIF('Health Products &amp; Equipment'!$B:$B,$B202,'Health Products &amp; Equipment'!AF:AF)+SUMIF('Other Pharma &amp; Health Products'!$B:$B,$B202,'Other Pharma &amp; Health Products'!AF:AF)+SUMIF('PSM Costs'!$B:$B,$B202,'PSM Costs'!AF:AF)&gt;0,SUMIF(Pharmaceuticals!$B:$B,$B202,Pharmaceuticals!W:W)+SUMIF('Health Products &amp; Equipment'!$B:$B,$B202,'Health Products &amp; Equipment'!AF:AF)+SUMIF('Other Pharma &amp; Health Products'!$B:$B,$B202,'Other Pharma &amp; Health Products'!AF:AF)+SUMIF('PSM Costs'!$B:$B,$B202,'PSM Costs'!AF:AF),"")</f>
        <v/>
      </c>
      <c r="M202" s="228" t="str">
        <f t="shared" ca="1" si="16"/>
        <v/>
      </c>
      <c r="N202" s="231" t="str">
        <f ca="1">IF(SUMIF(Pharmaceuticals!$B:$B,$B202,Pharmaceuticals!AD:AD)+SUMIF('Health Products &amp; Equipment'!$B:$B,$B202,'Health Products &amp; Equipment'!AM:AM)+SUMIF('Other Pharma &amp; Health Products'!$B:$B,$B202,'Other Pharma &amp; Health Products'!AM:AM)+SUMIF('PSM Costs'!$B:$B,$B202,'PSM Costs'!AM:AM)&gt;0,SUMIF(Pharmaceuticals!$B:$B,$B202,Pharmaceuticals!AD:AD)+SUMIF('Health Products &amp; Equipment'!$B:$B,$B202,'Health Products &amp; Equipment'!AM:AM)+SUMIF('Other Pharma &amp; Health Products'!$B:$B,$B202,'Other Pharma &amp; Health Products'!AM:AM)+SUMIF('PSM Costs'!$B:$B,$B202,'PSM Costs'!AM:AM),"")</f>
        <v/>
      </c>
      <c r="O202" s="231" t="str">
        <f ca="1">IF(SUMIF(Pharmaceuticals!$B:$B,$B202,Pharmaceuticals!AF:AF)+SUMIF('Health Products &amp; Equipment'!$B:$B,$B202,'Health Products &amp; Equipment'!AO:AO)+SUMIF('Other Pharma &amp; Health Products'!$B:$B,$B202,'Other Pharma &amp; Health Products'!AO:AO)+SUMIF('PSM Costs'!$B:$B,$B202,'PSM Costs'!AO:AO)&gt;0,SUMIF(Pharmaceuticals!$B:$B,$B202,Pharmaceuticals!AF:AF)+SUMIF('Health Products &amp; Equipment'!$B:$B,$B202,'Health Products &amp; Equipment'!AO:AO)+SUMIF('Other Pharma &amp; Health Products'!$B:$B,$B202,'Other Pharma &amp; Health Products'!AO:AO)+SUMIF('PSM Costs'!$B:$B,$B202,'PSM Costs'!AO:AO),"")</f>
        <v/>
      </c>
      <c r="P202" s="231" t="str">
        <f ca="1">IF(SUMIF(Pharmaceuticals!$B:$B,$B202,Pharmaceuticals!AH:AH)+SUMIF('Health Products &amp; Equipment'!$B:$B,$B202,'Health Products &amp; Equipment'!AQ:AQ)+SUMIF('Other Pharma &amp; Health Products'!$B:$B,$B202,'Other Pharma &amp; Health Products'!AQ:AQ)+SUMIF('PSM Costs'!$B:$B,$B202,'PSM Costs'!AQ:AQ)&gt;0,SUMIF(Pharmaceuticals!$B:$B,$B202,Pharmaceuticals!AH:AH)+SUMIF('Health Products &amp; Equipment'!$B:$B,$B202,'Health Products &amp; Equipment'!AQ:AQ)+SUMIF('Other Pharma &amp; Health Products'!$B:$B,$B202,'Other Pharma &amp; Health Products'!AQ:AQ)+SUMIF('PSM Costs'!$B:$B,$B202,'PSM Costs'!AQ:AQ),"")</f>
        <v/>
      </c>
      <c r="Q202" s="231" t="str">
        <f ca="1">IF(SUMIF(Pharmaceuticals!$B:$B,$B202,Pharmaceuticals!AJ:AJ)+SUMIF('Health Products &amp; Equipment'!$B:$B,$B202,'Health Products &amp; Equipment'!AS:AS)+SUMIF('Other Pharma &amp; Health Products'!$B:$B,$B202,'Other Pharma &amp; Health Products'!AS:AS)+SUMIF('PSM Costs'!$B:$B,$B202,'PSM Costs'!AS:AS)&gt;0,SUMIF(Pharmaceuticals!$B:$B,$B202,Pharmaceuticals!AJ:AJ)+SUMIF('Health Products &amp; Equipment'!$B:$B,$B202,'Health Products &amp; Equipment'!AS:AS)+SUMIF('Other Pharma &amp; Health Products'!$B:$B,$B202,'Other Pharma &amp; Health Products'!AS:AS)+SUMIF('PSM Costs'!$B:$B,$B202,'PSM Costs'!AS:AS),"")</f>
        <v/>
      </c>
      <c r="R202" s="229" t="str">
        <f t="shared" ca="1" si="17"/>
        <v/>
      </c>
      <c r="S202" s="230" t="str">
        <f ca="1">IF(SUMIF(Pharmaceuticals!$B:$B,$B202,Pharmaceuticals!AQ:AQ)+SUMIF('Health Products &amp; Equipment'!$B:$B,$B202,'Health Products &amp; Equipment'!AZ:AZ)+SUMIF('Other Pharma &amp; Health Products'!$B:$B,$B202,'Other Pharma &amp; Health Products'!AZ:AZ)+SUMIF('PSM Costs'!$B:$B,$B202,'PSM Costs'!AZ:AZ)&gt;0,SUMIF(Pharmaceuticals!$B:$B,$B202,Pharmaceuticals!AQ:AQ)+SUMIF('Health Products &amp; Equipment'!$B:$B,$B202,'Health Products &amp; Equipment'!AZ:AZ)+SUMIF('Other Pharma &amp; Health Products'!$B:$B,$B202,'Other Pharma &amp; Health Products'!AZ:AZ)+SUMIF('PSM Costs'!$B:$B,$B202,'PSM Costs'!AZ:AZ),"")</f>
        <v/>
      </c>
      <c r="T202" s="230" t="str">
        <f ca="1">IF(SUMIF(Pharmaceuticals!$B:$B,$B202,Pharmaceuticals!AS:AS)+SUMIF('Health Products &amp; Equipment'!$B:$B,$B202,'Health Products &amp; Equipment'!BB:BB)+SUMIF('Other Pharma &amp; Health Products'!$B:$B,$B202,'Other Pharma &amp; Health Products'!BB:BB)+SUMIF('PSM Costs'!$B:$B,$B202,'PSM Costs'!BB:BB)&gt;0,SUMIF(Pharmaceuticals!$B:$B,$B202,Pharmaceuticals!AS:AS)+SUMIF('Health Products &amp; Equipment'!$B:$B,$B202,'Health Products &amp; Equipment'!BB:BB)+SUMIF('Other Pharma &amp; Health Products'!$B:$B,$B202,'Other Pharma &amp; Health Products'!BB:BB)+SUMIF('PSM Costs'!$B:$B,$B202,'PSM Costs'!BB:BB),"")</f>
        <v/>
      </c>
      <c r="U202" s="230" t="str">
        <f ca="1">IF(SUMIF(Pharmaceuticals!$B:$B,$B202,Pharmaceuticals!AU:AU)+SUMIF('Health Products &amp; Equipment'!$B:$B,$B202,'Health Products &amp; Equipment'!BD:BD)+SUMIF('Other Pharma &amp; Health Products'!$B:$B,$B202,'Other Pharma &amp; Health Products'!BD:BD)+SUMIF('PSM Costs'!$B:$B,$B202,'PSM Costs'!BD:BD)&gt;0,SUMIF(Pharmaceuticals!$B:$B,$B202,Pharmaceuticals!AU:AU)+SUMIF('Health Products &amp; Equipment'!$B:$B,$B202,'Health Products &amp; Equipment'!BD:BD)+SUMIF('Other Pharma &amp; Health Products'!$B:$B,$B202,'Other Pharma &amp; Health Products'!BD:BD)+SUMIF('PSM Costs'!$B:$B,$B202,'PSM Costs'!BD:BD),"")</f>
        <v/>
      </c>
      <c r="V202" s="230" t="str">
        <f ca="1">IF(SUMIF(Pharmaceuticals!$B:$B,$B202,Pharmaceuticals!AW:AW)+SUMIF('Health Products &amp; Equipment'!$B:$B,$B202,'Health Products &amp; Equipment'!BF:BF)+SUMIF('Other Pharma &amp; Health Products'!$B:$B,$B202,'Other Pharma &amp; Health Products'!BF:BF)+SUMIF('PSM Costs'!$B:$B,$B202,'PSM Costs'!BF:BF)&gt;0,SUMIF(Pharmaceuticals!$B:$B,$B202,Pharmaceuticals!AW:AW)+SUMIF('Health Products &amp; Equipment'!$B:$B,$B202,'Health Products &amp; Equipment'!BF:BF)+SUMIF('Other Pharma &amp; Health Products'!$B:$B,$B202,'Other Pharma &amp; Health Products'!BF:BF)+SUMIF('PSM Costs'!$B:$B,$B202,'PSM Costs'!BF:BF),"")</f>
        <v/>
      </c>
      <c r="W202" s="228" t="str">
        <f t="shared" ca="1" si="18"/>
        <v/>
      </c>
      <c r="X202" s="231" t="str">
        <f ca="1">IF(SUMIF(Pharmaceuticals!$B:$B,$B202,Pharmaceuticals!BD:BD)+SUMIF('Health Products &amp; Equipment'!$B:$B,$B202,'Health Products &amp; Equipment'!BM:BM)+SUMIF('Other Pharma &amp; Health Products'!$B:$B,$B202,'Other Pharma &amp; Health Products'!BM:BM)+SUMIF('PSM Costs'!$B:$B,$B202,'PSM Costs'!BM:BM)&gt;0,SUMIF(Pharmaceuticals!$B:$B,$B202,Pharmaceuticals!BD:BD)+SUMIF('Health Products &amp; Equipment'!$B:$B,$B202,'Health Products &amp; Equipment'!BM:BM)+SUMIF('Other Pharma &amp; Health Products'!$B:$B,$B202,'Other Pharma &amp; Health Products'!BM:BM)+SUMIF('PSM Costs'!$B:$B,$B202,'PSM Costs'!BM:BM),"")</f>
        <v/>
      </c>
      <c r="Y202" s="231" t="str">
        <f ca="1">IF(SUMIF(Pharmaceuticals!$B:$B,$B202,Pharmaceuticals!BF:BF)+SUMIF('Health Products &amp; Equipment'!$B:$B,$B202,'Health Products &amp; Equipment'!BO:BO)+SUMIF('Other Pharma &amp; Health Products'!$B:$B,$B202,'Other Pharma &amp; Health Products'!BO:BO)+SUMIF('PSM Costs'!$B:$B,$B202,'PSM Costs'!BO:BO)&gt;0,SUMIF(Pharmaceuticals!$B:$B,$B202,Pharmaceuticals!BF:BF)+SUMIF('Health Products &amp; Equipment'!$B:$B,$B202,'Health Products &amp; Equipment'!BO:BO)+SUMIF('Other Pharma &amp; Health Products'!$B:$B,$B202,'Other Pharma &amp; Health Products'!BO:BO)+SUMIF('PSM Costs'!$B:$B,$B202,'PSM Costs'!BO:BO),"")</f>
        <v/>
      </c>
      <c r="Z202" s="231" t="str">
        <f ca="1">IF(SUMIF(Pharmaceuticals!$B:$B,$B202,Pharmaceuticals!BH:BH)+SUMIF('Health Products &amp; Equipment'!$B:$B,$B202,'Health Products &amp; Equipment'!BQ:BQ)+SUMIF('Other Pharma &amp; Health Products'!$B:$B,$B202,'Other Pharma &amp; Health Products'!BQ:BQ)+SUMIF('PSM Costs'!$B:$B,$B202,'PSM Costs'!BQ:BQ)&gt;0,SUMIF(Pharmaceuticals!$B:$B,$B202,Pharmaceuticals!BH:BH)+SUMIF('Health Products &amp; Equipment'!$B:$B,$B202,'Health Products &amp; Equipment'!BQ:BQ)+SUMIF('Other Pharma &amp; Health Products'!$B:$B,$B202,'Other Pharma &amp; Health Products'!BQ:BQ)+SUMIF('PSM Costs'!$B:$B,$B202,'PSM Costs'!BQ:BQ),"")</f>
        <v/>
      </c>
      <c r="AA202" s="231" t="str">
        <f ca="1">IF(SUMIF(Pharmaceuticals!$B:$B,$B202,Pharmaceuticals!BJ:BJ)+SUMIF('Health Products &amp; Equipment'!$B:$B,$B202,'Health Products &amp; Equipment'!BS:BS)+SUMIF('Other Pharma &amp; Health Products'!$B:$B,$B202,'Other Pharma &amp; Health Products'!BS:BS)+SUMIF('PSM Costs'!$B:$B,$B202,'PSM Costs'!BS:BS)&gt;0,SUMIF(Pharmaceuticals!$B:$B,$B202,Pharmaceuticals!BJ:BJ)+SUMIF('Health Products &amp; Equipment'!$B:$B,$B202,'Health Products &amp; Equipment'!BS:BS)+SUMIF('Other Pharma &amp; Health Products'!$B:$B,$B202,'Other Pharma &amp; Health Products'!BS:BS)+SUMIF('PSM Costs'!$B:$B,$B202,'PSM Costs'!BS:BS),"")</f>
        <v/>
      </c>
      <c r="AB202" s="230" t="str">
        <f t="shared" ca="1" si="19"/>
        <v/>
      </c>
    </row>
    <row r="203" spans="1:28" ht="22" customHeight="1" x14ac:dyDescent="0.15">
      <c r="A203" s="226">
        <v>193</v>
      </c>
      <c r="B203" s="226" t="str">
        <f ca="1">IFERROR(VLOOKUP(A203,'Rank unique Mod-Int-CI-PR'!I:J,2,FALSE),"")</f>
        <v/>
      </c>
      <c r="C203" s="227" t="str">
        <f ca="1">IFERROR(VLOOKUP(VALUE(LEFT(B203,FIND("-",B203)-1)),CatModules!B:C,2,FALSE),"")</f>
        <v/>
      </c>
      <c r="D203" s="227" t="str">
        <f ca="1">IFERROR(VLOOKUP(LEFT(B203,FIND("--",B203)-1),CatInt!D:E,2,FALSE),"")</f>
        <v/>
      </c>
      <c r="E203" s="227" t="str">
        <f ca="1">IFERROR(VLOOKUP(MID(B203,FIND("--",B203)+2,FIND("---",B203)-FIND("--",B203)-2),CatCostInp!D:E,2,FALSE),"")</f>
        <v/>
      </c>
      <c r="F203" s="227" t="str">
        <f ca="1">IFERROR(VLOOKUP(B203,ActivityConcat!A:C,3,FALSE),"")</f>
        <v/>
      </c>
      <c r="G203" s="228" t="str">
        <f ca="1">IFERROR(VLOOKUP(VALUE(RIGHT(B203,1)),Setup!A:D,4,FALSE),"")</f>
        <v/>
      </c>
      <c r="H203" s="229" t="str">
        <f t="shared" ca="1" si="15"/>
        <v/>
      </c>
      <c r="I203" s="230" t="str">
        <f ca="1">IF(SUMIF(Pharmaceuticals!$B:$B,$B203,Pharmaceuticals!Q:Q)+SUMIF('Health Products &amp; Equipment'!$B:$B,$B203,'Health Products &amp; Equipment'!Z:Z)+SUMIF('Other Pharma &amp; Health Products'!$B:$B,$B203,'Other Pharma &amp; Health Products'!Z:Z)+SUMIF('PSM Costs'!$B:$B,$B203,'PSM Costs'!Z:Z)&gt;0,SUMIF(Pharmaceuticals!$B:$B,$B203,Pharmaceuticals!Q:Q)+SUMIF('Health Products &amp; Equipment'!$B:$B,$B203,'Health Products &amp; Equipment'!Z:Z)+SUMIF('Other Pharma &amp; Health Products'!$B:$B,$B203,'Other Pharma &amp; Health Products'!Z:Z)+SUMIF('PSM Costs'!$B:$B,$B203,'PSM Costs'!Z:Z),"")</f>
        <v/>
      </c>
      <c r="J203" s="230" t="str">
        <f ca="1">IF(SUMIF(Pharmaceuticals!$B:$B,$B203,Pharmaceuticals!S:S)+SUMIF('Health Products &amp; Equipment'!$B:$B,$B203,'Health Products &amp; Equipment'!AB:AB)+SUMIF('Other Pharma &amp; Health Products'!$B:$B,$B203,'Other Pharma &amp; Health Products'!AB:AB)+SUMIF('PSM Costs'!$B:$B,$B203,'PSM Costs'!AB:AB)&gt;0,SUMIF(Pharmaceuticals!$B:$B,$B203,Pharmaceuticals!S:S)+SUMIF('Health Products &amp; Equipment'!$B:$B,$B203,'Health Products &amp; Equipment'!AB:AB)+SUMIF('Other Pharma &amp; Health Products'!$B:$B,$B203,'Other Pharma &amp; Health Products'!AB:AB)+SUMIF('PSM Costs'!$B:$B,$B203,'PSM Costs'!AB:AB),"")</f>
        <v/>
      </c>
      <c r="K203" s="230" t="str">
        <f ca="1">IF(SUMIF(Pharmaceuticals!$B:$B,$B203,Pharmaceuticals!U:U)+SUMIF('Health Products &amp; Equipment'!$B:$B,$B203,'Health Products &amp; Equipment'!AD:AD)+SUMIF('Other Pharma &amp; Health Products'!$B:$B,$B203,'Other Pharma &amp; Health Products'!AD:AD)+SUMIF('PSM Costs'!$B:$B,$B203,'PSM Costs'!AD:AD)&gt;0,SUMIF(Pharmaceuticals!$B:$B,$B203,Pharmaceuticals!U:U)+SUMIF('Health Products &amp; Equipment'!$B:$B,$B203,'Health Products &amp; Equipment'!AD:AD)+SUMIF('Other Pharma &amp; Health Products'!$B:$B,$B203,'Other Pharma &amp; Health Products'!AD:AD)+SUMIF('PSM Costs'!$B:$B,$B203,'PSM Costs'!AD:AD),"")</f>
        <v/>
      </c>
      <c r="L203" s="230" t="str">
        <f ca="1">IF(SUMIF(Pharmaceuticals!$B:$B,$B203,Pharmaceuticals!W:W)+SUMIF('Health Products &amp; Equipment'!$B:$B,$B203,'Health Products &amp; Equipment'!AF:AF)+SUMIF('Other Pharma &amp; Health Products'!$B:$B,$B203,'Other Pharma &amp; Health Products'!AF:AF)+SUMIF('PSM Costs'!$B:$B,$B203,'PSM Costs'!AF:AF)&gt;0,SUMIF(Pharmaceuticals!$B:$B,$B203,Pharmaceuticals!W:W)+SUMIF('Health Products &amp; Equipment'!$B:$B,$B203,'Health Products &amp; Equipment'!AF:AF)+SUMIF('Other Pharma &amp; Health Products'!$B:$B,$B203,'Other Pharma &amp; Health Products'!AF:AF)+SUMIF('PSM Costs'!$B:$B,$B203,'PSM Costs'!AF:AF),"")</f>
        <v/>
      </c>
      <c r="M203" s="228" t="str">
        <f t="shared" ca="1" si="16"/>
        <v/>
      </c>
      <c r="N203" s="231" t="str">
        <f ca="1">IF(SUMIF(Pharmaceuticals!$B:$B,$B203,Pharmaceuticals!AD:AD)+SUMIF('Health Products &amp; Equipment'!$B:$B,$B203,'Health Products &amp; Equipment'!AM:AM)+SUMIF('Other Pharma &amp; Health Products'!$B:$B,$B203,'Other Pharma &amp; Health Products'!AM:AM)+SUMIF('PSM Costs'!$B:$B,$B203,'PSM Costs'!AM:AM)&gt;0,SUMIF(Pharmaceuticals!$B:$B,$B203,Pharmaceuticals!AD:AD)+SUMIF('Health Products &amp; Equipment'!$B:$B,$B203,'Health Products &amp; Equipment'!AM:AM)+SUMIF('Other Pharma &amp; Health Products'!$B:$B,$B203,'Other Pharma &amp; Health Products'!AM:AM)+SUMIF('PSM Costs'!$B:$B,$B203,'PSM Costs'!AM:AM),"")</f>
        <v/>
      </c>
      <c r="O203" s="231" t="str">
        <f ca="1">IF(SUMIF(Pharmaceuticals!$B:$B,$B203,Pharmaceuticals!AF:AF)+SUMIF('Health Products &amp; Equipment'!$B:$B,$B203,'Health Products &amp; Equipment'!AO:AO)+SUMIF('Other Pharma &amp; Health Products'!$B:$B,$B203,'Other Pharma &amp; Health Products'!AO:AO)+SUMIF('PSM Costs'!$B:$B,$B203,'PSM Costs'!AO:AO)&gt;0,SUMIF(Pharmaceuticals!$B:$B,$B203,Pharmaceuticals!AF:AF)+SUMIF('Health Products &amp; Equipment'!$B:$B,$B203,'Health Products &amp; Equipment'!AO:AO)+SUMIF('Other Pharma &amp; Health Products'!$B:$B,$B203,'Other Pharma &amp; Health Products'!AO:AO)+SUMIF('PSM Costs'!$B:$B,$B203,'PSM Costs'!AO:AO),"")</f>
        <v/>
      </c>
      <c r="P203" s="231" t="str">
        <f ca="1">IF(SUMIF(Pharmaceuticals!$B:$B,$B203,Pharmaceuticals!AH:AH)+SUMIF('Health Products &amp; Equipment'!$B:$B,$B203,'Health Products &amp; Equipment'!AQ:AQ)+SUMIF('Other Pharma &amp; Health Products'!$B:$B,$B203,'Other Pharma &amp; Health Products'!AQ:AQ)+SUMIF('PSM Costs'!$B:$B,$B203,'PSM Costs'!AQ:AQ)&gt;0,SUMIF(Pharmaceuticals!$B:$B,$B203,Pharmaceuticals!AH:AH)+SUMIF('Health Products &amp; Equipment'!$B:$B,$B203,'Health Products &amp; Equipment'!AQ:AQ)+SUMIF('Other Pharma &amp; Health Products'!$B:$B,$B203,'Other Pharma &amp; Health Products'!AQ:AQ)+SUMIF('PSM Costs'!$B:$B,$B203,'PSM Costs'!AQ:AQ),"")</f>
        <v/>
      </c>
      <c r="Q203" s="231" t="str">
        <f ca="1">IF(SUMIF(Pharmaceuticals!$B:$B,$B203,Pharmaceuticals!AJ:AJ)+SUMIF('Health Products &amp; Equipment'!$B:$B,$B203,'Health Products &amp; Equipment'!AS:AS)+SUMIF('Other Pharma &amp; Health Products'!$B:$B,$B203,'Other Pharma &amp; Health Products'!AS:AS)+SUMIF('PSM Costs'!$B:$B,$B203,'PSM Costs'!AS:AS)&gt;0,SUMIF(Pharmaceuticals!$B:$B,$B203,Pharmaceuticals!AJ:AJ)+SUMIF('Health Products &amp; Equipment'!$B:$B,$B203,'Health Products &amp; Equipment'!AS:AS)+SUMIF('Other Pharma &amp; Health Products'!$B:$B,$B203,'Other Pharma &amp; Health Products'!AS:AS)+SUMIF('PSM Costs'!$B:$B,$B203,'PSM Costs'!AS:AS),"")</f>
        <v/>
      </c>
      <c r="R203" s="229" t="str">
        <f t="shared" ca="1" si="17"/>
        <v/>
      </c>
      <c r="S203" s="230" t="str">
        <f ca="1">IF(SUMIF(Pharmaceuticals!$B:$B,$B203,Pharmaceuticals!AQ:AQ)+SUMIF('Health Products &amp; Equipment'!$B:$B,$B203,'Health Products &amp; Equipment'!AZ:AZ)+SUMIF('Other Pharma &amp; Health Products'!$B:$B,$B203,'Other Pharma &amp; Health Products'!AZ:AZ)+SUMIF('PSM Costs'!$B:$B,$B203,'PSM Costs'!AZ:AZ)&gt;0,SUMIF(Pharmaceuticals!$B:$B,$B203,Pharmaceuticals!AQ:AQ)+SUMIF('Health Products &amp; Equipment'!$B:$B,$B203,'Health Products &amp; Equipment'!AZ:AZ)+SUMIF('Other Pharma &amp; Health Products'!$B:$B,$B203,'Other Pharma &amp; Health Products'!AZ:AZ)+SUMIF('PSM Costs'!$B:$B,$B203,'PSM Costs'!AZ:AZ),"")</f>
        <v/>
      </c>
      <c r="T203" s="230" t="str">
        <f ca="1">IF(SUMIF(Pharmaceuticals!$B:$B,$B203,Pharmaceuticals!AS:AS)+SUMIF('Health Products &amp; Equipment'!$B:$B,$B203,'Health Products &amp; Equipment'!BB:BB)+SUMIF('Other Pharma &amp; Health Products'!$B:$B,$B203,'Other Pharma &amp; Health Products'!BB:BB)+SUMIF('PSM Costs'!$B:$B,$B203,'PSM Costs'!BB:BB)&gt;0,SUMIF(Pharmaceuticals!$B:$B,$B203,Pharmaceuticals!AS:AS)+SUMIF('Health Products &amp; Equipment'!$B:$B,$B203,'Health Products &amp; Equipment'!BB:BB)+SUMIF('Other Pharma &amp; Health Products'!$B:$B,$B203,'Other Pharma &amp; Health Products'!BB:BB)+SUMIF('PSM Costs'!$B:$B,$B203,'PSM Costs'!BB:BB),"")</f>
        <v/>
      </c>
      <c r="U203" s="230" t="str">
        <f ca="1">IF(SUMIF(Pharmaceuticals!$B:$B,$B203,Pharmaceuticals!AU:AU)+SUMIF('Health Products &amp; Equipment'!$B:$B,$B203,'Health Products &amp; Equipment'!BD:BD)+SUMIF('Other Pharma &amp; Health Products'!$B:$B,$B203,'Other Pharma &amp; Health Products'!BD:BD)+SUMIF('PSM Costs'!$B:$B,$B203,'PSM Costs'!BD:BD)&gt;0,SUMIF(Pharmaceuticals!$B:$B,$B203,Pharmaceuticals!AU:AU)+SUMIF('Health Products &amp; Equipment'!$B:$B,$B203,'Health Products &amp; Equipment'!BD:BD)+SUMIF('Other Pharma &amp; Health Products'!$B:$B,$B203,'Other Pharma &amp; Health Products'!BD:BD)+SUMIF('PSM Costs'!$B:$B,$B203,'PSM Costs'!BD:BD),"")</f>
        <v/>
      </c>
      <c r="V203" s="230" t="str">
        <f ca="1">IF(SUMIF(Pharmaceuticals!$B:$B,$B203,Pharmaceuticals!AW:AW)+SUMIF('Health Products &amp; Equipment'!$B:$B,$B203,'Health Products &amp; Equipment'!BF:BF)+SUMIF('Other Pharma &amp; Health Products'!$B:$B,$B203,'Other Pharma &amp; Health Products'!BF:BF)+SUMIF('PSM Costs'!$B:$B,$B203,'PSM Costs'!BF:BF)&gt;0,SUMIF(Pharmaceuticals!$B:$B,$B203,Pharmaceuticals!AW:AW)+SUMIF('Health Products &amp; Equipment'!$B:$B,$B203,'Health Products &amp; Equipment'!BF:BF)+SUMIF('Other Pharma &amp; Health Products'!$B:$B,$B203,'Other Pharma &amp; Health Products'!BF:BF)+SUMIF('PSM Costs'!$B:$B,$B203,'PSM Costs'!BF:BF),"")</f>
        <v/>
      </c>
      <c r="W203" s="228" t="str">
        <f t="shared" ca="1" si="18"/>
        <v/>
      </c>
      <c r="X203" s="231" t="str">
        <f ca="1">IF(SUMIF(Pharmaceuticals!$B:$B,$B203,Pharmaceuticals!BD:BD)+SUMIF('Health Products &amp; Equipment'!$B:$B,$B203,'Health Products &amp; Equipment'!BM:BM)+SUMIF('Other Pharma &amp; Health Products'!$B:$B,$B203,'Other Pharma &amp; Health Products'!BM:BM)+SUMIF('PSM Costs'!$B:$B,$B203,'PSM Costs'!BM:BM)&gt;0,SUMIF(Pharmaceuticals!$B:$B,$B203,Pharmaceuticals!BD:BD)+SUMIF('Health Products &amp; Equipment'!$B:$B,$B203,'Health Products &amp; Equipment'!BM:BM)+SUMIF('Other Pharma &amp; Health Products'!$B:$B,$B203,'Other Pharma &amp; Health Products'!BM:BM)+SUMIF('PSM Costs'!$B:$B,$B203,'PSM Costs'!BM:BM),"")</f>
        <v/>
      </c>
      <c r="Y203" s="231" t="str">
        <f ca="1">IF(SUMIF(Pharmaceuticals!$B:$B,$B203,Pharmaceuticals!BF:BF)+SUMIF('Health Products &amp; Equipment'!$B:$B,$B203,'Health Products &amp; Equipment'!BO:BO)+SUMIF('Other Pharma &amp; Health Products'!$B:$B,$B203,'Other Pharma &amp; Health Products'!BO:BO)+SUMIF('PSM Costs'!$B:$B,$B203,'PSM Costs'!BO:BO)&gt;0,SUMIF(Pharmaceuticals!$B:$B,$B203,Pharmaceuticals!BF:BF)+SUMIF('Health Products &amp; Equipment'!$B:$B,$B203,'Health Products &amp; Equipment'!BO:BO)+SUMIF('Other Pharma &amp; Health Products'!$B:$B,$B203,'Other Pharma &amp; Health Products'!BO:BO)+SUMIF('PSM Costs'!$B:$B,$B203,'PSM Costs'!BO:BO),"")</f>
        <v/>
      </c>
      <c r="Z203" s="231" t="str">
        <f ca="1">IF(SUMIF(Pharmaceuticals!$B:$B,$B203,Pharmaceuticals!BH:BH)+SUMIF('Health Products &amp; Equipment'!$B:$B,$B203,'Health Products &amp; Equipment'!BQ:BQ)+SUMIF('Other Pharma &amp; Health Products'!$B:$B,$B203,'Other Pharma &amp; Health Products'!BQ:BQ)+SUMIF('PSM Costs'!$B:$B,$B203,'PSM Costs'!BQ:BQ)&gt;0,SUMIF(Pharmaceuticals!$B:$B,$B203,Pharmaceuticals!BH:BH)+SUMIF('Health Products &amp; Equipment'!$B:$B,$B203,'Health Products &amp; Equipment'!BQ:BQ)+SUMIF('Other Pharma &amp; Health Products'!$B:$B,$B203,'Other Pharma &amp; Health Products'!BQ:BQ)+SUMIF('PSM Costs'!$B:$B,$B203,'PSM Costs'!BQ:BQ),"")</f>
        <v/>
      </c>
      <c r="AA203" s="231" t="str">
        <f ca="1">IF(SUMIF(Pharmaceuticals!$B:$B,$B203,Pharmaceuticals!BJ:BJ)+SUMIF('Health Products &amp; Equipment'!$B:$B,$B203,'Health Products &amp; Equipment'!BS:BS)+SUMIF('Other Pharma &amp; Health Products'!$B:$B,$B203,'Other Pharma &amp; Health Products'!BS:BS)+SUMIF('PSM Costs'!$B:$B,$B203,'PSM Costs'!BS:BS)&gt;0,SUMIF(Pharmaceuticals!$B:$B,$B203,Pharmaceuticals!BJ:BJ)+SUMIF('Health Products &amp; Equipment'!$B:$B,$B203,'Health Products &amp; Equipment'!BS:BS)+SUMIF('Other Pharma &amp; Health Products'!$B:$B,$B203,'Other Pharma &amp; Health Products'!BS:BS)+SUMIF('PSM Costs'!$B:$B,$B203,'PSM Costs'!BS:BS),"")</f>
        <v/>
      </c>
      <c r="AB203" s="230" t="str">
        <f t="shared" ca="1" si="19"/>
        <v/>
      </c>
    </row>
    <row r="204" spans="1:28" ht="22" customHeight="1" x14ac:dyDescent="0.15">
      <c r="A204" s="226">
        <v>194</v>
      </c>
      <c r="B204" s="226" t="str">
        <f ca="1">IFERROR(VLOOKUP(A204,'Rank unique Mod-Int-CI-PR'!I:J,2,FALSE),"")</f>
        <v/>
      </c>
      <c r="C204" s="227" t="str">
        <f ca="1">IFERROR(VLOOKUP(VALUE(LEFT(B204,FIND("-",B204)-1)),CatModules!B:C,2,FALSE),"")</f>
        <v/>
      </c>
      <c r="D204" s="227" t="str">
        <f ca="1">IFERROR(VLOOKUP(LEFT(B204,FIND("--",B204)-1),CatInt!D:E,2,FALSE),"")</f>
        <v/>
      </c>
      <c r="E204" s="227" t="str">
        <f ca="1">IFERROR(VLOOKUP(MID(B204,FIND("--",B204)+2,FIND("---",B204)-FIND("--",B204)-2),CatCostInp!D:E,2,FALSE),"")</f>
        <v/>
      </c>
      <c r="F204" s="227" t="str">
        <f ca="1">IFERROR(VLOOKUP(B204,ActivityConcat!A:C,3,FALSE),"")</f>
        <v/>
      </c>
      <c r="G204" s="228" t="str">
        <f ca="1">IFERROR(VLOOKUP(VALUE(RIGHT(B204,1)),Setup!A:D,4,FALSE),"")</f>
        <v/>
      </c>
      <c r="H204" s="229" t="str">
        <f t="shared" ca="1" si="15"/>
        <v/>
      </c>
      <c r="I204" s="230" t="str">
        <f ca="1">IF(SUMIF(Pharmaceuticals!$B:$B,$B204,Pharmaceuticals!Q:Q)+SUMIF('Health Products &amp; Equipment'!$B:$B,$B204,'Health Products &amp; Equipment'!Z:Z)+SUMIF('Other Pharma &amp; Health Products'!$B:$B,$B204,'Other Pharma &amp; Health Products'!Z:Z)+SUMIF('PSM Costs'!$B:$B,$B204,'PSM Costs'!Z:Z)&gt;0,SUMIF(Pharmaceuticals!$B:$B,$B204,Pharmaceuticals!Q:Q)+SUMIF('Health Products &amp; Equipment'!$B:$B,$B204,'Health Products &amp; Equipment'!Z:Z)+SUMIF('Other Pharma &amp; Health Products'!$B:$B,$B204,'Other Pharma &amp; Health Products'!Z:Z)+SUMIF('PSM Costs'!$B:$B,$B204,'PSM Costs'!Z:Z),"")</f>
        <v/>
      </c>
      <c r="J204" s="230" t="str">
        <f ca="1">IF(SUMIF(Pharmaceuticals!$B:$B,$B204,Pharmaceuticals!S:S)+SUMIF('Health Products &amp; Equipment'!$B:$B,$B204,'Health Products &amp; Equipment'!AB:AB)+SUMIF('Other Pharma &amp; Health Products'!$B:$B,$B204,'Other Pharma &amp; Health Products'!AB:AB)+SUMIF('PSM Costs'!$B:$B,$B204,'PSM Costs'!AB:AB)&gt;0,SUMIF(Pharmaceuticals!$B:$B,$B204,Pharmaceuticals!S:S)+SUMIF('Health Products &amp; Equipment'!$B:$B,$B204,'Health Products &amp; Equipment'!AB:AB)+SUMIF('Other Pharma &amp; Health Products'!$B:$B,$B204,'Other Pharma &amp; Health Products'!AB:AB)+SUMIF('PSM Costs'!$B:$B,$B204,'PSM Costs'!AB:AB),"")</f>
        <v/>
      </c>
      <c r="K204" s="230" t="str">
        <f ca="1">IF(SUMIF(Pharmaceuticals!$B:$B,$B204,Pharmaceuticals!U:U)+SUMIF('Health Products &amp; Equipment'!$B:$B,$B204,'Health Products &amp; Equipment'!AD:AD)+SUMIF('Other Pharma &amp; Health Products'!$B:$B,$B204,'Other Pharma &amp; Health Products'!AD:AD)+SUMIF('PSM Costs'!$B:$B,$B204,'PSM Costs'!AD:AD)&gt;0,SUMIF(Pharmaceuticals!$B:$B,$B204,Pharmaceuticals!U:U)+SUMIF('Health Products &amp; Equipment'!$B:$B,$B204,'Health Products &amp; Equipment'!AD:AD)+SUMIF('Other Pharma &amp; Health Products'!$B:$B,$B204,'Other Pharma &amp; Health Products'!AD:AD)+SUMIF('PSM Costs'!$B:$B,$B204,'PSM Costs'!AD:AD),"")</f>
        <v/>
      </c>
      <c r="L204" s="230" t="str">
        <f ca="1">IF(SUMIF(Pharmaceuticals!$B:$B,$B204,Pharmaceuticals!W:W)+SUMIF('Health Products &amp; Equipment'!$B:$B,$B204,'Health Products &amp; Equipment'!AF:AF)+SUMIF('Other Pharma &amp; Health Products'!$B:$B,$B204,'Other Pharma &amp; Health Products'!AF:AF)+SUMIF('PSM Costs'!$B:$B,$B204,'PSM Costs'!AF:AF)&gt;0,SUMIF(Pharmaceuticals!$B:$B,$B204,Pharmaceuticals!W:W)+SUMIF('Health Products &amp; Equipment'!$B:$B,$B204,'Health Products &amp; Equipment'!AF:AF)+SUMIF('Other Pharma &amp; Health Products'!$B:$B,$B204,'Other Pharma &amp; Health Products'!AF:AF)+SUMIF('PSM Costs'!$B:$B,$B204,'PSM Costs'!AF:AF),"")</f>
        <v/>
      </c>
      <c r="M204" s="228" t="str">
        <f t="shared" ca="1" si="16"/>
        <v/>
      </c>
      <c r="N204" s="231" t="str">
        <f ca="1">IF(SUMIF(Pharmaceuticals!$B:$B,$B204,Pharmaceuticals!AD:AD)+SUMIF('Health Products &amp; Equipment'!$B:$B,$B204,'Health Products &amp; Equipment'!AM:AM)+SUMIF('Other Pharma &amp; Health Products'!$B:$B,$B204,'Other Pharma &amp; Health Products'!AM:AM)+SUMIF('PSM Costs'!$B:$B,$B204,'PSM Costs'!AM:AM)&gt;0,SUMIF(Pharmaceuticals!$B:$B,$B204,Pharmaceuticals!AD:AD)+SUMIF('Health Products &amp; Equipment'!$B:$B,$B204,'Health Products &amp; Equipment'!AM:AM)+SUMIF('Other Pharma &amp; Health Products'!$B:$B,$B204,'Other Pharma &amp; Health Products'!AM:AM)+SUMIF('PSM Costs'!$B:$B,$B204,'PSM Costs'!AM:AM),"")</f>
        <v/>
      </c>
      <c r="O204" s="231" t="str">
        <f ca="1">IF(SUMIF(Pharmaceuticals!$B:$B,$B204,Pharmaceuticals!AF:AF)+SUMIF('Health Products &amp; Equipment'!$B:$B,$B204,'Health Products &amp; Equipment'!AO:AO)+SUMIF('Other Pharma &amp; Health Products'!$B:$B,$B204,'Other Pharma &amp; Health Products'!AO:AO)+SUMIF('PSM Costs'!$B:$B,$B204,'PSM Costs'!AO:AO)&gt;0,SUMIF(Pharmaceuticals!$B:$B,$B204,Pharmaceuticals!AF:AF)+SUMIF('Health Products &amp; Equipment'!$B:$B,$B204,'Health Products &amp; Equipment'!AO:AO)+SUMIF('Other Pharma &amp; Health Products'!$B:$B,$B204,'Other Pharma &amp; Health Products'!AO:AO)+SUMIF('PSM Costs'!$B:$B,$B204,'PSM Costs'!AO:AO),"")</f>
        <v/>
      </c>
      <c r="P204" s="231" t="str">
        <f ca="1">IF(SUMIF(Pharmaceuticals!$B:$B,$B204,Pharmaceuticals!AH:AH)+SUMIF('Health Products &amp; Equipment'!$B:$B,$B204,'Health Products &amp; Equipment'!AQ:AQ)+SUMIF('Other Pharma &amp; Health Products'!$B:$B,$B204,'Other Pharma &amp; Health Products'!AQ:AQ)+SUMIF('PSM Costs'!$B:$B,$B204,'PSM Costs'!AQ:AQ)&gt;0,SUMIF(Pharmaceuticals!$B:$B,$B204,Pharmaceuticals!AH:AH)+SUMIF('Health Products &amp; Equipment'!$B:$B,$B204,'Health Products &amp; Equipment'!AQ:AQ)+SUMIF('Other Pharma &amp; Health Products'!$B:$B,$B204,'Other Pharma &amp; Health Products'!AQ:AQ)+SUMIF('PSM Costs'!$B:$B,$B204,'PSM Costs'!AQ:AQ),"")</f>
        <v/>
      </c>
      <c r="Q204" s="231" t="str">
        <f ca="1">IF(SUMIF(Pharmaceuticals!$B:$B,$B204,Pharmaceuticals!AJ:AJ)+SUMIF('Health Products &amp; Equipment'!$B:$B,$B204,'Health Products &amp; Equipment'!AS:AS)+SUMIF('Other Pharma &amp; Health Products'!$B:$B,$B204,'Other Pharma &amp; Health Products'!AS:AS)+SUMIF('PSM Costs'!$B:$B,$B204,'PSM Costs'!AS:AS)&gt;0,SUMIF(Pharmaceuticals!$B:$B,$B204,Pharmaceuticals!AJ:AJ)+SUMIF('Health Products &amp; Equipment'!$B:$B,$B204,'Health Products &amp; Equipment'!AS:AS)+SUMIF('Other Pharma &amp; Health Products'!$B:$B,$B204,'Other Pharma &amp; Health Products'!AS:AS)+SUMIF('PSM Costs'!$B:$B,$B204,'PSM Costs'!AS:AS),"")</f>
        <v/>
      </c>
      <c r="R204" s="229" t="str">
        <f t="shared" ca="1" si="17"/>
        <v/>
      </c>
      <c r="S204" s="230" t="str">
        <f ca="1">IF(SUMIF(Pharmaceuticals!$B:$B,$B204,Pharmaceuticals!AQ:AQ)+SUMIF('Health Products &amp; Equipment'!$B:$B,$B204,'Health Products &amp; Equipment'!AZ:AZ)+SUMIF('Other Pharma &amp; Health Products'!$B:$B,$B204,'Other Pharma &amp; Health Products'!AZ:AZ)+SUMIF('PSM Costs'!$B:$B,$B204,'PSM Costs'!AZ:AZ)&gt;0,SUMIF(Pharmaceuticals!$B:$B,$B204,Pharmaceuticals!AQ:AQ)+SUMIF('Health Products &amp; Equipment'!$B:$B,$B204,'Health Products &amp; Equipment'!AZ:AZ)+SUMIF('Other Pharma &amp; Health Products'!$B:$B,$B204,'Other Pharma &amp; Health Products'!AZ:AZ)+SUMIF('PSM Costs'!$B:$B,$B204,'PSM Costs'!AZ:AZ),"")</f>
        <v/>
      </c>
      <c r="T204" s="230" t="str">
        <f ca="1">IF(SUMIF(Pharmaceuticals!$B:$B,$B204,Pharmaceuticals!AS:AS)+SUMIF('Health Products &amp; Equipment'!$B:$B,$B204,'Health Products &amp; Equipment'!BB:BB)+SUMIF('Other Pharma &amp; Health Products'!$B:$B,$B204,'Other Pharma &amp; Health Products'!BB:BB)+SUMIF('PSM Costs'!$B:$B,$B204,'PSM Costs'!BB:BB)&gt;0,SUMIF(Pharmaceuticals!$B:$B,$B204,Pharmaceuticals!AS:AS)+SUMIF('Health Products &amp; Equipment'!$B:$B,$B204,'Health Products &amp; Equipment'!BB:BB)+SUMIF('Other Pharma &amp; Health Products'!$B:$B,$B204,'Other Pharma &amp; Health Products'!BB:BB)+SUMIF('PSM Costs'!$B:$B,$B204,'PSM Costs'!BB:BB),"")</f>
        <v/>
      </c>
      <c r="U204" s="230" t="str">
        <f ca="1">IF(SUMIF(Pharmaceuticals!$B:$B,$B204,Pharmaceuticals!AU:AU)+SUMIF('Health Products &amp; Equipment'!$B:$B,$B204,'Health Products &amp; Equipment'!BD:BD)+SUMIF('Other Pharma &amp; Health Products'!$B:$B,$B204,'Other Pharma &amp; Health Products'!BD:BD)+SUMIF('PSM Costs'!$B:$B,$B204,'PSM Costs'!BD:BD)&gt;0,SUMIF(Pharmaceuticals!$B:$B,$B204,Pharmaceuticals!AU:AU)+SUMIF('Health Products &amp; Equipment'!$B:$B,$B204,'Health Products &amp; Equipment'!BD:BD)+SUMIF('Other Pharma &amp; Health Products'!$B:$B,$B204,'Other Pharma &amp; Health Products'!BD:BD)+SUMIF('PSM Costs'!$B:$B,$B204,'PSM Costs'!BD:BD),"")</f>
        <v/>
      </c>
      <c r="V204" s="230" t="str">
        <f ca="1">IF(SUMIF(Pharmaceuticals!$B:$B,$B204,Pharmaceuticals!AW:AW)+SUMIF('Health Products &amp; Equipment'!$B:$B,$B204,'Health Products &amp; Equipment'!BF:BF)+SUMIF('Other Pharma &amp; Health Products'!$B:$B,$B204,'Other Pharma &amp; Health Products'!BF:BF)+SUMIF('PSM Costs'!$B:$B,$B204,'PSM Costs'!BF:BF)&gt;0,SUMIF(Pharmaceuticals!$B:$B,$B204,Pharmaceuticals!AW:AW)+SUMIF('Health Products &amp; Equipment'!$B:$B,$B204,'Health Products &amp; Equipment'!BF:BF)+SUMIF('Other Pharma &amp; Health Products'!$B:$B,$B204,'Other Pharma &amp; Health Products'!BF:BF)+SUMIF('PSM Costs'!$B:$B,$B204,'PSM Costs'!BF:BF),"")</f>
        <v/>
      </c>
      <c r="W204" s="228" t="str">
        <f t="shared" ca="1" si="18"/>
        <v/>
      </c>
      <c r="X204" s="231" t="str">
        <f ca="1">IF(SUMIF(Pharmaceuticals!$B:$B,$B204,Pharmaceuticals!BD:BD)+SUMIF('Health Products &amp; Equipment'!$B:$B,$B204,'Health Products &amp; Equipment'!BM:BM)+SUMIF('Other Pharma &amp; Health Products'!$B:$B,$B204,'Other Pharma &amp; Health Products'!BM:BM)+SUMIF('PSM Costs'!$B:$B,$B204,'PSM Costs'!BM:BM)&gt;0,SUMIF(Pharmaceuticals!$B:$B,$B204,Pharmaceuticals!BD:BD)+SUMIF('Health Products &amp; Equipment'!$B:$B,$B204,'Health Products &amp; Equipment'!BM:BM)+SUMIF('Other Pharma &amp; Health Products'!$B:$B,$B204,'Other Pharma &amp; Health Products'!BM:BM)+SUMIF('PSM Costs'!$B:$B,$B204,'PSM Costs'!BM:BM),"")</f>
        <v/>
      </c>
      <c r="Y204" s="231" t="str">
        <f ca="1">IF(SUMIF(Pharmaceuticals!$B:$B,$B204,Pharmaceuticals!BF:BF)+SUMIF('Health Products &amp; Equipment'!$B:$B,$B204,'Health Products &amp; Equipment'!BO:BO)+SUMIF('Other Pharma &amp; Health Products'!$B:$B,$B204,'Other Pharma &amp; Health Products'!BO:BO)+SUMIF('PSM Costs'!$B:$B,$B204,'PSM Costs'!BO:BO)&gt;0,SUMIF(Pharmaceuticals!$B:$B,$B204,Pharmaceuticals!BF:BF)+SUMIF('Health Products &amp; Equipment'!$B:$B,$B204,'Health Products &amp; Equipment'!BO:BO)+SUMIF('Other Pharma &amp; Health Products'!$B:$B,$B204,'Other Pharma &amp; Health Products'!BO:BO)+SUMIF('PSM Costs'!$B:$B,$B204,'PSM Costs'!BO:BO),"")</f>
        <v/>
      </c>
      <c r="Z204" s="231" t="str">
        <f ca="1">IF(SUMIF(Pharmaceuticals!$B:$B,$B204,Pharmaceuticals!BH:BH)+SUMIF('Health Products &amp; Equipment'!$B:$B,$B204,'Health Products &amp; Equipment'!BQ:BQ)+SUMIF('Other Pharma &amp; Health Products'!$B:$B,$B204,'Other Pharma &amp; Health Products'!BQ:BQ)+SUMIF('PSM Costs'!$B:$B,$B204,'PSM Costs'!BQ:BQ)&gt;0,SUMIF(Pharmaceuticals!$B:$B,$B204,Pharmaceuticals!BH:BH)+SUMIF('Health Products &amp; Equipment'!$B:$B,$B204,'Health Products &amp; Equipment'!BQ:BQ)+SUMIF('Other Pharma &amp; Health Products'!$B:$B,$B204,'Other Pharma &amp; Health Products'!BQ:BQ)+SUMIF('PSM Costs'!$B:$B,$B204,'PSM Costs'!BQ:BQ),"")</f>
        <v/>
      </c>
      <c r="AA204" s="231" t="str">
        <f ca="1">IF(SUMIF(Pharmaceuticals!$B:$B,$B204,Pharmaceuticals!BJ:BJ)+SUMIF('Health Products &amp; Equipment'!$B:$B,$B204,'Health Products &amp; Equipment'!BS:BS)+SUMIF('Other Pharma &amp; Health Products'!$B:$B,$B204,'Other Pharma &amp; Health Products'!BS:BS)+SUMIF('PSM Costs'!$B:$B,$B204,'PSM Costs'!BS:BS)&gt;0,SUMIF(Pharmaceuticals!$B:$B,$B204,Pharmaceuticals!BJ:BJ)+SUMIF('Health Products &amp; Equipment'!$B:$B,$B204,'Health Products &amp; Equipment'!BS:BS)+SUMIF('Other Pharma &amp; Health Products'!$B:$B,$B204,'Other Pharma &amp; Health Products'!BS:BS)+SUMIF('PSM Costs'!$B:$B,$B204,'PSM Costs'!BS:BS),"")</f>
        <v/>
      </c>
      <c r="AB204" s="230" t="str">
        <f t="shared" ca="1" si="19"/>
        <v/>
      </c>
    </row>
    <row r="205" spans="1:28" ht="22" customHeight="1" x14ac:dyDescent="0.15">
      <c r="A205" s="226">
        <v>195</v>
      </c>
      <c r="B205" s="226" t="str">
        <f ca="1">IFERROR(VLOOKUP(A205,'Rank unique Mod-Int-CI-PR'!I:J,2,FALSE),"")</f>
        <v/>
      </c>
      <c r="C205" s="227" t="str">
        <f ca="1">IFERROR(VLOOKUP(VALUE(LEFT(B205,FIND("-",B205)-1)),CatModules!B:C,2,FALSE),"")</f>
        <v/>
      </c>
      <c r="D205" s="227" t="str">
        <f ca="1">IFERROR(VLOOKUP(LEFT(B205,FIND("--",B205)-1),CatInt!D:E,2,FALSE),"")</f>
        <v/>
      </c>
      <c r="E205" s="227" t="str">
        <f ca="1">IFERROR(VLOOKUP(MID(B205,FIND("--",B205)+2,FIND("---",B205)-FIND("--",B205)-2),CatCostInp!D:E,2,FALSE),"")</f>
        <v/>
      </c>
      <c r="F205" s="227" t="str">
        <f ca="1">IFERROR(VLOOKUP(B205,ActivityConcat!A:C,3,FALSE),"")</f>
        <v/>
      </c>
      <c r="G205" s="228" t="str">
        <f ca="1">IFERROR(VLOOKUP(VALUE(RIGHT(B205,1)),Setup!A:D,4,FALSE),"")</f>
        <v/>
      </c>
      <c r="H205" s="229" t="str">
        <f t="shared" ca="1" si="15"/>
        <v/>
      </c>
      <c r="I205" s="230" t="str">
        <f ca="1">IF(SUMIF(Pharmaceuticals!$B:$B,$B205,Pharmaceuticals!Q:Q)+SUMIF('Health Products &amp; Equipment'!$B:$B,$B205,'Health Products &amp; Equipment'!Z:Z)+SUMIF('Other Pharma &amp; Health Products'!$B:$B,$B205,'Other Pharma &amp; Health Products'!Z:Z)+SUMIF('PSM Costs'!$B:$B,$B205,'PSM Costs'!Z:Z)&gt;0,SUMIF(Pharmaceuticals!$B:$B,$B205,Pharmaceuticals!Q:Q)+SUMIF('Health Products &amp; Equipment'!$B:$B,$B205,'Health Products &amp; Equipment'!Z:Z)+SUMIF('Other Pharma &amp; Health Products'!$B:$B,$B205,'Other Pharma &amp; Health Products'!Z:Z)+SUMIF('PSM Costs'!$B:$B,$B205,'PSM Costs'!Z:Z),"")</f>
        <v/>
      </c>
      <c r="J205" s="230" t="str">
        <f ca="1">IF(SUMIF(Pharmaceuticals!$B:$B,$B205,Pharmaceuticals!S:S)+SUMIF('Health Products &amp; Equipment'!$B:$B,$B205,'Health Products &amp; Equipment'!AB:AB)+SUMIF('Other Pharma &amp; Health Products'!$B:$B,$B205,'Other Pharma &amp; Health Products'!AB:AB)+SUMIF('PSM Costs'!$B:$B,$B205,'PSM Costs'!AB:AB)&gt;0,SUMIF(Pharmaceuticals!$B:$B,$B205,Pharmaceuticals!S:S)+SUMIF('Health Products &amp; Equipment'!$B:$B,$B205,'Health Products &amp; Equipment'!AB:AB)+SUMIF('Other Pharma &amp; Health Products'!$B:$B,$B205,'Other Pharma &amp; Health Products'!AB:AB)+SUMIF('PSM Costs'!$B:$B,$B205,'PSM Costs'!AB:AB),"")</f>
        <v/>
      </c>
      <c r="K205" s="230" t="str">
        <f ca="1">IF(SUMIF(Pharmaceuticals!$B:$B,$B205,Pharmaceuticals!U:U)+SUMIF('Health Products &amp; Equipment'!$B:$B,$B205,'Health Products &amp; Equipment'!AD:AD)+SUMIF('Other Pharma &amp; Health Products'!$B:$B,$B205,'Other Pharma &amp; Health Products'!AD:AD)+SUMIF('PSM Costs'!$B:$B,$B205,'PSM Costs'!AD:AD)&gt;0,SUMIF(Pharmaceuticals!$B:$B,$B205,Pharmaceuticals!U:U)+SUMIF('Health Products &amp; Equipment'!$B:$B,$B205,'Health Products &amp; Equipment'!AD:AD)+SUMIF('Other Pharma &amp; Health Products'!$B:$B,$B205,'Other Pharma &amp; Health Products'!AD:AD)+SUMIF('PSM Costs'!$B:$B,$B205,'PSM Costs'!AD:AD),"")</f>
        <v/>
      </c>
      <c r="L205" s="230" t="str">
        <f ca="1">IF(SUMIF(Pharmaceuticals!$B:$B,$B205,Pharmaceuticals!W:W)+SUMIF('Health Products &amp; Equipment'!$B:$B,$B205,'Health Products &amp; Equipment'!AF:AF)+SUMIF('Other Pharma &amp; Health Products'!$B:$B,$B205,'Other Pharma &amp; Health Products'!AF:AF)+SUMIF('PSM Costs'!$B:$B,$B205,'PSM Costs'!AF:AF)&gt;0,SUMIF(Pharmaceuticals!$B:$B,$B205,Pharmaceuticals!W:W)+SUMIF('Health Products &amp; Equipment'!$B:$B,$B205,'Health Products &amp; Equipment'!AF:AF)+SUMIF('Other Pharma &amp; Health Products'!$B:$B,$B205,'Other Pharma &amp; Health Products'!AF:AF)+SUMIF('PSM Costs'!$B:$B,$B205,'PSM Costs'!AF:AF),"")</f>
        <v/>
      </c>
      <c r="M205" s="228" t="str">
        <f t="shared" ca="1" si="16"/>
        <v/>
      </c>
      <c r="N205" s="231" t="str">
        <f ca="1">IF(SUMIF(Pharmaceuticals!$B:$B,$B205,Pharmaceuticals!AD:AD)+SUMIF('Health Products &amp; Equipment'!$B:$B,$B205,'Health Products &amp; Equipment'!AM:AM)+SUMIF('Other Pharma &amp; Health Products'!$B:$B,$B205,'Other Pharma &amp; Health Products'!AM:AM)+SUMIF('PSM Costs'!$B:$B,$B205,'PSM Costs'!AM:AM)&gt;0,SUMIF(Pharmaceuticals!$B:$B,$B205,Pharmaceuticals!AD:AD)+SUMIF('Health Products &amp; Equipment'!$B:$B,$B205,'Health Products &amp; Equipment'!AM:AM)+SUMIF('Other Pharma &amp; Health Products'!$B:$B,$B205,'Other Pharma &amp; Health Products'!AM:AM)+SUMIF('PSM Costs'!$B:$B,$B205,'PSM Costs'!AM:AM),"")</f>
        <v/>
      </c>
      <c r="O205" s="231" t="str">
        <f ca="1">IF(SUMIF(Pharmaceuticals!$B:$B,$B205,Pharmaceuticals!AF:AF)+SUMIF('Health Products &amp; Equipment'!$B:$B,$B205,'Health Products &amp; Equipment'!AO:AO)+SUMIF('Other Pharma &amp; Health Products'!$B:$B,$B205,'Other Pharma &amp; Health Products'!AO:AO)+SUMIF('PSM Costs'!$B:$B,$B205,'PSM Costs'!AO:AO)&gt;0,SUMIF(Pharmaceuticals!$B:$B,$B205,Pharmaceuticals!AF:AF)+SUMIF('Health Products &amp; Equipment'!$B:$B,$B205,'Health Products &amp; Equipment'!AO:AO)+SUMIF('Other Pharma &amp; Health Products'!$B:$B,$B205,'Other Pharma &amp; Health Products'!AO:AO)+SUMIF('PSM Costs'!$B:$B,$B205,'PSM Costs'!AO:AO),"")</f>
        <v/>
      </c>
      <c r="P205" s="231" t="str">
        <f ca="1">IF(SUMIF(Pharmaceuticals!$B:$B,$B205,Pharmaceuticals!AH:AH)+SUMIF('Health Products &amp; Equipment'!$B:$B,$B205,'Health Products &amp; Equipment'!AQ:AQ)+SUMIF('Other Pharma &amp; Health Products'!$B:$B,$B205,'Other Pharma &amp; Health Products'!AQ:AQ)+SUMIF('PSM Costs'!$B:$B,$B205,'PSM Costs'!AQ:AQ)&gt;0,SUMIF(Pharmaceuticals!$B:$B,$B205,Pharmaceuticals!AH:AH)+SUMIF('Health Products &amp; Equipment'!$B:$B,$B205,'Health Products &amp; Equipment'!AQ:AQ)+SUMIF('Other Pharma &amp; Health Products'!$B:$B,$B205,'Other Pharma &amp; Health Products'!AQ:AQ)+SUMIF('PSM Costs'!$B:$B,$B205,'PSM Costs'!AQ:AQ),"")</f>
        <v/>
      </c>
      <c r="Q205" s="231" t="str">
        <f ca="1">IF(SUMIF(Pharmaceuticals!$B:$B,$B205,Pharmaceuticals!AJ:AJ)+SUMIF('Health Products &amp; Equipment'!$B:$B,$B205,'Health Products &amp; Equipment'!AS:AS)+SUMIF('Other Pharma &amp; Health Products'!$B:$B,$B205,'Other Pharma &amp; Health Products'!AS:AS)+SUMIF('PSM Costs'!$B:$B,$B205,'PSM Costs'!AS:AS)&gt;0,SUMIF(Pharmaceuticals!$B:$B,$B205,Pharmaceuticals!AJ:AJ)+SUMIF('Health Products &amp; Equipment'!$B:$B,$B205,'Health Products &amp; Equipment'!AS:AS)+SUMIF('Other Pharma &amp; Health Products'!$B:$B,$B205,'Other Pharma &amp; Health Products'!AS:AS)+SUMIF('PSM Costs'!$B:$B,$B205,'PSM Costs'!AS:AS),"")</f>
        <v/>
      </c>
      <c r="R205" s="229" t="str">
        <f t="shared" ca="1" si="17"/>
        <v/>
      </c>
      <c r="S205" s="230" t="str">
        <f ca="1">IF(SUMIF(Pharmaceuticals!$B:$B,$B205,Pharmaceuticals!AQ:AQ)+SUMIF('Health Products &amp; Equipment'!$B:$B,$B205,'Health Products &amp; Equipment'!AZ:AZ)+SUMIF('Other Pharma &amp; Health Products'!$B:$B,$B205,'Other Pharma &amp; Health Products'!AZ:AZ)+SUMIF('PSM Costs'!$B:$B,$B205,'PSM Costs'!AZ:AZ)&gt;0,SUMIF(Pharmaceuticals!$B:$B,$B205,Pharmaceuticals!AQ:AQ)+SUMIF('Health Products &amp; Equipment'!$B:$B,$B205,'Health Products &amp; Equipment'!AZ:AZ)+SUMIF('Other Pharma &amp; Health Products'!$B:$B,$B205,'Other Pharma &amp; Health Products'!AZ:AZ)+SUMIF('PSM Costs'!$B:$B,$B205,'PSM Costs'!AZ:AZ),"")</f>
        <v/>
      </c>
      <c r="T205" s="230" t="str">
        <f ca="1">IF(SUMIF(Pharmaceuticals!$B:$B,$B205,Pharmaceuticals!AS:AS)+SUMIF('Health Products &amp; Equipment'!$B:$B,$B205,'Health Products &amp; Equipment'!BB:BB)+SUMIF('Other Pharma &amp; Health Products'!$B:$B,$B205,'Other Pharma &amp; Health Products'!BB:BB)+SUMIF('PSM Costs'!$B:$B,$B205,'PSM Costs'!BB:BB)&gt;0,SUMIF(Pharmaceuticals!$B:$B,$B205,Pharmaceuticals!AS:AS)+SUMIF('Health Products &amp; Equipment'!$B:$B,$B205,'Health Products &amp; Equipment'!BB:BB)+SUMIF('Other Pharma &amp; Health Products'!$B:$B,$B205,'Other Pharma &amp; Health Products'!BB:BB)+SUMIF('PSM Costs'!$B:$B,$B205,'PSM Costs'!BB:BB),"")</f>
        <v/>
      </c>
      <c r="U205" s="230" t="str">
        <f ca="1">IF(SUMIF(Pharmaceuticals!$B:$B,$B205,Pharmaceuticals!AU:AU)+SUMIF('Health Products &amp; Equipment'!$B:$B,$B205,'Health Products &amp; Equipment'!BD:BD)+SUMIF('Other Pharma &amp; Health Products'!$B:$B,$B205,'Other Pharma &amp; Health Products'!BD:BD)+SUMIF('PSM Costs'!$B:$B,$B205,'PSM Costs'!BD:BD)&gt;0,SUMIF(Pharmaceuticals!$B:$B,$B205,Pharmaceuticals!AU:AU)+SUMIF('Health Products &amp; Equipment'!$B:$B,$B205,'Health Products &amp; Equipment'!BD:BD)+SUMIF('Other Pharma &amp; Health Products'!$B:$B,$B205,'Other Pharma &amp; Health Products'!BD:BD)+SUMIF('PSM Costs'!$B:$B,$B205,'PSM Costs'!BD:BD),"")</f>
        <v/>
      </c>
      <c r="V205" s="230" t="str">
        <f ca="1">IF(SUMIF(Pharmaceuticals!$B:$B,$B205,Pharmaceuticals!AW:AW)+SUMIF('Health Products &amp; Equipment'!$B:$B,$B205,'Health Products &amp; Equipment'!BF:BF)+SUMIF('Other Pharma &amp; Health Products'!$B:$B,$B205,'Other Pharma &amp; Health Products'!BF:BF)+SUMIF('PSM Costs'!$B:$B,$B205,'PSM Costs'!BF:BF)&gt;0,SUMIF(Pharmaceuticals!$B:$B,$B205,Pharmaceuticals!AW:AW)+SUMIF('Health Products &amp; Equipment'!$B:$B,$B205,'Health Products &amp; Equipment'!BF:BF)+SUMIF('Other Pharma &amp; Health Products'!$B:$B,$B205,'Other Pharma &amp; Health Products'!BF:BF)+SUMIF('PSM Costs'!$B:$B,$B205,'PSM Costs'!BF:BF),"")</f>
        <v/>
      </c>
      <c r="W205" s="228" t="str">
        <f t="shared" ca="1" si="18"/>
        <v/>
      </c>
      <c r="X205" s="231" t="str">
        <f ca="1">IF(SUMIF(Pharmaceuticals!$B:$B,$B205,Pharmaceuticals!BD:BD)+SUMIF('Health Products &amp; Equipment'!$B:$B,$B205,'Health Products &amp; Equipment'!BM:BM)+SUMIF('Other Pharma &amp; Health Products'!$B:$B,$B205,'Other Pharma &amp; Health Products'!BM:BM)+SUMIF('PSM Costs'!$B:$B,$B205,'PSM Costs'!BM:BM)&gt;0,SUMIF(Pharmaceuticals!$B:$B,$B205,Pharmaceuticals!BD:BD)+SUMIF('Health Products &amp; Equipment'!$B:$B,$B205,'Health Products &amp; Equipment'!BM:BM)+SUMIF('Other Pharma &amp; Health Products'!$B:$B,$B205,'Other Pharma &amp; Health Products'!BM:BM)+SUMIF('PSM Costs'!$B:$B,$B205,'PSM Costs'!BM:BM),"")</f>
        <v/>
      </c>
      <c r="Y205" s="231" t="str">
        <f ca="1">IF(SUMIF(Pharmaceuticals!$B:$B,$B205,Pharmaceuticals!BF:BF)+SUMIF('Health Products &amp; Equipment'!$B:$B,$B205,'Health Products &amp; Equipment'!BO:BO)+SUMIF('Other Pharma &amp; Health Products'!$B:$B,$B205,'Other Pharma &amp; Health Products'!BO:BO)+SUMIF('PSM Costs'!$B:$B,$B205,'PSM Costs'!BO:BO)&gt;0,SUMIF(Pharmaceuticals!$B:$B,$B205,Pharmaceuticals!BF:BF)+SUMIF('Health Products &amp; Equipment'!$B:$B,$B205,'Health Products &amp; Equipment'!BO:BO)+SUMIF('Other Pharma &amp; Health Products'!$B:$B,$B205,'Other Pharma &amp; Health Products'!BO:BO)+SUMIF('PSM Costs'!$B:$B,$B205,'PSM Costs'!BO:BO),"")</f>
        <v/>
      </c>
      <c r="Z205" s="231" t="str">
        <f ca="1">IF(SUMIF(Pharmaceuticals!$B:$B,$B205,Pharmaceuticals!BH:BH)+SUMIF('Health Products &amp; Equipment'!$B:$B,$B205,'Health Products &amp; Equipment'!BQ:BQ)+SUMIF('Other Pharma &amp; Health Products'!$B:$B,$B205,'Other Pharma &amp; Health Products'!BQ:BQ)+SUMIF('PSM Costs'!$B:$B,$B205,'PSM Costs'!BQ:BQ)&gt;0,SUMIF(Pharmaceuticals!$B:$B,$B205,Pharmaceuticals!BH:BH)+SUMIF('Health Products &amp; Equipment'!$B:$B,$B205,'Health Products &amp; Equipment'!BQ:BQ)+SUMIF('Other Pharma &amp; Health Products'!$B:$B,$B205,'Other Pharma &amp; Health Products'!BQ:BQ)+SUMIF('PSM Costs'!$B:$B,$B205,'PSM Costs'!BQ:BQ),"")</f>
        <v/>
      </c>
      <c r="AA205" s="231" t="str">
        <f ca="1">IF(SUMIF(Pharmaceuticals!$B:$B,$B205,Pharmaceuticals!BJ:BJ)+SUMIF('Health Products &amp; Equipment'!$B:$B,$B205,'Health Products &amp; Equipment'!BS:BS)+SUMIF('Other Pharma &amp; Health Products'!$B:$B,$B205,'Other Pharma &amp; Health Products'!BS:BS)+SUMIF('PSM Costs'!$B:$B,$B205,'PSM Costs'!BS:BS)&gt;0,SUMIF(Pharmaceuticals!$B:$B,$B205,Pharmaceuticals!BJ:BJ)+SUMIF('Health Products &amp; Equipment'!$B:$B,$B205,'Health Products &amp; Equipment'!BS:BS)+SUMIF('Other Pharma &amp; Health Products'!$B:$B,$B205,'Other Pharma &amp; Health Products'!BS:BS)+SUMIF('PSM Costs'!$B:$B,$B205,'PSM Costs'!BS:BS),"")</f>
        <v/>
      </c>
      <c r="AB205" s="230" t="str">
        <f t="shared" ca="1" si="19"/>
        <v/>
      </c>
    </row>
    <row r="206" spans="1:28" ht="22" customHeight="1" x14ac:dyDescent="0.15">
      <c r="A206" s="226">
        <v>196</v>
      </c>
      <c r="B206" s="226" t="str">
        <f ca="1">IFERROR(VLOOKUP(A206,'Rank unique Mod-Int-CI-PR'!I:J,2,FALSE),"")</f>
        <v/>
      </c>
      <c r="C206" s="227" t="str">
        <f ca="1">IFERROR(VLOOKUP(VALUE(LEFT(B206,FIND("-",B206)-1)),CatModules!B:C,2,FALSE),"")</f>
        <v/>
      </c>
      <c r="D206" s="227" t="str">
        <f ca="1">IFERROR(VLOOKUP(LEFT(B206,FIND("--",B206)-1),CatInt!D:E,2,FALSE),"")</f>
        <v/>
      </c>
      <c r="E206" s="227" t="str">
        <f ca="1">IFERROR(VLOOKUP(MID(B206,FIND("--",B206)+2,FIND("---",B206)-FIND("--",B206)-2),CatCostInp!D:E,2,FALSE),"")</f>
        <v/>
      </c>
      <c r="F206" s="227" t="str">
        <f ca="1">IFERROR(VLOOKUP(B206,ActivityConcat!A:C,3,FALSE),"")</f>
        <v/>
      </c>
      <c r="G206" s="228" t="str">
        <f ca="1">IFERROR(VLOOKUP(VALUE(RIGHT(B206,1)),Setup!A:D,4,FALSE),"")</f>
        <v/>
      </c>
      <c r="H206" s="229" t="str">
        <f t="shared" ca="1" si="15"/>
        <v/>
      </c>
      <c r="I206" s="230" t="str">
        <f ca="1">IF(SUMIF(Pharmaceuticals!$B:$B,$B206,Pharmaceuticals!Q:Q)+SUMIF('Health Products &amp; Equipment'!$B:$B,$B206,'Health Products &amp; Equipment'!Z:Z)+SUMIF('Other Pharma &amp; Health Products'!$B:$B,$B206,'Other Pharma &amp; Health Products'!Z:Z)+SUMIF('PSM Costs'!$B:$B,$B206,'PSM Costs'!Z:Z)&gt;0,SUMIF(Pharmaceuticals!$B:$B,$B206,Pharmaceuticals!Q:Q)+SUMIF('Health Products &amp; Equipment'!$B:$B,$B206,'Health Products &amp; Equipment'!Z:Z)+SUMIF('Other Pharma &amp; Health Products'!$B:$B,$B206,'Other Pharma &amp; Health Products'!Z:Z)+SUMIF('PSM Costs'!$B:$B,$B206,'PSM Costs'!Z:Z),"")</f>
        <v/>
      </c>
      <c r="J206" s="230" t="str">
        <f ca="1">IF(SUMIF(Pharmaceuticals!$B:$B,$B206,Pharmaceuticals!S:S)+SUMIF('Health Products &amp; Equipment'!$B:$B,$B206,'Health Products &amp; Equipment'!AB:AB)+SUMIF('Other Pharma &amp; Health Products'!$B:$B,$B206,'Other Pharma &amp; Health Products'!AB:AB)+SUMIF('PSM Costs'!$B:$B,$B206,'PSM Costs'!AB:AB)&gt;0,SUMIF(Pharmaceuticals!$B:$B,$B206,Pharmaceuticals!S:S)+SUMIF('Health Products &amp; Equipment'!$B:$B,$B206,'Health Products &amp; Equipment'!AB:AB)+SUMIF('Other Pharma &amp; Health Products'!$B:$B,$B206,'Other Pharma &amp; Health Products'!AB:AB)+SUMIF('PSM Costs'!$B:$B,$B206,'PSM Costs'!AB:AB),"")</f>
        <v/>
      </c>
      <c r="K206" s="230" t="str">
        <f ca="1">IF(SUMIF(Pharmaceuticals!$B:$B,$B206,Pharmaceuticals!U:U)+SUMIF('Health Products &amp; Equipment'!$B:$B,$B206,'Health Products &amp; Equipment'!AD:AD)+SUMIF('Other Pharma &amp; Health Products'!$B:$B,$B206,'Other Pharma &amp; Health Products'!AD:AD)+SUMIF('PSM Costs'!$B:$B,$B206,'PSM Costs'!AD:AD)&gt;0,SUMIF(Pharmaceuticals!$B:$B,$B206,Pharmaceuticals!U:U)+SUMIF('Health Products &amp; Equipment'!$B:$B,$B206,'Health Products &amp; Equipment'!AD:AD)+SUMIF('Other Pharma &amp; Health Products'!$B:$B,$B206,'Other Pharma &amp; Health Products'!AD:AD)+SUMIF('PSM Costs'!$B:$B,$B206,'PSM Costs'!AD:AD),"")</f>
        <v/>
      </c>
      <c r="L206" s="230" t="str">
        <f ca="1">IF(SUMIF(Pharmaceuticals!$B:$B,$B206,Pharmaceuticals!W:W)+SUMIF('Health Products &amp; Equipment'!$B:$B,$B206,'Health Products &amp; Equipment'!AF:AF)+SUMIF('Other Pharma &amp; Health Products'!$B:$B,$B206,'Other Pharma &amp; Health Products'!AF:AF)+SUMIF('PSM Costs'!$B:$B,$B206,'PSM Costs'!AF:AF)&gt;0,SUMIF(Pharmaceuticals!$B:$B,$B206,Pharmaceuticals!W:W)+SUMIF('Health Products &amp; Equipment'!$B:$B,$B206,'Health Products &amp; Equipment'!AF:AF)+SUMIF('Other Pharma &amp; Health Products'!$B:$B,$B206,'Other Pharma &amp; Health Products'!AF:AF)+SUMIF('PSM Costs'!$B:$B,$B206,'PSM Costs'!AF:AF),"")</f>
        <v/>
      </c>
      <c r="M206" s="228" t="str">
        <f t="shared" ca="1" si="16"/>
        <v/>
      </c>
      <c r="N206" s="231" t="str">
        <f ca="1">IF(SUMIF(Pharmaceuticals!$B:$B,$B206,Pharmaceuticals!AD:AD)+SUMIF('Health Products &amp; Equipment'!$B:$B,$B206,'Health Products &amp; Equipment'!AM:AM)+SUMIF('Other Pharma &amp; Health Products'!$B:$B,$B206,'Other Pharma &amp; Health Products'!AM:AM)+SUMIF('PSM Costs'!$B:$B,$B206,'PSM Costs'!AM:AM)&gt;0,SUMIF(Pharmaceuticals!$B:$B,$B206,Pharmaceuticals!AD:AD)+SUMIF('Health Products &amp; Equipment'!$B:$B,$B206,'Health Products &amp; Equipment'!AM:AM)+SUMIF('Other Pharma &amp; Health Products'!$B:$B,$B206,'Other Pharma &amp; Health Products'!AM:AM)+SUMIF('PSM Costs'!$B:$B,$B206,'PSM Costs'!AM:AM),"")</f>
        <v/>
      </c>
      <c r="O206" s="231" t="str">
        <f ca="1">IF(SUMIF(Pharmaceuticals!$B:$B,$B206,Pharmaceuticals!AF:AF)+SUMIF('Health Products &amp; Equipment'!$B:$B,$B206,'Health Products &amp; Equipment'!AO:AO)+SUMIF('Other Pharma &amp; Health Products'!$B:$B,$B206,'Other Pharma &amp; Health Products'!AO:AO)+SUMIF('PSM Costs'!$B:$B,$B206,'PSM Costs'!AO:AO)&gt;0,SUMIF(Pharmaceuticals!$B:$B,$B206,Pharmaceuticals!AF:AF)+SUMIF('Health Products &amp; Equipment'!$B:$B,$B206,'Health Products &amp; Equipment'!AO:AO)+SUMIF('Other Pharma &amp; Health Products'!$B:$B,$B206,'Other Pharma &amp; Health Products'!AO:AO)+SUMIF('PSM Costs'!$B:$B,$B206,'PSM Costs'!AO:AO),"")</f>
        <v/>
      </c>
      <c r="P206" s="231" t="str">
        <f ca="1">IF(SUMIF(Pharmaceuticals!$B:$B,$B206,Pharmaceuticals!AH:AH)+SUMIF('Health Products &amp; Equipment'!$B:$B,$B206,'Health Products &amp; Equipment'!AQ:AQ)+SUMIF('Other Pharma &amp; Health Products'!$B:$B,$B206,'Other Pharma &amp; Health Products'!AQ:AQ)+SUMIF('PSM Costs'!$B:$B,$B206,'PSM Costs'!AQ:AQ)&gt;0,SUMIF(Pharmaceuticals!$B:$B,$B206,Pharmaceuticals!AH:AH)+SUMIF('Health Products &amp; Equipment'!$B:$B,$B206,'Health Products &amp; Equipment'!AQ:AQ)+SUMIF('Other Pharma &amp; Health Products'!$B:$B,$B206,'Other Pharma &amp; Health Products'!AQ:AQ)+SUMIF('PSM Costs'!$B:$B,$B206,'PSM Costs'!AQ:AQ),"")</f>
        <v/>
      </c>
      <c r="Q206" s="231" t="str">
        <f ca="1">IF(SUMIF(Pharmaceuticals!$B:$B,$B206,Pharmaceuticals!AJ:AJ)+SUMIF('Health Products &amp; Equipment'!$B:$B,$B206,'Health Products &amp; Equipment'!AS:AS)+SUMIF('Other Pharma &amp; Health Products'!$B:$B,$B206,'Other Pharma &amp; Health Products'!AS:AS)+SUMIF('PSM Costs'!$B:$B,$B206,'PSM Costs'!AS:AS)&gt;0,SUMIF(Pharmaceuticals!$B:$B,$B206,Pharmaceuticals!AJ:AJ)+SUMIF('Health Products &amp; Equipment'!$B:$B,$B206,'Health Products &amp; Equipment'!AS:AS)+SUMIF('Other Pharma &amp; Health Products'!$B:$B,$B206,'Other Pharma &amp; Health Products'!AS:AS)+SUMIF('PSM Costs'!$B:$B,$B206,'PSM Costs'!AS:AS),"")</f>
        <v/>
      </c>
      <c r="R206" s="229" t="str">
        <f t="shared" ca="1" si="17"/>
        <v/>
      </c>
      <c r="S206" s="230" t="str">
        <f ca="1">IF(SUMIF(Pharmaceuticals!$B:$B,$B206,Pharmaceuticals!AQ:AQ)+SUMIF('Health Products &amp; Equipment'!$B:$B,$B206,'Health Products &amp; Equipment'!AZ:AZ)+SUMIF('Other Pharma &amp; Health Products'!$B:$B,$B206,'Other Pharma &amp; Health Products'!AZ:AZ)+SUMIF('PSM Costs'!$B:$B,$B206,'PSM Costs'!AZ:AZ)&gt;0,SUMIF(Pharmaceuticals!$B:$B,$B206,Pharmaceuticals!AQ:AQ)+SUMIF('Health Products &amp; Equipment'!$B:$B,$B206,'Health Products &amp; Equipment'!AZ:AZ)+SUMIF('Other Pharma &amp; Health Products'!$B:$B,$B206,'Other Pharma &amp; Health Products'!AZ:AZ)+SUMIF('PSM Costs'!$B:$B,$B206,'PSM Costs'!AZ:AZ),"")</f>
        <v/>
      </c>
      <c r="T206" s="230" t="str">
        <f ca="1">IF(SUMIF(Pharmaceuticals!$B:$B,$B206,Pharmaceuticals!AS:AS)+SUMIF('Health Products &amp; Equipment'!$B:$B,$B206,'Health Products &amp; Equipment'!BB:BB)+SUMIF('Other Pharma &amp; Health Products'!$B:$B,$B206,'Other Pharma &amp; Health Products'!BB:BB)+SUMIF('PSM Costs'!$B:$B,$B206,'PSM Costs'!BB:BB)&gt;0,SUMIF(Pharmaceuticals!$B:$B,$B206,Pharmaceuticals!AS:AS)+SUMIF('Health Products &amp; Equipment'!$B:$B,$B206,'Health Products &amp; Equipment'!BB:BB)+SUMIF('Other Pharma &amp; Health Products'!$B:$B,$B206,'Other Pharma &amp; Health Products'!BB:BB)+SUMIF('PSM Costs'!$B:$B,$B206,'PSM Costs'!BB:BB),"")</f>
        <v/>
      </c>
      <c r="U206" s="230" t="str">
        <f ca="1">IF(SUMIF(Pharmaceuticals!$B:$B,$B206,Pharmaceuticals!AU:AU)+SUMIF('Health Products &amp; Equipment'!$B:$B,$B206,'Health Products &amp; Equipment'!BD:BD)+SUMIF('Other Pharma &amp; Health Products'!$B:$B,$B206,'Other Pharma &amp; Health Products'!BD:BD)+SUMIF('PSM Costs'!$B:$B,$B206,'PSM Costs'!BD:BD)&gt;0,SUMIF(Pharmaceuticals!$B:$B,$B206,Pharmaceuticals!AU:AU)+SUMIF('Health Products &amp; Equipment'!$B:$B,$B206,'Health Products &amp; Equipment'!BD:BD)+SUMIF('Other Pharma &amp; Health Products'!$B:$B,$B206,'Other Pharma &amp; Health Products'!BD:BD)+SUMIF('PSM Costs'!$B:$B,$B206,'PSM Costs'!BD:BD),"")</f>
        <v/>
      </c>
      <c r="V206" s="230" t="str">
        <f ca="1">IF(SUMIF(Pharmaceuticals!$B:$B,$B206,Pharmaceuticals!AW:AW)+SUMIF('Health Products &amp; Equipment'!$B:$B,$B206,'Health Products &amp; Equipment'!BF:BF)+SUMIF('Other Pharma &amp; Health Products'!$B:$B,$B206,'Other Pharma &amp; Health Products'!BF:BF)+SUMIF('PSM Costs'!$B:$B,$B206,'PSM Costs'!BF:BF)&gt;0,SUMIF(Pharmaceuticals!$B:$B,$B206,Pharmaceuticals!AW:AW)+SUMIF('Health Products &amp; Equipment'!$B:$B,$B206,'Health Products &amp; Equipment'!BF:BF)+SUMIF('Other Pharma &amp; Health Products'!$B:$B,$B206,'Other Pharma &amp; Health Products'!BF:BF)+SUMIF('PSM Costs'!$B:$B,$B206,'PSM Costs'!BF:BF),"")</f>
        <v/>
      </c>
      <c r="W206" s="228" t="str">
        <f t="shared" ca="1" si="18"/>
        <v/>
      </c>
      <c r="X206" s="231" t="str">
        <f ca="1">IF(SUMIF(Pharmaceuticals!$B:$B,$B206,Pharmaceuticals!BD:BD)+SUMIF('Health Products &amp; Equipment'!$B:$B,$B206,'Health Products &amp; Equipment'!BM:BM)+SUMIF('Other Pharma &amp; Health Products'!$B:$B,$B206,'Other Pharma &amp; Health Products'!BM:BM)+SUMIF('PSM Costs'!$B:$B,$B206,'PSM Costs'!BM:BM)&gt;0,SUMIF(Pharmaceuticals!$B:$B,$B206,Pharmaceuticals!BD:BD)+SUMIF('Health Products &amp; Equipment'!$B:$B,$B206,'Health Products &amp; Equipment'!BM:BM)+SUMIF('Other Pharma &amp; Health Products'!$B:$B,$B206,'Other Pharma &amp; Health Products'!BM:BM)+SUMIF('PSM Costs'!$B:$B,$B206,'PSM Costs'!BM:BM),"")</f>
        <v/>
      </c>
      <c r="Y206" s="231" t="str">
        <f ca="1">IF(SUMIF(Pharmaceuticals!$B:$B,$B206,Pharmaceuticals!BF:BF)+SUMIF('Health Products &amp; Equipment'!$B:$B,$B206,'Health Products &amp; Equipment'!BO:BO)+SUMIF('Other Pharma &amp; Health Products'!$B:$B,$B206,'Other Pharma &amp; Health Products'!BO:BO)+SUMIF('PSM Costs'!$B:$B,$B206,'PSM Costs'!BO:BO)&gt;0,SUMIF(Pharmaceuticals!$B:$B,$B206,Pharmaceuticals!BF:BF)+SUMIF('Health Products &amp; Equipment'!$B:$B,$B206,'Health Products &amp; Equipment'!BO:BO)+SUMIF('Other Pharma &amp; Health Products'!$B:$B,$B206,'Other Pharma &amp; Health Products'!BO:BO)+SUMIF('PSM Costs'!$B:$B,$B206,'PSM Costs'!BO:BO),"")</f>
        <v/>
      </c>
      <c r="Z206" s="231" t="str">
        <f ca="1">IF(SUMIF(Pharmaceuticals!$B:$B,$B206,Pharmaceuticals!BH:BH)+SUMIF('Health Products &amp; Equipment'!$B:$B,$B206,'Health Products &amp; Equipment'!BQ:BQ)+SUMIF('Other Pharma &amp; Health Products'!$B:$B,$B206,'Other Pharma &amp; Health Products'!BQ:BQ)+SUMIF('PSM Costs'!$B:$B,$B206,'PSM Costs'!BQ:BQ)&gt;0,SUMIF(Pharmaceuticals!$B:$B,$B206,Pharmaceuticals!BH:BH)+SUMIF('Health Products &amp; Equipment'!$B:$B,$B206,'Health Products &amp; Equipment'!BQ:BQ)+SUMIF('Other Pharma &amp; Health Products'!$B:$B,$B206,'Other Pharma &amp; Health Products'!BQ:BQ)+SUMIF('PSM Costs'!$B:$B,$B206,'PSM Costs'!BQ:BQ),"")</f>
        <v/>
      </c>
      <c r="AA206" s="231" t="str">
        <f ca="1">IF(SUMIF(Pharmaceuticals!$B:$B,$B206,Pharmaceuticals!BJ:BJ)+SUMIF('Health Products &amp; Equipment'!$B:$B,$B206,'Health Products &amp; Equipment'!BS:BS)+SUMIF('Other Pharma &amp; Health Products'!$B:$B,$B206,'Other Pharma &amp; Health Products'!BS:BS)+SUMIF('PSM Costs'!$B:$B,$B206,'PSM Costs'!BS:BS)&gt;0,SUMIF(Pharmaceuticals!$B:$B,$B206,Pharmaceuticals!BJ:BJ)+SUMIF('Health Products &amp; Equipment'!$B:$B,$B206,'Health Products &amp; Equipment'!BS:BS)+SUMIF('Other Pharma &amp; Health Products'!$B:$B,$B206,'Other Pharma &amp; Health Products'!BS:BS)+SUMIF('PSM Costs'!$B:$B,$B206,'PSM Costs'!BS:BS),"")</f>
        <v/>
      </c>
      <c r="AB206" s="230" t="str">
        <f t="shared" ca="1" si="19"/>
        <v/>
      </c>
    </row>
    <row r="207" spans="1:28" ht="22" customHeight="1" x14ac:dyDescent="0.15">
      <c r="A207" s="226">
        <v>197</v>
      </c>
      <c r="B207" s="226" t="str">
        <f ca="1">IFERROR(VLOOKUP(A207,'Rank unique Mod-Int-CI-PR'!I:J,2,FALSE),"")</f>
        <v/>
      </c>
      <c r="C207" s="227" t="str">
        <f ca="1">IFERROR(VLOOKUP(VALUE(LEFT(B207,FIND("-",B207)-1)),CatModules!B:C,2,FALSE),"")</f>
        <v/>
      </c>
      <c r="D207" s="227" t="str">
        <f ca="1">IFERROR(VLOOKUP(LEFT(B207,FIND("--",B207)-1),CatInt!D:E,2,FALSE),"")</f>
        <v/>
      </c>
      <c r="E207" s="227" t="str">
        <f ca="1">IFERROR(VLOOKUP(MID(B207,FIND("--",B207)+2,FIND("---",B207)-FIND("--",B207)-2),CatCostInp!D:E,2,FALSE),"")</f>
        <v/>
      </c>
      <c r="F207" s="227" t="str">
        <f ca="1">IFERROR(VLOOKUP(B207,ActivityConcat!A:C,3,FALSE),"")</f>
        <v/>
      </c>
      <c r="G207" s="228" t="str">
        <f ca="1">IFERROR(VLOOKUP(VALUE(RIGHT(B207,1)),Setup!A:D,4,FALSE),"")</f>
        <v/>
      </c>
      <c r="H207" s="229" t="str">
        <f t="shared" ca="1" si="15"/>
        <v/>
      </c>
      <c r="I207" s="230" t="str">
        <f ca="1">IF(SUMIF(Pharmaceuticals!$B:$B,$B207,Pharmaceuticals!Q:Q)+SUMIF('Health Products &amp; Equipment'!$B:$B,$B207,'Health Products &amp; Equipment'!Z:Z)+SUMIF('Other Pharma &amp; Health Products'!$B:$B,$B207,'Other Pharma &amp; Health Products'!Z:Z)+SUMIF('PSM Costs'!$B:$B,$B207,'PSM Costs'!Z:Z)&gt;0,SUMIF(Pharmaceuticals!$B:$B,$B207,Pharmaceuticals!Q:Q)+SUMIF('Health Products &amp; Equipment'!$B:$B,$B207,'Health Products &amp; Equipment'!Z:Z)+SUMIF('Other Pharma &amp; Health Products'!$B:$B,$B207,'Other Pharma &amp; Health Products'!Z:Z)+SUMIF('PSM Costs'!$B:$B,$B207,'PSM Costs'!Z:Z),"")</f>
        <v/>
      </c>
      <c r="J207" s="230" t="str">
        <f ca="1">IF(SUMIF(Pharmaceuticals!$B:$B,$B207,Pharmaceuticals!S:S)+SUMIF('Health Products &amp; Equipment'!$B:$B,$B207,'Health Products &amp; Equipment'!AB:AB)+SUMIF('Other Pharma &amp; Health Products'!$B:$B,$B207,'Other Pharma &amp; Health Products'!AB:AB)+SUMIF('PSM Costs'!$B:$B,$B207,'PSM Costs'!AB:AB)&gt;0,SUMIF(Pharmaceuticals!$B:$B,$B207,Pharmaceuticals!S:S)+SUMIF('Health Products &amp; Equipment'!$B:$B,$B207,'Health Products &amp; Equipment'!AB:AB)+SUMIF('Other Pharma &amp; Health Products'!$B:$B,$B207,'Other Pharma &amp; Health Products'!AB:AB)+SUMIF('PSM Costs'!$B:$B,$B207,'PSM Costs'!AB:AB),"")</f>
        <v/>
      </c>
      <c r="K207" s="230" t="str">
        <f ca="1">IF(SUMIF(Pharmaceuticals!$B:$B,$B207,Pharmaceuticals!U:U)+SUMIF('Health Products &amp; Equipment'!$B:$B,$B207,'Health Products &amp; Equipment'!AD:AD)+SUMIF('Other Pharma &amp; Health Products'!$B:$B,$B207,'Other Pharma &amp; Health Products'!AD:AD)+SUMIF('PSM Costs'!$B:$B,$B207,'PSM Costs'!AD:AD)&gt;0,SUMIF(Pharmaceuticals!$B:$B,$B207,Pharmaceuticals!U:U)+SUMIF('Health Products &amp; Equipment'!$B:$B,$B207,'Health Products &amp; Equipment'!AD:AD)+SUMIF('Other Pharma &amp; Health Products'!$B:$B,$B207,'Other Pharma &amp; Health Products'!AD:AD)+SUMIF('PSM Costs'!$B:$B,$B207,'PSM Costs'!AD:AD),"")</f>
        <v/>
      </c>
      <c r="L207" s="230" t="str">
        <f ca="1">IF(SUMIF(Pharmaceuticals!$B:$B,$B207,Pharmaceuticals!W:W)+SUMIF('Health Products &amp; Equipment'!$B:$B,$B207,'Health Products &amp; Equipment'!AF:AF)+SUMIF('Other Pharma &amp; Health Products'!$B:$B,$B207,'Other Pharma &amp; Health Products'!AF:AF)+SUMIF('PSM Costs'!$B:$B,$B207,'PSM Costs'!AF:AF)&gt;0,SUMIF(Pharmaceuticals!$B:$B,$B207,Pharmaceuticals!W:W)+SUMIF('Health Products &amp; Equipment'!$B:$B,$B207,'Health Products &amp; Equipment'!AF:AF)+SUMIF('Other Pharma &amp; Health Products'!$B:$B,$B207,'Other Pharma &amp; Health Products'!AF:AF)+SUMIF('PSM Costs'!$B:$B,$B207,'PSM Costs'!AF:AF),"")</f>
        <v/>
      </c>
      <c r="M207" s="228" t="str">
        <f t="shared" ca="1" si="16"/>
        <v/>
      </c>
      <c r="N207" s="231" t="str">
        <f ca="1">IF(SUMIF(Pharmaceuticals!$B:$B,$B207,Pharmaceuticals!AD:AD)+SUMIF('Health Products &amp; Equipment'!$B:$B,$B207,'Health Products &amp; Equipment'!AM:AM)+SUMIF('Other Pharma &amp; Health Products'!$B:$B,$B207,'Other Pharma &amp; Health Products'!AM:AM)+SUMIF('PSM Costs'!$B:$B,$B207,'PSM Costs'!AM:AM)&gt;0,SUMIF(Pharmaceuticals!$B:$B,$B207,Pharmaceuticals!AD:AD)+SUMIF('Health Products &amp; Equipment'!$B:$B,$B207,'Health Products &amp; Equipment'!AM:AM)+SUMIF('Other Pharma &amp; Health Products'!$B:$B,$B207,'Other Pharma &amp; Health Products'!AM:AM)+SUMIF('PSM Costs'!$B:$B,$B207,'PSM Costs'!AM:AM),"")</f>
        <v/>
      </c>
      <c r="O207" s="231" t="str">
        <f ca="1">IF(SUMIF(Pharmaceuticals!$B:$B,$B207,Pharmaceuticals!AF:AF)+SUMIF('Health Products &amp; Equipment'!$B:$B,$B207,'Health Products &amp; Equipment'!AO:AO)+SUMIF('Other Pharma &amp; Health Products'!$B:$B,$B207,'Other Pharma &amp; Health Products'!AO:AO)+SUMIF('PSM Costs'!$B:$B,$B207,'PSM Costs'!AO:AO)&gt;0,SUMIF(Pharmaceuticals!$B:$B,$B207,Pharmaceuticals!AF:AF)+SUMIF('Health Products &amp; Equipment'!$B:$B,$B207,'Health Products &amp; Equipment'!AO:AO)+SUMIF('Other Pharma &amp; Health Products'!$B:$B,$B207,'Other Pharma &amp; Health Products'!AO:AO)+SUMIF('PSM Costs'!$B:$B,$B207,'PSM Costs'!AO:AO),"")</f>
        <v/>
      </c>
      <c r="P207" s="231" t="str">
        <f ca="1">IF(SUMIF(Pharmaceuticals!$B:$B,$B207,Pharmaceuticals!AH:AH)+SUMIF('Health Products &amp; Equipment'!$B:$B,$B207,'Health Products &amp; Equipment'!AQ:AQ)+SUMIF('Other Pharma &amp; Health Products'!$B:$B,$B207,'Other Pharma &amp; Health Products'!AQ:AQ)+SUMIF('PSM Costs'!$B:$B,$B207,'PSM Costs'!AQ:AQ)&gt;0,SUMIF(Pharmaceuticals!$B:$B,$B207,Pharmaceuticals!AH:AH)+SUMIF('Health Products &amp; Equipment'!$B:$B,$B207,'Health Products &amp; Equipment'!AQ:AQ)+SUMIF('Other Pharma &amp; Health Products'!$B:$B,$B207,'Other Pharma &amp; Health Products'!AQ:AQ)+SUMIF('PSM Costs'!$B:$B,$B207,'PSM Costs'!AQ:AQ),"")</f>
        <v/>
      </c>
      <c r="Q207" s="231" t="str">
        <f ca="1">IF(SUMIF(Pharmaceuticals!$B:$B,$B207,Pharmaceuticals!AJ:AJ)+SUMIF('Health Products &amp; Equipment'!$B:$B,$B207,'Health Products &amp; Equipment'!AS:AS)+SUMIF('Other Pharma &amp; Health Products'!$B:$B,$B207,'Other Pharma &amp; Health Products'!AS:AS)+SUMIF('PSM Costs'!$B:$B,$B207,'PSM Costs'!AS:AS)&gt;0,SUMIF(Pharmaceuticals!$B:$B,$B207,Pharmaceuticals!AJ:AJ)+SUMIF('Health Products &amp; Equipment'!$B:$B,$B207,'Health Products &amp; Equipment'!AS:AS)+SUMIF('Other Pharma &amp; Health Products'!$B:$B,$B207,'Other Pharma &amp; Health Products'!AS:AS)+SUMIF('PSM Costs'!$B:$B,$B207,'PSM Costs'!AS:AS),"")</f>
        <v/>
      </c>
      <c r="R207" s="229" t="str">
        <f t="shared" ca="1" si="17"/>
        <v/>
      </c>
      <c r="S207" s="230" t="str">
        <f ca="1">IF(SUMIF(Pharmaceuticals!$B:$B,$B207,Pharmaceuticals!AQ:AQ)+SUMIF('Health Products &amp; Equipment'!$B:$B,$B207,'Health Products &amp; Equipment'!AZ:AZ)+SUMIF('Other Pharma &amp; Health Products'!$B:$B,$B207,'Other Pharma &amp; Health Products'!AZ:AZ)+SUMIF('PSM Costs'!$B:$B,$B207,'PSM Costs'!AZ:AZ)&gt;0,SUMIF(Pharmaceuticals!$B:$B,$B207,Pharmaceuticals!AQ:AQ)+SUMIF('Health Products &amp; Equipment'!$B:$B,$B207,'Health Products &amp; Equipment'!AZ:AZ)+SUMIF('Other Pharma &amp; Health Products'!$B:$B,$B207,'Other Pharma &amp; Health Products'!AZ:AZ)+SUMIF('PSM Costs'!$B:$B,$B207,'PSM Costs'!AZ:AZ),"")</f>
        <v/>
      </c>
      <c r="T207" s="230" t="str">
        <f ca="1">IF(SUMIF(Pharmaceuticals!$B:$B,$B207,Pharmaceuticals!AS:AS)+SUMIF('Health Products &amp; Equipment'!$B:$B,$B207,'Health Products &amp; Equipment'!BB:BB)+SUMIF('Other Pharma &amp; Health Products'!$B:$B,$B207,'Other Pharma &amp; Health Products'!BB:BB)+SUMIF('PSM Costs'!$B:$B,$B207,'PSM Costs'!BB:BB)&gt;0,SUMIF(Pharmaceuticals!$B:$B,$B207,Pharmaceuticals!AS:AS)+SUMIF('Health Products &amp; Equipment'!$B:$B,$B207,'Health Products &amp; Equipment'!BB:BB)+SUMIF('Other Pharma &amp; Health Products'!$B:$B,$B207,'Other Pharma &amp; Health Products'!BB:BB)+SUMIF('PSM Costs'!$B:$B,$B207,'PSM Costs'!BB:BB),"")</f>
        <v/>
      </c>
      <c r="U207" s="230" t="str">
        <f ca="1">IF(SUMIF(Pharmaceuticals!$B:$B,$B207,Pharmaceuticals!AU:AU)+SUMIF('Health Products &amp; Equipment'!$B:$B,$B207,'Health Products &amp; Equipment'!BD:BD)+SUMIF('Other Pharma &amp; Health Products'!$B:$B,$B207,'Other Pharma &amp; Health Products'!BD:BD)+SUMIF('PSM Costs'!$B:$B,$B207,'PSM Costs'!BD:BD)&gt;0,SUMIF(Pharmaceuticals!$B:$B,$B207,Pharmaceuticals!AU:AU)+SUMIF('Health Products &amp; Equipment'!$B:$B,$B207,'Health Products &amp; Equipment'!BD:BD)+SUMIF('Other Pharma &amp; Health Products'!$B:$B,$B207,'Other Pharma &amp; Health Products'!BD:BD)+SUMIF('PSM Costs'!$B:$B,$B207,'PSM Costs'!BD:BD),"")</f>
        <v/>
      </c>
      <c r="V207" s="230" t="str">
        <f ca="1">IF(SUMIF(Pharmaceuticals!$B:$B,$B207,Pharmaceuticals!AW:AW)+SUMIF('Health Products &amp; Equipment'!$B:$B,$B207,'Health Products &amp; Equipment'!BF:BF)+SUMIF('Other Pharma &amp; Health Products'!$B:$B,$B207,'Other Pharma &amp; Health Products'!BF:BF)+SUMIF('PSM Costs'!$B:$B,$B207,'PSM Costs'!BF:BF)&gt;0,SUMIF(Pharmaceuticals!$B:$B,$B207,Pharmaceuticals!AW:AW)+SUMIF('Health Products &amp; Equipment'!$B:$B,$B207,'Health Products &amp; Equipment'!BF:BF)+SUMIF('Other Pharma &amp; Health Products'!$B:$B,$B207,'Other Pharma &amp; Health Products'!BF:BF)+SUMIF('PSM Costs'!$B:$B,$B207,'PSM Costs'!BF:BF),"")</f>
        <v/>
      </c>
      <c r="W207" s="228" t="str">
        <f t="shared" ca="1" si="18"/>
        <v/>
      </c>
      <c r="X207" s="231" t="str">
        <f ca="1">IF(SUMIF(Pharmaceuticals!$B:$B,$B207,Pharmaceuticals!BD:BD)+SUMIF('Health Products &amp; Equipment'!$B:$B,$B207,'Health Products &amp; Equipment'!BM:BM)+SUMIF('Other Pharma &amp; Health Products'!$B:$B,$B207,'Other Pharma &amp; Health Products'!BM:BM)+SUMIF('PSM Costs'!$B:$B,$B207,'PSM Costs'!BM:BM)&gt;0,SUMIF(Pharmaceuticals!$B:$B,$B207,Pharmaceuticals!BD:BD)+SUMIF('Health Products &amp; Equipment'!$B:$B,$B207,'Health Products &amp; Equipment'!BM:BM)+SUMIF('Other Pharma &amp; Health Products'!$B:$B,$B207,'Other Pharma &amp; Health Products'!BM:BM)+SUMIF('PSM Costs'!$B:$B,$B207,'PSM Costs'!BM:BM),"")</f>
        <v/>
      </c>
      <c r="Y207" s="231" t="str">
        <f ca="1">IF(SUMIF(Pharmaceuticals!$B:$B,$B207,Pharmaceuticals!BF:BF)+SUMIF('Health Products &amp; Equipment'!$B:$B,$B207,'Health Products &amp; Equipment'!BO:BO)+SUMIF('Other Pharma &amp; Health Products'!$B:$B,$B207,'Other Pharma &amp; Health Products'!BO:BO)+SUMIF('PSM Costs'!$B:$B,$B207,'PSM Costs'!BO:BO)&gt;0,SUMIF(Pharmaceuticals!$B:$B,$B207,Pharmaceuticals!BF:BF)+SUMIF('Health Products &amp; Equipment'!$B:$B,$B207,'Health Products &amp; Equipment'!BO:BO)+SUMIF('Other Pharma &amp; Health Products'!$B:$B,$B207,'Other Pharma &amp; Health Products'!BO:BO)+SUMIF('PSM Costs'!$B:$B,$B207,'PSM Costs'!BO:BO),"")</f>
        <v/>
      </c>
      <c r="Z207" s="231" t="str">
        <f ca="1">IF(SUMIF(Pharmaceuticals!$B:$B,$B207,Pharmaceuticals!BH:BH)+SUMIF('Health Products &amp; Equipment'!$B:$B,$B207,'Health Products &amp; Equipment'!BQ:BQ)+SUMIF('Other Pharma &amp; Health Products'!$B:$B,$B207,'Other Pharma &amp; Health Products'!BQ:BQ)+SUMIF('PSM Costs'!$B:$B,$B207,'PSM Costs'!BQ:BQ)&gt;0,SUMIF(Pharmaceuticals!$B:$B,$B207,Pharmaceuticals!BH:BH)+SUMIF('Health Products &amp; Equipment'!$B:$B,$B207,'Health Products &amp; Equipment'!BQ:BQ)+SUMIF('Other Pharma &amp; Health Products'!$B:$B,$B207,'Other Pharma &amp; Health Products'!BQ:BQ)+SUMIF('PSM Costs'!$B:$B,$B207,'PSM Costs'!BQ:BQ),"")</f>
        <v/>
      </c>
      <c r="AA207" s="231" t="str">
        <f ca="1">IF(SUMIF(Pharmaceuticals!$B:$B,$B207,Pharmaceuticals!BJ:BJ)+SUMIF('Health Products &amp; Equipment'!$B:$B,$B207,'Health Products &amp; Equipment'!BS:BS)+SUMIF('Other Pharma &amp; Health Products'!$B:$B,$B207,'Other Pharma &amp; Health Products'!BS:BS)+SUMIF('PSM Costs'!$B:$B,$B207,'PSM Costs'!BS:BS)&gt;0,SUMIF(Pharmaceuticals!$B:$B,$B207,Pharmaceuticals!BJ:BJ)+SUMIF('Health Products &amp; Equipment'!$B:$B,$B207,'Health Products &amp; Equipment'!BS:BS)+SUMIF('Other Pharma &amp; Health Products'!$B:$B,$B207,'Other Pharma &amp; Health Products'!BS:BS)+SUMIF('PSM Costs'!$B:$B,$B207,'PSM Costs'!BS:BS),"")</f>
        <v/>
      </c>
      <c r="AB207" s="230" t="str">
        <f t="shared" ca="1" si="19"/>
        <v/>
      </c>
    </row>
    <row r="208" spans="1:28" ht="22" customHeight="1" x14ac:dyDescent="0.15">
      <c r="A208" s="226">
        <v>198</v>
      </c>
      <c r="B208" s="226" t="str">
        <f ca="1">IFERROR(VLOOKUP(A208,'Rank unique Mod-Int-CI-PR'!I:J,2,FALSE),"")</f>
        <v/>
      </c>
      <c r="C208" s="227" t="str">
        <f ca="1">IFERROR(VLOOKUP(VALUE(LEFT(B208,FIND("-",B208)-1)),CatModules!B:C,2,FALSE),"")</f>
        <v/>
      </c>
      <c r="D208" s="227" t="str">
        <f ca="1">IFERROR(VLOOKUP(LEFT(B208,FIND("--",B208)-1),CatInt!D:E,2,FALSE),"")</f>
        <v/>
      </c>
      <c r="E208" s="227" t="str">
        <f ca="1">IFERROR(VLOOKUP(MID(B208,FIND("--",B208)+2,FIND("---",B208)-FIND("--",B208)-2),CatCostInp!D:E,2,FALSE),"")</f>
        <v/>
      </c>
      <c r="F208" s="227" t="str">
        <f ca="1">IFERROR(VLOOKUP(B208,ActivityConcat!A:C,3,FALSE),"")</f>
        <v/>
      </c>
      <c r="G208" s="228" t="str">
        <f ca="1">IFERROR(VLOOKUP(VALUE(RIGHT(B208,1)),Setup!A:D,4,FALSE),"")</f>
        <v/>
      </c>
      <c r="H208" s="229" t="str">
        <f t="shared" ca="1" si="15"/>
        <v/>
      </c>
      <c r="I208" s="230" t="str">
        <f ca="1">IF(SUMIF(Pharmaceuticals!$B:$B,$B208,Pharmaceuticals!Q:Q)+SUMIF('Health Products &amp; Equipment'!$B:$B,$B208,'Health Products &amp; Equipment'!Z:Z)+SUMIF('Other Pharma &amp; Health Products'!$B:$B,$B208,'Other Pharma &amp; Health Products'!Z:Z)+SUMIF('PSM Costs'!$B:$B,$B208,'PSM Costs'!Z:Z)&gt;0,SUMIF(Pharmaceuticals!$B:$B,$B208,Pharmaceuticals!Q:Q)+SUMIF('Health Products &amp; Equipment'!$B:$B,$B208,'Health Products &amp; Equipment'!Z:Z)+SUMIF('Other Pharma &amp; Health Products'!$B:$B,$B208,'Other Pharma &amp; Health Products'!Z:Z)+SUMIF('PSM Costs'!$B:$B,$B208,'PSM Costs'!Z:Z),"")</f>
        <v/>
      </c>
      <c r="J208" s="230" t="str">
        <f ca="1">IF(SUMIF(Pharmaceuticals!$B:$B,$B208,Pharmaceuticals!S:S)+SUMIF('Health Products &amp; Equipment'!$B:$B,$B208,'Health Products &amp; Equipment'!AB:AB)+SUMIF('Other Pharma &amp; Health Products'!$B:$B,$B208,'Other Pharma &amp; Health Products'!AB:AB)+SUMIF('PSM Costs'!$B:$B,$B208,'PSM Costs'!AB:AB)&gt;0,SUMIF(Pharmaceuticals!$B:$B,$B208,Pharmaceuticals!S:S)+SUMIF('Health Products &amp; Equipment'!$B:$B,$B208,'Health Products &amp; Equipment'!AB:AB)+SUMIF('Other Pharma &amp; Health Products'!$B:$B,$B208,'Other Pharma &amp; Health Products'!AB:AB)+SUMIF('PSM Costs'!$B:$B,$B208,'PSM Costs'!AB:AB),"")</f>
        <v/>
      </c>
      <c r="K208" s="230" t="str">
        <f ca="1">IF(SUMIF(Pharmaceuticals!$B:$B,$B208,Pharmaceuticals!U:U)+SUMIF('Health Products &amp; Equipment'!$B:$B,$B208,'Health Products &amp; Equipment'!AD:AD)+SUMIF('Other Pharma &amp; Health Products'!$B:$B,$B208,'Other Pharma &amp; Health Products'!AD:AD)+SUMIF('PSM Costs'!$B:$B,$B208,'PSM Costs'!AD:AD)&gt;0,SUMIF(Pharmaceuticals!$B:$B,$B208,Pharmaceuticals!U:U)+SUMIF('Health Products &amp; Equipment'!$B:$B,$B208,'Health Products &amp; Equipment'!AD:AD)+SUMIF('Other Pharma &amp; Health Products'!$B:$B,$B208,'Other Pharma &amp; Health Products'!AD:AD)+SUMIF('PSM Costs'!$B:$B,$B208,'PSM Costs'!AD:AD),"")</f>
        <v/>
      </c>
      <c r="L208" s="230" t="str">
        <f ca="1">IF(SUMIF(Pharmaceuticals!$B:$B,$B208,Pharmaceuticals!W:W)+SUMIF('Health Products &amp; Equipment'!$B:$B,$B208,'Health Products &amp; Equipment'!AF:AF)+SUMIF('Other Pharma &amp; Health Products'!$B:$B,$B208,'Other Pharma &amp; Health Products'!AF:AF)+SUMIF('PSM Costs'!$B:$B,$B208,'PSM Costs'!AF:AF)&gt;0,SUMIF(Pharmaceuticals!$B:$B,$B208,Pharmaceuticals!W:W)+SUMIF('Health Products &amp; Equipment'!$B:$B,$B208,'Health Products &amp; Equipment'!AF:AF)+SUMIF('Other Pharma &amp; Health Products'!$B:$B,$B208,'Other Pharma &amp; Health Products'!AF:AF)+SUMIF('PSM Costs'!$B:$B,$B208,'PSM Costs'!AF:AF),"")</f>
        <v/>
      </c>
      <c r="M208" s="228" t="str">
        <f t="shared" ca="1" si="16"/>
        <v/>
      </c>
      <c r="N208" s="231" t="str">
        <f ca="1">IF(SUMIF(Pharmaceuticals!$B:$B,$B208,Pharmaceuticals!AD:AD)+SUMIF('Health Products &amp; Equipment'!$B:$B,$B208,'Health Products &amp; Equipment'!AM:AM)+SUMIF('Other Pharma &amp; Health Products'!$B:$B,$B208,'Other Pharma &amp; Health Products'!AM:AM)+SUMIF('PSM Costs'!$B:$B,$B208,'PSM Costs'!AM:AM)&gt;0,SUMIF(Pharmaceuticals!$B:$B,$B208,Pharmaceuticals!AD:AD)+SUMIF('Health Products &amp; Equipment'!$B:$B,$B208,'Health Products &amp; Equipment'!AM:AM)+SUMIF('Other Pharma &amp; Health Products'!$B:$B,$B208,'Other Pharma &amp; Health Products'!AM:AM)+SUMIF('PSM Costs'!$B:$B,$B208,'PSM Costs'!AM:AM),"")</f>
        <v/>
      </c>
      <c r="O208" s="231" t="str">
        <f ca="1">IF(SUMIF(Pharmaceuticals!$B:$B,$B208,Pharmaceuticals!AF:AF)+SUMIF('Health Products &amp; Equipment'!$B:$B,$B208,'Health Products &amp; Equipment'!AO:AO)+SUMIF('Other Pharma &amp; Health Products'!$B:$B,$B208,'Other Pharma &amp; Health Products'!AO:AO)+SUMIF('PSM Costs'!$B:$B,$B208,'PSM Costs'!AO:AO)&gt;0,SUMIF(Pharmaceuticals!$B:$B,$B208,Pharmaceuticals!AF:AF)+SUMIF('Health Products &amp; Equipment'!$B:$B,$B208,'Health Products &amp; Equipment'!AO:AO)+SUMIF('Other Pharma &amp; Health Products'!$B:$B,$B208,'Other Pharma &amp; Health Products'!AO:AO)+SUMIF('PSM Costs'!$B:$B,$B208,'PSM Costs'!AO:AO),"")</f>
        <v/>
      </c>
      <c r="P208" s="231" t="str">
        <f ca="1">IF(SUMIF(Pharmaceuticals!$B:$B,$B208,Pharmaceuticals!AH:AH)+SUMIF('Health Products &amp; Equipment'!$B:$B,$B208,'Health Products &amp; Equipment'!AQ:AQ)+SUMIF('Other Pharma &amp; Health Products'!$B:$B,$B208,'Other Pharma &amp; Health Products'!AQ:AQ)+SUMIF('PSM Costs'!$B:$B,$B208,'PSM Costs'!AQ:AQ)&gt;0,SUMIF(Pharmaceuticals!$B:$B,$B208,Pharmaceuticals!AH:AH)+SUMIF('Health Products &amp; Equipment'!$B:$B,$B208,'Health Products &amp; Equipment'!AQ:AQ)+SUMIF('Other Pharma &amp; Health Products'!$B:$B,$B208,'Other Pharma &amp; Health Products'!AQ:AQ)+SUMIF('PSM Costs'!$B:$B,$B208,'PSM Costs'!AQ:AQ),"")</f>
        <v/>
      </c>
      <c r="Q208" s="231" t="str">
        <f ca="1">IF(SUMIF(Pharmaceuticals!$B:$B,$B208,Pharmaceuticals!AJ:AJ)+SUMIF('Health Products &amp; Equipment'!$B:$B,$B208,'Health Products &amp; Equipment'!AS:AS)+SUMIF('Other Pharma &amp; Health Products'!$B:$B,$B208,'Other Pharma &amp; Health Products'!AS:AS)+SUMIF('PSM Costs'!$B:$B,$B208,'PSM Costs'!AS:AS)&gt;0,SUMIF(Pharmaceuticals!$B:$B,$B208,Pharmaceuticals!AJ:AJ)+SUMIF('Health Products &amp; Equipment'!$B:$B,$B208,'Health Products &amp; Equipment'!AS:AS)+SUMIF('Other Pharma &amp; Health Products'!$B:$B,$B208,'Other Pharma &amp; Health Products'!AS:AS)+SUMIF('PSM Costs'!$B:$B,$B208,'PSM Costs'!AS:AS),"")</f>
        <v/>
      </c>
      <c r="R208" s="229" t="str">
        <f t="shared" ca="1" si="17"/>
        <v/>
      </c>
      <c r="S208" s="230" t="str">
        <f ca="1">IF(SUMIF(Pharmaceuticals!$B:$B,$B208,Pharmaceuticals!AQ:AQ)+SUMIF('Health Products &amp; Equipment'!$B:$B,$B208,'Health Products &amp; Equipment'!AZ:AZ)+SUMIF('Other Pharma &amp; Health Products'!$B:$B,$B208,'Other Pharma &amp; Health Products'!AZ:AZ)+SUMIF('PSM Costs'!$B:$B,$B208,'PSM Costs'!AZ:AZ)&gt;0,SUMIF(Pharmaceuticals!$B:$B,$B208,Pharmaceuticals!AQ:AQ)+SUMIF('Health Products &amp; Equipment'!$B:$B,$B208,'Health Products &amp; Equipment'!AZ:AZ)+SUMIF('Other Pharma &amp; Health Products'!$B:$B,$B208,'Other Pharma &amp; Health Products'!AZ:AZ)+SUMIF('PSM Costs'!$B:$B,$B208,'PSM Costs'!AZ:AZ),"")</f>
        <v/>
      </c>
      <c r="T208" s="230" t="str">
        <f ca="1">IF(SUMIF(Pharmaceuticals!$B:$B,$B208,Pharmaceuticals!AS:AS)+SUMIF('Health Products &amp; Equipment'!$B:$B,$B208,'Health Products &amp; Equipment'!BB:BB)+SUMIF('Other Pharma &amp; Health Products'!$B:$B,$B208,'Other Pharma &amp; Health Products'!BB:BB)+SUMIF('PSM Costs'!$B:$B,$B208,'PSM Costs'!BB:BB)&gt;0,SUMIF(Pharmaceuticals!$B:$B,$B208,Pharmaceuticals!AS:AS)+SUMIF('Health Products &amp; Equipment'!$B:$B,$B208,'Health Products &amp; Equipment'!BB:BB)+SUMIF('Other Pharma &amp; Health Products'!$B:$B,$B208,'Other Pharma &amp; Health Products'!BB:BB)+SUMIF('PSM Costs'!$B:$B,$B208,'PSM Costs'!BB:BB),"")</f>
        <v/>
      </c>
      <c r="U208" s="230" t="str">
        <f ca="1">IF(SUMIF(Pharmaceuticals!$B:$B,$B208,Pharmaceuticals!AU:AU)+SUMIF('Health Products &amp; Equipment'!$B:$B,$B208,'Health Products &amp; Equipment'!BD:BD)+SUMIF('Other Pharma &amp; Health Products'!$B:$B,$B208,'Other Pharma &amp; Health Products'!BD:BD)+SUMIF('PSM Costs'!$B:$B,$B208,'PSM Costs'!BD:BD)&gt;0,SUMIF(Pharmaceuticals!$B:$B,$B208,Pharmaceuticals!AU:AU)+SUMIF('Health Products &amp; Equipment'!$B:$B,$B208,'Health Products &amp; Equipment'!BD:BD)+SUMIF('Other Pharma &amp; Health Products'!$B:$B,$B208,'Other Pharma &amp; Health Products'!BD:BD)+SUMIF('PSM Costs'!$B:$B,$B208,'PSM Costs'!BD:BD),"")</f>
        <v/>
      </c>
      <c r="V208" s="230" t="str">
        <f ca="1">IF(SUMIF(Pharmaceuticals!$B:$B,$B208,Pharmaceuticals!AW:AW)+SUMIF('Health Products &amp; Equipment'!$B:$B,$B208,'Health Products &amp; Equipment'!BF:BF)+SUMIF('Other Pharma &amp; Health Products'!$B:$B,$B208,'Other Pharma &amp; Health Products'!BF:BF)+SUMIF('PSM Costs'!$B:$B,$B208,'PSM Costs'!BF:BF)&gt;0,SUMIF(Pharmaceuticals!$B:$B,$B208,Pharmaceuticals!AW:AW)+SUMIF('Health Products &amp; Equipment'!$B:$B,$B208,'Health Products &amp; Equipment'!BF:BF)+SUMIF('Other Pharma &amp; Health Products'!$B:$B,$B208,'Other Pharma &amp; Health Products'!BF:BF)+SUMIF('PSM Costs'!$B:$B,$B208,'PSM Costs'!BF:BF),"")</f>
        <v/>
      </c>
      <c r="W208" s="228" t="str">
        <f t="shared" ca="1" si="18"/>
        <v/>
      </c>
      <c r="X208" s="231" t="str">
        <f ca="1">IF(SUMIF(Pharmaceuticals!$B:$B,$B208,Pharmaceuticals!BD:BD)+SUMIF('Health Products &amp; Equipment'!$B:$B,$B208,'Health Products &amp; Equipment'!BM:BM)+SUMIF('Other Pharma &amp; Health Products'!$B:$B,$B208,'Other Pharma &amp; Health Products'!BM:BM)+SUMIF('PSM Costs'!$B:$B,$B208,'PSM Costs'!BM:BM)&gt;0,SUMIF(Pharmaceuticals!$B:$B,$B208,Pharmaceuticals!BD:BD)+SUMIF('Health Products &amp; Equipment'!$B:$B,$B208,'Health Products &amp; Equipment'!BM:BM)+SUMIF('Other Pharma &amp; Health Products'!$B:$B,$B208,'Other Pharma &amp; Health Products'!BM:BM)+SUMIF('PSM Costs'!$B:$B,$B208,'PSM Costs'!BM:BM),"")</f>
        <v/>
      </c>
      <c r="Y208" s="231" t="str">
        <f ca="1">IF(SUMIF(Pharmaceuticals!$B:$B,$B208,Pharmaceuticals!BF:BF)+SUMIF('Health Products &amp; Equipment'!$B:$B,$B208,'Health Products &amp; Equipment'!BO:BO)+SUMIF('Other Pharma &amp; Health Products'!$B:$B,$B208,'Other Pharma &amp; Health Products'!BO:BO)+SUMIF('PSM Costs'!$B:$B,$B208,'PSM Costs'!BO:BO)&gt;0,SUMIF(Pharmaceuticals!$B:$B,$B208,Pharmaceuticals!BF:BF)+SUMIF('Health Products &amp; Equipment'!$B:$B,$B208,'Health Products &amp; Equipment'!BO:BO)+SUMIF('Other Pharma &amp; Health Products'!$B:$B,$B208,'Other Pharma &amp; Health Products'!BO:BO)+SUMIF('PSM Costs'!$B:$B,$B208,'PSM Costs'!BO:BO),"")</f>
        <v/>
      </c>
      <c r="Z208" s="231" t="str">
        <f ca="1">IF(SUMIF(Pharmaceuticals!$B:$B,$B208,Pharmaceuticals!BH:BH)+SUMIF('Health Products &amp; Equipment'!$B:$B,$B208,'Health Products &amp; Equipment'!BQ:BQ)+SUMIF('Other Pharma &amp; Health Products'!$B:$B,$B208,'Other Pharma &amp; Health Products'!BQ:BQ)+SUMIF('PSM Costs'!$B:$B,$B208,'PSM Costs'!BQ:BQ)&gt;0,SUMIF(Pharmaceuticals!$B:$B,$B208,Pharmaceuticals!BH:BH)+SUMIF('Health Products &amp; Equipment'!$B:$B,$B208,'Health Products &amp; Equipment'!BQ:BQ)+SUMIF('Other Pharma &amp; Health Products'!$B:$B,$B208,'Other Pharma &amp; Health Products'!BQ:BQ)+SUMIF('PSM Costs'!$B:$B,$B208,'PSM Costs'!BQ:BQ),"")</f>
        <v/>
      </c>
      <c r="AA208" s="231" t="str">
        <f ca="1">IF(SUMIF(Pharmaceuticals!$B:$B,$B208,Pharmaceuticals!BJ:BJ)+SUMIF('Health Products &amp; Equipment'!$B:$B,$B208,'Health Products &amp; Equipment'!BS:BS)+SUMIF('Other Pharma &amp; Health Products'!$B:$B,$B208,'Other Pharma &amp; Health Products'!BS:BS)+SUMIF('PSM Costs'!$B:$B,$B208,'PSM Costs'!BS:BS)&gt;0,SUMIF(Pharmaceuticals!$B:$B,$B208,Pharmaceuticals!BJ:BJ)+SUMIF('Health Products &amp; Equipment'!$B:$B,$B208,'Health Products &amp; Equipment'!BS:BS)+SUMIF('Other Pharma &amp; Health Products'!$B:$B,$B208,'Other Pharma &amp; Health Products'!BS:BS)+SUMIF('PSM Costs'!$B:$B,$B208,'PSM Costs'!BS:BS),"")</f>
        <v/>
      </c>
      <c r="AB208" s="230" t="str">
        <f t="shared" ca="1" si="19"/>
        <v/>
      </c>
    </row>
    <row r="209" spans="1:28" ht="22" customHeight="1" x14ac:dyDescent="0.15">
      <c r="A209" s="226">
        <v>199</v>
      </c>
      <c r="B209" s="226" t="str">
        <f ca="1">IFERROR(VLOOKUP(A209,'Rank unique Mod-Int-CI-PR'!I:J,2,FALSE),"")</f>
        <v/>
      </c>
      <c r="C209" s="227" t="str">
        <f ca="1">IFERROR(VLOOKUP(VALUE(LEFT(B209,FIND("-",B209)-1)),CatModules!B:C,2,FALSE),"")</f>
        <v/>
      </c>
      <c r="D209" s="227" t="str">
        <f ca="1">IFERROR(VLOOKUP(LEFT(B209,FIND("--",B209)-1),CatInt!D:E,2,FALSE),"")</f>
        <v/>
      </c>
      <c r="E209" s="227" t="str">
        <f ca="1">IFERROR(VLOOKUP(MID(B209,FIND("--",B209)+2,FIND("---",B209)-FIND("--",B209)-2),CatCostInp!D:E,2,FALSE),"")</f>
        <v/>
      </c>
      <c r="F209" s="227" t="str">
        <f ca="1">IFERROR(VLOOKUP(B209,ActivityConcat!A:C,3,FALSE),"")</f>
        <v/>
      </c>
      <c r="G209" s="228" t="str">
        <f ca="1">IFERROR(VLOOKUP(VALUE(RIGHT(B209,1)),Setup!A:D,4,FALSE),"")</f>
        <v/>
      </c>
      <c r="H209" s="229" t="str">
        <f t="shared" ca="1" si="15"/>
        <v/>
      </c>
      <c r="I209" s="230" t="str">
        <f ca="1">IF(SUMIF(Pharmaceuticals!$B:$B,$B209,Pharmaceuticals!Q:Q)+SUMIF('Health Products &amp; Equipment'!$B:$B,$B209,'Health Products &amp; Equipment'!Z:Z)+SUMIF('Other Pharma &amp; Health Products'!$B:$B,$B209,'Other Pharma &amp; Health Products'!Z:Z)+SUMIF('PSM Costs'!$B:$B,$B209,'PSM Costs'!Z:Z)&gt;0,SUMIF(Pharmaceuticals!$B:$B,$B209,Pharmaceuticals!Q:Q)+SUMIF('Health Products &amp; Equipment'!$B:$B,$B209,'Health Products &amp; Equipment'!Z:Z)+SUMIF('Other Pharma &amp; Health Products'!$B:$B,$B209,'Other Pharma &amp; Health Products'!Z:Z)+SUMIF('PSM Costs'!$B:$B,$B209,'PSM Costs'!Z:Z),"")</f>
        <v/>
      </c>
      <c r="J209" s="230" t="str">
        <f ca="1">IF(SUMIF(Pharmaceuticals!$B:$B,$B209,Pharmaceuticals!S:S)+SUMIF('Health Products &amp; Equipment'!$B:$B,$B209,'Health Products &amp; Equipment'!AB:AB)+SUMIF('Other Pharma &amp; Health Products'!$B:$B,$B209,'Other Pharma &amp; Health Products'!AB:AB)+SUMIF('PSM Costs'!$B:$B,$B209,'PSM Costs'!AB:AB)&gt;0,SUMIF(Pharmaceuticals!$B:$B,$B209,Pharmaceuticals!S:S)+SUMIF('Health Products &amp; Equipment'!$B:$B,$B209,'Health Products &amp; Equipment'!AB:AB)+SUMIF('Other Pharma &amp; Health Products'!$B:$B,$B209,'Other Pharma &amp; Health Products'!AB:AB)+SUMIF('PSM Costs'!$B:$B,$B209,'PSM Costs'!AB:AB),"")</f>
        <v/>
      </c>
      <c r="K209" s="230" t="str">
        <f ca="1">IF(SUMIF(Pharmaceuticals!$B:$B,$B209,Pharmaceuticals!U:U)+SUMIF('Health Products &amp; Equipment'!$B:$B,$B209,'Health Products &amp; Equipment'!AD:AD)+SUMIF('Other Pharma &amp; Health Products'!$B:$B,$B209,'Other Pharma &amp; Health Products'!AD:AD)+SUMIF('PSM Costs'!$B:$B,$B209,'PSM Costs'!AD:AD)&gt;0,SUMIF(Pharmaceuticals!$B:$B,$B209,Pharmaceuticals!U:U)+SUMIF('Health Products &amp; Equipment'!$B:$B,$B209,'Health Products &amp; Equipment'!AD:AD)+SUMIF('Other Pharma &amp; Health Products'!$B:$B,$B209,'Other Pharma &amp; Health Products'!AD:AD)+SUMIF('PSM Costs'!$B:$B,$B209,'PSM Costs'!AD:AD),"")</f>
        <v/>
      </c>
      <c r="L209" s="230" t="str">
        <f ca="1">IF(SUMIF(Pharmaceuticals!$B:$B,$B209,Pharmaceuticals!W:W)+SUMIF('Health Products &amp; Equipment'!$B:$B,$B209,'Health Products &amp; Equipment'!AF:AF)+SUMIF('Other Pharma &amp; Health Products'!$B:$B,$B209,'Other Pharma &amp; Health Products'!AF:AF)+SUMIF('PSM Costs'!$B:$B,$B209,'PSM Costs'!AF:AF)&gt;0,SUMIF(Pharmaceuticals!$B:$B,$B209,Pharmaceuticals!W:W)+SUMIF('Health Products &amp; Equipment'!$B:$B,$B209,'Health Products &amp; Equipment'!AF:AF)+SUMIF('Other Pharma &amp; Health Products'!$B:$B,$B209,'Other Pharma &amp; Health Products'!AF:AF)+SUMIF('PSM Costs'!$B:$B,$B209,'PSM Costs'!AF:AF),"")</f>
        <v/>
      </c>
      <c r="M209" s="228" t="str">
        <f t="shared" ca="1" si="16"/>
        <v/>
      </c>
      <c r="N209" s="231" t="str">
        <f ca="1">IF(SUMIF(Pharmaceuticals!$B:$B,$B209,Pharmaceuticals!AD:AD)+SUMIF('Health Products &amp; Equipment'!$B:$B,$B209,'Health Products &amp; Equipment'!AM:AM)+SUMIF('Other Pharma &amp; Health Products'!$B:$B,$B209,'Other Pharma &amp; Health Products'!AM:AM)+SUMIF('PSM Costs'!$B:$B,$B209,'PSM Costs'!AM:AM)&gt;0,SUMIF(Pharmaceuticals!$B:$B,$B209,Pharmaceuticals!AD:AD)+SUMIF('Health Products &amp; Equipment'!$B:$B,$B209,'Health Products &amp; Equipment'!AM:AM)+SUMIF('Other Pharma &amp; Health Products'!$B:$B,$B209,'Other Pharma &amp; Health Products'!AM:AM)+SUMIF('PSM Costs'!$B:$B,$B209,'PSM Costs'!AM:AM),"")</f>
        <v/>
      </c>
      <c r="O209" s="231" t="str">
        <f ca="1">IF(SUMIF(Pharmaceuticals!$B:$B,$B209,Pharmaceuticals!AF:AF)+SUMIF('Health Products &amp; Equipment'!$B:$B,$B209,'Health Products &amp; Equipment'!AO:AO)+SUMIF('Other Pharma &amp; Health Products'!$B:$B,$B209,'Other Pharma &amp; Health Products'!AO:AO)+SUMIF('PSM Costs'!$B:$B,$B209,'PSM Costs'!AO:AO)&gt;0,SUMIF(Pharmaceuticals!$B:$B,$B209,Pharmaceuticals!AF:AF)+SUMIF('Health Products &amp; Equipment'!$B:$B,$B209,'Health Products &amp; Equipment'!AO:AO)+SUMIF('Other Pharma &amp; Health Products'!$B:$B,$B209,'Other Pharma &amp; Health Products'!AO:AO)+SUMIF('PSM Costs'!$B:$B,$B209,'PSM Costs'!AO:AO),"")</f>
        <v/>
      </c>
      <c r="P209" s="231" t="str">
        <f ca="1">IF(SUMIF(Pharmaceuticals!$B:$B,$B209,Pharmaceuticals!AH:AH)+SUMIF('Health Products &amp; Equipment'!$B:$B,$B209,'Health Products &amp; Equipment'!AQ:AQ)+SUMIF('Other Pharma &amp; Health Products'!$B:$B,$B209,'Other Pharma &amp; Health Products'!AQ:AQ)+SUMIF('PSM Costs'!$B:$B,$B209,'PSM Costs'!AQ:AQ)&gt;0,SUMIF(Pharmaceuticals!$B:$B,$B209,Pharmaceuticals!AH:AH)+SUMIF('Health Products &amp; Equipment'!$B:$B,$B209,'Health Products &amp; Equipment'!AQ:AQ)+SUMIF('Other Pharma &amp; Health Products'!$B:$B,$B209,'Other Pharma &amp; Health Products'!AQ:AQ)+SUMIF('PSM Costs'!$B:$B,$B209,'PSM Costs'!AQ:AQ),"")</f>
        <v/>
      </c>
      <c r="Q209" s="231" t="str">
        <f ca="1">IF(SUMIF(Pharmaceuticals!$B:$B,$B209,Pharmaceuticals!AJ:AJ)+SUMIF('Health Products &amp; Equipment'!$B:$B,$B209,'Health Products &amp; Equipment'!AS:AS)+SUMIF('Other Pharma &amp; Health Products'!$B:$B,$B209,'Other Pharma &amp; Health Products'!AS:AS)+SUMIF('PSM Costs'!$B:$B,$B209,'PSM Costs'!AS:AS)&gt;0,SUMIF(Pharmaceuticals!$B:$B,$B209,Pharmaceuticals!AJ:AJ)+SUMIF('Health Products &amp; Equipment'!$B:$B,$B209,'Health Products &amp; Equipment'!AS:AS)+SUMIF('Other Pharma &amp; Health Products'!$B:$B,$B209,'Other Pharma &amp; Health Products'!AS:AS)+SUMIF('PSM Costs'!$B:$B,$B209,'PSM Costs'!AS:AS),"")</f>
        <v/>
      </c>
      <c r="R209" s="229" t="str">
        <f t="shared" ca="1" si="17"/>
        <v/>
      </c>
      <c r="S209" s="230" t="str">
        <f ca="1">IF(SUMIF(Pharmaceuticals!$B:$B,$B209,Pharmaceuticals!AQ:AQ)+SUMIF('Health Products &amp; Equipment'!$B:$B,$B209,'Health Products &amp; Equipment'!AZ:AZ)+SUMIF('Other Pharma &amp; Health Products'!$B:$B,$B209,'Other Pharma &amp; Health Products'!AZ:AZ)+SUMIF('PSM Costs'!$B:$B,$B209,'PSM Costs'!AZ:AZ)&gt;0,SUMIF(Pharmaceuticals!$B:$B,$B209,Pharmaceuticals!AQ:AQ)+SUMIF('Health Products &amp; Equipment'!$B:$B,$B209,'Health Products &amp; Equipment'!AZ:AZ)+SUMIF('Other Pharma &amp; Health Products'!$B:$B,$B209,'Other Pharma &amp; Health Products'!AZ:AZ)+SUMIF('PSM Costs'!$B:$B,$B209,'PSM Costs'!AZ:AZ),"")</f>
        <v/>
      </c>
      <c r="T209" s="230" t="str">
        <f ca="1">IF(SUMIF(Pharmaceuticals!$B:$B,$B209,Pharmaceuticals!AS:AS)+SUMIF('Health Products &amp; Equipment'!$B:$B,$B209,'Health Products &amp; Equipment'!BB:BB)+SUMIF('Other Pharma &amp; Health Products'!$B:$B,$B209,'Other Pharma &amp; Health Products'!BB:BB)+SUMIF('PSM Costs'!$B:$B,$B209,'PSM Costs'!BB:BB)&gt;0,SUMIF(Pharmaceuticals!$B:$B,$B209,Pharmaceuticals!AS:AS)+SUMIF('Health Products &amp; Equipment'!$B:$B,$B209,'Health Products &amp; Equipment'!BB:BB)+SUMIF('Other Pharma &amp; Health Products'!$B:$B,$B209,'Other Pharma &amp; Health Products'!BB:BB)+SUMIF('PSM Costs'!$B:$B,$B209,'PSM Costs'!BB:BB),"")</f>
        <v/>
      </c>
      <c r="U209" s="230" t="str">
        <f ca="1">IF(SUMIF(Pharmaceuticals!$B:$B,$B209,Pharmaceuticals!AU:AU)+SUMIF('Health Products &amp; Equipment'!$B:$B,$B209,'Health Products &amp; Equipment'!BD:BD)+SUMIF('Other Pharma &amp; Health Products'!$B:$B,$B209,'Other Pharma &amp; Health Products'!BD:BD)+SUMIF('PSM Costs'!$B:$B,$B209,'PSM Costs'!BD:BD)&gt;0,SUMIF(Pharmaceuticals!$B:$B,$B209,Pharmaceuticals!AU:AU)+SUMIF('Health Products &amp; Equipment'!$B:$B,$B209,'Health Products &amp; Equipment'!BD:BD)+SUMIF('Other Pharma &amp; Health Products'!$B:$B,$B209,'Other Pharma &amp; Health Products'!BD:BD)+SUMIF('PSM Costs'!$B:$B,$B209,'PSM Costs'!BD:BD),"")</f>
        <v/>
      </c>
      <c r="V209" s="230" t="str">
        <f ca="1">IF(SUMIF(Pharmaceuticals!$B:$B,$B209,Pharmaceuticals!AW:AW)+SUMIF('Health Products &amp; Equipment'!$B:$B,$B209,'Health Products &amp; Equipment'!BF:BF)+SUMIF('Other Pharma &amp; Health Products'!$B:$B,$B209,'Other Pharma &amp; Health Products'!BF:BF)+SUMIF('PSM Costs'!$B:$B,$B209,'PSM Costs'!BF:BF)&gt;0,SUMIF(Pharmaceuticals!$B:$B,$B209,Pharmaceuticals!AW:AW)+SUMIF('Health Products &amp; Equipment'!$B:$B,$B209,'Health Products &amp; Equipment'!BF:BF)+SUMIF('Other Pharma &amp; Health Products'!$B:$B,$B209,'Other Pharma &amp; Health Products'!BF:BF)+SUMIF('PSM Costs'!$B:$B,$B209,'PSM Costs'!BF:BF),"")</f>
        <v/>
      </c>
      <c r="W209" s="228" t="str">
        <f t="shared" ca="1" si="18"/>
        <v/>
      </c>
      <c r="X209" s="231" t="str">
        <f ca="1">IF(SUMIF(Pharmaceuticals!$B:$B,$B209,Pharmaceuticals!BD:BD)+SUMIF('Health Products &amp; Equipment'!$B:$B,$B209,'Health Products &amp; Equipment'!BM:BM)+SUMIF('Other Pharma &amp; Health Products'!$B:$B,$B209,'Other Pharma &amp; Health Products'!BM:BM)+SUMIF('PSM Costs'!$B:$B,$B209,'PSM Costs'!BM:BM)&gt;0,SUMIF(Pharmaceuticals!$B:$B,$B209,Pharmaceuticals!BD:BD)+SUMIF('Health Products &amp; Equipment'!$B:$B,$B209,'Health Products &amp; Equipment'!BM:BM)+SUMIF('Other Pharma &amp; Health Products'!$B:$B,$B209,'Other Pharma &amp; Health Products'!BM:BM)+SUMIF('PSM Costs'!$B:$B,$B209,'PSM Costs'!BM:BM),"")</f>
        <v/>
      </c>
      <c r="Y209" s="231" t="str">
        <f ca="1">IF(SUMIF(Pharmaceuticals!$B:$B,$B209,Pharmaceuticals!BF:BF)+SUMIF('Health Products &amp; Equipment'!$B:$B,$B209,'Health Products &amp; Equipment'!BO:BO)+SUMIF('Other Pharma &amp; Health Products'!$B:$B,$B209,'Other Pharma &amp; Health Products'!BO:BO)+SUMIF('PSM Costs'!$B:$B,$B209,'PSM Costs'!BO:BO)&gt;0,SUMIF(Pharmaceuticals!$B:$B,$B209,Pharmaceuticals!BF:BF)+SUMIF('Health Products &amp; Equipment'!$B:$B,$B209,'Health Products &amp; Equipment'!BO:BO)+SUMIF('Other Pharma &amp; Health Products'!$B:$B,$B209,'Other Pharma &amp; Health Products'!BO:BO)+SUMIF('PSM Costs'!$B:$B,$B209,'PSM Costs'!BO:BO),"")</f>
        <v/>
      </c>
      <c r="Z209" s="231" t="str">
        <f ca="1">IF(SUMIF(Pharmaceuticals!$B:$B,$B209,Pharmaceuticals!BH:BH)+SUMIF('Health Products &amp; Equipment'!$B:$B,$B209,'Health Products &amp; Equipment'!BQ:BQ)+SUMIF('Other Pharma &amp; Health Products'!$B:$B,$B209,'Other Pharma &amp; Health Products'!BQ:BQ)+SUMIF('PSM Costs'!$B:$B,$B209,'PSM Costs'!BQ:BQ)&gt;0,SUMIF(Pharmaceuticals!$B:$B,$B209,Pharmaceuticals!BH:BH)+SUMIF('Health Products &amp; Equipment'!$B:$B,$B209,'Health Products &amp; Equipment'!BQ:BQ)+SUMIF('Other Pharma &amp; Health Products'!$B:$B,$B209,'Other Pharma &amp; Health Products'!BQ:BQ)+SUMIF('PSM Costs'!$B:$B,$B209,'PSM Costs'!BQ:BQ),"")</f>
        <v/>
      </c>
      <c r="AA209" s="231" t="str">
        <f ca="1">IF(SUMIF(Pharmaceuticals!$B:$B,$B209,Pharmaceuticals!BJ:BJ)+SUMIF('Health Products &amp; Equipment'!$B:$B,$B209,'Health Products &amp; Equipment'!BS:BS)+SUMIF('Other Pharma &amp; Health Products'!$B:$B,$B209,'Other Pharma &amp; Health Products'!BS:BS)+SUMIF('PSM Costs'!$B:$B,$B209,'PSM Costs'!BS:BS)&gt;0,SUMIF(Pharmaceuticals!$B:$B,$B209,Pharmaceuticals!BJ:BJ)+SUMIF('Health Products &amp; Equipment'!$B:$B,$B209,'Health Products &amp; Equipment'!BS:BS)+SUMIF('Other Pharma &amp; Health Products'!$B:$B,$B209,'Other Pharma &amp; Health Products'!BS:BS)+SUMIF('PSM Costs'!$B:$B,$B209,'PSM Costs'!BS:BS),"")</f>
        <v/>
      </c>
      <c r="AB209" s="230" t="str">
        <f t="shared" ca="1" si="19"/>
        <v/>
      </c>
    </row>
    <row r="210" spans="1:28" ht="22" customHeight="1" x14ac:dyDescent="0.15">
      <c r="A210" s="226">
        <v>200</v>
      </c>
      <c r="B210" s="226" t="str">
        <f ca="1">IFERROR(VLOOKUP(A210,'Rank unique Mod-Int-CI-PR'!I:J,2,FALSE),"")</f>
        <v/>
      </c>
      <c r="C210" s="227" t="str">
        <f ca="1">IFERROR(VLOOKUP(VALUE(LEFT(B210,FIND("-",B210)-1)),CatModules!B:C,2,FALSE),"")</f>
        <v/>
      </c>
      <c r="D210" s="227" t="str">
        <f ca="1">IFERROR(VLOOKUP(LEFT(B210,FIND("--",B210)-1),CatInt!D:E,2,FALSE),"")</f>
        <v/>
      </c>
      <c r="E210" s="227" t="str">
        <f ca="1">IFERROR(VLOOKUP(MID(B210,FIND("--",B210)+2,FIND("---",B210)-FIND("--",B210)-2),CatCostInp!D:E,2,FALSE),"")</f>
        <v/>
      </c>
      <c r="F210" s="227" t="str">
        <f ca="1">IFERROR(VLOOKUP(B210,ActivityConcat!A:C,3,FALSE),"")</f>
        <v/>
      </c>
      <c r="G210" s="228" t="str">
        <f ca="1">IFERROR(VLOOKUP(VALUE(RIGHT(B210,1)),Setup!A:D,4,FALSE),"")</f>
        <v/>
      </c>
      <c r="H210" s="229" t="str">
        <f t="shared" ca="1" si="15"/>
        <v/>
      </c>
      <c r="I210" s="230" t="str">
        <f ca="1">IF(SUMIF(Pharmaceuticals!$B:$B,$B210,Pharmaceuticals!Q:Q)+SUMIF('Health Products &amp; Equipment'!$B:$B,$B210,'Health Products &amp; Equipment'!Z:Z)+SUMIF('Other Pharma &amp; Health Products'!$B:$B,$B210,'Other Pharma &amp; Health Products'!Z:Z)+SUMIF('PSM Costs'!$B:$B,$B210,'PSM Costs'!Z:Z)&gt;0,SUMIF(Pharmaceuticals!$B:$B,$B210,Pharmaceuticals!Q:Q)+SUMIF('Health Products &amp; Equipment'!$B:$B,$B210,'Health Products &amp; Equipment'!Z:Z)+SUMIF('Other Pharma &amp; Health Products'!$B:$B,$B210,'Other Pharma &amp; Health Products'!Z:Z)+SUMIF('PSM Costs'!$B:$B,$B210,'PSM Costs'!Z:Z),"")</f>
        <v/>
      </c>
      <c r="J210" s="230" t="str">
        <f ca="1">IF(SUMIF(Pharmaceuticals!$B:$B,$B210,Pharmaceuticals!S:S)+SUMIF('Health Products &amp; Equipment'!$B:$B,$B210,'Health Products &amp; Equipment'!AB:AB)+SUMIF('Other Pharma &amp; Health Products'!$B:$B,$B210,'Other Pharma &amp; Health Products'!AB:AB)+SUMIF('PSM Costs'!$B:$B,$B210,'PSM Costs'!AB:AB)&gt;0,SUMIF(Pharmaceuticals!$B:$B,$B210,Pharmaceuticals!S:S)+SUMIF('Health Products &amp; Equipment'!$B:$B,$B210,'Health Products &amp; Equipment'!AB:AB)+SUMIF('Other Pharma &amp; Health Products'!$B:$B,$B210,'Other Pharma &amp; Health Products'!AB:AB)+SUMIF('PSM Costs'!$B:$B,$B210,'PSM Costs'!AB:AB),"")</f>
        <v/>
      </c>
      <c r="K210" s="230" t="str">
        <f ca="1">IF(SUMIF(Pharmaceuticals!$B:$B,$B210,Pharmaceuticals!U:U)+SUMIF('Health Products &amp; Equipment'!$B:$B,$B210,'Health Products &amp; Equipment'!AD:AD)+SUMIF('Other Pharma &amp; Health Products'!$B:$B,$B210,'Other Pharma &amp; Health Products'!AD:AD)+SUMIF('PSM Costs'!$B:$B,$B210,'PSM Costs'!AD:AD)&gt;0,SUMIF(Pharmaceuticals!$B:$B,$B210,Pharmaceuticals!U:U)+SUMIF('Health Products &amp; Equipment'!$B:$B,$B210,'Health Products &amp; Equipment'!AD:AD)+SUMIF('Other Pharma &amp; Health Products'!$B:$B,$B210,'Other Pharma &amp; Health Products'!AD:AD)+SUMIF('PSM Costs'!$B:$B,$B210,'PSM Costs'!AD:AD),"")</f>
        <v/>
      </c>
      <c r="L210" s="230" t="str">
        <f ca="1">IF(SUMIF(Pharmaceuticals!$B:$B,$B210,Pharmaceuticals!W:W)+SUMIF('Health Products &amp; Equipment'!$B:$B,$B210,'Health Products &amp; Equipment'!AF:AF)+SUMIF('Other Pharma &amp; Health Products'!$B:$B,$B210,'Other Pharma &amp; Health Products'!AF:AF)+SUMIF('PSM Costs'!$B:$B,$B210,'PSM Costs'!AF:AF)&gt;0,SUMIF(Pharmaceuticals!$B:$B,$B210,Pharmaceuticals!W:W)+SUMIF('Health Products &amp; Equipment'!$B:$B,$B210,'Health Products &amp; Equipment'!AF:AF)+SUMIF('Other Pharma &amp; Health Products'!$B:$B,$B210,'Other Pharma &amp; Health Products'!AF:AF)+SUMIF('PSM Costs'!$B:$B,$B210,'PSM Costs'!AF:AF),"")</f>
        <v/>
      </c>
      <c r="M210" s="228" t="str">
        <f t="shared" ca="1" si="16"/>
        <v/>
      </c>
      <c r="N210" s="231" t="str">
        <f ca="1">IF(SUMIF(Pharmaceuticals!$B:$B,$B210,Pharmaceuticals!AD:AD)+SUMIF('Health Products &amp; Equipment'!$B:$B,$B210,'Health Products &amp; Equipment'!AM:AM)+SUMIF('Other Pharma &amp; Health Products'!$B:$B,$B210,'Other Pharma &amp; Health Products'!AM:AM)+SUMIF('PSM Costs'!$B:$B,$B210,'PSM Costs'!AM:AM)&gt;0,SUMIF(Pharmaceuticals!$B:$B,$B210,Pharmaceuticals!AD:AD)+SUMIF('Health Products &amp; Equipment'!$B:$B,$B210,'Health Products &amp; Equipment'!AM:AM)+SUMIF('Other Pharma &amp; Health Products'!$B:$B,$B210,'Other Pharma &amp; Health Products'!AM:AM)+SUMIF('PSM Costs'!$B:$B,$B210,'PSM Costs'!AM:AM),"")</f>
        <v/>
      </c>
      <c r="O210" s="231" t="str">
        <f ca="1">IF(SUMIF(Pharmaceuticals!$B:$B,$B210,Pharmaceuticals!AF:AF)+SUMIF('Health Products &amp; Equipment'!$B:$B,$B210,'Health Products &amp; Equipment'!AO:AO)+SUMIF('Other Pharma &amp; Health Products'!$B:$B,$B210,'Other Pharma &amp; Health Products'!AO:AO)+SUMIF('PSM Costs'!$B:$B,$B210,'PSM Costs'!AO:AO)&gt;0,SUMIF(Pharmaceuticals!$B:$B,$B210,Pharmaceuticals!AF:AF)+SUMIF('Health Products &amp; Equipment'!$B:$B,$B210,'Health Products &amp; Equipment'!AO:AO)+SUMIF('Other Pharma &amp; Health Products'!$B:$B,$B210,'Other Pharma &amp; Health Products'!AO:AO)+SUMIF('PSM Costs'!$B:$B,$B210,'PSM Costs'!AO:AO),"")</f>
        <v/>
      </c>
      <c r="P210" s="231" t="str">
        <f ca="1">IF(SUMIF(Pharmaceuticals!$B:$B,$B210,Pharmaceuticals!AH:AH)+SUMIF('Health Products &amp; Equipment'!$B:$B,$B210,'Health Products &amp; Equipment'!AQ:AQ)+SUMIF('Other Pharma &amp; Health Products'!$B:$B,$B210,'Other Pharma &amp; Health Products'!AQ:AQ)+SUMIF('PSM Costs'!$B:$B,$B210,'PSM Costs'!AQ:AQ)&gt;0,SUMIF(Pharmaceuticals!$B:$B,$B210,Pharmaceuticals!AH:AH)+SUMIF('Health Products &amp; Equipment'!$B:$B,$B210,'Health Products &amp; Equipment'!AQ:AQ)+SUMIF('Other Pharma &amp; Health Products'!$B:$B,$B210,'Other Pharma &amp; Health Products'!AQ:AQ)+SUMIF('PSM Costs'!$B:$B,$B210,'PSM Costs'!AQ:AQ),"")</f>
        <v/>
      </c>
      <c r="Q210" s="231" t="str">
        <f ca="1">IF(SUMIF(Pharmaceuticals!$B:$B,$B210,Pharmaceuticals!AJ:AJ)+SUMIF('Health Products &amp; Equipment'!$B:$B,$B210,'Health Products &amp; Equipment'!AS:AS)+SUMIF('Other Pharma &amp; Health Products'!$B:$B,$B210,'Other Pharma &amp; Health Products'!AS:AS)+SUMIF('PSM Costs'!$B:$B,$B210,'PSM Costs'!AS:AS)&gt;0,SUMIF(Pharmaceuticals!$B:$B,$B210,Pharmaceuticals!AJ:AJ)+SUMIF('Health Products &amp; Equipment'!$B:$B,$B210,'Health Products &amp; Equipment'!AS:AS)+SUMIF('Other Pharma &amp; Health Products'!$B:$B,$B210,'Other Pharma &amp; Health Products'!AS:AS)+SUMIF('PSM Costs'!$B:$B,$B210,'PSM Costs'!AS:AS),"")</f>
        <v/>
      </c>
      <c r="R210" s="229" t="str">
        <f t="shared" ca="1" si="17"/>
        <v/>
      </c>
      <c r="S210" s="230" t="str">
        <f ca="1">IF(SUMIF(Pharmaceuticals!$B:$B,$B210,Pharmaceuticals!AQ:AQ)+SUMIF('Health Products &amp; Equipment'!$B:$B,$B210,'Health Products &amp; Equipment'!AZ:AZ)+SUMIF('Other Pharma &amp; Health Products'!$B:$B,$B210,'Other Pharma &amp; Health Products'!AZ:AZ)+SUMIF('PSM Costs'!$B:$B,$B210,'PSM Costs'!AZ:AZ)&gt;0,SUMIF(Pharmaceuticals!$B:$B,$B210,Pharmaceuticals!AQ:AQ)+SUMIF('Health Products &amp; Equipment'!$B:$B,$B210,'Health Products &amp; Equipment'!AZ:AZ)+SUMIF('Other Pharma &amp; Health Products'!$B:$B,$B210,'Other Pharma &amp; Health Products'!AZ:AZ)+SUMIF('PSM Costs'!$B:$B,$B210,'PSM Costs'!AZ:AZ),"")</f>
        <v/>
      </c>
      <c r="T210" s="230" t="str">
        <f ca="1">IF(SUMIF(Pharmaceuticals!$B:$B,$B210,Pharmaceuticals!AS:AS)+SUMIF('Health Products &amp; Equipment'!$B:$B,$B210,'Health Products &amp; Equipment'!BB:BB)+SUMIF('Other Pharma &amp; Health Products'!$B:$B,$B210,'Other Pharma &amp; Health Products'!BB:BB)+SUMIF('PSM Costs'!$B:$B,$B210,'PSM Costs'!BB:BB)&gt;0,SUMIF(Pharmaceuticals!$B:$B,$B210,Pharmaceuticals!AS:AS)+SUMIF('Health Products &amp; Equipment'!$B:$B,$B210,'Health Products &amp; Equipment'!BB:BB)+SUMIF('Other Pharma &amp; Health Products'!$B:$B,$B210,'Other Pharma &amp; Health Products'!BB:BB)+SUMIF('PSM Costs'!$B:$B,$B210,'PSM Costs'!BB:BB),"")</f>
        <v/>
      </c>
      <c r="U210" s="230" t="str">
        <f ca="1">IF(SUMIF(Pharmaceuticals!$B:$B,$B210,Pharmaceuticals!AU:AU)+SUMIF('Health Products &amp; Equipment'!$B:$B,$B210,'Health Products &amp; Equipment'!BD:BD)+SUMIF('Other Pharma &amp; Health Products'!$B:$B,$B210,'Other Pharma &amp; Health Products'!BD:BD)+SUMIF('PSM Costs'!$B:$B,$B210,'PSM Costs'!BD:BD)&gt;0,SUMIF(Pharmaceuticals!$B:$B,$B210,Pharmaceuticals!AU:AU)+SUMIF('Health Products &amp; Equipment'!$B:$B,$B210,'Health Products &amp; Equipment'!BD:BD)+SUMIF('Other Pharma &amp; Health Products'!$B:$B,$B210,'Other Pharma &amp; Health Products'!BD:BD)+SUMIF('PSM Costs'!$B:$B,$B210,'PSM Costs'!BD:BD),"")</f>
        <v/>
      </c>
      <c r="V210" s="230" t="str">
        <f ca="1">IF(SUMIF(Pharmaceuticals!$B:$B,$B210,Pharmaceuticals!AW:AW)+SUMIF('Health Products &amp; Equipment'!$B:$B,$B210,'Health Products &amp; Equipment'!BF:BF)+SUMIF('Other Pharma &amp; Health Products'!$B:$B,$B210,'Other Pharma &amp; Health Products'!BF:BF)+SUMIF('PSM Costs'!$B:$B,$B210,'PSM Costs'!BF:BF)&gt;0,SUMIF(Pharmaceuticals!$B:$B,$B210,Pharmaceuticals!AW:AW)+SUMIF('Health Products &amp; Equipment'!$B:$B,$B210,'Health Products &amp; Equipment'!BF:BF)+SUMIF('Other Pharma &amp; Health Products'!$B:$B,$B210,'Other Pharma &amp; Health Products'!BF:BF)+SUMIF('PSM Costs'!$B:$B,$B210,'PSM Costs'!BF:BF),"")</f>
        <v/>
      </c>
      <c r="W210" s="228" t="str">
        <f t="shared" ca="1" si="18"/>
        <v/>
      </c>
      <c r="X210" s="231" t="str">
        <f ca="1">IF(SUMIF(Pharmaceuticals!$B:$B,$B210,Pharmaceuticals!BD:BD)+SUMIF('Health Products &amp; Equipment'!$B:$B,$B210,'Health Products &amp; Equipment'!BM:BM)+SUMIF('Other Pharma &amp; Health Products'!$B:$B,$B210,'Other Pharma &amp; Health Products'!BM:BM)+SUMIF('PSM Costs'!$B:$B,$B210,'PSM Costs'!BM:BM)&gt;0,SUMIF(Pharmaceuticals!$B:$B,$B210,Pharmaceuticals!BD:BD)+SUMIF('Health Products &amp; Equipment'!$B:$B,$B210,'Health Products &amp; Equipment'!BM:BM)+SUMIF('Other Pharma &amp; Health Products'!$B:$B,$B210,'Other Pharma &amp; Health Products'!BM:BM)+SUMIF('PSM Costs'!$B:$B,$B210,'PSM Costs'!BM:BM),"")</f>
        <v/>
      </c>
      <c r="Y210" s="231" t="str">
        <f ca="1">IF(SUMIF(Pharmaceuticals!$B:$B,$B210,Pharmaceuticals!BF:BF)+SUMIF('Health Products &amp; Equipment'!$B:$B,$B210,'Health Products &amp; Equipment'!BO:BO)+SUMIF('Other Pharma &amp; Health Products'!$B:$B,$B210,'Other Pharma &amp; Health Products'!BO:BO)+SUMIF('PSM Costs'!$B:$B,$B210,'PSM Costs'!BO:BO)&gt;0,SUMIF(Pharmaceuticals!$B:$B,$B210,Pharmaceuticals!BF:BF)+SUMIF('Health Products &amp; Equipment'!$B:$B,$B210,'Health Products &amp; Equipment'!BO:BO)+SUMIF('Other Pharma &amp; Health Products'!$B:$B,$B210,'Other Pharma &amp; Health Products'!BO:BO)+SUMIF('PSM Costs'!$B:$B,$B210,'PSM Costs'!BO:BO),"")</f>
        <v/>
      </c>
      <c r="Z210" s="231" t="str">
        <f ca="1">IF(SUMIF(Pharmaceuticals!$B:$B,$B210,Pharmaceuticals!BH:BH)+SUMIF('Health Products &amp; Equipment'!$B:$B,$B210,'Health Products &amp; Equipment'!BQ:BQ)+SUMIF('Other Pharma &amp; Health Products'!$B:$B,$B210,'Other Pharma &amp; Health Products'!BQ:BQ)+SUMIF('PSM Costs'!$B:$B,$B210,'PSM Costs'!BQ:BQ)&gt;0,SUMIF(Pharmaceuticals!$B:$B,$B210,Pharmaceuticals!BH:BH)+SUMIF('Health Products &amp; Equipment'!$B:$B,$B210,'Health Products &amp; Equipment'!BQ:BQ)+SUMIF('Other Pharma &amp; Health Products'!$B:$B,$B210,'Other Pharma &amp; Health Products'!BQ:BQ)+SUMIF('PSM Costs'!$B:$B,$B210,'PSM Costs'!BQ:BQ),"")</f>
        <v/>
      </c>
      <c r="AA210" s="231" t="str">
        <f ca="1">IF(SUMIF(Pharmaceuticals!$B:$B,$B210,Pharmaceuticals!BJ:BJ)+SUMIF('Health Products &amp; Equipment'!$B:$B,$B210,'Health Products &amp; Equipment'!BS:BS)+SUMIF('Other Pharma &amp; Health Products'!$B:$B,$B210,'Other Pharma &amp; Health Products'!BS:BS)+SUMIF('PSM Costs'!$B:$B,$B210,'PSM Costs'!BS:BS)&gt;0,SUMIF(Pharmaceuticals!$B:$B,$B210,Pharmaceuticals!BJ:BJ)+SUMIF('Health Products &amp; Equipment'!$B:$B,$B210,'Health Products &amp; Equipment'!BS:BS)+SUMIF('Other Pharma &amp; Health Products'!$B:$B,$B210,'Other Pharma &amp; Health Products'!BS:BS)+SUMIF('PSM Costs'!$B:$B,$B210,'PSM Costs'!BS:BS),"")</f>
        <v/>
      </c>
      <c r="AB210" s="230" t="str">
        <f t="shared" ca="1" si="19"/>
        <v/>
      </c>
    </row>
    <row r="211" spans="1:28" ht="22" customHeight="1" x14ac:dyDescent="0.15">
      <c r="A211" s="226">
        <v>201</v>
      </c>
      <c r="B211" s="226" t="str">
        <f ca="1">IFERROR(VLOOKUP(A211,'Rank unique Mod-Int-CI-PR'!I:J,2,FALSE),"")</f>
        <v/>
      </c>
      <c r="C211" s="227" t="str">
        <f ca="1">IFERROR(VLOOKUP(VALUE(LEFT(B211,FIND("-",B211)-1)),CatModules!B:C,2,FALSE),"")</f>
        <v/>
      </c>
      <c r="D211" s="227" t="str">
        <f ca="1">IFERROR(VLOOKUP(LEFT(B211,FIND("--",B211)-1),CatInt!D:E,2,FALSE),"")</f>
        <v/>
      </c>
      <c r="E211" s="227" t="str">
        <f ca="1">IFERROR(VLOOKUP(MID(B211,FIND("--",B211)+2,FIND("---",B211)-FIND("--",B211)-2),CatCostInp!D:E,2,FALSE),"")</f>
        <v/>
      </c>
      <c r="F211" s="227" t="str">
        <f ca="1">IFERROR(VLOOKUP(B211,ActivityConcat!A:C,3,FALSE),"")</f>
        <v/>
      </c>
      <c r="G211" s="228" t="str">
        <f ca="1">IFERROR(VLOOKUP(VALUE(RIGHT(B211,1)),Setup!A:D,4,FALSE),"")</f>
        <v/>
      </c>
      <c r="H211" s="229" t="str">
        <f t="shared" ca="1" si="15"/>
        <v/>
      </c>
      <c r="I211" s="230" t="str">
        <f ca="1">IF(SUMIF(Pharmaceuticals!$B:$B,$B211,Pharmaceuticals!Q:Q)+SUMIF('Health Products &amp; Equipment'!$B:$B,$B211,'Health Products &amp; Equipment'!Z:Z)+SUMIF('Other Pharma &amp; Health Products'!$B:$B,$B211,'Other Pharma &amp; Health Products'!Z:Z)+SUMIF('PSM Costs'!$B:$B,$B211,'PSM Costs'!Z:Z)&gt;0,SUMIF(Pharmaceuticals!$B:$B,$B211,Pharmaceuticals!Q:Q)+SUMIF('Health Products &amp; Equipment'!$B:$B,$B211,'Health Products &amp; Equipment'!Z:Z)+SUMIF('Other Pharma &amp; Health Products'!$B:$B,$B211,'Other Pharma &amp; Health Products'!Z:Z)+SUMIF('PSM Costs'!$B:$B,$B211,'PSM Costs'!Z:Z),"")</f>
        <v/>
      </c>
      <c r="J211" s="230" t="str">
        <f ca="1">IF(SUMIF(Pharmaceuticals!$B:$B,$B211,Pharmaceuticals!S:S)+SUMIF('Health Products &amp; Equipment'!$B:$B,$B211,'Health Products &amp; Equipment'!AB:AB)+SUMIF('Other Pharma &amp; Health Products'!$B:$B,$B211,'Other Pharma &amp; Health Products'!AB:AB)+SUMIF('PSM Costs'!$B:$B,$B211,'PSM Costs'!AB:AB)&gt;0,SUMIF(Pharmaceuticals!$B:$B,$B211,Pharmaceuticals!S:S)+SUMIF('Health Products &amp; Equipment'!$B:$B,$B211,'Health Products &amp; Equipment'!AB:AB)+SUMIF('Other Pharma &amp; Health Products'!$B:$B,$B211,'Other Pharma &amp; Health Products'!AB:AB)+SUMIF('PSM Costs'!$B:$B,$B211,'PSM Costs'!AB:AB),"")</f>
        <v/>
      </c>
      <c r="K211" s="230" t="str">
        <f ca="1">IF(SUMIF(Pharmaceuticals!$B:$B,$B211,Pharmaceuticals!U:U)+SUMIF('Health Products &amp; Equipment'!$B:$B,$B211,'Health Products &amp; Equipment'!AD:AD)+SUMIF('Other Pharma &amp; Health Products'!$B:$B,$B211,'Other Pharma &amp; Health Products'!AD:AD)+SUMIF('PSM Costs'!$B:$B,$B211,'PSM Costs'!AD:AD)&gt;0,SUMIF(Pharmaceuticals!$B:$B,$B211,Pharmaceuticals!U:U)+SUMIF('Health Products &amp; Equipment'!$B:$B,$B211,'Health Products &amp; Equipment'!AD:AD)+SUMIF('Other Pharma &amp; Health Products'!$B:$B,$B211,'Other Pharma &amp; Health Products'!AD:AD)+SUMIF('PSM Costs'!$B:$B,$B211,'PSM Costs'!AD:AD),"")</f>
        <v/>
      </c>
      <c r="L211" s="230" t="str">
        <f ca="1">IF(SUMIF(Pharmaceuticals!$B:$B,$B211,Pharmaceuticals!W:W)+SUMIF('Health Products &amp; Equipment'!$B:$B,$B211,'Health Products &amp; Equipment'!AF:AF)+SUMIF('Other Pharma &amp; Health Products'!$B:$B,$B211,'Other Pharma &amp; Health Products'!AF:AF)+SUMIF('PSM Costs'!$B:$B,$B211,'PSM Costs'!AF:AF)&gt;0,SUMIF(Pharmaceuticals!$B:$B,$B211,Pharmaceuticals!W:W)+SUMIF('Health Products &amp; Equipment'!$B:$B,$B211,'Health Products &amp; Equipment'!AF:AF)+SUMIF('Other Pharma &amp; Health Products'!$B:$B,$B211,'Other Pharma &amp; Health Products'!AF:AF)+SUMIF('PSM Costs'!$B:$B,$B211,'PSM Costs'!AF:AF),"")</f>
        <v/>
      </c>
      <c r="M211" s="228" t="str">
        <f t="shared" ca="1" si="16"/>
        <v/>
      </c>
      <c r="N211" s="231" t="str">
        <f ca="1">IF(SUMIF(Pharmaceuticals!$B:$B,$B211,Pharmaceuticals!AD:AD)+SUMIF('Health Products &amp; Equipment'!$B:$B,$B211,'Health Products &amp; Equipment'!AM:AM)+SUMIF('Other Pharma &amp; Health Products'!$B:$B,$B211,'Other Pharma &amp; Health Products'!AM:AM)+SUMIF('PSM Costs'!$B:$B,$B211,'PSM Costs'!AM:AM)&gt;0,SUMIF(Pharmaceuticals!$B:$B,$B211,Pharmaceuticals!AD:AD)+SUMIF('Health Products &amp; Equipment'!$B:$B,$B211,'Health Products &amp; Equipment'!AM:AM)+SUMIF('Other Pharma &amp; Health Products'!$B:$B,$B211,'Other Pharma &amp; Health Products'!AM:AM)+SUMIF('PSM Costs'!$B:$B,$B211,'PSM Costs'!AM:AM),"")</f>
        <v/>
      </c>
      <c r="O211" s="231" t="str">
        <f ca="1">IF(SUMIF(Pharmaceuticals!$B:$B,$B211,Pharmaceuticals!AF:AF)+SUMIF('Health Products &amp; Equipment'!$B:$B,$B211,'Health Products &amp; Equipment'!AO:AO)+SUMIF('Other Pharma &amp; Health Products'!$B:$B,$B211,'Other Pharma &amp; Health Products'!AO:AO)+SUMIF('PSM Costs'!$B:$B,$B211,'PSM Costs'!AO:AO)&gt;0,SUMIF(Pharmaceuticals!$B:$B,$B211,Pharmaceuticals!AF:AF)+SUMIF('Health Products &amp; Equipment'!$B:$B,$B211,'Health Products &amp; Equipment'!AO:AO)+SUMIF('Other Pharma &amp; Health Products'!$B:$B,$B211,'Other Pharma &amp; Health Products'!AO:AO)+SUMIF('PSM Costs'!$B:$B,$B211,'PSM Costs'!AO:AO),"")</f>
        <v/>
      </c>
      <c r="P211" s="231" t="str">
        <f ca="1">IF(SUMIF(Pharmaceuticals!$B:$B,$B211,Pharmaceuticals!AH:AH)+SUMIF('Health Products &amp; Equipment'!$B:$B,$B211,'Health Products &amp; Equipment'!AQ:AQ)+SUMIF('Other Pharma &amp; Health Products'!$B:$B,$B211,'Other Pharma &amp; Health Products'!AQ:AQ)+SUMIF('PSM Costs'!$B:$B,$B211,'PSM Costs'!AQ:AQ)&gt;0,SUMIF(Pharmaceuticals!$B:$B,$B211,Pharmaceuticals!AH:AH)+SUMIF('Health Products &amp; Equipment'!$B:$B,$B211,'Health Products &amp; Equipment'!AQ:AQ)+SUMIF('Other Pharma &amp; Health Products'!$B:$B,$B211,'Other Pharma &amp; Health Products'!AQ:AQ)+SUMIF('PSM Costs'!$B:$B,$B211,'PSM Costs'!AQ:AQ),"")</f>
        <v/>
      </c>
      <c r="Q211" s="231" t="str">
        <f ca="1">IF(SUMIF(Pharmaceuticals!$B:$B,$B211,Pharmaceuticals!AJ:AJ)+SUMIF('Health Products &amp; Equipment'!$B:$B,$B211,'Health Products &amp; Equipment'!AS:AS)+SUMIF('Other Pharma &amp; Health Products'!$B:$B,$B211,'Other Pharma &amp; Health Products'!AS:AS)+SUMIF('PSM Costs'!$B:$B,$B211,'PSM Costs'!AS:AS)&gt;0,SUMIF(Pharmaceuticals!$B:$B,$B211,Pharmaceuticals!AJ:AJ)+SUMIF('Health Products &amp; Equipment'!$B:$B,$B211,'Health Products &amp; Equipment'!AS:AS)+SUMIF('Other Pharma &amp; Health Products'!$B:$B,$B211,'Other Pharma &amp; Health Products'!AS:AS)+SUMIF('PSM Costs'!$B:$B,$B211,'PSM Costs'!AS:AS),"")</f>
        <v/>
      </c>
      <c r="R211" s="229" t="str">
        <f t="shared" ca="1" si="17"/>
        <v/>
      </c>
      <c r="S211" s="230" t="str">
        <f ca="1">IF(SUMIF(Pharmaceuticals!$B:$B,$B211,Pharmaceuticals!AQ:AQ)+SUMIF('Health Products &amp; Equipment'!$B:$B,$B211,'Health Products &amp; Equipment'!AZ:AZ)+SUMIF('Other Pharma &amp; Health Products'!$B:$B,$B211,'Other Pharma &amp; Health Products'!AZ:AZ)+SUMIF('PSM Costs'!$B:$B,$B211,'PSM Costs'!AZ:AZ)&gt;0,SUMIF(Pharmaceuticals!$B:$B,$B211,Pharmaceuticals!AQ:AQ)+SUMIF('Health Products &amp; Equipment'!$B:$B,$B211,'Health Products &amp; Equipment'!AZ:AZ)+SUMIF('Other Pharma &amp; Health Products'!$B:$B,$B211,'Other Pharma &amp; Health Products'!AZ:AZ)+SUMIF('PSM Costs'!$B:$B,$B211,'PSM Costs'!AZ:AZ),"")</f>
        <v/>
      </c>
      <c r="T211" s="230" t="str">
        <f ca="1">IF(SUMIF(Pharmaceuticals!$B:$B,$B211,Pharmaceuticals!AS:AS)+SUMIF('Health Products &amp; Equipment'!$B:$B,$B211,'Health Products &amp; Equipment'!BB:BB)+SUMIF('Other Pharma &amp; Health Products'!$B:$B,$B211,'Other Pharma &amp; Health Products'!BB:BB)+SUMIF('PSM Costs'!$B:$B,$B211,'PSM Costs'!BB:BB)&gt;0,SUMIF(Pharmaceuticals!$B:$B,$B211,Pharmaceuticals!AS:AS)+SUMIF('Health Products &amp; Equipment'!$B:$B,$B211,'Health Products &amp; Equipment'!BB:BB)+SUMIF('Other Pharma &amp; Health Products'!$B:$B,$B211,'Other Pharma &amp; Health Products'!BB:BB)+SUMIF('PSM Costs'!$B:$B,$B211,'PSM Costs'!BB:BB),"")</f>
        <v/>
      </c>
      <c r="U211" s="230" t="str">
        <f ca="1">IF(SUMIF(Pharmaceuticals!$B:$B,$B211,Pharmaceuticals!AU:AU)+SUMIF('Health Products &amp; Equipment'!$B:$B,$B211,'Health Products &amp; Equipment'!BD:BD)+SUMIF('Other Pharma &amp; Health Products'!$B:$B,$B211,'Other Pharma &amp; Health Products'!BD:BD)+SUMIF('PSM Costs'!$B:$B,$B211,'PSM Costs'!BD:BD)&gt;0,SUMIF(Pharmaceuticals!$B:$B,$B211,Pharmaceuticals!AU:AU)+SUMIF('Health Products &amp; Equipment'!$B:$B,$B211,'Health Products &amp; Equipment'!BD:BD)+SUMIF('Other Pharma &amp; Health Products'!$B:$B,$B211,'Other Pharma &amp; Health Products'!BD:BD)+SUMIF('PSM Costs'!$B:$B,$B211,'PSM Costs'!BD:BD),"")</f>
        <v/>
      </c>
      <c r="V211" s="230" t="str">
        <f ca="1">IF(SUMIF(Pharmaceuticals!$B:$B,$B211,Pharmaceuticals!AW:AW)+SUMIF('Health Products &amp; Equipment'!$B:$B,$B211,'Health Products &amp; Equipment'!BF:BF)+SUMIF('Other Pharma &amp; Health Products'!$B:$B,$B211,'Other Pharma &amp; Health Products'!BF:BF)+SUMIF('PSM Costs'!$B:$B,$B211,'PSM Costs'!BF:BF)&gt;0,SUMIF(Pharmaceuticals!$B:$B,$B211,Pharmaceuticals!AW:AW)+SUMIF('Health Products &amp; Equipment'!$B:$B,$B211,'Health Products &amp; Equipment'!BF:BF)+SUMIF('Other Pharma &amp; Health Products'!$B:$B,$B211,'Other Pharma &amp; Health Products'!BF:BF)+SUMIF('PSM Costs'!$B:$B,$B211,'PSM Costs'!BF:BF),"")</f>
        <v/>
      </c>
      <c r="W211" s="228" t="str">
        <f t="shared" ca="1" si="18"/>
        <v/>
      </c>
      <c r="X211" s="231" t="str">
        <f ca="1">IF(SUMIF(Pharmaceuticals!$B:$B,$B211,Pharmaceuticals!BD:BD)+SUMIF('Health Products &amp; Equipment'!$B:$B,$B211,'Health Products &amp; Equipment'!BM:BM)+SUMIF('Other Pharma &amp; Health Products'!$B:$B,$B211,'Other Pharma &amp; Health Products'!BM:BM)+SUMIF('PSM Costs'!$B:$B,$B211,'PSM Costs'!BM:BM)&gt;0,SUMIF(Pharmaceuticals!$B:$B,$B211,Pharmaceuticals!BD:BD)+SUMIF('Health Products &amp; Equipment'!$B:$B,$B211,'Health Products &amp; Equipment'!BM:BM)+SUMIF('Other Pharma &amp; Health Products'!$B:$B,$B211,'Other Pharma &amp; Health Products'!BM:BM)+SUMIF('PSM Costs'!$B:$B,$B211,'PSM Costs'!BM:BM),"")</f>
        <v/>
      </c>
      <c r="Y211" s="231" t="str">
        <f ca="1">IF(SUMIF(Pharmaceuticals!$B:$B,$B211,Pharmaceuticals!BF:BF)+SUMIF('Health Products &amp; Equipment'!$B:$B,$B211,'Health Products &amp; Equipment'!BO:BO)+SUMIF('Other Pharma &amp; Health Products'!$B:$B,$B211,'Other Pharma &amp; Health Products'!BO:BO)+SUMIF('PSM Costs'!$B:$B,$B211,'PSM Costs'!BO:BO)&gt;0,SUMIF(Pharmaceuticals!$B:$B,$B211,Pharmaceuticals!BF:BF)+SUMIF('Health Products &amp; Equipment'!$B:$B,$B211,'Health Products &amp; Equipment'!BO:BO)+SUMIF('Other Pharma &amp; Health Products'!$B:$B,$B211,'Other Pharma &amp; Health Products'!BO:BO)+SUMIF('PSM Costs'!$B:$B,$B211,'PSM Costs'!BO:BO),"")</f>
        <v/>
      </c>
      <c r="Z211" s="231" t="str">
        <f ca="1">IF(SUMIF(Pharmaceuticals!$B:$B,$B211,Pharmaceuticals!BH:BH)+SUMIF('Health Products &amp; Equipment'!$B:$B,$B211,'Health Products &amp; Equipment'!BQ:BQ)+SUMIF('Other Pharma &amp; Health Products'!$B:$B,$B211,'Other Pharma &amp; Health Products'!BQ:BQ)+SUMIF('PSM Costs'!$B:$B,$B211,'PSM Costs'!BQ:BQ)&gt;0,SUMIF(Pharmaceuticals!$B:$B,$B211,Pharmaceuticals!BH:BH)+SUMIF('Health Products &amp; Equipment'!$B:$B,$B211,'Health Products &amp; Equipment'!BQ:BQ)+SUMIF('Other Pharma &amp; Health Products'!$B:$B,$B211,'Other Pharma &amp; Health Products'!BQ:BQ)+SUMIF('PSM Costs'!$B:$B,$B211,'PSM Costs'!BQ:BQ),"")</f>
        <v/>
      </c>
      <c r="AA211" s="231" t="str">
        <f ca="1">IF(SUMIF(Pharmaceuticals!$B:$B,$B211,Pharmaceuticals!BJ:BJ)+SUMIF('Health Products &amp; Equipment'!$B:$B,$B211,'Health Products &amp; Equipment'!BS:BS)+SUMIF('Other Pharma &amp; Health Products'!$B:$B,$B211,'Other Pharma &amp; Health Products'!BS:BS)+SUMIF('PSM Costs'!$B:$B,$B211,'PSM Costs'!BS:BS)&gt;0,SUMIF(Pharmaceuticals!$B:$B,$B211,Pharmaceuticals!BJ:BJ)+SUMIF('Health Products &amp; Equipment'!$B:$B,$B211,'Health Products &amp; Equipment'!BS:BS)+SUMIF('Other Pharma &amp; Health Products'!$B:$B,$B211,'Other Pharma &amp; Health Products'!BS:BS)+SUMIF('PSM Costs'!$B:$B,$B211,'PSM Costs'!BS:BS),"")</f>
        <v/>
      </c>
      <c r="AB211" s="230" t="str">
        <f t="shared" ca="1" si="19"/>
        <v/>
      </c>
    </row>
    <row r="212" spans="1:28" ht="22" customHeight="1" x14ac:dyDescent="0.15">
      <c r="A212" s="226">
        <v>202</v>
      </c>
      <c r="B212" s="226" t="str">
        <f ca="1">IFERROR(VLOOKUP(A212,'Rank unique Mod-Int-CI-PR'!I:J,2,FALSE),"")</f>
        <v/>
      </c>
      <c r="C212" s="227" t="str">
        <f ca="1">IFERROR(VLOOKUP(VALUE(LEFT(B212,FIND("-",B212)-1)),CatModules!B:C,2,FALSE),"")</f>
        <v/>
      </c>
      <c r="D212" s="227" t="str">
        <f ca="1">IFERROR(VLOOKUP(LEFT(B212,FIND("--",B212)-1),CatInt!D:E,2,FALSE),"")</f>
        <v/>
      </c>
      <c r="E212" s="227" t="str">
        <f ca="1">IFERROR(VLOOKUP(MID(B212,FIND("--",B212)+2,FIND("---",B212)-FIND("--",B212)-2),CatCostInp!D:E,2,FALSE),"")</f>
        <v/>
      </c>
      <c r="F212" s="227" t="str">
        <f ca="1">IFERROR(VLOOKUP(B212,ActivityConcat!A:C,3,FALSE),"")</f>
        <v/>
      </c>
      <c r="G212" s="228" t="str">
        <f ca="1">IFERROR(VLOOKUP(VALUE(RIGHT(B212,1)),Setup!A:D,4,FALSE),"")</f>
        <v/>
      </c>
      <c r="H212" s="229" t="str">
        <f t="shared" ca="1" si="15"/>
        <v/>
      </c>
      <c r="I212" s="230" t="str">
        <f ca="1">IF(SUMIF(Pharmaceuticals!$B:$B,$B212,Pharmaceuticals!Q:Q)+SUMIF('Health Products &amp; Equipment'!$B:$B,$B212,'Health Products &amp; Equipment'!Z:Z)+SUMIF('Other Pharma &amp; Health Products'!$B:$B,$B212,'Other Pharma &amp; Health Products'!Z:Z)+SUMIF('PSM Costs'!$B:$B,$B212,'PSM Costs'!Z:Z)&gt;0,SUMIF(Pharmaceuticals!$B:$B,$B212,Pharmaceuticals!Q:Q)+SUMIF('Health Products &amp; Equipment'!$B:$B,$B212,'Health Products &amp; Equipment'!Z:Z)+SUMIF('Other Pharma &amp; Health Products'!$B:$B,$B212,'Other Pharma &amp; Health Products'!Z:Z)+SUMIF('PSM Costs'!$B:$B,$B212,'PSM Costs'!Z:Z),"")</f>
        <v/>
      </c>
      <c r="J212" s="230" t="str">
        <f ca="1">IF(SUMIF(Pharmaceuticals!$B:$B,$B212,Pharmaceuticals!S:S)+SUMIF('Health Products &amp; Equipment'!$B:$B,$B212,'Health Products &amp; Equipment'!AB:AB)+SUMIF('Other Pharma &amp; Health Products'!$B:$B,$B212,'Other Pharma &amp; Health Products'!AB:AB)+SUMIF('PSM Costs'!$B:$B,$B212,'PSM Costs'!AB:AB)&gt;0,SUMIF(Pharmaceuticals!$B:$B,$B212,Pharmaceuticals!S:S)+SUMIF('Health Products &amp; Equipment'!$B:$B,$B212,'Health Products &amp; Equipment'!AB:AB)+SUMIF('Other Pharma &amp; Health Products'!$B:$B,$B212,'Other Pharma &amp; Health Products'!AB:AB)+SUMIF('PSM Costs'!$B:$B,$B212,'PSM Costs'!AB:AB),"")</f>
        <v/>
      </c>
      <c r="K212" s="230" t="str">
        <f ca="1">IF(SUMIF(Pharmaceuticals!$B:$B,$B212,Pharmaceuticals!U:U)+SUMIF('Health Products &amp; Equipment'!$B:$B,$B212,'Health Products &amp; Equipment'!AD:AD)+SUMIF('Other Pharma &amp; Health Products'!$B:$B,$B212,'Other Pharma &amp; Health Products'!AD:AD)+SUMIF('PSM Costs'!$B:$B,$B212,'PSM Costs'!AD:AD)&gt;0,SUMIF(Pharmaceuticals!$B:$B,$B212,Pharmaceuticals!U:U)+SUMIF('Health Products &amp; Equipment'!$B:$B,$B212,'Health Products &amp; Equipment'!AD:AD)+SUMIF('Other Pharma &amp; Health Products'!$B:$B,$B212,'Other Pharma &amp; Health Products'!AD:AD)+SUMIF('PSM Costs'!$B:$B,$B212,'PSM Costs'!AD:AD),"")</f>
        <v/>
      </c>
      <c r="L212" s="230" t="str">
        <f ca="1">IF(SUMIF(Pharmaceuticals!$B:$B,$B212,Pharmaceuticals!W:W)+SUMIF('Health Products &amp; Equipment'!$B:$B,$B212,'Health Products &amp; Equipment'!AF:AF)+SUMIF('Other Pharma &amp; Health Products'!$B:$B,$B212,'Other Pharma &amp; Health Products'!AF:AF)+SUMIF('PSM Costs'!$B:$B,$B212,'PSM Costs'!AF:AF)&gt;0,SUMIF(Pharmaceuticals!$B:$B,$B212,Pharmaceuticals!W:W)+SUMIF('Health Products &amp; Equipment'!$B:$B,$B212,'Health Products &amp; Equipment'!AF:AF)+SUMIF('Other Pharma &amp; Health Products'!$B:$B,$B212,'Other Pharma &amp; Health Products'!AF:AF)+SUMIF('PSM Costs'!$B:$B,$B212,'PSM Costs'!AF:AF),"")</f>
        <v/>
      </c>
      <c r="M212" s="228" t="str">
        <f t="shared" ca="1" si="16"/>
        <v/>
      </c>
      <c r="N212" s="231" t="str">
        <f ca="1">IF(SUMIF(Pharmaceuticals!$B:$B,$B212,Pharmaceuticals!AD:AD)+SUMIF('Health Products &amp; Equipment'!$B:$B,$B212,'Health Products &amp; Equipment'!AM:AM)+SUMIF('Other Pharma &amp; Health Products'!$B:$B,$B212,'Other Pharma &amp; Health Products'!AM:AM)+SUMIF('PSM Costs'!$B:$B,$B212,'PSM Costs'!AM:AM)&gt;0,SUMIF(Pharmaceuticals!$B:$B,$B212,Pharmaceuticals!AD:AD)+SUMIF('Health Products &amp; Equipment'!$B:$B,$B212,'Health Products &amp; Equipment'!AM:AM)+SUMIF('Other Pharma &amp; Health Products'!$B:$B,$B212,'Other Pharma &amp; Health Products'!AM:AM)+SUMIF('PSM Costs'!$B:$B,$B212,'PSM Costs'!AM:AM),"")</f>
        <v/>
      </c>
      <c r="O212" s="231" t="str">
        <f ca="1">IF(SUMIF(Pharmaceuticals!$B:$B,$B212,Pharmaceuticals!AF:AF)+SUMIF('Health Products &amp; Equipment'!$B:$B,$B212,'Health Products &amp; Equipment'!AO:AO)+SUMIF('Other Pharma &amp; Health Products'!$B:$B,$B212,'Other Pharma &amp; Health Products'!AO:AO)+SUMIF('PSM Costs'!$B:$B,$B212,'PSM Costs'!AO:AO)&gt;0,SUMIF(Pharmaceuticals!$B:$B,$B212,Pharmaceuticals!AF:AF)+SUMIF('Health Products &amp; Equipment'!$B:$B,$B212,'Health Products &amp; Equipment'!AO:AO)+SUMIF('Other Pharma &amp; Health Products'!$B:$B,$B212,'Other Pharma &amp; Health Products'!AO:AO)+SUMIF('PSM Costs'!$B:$B,$B212,'PSM Costs'!AO:AO),"")</f>
        <v/>
      </c>
      <c r="P212" s="231" t="str">
        <f ca="1">IF(SUMIF(Pharmaceuticals!$B:$B,$B212,Pharmaceuticals!AH:AH)+SUMIF('Health Products &amp; Equipment'!$B:$B,$B212,'Health Products &amp; Equipment'!AQ:AQ)+SUMIF('Other Pharma &amp; Health Products'!$B:$B,$B212,'Other Pharma &amp; Health Products'!AQ:AQ)+SUMIF('PSM Costs'!$B:$B,$B212,'PSM Costs'!AQ:AQ)&gt;0,SUMIF(Pharmaceuticals!$B:$B,$B212,Pharmaceuticals!AH:AH)+SUMIF('Health Products &amp; Equipment'!$B:$B,$B212,'Health Products &amp; Equipment'!AQ:AQ)+SUMIF('Other Pharma &amp; Health Products'!$B:$B,$B212,'Other Pharma &amp; Health Products'!AQ:AQ)+SUMIF('PSM Costs'!$B:$B,$B212,'PSM Costs'!AQ:AQ),"")</f>
        <v/>
      </c>
      <c r="Q212" s="231" t="str">
        <f ca="1">IF(SUMIF(Pharmaceuticals!$B:$B,$B212,Pharmaceuticals!AJ:AJ)+SUMIF('Health Products &amp; Equipment'!$B:$B,$B212,'Health Products &amp; Equipment'!AS:AS)+SUMIF('Other Pharma &amp; Health Products'!$B:$B,$B212,'Other Pharma &amp; Health Products'!AS:AS)+SUMIF('PSM Costs'!$B:$B,$B212,'PSM Costs'!AS:AS)&gt;0,SUMIF(Pharmaceuticals!$B:$B,$B212,Pharmaceuticals!AJ:AJ)+SUMIF('Health Products &amp; Equipment'!$B:$B,$B212,'Health Products &amp; Equipment'!AS:AS)+SUMIF('Other Pharma &amp; Health Products'!$B:$B,$B212,'Other Pharma &amp; Health Products'!AS:AS)+SUMIF('PSM Costs'!$B:$B,$B212,'PSM Costs'!AS:AS),"")</f>
        <v/>
      </c>
      <c r="R212" s="229" t="str">
        <f t="shared" ca="1" si="17"/>
        <v/>
      </c>
      <c r="S212" s="230" t="str">
        <f ca="1">IF(SUMIF(Pharmaceuticals!$B:$B,$B212,Pharmaceuticals!AQ:AQ)+SUMIF('Health Products &amp; Equipment'!$B:$B,$B212,'Health Products &amp; Equipment'!AZ:AZ)+SUMIF('Other Pharma &amp; Health Products'!$B:$B,$B212,'Other Pharma &amp; Health Products'!AZ:AZ)+SUMIF('PSM Costs'!$B:$B,$B212,'PSM Costs'!AZ:AZ)&gt;0,SUMIF(Pharmaceuticals!$B:$B,$B212,Pharmaceuticals!AQ:AQ)+SUMIF('Health Products &amp; Equipment'!$B:$B,$B212,'Health Products &amp; Equipment'!AZ:AZ)+SUMIF('Other Pharma &amp; Health Products'!$B:$B,$B212,'Other Pharma &amp; Health Products'!AZ:AZ)+SUMIF('PSM Costs'!$B:$B,$B212,'PSM Costs'!AZ:AZ),"")</f>
        <v/>
      </c>
      <c r="T212" s="230" t="str">
        <f ca="1">IF(SUMIF(Pharmaceuticals!$B:$B,$B212,Pharmaceuticals!AS:AS)+SUMIF('Health Products &amp; Equipment'!$B:$B,$B212,'Health Products &amp; Equipment'!BB:BB)+SUMIF('Other Pharma &amp; Health Products'!$B:$B,$B212,'Other Pharma &amp; Health Products'!BB:BB)+SUMIF('PSM Costs'!$B:$B,$B212,'PSM Costs'!BB:BB)&gt;0,SUMIF(Pharmaceuticals!$B:$B,$B212,Pharmaceuticals!AS:AS)+SUMIF('Health Products &amp; Equipment'!$B:$B,$B212,'Health Products &amp; Equipment'!BB:BB)+SUMIF('Other Pharma &amp; Health Products'!$B:$B,$B212,'Other Pharma &amp; Health Products'!BB:BB)+SUMIF('PSM Costs'!$B:$B,$B212,'PSM Costs'!BB:BB),"")</f>
        <v/>
      </c>
      <c r="U212" s="230" t="str">
        <f ca="1">IF(SUMIF(Pharmaceuticals!$B:$B,$B212,Pharmaceuticals!AU:AU)+SUMIF('Health Products &amp; Equipment'!$B:$B,$B212,'Health Products &amp; Equipment'!BD:BD)+SUMIF('Other Pharma &amp; Health Products'!$B:$B,$B212,'Other Pharma &amp; Health Products'!BD:BD)+SUMIF('PSM Costs'!$B:$B,$B212,'PSM Costs'!BD:BD)&gt;0,SUMIF(Pharmaceuticals!$B:$B,$B212,Pharmaceuticals!AU:AU)+SUMIF('Health Products &amp; Equipment'!$B:$B,$B212,'Health Products &amp; Equipment'!BD:BD)+SUMIF('Other Pharma &amp; Health Products'!$B:$B,$B212,'Other Pharma &amp; Health Products'!BD:BD)+SUMIF('PSM Costs'!$B:$B,$B212,'PSM Costs'!BD:BD),"")</f>
        <v/>
      </c>
      <c r="V212" s="230" t="str">
        <f ca="1">IF(SUMIF(Pharmaceuticals!$B:$B,$B212,Pharmaceuticals!AW:AW)+SUMIF('Health Products &amp; Equipment'!$B:$B,$B212,'Health Products &amp; Equipment'!BF:BF)+SUMIF('Other Pharma &amp; Health Products'!$B:$B,$B212,'Other Pharma &amp; Health Products'!BF:BF)+SUMIF('PSM Costs'!$B:$B,$B212,'PSM Costs'!BF:BF)&gt;0,SUMIF(Pharmaceuticals!$B:$B,$B212,Pharmaceuticals!AW:AW)+SUMIF('Health Products &amp; Equipment'!$B:$B,$B212,'Health Products &amp; Equipment'!BF:BF)+SUMIF('Other Pharma &amp; Health Products'!$B:$B,$B212,'Other Pharma &amp; Health Products'!BF:BF)+SUMIF('PSM Costs'!$B:$B,$B212,'PSM Costs'!BF:BF),"")</f>
        <v/>
      </c>
      <c r="W212" s="228" t="str">
        <f t="shared" ca="1" si="18"/>
        <v/>
      </c>
      <c r="X212" s="231" t="str">
        <f ca="1">IF(SUMIF(Pharmaceuticals!$B:$B,$B212,Pharmaceuticals!BD:BD)+SUMIF('Health Products &amp; Equipment'!$B:$B,$B212,'Health Products &amp; Equipment'!BM:BM)+SUMIF('Other Pharma &amp; Health Products'!$B:$B,$B212,'Other Pharma &amp; Health Products'!BM:BM)+SUMIF('PSM Costs'!$B:$B,$B212,'PSM Costs'!BM:BM)&gt;0,SUMIF(Pharmaceuticals!$B:$B,$B212,Pharmaceuticals!BD:BD)+SUMIF('Health Products &amp; Equipment'!$B:$B,$B212,'Health Products &amp; Equipment'!BM:BM)+SUMIF('Other Pharma &amp; Health Products'!$B:$B,$B212,'Other Pharma &amp; Health Products'!BM:BM)+SUMIF('PSM Costs'!$B:$B,$B212,'PSM Costs'!BM:BM),"")</f>
        <v/>
      </c>
      <c r="Y212" s="231" t="str">
        <f ca="1">IF(SUMIF(Pharmaceuticals!$B:$B,$B212,Pharmaceuticals!BF:BF)+SUMIF('Health Products &amp; Equipment'!$B:$B,$B212,'Health Products &amp; Equipment'!BO:BO)+SUMIF('Other Pharma &amp; Health Products'!$B:$B,$B212,'Other Pharma &amp; Health Products'!BO:BO)+SUMIF('PSM Costs'!$B:$B,$B212,'PSM Costs'!BO:BO)&gt;0,SUMIF(Pharmaceuticals!$B:$B,$B212,Pharmaceuticals!BF:BF)+SUMIF('Health Products &amp; Equipment'!$B:$B,$B212,'Health Products &amp; Equipment'!BO:BO)+SUMIF('Other Pharma &amp; Health Products'!$B:$B,$B212,'Other Pharma &amp; Health Products'!BO:BO)+SUMIF('PSM Costs'!$B:$B,$B212,'PSM Costs'!BO:BO),"")</f>
        <v/>
      </c>
      <c r="Z212" s="231" t="str">
        <f ca="1">IF(SUMIF(Pharmaceuticals!$B:$B,$B212,Pharmaceuticals!BH:BH)+SUMIF('Health Products &amp; Equipment'!$B:$B,$B212,'Health Products &amp; Equipment'!BQ:BQ)+SUMIF('Other Pharma &amp; Health Products'!$B:$B,$B212,'Other Pharma &amp; Health Products'!BQ:BQ)+SUMIF('PSM Costs'!$B:$B,$B212,'PSM Costs'!BQ:BQ)&gt;0,SUMIF(Pharmaceuticals!$B:$B,$B212,Pharmaceuticals!BH:BH)+SUMIF('Health Products &amp; Equipment'!$B:$B,$B212,'Health Products &amp; Equipment'!BQ:BQ)+SUMIF('Other Pharma &amp; Health Products'!$B:$B,$B212,'Other Pharma &amp; Health Products'!BQ:BQ)+SUMIF('PSM Costs'!$B:$B,$B212,'PSM Costs'!BQ:BQ),"")</f>
        <v/>
      </c>
      <c r="AA212" s="231" t="str">
        <f ca="1">IF(SUMIF(Pharmaceuticals!$B:$B,$B212,Pharmaceuticals!BJ:BJ)+SUMIF('Health Products &amp; Equipment'!$B:$B,$B212,'Health Products &amp; Equipment'!BS:BS)+SUMIF('Other Pharma &amp; Health Products'!$B:$B,$B212,'Other Pharma &amp; Health Products'!BS:BS)+SUMIF('PSM Costs'!$B:$B,$B212,'PSM Costs'!BS:BS)&gt;0,SUMIF(Pharmaceuticals!$B:$B,$B212,Pharmaceuticals!BJ:BJ)+SUMIF('Health Products &amp; Equipment'!$B:$B,$B212,'Health Products &amp; Equipment'!BS:BS)+SUMIF('Other Pharma &amp; Health Products'!$B:$B,$B212,'Other Pharma &amp; Health Products'!BS:BS)+SUMIF('PSM Costs'!$B:$B,$B212,'PSM Costs'!BS:BS),"")</f>
        <v/>
      </c>
      <c r="AB212" s="230" t="str">
        <f t="shared" ca="1" si="19"/>
        <v/>
      </c>
    </row>
    <row r="213" spans="1:28" ht="22" customHeight="1" x14ac:dyDescent="0.15">
      <c r="A213" s="226">
        <v>203</v>
      </c>
      <c r="B213" s="226" t="str">
        <f ca="1">IFERROR(VLOOKUP(A213,'Rank unique Mod-Int-CI-PR'!I:J,2,FALSE),"")</f>
        <v/>
      </c>
      <c r="C213" s="227" t="str">
        <f ca="1">IFERROR(VLOOKUP(VALUE(LEFT(B213,FIND("-",B213)-1)),CatModules!B:C,2,FALSE),"")</f>
        <v/>
      </c>
      <c r="D213" s="227" t="str">
        <f ca="1">IFERROR(VLOOKUP(LEFT(B213,FIND("--",B213)-1),CatInt!D:E,2,FALSE),"")</f>
        <v/>
      </c>
      <c r="E213" s="227" t="str">
        <f ca="1">IFERROR(VLOOKUP(MID(B213,FIND("--",B213)+2,FIND("---",B213)-FIND("--",B213)-2),CatCostInp!D:E,2,FALSE),"")</f>
        <v/>
      </c>
      <c r="F213" s="227" t="str">
        <f ca="1">IFERROR(VLOOKUP(B213,ActivityConcat!A:C,3,FALSE),"")</f>
        <v/>
      </c>
      <c r="G213" s="228" t="str">
        <f ca="1">IFERROR(VLOOKUP(VALUE(RIGHT(B213,1)),Setup!A:D,4,FALSE),"")</f>
        <v/>
      </c>
      <c r="H213" s="229" t="str">
        <f t="shared" ca="1" si="15"/>
        <v/>
      </c>
      <c r="I213" s="230" t="str">
        <f ca="1">IF(SUMIF(Pharmaceuticals!$B:$B,$B213,Pharmaceuticals!Q:Q)+SUMIF('Health Products &amp; Equipment'!$B:$B,$B213,'Health Products &amp; Equipment'!Z:Z)+SUMIF('Other Pharma &amp; Health Products'!$B:$B,$B213,'Other Pharma &amp; Health Products'!Z:Z)+SUMIF('PSM Costs'!$B:$B,$B213,'PSM Costs'!Z:Z)&gt;0,SUMIF(Pharmaceuticals!$B:$B,$B213,Pharmaceuticals!Q:Q)+SUMIF('Health Products &amp; Equipment'!$B:$B,$B213,'Health Products &amp; Equipment'!Z:Z)+SUMIF('Other Pharma &amp; Health Products'!$B:$B,$B213,'Other Pharma &amp; Health Products'!Z:Z)+SUMIF('PSM Costs'!$B:$B,$B213,'PSM Costs'!Z:Z),"")</f>
        <v/>
      </c>
      <c r="J213" s="230" t="str">
        <f ca="1">IF(SUMIF(Pharmaceuticals!$B:$B,$B213,Pharmaceuticals!S:S)+SUMIF('Health Products &amp; Equipment'!$B:$B,$B213,'Health Products &amp; Equipment'!AB:AB)+SUMIF('Other Pharma &amp; Health Products'!$B:$B,$B213,'Other Pharma &amp; Health Products'!AB:AB)+SUMIF('PSM Costs'!$B:$B,$B213,'PSM Costs'!AB:AB)&gt;0,SUMIF(Pharmaceuticals!$B:$B,$B213,Pharmaceuticals!S:S)+SUMIF('Health Products &amp; Equipment'!$B:$B,$B213,'Health Products &amp; Equipment'!AB:AB)+SUMIF('Other Pharma &amp; Health Products'!$B:$B,$B213,'Other Pharma &amp; Health Products'!AB:AB)+SUMIF('PSM Costs'!$B:$B,$B213,'PSM Costs'!AB:AB),"")</f>
        <v/>
      </c>
      <c r="K213" s="230" t="str">
        <f ca="1">IF(SUMIF(Pharmaceuticals!$B:$B,$B213,Pharmaceuticals!U:U)+SUMIF('Health Products &amp; Equipment'!$B:$B,$B213,'Health Products &amp; Equipment'!AD:AD)+SUMIF('Other Pharma &amp; Health Products'!$B:$B,$B213,'Other Pharma &amp; Health Products'!AD:AD)+SUMIF('PSM Costs'!$B:$B,$B213,'PSM Costs'!AD:AD)&gt;0,SUMIF(Pharmaceuticals!$B:$B,$B213,Pharmaceuticals!U:U)+SUMIF('Health Products &amp; Equipment'!$B:$B,$B213,'Health Products &amp; Equipment'!AD:AD)+SUMIF('Other Pharma &amp; Health Products'!$B:$B,$B213,'Other Pharma &amp; Health Products'!AD:AD)+SUMIF('PSM Costs'!$B:$B,$B213,'PSM Costs'!AD:AD),"")</f>
        <v/>
      </c>
      <c r="L213" s="230" t="str">
        <f ca="1">IF(SUMIF(Pharmaceuticals!$B:$B,$B213,Pharmaceuticals!W:W)+SUMIF('Health Products &amp; Equipment'!$B:$B,$B213,'Health Products &amp; Equipment'!AF:AF)+SUMIF('Other Pharma &amp; Health Products'!$B:$B,$B213,'Other Pharma &amp; Health Products'!AF:AF)+SUMIF('PSM Costs'!$B:$B,$B213,'PSM Costs'!AF:AF)&gt;0,SUMIF(Pharmaceuticals!$B:$B,$B213,Pharmaceuticals!W:W)+SUMIF('Health Products &amp; Equipment'!$B:$B,$B213,'Health Products &amp; Equipment'!AF:AF)+SUMIF('Other Pharma &amp; Health Products'!$B:$B,$B213,'Other Pharma &amp; Health Products'!AF:AF)+SUMIF('PSM Costs'!$B:$B,$B213,'PSM Costs'!AF:AF),"")</f>
        <v/>
      </c>
      <c r="M213" s="228" t="str">
        <f t="shared" ca="1" si="16"/>
        <v/>
      </c>
      <c r="N213" s="231" t="str">
        <f ca="1">IF(SUMIF(Pharmaceuticals!$B:$B,$B213,Pharmaceuticals!AD:AD)+SUMIF('Health Products &amp; Equipment'!$B:$B,$B213,'Health Products &amp; Equipment'!AM:AM)+SUMIF('Other Pharma &amp; Health Products'!$B:$B,$B213,'Other Pharma &amp; Health Products'!AM:AM)+SUMIF('PSM Costs'!$B:$B,$B213,'PSM Costs'!AM:AM)&gt;0,SUMIF(Pharmaceuticals!$B:$B,$B213,Pharmaceuticals!AD:AD)+SUMIF('Health Products &amp; Equipment'!$B:$B,$B213,'Health Products &amp; Equipment'!AM:AM)+SUMIF('Other Pharma &amp; Health Products'!$B:$B,$B213,'Other Pharma &amp; Health Products'!AM:AM)+SUMIF('PSM Costs'!$B:$B,$B213,'PSM Costs'!AM:AM),"")</f>
        <v/>
      </c>
      <c r="O213" s="231" t="str">
        <f ca="1">IF(SUMIF(Pharmaceuticals!$B:$B,$B213,Pharmaceuticals!AF:AF)+SUMIF('Health Products &amp; Equipment'!$B:$B,$B213,'Health Products &amp; Equipment'!AO:AO)+SUMIF('Other Pharma &amp; Health Products'!$B:$B,$B213,'Other Pharma &amp; Health Products'!AO:AO)+SUMIF('PSM Costs'!$B:$B,$B213,'PSM Costs'!AO:AO)&gt;0,SUMIF(Pharmaceuticals!$B:$B,$B213,Pharmaceuticals!AF:AF)+SUMIF('Health Products &amp; Equipment'!$B:$B,$B213,'Health Products &amp; Equipment'!AO:AO)+SUMIF('Other Pharma &amp; Health Products'!$B:$B,$B213,'Other Pharma &amp; Health Products'!AO:AO)+SUMIF('PSM Costs'!$B:$B,$B213,'PSM Costs'!AO:AO),"")</f>
        <v/>
      </c>
      <c r="P213" s="231" t="str">
        <f ca="1">IF(SUMIF(Pharmaceuticals!$B:$B,$B213,Pharmaceuticals!AH:AH)+SUMIF('Health Products &amp; Equipment'!$B:$B,$B213,'Health Products &amp; Equipment'!AQ:AQ)+SUMIF('Other Pharma &amp; Health Products'!$B:$B,$B213,'Other Pharma &amp; Health Products'!AQ:AQ)+SUMIF('PSM Costs'!$B:$B,$B213,'PSM Costs'!AQ:AQ)&gt;0,SUMIF(Pharmaceuticals!$B:$B,$B213,Pharmaceuticals!AH:AH)+SUMIF('Health Products &amp; Equipment'!$B:$B,$B213,'Health Products &amp; Equipment'!AQ:AQ)+SUMIF('Other Pharma &amp; Health Products'!$B:$B,$B213,'Other Pharma &amp; Health Products'!AQ:AQ)+SUMIF('PSM Costs'!$B:$B,$B213,'PSM Costs'!AQ:AQ),"")</f>
        <v/>
      </c>
      <c r="Q213" s="231" t="str">
        <f ca="1">IF(SUMIF(Pharmaceuticals!$B:$B,$B213,Pharmaceuticals!AJ:AJ)+SUMIF('Health Products &amp; Equipment'!$B:$B,$B213,'Health Products &amp; Equipment'!AS:AS)+SUMIF('Other Pharma &amp; Health Products'!$B:$B,$B213,'Other Pharma &amp; Health Products'!AS:AS)+SUMIF('PSM Costs'!$B:$B,$B213,'PSM Costs'!AS:AS)&gt;0,SUMIF(Pharmaceuticals!$B:$B,$B213,Pharmaceuticals!AJ:AJ)+SUMIF('Health Products &amp; Equipment'!$B:$B,$B213,'Health Products &amp; Equipment'!AS:AS)+SUMIF('Other Pharma &amp; Health Products'!$B:$B,$B213,'Other Pharma &amp; Health Products'!AS:AS)+SUMIF('PSM Costs'!$B:$B,$B213,'PSM Costs'!AS:AS),"")</f>
        <v/>
      </c>
      <c r="R213" s="229" t="str">
        <f t="shared" ca="1" si="17"/>
        <v/>
      </c>
      <c r="S213" s="230" t="str">
        <f ca="1">IF(SUMIF(Pharmaceuticals!$B:$B,$B213,Pharmaceuticals!AQ:AQ)+SUMIF('Health Products &amp; Equipment'!$B:$B,$B213,'Health Products &amp; Equipment'!AZ:AZ)+SUMIF('Other Pharma &amp; Health Products'!$B:$B,$B213,'Other Pharma &amp; Health Products'!AZ:AZ)+SUMIF('PSM Costs'!$B:$B,$B213,'PSM Costs'!AZ:AZ)&gt;0,SUMIF(Pharmaceuticals!$B:$B,$B213,Pharmaceuticals!AQ:AQ)+SUMIF('Health Products &amp; Equipment'!$B:$B,$B213,'Health Products &amp; Equipment'!AZ:AZ)+SUMIF('Other Pharma &amp; Health Products'!$B:$B,$B213,'Other Pharma &amp; Health Products'!AZ:AZ)+SUMIF('PSM Costs'!$B:$B,$B213,'PSM Costs'!AZ:AZ),"")</f>
        <v/>
      </c>
      <c r="T213" s="230" t="str">
        <f ca="1">IF(SUMIF(Pharmaceuticals!$B:$B,$B213,Pharmaceuticals!AS:AS)+SUMIF('Health Products &amp; Equipment'!$B:$B,$B213,'Health Products &amp; Equipment'!BB:BB)+SUMIF('Other Pharma &amp; Health Products'!$B:$B,$B213,'Other Pharma &amp; Health Products'!BB:BB)+SUMIF('PSM Costs'!$B:$B,$B213,'PSM Costs'!BB:BB)&gt;0,SUMIF(Pharmaceuticals!$B:$B,$B213,Pharmaceuticals!AS:AS)+SUMIF('Health Products &amp; Equipment'!$B:$B,$B213,'Health Products &amp; Equipment'!BB:BB)+SUMIF('Other Pharma &amp; Health Products'!$B:$B,$B213,'Other Pharma &amp; Health Products'!BB:BB)+SUMIF('PSM Costs'!$B:$B,$B213,'PSM Costs'!BB:BB),"")</f>
        <v/>
      </c>
      <c r="U213" s="230" t="str">
        <f ca="1">IF(SUMIF(Pharmaceuticals!$B:$B,$B213,Pharmaceuticals!AU:AU)+SUMIF('Health Products &amp; Equipment'!$B:$B,$B213,'Health Products &amp; Equipment'!BD:BD)+SUMIF('Other Pharma &amp; Health Products'!$B:$B,$B213,'Other Pharma &amp; Health Products'!BD:BD)+SUMIF('PSM Costs'!$B:$B,$B213,'PSM Costs'!BD:BD)&gt;0,SUMIF(Pharmaceuticals!$B:$B,$B213,Pharmaceuticals!AU:AU)+SUMIF('Health Products &amp; Equipment'!$B:$B,$B213,'Health Products &amp; Equipment'!BD:BD)+SUMIF('Other Pharma &amp; Health Products'!$B:$B,$B213,'Other Pharma &amp; Health Products'!BD:BD)+SUMIF('PSM Costs'!$B:$B,$B213,'PSM Costs'!BD:BD),"")</f>
        <v/>
      </c>
      <c r="V213" s="230" t="str">
        <f ca="1">IF(SUMIF(Pharmaceuticals!$B:$B,$B213,Pharmaceuticals!AW:AW)+SUMIF('Health Products &amp; Equipment'!$B:$B,$B213,'Health Products &amp; Equipment'!BF:BF)+SUMIF('Other Pharma &amp; Health Products'!$B:$B,$B213,'Other Pharma &amp; Health Products'!BF:BF)+SUMIF('PSM Costs'!$B:$B,$B213,'PSM Costs'!BF:BF)&gt;0,SUMIF(Pharmaceuticals!$B:$B,$B213,Pharmaceuticals!AW:AW)+SUMIF('Health Products &amp; Equipment'!$B:$B,$B213,'Health Products &amp; Equipment'!BF:BF)+SUMIF('Other Pharma &amp; Health Products'!$B:$B,$B213,'Other Pharma &amp; Health Products'!BF:BF)+SUMIF('PSM Costs'!$B:$B,$B213,'PSM Costs'!BF:BF),"")</f>
        <v/>
      </c>
      <c r="W213" s="228" t="str">
        <f t="shared" ca="1" si="18"/>
        <v/>
      </c>
      <c r="X213" s="231" t="str">
        <f ca="1">IF(SUMIF(Pharmaceuticals!$B:$B,$B213,Pharmaceuticals!BD:BD)+SUMIF('Health Products &amp; Equipment'!$B:$B,$B213,'Health Products &amp; Equipment'!BM:BM)+SUMIF('Other Pharma &amp; Health Products'!$B:$B,$B213,'Other Pharma &amp; Health Products'!BM:BM)+SUMIF('PSM Costs'!$B:$B,$B213,'PSM Costs'!BM:BM)&gt;0,SUMIF(Pharmaceuticals!$B:$B,$B213,Pharmaceuticals!BD:BD)+SUMIF('Health Products &amp; Equipment'!$B:$B,$B213,'Health Products &amp; Equipment'!BM:BM)+SUMIF('Other Pharma &amp; Health Products'!$B:$B,$B213,'Other Pharma &amp; Health Products'!BM:BM)+SUMIF('PSM Costs'!$B:$B,$B213,'PSM Costs'!BM:BM),"")</f>
        <v/>
      </c>
      <c r="Y213" s="231" t="str">
        <f ca="1">IF(SUMIF(Pharmaceuticals!$B:$B,$B213,Pharmaceuticals!BF:BF)+SUMIF('Health Products &amp; Equipment'!$B:$B,$B213,'Health Products &amp; Equipment'!BO:BO)+SUMIF('Other Pharma &amp; Health Products'!$B:$B,$B213,'Other Pharma &amp; Health Products'!BO:BO)+SUMIF('PSM Costs'!$B:$B,$B213,'PSM Costs'!BO:BO)&gt;0,SUMIF(Pharmaceuticals!$B:$B,$B213,Pharmaceuticals!BF:BF)+SUMIF('Health Products &amp; Equipment'!$B:$B,$B213,'Health Products &amp; Equipment'!BO:BO)+SUMIF('Other Pharma &amp; Health Products'!$B:$B,$B213,'Other Pharma &amp; Health Products'!BO:BO)+SUMIF('PSM Costs'!$B:$B,$B213,'PSM Costs'!BO:BO),"")</f>
        <v/>
      </c>
      <c r="Z213" s="231" t="str">
        <f ca="1">IF(SUMIF(Pharmaceuticals!$B:$B,$B213,Pharmaceuticals!BH:BH)+SUMIF('Health Products &amp; Equipment'!$B:$B,$B213,'Health Products &amp; Equipment'!BQ:BQ)+SUMIF('Other Pharma &amp; Health Products'!$B:$B,$B213,'Other Pharma &amp; Health Products'!BQ:BQ)+SUMIF('PSM Costs'!$B:$B,$B213,'PSM Costs'!BQ:BQ)&gt;0,SUMIF(Pharmaceuticals!$B:$B,$B213,Pharmaceuticals!BH:BH)+SUMIF('Health Products &amp; Equipment'!$B:$B,$B213,'Health Products &amp; Equipment'!BQ:BQ)+SUMIF('Other Pharma &amp; Health Products'!$B:$B,$B213,'Other Pharma &amp; Health Products'!BQ:BQ)+SUMIF('PSM Costs'!$B:$B,$B213,'PSM Costs'!BQ:BQ),"")</f>
        <v/>
      </c>
      <c r="AA213" s="231" t="str">
        <f ca="1">IF(SUMIF(Pharmaceuticals!$B:$B,$B213,Pharmaceuticals!BJ:BJ)+SUMIF('Health Products &amp; Equipment'!$B:$B,$B213,'Health Products &amp; Equipment'!BS:BS)+SUMIF('Other Pharma &amp; Health Products'!$B:$B,$B213,'Other Pharma &amp; Health Products'!BS:BS)+SUMIF('PSM Costs'!$B:$B,$B213,'PSM Costs'!BS:BS)&gt;0,SUMIF(Pharmaceuticals!$B:$B,$B213,Pharmaceuticals!BJ:BJ)+SUMIF('Health Products &amp; Equipment'!$B:$B,$B213,'Health Products &amp; Equipment'!BS:BS)+SUMIF('Other Pharma &amp; Health Products'!$B:$B,$B213,'Other Pharma &amp; Health Products'!BS:BS)+SUMIF('PSM Costs'!$B:$B,$B213,'PSM Costs'!BS:BS),"")</f>
        <v/>
      </c>
      <c r="AB213" s="230" t="str">
        <f t="shared" ca="1" si="19"/>
        <v/>
      </c>
    </row>
    <row r="214" spans="1:28" ht="22" customHeight="1" x14ac:dyDescent="0.15">
      <c r="A214" s="226">
        <v>204</v>
      </c>
      <c r="B214" s="226" t="str">
        <f ca="1">IFERROR(VLOOKUP(A214,'Rank unique Mod-Int-CI-PR'!I:J,2,FALSE),"")</f>
        <v/>
      </c>
      <c r="C214" s="227" t="str">
        <f ca="1">IFERROR(VLOOKUP(VALUE(LEFT(B214,FIND("-",B214)-1)),CatModules!B:C,2,FALSE),"")</f>
        <v/>
      </c>
      <c r="D214" s="227" t="str">
        <f ca="1">IFERROR(VLOOKUP(LEFT(B214,FIND("--",B214)-1),CatInt!D:E,2,FALSE),"")</f>
        <v/>
      </c>
      <c r="E214" s="227" t="str">
        <f ca="1">IFERROR(VLOOKUP(MID(B214,FIND("--",B214)+2,FIND("---",B214)-FIND("--",B214)-2),CatCostInp!D:E,2,FALSE),"")</f>
        <v/>
      </c>
      <c r="F214" s="227" t="str">
        <f ca="1">IFERROR(VLOOKUP(B214,ActivityConcat!A:C,3,FALSE),"")</f>
        <v/>
      </c>
      <c r="G214" s="228" t="str">
        <f ca="1">IFERROR(VLOOKUP(VALUE(RIGHT(B214,1)),Setup!A:D,4,FALSE),"")</f>
        <v/>
      </c>
      <c r="H214" s="229" t="str">
        <f t="shared" ca="1" si="15"/>
        <v/>
      </c>
      <c r="I214" s="230" t="str">
        <f ca="1">IF(SUMIF(Pharmaceuticals!$B:$B,$B214,Pharmaceuticals!Q:Q)+SUMIF('Health Products &amp; Equipment'!$B:$B,$B214,'Health Products &amp; Equipment'!Z:Z)+SUMIF('Other Pharma &amp; Health Products'!$B:$B,$B214,'Other Pharma &amp; Health Products'!Z:Z)+SUMIF('PSM Costs'!$B:$B,$B214,'PSM Costs'!Z:Z)&gt;0,SUMIF(Pharmaceuticals!$B:$B,$B214,Pharmaceuticals!Q:Q)+SUMIF('Health Products &amp; Equipment'!$B:$B,$B214,'Health Products &amp; Equipment'!Z:Z)+SUMIF('Other Pharma &amp; Health Products'!$B:$B,$B214,'Other Pharma &amp; Health Products'!Z:Z)+SUMIF('PSM Costs'!$B:$B,$B214,'PSM Costs'!Z:Z),"")</f>
        <v/>
      </c>
      <c r="J214" s="230" t="str">
        <f ca="1">IF(SUMIF(Pharmaceuticals!$B:$B,$B214,Pharmaceuticals!S:S)+SUMIF('Health Products &amp; Equipment'!$B:$B,$B214,'Health Products &amp; Equipment'!AB:AB)+SUMIF('Other Pharma &amp; Health Products'!$B:$B,$B214,'Other Pharma &amp; Health Products'!AB:AB)+SUMIF('PSM Costs'!$B:$B,$B214,'PSM Costs'!AB:AB)&gt;0,SUMIF(Pharmaceuticals!$B:$B,$B214,Pharmaceuticals!S:S)+SUMIF('Health Products &amp; Equipment'!$B:$B,$B214,'Health Products &amp; Equipment'!AB:AB)+SUMIF('Other Pharma &amp; Health Products'!$B:$B,$B214,'Other Pharma &amp; Health Products'!AB:AB)+SUMIF('PSM Costs'!$B:$B,$B214,'PSM Costs'!AB:AB),"")</f>
        <v/>
      </c>
      <c r="K214" s="230" t="str">
        <f ca="1">IF(SUMIF(Pharmaceuticals!$B:$B,$B214,Pharmaceuticals!U:U)+SUMIF('Health Products &amp; Equipment'!$B:$B,$B214,'Health Products &amp; Equipment'!AD:AD)+SUMIF('Other Pharma &amp; Health Products'!$B:$B,$B214,'Other Pharma &amp; Health Products'!AD:AD)+SUMIF('PSM Costs'!$B:$B,$B214,'PSM Costs'!AD:AD)&gt;0,SUMIF(Pharmaceuticals!$B:$B,$B214,Pharmaceuticals!U:U)+SUMIF('Health Products &amp; Equipment'!$B:$B,$B214,'Health Products &amp; Equipment'!AD:AD)+SUMIF('Other Pharma &amp; Health Products'!$B:$B,$B214,'Other Pharma &amp; Health Products'!AD:AD)+SUMIF('PSM Costs'!$B:$B,$B214,'PSM Costs'!AD:AD),"")</f>
        <v/>
      </c>
      <c r="L214" s="230" t="str">
        <f ca="1">IF(SUMIF(Pharmaceuticals!$B:$B,$B214,Pharmaceuticals!W:W)+SUMIF('Health Products &amp; Equipment'!$B:$B,$B214,'Health Products &amp; Equipment'!AF:AF)+SUMIF('Other Pharma &amp; Health Products'!$B:$B,$B214,'Other Pharma &amp; Health Products'!AF:AF)+SUMIF('PSM Costs'!$B:$B,$B214,'PSM Costs'!AF:AF)&gt;0,SUMIF(Pharmaceuticals!$B:$B,$B214,Pharmaceuticals!W:W)+SUMIF('Health Products &amp; Equipment'!$B:$B,$B214,'Health Products &amp; Equipment'!AF:AF)+SUMIF('Other Pharma &amp; Health Products'!$B:$B,$B214,'Other Pharma &amp; Health Products'!AF:AF)+SUMIF('PSM Costs'!$B:$B,$B214,'PSM Costs'!AF:AF),"")</f>
        <v/>
      </c>
      <c r="M214" s="228" t="str">
        <f t="shared" ca="1" si="16"/>
        <v/>
      </c>
      <c r="N214" s="231" t="str">
        <f ca="1">IF(SUMIF(Pharmaceuticals!$B:$B,$B214,Pharmaceuticals!AD:AD)+SUMIF('Health Products &amp; Equipment'!$B:$B,$B214,'Health Products &amp; Equipment'!AM:AM)+SUMIF('Other Pharma &amp; Health Products'!$B:$B,$B214,'Other Pharma &amp; Health Products'!AM:AM)+SUMIF('PSM Costs'!$B:$B,$B214,'PSM Costs'!AM:AM)&gt;0,SUMIF(Pharmaceuticals!$B:$B,$B214,Pharmaceuticals!AD:AD)+SUMIF('Health Products &amp; Equipment'!$B:$B,$B214,'Health Products &amp; Equipment'!AM:AM)+SUMIF('Other Pharma &amp; Health Products'!$B:$B,$B214,'Other Pharma &amp; Health Products'!AM:AM)+SUMIF('PSM Costs'!$B:$B,$B214,'PSM Costs'!AM:AM),"")</f>
        <v/>
      </c>
      <c r="O214" s="231" t="str">
        <f ca="1">IF(SUMIF(Pharmaceuticals!$B:$B,$B214,Pharmaceuticals!AF:AF)+SUMIF('Health Products &amp; Equipment'!$B:$B,$B214,'Health Products &amp; Equipment'!AO:AO)+SUMIF('Other Pharma &amp; Health Products'!$B:$B,$B214,'Other Pharma &amp; Health Products'!AO:AO)+SUMIF('PSM Costs'!$B:$B,$B214,'PSM Costs'!AO:AO)&gt;0,SUMIF(Pharmaceuticals!$B:$B,$B214,Pharmaceuticals!AF:AF)+SUMIF('Health Products &amp; Equipment'!$B:$B,$B214,'Health Products &amp; Equipment'!AO:AO)+SUMIF('Other Pharma &amp; Health Products'!$B:$B,$B214,'Other Pharma &amp; Health Products'!AO:AO)+SUMIF('PSM Costs'!$B:$B,$B214,'PSM Costs'!AO:AO),"")</f>
        <v/>
      </c>
      <c r="P214" s="231" t="str">
        <f ca="1">IF(SUMIF(Pharmaceuticals!$B:$B,$B214,Pharmaceuticals!AH:AH)+SUMIF('Health Products &amp; Equipment'!$B:$B,$B214,'Health Products &amp; Equipment'!AQ:AQ)+SUMIF('Other Pharma &amp; Health Products'!$B:$B,$B214,'Other Pharma &amp; Health Products'!AQ:AQ)+SUMIF('PSM Costs'!$B:$B,$B214,'PSM Costs'!AQ:AQ)&gt;0,SUMIF(Pharmaceuticals!$B:$B,$B214,Pharmaceuticals!AH:AH)+SUMIF('Health Products &amp; Equipment'!$B:$B,$B214,'Health Products &amp; Equipment'!AQ:AQ)+SUMIF('Other Pharma &amp; Health Products'!$B:$B,$B214,'Other Pharma &amp; Health Products'!AQ:AQ)+SUMIF('PSM Costs'!$B:$B,$B214,'PSM Costs'!AQ:AQ),"")</f>
        <v/>
      </c>
      <c r="Q214" s="231" t="str">
        <f ca="1">IF(SUMIF(Pharmaceuticals!$B:$B,$B214,Pharmaceuticals!AJ:AJ)+SUMIF('Health Products &amp; Equipment'!$B:$B,$B214,'Health Products &amp; Equipment'!AS:AS)+SUMIF('Other Pharma &amp; Health Products'!$B:$B,$B214,'Other Pharma &amp; Health Products'!AS:AS)+SUMIF('PSM Costs'!$B:$B,$B214,'PSM Costs'!AS:AS)&gt;0,SUMIF(Pharmaceuticals!$B:$B,$B214,Pharmaceuticals!AJ:AJ)+SUMIF('Health Products &amp; Equipment'!$B:$B,$B214,'Health Products &amp; Equipment'!AS:AS)+SUMIF('Other Pharma &amp; Health Products'!$B:$B,$B214,'Other Pharma &amp; Health Products'!AS:AS)+SUMIF('PSM Costs'!$B:$B,$B214,'PSM Costs'!AS:AS),"")</f>
        <v/>
      </c>
      <c r="R214" s="229" t="str">
        <f t="shared" ca="1" si="17"/>
        <v/>
      </c>
      <c r="S214" s="230" t="str">
        <f ca="1">IF(SUMIF(Pharmaceuticals!$B:$B,$B214,Pharmaceuticals!AQ:AQ)+SUMIF('Health Products &amp; Equipment'!$B:$B,$B214,'Health Products &amp; Equipment'!AZ:AZ)+SUMIF('Other Pharma &amp; Health Products'!$B:$B,$B214,'Other Pharma &amp; Health Products'!AZ:AZ)+SUMIF('PSM Costs'!$B:$B,$B214,'PSM Costs'!AZ:AZ)&gt;0,SUMIF(Pharmaceuticals!$B:$B,$B214,Pharmaceuticals!AQ:AQ)+SUMIF('Health Products &amp; Equipment'!$B:$B,$B214,'Health Products &amp; Equipment'!AZ:AZ)+SUMIF('Other Pharma &amp; Health Products'!$B:$B,$B214,'Other Pharma &amp; Health Products'!AZ:AZ)+SUMIF('PSM Costs'!$B:$B,$B214,'PSM Costs'!AZ:AZ),"")</f>
        <v/>
      </c>
      <c r="T214" s="230" t="str">
        <f ca="1">IF(SUMIF(Pharmaceuticals!$B:$B,$B214,Pharmaceuticals!AS:AS)+SUMIF('Health Products &amp; Equipment'!$B:$B,$B214,'Health Products &amp; Equipment'!BB:BB)+SUMIF('Other Pharma &amp; Health Products'!$B:$B,$B214,'Other Pharma &amp; Health Products'!BB:BB)+SUMIF('PSM Costs'!$B:$B,$B214,'PSM Costs'!BB:BB)&gt;0,SUMIF(Pharmaceuticals!$B:$B,$B214,Pharmaceuticals!AS:AS)+SUMIF('Health Products &amp; Equipment'!$B:$B,$B214,'Health Products &amp; Equipment'!BB:BB)+SUMIF('Other Pharma &amp; Health Products'!$B:$B,$B214,'Other Pharma &amp; Health Products'!BB:BB)+SUMIF('PSM Costs'!$B:$B,$B214,'PSM Costs'!BB:BB),"")</f>
        <v/>
      </c>
      <c r="U214" s="230" t="str">
        <f ca="1">IF(SUMIF(Pharmaceuticals!$B:$B,$B214,Pharmaceuticals!AU:AU)+SUMIF('Health Products &amp; Equipment'!$B:$B,$B214,'Health Products &amp; Equipment'!BD:BD)+SUMIF('Other Pharma &amp; Health Products'!$B:$B,$B214,'Other Pharma &amp; Health Products'!BD:BD)+SUMIF('PSM Costs'!$B:$B,$B214,'PSM Costs'!BD:BD)&gt;0,SUMIF(Pharmaceuticals!$B:$B,$B214,Pharmaceuticals!AU:AU)+SUMIF('Health Products &amp; Equipment'!$B:$B,$B214,'Health Products &amp; Equipment'!BD:BD)+SUMIF('Other Pharma &amp; Health Products'!$B:$B,$B214,'Other Pharma &amp; Health Products'!BD:BD)+SUMIF('PSM Costs'!$B:$B,$B214,'PSM Costs'!BD:BD),"")</f>
        <v/>
      </c>
      <c r="V214" s="230" t="str">
        <f ca="1">IF(SUMIF(Pharmaceuticals!$B:$B,$B214,Pharmaceuticals!AW:AW)+SUMIF('Health Products &amp; Equipment'!$B:$B,$B214,'Health Products &amp; Equipment'!BF:BF)+SUMIF('Other Pharma &amp; Health Products'!$B:$B,$B214,'Other Pharma &amp; Health Products'!BF:BF)+SUMIF('PSM Costs'!$B:$B,$B214,'PSM Costs'!BF:BF)&gt;0,SUMIF(Pharmaceuticals!$B:$B,$B214,Pharmaceuticals!AW:AW)+SUMIF('Health Products &amp; Equipment'!$B:$B,$B214,'Health Products &amp; Equipment'!BF:BF)+SUMIF('Other Pharma &amp; Health Products'!$B:$B,$B214,'Other Pharma &amp; Health Products'!BF:BF)+SUMIF('PSM Costs'!$B:$B,$B214,'PSM Costs'!BF:BF),"")</f>
        <v/>
      </c>
      <c r="W214" s="228" t="str">
        <f t="shared" ca="1" si="18"/>
        <v/>
      </c>
      <c r="X214" s="231" t="str">
        <f ca="1">IF(SUMIF(Pharmaceuticals!$B:$B,$B214,Pharmaceuticals!BD:BD)+SUMIF('Health Products &amp; Equipment'!$B:$B,$B214,'Health Products &amp; Equipment'!BM:BM)+SUMIF('Other Pharma &amp; Health Products'!$B:$B,$B214,'Other Pharma &amp; Health Products'!BM:BM)+SUMIF('PSM Costs'!$B:$B,$B214,'PSM Costs'!BM:BM)&gt;0,SUMIF(Pharmaceuticals!$B:$B,$B214,Pharmaceuticals!BD:BD)+SUMIF('Health Products &amp; Equipment'!$B:$B,$B214,'Health Products &amp; Equipment'!BM:BM)+SUMIF('Other Pharma &amp; Health Products'!$B:$B,$B214,'Other Pharma &amp; Health Products'!BM:BM)+SUMIF('PSM Costs'!$B:$B,$B214,'PSM Costs'!BM:BM),"")</f>
        <v/>
      </c>
      <c r="Y214" s="231" t="str">
        <f ca="1">IF(SUMIF(Pharmaceuticals!$B:$B,$B214,Pharmaceuticals!BF:BF)+SUMIF('Health Products &amp; Equipment'!$B:$B,$B214,'Health Products &amp; Equipment'!BO:BO)+SUMIF('Other Pharma &amp; Health Products'!$B:$B,$B214,'Other Pharma &amp; Health Products'!BO:BO)+SUMIF('PSM Costs'!$B:$B,$B214,'PSM Costs'!BO:BO)&gt;0,SUMIF(Pharmaceuticals!$B:$B,$B214,Pharmaceuticals!BF:BF)+SUMIF('Health Products &amp; Equipment'!$B:$B,$B214,'Health Products &amp; Equipment'!BO:BO)+SUMIF('Other Pharma &amp; Health Products'!$B:$B,$B214,'Other Pharma &amp; Health Products'!BO:BO)+SUMIF('PSM Costs'!$B:$B,$B214,'PSM Costs'!BO:BO),"")</f>
        <v/>
      </c>
      <c r="Z214" s="231" t="str">
        <f ca="1">IF(SUMIF(Pharmaceuticals!$B:$B,$B214,Pharmaceuticals!BH:BH)+SUMIF('Health Products &amp; Equipment'!$B:$B,$B214,'Health Products &amp; Equipment'!BQ:BQ)+SUMIF('Other Pharma &amp; Health Products'!$B:$B,$B214,'Other Pharma &amp; Health Products'!BQ:BQ)+SUMIF('PSM Costs'!$B:$B,$B214,'PSM Costs'!BQ:BQ)&gt;0,SUMIF(Pharmaceuticals!$B:$B,$B214,Pharmaceuticals!BH:BH)+SUMIF('Health Products &amp; Equipment'!$B:$B,$B214,'Health Products &amp; Equipment'!BQ:BQ)+SUMIF('Other Pharma &amp; Health Products'!$B:$B,$B214,'Other Pharma &amp; Health Products'!BQ:BQ)+SUMIF('PSM Costs'!$B:$B,$B214,'PSM Costs'!BQ:BQ),"")</f>
        <v/>
      </c>
      <c r="AA214" s="231" t="str">
        <f ca="1">IF(SUMIF(Pharmaceuticals!$B:$B,$B214,Pharmaceuticals!BJ:BJ)+SUMIF('Health Products &amp; Equipment'!$B:$B,$B214,'Health Products &amp; Equipment'!BS:BS)+SUMIF('Other Pharma &amp; Health Products'!$B:$B,$B214,'Other Pharma &amp; Health Products'!BS:BS)+SUMIF('PSM Costs'!$B:$B,$B214,'PSM Costs'!BS:BS)&gt;0,SUMIF(Pharmaceuticals!$B:$B,$B214,Pharmaceuticals!BJ:BJ)+SUMIF('Health Products &amp; Equipment'!$B:$B,$B214,'Health Products &amp; Equipment'!BS:BS)+SUMIF('Other Pharma &amp; Health Products'!$B:$B,$B214,'Other Pharma &amp; Health Products'!BS:BS)+SUMIF('PSM Costs'!$B:$B,$B214,'PSM Costs'!BS:BS),"")</f>
        <v/>
      </c>
      <c r="AB214" s="230" t="str">
        <f t="shared" ca="1" si="19"/>
        <v/>
      </c>
    </row>
    <row r="215" spans="1:28" ht="22" customHeight="1" x14ac:dyDescent="0.15">
      <c r="A215" s="226">
        <v>205</v>
      </c>
      <c r="B215" s="226" t="str">
        <f ca="1">IFERROR(VLOOKUP(A215,'Rank unique Mod-Int-CI-PR'!I:J,2,FALSE),"")</f>
        <v/>
      </c>
      <c r="C215" s="227" t="str">
        <f ca="1">IFERROR(VLOOKUP(VALUE(LEFT(B215,FIND("-",B215)-1)),CatModules!B:C,2,FALSE),"")</f>
        <v/>
      </c>
      <c r="D215" s="227" t="str">
        <f ca="1">IFERROR(VLOOKUP(LEFT(B215,FIND("--",B215)-1),CatInt!D:E,2,FALSE),"")</f>
        <v/>
      </c>
      <c r="E215" s="227" t="str">
        <f ca="1">IFERROR(VLOOKUP(MID(B215,FIND("--",B215)+2,FIND("---",B215)-FIND("--",B215)-2),CatCostInp!D:E,2,FALSE),"")</f>
        <v/>
      </c>
      <c r="F215" s="227" t="str">
        <f ca="1">IFERROR(VLOOKUP(B215,ActivityConcat!A:C,3,FALSE),"")</f>
        <v/>
      </c>
      <c r="G215" s="228" t="str">
        <f ca="1">IFERROR(VLOOKUP(VALUE(RIGHT(B215,1)),Setup!A:D,4,FALSE),"")</f>
        <v/>
      </c>
      <c r="H215" s="229" t="str">
        <f t="shared" ca="1" si="15"/>
        <v/>
      </c>
      <c r="I215" s="230" t="str">
        <f ca="1">IF(SUMIF(Pharmaceuticals!$B:$B,$B215,Pharmaceuticals!Q:Q)+SUMIF('Health Products &amp; Equipment'!$B:$B,$B215,'Health Products &amp; Equipment'!Z:Z)+SUMIF('Other Pharma &amp; Health Products'!$B:$B,$B215,'Other Pharma &amp; Health Products'!Z:Z)+SUMIF('PSM Costs'!$B:$B,$B215,'PSM Costs'!Z:Z)&gt;0,SUMIF(Pharmaceuticals!$B:$B,$B215,Pharmaceuticals!Q:Q)+SUMIF('Health Products &amp; Equipment'!$B:$B,$B215,'Health Products &amp; Equipment'!Z:Z)+SUMIF('Other Pharma &amp; Health Products'!$B:$B,$B215,'Other Pharma &amp; Health Products'!Z:Z)+SUMIF('PSM Costs'!$B:$B,$B215,'PSM Costs'!Z:Z),"")</f>
        <v/>
      </c>
      <c r="J215" s="230" t="str">
        <f ca="1">IF(SUMIF(Pharmaceuticals!$B:$B,$B215,Pharmaceuticals!S:S)+SUMIF('Health Products &amp; Equipment'!$B:$B,$B215,'Health Products &amp; Equipment'!AB:AB)+SUMIF('Other Pharma &amp; Health Products'!$B:$B,$B215,'Other Pharma &amp; Health Products'!AB:AB)+SUMIF('PSM Costs'!$B:$B,$B215,'PSM Costs'!AB:AB)&gt;0,SUMIF(Pharmaceuticals!$B:$B,$B215,Pharmaceuticals!S:S)+SUMIF('Health Products &amp; Equipment'!$B:$B,$B215,'Health Products &amp; Equipment'!AB:AB)+SUMIF('Other Pharma &amp; Health Products'!$B:$B,$B215,'Other Pharma &amp; Health Products'!AB:AB)+SUMIF('PSM Costs'!$B:$B,$B215,'PSM Costs'!AB:AB),"")</f>
        <v/>
      </c>
      <c r="K215" s="230" t="str">
        <f ca="1">IF(SUMIF(Pharmaceuticals!$B:$B,$B215,Pharmaceuticals!U:U)+SUMIF('Health Products &amp; Equipment'!$B:$B,$B215,'Health Products &amp; Equipment'!AD:AD)+SUMIF('Other Pharma &amp; Health Products'!$B:$B,$B215,'Other Pharma &amp; Health Products'!AD:AD)+SUMIF('PSM Costs'!$B:$B,$B215,'PSM Costs'!AD:AD)&gt;0,SUMIF(Pharmaceuticals!$B:$B,$B215,Pharmaceuticals!U:U)+SUMIF('Health Products &amp; Equipment'!$B:$B,$B215,'Health Products &amp; Equipment'!AD:AD)+SUMIF('Other Pharma &amp; Health Products'!$B:$B,$B215,'Other Pharma &amp; Health Products'!AD:AD)+SUMIF('PSM Costs'!$B:$B,$B215,'PSM Costs'!AD:AD),"")</f>
        <v/>
      </c>
      <c r="L215" s="230" t="str">
        <f ca="1">IF(SUMIF(Pharmaceuticals!$B:$B,$B215,Pharmaceuticals!W:W)+SUMIF('Health Products &amp; Equipment'!$B:$B,$B215,'Health Products &amp; Equipment'!AF:AF)+SUMIF('Other Pharma &amp; Health Products'!$B:$B,$B215,'Other Pharma &amp; Health Products'!AF:AF)+SUMIF('PSM Costs'!$B:$B,$B215,'PSM Costs'!AF:AF)&gt;0,SUMIF(Pharmaceuticals!$B:$B,$B215,Pharmaceuticals!W:W)+SUMIF('Health Products &amp; Equipment'!$B:$B,$B215,'Health Products &amp; Equipment'!AF:AF)+SUMIF('Other Pharma &amp; Health Products'!$B:$B,$B215,'Other Pharma &amp; Health Products'!AF:AF)+SUMIF('PSM Costs'!$B:$B,$B215,'PSM Costs'!AF:AF),"")</f>
        <v/>
      </c>
      <c r="M215" s="228" t="str">
        <f t="shared" ca="1" si="16"/>
        <v/>
      </c>
      <c r="N215" s="231" t="str">
        <f ca="1">IF(SUMIF(Pharmaceuticals!$B:$B,$B215,Pharmaceuticals!AD:AD)+SUMIF('Health Products &amp; Equipment'!$B:$B,$B215,'Health Products &amp; Equipment'!AM:AM)+SUMIF('Other Pharma &amp; Health Products'!$B:$B,$B215,'Other Pharma &amp; Health Products'!AM:AM)+SUMIF('PSM Costs'!$B:$B,$B215,'PSM Costs'!AM:AM)&gt;0,SUMIF(Pharmaceuticals!$B:$B,$B215,Pharmaceuticals!AD:AD)+SUMIF('Health Products &amp; Equipment'!$B:$B,$B215,'Health Products &amp; Equipment'!AM:AM)+SUMIF('Other Pharma &amp; Health Products'!$B:$B,$B215,'Other Pharma &amp; Health Products'!AM:AM)+SUMIF('PSM Costs'!$B:$B,$B215,'PSM Costs'!AM:AM),"")</f>
        <v/>
      </c>
      <c r="O215" s="231" t="str">
        <f ca="1">IF(SUMIF(Pharmaceuticals!$B:$B,$B215,Pharmaceuticals!AF:AF)+SUMIF('Health Products &amp; Equipment'!$B:$B,$B215,'Health Products &amp; Equipment'!AO:AO)+SUMIF('Other Pharma &amp; Health Products'!$B:$B,$B215,'Other Pharma &amp; Health Products'!AO:AO)+SUMIF('PSM Costs'!$B:$B,$B215,'PSM Costs'!AO:AO)&gt;0,SUMIF(Pharmaceuticals!$B:$B,$B215,Pharmaceuticals!AF:AF)+SUMIF('Health Products &amp; Equipment'!$B:$B,$B215,'Health Products &amp; Equipment'!AO:AO)+SUMIF('Other Pharma &amp; Health Products'!$B:$B,$B215,'Other Pharma &amp; Health Products'!AO:AO)+SUMIF('PSM Costs'!$B:$B,$B215,'PSM Costs'!AO:AO),"")</f>
        <v/>
      </c>
      <c r="P215" s="231" t="str">
        <f ca="1">IF(SUMIF(Pharmaceuticals!$B:$B,$B215,Pharmaceuticals!AH:AH)+SUMIF('Health Products &amp; Equipment'!$B:$B,$B215,'Health Products &amp; Equipment'!AQ:AQ)+SUMIF('Other Pharma &amp; Health Products'!$B:$B,$B215,'Other Pharma &amp; Health Products'!AQ:AQ)+SUMIF('PSM Costs'!$B:$B,$B215,'PSM Costs'!AQ:AQ)&gt;0,SUMIF(Pharmaceuticals!$B:$B,$B215,Pharmaceuticals!AH:AH)+SUMIF('Health Products &amp; Equipment'!$B:$B,$B215,'Health Products &amp; Equipment'!AQ:AQ)+SUMIF('Other Pharma &amp; Health Products'!$B:$B,$B215,'Other Pharma &amp; Health Products'!AQ:AQ)+SUMIF('PSM Costs'!$B:$B,$B215,'PSM Costs'!AQ:AQ),"")</f>
        <v/>
      </c>
      <c r="Q215" s="231" t="str">
        <f ca="1">IF(SUMIF(Pharmaceuticals!$B:$B,$B215,Pharmaceuticals!AJ:AJ)+SUMIF('Health Products &amp; Equipment'!$B:$B,$B215,'Health Products &amp; Equipment'!AS:AS)+SUMIF('Other Pharma &amp; Health Products'!$B:$B,$B215,'Other Pharma &amp; Health Products'!AS:AS)+SUMIF('PSM Costs'!$B:$B,$B215,'PSM Costs'!AS:AS)&gt;0,SUMIF(Pharmaceuticals!$B:$B,$B215,Pharmaceuticals!AJ:AJ)+SUMIF('Health Products &amp; Equipment'!$B:$B,$B215,'Health Products &amp; Equipment'!AS:AS)+SUMIF('Other Pharma &amp; Health Products'!$B:$B,$B215,'Other Pharma &amp; Health Products'!AS:AS)+SUMIF('PSM Costs'!$B:$B,$B215,'PSM Costs'!AS:AS),"")</f>
        <v/>
      </c>
      <c r="R215" s="229" t="str">
        <f t="shared" ca="1" si="17"/>
        <v/>
      </c>
      <c r="S215" s="230" t="str">
        <f ca="1">IF(SUMIF(Pharmaceuticals!$B:$B,$B215,Pharmaceuticals!AQ:AQ)+SUMIF('Health Products &amp; Equipment'!$B:$B,$B215,'Health Products &amp; Equipment'!AZ:AZ)+SUMIF('Other Pharma &amp; Health Products'!$B:$B,$B215,'Other Pharma &amp; Health Products'!AZ:AZ)+SUMIF('PSM Costs'!$B:$B,$B215,'PSM Costs'!AZ:AZ)&gt;0,SUMIF(Pharmaceuticals!$B:$B,$B215,Pharmaceuticals!AQ:AQ)+SUMIF('Health Products &amp; Equipment'!$B:$B,$B215,'Health Products &amp; Equipment'!AZ:AZ)+SUMIF('Other Pharma &amp; Health Products'!$B:$B,$B215,'Other Pharma &amp; Health Products'!AZ:AZ)+SUMIF('PSM Costs'!$B:$B,$B215,'PSM Costs'!AZ:AZ),"")</f>
        <v/>
      </c>
      <c r="T215" s="230" t="str">
        <f ca="1">IF(SUMIF(Pharmaceuticals!$B:$B,$B215,Pharmaceuticals!AS:AS)+SUMIF('Health Products &amp; Equipment'!$B:$B,$B215,'Health Products &amp; Equipment'!BB:BB)+SUMIF('Other Pharma &amp; Health Products'!$B:$B,$B215,'Other Pharma &amp; Health Products'!BB:BB)+SUMIF('PSM Costs'!$B:$B,$B215,'PSM Costs'!BB:BB)&gt;0,SUMIF(Pharmaceuticals!$B:$B,$B215,Pharmaceuticals!AS:AS)+SUMIF('Health Products &amp; Equipment'!$B:$B,$B215,'Health Products &amp; Equipment'!BB:BB)+SUMIF('Other Pharma &amp; Health Products'!$B:$B,$B215,'Other Pharma &amp; Health Products'!BB:BB)+SUMIF('PSM Costs'!$B:$B,$B215,'PSM Costs'!BB:BB),"")</f>
        <v/>
      </c>
      <c r="U215" s="230" t="str">
        <f ca="1">IF(SUMIF(Pharmaceuticals!$B:$B,$B215,Pharmaceuticals!AU:AU)+SUMIF('Health Products &amp; Equipment'!$B:$B,$B215,'Health Products &amp; Equipment'!BD:BD)+SUMIF('Other Pharma &amp; Health Products'!$B:$B,$B215,'Other Pharma &amp; Health Products'!BD:BD)+SUMIF('PSM Costs'!$B:$B,$B215,'PSM Costs'!BD:BD)&gt;0,SUMIF(Pharmaceuticals!$B:$B,$B215,Pharmaceuticals!AU:AU)+SUMIF('Health Products &amp; Equipment'!$B:$B,$B215,'Health Products &amp; Equipment'!BD:BD)+SUMIF('Other Pharma &amp; Health Products'!$B:$B,$B215,'Other Pharma &amp; Health Products'!BD:BD)+SUMIF('PSM Costs'!$B:$B,$B215,'PSM Costs'!BD:BD),"")</f>
        <v/>
      </c>
      <c r="V215" s="230" t="str">
        <f ca="1">IF(SUMIF(Pharmaceuticals!$B:$B,$B215,Pharmaceuticals!AW:AW)+SUMIF('Health Products &amp; Equipment'!$B:$B,$B215,'Health Products &amp; Equipment'!BF:BF)+SUMIF('Other Pharma &amp; Health Products'!$B:$B,$B215,'Other Pharma &amp; Health Products'!BF:BF)+SUMIF('PSM Costs'!$B:$B,$B215,'PSM Costs'!BF:BF)&gt;0,SUMIF(Pharmaceuticals!$B:$B,$B215,Pharmaceuticals!AW:AW)+SUMIF('Health Products &amp; Equipment'!$B:$B,$B215,'Health Products &amp; Equipment'!BF:BF)+SUMIF('Other Pharma &amp; Health Products'!$B:$B,$B215,'Other Pharma &amp; Health Products'!BF:BF)+SUMIF('PSM Costs'!$B:$B,$B215,'PSM Costs'!BF:BF),"")</f>
        <v/>
      </c>
      <c r="W215" s="228" t="str">
        <f t="shared" ca="1" si="18"/>
        <v/>
      </c>
      <c r="X215" s="231" t="str">
        <f ca="1">IF(SUMIF(Pharmaceuticals!$B:$B,$B215,Pharmaceuticals!BD:BD)+SUMIF('Health Products &amp; Equipment'!$B:$B,$B215,'Health Products &amp; Equipment'!BM:BM)+SUMIF('Other Pharma &amp; Health Products'!$B:$B,$B215,'Other Pharma &amp; Health Products'!BM:BM)+SUMIF('PSM Costs'!$B:$B,$B215,'PSM Costs'!BM:BM)&gt;0,SUMIF(Pharmaceuticals!$B:$B,$B215,Pharmaceuticals!BD:BD)+SUMIF('Health Products &amp; Equipment'!$B:$B,$B215,'Health Products &amp; Equipment'!BM:BM)+SUMIF('Other Pharma &amp; Health Products'!$B:$B,$B215,'Other Pharma &amp; Health Products'!BM:BM)+SUMIF('PSM Costs'!$B:$B,$B215,'PSM Costs'!BM:BM),"")</f>
        <v/>
      </c>
      <c r="Y215" s="231" t="str">
        <f ca="1">IF(SUMIF(Pharmaceuticals!$B:$B,$B215,Pharmaceuticals!BF:BF)+SUMIF('Health Products &amp; Equipment'!$B:$B,$B215,'Health Products &amp; Equipment'!BO:BO)+SUMIF('Other Pharma &amp; Health Products'!$B:$B,$B215,'Other Pharma &amp; Health Products'!BO:BO)+SUMIF('PSM Costs'!$B:$B,$B215,'PSM Costs'!BO:BO)&gt;0,SUMIF(Pharmaceuticals!$B:$B,$B215,Pharmaceuticals!BF:BF)+SUMIF('Health Products &amp; Equipment'!$B:$B,$B215,'Health Products &amp; Equipment'!BO:BO)+SUMIF('Other Pharma &amp; Health Products'!$B:$B,$B215,'Other Pharma &amp; Health Products'!BO:BO)+SUMIF('PSM Costs'!$B:$B,$B215,'PSM Costs'!BO:BO),"")</f>
        <v/>
      </c>
      <c r="Z215" s="231" t="str">
        <f ca="1">IF(SUMIF(Pharmaceuticals!$B:$B,$B215,Pharmaceuticals!BH:BH)+SUMIF('Health Products &amp; Equipment'!$B:$B,$B215,'Health Products &amp; Equipment'!BQ:BQ)+SUMIF('Other Pharma &amp; Health Products'!$B:$B,$B215,'Other Pharma &amp; Health Products'!BQ:BQ)+SUMIF('PSM Costs'!$B:$B,$B215,'PSM Costs'!BQ:BQ)&gt;0,SUMIF(Pharmaceuticals!$B:$B,$B215,Pharmaceuticals!BH:BH)+SUMIF('Health Products &amp; Equipment'!$B:$B,$B215,'Health Products &amp; Equipment'!BQ:BQ)+SUMIF('Other Pharma &amp; Health Products'!$B:$B,$B215,'Other Pharma &amp; Health Products'!BQ:BQ)+SUMIF('PSM Costs'!$B:$B,$B215,'PSM Costs'!BQ:BQ),"")</f>
        <v/>
      </c>
      <c r="AA215" s="231" t="str">
        <f ca="1">IF(SUMIF(Pharmaceuticals!$B:$B,$B215,Pharmaceuticals!BJ:BJ)+SUMIF('Health Products &amp; Equipment'!$B:$B,$B215,'Health Products &amp; Equipment'!BS:BS)+SUMIF('Other Pharma &amp; Health Products'!$B:$B,$B215,'Other Pharma &amp; Health Products'!BS:BS)+SUMIF('PSM Costs'!$B:$B,$B215,'PSM Costs'!BS:BS)&gt;0,SUMIF(Pharmaceuticals!$B:$B,$B215,Pharmaceuticals!BJ:BJ)+SUMIF('Health Products &amp; Equipment'!$B:$B,$B215,'Health Products &amp; Equipment'!BS:BS)+SUMIF('Other Pharma &amp; Health Products'!$B:$B,$B215,'Other Pharma &amp; Health Products'!BS:BS)+SUMIF('PSM Costs'!$B:$B,$B215,'PSM Costs'!BS:BS),"")</f>
        <v/>
      </c>
      <c r="AB215" s="230" t="str">
        <f t="shared" ca="1" si="19"/>
        <v/>
      </c>
    </row>
    <row r="216" spans="1:28" ht="22" customHeight="1" x14ac:dyDescent="0.15">
      <c r="A216" s="226">
        <v>206</v>
      </c>
      <c r="B216" s="226" t="str">
        <f ca="1">IFERROR(VLOOKUP(A216,'Rank unique Mod-Int-CI-PR'!I:J,2,FALSE),"")</f>
        <v/>
      </c>
      <c r="C216" s="227" t="str">
        <f ca="1">IFERROR(VLOOKUP(VALUE(LEFT(B216,FIND("-",B216)-1)),CatModules!B:C,2,FALSE),"")</f>
        <v/>
      </c>
      <c r="D216" s="227" t="str">
        <f ca="1">IFERROR(VLOOKUP(LEFT(B216,FIND("--",B216)-1),CatInt!D:E,2,FALSE),"")</f>
        <v/>
      </c>
      <c r="E216" s="227" t="str">
        <f ca="1">IFERROR(VLOOKUP(MID(B216,FIND("--",B216)+2,FIND("---",B216)-FIND("--",B216)-2),CatCostInp!D:E,2,FALSE),"")</f>
        <v/>
      </c>
      <c r="F216" s="227" t="str">
        <f ca="1">IFERROR(VLOOKUP(B216,ActivityConcat!A:C,3,FALSE),"")</f>
        <v/>
      </c>
      <c r="G216" s="228" t="str">
        <f ca="1">IFERROR(VLOOKUP(VALUE(RIGHT(B216,1)),Setup!A:D,4,FALSE),"")</f>
        <v/>
      </c>
      <c r="H216" s="229" t="str">
        <f t="shared" ca="1" si="15"/>
        <v/>
      </c>
      <c r="I216" s="230" t="str">
        <f ca="1">IF(SUMIF(Pharmaceuticals!$B:$B,$B216,Pharmaceuticals!Q:Q)+SUMIF('Health Products &amp; Equipment'!$B:$B,$B216,'Health Products &amp; Equipment'!Z:Z)+SUMIF('Other Pharma &amp; Health Products'!$B:$B,$B216,'Other Pharma &amp; Health Products'!Z:Z)+SUMIF('PSM Costs'!$B:$B,$B216,'PSM Costs'!Z:Z)&gt;0,SUMIF(Pharmaceuticals!$B:$B,$B216,Pharmaceuticals!Q:Q)+SUMIF('Health Products &amp; Equipment'!$B:$B,$B216,'Health Products &amp; Equipment'!Z:Z)+SUMIF('Other Pharma &amp; Health Products'!$B:$B,$B216,'Other Pharma &amp; Health Products'!Z:Z)+SUMIF('PSM Costs'!$B:$B,$B216,'PSM Costs'!Z:Z),"")</f>
        <v/>
      </c>
      <c r="J216" s="230" t="str">
        <f ca="1">IF(SUMIF(Pharmaceuticals!$B:$B,$B216,Pharmaceuticals!S:S)+SUMIF('Health Products &amp; Equipment'!$B:$B,$B216,'Health Products &amp; Equipment'!AB:AB)+SUMIF('Other Pharma &amp; Health Products'!$B:$B,$B216,'Other Pharma &amp; Health Products'!AB:AB)+SUMIF('PSM Costs'!$B:$B,$B216,'PSM Costs'!AB:AB)&gt;0,SUMIF(Pharmaceuticals!$B:$B,$B216,Pharmaceuticals!S:S)+SUMIF('Health Products &amp; Equipment'!$B:$B,$B216,'Health Products &amp; Equipment'!AB:AB)+SUMIF('Other Pharma &amp; Health Products'!$B:$B,$B216,'Other Pharma &amp; Health Products'!AB:AB)+SUMIF('PSM Costs'!$B:$B,$B216,'PSM Costs'!AB:AB),"")</f>
        <v/>
      </c>
      <c r="K216" s="230" t="str">
        <f ca="1">IF(SUMIF(Pharmaceuticals!$B:$B,$B216,Pharmaceuticals!U:U)+SUMIF('Health Products &amp; Equipment'!$B:$B,$B216,'Health Products &amp; Equipment'!AD:AD)+SUMIF('Other Pharma &amp; Health Products'!$B:$B,$B216,'Other Pharma &amp; Health Products'!AD:AD)+SUMIF('PSM Costs'!$B:$B,$B216,'PSM Costs'!AD:AD)&gt;0,SUMIF(Pharmaceuticals!$B:$B,$B216,Pharmaceuticals!U:U)+SUMIF('Health Products &amp; Equipment'!$B:$B,$B216,'Health Products &amp; Equipment'!AD:AD)+SUMIF('Other Pharma &amp; Health Products'!$B:$B,$B216,'Other Pharma &amp; Health Products'!AD:AD)+SUMIF('PSM Costs'!$B:$B,$B216,'PSM Costs'!AD:AD),"")</f>
        <v/>
      </c>
      <c r="L216" s="230" t="str">
        <f ca="1">IF(SUMIF(Pharmaceuticals!$B:$B,$B216,Pharmaceuticals!W:W)+SUMIF('Health Products &amp; Equipment'!$B:$B,$B216,'Health Products &amp; Equipment'!AF:AF)+SUMIF('Other Pharma &amp; Health Products'!$B:$B,$B216,'Other Pharma &amp; Health Products'!AF:AF)+SUMIF('PSM Costs'!$B:$B,$B216,'PSM Costs'!AF:AF)&gt;0,SUMIF(Pharmaceuticals!$B:$B,$B216,Pharmaceuticals!W:W)+SUMIF('Health Products &amp; Equipment'!$B:$B,$B216,'Health Products &amp; Equipment'!AF:AF)+SUMIF('Other Pharma &amp; Health Products'!$B:$B,$B216,'Other Pharma &amp; Health Products'!AF:AF)+SUMIF('PSM Costs'!$B:$B,$B216,'PSM Costs'!AF:AF),"")</f>
        <v/>
      </c>
      <c r="M216" s="228" t="str">
        <f t="shared" ca="1" si="16"/>
        <v/>
      </c>
      <c r="N216" s="231" t="str">
        <f ca="1">IF(SUMIF(Pharmaceuticals!$B:$B,$B216,Pharmaceuticals!AD:AD)+SUMIF('Health Products &amp; Equipment'!$B:$B,$B216,'Health Products &amp; Equipment'!AM:AM)+SUMIF('Other Pharma &amp; Health Products'!$B:$B,$B216,'Other Pharma &amp; Health Products'!AM:AM)+SUMIF('PSM Costs'!$B:$B,$B216,'PSM Costs'!AM:AM)&gt;0,SUMIF(Pharmaceuticals!$B:$B,$B216,Pharmaceuticals!AD:AD)+SUMIF('Health Products &amp; Equipment'!$B:$B,$B216,'Health Products &amp; Equipment'!AM:AM)+SUMIF('Other Pharma &amp; Health Products'!$B:$B,$B216,'Other Pharma &amp; Health Products'!AM:AM)+SUMIF('PSM Costs'!$B:$B,$B216,'PSM Costs'!AM:AM),"")</f>
        <v/>
      </c>
      <c r="O216" s="231" t="str">
        <f ca="1">IF(SUMIF(Pharmaceuticals!$B:$B,$B216,Pharmaceuticals!AF:AF)+SUMIF('Health Products &amp; Equipment'!$B:$B,$B216,'Health Products &amp; Equipment'!AO:AO)+SUMIF('Other Pharma &amp; Health Products'!$B:$B,$B216,'Other Pharma &amp; Health Products'!AO:AO)+SUMIF('PSM Costs'!$B:$B,$B216,'PSM Costs'!AO:AO)&gt;0,SUMIF(Pharmaceuticals!$B:$B,$B216,Pharmaceuticals!AF:AF)+SUMIF('Health Products &amp; Equipment'!$B:$B,$B216,'Health Products &amp; Equipment'!AO:AO)+SUMIF('Other Pharma &amp; Health Products'!$B:$B,$B216,'Other Pharma &amp; Health Products'!AO:AO)+SUMIF('PSM Costs'!$B:$B,$B216,'PSM Costs'!AO:AO),"")</f>
        <v/>
      </c>
      <c r="P216" s="231" t="str">
        <f ca="1">IF(SUMIF(Pharmaceuticals!$B:$B,$B216,Pharmaceuticals!AH:AH)+SUMIF('Health Products &amp; Equipment'!$B:$B,$B216,'Health Products &amp; Equipment'!AQ:AQ)+SUMIF('Other Pharma &amp; Health Products'!$B:$B,$B216,'Other Pharma &amp; Health Products'!AQ:AQ)+SUMIF('PSM Costs'!$B:$B,$B216,'PSM Costs'!AQ:AQ)&gt;0,SUMIF(Pharmaceuticals!$B:$B,$B216,Pharmaceuticals!AH:AH)+SUMIF('Health Products &amp; Equipment'!$B:$B,$B216,'Health Products &amp; Equipment'!AQ:AQ)+SUMIF('Other Pharma &amp; Health Products'!$B:$B,$B216,'Other Pharma &amp; Health Products'!AQ:AQ)+SUMIF('PSM Costs'!$B:$B,$B216,'PSM Costs'!AQ:AQ),"")</f>
        <v/>
      </c>
      <c r="Q216" s="231" t="str">
        <f ca="1">IF(SUMIF(Pharmaceuticals!$B:$B,$B216,Pharmaceuticals!AJ:AJ)+SUMIF('Health Products &amp; Equipment'!$B:$B,$B216,'Health Products &amp; Equipment'!AS:AS)+SUMIF('Other Pharma &amp; Health Products'!$B:$B,$B216,'Other Pharma &amp; Health Products'!AS:AS)+SUMIF('PSM Costs'!$B:$B,$B216,'PSM Costs'!AS:AS)&gt;0,SUMIF(Pharmaceuticals!$B:$B,$B216,Pharmaceuticals!AJ:AJ)+SUMIF('Health Products &amp; Equipment'!$B:$B,$B216,'Health Products &amp; Equipment'!AS:AS)+SUMIF('Other Pharma &amp; Health Products'!$B:$B,$B216,'Other Pharma &amp; Health Products'!AS:AS)+SUMIF('PSM Costs'!$B:$B,$B216,'PSM Costs'!AS:AS),"")</f>
        <v/>
      </c>
      <c r="R216" s="229" t="str">
        <f t="shared" ca="1" si="17"/>
        <v/>
      </c>
      <c r="S216" s="230" t="str">
        <f ca="1">IF(SUMIF(Pharmaceuticals!$B:$B,$B216,Pharmaceuticals!AQ:AQ)+SUMIF('Health Products &amp; Equipment'!$B:$B,$B216,'Health Products &amp; Equipment'!AZ:AZ)+SUMIF('Other Pharma &amp; Health Products'!$B:$B,$B216,'Other Pharma &amp; Health Products'!AZ:AZ)+SUMIF('PSM Costs'!$B:$B,$B216,'PSM Costs'!AZ:AZ)&gt;0,SUMIF(Pharmaceuticals!$B:$B,$B216,Pharmaceuticals!AQ:AQ)+SUMIF('Health Products &amp; Equipment'!$B:$B,$B216,'Health Products &amp; Equipment'!AZ:AZ)+SUMIF('Other Pharma &amp; Health Products'!$B:$B,$B216,'Other Pharma &amp; Health Products'!AZ:AZ)+SUMIF('PSM Costs'!$B:$B,$B216,'PSM Costs'!AZ:AZ),"")</f>
        <v/>
      </c>
      <c r="T216" s="230" t="str">
        <f ca="1">IF(SUMIF(Pharmaceuticals!$B:$B,$B216,Pharmaceuticals!AS:AS)+SUMIF('Health Products &amp; Equipment'!$B:$B,$B216,'Health Products &amp; Equipment'!BB:BB)+SUMIF('Other Pharma &amp; Health Products'!$B:$B,$B216,'Other Pharma &amp; Health Products'!BB:BB)+SUMIF('PSM Costs'!$B:$B,$B216,'PSM Costs'!BB:BB)&gt;0,SUMIF(Pharmaceuticals!$B:$B,$B216,Pharmaceuticals!AS:AS)+SUMIF('Health Products &amp; Equipment'!$B:$B,$B216,'Health Products &amp; Equipment'!BB:BB)+SUMIF('Other Pharma &amp; Health Products'!$B:$B,$B216,'Other Pharma &amp; Health Products'!BB:BB)+SUMIF('PSM Costs'!$B:$B,$B216,'PSM Costs'!BB:BB),"")</f>
        <v/>
      </c>
      <c r="U216" s="230" t="str">
        <f ca="1">IF(SUMIF(Pharmaceuticals!$B:$B,$B216,Pharmaceuticals!AU:AU)+SUMIF('Health Products &amp; Equipment'!$B:$B,$B216,'Health Products &amp; Equipment'!BD:BD)+SUMIF('Other Pharma &amp; Health Products'!$B:$B,$B216,'Other Pharma &amp; Health Products'!BD:BD)+SUMIF('PSM Costs'!$B:$B,$B216,'PSM Costs'!BD:BD)&gt;0,SUMIF(Pharmaceuticals!$B:$B,$B216,Pharmaceuticals!AU:AU)+SUMIF('Health Products &amp; Equipment'!$B:$B,$B216,'Health Products &amp; Equipment'!BD:BD)+SUMIF('Other Pharma &amp; Health Products'!$B:$B,$B216,'Other Pharma &amp; Health Products'!BD:BD)+SUMIF('PSM Costs'!$B:$B,$B216,'PSM Costs'!BD:BD),"")</f>
        <v/>
      </c>
      <c r="V216" s="230" t="str">
        <f ca="1">IF(SUMIF(Pharmaceuticals!$B:$B,$B216,Pharmaceuticals!AW:AW)+SUMIF('Health Products &amp; Equipment'!$B:$B,$B216,'Health Products &amp; Equipment'!BF:BF)+SUMIF('Other Pharma &amp; Health Products'!$B:$B,$B216,'Other Pharma &amp; Health Products'!BF:BF)+SUMIF('PSM Costs'!$B:$B,$B216,'PSM Costs'!BF:BF)&gt;0,SUMIF(Pharmaceuticals!$B:$B,$B216,Pharmaceuticals!AW:AW)+SUMIF('Health Products &amp; Equipment'!$B:$B,$B216,'Health Products &amp; Equipment'!BF:BF)+SUMIF('Other Pharma &amp; Health Products'!$B:$B,$B216,'Other Pharma &amp; Health Products'!BF:BF)+SUMIF('PSM Costs'!$B:$B,$B216,'PSM Costs'!BF:BF),"")</f>
        <v/>
      </c>
      <c r="W216" s="228" t="str">
        <f t="shared" ca="1" si="18"/>
        <v/>
      </c>
      <c r="X216" s="231" t="str">
        <f ca="1">IF(SUMIF(Pharmaceuticals!$B:$B,$B216,Pharmaceuticals!BD:BD)+SUMIF('Health Products &amp; Equipment'!$B:$B,$B216,'Health Products &amp; Equipment'!BM:BM)+SUMIF('Other Pharma &amp; Health Products'!$B:$B,$B216,'Other Pharma &amp; Health Products'!BM:BM)+SUMIF('PSM Costs'!$B:$B,$B216,'PSM Costs'!BM:BM)&gt;0,SUMIF(Pharmaceuticals!$B:$B,$B216,Pharmaceuticals!BD:BD)+SUMIF('Health Products &amp; Equipment'!$B:$B,$B216,'Health Products &amp; Equipment'!BM:BM)+SUMIF('Other Pharma &amp; Health Products'!$B:$B,$B216,'Other Pharma &amp; Health Products'!BM:BM)+SUMIF('PSM Costs'!$B:$B,$B216,'PSM Costs'!BM:BM),"")</f>
        <v/>
      </c>
      <c r="Y216" s="231" t="str">
        <f ca="1">IF(SUMIF(Pharmaceuticals!$B:$B,$B216,Pharmaceuticals!BF:BF)+SUMIF('Health Products &amp; Equipment'!$B:$B,$B216,'Health Products &amp; Equipment'!BO:BO)+SUMIF('Other Pharma &amp; Health Products'!$B:$B,$B216,'Other Pharma &amp; Health Products'!BO:BO)+SUMIF('PSM Costs'!$B:$B,$B216,'PSM Costs'!BO:BO)&gt;0,SUMIF(Pharmaceuticals!$B:$B,$B216,Pharmaceuticals!BF:BF)+SUMIF('Health Products &amp; Equipment'!$B:$B,$B216,'Health Products &amp; Equipment'!BO:BO)+SUMIF('Other Pharma &amp; Health Products'!$B:$B,$B216,'Other Pharma &amp; Health Products'!BO:BO)+SUMIF('PSM Costs'!$B:$B,$B216,'PSM Costs'!BO:BO),"")</f>
        <v/>
      </c>
      <c r="Z216" s="231" t="str">
        <f ca="1">IF(SUMIF(Pharmaceuticals!$B:$B,$B216,Pharmaceuticals!BH:BH)+SUMIF('Health Products &amp; Equipment'!$B:$B,$B216,'Health Products &amp; Equipment'!BQ:BQ)+SUMIF('Other Pharma &amp; Health Products'!$B:$B,$B216,'Other Pharma &amp; Health Products'!BQ:BQ)+SUMIF('PSM Costs'!$B:$B,$B216,'PSM Costs'!BQ:BQ)&gt;0,SUMIF(Pharmaceuticals!$B:$B,$B216,Pharmaceuticals!BH:BH)+SUMIF('Health Products &amp; Equipment'!$B:$B,$B216,'Health Products &amp; Equipment'!BQ:BQ)+SUMIF('Other Pharma &amp; Health Products'!$B:$B,$B216,'Other Pharma &amp; Health Products'!BQ:BQ)+SUMIF('PSM Costs'!$B:$B,$B216,'PSM Costs'!BQ:BQ),"")</f>
        <v/>
      </c>
      <c r="AA216" s="231" t="str">
        <f ca="1">IF(SUMIF(Pharmaceuticals!$B:$B,$B216,Pharmaceuticals!BJ:BJ)+SUMIF('Health Products &amp; Equipment'!$B:$B,$B216,'Health Products &amp; Equipment'!BS:BS)+SUMIF('Other Pharma &amp; Health Products'!$B:$B,$B216,'Other Pharma &amp; Health Products'!BS:BS)+SUMIF('PSM Costs'!$B:$B,$B216,'PSM Costs'!BS:BS)&gt;0,SUMIF(Pharmaceuticals!$B:$B,$B216,Pharmaceuticals!BJ:BJ)+SUMIF('Health Products &amp; Equipment'!$B:$B,$B216,'Health Products &amp; Equipment'!BS:BS)+SUMIF('Other Pharma &amp; Health Products'!$B:$B,$B216,'Other Pharma &amp; Health Products'!BS:BS)+SUMIF('PSM Costs'!$B:$B,$B216,'PSM Costs'!BS:BS),"")</f>
        <v/>
      </c>
      <c r="AB216" s="230" t="str">
        <f t="shared" ca="1" si="19"/>
        <v/>
      </c>
    </row>
    <row r="217" spans="1:28" ht="22" customHeight="1" x14ac:dyDescent="0.15">
      <c r="A217" s="226">
        <v>207</v>
      </c>
      <c r="B217" s="226" t="str">
        <f ca="1">IFERROR(VLOOKUP(A217,'Rank unique Mod-Int-CI-PR'!I:J,2,FALSE),"")</f>
        <v/>
      </c>
      <c r="C217" s="227" t="str">
        <f ca="1">IFERROR(VLOOKUP(VALUE(LEFT(B217,FIND("-",B217)-1)),CatModules!B:C,2,FALSE),"")</f>
        <v/>
      </c>
      <c r="D217" s="227" t="str">
        <f ca="1">IFERROR(VLOOKUP(LEFT(B217,FIND("--",B217)-1),CatInt!D:E,2,FALSE),"")</f>
        <v/>
      </c>
      <c r="E217" s="227" t="str">
        <f ca="1">IFERROR(VLOOKUP(MID(B217,FIND("--",B217)+2,FIND("---",B217)-FIND("--",B217)-2),CatCostInp!D:E,2,FALSE),"")</f>
        <v/>
      </c>
      <c r="F217" s="227" t="str">
        <f ca="1">IFERROR(VLOOKUP(B217,ActivityConcat!A:C,3,FALSE),"")</f>
        <v/>
      </c>
      <c r="G217" s="228" t="str">
        <f ca="1">IFERROR(VLOOKUP(VALUE(RIGHT(B217,1)),Setup!A:D,4,FALSE),"")</f>
        <v/>
      </c>
      <c r="H217" s="229" t="str">
        <f t="shared" ca="1" si="15"/>
        <v/>
      </c>
      <c r="I217" s="230" t="str">
        <f ca="1">IF(SUMIF(Pharmaceuticals!$B:$B,$B217,Pharmaceuticals!Q:Q)+SUMIF('Health Products &amp; Equipment'!$B:$B,$B217,'Health Products &amp; Equipment'!Z:Z)+SUMIF('Other Pharma &amp; Health Products'!$B:$B,$B217,'Other Pharma &amp; Health Products'!Z:Z)+SUMIF('PSM Costs'!$B:$B,$B217,'PSM Costs'!Z:Z)&gt;0,SUMIF(Pharmaceuticals!$B:$B,$B217,Pharmaceuticals!Q:Q)+SUMIF('Health Products &amp; Equipment'!$B:$B,$B217,'Health Products &amp; Equipment'!Z:Z)+SUMIF('Other Pharma &amp; Health Products'!$B:$B,$B217,'Other Pharma &amp; Health Products'!Z:Z)+SUMIF('PSM Costs'!$B:$B,$B217,'PSM Costs'!Z:Z),"")</f>
        <v/>
      </c>
      <c r="J217" s="230" t="str">
        <f ca="1">IF(SUMIF(Pharmaceuticals!$B:$B,$B217,Pharmaceuticals!S:S)+SUMIF('Health Products &amp; Equipment'!$B:$B,$B217,'Health Products &amp; Equipment'!AB:AB)+SUMIF('Other Pharma &amp; Health Products'!$B:$B,$B217,'Other Pharma &amp; Health Products'!AB:AB)+SUMIF('PSM Costs'!$B:$B,$B217,'PSM Costs'!AB:AB)&gt;0,SUMIF(Pharmaceuticals!$B:$B,$B217,Pharmaceuticals!S:S)+SUMIF('Health Products &amp; Equipment'!$B:$B,$B217,'Health Products &amp; Equipment'!AB:AB)+SUMIF('Other Pharma &amp; Health Products'!$B:$B,$B217,'Other Pharma &amp; Health Products'!AB:AB)+SUMIF('PSM Costs'!$B:$B,$B217,'PSM Costs'!AB:AB),"")</f>
        <v/>
      </c>
      <c r="K217" s="230" t="str">
        <f ca="1">IF(SUMIF(Pharmaceuticals!$B:$B,$B217,Pharmaceuticals!U:U)+SUMIF('Health Products &amp; Equipment'!$B:$B,$B217,'Health Products &amp; Equipment'!AD:AD)+SUMIF('Other Pharma &amp; Health Products'!$B:$B,$B217,'Other Pharma &amp; Health Products'!AD:AD)+SUMIF('PSM Costs'!$B:$B,$B217,'PSM Costs'!AD:AD)&gt;0,SUMIF(Pharmaceuticals!$B:$B,$B217,Pharmaceuticals!U:U)+SUMIF('Health Products &amp; Equipment'!$B:$B,$B217,'Health Products &amp; Equipment'!AD:AD)+SUMIF('Other Pharma &amp; Health Products'!$B:$B,$B217,'Other Pharma &amp; Health Products'!AD:AD)+SUMIF('PSM Costs'!$B:$B,$B217,'PSM Costs'!AD:AD),"")</f>
        <v/>
      </c>
      <c r="L217" s="230" t="str">
        <f ca="1">IF(SUMIF(Pharmaceuticals!$B:$B,$B217,Pharmaceuticals!W:W)+SUMIF('Health Products &amp; Equipment'!$B:$B,$B217,'Health Products &amp; Equipment'!AF:AF)+SUMIF('Other Pharma &amp; Health Products'!$B:$B,$B217,'Other Pharma &amp; Health Products'!AF:AF)+SUMIF('PSM Costs'!$B:$B,$B217,'PSM Costs'!AF:AF)&gt;0,SUMIF(Pharmaceuticals!$B:$B,$B217,Pharmaceuticals!W:W)+SUMIF('Health Products &amp; Equipment'!$B:$B,$B217,'Health Products &amp; Equipment'!AF:AF)+SUMIF('Other Pharma &amp; Health Products'!$B:$B,$B217,'Other Pharma &amp; Health Products'!AF:AF)+SUMIF('PSM Costs'!$B:$B,$B217,'PSM Costs'!AF:AF),"")</f>
        <v/>
      </c>
      <c r="M217" s="228" t="str">
        <f t="shared" ca="1" si="16"/>
        <v/>
      </c>
      <c r="N217" s="231" t="str">
        <f ca="1">IF(SUMIF(Pharmaceuticals!$B:$B,$B217,Pharmaceuticals!AD:AD)+SUMIF('Health Products &amp; Equipment'!$B:$B,$B217,'Health Products &amp; Equipment'!AM:AM)+SUMIF('Other Pharma &amp; Health Products'!$B:$B,$B217,'Other Pharma &amp; Health Products'!AM:AM)+SUMIF('PSM Costs'!$B:$B,$B217,'PSM Costs'!AM:AM)&gt;0,SUMIF(Pharmaceuticals!$B:$B,$B217,Pharmaceuticals!AD:AD)+SUMIF('Health Products &amp; Equipment'!$B:$B,$B217,'Health Products &amp; Equipment'!AM:AM)+SUMIF('Other Pharma &amp; Health Products'!$B:$B,$B217,'Other Pharma &amp; Health Products'!AM:AM)+SUMIF('PSM Costs'!$B:$B,$B217,'PSM Costs'!AM:AM),"")</f>
        <v/>
      </c>
      <c r="O217" s="231" t="str">
        <f ca="1">IF(SUMIF(Pharmaceuticals!$B:$B,$B217,Pharmaceuticals!AF:AF)+SUMIF('Health Products &amp; Equipment'!$B:$B,$B217,'Health Products &amp; Equipment'!AO:AO)+SUMIF('Other Pharma &amp; Health Products'!$B:$B,$B217,'Other Pharma &amp; Health Products'!AO:AO)+SUMIF('PSM Costs'!$B:$B,$B217,'PSM Costs'!AO:AO)&gt;0,SUMIF(Pharmaceuticals!$B:$B,$B217,Pharmaceuticals!AF:AF)+SUMIF('Health Products &amp; Equipment'!$B:$B,$B217,'Health Products &amp; Equipment'!AO:AO)+SUMIF('Other Pharma &amp; Health Products'!$B:$B,$B217,'Other Pharma &amp; Health Products'!AO:AO)+SUMIF('PSM Costs'!$B:$B,$B217,'PSM Costs'!AO:AO),"")</f>
        <v/>
      </c>
      <c r="P217" s="231" t="str">
        <f ca="1">IF(SUMIF(Pharmaceuticals!$B:$B,$B217,Pharmaceuticals!AH:AH)+SUMIF('Health Products &amp; Equipment'!$B:$B,$B217,'Health Products &amp; Equipment'!AQ:AQ)+SUMIF('Other Pharma &amp; Health Products'!$B:$B,$B217,'Other Pharma &amp; Health Products'!AQ:AQ)+SUMIF('PSM Costs'!$B:$B,$B217,'PSM Costs'!AQ:AQ)&gt;0,SUMIF(Pharmaceuticals!$B:$B,$B217,Pharmaceuticals!AH:AH)+SUMIF('Health Products &amp; Equipment'!$B:$B,$B217,'Health Products &amp; Equipment'!AQ:AQ)+SUMIF('Other Pharma &amp; Health Products'!$B:$B,$B217,'Other Pharma &amp; Health Products'!AQ:AQ)+SUMIF('PSM Costs'!$B:$B,$B217,'PSM Costs'!AQ:AQ),"")</f>
        <v/>
      </c>
      <c r="Q217" s="231" t="str">
        <f ca="1">IF(SUMIF(Pharmaceuticals!$B:$B,$B217,Pharmaceuticals!AJ:AJ)+SUMIF('Health Products &amp; Equipment'!$B:$B,$B217,'Health Products &amp; Equipment'!AS:AS)+SUMIF('Other Pharma &amp; Health Products'!$B:$B,$B217,'Other Pharma &amp; Health Products'!AS:AS)+SUMIF('PSM Costs'!$B:$B,$B217,'PSM Costs'!AS:AS)&gt;0,SUMIF(Pharmaceuticals!$B:$B,$B217,Pharmaceuticals!AJ:AJ)+SUMIF('Health Products &amp; Equipment'!$B:$B,$B217,'Health Products &amp; Equipment'!AS:AS)+SUMIF('Other Pharma &amp; Health Products'!$B:$B,$B217,'Other Pharma &amp; Health Products'!AS:AS)+SUMIF('PSM Costs'!$B:$B,$B217,'PSM Costs'!AS:AS),"")</f>
        <v/>
      </c>
      <c r="R217" s="229" t="str">
        <f t="shared" ca="1" si="17"/>
        <v/>
      </c>
      <c r="S217" s="230" t="str">
        <f ca="1">IF(SUMIF(Pharmaceuticals!$B:$B,$B217,Pharmaceuticals!AQ:AQ)+SUMIF('Health Products &amp; Equipment'!$B:$B,$B217,'Health Products &amp; Equipment'!AZ:AZ)+SUMIF('Other Pharma &amp; Health Products'!$B:$B,$B217,'Other Pharma &amp; Health Products'!AZ:AZ)+SUMIF('PSM Costs'!$B:$B,$B217,'PSM Costs'!AZ:AZ)&gt;0,SUMIF(Pharmaceuticals!$B:$B,$B217,Pharmaceuticals!AQ:AQ)+SUMIF('Health Products &amp; Equipment'!$B:$B,$B217,'Health Products &amp; Equipment'!AZ:AZ)+SUMIF('Other Pharma &amp; Health Products'!$B:$B,$B217,'Other Pharma &amp; Health Products'!AZ:AZ)+SUMIF('PSM Costs'!$B:$B,$B217,'PSM Costs'!AZ:AZ),"")</f>
        <v/>
      </c>
      <c r="T217" s="230" t="str">
        <f ca="1">IF(SUMIF(Pharmaceuticals!$B:$B,$B217,Pharmaceuticals!AS:AS)+SUMIF('Health Products &amp; Equipment'!$B:$B,$B217,'Health Products &amp; Equipment'!BB:BB)+SUMIF('Other Pharma &amp; Health Products'!$B:$B,$B217,'Other Pharma &amp; Health Products'!BB:BB)+SUMIF('PSM Costs'!$B:$B,$B217,'PSM Costs'!BB:BB)&gt;0,SUMIF(Pharmaceuticals!$B:$B,$B217,Pharmaceuticals!AS:AS)+SUMIF('Health Products &amp; Equipment'!$B:$B,$B217,'Health Products &amp; Equipment'!BB:BB)+SUMIF('Other Pharma &amp; Health Products'!$B:$B,$B217,'Other Pharma &amp; Health Products'!BB:BB)+SUMIF('PSM Costs'!$B:$B,$B217,'PSM Costs'!BB:BB),"")</f>
        <v/>
      </c>
      <c r="U217" s="230" t="str">
        <f ca="1">IF(SUMIF(Pharmaceuticals!$B:$B,$B217,Pharmaceuticals!AU:AU)+SUMIF('Health Products &amp; Equipment'!$B:$B,$B217,'Health Products &amp; Equipment'!BD:BD)+SUMIF('Other Pharma &amp; Health Products'!$B:$B,$B217,'Other Pharma &amp; Health Products'!BD:BD)+SUMIF('PSM Costs'!$B:$B,$B217,'PSM Costs'!BD:BD)&gt;0,SUMIF(Pharmaceuticals!$B:$B,$B217,Pharmaceuticals!AU:AU)+SUMIF('Health Products &amp; Equipment'!$B:$B,$B217,'Health Products &amp; Equipment'!BD:BD)+SUMIF('Other Pharma &amp; Health Products'!$B:$B,$B217,'Other Pharma &amp; Health Products'!BD:BD)+SUMIF('PSM Costs'!$B:$B,$B217,'PSM Costs'!BD:BD),"")</f>
        <v/>
      </c>
      <c r="V217" s="230" t="str">
        <f ca="1">IF(SUMIF(Pharmaceuticals!$B:$B,$B217,Pharmaceuticals!AW:AW)+SUMIF('Health Products &amp; Equipment'!$B:$B,$B217,'Health Products &amp; Equipment'!BF:BF)+SUMIF('Other Pharma &amp; Health Products'!$B:$B,$B217,'Other Pharma &amp; Health Products'!BF:BF)+SUMIF('PSM Costs'!$B:$B,$B217,'PSM Costs'!BF:BF)&gt;0,SUMIF(Pharmaceuticals!$B:$B,$B217,Pharmaceuticals!AW:AW)+SUMIF('Health Products &amp; Equipment'!$B:$B,$B217,'Health Products &amp; Equipment'!BF:BF)+SUMIF('Other Pharma &amp; Health Products'!$B:$B,$B217,'Other Pharma &amp; Health Products'!BF:BF)+SUMIF('PSM Costs'!$B:$B,$B217,'PSM Costs'!BF:BF),"")</f>
        <v/>
      </c>
      <c r="W217" s="228" t="str">
        <f t="shared" ca="1" si="18"/>
        <v/>
      </c>
      <c r="X217" s="231" t="str">
        <f ca="1">IF(SUMIF(Pharmaceuticals!$B:$B,$B217,Pharmaceuticals!BD:BD)+SUMIF('Health Products &amp; Equipment'!$B:$B,$B217,'Health Products &amp; Equipment'!BM:BM)+SUMIF('Other Pharma &amp; Health Products'!$B:$B,$B217,'Other Pharma &amp; Health Products'!BM:BM)+SUMIF('PSM Costs'!$B:$B,$B217,'PSM Costs'!BM:BM)&gt;0,SUMIF(Pharmaceuticals!$B:$B,$B217,Pharmaceuticals!BD:BD)+SUMIF('Health Products &amp; Equipment'!$B:$B,$B217,'Health Products &amp; Equipment'!BM:BM)+SUMIF('Other Pharma &amp; Health Products'!$B:$B,$B217,'Other Pharma &amp; Health Products'!BM:BM)+SUMIF('PSM Costs'!$B:$B,$B217,'PSM Costs'!BM:BM),"")</f>
        <v/>
      </c>
      <c r="Y217" s="231" t="str">
        <f ca="1">IF(SUMIF(Pharmaceuticals!$B:$B,$B217,Pharmaceuticals!BF:BF)+SUMIF('Health Products &amp; Equipment'!$B:$B,$B217,'Health Products &amp; Equipment'!BO:BO)+SUMIF('Other Pharma &amp; Health Products'!$B:$B,$B217,'Other Pharma &amp; Health Products'!BO:BO)+SUMIF('PSM Costs'!$B:$B,$B217,'PSM Costs'!BO:BO)&gt;0,SUMIF(Pharmaceuticals!$B:$B,$B217,Pharmaceuticals!BF:BF)+SUMIF('Health Products &amp; Equipment'!$B:$B,$B217,'Health Products &amp; Equipment'!BO:BO)+SUMIF('Other Pharma &amp; Health Products'!$B:$B,$B217,'Other Pharma &amp; Health Products'!BO:BO)+SUMIF('PSM Costs'!$B:$B,$B217,'PSM Costs'!BO:BO),"")</f>
        <v/>
      </c>
      <c r="Z217" s="231" t="str">
        <f ca="1">IF(SUMIF(Pharmaceuticals!$B:$B,$B217,Pharmaceuticals!BH:BH)+SUMIF('Health Products &amp; Equipment'!$B:$B,$B217,'Health Products &amp; Equipment'!BQ:BQ)+SUMIF('Other Pharma &amp; Health Products'!$B:$B,$B217,'Other Pharma &amp; Health Products'!BQ:BQ)+SUMIF('PSM Costs'!$B:$B,$B217,'PSM Costs'!BQ:BQ)&gt;0,SUMIF(Pharmaceuticals!$B:$B,$B217,Pharmaceuticals!BH:BH)+SUMIF('Health Products &amp; Equipment'!$B:$B,$B217,'Health Products &amp; Equipment'!BQ:BQ)+SUMIF('Other Pharma &amp; Health Products'!$B:$B,$B217,'Other Pharma &amp; Health Products'!BQ:BQ)+SUMIF('PSM Costs'!$B:$B,$B217,'PSM Costs'!BQ:BQ),"")</f>
        <v/>
      </c>
      <c r="AA217" s="231" t="str">
        <f ca="1">IF(SUMIF(Pharmaceuticals!$B:$B,$B217,Pharmaceuticals!BJ:BJ)+SUMIF('Health Products &amp; Equipment'!$B:$B,$B217,'Health Products &amp; Equipment'!BS:BS)+SUMIF('Other Pharma &amp; Health Products'!$B:$B,$B217,'Other Pharma &amp; Health Products'!BS:BS)+SUMIF('PSM Costs'!$B:$B,$B217,'PSM Costs'!BS:BS)&gt;0,SUMIF(Pharmaceuticals!$B:$B,$B217,Pharmaceuticals!BJ:BJ)+SUMIF('Health Products &amp; Equipment'!$B:$B,$B217,'Health Products &amp; Equipment'!BS:BS)+SUMIF('Other Pharma &amp; Health Products'!$B:$B,$B217,'Other Pharma &amp; Health Products'!BS:BS)+SUMIF('PSM Costs'!$B:$B,$B217,'PSM Costs'!BS:BS),"")</f>
        <v/>
      </c>
      <c r="AB217" s="230" t="str">
        <f t="shared" ca="1" si="19"/>
        <v/>
      </c>
    </row>
    <row r="218" spans="1:28" ht="22" customHeight="1" x14ac:dyDescent="0.15">
      <c r="A218" s="226">
        <v>208</v>
      </c>
      <c r="B218" s="226" t="str">
        <f ca="1">IFERROR(VLOOKUP(A218,'Rank unique Mod-Int-CI-PR'!I:J,2,FALSE),"")</f>
        <v/>
      </c>
      <c r="C218" s="227" t="str">
        <f ca="1">IFERROR(VLOOKUP(VALUE(LEFT(B218,FIND("-",B218)-1)),CatModules!B:C,2,FALSE),"")</f>
        <v/>
      </c>
      <c r="D218" s="227" t="str">
        <f ca="1">IFERROR(VLOOKUP(LEFT(B218,FIND("--",B218)-1),CatInt!D:E,2,FALSE),"")</f>
        <v/>
      </c>
      <c r="E218" s="227" t="str">
        <f ca="1">IFERROR(VLOOKUP(MID(B218,FIND("--",B218)+2,FIND("---",B218)-FIND("--",B218)-2),CatCostInp!D:E,2,FALSE),"")</f>
        <v/>
      </c>
      <c r="F218" s="227" t="str">
        <f ca="1">IFERROR(VLOOKUP(B218,ActivityConcat!A:C,3,FALSE),"")</f>
        <v/>
      </c>
      <c r="G218" s="228" t="str">
        <f ca="1">IFERROR(VLOOKUP(VALUE(RIGHT(B218,1)),Setup!A:D,4,FALSE),"")</f>
        <v/>
      </c>
      <c r="H218" s="229" t="str">
        <f t="shared" ca="1" si="15"/>
        <v/>
      </c>
      <c r="I218" s="230" t="str">
        <f ca="1">IF(SUMIF(Pharmaceuticals!$B:$B,$B218,Pharmaceuticals!Q:Q)+SUMIF('Health Products &amp; Equipment'!$B:$B,$B218,'Health Products &amp; Equipment'!Z:Z)+SUMIF('Other Pharma &amp; Health Products'!$B:$B,$B218,'Other Pharma &amp; Health Products'!Z:Z)+SUMIF('PSM Costs'!$B:$B,$B218,'PSM Costs'!Z:Z)&gt;0,SUMIF(Pharmaceuticals!$B:$B,$B218,Pharmaceuticals!Q:Q)+SUMIF('Health Products &amp; Equipment'!$B:$B,$B218,'Health Products &amp; Equipment'!Z:Z)+SUMIF('Other Pharma &amp; Health Products'!$B:$B,$B218,'Other Pharma &amp; Health Products'!Z:Z)+SUMIF('PSM Costs'!$B:$B,$B218,'PSM Costs'!Z:Z),"")</f>
        <v/>
      </c>
      <c r="J218" s="230" t="str">
        <f ca="1">IF(SUMIF(Pharmaceuticals!$B:$B,$B218,Pharmaceuticals!S:S)+SUMIF('Health Products &amp; Equipment'!$B:$B,$B218,'Health Products &amp; Equipment'!AB:AB)+SUMIF('Other Pharma &amp; Health Products'!$B:$B,$B218,'Other Pharma &amp; Health Products'!AB:AB)+SUMIF('PSM Costs'!$B:$B,$B218,'PSM Costs'!AB:AB)&gt;0,SUMIF(Pharmaceuticals!$B:$B,$B218,Pharmaceuticals!S:S)+SUMIF('Health Products &amp; Equipment'!$B:$B,$B218,'Health Products &amp; Equipment'!AB:AB)+SUMIF('Other Pharma &amp; Health Products'!$B:$B,$B218,'Other Pharma &amp; Health Products'!AB:AB)+SUMIF('PSM Costs'!$B:$B,$B218,'PSM Costs'!AB:AB),"")</f>
        <v/>
      </c>
      <c r="K218" s="230" t="str">
        <f ca="1">IF(SUMIF(Pharmaceuticals!$B:$B,$B218,Pharmaceuticals!U:U)+SUMIF('Health Products &amp; Equipment'!$B:$B,$B218,'Health Products &amp; Equipment'!AD:AD)+SUMIF('Other Pharma &amp; Health Products'!$B:$B,$B218,'Other Pharma &amp; Health Products'!AD:AD)+SUMIF('PSM Costs'!$B:$B,$B218,'PSM Costs'!AD:AD)&gt;0,SUMIF(Pharmaceuticals!$B:$B,$B218,Pharmaceuticals!U:U)+SUMIF('Health Products &amp; Equipment'!$B:$B,$B218,'Health Products &amp; Equipment'!AD:AD)+SUMIF('Other Pharma &amp; Health Products'!$B:$B,$B218,'Other Pharma &amp; Health Products'!AD:AD)+SUMIF('PSM Costs'!$B:$B,$B218,'PSM Costs'!AD:AD),"")</f>
        <v/>
      </c>
      <c r="L218" s="230" t="str">
        <f ca="1">IF(SUMIF(Pharmaceuticals!$B:$B,$B218,Pharmaceuticals!W:W)+SUMIF('Health Products &amp; Equipment'!$B:$B,$B218,'Health Products &amp; Equipment'!AF:AF)+SUMIF('Other Pharma &amp; Health Products'!$B:$B,$B218,'Other Pharma &amp; Health Products'!AF:AF)+SUMIF('PSM Costs'!$B:$B,$B218,'PSM Costs'!AF:AF)&gt;0,SUMIF(Pharmaceuticals!$B:$B,$B218,Pharmaceuticals!W:W)+SUMIF('Health Products &amp; Equipment'!$B:$B,$B218,'Health Products &amp; Equipment'!AF:AF)+SUMIF('Other Pharma &amp; Health Products'!$B:$B,$B218,'Other Pharma &amp; Health Products'!AF:AF)+SUMIF('PSM Costs'!$B:$B,$B218,'PSM Costs'!AF:AF),"")</f>
        <v/>
      </c>
      <c r="M218" s="228" t="str">
        <f t="shared" ca="1" si="16"/>
        <v/>
      </c>
      <c r="N218" s="231" t="str">
        <f ca="1">IF(SUMIF(Pharmaceuticals!$B:$B,$B218,Pharmaceuticals!AD:AD)+SUMIF('Health Products &amp; Equipment'!$B:$B,$B218,'Health Products &amp; Equipment'!AM:AM)+SUMIF('Other Pharma &amp; Health Products'!$B:$B,$B218,'Other Pharma &amp; Health Products'!AM:AM)+SUMIF('PSM Costs'!$B:$B,$B218,'PSM Costs'!AM:AM)&gt;0,SUMIF(Pharmaceuticals!$B:$B,$B218,Pharmaceuticals!AD:AD)+SUMIF('Health Products &amp; Equipment'!$B:$B,$B218,'Health Products &amp; Equipment'!AM:AM)+SUMIF('Other Pharma &amp; Health Products'!$B:$B,$B218,'Other Pharma &amp; Health Products'!AM:AM)+SUMIF('PSM Costs'!$B:$B,$B218,'PSM Costs'!AM:AM),"")</f>
        <v/>
      </c>
      <c r="O218" s="231" t="str">
        <f ca="1">IF(SUMIF(Pharmaceuticals!$B:$B,$B218,Pharmaceuticals!AF:AF)+SUMIF('Health Products &amp; Equipment'!$B:$B,$B218,'Health Products &amp; Equipment'!AO:AO)+SUMIF('Other Pharma &amp; Health Products'!$B:$B,$B218,'Other Pharma &amp; Health Products'!AO:AO)+SUMIF('PSM Costs'!$B:$B,$B218,'PSM Costs'!AO:AO)&gt;0,SUMIF(Pharmaceuticals!$B:$B,$B218,Pharmaceuticals!AF:AF)+SUMIF('Health Products &amp; Equipment'!$B:$B,$B218,'Health Products &amp; Equipment'!AO:AO)+SUMIF('Other Pharma &amp; Health Products'!$B:$B,$B218,'Other Pharma &amp; Health Products'!AO:AO)+SUMIF('PSM Costs'!$B:$B,$B218,'PSM Costs'!AO:AO),"")</f>
        <v/>
      </c>
      <c r="P218" s="231" t="str">
        <f ca="1">IF(SUMIF(Pharmaceuticals!$B:$B,$B218,Pharmaceuticals!AH:AH)+SUMIF('Health Products &amp; Equipment'!$B:$B,$B218,'Health Products &amp; Equipment'!AQ:AQ)+SUMIF('Other Pharma &amp; Health Products'!$B:$B,$B218,'Other Pharma &amp; Health Products'!AQ:AQ)+SUMIF('PSM Costs'!$B:$B,$B218,'PSM Costs'!AQ:AQ)&gt;0,SUMIF(Pharmaceuticals!$B:$B,$B218,Pharmaceuticals!AH:AH)+SUMIF('Health Products &amp; Equipment'!$B:$B,$B218,'Health Products &amp; Equipment'!AQ:AQ)+SUMIF('Other Pharma &amp; Health Products'!$B:$B,$B218,'Other Pharma &amp; Health Products'!AQ:AQ)+SUMIF('PSM Costs'!$B:$B,$B218,'PSM Costs'!AQ:AQ),"")</f>
        <v/>
      </c>
      <c r="Q218" s="231" t="str">
        <f ca="1">IF(SUMIF(Pharmaceuticals!$B:$B,$B218,Pharmaceuticals!AJ:AJ)+SUMIF('Health Products &amp; Equipment'!$B:$B,$B218,'Health Products &amp; Equipment'!AS:AS)+SUMIF('Other Pharma &amp; Health Products'!$B:$B,$B218,'Other Pharma &amp; Health Products'!AS:AS)+SUMIF('PSM Costs'!$B:$B,$B218,'PSM Costs'!AS:AS)&gt;0,SUMIF(Pharmaceuticals!$B:$B,$B218,Pharmaceuticals!AJ:AJ)+SUMIF('Health Products &amp; Equipment'!$B:$B,$B218,'Health Products &amp; Equipment'!AS:AS)+SUMIF('Other Pharma &amp; Health Products'!$B:$B,$B218,'Other Pharma &amp; Health Products'!AS:AS)+SUMIF('PSM Costs'!$B:$B,$B218,'PSM Costs'!AS:AS),"")</f>
        <v/>
      </c>
      <c r="R218" s="229" t="str">
        <f t="shared" ca="1" si="17"/>
        <v/>
      </c>
      <c r="S218" s="230" t="str">
        <f ca="1">IF(SUMIF(Pharmaceuticals!$B:$B,$B218,Pharmaceuticals!AQ:AQ)+SUMIF('Health Products &amp; Equipment'!$B:$B,$B218,'Health Products &amp; Equipment'!AZ:AZ)+SUMIF('Other Pharma &amp; Health Products'!$B:$B,$B218,'Other Pharma &amp; Health Products'!AZ:AZ)+SUMIF('PSM Costs'!$B:$B,$B218,'PSM Costs'!AZ:AZ)&gt;0,SUMIF(Pharmaceuticals!$B:$B,$B218,Pharmaceuticals!AQ:AQ)+SUMIF('Health Products &amp; Equipment'!$B:$B,$B218,'Health Products &amp; Equipment'!AZ:AZ)+SUMIF('Other Pharma &amp; Health Products'!$B:$B,$B218,'Other Pharma &amp; Health Products'!AZ:AZ)+SUMIF('PSM Costs'!$B:$B,$B218,'PSM Costs'!AZ:AZ),"")</f>
        <v/>
      </c>
      <c r="T218" s="230" t="str">
        <f ca="1">IF(SUMIF(Pharmaceuticals!$B:$B,$B218,Pharmaceuticals!AS:AS)+SUMIF('Health Products &amp; Equipment'!$B:$B,$B218,'Health Products &amp; Equipment'!BB:BB)+SUMIF('Other Pharma &amp; Health Products'!$B:$B,$B218,'Other Pharma &amp; Health Products'!BB:BB)+SUMIF('PSM Costs'!$B:$B,$B218,'PSM Costs'!BB:BB)&gt;0,SUMIF(Pharmaceuticals!$B:$B,$B218,Pharmaceuticals!AS:AS)+SUMIF('Health Products &amp; Equipment'!$B:$B,$B218,'Health Products &amp; Equipment'!BB:BB)+SUMIF('Other Pharma &amp; Health Products'!$B:$B,$B218,'Other Pharma &amp; Health Products'!BB:BB)+SUMIF('PSM Costs'!$B:$B,$B218,'PSM Costs'!BB:BB),"")</f>
        <v/>
      </c>
      <c r="U218" s="230" t="str">
        <f ca="1">IF(SUMIF(Pharmaceuticals!$B:$B,$B218,Pharmaceuticals!AU:AU)+SUMIF('Health Products &amp; Equipment'!$B:$B,$B218,'Health Products &amp; Equipment'!BD:BD)+SUMIF('Other Pharma &amp; Health Products'!$B:$B,$B218,'Other Pharma &amp; Health Products'!BD:BD)+SUMIF('PSM Costs'!$B:$B,$B218,'PSM Costs'!BD:BD)&gt;0,SUMIF(Pharmaceuticals!$B:$B,$B218,Pharmaceuticals!AU:AU)+SUMIF('Health Products &amp; Equipment'!$B:$B,$B218,'Health Products &amp; Equipment'!BD:BD)+SUMIF('Other Pharma &amp; Health Products'!$B:$B,$B218,'Other Pharma &amp; Health Products'!BD:BD)+SUMIF('PSM Costs'!$B:$B,$B218,'PSM Costs'!BD:BD),"")</f>
        <v/>
      </c>
      <c r="V218" s="230" t="str">
        <f ca="1">IF(SUMIF(Pharmaceuticals!$B:$B,$B218,Pharmaceuticals!AW:AW)+SUMIF('Health Products &amp; Equipment'!$B:$B,$B218,'Health Products &amp; Equipment'!BF:BF)+SUMIF('Other Pharma &amp; Health Products'!$B:$B,$B218,'Other Pharma &amp; Health Products'!BF:BF)+SUMIF('PSM Costs'!$B:$B,$B218,'PSM Costs'!BF:BF)&gt;0,SUMIF(Pharmaceuticals!$B:$B,$B218,Pharmaceuticals!AW:AW)+SUMIF('Health Products &amp; Equipment'!$B:$B,$B218,'Health Products &amp; Equipment'!BF:BF)+SUMIF('Other Pharma &amp; Health Products'!$B:$B,$B218,'Other Pharma &amp; Health Products'!BF:BF)+SUMIF('PSM Costs'!$B:$B,$B218,'PSM Costs'!BF:BF),"")</f>
        <v/>
      </c>
      <c r="W218" s="228" t="str">
        <f t="shared" ca="1" si="18"/>
        <v/>
      </c>
      <c r="X218" s="231" t="str">
        <f ca="1">IF(SUMIF(Pharmaceuticals!$B:$B,$B218,Pharmaceuticals!BD:BD)+SUMIF('Health Products &amp; Equipment'!$B:$B,$B218,'Health Products &amp; Equipment'!BM:BM)+SUMIF('Other Pharma &amp; Health Products'!$B:$B,$B218,'Other Pharma &amp; Health Products'!BM:BM)+SUMIF('PSM Costs'!$B:$B,$B218,'PSM Costs'!BM:BM)&gt;0,SUMIF(Pharmaceuticals!$B:$B,$B218,Pharmaceuticals!BD:BD)+SUMIF('Health Products &amp; Equipment'!$B:$B,$B218,'Health Products &amp; Equipment'!BM:BM)+SUMIF('Other Pharma &amp; Health Products'!$B:$B,$B218,'Other Pharma &amp; Health Products'!BM:BM)+SUMIF('PSM Costs'!$B:$B,$B218,'PSM Costs'!BM:BM),"")</f>
        <v/>
      </c>
      <c r="Y218" s="231" t="str">
        <f ca="1">IF(SUMIF(Pharmaceuticals!$B:$B,$B218,Pharmaceuticals!BF:BF)+SUMIF('Health Products &amp; Equipment'!$B:$B,$B218,'Health Products &amp; Equipment'!BO:BO)+SUMIF('Other Pharma &amp; Health Products'!$B:$B,$B218,'Other Pharma &amp; Health Products'!BO:BO)+SUMIF('PSM Costs'!$B:$B,$B218,'PSM Costs'!BO:BO)&gt;0,SUMIF(Pharmaceuticals!$B:$B,$B218,Pharmaceuticals!BF:BF)+SUMIF('Health Products &amp; Equipment'!$B:$B,$B218,'Health Products &amp; Equipment'!BO:BO)+SUMIF('Other Pharma &amp; Health Products'!$B:$B,$B218,'Other Pharma &amp; Health Products'!BO:BO)+SUMIF('PSM Costs'!$B:$B,$B218,'PSM Costs'!BO:BO),"")</f>
        <v/>
      </c>
      <c r="Z218" s="231" t="str">
        <f ca="1">IF(SUMIF(Pharmaceuticals!$B:$B,$B218,Pharmaceuticals!BH:BH)+SUMIF('Health Products &amp; Equipment'!$B:$B,$B218,'Health Products &amp; Equipment'!BQ:BQ)+SUMIF('Other Pharma &amp; Health Products'!$B:$B,$B218,'Other Pharma &amp; Health Products'!BQ:BQ)+SUMIF('PSM Costs'!$B:$B,$B218,'PSM Costs'!BQ:BQ)&gt;0,SUMIF(Pharmaceuticals!$B:$B,$B218,Pharmaceuticals!BH:BH)+SUMIF('Health Products &amp; Equipment'!$B:$B,$B218,'Health Products &amp; Equipment'!BQ:BQ)+SUMIF('Other Pharma &amp; Health Products'!$B:$B,$B218,'Other Pharma &amp; Health Products'!BQ:BQ)+SUMIF('PSM Costs'!$B:$B,$B218,'PSM Costs'!BQ:BQ),"")</f>
        <v/>
      </c>
      <c r="AA218" s="231" t="str">
        <f ca="1">IF(SUMIF(Pharmaceuticals!$B:$B,$B218,Pharmaceuticals!BJ:BJ)+SUMIF('Health Products &amp; Equipment'!$B:$B,$B218,'Health Products &amp; Equipment'!BS:BS)+SUMIF('Other Pharma &amp; Health Products'!$B:$B,$B218,'Other Pharma &amp; Health Products'!BS:BS)+SUMIF('PSM Costs'!$B:$B,$B218,'PSM Costs'!BS:BS)&gt;0,SUMIF(Pharmaceuticals!$B:$B,$B218,Pharmaceuticals!BJ:BJ)+SUMIF('Health Products &amp; Equipment'!$B:$B,$B218,'Health Products &amp; Equipment'!BS:BS)+SUMIF('Other Pharma &amp; Health Products'!$B:$B,$B218,'Other Pharma &amp; Health Products'!BS:BS)+SUMIF('PSM Costs'!$B:$B,$B218,'PSM Costs'!BS:BS),"")</f>
        <v/>
      </c>
      <c r="AB218" s="230" t="str">
        <f t="shared" ca="1" si="19"/>
        <v/>
      </c>
    </row>
    <row r="219" spans="1:28" ht="22" customHeight="1" x14ac:dyDescent="0.15">
      <c r="A219" s="226">
        <v>209</v>
      </c>
      <c r="B219" s="226" t="str">
        <f ca="1">IFERROR(VLOOKUP(A219,'Rank unique Mod-Int-CI-PR'!I:J,2,FALSE),"")</f>
        <v/>
      </c>
      <c r="C219" s="227" t="str">
        <f ca="1">IFERROR(VLOOKUP(VALUE(LEFT(B219,FIND("-",B219)-1)),CatModules!B:C,2,FALSE),"")</f>
        <v/>
      </c>
      <c r="D219" s="227" t="str">
        <f ca="1">IFERROR(VLOOKUP(LEFT(B219,FIND("--",B219)-1),CatInt!D:E,2,FALSE),"")</f>
        <v/>
      </c>
      <c r="E219" s="227" t="str">
        <f ca="1">IFERROR(VLOOKUP(MID(B219,FIND("--",B219)+2,FIND("---",B219)-FIND("--",B219)-2),CatCostInp!D:E,2,FALSE),"")</f>
        <v/>
      </c>
      <c r="F219" s="227" t="str">
        <f ca="1">IFERROR(VLOOKUP(B219,ActivityConcat!A:C,3,FALSE),"")</f>
        <v/>
      </c>
      <c r="G219" s="228" t="str">
        <f ca="1">IFERROR(VLOOKUP(VALUE(RIGHT(B219,1)),Setup!A:D,4,FALSE),"")</f>
        <v/>
      </c>
      <c r="H219" s="229" t="str">
        <f t="shared" ca="1" si="15"/>
        <v/>
      </c>
      <c r="I219" s="230" t="str">
        <f ca="1">IF(SUMIF(Pharmaceuticals!$B:$B,$B219,Pharmaceuticals!Q:Q)+SUMIF('Health Products &amp; Equipment'!$B:$B,$B219,'Health Products &amp; Equipment'!Z:Z)+SUMIF('Other Pharma &amp; Health Products'!$B:$B,$B219,'Other Pharma &amp; Health Products'!Z:Z)+SUMIF('PSM Costs'!$B:$B,$B219,'PSM Costs'!Z:Z)&gt;0,SUMIF(Pharmaceuticals!$B:$B,$B219,Pharmaceuticals!Q:Q)+SUMIF('Health Products &amp; Equipment'!$B:$B,$B219,'Health Products &amp; Equipment'!Z:Z)+SUMIF('Other Pharma &amp; Health Products'!$B:$B,$B219,'Other Pharma &amp; Health Products'!Z:Z)+SUMIF('PSM Costs'!$B:$B,$B219,'PSM Costs'!Z:Z),"")</f>
        <v/>
      </c>
      <c r="J219" s="230" t="str">
        <f ca="1">IF(SUMIF(Pharmaceuticals!$B:$B,$B219,Pharmaceuticals!S:S)+SUMIF('Health Products &amp; Equipment'!$B:$B,$B219,'Health Products &amp; Equipment'!AB:AB)+SUMIF('Other Pharma &amp; Health Products'!$B:$B,$B219,'Other Pharma &amp; Health Products'!AB:AB)+SUMIF('PSM Costs'!$B:$B,$B219,'PSM Costs'!AB:AB)&gt;0,SUMIF(Pharmaceuticals!$B:$B,$B219,Pharmaceuticals!S:S)+SUMIF('Health Products &amp; Equipment'!$B:$B,$B219,'Health Products &amp; Equipment'!AB:AB)+SUMIF('Other Pharma &amp; Health Products'!$B:$B,$B219,'Other Pharma &amp; Health Products'!AB:AB)+SUMIF('PSM Costs'!$B:$B,$B219,'PSM Costs'!AB:AB),"")</f>
        <v/>
      </c>
      <c r="K219" s="230" t="str">
        <f ca="1">IF(SUMIF(Pharmaceuticals!$B:$B,$B219,Pharmaceuticals!U:U)+SUMIF('Health Products &amp; Equipment'!$B:$B,$B219,'Health Products &amp; Equipment'!AD:AD)+SUMIF('Other Pharma &amp; Health Products'!$B:$B,$B219,'Other Pharma &amp; Health Products'!AD:AD)+SUMIF('PSM Costs'!$B:$B,$B219,'PSM Costs'!AD:AD)&gt;0,SUMIF(Pharmaceuticals!$B:$B,$B219,Pharmaceuticals!U:U)+SUMIF('Health Products &amp; Equipment'!$B:$B,$B219,'Health Products &amp; Equipment'!AD:AD)+SUMIF('Other Pharma &amp; Health Products'!$B:$B,$B219,'Other Pharma &amp; Health Products'!AD:AD)+SUMIF('PSM Costs'!$B:$B,$B219,'PSM Costs'!AD:AD),"")</f>
        <v/>
      </c>
      <c r="L219" s="230" t="str">
        <f ca="1">IF(SUMIF(Pharmaceuticals!$B:$B,$B219,Pharmaceuticals!W:W)+SUMIF('Health Products &amp; Equipment'!$B:$B,$B219,'Health Products &amp; Equipment'!AF:AF)+SUMIF('Other Pharma &amp; Health Products'!$B:$B,$B219,'Other Pharma &amp; Health Products'!AF:AF)+SUMIF('PSM Costs'!$B:$B,$B219,'PSM Costs'!AF:AF)&gt;0,SUMIF(Pharmaceuticals!$B:$B,$B219,Pharmaceuticals!W:W)+SUMIF('Health Products &amp; Equipment'!$B:$B,$B219,'Health Products &amp; Equipment'!AF:AF)+SUMIF('Other Pharma &amp; Health Products'!$B:$B,$B219,'Other Pharma &amp; Health Products'!AF:AF)+SUMIF('PSM Costs'!$B:$B,$B219,'PSM Costs'!AF:AF),"")</f>
        <v/>
      </c>
      <c r="M219" s="228" t="str">
        <f t="shared" ca="1" si="16"/>
        <v/>
      </c>
      <c r="N219" s="231" t="str">
        <f ca="1">IF(SUMIF(Pharmaceuticals!$B:$B,$B219,Pharmaceuticals!AD:AD)+SUMIF('Health Products &amp; Equipment'!$B:$B,$B219,'Health Products &amp; Equipment'!AM:AM)+SUMIF('Other Pharma &amp; Health Products'!$B:$B,$B219,'Other Pharma &amp; Health Products'!AM:AM)+SUMIF('PSM Costs'!$B:$B,$B219,'PSM Costs'!AM:AM)&gt;0,SUMIF(Pharmaceuticals!$B:$B,$B219,Pharmaceuticals!AD:AD)+SUMIF('Health Products &amp; Equipment'!$B:$B,$B219,'Health Products &amp; Equipment'!AM:AM)+SUMIF('Other Pharma &amp; Health Products'!$B:$B,$B219,'Other Pharma &amp; Health Products'!AM:AM)+SUMIF('PSM Costs'!$B:$B,$B219,'PSM Costs'!AM:AM),"")</f>
        <v/>
      </c>
      <c r="O219" s="231" t="str">
        <f ca="1">IF(SUMIF(Pharmaceuticals!$B:$B,$B219,Pharmaceuticals!AF:AF)+SUMIF('Health Products &amp; Equipment'!$B:$B,$B219,'Health Products &amp; Equipment'!AO:AO)+SUMIF('Other Pharma &amp; Health Products'!$B:$B,$B219,'Other Pharma &amp; Health Products'!AO:AO)+SUMIF('PSM Costs'!$B:$B,$B219,'PSM Costs'!AO:AO)&gt;0,SUMIF(Pharmaceuticals!$B:$B,$B219,Pharmaceuticals!AF:AF)+SUMIF('Health Products &amp; Equipment'!$B:$B,$B219,'Health Products &amp; Equipment'!AO:AO)+SUMIF('Other Pharma &amp; Health Products'!$B:$B,$B219,'Other Pharma &amp; Health Products'!AO:AO)+SUMIF('PSM Costs'!$B:$B,$B219,'PSM Costs'!AO:AO),"")</f>
        <v/>
      </c>
      <c r="P219" s="231" t="str">
        <f ca="1">IF(SUMIF(Pharmaceuticals!$B:$B,$B219,Pharmaceuticals!AH:AH)+SUMIF('Health Products &amp; Equipment'!$B:$B,$B219,'Health Products &amp; Equipment'!AQ:AQ)+SUMIF('Other Pharma &amp; Health Products'!$B:$B,$B219,'Other Pharma &amp; Health Products'!AQ:AQ)+SUMIF('PSM Costs'!$B:$B,$B219,'PSM Costs'!AQ:AQ)&gt;0,SUMIF(Pharmaceuticals!$B:$B,$B219,Pharmaceuticals!AH:AH)+SUMIF('Health Products &amp; Equipment'!$B:$B,$B219,'Health Products &amp; Equipment'!AQ:AQ)+SUMIF('Other Pharma &amp; Health Products'!$B:$B,$B219,'Other Pharma &amp; Health Products'!AQ:AQ)+SUMIF('PSM Costs'!$B:$B,$B219,'PSM Costs'!AQ:AQ),"")</f>
        <v/>
      </c>
      <c r="Q219" s="231" t="str">
        <f ca="1">IF(SUMIF(Pharmaceuticals!$B:$B,$B219,Pharmaceuticals!AJ:AJ)+SUMIF('Health Products &amp; Equipment'!$B:$B,$B219,'Health Products &amp; Equipment'!AS:AS)+SUMIF('Other Pharma &amp; Health Products'!$B:$B,$B219,'Other Pharma &amp; Health Products'!AS:AS)+SUMIF('PSM Costs'!$B:$B,$B219,'PSM Costs'!AS:AS)&gt;0,SUMIF(Pharmaceuticals!$B:$B,$B219,Pharmaceuticals!AJ:AJ)+SUMIF('Health Products &amp; Equipment'!$B:$B,$B219,'Health Products &amp; Equipment'!AS:AS)+SUMIF('Other Pharma &amp; Health Products'!$B:$B,$B219,'Other Pharma &amp; Health Products'!AS:AS)+SUMIF('PSM Costs'!$B:$B,$B219,'PSM Costs'!AS:AS),"")</f>
        <v/>
      </c>
      <c r="R219" s="229" t="str">
        <f t="shared" ca="1" si="17"/>
        <v/>
      </c>
      <c r="S219" s="230" t="str">
        <f ca="1">IF(SUMIF(Pharmaceuticals!$B:$B,$B219,Pharmaceuticals!AQ:AQ)+SUMIF('Health Products &amp; Equipment'!$B:$B,$B219,'Health Products &amp; Equipment'!AZ:AZ)+SUMIF('Other Pharma &amp; Health Products'!$B:$B,$B219,'Other Pharma &amp; Health Products'!AZ:AZ)+SUMIF('PSM Costs'!$B:$B,$B219,'PSM Costs'!AZ:AZ)&gt;0,SUMIF(Pharmaceuticals!$B:$B,$B219,Pharmaceuticals!AQ:AQ)+SUMIF('Health Products &amp; Equipment'!$B:$B,$B219,'Health Products &amp; Equipment'!AZ:AZ)+SUMIF('Other Pharma &amp; Health Products'!$B:$B,$B219,'Other Pharma &amp; Health Products'!AZ:AZ)+SUMIF('PSM Costs'!$B:$B,$B219,'PSM Costs'!AZ:AZ),"")</f>
        <v/>
      </c>
      <c r="T219" s="230" t="str">
        <f ca="1">IF(SUMIF(Pharmaceuticals!$B:$B,$B219,Pharmaceuticals!AS:AS)+SUMIF('Health Products &amp; Equipment'!$B:$B,$B219,'Health Products &amp; Equipment'!BB:BB)+SUMIF('Other Pharma &amp; Health Products'!$B:$B,$B219,'Other Pharma &amp; Health Products'!BB:BB)+SUMIF('PSM Costs'!$B:$B,$B219,'PSM Costs'!BB:BB)&gt;0,SUMIF(Pharmaceuticals!$B:$B,$B219,Pharmaceuticals!AS:AS)+SUMIF('Health Products &amp; Equipment'!$B:$B,$B219,'Health Products &amp; Equipment'!BB:BB)+SUMIF('Other Pharma &amp; Health Products'!$B:$B,$B219,'Other Pharma &amp; Health Products'!BB:BB)+SUMIF('PSM Costs'!$B:$B,$B219,'PSM Costs'!BB:BB),"")</f>
        <v/>
      </c>
      <c r="U219" s="230" t="str">
        <f ca="1">IF(SUMIF(Pharmaceuticals!$B:$B,$B219,Pharmaceuticals!AU:AU)+SUMIF('Health Products &amp; Equipment'!$B:$B,$B219,'Health Products &amp; Equipment'!BD:BD)+SUMIF('Other Pharma &amp; Health Products'!$B:$B,$B219,'Other Pharma &amp; Health Products'!BD:BD)+SUMIF('PSM Costs'!$B:$B,$B219,'PSM Costs'!BD:BD)&gt;0,SUMIF(Pharmaceuticals!$B:$B,$B219,Pharmaceuticals!AU:AU)+SUMIF('Health Products &amp; Equipment'!$B:$B,$B219,'Health Products &amp; Equipment'!BD:BD)+SUMIF('Other Pharma &amp; Health Products'!$B:$B,$B219,'Other Pharma &amp; Health Products'!BD:BD)+SUMIF('PSM Costs'!$B:$B,$B219,'PSM Costs'!BD:BD),"")</f>
        <v/>
      </c>
      <c r="V219" s="230" t="str">
        <f ca="1">IF(SUMIF(Pharmaceuticals!$B:$B,$B219,Pharmaceuticals!AW:AW)+SUMIF('Health Products &amp; Equipment'!$B:$B,$B219,'Health Products &amp; Equipment'!BF:BF)+SUMIF('Other Pharma &amp; Health Products'!$B:$B,$B219,'Other Pharma &amp; Health Products'!BF:BF)+SUMIF('PSM Costs'!$B:$B,$B219,'PSM Costs'!BF:BF)&gt;0,SUMIF(Pharmaceuticals!$B:$B,$B219,Pharmaceuticals!AW:AW)+SUMIF('Health Products &amp; Equipment'!$B:$B,$B219,'Health Products &amp; Equipment'!BF:BF)+SUMIF('Other Pharma &amp; Health Products'!$B:$B,$B219,'Other Pharma &amp; Health Products'!BF:BF)+SUMIF('PSM Costs'!$B:$B,$B219,'PSM Costs'!BF:BF),"")</f>
        <v/>
      </c>
      <c r="W219" s="228" t="str">
        <f t="shared" ca="1" si="18"/>
        <v/>
      </c>
      <c r="X219" s="231" t="str">
        <f ca="1">IF(SUMIF(Pharmaceuticals!$B:$B,$B219,Pharmaceuticals!BD:BD)+SUMIF('Health Products &amp; Equipment'!$B:$B,$B219,'Health Products &amp; Equipment'!BM:BM)+SUMIF('Other Pharma &amp; Health Products'!$B:$B,$B219,'Other Pharma &amp; Health Products'!BM:BM)+SUMIF('PSM Costs'!$B:$B,$B219,'PSM Costs'!BM:BM)&gt;0,SUMIF(Pharmaceuticals!$B:$B,$B219,Pharmaceuticals!BD:BD)+SUMIF('Health Products &amp; Equipment'!$B:$B,$B219,'Health Products &amp; Equipment'!BM:BM)+SUMIF('Other Pharma &amp; Health Products'!$B:$B,$B219,'Other Pharma &amp; Health Products'!BM:BM)+SUMIF('PSM Costs'!$B:$B,$B219,'PSM Costs'!BM:BM),"")</f>
        <v/>
      </c>
      <c r="Y219" s="231" t="str">
        <f ca="1">IF(SUMIF(Pharmaceuticals!$B:$B,$B219,Pharmaceuticals!BF:BF)+SUMIF('Health Products &amp; Equipment'!$B:$B,$B219,'Health Products &amp; Equipment'!BO:BO)+SUMIF('Other Pharma &amp; Health Products'!$B:$B,$B219,'Other Pharma &amp; Health Products'!BO:BO)+SUMIF('PSM Costs'!$B:$B,$B219,'PSM Costs'!BO:BO)&gt;0,SUMIF(Pharmaceuticals!$B:$B,$B219,Pharmaceuticals!BF:BF)+SUMIF('Health Products &amp; Equipment'!$B:$B,$B219,'Health Products &amp; Equipment'!BO:BO)+SUMIF('Other Pharma &amp; Health Products'!$B:$B,$B219,'Other Pharma &amp; Health Products'!BO:BO)+SUMIF('PSM Costs'!$B:$B,$B219,'PSM Costs'!BO:BO),"")</f>
        <v/>
      </c>
      <c r="Z219" s="231" t="str">
        <f ca="1">IF(SUMIF(Pharmaceuticals!$B:$B,$B219,Pharmaceuticals!BH:BH)+SUMIF('Health Products &amp; Equipment'!$B:$B,$B219,'Health Products &amp; Equipment'!BQ:BQ)+SUMIF('Other Pharma &amp; Health Products'!$B:$B,$B219,'Other Pharma &amp; Health Products'!BQ:BQ)+SUMIF('PSM Costs'!$B:$B,$B219,'PSM Costs'!BQ:BQ)&gt;0,SUMIF(Pharmaceuticals!$B:$B,$B219,Pharmaceuticals!BH:BH)+SUMIF('Health Products &amp; Equipment'!$B:$B,$B219,'Health Products &amp; Equipment'!BQ:BQ)+SUMIF('Other Pharma &amp; Health Products'!$B:$B,$B219,'Other Pharma &amp; Health Products'!BQ:BQ)+SUMIF('PSM Costs'!$B:$B,$B219,'PSM Costs'!BQ:BQ),"")</f>
        <v/>
      </c>
      <c r="AA219" s="231" t="str">
        <f ca="1">IF(SUMIF(Pharmaceuticals!$B:$B,$B219,Pharmaceuticals!BJ:BJ)+SUMIF('Health Products &amp; Equipment'!$B:$B,$B219,'Health Products &amp; Equipment'!BS:BS)+SUMIF('Other Pharma &amp; Health Products'!$B:$B,$B219,'Other Pharma &amp; Health Products'!BS:BS)+SUMIF('PSM Costs'!$B:$B,$B219,'PSM Costs'!BS:BS)&gt;0,SUMIF(Pharmaceuticals!$B:$B,$B219,Pharmaceuticals!BJ:BJ)+SUMIF('Health Products &amp; Equipment'!$B:$B,$B219,'Health Products &amp; Equipment'!BS:BS)+SUMIF('Other Pharma &amp; Health Products'!$B:$B,$B219,'Other Pharma &amp; Health Products'!BS:BS)+SUMIF('PSM Costs'!$B:$B,$B219,'PSM Costs'!BS:BS),"")</f>
        <v/>
      </c>
      <c r="AB219" s="230" t="str">
        <f t="shared" ca="1" si="19"/>
        <v/>
      </c>
    </row>
    <row r="220" spans="1:28" ht="22" customHeight="1" x14ac:dyDescent="0.15">
      <c r="A220" s="226">
        <v>210</v>
      </c>
      <c r="B220" s="226" t="str">
        <f ca="1">IFERROR(VLOOKUP(A220,'Rank unique Mod-Int-CI-PR'!I:J,2,FALSE),"")</f>
        <v/>
      </c>
      <c r="C220" s="227" t="str">
        <f ca="1">IFERROR(VLOOKUP(VALUE(LEFT(B220,FIND("-",B220)-1)),CatModules!B:C,2,FALSE),"")</f>
        <v/>
      </c>
      <c r="D220" s="227" t="str">
        <f ca="1">IFERROR(VLOOKUP(LEFT(B220,FIND("--",B220)-1),CatInt!D:E,2,FALSE),"")</f>
        <v/>
      </c>
      <c r="E220" s="227" t="str">
        <f ca="1">IFERROR(VLOOKUP(MID(B220,FIND("--",B220)+2,FIND("---",B220)-FIND("--",B220)-2),CatCostInp!D:E,2,FALSE),"")</f>
        <v/>
      </c>
      <c r="F220" s="227" t="str">
        <f ca="1">IFERROR(VLOOKUP(B220,ActivityConcat!A:C,3,FALSE),"")</f>
        <v/>
      </c>
      <c r="G220" s="228" t="str">
        <f ca="1">IFERROR(VLOOKUP(VALUE(RIGHT(B220,1)),Setup!A:D,4,FALSE),"")</f>
        <v/>
      </c>
      <c r="H220" s="229" t="str">
        <f t="shared" ca="1" si="15"/>
        <v/>
      </c>
      <c r="I220" s="230" t="str">
        <f ca="1">IF(SUMIF(Pharmaceuticals!$B:$B,$B220,Pharmaceuticals!Q:Q)+SUMIF('Health Products &amp; Equipment'!$B:$B,$B220,'Health Products &amp; Equipment'!Z:Z)+SUMIF('Other Pharma &amp; Health Products'!$B:$B,$B220,'Other Pharma &amp; Health Products'!Z:Z)+SUMIF('PSM Costs'!$B:$B,$B220,'PSM Costs'!Z:Z)&gt;0,SUMIF(Pharmaceuticals!$B:$B,$B220,Pharmaceuticals!Q:Q)+SUMIF('Health Products &amp; Equipment'!$B:$B,$B220,'Health Products &amp; Equipment'!Z:Z)+SUMIF('Other Pharma &amp; Health Products'!$B:$B,$B220,'Other Pharma &amp; Health Products'!Z:Z)+SUMIF('PSM Costs'!$B:$B,$B220,'PSM Costs'!Z:Z),"")</f>
        <v/>
      </c>
      <c r="J220" s="230" t="str">
        <f ca="1">IF(SUMIF(Pharmaceuticals!$B:$B,$B220,Pharmaceuticals!S:S)+SUMIF('Health Products &amp; Equipment'!$B:$B,$B220,'Health Products &amp; Equipment'!AB:AB)+SUMIF('Other Pharma &amp; Health Products'!$B:$B,$B220,'Other Pharma &amp; Health Products'!AB:AB)+SUMIF('PSM Costs'!$B:$B,$B220,'PSM Costs'!AB:AB)&gt;0,SUMIF(Pharmaceuticals!$B:$B,$B220,Pharmaceuticals!S:S)+SUMIF('Health Products &amp; Equipment'!$B:$B,$B220,'Health Products &amp; Equipment'!AB:AB)+SUMIF('Other Pharma &amp; Health Products'!$B:$B,$B220,'Other Pharma &amp; Health Products'!AB:AB)+SUMIF('PSM Costs'!$B:$B,$B220,'PSM Costs'!AB:AB),"")</f>
        <v/>
      </c>
      <c r="K220" s="230" t="str">
        <f ca="1">IF(SUMIF(Pharmaceuticals!$B:$B,$B220,Pharmaceuticals!U:U)+SUMIF('Health Products &amp; Equipment'!$B:$B,$B220,'Health Products &amp; Equipment'!AD:AD)+SUMIF('Other Pharma &amp; Health Products'!$B:$B,$B220,'Other Pharma &amp; Health Products'!AD:AD)+SUMIF('PSM Costs'!$B:$B,$B220,'PSM Costs'!AD:AD)&gt;0,SUMIF(Pharmaceuticals!$B:$B,$B220,Pharmaceuticals!U:U)+SUMIF('Health Products &amp; Equipment'!$B:$B,$B220,'Health Products &amp; Equipment'!AD:AD)+SUMIF('Other Pharma &amp; Health Products'!$B:$B,$B220,'Other Pharma &amp; Health Products'!AD:AD)+SUMIF('PSM Costs'!$B:$B,$B220,'PSM Costs'!AD:AD),"")</f>
        <v/>
      </c>
      <c r="L220" s="230" t="str">
        <f ca="1">IF(SUMIF(Pharmaceuticals!$B:$B,$B220,Pharmaceuticals!W:W)+SUMIF('Health Products &amp; Equipment'!$B:$B,$B220,'Health Products &amp; Equipment'!AF:AF)+SUMIF('Other Pharma &amp; Health Products'!$B:$B,$B220,'Other Pharma &amp; Health Products'!AF:AF)+SUMIF('PSM Costs'!$B:$B,$B220,'PSM Costs'!AF:AF)&gt;0,SUMIF(Pharmaceuticals!$B:$B,$B220,Pharmaceuticals!W:W)+SUMIF('Health Products &amp; Equipment'!$B:$B,$B220,'Health Products &amp; Equipment'!AF:AF)+SUMIF('Other Pharma &amp; Health Products'!$B:$B,$B220,'Other Pharma &amp; Health Products'!AF:AF)+SUMIF('PSM Costs'!$B:$B,$B220,'PSM Costs'!AF:AF),"")</f>
        <v/>
      </c>
      <c r="M220" s="228" t="str">
        <f t="shared" ca="1" si="16"/>
        <v/>
      </c>
      <c r="N220" s="231" t="str">
        <f ca="1">IF(SUMIF(Pharmaceuticals!$B:$B,$B220,Pharmaceuticals!AD:AD)+SUMIF('Health Products &amp; Equipment'!$B:$B,$B220,'Health Products &amp; Equipment'!AM:AM)+SUMIF('Other Pharma &amp; Health Products'!$B:$B,$B220,'Other Pharma &amp; Health Products'!AM:AM)+SUMIF('PSM Costs'!$B:$B,$B220,'PSM Costs'!AM:AM)&gt;0,SUMIF(Pharmaceuticals!$B:$B,$B220,Pharmaceuticals!AD:AD)+SUMIF('Health Products &amp; Equipment'!$B:$B,$B220,'Health Products &amp; Equipment'!AM:AM)+SUMIF('Other Pharma &amp; Health Products'!$B:$B,$B220,'Other Pharma &amp; Health Products'!AM:AM)+SUMIF('PSM Costs'!$B:$B,$B220,'PSM Costs'!AM:AM),"")</f>
        <v/>
      </c>
      <c r="O220" s="231" t="str">
        <f ca="1">IF(SUMIF(Pharmaceuticals!$B:$B,$B220,Pharmaceuticals!AF:AF)+SUMIF('Health Products &amp; Equipment'!$B:$B,$B220,'Health Products &amp; Equipment'!AO:AO)+SUMIF('Other Pharma &amp; Health Products'!$B:$B,$B220,'Other Pharma &amp; Health Products'!AO:AO)+SUMIF('PSM Costs'!$B:$B,$B220,'PSM Costs'!AO:AO)&gt;0,SUMIF(Pharmaceuticals!$B:$B,$B220,Pharmaceuticals!AF:AF)+SUMIF('Health Products &amp; Equipment'!$B:$B,$B220,'Health Products &amp; Equipment'!AO:AO)+SUMIF('Other Pharma &amp; Health Products'!$B:$B,$B220,'Other Pharma &amp; Health Products'!AO:AO)+SUMIF('PSM Costs'!$B:$B,$B220,'PSM Costs'!AO:AO),"")</f>
        <v/>
      </c>
      <c r="P220" s="231" t="str">
        <f ca="1">IF(SUMIF(Pharmaceuticals!$B:$B,$B220,Pharmaceuticals!AH:AH)+SUMIF('Health Products &amp; Equipment'!$B:$B,$B220,'Health Products &amp; Equipment'!AQ:AQ)+SUMIF('Other Pharma &amp; Health Products'!$B:$B,$B220,'Other Pharma &amp; Health Products'!AQ:AQ)+SUMIF('PSM Costs'!$B:$B,$B220,'PSM Costs'!AQ:AQ)&gt;0,SUMIF(Pharmaceuticals!$B:$B,$B220,Pharmaceuticals!AH:AH)+SUMIF('Health Products &amp; Equipment'!$B:$B,$B220,'Health Products &amp; Equipment'!AQ:AQ)+SUMIF('Other Pharma &amp; Health Products'!$B:$B,$B220,'Other Pharma &amp; Health Products'!AQ:AQ)+SUMIF('PSM Costs'!$B:$B,$B220,'PSM Costs'!AQ:AQ),"")</f>
        <v/>
      </c>
      <c r="Q220" s="231" t="str">
        <f ca="1">IF(SUMIF(Pharmaceuticals!$B:$B,$B220,Pharmaceuticals!AJ:AJ)+SUMIF('Health Products &amp; Equipment'!$B:$B,$B220,'Health Products &amp; Equipment'!AS:AS)+SUMIF('Other Pharma &amp; Health Products'!$B:$B,$B220,'Other Pharma &amp; Health Products'!AS:AS)+SUMIF('PSM Costs'!$B:$B,$B220,'PSM Costs'!AS:AS)&gt;0,SUMIF(Pharmaceuticals!$B:$B,$B220,Pharmaceuticals!AJ:AJ)+SUMIF('Health Products &amp; Equipment'!$B:$B,$B220,'Health Products &amp; Equipment'!AS:AS)+SUMIF('Other Pharma &amp; Health Products'!$B:$B,$B220,'Other Pharma &amp; Health Products'!AS:AS)+SUMIF('PSM Costs'!$B:$B,$B220,'PSM Costs'!AS:AS),"")</f>
        <v/>
      </c>
      <c r="R220" s="229" t="str">
        <f t="shared" ca="1" si="17"/>
        <v/>
      </c>
      <c r="S220" s="230" t="str">
        <f ca="1">IF(SUMIF(Pharmaceuticals!$B:$B,$B220,Pharmaceuticals!AQ:AQ)+SUMIF('Health Products &amp; Equipment'!$B:$B,$B220,'Health Products &amp; Equipment'!AZ:AZ)+SUMIF('Other Pharma &amp; Health Products'!$B:$B,$B220,'Other Pharma &amp; Health Products'!AZ:AZ)+SUMIF('PSM Costs'!$B:$B,$B220,'PSM Costs'!AZ:AZ)&gt;0,SUMIF(Pharmaceuticals!$B:$B,$B220,Pharmaceuticals!AQ:AQ)+SUMIF('Health Products &amp; Equipment'!$B:$B,$B220,'Health Products &amp; Equipment'!AZ:AZ)+SUMIF('Other Pharma &amp; Health Products'!$B:$B,$B220,'Other Pharma &amp; Health Products'!AZ:AZ)+SUMIF('PSM Costs'!$B:$B,$B220,'PSM Costs'!AZ:AZ),"")</f>
        <v/>
      </c>
      <c r="T220" s="230" t="str">
        <f ca="1">IF(SUMIF(Pharmaceuticals!$B:$B,$B220,Pharmaceuticals!AS:AS)+SUMIF('Health Products &amp; Equipment'!$B:$B,$B220,'Health Products &amp; Equipment'!BB:BB)+SUMIF('Other Pharma &amp; Health Products'!$B:$B,$B220,'Other Pharma &amp; Health Products'!BB:BB)+SUMIF('PSM Costs'!$B:$B,$B220,'PSM Costs'!BB:BB)&gt;0,SUMIF(Pharmaceuticals!$B:$B,$B220,Pharmaceuticals!AS:AS)+SUMIF('Health Products &amp; Equipment'!$B:$B,$B220,'Health Products &amp; Equipment'!BB:BB)+SUMIF('Other Pharma &amp; Health Products'!$B:$B,$B220,'Other Pharma &amp; Health Products'!BB:BB)+SUMIF('PSM Costs'!$B:$B,$B220,'PSM Costs'!BB:BB),"")</f>
        <v/>
      </c>
      <c r="U220" s="230" t="str">
        <f ca="1">IF(SUMIF(Pharmaceuticals!$B:$B,$B220,Pharmaceuticals!AU:AU)+SUMIF('Health Products &amp; Equipment'!$B:$B,$B220,'Health Products &amp; Equipment'!BD:BD)+SUMIF('Other Pharma &amp; Health Products'!$B:$B,$B220,'Other Pharma &amp; Health Products'!BD:BD)+SUMIF('PSM Costs'!$B:$B,$B220,'PSM Costs'!BD:BD)&gt;0,SUMIF(Pharmaceuticals!$B:$B,$B220,Pharmaceuticals!AU:AU)+SUMIF('Health Products &amp; Equipment'!$B:$B,$B220,'Health Products &amp; Equipment'!BD:BD)+SUMIF('Other Pharma &amp; Health Products'!$B:$B,$B220,'Other Pharma &amp; Health Products'!BD:BD)+SUMIF('PSM Costs'!$B:$B,$B220,'PSM Costs'!BD:BD),"")</f>
        <v/>
      </c>
      <c r="V220" s="230" t="str">
        <f ca="1">IF(SUMIF(Pharmaceuticals!$B:$B,$B220,Pharmaceuticals!AW:AW)+SUMIF('Health Products &amp; Equipment'!$B:$B,$B220,'Health Products &amp; Equipment'!BF:BF)+SUMIF('Other Pharma &amp; Health Products'!$B:$B,$B220,'Other Pharma &amp; Health Products'!BF:BF)+SUMIF('PSM Costs'!$B:$B,$B220,'PSM Costs'!BF:BF)&gt;0,SUMIF(Pharmaceuticals!$B:$B,$B220,Pharmaceuticals!AW:AW)+SUMIF('Health Products &amp; Equipment'!$B:$B,$B220,'Health Products &amp; Equipment'!BF:BF)+SUMIF('Other Pharma &amp; Health Products'!$B:$B,$B220,'Other Pharma &amp; Health Products'!BF:BF)+SUMIF('PSM Costs'!$B:$B,$B220,'PSM Costs'!BF:BF),"")</f>
        <v/>
      </c>
      <c r="W220" s="228" t="str">
        <f t="shared" ca="1" si="18"/>
        <v/>
      </c>
      <c r="X220" s="231" t="str">
        <f ca="1">IF(SUMIF(Pharmaceuticals!$B:$B,$B220,Pharmaceuticals!BD:BD)+SUMIF('Health Products &amp; Equipment'!$B:$B,$B220,'Health Products &amp; Equipment'!BM:BM)+SUMIF('Other Pharma &amp; Health Products'!$B:$B,$B220,'Other Pharma &amp; Health Products'!BM:BM)+SUMIF('PSM Costs'!$B:$B,$B220,'PSM Costs'!BM:BM)&gt;0,SUMIF(Pharmaceuticals!$B:$B,$B220,Pharmaceuticals!BD:BD)+SUMIF('Health Products &amp; Equipment'!$B:$B,$B220,'Health Products &amp; Equipment'!BM:BM)+SUMIF('Other Pharma &amp; Health Products'!$B:$B,$B220,'Other Pharma &amp; Health Products'!BM:BM)+SUMIF('PSM Costs'!$B:$B,$B220,'PSM Costs'!BM:BM),"")</f>
        <v/>
      </c>
      <c r="Y220" s="231" t="str">
        <f ca="1">IF(SUMIF(Pharmaceuticals!$B:$B,$B220,Pharmaceuticals!BF:BF)+SUMIF('Health Products &amp; Equipment'!$B:$B,$B220,'Health Products &amp; Equipment'!BO:BO)+SUMIF('Other Pharma &amp; Health Products'!$B:$B,$B220,'Other Pharma &amp; Health Products'!BO:BO)+SUMIF('PSM Costs'!$B:$B,$B220,'PSM Costs'!BO:BO)&gt;0,SUMIF(Pharmaceuticals!$B:$B,$B220,Pharmaceuticals!BF:BF)+SUMIF('Health Products &amp; Equipment'!$B:$B,$B220,'Health Products &amp; Equipment'!BO:BO)+SUMIF('Other Pharma &amp; Health Products'!$B:$B,$B220,'Other Pharma &amp; Health Products'!BO:BO)+SUMIF('PSM Costs'!$B:$B,$B220,'PSM Costs'!BO:BO),"")</f>
        <v/>
      </c>
      <c r="Z220" s="231" t="str">
        <f ca="1">IF(SUMIF(Pharmaceuticals!$B:$B,$B220,Pharmaceuticals!BH:BH)+SUMIF('Health Products &amp; Equipment'!$B:$B,$B220,'Health Products &amp; Equipment'!BQ:BQ)+SUMIF('Other Pharma &amp; Health Products'!$B:$B,$B220,'Other Pharma &amp; Health Products'!BQ:BQ)+SUMIF('PSM Costs'!$B:$B,$B220,'PSM Costs'!BQ:BQ)&gt;0,SUMIF(Pharmaceuticals!$B:$B,$B220,Pharmaceuticals!BH:BH)+SUMIF('Health Products &amp; Equipment'!$B:$B,$B220,'Health Products &amp; Equipment'!BQ:BQ)+SUMIF('Other Pharma &amp; Health Products'!$B:$B,$B220,'Other Pharma &amp; Health Products'!BQ:BQ)+SUMIF('PSM Costs'!$B:$B,$B220,'PSM Costs'!BQ:BQ),"")</f>
        <v/>
      </c>
      <c r="AA220" s="231" t="str">
        <f ca="1">IF(SUMIF(Pharmaceuticals!$B:$B,$B220,Pharmaceuticals!BJ:BJ)+SUMIF('Health Products &amp; Equipment'!$B:$B,$B220,'Health Products &amp; Equipment'!BS:BS)+SUMIF('Other Pharma &amp; Health Products'!$B:$B,$B220,'Other Pharma &amp; Health Products'!BS:BS)+SUMIF('PSM Costs'!$B:$B,$B220,'PSM Costs'!BS:BS)&gt;0,SUMIF(Pharmaceuticals!$B:$B,$B220,Pharmaceuticals!BJ:BJ)+SUMIF('Health Products &amp; Equipment'!$B:$B,$B220,'Health Products &amp; Equipment'!BS:BS)+SUMIF('Other Pharma &amp; Health Products'!$B:$B,$B220,'Other Pharma &amp; Health Products'!BS:BS)+SUMIF('PSM Costs'!$B:$B,$B220,'PSM Costs'!BS:BS),"")</f>
        <v/>
      </c>
      <c r="AB220" s="230" t="str">
        <f t="shared" ca="1" si="19"/>
        <v/>
      </c>
    </row>
    <row r="221" spans="1:28" ht="22" customHeight="1" x14ac:dyDescent="0.15">
      <c r="A221" s="226">
        <v>211</v>
      </c>
      <c r="B221" s="226" t="str">
        <f ca="1">IFERROR(VLOOKUP(A221,'Rank unique Mod-Int-CI-PR'!I:J,2,FALSE),"")</f>
        <v/>
      </c>
      <c r="C221" s="227" t="str">
        <f ca="1">IFERROR(VLOOKUP(VALUE(LEFT(B221,FIND("-",B221)-1)),CatModules!B:C,2,FALSE),"")</f>
        <v/>
      </c>
      <c r="D221" s="227" t="str">
        <f ca="1">IFERROR(VLOOKUP(LEFT(B221,FIND("--",B221)-1),CatInt!D:E,2,FALSE),"")</f>
        <v/>
      </c>
      <c r="E221" s="227" t="str">
        <f ca="1">IFERROR(VLOOKUP(MID(B221,FIND("--",B221)+2,FIND("---",B221)-FIND("--",B221)-2),CatCostInp!D:E,2,FALSE),"")</f>
        <v/>
      </c>
      <c r="F221" s="227" t="str">
        <f ca="1">IFERROR(VLOOKUP(B221,ActivityConcat!A:C,3,FALSE),"")</f>
        <v/>
      </c>
      <c r="G221" s="228" t="str">
        <f ca="1">IFERROR(VLOOKUP(VALUE(RIGHT(B221,1)),Setup!A:D,4,FALSE),"")</f>
        <v/>
      </c>
      <c r="H221" s="229" t="str">
        <f t="shared" ca="1" si="15"/>
        <v/>
      </c>
      <c r="I221" s="230" t="str">
        <f ca="1">IF(SUMIF(Pharmaceuticals!$B:$B,$B221,Pharmaceuticals!Q:Q)+SUMIF('Health Products &amp; Equipment'!$B:$B,$B221,'Health Products &amp; Equipment'!Z:Z)+SUMIF('Other Pharma &amp; Health Products'!$B:$B,$B221,'Other Pharma &amp; Health Products'!Z:Z)+SUMIF('PSM Costs'!$B:$B,$B221,'PSM Costs'!Z:Z)&gt;0,SUMIF(Pharmaceuticals!$B:$B,$B221,Pharmaceuticals!Q:Q)+SUMIF('Health Products &amp; Equipment'!$B:$B,$B221,'Health Products &amp; Equipment'!Z:Z)+SUMIF('Other Pharma &amp; Health Products'!$B:$B,$B221,'Other Pharma &amp; Health Products'!Z:Z)+SUMIF('PSM Costs'!$B:$B,$B221,'PSM Costs'!Z:Z),"")</f>
        <v/>
      </c>
      <c r="J221" s="230" t="str">
        <f ca="1">IF(SUMIF(Pharmaceuticals!$B:$B,$B221,Pharmaceuticals!S:S)+SUMIF('Health Products &amp; Equipment'!$B:$B,$B221,'Health Products &amp; Equipment'!AB:AB)+SUMIF('Other Pharma &amp; Health Products'!$B:$B,$B221,'Other Pharma &amp; Health Products'!AB:AB)+SUMIF('PSM Costs'!$B:$B,$B221,'PSM Costs'!AB:AB)&gt;0,SUMIF(Pharmaceuticals!$B:$B,$B221,Pharmaceuticals!S:S)+SUMIF('Health Products &amp; Equipment'!$B:$B,$B221,'Health Products &amp; Equipment'!AB:AB)+SUMIF('Other Pharma &amp; Health Products'!$B:$B,$B221,'Other Pharma &amp; Health Products'!AB:AB)+SUMIF('PSM Costs'!$B:$B,$B221,'PSM Costs'!AB:AB),"")</f>
        <v/>
      </c>
      <c r="K221" s="230" t="str">
        <f ca="1">IF(SUMIF(Pharmaceuticals!$B:$B,$B221,Pharmaceuticals!U:U)+SUMIF('Health Products &amp; Equipment'!$B:$B,$B221,'Health Products &amp; Equipment'!AD:AD)+SUMIF('Other Pharma &amp; Health Products'!$B:$B,$B221,'Other Pharma &amp; Health Products'!AD:AD)+SUMIF('PSM Costs'!$B:$B,$B221,'PSM Costs'!AD:AD)&gt;0,SUMIF(Pharmaceuticals!$B:$B,$B221,Pharmaceuticals!U:U)+SUMIF('Health Products &amp; Equipment'!$B:$B,$B221,'Health Products &amp; Equipment'!AD:AD)+SUMIF('Other Pharma &amp; Health Products'!$B:$B,$B221,'Other Pharma &amp; Health Products'!AD:AD)+SUMIF('PSM Costs'!$B:$B,$B221,'PSM Costs'!AD:AD),"")</f>
        <v/>
      </c>
      <c r="L221" s="230" t="str">
        <f ca="1">IF(SUMIF(Pharmaceuticals!$B:$B,$B221,Pharmaceuticals!W:W)+SUMIF('Health Products &amp; Equipment'!$B:$B,$B221,'Health Products &amp; Equipment'!AF:AF)+SUMIF('Other Pharma &amp; Health Products'!$B:$B,$B221,'Other Pharma &amp; Health Products'!AF:AF)+SUMIF('PSM Costs'!$B:$B,$B221,'PSM Costs'!AF:AF)&gt;0,SUMIF(Pharmaceuticals!$B:$B,$B221,Pharmaceuticals!W:W)+SUMIF('Health Products &amp; Equipment'!$B:$B,$B221,'Health Products &amp; Equipment'!AF:AF)+SUMIF('Other Pharma &amp; Health Products'!$B:$B,$B221,'Other Pharma &amp; Health Products'!AF:AF)+SUMIF('PSM Costs'!$B:$B,$B221,'PSM Costs'!AF:AF),"")</f>
        <v/>
      </c>
      <c r="M221" s="228" t="str">
        <f t="shared" ca="1" si="16"/>
        <v/>
      </c>
      <c r="N221" s="231" t="str">
        <f ca="1">IF(SUMIF(Pharmaceuticals!$B:$B,$B221,Pharmaceuticals!AD:AD)+SUMIF('Health Products &amp; Equipment'!$B:$B,$B221,'Health Products &amp; Equipment'!AM:AM)+SUMIF('Other Pharma &amp; Health Products'!$B:$B,$B221,'Other Pharma &amp; Health Products'!AM:AM)+SUMIF('PSM Costs'!$B:$B,$B221,'PSM Costs'!AM:AM)&gt;0,SUMIF(Pharmaceuticals!$B:$B,$B221,Pharmaceuticals!AD:AD)+SUMIF('Health Products &amp; Equipment'!$B:$B,$B221,'Health Products &amp; Equipment'!AM:AM)+SUMIF('Other Pharma &amp; Health Products'!$B:$B,$B221,'Other Pharma &amp; Health Products'!AM:AM)+SUMIF('PSM Costs'!$B:$B,$B221,'PSM Costs'!AM:AM),"")</f>
        <v/>
      </c>
      <c r="O221" s="231" t="str">
        <f ca="1">IF(SUMIF(Pharmaceuticals!$B:$B,$B221,Pharmaceuticals!AF:AF)+SUMIF('Health Products &amp; Equipment'!$B:$B,$B221,'Health Products &amp; Equipment'!AO:AO)+SUMIF('Other Pharma &amp; Health Products'!$B:$B,$B221,'Other Pharma &amp; Health Products'!AO:AO)+SUMIF('PSM Costs'!$B:$B,$B221,'PSM Costs'!AO:AO)&gt;0,SUMIF(Pharmaceuticals!$B:$B,$B221,Pharmaceuticals!AF:AF)+SUMIF('Health Products &amp; Equipment'!$B:$B,$B221,'Health Products &amp; Equipment'!AO:AO)+SUMIF('Other Pharma &amp; Health Products'!$B:$B,$B221,'Other Pharma &amp; Health Products'!AO:AO)+SUMIF('PSM Costs'!$B:$B,$B221,'PSM Costs'!AO:AO),"")</f>
        <v/>
      </c>
      <c r="P221" s="231" t="str">
        <f ca="1">IF(SUMIF(Pharmaceuticals!$B:$B,$B221,Pharmaceuticals!AH:AH)+SUMIF('Health Products &amp; Equipment'!$B:$B,$B221,'Health Products &amp; Equipment'!AQ:AQ)+SUMIF('Other Pharma &amp; Health Products'!$B:$B,$B221,'Other Pharma &amp; Health Products'!AQ:AQ)+SUMIF('PSM Costs'!$B:$B,$B221,'PSM Costs'!AQ:AQ)&gt;0,SUMIF(Pharmaceuticals!$B:$B,$B221,Pharmaceuticals!AH:AH)+SUMIF('Health Products &amp; Equipment'!$B:$B,$B221,'Health Products &amp; Equipment'!AQ:AQ)+SUMIF('Other Pharma &amp; Health Products'!$B:$B,$B221,'Other Pharma &amp; Health Products'!AQ:AQ)+SUMIF('PSM Costs'!$B:$B,$B221,'PSM Costs'!AQ:AQ),"")</f>
        <v/>
      </c>
      <c r="Q221" s="231" t="str">
        <f ca="1">IF(SUMIF(Pharmaceuticals!$B:$B,$B221,Pharmaceuticals!AJ:AJ)+SUMIF('Health Products &amp; Equipment'!$B:$B,$B221,'Health Products &amp; Equipment'!AS:AS)+SUMIF('Other Pharma &amp; Health Products'!$B:$B,$B221,'Other Pharma &amp; Health Products'!AS:AS)+SUMIF('PSM Costs'!$B:$B,$B221,'PSM Costs'!AS:AS)&gt;0,SUMIF(Pharmaceuticals!$B:$B,$B221,Pharmaceuticals!AJ:AJ)+SUMIF('Health Products &amp; Equipment'!$B:$B,$B221,'Health Products &amp; Equipment'!AS:AS)+SUMIF('Other Pharma &amp; Health Products'!$B:$B,$B221,'Other Pharma &amp; Health Products'!AS:AS)+SUMIF('PSM Costs'!$B:$B,$B221,'PSM Costs'!AS:AS),"")</f>
        <v/>
      </c>
      <c r="R221" s="229" t="str">
        <f t="shared" ca="1" si="17"/>
        <v/>
      </c>
      <c r="S221" s="230" t="str">
        <f ca="1">IF(SUMIF(Pharmaceuticals!$B:$B,$B221,Pharmaceuticals!AQ:AQ)+SUMIF('Health Products &amp; Equipment'!$B:$B,$B221,'Health Products &amp; Equipment'!AZ:AZ)+SUMIF('Other Pharma &amp; Health Products'!$B:$B,$B221,'Other Pharma &amp; Health Products'!AZ:AZ)+SUMIF('PSM Costs'!$B:$B,$B221,'PSM Costs'!AZ:AZ)&gt;0,SUMIF(Pharmaceuticals!$B:$B,$B221,Pharmaceuticals!AQ:AQ)+SUMIF('Health Products &amp; Equipment'!$B:$B,$B221,'Health Products &amp; Equipment'!AZ:AZ)+SUMIF('Other Pharma &amp; Health Products'!$B:$B,$B221,'Other Pharma &amp; Health Products'!AZ:AZ)+SUMIF('PSM Costs'!$B:$B,$B221,'PSM Costs'!AZ:AZ),"")</f>
        <v/>
      </c>
      <c r="T221" s="230" t="str">
        <f ca="1">IF(SUMIF(Pharmaceuticals!$B:$B,$B221,Pharmaceuticals!AS:AS)+SUMIF('Health Products &amp; Equipment'!$B:$B,$B221,'Health Products &amp; Equipment'!BB:BB)+SUMIF('Other Pharma &amp; Health Products'!$B:$B,$B221,'Other Pharma &amp; Health Products'!BB:BB)+SUMIF('PSM Costs'!$B:$B,$B221,'PSM Costs'!BB:BB)&gt;0,SUMIF(Pharmaceuticals!$B:$B,$B221,Pharmaceuticals!AS:AS)+SUMIF('Health Products &amp; Equipment'!$B:$B,$B221,'Health Products &amp; Equipment'!BB:BB)+SUMIF('Other Pharma &amp; Health Products'!$B:$B,$B221,'Other Pharma &amp; Health Products'!BB:BB)+SUMIF('PSM Costs'!$B:$B,$B221,'PSM Costs'!BB:BB),"")</f>
        <v/>
      </c>
      <c r="U221" s="230" t="str">
        <f ca="1">IF(SUMIF(Pharmaceuticals!$B:$B,$B221,Pharmaceuticals!AU:AU)+SUMIF('Health Products &amp; Equipment'!$B:$B,$B221,'Health Products &amp; Equipment'!BD:BD)+SUMIF('Other Pharma &amp; Health Products'!$B:$B,$B221,'Other Pharma &amp; Health Products'!BD:BD)+SUMIF('PSM Costs'!$B:$B,$B221,'PSM Costs'!BD:BD)&gt;0,SUMIF(Pharmaceuticals!$B:$B,$B221,Pharmaceuticals!AU:AU)+SUMIF('Health Products &amp; Equipment'!$B:$B,$B221,'Health Products &amp; Equipment'!BD:BD)+SUMIF('Other Pharma &amp; Health Products'!$B:$B,$B221,'Other Pharma &amp; Health Products'!BD:BD)+SUMIF('PSM Costs'!$B:$B,$B221,'PSM Costs'!BD:BD),"")</f>
        <v/>
      </c>
      <c r="V221" s="230" t="str">
        <f ca="1">IF(SUMIF(Pharmaceuticals!$B:$B,$B221,Pharmaceuticals!AW:AW)+SUMIF('Health Products &amp; Equipment'!$B:$B,$B221,'Health Products &amp; Equipment'!BF:BF)+SUMIF('Other Pharma &amp; Health Products'!$B:$B,$B221,'Other Pharma &amp; Health Products'!BF:BF)+SUMIF('PSM Costs'!$B:$B,$B221,'PSM Costs'!BF:BF)&gt;0,SUMIF(Pharmaceuticals!$B:$B,$B221,Pharmaceuticals!AW:AW)+SUMIF('Health Products &amp; Equipment'!$B:$B,$B221,'Health Products &amp; Equipment'!BF:BF)+SUMIF('Other Pharma &amp; Health Products'!$B:$B,$B221,'Other Pharma &amp; Health Products'!BF:BF)+SUMIF('PSM Costs'!$B:$B,$B221,'PSM Costs'!BF:BF),"")</f>
        <v/>
      </c>
      <c r="W221" s="228" t="str">
        <f t="shared" ca="1" si="18"/>
        <v/>
      </c>
      <c r="X221" s="231" t="str">
        <f ca="1">IF(SUMIF(Pharmaceuticals!$B:$B,$B221,Pharmaceuticals!BD:BD)+SUMIF('Health Products &amp; Equipment'!$B:$B,$B221,'Health Products &amp; Equipment'!BM:BM)+SUMIF('Other Pharma &amp; Health Products'!$B:$B,$B221,'Other Pharma &amp; Health Products'!BM:BM)+SUMIF('PSM Costs'!$B:$B,$B221,'PSM Costs'!BM:BM)&gt;0,SUMIF(Pharmaceuticals!$B:$B,$B221,Pharmaceuticals!BD:BD)+SUMIF('Health Products &amp; Equipment'!$B:$B,$B221,'Health Products &amp; Equipment'!BM:BM)+SUMIF('Other Pharma &amp; Health Products'!$B:$B,$B221,'Other Pharma &amp; Health Products'!BM:BM)+SUMIF('PSM Costs'!$B:$B,$B221,'PSM Costs'!BM:BM),"")</f>
        <v/>
      </c>
      <c r="Y221" s="231" t="str">
        <f ca="1">IF(SUMIF(Pharmaceuticals!$B:$B,$B221,Pharmaceuticals!BF:BF)+SUMIF('Health Products &amp; Equipment'!$B:$B,$B221,'Health Products &amp; Equipment'!BO:BO)+SUMIF('Other Pharma &amp; Health Products'!$B:$B,$B221,'Other Pharma &amp; Health Products'!BO:BO)+SUMIF('PSM Costs'!$B:$B,$B221,'PSM Costs'!BO:BO)&gt;0,SUMIF(Pharmaceuticals!$B:$B,$B221,Pharmaceuticals!BF:BF)+SUMIF('Health Products &amp; Equipment'!$B:$B,$B221,'Health Products &amp; Equipment'!BO:BO)+SUMIF('Other Pharma &amp; Health Products'!$B:$B,$B221,'Other Pharma &amp; Health Products'!BO:BO)+SUMIF('PSM Costs'!$B:$B,$B221,'PSM Costs'!BO:BO),"")</f>
        <v/>
      </c>
      <c r="Z221" s="231" t="str">
        <f ca="1">IF(SUMIF(Pharmaceuticals!$B:$B,$B221,Pharmaceuticals!BH:BH)+SUMIF('Health Products &amp; Equipment'!$B:$B,$B221,'Health Products &amp; Equipment'!BQ:BQ)+SUMIF('Other Pharma &amp; Health Products'!$B:$B,$B221,'Other Pharma &amp; Health Products'!BQ:BQ)+SUMIF('PSM Costs'!$B:$B,$B221,'PSM Costs'!BQ:BQ)&gt;0,SUMIF(Pharmaceuticals!$B:$B,$B221,Pharmaceuticals!BH:BH)+SUMIF('Health Products &amp; Equipment'!$B:$B,$B221,'Health Products &amp; Equipment'!BQ:BQ)+SUMIF('Other Pharma &amp; Health Products'!$B:$B,$B221,'Other Pharma &amp; Health Products'!BQ:BQ)+SUMIF('PSM Costs'!$B:$B,$B221,'PSM Costs'!BQ:BQ),"")</f>
        <v/>
      </c>
      <c r="AA221" s="231" t="str">
        <f ca="1">IF(SUMIF(Pharmaceuticals!$B:$B,$B221,Pharmaceuticals!BJ:BJ)+SUMIF('Health Products &amp; Equipment'!$B:$B,$B221,'Health Products &amp; Equipment'!BS:BS)+SUMIF('Other Pharma &amp; Health Products'!$B:$B,$B221,'Other Pharma &amp; Health Products'!BS:BS)+SUMIF('PSM Costs'!$B:$B,$B221,'PSM Costs'!BS:BS)&gt;0,SUMIF(Pharmaceuticals!$B:$B,$B221,Pharmaceuticals!BJ:BJ)+SUMIF('Health Products &amp; Equipment'!$B:$B,$B221,'Health Products &amp; Equipment'!BS:BS)+SUMIF('Other Pharma &amp; Health Products'!$B:$B,$B221,'Other Pharma &amp; Health Products'!BS:BS)+SUMIF('PSM Costs'!$B:$B,$B221,'PSM Costs'!BS:BS),"")</f>
        <v/>
      </c>
      <c r="AB221" s="230" t="str">
        <f t="shared" ca="1" si="19"/>
        <v/>
      </c>
    </row>
    <row r="222" spans="1:28" ht="22" customHeight="1" x14ac:dyDescent="0.15">
      <c r="A222" s="226">
        <v>212</v>
      </c>
      <c r="B222" s="226" t="str">
        <f ca="1">IFERROR(VLOOKUP(A222,'Rank unique Mod-Int-CI-PR'!I:J,2,FALSE),"")</f>
        <v/>
      </c>
      <c r="C222" s="227" t="str">
        <f ca="1">IFERROR(VLOOKUP(VALUE(LEFT(B222,FIND("-",B222)-1)),CatModules!B:C,2,FALSE),"")</f>
        <v/>
      </c>
      <c r="D222" s="227" t="str">
        <f ca="1">IFERROR(VLOOKUP(LEFT(B222,FIND("--",B222)-1),CatInt!D:E,2,FALSE),"")</f>
        <v/>
      </c>
      <c r="E222" s="227" t="str">
        <f ca="1">IFERROR(VLOOKUP(MID(B222,FIND("--",B222)+2,FIND("---",B222)-FIND("--",B222)-2),CatCostInp!D:E,2,FALSE),"")</f>
        <v/>
      </c>
      <c r="F222" s="227" t="str">
        <f ca="1">IFERROR(VLOOKUP(B222,ActivityConcat!A:C,3,FALSE),"")</f>
        <v/>
      </c>
      <c r="G222" s="228" t="str">
        <f ca="1">IFERROR(VLOOKUP(VALUE(RIGHT(B222,1)),Setup!A:D,4,FALSE),"")</f>
        <v/>
      </c>
      <c r="H222" s="229" t="str">
        <f t="shared" ca="1" si="15"/>
        <v/>
      </c>
      <c r="I222" s="230" t="str">
        <f ca="1">IF(SUMIF(Pharmaceuticals!$B:$B,$B222,Pharmaceuticals!Q:Q)+SUMIF('Health Products &amp; Equipment'!$B:$B,$B222,'Health Products &amp; Equipment'!Z:Z)+SUMIF('Other Pharma &amp; Health Products'!$B:$B,$B222,'Other Pharma &amp; Health Products'!Z:Z)+SUMIF('PSM Costs'!$B:$B,$B222,'PSM Costs'!Z:Z)&gt;0,SUMIF(Pharmaceuticals!$B:$B,$B222,Pharmaceuticals!Q:Q)+SUMIF('Health Products &amp; Equipment'!$B:$B,$B222,'Health Products &amp; Equipment'!Z:Z)+SUMIF('Other Pharma &amp; Health Products'!$B:$B,$B222,'Other Pharma &amp; Health Products'!Z:Z)+SUMIF('PSM Costs'!$B:$B,$B222,'PSM Costs'!Z:Z),"")</f>
        <v/>
      </c>
      <c r="J222" s="230" t="str">
        <f ca="1">IF(SUMIF(Pharmaceuticals!$B:$B,$B222,Pharmaceuticals!S:S)+SUMIF('Health Products &amp; Equipment'!$B:$B,$B222,'Health Products &amp; Equipment'!AB:AB)+SUMIF('Other Pharma &amp; Health Products'!$B:$B,$B222,'Other Pharma &amp; Health Products'!AB:AB)+SUMIF('PSM Costs'!$B:$B,$B222,'PSM Costs'!AB:AB)&gt;0,SUMIF(Pharmaceuticals!$B:$B,$B222,Pharmaceuticals!S:S)+SUMIF('Health Products &amp; Equipment'!$B:$B,$B222,'Health Products &amp; Equipment'!AB:AB)+SUMIF('Other Pharma &amp; Health Products'!$B:$B,$B222,'Other Pharma &amp; Health Products'!AB:AB)+SUMIF('PSM Costs'!$B:$B,$B222,'PSM Costs'!AB:AB),"")</f>
        <v/>
      </c>
      <c r="K222" s="230" t="str">
        <f ca="1">IF(SUMIF(Pharmaceuticals!$B:$B,$B222,Pharmaceuticals!U:U)+SUMIF('Health Products &amp; Equipment'!$B:$B,$B222,'Health Products &amp; Equipment'!AD:AD)+SUMIF('Other Pharma &amp; Health Products'!$B:$B,$B222,'Other Pharma &amp; Health Products'!AD:AD)+SUMIF('PSM Costs'!$B:$B,$B222,'PSM Costs'!AD:AD)&gt;0,SUMIF(Pharmaceuticals!$B:$B,$B222,Pharmaceuticals!U:U)+SUMIF('Health Products &amp; Equipment'!$B:$B,$B222,'Health Products &amp; Equipment'!AD:AD)+SUMIF('Other Pharma &amp; Health Products'!$B:$B,$B222,'Other Pharma &amp; Health Products'!AD:AD)+SUMIF('PSM Costs'!$B:$B,$B222,'PSM Costs'!AD:AD),"")</f>
        <v/>
      </c>
      <c r="L222" s="230" t="str">
        <f ca="1">IF(SUMIF(Pharmaceuticals!$B:$B,$B222,Pharmaceuticals!W:W)+SUMIF('Health Products &amp; Equipment'!$B:$B,$B222,'Health Products &amp; Equipment'!AF:AF)+SUMIF('Other Pharma &amp; Health Products'!$B:$B,$B222,'Other Pharma &amp; Health Products'!AF:AF)+SUMIF('PSM Costs'!$B:$B,$B222,'PSM Costs'!AF:AF)&gt;0,SUMIF(Pharmaceuticals!$B:$B,$B222,Pharmaceuticals!W:W)+SUMIF('Health Products &amp; Equipment'!$B:$B,$B222,'Health Products &amp; Equipment'!AF:AF)+SUMIF('Other Pharma &amp; Health Products'!$B:$B,$B222,'Other Pharma &amp; Health Products'!AF:AF)+SUMIF('PSM Costs'!$B:$B,$B222,'PSM Costs'!AF:AF),"")</f>
        <v/>
      </c>
      <c r="M222" s="228" t="str">
        <f t="shared" ca="1" si="16"/>
        <v/>
      </c>
      <c r="N222" s="231" t="str">
        <f ca="1">IF(SUMIF(Pharmaceuticals!$B:$B,$B222,Pharmaceuticals!AD:AD)+SUMIF('Health Products &amp; Equipment'!$B:$B,$B222,'Health Products &amp; Equipment'!AM:AM)+SUMIF('Other Pharma &amp; Health Products'!$B:$B,$B222,'Other Pharma &amp; Health Products'!AM:AM)+SUMIF('PSM Costs'!$B:$B,$B222,'PSM Costs'!AM:AM)&gt;0,SUMIF(Pharmaceuticals!$B:$B,$B222,Pharmaceuticals!AD:AD)+SUMIF('Health Products &amp; Equipment'!$B:$B,$B222,'Health Products &amp; Equipment'!AM:AM)+SUMIF('Other Pharma &amp; Health Products'!$B:$B,$B222,'Other Pharma &amp; Health Products'!AM:AM)+SUMIF('PSM Costs'!$B:$B,$B222,'PSM Costs'!AM:AM),"")</f>
        <v/>
      </c>
      <c r="O222" s="231" t="str">
        <f ca="1">IF(SUMIF(Pharmaceuticals!$B:$B,$B222,Pharmaceuticals!AF:AF)+SUMIF('Health Products &amp; Equipment'!$B:$B,$B222,'Health Products &amp; Equipment'!AO:AO)+SUMIF('Other Pharma &amp; Health Products'!$B:$B,$B222,'Other Pharma &amp; Health Products'!AO:AO)+SUMIF('PSM Costs'!$B:$B,$B222,'PSM Costs'!AO:AO)&gt;0,SUMIF(Pharmaceuticals!$B:$B,$B222,Pharmaceuticals!AF:AF)+SUMIF('Health Products &amp; Equipment'!$B:$B,$B222,'Health Products &amp; Equipment'!AO:AO)+SUMIF('Other Pharma &amp; Health Products'!$B:$B,$B222,'Other Pharma &amp; Health Products'!AO:AO)+SUMIF('PSM Costs'!$B:$B,$B222,'PSM Costs'!AO:AO),"")</f>
        <v/>
      </c>
      <c r="P222" s="231" t="str">
        <f ca="1">IF(SUMIF(Pharmaceuticals!$B:$B,$B222,Pharmaceuticals!AH:AH)+SUMIF('Health Products &amp; Equipment'!$B:$B,$B222,'Health Products &amp; Equipment'!AQ:AQ)+SUMIF('Other Pharma &amp; Health Products'!$B:$B,$B222,'Other Pharma &amp; Health Products'!AQ:AQ)+SUMIF('PSM Costs'!$B:$B,$B222,'PSM Costs'!AQ:AQ)&gt;0,SUMIF(Pharmaceuticals!$B:$B,$B222,Pharmaceuticals!AH:AH)+SUMIF('Health Products &amp; Equipment'!$B:$B,$B222,'Health Products &amp; Equipment'!AQ:AQ)+SUMIF('Other Pharma &amp; Health Products'!$B:$B,$B222,'Other Pharma &amp; Health Products'!AQ:AQ)+SUMIF('PSM Costs'!$B:$B,$B222,'PSM Costs'!AQ:AQ),"")</f>
        <v/>
      </c>
      <c r="Q222" s="231" t="str">
        <f ca="1">IF(SUMIF(Pharmaceuticals!$B:$B,$B222,Pharmaceuticals!AJ:AJ)+SUMIF('Health Products &amp; Equipment'!$B:$B,$B222,'Health Products &amp; Equipment'!AS:AS)+SUMIF('Other Pharma &amp; Health Products'!$B:$B,$B222,'Other Pharma &amp; Health Products'!AS:AS)+SUMIF('PSM Costs'!$B:$B,$B222,'PSM Costs'!AS:AS)&gt;0,SUMIF(Pharmaceuticals!$B:$B,$B222,Pharmaceuticals!AJ:AJ)+SUMIF('Health Products &amp; Equipment'!$B:$B,$B222,'Health Products &amp; Equipment'!AS:AS)+SUMIF('Other Pharma &amp; Health Products'!$B:$B,$B222,'Other Pharma &amp; Health Products'!AS:AS)+SUMIF('PSM Costs'!$B:$B,$B222,'PSM Costs'!AS:AS),"")</f>
        <v/>
      </c>
      <c r="R222" s="229" t="str">
        <f t="shared" ca="1" si="17"/>
        <v/>
      </c>
      <c r="S222" s="230" t="str">
        <f ca="1">IF(SUMIF(Pharmaceuticals!$B:$B,$B222,Pharmaceuticals!AQ:AQ)+SUMIF('Health Products &amp; Equipment'!$B:$B,$B222,'Health Products &amp; Equipment'!AZ:AZ)+SUMIF('Other Pharma &amp; Health Products'!$B:$B,$B222,'Other Pharma &amp; Health Products'!AZ:AZ)+SUMIF('PSM Costs'!$B:$B,$B222,'PSM Costs'!AZ:AZ)&gt;0,SUMIF(Pharmaceuticals!$B:$B,$B222,Pharmaceuticals!AQ:AQ)+SUMIF('Health Products &amp; Equipment'!$B:$B,$B222,'Health Products &amp; Equipment'!AZ:AZ)+SUMIF('Other Pharma &amp; Health Products'!$B:$B,$B222,'Other Pharma &amp; Health Products'!AZ:AZ)+SUMIF('PSM Costs'!$B:$B,$B222,'PSM Costs'!AZ:AZ),"")</f>
        <v/>
      </c>
      <c r="T222" s="230" t="str">
        <f ca="1">IF(SUMIF(Pharmaceuticals!$B:$B,$B222,Pharmaceuticals!AS:AS)+SUMIF('Health Products &amp; Equipment'!$B:$B,$B222,'Health Products &amp; Equipment'!BB:BB)+SUMIF('Other Pharma &amp; Health Products'!$B:$B,$B222,'Other Pharma &amp; Health Products'!BB:BB)+SUMIF('PSM Costs'!$B:$B,$B222,'PSM Costs'!BB:BB)&gt;0,SUMIF(Pharmaceuticals!$B:$B,$B222,Pharmaceuticals!AS:AS)+SUMIF('Health Products &amp; Equipment'!$B:$B,$B222,'Health Products &amp; Equipment'!BB:BB)+SUMIF('Other Pharma &amp; Health Products'!$B:$B,$B222,'Other Pharma &amp; Health Products'!BB:BB)+SUMIF('PSM Costs'!$B:$B,$B222,'PSM Costs'!BB:BB),"")</f>
        <v/>
      </c>
      <c r="U222" s="230" t="str">
        <f ca="1">IF(SUMIF(Pharmaceuticals!$B:$B,$B222,Pharmaceuticals!AU:AU)+SUMIF('Health Products &amp; Equipment'!$B:$B,$B222,'Health Products &amp; Equipment'!BD:BD)+SUMIF('Other Pharma &amp; Health Products'!$B:$B,$B222,'Other Pharma &amp; Health Products'!BD:BD)+SUMIF('PSM Costs'!$B:$B,$B222,'PSM Costs'!BD:BD)&gt;0,SUMIF(Pharmaceuticals!$B:$B,$B222,Pharmaceuticals!AU:AU)+SUMIF('Health Products &amp; Equipment'!$B:$B,$B222,'Health Products &amp; Equipment'!BD:BD)+SUMIF('Other Pharma &amp; Health Products'!$B:$B,$B222,'Other Pharma &amp; Health Products'!BD:BD)+SUMIF('PSM Costs'!$B:$B,$B222,'PSM Costs'!BD:BD),"")</f>
        <v/>
      </c>
      <c r="V222" s="230" t="str">
        <f ca="1">IF(SUMIF(Pharmaceuticals!$B:$B,$B222,Pharmaceuticals!AW:AW)+SUMIF('Health Products &amp; Equipment'!$B:$B,$B222,'Health Products &amp; Equipment'!BF:BF)+SUMIF('Other Pharma &amp; Health Products'!$B:$B,$B222,'Other Pharma &amp; Health Products'!BF:BF)+SUMIF('PSM Costs'!$B:$B,$B222,'PSM Costs'!BF:BF)&gt;0,SUMIF(Pharmaceuticals!$B:$B,$B222,Pharmaceuticals!AW:AW)+SUMIF('Health Products &amp; Equipment'!$B:$B,$B222,'Health Products &amp; Equipment'!BF:BF)+SUMIF('Other Pharma &amp; Health Products'!$B:$B,$B222,'Other Pharma &amp; Health Products'!BF:BF)+SUMIF('PSM Costs'!$B:$B,$B222,'PSM Costs'!BF:BF),"")</f>
        <v/>
      </c>
      <c r="W222" s="228" t="str">
        <f t="shared" ca="1" si="18"/>
        <v/>
      </c>
      <c r="X222" s="231" t="str">
        <f ca="1">IF(SUMIF(Pharmaceuticals!$B:$B,$B222,Pharmaceuticals!BD:BD)+SUMIF('Health Products &amp; Equipment'!$B:$B,$B222,'Health Products &amp; Equipment'!BM:BM)+SUMIF('Other Pharma &amp; Health Products'!$B:$B,$B222,'Other Pharma &amp; Health Products'!BM:BM)+SUMIF('PSM Costs'!$B:$B,$B222,'PSM Costs'!BM:BM)&gt;0,SUMIF(Pharmaceuticals!$B:$B,$B222,Pharmaceuticals!BD:BD)+SUMIF('Health Products &amp; Equipment'!$B:$B,$B222,'Health Products &amp; Equipment'!BM:BM)+SUMIF('Other Pharma &amp; Health Products'!$B:$B,$B222,'Other Pharma &amp; Health Products'!BM:BM)+SUMIF('PSM Costs'!$B:$B,$B222,'PSM Costs'!BM:BM),"")</f>
        <v/>
      </c>
      <c r="Y222" s="231" t="str">
        <f ca="1">IF(SUMIF(Pharmaceuticals!$B:$B,$B222,Pharmaceuticals!BF:BF)+SUMIF('Health Products &amp; Equipment'!$B:$B,$B222,'Health Products &amp; Equipment'!BO:BO)+SUMIF('Other Pharma &amp; Health Products'!$B:$B,$B222,'Other Pharma &amp; Health Products'!BO:BO)+SUMIF('PSM Costs'!$B:$B,$B222,'PSM Costs'!BO:BO)&gt;0,SUMIF(Pharmaceuticals!$B:$B,$B222,Pharmaceuticals!BF:BF)+SUMIF('Health Products &amp; Equipment'!$B:$B,$B222,'Health Products &amp; Equipment'!BO:BO)+SUMIF('Other Pharma &amp; Health Products'!$B:$B,$B222,'Other Pharma &amp; Health Products'!BO:BO)+SUMIF('PSM Costs'!$B:$B,$B222,'PSM Costs'!BO:BO),"")</f>
        <v/>
      </c>
      <c r="Z222" s="231" t="str">
        <f ca="1">IF(SUMIF(Pharmaceuticals!$B:$B,$B222,Pharmaceuticals!BH:BH)+SUMIF('Health Products &amp; Equipment'!$B:$B,$B222,'Health Products &amp; Equipment'!BQ:BQ)+SUMIF('Other Pharma &amp; Health Products'!$B:$B,$B222,'Other Pharma &amp; Health Products'!BQ:BQ)+SUMIF('PSM Costs'!$B:$B,$B222,'PSM Costs'!BQ:BQ)&gt;0,SUMIF(Pharmaceuticals!$B:$B,$B222,Pharmaceuticals!BH:BH)+SUMIF('Health Products &amp; Equipment'!$B:$B,$B222,'Health Products &amp; Equipment'!BQ:BQ)+SUMIF('Other Pharma &amp; Health Products'!$B:$B,$B222,'Other Pharma &amp; Health Products'!BQ:BQ)+SUMIF('PSM Costs'!$B:$B,$B222,'PSM Costs'!BQ:BQ),"")</f>
        <v/>
      </c>
      <c r="AA222" s="231" t="str">
        <f ca="1">IF(SUMIF(Pharmaceuticals!$B:$B,$B222,Pharmaceuticals!BJ:BJ)+SUMIF('Health Products &amp; Equipment'!$B:$B,$B222,'Health Products &amp; Equipment'!BS:BS)+SUMIF('Other Pharma &amp; Health Products'!$B:$B,$B222,'Other Pharma &amp; Health Products'!BS:BS)+SUMIF('PSM Costs'!$B:$B,$B222,'PSM Costs'!BS:BS)&gt;0,SUMIF(Pharmaceuticals!$B:$B,$B222,Pharmaceuticals!BJ:BJ)+SUMIF('Health Products &amp; Equipment'!$B:$B,$B222,'Health Products &amp; Equipment'!BS:BS)+SUMIF('Other Pharma &amp; Health Products'!$B:$B,$B222,'Other Pharma &amp; Health Products'!BS:BS)+SUMIF('PSM Costs'!$B:$B,$B222,'PSM Costs'!BS:BS),"")</f>
        <v/>
      </c>
      <c r="AB222" s="230" t="str">
        <f t="shared" ca="1" si="19"/>
        <v/>
      </c>
    </row>
    <row r="223" spans="1:28" ht="22" customHeight="1" x14ac:dyDescent="0.15">
      <c r="A223" s="226">
        <v>213</v>
      </c>
      <c r="B223" s="226" t="str">
        <f ca="1">IFERROR(VLOOKUP(A223,'Rank unique Mod-Int-CI-PR'!I:J,2,FALSE),"")</f>
        <v/>
      </c>
      <c r="C223" s="227" t="str">
        <f ca="1">IFERROR(VLOOKUP(VALUE(LEFT(B223,FIND("-",B223)-1)),CatModules!B:C,2,FALSE),"")</f>
        <v/>
      </c>
      <c r="D223" s="227" t="str">
        <f ca="1">IFERROR(VLOOKUP(LEFT(B223,FIND("--",B223)-1),CatInt!D:E,2,FALSE),"")</f>
        <v/>
      </c>
      <c r="E223" s="227" t="str">
        <f ca="1">IFERROR(VLOOKUP(MID(B223,FIND("--",B223)+2,FIND("---",B223)-FIND("--",B223)-2),CatCostInp!D:E,2,FALSE),"")</f>
        <v/>
      </c>
      <c r="F223" s="227" t="str">
        <f ca="1">IFERROR(VLOOKUP(B223,ActivityConcat!A:C,3,FALSE),"")</f>
        <v/>
      </c>
      <c r="G223" s="228" t="str">
        <f ca="1">IFERROR(VLOOKUP(VALUE(RIGHT(B223,1)),Setup!A:D,4,FALSE),"")</f>
        <v/>
      </c>
      <c r="H223" s="229" t="str">
        <f t="shared" ca="1" si="15"/>
        <v/>
      </c>
      <c r="I223" s="230" t="str">
        <f ca="1">IF(SUMIF(Pharmaceuticals!$B:$B,$B223,Pharmaceuticals!Q:Q)+SUMIF('Health Products &amp; Equipment'!$B:$B,$B223,'Health Products &amp; Equipment'!Z:Z)+SUMIF('Other Pharma &amp; Health Products'!$B:$B,$B223,'Other Pharma &amp; Health Products'!Z:Z)+SUMIF('PSM Costs'!$B:$B,$B223,'PSM Costs'!Z:Z)&gt;0,SUMIF(Pharmaceuticals!$B:$B,$B223,Pharmaceuticals!Q:Q)+SUMIF('Health Products &amp; Equipment'!$B:$B,$B223,'Health Products &amp; Equipment'!Z:Z)+SUMIF('Other Pharma &amp; Health Products'!$B:$B,$B223,'Other Pharma &amp; Health Products'!Z:Z)+SUMIF('PSM Costs'!$B:$B,$B223,'PSM Costs'!Z:Z),"")</f>
        <v/>
      </c>
      <c r="J223" s="230" t="str">
        <f ca="1">IF(SUMIF(Pharmaceuticals!$B:$B,$B223,Pharmaceuticals!S:S)+SUMIF('Health Products &amp; Equipment'!$B:$B,$B223,'Health Products &amp; Equipment'!AB:AB)+SUMIF('Other Pharma &amp; Health Products'!$B:$B,$B223,'Other Pharma &amp; Health Products'!AB:AB)+SUMIF('PSM Costs'!$B:$B,$B223,'PSM Costs'!AB:AB)&gt;0,SUMIF(Pharmaceuticals!$B:$B,$B223,Pharmaceuticals!S:S)+SUMIF('Health Products &amp; Equipment'!$B:$B,$B223,'Health Products &amp; Equipment'!AB:AB)+SUMIF('Other Pharma &amp; Health Products'!$B:$B,$B223,'Other Pharma &amp; Health Products'!AB:AB)+SUMIF('PSM Costs'!$B:$B,$B223,'PSM Costs'!AB:AB),"")</f>
        <v/>
      </c>
      <c r="K223" s="230" t="str">
        <f ca="1">IF(SUMIF(Pharmaceuticals!$B:$B,$B223,Pharmaceuticals!U:U)+SUMIF('Health Products &amp; Equipment'!$B:$B,$B223,'Health Products &amp; Equipment'!AD:AD)+SUMIF('Other Pharma &amp; Health Products'!$B:$B,$B223,'Other Pharma &amp; Health Products'!AD:AD)+SUMIF('PSM Costs'!$B:$B,$B223,'PSM Costs'!AD:AD)&gt;0,SUMIF(Pharmaceuticals!$B:$B,$B223,Pharmaceuticals!U:U)+SUMIF('Health Products &amp; Equipment'!$B:$B,$B223,'Health Products &amp; Equipment'!AD:AD)+SUMIF('Other Pharma &amp; Health Products'!$B:$B,$B223,'Other Pharma &amp; Health Products'!AD:AD)+SUMIF('PSM Costs'!$B:$B,$B223,'PSM Costs'!AD:AD),"")</f>
        <v/>
      </c>
      <c r="L223" s="230" t="str">
        <f ca="1">IF(SUMIF(Pharmaceuticals!$B:$B,$B223,Pharmaceuticals!W:W)+SUMIF('Health Products &amp; Equipment'!$B:$B,$B223,'Health Products &amp; Equipment'!AF:AF)+SUMIF('Other Pharma &amp; Health Products'!$B:$B,$B223,'Other Pharma &amp; Health Products'!AF:AF)+SUMIF('PSM Costs'!$B:$B,$B223,'PSM Costs'!AF:AF)&gt;0,SUMIF(Pharmaceuticals!$B:$B,$B223,Pharmaceuticals!W:W)+SUMIF('Health Products &amp; Equipment'!$B:$B,$B223,'Health Products &amp; Equipment'!AF:AF)+SUMIF('Other Pharma &amp; Health Products'!$B:$B,$B223,'Other Pharma &amp; Health Products'!AF:AF)+SUMIF('PSM Costs'!$B:$B,$B223,'PSM Costs'!AF:AF),"")</f>
        <v/>
      </c>
      <c r="M223" s="228" t="str">
        <f t="shared" ca="1" si="16"/>
        <v/>
      </c>
      <c r="N223" s="231" t="str">
        <f ca="1">IF(SUMIF(Pharmaceuticals!$B:$B,$B223,Pharmaceuticals!AD:AD)+SUMIF('Health Products &amp; Equipment'!$B:$B,$B223,'Health Products &amp; Equipment'!AM:AM)+SUMIF('Other Pharma &amp; Health Products'!$B:$B,$B223,'Other Pharma &amp; Health Products'!AM:AM)+SUMIF('PSM Costs'!$B:$B,$B223,'PSM Costs'!AM:AM)&gt;0,SUMIF(Pharmaceuticals!$B:$B,$B223,Pharmaceuticals!AD:AD)+SUMIF('Health Products &amp; Equipment'!$B:$B,$B223,'Health Products &amp; Equipment'!AM:AM)+SUMIF('Other Pharma &amp; Health Products'!$B:$B,$B223,'Other Pharma &amp; Health Products'!AM:AM)+SUMIF('PSM Costs'!$B:$B,$B223,'PSM Costs'!AM:AM),"")</f>
        <v/>
      </c>
      <c r="O223" s="231" t="str">
        <f ca="1">IF(SUMIF(Pharmaceuticals!$B:$B,$B223,Pharmaceuticals!AF:AF)+SUMIF('Health Products &amp; Equipment'!$B:$B,$B223,'Health Products &amp; Equipment'!AO:AO)+SUMIF('Other Pharma &amp; Health Products'!$B:$B,$B223,'Other Pharma &amp; Health Products'!AO:AO)+SUMIF('PSM Costs'!$B:$B,$B223,'PSM Costs'!AO:AO)&gt;0,SUMIF(Pharmaceuticals!$B:$B,$B223,Pharmaceuticals!AF:AF)+SUMIF('Health Products &amp; Equipment'!$B:$B,$B223,'Health Products &amp; Equipment'!AO:AO)+SUMIF('Other Pharma &amp; Health Products'!$B:$B,$B223,'Other Pharma &amp; Health Products'!AO:AO)+SUMIF('PSM Costs'!$B:$B,$B223,'PSM Costs'!AO:AO),"")</f>
        <v/>
      </c>
      <c r="P223" s="231" t="str">
        <f ca="1">IF(SUMIF(Pharmaceuticals!$B:$B,$B223,Pharmaceuticals!AH:AH)+SUMIF('Health Products &amp; Equipment'!$B:$B,$B223,'Health Products &amp; Equipment'!AQ:AQ)+SUMIF('Other Pharma &amp; Health Products'!$B:$B,$B223,'Other Pharma &amp; Health Products'!AQ:AQ)+SUMIF('PSM Costs'!$B:$B,$B223,'PSM Costs'!AQ:AQ)&gt;0,SUMIF(Pharmaceuticals!$B:$B,$B223,Pharmaceuticals!AH:AH)+SUMIF('Health Products &amp; Equipment'!$B:$B,$B223,'Health Products &amp; Equipment'!AQ:AQ)+SUMIF('Other Pharma &amp; Health Products'!$B:$B,$B223,'Other Pharma &amp; Health Products'!AQ:AQ)+SUMIF('PSM Costs'!$B:$B,$B223,'PSM Costs'!AQ:AQ),"")</f>
        <v/>
      </c>
      <c r="Q223" s="231" t="str">
        <f ca="1">IF(SUMIF(Pharmaceuticals!$B:$B,$B223,Pharmaceuticals!AJ:AJ)+SUMIF('Health Products &amp; Equipment'!$B:$B,$B223,'Health Products &amp; Equipment'!AS:AS)+SUMIF('Other Pharma &amp; Health Products'!$B:$B,$B223,'Other Pharma &amp; Health Products'!AS:AS)+SUMIF('PSM Costs'!$B:$B,$B223,'PSM Costs'!AS:AS)&gt;0,SUMIF(Pharmaceuticals!$B:$B,$B223,Pharmaceuticals!AJ:AJ)+SUMIF('Health Products &amp; Equipment'!$B:$B,$B223,'Health Products &amp; Equipment'!AS:AS)+SUMIF('Other Pharma &amp; Health Products'!$B:$B,$B223,'Other Pharma &amp; Health Products'!AS:AS)+SUMIF('PSM Costs'!$B:$B,$B223,'PSM Costs'!AS:AS),"")</f>
        <v/>
      </c>
      <c r="R223" s="229" t="str">
        <f t="shared" ca="1" si="17"/>
        <v/>
      </c>
      <c r="S223" s="230" t="str">
        <f ca="1">IF(SUMIF(Pharmaceuticals!$B:$B,$B223,Pharmaceuticals!AQ:AQ)+SUMIF('Health Products &amp; Equipment'!$B:$B,$B223,'Health Products &amp; Equipment'!AZ:AZ)+SUMIF('Other Pharma &amp; Health Products'!$B:$B,$B223,'Other Pharma &amp; Health Products'!AZ:AZ)+SUMIF('PSM Costs'!$B:$B,$B223,'PSM Costs'!AZ:AZ)&gt;0,SUMIF(Pharmaceuticals!$B:$B,$B223,Pharmaceuticals!AQ:AQ)+SUMIF('Health Products &amp; Equipment'!$B:$B,$B223,'Health Products &amp; Equipment'!AZ:AZ)+SUMIF('Other Pharma &amp; Health Products'!$B:$B,$B223,'Other Pharma &amp; Health Products'!AZ:AZ)+SUMIF('PSM Costs'!$B:$B,$B223,'PSM Costs'!AZ:AZ),"")</f>
        <v/>
      </c>
      <c r="T223" s="230" t="str">
        <f ca="1">IF(SUMIF(Pharmaceuticals!$B:$B,$B223,Pharmaceuticals!AS:AS)+SUMIF('Health Products &amp; Equipment'!$B:$B,$B223,'Health Products &amp; Equipment'!BB:BB)+SUMIF('Other Pharma &amp; Health Products'!$B:$B,$B223,'Other Pharma &amp; Health Products'!BB:BB)+SUMIF('PSM Costs'!$B:$B,$B223,'PSM Costs'!BB:BB)&gt;0,SUMIF(Pharmaceuticals!$B:$B,$B223,Pharmaceuticals!AS:AS)+SUMIF('Health Products &amp; Equipment'!$B:$B,$B223,'Health Products &amp; Equipment'!BB:BB)+SUMIF('Other Pharma &amp; Health Products'!$B:$B,$B223,'Other Pharma &amp; Health Products'!BB:BB)+SUMIF('PSM Costs'!$B:$B,$B223,'PSM Costs'!BB:BB),"")</f>
        <v/>
      </c>
      <c r="U223" s="230" t="str">
        <f ca="1">IF(SUMIF(Pharmaceuticals!$B:$B,$B223,Pharmaceuticals!AU:AU)+SUMIF('Health Products &amp; Equipment'!$B:$B,$B223,'Health Products &amp; Equipment'!BD:BD)+SUMIF('Other Pharma &amp; Health Products'!$B:$B,$B223,'Other Pharma &amp; Health Products'!BD:BD)+SUMIF('PSM Costs'!$B:$B,$B223,'PSM Costs'!BD:BD)&gt;0,SUMIF(Pharmaceuticals!$B:$B,$B223,Pharmaceuticals!AU:AU)+SUMIF('Health Products &amp; Equipment'!$B:$B,$B223,'Health Products &amp; Equipment'!BD:BD)+SUMIF('Other Pharma &amp; Health Products'!$B:$B,$B223,'Other Pharma &amp; Health Products'!BD:BD)+SUMIF('PSM Costs'!$B:$B,$B223,'PSM Costs'!BD:BD),"")</f>
        <v/>
      </c>
      <c r="V223" s="230" t="str">
        <f ca="1">IF(SUMIF(Pharmaceuticals!$B:$B,$B223,Pharmaceuticals!AW:AW)+SUMIF('Health Products &amp; Equipment'!$B:$B,$B223,'Health Products &amp; Equipment'!BF:BF)+SUMIF('Other Pharma &amp; Health Products'!$B:$B,$B223,'Other Pharma &amp; Health Products'!BF:BF)+SUMIF('PSM Costs'!$B:$B,$B223,'PSM Costs'!BF:BF)&gt;0,SUMIF(Pharmaceuticals!$B:$B,$B223,Pharmaceuticals!AW:AW)+SUMIF('Health Products &amp; Equipment'!$B:$B,$B223,'Health Products &amp; Equipment'!BF:BF)+SUMIF('Other Pharma &amp; Health Products'!$B:$B,$B223,'Other Pharma &amp; Health Products'!BF:BF)+SUMIF('PSM Costs'!$B:$B,$B223,'PSM Costs'!BF:BF),"")</f>
        <v/>
      </c>
      <c r="W223" s="228" t="str">
        <f t="shared" ca="1" si="18"/>
        <v/>
      </c>
      <c r="X223" s="231" t="str">
        <f ca="1">IF(SUMIF(Pharmaceuticals!$B:$B,$B223,Pharmaceuticals!BD:BD)+SUMIF('Health Products &amp; Equipment'!$B:$B,$B223,'Health Products &amp; Equipment'!BM:BM)+SUMIF('Other Pharma &amp; Health Products'!$B:$B,$B223,'Other Pharma &amp; Health Products'!BM:BM)+SUMIF('PSM Costs'!$B:$B,$B223,'PSM Costs'!BM:BM)&gt;0,SUMIF(Pharmaceuticals!$B:$B,$B223,Pharmaceuticals!BD:BD)+SUMIF('Health Products &amp; Equipment'!$B:$B,$B223,'Health Products &amp; Equipment'!BM:BM)+SUMIF('Other Pharma &amp; Health Products'!$B:$B,$B223,'Other Pharma &amp; Health Products'!BM:BM)+SUMIF('PSM Costs'!$B:$B,$B223,'PSM Costs'!BM:BM),"")</f>
        <v/>
      </c>
      <c r="Y223" s="231" t="str">
        <f ca="1">IF(SUMIF(Pharmaceuticals!$B:$B,$B223,Pharmaceuticals!BF:BF)+SUMIF('Health Products &amp; Equipment'!$B:$B,$B223,'Health Products &amp; Equipment'!BO:BO)+SUMIF('Other Pharma &amp; Health Products'!$B:$B,$B223,'Other Pharma &amp; Health Products'!BO:BO)+SUMIF('PSM Costs'!$B:$B,$B223,'PSM Costs'!BO:BO)&gt;0,SUMIF(Pharmaceuticals!$B:$B,$B223,Pharmaceuticals!BF:BF)+SUMIF('Health Products &amp; Equipment'!$B:$B,$B223,'Health Products &amp; Equipment'!BO:BO)+SUMIF('Other Pharma &amp; Health Products'!$B:$B,$B223,'Other Pharma &amp; Health Products'!BO:BO)+SUMIF('PSM Costs'!$B:$B,$B223,'PSM Costs'!BO:BO),"")</f>
        <v/>
      </c>
      <c r="Z223" s="231" t="str">
        <f ca="1">IF(SUMIF(Pharmaceuticals!$B:$B,$B223,Pharmaceuticals!BH:BH)+SUMIF('Health Products &amp; Equipment'!$B:$B,$B223,'Health Products &amp; Equipment'!BQ:BQ)+SUMIF('Other Pharma &amp; Health Products'!$B:$B,$B223,'Other Pharma &amp; Health Products'!BQ:BQ)+SUMIF('PSM Costs'!$B:$B,$B223,'PSM Costs'!BQ:BQ)&gt;0,SUMIF(Pharmaceuticals!$B:$B,$B223,Pharmaceuticals!BH:BH)+SUMIF('Health Products &amp; Equipment'!$B:$B,$B223,'Health Products &amp; Equipment'!BQ:BQ)+SUMIF('Other Pharma &amp; Health Products'!$B:$B,$B223,'Other Pharma &amp; Health Products'!BQ:BQ)+SUMIF('PSM Costs'!$B:$B,$B223,'PSM Costs'!BQ:BQ),"")</f>
        <v/>
      </c>
      <c r="AA223" s="231" t="str">
        <f ca="1">IF(SUMIF(Pharmaceuticals!$B:$B,$B223,Pharmaceuticals!BJ:BJ)+SUMIF('Health Products &amp; Equipment'!$B:$B,$B223,'Health Products &amp; Equipment'!BS:BS)+SUMIF('Other Pharma &amp; Health Products'!$B:$B,$B223,'Other Pharma &amp; Health Products'!BS:BS)+SUMIF('PSM Costs'!$B:$B,$B223,'PSM Costs'!BS:BS)&gt;0,SUMIF(Pharmaceuticals!$B:$B,$B223,Pharmaceuticals!BJ:BJ)+SUMIF('Health Products &amp; Equipment'!$B:$B,$B223,'Health Products &amp; Equipment'!BS:BS)+SUMIF('Other Pharma &amp; Health Products'!$B:$B,$B223,'Other Pharma &amp; Health Products'!BS:BS)+SUMIF('PSM Costs'!$B:$B,$B223,'PSM Costs'!BS:BS),"")</f>
        <v/>
      </c>
      <c r="AB223" s="230" t="str">
        <f t="shared" ca="1" si="19"/>
        <v/>
      </c>
    </row>
    <row r="224" spans="1:28" ht="22" customHeight="1" x14ac:dyDescent="0.15">
      <c r="A224" s="226">
        <v>214</v>
      </c>
      <c r="B224" s="226" t="str">
        <f ca="1">IFERROR(VLOOKUP(A224,'Rank unique Mod-Int-CI-PR'!I:J,2,FALSE),"")</f>
        <v/>
      </c>
      <c r="C224" s="227" t="str">
        <f ca="1">IFERROR(VLOOKUP(VALUE(LEFT(B224,FIND("-",B224)-1)),CatModules!B:C,2,FALSE),"")</f>
        <v/>
      </c>
      <c r="D224" s="227" t="str">
        <f ca="1">IFERROR(VLOOKUP(LEFT(B224,FIND("--",B224)-1),CatInt!D:E,2,FALSE),"")</f>
        <v/>
      </c>
      <c r="E224" s="227" t="str">
        <f ca="1">IFERROR(VLOOKUP(MID(B224,FIND("--",B224)+2,FIND("---",B224)-FIND("--",B224)-2),CatCostInp!D:E,2,FALSE),"")</f>
        <v/>
      </c>
      <c r="F224" s="227" t="str">
        <f ca="1">IFERROR(VLOOKUP(B224,ActivityConcat!A:C,3,FALSE),"")</f>
        <v/>
      </c>
      <c r="G224" s="228" t="str">
        <f ca="1">IFERROR(VLOOKUP(VALUE(RIGHT(B224,1)),Setup!A:D,4,FALSE),"")</f>
        <v/>
      </c>
      <c r="H224" s="229" t="str">
        <f t="shared" ca="1" si="15"/>
        <v/>
      </c>
      <c r="I224" s="230" t="str">
        <f ca="1">IF(SUMIF(Pharmaceuticals!$B:$B,$B224,Pharmaceuticals!Q:Q)+SUMIF('Health Products &amp; Equipment'!$B:$B,$B224,'Health Products &amp; Equipment'!Z:Z)+SUMIF('Other Pharma &amp; Health Products'!$B:$B,$B224,'Other Pharma &amp; Health Products'!Z:Z)+SUMIF('PSM Costs'!$B:$B,$B224,'PSM Costs'!Z:Z)&gt;0,SUMIF(Pharmaceuticals!$B:$B,$B224,Pharmaceuticals!Q:Q)+SUMIF('Health Products &amp; Equipment'!$B:$B,$B224,'Health Products &amp; Equipment'!Z:Z)+SUMIF('Other Pharma &amp; Health Products'!$B:$B,$B224,'Other Pharma &amp; Health Products'!Z:Z)+SUMIF('PSM Costs'!$B:$B,$B224,'PSM Costs'!Z:Z),"")</f>
        <v/>
      </c>
      <c r="J224" s="230" t="str">
        <f ca="1">IF(SUMIF(Pharmaceuticals!$B:$B,$B224,Pharmaceuticals!S:S)+SUMIF('Health Products &amp; Equipment'!$B:$B,$B224,'Health Products &amp; Equipment'!AB:AB)+SUMIF('Other Pharma &amp; Health Products'!$B:$B,$B224,'Other Pharma &amp; Health Products'!AB:AB)+SUMIF('PSM Costs'!$B:$B,$B224,'PSM Costs'!AB:AB)&gt;0,SUMIF(Pharmaceuticals!$B:$B,$B224,Pharmaceuticals!S:S)+SUMIF('Health Products &amp; Equipment'!$B:$B,$B224,'Health Products &amp; Equipment'!AB:AB)+SUMIF('Other Pharma &amp; Health Products'!$B:$B,$B224,'Other Pharma &amp; Health Products'!AB:AB)+SUMIF('PSM Costs'!$B:$B,$B224,'PSM Costs'!AB:AB),"")</f>
        <v/>
      </c>
      <c r="K224" s="230" t="str">
        <f ca="1">IF(SUMIF(Pharmaceuticals!$B:$B,$B224,Pharmaceuticals!U:U)+SUMIF('Health Products &amp; Equipment'!$B:$B,$B224,'Health Products &amp; Equipment'!AD:AD)+SUMIF('Other Pharma &amp; Health Products'!$B:$B,$B224,'Other Pharma &amp; Health Products'!AD:AD)+SUMIF('PSM Costs'!$B:$B,$B224,'PSM Costs'!AD:AD)&gt;0,SUMIF(Pharmaceuticals!$B:$B,$B224,Pharmaceuticals!U:U)+SUMIF('Health Products &amp; Equipment'!$B:$B,$B224,'Health Products &amp; Equipment'!AD:AD)+SUMIF('Other Pharma &amp; Health Products'!$B:$B,$B224,'Other Pharma &amp; Health Products'!AD:AD)+SUMIF('PSM Costs'!$B:$B,$B224,'PSM Costs'!AD:AD),"")</f>
        <v/>
      </c>
      <c r="L224" s="230" t="str">
        <f ca="1">IF(SUMIF(Pharmaceuticals!$B:$B,$B224,Pharmaceuticals!W:W)+SUMIF('Health Products &amp; Equipment'!$B:$B,$B224,'Health Products &amp; Equipment'!AF:AF)+SUMIF('Other Pharma &amp; Health Products'!$B:$B,$B224,'Other Pharma &amp; Health Products'!AF:AF)+SUMIF('PSM Costs'!$B:$B,$B224,'PSM Costs'!AF:AF)&gt;0,SUMIF(Pharmaceuticals!$B:$B,$B224,Pharmaceuticals!W:W)+SUMIF('Health Products &amp; Equipment'!$B:$B,$B224,'Health Products &amp; Equipment'!AF:AF)+SUMIF('Other Pharma &amp; Health Products'!$B:$B,$B224,'Other Pharma &amp; Health Products'!AF:AF)+SUMIF('PSM Costs'!$B:$B,$B224,'PSM Costs'!AF:AF),"")</f>
        <v/>
      </c>
      <c r="M224" s="228" t="str">
        <f t="shared" ca="1" si="16"/>
        <v/>
      </c>
      <c r="N224" s="231" t="str">
        <f ca="1">IF(SUMIF(Pharmaceuticals!$B:$B,$B224,Pharmaceuticals!AD:AD)+SUMIF('Health Products &amp; Equipment'!$B:$B,$B224,'Health Products &amp; Equipment'!AM:AM)+SUMIF('Other Pharma &amp; Health Products'!$B:$B,$B224,'Other Pharma &amp; Health Products'!AM:AM)+SUMIF('PSM Costs'!$B:$B,$B224,'PSM Costs'!AM:AM)&gt;0,SUMIF(Pharmaceuticals!$B:$B,$B224,Pharmaceuticals!AD:AD)+SUMIF('Health Products &amp; Equipment'!$B:$B,$B224,'Health Products &amp; Equipment'!AM:AM)+SUMIF('Other Pharma &amp; Health Products'!$B:$B,$B224,'Other Pharma &amp; Health Products'!AM:AM)+SUMIF('PSM Costs'!$B:$B,$B224,'PSM Costs'!AM:AM),"")</f>
        <v/>
      </c>
      <c r="O224" s="231" t="str">
        <f ca="1">IF(SUMIF(Pharmaceuticals!$B:$B,$B224,Pharmaceuticals!AF:AF)+SUMIF('Health Products &amp; Equipment'!$B:$B,$B224,'Health Products &amp; Equipment'!AO:AO)+SUMIF('Other Pharma &amp; Health Products'!$B:$B,$B224,'Other Pharma &amp; Health Products'!AO:AO)+SUMIF('PSM Costs'!$B:$B,$B224,'PSM Costs'!AO:AO)&gt;0,SUMIF(Pharmaceuticals!$B:$B,$B224,Pharmaceuticals!AF:AF)+SUMIF('Health Products &amp; Equipment'!$B:$B,$B224,'Health Products &amp; Equipment'!AO:AO)+SUMIF('Other Pharma &amp; Health Products'!$B:$B,$B224,'Other Pharma &amp; Health Products'!AO:AO)+SUMIF('PSM Costs'!$B:$B,$B224,'PSM Costs'!AO:AO),"")</f>
        <v/>
      </c>
      <c r="P224" s="231" t="str">
        <f ca="1">IF(SUMIF(Pharmaceuticals!$B:$B,$B224,Pharmaceuticals!AH:AH)+SUMIF('Health Products &amp; Equipment'!$B:$B,$B224,'Health Products &amp; Equipment'!AQ:AQ)+SUMIF('Other Pharma &amp; Health Products'!$B:$B,$B224,'Other Pharma &amp; Health Products'!AQ:AQ)+SUMIF('PSM Costs'!$B:$B,$B224,'PSM Costs'!AQ:AQ)&gt;0,SUMIF(Pharmaceuticals!$B:$B,$B224,Pharmaceuticals!AH:AH)+SUMIF('Health Products &amp; Equipment'!$B:$B,$B224,'Health Products &amp; Equipment'!AQ:AQ)+SUMIF('Other Pharma &amp; Health Products'!$B:$B,$B224,'Other Pharma &amp; Health Products'!AQ:AQ)+SUMIF('PSM Costs'!$B:$B,$B224,'PSM Costs'!AQ:AQ),"")</f>
        <v/>
      </c>
      <c r="Q224" s="231" t="str">
        <f ca="1">IF(SUMIF(Pharmaceuticals!$B:$B,$B224,Pharmaceuticals!AJ:AJ)+SUMIF('Health Products &amp; Equipment'!$B:$B,$B224,'Health Products &amp; Equipment'!AS:AS)+SUMIF('Other Pharma &amp; Health Products'!$B:$B,$B224,'Other Pharma &amp; Health Products'!AS:AS)+SUMIF('PSM Costs'!$B:$B,$B224,'PSM Costs'!AS:AS)&gt;0,SUMIF(Pharmaceuticals!$B:$B,$B224,Pharmaceuticals!AJ:AJ)+SUMIF('Health Products &amp; Equipment'!$B:$B,$B224,'Health Products &amp; Equipment'!AS:AS)+SUMIF('Other Pharma &amp; Health Products'!$B:$B,$B224,'Other Pharma &amp; Health Products'!AS:AS)+SUMIF('PSM Costs'!$B:$B,$B224,'PSM Costs'!AS:AS),"")</f>
        <v/>
      </c>
      <c r="R224" s="229" t="str">
        <f t="shared" ca="1" si="17"/>
        <v/>
      </c>
      <c r="S224" s="230" t="str">
        <f ca="1">IF(SUMIF(Pharmaceuticals!$B:$B,$B224,Pharmaceuticals!AQ:AQ)+SUMIF('Health Products &amp; Equipment'!$B:$B,$B224,'Health Products &amp; Equipment'!AZ:AZ)+SUMIF('Other Pharma &amp; Health Products'!$B:$B,$B224,'Other Pharma &amp; Health Products'!AZ:AZ)+SUMIF('PSM Costs'!$B:$B,$B224,'PSM Costs'!AZ:AZ)&gt;0,SUMIF(Pharmaceuticals!$B:$B,$B224,Pharmaceuticals!AQ:AQ)+SUMIF('Health Products &amp; Equipment'!$B:$B,$B224,'Health Products &amp; Equipment'!AZ:AZ)+SUMIF('Other Pharma &amp; Health Products'!$B:$B,$B224,'Other Pharma &amp; Health Products'!AZ:AZ)+SUMIF('PSM Costs'!$B:$B,$B224,'PSM Costs'!AZ:AZ),"")</f>
        <v/>
      </c>
      <c r="T224" s="230" t="str">
        <f ca="1">IF(SUMIF(Pharmaceuticals!$B:$B,$B224,Pharmaceuticals!AS:AS)+SUMIF('Health Products &amp; Equipment'!$B:$B,$B224,'Health Products &amp; Equipment'!BB:BB)+SUMIF('Other Pharma &amp; Health Products'!$B:$B,$B224,'Other Pharma &amp; Health Products'!BB:BB)+SUMIF('PSM Costs'!$B:$B,$B224,'PSM Costs'!BB:BB)&gt;0,SUMIF(Pharmaceuticals!$B:$B,$B224,Pharmaceuticals!AS:AS)+SUMIF('Health Products &amp; Equipment'!$B:$B,$B224,'Health Products &amp; Equipment'!BB:BB)+SUMIF('Other Pharma &amp; Health Products'!$B:$B,$B224,'Other Pharma &amp; Health Products'!BB:BB)+SUMIF('PSM Costs'!$B:$B,$B224,'PSM Costs'!BB:BB),"")</f>
        <v/>
      </c>
      <c r="U224" s="230" t="str">
        <f ca="1">IF(SUMIF(Pharmaceuticals!$B:$B,$B224,Pharmaceuticals!AU:AU)+SUMIF('Health Products &amp; Equipment'!$B:$B,$B224,'Health Products &amp; Equipment'!BD:BD)+SUMIF('Other Pharma &amp; Health Products'!$B:$B,$B224,'Other Pharma &amp; Health Products'!BD:BD)+SUMIF('PSM Costs'!$B:$B,$B224,'PSM Costs'!BD:BD)&gt;0,SUMIF(Pharmaceuticals!$B:$B,$B224,Pharmaceuticals!AU:AU)+SUMIF('Health Products &amp; Equipment'!$B:$B,$B224,'Health Products &amp; Equipment'!BD:BD)+SUMIF('Other Pharma &amp; Health Products'!$B:$B,$B224,'Other Pharma &amp; Health Products'!BD:BD)+SUMIF('PSM Costs'!$B:$B,$B224,'PSM Costs'!BD:BD),"")</f>
        <v/>
      </c>
      <c r="V224" s="230" t="str">
        <f ca="1">IF(SUMIF(Pharmaceuticals!$B:$B,$B224,Pharmaceuticals!AW:AW)+SUMIF('Health Products &amp; Equipment'!$B:$B,$B224,'Health Products &amp; Equipment'!BF:BF)+SUMIF('Other Pharma &amp; Health Products'!$B:$B,$B224,'Other Pharma &amp; Health Products'!BF:BF)+SUMIF('PSM Costs'!$B:$B,$B224,'PSM Costs'!BF:BF)&gt;0,SUMIF(Pharmaceuticals!$B:$B,$B224,Pharmaceuticals!AW:AW)+SUMIF('Health Products &amp; Equipment'!$B:$B,$B224,'Health Products &amp; Equipment'!BF:BF)+SUMIF('Other Pharma &amp; Health Products'!$B:$B,$B224,'Other Pharma &amp; Health Products'!BF:BF)+SUMIF('PSM Costs'!$B:$B,$B224,'PSM Costs'!BF:BF),"")</f>
        <v/>
      </c>
      <c r="W224" s="228" t="str">
        <f t="shared" ca="1" si="18"/>
        <v/>
      </c>
      <c r="X224" s="231" t="str">
        <f ca="1">IF(SUMIF(Pharmaceuticals!$B:$B,$B224,Pharmaceuticals!BD:BD)+SUMIF('Health Products &amp; Equipment'!$B:$B,$B224,'Health Products &amp; Equipment'!BM:BM)+SUMIF('Other Pharma &amp; Health Products'!$B:$B,$B224,'Other Pharma &amp; Health Products'!BM:BM)+SUMIF('PSM Costs'!$B:$B,$B224,'PSM Costs'!BM:BM)&gt;0,SUMIF(Pharmaceuticals!$B:$B,$B224,Pharmaceuticals!BD:BD)+SUMIF('Health Products &amp; Equipment'!$B:$B,$B224,'Health Products &amp; Equipment'!BM:BM)+SUMIF('Other Pharma &amp; Health Products'!$B:$B,$B224,'Other Pharma &amp; Health Products'!BM:BM)+SUMIF('PSM Costs'!$B:$B,$B224,'PSM Costs'!BM:BM),"")</f>
        <v/>
      </c>
      <c r="Y224" s="231" t="str">
        <f ca="1">IF(SUMIF(Pharmaceuticals!$B:$B,$B224,Pharmaceuticals!BF:BF)+SUMIF('Health Products &amp; Equipment'!$B:$B,$B224,'Health Products &amp; Equipment'!BO:BO)+SUMIF('Other Pharma &amp; Health Products'!$B:$B,$B224,'Other Pharma &amp; Health Products'!BO:BO)+SUMIF('PSM Costs'!$B:$B,$B224,'PSM Costs'!BO:BO)&gt;0,SUMIF(Pharmaceuticals!$B:$B,$B224,Pharmaceuticals!BF:BF)+SUMIF('Health Products &amp; Equipment'!$B:$B,$B224,'Health Products &amp; Equipment'!BO:BO)+SUMIF('Other Pharma &amp; Health Products'!$B:$B,$B224,'Other Pharma &amp; Health Products'!BO:BO)+SUMIF('PSM Costs'!$B:$B,$B224,'PSM Costs'!BO:BO),"")</f>
        <v/>
      </c>
      <c r="Z224" s="231" t="str">
        <f ca="1">IF(SUMIF(Pharmaceuticals!$B:$B,$B224,Pharmaceuticals!BH:BH)+SUMIF('Health Products &amp; Equipment'!$B:$B,$B224,'Health Products &amp; Equipment'!BQ:BQ)+SUMIF('Other Pharma &amp; Health Products'!$B:$B,$B224,'Other Pharma &amp; Health Products'!BQ:BQ)+SUMIF('PSM Costs'!$B:$B,$B224,'PSM Costs'!BQ:BQ)&gt;0,SUMIF(Pharmaceuticals!$B:$B,$B224,Pharmaceuticals!BH:BH)+SUMIF('Health Products &amp; Equipment'!$B:$B,$B224,'Health Products &amp; Equipment'!BQ:BQ)+SUMIF('Other Pharma &amp; Health Products'!$B:$B,$B224,'Other Pharma &amp; Health Products'!BQ:BQ)+SUMIF('PSM Costs'!$B:$B,$B224,'PSM Costs'!BQ:BQ),"")</f>
        <v/>
      </c>
      <c r="AA224" s="231" t="str">
        <f ca="1">IF(SUMIF(Pharmaceuticals!$B:$B,$B224,Pharmaceuticals!BJ:BJ)+SUMIF('Health Products &amp; Equipment'!$B:$B,$B224,'Health Products &amp; Equipment'!BS:BS)+SUMIF('Other Pharma &amp; Health Products'!$B:$B,$B224,'Other Pharma &amp; Health Products'!BS:BS)+SUMIF('PSM Costs'!$B:$B,$B224,'PSM Costs'!BS:BS)&gt;0,SUMIF(Pharmaceuticals!$B:$B,$B224,Pharmaceuticals!BJ:BJ)+SUMIF('Health Products &amp; Equipment'!$B:$B,$B224,'Health Products &amp; Equipment'!BS:BS)+SUMIF('Other Pharma &amp; Health Products'!$B:$B,$B224,'Other Pharma &amp; Health Products'!BS:BS)+SUMIF('PSM Costs'!$B:$B,$B224,'PSM Costs'!BS:BS),"")</f>
        <v/>
      </c>
      <c r="AB224" s="230" t="str">
        <f t="shared" ca="1" si="19"/>
        <v/>
      </c>
    </row>
    <row r="225" spans="1:28" ht="22" customHeight="1" x14ac:dyDescent="0.15">
      <c r="A225" s="226">
        <v>215</v>
      </c>
      <c r="B225" s="226" t="str">
        <f ca="1">IFERROR(VLOOKUP(A225,'Rank unique Mod-Int-CI-PR'!I:J,2,FALSE),"")</f>
        <v/>
      </c>
      <c r="C225" s="227" t="str">
        <f ca="1">IFERROR(VLOOKUP(VALUE(LEFT(B225,FIND("-",B225)-1)),CatModules!B:C,2,FALSE),"")</f>
        <v/>
      </c>
      <c r="D225" s="227" t="str">
        <f ca="1">IFERROR(VLOOKUP(LEFT(B225,FIND("--",B225)-1),CatInt!D:E,2,FALSE),"")</f>
        <v/>
      </c>
      <c r="E225" s="227" t="str">
        <f ca="1">IFERROR(VLOOKUP(MID(B225,FIND("--",B225)+2,FIND("---",B225)-FIND("--",B225)-2),CatCostInp!D:E,2,FALSE),"")</f>
        <v/>
      </c>
      <c r="F225" s="227" t="str">
        <f ca="1">IFERROR(VLOOKUP(B225,ActivityConcat!A:C,3,FALSE),"")</f>
        <v/>
      </c>
      <c r="G225" s="228" t="str">
        <f ca="1">IFERROR(VLOOKUP(VALUE(RIGHT(B225,1)),Setup!A:D,4,FALSE),"")</f>
        <v/>
      </c>
      <c r="H225" s="229" t="str">
        <f t="shared" ca="1" si="15"/>
        <v/>
      </c>
      <c r="I225" s="230" t="str">
        <f ca="1">IF(SUMIF(Pharmaceuticals!$B:$B,$B225,Pharmaceuticals!Q:Q)+SUMIF('Health Products &amp; Equipment'!$B:$B,$B225,'Health Products &amp; Equipment'!Z:Z)+SUMIF('Other Pharma &amp; Health Products'!$B:$B,$B225,'Other Pharma &amp; Health Products'!Z:Z)+SUMIF('PSM Costs'!$B:$B,$B225,'PSM Costs'!Z:Z)&gt;0,SUMIF(Pharmaceuticals!$B:$B,$B225,Pharmaceuticals!Q:Q)+SUMIF('Health Products &amp; Equipment'!$B:$B,$B225,'Health Products &amp; Equipment'!Z:Z)+SUMIF('Other Pharma &amp; Health Products'!$B:$B,$B225,'Other Pharma &amp; Health Products'!Z:Z)+SUMIF('PSM Costs'!$B:$B,$B225,'PSM Costs'!Z:Z),"")</f>
        <v/>
      </c>
      <c r="J225" s="230" t="str">
        <f ca="1">IF(SUMIF(Pharmaceuticals!$B:$B,$B225,Pharmaceuticals!S:S)+SUMIF('Health Products &amp; Equipment'!$B:$B,$B225,'Health Products &amp; Equipment'!AB:AB)+SUMIF('Other Pharma &amp; Health Products'!$B:$B,$B225,'Other Pharma &amp; Health Products'!AB:AB)+SUMIF('PSM Costs'!$B:$B,$B225,'PSM Costs'!AB:AB)&gt;0,SUMIF(Pharmaceuticals!$B:$B,$B225,Pharmaceuticals!S:S)+SUMIF('Health Products &amp; Equipment'!$B:$B,$B225,'Health Products &amp; Equipment'!AB:AB)+SUMIF('Other Pharma &amp; Health Products'!$B:$B,$B225,'Other Pharma &amp; Health Products'!AB:AB)+SUMIF('PSM Costs'!$B:$B,$B225,'PSM Costs'!AB:AB),"")</f>
        <v/>
      </c>
      <c r="K225" s="230" t="str">
        <f ca="1">IF(SUMIF(Pharmaceuticals!$B:$B,$B225,Pharmaceuticals!U:U)+SUMIF('Health Products &amp; Equipment'!$B:$B,$B225,'Health Products &amp; Equipment'!AD:AD)+SUMIF('Other Pharma &amp; Health Products'!$B:$B,$B225,'Other Pharma &amp; Health Products'!AD:AD)+SUMIF('PSM Costs'!$B:$B,$B225,'PSM Costs'!AD:AD)&gt;0,SUMIF(Pharmaceuticals!$B:$B,$B225,Pharmaceuticals!U:U)+SUMIF('Health Products &amp; Equipment'!$B:$B,$B225,'Health Products &amp; Equipment'!AD:AD)+SUMIF('Other Pharma &amp; Health Products'!$B:$B,$B225,'Other Pharma &amp; Health Products'!AD:AD)+SUMIF('PSM Costs'!$B:$B,$B225,'PSM Costs'!AD:AD),"")</f>
        <v/>
      </c>
      <c r="L225" s="230" t="str">
        <f ca="1">IF(SUMIF(Pharmaceuticals!$B:$B,$B225,Pharmaceuticals!W:W)+SUMIF('Health Products &amp; Equipment'!$B:$B,$B225,'Health Products &amp; Equipment'!AF:AF)+SUMIF('Other Pharma &amp; Health Products'!$B:$B,$B225,'Other Pharma &amp; Health Products'!AF:AF)+SUMIF('PSM Costs'!$B:$B,$B225,'PSM Costs'!AF:AF)&gt;0,SUMIF(Pharmaceuticals!$B:$B,$B225,Pharmaceuticals!W:W)+SUMIF('Health Products &amp; Equipment'!$B:$B,$B225,'Health Products &amp; Equipment'!AF:AF)+SUMIF('Other Pharma &amp; Health Products'!$B:$B,$B225,'Other Pharma &amp; Health Products'!AF:AF)+SUMIF('PSM Costs'!$B:$B,$B225,'PSM Costs'!AF:AF),"")</f>
        <v/>
      </c>
      <c r="M225" s="228" t="str">
        <f t="shared" ca="1" si="16"/>
        <v/>
      </c>
      <c r="N225" s="231" t="str">
        <f ca="1">IF(SUMIF(Pharmaceuticals!$B:$B,$B225,Pharmaceuticals!AD:AD)+SUMIF('Health Products &amp; Equipment'!$B:$B,$B225,'Health Products &amp; Equipment'!AM:AM)+SUMIF('Other Pharma &amp; Health Products'!$B:$B,$B225,'Other Pharma &amp; Health Products'!AM:AM)+SUMIF('PSM Costs'!$B:$B,$B225,'PSM Costs'!AM:AM)&gt;0,SUMIF(Pharmaceuticals!$B:$B,$B225,Pharmaceuticals!AD:AD)+SUMIF('Health Products &amp; Equipment'!$B:$B,$B225,'Health Products &amp; Equipment'!AM:AM)+SUMIF('Other Pharma &amp; Health Products'!$B:$B,$B225,'Other Pharma &amp; Health Products'!AM:AM)+SUMIF('PSM Costs'!$B:$B,$B225,'PSM Costs'!AM:AM),"")</f>
        <v/>
      </c>
      <c r="O225" s="231" t="str">
        <f ca="1">IF(SUMIF(Pharmaceuticals!$B:$B,$B225,Pharmaceuticals!AF:AF)+SUMIF('Health Products &amp; Equipment'!$B:$B,$B225,'Health Products &amp; Equipment'!AO:AO)+SUMIF('Other Pharma &amp; Health Products'!$B:$B,$B225,'Other Pharma &amp; Health Products'!AO:AO)+SUMIF('PSM Costs'!$B:$B,$B225,'PSM Costs'!AO:AO)&gt;0,SUMIF(Pharmaceuticals!$B:$B,$B225,Pharmaceuticals!AF:AF)+SUMIF('Health Products &amp; Equipment'!$B:$B,$B225,'Health Products &amp; Equipment'!AO:AO)+SUMIF('Other Pharma &amp; Health Products'!$B:$B,$B225,'Other Pharma &amp; Health Products'!AO:AO)+SUMIF('PSM Costs'!$B:$B,$B225,'PSM Costs'!AO:AO),"")</f>
        <v/>
      </c>
      <c r="P225" s="231" t="str">
        <f ca="1">IF(SUMIF(Pharmaceuticals!$B:$B,$B225,Pharmaceuticals!AH:AH)+SUMIF('Health Products &amp; Equipment'!$B:$B,$B225,'Health Products &amp; Equipment'!AQ:AQ)+SUMIF('Other Pharma &amp; Health Products'!$B:$B,$B225,'Other Pharma &amp; Health Products'!AQ:AQ)+SUMIF('PSM Costs'!$B:$B,$B225,'PSM Costs'!AQ:AQ)&gt;0,SUMIF(Pharmaceuticals!$B:$B,$B225,Pharmaceuticals!AH:AH)+SUMIF('Health Products &amp; Equipment'!$B:$B,$B225,'Health Products &amp; Equipment'!AQ:AQ)+SUMIF('Other Pharma &amp; Health Products'!$B:$B,$B225,'Other Pharma &amp; Health Products'!AQ:AQ)+SUMIF('PSM Costs'!$B:$B,$B225,'PSM Costs'!AQ:AQ),"")</f>
        <v/>
      </c>
      <c r="Q225" s="231" t="str">
        <f ca="1">IF(SUMIF(Pharmaceuticals!$B:$B,$B225,Pharmaceuticals!AJ:AJ)+SUMIF('Health Products &amp; Equipment'!$B:$B,$B225,'Health Products &amp; Equipment'!AS:AS)+SUMIF('Other Pharma &amp; Health Products'!$B:$B,$B225,'Other Pharma &amp; Health Products'!AS:AS)+SUMIF('PSM Costs'!$B:$B,$B225,'PSM Costs'!AS:AS)&gt;0,SUMIF(Pharmaceuticals!$B:$B,$B225,Pharmaceuticals!AJ:AJ)+SUMIF('Health Products &amp; Equipment'!$B:$B,$B225,'Health Products &amp; Equipment'!AS:AS)+SUMIF('Other Pharma &amp; Health Products'!$B:$B,$B225,'Other Pharma &amp; Health Products'!AS:AS)+SUMIF('PSM Costs'!$B:$B,$B225,'PSM Costs'!AS:AS),"")</f>
        <v/>
      </c>
      <c r="R225" s="229" t="str">
        <f t="shared" ca="1" si="17"/>
        <v/>
      </c>
      <c r="S225" s="230" t="str">
        <f ca="1">IF(SUMIF(Pharmaceuticals!$B:$B,$B225,Pharmaceuticals!AQ:AQ)+SUMIF('Health Products &amp; Equipment'!$B:$B,$B225,'Health Products &amp; Equipment'!AZ:AZ)+SUMIF('Other Pharma &amp; Health Products'!$B:$B,$B225,'Other Pharma &amp; Health Products'!AZ:AZ)+SUMIF('PSM Costs'!$B:$B,$B225,'PSM Costs'!AZ:AZ)&gt;0,SUMIF(Pharmaceuticals!$B:$B,$B225,Pharmaceuticals!AQ:AQ)+SUMIF('Health Products &amp; Equipment'!$B:$B,$B225,'Health Products &amp; Equipment'!AZ:AZ)+SUMIF('Other Pharma &amp; Health Products'!$B:$B,$B225,'Other Pharma &amp; Health Products'!AZ:AZ)+SUMIF('PSM Costs'!$B:$B,$B225,'PSM Costs'!AZ:AZ),"")</f>
        <v/>
      </c>
      <c r="T225" s="230" t="str">
        <f ca="1">IF(SUMIF(Pharmaceuticals!$B:$B,$B225,Pharmaceuticals!AS:AS)+SUMIF('Health Products &amp; Equipment'!$B:$B,$B225,'Health Products &amp; Equipment'!BB:BB)+SUMIF('Other Pharma &amp; Health Products'!$B:$B,$B225,'Other Pharma &amp; Health Products'!BB:BB)+SUMIF('PSM Costs'!$B:$B,$B225,'PSM Costs'!BB:BB)&gt;0,SUMIF(Pharmaceuticals!$B:$B,$B225,Pharmaceuticals!AS:AS)+SUMIF('Health Products &amp; Equipment'!$B:$B,$B225,'Health Products &amp; Equipment'!BB:BB)+SUMIF('Other Pharma &amp; Health Products'!$B:$B,$B225,'Other Pharma &amp; Health Products'!BB:BB)+SUMIF('PSM Costs'!$B:$B,$B225,'PSM Costs'!BB:BB),"")</f>
        <v/>
      </c>
      <c r="U225" s="230" t="str">
        <f ca="1">IF(SUMIF(Pharmaceuticals!$B:$B,$B225,Pharmaceuticals!AU:AU)+SUMIF('Health Products &amp; Equipment'!$B:$B,$B225,'Health Products &amp; Equipment'!BD:BD)+SUMIF('Other Pharma &amp; Health Products'!$B:$B,$B225,'Other Pharma &amp; Health Products'!BD:BD)+SUMIF('PSM Costs'!$B:$B,$B225,'PSM Costs'!BD:BD)&gt;0,SUMIF(Pharmaceuticals!$B:$B,$B225,Pharmaceuticals!AU:AU)+SUMIF('Health Products &amp; Equipment'!$B:$B,$B225,'Health Products &amp; Equipment'!BD:BD)+SUMIF('Other Pharma &amp; Health Products'!$B:$B,$B225,'Other Pharma &amp; Health Products'!BD:BD)+SUMIF('PSM Costs'!$B:$B,$B225,'PSM Costs'!BD:BD),"")</f>
        <v/>
      </c>
      <c r="V225" s="230" t="str">
        <f ca="1">IF(SUMIF(Pharmaceuticals!$B:$B,$B225,Pharmaceuticals!AW:AW)+SUMIF('Health Products &amp; Equipment'!$B:$B,$B225,'Health Products &amp; Equipment'!BF:BF)+SUMIF('Other Pharma &amp; Health Products'!$B:$B,$B225,'Other Pharma &amp; Health Products'!BF:BF)+SUMIF('PSM Costs'!$B:$B,$B225,'PSM Costs'!BF:BF)&gt;0,SUMIF(Pharmaceuticals!$B:$B,$B225,Pharmaceuticals!AW:AW)+SUMIF('Health Products &amp; Equipment'!$B:$B,$B225,'Health Products &amp; Equipment'!BF:BF)+SUMIF('Other Pharma &amp; Health Products'!$B:$B,$B225,'Other Pharma &amp; Health Products'!BF:BF)+SUMIF('PSM Costs'!$B:$B,$B225,'PSM Costs'!BF:BF),"")</f>
        <v/>
      </c>
      <c r="W225" s="228" t="str">
        <f t="shared" ca="1" si="18"/>
        <v/>
      </c>
      <c r="X225" s="231" t="str">
        <f ca="1">IF(SUMIF(Pharmaceuticals!$B:$B,$B225,Pharmaceuticals!BD:BD)+SUMIF('Health Products &amp; Equipment'!$B:$B,$B225,'Health Products &amp; Equipment'!BM:BM)+SUMIF('Other Pharma &amp; Health Products'!$B:$B,$B225,'Other Pharma &amp; Health Products'!BM:BM)+SUMIF('PSM Costs'!$B:$B,$B225,'PSM Costs'!BM:BM)&gt;0,SUMIF(Pharmaceuticals!$B:$B,$B225,Pharmaceuticals!BD:BD)+SUMIF('Health Products &amp; Equipment'!$B:$B,$B225,'Health Products &amp; Equipment'!BM:BM)+SUMIF('Other Pharma &amp; Health Products'!$B:$B,$B225,'Other Pharma &amp; Health Products'!BM:BM)+SUMIF('PSM Costs'!$B:$B,$B225,'PSM Costs'!BM:BM),"")</f>
        <v/>
      </c>
      <c r="Y225" s="231" t="str">
        <f ca="1">IF(SUMIF(Pharmaceuticals!$B:$B,$B225,Pharmaceuticals!BF:BF)+SUMIF('Health Products &amp; Equipment'!$B:$B,$B225,'Health Products &amp; Equipment'!BO:BO)+SUMIF('Other Pharma &amp; Health Products'!$B:$B,$B225,'Other Pharma &amp; Health Products'!BO:BO)+SUMIF('PSM Costs'!$B:$B,$B225,'PSM Costs'!BO:BO)&gt;0,SUMIF(Pharmaceuticals!$B:$B,$B225,Pharmaceuticals!BF:BF)+SUMIF('Health Products &amp; Equipment'!$B:$B,$B225,'Health Products &amp; Equipment'!BO:BO)+SUMIF('Other Pharma &amp; Health Products'!$B:$B,$B225,'Other Pharma &amp; Health Products'!BO:BO)+SUMIF('PSM Costs'!$B:$B,$B225,'PSM Costs'!BO:BO),"")</f>
        <v/>
      </c>
      <c r="Z225" s="231" t="str">
        <f ca="1">IF(SUMIF(Pharmaceuticals!$B:$B,$B225,Pharmaceuticals!BH:BH)+SUMIF('Health Products &amp; Equipment'!$B:$B,$B225,'Health Products &amp; Equipment'!BQ:BQ)+SUMIF('Other Pharma &amp; Health Products'!$B:$B,$B225,'Other Pharma &amp; Health Products'!BQ:BQ)+SUMIF('PSM Costs'!$B:$B,$B225,'PSM Costs'!BQ:BQ)&gt;0,SUMIF(Pharmaceuticals!$B:$B,$B225,Pharmaceuticals!BH:BH)+SUMIF('Health Products &amp; Equipment'!$B:$B,$B225,'Health Products &amp; Equipment'!BQ:BQ)+SUMIF('Other Pharma &amp; Health Products'!$B:$B,$B225,'Other Pharma &amp; Health Products'!BQ:BQ)+SUMIF('PSM Costs'!$B:$B,$B225,'PSM Costs'!BQ:BQ),"")</f>
        <v/>
      </c>
      <c r="AA225" s="231" t="str">
        <f ca="1">IF(SUMIF(Pharmaceuticals!$B:$B,$B225,Pharmaceuticals!BJ:BJ)+SUMIF('Health Products &amp; Equipment'!$B:$B,$B225,'Health Products &amp; Equipment'!BS:BS)+SUMIF('Other Pharma &amp; Health Products'!$B:$B,$B225,'Other Pharma &amp; Health Products'!BS:BS)+SUMIF('PSM Costs'!$B:$B,$B225,'PSM Costs'!BS:BS)&gt;0,SUMIF(Pharmaceuticals!$B:$B,$B225,Pharmaceuticals!BJ:BJ)+SUMIF('Health Products &amp; Equipment'!$B:$B,$B225,'Health Products &amp; Equipment'!BS:BS)+SUMIF('Other Pharma &amp; Health Products'!$B:$B,$B225,'Other Pharma &amp; Health Products'!BS:BS)+SUMIF('PSM Costs'!$B:$B,$B225,'PSM Costs'!BS:BS),"")</f>
        <v/>
      </c>
      <c r="AB225" s="230" t="str">
        <f t="shared" ca="1" si="19"/>
        <v/>
      </c>
    </row>
    <row r="226" spans="1:28" ht="22" customHeight="1" x14ac:dyDescent="0.15">
      <c r="A226" s="226">
        <v>216</v>
      </c>
      <c r="B226" s="226" t="str">
        <f ca="1">IFERROR(VLOOKUP(A226,'Rank unique Mod-Int-CI-PR'!I:J,2,FALSE),"")</f>
        <v/>
      </c>
      <c r="C226" s="227" t="str">
        <f ca="1">IFERROR(VLOOKUP(VALUE(LEFT(B226,FIND("-",B226)-1)),CatModules!B:C,2,FALSE),"")</f>
        <v/>
      </c>
      <c r="D226" s="227" t="str">
        <f ca="1">IFERROR(VLOOKUP(LEFT(B226,FIND("--",B226)-1),CatInt!D:E,2,FALSE),"")</f>
        <v/>
      </c>
      <c r="E226" s="227" t="str">
        <f ca="1">IFERROR(VLOOKUP(MID(B226,FIND("--",B226)+2,FIND("---",B226)-FIND("--",B226)-2),CatCostInp!D:E,2,FALSE),"")</f>
        <v/>
      </c>
      <c r="F226" s="227" t="str">
        <f ca="1">IFERROR(VLOOKUP(B226,ActivityConcat!A:C,3,FALSE),"")</f>
        <v/>
      </c>
      <c r="G226" s="228" t="str">
        <f ca="1">IFERROR(VLOOKUP(VALUE(RIGHT(B226,1)),Setup!A:D,4,FALSE),"")</f>
        <v/>
      </c>
      <c r="H226" s="229" t="str">
        <f t="shared" ca="1" si="15"/>
        <v/>
      </c>
      <c r="I226" s="230" t="str">
        <f ca="1">IF(SUMIF(Pharmaceuticals!$B:$B,$B226,Pharmaceuticals!Q:Q)+SUMIF('Health Products &amp; Equipment'!$B:$B,$B226,'Health Products &amp; Equipment'!Z:Z)+SUMIF('Other Pharma &amp; Health Products'!$B:$B,$B226,'Other Pharma &amp; Health Products'!Z:Z)+SUMIF('PSM Costs'!$B:$B,$B226,'PSM Costs'!Z:Z)&gt;0,SUMIF(Pharmaceuticals!$B:$B,$B226,Pharmaceuticals!Q:Q)+SUMIF('Health Products &amp; Equipment'!$B:$B,$B226,'Health Products &amp; Equipment'!Z:Z)+SUMIF('Other Pharma &amp; Health Products'!$B:$B,$B226,'Other Pharma &amp; Health Products'!Z:Z)+SUMIF('PSM Costs'!$B:$B,$B226,'PSM Costs'!Z:Z),"")</f>
        <v/>
      </c>
      <c r="J226" s="230" t="str">
        <f ca="1">IF(SUMIF(Pharmaceuticals!$B:$B,$B226,Pharmaceuticals!S:S)+SUMIF('Health Products &amp; Equipment'!$B:$B,$B226,'Health Products &amp; Equipment'!AB:AB)+SUMIF('Other Pharma &amp; Health Products'!$B:$B,$B226,'Other Pharma &amp; Health Products'!AB:AB)+SUMIF('PSM Costs'!$B:$B,$B226,'PSM Costs'!AB:AB)&gt;0,SUMIF(Pharmaceuticals!$B:$B,$B226,Pharmaceuticals!S:S)+SUMIF('Health Products &amp; Equipment'!$B:$B,$B226,'Health Products &amp; Equipment'!AB:AB)+SUMIF('Other Pharma &amp; Health Products'!$B:$B,$B226,'Other Pharma &amp; Health Products'!AB:AB)+SUMIF('PSM Costs'!$B:$B,$B226,'PSM Costs'!AB:AB),"")</f>
        <v/>
      </c>
      <c r="K226" s="230" t="str">
        <f ca="1">IF(SUMIF(Pharmaceuticals!$B:$B,$B226,Pharmaceuticals!U:U)+SUMIF('Health Products &amp; Equipment'!$B:$B,$B226,'Health Products &amp; Equipment'!AD:AD)+SUMIF('Other Pharma &amp; Health Products'!$B:$B,$B226,'Other Pharma &amp; Health Products'!AD:AD)+SUMIF('PSM Costs'!$B:$B,$B226,'PSM Costs'!AD:AD)&gt;0,SUMIF(Pharmaceuticals!$B:$B,$B226,Pharmaceuticals!U:U)+SUMIF('Health Products &amp; Equipment'!$B:$B,$B226,'Health Products &amp; Equipment'!AD:AD)+SUMIF('Other Pharma &amp; Health Products'!$B:$B,$B226,'Other Pharma &amp; Health Products'!AD:AD)+SUMIF('PSM Costs'!$B:$B,$B226,'PSM Costs'!AD:AD),"")</f>
        <v/>
      </c>
      <c r="L226" s="230" t="str">
        <f ca="1">IF(SUMIF(Pharmaceuticals!$B:$B,$B226,Pharmaceuticals!W:W)+SUMIF('Health Products &amp; Equipment'!$B:$B,$B226,'Health Products &amp; Equipment'!AF:AF)+SUMIF('Other Pharma &amp; Health Products'!$B:$B,$B226,'Other Pharma &amp; Health Products'!AF:AF)+SUMIF('PSM Costs'!$B:$B,$B226,'PSM Costs'!AF:AF)&gt;0,SUMIF(Pharmaceuticals!$B:$B,$B226,Pharmaceuticals!W:W)+SUMIF('Health Products &amp; Equipment'!$B:$B,$B226,'Health Products &amp; Equipment'!AF:AF)+SUMIF('Other Pharma &amp; Health Products'!$B:$B,$B226,'Other Pharma &amp; Health Products'!AF:AF)+SUMIF('PSM Costs'!$B:$B,$B226,'PSM Costs'!AF:AF),"")</f>
        <v/>
      </c>
      <c r="M226" s="228" t="str">
        <f t="shared" ca="1" si="16"/>
        <v/>
      </c>
      <c r="N226" s="231" t="str">
        <f ca="1">IF(SUMIF(Pharmaceuticals!$B:$B,$B226,Pharmaceuticals!AD:AD)+SUMIF('Health Products &amp; Equipment'!$B:$B,$B226,'Health Products &amp; Equipment'!AM:AM)+SUMIF('Other Pharma &amp; Health Products'!$B:$B,$B226,'Other Pharma &amp; Health Products'!AM:AM)+SUMIF('PSM Costs'!$B:$B,$B226,'PSM Costs'!AM:AM)&gt;0,SUMIF(Pharmaceuticals!$B:$B,$B226,Pharmaceuticals!AD:AD)+SUMIF('Health Products &amp; Equipment'!$B:$B,$B226,'Health Products &amp; Equipment'!AM:AM)+SUMIF('Other Pharma &amp; Health Products'!$B:$B,$B226,'Other Pharma &amp; Health Products'!AM:AM)+SUMIF('PSM Costs'!$B:$B,$B226,'PSM Costs'!AM:AM),"")</f>
        <v/>
      </c>
      <c r="O226" s="231" t="str">
        <f ca="1">IF(SUMIF(Pharmaceuticals!$B:$B,$B226,Pharmaceuticals!AF:AF)+SUMIF('Health Products &amp; Equipment'!$B:$B,$B226,'Health Products &amp; Equipment'!AO:AO)+SUMIF('Other Pharma &amp; Health Products'!$B:$B,$B226,'Other Pharma &amp; Health Products'!AO:AO)+SUMIF('PSM Costs'!$B:$B,$B226,'PSM Costs'!AO:AO)&gt;0,SUMIF(Pharmaceuticals!$B:$B,$B226,Pharmaceuticals!AF:AF)+SUMIF('Health Products &amp; Equipment'!$B:$B,$B226,'Health Products &amp; Equipment'!AO:AO)+SUMIF('Other Pharma &amp; Health Products'!$B:$B,$B226,'Other Pharma &amp; Health Products'!AO:AO)+SUMIF('PSM Costs'!$B:$B,$B226,'PSM Costs'!AO:AO),"")</f>
        <v/>
      </c>
      <c r="P226" s="231" t="str">
        <f ca="1">IF(SUMIF(Pharmaceuticals!$B:$B,$B226,Pharmaceuticals!AH:AH)+SUMIF('Health Products &amp; Equipment'!$B:$B,$B226,'Health Products &amp; Equipment'!AQ:AQ)+SUMIF('Other Pharma &amp; Health Products'!$B:$B,$B226,'Other Pharma &amp; Health Products'!AQ:AQ)+SUMIF('PSM Costs'!$B:$B,$B226,'PSM Costs'!AQ:AQ)&gt;0,SUMIF(Pharmaceuticals!$B:$B,$B226,Pharmaceuticals!AH:AH)+SUMIF('Health Products &amp; Equipment'!$B:$B,$B226,'Health Products &amp; Equipment'!AQ:AQ)+SUMIF('Other Pharma &amp; Health Products'!$B:$B,$B226,'Other Pharma &amp; Health Products'!AQ:AQ)+SUMIF('PSM Costs'!$B:$B,$B226,'PSM Costs'!AQ:AQ),"")</f>
        <v/>
      </c>
      <c r="Q226" s="231" t="str">
        <f ca="1">IF(SUMIF(Pharmaceuticals!$B:$B,$B226,Pharmaceuticals!AJ:AJ)+SUMIF('Health Products &amp; Equipment'!$B:$B,$B226,'Health Products &amp; Equipment'!AS:AS)+SUMIF('Other Pharma &amp; Health Products'!$B:$B,$B226,'Other Pharma &amp; Health Products'!AS:AS)+SUMIF('PSM Costs'!$B:$B,$B226,'PSM Costs'!AS:AS)&gt;0,SUMIF(Pharmaceuticals!$B:$B,$B226,Pharmaceuticals!AJ:AJ)+SUMIF('Health Products &amp; Equipment'!$B:$B,$B226,'Health Products &amp; Equipment'!AS:AS)+SUMIF('Other Pharma &amp; Health Products'!$B:$B,$B226,'Other Pharma &amp; Health Products'!AS:AS)+SUMIF('PSM Costs'!$B:$B,$B226,'PSM Costs'!AS:AS),"")</f>
        <v/>
      </c>
      <c r="R226" s="229" t="str">
        <f t="shared" ca="1" si="17"/>
        <v/>
      </c>
      <c r="S226" s="230" t="str">
        <f ca="1">IF(SUMIF(Pharmaceuticals!$B:$B,$B226,Pharmaceuticals!AQ:AQ)+SUMIF('Health Products &amp; Equipment'!$B:$B,$B226,'Health Products &amp; Equipment'!AZ:AZ)+SUMIF('Other Pharma &amp; Health Products'!$B:$B,$B226,'Other Pharma &amp; Health Products'!AZ:AZ)+SUMIF('PSM Costs'!$B:$B,$B226,'PSM Costs'!AZ:AZ)&gt;0,SUMIF(Pharmaceuticals!$B:$B,$B226,Pharmaceuticals!AQ:AQ)+SUMIF('Health Products &amp; Equipment'!$B:$B,$B226,'Health Products &amp; Equipment'!AZ:AZ)+SUMIF('Other Pharma &amp; Health Products'!$B:$B,$B226,'Other Pharma &amp; Health Products'!AZ:AZ)+SUMIF('PSM Costs'!$B:$B,$B226,'PSM Costs'!AZ:AZ),"")</f>
        <v/>
      </c>
      <c r="T226" s="230" t="str">
        <f ca="1">IF(SUMIF(Pharmaceuticals!$B:$B,$B226,Pharmaceuticals!AS:AS)+SUMIF('Health Products &amp; Equipment'!$B:$B,$B226,'Health Products &amp; Equipment'!BB:BB)+SUMIF('Other Pharma &amp; Health Products'!$B:$B,$B226,'Other Pharma &amp; Health Products'!BB:BB)+SUMIF('PSM Costs'!$B:$B,$B226,'PSM Costs'!BB:BB)&gt;0,SUMIF(Pharmaceuticals!$B:$B,$B226,Pharmaceuticals!AS:AS)+SUMIF('Health Products &amp; Equipment'!$B:$B,$B226,'Health Products &amp; Equipment'!BB:BB)+SUMIF('Other Pharma &amp; Health Products'!$B:$B,$B226,'Other Pharma &amp; Health Products'!BB:BB)+SUMIF('PSM Costs'!$B:$B,$B226,'PSM Costs'!BB:BB),"")</f>
        <v/>
      </c>
      <c r="U226" s="230" t="str">
        <f ca="1">IF(SUMIF(Pharmaceuticals!$B:$B,$B226,Pharmaceuticals!AU:AU)+SUMIF('Health Products &amp; Equipment'!$B:$B,$B226,'Health Products &amp; Equipment'!BD:BD)+SUMIF('Other Pharma &amp; Health Products'!$B:$B,$B226,'Other Pharma &amp; Health Products'!BD:BD)+SUMIF('PSM Costs'!$B:$B,$B226,'PSM Costs'!BD:BD)&gt;0,SUMIF(Pharmaceuticals!$B:$B,$B226,Pharmaceuticals!AU:AU)+SUMIF('Health Products &amp; Equipment'!$B:$B,$B226,'Health Products &amp; Equipment'!BD:BD)+SUMIF('Other Pharma &amp; Health Products'!$B:$B,$B226,'Other Pharma &amp; Health Products'!BD:BD)+SUMIF('PSM Costs'!$B:$B,$B226,'PSM Costs'!BD:BD),"")</f>
        <v/>
      </c>
      <c r="V226" s="230" t="str">
        <f ca="1">IF(SUMIF(Pharmaceuticals!$B:$B,$B226,Pharmaceuticals!AW:AW)+SUMIF('Health Products &amp; Equipment'!$B:$B,$B226,'Health Products &amp; Equipment'!BF:BF)+SUMIF('Other Pharma &amp; Health Products'!$B:$B,$B226,'Other Pharma &amp; Health Products'!BF:BF)+SUMIF('PSM Costs'!$B:$B,$B226,'PSM Costs'!BF:BF)&gt;0,SUMIF(Pharmaceuticals!$B:$B,$B226,Pharmaceuticals!AW:AW)+SUMIF('Health Products &amp; Equipment'!$B:$B,$B226,'Health Products &amp; Equipment'!BF:BF)+SUMIF('Other Pharma &amp; Health Products'!$B:$B,$B226,'Other Pharma &amp; Health Products'!BF:BF)+SUMIF('PSM Costs'!$B:$B,$B226,'PSM Costs'!BF:BF),"")</f>
        <v/>
      </c>
      <c r="W226" s="228" t="str">
        <f t="shared" ca="1" si="18"/>
        <v/>
      </c>
      <c r="X226" s="231" t="str">
        <f ca="1">IF(SUMIF(Pharmaceuticals!$B:$B,$B226,Pharmaceuticals!BD:BD)+SUMIF('Health Products &amp; Equipment'!$B:$B,$B226,'Health Products &amp; Equipment'!BM:BM)+SUMIF('Other Pharma &amp; Health Products'!$B:$B,$B226,'Other Pharma &amp; Health Products'!BM:BM)+SUMIF('PSM Costs'!$B:$B,$B226,'PSM Costs'!BM:BM)&gt;0,SUMIF(Pharmaceuticals!$B:$B,$B226,Pharmaceuticals!BD:BD)+SUMIF('Health Products &amp; Equipment'!$B:$B,$B226,'Health Products &amp; Equipment'!BM:BM)+SUMIF('Other Pharma &amp; Health Products'!$B:$B,$B226,'Other Pharma &amp; Health Products'!BM:BM)+SUMIF('PSM Costs'!$B:$B,$B226,'PSM Costs'!BM:BM),"")</f>
        <v/>
      </c>
      <c r="Y226" s="231" t="str">
        <f ca="1">IF(SUMIF(Pharmaceuticals!$B:$B,$B226,Pharmaceuticals!BF:BF)+SUMIF('Health Products &amp; Equipment'!$B:$B,$B226,'Health Products &amp; Equipment'!BO:BO)+SUMIF('Other Pharma &amp; Health Products'!$B:$B,$B226,'Other Pharma &amp; Health Products'!BO:BO)+SUMIF('PSM Costs'!$B:$B,$B226,'PSM Costs'!BO:BO)&gt;0,SUMIF(Pharmaceuticals!$B:$B,$B226,Pharmaceuticals!BF:BF)+SUMIF('Health Products &amp; Equipment'!$B:$B,$B226,'Health Products &amp; Equipment'!BO:BO)+SUMIF('Other Pharma &amp; Health Products'!$B:$B,$B226,'Other Pharma &amp; Health Products'!BO:BO)+SUMIF('PSM Costs'!$B:$B,$B226,'PSM Costs'!BO:BO),"")</f>
        <v/>
      </c>
      <c r="Z226" s="231" t="str">
        <f ca="1">IF(SUMIF(Pharmaceuticals!$B:$B,$B226,Pharmaceuticals!BH:BH)+SUMIF('Health Products &amp; Equipment'!$B:$B,$B226,'Health Products &amp; Equipment'!BQ:BQ)+SUMIF('Other Pharma &amp; Health Products'!$B:$B,$B226,'Other Pharma &amp; Health Products'!BQ:BQ)+SUMIF('PSM Costs'!$B:$B,$B226,'PSM Costs'!BQ:BQ)&gt;0,SUMIF(Pharmaceuticals!$B:$B,$B226,Pharmaceuticals!BH:BH)+SUMIF('Health Products &amp; Equipment'!$B:$B,$B226,'Health Products &amp; Equipment'!BQ:BQ)+SUMIF('Other Pharma &amp; Health Products'!$B:$B,$B226,'Other Pharma &amp; Health Products'!BQ:BQ)+SUMIF('PSM Costs'!$B:$B,$B226,'PSM Costs'!BQ:BQ),"")</f>
        <v/>
      </c>
      <c r="AA226" s="231" t="str">
        <f ca="1">IF(SUMIF(Pharmaceuticals!$B:$B,$B226,Pharmaceuticals!BJ:BJ)+SUMIF('Health Products &amp; Equipment'!$B:$B,$B226,'Health Products &amp; Equipment'!BS:BS)+SUMIF('Other Pharma &amp; Health Products'!$B:$B,$B226,'Other Pharma &amp; Health Products'!BS:BS)+SUMIF('PSM Costs'!$B:$B,$B226,'PSM Costs'!BS:BS)&gt;0,SUMIF(Pharmaceuticals!$B:$B,$B226,Pharmaceuticals!BJ:BJ)+SUMIF('Health Products &amp; Equipment'!$B:$B,$B226,'Health Products &amp; Equipment'!BS:BS)+SUMIF('Other Pharma &amp; Health Products'!$B:$B,$B226,'Other Pharma &amp; Health Products'!BS:BS)+SUMIF('PSM Costs'!$B:$B,$B226,'PSM Costs'!BS:BS),"")</f>
        <v/>
      </c>
      <c r="AB226" s="230" t="str">
        <f t="shared" ca="1" si="19"/>
        <v/>
      </c>
    </row>
    <row r="227" spans="1:28" ht="22" customHeight="1" x14ac:dyDescent="0.15">
      <c r="A227" s="226">
        <v>217</v>
      </c>
      <c r="B227" s="226" t="str">
        <f ca="1">IFERROR(VLOOKUP(A227,'Rank unique Mod-Int-CI-PR'!I:J,2,FALSE),"")</f>
        <v/>
      </c>
      <c r="C227" s="227" t="str">
        <f ca="1">IFERROR(VLOOKUP(VALUE(LEFT(B227,FIND("-",B227)-1)),CatModules!B:C,2,FALSE),"")</f>
        <v/>
      </c>
      <c r="D227" s="227" t="str">
        <f ca="1">IFERROR(VLOOKUP(LEFT(B227,FIND("--",B227)-1),CatInt!D:E,2,FALSE),"")</f>
        <v/>
      </c>
      <c r="E227" s="227" t="str">
        <f ca="1">IFERROR(VLOOKUP(MID(B227,FIND("--",B227)+2,FIND("---",B227)-FIND("--",B227)-2),CatCostInp!D:E,2,FALSE),"")</f>
        <v/>
      </c>
      <c r="F227" s="227" t="str">
        <f ca="1">IFERROR(VLOOKUP(B227,ActivityConcat!A:C,3,FALSE),"")</f>
        <v/>
      </c>
      <c r="G227" s="228" t="str">
        <f ca="1">IFERROR(VLOOKUP(VALUE(RIGHT(B227,1)),Setup!A:D,4,FALSE),"")</f>
        <v/>
      </c>
      <c r="H227" s="229" t="str">
        <f t="shared" ca="1" si="15"/>
        <v/>
      </c>
      <c r="I227" s="230" t="str">
        <f ca="1">IF(SUMIF(Pharmaceuticals!$B:$B,$B227,Pharmaceuticals!Q:Q)+SUMIF('Health Products &amp; Equipment'!$B:$B,$B227,'Health Products &amp; Equipment'!Z:Z)+SUMIF('Other Pharma &amp; Health Products'!$B:$B,$B227,'Other Pharma &amp; Health Products'!Z:Z)+SUMIF('PSM Costs'!$B:$B,$B227,'PSM Costs'!Z:Z)&gt;0,SUMIF(Pharmaceuticals!$B:$B,$B227,Pharmaceuticals!Q:Q)+SUMIF('Health Products &amp; Equipment'!$B:$B,$B227,'Health Products &amp; Equipment'!Z:Z)+SUMIF('Other Pharma &amp; Health Products'!$B:$B,$B227,'Other Pharma &amp; Health Products'!Z:Z)+SUMIF('PSM Costs'!$B:$B,$B227,'PSM Costs'!Z:Z),"")</f>
        <v/>
      </c>
      <c r="J227" s="230" t="str">
        <f ca="1">IF(SUMIF(Pharmaceuticals!$B:$B,$B227,Pharmaceuticals!S:S)+SUMIF('Health Products &amp; Equipment'!$B:$B,$B227,'Health Products &amp; Equipment'!AB:AB)+SUMIF('Other Pharma &amp; Health Products'!$B:$B,$B227,'Other Pharma &amp; Health Products'!AB:AB)+SUMIF('PSM Costs'!$B:$B,$B227,'PSM Costs'!AB:AB)&gt;0,SUMIF(Pharmaceuticals!$B:$B,$B227,Pharmaceuticals!S:S)+SUMIF('Health Products &amp; Equipment'!$B:$B,$B227,'Health Products &amp; Equipment'!AB:AB)+SUMIF('Other Pharma &amp; Health Products'!$B:$B,$B227,'Other Pharma &amp; Health Products'!AB:AB)+SUMIF('PSM Costs'!$B:$B,$B227,'PSM Costs'!AB:AB),"")</f>
        <v/>
      </c>
      <c r="K227" s="230" t="str">
        <f ca="1">IF(SUMIF(Pharmaceuticals!$B:$B,$B227,Pharmaceuticals!U:U)+SUMIF('Health Products &amp; Equipment'!$B:$B,$B227,'Health Products &amp; Equipment'!AD:AD)+SUMIF('Other Pharma &amp; Health Products'!$B:$B,$B227,'Other Pharma &amp; Health Products'!AD:AD)+SUMIF('PSM Costs'!$B:$B,$B227,'PSM Costs'!AD:AD)&gt;0,SUMIF(Pharmaceuticals!$B:$B,$B227,Pharmaceuticals!U:U)+SUMIF('Health Products &amp; Equipment'!$B:$B,$B227,'Health Products &amp; Equipment'!AD:AD)+SUMIF('Other Pharma &amp; Health Products'!$B:$B,$B227,'Other Pharma &amp; Health Products'!AD:AD)+SUMIF('PSM Costs'!$B:$B,$B227,'PSM Costs'!AD:AD),"")</f>
        <v/>
      </c>
      <c r="L227" s="230" t="str">
        <f ca="1">IF(SUMIF(Pharmaceuticals!$B:$B,$B227,Pharmaceuticals!W:W)+SUMIF('Health Products &amp; Equipment'!$B:$B,$B227,'Health Products &amp; Equipment'!AF:AF)+SUMIF('Other Pharma &amp; Health Products'!$B:$B,$B227,'Other Pharma &amp; Health Products'!AF:AF)+SUMIF('PSM Costs'!$B:$B,$B227,'PSM Costs'!AF:AF)&gt;0,SUMIF(Pharmaceuticals!$B:$B,$B227,Pharmaceuticals!W:W)+SUMIF('Health Products &amp; Equipment'!$B:$B,$B227,'Health Products &amp; Equipment'!AF:AF)+SUMIF('Other Pharma &amp; Health Products'!$B:$B,$B227,'Other Pharma &amp; Health Products'!AF:AF)+SUMIF('PSM Costs'!$B:$B,$B227,'PSM Costs'!AF:AF),"")</f>
        <v/>
      </c>
      <c r="M227" s="228" t="str">
        <f t="shared" ca="1" si="16"/>
        <v/>
      </c>
      <c r="N227" s="231" t="str">
        <f ca="1">IF(SUMIF(Pharmaceuticals!$B:$B,$B227,Pharmaceuticals!AD:AD)+SUMIF('Health Products &amp; Equipment'!$B:$B,$B227,'Health Products &amp; Equipment'!AM:AM)+SUMIF('Other Pharma &amp; Health Products'!$B:$B,$B227,'Other Pharma &amp; Health Products'!AM:AM)+SUMIF('PSM Costs'!$B:$B,$B227,'PSM Costs'!AM:AM)&gt;0,SUMIF(Pharmaceuticals!$B:$B,$B227,Pharmaceuticals!AD:AD)+SUMIF('Health Products &amp; Equipment'!$B:$B,$B227,'Health Products &amp; Equipment'!AM:AM)+SUMIF('Other Pharma &amp; Health Products'!$B:$B,$B227,'Other Pharma &amp; Health Products'!AM:AM)+SUMIF('PSM Costs'!$B:$B,$B227,'PSM Costs'!AM:AM),"")</f>
        <v/>
      </c>
      <c r="O227" s="231" t="str">
        <f ca="1">IF(SUMIF(Pharmaceuticals!$B:$B,$B227,Pharmaceuticals!AF:AF)+SUMIF('Health Products &amp; Equipment'!$B:$B,$B227,'Health Products &amp; Equipment'!AO:AO)+SUMIF('Other Pharma &amp; Health Products'!$B:$B,$B227,'Other Pharma &amp; Health Products'!AO:AO)+SUMIF('PSM Costs'!$B:$B,$B227,'PSM Costs'!AO:AO)&gt;0,SUMIF(Pharmaceuticals!$B:$B,$B227,Pharmaceuticals!AF:AF)+SUMIF('Health Products &amp; Equipment'!$B:$B,$B227,'Health Products &amp; Equipment'!AO:AO)+SUMIF('Other Pharma &amp; Health Products'!$B:$B,$B227,'Other Pharma &amp; Health Products'!AO:AO)+SUMIF('PSM Costs'!$B:$B,$B227,'PSM Costs'!AO:AO),"")</f>
        <v/>
      </c>
      <c r="P227" s="231" t="str">
        <f ca="1">IF(SUMIF(Pharmaceuticals!$B:$B,$B227,Pharmaceuticals!AH:AH)+SUMIF('Health Products &amp; Equipment'!$B:$B,$B227,'Health Products &amp; Equipment'!AQ:AQ)+SUMIF('Other Pharma &amp; Health Products'!$B:$B,$B227,'Other Pharma &amp; Health Products'!AQ:AQ)+SUMIF('PSM Costs'!$B:$B,$B227,'PSM Costs'!AQ:AQ)&gt;0,SUMIF(Pharmaceuticals!$B:$B,$B227,Pharmaceuticals!AH:AH)+SUMIF('Health Products &amp; Equipment'!$B:$B,$B227,'Health Products &amp; Equipment'!AQ:AQ)+SUMIF('Other Pharma &amp; Health Products'!$B:$B,$B227,'Other Pharma &amp; Health Products'!AQ:AQ)+SUMIF('PSM Costs'!$B:$B,$B227,'PSM Costs'!AQ:AQ),"")</f>
        <v/>
      </c>
      <c r="Q227" s="231" t="str">
        <f ca="1">IF(SUMIF(Pharmaceuticals!$B:$B,$B227,Pharmaceuticals!AJ:AJ)+SUMIF('Health Products &amp; Equipment'!$B:$B,$B227,'Health Products &amp; Equipment'!AS:AS)+SUMIF('Other Pharma &amp; Health Products'!$B:$B,$B227,'Other Pharma &amp; Health Products'!AS:AS)+SUMIF('PSM Costs'!$B:$B,$B227,'PSM Costs'!AS:AS)&gt;0,SUMIF(Pharmaceuticals!$B:$B,$B227,Pharmaceuticals!AJ:AJ)+SUMIF('Health Products &amp; Equipment'!$B:$B,$B227,'Health Products &amp; Equipment'!AS:AS)+SUMIF('Other Pharma &amp; Health Products'!$B:$B,$B227,'Other Pharma &amp; Health Products'!AS:AS)+SUMIF('PSM Costs'!$B:$B,$B227,'PSM Costs'!AS:AS),"")</f>
        <v/>
      </c>
      <c r="R227" s="229" t="str">
        <f t="shared" ca="1" si="17"/>
        <v/>
      </c>
      <c r="S227" s="230" t="str">
        <f ca="1">IF(SUMIF(Pharmaceuticals!$B:$B,$B227,Pharmaceuticals!AQ:AQ)+SUMIF('Health Products &amp; Equipment'!$B:$B,$B227,'Health Products &amp; Equipment'!AZ:AZ)+SUMIF('Other Pharma &amp; Health Products'!$B:$B,$B227,'Other Pharma &amp; Health Products'!AZ:AZ)+SUMIF('PSM Costs'!$B:$B,$B227,'PSM Costs'!AZ:AZ)&gt;0,SUMIF(Pharmaceuticals!$B:$B,$B227,Pharmaceuticals!AQ:AQ)+SUMIF('Health Products &amp; Equipment'!$B:$B,$B227,'Health Products &amp; Equipment'!AZ:AZ)+SUMIF('Other Pharma &amp; Health Products'!$B:$B,$B227,'Other Pharma &amp; Health Products'!AZ:AZ)+SUMIF('PSM Costs'!$B:$B,$B227,'PSM Costs'!AZ:AZ),"")</f>
        <v/>
      </c>
      <c r="T227" s="230" t="str">
        <f ca="1">IF(SUMIF(Pharmaceuticals!$B:$B,$B227,Pharmaceuticals!AS:AS)+SUMIF('Health Products &amp; Equipment'!$B:$B,$B227,'Health Products &amp; Equipment'!BB:BB)+SUMIF('Other Pharma &amp; Health Products'!$B:$B,$B227,'Other Pharma &amp; Health Products'!BB:BB)+SUMIF('PSM Costs'!$B:$B,$B227,'PSM Costs'!BB:BB)&gt;0,SUMIF(Pharmaceuticals!$B:$B,$B227,Pharmaceuticals!AS:AS)+SUMIF('Health Products &amp; Equipment'!$B:$B,$B227,'Health Products &amp; Equipment'!BB:BB)+SUMIF('Other Pharma &amp; Health Products'!$B:$B,$B227,'Other Pharma &amp; Health Products'!BB:BB)+SUMIF('PSM Costs'!$B:$B,$B227,'PSM Costs'!BB:BB),"")</f>
        <v/>
      </c>
      <c r="U227" s="230" t="str">
        <f ca="1">IF(SUMIF(Pharmaceuticals!$B:$B,$B227,Pharmaceuticals!AU:AU)+SUMIF('Health Products &amp; Equipment'!$B:$B,$B227,'Health Products &amp; Equipment'!BD:BD)+SUMIF('Other Pharma &amp; Health Products'!$B:$B,$B227,'Other Pharma &amp; Health Products'!BD:BD)+SUMIF('PSM Costs'!$B:$B,$B227,'PSM Costs'!BD:BD)&gt;0,SUMIF(Pharmaceuticals!$B:$B,$B227,Pharmaceuticals!AU:AU)+SUMIF('Health Products &amp; Equipment'!$B:$B,$B227,'Health Products &amp; Equipment'!BD:BD)+SUMIF('Other Pharma &amp; Health Products'!$B:$B,$B227,'Other Pharma &amp; Health Products'!BD:BD)+SUMIF('PSM Costs'!$B:$B,$B227,'PSM Costs'!BD:BD),"")</f>
        <v/>
      </c>
      <c r="V227" s="230" t="str">
        <f ca="1">IF(SUMIF(Pharmaceuticals!$B:$B,$B227,Pharmaceuticals!AW:AW)+SUMIF('Health Products &amp; Equipment'!$B:$B,$B227,'Health Products &amp; Equipment'!BF:BF)+SUMIF('Other Pharma &amp; Health Products'!$B:$B,$B227,'Other Pharma &amp; Health Products'!BF:BF)+SUMIF('PSM Costs'!$B:$B,$B227,'PSM Costs'!BF:BF)&gt;0,SUMIF(Pharmaceuticals!$B:$B,$B227,Pharmaceuticals!AW:AW)+SUMIF('Health Products &amp; Equipment'!$B:$B,$B227,'Health Products &amp; Equipment'!BF:BF)+SUMIF('Other Pharma &amp; Health Products'!$B:$B,$B227,'Other Pharma &amp; Health Products'!BF:BF)+SUMIF('PSM Costs'!$B:$B,$B227,'PSM Costs'!BF:BF),"")</f>
        <v/>
      </c>
      <c r="W227" s="228" t="str">
        <f t="shared" ca="1" si="18"/>
        <v/>
      </c>
      <c r="X227" s="231" t="str">
        <f ca="1">IF(SUMIF(Pharmaceuticals!$B:$B,$B227,Pharmaceuticals!BD:BD)+SUMIF('Health Products &amp; Equipment'!$B:$B,$B227,'Health Products &amp; Equipment'!BM:BM)+SUMIF('Other Pharma &amp; Health Products'!$B:$B,$B227,'Other Pharma &amp; Health Products'!BM:BM)+SUMIF('PSM Costs'!$B:$B,$B227,'PSM Costs'!BM:BM)&gt;0,SUMIF(Pharmaceuticals!$B:$B,$B227,Pharmaceuticals!BD:BD)+SUMIF('Health Products &amp; Equipment'!$B:$B,$B227,'Health Products &amp; Equipment'!BM:BM)+SUMIF('Other Pharma &amp; Health Products'!$B:$B,$B227,'Other Pharma &amp; Health Products'!BM:BM)+SUMIF('PSM Costs'!$B:$B,$B227,'PSM Costs'!BM:BM),"")</f>
        <v/>
      </c>
      <c r="Y227" s="231" t="str">
        <f ca="1">IF(SUMIF(Pharmaceuticals!$B:$B,$B227,Pharmaceuticals!BF:BF)+SUMIF('Health Products &amp; Equipment'!$B:$B,$B227,'Health Products &amp; Equipment'!BO:BO)+SUMIF('Other Pharma &amp; Health Products'!$B:$B,$B227,'Other Pharma &amp; Health Products'!BO:BO)+SUMIF('PSM Costs'!$B:$B,$B227,'PSM Costs'!BO:BO)&gt;0,SUMIF(Pharmaceuticals!$B:$B,$B227,Pharmaceuticals!BF:BF)+SUMIF('Health Products &amp; Equipment'!$B:$B,$B227,'Health Products &amp; Equipment'!BO:BO)+SUMIF('Other Pharma &amp; Health Products'!$B:$B,$B227,'Other Pharma &amp; Health Products'!BO:BO)+SUMIF('PSM Costs'!$B:$B,$B227,'PSM Costs'!BO:BO),"")</f>
        <v/>
      </c>
      <c r="Z227" s="231" t="str">
        <f ca="1">IF(SUMIF(Pharmaceuticals!$B:$B,$B227,Pharmaceuticals!BH:BH)+SUMIF('Health Products &amp; Equipment'!$B:$B,$B227,'Health Products &amp; Equipment'!BQ:BQ)+SUMIF('Other Pharma &amp; Health Products'!$B:$B,$B227,'Other Pharma &amp; Health Products'!BQ:BQ)+SUMIF('PSM Costs'!$B:$B,$B227,'PSM Costs'!BQ:BQ)&gt;0,SUMIF(Pharmaceuticals!$B:$B,$B227,Pharmaceuticals!BH:BH)+SUMIF('Health Products &amp; Equipment'!$B:$B,$B227,'Health Products &amp; Equipment'!BQ:BQ)+SUMIF('Other Pharma &amp; Health Products'!$B:$B,$B227,'Other Pharma &amp; Health Products'!BQ:BQ)+SUMIF('PSM Costs'!$B:$B,$B227,'PSM Costs'!BQ:BQ),"")</f>
        <v/>
      </c>
      <c r="AA227" s="231" t="str">
        <f ca="1">IF(SUMIF(Pharmaceuticals!$B:$B,$B227,Pharmaceuticals!BJ:BJ)+SUMIF('Health Products &amp; Equipment'!$B:$B,$B227,'Health Products &amp; Equipment'!BS:BS)+SUMIF('Other Pharma &amp; Health Products'!$B:$B,$B227,'Other Pharma &amp; Health Products'!BS:BS)+SUMIF('PSM Costs'!$B:$B,$B227,'PSM Costs'!BS:BS)&gt;0,SUMIF(Pharmaceuticals!$B:$B,$B227,Pharmaceuticals!BJ:BJ)+SUMIF('Health Products &amp; Equipment'!$B:$B,$B227,'Health Products &amp; Equipment'!BS:BS)+SUMIF('Other Pharma &amp; Health Products'!$B:$B,$B227,'Other Pharma &amp; Health Products'!BS:BS)+SUMIF('PSM Costs'!$B:$B,$B227,'PSM Costs'!BS:BS),"")</f>
        <v/>
      </c>
      <c r="AB227" s="230" t="str">
        <f t="shared" ca="1" si="19"/>
        <v/>
      </c>
    </row>
    <row r="228" spans="1:28" ht="22" customHeight="1" x14ac:dyDescent="0.15">
      <c r="A228" s="226">
        <v>218</v>
      </c>
      <c r="B228" s="226" t="str">
        <f ca="1">IFERROR(VLOOKUP(A228,'Rank unique Mod-Int-CI-PR'!I:J,2,FALSE),"")</f>
        <v/>
      </c>
      <c r="C228" s="227" t="str">
        <f ca="1">IFERROR(VLOOKUP(VALUE(LEFT(B228,FIND("-",B228)-1)),CatModules!B:C,2,FALSE),"")</f>
        <v/>
      </c>
      <c r="D228" s="227" t="str">
        <f ca="1">IFERROR(VLOOKUP(LEFT(B228,FIND("--",B228)-1),CatInt!D:E,2,FALSE),"")</f>
        <v/>
      </c>
      <c r="E228" s="227" t="str">
        <f ca="1">IFERROR(VLOOKUP(MID(B228,FIND("--",B228)+2,FIND("---",B228)-FIND("--",B228)-2),CatCostInp!D:E,2,FALSE),"")</f>
        <v/>
      </c>
      <c r="F228" s="227" t="str">
        <f ca="1">IFERROR(VLOOKUP(B228,ActivityConcat!A:C,3,FALSE),"")</f>
        <v/>
      </c>
      <c r="G228" s="228" t="str">
        <f ca="1">IFERROR(VLOOKUP(VALUE(RIGHT(B228,1)),Setup!A:D,4,FALSE),"")</f>
        <v/>
      </c>
      <c r="H228" s="229" t="str">
        <f t="shared" ca="1" si="15"/>
        <v/>
      </c>
      <c r="I228" s="230" t="str">
        <f ca="1">IF(SUMIF(Pharmaceuticals!$B:$B,$B228,Pharmaceuticals!Q:Q)+SUMIF('Health Products &amp; Equipment'!$B:$B,$B228,'Health Products &amp; Equipment'!Z:Z)+SUMIF('Other Pharma &amp; Health Products'!$B:$B,$B228,'Other Pharma &amp; Health Products'!Z:Z)+SUMIF('PSM Costs'!$B:$B,$B228,'PSM Costs'!Z:Z)&gt;0,SUMIF(Pharmaceuticals!$B:$B,$B228,Pharmaceuticals!Q:Q)+SUMIF('Health Products &amp; Equipment'!$B:$B,$B228,'Health Products &amp; Equipment'!Z:Z)+SUMIF('Other Pharma &amp; Health Products'!$B:$B,$B228,'Other Pharma &amp; Health Products'!Z:Z)+SUMIF('PSM Costs'!$B:$B,$B228,'PSM Costs'!Z:Z),"")</f>
        <v/>
      </c>
      <c r="J228" s="230" t="str">
        <f ca="1">IF(SUMIF(Pharmaceuticals!$B:$B,$B228,Pharmaceuticals!S:S)+SUMIF('Health Products &amp; Equipment'!$B:$B,$B228,'Health Products &amp; Equipment'!AB:AB)+SUMIF('Other Pharma &amp; Health Products'!$B:$B,$B228,'Other Pharma &amp; Health Products'!AB:AB)+SUMIF('PSM Costs'!$B:$B,$B228,'PSM Costs'!AB:AB)&gt;0,SUMIF(Pharmaceuticals!$B:$B,$B228,Pharmaceuticals!S:S)+SUMIF('Health Products &amp; Equipment'!$B:$B,$B228,'Health Products &amp; Equipment'!AB:AB)+SUMIF('Other Pharma &amp; Health Products'!$B:$B,$B228,'Other Pharma &amp; Health Products'!AB:AB)+SUMIF('PSM Costs'!$B:$B,$B228,'PSM Costs'!AB:AB),"")</f>
        <v/>
      </c>
      <c r="K228" s="230" t="str">
        <f ca="1">IF(SUMIF(Pharmaceuticals!$B:$B,$B228,Pharmaceuticals!U:U)+SUMIF('Health Products &amp; Equipment'!$B:$B,$B228,'Health Products &amp; Equipment'!AD:AD)+SUMIF('Other Pharma &amp; Health Products'!$B:$B,$B228,'Other Pharma &amp; Health Products'!AD:AD)+SUMIF('PSM Costs'!$B:$B,$B228,'PSM Costs'!AD:AD)&gt;0,SUMIF(Pharmaceuticals!$B:$B,$B228,Pharmaceuticals!U:U)+SUMIF('Health Products &amp; Equipment'!$B:$B,$B228,'Health Products &amp; Equipment'!AD:AD)+SUMIF('Other Pharma &amp; Health Products'!$B:$B,$B228,'Other Pharma &amp; Health Products'!AD:AD)+SUMIF('PSM Costs'!$B:$B,$B228,'PSM Costs'!AD:AD),"")</f>
        <v/>
      </c>
      <c r="L228" s="230" t="str">
        <f ca="1">IF(SUMIF(Pharmaceuticals!$B:$B,$B228,Pharmaceuticals!W:W)+SUMIF('Health Products &amp; Equipment'!$B:$B,$B228,'Health Products &amp; Equipment'!AF:AF)+SUMIF('Other Pharma &amp; Health Products'!$B:$B,$B228,'Other Pharma &amp; Health Products'!AF:AF)+SUMIF('PSM Costs'!$B:$B,$B228,'PSM Costs'!AF:AF)&gt;0,SUMIF(Pharmaceuticals!$B:$B,$B228,Pharmaceuticals!W:W)+SUMIF('Health Products &amp; Equipment'!$B:$B,$B228,'Health Products &amp; Equipment'!AF:AF)+SUMIF('Other Pharma &amp; Health Products'!$B:$B,$B228,'Other Pharma &amp; Health Products'!AF:AF)+SUMIF('PSM Costs'!$B:$B,$B228,'PSM Costs'!AF:AF),"")</f>
        <v/>
      </c>
      <c r="M228" s="228" t="str">
        <f t="shared" ca="1" si="16"/>
        <v/>
      </c>
      <c r="N228" s="231" t="str">
        <f ca="1">IF(SUMIF(Pharmaceuticals!$B:$B,$B228,Pharmaceuticals!AD:AD)+SUMIF('Health Products &amp; Equipment'!$B:$B,$B228,'Health Products &amp; Equipment'!AM:AM)+SUMIF('Other Pharma &amp; Health Products'!$B:$B,$B228,'Other Pharma &amp; Health Products'!AM:AM)+SUMIF('PSM Costs'!$B:$B,$B228,'PSM Costs'!AM:AM)&gt;0,SUMIF(Pharmaceuticals!$B:$B,$B228,Pharmaceuticals!AD:AD)+SUMIF('Health Products &amp; Equipment'!$B:$B,$B228,'Health Products &amp; Equipment'!AM:AM)+SUMIF('Other Pharma &amp; Health Products'!$B:$B,$B228,'Other Pharma &amp; Health Products'!AM:AM)+SUMIF('PSM Costs'!$B:$B,$B228,'PSM Costs'!AM:AM),"")</f>
        <v/>
      </c>
      <c r="O228" s="231" t="str">
        <f ca="1">IF(SUMIF(Pharmaceuticals!$B:$B,$B228,Pharmaceuticals!AF:AF)+SUMIF('Health Products &amp; Equipment'!$B:$B,$B228,'Health Products &amp; Equipment'!AO:AO)+SUMIF('Other Pharma &amp; Health Products'!$B:$B,$B228,'Other Pharma &amp; Health Products'!AO:AO)+SUMIF('PSM Costs'!$B:$B,$B228,'PSM Costs'!AO:AO)&gt;0,SUMIF(Pharmaceuticals!$B:$B,$B228,Pharmaceuticals!AF:AF)+SUMIF('Health Products &amp; Equipment'!$B:$B,$B228,'Health Products &amp; Equipment'!AO:AO)+SUMIF('Other Pharma &amp; Health Products'!$B:$B,$B228,'Other Pharma &amp; Health Products'!AO:AO)+SUMIF('PSM Costs'!$B:$B,$B228,'PSM Costs'!AO:AO),"")</f>
        <v/>
      </c>
      <c r="P228" s="231" t="str">
        <f ca="1">IF(SUMIF(Pharmaceuticals!$B:$B,$B228,Pharmaceuticals!AH:AH)+SUMIF('Health Products &amp; Equipment'!$B:$B,$B228,'Health Products &amp; Equipment'!AQ:AQ)+SUMIF('Other Pharma &amp; Health Products'!$B:$B,$B228,'Other Pharma &amp; Health Products'!AQ:AQ)+SUMIF('PSM Costs'!$B:$B,$B228,'PSM Costs'!AQ:AQ)&gt;0,SUMIF(Pharmaceuticals!$B:$B,$B228,Pharmaceuticals!AH:AH)+SUMIF('Health Products &amp; Equipment'!$B:$B,$B228,'Health Products &amp; Equipment'!AQ:AQ)+SUMIF('Other Pharma &amp; Health Products'!$B:$B,$B228,'Other Pharma &amp; Health Products'!AQ:AQ)+SUMIF('PSM Costs'!$B:$B,$B228,'PSM Costs'!AQ:AQ),"")</f>
        <v/>
      </c>
      <c r="Q228" s="231" t="str">
        <f ca="1">IF(SUMIF(Pharmaceuticals!$B:$B,$B228,Pharmaceuticals!AJ:AJ)+SUMIF('Health Products &amp; Equipment'!$B:$B,$B228,'Health Products &amp; Equipment'!AS:AS)+SUMIF('Other Pharma &amp; Health Products'!$B:$B,$B228,'Other Pharma &amp; Health Products'!AS:AS)+SUMIF('PSM Costs'!$B:$B,$B228,'PSM Costs'!AS:AS)&gt;0,SUMIF(Pharmaceuticals!$B:$B,$B228,Pharmaceuticals!AJ:AJ)+SUMIF('Health Products &amp; Equipment'!$B:$B,$B228,'Health Products &amp; Equipment'!AS:AS)+SUMIF('Other Pharma &amp; Health Products'!$B:$B,$B228,'Other Pharma &amp; Health Products'!AS:AS)+SUMIF('PSM Costs'!$B:$B,$B228,'PSM Costs'!AS:AS),"")</f>
        <v/>
      </c>
      <c r="R228" s="229" t="str">
        <f t="shared" ca="1" si="17"/>
        <v/>
      </c>
      <c r="S228" s="230" t="str">
        <f ca="1">IF(SUMIF(Pharmaceuticals!$B:$B,$B228,Pharmaceuticals!AQ:AQ)+SUMIF('Health Products &amp; Equipment'!$B:$B,$B228,'Health Products &amp; Equipment'!AZ:AZ)+SUMIF('Other Pharma &amp; Health Products'!$B:$B,$B228,'Other Pharma &amp; Health Products'!AZ:AZ)+SUMIF('PSM Costs'!$B:$B,$B228,'PSM Costs'!AZ:AZ)&gt;0,SUMIF(Pharmaceuticals!$B:$B,$B228,Pharmaceuticals!AQ:AQ)+SUMIF('Health Products &amp; Equipment'!$B:$B,$B228,'Health Products &amp; Equipment'!AZ:AZ)+SUMIF('Other Pharma &amp; Health Products'!$B:$B,$B228,'Other Pharma &amp; Health Products'!AZ:AZ)+SUMIF('PSM Costs'!$B:$B,$B228,'PSM Costs'!AZ:AZ),"")</f>
        <v/>
      </c>
      <c r="T228" s="230" t="str">
        <f ca="1">IF(SUMIF(Pharmaceuticals!$B:$B,$B228,Pharmaceuticals!AS:AS)+SUMIF('Health Products &amp; Equipment'!$B:$B,$B228,'Health Products &amp; Equipment'!BB:BB)+SUMIF('Other Pharma &amp; Health Products'!$B:$B,$B228,'Other Pharma &amp; Health Products'!BB:BB)+SUMIF('PSM Costs'!$B:$B,$B228,'PSM Costs'!BB:BB)&gt;0,SUMIF(Pharmaceuticals!$B:$B,$B228,Pharmaceuticals!AS:AS)+SUMIF('Health Products &amp; Equipment'!$B:$B,$B228,'Health Products &amp; Equipment'!BB:BB)+SUMIF('Other Pharma &amp; Health Products'!$B:$B,$B228,'Other Pharma &amp; Health Products'!BB:BB)+SUMIF('PSM Costs'!$B:$B,$B228,'PSM Costs'!BB:BB),"")</f>
        <v/>
      </c>
      <c r="U228" s="230" t="str">
        <f ca="1">IF(SUMIF(Pharmaceuticals!$B:$B,$B228,Pharmaceuticals!AU:AU)+SUMIF('Health Products &amp; Equipment'!$B:$B,$B228,'Health Products &amp; Equipment'!BD:BD)+SUMIF('Other Pharma &amp; Health Products'!$B:$B,$B228,'Other Pharma &amp; Health Products'!BD:BD)+SUMIF('PSM Costs'!$B:$B,$B228,'PSM Costs'!BD:BD)&gt;0,SUMIF(Pharmaceuticals!$B:$B,$B228,Pharmaceuticals!AU:AU)+SUMIF('Health Products &amp; Equipment'!$B:$B,$B228,'Health Products &amp; Equipment'!BD:BD)+SUMIF('Other Pharma &amp; Health Products'!$B:$B,$B228,'Other Pharma &amp; Health Products'!BD:BD)+SUMIF('PSM Costs'!$B:$B,$B228,'PSM Costs'!BD:BD),"")</f>
        <v/>
      </c>
      <c r="V228" s="230" t="str">
        <f ca="1">IF(SUMIF(Pharmaceuticals!$B:$B,$B228,Pharmaceuticals!AW:AW)+SUMIF('Health Products &amp; Equipment'!$B:$B,$B228,'Health Products &amp; Equipment'!BF:BF)+SUMIF('Other Pharma &amp; Health Products'!$B:$B,$B228,'Other Pharma &amp; Health Products'!BF:BF)+SUMIF('PSM Costs'!$B:$B,$B228,'PSM Costs'!BF:BF)&gt;0,SUMIF(Pharmaceuticals!$B:$B,$B228,Pharmaceuticals!AW:AW)+SUMIF('Health Products &amp; Equipment'!$B:$B,$B228,'Health Products &amp; Equipment'!BF:BF)+SUMIF('Other Pharma &amp; Health Products'!$B:$B,$B228,'Other Pharma &amp; Health Products'!BF:BF)+SUMIF('PSM Costs'!$B:$B,$B228,'PSM Costs'!BF:BF),"")</f>
        <v/>
      </c>
      <c r="W228" s="228" t="str">
        <f t="shared" ca="1" si="18"/>
        <v/>
      </c>
      <c r="X228" s="231" t="str">
        <f ca="1">IF(SUMIF(Pharmaceuticals!$B:$B,$B228,Pharmaceuticals!BD:BD)+SUMIF('Health Products &amp; Equipment'!$B:$B,$B228,'Health Products &amp; Equipment'!BM:BM)+SUMIF('Other Pharma &amp; Health Products'!$B:$B,$B228,'Other Pharma &amp; Health Products'!BM:BM)+SUMIF('PSM Costs'!$B:$B,$B228,'PSM Costs'!BM:BM)&gt;0,SUMIF(Pharmaceuticals!$B:$B,$B228,Pharmaceuticals!BD:BD)+SUMIF('Health Products &amp; Equipment'!$B:$B,$B228,'Health Products &amp; Equipment'!BM:BM)+SUMIF('Other Pharma &amp; Health Products'!$B:$B,$B228,'Other Pharma &amp; Health Products'!BM:BM)+SUMIF('PSM Costs'!$B:$B,$B228,'PSM Costs'!BM:BM),"")</f>
        <v/>
      </c>
      <c r="Y228" s="231" t="str">
        <f ca="1">IF(SUMIF(Pharmaceuticals!$B:$B,$B228,Pharmaceuticals!BF:BF)+SUMIF('Health Products &amp; Equipment'!$B:$B,$B228,'Health Products &amp; Equipment'!BO:BO)+SUMIF('Other Pharma &amp; Health Products'!$B:$B,$B228,'Other Pharma &amp; Health Products'!BO:BO)+SUMIF('PSM Costs'!$B:$B,$B228,'PSM Costs'!BO:BO)&gt;0,SUMIF(Pharmaceuticals!$B:$B,$B228,Pharmaceuticals!BF:BF)+SUMIF('Health Products &amp; Equipment'!$B:$B,$B228,'Health Products &amp; Equipment'!BO:BO)+SUMIF('Other Pharma &amp; Health Products'!$B:$B,$B228,'Other Pharma &amp; Health Products'!BO:BO)+SUMIF('PSM Costs'!$B:$B,$B228,'PSM Costs'!BO:BO),"")</f>
        <v/>
      </c>
      <c r="Z228" s="231" t="str">
        <f ca="1">IF(SUMIF(Pharmaceuticals!$B:$B,$B228,Pharmaceuticals!BH:BH)+SUMIF('Health Products &amp; Equipment'!$B:$B,$B228,'Health Products &amp; Equipment'!BQ:BQ)+SUMIF('Other Pharma &amp; Health Products'!$B:$B,$B228,'Other Pharma &amp; Health Products'!BQ:BQ)+SUMIF('PSM Costs'!$B:$B,$B228,'PSM Costs'!BQ:BQ)&gt;0,SUMIF(Pharmaceuticals!$B:$B,$B228,Pharmaceuticals!BH:BH)+SUMIF('Health Products &amp; Equipment'!$B:$B,$B228,'Health Products &amp; Equipment'!BQ:BQ)+SUMIF('Other Pharma &amp; Health Products'!$B:$B,$B228,'Other Pharma &amp; Health Products'!BQ:BQ)+SUMIF('PSM Costs'!$B:$B,$B228,'PSM Costs'!BQ:BQ),"")</f>
        <v/>
      </c>
      <c r="AA228" s="231" t="str">
        <f ca="1">IF(SUMIF(Pharmaceuticals!$B:$B,$B228,Pharmaceuticals!BJ:BJ)+SUMIF('Health Products &amp; Equipment'!$B:$B,$B228,'Health Products &amp; Equipment'!BS:BS)+SUMIF('Other Pharma &amp; Health Products'!$B:$B,$B228,'Other Pharma &amp; Health Products'!BS:BS)+SUMIF('PSM Costs'!$B:$B,$B228,'PSM Costs'!BS:BS)&gt;0,SUMIF(Pharmaceuticals!$B:$B,$B228,Pharmaceuticals!BJ:BJ)+SUMIF('Health Products &amp; Equipment'!$B:$B,$B228,'Health Products &amp; Equipment'!BS:BS)+SUMIF('Other Pharma &amp; Health Products'!$B:$B,$B228,'Other Pharma &amp; Health Products'!BS:BS)+SUMIF('PSM Costs'!$B:$B,$B228,'PSM Costs'!BS:BS),"")</f>
        <v/>
      </c>
      <c r="AB228" s="230" t="str">
        <f t="shared" ca="1" si="19"/>
        <v/>
      </c>
    </row>
    <row r="229" spans="1:28" ht="22" customHeight="1" x14ac:dyDescent="0.15">
      <c r="A229" s="226">
        <v>219</v>
      </c>
      <c r="B229" s="226" t="str">
        <f ca="1">IFERROR(VLOOKUP(A229,'Rank unique Mod-Int-CI-PR'!I:J,2,FALSE),"")</f>
        <v/>
      </c>
      <c r="C229" s="227" t="str">
        <f ca="1">IFERROR(VLOOKUP(VALUE(LEFT(B229,FIND("-",B229)-1)),CatModules!B:C,2,FALSE),"")</f>
        <v/>
      </c>
      <c r="D229" s="227" t="str">
        <f ca="1">IFERROR(VLOOKUP(LEFT(B229,FIND("--",B229)-1),CatInt!D:E,2,FALSE),"")</f>
        <v/>
      </c>
      <c r="E229" s="227" t="str">
        <f ca="1">IFERROR(VLOOKUP(MID(B229,FIND("--",B229)+2,FIND("---",B229)-FIND("--",B229)-2),CatCostInp!D:E,2,FALSE),"")</f>
        <v/>
      </c>
      <c r="F229" s="227" t="str">
        <f ca="1">IFERROR(VLOOKUP(B229,ActivityConcat!A:C,3,FALSE),"")</f>
        <v/>
      </c>
      <c r="G229" s="228" t="str">
        <f ca="1">IFERROR(VLOOKUP(VALUE(RIGHT(B229,1)),Setup!A:D,4,FALSE),"")</f>
        <v/>
      </c>
      <c r="H229" s="229" t="str">
        <f t="shared" ca="1" si="15"/>
        <v/>
      </c>
      <c r="I229" s="230" t="str">
        <f ca="1">IF(SUMIF(Pharmaceuticals!$B:$B,$B229,Pharmaceuticals!Q:Q)+SUMIF('Health Products &amp; Equipment'!$B:$B,$B229,'Health Products &amp; Equipment'!Z:Z)+SUMIF('Other Pharma &amp; Health Products'!$B:$B,$B229,'Other Pharma &amp; Health Products'!Z:Z)+SUMIF('PSM Costs'!$B:$B,$B229,'PSM Costs'!Z:Z)&gt;0,SUMIF(Pharmaceuticals!$B:$B,$B229,Pharmaceuticals!Q:Q)+SUMIF('Health Products &amp; Equipment'!$B:$B,$B229,'Health Products &amp; Equipment'!Z:Z)+SUMIF('Other Pharma &amp; Health Products'!$B:$B,$B229,'Other Pharma &amp; Health Products'!Z:Z)+SUMIF('PSM Costs'!$B:$B,$B229,'PSM Costs'!Z:Z),"")</f>
        <v/>
      </c>
      <c r="J229" s="230" t="str">
        <f ca="1">IF(SUMIF(Pharmaceuticals!$B:$B,$B229,Pharmaceuticals!S:S)+SUMIF('Health Products &amp; Equipment'!$B:$B,$B229,'Health Products &amp; Equipment'!AB:AB)+SUMIF('Other Pharma &amp; Health Products'!$B:$B,$B229,'Other Pharma &amp; Health Products'!AB:AB)+SUMIF('PSM Costs'!$B:$B,$B229,'PSM Costs'!AB:AB)&gt;0,SUMIF(Pharmaceuticals!$B:$B,$B229,Pharmaceuticals!S:S)+SUMIF('Health Products &amp; Equipment'!$B:$B,$B229,'Health Products &amp; Equipment'!AB:AB)+SUMIF('Other Pharma &amp; Health Products'!$B:$B,$B229,'Other Pharma &amp; Health Products'!AB:AB)+SUMIF('PSM Costs'!$B:$B,$B229,'PSM Costs'!AB:AB),"")</f>
        <v/>
      </c>
      <c r="K229" s="230" t="str">
        <f ca="1">IF(SUMIF(Pharmaceuticals!$B:$B,$B229,Pharmaceuticals!U:U)+SUMIF('Health Products &amp; Equipment'!$B:$B,$B229,'Health Products &amp; Equipment'!AD:AD)+SUMIF('Other Pharma &amp; Health Products'!$B:$B,$B229,'Other Pharma &amp; Health Products'!AD:AD)+SUMIF('PSM Costs'!$B:$B,$B229,'PSM Costs'!AD:AD)&gt;0,SUMIF(Pharmaceuticals!$B:$B,$B229,Pharmaceuticals!U:U)+SUMIF('Health Products &amp; Equipment'!$B:$B,$B229,'Health Products &amp; Equipment'!AD:AD)+SUMIF('Other Pharma &amp; Health Products'!$B:$B,$B229,'Other Pharma &amp; Health Products'!AD:AD)+SUMIF('PSM Costs'!$B:$B,$B229,'PSM Costs'!AD:AD),"")</f>
        <v/>
      </c>
      <c r="L229" s="230" t="str">
        <f ca="1">IF(SUMIF(Pharmaceuticals!$B:$B,$B229,Pharmaceuticals!W:W)+SUMIF('Health Products &amp; Equipment'!$B:$B,$B229,'Health Products &amp; Equipment'!AF:AF)+SUMIF('Other Pharma &amp; Health Products'!$B:$B,$B229,'Other Pharma &amp; Health Products'!AF:AF)+SUMIF('PSM Costs'!$B:$B,$B229,'PSM Costs'!AF:AF)&gt;0,SUMIF(Pharmaceuticals!$B:$B,$B229,Pharmaceuticals!W:W)+SUMIF('Health Products &amp; Equipment'!$B:$B,$B229,'Health Products &amp; Equipment'!AF:AF)+SUMIF('Other Pharma &amp; Health Products'!$B:$B,$B229,'Other Pharma &amp; Health Products'!AF:AF)+SUMIF('PSM Costs'!$B:$B,$B229,'PSM Costs'!AF:AF),"")</f>
        <v/>
      </c>
      <c r="M229" s="228" t="str">
        <f t="shared" ca="1" si="16"/>
        <v/>
      </c>
      <c r="N229" s="231" t="str">
        <f ca="1">IF(SUMIF(Pharmaceuticals!$B:$B,$B229,Pharmaceuticals!AD:AD)+SUMIF('Health Products &amp; Equipment'!$B:$B,$B229,'Health Products &amp; Equipment'!AM:AM)+SUMIF('Other Pharma &amp; Health Products'!$B:$B,$B229,'Other Pharma &amp; Health Products'!AM:AM)+SUMIF('PSM Costs'!$B:$B,$B229,'PSM Costs'!AM:AM)&gt;0,SUMIF(Pharmaceuticals!$B:$B,$B229,Pharmaceuticals!AD:AD)+SUMIF('Health Products &amp; Equipment'!$B:$B,$B229,'Health Products &amp; Equipment'!AM:AM)+SUMIF('Other Pharma &amp; Health Products'!$B:$B,$B229,'Other Pharma &amp; Health Products'!AM:AM)+SUMIF('PSM Costs'!$B:$B,$B229,'PSM Costs'!AM:AM),"")</f>
        <v/>
      </c>
      <c r="O229" s="231" t="str">
        <f ca="1">IF(SUMIF(Pharmaceuticals!$B:$B,$B229,Pharmaceuticals!AF:AF)+SUMIF('Health Products &amp; Equipment'!$B:$B,$B229,'Health Products &amp; Equipment'!AO:AO)+SUMIF('Other Pharma &amp; Health Products'!$B:$B,$B229,'Other Pharma &amp; Health Products'!AO:AO)+SUMIF('PSM Costs'!$B:$B,$B229,'PSM Costs'!AO:AO)&gt;0,SUMIF(Pharmaceuticals!$B:$B,$B229,Pharmaceuticals!AF:AF)+SUMIF('Health Products &amp; Equipment'!$B:$B,$B229,'Health Products &amp; Equipment'!AO:AO)+SUMIF('Other Pharma &amp; Health Products'!$B:$B,$B229,'Other Pharma &amp; Health Products'!AO:AO)+SUMIF('PSM Costs'!$B:$B,$B229,'PSM Costs'!AO:AO),"")</f>
        <v/>
      </c>
      <c r="P229" s="231" t="str">
        <f ca="1">IF(SUMIF(Pharmaceuticals!$B:$B,$B229,Pharmaceuticals!AH:AH)+SUMIF('Health Products &amp; Equipment'!$B:$B,$B229,'Health Products &amp; Equipment'!AQ:AQ)+SUMIF('Other Pharma &amp; Health Products'!$B:$B,$B229,'Other Pharma &amp; Health Products'!AQ:AQ)+SUMIF('PSM Costs'!$B:$B,$B229,'PSM Costs'!AQ:AQ)&gt;0,SUMIF(Pharmaceuticals!$B:$B,$B229,Pharmaceuticals!AH:AH)+SUMIF('Health Products &amp; Equipment'!$B:$B,$B229,'Health Products &amp; Equipment'!AQ:AQ)+SUMIF('Other Pharma &amp; Health Products'!$B:$B,$B229,'Other Pharma &amp; Health Products'!AQ:AQ)+SUMIF('PSM Costs'!$B:$B,$B229,'PSM Costs'!AQ:AQ),"")</f>
        <v/>
      </c>
      <c r="Q229" s="231" t="str">
        <f ca="1">IF(SUMIF(Pharmaceuticals!$B:$B,$B229,Pharmaceuticals!AJ:AJ)+SUMIF('Health Products &amp; Equipment'!$B:$B,$B229,'Health Products &amp; Equipment'!AS:AS)+SUMIF('Other Pharma &amp; Health Products'!$B:$B,$B229,'Other Pharma &amp; Health Products'!AS:AS)+SUMIF('PSM Costs'!$B:$B,$B229,'PSM Costs'!AS:AS)&gt;0,SUMIF(Pharmaceuticals!$B:$B,$B229,Pharmaceuticals!AJ:AJ)+SUMIF('Health Products &amp; Equipment'!$B:$B,$B229,'Health Products &amp; Equipment'!AS:AS)+SUMIF('Other Pharma &amp; Health Products'!$B:$B,$B229,'Other Pharma &amp; Health Products'!AS:AS)+SUMIF('PSM Costs'!$B:$B,$B229,'PSM Costs'!AS:AS),"")</f>
        <v/>
      </c>
      <c r="R229" s="229" t="str">
        <f t="shared" ca="1" si="17"/>
        <v/>
      </c>
      <c r="S229" s="230" t="str">
        <f ca="1">IF(SUMIF(Pharmaceuticals!$B:$B,$B229,Pharmaceuticals!AQ:AQ)+SUMIF('Health Products &amp; Equipment'!$B:$B,$B229,'Health Products &amp; Equipment'!AZ:AZ)+SUMIF('Other Pharma &amp; Health Products'!$B:$B,$B229,'Other Pharma &amp; Health Products'!AZ:AZ)+SUMIF('PSM Costs'!$B:$B,$B229,'PSM Costs'!AZ:AZ)&gt;0,SUMIF(Pharmaceuticals!$B:$B,$B229,Pharmaceuticals!AQ:AQ)+SUMIF('Health Products &amp; Equipment'!$B:$B,$B229,'Health Products &amp; Equipment'!AZ:AZ)+SUMIF('Other Pharma &amp; Health Products'!$B:$B,$B229,'Other Pharma &amp; Health Products'!AZ:AZ)+SUMIF('PSM Costs'!$B:$B,$B229,'PSM Costs'!AZ:AZ),"")</f>
        <v/>
      </c>
      <c r="T229" s="230" t="str">
        <f ca="1">IF(SUMIF(Pharmaceuticals!$B:$B,$B229,Pharmaceuticals!AS:AS)+SUMIF('Health Products &amp; Equipment'!$B:$B,$B229,'Health Products &amp; Equipment'!BB:BB)+SUMIF('Other Pharma &amp; Health Products'!$B:$B,$B229,'Other Pharma &amp; Health Products'!BB:BB)+SUMIF('PSM Costs'!$B:$B,$B229,'PSM Costs'!BB:BB)&gt;0,SUMIF(Pharmaceuticals!$B:$B,$B229,Pharmaceuticals!AS:AS)+SUMIF('Health Products &amp; Equipment'!$B:$B,$B229,'Health Products &amp; Equipment'!BB:BB)+SUMIF('Other Pharma &amp; Health Products'!$B:$B,$B229,'Other Pharma &amp; Health Products'!BB:BB)+SUMIF('PSM Costs'!$B:$B,$B229,'PSM Costs'!BB:BB),"")</f>
        <v/>
      </c>
      <c r="U229" s="230" t="str">
        <f ca="1">IF(SUMIF(Pharmaceuticals!$B:$B,$B229,Pharmaceuticals!AU:AU)+SUMIF('Health Products &amp; Equipment'!$B:$B,$B229,'Health Products &amp; Equipment'!BD:BD)+SUMIF('Other Pharma &amp; Health Products'!$B:$B,$B229,'Other Pharma &amp; Health Products'!BD:BD)+SUMIF('PSM Costs'!$B:$B,$B229,'PSM Costs'!BD:BD)&gt;0,SUMIF(Pharmaceuticals!$B:$B,$B229,Pharmaceuticals!AU:AU)+SUMIF('Health Products &amp; Equipment'!$B:$B,$B229,'Health Products &amp; Equipment'!BD:BD)+SUMIF('Other Pharma &amp; Health Products'!$B:$B,$B229,'Other Pharma &amp; Health Products'!BD:BD)+SUMIF('PSM Costs'!$B:$B,$B229,'PSM Costs'!BD:BD),"")</f>
        <v/>
      </c>
      <c r="V229" s="230" t="str">
        <f ca="1">IF(SUMIF(Pharmaceuticals!$B:$B,$B229,Pharmaceuticals!AW:AW)+SUMIF('Health Products &amp; Equipment'!$B:$B,$B229,'Health Products &amp; Equipment'!BF:BF)+SUMIF('Other Pharma &amp; Health Products'!$B:$B,$B229,'Other Pharma &amp; Health Products'!BF:BF)+SUMIF('PSM Costs'!$B:$B,$B229,'PSM Costs'!BF:BF)&gt;0,SUMIF(Pharmaceuticals!$B:$B,$B229,Pharmaceuticals!AW:AW)+SUMIF('Health Products &amp; Equipment'!$B:$B,$B229,'Health Products &amp; Equipment'!BF:BF)+SUMIF('Other Pharma &amp; Health Products'!$B:$B,$B229,'Other Pharma &amp; Health Products'!BF:BF)+SUMIF('PSM Costs'!$B:$B,$B229,'PSM Costs'!BF:BF),"")</f>
        <v/>
      </c>
      <c r="W229" s="228" t="str">
        <f t="shared" ca="1" si="18"/>
        <v/>
      </c>
      <c r="X229" s="231" t="str">
        <f ca="1">IF(SUMIF(Pharmaceuticals!$B:$B,$B229,Pharmaceuticals!BD:BD)+SUMIF('Health Products &amp; Equipment'!$B:$B,$B229,'Health Products &amp; Equipment'!BM:BM)+SUMIF('Other Pharma &amp; Health Products'!$B:$B,$B229,'Other Pharma &amp; Health Products'!BM:BM)+SUMIF('PSM Costs'!$B:$B,$B229,'PSM Costs'!BM:BM)&gt;0,SUMIF(Pharmaceuticals!$B:$B,$B229,Pharmaceuticals!BD:BD)+SUMIF('Health Products &amp; Equipment'!$B:$B,$B229,'Health Products &amp; Equipment'!BM:BM)+SUMIF('Other Pharma &amp; Health Products'!$B:$B,$B229,'Other Pharma &amp; Health Products'!BM:BM)+SUMIF('PSM Costs'!$B:$B,$B229,'PSM Costs'!BM:BM),"")</f>
        <v/>
      </c>
      <c r="Y229" s="231" t="str">
        <f ca="1">IF(SUMIF(Pharmaceuticals!$B:$B,$B229,Pharmaceuticals!BF:BF)+SUMIF('Health Products &amp; Equipment'!$B:$B,$B229,'Health Products &amp; Equipment'!BO:BO)+SUMIF('Other Pharma &amp; Health Products'!$B:$B,$B229,'Other Pharma &amp; Health Products'!BO:BO)+SUMIF('PSM Costs'!$B:$B,$B229,'PSM Costs'!BO:BO)&gt;0,SUMIF(Pharmaceuticals!$B:$B,$B229,Pharmaceuticals!BF:BF)+SUMIF('Health Products &amp; Equipment'!$B:$B,$B229,'Health Products &amp; Equipment'!BO:BO)+SUMIF('Other Pharma &amp; Health Products'!$B:$B,$B229,'Other Pharma &amp; Health Products'!BO:BO)+SUMIF('PSM Costs'!$B:$B,$B229,'PSM Costs'!BO:BO),"")</f>
        <v/>
      </c>
      <c r="Z229" s="231" t="str">
        <f ca="1">IF(SUMIF(Pharmaceuticals!$B:$B,$B229,Pharmaceuticals!BH:BH)+SUMIF('Health Products &amp; Equipment'!$B:$B,$B229,'Health Products &amp; Equipment'!BQ:BQ)+SUMIF('Other Pharma &amp; Health Products'!$B:$B,$B229,'Other Pharma &amp; Health Products'!BQ:BQ)+SUMIF('PSM Costs'!$B:$B,$B229,'PSM Costs'!BQ:BQ)&gt;0,SUMIF(Pharmaceuticals!$B:$B,$B229,Pharmaceuticals!BH:BH)+SUMIF('Health Products &amp; Equipment'!$B:$B,$B229,'Health Products &amp; Equipment'!BQ:BQ)+SUMIF('Other Pharma &amp; Health Products'!$B:$B,$B229,'Other Pharma &amp; Health Products'!BQ:BQ)+SUMIF('PSM Costs'!$B:$B,$B229,'PSM Costs'!BQ:BQ),"")</f>
        <v/>
      </c>
      <c r="AA229" s="231" t="str">
        <f ca="1">IF(SUMIF(Pharmaceuticals!$B:$B,$B229,Pharmaceuticals!BJ:BJ)+SUMIF('Health Products &amp; Equipment'!$B:$B,$B229,'Health Products &amp; Equipment'!BS:BS)+SUMIF('Other Pharma &amp; Health Products'!$B:$B,$B229,'Other Pharma &amp; Health Products'!BS:BS)+SUMIF('PSM Costs'!$B:$B,$B229,'PSM Costs'!BS:BS)&gt;0,SUMIF(Pharmaceuticals!$B:$B,$B229,Pharmaceuticals!BJ:BJ)+SUMIF('Health Products &amp; Equipment'!$B:$B,$B229,'Health Products &amp; Equipment'!BS:BS)+SUMIF('Other Pharma &amp; Health Products'!$B:$B,$B229,'Other Pharma &amp; Health Products'!BS:BS)+SUMIF('PSM Costs'!$B:$B,$B229,'PSM Costs'!BS:BS),"")</f>
        <v/>
      </c>
      <c r="AB229" s="230" t="str">
        <f t="shared" ca="1" si="19"/>
        <v/>
      </c>
    </row>
    <row r="230" spans="1:28" ht="22" customHeight="1" x14ac:dyDescent="0.15">
      <c r="A230" s="226">
        <v>220</v>
      </c>
      <c r="B230" s="226" t="str">
        <f ca="1">IFERROR(VLOOKUP(A230,'Rank unique Mod-Int-CI-PR'!I:J,2,FALSE),"")</f>
        <v/>
      </c>
      <c r="C230" s="227" t="str">
        <f ca="1">IFERROR(VLOOKUP(VALUE(LEFT(B230,FIND("-",B230)-1)),CatModules!B:C,2,FALSE),"")</f>
        <v/>
      </c>
      <c r="D230" s="227" t="str">
        <f ca="1">IFERROR(VLOOKUP(LEFT(B230,FIND("--",B230)-1),CatInt!D:E,2,FALSE),"")</f>
        <v/>
      </c>
      <c r="E230" s="227" t="str">
        <f ca="1">IFERROR(VLOOKUP(MID(B230,FIND("--",B230)+2,FIND("---",B230)-FIND("--",B230)-2),CatCostInp!D:E,2,FALSE),"")</f>
        <v/>
      </c>
      <c r="F230" s="227" t="str">
        <f ca="1">IFERROR(VLOOKUP(B230,ActivityConcat!A:C,3,FALSE),"")</f>
        <v/>
      </c>
      <c r="G230" s="228" t="str">
        <f ca="1">IFERROR(VLOOKUP(VALUE(RIGHT(B230,1)),Setup!A:D,4,FALSE),"")</f>
        <v/>
      </c>
      <c r="H230" s="229" t="str">
        <f t="shared" ca="1" si="15"/>
        <v/>
      </c>
      <c r="I230" s="230" t="str">
        <f ca="1">IF(SUMIF(Pharmaceuticals!$B:$B,$B230,Pharmaceuticals!Q:Q)+SUMIF('Health Products &amp; Equipment'!$B:$B,$B230,'Health Products &amp; Equipment'!Z:Z)+SUMIF('Other Pharma &amp; Health Products'!$B:$B,$B230,'Other Pharma &amp; Health Products'!Z:Z)+SUMIF('PSM Costs'!$B:$B,$B230,'PSM Costs'!Z:Z)&gt;0,SUMIF(Pharmaceuticals!$B:$B,$B230,Pharmaceuticals!Q:Q)+SUMIF('Health Products &amp; Equipment'!$B:$B,$B230,'Health Products &amp; Equipment'!Z:Z)+SUMIF('Other Pharma &amp; Health Products'!$B:$B,$B230,'Other Pharma &amp; Health Products'!Z:Z)+SUMIF('PSM Costs'!$B:$B,$B230,'PSM Costs'!Z:Z),"")</f>
        <v/>
      </c>
      <c r="J230" s="230" t="str">
        <f ca="1">IF(SUMIF(Pharmaceuticals!$B:$B,$B230,Pharmaceuticals!S:S)+SUMIF('Health Products &amp; Equipment'!$B:$B,$B230,'Health Products &amp; Equipment'!AB:AB)+SUMIF('Other Pharma &amp; Health Products'!$B:$B,$B230,'Other Pharma &amp; Health Products'!AB:AB)+SUMIF('PSM Costs'!$B:$B,$B230,'PSM Costs'!AB:AB)&gt;0,SUMIF(Pharmaceuticals!$B:$B,$B230,Pharmaceuticals!S:S)+SUMIF('Health Products &amp; Equipment'!$B:$B,$B230,'Health Products &amp; Equipment'!AB:AB)+SUMIF('Other Pharma &amp; Health Products'!$B:$B,$B230,'Other Pharma &amp; Health Products'!AB:AB)+SUMIF('PSM Costs'!$B:$B,$B230,'PSM Costs'!AB:AB),"")</f>
        <v/>
      </c>
      <c r="K230" s="230" t="str">
        <f ca="1">IF(SUMIF(Pharmaceuticals!$B:$B,$B230,Pharmaceuticals!U:U)+SUMIF('Health Products &amp; Equipment'!$B:$B,$B230,'Health Products &amp; Equipment'!AD:AD)+SUMIF('Other Pharma &amp; Health Products'!$B:$B,$B230,'Other Pharma &amp; Health Products'!AD:AD)+SUMIF('PSM Costs'!$B:$B,$B230,'PSM Costs'!AD:AD)&gt;0,SUMIF(Pharmaceuticals!$B:$B,$B230,Pharmaceuticals!U:U)+SUMIF('Health Products &amp; Equipment'!$B:$B,$B230,'Health Products &amp; Equipment'!AD:AD)+SUMIF('Other Pharma &amp; Health Products'!$B:$B,$B230,'Other Pharma &amp; Health Products'!AD:AD)+SUMIF('PSM Costs'!$B:$B,$B230,'PSM Costs'!AD:AD),"")</f>
        <v/>
      </c>
      <c r="L230" s="230" t="str">
        <f ca="1">IF(SUMIF(Pharmaceuticals!$B:$B,$B230,Pharmaceuticals!W:W)+SUMIF('Health Products &amp; Equipment'!$B:$B,$B230,'Health Products &amp; Equipment'!AF:AF)+SUMIF('Other Pharma &amp; Health Products'!$B:$B,$B230,'Other Pharma &amp; Health Products'!AF:AF)+SUMIF('PSM Costs'!$B:$B,$B230,'PSM Costs'!AF:AF)&gt;0,SUMIF(Pharmaceuticals!$B:$B,$B230,Pharmaceuticals!W:W)+SUMIF('Health Products &amp; Equipment'!$B:$B,$B230,'Health Products &amp; Equipment'!AF:AF)+SUMIF('Other Pharma &amp; Health Products'!$B:$B,$B230,'Other Pharma &amp; Health Products'!AF:AF)+SUMIF('PSM Costs'!$B:$B,$B230,'PSM Costs'!AF:AF),"")</f>
        <v/>
      </c>
      <c r="M230" s="228" t="str">
        <f t="shared" ca="1" si="16"/>
        <v/>
      </c>
      <c r="N230" s="231" t="str">
        <f ca="1">IF(SUMIF(Pharmaceuticals!$B:$B,$B230,Pharmaceuticals!AD:AD)+SUMIF('Health Products &amp; Equipment'!$B:$B,$B230,'Health Products &amp; Equipment'!AM:AM)+SUMIF('Other Pharma &amp; Health Products'!$B:$B,$B230,'Other Pharma &amp; Health Products'!AM:AM)+SUMIF('PSM Costs'!$B:$B,$B230,'PSM Costs'!AM:AM)&gt;0,SUMIF(Pharmaceuticals!$B:$B,$B230,Pharmaceuticals!AD:AD)+SUMIF('Health Products &amp; Equipment'!$B:$B,$B230,'Health Products &amp; Equipment'!AM:AM)+SUMIF('Other Pharma &amp; Health Products'!$B:$B,$B230,'Other Pharma &amp; Health Products'!AM:AM)+SUMIF('PSM Costs'!$B:$B,$B230,'PSM Costs'!AM:AM),"")</f>
        <v/>
      </c>
      <c r="O230" s="231" t="str">
        <f ca="1">IF(SUMIF(Pharmaceuticals!$B:$B,$B230,Pharmaceuticals!AF:AF)+SUMIF('Health Products &amp; Equipment'!$B:$B,$B230,'Health Products &amp; Equipment'!AO:AO)+SUMIF('Other Pharma &amp; Health Products'!$B:$B,$B230,'Other Pharma &amp; Health Products'!AO:AO)+SUMIF('PSM Costs'!$B:$B,$B230,'PSM Costs'!AO:AO)&gt;0,SUMIF(Pharmaceuticals!$B:$B,$B230,Pharmaceuticals!AF:AF)+SUMIF('Health Products &amp; Equipment'!$B:$B,$B230,'Health Products &amp; Equipment'!AO:AO)+SUMIF('Other Pharma &amp; Health Products'!$B:$B,$B230,'Other Pharma &amp; Health Products'!AO:AO)+SUMIF('PSM Costs'!$B:$B,$B230,'PSM Costs'!AO:AO),"")</f>
        <v/>
      </c>
      <c r="P230" s="231" t="str">
        <f ca="1">IF(SUMIF(Pharmaceuticals!$B:$B,$B230,Pharmaceuticals!AH:AH)+SUMIF('Health Products &amp; Equipment'!$B:$B,$B230,'Health Products &amp; Equipment'!AQ:AQ)+SUMIF('Other Pharma &amp; Health Products'!$B:$B,$B230,'Other Pharma &amp; Health Products'!AQ:AQ)+SUMIF('PSM Costs'!$B:$B,$B230,'PSM Costs'!AQ:AQ)&gt;0,SUMIF(Pharmaceuticals!$B:$B,$B230,Pharmaceuticals!AH:AH)+SUMIF('Health Products &amp; Equipment'!$B:$B,$B230,'Health Products &amp; Equipment'!AQ:AQ)+SUMIF('Other Pharma &amp; Health Products'!$B:$B,$B230,'Other Pharma &amp; Health Products'!AQ:AQ)+SUMIF('PSM Costs'!$B:$B,$B230,'PSM Costs'!AQ:AQ),"")</f>
        <v/>
      </c>
      <c r="Q230" s="231" t="str">
        <f ca="1">IF(SUMIF(Pharmaceuticals!$B:$B,$B230,Pharmaceuticals!AJ:AJ)+SUMIF('Health Products &amp; Equipment'!$B:$B,$B230,'Health Products &amp; Equipment'!AS:AS)+SUMIF('Other Pharma &amp; Health Products'!$B:$B,$B230,'Other Pharma &amp; Health Products'!AS:AS)+SUMIF('PSM Costs'!$B:$B,$B230,'PSM Costs'!AS:AS)&gt;0,SUMIF(Pharmaceuticals!$B:$B,$B230,Pharmaceuticals!AJ:AJ)+SUMIF('Health Products &amp; Equipment'!$B:$B,$B230,'Health Products &amp; Equipment'!AS:AS)+SUMIF('Other Pharma &amp; Health Products'!$B:$B,$B230,'Other Pharma &amp; Health Products'!AS:AS)+SUMIF('PSM Costs'!$B:$B,$B230,'PSM Costs'!AS:AS),"")</f>
        <v/>
      </c>
      <c r="R230" s="229" t="str">
        <f t="shared" ca="1" si="17"/>
        <v/>
      </c>
      <c r="S230" s="230" t="str">
        <f ca="1">IF(SUMIF(Pharmaceuticals!$B:$B,$B230,Pharmaceuticals!AQ:AQ)+SUMIF('Health Products &amp; Equipment'!$B:$B,$B230,'Health Products &amp; Equipment'!AZ:AZ)+SUMIF('Other Pharma &amp; Health Products'!$B:$B,$B230,'Other Pharma &amp; Health Products'!AZ:AZ)+SUMIF('PSM Costs'!$B:$B,$B230,'PSM Costs'!AZ:AZ)&gt;0,SUMIF(Pharmaceuticals!$B:$B,$B230,Pharmaceuticals!AQ:AQ)+SUMIF('Health Products &amp; Equipment'!$B:$B,$B230,'Health Products &amp; Equipment'!AZ:AZ)+SUMIF('Other Pharma &amp; Health Products'!$B:$B,$B230,'Other Pharma &amp; Health Products'!AZ:AZ)+SUMIF('PSM Costs'!$B:$B,$B230,'PSM Costs'!AZ:AZ),"")</f>
        <v/>
      </c>
      <c r="T230" s="230" t="str">
        <f ca="1">IF(SUMIF(Pharmaceuticals!$B:$B,$B230,Pharmaceuticals!AS:AS)+SUMIF('Health Products &amp; Equipment'!$B:$B,$B230,'Health Products &amp; Equipment'!BB:BB)+SUMIF('Other Pharma &amp; Health Products'!$B:$B,$B230,'Other Pharma &amp; Health Products'!BB:BB)+SUMIF('PSM Costs'!$B:$B,$B230,'PSM Costs'!BB:BB)&gt;0,SUMIF(Pharmaceuticals!$B:$B,$B230,Pharmaceuticals!AS:AS)+SUMIF('Health Products &amp; Equipment'!$B:$B,$B230,'Health Products &amp; Equipment'!BB:BB)+SUMIF('Other Pharma &amp; Health Products'!$B:$B,$B230,'Other Pharma &amp; Health Products'!BB:BB)+SUMIF('PSM Costs'!$B:$B,$B230,'PSM Costs'!BB:BB),"")</f>
        <v/>
      </c>
      <c r="U230" s="230" t="str">
        <f ca="1">IF(SUMIF(Pharmaceuticals!$B:$B,$B230,Pharmaceuticals!AU:AU)+SUMIF('Health Products &amp; Equipment'!$B:$B,$B230,'Health Products &amp; Equipment'!BD:BD)+SUMIF('Other Pharma &amp; Health Products'!$B:$B,$B230,'Other Pharma &amp; Health Products'!BD:BD)+SUMIF('PSM Costs'!$B:$B,$B230,'PSM Costs'!BD:BD)&gt;0,SUMIF(Pharmaceuticals!$B:$B,$B230,Pharmaceuticals!AU:AU)+SUMIF('Health Products &amp; Equipment'!$B:$B,$B230,'Health Products &amp; Equipment'!BD:BD)+SUMIF('Other Pharma &amp; Health Products'!$B:$B,$B230,'Other Pharma &amp; Health Products'!BD:BD)+SUMIF('PSM Costs'!$B:$B,$B230,'PSM Costs'!BD:BD),"")</f>
        <v/>
      </c>
      <c r="V230" s="230" t="str">
        <f ca="1">IF(SUMIF(Pharmaceuticals!$B:$B,$B230,Pharmaceuticals!AW:AW)+SUMIF('Health Products &amp; Equipment'!$B:$B,$B230,'Health Products &amp; Equipment'!BF:BF)+SUMIF('Other Pharma &amp; Health Products'!$B:$B,$B230,'Other Pharma &amp; Health Products'!BF:BF)+SUMIF('PSM Costs'!$B:$B,$B230,'PSM Costs'!BF:BF)&gt;0,SUMIF(Pharmaceuticals!$B:$B,$B230,Pharmaceuticals!AW:AW)+SUMIF('Health Products &amp; Equipment'!$B:$B,$B230,'Health Products &amp; Equipment'!BF:BF)+SUMIF('Other Pharma &amp; Health Products'!$B:$B,$B230,'Other Pharma &amp; Health Products'!BF:BF)+SUMIF('PSM Costs'!$B:$B,$B230,'PSM Costs'!BF:BF),"")</f>
        <v/>
      </c>
      <c r="W230" s="228" t="str">
        <f t="shared" ca="1" si="18"/>
        <v/>
      </c>
      <c r="X230" s="231" t="str">
        <f ca="1">IF(SUMIF(Pharmaceuticals!$B:$B,$B230,Pharmaceuticals!BD:BD)+SUMIF('Health Products &amp; Equipment'!$B:$B,$B230,'Health Products &amp; Equipment'!BM:BM)+SUMIF('Other Pharma &amp; Health Products'!$B:$B,$B230,'Other Pharma &amp; Health Products'!BM:BM)+SUMIF('PSM Costs'!$B:$B,$B230,'PSM Costs'!BM:BM)&gt;0,SUMIF(Pharmaceuticals!$B:$B,$B230,Pharmaceuticals!BD:BD)+SUMIF('Health Products &amp; Equipment'!$B:$B,$B230,'Health Products &amp; Equipment'!BM:BM)+SUMIF('Other Pharma &amp; Health Products'!$B:$B,$B230,'Other Pharma &amp; Health Products'!BM:BM)+SUMIF('PSM Costs'!$B:$B,$B230,'PSM Costs'!BM:BM),"")</f>
        <v/>
      </c>
      <c r="Y230" s="231" t="str">
        <f ca="1">IF(SUMIF(Pharmaceuticals!$B:$B,$B230,Pharmaceuticals!BF:BF)+SUMIF('Health Products &amp; Equipment'!$B:$B,$B230,'Health Products &amp; Equipment'!BO:BO)+SUMIF('Other Pharma &amp; Health Products'!$B:$B,$B230,'Other Pharma &amp; Health Products'!BO:BO)+SUMIF('PSM Costs'!$B:$B,$B230,'PSM Costs'!BO:BO)&gt;0,SUMIF(Pharmaceuticals!$B:$B,$B230,Pharmaceuticals!BF:BF)+SUMIF('Health Products &amp; Equipment'!$B:$B,$B230,'Health Products &amp; Equipment'!BO:BO)+SUMIF('Other Pharma &amp; Health Products'!$B:$B,$B230,'Other Pharma &amp; Health Products'!BO:BO)+SUMIF('PSM Costs'!$B:$B,$B230,'PSM Costs'!BO:BO),"")</f>
        <v/>
      </c>
      <c r="Z230" s="231" t="str">
        <f ca="1">IF(SUMIF(Pharmaceuticals!$B:$B,$B230,Pharmaceuticals!BH:BH)+SUMIF('Health Products &amp; Equipment'!$B:$B,$B230,'Health Products &amp; Equipment'!BQ:BQ)+SUMIF('Other Pharma &amp; Health Products'!$B:$B,$B230,'Other Pharma &amp; Health Products'!BQ:BQ)+SUMIF('PSM Costs'!$B:$B,$B230,'PSM Costs'!BQ:BQ)&gt;0,SUMIF(Pharmaceuticals!$B:$B,$B230,Pharmaceuticals!BH:BH)+SUMIF('Health Products &amp; Equipment'!$B:$B,$B230,'Health Products &amp; Equipment'!BQ:BQ)+SUMIF('Other Pharma &amp; Health Products'!$B:$B,$B230,'Other Pharma &amp; Health Products'!BQ:BQ)+SUMIF('PSM Costs'!$B:$B,$B230,'PSM Costs'!BQ:BQ),"")</f>
        <v/>
      </c>
      <c r="AA230" s="231" t="str">
        <f ca="1">IF(SUMIF(Pharmaceuticals!$B:$B,$B230,Pharmaceuticals!BJ:BJ)+SUMIF('Health Products &amp; Equipment'!$B:$B,$B230,'Health Products &amp; Equipment'!BS:BS)+SUMIF('Other Pharma &amp; Health Products'!$B:$B,$B230,'Other Pharma &amp; Health Products'!BS:BS)+SUMIF('PSM Costs'!$B:$B,$B230,'PSM Costs'!BS:BS)&gt;0,SUMIF(Pharmaceuticals!$B:$B,$B230,Pharmaceuticals!BJ:BJ)+SUMIF('Health Products &amp; Equipment'!$B:$B,$B230,'Health Products &amp; Equipment'!BS:BS)+SUMIF('Other Pharma &amp; Health Products'!$B:$B,$B230,'Other Pharma &amp; Health Products'!BS:BS)+SUMIF('PSM Costs'!$B:$B,$B230,'PSM Costs'!BS:BS),"")</f>
        <v/>
      </c>
      <c r="AB230" s="230" t="str">
        <f t="shared" ca="1" si="19"/>
        <v/>
      </c>
    </row>
    <row r="231" spans="1:28" ht="22" customHeight="1" x14ac:dyDescent="0.15">
      <c r="A231" s="226">
        <v>221</v>
      </c>
      <c r="B231" s="226" t="str">
        <f ca="1">IFERROR(VLOOKUP(A231,'Rank unique Mod-Int-CI-PR'!I:J,2,FALSE),"")</f>
        <v/>
      </c>
      <c r="C231" s="227" t="str">
        <f ca="1">IFERROR(VLOOKUP(VALUE(LEFT(B231,FIND("-",B231)-1)),CatModules!B:C,2,FALSE),"")</f>
        <v/>
      </c>
      <c r="D231" s="227" t="str">
        <f ca="1">IFERROR(VLOOKUP(LEFT(B231,FIND("--",B231)-1),CatInt!D:E,2,FALSE),"")</f>
        <v/>
      </c>
      <c r="E231" s="227" t="str">
        <f ca="1">IFERROR(VLOOKUP(MID(B231,FIND("--",B231)+2,FIND("---",B231)-FIND("--",B231)-2),CatCostInp!D:E,2,FALSE),"")</f>
        <v/>
      </c>
      <c r="F231" s="227" t="str">
        <f ca="1">IFERROR(VLOOKUP(B231,ActivityConcat!A:C,3,FALSE),"")</f>
        <v/>
      </c>
      <c r="G231" s="228" t="str">
        <f ca="1">IFERROR(VLOOKUP(VALUE(RIGHT(B231,1)),Setup!A:D,4,FALSE),"")</f>
        <v/>
      </c>
      <c r="H231" s="229" t="str">
        <f t="shared" ca="1" si="15"/>
        <v/>
      </c>
      <c r="I231" s="230" t="str">
        <f ca="1">IF(SUMIF(Pharmaceuticals!$B:$B,$B231,Pharmaceuticals!Q:Q)+SUMIF('Health Products &amp; Equipment'!$B:$B,$B231,'Health Products &amp; Equipment'!Z:Z)+SUMIF('Other Pharma &amp; Health Products'!$B:$B,$B231,'Other Pharma &amp; Health Products'!Z:Z)+SUMIF('PSM Costs'!$B:$B,$B231,'PSM Costs'!Z:Z)&gt;0,SUMIF(Pharmaceuticals!$B:$B,$B231,Pharmaceuticals!Q:Q)+SUMIF('Health Products &amp; Equipment'!$B:$B,$B231,'Health Products &amp; Equipment'!Z:Z)+SUMIF('Other Pharma &amp; Health Products'!$B:$B,$B231,'Other Pharma &amp; Health Products'!Z:Z)+SUMIF('PSM Costs'!$B:$B,$B231,'PSM Costs'!Z:Z),"")</f>
        <v/>
      </c>
      <c r="J231" s="230" t="str">
        <f ca="1">IF(SUMIF(Pharmaceuticals!$B:$B,$B231,Pharmaceuticals!S:S)+SUMIF('Health Products &amp; Equipment'!$B:$B,$B231,'Health Products &amp; Equipment'!AB:AB)+SUMIF('Other Pharma &amp; Health Products'!$B:$B,$B231,'Other Pharma &amp; Health Products'!AB:AB)+SUMIF('PSM Costs'!$B:$B,$B231,'PSM Costs'!AB:AB)&gt;0,SUMIF(Pharmaceuticals!$B:$B,$B231,Pharmaceuticals!S:S)+SUMIF('Health Products &amp; Equipment'!$B:$B,$B231,'Health Products &amp; Equipment'!AB:AB)+SUMIF('Other Pharma &amp; Health Products'!$B:$B,$B231,'Other Pharma &amp; Health Products'!AB:AB)+SUMIF('PSM Costs'!$B:$B,$B231,'PSM Costs'!AB:AB),"")</f>
        <v/>
      </c>
      <c r="K231" s="230" t="str">
        <f ca="1">IF(SUMIF(Pharmaceuticals!$B:$B,$B231,Pharmaceuticals!U:U)+SUMIF('Health Products &amp; Equipment'!$B:$B,$B231,'Health Products &amp; Equipment'!AD:AD)+SUMIF('Other Pharma &amp; Health Products'!$B:$B,$B231,'Other Pharma &amp; Health Products'!AD:AD)+SUMIF('PSM Costs'!$B:$B,$B231,'PSM Costs'!AD:AD)&gt;0,SUMIF(Pharmaceuticals!$B:$B,$B231,Pharmaceuticals!U:U)+SUMIF('Health Products &amp; Equipment'!$B:$B,$B231,'Health Products &amp; Equipment'!AD:AD)+SUMIF('Other Pharma &amp; Health Products'!$B:$B,$B231,'Other Pharma &amp; Health Products'!AD:AD)+SUMIF('PSM Costs'!$B:$B,$B231,'PSM Costs'!AD:AD),"")</f>
        <v/>
      </c>
      <c r="L231" s="230" t="str">
        <f ca="1">IF(SUMIF(Pharmaceuticals!$B:$B,$B231,Pharmaceuticals!W:W)+SUMIF('Health Products &amp; Equipment'!$B:$B,$B231,'Health Products &amp; Equipment'!AF:AF)+SUMIF('Other Pharma &amp; Health Products'!$B:$B,$B231,'Other Pharma &amp; Health Products'!AF:AF)+SUMIF('PSM Costs'!$B:$B,$B231,'PSM Costs'!AF:AF)&gt;0,SUMIF(Pharmaceuticals!$B:$B,$B231,Pharmaceuticals!W:W)+SUMIF('Health Products &amp; Equipment'!$B:$B,$B231,'Health Products &amp; Equipment'!AF:AF)+SUMIF('Other Pharma &amp; Health Products'!$B:$B,$B231,'Other Pharma &amp; Health Products'!AF:AF)+SUMIF('PSM Costs'!$B:$B,$B231,'PSM Costs'!AF:AF),"")</f>
        <v/>
      </c>
      <c r="M231" s="228" t="str">
        <f t="shared" ca="1" si="16"/>
        <v/>
      </c>
      <c r="N231" s="231" t="str">
        <f ca="1">IF(SUMIF(Pharmaceuticals!$B:$B,$B231,Pharmaceuticals!AD:AD)+SUMIF('Health Products &amp; Equipment'!$B:$B,$B231,'Health Products &amp; Equipment'!AM:AM)+SUMIF('Other Pharma &amp; Health Products'!$B:$B,$B231,'Other Pharma &amp; Health Products'!AM:AM)+SUMIF('PSM Costs'!$B:$B,$B231,'PSM Costs'!AM:AM)&gt;0,SUMIF(Pharmaceuticals!$B:$B,$B231,Pharmaceuticals!AD:AD)+SUMIF('Health Products &amp; Equipment'!$B:$B,$B231,'Health Products &amp; Equipment'!AM:AM)+SUMIF('Other Pharma &amp; Health Products'!$B:$B,$B231,'Other Pharma &amp; Health Products'!AM:AM)+SUMIF('PSM Costs'!$B:$B,$B231,'PSM Costs'!AM:AM),"")</f>
        <v/>
      </c>
      <c r="O231" s="231" t="str">
        <f ca="1">IF(SUMIF(Pharmaceuticals!$B:$B,$B231,Pharmaceuticals!AF:AF)+SUMIF('Health Products &amp; Equipment'!$B:$B,$B231,'Health Products &amp; Equipment'!AO:AO)+SUMIF('Other Pharma &amp; Health Products'!$B:$B,$B231,'Other Pharma &amp; Health Products'!AO:AO)+SUMIF('PSM Costs'!$B:$B,$B231,'PSM Costs'!AO:AO)&gt;0,SUMIF(Pharmaceuticals!$B:$B,$B231,Pharmaceuticals!AF:AF)+SUMIF('Health Products &amp; Equipment'!$B:$B,$B231,'Health Products &amp; Equipment'!AO:AO)+SUMIF('Other Pharma &amp; Health Products'!$B:$B,$B231,'Other Pharma &amp; Health Products'!AO:AO)+SUMIF('PSM Costs'!$B:$B,$B231,'PSM Costs'!AO:AO),"")</f>
        <v/>
      </c>
      <c r="P231" s="231" t="str">
        <f ca="1">IF(SUMIF(Pharmaceuticals!$B:$B,$B231,Pharmaceuticals!AH:AH)+SUMIF('Health Products &amp; Equipment'!$B:$B,$B231,'Health Products &amp; Equipment'!AQ:AQ)+SUMIF('Other Pharma &amp; Health Products'!$B:$B,$B231,'Other Pharma &amp; Health Products'!AQ:AQ)+SUMIF('PSM Costs'!$B:$B,$B231,'PSM Costs'!AQ:AQ)&gt;0,SUMIF(Pharmaceuticals!$B:$B,$B231,Pharmaceuticals!AH:AH)+SUMIF('Health Products &amp; Equipment'!$B:$B,$B231,'Health Products &amp; Equipment'!AQ:AQ)+SUMIF('Other Pharma &amp; Health Products'!$B:$B,$B231,'Other Pharma &amp; Health Products'!AQ:AQ)+SUMIF('PSM Costs'!$B:$B,$B231,'PSM Costs'!AQ:AQ),"")</f>
        <v/>
      </c>
      <c r="Q231" s="231" t="str">
        <f ca="1">IF(SUMIF(Pharmaceuticals!$B:$B,$B231,Pharmaceuticals!AJ:AJ)+SUMIF('Health Products &amp; Equipment'!$B:$B,$B231,'Health Products &amp; Equipment'!AS:AS)+SUMIF('Other Pharma &amp; Health Products'!$B:$B,$B231,'Other Pharma &amp; Health Products'!AS:AS)+SUMIF('PSM Costs'!$B:$B,$B231,'PSM Costs'!AS:AS)&gt;0,SUMIF(Pharmaceuticals!$B:$B,$B231,Pharmaceuticals!AJ:AJ)+SUMIF('Health Products &amp; Equipment'!$B:$B,$B231,'Health Products &amp; Equipment'!AS:AS)+SUMIF('Other Pharma &amp; Health Products'!$B:$B,$B231,'Other Pharma &amp; Health Products'!AS:AS)+SUMIF('PSM Costs'!$B:$B,$B231,'PSM Costs'!AS:AS),"")</f>
        <v/>
      </c>
      <c r="R231" s="229" t="str">
        <f t="shared" ca="1" si="17"/>
        <v/>
      </c>
      <c r="S231" s="230" t="str">
        <f ca="1">IF(SUMIF(Pharmaceuticals!$B:$B,$B231,Pharmaceuticals!AQ:AQ)+SUMIF('Health Products &amp; Equipment'!$B:$B,$B231,'Health Products &amp; Equipment'!AZ:AZ)+SUMIF('Other Pharma &amp; Health Products'!$B:$B,$B231,'Other Pharma &amp; Health Products'!AZ:AZ)+SUMIF('PSM Costs'!$B:$B,$B231,'PSM Costs'!AZ:AZ)&gt;0,SUMIF(Pharmaceuticals!$B:$B,$B231,Pharmaceuticals!AQ:AQ)+SUMIF('Health Products &amp; Equipment'!$B:$B,$B231,'Health Products &amp; Equipment'!AZ:AZ)+SUMIF('Other Pharma &amp; Health Products'!$B:$B,$B231,'Other Pharma &amp; Health Products'!AZ:AZ)+SUMIF('PSM Costs'!$B:$B,$B231,'PSM Costs'!AZ:AZ),"")</f>
        <v/>
      </c>
      <c r="T231" s="230" t="str">
        <f ca="1">IF(SUMIF(Pharmaceuticals!$B:$B,$B231,Pharmaceuticals!AS:AS)+SUMIF('Health Products &amp; Equipment'!$B:$B,$B231,'Health Products &amp; Equipment'!BB:BB)+SUMIF('Other Pharma &amp; Health Products'!$B:$B,$B231,'Other Pharma &amp; Health Products'!BB:BB)+SUMIF('PSM Costs'!$B:$B,$B231,'PSM Costs'!BB:BB)&gt;0,SUMIF(Pharmaceuticals!$B:$B,$B231,Pharmaceuticals!AS:AS)+SUMIF('Health Products &amp; Equipment'!$B:$B,$B231,'Health Products &amp; Equipment'!BB:BB)+SUMIF('Other Pharma &amp; Health Products'!$B:$B,$B231,'Other Pharma &amp; Health Products'!BB:BB)+SUMIF('PSM Costs'!$B:$B,$B231,'PSM Costs'!BB:BB),"")</f>
        <v/>
      </c>
      <c r="U231" s="230" t="str">
        <f ca="1">IF(SUMIF(Pharmaceuticals!$B:$B,$B231,Pharmaceuticals!AU:AU)+SUMIF('Health Products &amp; Equipment'!$B:$B,$B231,'Health Products &amp; Equipment'!BD:BD)+SUMIF('Other Pharma &amp; Health Products'!$B:$B,$B231,'Other Pharma &amp; Health Products'!BD:BD)+SUMIF('PSM Costs'!$B:$B,$B231,'PSM Costs'!BD:BD)&gt;0,SUMIF(Pharmaceuticals!$B:$B,$B231,Pharmaceuticals!AU:AU)+SUMIF('Health Products &amp; Equipment'!$B:$B,$B231,'Health Products &amp; Equipment'!BD:BD)+SUMIF('Other Pharma &amp; Health Products'!$B:$B,$B231,'Other Pharma &amp; Health Products'!BD:BD)+SUMIF('PSM Costs'!$B:$B,$B231,'PSM Costs'!BD:BD),"")</f>
        <v/>
      </c>
      <c r="V231" s="230" t="str">
        <f ca="1">IF(SUMIF(Pharmaceuticals!$B:$B,$B231,Pharmaceuticals!AW:AW)+SUMIF('Health Products &amp; Equipment'!$B:$B,$B231,'Health Products &amp; Equipment'!BF:BF)+SUMIF('Other Pharma &amp; Health Products'!$B:$B,$B231,'Other Pharma &amp; Health Products'!BF:BF)+SUMIF('PSM Costs'!$B:$B,$B231,'PSM Costs'!BF:BF)&gt;0,SUMIF(Pharmaceuticals!$B:$B,$B231,Pharmaceuticals!AW:AW)+SUMIF('Health Products &amp; Equipment'!$B:$B,$B231,'Health Products &amp; Equipment'!BF:BF)+SUMIF('Other Pharma &amp; Health Products'!$B:$B,$B231,'Other Pharma &amp; Health Products'!BF:BF)+SUMIF('PSM Costs'!$B:$B,$B231,'PSM Costs'!BF:BF),"")</f>
        <v/>
      </c>
      <c r="W231" s="228" t="str">
        <f t="shared" ca="1" si="18"/>
        <v/>
      </c>
      <c r="X231" s="231" t="str">
        <f ca="1">IF(SUMIF(Pharmaceuticals!$B:$B,$B231,Pharmaceuticals!BD:BD)+SUMIF('Health Products &amp; Equipment'!$B:$B,$B231,'Health Products &amp; Equipment'!BM:BM)+SUMIF('Other Pharma &amp; Health Products'!$B:$B,$B231,'Other Pharma &amp; Health Products'!BM:BM)+SUMIF('PSM Costs'!$B:$B,$B231,'PSM Costs'!BM:BM)&gt;0,SUMIF(Pharmaceuticals!$B:$B,$B231,Pharmaceuticals!BD:BD)+SUMIF('Health Products &amp; Equipment'!$B:$B,$B231,'Health Products &amp; Equipment'!BM:BM)+SUMIF('Other Pharma &amp; Health Products'!$B:$B,$B231,'Other Pharma &amp; Health Products'!BM:BM)+SUMIF('PSM Costs'!$B:$B,$B231,'PSM Costs'!BM:BM),"")</f>
        <v/>
      </c>
      <c r="Y231" s="231" t="str">
        <f ca="1">IF(SUMIF(Pharmaceuticals!$B:$B,$B231,Pharmaceuticals!BF:BF)+SUMIF('Health Products &amp; Equipment'!$B:$B,$B231,'Health Products &amp; Equipment'!BO:BO)+SUMIF('Other Pharma &amp; Health Products'!$B:$B,$B231,'Other Pharma &amp; Health Products'!BO:BO)+SUMIF('PSM Costs'!$B:$B,$B231,'PSM Costs'!BO:BO)&gt;0,SUMIF(Pharmaceuticals!$B:$B,$B231,Pharmaceuticals!BF:BF)+SUMIF('Health Products &amp; Equipment'!$B:$B,$B231,'Health Products &amp; Equipment'!BO:BO)+SUMIF('Other Pharma &amp; Health Products'!$B:$B,$B231,'Other Pharma &amp; Health Products'!BO:BO)+SUMIF('PSM Costs'!$B:$B,$B231,'PSM Costs'!BO:BO),"")</f>
        <v/>
      </c>
      <c r="Z231" s="231" t="str">
        <f ca="1">IF(SUMIF(Pharmaceuticals!$B:$B,$B231,Pharmaceuticals!BH:BH)+SUMIF('Health Products &amp; Equipment'!$B:$B,$B231,'Health Products &amp; Equipment'!BQ:BQ)+SUMIF('Other Pharma &amp; Health Products'!$B:$B,$B231,'Other Pharma &amp; Health Products'!BQ:BQ)+SUMIF('PSM Costs'!$B:$B,$B231,'PSM Costs'!BQ:BQ)&gt;0,SUMIF(Pharmaceuticals!$B:$B,$B231,Pharmaceuticals!BH:BH)+SUMIF('Health Products &amp; Equipment'!$B:$B,$B231,'Health Products &amp; Equipment'!BQ:BQ)+SUMIF('Other Pharma &amp; Health Products'!$B:$B,$B231,'Other Pharma &amp; Health Products'!BQ:BQ)+SUMIF('PSM Costs'!$B:$B,$B231,'PSM Costs'!BQ:BQ),"")</f>
        <v/>
      </c>
      <c r="AA231" s="231" t="str">
        <f ca="1">IF(SUMIF(Pharmaceuticals!$B:$B,$B231,Pharmaceuticals!BJ:BJ)+SUMIF('Health Products &amp; Equipment'!$B:$B,$B231,'Health Products &amp; Equipment'!BS:BS)+SUMIF('Other Pharma &amp; Health Products'!$B:$B,$B231,'Other Pharma &amp; Health Products'!BS:BS)+SUMIF('PSM Costs'!$B:$B,$B231,'PSM Costs'!BS:BS)&gt;0,SUMIF(Pharmaceuticals!$B:$B,$B231,Pharmaceuticals!BJ:BJ)+SUMIF('Health Products &amp; Equipment'!$B:$B,$B231,'Health Products &amp; Equipment'!BS:BS)+SUMIF('Other Pharma &amp; Health Products'!$B:$B,$B231,'Other Pharma &amp; Health Products'!BS:BS)+SUMIF('PSM Costs'!$B:$B,$B231,'PSM Costs'!BS:BS),"")</f>
        <v/>
      </c>
      <c r="AB231" s="230" t="str">
        <f t="shared" ca="1" si="19"/>
        <v/>
      </c>
    </row>
    <row r="232" spans="1:28" ht="22" customHeight="1" x14ac:dyDescent="0.15">
      <c r="A232" s="226">
        <v>222</v>
      </c>
      <c r="B232" s="226" t="str">
        <f ca="1">IFERROR(VLOOKUP(A232,'Rank unique Mod-Int-CI-PR'!I:J,2,FALSE),"")</f>
        <v/>
      </c>
      <c r="C232" s="227" t="str">
        <f ca="1">IFERROR(VLOOKUP(VALUE(LEFT(B232,FIND("-",B232)-1)),CatModules!B:C,2,FALSE),"")</f>
        <v/>
      </c>
      <c r="D232" s="227" t="str">
        <f ca="1">IFERROR(VLOOKUP(LEFT(B232,FIND("--",B232)-1),CatInt!D:E,2,FALSE),"")</f>
        <v/>
      </c>
      <c r="E232" s="227" t="str">
        <f ca="1">IFERROR(VLOOKUP(MID(B232,FIND("--",B232)+2,FIND("---",B232)-FIND("--",B232)-2),CatCostInp!D:E,2,FALSE),"")</f>
        <v/>
      </c>
      <c r="F232" s="227" t="str">
        <f ca="1">IFERROR(VLOOKUP(B232,ActivityConcat!A:C,3,FALSE),"")</f>
        <v/>
      </c>
      <c r="G232" s="228" t="str">
        <f ca="1">IFERROR(VLOOKUP(VALUE(RIGHT(B232,1)),Setup!A:D,4,FALSE),"")</f>
        <v/>
      </c>
      <c r="H232" s="229" t="str">
        <f t="shared" ca="1" si="15"/>
        <v/>
      </c>
      <c r="I232" s="230" t="str">
        <f ca="1">IF(SUMIF(Pharmaceuticals!$B:$B,$B232,Pharmaceuticals!Q:Q)+SUMIF('Health Products &amp; Equipment'!$B:$B,$B232,'Health Products &amp; Equipment'!Z:Z)+SUMIF('Other Pharma &amp; Health Products'!$B:$B,$B232,'Other Pharma &amp; Health Products'!Z:Z)+SUMIF('PSM Costs'!$B:$B,$B232,'PSM Costs'!Z:Z)&gt;0,SUMIF(Pharmaceuticals!$B:$B,$B232,Pharmaceuticals!Q:Q)+SUMIF('Health Products &amp; Equipment'!$B:$B,$B232,'Health Products &amp; Equipment'!Z:Z)+SUMIF('Other Pharma &amp; Health Products'!$B:$B,$B232,'Other Pharma &amp; Health Products'!Z:Z)+SUMIF('PSM Costs'!$B:$B,$B232,'PSM Costs'!Z:Z),"")</f>
        <v/>
      </c>
      <c r="J232" s="230" t="str">
        <f ca="1">IF(SUMIF(Pharmaceuticals!$B:$B,$B232,Pharmaceuticals!S:S)+SUMIF('Health Products &amp; Equipment'!$B:$B,$B232,'Health Products &amp; Equipment'!AB:AB)+SUMIF('Other Pharma &amp; Health Products'!$B:$B,$B232,'Other Pharma &amp; Health Products'!AB:AB)+SUMIF('PSM Costs'!$B:$B,$B232,'PSM Costs'!AB:AB)&gt;0,SUMIF(Pharmaceuticals!$B:$B,$B232,Pharmaceuticals!S:S)+SUMIF('Health Products &amp; Equipment'!$B:$B,$B232,'Health Products &amp; Equipment'!AB:AB)+SUMIF('Other Pharma &amp; Health Products'!$B:$B,$B232,'Other Pharma &amp; Health Products'!AB:AB)+SUMIF('PSM Costs'!$B:$B,$B232,'PSM Costs'!AB:AB),"")</f>
        <v/>
      </c>
      <c r="K232" s="230" t="str">
        <f ca="1">IF(SUMIF(Pharmaceuticals!$B:$B,$B232,Pharmaceuticals!U:U)+SUMIF('Health Products &amp; Equipment'!$B:$B,$B232,'Health Products &amp; Equipment'!AD:AD)+SUMIF('Other Pharma &amp; Health Products'!$B:$B,$B232,'Other Pharma &amp; Health Products'!AD:AD)+SUMIF('PSM Costs'!$B:$B,$B232,'PSM Costs'!AD:AD)&gt;0,SUMIF(Pharmaceuticals!$B:$B,$B232,Pharmaceuticals!U:U)+SUMIF('Health Products &amp; Equipment'!$B:$B,$B232,'Health Products &amp; Equipment'!AD:AD)+SUMIF('Other Pharma &amp; Health Products'!$B:$B,$B232,'Other Pharma &amp; Health Products'!AD:AD)+SUMIF('PSM Costs'!$B:$B,$B232,'PSM Costs'!AD:AD),"")</f>
        <v/>
      </c>
      <c r="L232" s="230" t="str">
        <f ca="1">IF(SUMIF(Pharmaceuticals!$B:$B,$B232,Pharmaceuticals!W:W)+SUMIF('Health Products &amp; Equipment'!$B:$B,$B232,'Health Products &amp; Equipment'!AF:AF)+SUMIF('Other Pharma &amp; Health Products'!$B:$B,$B232,'Other Pharma &amp; Health Products'!AF:AF)+SUMIF('PSM Costs'!$B:$B,$B232,'PSM Costs'!AF:AF)&gt;0,SUMIF(Pharmaceuticals!$B:$B,$B232,Pharmaceuticals!W:W)+SUMIF('Health Products &amp; Equipment'!$B:$B,$B232,'Health Products &amp; Equipment'!AF:AF)+SUMIF('Other Pharma &amp; Health Products'!$B:$B,$B232,'Other Pharma &amp; Health Products'!AF:AF)+SUMIF('PSM Costs'!$B:$B,$B232,'PSM Costs'!AF:AF),"")</f>
        <v/>
      </c>
      <c r="M232" s="228" t="str">
        <f t="shared" ca="1" si="16"/>
        <v/>
      </c>
      <c r="N232" s="231" t="str">
        <f ca="1">IF(SUMIF(Pharmaceuticals!$B:$B,$B232,Pharmaceuticals!AD:AD)+SUMIF('Health Products &amp; Equipment'!$B:$B,$B232,'Health Products &amp; Equipment'!AM:AM)+SUMIF('Other Pharma &amp; Health Products'!$B:$B,$B232,'Other Pharma &amp; Health Products'!AM:AM)+SUMIF('PSM Costs'!$B:$B,$B232,'PSM Costs'!AM:AM)&gt;0,SUMIF(Pharmaceuticals!$B:$B,$B232,Pharmaceuticals!AD:AD)+SUMIF('Health Products &amp; Equipment'!$B:$B,$B232,'Health Products &amp; Equipment'!AM:AM)+SUMIF('Other Pharma &amp; Health Products'!$B:$B,$B232,'Other Pharma &amp; Health Products'!AM:AM)+SUMIF('PSM Costs'!$B:$B,$B232,'PSM Costs'!AM:AM),"")</f>
        <v/>
      </c>
      <c r="O232" s="231" t="str">
        <f ca="1">IF(SUMIF(Pharmaceuticals!$B:$B,$B232,Pharmaceuticals!AF:AF)+SUMIF('Health Products &amp; Equipment'!$B:$B,$B232,'Health Products &amp; Equipment'!AO:AO)+SUMIF('Other Pharma &amp; Health Products'!$B:$B,$B232,'Other Pharma &amp; Health Products'!AO:AO)+SUMIF('PSM Costs'!$B:$B,$B232,'PSM Costs'!AO:AO)&gt;0,SUMIF(Pharmaceuticals!$B:$B,$B232,Pharmaceuticals!AF:AF)+SUMIF('Health Products &amp; Equipment'!$B:$B,$B232,'Health Products &amp; Equipment'!AO:AO)+SUMIF('Other Pharma &amp; Health Products'!$B:$B,$B232,'Other Pharma &amp; Health Products'!AO:AO)+SUMIF('PSM Costs'!$B:$B,$B232,'PSM Costs'!AO:AO),"")</f>
        <v/>
      </c>
      <c r="P232" s="231" t="str">
        <f ca="1">IF(SUMIF(Pharmaceuticals!$B:$B,$B232,Pharmaceuticals!AH:AH)+SUMIF('Health Products &amp; Equipment'!$B:$B,$B232,'Health Products &amp; Equipment'!AQ:AQ)+SUMIF('Other Pharma &amp; Health Products'!$B:$B,$B232,'Other Pharma &amp; Health Products'!AQ:AQ)+SUMIF('PSM Costs'!$B:$B,$B232,'PSM Costs'!AQ:AQ)&gt;0,SUMIF(Pharmaceuticals!$B:$B,$B232,Pharmaceuticals!AH:AH)+SUMIF('Health Products &amp; Equipment'!$B:$B,$B232,'Health Products &amp; Equipment'!AQ:AQ)+SUMIF('Other Pharma &amp; Health Products'!$B:$B,$B232,'Other Pharma &amp; Health Products'!AQ:AQ)+SUMIF('PSM Costs'!$B:$B,$B232,'PSM Costs'!AQ:AQ),"")</f>
        <v/>
      </c>
      <c r="Q232" s="231" t="str">
        <f ca="1">IF(SUMIF(Pharmaceuticals!$B:$B,$B232,Pharmaceuticals!AJ:AJ)+SUMIF('Health Products &amp; Equipment'!$B:$B,$B232,'Health Products &amp; Equipment'!AS:AS)+SUMIF('Other Pharma &amp; Health Products'!$B:$B,$B232,'Other Pharma &amp; Health Products'!AS:AS)+SUMIF('PSM Costs'!$B:$B,$B232,'PSM Costs'!AS:AS)&gt;0,SUMIF(Pharmaceuticals!$B:$B,$B232,Pharmaceuticals!AJ:AJ)+SUMIF('Health Products &amp; Equipment'!$B:$B,$B232,'Health Products &amp; Equipment'!AS:AS)+SUMIF('Other Pharma &amp; Health Products'!$B:$B,$B232,'Other Pharma &amp; Health Products'!AS:AS)+SUMIF('PSM Costs'!$B:$B,$B232,'PSM Costs'!AS:AS),"")</f>
        <v/>
      </c>
      <c r="R232" s="229" t="str">
        <f t="shared" ca="1" si="17"/>
        <v/>
      </c>
      <c r="S232" s="230" t="str">
        <f ca="1">IF(SUMIF(Pharmaceuticals!$B:$B,$B232,Pharmaceuticals!AQ:AQ)+SUMIF('Health Products &amp; Equipment'!$B:$B,$B232,'Health Products &amp; Equipment'!AZ:AZ)+SUMIF('Other Pharma &amp; Health Products'!$B:$B,$B232,'Other Pharma &amp; Health Products'!AZ:AZ)+SUMIF('PSM Costs'!$B:$B,$B232,'PSM Costs'!AZ:AZ)&gt;0,SUMIF(Pharmaceuticals!$B:$B,$B232,Pharmaceuticals!AQ:AQ)+SUMIF('Health Products &amp; Equipment'!$B:$B,$B232,'Health Products &amp; Equipment'!AZ:AZ)+SUMIF('Other Pharma &amp; Health Products'!$B:$B,$B232,'Other Pharma &amp; Health Products'!AZ:AZ)+SUMIF('PSM Costs'!$B:$B,$B232,'PSM Costs'!AZ:AZ),"")</f>
        <v/>
      </c>
      <c r="T232" s="230" t="str">
        <f ca="1">IF(SUMIF(Pharmaceuticals!$B:$B,$B232,Pharmaceuticals!AS:AS)+SUMIF('Health Products &amp; Equipment'!$B:$B,$B232,'Health Products &amp; Equipment'!BB:BB)+SUMIF('Other Pharma &amp; Health Products'!$B:$B,$B232,'Other Pharma &amp; Health Products'!BB:BB)+SUMIF('PSM Costs'!$B:$B,$B232,'PSM Costs'!BB:BB)&gt;0,SUMIF(Pharmaceuticals!$B:$B,$B232,Pharmaceuticals!AS:AS)+SUMIF('Health Products &amp; Equipment'!$B:$B,$B232,'Health Products &amp; Equipment'!BB:BB)+SUMIF('Other Pharma &amp; Health Products'!$B:$B,$B232,'Other Pharma &amp; Health Products'!BB:BB)+SUMIF('PSM Costs'!$B:$B,$B232,'PSM Costs'!BB:BB),"")</f>
        <v/>
      </c>
      <c r="U232" s="230" t="str">
        <f ca="1">IF(SUMIF(Pharmaceuticals!$B:$B,$B232,Pharmaceuticals!AU:AU)+SUMIF('Health Products &amp; Equipment'!$B:$B,$B232,'Health Products &amp; Equipment'!BD:BD)+SUMIF('Other Pharma &amp; Health Products'!$B:$B,$B232,'Other Pharma &amp; Health Products'!BD:BD)+SUMIF('PSM Costs'!$B:$B,$B232,'PSM Costs'!BD:BD)&gt;0,SUMIF(Pharmaceuticals!$B:$B,$B232,Pharmaceuticals!AU:AU)+SUMIF('Health Products &amp; Equipment'!$B:$B,$B232,'Health Products &amp; Equipment'!BD:BD)+SUMIF('Other Pharma &amp; Health Products'!$B:$B,$B232,'Other Pharma &amp; Health Products'!BD:BD)+SUMIF('PSM Costs'!$B:$B,$B232,'PSM Costs'!BD:BD),"")</f>
        <v/>
      </c>
      <c r="V232" s="230" t="str">
        <f ca="1">IF(SUMIF(Pharmaceuticals!$B:$B,$B232,Pharmaceuticals!AW:AW)+SUMIF('Health Products &amp; Equipment'!$B:$B,$B232,'Health Products &amp; Equipment'!BF:BF)+SUMIF('Other Pharma &amp; Health Products'!$B:$B,$B232,'Other Pharma &amp; Health Products'!BF:BF)+SUMIF('PSM Costs'!$B:$B,$B232,'PSM Costs'!BF:BF)&gt;0,SUMIF(Pharmaceuticals!$B:$B,$B232,Pharmaceuticals!AW:AW)+SUMIF('Health Products &amp; Equipment'!$B:$B,$B232,'Health Products &amp; Equipment'!BF:BF)+SUMIF('Other Pharma &amp; Health Products'!$B:$B,$B232,'Other Pharma &amp; Health Products'!BF:BF)+SUMIF('PSM Costs'!$B:$B,$B232,'PSM Costs'!BF:BF),"")</f>
        <v/>
      </c>
      <c r="W232" s="228" t="str">
        <f t="shared" ca="1" si="18"/>
        <v/>
      </c>
      <c r="X232" s="231" t="str">
        <f ca="1">IF(SUMIF(Pharmaceuticals!$B:$B,$B232,Pharmaceuticals!BD:BD)+SUMIF('Health Products &amp; Equipment'!$B:$B,$B232,'Health Products &amp; Equipment'!BM:BM)+SUMIF('Other Pharma &amp; Health Products'!$B:$B,$B232,'Other Pharma &amp; Health Products'!BM:BM)+SUMIF('PSM Costs'!$B:$B,$B232,'PSM Costs'!BM:BM)&gt;0,SUMIF(Pharmaceuticals!$B:$B,$B232,Pharmaceuticals!BD:BD)+SUMIF('Health Products &amp; Equipment'!$B:$B,$B232,'Health Products &amp; Equipment'!BM:BM)+SUMIF('Other Pharma &amp; Health Products'!$B:$B,$B232,'Other Pharma &amp; Health Products'!BM:BM)+SUMIF('PSM Costs'!$B:$B,$B232,'PSM Costs'!BM:BM),"")</f>
        <v/>
      </c>
      <c r="Y232" s="231" t="str">
        <f ca="1">IF(SUMIF(Pharmaceuticals!$B:$B,$B232,Pharmaceuticals!BF:BF)+SUMIF('Health Products &amp; Equipment'!$B:$B,$B232,'Health Products &amp; Equipment'!BO:BO)+SUMIF('Other Pharma &amp; Health Products'!$B:$B,$B232,'Other Pharma &amp; Health Products'!BO:BO)+SUMIF('PSM Costs'!$B:$B,$B232,'PSM Costs'!BO:BO)&gt;0,SUMIF(Pharmaceuticals!$B:$B,$B232,Pharmaceuticals!BF:BF)+SUMIF('Health Products &amp; Equipment'!$B:$B,$B232,'Health Products &amp; Equipment'!BO:BO)+SUMIF('Other Pharma &amp; Health Products'!$B:$B,$B232,'Other Pharma &amp; Health Products'!BO:BO)+SUMIF('PSM Costs'!$B:$B,$B232,'PSM Costs'!BO:BO),"")</f>
        <v/>
      </c>
      <c r="Z232" s="231" t="str">
        <f ca="1">IF(SUMIF(Pharmaceuticals!$B:$B,$B232,Pharmaceuticals!BH:BH)+SUMIF('Health Products &amp; Equipment'!$B:$B,$B232,'Health Products &amp; Equipment'!BQ:BQ)+SUMIF('Other Pharma &amp; Health Products'!$B:$B,$B232,'Other Pharma &amp; Health Products'!BQ:BQ)+SUMIF('PSM Costs'!$B:$B,$B232,'PSM Costs'!BQ:BQ)&gt;0,SUMIF(Pharmaceuticals!$B:$B,$B232,Pharmaceuticals!BH:BH)+SUMIF('Health Products &amp; Equipment'!$B:$B,$B232,'Health Products &amp; Equipment'!BQ:BQ)+SUMIF('Other Pharma &amp; Health Products'!$B:$B,$B232,'Other Pharma &amp; Health Products'!BQ:BQ)+SUMIF('PSM Costs'!$B:$B,$B232,'PSM Costs'!BQ:BQ),"")</f>
        <v/>
      </c>
      <c r="AA232" s="231" t="str">
        <f ca="1">IF(SUMIF(Pharmaceuticals!$B:$B,$B232,Pharmaceuticals!BJ:BJ)+SUMIF('Health Products &amp; Equipment'!$B:$B,$B232,'Health Products &amp; Equipment'!BS:BS)+SUMIF('Other Pharma &amp; Health Products'!$B:$B,$B232,'Other Pharma &amp; Health Products'!BS:BS)+SUMIF('PSM Costs'!$B:$B,$B232,'PSM Costs'!BS:BS)&gt;0,SUMIF(Pharmaceuticals!$B:$B,$B232,Pharmaceuticals!BJ:BJ)+SUMIF('Health Products &amp; Equipment'!$B:$B,$B232,'Health Products &amp; Equipment'!BS:BS)+SUMIF('Other Pharma &amp; Health Products'!$B:$B,$B232,'Other Pharma &amp; Health Products'!BS:BS)+SUMIF('PSM Costs'!$B:$B,$B232,'PSM Costs'!BS:BS),"")</f>
        <v/>
      </c>
      <c r="AB232" s="230" t="str">
        <f t="shared" ca="1" si="19"/>
        <v/>
      </c>
    </row>
    <row r="233" spans="1:28" ht="22" customHeight="1" x14ac:dyDescent="0.15">
      <c r="A233" s="226">
        <v>223</v>
      </c>
      <c r="B233" s="226" t="str">
        <f ca="1">IFERROR(VLOOKUP(A233,'Rank unique Mod-Int-CI-PR'!I:J,2,FALSE),"")</f>
        <v/>
      </c>
      <c r="C233" s="227" t="str">
        <f ca="1">IFERROR(VLOOKUP(VALUE(LEFT(B233,FIND("-",B233)-1)),CatModules!B:C,2,FALSE),"")</f>
        <v/>
      </c>
      <c r="D233" s="227" t="str">
        <f ca="1">IFERROR(VLOOKUP(LEFT(B233,FIND("--",B233)-1),CatInt!D:E,2,FALSE),"")</f>
        <v/>
      </c>
      <c r="E233" s="227" t="str">
        <f ca="1">IFERROR(VLOOKUP(MID(B233,FIND("--",B233)+2,FIND("---",B233)-FIND("--",B233)-2),CatCostInp!D:E,2,FALSE),"")</f>
        <v/>
      </c>
      <c r="F233" s="227" t="str">
        <f ca="1">IFERROR(VLOOKUP(B233,ActivityConcat!A:C,3,FALSE),"")</f>
        <v/>
      </c>
      <c r="G233" s="228" t="str">
        <f ca="1">IFERROR(VLOOKUP(VALUE(RIGHT(B233,1)),Setup!A:D,4,FALSE),"")</f>
        <v/>
      </c>
      <c r="H233" s="229" t="str">
        <f t="shared" ca="1" si="15"/>
        <v/>
      </c>
      <c r="I233" s="230" t="str">
        <f ca="1">IF(SUMIF(Pharmaceuticals!$B:$B,$B233,Pharmaceuticals!Q:Q)+SUMIF('Health Products &amp; Equipment'!$B:$B,$B233,'Health Products &amp; Equipment'!Z:Z)+SUMIF('Other Pharma &amp; Health Products'!$B:$B,$B233,'Other Pharma &amp; Health Products'!Z:Z)+SUMIF('PSM Costs'!$B:$B,$B233,'PSM Costs'!Z:Z)&gt;0,SUMIF(Pharmaceuticals!$B:$B,$B233,Pharmaceuticals!Q:Q)+SUMIF('Health Products &amp; Equipment'!$B:$B,$B233,'Health Products &amp; Equipment'!Z:Z)+SUMIF('Other Pharma &amp; Health Products'!$B:$B,$B233,'Other Pharma &amp; Health Products'!Z:Z)+SUMIF('PSM Costs'!$B:$B,$B233,'PSM Costs'!Z:Z),"")</f>
        <v/>
      </c>
      <c r="J233" s="230" t="str">
        <f ca="1">IF(SUMIF(Pharmaceuticals!$B:$B,$B233,Pharmaceuticals!S:S)+SUMIF('Health Products &amp; Equipment'!$B:$B,$B233,'Health Products &amp; Equipment'!AB:AB)+SUMIF('Other Pharma &amp; Health Products'!$B:$B,$B233,'Other Pharma &amp; Health Products'!AB:AB)+SUMIF('PSM Costs'!$B:$B,$B233,'PSM Costs'!AB:AB)&gt;0,SUMIF(Pharmaceuticals!$B:$B,$B233,Pharmaceuticals!S:S)+SUMIF('Health Products &amp; Equipment'!$B:$B,$B233,'Health Products &amp; Equipment'!AB:AB)+SUMIF('Other Pharma &amp; Health Products'!$B:$B,$B233,'Other Pharma &amp; Health Products'!AB:AB)+SUMIF('PSM Costs'!$B:$B,$B233,'PSM Costs'!AB:AB),"")</f>
        <v/>
      </c>
      <c r="K233" s="230" t="str">
        <f ca="1">IF(SUMIF(Pharmaceuticals!$B:$B,$B233,Pharmaceuticals!U:U)+SUMIF('Health Products &amp; Equipment'!$B:$B,$B233,'Health Products &amp; Equipment'!AD:AD)+SUMIF('Other Pharma &amp; Health Products'!$B:$B,$B233,'Other Pharma &amp; Health Products'!AD:AD)+SUMIF('PSM Costs'!$B:$B,$B233,'PSM Costs'!AD:AD)&gt;0,SUMIF(Pharmaceuticals!$B:$B,$B233,Pharmaceuticals!U:U)+SUMIF('Health Products &amp; Equipment'!$B:$B,$B233,'Health Products &amp; Equipment'!AD:AD)+SUMIF('Other Pharma &amp; Health Products'!$B:$B,$B233,'Other Pharma &amp; Health Products'!AD:AD)+SUMIF('PSM Costs'!$B:$B,$B233,'PSM Costs'!AD:AD),"")</f>
        <v/>
      </c>
      <c r="L233" s="230" t="str">
        <f ca="1">IF(SUMIF(Pharmaceuticals!$B:$B,$B233,Pharmaceuticals!W:W)+SUMIF('Health Products &amp; Equipment'!$B:$B,$B233,'Health Products &amp; Equipment'!AF:AF)+SUMIF('Other Pharma &amp; Health Products'!$B:$B,$B233,'Other Pharma &amp; Health Products'!AF:AF)+SUMIF('PSM Costs'!$B:$B,$B233,'PSM Costs'!AF:AF)&gt;0,SUMIF(Pharmaceuticals!$B:$B,$B233,Pharmaceuticals!W:W)+SUMIF('Health Products &amp; Equipment'!$B:$B,$B233,'Health Products &amp; Equipment'!AF:AF)+SUMIF('Other Pharma &amp; Health Products'!$B:$B,$B233,'Other Pharma &amp; Health Products'!AF:AF)+SUMIF('PSM Costs'!$B:$B,$B233,'PSM Costs'!AF:AF),"")</f>
        <v/>
      </c>
      <c r="M233" s="228" t="str">
        <f t="shared" ca="1" si="16"/>
        <v/>
      </c>
      <c r="N233" s="231" t="str">
        <f ca="1">IF(SUMIF(Pharmaceuticals!$B:$B,$B233,Pharmaceuticals!AD:AD)+SUMIF('Health Products &amp; Equipment'!$B:$B,$B233,'Health Products &amp; Equipment'!AM:AM)+SUMIF('Other Pharma &amp; Health Products'!$B:$B,$B233,'Other Pharma &amp; Health Products'!AM:AM)+SUMIF('PSM Costs'!$B:$B,$B233,'PSM Costs'!AM:AM)&gt;0,SUMIF(Pharmaceuticals!$B:$B,$B233,Pharmaceuticals!AD:AD)+SUMIF('Health Products &amp; Equipment'!$B:$B,$B233,'Health Products &amp; Equipment'!AM:AM)+SUMIF('Other Pharma &amp; Health Products'!$B:$B,$B233,'Other Pharma &amp; Health Products'!AM:AM)+SUMIF('PSM Costs'!$B:$B,$B233,'PSM Costs'!AM:AM),"")</f>
        <v/>
      </c>
      <c r="O233" s="231" t="str">
        <f ca="1">IF(SUMIF(Pharmaceuticals!$B:$B,$B233,Pharmaceuticals!AF:AF)+SUMIF('Health Products &amp; Equipment'!$B:$B,$B233,'Health Products &amp; Equipment'!AO:AO)+SUMIF('Other Pharma &amp; Health Products'!$B:$B,$B233,'Other Pharma &amp; Health Products'!AO:AO)+SUMIF('PSM Costs'!$B:$B,$B233,'PSM Costs'!AO:AO)&gt;0,SUMIF(Pharmaceuticals!$B:$B,$B233,Pharmaceuticals!AF:AF)+SUMIF('Health Products &amp; Equipment'!$B:$B,$B233,'Health Products &amp; Equipment'!AO:AO)+SUMIF('Other Pharma &amp; Health Products'!$B:$B,$B233,'Other Pharma &amp; Health Products'!AO:AO)+SUMIF('PSM Costs'!$B:$B,$B233,'PSM Costs'!AO:AO),"")</f>
        <v/>
      </c>
      <c r="P233" s="231" t="str">
        <f ca="1">IF(SUMIF(Pharmaceuticals!$B:$B,$B233,Pharmaceuticals!AH:AH)+SUMIF('Health Products &amp; Equipment'!$B:$B,$B233,'Health Products &amp; Equipment'!AQ:AQ)+SUMIF('Other Pharma &amp; Health Products'!$B:$B,$B233,'Other Pharma &amp; Health Products'!AQ:AQ)+SUMIF('PSM Costs'!$B:$B,$B233,'PSM Costs'!AQ:AQ)&gt;0,SUMIF(Pharmaceuticals!$B:$B,$B233,Pharmaceuticals!AH:AH)+SUMIF('Health Products &amp; Equipment'!$B:$B,$B233,'Health Products &amp; Equipment'!AQ:AQ)+SUMIF('Other Pharma &amp; Health Products'!$B:$B,$B233,'Other Pharma &amp; Health Products'!AQ:AQ)+SUMIF('PSM Costs'!$B:$B,$B233,'PSM Costs'!AQ:AQ),"")</f>
        <v/>
      </c>
      <c r="Q233" s="231" t="str">
        <f ca="1">IF(SUMIF(Pharmaceuticals!$B:$B,$B233,Pharmaceuticals!AJ:AJ)+SUMIF('Health Products &amp; Equipment'!$B:$B,$B233,'Health Products &amp; Equipment'!AS:AS)+SUMIF('Other Pharma &amp; Health Products'!$B:$B,$B233,'Other Pharma &amp; Health Products'!AS:AS)+SUMIF('PSM Costs'!$B:$B,$B233,'PSM Costs'!AS:AS)&gt;0,SUMIF(Pharmaceuticals!$B:$B,$B233,Pharmaceuticals!AJ:AJ)+SUMIF('Health Products &amp; Equipment'!$B:$B,$B233,'Health Products &amp; Equipment'!AS:AS)+SUMIF('Other Pharma &amp; Health Products'!$B:$B,$B233,'Other Pharma &amp; Health Products'!AS:AS)+SUMIF('PSM Costs'!$B:$B,$B233,'PSM Costs'!AS:AS),"")</f>
        <v/>
      </c>
      <c r="R233" s="229" t="str">
        <f t="shared" ca="1" si="17"/>
        <v/>
      </c>
      <c r="S233" s="230" t="str">
        <f ca="1">IF(SUMIF(Pharmaceuticals!$B:$B,$B233,Pharmaceuticals!AQ:AQ)+SUMIF('Health Products &amp; Equipment'!$B:$B,$B233,'Health Products &amp; Equipment'!AZ:AZ)+SUMIF('Other Pharma &amp; Health Products'!$B:$B,$B233,'Other Pharma &amp; Health Products'!AZ:AZ)+SUMIF('PSM Costs'!$B:$B,$B233,'PSM Costs'!AZ:AZ)&gt;0,SUMIF(Pharmaceuticals!$B:$B,$B233,Pharmaceuticals!AQ:AQ)+SUMIF('Health Products &amp; Equipment'!$B:$B,$B233,'Health Products &amp; Equipment'!AZ:AZ)+SUMIF('Other Pharma &amp; Health Products'!$B:$B,$B233,'Other Pharma &amp; Health Products'!AZ:AZ)+SUMIF('PSM Costs'!$B:$B,$B233,'PSM Costs'!AZ:AZ),"")</f>
        <v/>
      </c>
      <c r="T233" s="230" t="str">
        <f ca="1">IF(SUMIF(Pharmaceuticals!$B:$B,$B233,Pharmaceuticals!AS:AS)+SUMIF('Health Products &amp; Equipment'!$B:$B,$B233,'Health Products &amp; Equipment'!BB:BB)+SUMIF('Other Pharma &amp; Health Products'!$B:$B,$B233,'Other Pharma &amp; Health Products'!BB:BB)+SUMIF('PSM Costs'!$B:$B,$B233,'PSM Costs'!BB:BB)&gt;0,SUMIF(Pharmaceuticals!$B:$B,$B233,Pharmaceuticals!AS:AS)+SUMIF('Health Products &amp; Equipment'!$B:$B,$B233,'Health Products &amp; Equipment'!BB:BB)+SUMIF('Other Pharma &amp; Health Products'!$B:$B,$B233,'Other Pharma &amp; Health Products'!BB:BB)+SUMIF('PSM Costs'!$B:$B,$B233,'PSM Costs'!BB:BB),"")</f>
        <v/>
      </c>
      <c r="U233" s="230" t="str">
        <f ca="1">IF(SUMIF(Pharmaceuticals!$B:$B,$B233,Pharmaceuticals!AU:AU)+SUMIF('Health Products &amp; Equipment'!$B:$B,$B233,'Health Products &amp; Equipment'!BD:BD)+SUMIF('Other Pharma &amp; Health Products'!$B:$B,$B233,'Other Pharma &amp; Health Products'!BD:BD)+SUMIF('PSM Costs'!$B:$B,$B233,'PSM Costs'!BD:BD)&gt;0,SUMIF(Pharmaceuticals!$B:$B,$B233,Pharmaceuticals!AU:AU)+SUMIF('Health Products &amp; Equipment'!$B:$B,$B233,'Health Products &amp; Equipment'!BD:BD)+SUMIF('Other Pharma &amp; Health Products'!$B:$B,$B233,'Other Pharma &amp; Health Products'!BD:BD)+SUMIF('PSM Costs'!$B:$B,$B233,'PSM Costs'!BD:BD),"")</f>
        <v/>
      </c>
      <c r="V233" s="230" t="str">
        <f ca="1">IF(SUMIF(Pharmaceuticals!$B:$B,$B233,Pharmaceuticals!AW:AW)+SUMIF('Health Products &amp; Equipment'!$B:$B,$B233,'Health Products &amp; Equipment'!BF:BF)+SUMIF('Other Pharma &amp; Health Products'!$B:$B,$B233,'Other Pharma &amp; Health Products'!BF:BF)+SUMIF('PSM Costs'!$B:$B,$B233,'PSM Costs'!BF:BF)&gt;0,SUMIF(Pharmaceuticals!$B:$B,$B233,Pharmaceuticals!AW:AW)+SUMIF('Health Products &amp; Equipment'!$B:$B,$B233,'Health Products &amp; Equipment'!BF:BF)+SUMIF('Other Pharma &amp; Health Products'!$B:$B,$B233,'Other Pharma &amp; Health Products'!BF:BF)+SUMIF('PSM Costs'!$B:$B,$B233,'PSM Costs'!BF:BF),"")</f>
        <v/>
      </c>
      <c r="W233" s="228" t="str">
        <f t="shared" ca="1" si="18"/>
        <v/>
      </c>
      <c r="X233" s="231" t="str">
        <f ca="1">IF(SUMIF(Pharmaceuticals!$B:$B,$B233,Pharmaceuticals!BD:BD)+SUMIF('Health Products &amp; Equipment'!$B:$B,$B233,'Health Products &amp; Equipment'!BM:BM)+SUMIF('Other Pharma &amp; Health Products'!$B:$B,$B233,'Other Pharma &amp; Health Products'!BM:BM)+SUMIF('PSM Costs'!$B:$B,$B233,'PSM Costs'!BM:BM)&gt;0,SUMIF(Pharmaceuticals!$B:$B,$B233,Pharmaceuticals!BD:BD)+SUMIF('Health Products &amp; Equipment'!$B:$B,$B233,'Health Products &amp; Equipment'!BM:BM)+SUMIF('Other Pharma &amp; Health Products'!$B:$B,$B233,'Other Pharma &amp; Health Products'!BM:BM)+SUMIF('PSM Costs'!$B:$B,$B233,'PSM Costs'!BM:BM),"")</f>
        <v/>
      </c>
      <c r="Y233" s="231" t="str">
        <f ca="1">IF(SUMIF(Pharmaceuticals!$B:$B,$B233,Pharmaceuticals!BF:BF)+SUMIF('Health Products &amp; Equipment'!$B:$B,$B233,'Health Products &amp; Equipment'!BO:BO)+SUMIF('Other Pharma &amp; Health Products'!$B:$B,$B233,'Other Pharma &amp; Health Products'!BO:BO)+SUMIF('PSM Costs'!$B:$B,$B233,'PSM Costs'!BO:BO)&gt;0,SUMIF(Pharmaceuticals!$B:$B,$B233,Pharmaceuticals!BF:BF)+SUMIF('Health Products &amp; Equipment'!$B:$B,$B233,'Health Products &amp; Equipment'!BO:BO)+SUMIF('Other Pharma &amp; Health Products'!$B:$B,$B233,'Other Pharma &amp; Health Products'!BO:BO)+SUMIF('PSM Costs'!$B:$B,$B233,'PSM Costs'!BO:BO),"")</f>
        <v/>
      </c>
      <c r="Z233" s="231" t="str">
        <f ca="1">IF(SUMIF(Pharmaceuticals!$B:$B,$B233,Pharmaceuticals!BH:BH)+SUMIF('Health Products &amp; Equipment'!$B:$B,$B233,'Health Products &amp; Equipment'!BQ:BQ)+SUMIF('Other Pharma &amp; Health Products'!$B:$B,$B233,'Other Pharma &amp; Health Products'!BQ:BQ)+SUMIF('PSM Costs'!$B:$B,$B233,'PSM Costs'!BQ:BQ)&gt;0,SUMIF(Pharmaceuticals!$B:$B,$B233,Pharmaceuticals!BH:BH)+SUMIF('Health Products &amp; Equipment'!$B:$B,$B233,'Health Products &amp; Equipment'!BQ:BQ)+SUMIF('Other Pharma &amp; Health Products'!$B:$B,$B233,'Other Pharma &amp; Health Products'!BQ:BQ)+SUMIF('PSM Costs'!$B:$B,$B233,'PSM Costs'!BQ:BQ),"")</f>
        <v/>
      </c>
      <c r="AA233" s="231" t="str">
        <f ca="1">IF(SUMIF(Pharmaceuticals!$B:$B,$B233,Pharmaceuticals!BJ:BJ)+SUMIF('Health Products &amp; Equipment'!$B:$B,$B233,'Health Products &amp; Equipment'!BS:BS)+SUMIF('Other Pharma &amp; Health Products'!$B:$B,$B233,'Other Pharma &amp; Health Products'!BS:BS)+SUMIF('PSM Costs'!$B:$B,$B233,'PSM Costs'!BS:BS)&gt;0,SUMIF(Pharmaceuticals!$B:$B,$B233,Pharmaceuticals!BJ:BJ)+SUMIF('Health Products &amp; Equipment'!$B:$B,$B233,'Health Products &amp; Equipment'!BS:BS)+SUMIF('Other Pharma &amp; Health Products'!$B:$B,$B233,'Other Pharma &amp; Health Products'!BS:BS)+SUMIF('PSM Costs'!$B:$B,$B233,'PSM Costs'!BS:BS),"")</f>
        <v/>
      </c>
      <c r="AB233" s="230" t="str">
        <f t="shared" ca="1" si="19"/>
        <v/>
      </c>
    </row>
    <row r="234" spans="1:28" ht="22" customHeight="1" x14ac:dyDescent="0.15">
      <c r="A234" s="226">
        <v>224</v>
      </c>
      <c r="B234" s="226" t="str">
        <f ca="1">IFERROR(VLOOKUP(A234,'Rank unique Mod-Int-CI-PR'!I:J,2,FALSE),"")</f>
        <v/>
      </c>
      <c r="C234" s="227" t="str">
        <f ca="1">IFERROR(VLOOKUP(VALUE(LEFT(B234,FIND("-",B234)-1)),CatModules!B:C,2,FALSE),"")</f>
        <v/>
      </c>
      <c r="D234" s="227" t="str">
        <f ca="1">IFERROR(VLOOKUP(LEFT(B234,FIND("--",B234)-1),CatInt!D:E,2,FALSE),"")</f>
        <v/>
      </c>
      <c r="E234" s="227" t="str">
        <f ca="1">IFERROR(VLOOKUP(MID(B234,FIND("--",B234)+2,FIND("---",B234)-FIND("--",B234)-2),CatCostInp!D:E,2,FALSE),"")</f>
        <v/>
      </c>
      <c r="F234" s="227" t="str">
        <f ca="1">IFERROR(VLOOKUP(B234,ActivityConcat!A:C,3,FALSE),"")</f>
        <v/>
      </c>
      <c r="G234" s="228" t="str">
        <f ca="1">IFERROR(VLOOKUP(VALUE(RIGHT(B234,1)),Setup!A:D,4,FALSE),"")</f>
        <v/>
      </c>
      <c r="H234" s="229" t="str">
        <f t="shared" ca="1" si="15"/>
        <v/>
      </c>
      <c r="I234" s="230" t="str">
        <f ca="1">IF(SUMIF(Pharmaceuticals!$B:$B,$B234,Pharmaceuticals!Q:Q)+SUMIF('Health Products &amp; Equipment'!$B:$B,$B234,'Health Products &amp; Equipment'!Z:Z)+SUMIF('Other Pharma &amp; Health Products'!$B:$B,$B234,'Other Pharma &amp; Health Products'!Z:Z)+SUMIF('PSM Costs'!$B:$B,$B234,'PSM Costs'!Z:Z)&gt;0,SUMIF(Pharmaceuticals!$B:$B,$B234,Pharmaceuticals!Q:Q)+SUMIF('Health Products &amp; Equipment'!$B:$B,$B234,'Health Products &amp; Equipment'!Z:Z)+SUMIF('Other Pharma &amp; Health Products'!$B:$B,$B234,'Other Pharma &amp; Health Products'!Z:Z)+SUMIF('PSM Costs'!$B:$B,$B234,'PSM Costs'!Z:Z),"")</f>
        <v/>
      </c>
      <c r="J234" s="230" t="str">
        <f ca="1">IF(SUMIF(Pharmaceuticals!$B:$B,$B234,Pharmaceuticals!S:S)+SUMIF('Health Products &amp; Equipment'!$B:$B,$B234,'Health Products &amp; Equipment'!AB:AB)+SUMIF('Other Pharma &amp; Health Products'!$B:$B,$B234,'Other Pharma &amp; Health Products'!AB:AB)+SUMIF('PSM Costs'!$B:$B,$B234,'PSM Costs'!AB:AB)&gt;0,SUMIF(Pharmaceuticals!$B:$B,$B234,Pharmaceuticals!S:S)+SUMIF('Health Products &amp; Equipment'!$B:$B,$B234,'Health Products &amp; Equipment'!AB:AB)+SUMIF('Other Pharma &amp; Health Products'!$B:$B,$B234,'Other Pharma &amp; Health Products'!AB:AB)+SUMIF('PSM Costs'!$B:$B,$B234,'PSM Costs'!AB:AB),"")</f>
        <v/>
      </c>
      <c r="K234" s="230" t="str">
        <f ca="1">IF(SUMIF(Pharmaceuticals!$B:$B,$B234,Pharmaceuticals!U:U)+SUMIF('Health Products &amp; Equipment'!$B:$B,$B234,'Health Products &amp; Equipment'!AD:AD)+SUMIF('Other Pharma &amp; Health Products'!$B:$B,$B234,'Other Pharma &amp; Health Products'!AD:AD)+SUMIF('PSM Costs'!$B:$B,$B234,'PSM Costs'!AD:AD)&gt;0,SUMIF(Pharmaceuticals!$B:$B,$B234,Pharmaceuticals!U:U)+SUMIF('Health Products &amp; Equipment'!$B:$B,$B234,'Health Products &amp; Equipment'!AD:AD)+SUMIF('Other Pharma &amp; Health Products'!$B:$B,$B234,'Other Pharma &amp; Health Products'!AD:AD)+SUMIF('PSM Costs'!$B:$B,$B234,'PSM Costs'!AD:AD),"")</f>
        <v/>
      </c>
      <c r="L234" s="230" t="str">
        <f ca="1">IF(SUMIF(Pharmaceuticals!$B:$B,$B234,Pharmaceuticals!W:W)+SUMIF('Health Products &amp; Equipment'!$B:$B,$B234,'Health Products &amp; Equipment'!AF:AF)+SUMIF('Other Pharma &amp; Health Products'!$B:$B,$B234,'Other Pharma &amp; Health Products'!AF:AF)+SUMIF('PSM Costs'!$B:$B,$B234,'PSM Costs'!AF:AF)&gt;0,SUMIF(Pharmaceuticals!$B:$B,$B234,Pharmaceuticals!W:W)+SUMIF('Health Products &amp; Equipment'!$B:$B,$B234,'Health Products &amp; Equipment'!AF:AF)+SUMIF('Other Pharma &amp; Health Products'!$B:$B,$B234,'Other Pharma &amp; Health Products'!AF:AF)+SUMIF('PSM Costs'!$B:$B,$B234,'PSM Costs'!AF:AF),"")</f>
        <v/>
      </c>
      <c r="M234" s="228" t="str">
        <f t="shared" ca="1" si="16"/>
        <v/>
      </c>
      <c r="N234" s="231" t="str">
        <f ca="1">IF(SUMIF(Pharmaceuticals!$B:$B,$B234,Pharmaceuticals!AD:AD)+SUMIF('Health Products &amp; Equipment'!$B:$B,$B234,'Health Products &amp; Equipment'!AM:AM)+SUMIF('Other Pharma &amp; Health Products'!$B:$B,$B234,'Other Pharma &amp; Health Products'!AM:AM)+SUMIF('PSM Costs'!$B:$B,$B234,'PSM Costs'!AM:AM)&gt;0,SUMIF(Pharmaceuticals!$B:$B,$B234,Pharmaceuticals!AD:AD)+SUMIF('Health Products &amp; Equipment'!$B:$B,$B234,'Health Products &amp; Equipment'!AM:AM)+SUMIF('Other Pharma &amp; Health Products'!$B:$B,$B234,'Other Pharma &amp; Health Products'!AM:AM)+SUMIF('PSM Costs'!$B:$B,$B234,'PSM Costs'!AM:AM),"")</f>
        <v/>
      </c>
      <c r="O234" s="231" t="str">
        <f ca="1">IF(SUMIF(Pharmaceuticals!$B:$B,$B234,Pharmaceuticals!AF:AF)+SUMIF('Health Products &amp; Equipment'!$B:$B,$B234,'Health Products &amp; Equipment'!AO:AO)+SUMIF('Other Pharma &amp; Health Products'!$B:$B,$B234,'Other Pharma &amp; Health Products'!AO:AO)+SUMIF('PSM Costs'!$B:$B,$B234,'PSM Costs'!AO:AO)&gt;0,SUMIF(Pharmaceuticals!$B:$B,$B234,Pharmaceuticals!AF:AF)+SUMIF('Health Products &amp; Equipment'!$B:$B,$B234,'Health Products &amp; Equipment'!AO:AO)+SUMIF('Other Pharma &amp; Health Products'!$B:$B,$B234,'Other Pharma &amp; Health Products'!AO:AO)+SUMIF('PSM Costs'!$B:$B,$B234,'PSM Costs'!AO:AO),"")</f>
        <v/>
      </c>
      <c r="P234" s="231" t="str">
        <f ca="1">IF(SUMIF(Pharmaceuticals!$B:$B,$B234,Pharmaceuticals!AH:AH)+SUMIF('Health Products &amp; Equipment'!$B:$B,$B234,'Health Products &amp; Equipment'!AQ:AQ)+SUMIF('Other Pharma &amp; Health Products'!$B:$B,$B234,'Other Pharma &amp; Health Products'!AQ:AQ)+SUMIF('PSM Costs'!$B:$B,$B234,'PSM Costs'!AQ:AQ)&gt;0,SUMIF(Pharmaceuticals!$B:$B,$B234,Pharmaceuticals!AH:AH)+SUMIF('Health Products &amp; Equipment'!$B:$B,$B234,'Health Products &amp; Equipment'!AQ:AQ)+SUMIF('Other Pharma &amp; Health Products'!$B:$B,$B234,'Other Pharma &amp; Health Products'!AQ:AQ)+SUMIF('PSM Costs'!$B:$B,$B234,'PSM Costs'!AQ:AQ),"")</f>
        <v/>
      </c>
      <c r="Q234" s="231" t="str">
        <f ca="1">IF(SUMIF(Pharmaceuticals!$B:$B,$B234,Pharmaceuticals!AJ:AJ)+SUMIF('Health Products &amp; Equipment'!$B:$B,$B234,'Health Products &amp; Equipment'!AS:AS)+SUMIF('Other Pharma &amp; Health Products'!$B:$B,$B234,'Other Pharma &amp; Health Products'!AS:AS)+SUMIF('PSM Costs'!$B:$B,$B234,'PSM Costs'!AS:AS)&gt;0,SUMIF(Pharmaceuticals!$B:$B,$B234,Pharmaceuticals!AJ:AJ)+SUMIF('Health Products &amp; Equipment'!$B:$B,$B234,'Health Products &amp; Equipment'!AS:AS)+SUMIF('Other Pharma &amp; Health Products'!$B:$B,$B234,'Other Pharma &amp; Health Products'!AS:AS)+SUMIF('PSM Costs'!$B:$B,$B234,'PSM Costs'!AS:AS),"")</f>
        <v/>
      </c>
      <c r="R234" s="229" t="str">
        <f t="shared" ca="1" si="17"/>
        <v/>
      </c>
      <c r="S234" s="230" t="str">
        <f ca="1">IF(SUMIF(Pharmaceuticals!$B:$B,$B234,Pharmaceuticals!AQ:AQ)+SUMIF('Health Products &amp; Equipment'!$B:$B,$B234,'Health Products &amp; Equipment'!AZ:AZ)+SUMIF('Other Pharma &amp; Health Products'!$B:$B,$B234,'Other Pharma &amp; Health Products'!AZ:AZ)+SUMIF('PSM Costs'!$B:$B,$B234,'PSM Costs'!AZ:AZ)&gt;0,SUMIF(Pharmaceuticals!$B:$B,$B234,Pharmaceuticals!AQ:AQ)+SUMIF('Health Products &amp; Equipment'!$B:$B,$B234,'Health Products &amp; Equipment'!AZ:AZ)+SUMIF('Other Pharma &amp; Health Products'!$B:$B,$B234,'Other Pharma &amp; Health Products'!AZ:AZ)+SUMIF('PSM Costs'!$B:$B,$B234,'PSM Costs'!AZ:AZ),"")</f>
        <v/>
      </c>
      <c r="T234" s="230" t="str">
        <f ca="1">IF(SUMIF(Pharmaceuticals!$B:$B,$B234,Pharmaceuticals!AS:AS)+SUMIF('Health Products &amp; Equipment'!$B:$B,$B234,'Health Products &amp; Equipment'!BB:BB)+SUMIF('Other Pharma &amp; Health Products'!$B:$B,$B234,'Other Pharma &amp; Health Products'!BB:BB)+SUMIF('PSM Costs'!$B:$B,$B234,'PSM Costs'!BB:BB)&gt;0,SUMIF(Pharmaceuticals!$B:$B,$B234,Pharmaceuticals!AS:AS)+SUMIF('Health Products &amp; Equipment'!$B:$B,$B234,'Health Products &amp; Equipment'!BB:BB)+SUMIF('Other Pharma &amp; Health Products'!$B:$B,$B234,'Other Pharma &amp; Health Products'!BB:BB)+SUMIF('PSM Costs'!$B:$B,$B234,'PSM Costs'!BB:BB),"")</f>
        <v/>
      </c>
      <c r="U234" s="230" t="str">
        <f ca="1">IF(SUMIF(Pharmaceuticals!$B:$B,$B234,Pharmaceuticals!AU:AU)+SUMIF('Health Products &amp; Equipment'!$B:$B,$B234,'Health Products &amp; Equipment'!BD:BD)+SUMIF('Other Pharma &amp; Health Products'!$B:$B,$B234,'Other Pharma &amp; Health Products'!BD:BD)+SUMIF('PSM Costs'!$B:$B,$B234,'PSM Costs'!BD:BD)&gt;0,SUMIF(Pharmaceuticals!$B:$B,$B234,Pharmaceuticals!AU:AU)+SUMIF('Health Products &amp; Equipment'!$B:$B,$B234,'Health Products &amp; Equipment'!BD:BD)+SUMIF('Other Pharma &amp; Health Products'!$B:$B,$B234,'Other Pharma &amp; Health Products'!BD:BD)+SUMIF('PSM Costs'!$B:$B,$B234,'PSM Costs'!BD:BD),"")</f>
        <v/>
      </c>
      <c r="V234" s="230" t="str">
        <f ca="1">IF(SUMIF(Pharmaceuticals!$B:$B,$B234,Pharmaceuticals!AW:AW)+SUMIF('Health Products &amp; Equipment'!$B:$B,$B234,'Health Products &amp; Equipment'!BF:BF)+SUMIF('Other Pharma &amp; Health Products'!$B:$B,$B234,'Other Pharma &amp; Health Products'!BF:BF)+SUMIF('PSM Costs'!$B:$B,$B234,'PSM Costs'!BF:BF)&gt;0,SUMIF(Pharmaceuticals!$B:$B,$B234,Pharmaceuticals!AW:AW)+SUMIF('Health Products &amp; Equipment'!$B:$B,$B234,'Health Products &amp; Equipment'!BF:BF)+SUMIF('Other Pharma &amp; Health Products'!$B:$B,$B234,'Other Pharma &amp; Health Products'!BF:BF)+SUMIF('PSM Costs'!$B:$B,$B234,'PSM Costs'!BF:BF),"")</f>
        <v/>
      </c>
      <c r="W234" s="228" t="str">
        <f t="shared" ca="1" si="18"/>
        <v/>
      </c>
      <c r="X234" s="231" t="str">
        <f ca="1">IF(SUMIF(Pharmaceuticals!$B:$B,$B234,Pharmaceuticals!BD:BD)+SUMIF('Health Products &amp; Equipment'!$B:$B,$B234,'Health Products &amp; Equipment'!BM:BM)+SUMIF('Other Pharma &amp; Health Products'!$B:$B,$B234,'Other Pharma &amp; Health Products'!BM:BM)+SUMIF('PSM Costs'!$B:$B,$B234,'PSM Costs'!BM:BM)&gt;0,SUMIF(Pharmaceuticals!$B:$B,$B234,Pharmaceuticals!BD:BD)+SUMIF('Health Products &amp; Equipment'!$B:$B,$B234,'Health Products &amp; Equipment'!BM:BM)+SUMIF('Other Pharma &amp; Health Products'!$B:$B,$B234,'Other Pharma &amp; Health Products'!BM:BM)+SUMIF('PSM Costs'!$B:$B,$B234,'PSM Costs'!BM:BM),"")</f>
        <v/>
      </c>
      <c r="Y234" s="231" t="str">
        <f ca="1">IF(SUMIF(Pharmaceuticals!$B:$B,$B234,Pharmaceuticals!BF:BF)+SUMIF('Health Products &amp; Equipment'!$B:$B,$B234,'Health Products &amp; Equipment'!BO:BO)+SUMIF('Other Pharma &amp; Health Products'!$B:$B,$B234,'Other Pharma &amp; Health Products'!BO:BO)+SUMIF('PSM Costs'!$B:$B,$B234,'PSM Costs'!BO:BO)&gt;0,SUMIF(Pharmaceuticals!$B:$B,$B234,Pharmaceuticals!BF:BF)+SUMIF('Health Products &amp; Equipment'!$B:$B,$B234,'Health Products &amp; Equipment'!BO:BO)+SUMIF('Other Pharma &amp; Health Products'!$B:$B,$B234,'Other Pharma &amp; Health Products'!BO:BO)+SUMIF('PSM Costs'!$B:$B,$B234,'PSM Costs'!BO:BO),"")</f>
        <v/>
      </c>
      <c r="Z234" s="231" t="str">
        <f ca="1">IF(SUMIF(Pharmaceuticals!$B:$B,$B234,Pharmaceuticals!BH:BH)+SUMIF('Health Products &amp; Equipment'!$B:$B,$B234,'Health Products &amp; Equipment'!BQ:BQ)+SUMIF('Other Pharma &amp; Health Products'!$B:$B,$B234,'Other Pharma &amp; Health Products'!BQ:BQ)+SUMIF('PSM Costs'!$B:$B,$B234,'PSM Costs'!BQ:BQ)&gt;0,SUMIF(Pharmaceuticals!$B:$B,$B234,Pharmaceuticals!BH:BH)+SUMIF('Health Products &amp; Equipment'!$B:$B,$B234,'Health Products &amp; Equipment'!BQ:BQ)+SUMIF('Other Pharma &amp; Health Products'!$B:$B,$B234,'Other Pharma &amp; Health Products'!BQ:BQ)+SUMIF('PSM Costs'!$B:$B,$B234,'PSM Costs'!BQ:BQ),"")</f>
        <v/>
      </c>
      <c r="AA234" s="231" t="str">
        <f ca="1">IF(SUMIF(Pharmaceuticals!$B:$B,$B234,Pharmaceuticals!BJ:BJ)+SUMIF('Health Products &amp; Equipment'!$B:$B,$B234,'Health Products &amp; Equipment'!BS:BS)+SUMIF('Other Pharma &amp; Health Products'!$B:$B,$B234,'Other Pharma &amp; Health Products'!BS:BS)+SUMIF('PSM Costs'!$B:$B,$B234,'PSM Costs'!BS:BS)&gt;0,SUMIF(Pharmaceuticals!$B:$B,$B234,Pharmaceuticals!BJ:BJ)+SUMIF('Health Products &amp; Equipment'!$B:$B,$B234,'Health Products &amp; Equipment'!BS:BS)+SUMIF('Other Pharma &amp; Health Products'!$B:$B,$B234,'Other Pharma &amp; Health Products'!BS:BS)+SUMIF('PSM Costs'!$B:$B,$B234,'PSM Costs'!BS:BS),"")</f>
        <v/>
      </c>
      <c r="AB234" s="230" t="str">
        <f t="shared" ca="1" si="19"/>
        <v/>
      </c>
    </row>
    <row r="235" spans="1:28" ht="22" customHeight="1" x14ac:dyDescent="0.15">
      <c r="A235" s="226">
        <v>225</v>
      </c>
      <c r="B235" s="226" t="str">
        <f ca="1">IFERROR(VLOOKUP(A235,'Rank unique Mod-Int-CI-PR'!I:J,2,FALSE),"")</f>
        <v/>
      </c>
      <c r="C235" s="227" t="str">
        <f ca="1">IFERROR(VLOOKUP(VALUE(LEFT(B235,FIND("-",B235)-1)),CatModules!B:C,2,FALSE),"")</f>
        <v/>
      </c>
      <c r="D235" s="227" t="str">
        <f ca="1">IFERROR(VLOOKUP(LEFT(B235,FIND("--",B235)-1),CatInt!D:E,2,FALSE),"")</f>
        <v/>
      </c>
      <c r="E235" s="227" t="str">
        <f ca="1">IFERROR(VLOOKUP(MID(B235,FIND("--",B235)+2,FIND("---",B235)-FIND("--",B235)-2),CatCostInp!D:E,2,FALSE),"")</f>
        <v/>
      </c>
      <c r="F235" s="227" t="str">
        <f ca="1">IFERROR(VLOOKUP(B235,ActivityConcat!A:C,3,FALSE),"")</f>
        <v/>
      </c>
      <c r="G235" s="228" t="str">
        <f ca="1">IFERROR(VLOOKUP(VALUE(RIGHT(B235,1)),Setup!A:D,4,FALSE),"")</f>
        <v/>
      </c>
      <c r="H235" s="229" t="str">
        <f t="shared" ca="1" si="15"/>
        <v/>
      </c>
      <c r="I235" s="230" t="str">
        <f ca="1">IF(SUMIF(Pharmaceuticals!$B:$B,$B235,Pharmaceuticals!Q:Q)+SUMIF('Health Products &amp; Equipment'!$B:$B,$B235,'Health Products &amp; Equipment'!Z:Z)+SUMIF('Other Pharma &amp; Health Products'!$B:$B,$B235,'Other Pharma &amp; Health Products'!Z:Z)+SUMIF('PSM Costs'!$B:$B,$B235,'PSM Costs'!Z:Z)&gt;0,SUMIF(Pharmaceuticals!$B:$B,$B235,Pharmaceuticals!Q:Q)+SUMIF('Health Products &amp; Equipment'!$B:$B,$B235,'Health Products &amp; Equipment'!Z:Z)+SUMIF('Other Pharma &amp; Health Products'!$B:$B,$B235,'Other Pharma &amp; Health Products'!Z:Z)+SUMIF('PSM Costs'!$B:$B,$B235,'PSM Costs'!Z:Z),"")</f>
        <v/>
      </c>
      <c r="J235" s="230" t="str">
        <f ca="1">IF(SUMIF(Pharmaceuticals!$B:$B,$B235,Pharmaceuticals!S:S)+SUMIF('Health Products &amp; Equipment'!$B:$B,$B235,'Health Products &amp; Equipment'!AB:AB)+SUMIF('Other Pharma &amp; Health Products'!$B:$B,$B235,'Other Pharma &amp; Health Products'!AB:AB)+SUMIF('PSM Costs'!$B:$B,$B235,'PSM Costs'!AB:AB)&gt;0,SUMIF(Pharmaceuticals!$B:$B,$B235,Pharmaceuticals!S:S)+SUMIF('Health Products &amp; Equipment'!$B:$B,$B235,'Health Products &amp; Equipment'!AB:AB)+SUMIF('Other Pharma &amp; Health Products'!$B:$B,$B235,'Other Pharma &amp; Health Products'!AB:AB)+SUMIF('PSM Costs'!$B:$B,$B235,'PSM Costs'!AB:AB),"")</f>
        <v/>
      </c>
      <c r="K235" s="230" t="str">
        <f ca="1">IF(SUMIF(Pharmaceuticals!$B:$B,$B235,Pharmaceuticals!U:U)+SUMIF('Health Products &amp; Equipment'!$B:$B,$B235,'Health Products &amp; Equipment'!AD:AD)+SUMIF('Other Pharma &amp; Health Products'!$B:$B,$B235,'Other Pharma &amp; Health Products'!AD:AD)+SUMIF('PSM Costs'!$B:$B,$B235,'PSM Costs'!AD:AD)&gt;0,SUMIF(Pharmaceuticals!$B:$B,$B235,Pharmaceuticals!U:U)+SUMIF('Health Products &amp; Equipment'!$B:$B,$B235,'Health Products &amp; Equipment'!AD:AD)+SUMIF('Other Pharma &amp; Health Products'!$B:$B,$B235,'Other Pharma &amp; Health Products'!AD:AD)+SUMIF('PSM Costs'!$B:$B,$B235,'PSM Costs'!AD:AD),"")</f>
        <v/>
      </c>
      <c r="L235" s="230" t="str">
        <f ca="1">IF(SUMIF(Pharmaceuticals!$B:$B,$B235,Pharmaceuticals!W:W)+SUMIF('Health Products &amp; Equipment'!$B:$B,$B235,'Health Products &amp; Equipment'!AF:AF)+SUMIF('Other Pharma &amp; Health Products'!$B:$B,$B235,'Other Pharma &amp; Health Products'!AF:AF)+SUMIF('PSM Costs'!$B:$B,$B235,'PSM Costs'!AF:AF)&gt;0,SUMIF(Pharmaceuticals!$B:$B,$B235,Pharmaceuticals!W:W)+SUMIF('Health Products &amp; Equipment'!$B:$B,$B235,'Health Products &amp; Equipment'!AF:AF)+SUMIF('Other Pharma &amp; Health Products'!$B:$B,$B235,'Other Pharma &amp; Health Products'!AF:AF)+SUMIF('PSM Costs'!$B:$B,$B235,'PSM Costs'!AF:AF),"")</f>
        <v/>
      </c>
      <c r="M235" s="228" t="str">
        <f t="shared" ca="1" si="16"/>
        <v/>
      </c>
      <c r="N235" s="231" t="str">
        <f ca="1">IF(SUMIF(Pharmaceuticals!$B:$B,$B235,Pharmaceuticals!AD:AD)+SUMIF('Health Products &amp; Equipment'!$B:$B,$B235,'Health Products &amp; Equipment'!AM:AM)+SUMIF('Other Pharma &amp; Health Products'!$B:$B,$B235,'Other Pharma &amp; Health Products'!AM:AM)+SUMIF('PSM Costs'!$B:$B,$B235,'PSM Costs'!AM:AM)&gt;0,SUMIF(Pharmaceuticals!$B:$B,$B235,Pharmaceuticals!AD:AD)+SUMIF('Health Products &amp; Equipment'!$B:$B,$B235,'Health Products &amp; Equipment'!AM:AM)+SUMIF('Other Pharma &amp; Health Products'!$B:$B,$B235,'Other Pharma &amp; Health Products'!AM:AM)+SUMIF('PSM Costs'!$B:$B,$B235,'PSM Costs'!AM:AM),"")</f>
        <v/>
      </c>
      <c r="O235" s="231" t="str">
        <f ca="1">IF(SUMIF(Pharmaceuticals!$B:$B,$B235,Pharmaceuticals!AF:AF)+SUMIF('Health Products &amp; Equipment'!$B:$B,$B235,'Health Products &amp; Equipment'!AO:AO)+SUMIF('Other Pharma &amp; Health Products'!$B:$B,$B235,'Other Pharma &amp; Health Products'!AO:AO)+SUMIF('PSM Costs'!$B:$B,$B235,'PSM Costs'!AO:AO)&gt;0,SUMIF(Pharmaceuticals!$B:$B,$B235,Pharmaceuticals!AF:AF)+SUMIF('Health Products &amp; Equipment'!$B:$B,$B235,'Health Products &amp; Equipment'!AO:AO)+SUMIF('Other Pharma &amp; Health Products'!$B:$B,$B235,'Other Pharma &amp; Health Products'!AO:AO)+SUMIF('PSM Costs'!$B:$B,$B235,'PSM Costs'!AO:AO),"")</f>
        <v/>
      </c>
      <c r="P235" s="231" t="str">
        <f ca="1">IF(SUMIF(Pharmaceuticals!$B:$B,$B235,Pharmaceuticals!AH:AH)+SUMIF('Health Products &amp; Equipment'!$B:$B,$B235,'Health Products &amp; Equipment'!AQ:AQ)+SUMIF('Other Pharma &amp; Health Products'!$B:$B,$B235,'Other Pharma &amp; Health Products'!AQ:AQ)+SUMIF('PSM Costs'!$B:$B,$B235,'PSM Costs'!AQ:AQ)&gt;0,SUMIF(Pharmaceuticals!$B:$B,$B235,Pharmaceuticals!AH:AH)+SUMIF('Health Products &amp; Equipment'!$B:$B,$B235,'Health Products &amp; Equipment'!AQ:AQ)+SUMIF('Other Pharma &amp; Health Products'!$B:$B,$B235,'Other Pharma &amp; Health Products'!AQ:AQ)+SUMIF('PSM Costs'!$B:$B,$B235,'PSM Costs'!AQ:AQ),"")</f>
        <v/>
      </c>
      <c r="Q235" s="231" t="str">
        <f ca="1">IF(SUMIF(Pharmaceuticals!$B:$B,$B235,Pharmaceuticals!AJ:AJ)+SUMIF('Health Products &amp; Equipment'!$B:$B,$B235,'Health Products &amp; Equipment'!AS:AS)+SUMIF('Other Pharma &amp; Health Products'!$B:$B,$B235,'Other Pharma &amp; Health Products'!AS:AS)+SUMIF('PSM Costs'!$B:$B,$B235,'PSM Costs'!AS:AS)&gt;0,SUMIF(Pharmaceuticals!$B:$B,$B235,Pharmaceuticals!AJ:AJ)+SUMIF('Health Products &amp; Equipment'!$B:$B,$B235,'Health Products &amp; Equipment'!AS:AS)+SUMIF('Other Pharma &amp; Health Products'!$B:$B,$B235,'Other Pharma &amp; Health Products'!AS:AS)+SUMIF('PSM Costs'!$B:$B,$B235,'PSM Costs'!AS:AS),"")</f>
        <v/>
      </c>
      <c r="R235" s="229" t="str">
        <f t="shared" ca="1" si="17"/>
        <v/>
      </c>
      <c r="S235" s="230" t="str">
        <f ca="1">IF(SUMIF(Pharmaceuticals!$B:$B,$B235,Pharmaceuticals!AQ:AQ)+SUMIF('Health Products &amp; Equipment'!$B:$B,$B235,'Health Products &amp; Equipment'!AZ:AZ)+SUMIF('Other Pharma &amp; Health Products'!$B:$B,$B235,'Other Pharma &amp; Health Products'!AZ:AZ)+SUMIF('PSM Costs'!$B:$B,$B235,'PSM Costs'!AZ:AZ)&gt;0,SUMIF(Pharmaceuticals!$B:$B,$B235,Pharmaceuticals!AQ:AQ)+SUMIF('Health Products &amp; Equipment'!$B:$B,$B235,'Health Products &amp; Equipment'!AZ:AZ)+SUMIF('Other Pharma &amp; Health Products'!$B:$B,$B235,'Other Pharma &amp; Health Products'!AZ:AZ)+SUMIF('PSM Costs'!$B:$B,$B235,'PSM Costs'!AZ:AZ),"")</f>
        <v/>
      </c>
      <c r="T235" s="230" t="str">
        <f ca="1">IF(SUMIF(Pharmaceuticals!$B:$B,$B235,Pharmaceuticals!AS:AS)+SUMIF('Health Products &amp; Equipment'!$B:$B,$B235,'Health Products &amp; Equipment'!BB:BB)+SUMIF('Other Pharma &amp; Health Products'!$B:$B,$B235,'Other Pharma &amp; Health Products'!BB:BB)+SUMIF('PSM Costs'!$B:$B,$B235,'PSM Costs'!BB:BB)&gt;0,SUMIF(Pharmaceuticals!$B:$B,$B235,Pharmaceuticals!AS:AS)+SUMIF('Health Products &amp; Equipment'!$B:$B,$B235,'Health Products &amp; Equipment'!BB:BB)+SUMIF('Other Pharma &amp; Health Products'!$B:$B,$B235,'Other Pharma &amp; Health Products'!BB:BB)+SUMIF('PSM Costs'!$B:$B,$B235,'PSM Costs'!BB:BB),"")</f>
        <v/>
      </c>
      <c r="U235" s="230" t="str">
        <f ca="1">IF(SUMIF(Pharmaceuticals!$B:$B,$B235,Pharmaceuticals!AU:AU)+SUMIF('Health Products &amp; Equipment'!$B:$B,$B235,'Health Products &amp; Equipment'!BD:BD)+SUMIF('Other Pharma &amp; Health Products'!$B:$B,$B235,'Other Pharma &amp; Health Products'!BD:BD)+SUMIF('PSM Costs'!$B:$B,$B235,'PSM Costs'!BD:BD)&gt;0,SUMIF(Pharmaceuticals!$B:$B,$B235,Pharmaceuticals!AU:AU)+SUMIF('Health Products &amp; Equipment'!$B:$B,$B235,'Health Products &amp; Equipment'!BD:BD)+SUMIF('Other Pharma &amp; Health Products'!$B:$B,$B235,'Other Pharma &amp; Health Products'!BD:BD)+SUMIF('PSM Costs'!$B:$B,$B235,'PSM Costs'!BD:BD),"")</f>
        <v/>
      </c>
      <c r="V235" s="230" t="str">
        <f ca="1">IF(SUMIF(Pharmaceuticals!$B:$B,$B235,Pharmaceuticals!AW:AW)+SUMIF('Health Products &amp; Equipment'!$B:$B,$B235,'Health Products &amp; Equipment'!BF:BF)+SUMIF('Other Pharma &amp; Health Products'!$B:$B,$B235,'Other Pharma &amp; Health Products'!BF:BF)+SUMIF('PSM Costs'!$B:$B,$B235,'PSM Costs'!BF:BF)&gt;0,SUMIF(Pharmaceuticals!$B:$B,$B235,Pharmaceuticals!AW:AW)+SUMIF('Health Products &amp; Equipment'!$B:$B,$B235,'Health Products &amp; Equipment'!BF:BF)+SUMIF('Other Pharma &amp; Health Products'!$B:$B,$B235,'Other Pharma &amp; Health Products'!BF:BF)+SUMIF('PSM Costs'!$B:$B,$B235,'PSM Costs'!BF:BF),"")</f>
        <v/>
      </c>
      <c r="W235" s="228" t="str">
        <f t="shared" ca="1" si="18"/>
        <v/>
      </c>
      <c r="X235" s="231" t="str">
        <f ca="1">IF(SUMIF(Pharmaceuticals!$B:$B,$B235,Pharmaceuticals!BD:BD)+SUMIF('Health Products &amp; Equipment'!$B:$B,$B235,'Health Products &amp; Equipment'!BM:BM)+SUMIF('Other Pharma &amp; Health Products'!$B:$B,$B235,'Other Pharma &amp; Health Products'!BM:BM)+SUMIF('PSM Costs'!$B:$B,$B235,'PSM Costs'!BM:BM)&gt;0,SUMIF(Pharmaceuticals!$B:$B,$B235,Pharmaceuticals!BD:BD)+SUMIF('Health Products &amp; Equipment'!$B:$B,$B235,'Health Products &amp; Equipment'!BM:BM)+SUMIF('Other Pharma &amp; Health Products'!$B:$B,$B235,'Other Pharma &amp; Health Products'!BM:BM)+SUMIF('PSM Costs'!$B:$B,$B235,'PSM Costs'!BM:BM),"")</f>
        <v/>
      </c>
      <c r="Y235" s="231" t="str">
        <f ca="1">IF(SUMIF(Pharmaceuticals!$B:$B,$B235,Pharmaceuticals!BF:BF)+SUMIF('Health Products &amp; Equipment'!$B:$B,$B235,'Health Products &amp; Equipment'!BO:BO)+SUMIF('Other Pharma &amp; Health Products'!$B:$B,$B235,'Other Pharma &amp; Health Products'!BO:BO)+SUMIF('PSM Costs'!$B:$B,$B235,'PSM Costs'!BO:BO)&gt;0,SUMIF(Pharmaceuticals!$B:$B,$B235,Pharmaceuticals!BF:BF)+SUMIF('Health Products &amp; Equipment'!$B:$B,$B235,'Health Products &amp; Equipment'!BO:BO)+SUMIF('Other Pharma &amp; Health Products'!$B:$B,$B235,'Other Pharma &amp; Health Products'!BO:BO)+SUMIF('PSM Costs'!$B:$B,$B235,'PSM Costs'!BO:BO),"")</f>
        <v/>
      </c>
      <c r="Z235" s="231" t="str">
        <f ca="1">IF(SUMIF(Pharmaceuticals!$B:$B,$B235,Pharmaceuticals!BH:BH)+SUMIF('Health Products &amp; Equipment'!$B:$B,$B235,'Health Products &amp; Equipment'!BQ:BQ)+SUMIF('Other Pharma &amp; Health Products'!$B:$B,$B235,'Other Pharma &amp; Health Products'!BQ:BQ)+SUMIF('PSM Costs'!$B:$B,$B235,'PSM Costs'!BQ:BQ)&gt;0,SUMIF(Pharmaceuticals!$B:$B,$B235,Pharmaceuticals!BH:BH)+SUMIF('Health Products &amp; Equipment'!$B:$B,$B235,'Health Products &amp; Equipment'!BQ:BQ)+SUMIF('Other Pharma &amp; Health Products'!$B:$B,$B235,'Other Pharma &amp; Health Products'!BQ:BQ)+SUMIF('PSM Costs'!$B:$B,$B235,'PSM Costs'!BQ:BQ),"")</f>
        <v/>
      </c>
      <c r="AA235" s="231" t="str">
        <f ca="1">IF(SUMIF(Pharmaceuticals!$B:$B,$B235,Pharmaceuticals!BJ:BJ)+SUMIF('Health Products &amp; Equipment'!$B:$B,$B235,'Health Products &amp; Equipment'!BS:BS)+SUMIF('Other Pharma &amp; Health Products'!$B:$B,$B235,'Other Pharma &amp; Health Products'!BS:BS)+SUMIF('PSM Costs'!$B:$B,$B235,'PSM Costs'!BS:BS)&gt;0,SUMIF(Pharmaceuticals!$B:$B,$B235,Pharmaceuticals!BJ:BJ)+SUMIF('Health Products &amp; Equipment'!$B:$B,$B235,'Health Products &amp; Equipment'!BS:BS)+SUMIF('Other Pharma &amp; Health Products'!$B:$B,$B235,'Other Pharma &amp; Health Products'!BS:BS)+SUMIF('PSM Costs'!$B:$B,$B235,'PSM Costs'!BS:BS),"")</f>
        <v/>
      </c>
      <c r="AB235" s="230" t="str">
        <f t="shared" ca="1" si="19"/>
        <v/>
      </c>
    </row>
    <row r="236" spans="1:28" ht="22" customHeight="1" x14ac:dyDescent="0.15">
      <c r="A236" s="226">
        <v>226</v>
      </c>
      <c r="B236" s="226" t="str">
        <f ca="1">IFERROR(VLOOKUP(A236,'Rank unique Mod-Int-CI-PR'!I:J,2,FALSE),"")</f>
        <v/>
      </c>
      <c r="C236" s="227" t="str">
        <f ca="1">IFERROR(VLOOKUP(VALUE(LEFT(B236,FIND("-",B236)-1)),CatModules!B:C,2,FALSE),"")</f>
        <v/>
      </c>
      <c r="D236" s="227" t="str">
        <f ca="1">IFERROR(VLOOKUP(LEFT(B236,FIND("--",B236)-1),CatInt!D:E,2,FALSE),"")</f>
        <v/>
      </c>
      <c r="E236" s="227" t="str">
        <f ca="1">IFERROR(VLOOKUP(MID(B236,FIND("--",B236)+2,FIND("---",B236)-FIND("--",B236)-2),CatCostInp!D:E,2,FALSE),"")</f>
        <v/>
      </c>
      <c r="F236" s="227" t="str">
        <f ca="1">IFERROR(VLOOKUP(B236,ActivityConcat!A:C,3,FALSE),"")</f>
        <v/>
      </c>
      <c r="G236" s="228" t="str">
        <f ca="1">IFERROR(VLOOKUP(VALUE(RIGHT(B236,1)),Setup!A:D,4,FALSE),"")</f>
        <v/>
      </c>
      <c r="H236" s="229" t="str">
        <f t="shared" ca="1" si="15"/>
        <v/>
      </c>
      <c r="I236" s="230" t="str">
        <f ca="1">IF(SUMIF(Pharmaceuticals!$B:$B,$B236,Pharmaceuticals!Q:Q)+SUMIF('Health Products &amp; Equipment'!$B:$B,$B236,'Health Products &amp; Equipment'!Z:Z)+SUMIF('Other Pharma &amp; Health Products'!$B:$B,$B236,'Other Pharma &amp; Health Products'!Z:Z)+SUMIF('PSM Costs'!$B:$B,$B236,'PSM Costs'!Z:Z)&gt;0,SUMIF(Pharmaceuticals!$B:$B,$B236,Pharmaceuticals!Q:Q)+SUMIF('Health Products &amp; Equipment'!$B:$B,$B236,'Health Products &amp; Equipment'!Z:Z)+SUMIF('Other Pharma &amp; Health Products'!$B:$B,$B236,'Other Pharma &amp; Health Products'!Z:Z)+SUMIF('PSM Costs'!$B:$B,$B236,'PSM Costs'!Z:Z),"")</f>
        <v/>
      </c>
      <c r="J236" s="230" t="str">
        <f ca="1">IF(SUMIF(Pharmaceuticals!$B:$B,$B236,Pharmaceuticals!S:S)+SUMIF('Health Products &amp; Equipment'!$B:$B,$B236,'Health Products &amp; Equipment'!AB:AB)+SUMIF('Other Pharma &amp; Health Products'!$B:$B,$B236,'Other Pharma &amp; Health Products'!AB:AB)+SUMIF('PSM Costs'!$B:$B,$B236,'PSM Costs'!AB:AB)&gt;0,SUMIF(Pharmaceuticals!$B:$B,$B236,Pharmaceuticals!S:S)+SUMIF('Health Products &amp; Equipment'!$B:$B,$B236,'Health Products &amp; Equipment'!AB:AB)+SUMIF('Other Pharma &amp; Health Products'!$B:$B,$B236,'Other Pharma &amp; Health Products'!AB:AB)+SUMIF('PSM Costs'!$B:$B,$B236,'PSM Costs'!AB:AB),"")</f>
        <v/>
      </c>
      <c r="K236" s="230" t="str">
        <f ca="1">IF(SUMIF(Pharmaceuticals!$B:$B,$B236,Pharmaceuticals!U:U)+SUMIF('Health Products &amp; Equipment'!$B:$B,$B236,'Health Products &amp; Equipment'!AD:AD)+SUMIF('Other Pharma &amp; Health Products'!$B:$B,$B236,'Other Pharma &amp; Health Products'!AD:AD)+SUMIF('PSM Costs'!$B:$B,$B236,'PSM Costs'!AD:AD)&gt;0,SUMIF(Pharmaceuticals!$B:$B,$B236,Pharmaceuticals!U:U)+SUMIF('Health Products &amp; Equipment'!$B:$B,$B236,'Health Products &amp; Equipment'!AD:AD)+SUMIF('Other Pharma &amp; Health Products'!$B:$B,$B236,'Other Pharma &amp; Health Products'!AD:AD)+SUMIF('PSM Costs'!$B:$B,$B236,'PSM Costs'!AD:AD),"")</f>
        <v/>
      </c>
      <c r="L236" s="230" t="str">
        <f ca="1">IF(SUMIF(Pharmaceuticals!$B:$B,$B236,Pharmaceuticals!W:W)+SUMIF('Health Products &amp; Equipment'!$B:$B,$B236,'Health Products &amp; Equipment'!AF:AF)+SUMIF('Other Pharma &amp; Health Products'!$B:$B,$B236,'Other Pharma &amp; Health Products'!AF:AF)+SUMIF('PSM Costs'!$B:$B,$B236,'PSM Costs'!AF:AF)&gt;0,SUMIF(Pharmaceuticals!$B:$B,$B236,Pharmaceuticals!W:W)+SUMIF('Health Products &amp; Equipment'!$B:$B,$B236,'Health Products &amp; Equipment'!AF:AF)+SUMIF('Other Pharma &amp; Health Products'!$B:$B,$B236,'Other Pharma &amp; Health Products'!AF:AF)+SUMIF('PSM Costs'!$B:$B,$B236,'PSM Costs'!AF:AF),"")</f>
        <v/>
      </c>
      <c r="M236" s="228" t="str">
        <f t="shared" ca="1" si="16"/>
        <v/>
      </c>
      <c r="N236" s="231" t="str">
        <f ca="1">IF(SUMIF(Pharmaceuticals!$B:$B,$B236,Pharmaceuticals!AD:AD)+SUMIF('Health Products &amp; Equipment'!$B:$B,$B236,'Health Products &amp; Equipment'!AM:AM)+SUMIF('Other Pharma &amp; Health Products'!$B:$B,$B236,'Other Pharma &amp; Health Products'!AM:AM)+SUMIF('PSM Costs'!$B:$B,$B236,'PSM Costs'!AM:AM)&gt;0,SUMIF(Pharmaceuticals!$B:$B,$B236,Pharmaceuticals!AD:AD)+SUMIF('Health Products &amp; Equipment'!$B:$B,$B236,'Health Products &amp; Equipment'!AM:AM)+SUMIF('Other Pharma &amp; Health Products'!$B:$B,$B236,'Other Pharma &amp; Health Products'!AM:AM)+SUMIF('PSM Costs'!$B:$B,$B236,'PSM Costs'!AM:AM),"")</f>
        <v/>
      </c>
      <c r="O236" s="231" t="str">
        <f ca="1">IF(SUMIF(Pharmaceuticals!$B:$B,$B236,Pharmaceuticals!AF:AF)+SUMIF('Health Products &amp; Equipment'!$B:$B,$B236,'Health Products &amp; Equipment'!AO:AO)+SUMIF('Other Pharma &amp; Health Products'!$B:$B,$B236,'Other Pharma &amp; Health Products'!AO:AO)+SUMIF('PSM Costs'!$B:$B,$B236,'PSM Costs'!AO:AO)&gt;0,SUMIF(Pharmaceuticals!$B:$B,$B236,Pharmaceuticals!AF:AF)+SUMIF('Health Products &amp; Equipment'!$B:$B,$B236,'Health Products &amp; Equipment'!AO:AO)+SUMIF('Other Pharma &amp; Health Products'!$B:$B,$B236,'Other Pharma &amp; Health Products'!AO:AO)+SUMIF('PSM Costs'!$B:$B,$B236,'PSM Costs'!AO:AO),"")</f>
        <v/>
      </c>
      <c r="P236" s="231" t="str">
        <f ca="1">IF(SUMIF(Pharmaceuticals!$B:$B,$B236,Pharmaceuticals!AH:AH)+SUMIF('Health Products &amp; Equipment'!$B:$B,$B236,'Health Products &amp; Equipment'!AQ:AQ)+SUMIF('Other Pharma &amp; Health Products'!$B:$B,$B236,'Other Pharma &amp; Health Products'!AQ:AQ)+SUMIF('PSM Costs'!$B:$B,$B236,'PSM Costs'!AQ:AQ)&gt;0,SUMIF(Pharmaceuticals!$B:$B,$B236,Pharmaceuticals!AH:AH)+SUMIF('Health Products &amp; Equipment'!$B:$B,$B236,'Health Products &amp; Equipment'!AQ:AQ)+SUMIF('Other Pharma &amp; Health Products'!$B:$B,$B236,'Other Pharma &amp; Health Products'!AQ:AQ)+SUMIF('PSM Costs'!$B:$B,$B236,'PSM Costs'!AQ:AQ),"")</f>
        <v/>
      </c>
      <c r="Q236" s="231" t="str">
        <f ca="1">IF(SUMIF(Pharmaceuticals!$B:$B,$B236,Pharmaceuticals!AJ:AJ)+SUMIF('Health Products &amp; Equipment'!$B:$B,$B236,'Health Products &amp; Equipment'!AS:AS)+SUMIF('Other Pharma &amp; Health Products'!$B:$B,$B236,'Other Pharma &amp; Health Products'!AS:AS)+SUMIF('PSM Costs'!$B:$B,$B236,'PSM Costs'!AS:AS)&gt;0,SUMIF(Pharmaceuticals!$B:$B,$B236,Pharmaceuticals!AJ:AJ)+SUMIF('Health Products &amp; Equipment'!$B:$B,$B236,'Health Products &amp; Equipment'!AS:AS)+SUMIF('Other Pharma &amp; Health Products'!$B:$B,$B236,'Other Pharma &amp; Health Products'!AS:AS)+SUMIF('PSM Costs'!$B:$B,$B236,'PSM Costs'!AS:AS),"")</f>
        <v/>
      </c>
      <c r="R236" s="229" t="str">
        <f t="shared" ca="1" si="17"/>
        <v/>
      </c>
      <c r="S236" s="230" t="str">
        <f ca="1">IF(SUMIF(Pharmaceuticals!$B:$B,$B236,Pharmaceuticals!AQ:AQ)+SUMIF('Health Products &amp; Equipment'!$B:$B,$B236,'Health Products &amp; Equipment'!AZ:AZ)+SUMIF('Other Pharma &amp; Health Products'!$B:$B,$B236,'Other Pharma &amp; Health Products'!AZ:AZ)+SUMIF('PSM Costs'!$B:$B,$B236,'PSM Costs'!AZ:AZ)&gt;0,SUMIF(Pharmaceuticals!$B:$B,$B236,Pharmaceuticals!AQ:AQ)+SUMIF('Health Products &amp; Equipment'!$B:$B,$B236,'Health Products &amp; Equipment'!AZ:AZ)+SUMIF('Other Pharma &amp; Health Products'!$B:$B,$B236,'Other Pharma &amp; Health Products'!AZ:AZ)+SUMIF('PSM Costs'!$B:$B,$B236,'PSM Costs'!AZ:AZ),"")</f>
        <v/>
      </c>
      <c r="T236" s="230" t="str">
        <f ca="1">IF(SUMIF(Pharmaceuticals!$B:$B,$B236,Pharmaceuticals!AS:AS)+SUMIF('Health Products &amp; Equipment'!$B:$B,$B236,'Health Products &amp; Equipment'!BB:BB)+SUMIF('Other Pharma &amp; Health Products'!$B:$B,$B236,'Other Pharma &amp; Health Products'!BB:BB)+SUMIF('PSM Costs'!$B:$B,$B236,'PSM Costs'!BB:BB)&gt;0,SUMIF(Pharmaceuticals!$B:$B,$B236,Pharmaceuticals!AS:AS)+SUMIF('Health Products &amp; Equipment'!$B:$B,$B236,'Health Products &amp; Equipment'!BB:BB)+SUMIF('Other Pharma &amp; Health Products'!$B:$B,$B236,'Other Pharma &amp; Health Products'!BB:BB)+SUMIF('PSM Costs'!$B:$B,$B236,'PSM Costs'!BB:BB),"")</f>
        <v/>
      </c>
      <c r="U236" s="230" t="str">
        <f ca="1">IF(SUMIF(Pharmaceuticals!$B:$B,$B236,Pharmaceuticals!AU:AU)+SUMIF('Health Products &amp; Equipment'!$B:$B,$B236,'Health Products &amp; Equipment'!BD:BD)+SUMIF('Other Pharma &amp; Health Products'!$B:$B,$B236,'Other Pharma &amp; Health Products'!BD:BD)+SUMIF('PSM Costs'!$B:$B,$B236,'PSM Costs'!BD:BD)&gt;0,SUMIF(Pharmaceuticals!$B:$B,$B236,Pharmaceuticals!AU:AU)+SUMIF('Health Products &amp; Equipment'!$B:$B,$B236,'Health Products &amp; Equipment'!BD:BD)+SUMIF('Other Pharma &amp; Health Products'!$B:$B,$B236,'Other Pharma &amp; Health Products'!BD:BD)+SUMIF('PSM Costs'!$B:$B,$B236,'PSM Costs'!BD:BD),"")</f>
        <v/>
      </c>
      <c r="V236" s="230" t="str">
        <f ca="1">IF(SUMIF(Pharmaceuticals!$B:$B,$B236,Pharmaceuticals!AW:AW)+SUMIF('Health Products &amp; Equipment'!$B:$B,$B236,'Health Products &amp; Equipment'!BF:BF)+SUMIF('Other Pharma &amp; Health Products'!$B:$B,$B236,'Other Pharma &amp; Health Products'!BF:BF)+SUMIF('PSM Costs'!$B:$B,$B236,'PSM Costs'!BF:BF)&gt;0,SUMIF(Pharmaceuticals!$B:$B,$B236,Pharmaceuticals!AW:AW)+SUMIF('Health Products &amp; Equipment'!$B:$B,$B236,'Health Products &amp; Equipment'!BF:BF)+SUMIF('Other Pharma &amp; Health Products'!$B:$B,$B236,'Other Pharma &amp; Health Products'!BF:BF)+SUMIF('PSM Costs'!$B:$B,$B236,'PSM Costs'!BF:BF),"")</f>
        <v/>
      </c>
      <c r="W236" s="228" t="str">
        <f t="shared" ca="1" si="18"/>
        <v/>
      </c>
      <c r="X236" s="231" t="str">
        <f ca="1">IF(SUMIF(Pharmaceuticals!$B:$B,$B236,Pharmaceuticals!BD:BD)+SUMIF('Health Products &amp; Equipment'!$B:$B,$B236,'Health Products &amp; Equipment'!BM:BM)+SUMIF('Other Pharma &amp; Health Products'!$B:$B,$B236,'Other Pharma &amp; Health Products'!BM:BM)+SUMIF('PSM Costs'!$B:$B,$B236,'PSM Costs'!BM:BM)&gt;0,SUMIF(Pharmaceuticals!$B:$B,$B236,Pharmaceuticals!BD:BD)+SUMIF('Health Products &amp; Equipment'!$B:$B,$B236,'Health Products &amp; Equipment'!BM:BM)+SUMIF('Other Pharma &amp; Health Products'!$B:$B,$B236,'Other Pharma &amp; Health Products'!BM:BM)+SUMIF('PSM Costs'!$B:$B,$B236,'PSM Costs'!BM:BM),"")</f>
        <v/>
      </c>
      <c r="Y236" s="231" t="str">
        <f ca="1">IF(SUMIF(Pharmaceuticals!$B:$B,$B236,Pharmaceuticals!BF:BF)+SUMIF('Health Products &amp; Equipment'!$B:$B,$B236,'Health Products &amp; Equipment'!BO:BO)+SUMIF('Other Pharma &amp; Health Products'!$B:$B,$B236,'Other Pharma &amp; Health Products'!BO:BO)+SUMIF('PSM Costs'!$B:$B,$B236,'PSM Costs'!BO:BO)&gt;0,SUMIF(Pharmaceuticals!$B:$B,$B236,Pharmaceuticals!BF:BF)+SUMIF('Health Products &amp; Equipment'!$B:$B,$B236,'Health Products &amp; Equipment'!BO:BO)+SUMIF('Other Pharma &amp; Health Products'!$B:$B,$B236,'Other Pharma &amp; Health Products'!BO:BO)+SUMIF('PSM Costs'!$B:$B,$B236,'PSM Costs'!BO:BO),"")</f>
        <v/>
      </c>
      <c r="Z236" s="231" t="str">
        <f ca="1">IF(SUMIF(Pharmaceuticals!$B:$B,$B236,Pharmaceuticals!BH:BH)+SUMIF('Health Products &amp; Equipment'!$B:$B,$B236,'Health Products &amp; Equipment'!BQ:BQ)+SUMIF('Other Pharma &amp; Health Products'!$B:$B,$B236,'Other Pharma &amp; Health Products'!BQ:BQ)+SUMIF('PSM Costs'!$B:$B,$B236,'PSM Costs'!BQ:BQ)&gt;0,SUMIF(Pharmaceuticals!$B:$B,$B236,Pharmaceuticals!BH:BH)+SUMIF('Health Products &amp; Equipment'!$B:$B,$B236,'Health Products &amp; Equipment'!BQ:BQ)+SUMIF('Other Pharma &amp; Health Products'!$B:$B,$B236,'Other Pharma &amp; Health Products'!BQ:BQ)+SUMIF('PSM Costs'!$B:$B,$B236,'PSM Costs'!BQ:BQ),"")</f>
        <v/>
      </c>
      <c r="AA236" s="231" t="str">
        <f ca="1">IF(SUMIF(Pharmaceuticals!$B:$B,$B236,Pharmaceuticals!BJ:BJ)+SUMIF('Health Products &amp; Equipment'!$B:$B,$B236,'Health Products &amp; Equipment'!BS:BS)+SUMIF('Other Pharma &amp; Health Products'!$B:$B,$B236,'Other Pharma &amp; Health Products'!BS:BS)+SUMIF('PSM Costs'!$B:$B,$B236,'PSM Costs'!BS:BS)&gt;0,SUMIF(Pharmaceuticals!$B:$B,$B236,Pharmaceuticals!BJ:BJ)+SUMIF('Health Products &amp; Equipment'!$B:$B,$B236,'Health Products &amp; Equipment'!BS:BS)+SUMIF('Other Pharma &amp; Health Products'!$B:$B,$B236,'Other Pharma &amp; Health Products'!BS:BS)+SUMIF('PSM Costs'!$B:$B,$B236,'PSM Costs'!BS:BS),"")</f>
        <v/>
      </c>
      <c r="AB236" s="230" t="str">
        <f t="shared" ca="1" si="19"/>
        <v/>
      </c>
    </row>
    <row r="237" spans="1:28" ht="22" customHeight="1" x14ac:dyDescent="0.15">
      <c r="A237" s="226">
        <v>227</v>
      </c>
      <c r="B237" s="226" t="str">
        <f ca="1">IFERROR(VLOOKUP(A237,'Rank unique Mod-Int-CI-PR'!I:J,2,FALSE),"")</f>
        <v/>
      </c>
      <c r="C237" s="227" t="str">
        <f ca="1">IFERROR(VLOOKUP(VALUE(LEFT(B237,FIND("-",B237)-1)),CatModules!B:C,2,FALSE),"")</f>
        <v/>
      </c>
      <c r="D237" s="227" t="str">
        <f ca="1">IFERROR(VLOOKUP(LEFT(B237,FIND("--",B237)-1),CatInt!D:E,2,FALSE),"")</f>
        <v/>
      </c>
      <c r="E237" s="227" t="str">
        <f ca="1">IFERROR(VLOOKUP(MID(B237,FIND("--",B237)+2,FIND("---",B237)-FIND("--",B237)-2),CatCostInp!D:E,2,FALSE),"")</f>
        <v/>
      </c>
      <c r="F237" s="227" t="str">
        <f ca="1">IFERROR(VLOOKUP(B237,ActivityConcat!A:C,3,FALSE),"")</f>
        <v/>
      </c>
      <c r="G237" s="228" t="str">
        <f ca="1">IFERROR(VLOOKUP(VALUE(RIGHT(B237,1)),Setup!A:D,4,FALSE),"")</f>
        <v/>
      </c>
      <c r="H237" s="229" t="str">
        <f t="shared" ca="1" si="15"/>
        <v/>
      </c>
      <c r="I237" s="230" t="str">
        <f ca="1">IF(SUMIF(Pharmaceuticals!$B:$B,$B237,Pharmaceuticals!Q:Q)+SUMIF('Health Products &amp; Equipment'!$B:$B,$B237,'Health Products &amp; Equipment'!Z:Z)+SUMIF('Other Pharma &amp; Health Products'!$B:$B,$B237,'Other Pharma &amp; Health Products'!Z:Z)+SUMIF('PSM Costs'!$B:$B,$B237,'PSM Costs'!Z:Z)&gt;0,SUMIF(Pharmaceuticals!$B:$B,$B237,Pharmaceuticals!Q:Q)+SUMIF('Health Products &amp; Equipment'!$B:$B,$B237,'Health Products &amp; Equipment'!Z:Z)+SUMIF('Other Pharma &amp; Health Products'!$B:$B,$B237,'Other Pharma &amp; Health Products'!Z:Z)+SUMIF('PSM Costs'!$B:$B,$B237,'PSM Costs'!Z:Z),"")</f>
        <v/>
      </c>
      <c r="J237" s="230" t="str">
        <f ca="1">IF(SUMIF(Pharmaceuticals!$B:$B,$B237,Pharmaceuticals!S:S)+SUMIF('Health Products &amp; Equipment'!$B:$B,$B237,'Health Products &amp; Equipment'!AB:AB)+SUMIF('Other Pharma &amp; Health Products'!$B:$B,$B237,'Other Pharma &amp; Health Products'!AB:AB)+SUMIF('PSM Costs'!$B:$B,$B237,'PSM Costs'!AB:AB)&gt;0,SUMIF(Pharmaceuticals!$B:$B,$B237,Pharmaceuticals!S:S)+SUMIF('Health Products &amp; Equipment'!$B:$B,$B237,'Health Products &amp; Equipment'!AB:AB)+SUMIF('Other Pharma &amp; Health Products'!$B:$B,$B237,'Other Pharma &amp; Health Products'!AB:AB)+SUMIF('PSM Costs'!$B:$B,$B237,'PSM Costs'!AB:AB),"")</f>
        <v/>
      </c>
      <c r="K237" s="230" t="str">
        <f ca="1">IF(SUMIF(Pharmaceuticals!$B:$B,$B237,Pharmaceuticals!U:U)+SUMIF('Health Products &amp; Equipment'!$B:$B,$B237,'Health Products &amp; Equipment'!AD:AD)+SUMIF('Other Pharma &amp; Health Products'!$B:$B,$B237,'Other Pharma &amp; Health Products'!AD:AD)+SUMIF('PSM Costs'!$B:$B,$B237,'PSM Costs'!AD:AD)&gt;0,SUMIF(Pharmaceuticals!$B:$B,$B237,Pharmaceuticals!U:U)+SUMIF('Health Products &amp; Equipment'!$B:$B,$B237,'Health Products &amp; Equipment'!AD:AD)+SUMIF('Other Pharma &amp; Health Products'!$B:$B,$B237,'Other Pharma &amp; Health Products'!AD:AD)+SUMIF('PSM Costs'!$B:$B,$B237,'PSM Costs'!AD:AD),"")</f>
        <v/>
      </c>
      <c r="L237" s="230" t="str">
        <f ca="1">IF(SUMIF(Pharmaceuticals!$B:$B,$B237,Pharmaceuticals!W:W)+SUMIF('Health Products &amp; Equipment'!$B:$B,$B237,'Health Products &amp; Equipment'!AF:AF)+SUMIF('Other Pharma &amp; Health Products'!$B:$B,$B237,'Other Pharma &amp; Health Products'!AF:AF)+SUMIF('PSM Costs'!$B:$B,$B237,'PSM Costs'!AF:AF)&gt;0,SUMIF(Pharmaceuticals!$B:$B,$B237,Pharmaceuticals!W:W)+SUMIF('Health Products &amp; Equipment'!$B:$B,$B237,'Health Products &amp; Equipment'!AF:AF)+SUMIF('Other Pharma &amp; Health Products'!$B:$B,$B237,'Other Pharma &amp; Health Products'!AF:AF)+SUMIF('PSM Costs'!$B:$B,$B237,'PSM Costs'!AF:AF),"")</f>
        <v/>
      </c>
      <c r="M237" s="228" t="str">
        <f t="shared" ca="1" si="16"/>
        <v/>
      </c>
      <c r="N237" s="231" t="str">
        <f ca="1">IF(SUMIF(Pharmaceuticals!$B:$B,$B237,Pharmaceuticals!AD:AD)+SUMIF('Health Products &amp; Equipment'!$B:$B,$B237,'Health Products &amp; Equipment'!AM:AM)+SUMIF('Other Pharma &amp; Health Products'!$B:$B,$B237,'Other Pharma &amp; Health Products'!AM:AM)+SUMIF('PSM Costs'!$B:$B,$B237,'PSM Costs'!AM:AM)&gt;0,SUMIF(Pharmaceuticals!$B:$B,$B237,Pharmaceuticals!AD:AD)+SUMIF('Health Products &amp; Equipment'!$B:$B,$B237,'Health Products &amp; Equipment'!AM:AM)+SUMIF('Other Pharma &amp; Health Products'!$B:$B,$B237,'Other Pharma &amp; Health Products'!AM:AM)+SUMIF('PSM Costs'!$B:$B,$B237,'PSM Costs'!AM:AM),"")</f>
        <v/>
      </c>
      <c r="O237" s="231" t="str">
        <f ca="1">IF(SUMIF(Pharmaceuticals!$B:$B,$B237,Pharmaceuticals!AF:AF)+SUMIF('Health Products &amp; Equipment'!$B:$B,$B237,'Health Products &amp; Equipment'!AO:AO)+SUMIF('Other Pharma &amp; Health Products'!$B:$B,$B237,'Other Pharma &amp; Health Products'!AO:AO)+SUMIF('PSM Costs'!$B:$B,$B237,'PSM Costs'!AO:AO)&gt;0,SUMIF(Pharmaceuticals!$B:$B,$B237,Pharmaceuticals!AF:AF)+SUMIF('Health Products &amp; Equipment'!$B:$B,$B237,'Health Products &amp; Equipment'!AO:AO)+SUMIF('Other Pharma &amp; Health Products'!$B:$B,$B237,'Other Pharma &amp; Health Products'!AO:AO)+SUMIF('PSM Costs'!$B:$B,$B237,'PSM Costs'!AO:AO),"")</f>
        <v/>
      </c>
      <c r="P237" s="231" t="str">
        <f ca="1">IF(SUMIF(Pharmaceuticals!$B:$B,$B237,Pharmaceuticals!AH:AH)+SUMIF('Health Products &amp; Equipment'!$B:$B,$B237,'Health Products &amp; Equipment'!AQ:AQ)+SUMIF('Other Pharma &amp; Health Products'!$B:$B,$B237,'Other Pharma &amp; Health Products'!AQ:AQ)+SUMIF('PSM Costs'!$B:$B,$B237,'PSM Costs'!AQ:AQ)&gt;0,SUMIF(Pharmaceuticals!$B:$B,$B237,Pharmaceuticals!AH:AH)+SUMIF('Health Products &amp; Equipment'!$B:$B,$B237,'Health Products &amp; Equipment'!AQ:AQ)+SUMIF('Other Pharma &amp; Health Products'!$B:$B,$B237,'Other Pharma &amp; Health Products'!AQ:AQ)+SUMIF('PSM Costs'!$B:$B,$B237,'PSM Costs'!AQ:AQ),"")</f>
        <v/>
      </c>
      <c r="Q237" s="231" t="str">
        <f ca="1">IF(SUMIF(Pharmaceuticals!$B:$B,$B237,Pharmaceuticals!AJ:AJ)+SUMIF('Health Products &amp; Equipment'!$B:$B,$B237,'Health Products &amp; Equipment'!AS:AS)+SUMIF('Other Pharma &amp; Health Products'!$B:$B,$B237,'Other Pharma &amp; Health Products'!AS:AS)+SUMIF('PSM Costs'!$B:$B,$B237,'PSM Costs'!AS:AS)&gt;0,SUMIF(Pharmaceuticals!$B:$B,$B237,Pharmaceuticals!AJ:AJ)+SUMIF('Health Products &amp; Equipment'!$B:$B,$B237,'Health Products &amp; Equipment'!AS:AS)+SUMIF('Other Pharma &amp; Health Products'!$B:$B,$B237,'Other Pharma &amp; Health Products'!AS:AS)+SUMIF('PSM Costs'!$B:$B,$B237,'PSM Costs'!AS:AS),"")</f>
        <v/>
      </c>
      <c r="R237" s="229" t="str">
        <f t="shared" ca="1" si="17"/>
        <v/>
      </c>
      <c r="S237" s="230" t="str">
        <f ca="1">IF(SUMIF(Pharmaceuticals!$B:$B,$B237,Pharmaceuticals!AQ:AQ)+SUMIF('Health Products &amp; Equipment'!$B:$B,$B237,'Health Products &amp; Equipment'!AZ:AZ)+SUMIF('Other Pharma &amp; Health Products'!$B:$B,$B237,'Other Pharma &amp; Health Products'!AZ:AZ)+SUMIF('PSM Costs'!$B:$B,$B237,'PSM Costs'!AZ:AZ)&gt;0,SUMIF(Pharmaceuticals!$B:$B,$B237,Pharmaceuticals!AQ:AQ)+SUMIF('Health Products &amp; Equipment'!$B:$B,$B237,'Health Products &amp; Equipment'!AZ:AZ)+SUMIF('Other Pharma &amp; Health Products'!$B:$B,$B237,'Other Pharma &amp; Health Products'!AZ:AZ)+SUMIF('PSM Costs'!$B:$B,$B237,'PSM Costs'!AZ:AZ),"")</f>
        <v/>
      </c>
      <c r="T237" s="230" t="str">
        <f ca="1">IF(SUMIF(Pharmaceuticals!$B:$B,$B237,Pharmaceuticals!AS:AS)+SUMIF('Health Products &amp; Equipment'!$B:$B,$B237,'Health Products &amp; Equipment'!BB:BB)+SUMIF('Other Pharma &amp; Health Products'!$B:$B,$B237,'Other Pharma &amp; Health Products'!BB:BB)+SUMIF('PSM Costs'!$B:$B,$B237,'PSM Costs'!BB:BB)&gt;0,SUMIF(Pharmaceuticals!$B:$B,$B237,Pharmaceuticals!AS:AS)+SUMIF('Health Products &amp; Equipment'!$B:$B,$B237,'Health Products &amp; Equipment'!BB:BB)+SUMIF('Other Pharma &amp; Health Products'!$B:$B,$B237,'Other Pharma &amp; Health Products'!BB:BB)+SUMIF('PSM Costs'!$B:$B,$B237,'PSM Costs'!BB:BB),"")</f>
        <v/>
      </c>
      <c r="U237" s="230" t="str">
        <f ca="1">IF(SUMIF(Pharmaceuticals!$B:$B,$B237,Pharmaceuticals!AU:AU)+SUMIF('Health Products &amp; Equipment'!$B:$B,$B237,'Health Products &amp; Equipment'!BD:BD)+SUMIF('Other Pharma &amp; Health Products'!$B:$B,$B237,'Other Pharma &amp; Health Products'!BD:BD)+SUMIF('PSM Costs'!$B:$B,$B237,'PSM Costs'!BD:BD)&gt;0,SUMIF(Pharmaceuticals!$B:$B,$B237,Pharmaceuticals!AU:AU)+SUMIF('Health Products &amp; Equipment'!$B:$B,$B237,'Health Products &amp; Equipment'!BD:BD)+SUMIF('Other Pharma &amp; Health Products'!$B:$B,$B237,'Other Pharma &amp; Health Products'!BD:BD)+SUMIF('PSM Costs'!$B:$B,$B237,'PSM Costs'!BD:BD),"")</f>
        <v/>
      </c>
      <c r="V237" s="230" t="str">
        <f ca="1">IF(SUMIF(Pharmaceuticals!$B:$B,$B237,Pharmaceuticals!AW:AW)+SUMIF('Health Products &amp; Equipment'!$B:$B,$B237,'Health Products &amp; Equipment'!BF:BF)+SUMIF('Other Pharma &amp; Health Products'!$B:$B,$B237,'Other Pharma &amp; Health Products'!BF:BF)+SUMIF('PSM Costs'!$B:$B,$B237,'PSM Costs'!BF:BF)&gt;0,SUMIF(Pharmaceuticals!$B:$B,$B237,Pharmaceuticals!AW:AW)+SUMIF('Health Products &amp; Equipment'!$B:$B,$B237,'Health Products &amp; Equipment'!BF:BF)+SUMIF('Other Pharma &amp; Health Products'!$B:$B,$B237,'Other Pharma &amp; Health Products'!BF:BF)+SUMIF('PSM Costs'!$B:$B,$B237,'PSM Costs'!BF:BF),"")</f>
        <v/>
      </c>
      <c r="W237" s="228" t="str">
        <f t="shared" ca="1" si="18"/>
        <v/>
      </c>
      <c r="X237" s="231" t="str">
        <f ca="1">IF(SUMIF(Pharmaceuticals!$B:$B,$B237,Pharmaceuticals!BD:BD)+SUMIF('Health Products &amp; Equipment'!$B:$B,$B237,'Health Products &amp; Equipment'!BM:BM)+SUMIF('Other Pharma &amp; Health Products'!$B:$B,$B237,'Other Pharma &amp; Health Products'!BM:BM)+SUMIF('PSM Costs'!$B:$B,$B237,'PSM Costs'!BM:BM)&gt;0,SUMIF(Pharmaceuticals!$B:$B,$B237,Pharmaceuticals!BD:BD)+SUMIF('Health Products &amp; Equipment'!$B:$B,$B237,'Health Products &amp; Equipment'!BM:BM)+SUMIF('Other Pharma &amp; Health Products'!$B:$B,$B237,'Other Pharma &amp; Health Products'!BM:BM)+SUMIF('PSM Costs'!$B:$B,$B237,'PSM Costs'!BM:BM),"")</f>
        <v/>
      </c>
      <c r="Y237" s="231" t="str">
        <f ca="1">IF(SUMIF(Pharmaceuticals!$B:$B,$B237,Pharmaceuticals!BF:BF)+SUMIF('Health Products &amp; Equipment'!$B:$B,$B237,'Health Products &amp; Equipment'!BO:BO)+SUMIF('Other Pharma &amp; Health Products'!$B:$B,$B237,'Other Pharma &amp; Health Products'!BO:BO)+SUMIF('PSM Costs'!$B:$B,$B237,'PSM Costs'!BO:BO)&gt;0,SUMIF(Pharmaceuticals!$B:$B,$B237,Pharmaceuticals!BF:BF)+SUMIF('Health Products &amp; Equipment'!$B:$B,$B237,'Health Products &amp; Equipment'!BO:BO)+SUMIF('Other Pharma &amp; Health Products'!$B:$B,$B237,'Other Pharma &amp; Health Products'!BO:BO)+SUMIF('PSM Costs'!$B:$B,$B237,'PSM Costs'!BO:BO),"")</f>
        <v/>
      </c>
      <c r="Z237" s="231" t="str">
        <f ca="1">IF(SUMIF(Pharmaceuticals!$B:$B,$B237,Pharmaceuticals!BH:BH)+SUMIF('Health Products &amp; Equipment'!$B:$B,$B237,'Health Products &amp; Equipment'!BQ:BQ)+SUMIF('Other Pharma &amp; Health Products'!$B:$B,$B237,'Other Pharma &amp; Health Products'!BQ:BQ)+SUMIF('PSM Costs'!$B:$B,$B237,'PSM Costs'!BQ:BQ)&gt;0,SUMIF(Pharmaceuticals!$B:$B,$B237,Pharmaceuticals!BH:BH)+SUMIF('Health Products &amp; Equipment'!$B:$B,$B237,'Health Products &amp; Equipment'!BQ:BQ)+SUMIF('Other Pharma &amp; Health Products'!$B:$B,$B237,'Other Pharma &amp; Health Products'!BQ:BQ)+SUMIF('PSM Costs'!$B:$B,$B237,'PSM Costs'!BQ:BQ),"")</f>
        <v/>
      </c>
      <c r="AA237" s="231" t="str">
        <f ca="1">IF(SUMIF(Pharmaceuticals!$B:$B,$B237,Pharmaceuticals!BJ:BJ)+SUMIF('Health Products &amp; Equipment'!$B:$B,$B237,'Health Products &amp; Equipment'!BS:BS)+SUMIF('Other Pharma &amp; Health Products'!$B:$B,$B237,'Other Pharma &amp; Health Products'!BS:BS)+SUMIF('PSM Costs'!$B:$B,$B237,'PSM Costs'!BS:BS)&gt;0,SUMIF(Pharmaceuticals!$B:$B,$B237,Pharmaceuticals!BJ:BJ)+SUMIF('Health Products &amp; Equipment'!$B:$B,$B237,'Health Products &amp; Equipment'!BS:BS)+SUMIF('Other Pharma &amp; Health Products'!$B:$B,$B237,'Other Pharma &amp; Health Products'!BS:BS)+SUMIF('PSM Costs'!$B:$B,$B237,'PSM Costs'!BS:BS),"")</f>
        <v/>
      </c>
      <c r="AB237" s="230" t="str">
        <f t="shared" ca="1" si="19"/>
        <v/>
      </c>
    </row>
    <row r="238" spans="1:28" ht="22" customHeight="1" x14ac:dyDescent="0.15">
      <c r="A238" s="226">
        <v>228</v>
      </c>
      <c r="B238" s="226" t="str">
        <f ca="1">IFERROR(VLOOKUP(A238,'Rank unique Mod-Int-CI-PR'!I:J,2,FALSE),"")</f>
        <v/>
      </c>
      <c r="C238" s="227" t="str">
        <f ca="1">IFERROR(VLOOKUP(VALUE(LEFT(B238,FIND("-",B238)-1)),CatModules!B:C,2,FALSE),"")</f>
        <v/>
      </c>
      <c r="D238" s="227" t="str">
        <f ca="1">IFERROR(VLOOKUP(LEFT(B238,FIND("--",B238)-1),CatInt!D:E,2,FALSE),"")</f>
        <v/>
      </c>
      <c r="E238" s="227" t="str">
        <f ca="1">IFERROR(VLOOKUP(MID(B238,FIND("--",B238)+2,FIND("---",B238)-FIND("--",B238)-2),CatCostInp!D:E,2,FALSE),"")</f>
        <v/>
      </c>
      <c r="F238" s="227" t="str">
        <f ca="1">IFERROR(VLOOKUP(B238,ActivityConcat!A:C,3,FALSE),"")</f>
        <v/>
      </c>
      <c r="G238" s="228" t="str">
        <f ca="1">IFERROR(VLOOKUP(VALUE(RIGHT(B238,1)),Setup!A:D,4,FALSE),"")</f>
        <v/>
      </c>
      <c r="H238" s="229" t="str">
        <f t="shared" ca="1" si="15"/>
        <v/>
      </c>
      <c r="I238" s="230" t="str">
        <f ca="1">IF(SUMIF(Pharmaceuticals!$B:$B,$B238,Pharmaceuticals!Q:Q)+SUMIF('Health Products &amp; Equipment'!$B:$B,$B238,'Health Products &amp; Equipment'!Z:Z)+SUMIF('Other Pharma &amp; Health Products'!$B:$B,$B238,'Other Pharma &amp; Health Products'!Z:Z)+SUMIF('PSM Costs'!$B:$B,$B238,'PSM Costs'!Z:Z)&gt;0,SUMIF(Pharmaceuticals!$B:$B,$B238,Pharmaceuticals!Q:Q)+SUMIF('Health Products &amp; Equipment'!$B:$B,$B238,'Health Products &amp; Equipment'!Z:Z)+SUMIF('Other Pharma &amp; Health Products'!$B:$B,$B238,'Other Pharma &amp; Health Products'!Z:Z)+SUMIF('PSM Costs'!$B:$B,$B238,'PSM Costs'!Z:Z),"")</f>
        <v/>
      </c>
      <c r="J238" s="230" t="str">
        <f ca="1">IF(SUMIF(Pharmaceuticals!$B:$B,$B238,Pharmaceuticals!S:S)+SUMIF('Health Products &amp; Equipment'!$B:$B,$B238,'Health Products &amp; Equipment'!AB:AB)+SUMIF('Other Pharma &amp; Health Products'!$B:$B,$B238,'Other Pharma &amp; Health Products'!AB:AB)+SUMIF('PSM Costs'!$B:$B,$B238,'PSM Costs'!AB:AB)&gt;0,SUMIF(Pharmaceuticals!$B:$B,$B238,Pharmaceuticals!S:S)+SUMIF('Health Products &amp; Equipment'!$B:$B,$B238,'Health Products &amp; Equipment'!AB:AB)+SUMIF('Other Pharma &amp; Health Products'!$B:$B,$B238,'Other Pharma &amp; Health Products'!AB:AB)+SUMIF('PSM Costs'!$B:$B,$B238,'PSM Costs'!AB:AB),"")</f>
        <v/>
      </c>
      <c r="K238" s="230" t="str">
        <f ca="1">IF(SUMIF(Pharmaceuticals!$B:$B,$B238,Pharmaceuticals!U:U)+SUMIF('Health Products &amp; Equipment'!$B:$B,$B238,'Health Products &amp; Equipment'!AD:AD)+SUMIF('Other Pharma &amp; Health Products'!$B:$B,$B238,'Other Pharma &amp; Health Products'!AD:AD)+SUMIF('PSM Costs'!$B:$B,$B238,'PSM Costs'!AD:AD)&gt;0,SUMIF(Pharmaceuticals!$B:$B,$B238,Pharmaceuticals!U:U)+SUMIF('Health Products &amp; Equipment'!$B:$B,$B238,'Health Products &amp; Equipment'!AD:AD)+SUMIF('Other Pharma &amp; Health Products'!$B:$B,$B238,'Other Pharma &amp; Health Products'!AD:AD)+SUMIF('PSM Costs'!$B:$B,$B238,'PSM Costs'!AD:AD),"")</f>
        <v/>
      </c>
      <c r="L238" s="230" t="str">
        <f ca="1">IF(SUMIF(Pharmaceuticals!$B:$B,$B238,Pharmaceuticals!W:W)+SUMIF('Health Products &amp; Equipment'!$B:$B,$B238,'Health Products &amp; Equipment'!AF:AF)+SUMIF('Other Pharma &amp; Health Products'!$B:$B,$B238,'Other Pharma &amp; Health Products'!AF:AF)+SUMIF('PSM Costs'!$B:$B,$B238,'PSM Costs'!AF:AF)&gt;0,SUMIF(Pharmaceuticals!$B:$B,$B238,Pharmaceuticals!W:W)+SUMIF('Health Products &amp; Equipment'!$B:$B,$B238,'Health Products &amp; Equipment'!AF:AF)+SUMIF('Other Pharma &amp; Health Products'!$B:$B,$B238,'Other Pharma &amp; Health Products'!AF:AF)+SUMIF('PSM Costs'!$B:$B,$B238,'PSM Costs'!AF:AF),"")</f>
        <v/>
      </c>
      <c r="M238" s="228" t="str">
        <f t="shared" ca="1" si="16"/>
        <v/>
      </c>
      <c r="N238" s="231" t="str">
        <f ca="1">IF(SUMIF(Pharmaceuticals!$B:$B,$B238,Pharmaceuticals!AD:AD)+SUMIF('Health Products &amp; Equipment'!$B:$B,$B238,'Health Products &amp; Equipment'!AM:AM)+SUMIF('Other Pharma &amp; Health Products'!$B:$B,$B238,'Other Pharma &amp; Health Products'!AM:AM)+SUMIF('PSM Costs'!$B:$B,$B238,'PSM Costs'!AM:AM)&gt;0,SUMIF(Pharmaceuticals!$B:$B,$B238,Pharmaceuticals!AD:AD)+SUMIF('Health Products &amp; Equipment'!$B:$B,$B238,'Health Products &amp; Equipment'!AM:AM)+SUMIF('Other Pharma &amp; Health Products'!$B:$B,$B238,'Other Pharma &amp; Health Products'!AM:AM)+SUMIF('PSM Costs'!$B:$B,$B238,'PSM Costs'!AM:AM),"")</f>
        <v/>
      </c>
      <c r="O238" s="231" t="str">
        <f ca="1">IF(SUMIF(Pharmaceuticals!$B:$B,$B238,Pharmaceuticals!AF:AF)+SUMIF('Health Products &amp; Equipment'!$B:$B,$B238,'Health Products &amp; Equipment'!AO:AO)+SUMIF('Other Pharma &amp; Health Products'!$B:$B,$B238,'Other Pharma &amp; Health Products'!AO:AO)+SUMIF('PSM Costs'!$B:$B,$B238,'PSM Costs'!AO:AO)&gt;0,SUMIF(Pharmaceuticals!$B:$B,$B238,Pharmaceuticals!AF:AF)+SUMIF('Health Products &amp; Equipment'!$B:$B,$B238,'Health Products &amp; Equipment'!AO:AO)+SUMIF('Other Pharma &amp; Health Products'!$B:$B,$B238,'Other Pharma &amp; Health Products'!AO:AO)+SUMIF('PSM Costs'!$B:$B,$B238,'PSM Costs'!AO:AO),"")</f>
        <v/>
      </c>
      <c r="P238" s="231" t="str">
        <f ca="1">IF(SUMIF(Pharmaceuticals!$B:$B,$B238,Pharmaceuticals!AH:AH)+SUMIF('Health Products &amp; Equipment'!$B:$B,$B238,'Health Products &amp; Equipment'!AQ:AQ)+SUMIF('Other Pharma &amp; Health Products'!$B:$B,$B238,'Other Pharma &amp; Health Products'!AQ:AQ)+SUMIF('PSM Costs'!$B:$B,$B238,'PSM Costs'!AQ:AQ)&gt;0,SUMIF(Pharmaceuticals!$B:$B,$B238,Pharmaceuticals!AH:AH)+SUMIF('Health Products &amp; Equipment'!$B:$B,$B238,'Health Products &amp; Equipment'!AQ:AQ)+SUMIF('Other Pharma &amp; Health Products'!$B:$B,$B238,'Other Pharma &amp; Health Products'!AQ:AQ)+SUMIF('PSM Costs'!$B:$B,$B238,'PSM Costs'!AQ:AQ),"")</f>
        <v/>
      </c>
      <c r="Q238" s="231" t="str">
        <f ca="1">IF(SUMIF(Pharmaceuticals!$B:$B,$B238,Pharmaceuticals!AJ:AJ)+SUMIF('Health Products &amp; Equipment'!$B:$B,$B238,'Health Products &amp; Equipment'!AS:AS)+SUMIF('Other Pharma &amp; Health Products'!$B:$B,$B238,'Other Pharma &amp; Health Products'!AS:AS)+SUMIF('PSM Costs'!$B:$B,$B238,'PSM Costs'!AS:AS)&gt;0,SUMIF(Pharmaceuticals!$B:$B,$B238,Pharmaceuticals!AJ:AJ)+SUMIF('Health Products &amp; Equipment'!$B:$B,$B238,'Health Products &amp; Equipment'!AS:AS)+SUMIF('Other Pharma &amp; Health Products'!$B:$B,$B238,'Other Pharma &amp; Health Products'!AS:AS)+SUMIF('PSM Costs'!$B:$B,$B238,'PSM Costs'!AS:AS),"")</f>
        <v/>
      </c>
      <c r="R238" s="229" t="str">
        <f t="shared" ca="1" si="17"/>
        <v/>
      </c>
      <c r="S238" s="230" t="str">
        <f ca="1">IF(SUMIF(Pharmaceuticals!$B:$B,$B238,Pharmaceuticals!AQ:AQ)+SUMIF('Health Products &amp; Equipment'!$B:$B,$B238,'Health Products &amp; Equipment'!AZ:AZ)+SUMIF('Other Pharma &amp; Health Products'!$B:$B,$B238,'Other Pharma &amp; Health Products'!AZ:AZ)+SUMIF('PSM Costs'!$B:$B,$B238,'PSM Costs'!AZ:AZ)&gt;0,SUMIF(Pharmaceuticals!$B:$B,$B238,Pharmaceuticals!AQ:AQ)+SUMIF('Health Products &amp; Equipment'!$B:$B,$B238,'Health Products &amp; Equipment'!AZ:AZ)+SUMIF('Other Pharma &amp; Health Products'!$B:$B,$B238,'Other Pharma &amp; Health Products'!AZ:AZ)+SUMIF('PSM Costs'!$B:$B,$B238,'PSM Costs'!AZ:AZ),"")</f>
        <v/>
      </c>
      <c r="T238" s="230" t="str">
        <f ca="1">IF(SUMIF(Pharmaceuticals!$B:$B,$B238,Pharmaceuticals!AS:AS)+SUMIF('Health Products &amp; Equipment'!$B:$B,$B238,'Health Products &amp; Equipment'!BB:BB)+SUMIF('Other Pharma &amp; Health Products'!$B:$B,$B238,'Other Pharma &amp; Health Products'!BB:BB)+SUMIF('PSM Costs'!$B:$B,$B238,'PSM Costs'!BB:BB)&gt;0,SUMIF(Pharmaceuticals!$B:$B,$B238,Pharmaceuticals!AS:AS)+SUMIF('Health Products &amp; Equipment'!$B:$B,$B238,'Health Products &amp; Equipment'!BB:BB)+SUMIF('Other Pharma &amp; Health Products'!$B:$B,$B238,'Other Pharma &amp; Health Products'!BB:BB)+SUMIF('PSM Costs'!$B:$B,$B238,'PSM Costs'!BB:BB),"")</f>
        <v/>
      </c>
      <c r="U238" s="230" t="str">
        <f ca="1">IF(SUMIF(Pharmaceuticals!$B:$B,$B238,Pharmaceuticals!AU:AU)+SUMIF('Health Products &amp; Equipment'!$B:$B,$B238,'Health Products &amp; Equipment'!BD:BD)+SUMIF('Other Pharma &amp; Health Products'!$B:$B,$B238,'Other Pharma &amp; Health Products'!BD:BD)+SUMIF('PSM Costs'!$B:$B,$B238,'PSM Costs'!BD:BD)&gt;0,SUMIF(Pharmaceuticals!$B:$B,$B238,Pharmaceuticals!AU:AU)+SUMIF('Health Products &amp; Equipment'!$B:$B,$B238,'Health Products &amp; Equipment'!BD:BD)+SUMIF('Other Pharma &amp; Health Products'!$B:$B,$B238,'Other Pharma &amp; Health Products'!BD:BD)+SUMIF('PSM Costs'!$B:$B,$B238,'PSM Costs'!BD:BD),"")</f>
        <v/>
      </c>
      <c r="V238" s="230" t="str">
        <f ca="1">IF(SUMIF(Pharmaceuticals!$B:$B,$B238,Pharmaceuticals!AW:AW)+SUMIF('Health Products &amp; Equipment'!$B:$B,$B238,'Health Products &amp; Equipment'!BF:BF)+SUMIF('Other Pharma &amp; Health Products'!$B:$B,$B238,'Other Pharma &amp; Health Products'!BF:BF)+SUMIF('PSM Costs'!$B:$B,$B238,'PSM Costs'!BF:BF)&gt;0,SUMIF(Pharmaceuticals!$B:$B,$B238,Pharmaceuticals!AW:AW)+SUMIF('Health Products &amp; Equipment'!$B:$B,$B238,'Health Products &amp; Equipment'!BF:BF)+SUMIF('Other Pharma &amp; Health Products'!$B:$B,$B238,'Other Pharma &amp; Health Products'!BF:BF)+SUMIF('PSM Costs'!$B:$B,$B238,'PSM Costs'!BF:BF),"")</f>
        <v/>
      </c>
      <c r="W238" s="228" t="str">
        <f t="shared" ca="1" si="18"/>
        <v/>
      </c>
      <c r="X238" s="231" t="str">
        <f ca="1">IF(SUMIF(Pharmaceuticals!$B:$B,$B238,Pharmaceuticals!BD:BD)+SUMIF('Health Products &amp; Equipment'!$B:$B,$B238,'Health Products &amp; Equipment'!BM:BM)+SUMIF('Other Pharma &amp; Health Products'!$B:$B,$B238,'Other Pharma &amp; Health Products'!BM:BM)+SUMIF('PSM Costs'!$B:$B,$B238,'PSM Costs'!BM:BM)&gt;0,SUMIF(Pharmaceuticals!$B:$B,$B238,Pharmaceuticals!BD:BD)+SUMIF('Health Products &amp; Equipment'!$B:$B,$B238,'Health Products &amp; Equipment'!BM:BM)+SUMIF('Other Pharma &amp; Health Products'!$B:$B,$B238,'Other Pharma &amp; Health Products'!BM:BM)+SUMIF('PSM Costs'!$B:$B,$B238,'PSM Costs'!BM:BM),"")</f>
        <v/>
      </c>
      <c r="Y238" s="231" t="str">
        <f ca="1">IF(SUMIF(Pharmaceuticals!$B:$B,$B238,Pharmaceuticals!BF:BF)+SUMIF('Health Products &amp; Equipment'!$B:$B,$B238,'Health Products &amp; Equipment'!BO:BO)+SUMIF('Other Pharma &amp; Health Products'!$B:$B,$B238,'Other Pharma &amp; Health Products'!BO:BO)+SUMIF('PSM Costs'!$B:$B,$B238,'PSM Costs'!BO:BO)&gt;0,SUMIF(Pharmaceuticals!$B:$B,$B238,Pharmaceuticals!BF:BF)+SUMIF('Health Products &amp; Equipment'!$B:$B,$B238,'Health Products &amp; Equipment'!BO:BO)+SUMIF('Other Pharma &amp; Health Products'!$B:$B,$B238,'Other Pharma &amp; Health Products'!BO:BO)+SUMIF('PSM Costs'!$B:$B,$B238,'PSM Costs'!BO:BO),"")</f>
        <v/>
      </c>
      <c r="Z238" s="231" t="str">
        <f ca="1">IF(SUMIF(Pharmaceuticals!$B:$B,$B238,Pharmaceuticals!BH:BH)+SUMIF('Health Products &amp; Equipment'!$B:$B,$B238,'Health Products &amp; Equipment'!BQ:BQ)+SUMIF('Other Pharma &amp; Health Products'!$B:$B,$B238,'Other Pharma &amp; Health Products'!BQ:BQ)+SUMIF('PSM Costs'!$B:$B,$B238,'PSM Costs'!BQ:BQ)&gt;0,SUMIF(Pharmaceuticals!$B:$B,$B238,Pharmaceuticals!BH:BH)+SUMIF('Health Products &amp; Equipment'!$B:$B,$B238,'Health Products &amp; Equipment'!BQ:BQ)+SUMIF('Other Pharma &amp; Health Products'!$B:$B,$B238,'Other Pharma &amp; Health Products'!BQ:BQ)+SUMIF('PSM Costs'!$B:$B,$B238,'PSM Costs'!BQ:BQ),"")</f>
        <v/>
      </c>
      <c r="AA238" s="231" t="str">
        <f ca="1">IF(SUMIF(Pharmaceuticals!$B:$B,$B238,Pharmaceuticals!BJ:BJ)+SUMIF('Health Products &amp; Equipment'!$B:$B,$B238,'Health Products &amp; Equipment'!BS:BS)+SUMIF('Other Pharma &amp; Health Products'!$B:$B,$B238,'Other Pharma &amp; Health Products'!BS:BS)+SUMIF('PSM Costs'!$B:$B,$B238,'PSM Costs'!BS:BS)&gt;0,SUMIF(Pharmaceuticals!$B:$B,$B238,Pharmaceuticals!BJ:BJ)+SUMIF('Health Products &amp; Equipment'!$B:$B,$B238,'Health Products &amp; Equipment'!BS:BS)+SUMIF('Other Pharma &amp; Health Products'!$B:$B,$B238,'Other Pharma &amp; Health Products'!BS:BS)+SUMIF('PSM Costs'!$B:$B,$B238,'PSM Costs'!BS:BS),"")</f>
        <v/>
      </c>
      <c r="AB238" s="230" t="str">
        <f t="shared" ca="1" si="19"/>
        <v/>
      </c>
    </row>
    <row r="239" spans="1:28" ht="22" customHeight="1" x14ac:dyDescent="0.15">
      <c r="A239" s="226">
        <v>229</v>
      </c>
      <c r="B239" s="226" t="str">
        <f ca="1">IFERROR(VLOOKUP(A239,'Rank unique Mod-Int-CI-PR'!I:J,2,FALSE),"")</f>
        <v/>
      </c>
      <c r="C239" s="227" t="str">
        <f ca="1">IFERROR(VLOOKUP(VALUE(LEFT(B239,FIND("-",B239)-1)),CatModules!B:C,2,FALSE),"")</f>
        <v/>
      </c>
      <c r="D239" s="227" t="str">
        <f ca="1">IFERROR(VLOOKUP(LEFT(B239,FIND("--",B239)-1),CatInt!D:E,2,FALSE),"")</f>
        <v/>
      </c>
      <c r="E239" s="227" t="str">
        <f ca="1">IFERROR(VLOOKUP(MID(B239,FIND("--",B239)+2,FIND("---",B239)-FIND("--",B239)-2),CatCostInp!D:E,2,FALSE),"")</f>
        <v/>
      </c>
      <c r="F239" s="227" t="str">
        <f ca="1">IFERROR(VLOOKUP(B239,ActivityConcat!A:C,3,FALSE),"")</f>
        <v/>
      </c>
      <c r="G239" s="228" t="str">
        <f ca="1">IFERROR(VLOOKUP(VALUE(RIGHT(B239,1)),Setup!A:D,4,FALSE),"")</f>
        <v/>
      </c>
      <c r="H239" s="229" t="str">
        <f t="shared" ca="1" si="15"/>
        <v/>
      </c>
      <c r="I239" s="230" t="str">
        <f ca="1">IF(SUMIF(Pharmaceuticals!$B:$B,$B239,Pharmaceuticals!Q:Q)+SUMIF('Health Products &amp; Equipment'!$B:$B,$B239,'Health Products &amp; Equipment'!Z:Z)+SUMIF('Other Pharma &amp; Health Products'!$B:$B,$B239,'Other Pharma &amp; Health Products'!Z:Z)+SUMIF('PSM Costs'!$B:$B,$B239,'PSM Costs'!Z:Z)&gt;0,SUMIF(Pharmaceuticals!$B:$B,$B239,Pharmaceuticals!Q:Q)+SUMIF('Health Products &amp; Equipment'!$B:$B,$B239,'Health Products &amp; Equipment'!Z:Z)+SUMIF('Other Pharma &amp; Health Products'!$B:$B,$B239,'Other Pharma &amp; Health Products'!Z:Z)+SUMIF('PSM Costs'!$B:$B,$B239,'PSM Costs'!Z:Z),"")</f>
        <v/>
      </c>
      <c r="J239" s="230" t="str">
        <f ca="1">IF(SUMIF(Pharmaceuticals!$B:$B,$B239,Pharmaceuticals!S:S)+SUMIF('Health Products &amp; Equipment'!$B:$B,$B239,'Health Products &amp; Equipment'!AB:AB)+SUMIF('Other Pharma &amp; Health Products'!$B:$B,$B239,'Other Pharma &amp; Health Products'!AB:AB)+SUMIF('PSM Costs'!$B:$B,$B239,'PSM Costs'!AB:AB)&gt;0,SUMIF(Pharmaceuticals!$B:$B,$B239,Pharmaceuticals!S:S)+SUMIF('Health Products &amp; Equipment'!$B:$B,$B239,'Health Products &amp; Equipment'!AB:AB)+SUMIF('Other Pharma &amp; Health Products'!$B:$B,$B239,'Other Pharma &amp; Health Products'!AB:AB)+SUMIF('PSM Costs'!$B:$B,$B239,'PSM Costs'!AB:AB),"")</f>
        <v/>
      </c>
      <c r="K239" s="230" t="str">
        <f ca="1">IF(SUMIF(Pharmaceuticals!$B:$B,$B239,Pharmaceuticals!U:U)+SUMIF('Health Products &amp; Equipment'!$B:$B,$B239,'Health Products &amp; Equipment'!AD:AD)+SUMIF('Other Pharma &amp; Health Products'!$B:$B,$B239,'Other Pharma &amp; Health Products'!AD:AD)+SUMIF('PSM Costs'!$B:$B,$B239,'PSM Costs'!AD:AD)&gt;0,SUMIF(Pharmaceuticals!$B:$B,$B239,Pharmaceuticals!U:U)+SUMIF('Health Products &amp; Equipment'!$B:$B,$B239,'Health Products &amp; Equipment'!AD:AD)+SUMIF('Other Pharma &amp; Health Products'!$B:$B,$B239,'Other Pharma &amp; Health Products'!AD:AD)+SUMIF('PSM Costs'!$B:$B,$B239,'PSM Costs'!AD:AD),"")</f>
        <v/>
      </c>
      <c r="L239" s="230" t="str">
        <f ca="1">IF(SUMIF(Pharmaceuticals!$B:$B,$B239,Pharmaceuticals!W:W)+SUMIF('Health Products &amp; Equipment'!$B:$B,$B239,'Health Products &amp; Equipment'!AF:AF)+SUMIF('Other Pharma &amp; Health Products'!$B:$B,$B239,'Other Pharma &amp; Health Products'!AF:AF)+SUMIF('PSM Costs'!$B:$B,$B239,'PSM Costs'!AF:AF)&gt;0,SUMIF(Pharmaceuticals!$B:$B,$B239,Pharmaceuticals!W:W)+SUMIF('Health Products &amp; Equipment'!$B:$B,$B239,'Health Products &amp; Equipment'!AF:AF)+SUMIF('Other Pharma &amp; Health Products'!$B:$B,$B239,'Other Pharma &amp; Health Products'!AF:AF)+SUMIF('PSM Costs'!$B:$B,$B239,'PSM Costs'!AF:AF),"")</f>
        <v/>
      </c>
      <c r="M239" s="228" t="str">
        <f t="shared" ca="1" si="16"/>
        <v/>
      </c>
      <c r="N239" s="231" t="str">
        <f ca="1">IF(SUMIF(Pharmaceuticals!$B:$B,$B239,Pharmaceuticals!AD:AD)+SUMIF('Health Products &amp; Equipment'!$B:$B,$B239,'Health Products &amp; Equipment'!AM:AM)+SUMIF('Other Pharma &amp; Health Products'!$B:$B,$B239,'Other Pharma &amp; Health Products'!AM:AM)+SUMIF('PSM Costs'!$B:$B,$B239,'PSM Costs'!AM:AM)&gt;0,SUMIF(Pharmaceuticals!$B:$B,$B239,Pharmaceuticals!AD:AD)+SUMIF('Health Products &amp; Equipment'!$B:$B,$B239,'Health Products &amp; Equipment'!AM:AM)+SUMIF('Other Pharma &amp; Health Products'!$B:$B,$B239,'Other Pharma &amp; Health Products'!AM:AM)+SUMIF('PSM Costs'!$B:$B,$B239,'PSM Costs'!AM:AM),"")</f>
        <v/>
      </c>
      <c r="O239" s="231" t="str">
        <f ca="1">IF(SUMIF(Pharmaceuticals!$B:$B,$B239,Pharmaceuticals!AF:AF)+SUMIF('Health Products &amp; Equipment'!$B:$B,$B239,'Health Products &amp; Equipment'!AO:AO)+SUMIF('Other Pharma &amp; Health Products'!$B:$B,$B239,'Other Pharma &amp; Health Products'!AO:AO)+SUMIF('PSM Costs'!$B:$B,$B239,'PSM Costs'!AO:AO)&gt;0,SUMIF(Pharmaceuticals!$B:$B,$B239,Pharmaceuticals!AF:AF)+SUMIF('Health Products &amp; Equipment'!$B:$B,$B239,'Health Products &amp; Equipment'!AO:AO)+SUMIF('Other Pharma &amp; Health Products'!$B:$B,$B239,'Other Pharma &amp; Health Products'!AO:AO)+SUMIF('PSM Costs'!$B:$B,$B239,'PSM Costs'!AO:AO),"")</f>
        <v/>
      </c>
      <c r="P239" s="231" t="str">
        <f ca="1">IF(SUMIF(Pharmaceuticals!$B:$B,$B239,Pharmaceuticals!AH:AH)+SUMIF('Health Products &amp; Equipment'!$B:$B,$B239,'Health Products &amp; Equipment'!AQ:AQ)+SUMIF('Other Pharma &amp; Health Products'!$B:$B,$B239,'Other Pharma &amp; Health Products'!AQ:AQ)+SUMIF('PSM Costs'!$B:$B,$B239,'PSM Costs'!AQ:AQ)&gt;0,SUMIF(Pharmaceuticals!$B:$B,$B239,Pharmaceuticals!AH:AH)+SUMIF('Health Products &amp; Equipment'!$B:$B,$B239,'Health Products &amp; Equipment'!AQ:AQ)+SUMIF('Other Pharma &amp; Health Products'!$B:$B,$B239,'Other Pharma &amp; Health Products'!AQ:AQ)+SUMIF('PSM Costs'!$B:$B,$B239,'PSM Costs'!AQ:AQ),"")</f>
        <v/>
      </c>
      <c r="Q239" s="231" t="str">
        <f ca="1">IF(SUMIF(Pharmaceuticals!$B:$B,$B239,Pharmaceuticals!AJ:AJ)+SUMIF('Health Products &amp; Equipment'!$B:$B,$B239,'Health Products &amp; Equipment'!AS:AS)+SUMIF('Other Pharma &amp; Health Products'!$B:$B,$B239,'Other Pharma &amp; Health Products'!AS:AS)+SUMIF('PSM Costs'!$B:$B,$B239,'PSM Costs'!AS:AS)&gt;0,SUMIF(Pharmaceuticals!$B:$B,$B239,Pharmaceuticals!AJ:AJ)+SUMIF('Health Products &amp; Equipment'!$B:$B,$B239,'Health Products &amp; Equipment'!AS:AS)+SUMIF('Other Pharma &amp; Health Products'!$B:$B,$B239,'Other Pharma &amp; Health Products'!AS:AS)+SUMIF('PSM Costs'!$B:$B,$B239,'PSM Costs'!AS:AS),"")</f>
        <v/>
      </c>
      <c r="R239" s="229" t="str">
        <f t="shared" ca="1" si="17"/>
        <v/>
      </c>
      <c r="S239" s="230" t="str">
        <f ca="1">IF(SUMIF(Pharmaceuticals!$B:$B,$B239,Pharmaceuticals!AQ:AQ)+SUMIF('Health Products &amp; Equipment'!$B:$B,$B239,'Health Products &amp; Equipment'!AZ:AZ)+SUMIF('Other Pharma &amp; Health Products'!$B:$B,$B239,'Other Pharma &amp; Health Products'!AZ:AZ)+SUMIF('PSM Costs'!$B:$B,$B239,'PSM Costs'!AZ:AZ)&gt;0,SUMIF(Pharmaceuticals!$B:$B,$B239,Pharmaceuticals!AQ:AQ)+SUMIF('Health Products &amp; Equipment'!$B:$B,$B239,'Health Products &amp; Equipment'!AZ:AZ)+SUMIF('Other Pharma &amp; Health Products'!$B:$B,$B239,'Other Pharma &amp; Health Products'!AZ:AZ)+SUMIF('PSM Costs'!$B:$B,$B239,'PSM Costs'!AZ:AZ),"")</f>
        <v/>
      </c>
      <c r="T239" s="230" t="str">
        <f ca="1">IF(SUMIF(Pharmaceuticals!$B:$B,$B239,Pharmaceuticals!AS:AS)+SUMIF('Health Products &amp; Equipment'!$B:$B,$B239,'Health Products &amp; Equipment'!BB:BB)+SUMIF('Other Pharma &amp; Health Products'!$B:$B,$B239,'Other Pharma &amp; Health Products'!BB:BB)+SUMIF('PSM Costs'!$B:$B,$B239,'PSM Costs'!BB:BB)&gt;0,SUMIF(Pharmaceuticals!$B:$B,$B239,Pharmaceuticals!AS:AS)+SUMIF('Health Products &amp; Equipment'!$B:$B,$B239,'Health Products &amp; Equipment'!BB:BB)+SUMIF('Other Pharma &amp; Health Products'!$B:$B,$B239,'Other Pharma &amp; Health Products'!BB:BB)+SUMIF('PSM Costs'!$B:$B,$B239,'PSM Costs'!BB:BB),"")</f>
        <v/>
      </c>
      <c r="U239" s="230" t="str">
        <f ca="1">IF(SUMIF(Pharmaceuticals!$B:$B,$B239,Pharmaceuticals!AU:AU)+SUMIF('Health Products &amp; Equipment'!$B:$B,$B239,'Health Products &amp; Equipment'!BD:BD)+SUMIF('Other Pharma &amp; Health Products'!$B:$B,$B239,'Other Pharma &amp; Health Products'!BD:BD)+SUMIF('PSM Costs'!$B:$B,$B239,'PSM Costs'!BD:BD)&gt;0,SUMIF(Pharmaceuticals!$B:$B,$B239,Pharmaceuticals!AU:AU)+SUMIF('Health Products &amp; Equipment'!$B:$B,$B239,'Health Products &amp; Equipment'!BD:BD)+SUMIF('Other Pharma &amp; Health Products'!$B:$B,$B239,'Other Pharma &amp; Health Products'!BD:BD)+SUMIF('PSM Costs'!$B:$B,$B239,'PSM Costs'!BD:BD),"")</f>
        <v/>
      </c>
      <c r="V239" s="230" t="str">
        <f ca="1">IF(SUMIF(Pharmaceuticals!$B:$B,$B239,Pharmaceuticals!AW:AW)+SUMIF('Health Products &amp; Equipment'!$B:$B,$B239,'Health Products &amp; Equipment'!BF:BF)+SUMIF('Other Pharma &amp; Health Products'!$B:$B,$B239,'Other Pharma &amp; Health Products'!BF:BF)+SUMIF('PSM Costs'!$B:$B,$B239,'PSM Costs'!BF:BF)&gt;0,SUMIF(Pharmaceuticals!$B:$B,$B239,Pharmaceuticals!AW:AW)+SUMIF('Health Products &amp; Equipment'!$B:$B,$B239,'Health Products &amp; Equipment'!BF:BF)+SUMIF('Other Pharma &amp; Health Products'!$B:$B,$B239,'Other Pharma &amp; Health Products'!BF:BF)+SUMIF('PSM Costs'!$B:$B,$B239,'PSM Costs'!BF:BF),"")</f>
        <v/>
      </c>
      <c r="W239" s="228" t="str">
        <f t="shared" ca="1" si="18"/>
        <v/>
      </c>
      <c r="X239" s="231" t="str">
        <f ca="1">IF(SUMIF(Pharmaceuticals!$B:$B,$B239,Pharmaceuticals!BD:BD)+SUMIF('Health Products &amp; Equipment'!$B:$B,$B239,'Health Products &amp; Equipment'!BM:BM)+SUMIF('Other Pharma &amp; Health Products'!$B:$B,$B239,'Other Pharma &amp; Health Products'!BM:BM)+SUMIF('PSM Costs'!$B:$B,$B239,'PSM Costs'!BM:BM)&gt;0,SUMIF(Pharmaceuticals!$B:$B,$B239,Pharmaceuticals!BD:BD)+SUMIF('Health Products &amp; Equipment'!$B:$B,$B239,'Health Products &amp; Equipment'!BM:BM)+SUMIF('Other Pharma &amp; Health Products'!$B:$B,$B239,'Other Pharma &amp; Health Products'!BM:BM)+SUMIF('PSM Costs'!$B:$B,$B239,'PSM Costs'!BM:BM),"")</f>
        <v/>
      </c>
      <c r="Y239" s="231" t="str">
        <f ca="1">IF(SUMIF(Pharmaceuticals!$B:$B,$B239,Pharmaceuticals!BF:BF)+SUMIF('Health Products &amp; Equipment'!$B:$B,$B239,'Health Products &amp; Equipment'!BO:BO)+SUMIF('Other Pharma &amp; Health Products'!$B:$B,$B239,'Other Pharma &amp; Health Products'!BO:BO)+SUMIF('PSM Costs'!$B:$B,$B239,'PSM Costs'!BO:BO)&gt;0,SUMIF(Pharmaceuticals!$B:$B,$B239,Pharmaceuticals!BF:BF)+SUMIF('Health Products &amp; Equipment'!$B:$B,$B239,'Health Products &amp; Equipment'!BO:BO)+SUMIF('Other Pharma &amp; Health Products'!$B:$B,$B239,'Other Pharma &amp; Health Products'!BO:BO)+SUMIF('PSM Costs'!$B:$B,$B239,'PSM Costs'!BO:BO),"")</f>
        <v/>
      </c>
      <c r="Z239" s="231" t="str">
        <f ca="1">IF(SUMIF(Pharmaceuticals!$B:$B,$B239,Pharmaceuticals!BH:BH)+SUMIF('Health Products &amp; Equipment'!$B:$B,$B239,'Health Products &amp; Equipment'!BQ:BQ)+SUMIF('Other Pharma &amp; Health Products'!$B:$B,$B239,'Other Pharma &amp; Health Products'!BQ:BQ)+SUMIF('PSM Costs'!$B:$B,$B239,'PSM Costs'!BQ:BQ)&gt;0,SUMIF(Pharmaceuticals!$B:$B,$B239,Pharmaceuticals!BH:BH)+SUMIF('Health Products &amp; Equipment'!$B:$B,$B239,'Health Products &amp; Equipment'!BQ:BQ)+SUMIF('Other Pharma &amp; Health Products'!$B:$B,$B239,'Other Pharma &amp; Health Products'!BQ:BQ)+SUMIF('PSM Costs'!$B:$B,$B239,'PSM Costs'!BQ:BQ),"")</f>
        <v/>
      </c>
      <c r="AA239" s="231" t="str">
        <f ca="1">IF(SUMIF(Pharmaceuticals!$B:$B,$B239,Pharmaceuticals!BJ:BJ)+SUMIF('Health Products &amp; Equipment'!$B:$B,$B239,'Health Products &amp; Equipment'!BS:BS)+SUMIF('Other Pharma &amp; Health Products'!$B:$B,$B239,'Other Pharma &amp; Health Products'!BS:BS)+SUMIF('PSM Costs'!$B:$B,$B239,'PSM Costs'!BS:BS)&gt;0,SUMIF(Pharmaceuticals!$B:$B,$B239,Pharmaceuticals!BJ:BJ)+SUMIF('Health Products &amp; Equipment'!$B:$B,$B239,'Health Products &amp; Equipment'!BS:BS)+SUMIF('Other Pharma &amp; Health Products'!$B:$B,$B239,'Other Pharma &amp; Health Products'!BS:BS)+SUMIF('PSM Costs'!$B:$B,$B239,'PSM Costs'!BS:BS),"")</f>
        <v/>
      </c>
      <c r="AB239" s="230" t="str">
        <f t="shared" ca="1" si="19"/>
        <v/>
      </c>
    </row>
    <row r="240" spans="1:28" ht="22" customHeight="1" x14ac:dyDescent="0.15">
      <c r="A240" s="226">
        <v>230</v>
      </c>
      <c r="B240" s="226" t="str">
        <f ca="1">IFERROR(VLOOKUP(A240,'Rank unique Mod-Int-CI-PR'!I:J,2,FALSE),"")</f>
        <v/>
      </c>
      <c r="C240" s="227" t="str">
        <f ca="1">IFERROR(VLOOKUP(VALUE(LEFT(B240,FIND("-",B240)-1)),CatModules!B:C,2,FALSE),"")</f>
        <v/>
      </c>
      <c r="D240" s="227" t="str">
        <f ca="1">IFERROR(VLOOKUP(LEFT(B240,FIND("--",B240)-1),CatInt!D:E,2,FALSE),"")</f>
        <v/>
      </c>
      <c r="E240" s="227" t="str">
        <f ca="1">IFERROR(VLOOKUP(MID(B240,FIND("--",B240)+2,FIND("---",B240)-FIND("--",B240)-2),CatCostInp!D:E,2,FALSE),"")</f>
        <v/>
      </c>
      <c r="F240" s="227" t="str">
        <f ca="1">IFERROR(VLOOKUP(B240,ActivityConcat!A:C,3,FALSE),"")</f>
        <v/>
      </c>
      <c r="G240" s="228" t="str">
        <f ca="1">IFERROR(VLOOKUP(VALUE(RIGHT(B240,1)),Setup!A:D,4,FALSE),"")</f>
        <v/>
      </c>
      <c r="H240" s="229" t="str">
        <f t="shared" ref="H240:H303" ca="1" si="20">IF(SUM(I240:L240)&gt;0,1,"")</f>
        <v/>
      </c>
      <c r="I240" s="230" t="str">
        <f ca="1">IF(SUMIF(Pharmaceuticals!$B:$B,$B240,Pharmaceuticals!Q:Q)+SUMIF('Health Products &amp; Equipment'!$B:$B,$B240,'Health Products &amp; Equipment'!Z:Z)+SUMIF('Other Pharma &amp; Health Products'!$B:$B,$B240,'Other Pharma &amp; Health Products'!Z:Z)+SUMIF('PSM Costs'!$B:$B,$B240,'PSM Costs'!Z:Z)&gt;0,SUMIF(Pharmaceuticals!$B:$B,$B240,Pharmaceuticals!Q:Q)+SUMIF('Health Products &amp; Equipment'!$B:$B,$B240,'Health Products &amp; Equipment'!Z:Z)+SUMIF('Other Pharma &amp; Health Products'!$B:$B,$B240,'Other Pharma &amp; Health Products'!Z:Z)+SUMIF('PSM Costs'!$B:$B,$B240,'PSM Costs'!Z:Z),"")</f>
        <v/>
      </c>
      <c r="J240" s="230" t="str">
        <f ca="1">IF(SUMIF(Pharmaceuticals!$B:$B,$B240,Pharmaceuticals!S:S)+SUMIF('Health Products &amp; Equipment'!$B:$B,$B240,'Health Products &amp; Equipment'!AB:AB)+SUMIF('Other Pharma &amp; Health Products'!$B:$B,$B240,'Other Pharma &amp; Health Products'!AB:AB)+SUMIF('PSM Costs'!$B:$B,$B240,'PSM Costs'!AB:AB)&gt;0,SUMIF(Pharmaceuticals!$B:$B,$B240,Pharmaceuticals!S:S)+SUMIF('Health Products &amp; Equipment'!$B:$B,$B240,'Health Products &amp; Equipment'!AB:AB)+SUMIF('Other Pharma &amp; Health Products'!$B:$B,$B240,'Other Pharma &amp; Health Products'!AB:AB)+SUMIF('PSM Costs'!$B:$B,$B240,'PSM Costs'!AB:AB),"")</f>
        <v/>
      </c>
      <c r="K240" s="230" t="str">
        <f ca="1">IF(SUMIF(Pharmaceuticals!$B:$B,$B240,Pharmaceuticals!U:U)+SUMIF('Health Products &amp; Equipment'!$B:$B,$B240,'Health Products &amp; Equipment'!AD:AD)+SUMIF('Other Pharma &amp; Health Products'!$B:$B,$B240,'Other Pharma &amp; Health Products'!AD:AD)+SUMIF('PSM Costs'!$B:$B,$B240,'PSM Costs'!AD:AD)&gt;0,SUMIF(Pharmaceuticals!$B:$B,$B240,Pharmaceuticals!U:U)+SUMIF('Health Products &amp; Equipment'!$B:$B,$B240,'Health Products &amp; Equipment'!AD:AD)+SUMIF('Other Pharma &amp; Health Products'!$B:$B,$B240,'Other Pharma &amp; Health Products'!AD:AD)+SUMIF('PSM Costs'!$B:$B,$B240,'PSM Costs'!AD:AD),"")</f>
        <v/>
      </c>
      <c r="L240" s="230" t="str">
        <f ca="1">IF(SUMIF(Pharmaceuticals!$B:$B,$B240,Pharmaceuticals!W:W)+SUMIF('Health Products &amp; Equipment'!$B:$B,$B240,'Health Products &amp; Equipment'!AF:AF)+SUMIF('Other Pharma &amp; Health Products'!$B:$B,$B240,'Other Pharma &amp; Health Products'!AF:AF)+SUMIF('PSM Costs'!$B:$B,$B240,'PSM Costs'!AF:AF)&gt;0,SUMIF(Pharmaceuticals!$B:$B,$B240,Pharmaceuticals!W:W)+SUMIF('Health Products &amp; Equipment'!$B:$B,$B240,'Health Products &amp; Equipment'!AF:AF)+SUMIF('Other Pharma &amp; Health Products'!$B:$B,$B240,'Other Pharma &amp; Health Products'!AF:AF)+SUMIF('PSM Costs'!$B:$B,$B240,'PSM Costs'!AF:AF),"")</f>
        <v/>
      </c>
      <c r="M240" s="228" t="str">
        <f t="shared" ref="M240:M303" ca="1" si="21">IF(SUM(N240:Q240)&gt;0,1,"")</f>
        <v/>
      </c>
      <c r="N240" s="231" t="str">
        <f ca="1">IF(SUMIF(Pharmaceuticals!$B:$B,$B240,Pharmaceuticals!AD:AD)+SUMIF('Health Products &amp; Equipment'!$B:$B,$B240,'Health Products &amp; Equipment'!AM:AM)+SUMIF('Other Pharma &amp; Health Products'!$B:$B,$B240,'Other Pharma &amp; Health Products'!AM:AM)+SUMIF('PSM Costs'!$B:$B,$B240,'PSM Costs'!AM:AM)&gt;0,SUMIF(Pharmaceuticals!$B:$B,$B240,Pharmaceuticals!AD:AD)+SUMIF('Health Products &amp; Equipment'!$B:$B,$B240,'Health Products &amp; Equipment'!AM:AM)+SUMIF('Other Pharma &amp; Health Products'!$B:$B,$B240,'Other Pharma &amp; Health Products'!AM:AM)+SUMIF('PSM Costs'!$B:$B,$B240,'PSM Costs'!AM:AM),"")</f>
        <v/>
      </c>
      <c r="O240" s="231" t="str">
        <f ca="1">IF(SUMIF(Pharmaceuticals!$B:$B,$B240,Pharmaceuticals!AF:AF)+SUMIF('Health Products &amp; Equipment'!$B:$B,$B240,'Health Products &amp; Equipment'!AO:AO)+SUMIF('Other Pharma &amp; Health Products'!$B:$B,$B240,'Other Pharma &amp; Health Products'!AO:AO)+SUMIF('PSM Costs'!$B:$B,$B240,'PSM Costs'!AO:AO)&gt;0,SUMIF(Pharmaceuticals!$B:$B,$B240,Pharmaceuticals!AF:AF)+SUMIF('Health Products &amp; Equipment'!$B:$B,$B240,'Health Products &amp; Equipment'!AO:AO)+SUMIF('Other Pharma &amp; Health Products'!$B:$B,$B240,'Other Pharma &amp; Health Products'!AO:AO)+SUMIF('PSM Costs'!$B:$B,$B240,'PSM Costs'!AO:AO),"")</f>
        <v/>
      </c>
      <c r="P240" s="231" t="str">
        <f ca="1">IF(SUMIF(Pharmaceuticals!$B:$B,$B240,Pharmaceuticals!AH:AH)+SUMIF('Health Products &amp; Equipment'!$B:$B,$B240,'Health Products &amp; Equipment'!AQ:AQ)+SUMIF('Other Pharma &amp; Health Products'!$B:$B,$B240,'Other Pharma &amp; Health Products'!AQ:AQ)+SUMIF('PSM Costs'!$B:$B,$B240,'PSM Costs'!AQ:AQ)&gt;0,SUMIF(Pharmaceuticals!$B:$B,$B240,Pharmaceuticals!AH:AH)+SUMIF('Health Products &amp; Equipment'!$B:$B,$B240,'Health Products &amp; Equipment'!AQ:AQ)+SUMIF('Other Pharma &amp; Health Products'!$B:$B,$B240,'Other Pharma &amp; Health Products'!AQ:AQ)+SUMIF('PSM Costs'!$B:$B,$B240,'PSM Costs'!AQ:AQ),"")</f>
        <v/>
      </c>
      <c r="Q240" s="231" t="str">
        <f ca="1">IF(SUMIF(Pharmaceuticals!$B:$B,$B240,Pharmaceuticals!AJ:AJ)+SUMIF('Health Products &amp; Equipment'!$B:$B,$B240,'Health Products &amp; Equipment'!AS:AS)+SUMIF('Other Pharma &amp; Health Products'!$B:$B,$B240,'Other Pharma &amp; Health Products'!AS:AS)+SUMIF('PSM Costs'!$B:$B,$B240,'PSM Costs'!AS:AS)&gt;0,SUMIF(Pharmaceuticals!$B:$B,$B240,Pharmaceuticals!AJ:AJ)+SUMIF('Health Products &amp; Equipment'!$B:$B,$B240,'Health Products &amp; Equipment'!AS:AS)+SUMIF('Other Pharma &amp; Health Products'!$B:$B,$B240,'Other Pharma &amp; Health Products'!AS:AS)+SUMIF('PSM Costs'!$B:$B,$B240,'PSM Costs'!AS:AS),"")</f>
        <v/>
      </c>
      <c r="R240" s="229" t="str">
        <f t="shared" ref="R240:R303" ca="1" si="22">IF(SUM(S240:V240)&gt;0,1,"")</f>
        <v/>
      </c>
      <c r="S240" s="230" t="str">
        <f ca="1">IF(SUMIF(Pharmaceuticals!$B:$B,$B240,Pharmaceuticals!AQ:AQ)+SUMIF('Health Products &amp; Equipment'!$B:$B,$B240,'Health Products &amp; Equipment'!AZ:AZ)+SUMIF('Other Pharma &amp; Health Products'!$B:$B,$B240,'Other Pharma &amp; Health Products'!AZ:AZ)+SUMIF('PSM Costs'!$B:$B,$B240,'PSM Costs'!AZ:AZ)&gt;0,SUMIF(Pharmaceuticals!$B:$B,$B240,Pharmaceuticals!AQ:AQ)+SUMIF('Health Products &amp; Equipment'!$B:$B,$B240,'Health Products &amp; Equipment'!AZ:AZ)+SUMIF('Other Pharma &amp; Health Products'!$B:$B,$B240,'Other Pharma &amp; Health Products'!AZ:AZ)+SUMIF('PSM Costs'!$B:$B,$B240,'PSM Costs'!AZ:AZ),"")</f>
        <v/>
      </c>
      <c r="T240" s="230" t="str">
        <f ca="1">IF(SUMIF(Pharmaceuticals!$B:$B,$B240,Pharmaceuticals!AS:AS)+SUMIF('Health Products &amp; Equipment'!$B:$B,$B240,'Health Products &amp; Equipment'!BB:BB)+SUMIF('Other Pharma &amp; Health Products'!$B:$B,$B240,'Other Pharma &amp; Health Products'!BB:BB)+SUMIF('PSM Costs'!$B:$B,$B240,'PSM Costs'!BB:BB)&gt;0,SUMIF(Pharmaceuticals!$B:$B,$B240,Pharmaceuticals!AS:AS)+SUMIF('Health Products &amp; Equipment'!$B:$B,$B240,'Health Products &amp; Equipment'!BB:BB)+SUMIF('Other Pharma &amp; Health Products'!$B:$B,$B240,'Other Pharma &amp; Health Products'!BB:BB)+SUMIF('PSM Costs'!$B:$B,$B240,'PSM Costs'!BB:BB),"")</f>
        <v/>
      </c>
      <c r="U240" s="230" t="str">
        <f ca="1">IF(SUMIF(Pharmaceuticals!$B:$B,$B240,Pharmaceuticals!AU:AU)+SUMIF('Health Products &amp; Equipment'!$B:$B,$B240,'Health Products &amp; Equipment'!BD:BD)+SUMIF('Other Pharma &amp; Health Products'!$B:$B,$B240,'Other Pharma &amp; Health Products'!BD:BD)+SUMIF('PSM Costs'!$B:$B,$B240,'PSM Costs'!BD:BD)&gt;0,SUMIF(Pharmaceuticals!$B:$B,$B240,Pharmaceuticals!AU:AU)+SUMIF('Health Products &amp; Equipment'!$B:$B,$B240,'Health Products &amp; Equipment'!BD:BD)+SUMIF('Other Pharma &amp; Health Products'!$B:$B,$B240,'Other Pharma &amp; Health Products'!BD:BD)+SUMIF('PSM Costs'!$B:$B,$B240,'PSM Costs'!BD:BD),"")</f>
        <v/>
      </c>
      <c r="V240" s="230" t="str">
        <f ca="1">IF(SUMIF(Pharmaceuticals!$B:$B,$B240,Pharmaceuticals!AW:AW)+SUMIF('Health Products &amp; Equipment'!$B:$B,$B240,'Health Products &amp; Equipment'!BF:BF)+SUMIF('Other Pharma &amp; Health Products'!$B:$B,$B240,'Other Pharma &amp; Health Products'!BF:BF)+SUMIF('PSM Costs'!$B:$B,$B240,'PSM Costs'!BF:BF)&gt;0,SUMIF(Pharmaceuticals!$B:$B,$B240,Pharmaceuticals!AW:AW)+SUMIF('Health Products &amp; Equipment'!$B:$B,$B240,'Health Products &amp; Equipment'!BF:BF)+SUMIF('Other Pharma &amp; Health Products'!$B:$B,$B240,'Other Pharma &amp; Health Products'!BF:BF)+SUMIF('PSM Costs'!$B:$B,$B240,'PSM Costs'!BF:BF),"")</f>
        <v/>
      </c>
      <c r="W240" s="228" t="str">
        <f t="shared" ref="W240:W303" ca="1" si="23">IF(SUM(X240:AA240)&gt;0,1,"")</f>
        <v/>
      </c>
      <c r="X240" s="231" t="str">
        <f ca="1">IF(SUMIF(Pharmaceuticals!$B:$B,$B240,Pharmaceuticals!BD:BD)+SUMIF('Health Products &amp; Equipment'!$B:$B,$B240,'Health Products &amp; Equipment'!BM:BM)+SUMIF('Other Pharma &amp; Health Products'!$B:$B,$B240,'Other Pharma &amp; Health Products'!BM:BM)+SUMIF('PSM Costs'!$B:$B,$B240,'PSM Costs'!BM:BM)&gt;0,SUMIF(Pharmaceuticals!$B:$B,$B240,Pharmaceuticals!BD:BD)+SUMIF('Health Products &amp; Equipment'!$B:$B,$B240,'Health Products &amp; Equipment'!BM:BM)+SUMIF('Other Pharma &amp; Health Products'!$B:$B,$B240,'Other Pharma &amp; Health Products'!BM:BM)+SUMIF('PSM Costs'!$B:$B,$B240,'PSM Costs'!BM:BM),"")</f>
        <v/>
      </c>
      <c r="Y240" s="231" t="str">
        <f ca="1">IF(SUMIF(Pharmaceuticals!$B:$B,$B240,Pharmaceuticals!BF:BF)+SUMIF('Health Products &amp; Equipment'!$B:$B,$B240,'Health Products &amp; Equipment'!BO:BO)+SUMIF('Other Pharma &amp; Health Products'!$B:$B,$B240,'Other Pharma &amp; Health Products'!BO:BO)+SUMIF('PSM Costs'!$B:$B,$B240,'PSM Costs'!BO:BO)&gt;0,SUMIF(Pharmaceuticals!$B:$B,$B240,Pharmaceuticals!BF:BF)+SUMIF('Health Products &amp; Equipment'!$B:$B,$B240,'Health Products &amp; Equipment'!BO:BO)+SUMIF('Other Pharma &amp; Health Products'!$B:$B,$B240,'Other Pharma &amp; Health Products'!BO:BO)+SUMIF('PSM Costs'!$B:$B,$B240,'PSM Costs'!BO:BO),"")</f>
        <v/>
      </c>
      <c r="Z240" s="231" t="str">
        <f ca="1">IF(SUMIF(Pharmaceuticals!$B:$B,$B240,Pharmaceuticals!BH:BH)+SUMIF('Health Products &amp; Equipment'!$B:$B,$B240,'Health Products &amp; Equipment'!BQ:BQ)+SUMIF('Other Pharma &amp; Health Products'!$B:$B,$B240,'Other Pharma &amp; Health Products'!BQ:BQ)+SUMIF('PSM Costs'!$B:$B,$B240,'PSM Costs'!BQ:BQ)&gt;0,SUMIF(Pharmaceuticals!$B:$B,$B240,Pharmaceuticals!BH:BH)+SUMIF('Health Products &amp; Equipment'!$B:$B,$B240,'Health Products &amp; Equipment'!BQ:BQ)+SUMIF('Other Pharma &amp; Health Products'!$B:$B,$B240,'Other Pharma &amp; Health Products'!BQ:BQ)+SUMIF('PSM Costs'!$B:$B,$B240,'PSM Costs'!BQ:BQ),"")</f>
        <v/>
      </c>
      <c r="AA240" s="231" t="str">
        <f ca="1">IF(SUMIF(Pharmaceuticals!$B:$B,$B240,Pharmaceuticals!BJ:BJ)+SUMIF('Health Products &amp; Equipment'!$B:$B,$B240,'Health Products &amp; Equipment'!BS:BS)+SUMIF('Other Pharma &amp; Health Products'!$B:$B,$B240,'Other Pharma &amp; Health Products'!BS:BS)+SUMIF('PSM Costs'!$B:$B,$B240,'PSM Costs'!BS:BS)&gt;0,SUMIF(Pharmaceuticals!$B:$B,$B240,Pharmaceuticals!BJ:BJ)+SUMIF('Health Products &amp; Equipment'!$B:$B,$B240,'Health Products &amp; Equipment'!BS:BS)+SUMIF('Other Pharma &amp; Health Products'!$B:$B,$B240,'Other Pharma &amp; Health Products'!BS:BS)+SUMIF('PSM Costs'!$B:$B,$B240,'PSM Costs'!BS:BS),"")</f>
        <v/>
      </c>
      <c r="AB240" s="230" t="str">
        <f t="shared" ref="AB240:AB303" ca="1" si="24">IF(SUM(I240:L240,N240:Q240,S240:V240,X240:AA240)&gt;0,SUM(I240:L240,N240:Q240,S240:V240,X240:AA240),"")</f>
        <v/>
      </c>
    </row>
    <row r="241" spans="1:28" ht="22" customHeight="1" x14ac:dyDescent="0.15">
      <c r="A241" s="226">
        <v>231</v>
      </c>
      <c r="B241" s="226" t="str">
        <f ca="1">IFERROR(VLOOKUP(A241,'Rank unique Mod-Int-CI-PR'!I:J,2,FALSE),"")</f>
        <v/>
      </c>
      <c r="C241" s="227" t="str">
        <f ca="1">IFERROR(VLOOKUP(VALUE(LEFT(B241,FIND("-",B241)-1)),CatModules!B:C,2,FALSE),"")</f>
        <v/>
      </c>
      <c r="D241" s="227" t="str">
        <f ca="1">IFERROR(VLOOKUP(LEFT(B241,FIND("--",B241)-1),CatInt!D:E,2,FALSE),"")</f>
        <v/>
      </c>
      <c r="E241" s="227" t="str">
        <f ca="1">IFERROR(VLOOKUP(MID(B241,FIND("--",B241)+2,FIND("---",B241)-FIND("--",B241)-2),CatCostInp!D:E,2,FALSE),"")</f>
        <v/>
      </c>
      <c r="F241" s="227" t="str">
        <f ca="1">IFERROR(VLOOKUP(B241,ActivityConcat!A:C,3,FALSE),"")</f>
        <v/>
      </c>
      <c r="G241" s="228" t="str">
        <f ca="1">IFERROR(VLOOKUP(VALUE(RIGHT(B241,1)),Setup!A:D,4,FALSE),"")</f>
        <v/>
      </c>
      <c r="H241" s="229" t="str">
        <f t="shared" ca="1" si="20"/>
        <v/>
      </c>
      <c r="I241" s="230" t="str">
        <f ca="1">IF(SUMIF(Pharmaceuticals!$B:$B,$B241,Pharmaceuticals!Q:Q)+SUMIF('Health Products &amp; Equipment'!$B:$B,$B241,'Health Products &amp; Equipment'!Z:Z)+SUMIF('Other Pharma &amp; Health Products'!$B:$B,$B241,'Other Pharma &amp; Health Products'!Z:Z)+SUMIF('PSM Costs'!$B:$B,$B241,'PSM Costs'!Z:Z)&gt;0,SUMIF(Pharmaceuticals!$B:$B,$B241,Pharmaceuticals!Q:Q)+SUMIF('Health Products &amp; Equipment'!$B:$B,$B241,'Health Products &amp; Equipment'!Z:Z)+SUMIF('Other Pharma &amp; Health Products'!$B:$B,$B241,'Other Pharma &amp; Health Products'!Z:Z)+SUMIF('PSM Costs'!$B:$B,$B241,'PSM Costs'!Z:Z),"")</f>
        <v/>
      </c>
      <c r="J241" s="230" t="str">
        <f ca="1">IF(SUMIF(Pharmaceuticals!$B:$B,$B241,Pharmaceuticals!S:S)+SUMIF('Health Products &amp; Equipment'!$B:$B,$B241,'Health Products &amp; Equipment'!AB:AB)+SUMIF('Other Pharma &amp; Health Products'!$B:$B,$B241,'Other Pharma &amp; Health Products'!AB:AB)+SUMIF('PSM Costs'!$B:$B,$B241,'PSM Costs'!AB:AB)&gt;0,SUMIF(Pharmaceuticals!$B:$B,$B241,Pharmaceuticals!S:S)+SUMIF('Health Products &amp; Equipment'!$B:$B,$B241,'Health Products &amp; Equipment'!AB:AB)+SUMIF('Other Pharma &amp; Health Products'!$B:$B,$B241,'Other Pharma &amp; Health Products'!AB:AB)+SUMIF('PSM Costs'!$B:$B,$B241,'PSM Costs'!AB:AB),"")</f>
        <v/>
      </c>
      <c r="K241" s="230" t="str">
        <f ca="1">IF(SUMIF(Pharmaceuticals!$B:$B,$B241,Pharmaceuticals!U:U)+SUMIF('Health Products &amp; Equipment'!$B:$B,$B241,'Health Products &amp; Equipment'!AD:AD)+SUMIF('Other Pharma &amp; Health Products'!$B:$B,$B241,'Other Pharma &amp; Health Products'!AD:AD)+SUMIF('PSM Costs'!$B:$B,$B241,'PSM Costs'!AD:AD)&gt;0,SUMIF(Pharmaceuticals!$B:$B,$B241,Pharmaceuticals!U:U)+SUMIF('Health Products &amp; Equipment'!$B:$B,$B241,'Health Products &amp; Equipment'!AD:AD)+SUMIF('Other Pharma &amp; Health Products'!$B:$B,$B241,'Other Pharma &amp; Health Products'!AD:AD)+SUMIF('PSM Costs'!$B:$B,$B241,'PSM Costs'!AD:AD),"")</f>
        <v/>
      </c>
      <c r="L241" s="230" t="str">
        <f ca="1">IF(SUMIF(Pharmaceuticals!$B:$B,$B241,Pharmaceuticals!W:W)+SUMIF('Health Products &amp; Equipment'!$B:$B,$B241,'Health Products &amp; Equipment'!AF:AF)+SUMIF('Other Pharma &amp; Health Products'!$B:$B,$B241,'Other Pharma &amp; Health Products'!AF:AF)+SUMIF('PSM Costs'!$B:$B,$B241,'PSM Costs'!AF:AF)&gt;0,SUMIF(Pharmaceuticals!$B:$B,$B241,Pharmaceuticals!W:W)+SUMIF('Health Products &amp; Equipment'!$B:$B,$B241,'Health Products &amp; Equipment'!AF:AF)+SUMIF('Other Pharma &amp; Health Products'!$B:$B,$B241,'Other Pharma &amp; Health Products'!AF:AF)+SUMIF('PSM Costs'!$B:$B,$B241,'PSM Costs'!AF:AF),"")</f>
        <v/>
      </c>
      <c r="M241" s="228" t="str">
        <f t="shared" ca="1" si="21"/>
        <v/>
      </c>
      <c r="N241" s="231" t="str">
        <f ca="1">IF(SUMIF(Pharmaceuticals!$B:$B,$B241,Pharmaceuticals!AD:AD)+SUMIF('Health Products &amp; Equipment'!$B:$B,$B241,'Health Products &amp; Equipment'!AM:AM)+SUMIF('Other Pharma &amp; Health Products'!$B:$B,$B241,'Other Pharma &amp; Health Products'!AM:AM)+SUMIF('PSM Costs'!$B:$B,$B241,'PSM Costs'!AM:AM)&gt;0,SUMIF(Pharmaceuticals!$B:$B,$B241,Pharmaceuticals!AD:AD)+SUMIF('Health Products &amp; Equipment'!$B:$B,$B241,'Health Products &amp; Equipment'!AM:AM)+SUMIF('Other Pharma &amp; Health Products'!$B:$B,$B241,'Other Pharma &amp; Health Products'!AM:AM)+SUMIF('PSM Costs'!$B:$B,$B241,'PSM Costs'!AM:AM),"")</f>
        <v/>
      </c>
      <c r="O241" s="231" t="str">
        <f ca="1">IF(SUMIF(Pharmaceuticals!$B:$B,$B241,Pharmaceuticals!AF:AF)+SUMIF('Health Products &amp; Equipment'!$B:$B,$B241,'Health Products &amp; Equipment'!AO:AO)+SUMIF('Other Pharma &amp; Health Products'!$B:$B,$B241,'Other Pharma &amp; Health Products'!AO:AO)+SUMIF('PSM Costs'!$B:$B,$B241,'PSM Costs'!AO:AO)&gt;0,SUMIF(Pharmaceuticals!$B:$B,$B241,Pharmaceuticals!AF:AF)+SUMIF('Health Products &amp; Equipment'!$B:$B,$B241,'Health Products &amp; Equipment'!AO:AO)+SUMIF('Other Pharma &amp; Health Products'!$B:$B,$B241,'Other Pharma &amp; Health Products'!AO:AO)+SUMIF('PSM Costs'!$B:$B,$B241,'PSM Costs'!AO:AO),"")</f>
        <v/>
      </c>
      <c r="P241" s="231" t="str">
        <f ca="1">IF(SUMIF(Pharmaceuticals!$B:$B,$B241,Pharmaceuticals!AH:AH)+SUMIF('Health Products &amp; Equipment'!$B:$B,$B241,'Health Products &amp; Equipment'!AQ:AQ)+SUMIF('Other Pharma &amp; Health Products'!$B:$B,$B241,'Other Pharma &amp; Health Products'!AQ:AQ)+SUMIF('PSM Costs'!$B:$B,$B241,'PSM Costs'!AQ:AQ)&gt;0,SUMIF(Pharmaceuticals!$B:$B,$B241,Pharmaceuticals!AH:AH)+SUMIF('Health Products &amp; Equipment'!$B:$B,$B241,'Health Products &amp; Equipment'!AQ:AQ)+SUMIF('Other Pharma &amp; Health Products'!$B:$B,$B241,'Other Pharma &amp; Health Products'!AQ:AQ)+SUMIF('PSM Costs'!$B:$B,$B241,'PSM Costs'!AQ:AQ),"")</f>
        <v/>
      </c>
      <c r="Q241" s="231" t="str">
        <f ca="1">IF(SUMIF(Pharmaceuticals!$B:$B,$B241,Pharmaceuticals!AJ:AJ)+SUMIF('Health Products &amp; Equipment'!$B:$B,$B241,'Health Products &amp; Equipment'!AS:AS)+SUMIF('Other Pharma &amp; Health Products'!$B:$B,$B241,'Other Pharma &amp; Health Products'!AS:AS)+SUMIF('PSM Costs'!$B:$B,$B241,'PSM Costs'!AS:AS)&gt;0,SUMIF(Pharmaceuticals!$B:$B,$B241,Pharmaceuticals!AJ:AJ)+SUMIF('Health Products &amp; Equipment'!$B:$B,$B241,'Health Products &amp; Equipment'!AS:AS)+SUMIF('Other Pharma &amp; Health Products'!$B:$B,$B241,'Other Pharma &amp; Health Products'!AS:AS)+SUMIF('PSM Costs'!$B:$B,$B241,'PSM Costs'!AS:AS),"")</f>
        <v/>
      </c>
      <c r="R241" s="229" t="str">
        <f t="shared" ca="1" si="22"/>
        <v/>
      </c>
      <c r="S241" s="230" t="str">
        <f ca="1">IF(SUMIF(Pharmaceuticals!$B:$B,$B241,Pharmaceuticals!AQ:AQ)+SUMIF('Health Products &amp; Equipment'!$B:$B,$B241,'Health Products &amp; Equipment'!AZ:AZ)+SUMIF('Other Pharma &amp; Health Products'!$B:$B,$B241,'Other Pharma &amp; Health Products'!AZ:AZ)+SUMIF('PSM Costs'!$B:$B,$B241,'PSM Costs'!AZ:AZ)&gt;0,SUMIF(Pharmaceuticals!$B:$B,$B241,Pharmaceuticals!AQ:AQ)+SUMIF('Health Products &amp; Equipment'!$B:$B,$B241,'Health Products &amp; Equipment'!AZ:AZ)+SUMIF('Other Pharma &amp; Health Products'!$B:$B,$B241,'Other Pharma &amp; Health Products'!AZ:AZ)+SUMIF('PSM Costs'!$B:$B,$B241,'PSM Costs'!AZ:AZ),"")</f>
        <v/>
      </c>
      <c r="T241" s="230" t="str">
        <f ca="1">IF(SUMIF(Pharmaceuticals!$B:$B,$B241,Pharmaceuticals!AS:AS)+SUMIF('Health Products &amp; Equipment'!$B:$B,$B241,'Health Products &amp; Equipment'!BB:BB)+SUMIF('Other Pharma &amp; Health Products'!$B:$B,$B241,'Other Pharma &amp; Health Products'!BB:BB)+SUMIF('PSM Costs'!$B:$B,$B241,'PSM Costs'!BB:BB)&gt;0,SUMIF(Pharmaceuticals!$B:$B,$B241,Pharmaceuticals!AS:AS)+SUMIF('Health Products &amp; Equipment'!$B:$B,$B241,'Health Products &amp; Equipment'!BB:BB)+SUMIF('Other Pharma &amp; Health Products'!$B:$B,$B241,'Other Pharma &amp; Health Products'!BB:BB)+SUMIF('PSM Costs'!$B:$B,$B241,'PSM Costs'!BB:BB),"")</f>
        <v/>
      </c>
      <c r="U241" s="230" t="str">
        <f ca="1">IF(SUMIF(Pharmaceuticals!$B:$B,$B241,Pharmaceuticals!AU:AU)+SUMIF('Health Products &amp; Equipment'!$B:$B,$B241,'Health Products &amp; Equipment'!BD:BD)+SUMIF('Other Pharma &amp; Health Products'!$B:$B,$B241,'Other Pharma &amp; Health Products'!BD:BD)+SUMIF('PSM Costs'!$B:$B,$B241,'PSM Costs'!BD:BD)&gt;0,SUMIF(Pharmaceuticals!$B:$B,$B241,Pharmaceuticals!AU:AU)+SUMIF('Health Products &amp; Equipment'!$B:$B,$B241,'Health Products &amp; Equipment'!BD:BD)+SUMIF('Other Pharma &amp; Health Products'!$B:$B,$B241,'Other Pharma &amp; Health Products'!BD:BD)+SUMIF('PSM Costs'!$B:$B,$B241,'PSM Costs'!BD:BD),"")</f>
        <v/>
      </c>
      <c r="V241" s="230" t="str">
        <f ca="1">IF(SUMIF(Pharmaceuticals!$B:$B,$B241,Pharmaceuticals!AW:AW)+SUMIF('Health Products &amp; Equipment'!$B:$B,$B241,'Health Products &amp; Equipment'!BF:BF)+SUMIF('Other Pharma &amp; Health Products'!$B:$B,$B241,'Other Pharma &amp; Health Products'!BF:BF)+SUMIF('PSM Costs'!$B:$B,$B241,'PSM Costs'!BF:BF)&gt;0,SUMIF(Pharmaceuticals!$B:$B,$B241,Pharmaceuticals!AW:AW)+SUMIF('Health Products &amp; Equipment'!$B:$B,$B241,'Health Products &amp; Equipment'!BF:BF)+SUMIF('Other Pharma &amp; Health Products'!$B:$B,$B241,'Other Pharma &amp; Health Products'!BF:BF)+SUMIF('PSM Costs'!$B:$B,$B241,'PSM Costs'!BF:BF),"")</f>
        <v/>
      </c>
      <c r="W241" s="228" t="str">
        <f t="shared" ca="1" si="23"/>
        <v/>
      </c>
      <c r="X241" s="231" t="str">
        <f ca="1">IF(SUMIF(Pharmaceuticals!$B:$B,$B241,Pharmaceuticals!BD:BD)+SUMIF('Health Products &amp; Equipment'!$B:$B,$B241,'Health Products &amp; Equipment'!BM:BM)+SUMIF('Other Pharma &amp; Health Products'!$B:$B,$B241,'Other Pharma &amp; Health Products'!BM:BM)+SUMIF('PSM Costs'!$B:$B,$B241,'PSM Costs'!BM:BM)&gt;0,SUMIF(Pharmaceuticals!$B:$B,$B241,Pharmaceuticals!BD:BD)+SUMIF('Health Products &amp; Equipment'!$B:$B,$B241,'Health Products &amp; Equipment'!BM:BM)+SUMIF('Other Pharma &amp; Health Products'!$B:$B,$B241,'Other Pharma &amp; Health Products'!BM:BM)+SUMIF('PSM Costs'!$B:$B,$B241,'PSM Costs'!BM:BM),"")</f>
        <v/>
      </c>
      <c r="Y241" s="231" t="str">
        <f ca="1">IF(SUMIF(Pharmaceuticals!$B:$B,$B241,Pharmaceuticals!BF:BF)+SUMIF('Health Products &amp; Equipment'!$B:$B,$B241,'Health Products &amp; Equipment'!BO:BO)+SUMIF('Other Pharma &amp; Health Products'!$B:$B,$B241,'Other Pharma &amp; Health Products'!BO:BO)+SUMIF('PSM Costs'!$B:$B,$B241,'PSM Costs'!BO:BO)&gt;0,SUMIF(Pharmaceuticals!$B:$B,$B241,Pharmaceuticals!BF:BF)+SUMIF('Health Products &amp; Equipment'!$B:$B,$B241,'Health Products &amp; Equipment'!BO:BO)+SUMIF('Other Pharma &amp; Health Products'!$B:$B,$B241,'Other Pharma &amp; Health Products'!BO:BO)+SUMIF('PSM Costs'!$B:$B,$B241,'PSM Costs'!BO:BO),"")</f>
        <v/>
      </c>
      <c r="Z241" s="231" t="str">
        <f ca="1">IF(SUMIF(Pharmaceuticals!$B:$B,$B241,Pharmaceuticals!BH:BH)+SUMIF('Health Products &amp; Equipment'!$B:$B,$B241,'Health Products &amp; Equipment'!BQ:BQ)+SUMIF('Other Pharma &amp; Health Products'!$B:$B,$B241,'Other Pharma &amp; Health Products'!BQ:BQ)+SUMIF('PSM Costs'!$B:$B,$B241,'PSM Costs'!BQ:BQ)&gt;0,SUMIF(Pharmaceuticals!$B:$B,$B241,Pharmaceuticals!BH:BH)+SUMIF('Health Products &amp; Equipment'!$B:$B,$B241,'Health Products &amp; Equipment'!BQ:BQ)+SUMIF('Other Pharma &amp; Health Products'!$B:$B,$B241,'Other Pharma &amp; Health Products'!BQ:BQ)+SUMIF('PSM Costs'!$B:$B,$B241,'PSM Costs'!BQ:BQ),"")</f>
        <v/>
      </c>
      <c r="AA241" s="231" t="str">
        <f ca="1">IF(SUMIF(Pharmaceuticals!$B:$B,$B241,Pharmaceuticals!BJ:BJ)+SUMIF('Health Products &amp; Equipment'!$B:$B,$B241,'Health Products &amp; Equipment'!BS:BS)+SUMIF('Other Pharma &amp; Health Products'!$B:$B,$B241,'Other Pharma &amp; Health Products'!BS:BS)+SUMIF('PSM Costs'!$B:$B,$B241,'PSM Costs'!BS:BS)&gt;0,SUMIF(Pharmaceuticals!$B:$B,$B241,Pharmaceuticals!BJ:BJ)+SUMIF('Health Products &amp; Equipment'!$B:$B,$B241,'Health Products &amp; Equipment'!BS:BS)+SUMIF('Other Pharma &amp; Health Products'!$B:$B,$B241,'Other Pharma &amp; Health Products'!BS:BS)+SUMIF('PSM Costs'!$B:$B,$B241,'PSM Costs'!BS:BS),"")</f>
        <v/>
      </c>
      <c r="AB241" s="230" t="str">
        <f t="shared" ca="1" si="24"/>
        <v/>
      </c>
    </row>
    <row r="242" spans="1:28" ht="22" customHeight="1" x14ac:dyDescent="0.15">
      <c r="A242" s="226">
        <v>232</v>
      </c>
      <c r="B242" s="226" t="str">
        <f ca="1">IFERROR(VLOOKUP(A242,'Rank unique Mod-Int-CI-PR'!I:J,2,FALSE),"")</f>
        <v/>
      </c>
      <c r="C242" s="227" t="str">
        <f ca="1">IFERROR(VLOOKUP(VALUE(LEFT(B242,FIND("-",B242)-1)),CatModules!B:C,2,FALSE),"")</f>
        <v/>
      </c>
      <c r="D242" s="227" t="str">
        <f ca="1">IFERROR(VLOOKUP(LEFT(B242,FIND("--",B242)-1),CatInt!D:E,2,FALSE),"")</f>
        <v/>
      </c>
      <c r="E242" s="227" t="str">
        <f ca="1">IFERROR(VLOOKUP(MID(B242,FIND("--",B242)+2,FIND("---",B242)-FIND("--",B242)-2),CatCostInp!D:E,2,FALSE),"")</f>
        <v/>
      </c>
      <c r="F242" s="227" t="str">
        <f ca="1">IFERROR(VLOOKUP(B242,ActivityConcat!A:C,3,FALSE),"")</f>
        <v/>
      </c>
      <c r="G242" s="228" t="str">
        <f ca="1">IFERROR(VLOOKUP(VALUE(RIGHT(B242,1)),Setup!A:D,4,FALSE),"")</f>
        <v/>
      </c>
      <c r="H242" s="229" t="str">
        <f t="shared" ca="1" si="20"/>
        <v/>
      </c>
      <c r="I242" s="230" t="str">
        <f ca="1">IF(SUMIF(Pharmaceuticals!$B:$B,$B242,Pharmaceuticals!Q:Q)+SUMIF('Health Products &amp; Equipment'!$B:$B,$B242,'Health Products &amp; Equipment'!Z:Z)+SUMIF('Other Pharma &amp; Health Products'!$B:$B,$B242,'Other Pharma &amp; Health Products'!Z:Z)+SUMIF('PSM Costs'!$B:$B,$B242,'PSM Costs'!Z:Z)&gt;0,SUMIF(Pharmaceuticals!$B:$B,$B242,Pharmaceuticals!Q:Q)+SUMIF('Health Products &amp; Equipment'!$B:$B,$B242,'Health Products &amp; Equipment'!Z:Z)+SUMIF('Other Pharma &amp; Health Products'!$B:$B,$B242,'Other Pharma &amp; Health Products'!Z:Z)+SUMIF('PSM Costs'!$B:$B,$B242,'PSM Costs'!Z:Z),"")</f>
        <v/>
      </c>
      <c r="J242" s="230" t="str">
        <f ca="1">IF(SUMIF(Pharmaceuticals!$B:$B,$B242,Pharmaceuticals!S:S)+SUMIF('Health Products &amp; Equipment'!$B:$B,$B242,'Health Products &amp; Equipment'!AB:AB)+SUMIF('Other Pharma &amp; Health Products'!$B:$B,$B242,'Other Pharma &amp; Health Products'!AB:AB)+SUMIF('PSM Costs'!$B:$B,$B242,'PSM Costs'!AB:AB)&gt;0,SUMIF(Pharmaceuticals!$B:$B,$B242,Pharmaceuticals!S:S)+SUMIF('Health Products &amp; Equipment'!$B:$B,$B242,'Health Products &amp; Equipment'!AB:AB)+SUMIF('Other Pharma &amp; Health Products'!$B:$B,$B242,'Other Pharma &amp; Health Products'!AB:AB)+SUMIF('PSM Costs'!$B:$B,$B242,'PSM Costs'!AB:AB),"")</f>
        <v/>
      </c>
      <c r="K242" s="230" t="str">
        <f ca="1">IF(SUMIF(Pharmaceuticals!$B:$B,$B242,Pharmaceuticals!U:U)+SUMIF('Health Products &amp; Equipment'!$B:$B,$B242,'Health Products &amp; Equipment'!AD:AD)+SUMIF('Other Pharma &amp; Health Products'!$B:$B,$B242,'Other Pharma &amp; Health Products'!AD:AD)+SUMIF('PSM Costs'!$B:$B,$B242,'PSM Costs'!AD:AD)&gt;0,SUMIF(Pharmaceuticals!$B:$B,$B242,Pharmaceuticals!U:U)+SUMIF('Health Products &amp; Equipment'!$B:$B,$B242,'Health Products &amp; Equipment'!AD:AD)+SUMIF('Other Pharma &amp; Health Products'!$B:$B,$B242,'Other Pharma &amp; Health Products'!AD:AD)+SUMIF('PSM Costs'!$B:$B,$B242,'PSM Costs'!AD:AD),"")</f>
        <v/>
      </c>
      <c r="L242" s="230" t="str">
        <f ca="1">IF(SUMIF(Pharmaceuticals!$B:$B,$B242,Pharmaceuticals!W:W)+SUMIF('Health Products &amp; Equipment'!$B:$B,$B242,'Health Products &amp; Equipment'!AF:AF)+SUMIF('Other Pharma &amp; Health Products'!$B:$B,$B242,'Other Pharma &amp; Health Products'!AF:AF)+SUMIF('PSM Costs'!$B:$B,$B242,'PSM Costs'!AF:AF)&gt;0,SUMIF(Pharmaceuticals!$B:$B,$B242,Pharmaceuticals!W:W)+SUMIF('Health Products &amp; Equipment'!$B:$B,$B242,'Health Products &amp; Equipment'!AF:AF)+SUMIF('Other Pharma &amp; Health Products'!$B:$B,$B242,'Other Pharma &amp; Health Products'!AF:AF)+SUMIF('PSM Costs'!$B:$B,$B242,'PSM Costs'!AF:AF),"")</f>
        <v/>
      </c>
      <c r="M242" s="228" t="str">
        <f t="shared" ca="1" si="21"/>
        <v/>
      </c>
      <c r="N242" s="231" t="str">
        <f ca="1">IF(SUMIF(Pharmaceuticals!$B:$B,$B242,Pharmaceuticals!AD:AD)+SUMIF('Health Products &amp; Equipment'!$B:$B,$B242,'Health Products &amp; Equipment'!AM:AM)+SUMIF('Other Pharma &amp; Health Products'!$B:$B,$B242,'Other Pharma &amp; Health Products'!AM:AM)+SUMIF('PSM Costs'!$B:$B,$B242,'PSM Costs'!AM:AM)&gt;0,SUMIF(Pharmaceuticals!$B:$B,$B242,Pharmaceuticals!AD:AD)+SUMIF('Health Products &amp; Equipment'!$B:$B,$B242,'Health Products &amp; Equipment'!AM:AM)+SUMIF('Other Pharma &amp; Health Products'!$B:$B,$B242,'Other Pharma &amp; Health Products'!AM:AM)+SUMIF('PSM Costs'!$B:$B,$B242,'PSM Costs'!AM:AM),"")</f>
        <v/>
      </c>
      <c r="O242" s="231" t="str">
        <f ca="1">IF(SUMIF(Pharmaceuticals!$B:$B,$B242,Pharmaceuticals!AF:AF)+SUMIF('Health Products &amp; Equipment'!$B:$B,$B242,'Health Products &amp; Equipment'!AO:AO)+SUMIF('Other Pharma &amp; Health Products'!$B:$B,$B242,'Other Pharma &amp; Health Products'!AO:AO)+SUMIF('PSM Costs'!$B:$B,$B242,'PSM Costs'!AO:AO)&gt;0,SUMIF(Pharmaceuticals!$B:$B,$B242,Pharmaceuticals!AF:AF)+SUMIF('Health Products &amp; Equipment'!$B:$B,$B242,'Health Products &amp; Equipment'!AO:AO)+SUMIF('Other Pharma &amp; Health Products'!$B:$B,$B242,'Other Pharma &amp; Health Products'!AO:AO)+SUMIF('PSM Costs'!$B:$B,$B242,'PSM Costs'!AO:AO),"")</f>
        <v/>
      </c>
      <c r="P242" s="231" t="str">
        <f ca="1">IF(SUMIF(Pharmaceuticals!$B:$B,$B242,Pharmaceuticals!AH:AH)+SUMIF('Health Products &amp; Equipment'!$B:$B,$B242,'Health Products &amp; Equipment'!AQ:AQ)+SUMIF('Other Pharma &amp; Health Products'!$B:$B,$B242,'Other Pharma &amp; Health Products'!AQ:AQ)+SUMIF('PSM Costs'!$B:$B,$B242,'PSM Costs'!AQ:AQ)&gt;0,SUMIF(Pharmaceuticals!$B:$B,$B242,Pharmaceuticals!AH:AH)+SUMIF('Health Products &amp; Equipment'!$B:$B,$B242,'Health Products &amp; Equipment'!AQ:AQ)+SUMIF('Other Pharma &amp; Health Products'!$B:$B,$B242,'Other Pharma &amp; Health Products'!AQ:AQ)+SUMIF('PSM Costs'!$B:$B,$B242,'PSM Costs'!AQ:AQ),"")</f>
        <v/>
      </c>
      <c r="Q242" s="231" t="str">
        <f ca="1">IF(SUMIF(Pharmaceuticals!$B:$B,$B242,Pharmaceuticals!AJ:AJ)+SUMIF('Health Products &amp; Equipment'!$B:$B,$B242,'Health Products &amp; Equipment'!AS:AS)+SUMIF('Other Pharma &amp; Health Products'!$B:$B,$B242,'Other Pharma &amp; Health Products'!AS:AS)+SUMIF('PSM Costs'!$B:$B,$B242,'PSM Costs'!AS:AS)&gt;0,SUMIF(Pharmaceuticals!$B:$B,$B242,Pharmaceuticals!AJ:AJ)+SUMIF('Health Products &amp; Equipment'!$B:$B,$B242,'Health Products &amp; Equipment'!AS:AS)+SUMIF('Other Pharma &amp; Health Products'!$B:$B,$B242,'Other Pharma &amp; Health Products'!AS:AS)+SUMIF('PSM Costs'!$B:$B,$B242,'PSM Costs'!AS:AS),"")</f>
        <v/>
      </c>
      <c r="R242" s="229" t="str">
        <f t="shared" ca="1" si="22"/>
        <v/>
      </c>
      <c r="S242" s="230" t="str">
        <f ca="1">IF(SUMIF(Pharmaceuticals!$B:$B,$B242,Pharmaceuticals!AQ:AQ)+SUMIF('Health Products &amp; Equipment'!$B:$B,$B242,'Health Products &amp; Equipment'!AZ:AZ)+SUMIF('Other Pharma &amp; Health Products'!$B:$B,$B242,'Other Pharma &amp; Health Products'!AZ:AZ)+SUMIF('PSM Costs'!$B:$B,$B242,'PSM Costs'!AZ:AZ)&gt;0,SUMIF(Pharmaceuticals!$B:$B,$B242,Pharmaceuticals!AQ:AQ)+SUMIF('Health Products &amp; Equipment'!$B:$B,$B242,'Health Products &amp; Equipment'!AZ:AZ)+SUMIF('Other Pharma &amp; Health Products'!$B:$B,$B242,'Other Pharma &amp; Health Products'!AZ:AZ)+SUMIF('PSM Costs'!$B:$B,$B242,'PSM Costs'!AZ:AZ),"")</f>
        <v/>
      </c>
      <c r="T242" s="230" t="str">
        <f ca="1">IF(SUMIF(Pharmaceuticals!$B:$B,$B242,Pharmaceuticals!AS:AS)+SUMIF('Health Products &amp; Equipment'!$B:$B,$B242,'Health Products &amp; Equipment'!BB:BB)+SUMIF('Other Pharma &amp; Health Products'!$B:$B,$B242,'Other Pharma &amp; Health Products'!BB:BB)+SUMIF('PSM Costs'!$B:$B,$B242,'PSM Costs'!BB:BB)&gt;0,SUMIF(Pharmaceuticals!$B:$B,$B242,Pharmaceuticals!AS:AS)+SUMIF('Health Products &amp; Equipment'!$B:$B,$B242,'Health Products &amp; Equipment'!BB:BB)+SUMIF('Other Pharma &amp; Health Products'!$B:$B,$B242,'Other Pharma &amp; Health Products'!BB:BB)+SUMIF('PSM Costs'!$B:$B,$B242,'PSM Costs'!BB:BB),"")</f>
        <v/>
      </c>
      <c r="U242" s="230" t="str">
        <f ca="1">IF(SUMIF(Pharmaceuticals!$B:$B,$B242,Pharmaceuticals!AU:AU)+SUMIF('Health Products &amp; Equipment'!$B:$B,$B242,'Health Products &amp; Equipment'!BD:BD)+SUMIF('Other Pharma &amp; Health Products'!$B:$B,$B242,'Other Pharma &amp; Health Products'!BD:BD)+SUMIF('PSM Costs'!$B:$B,$B242,'PSM Costs'!BD:BD)&gt;0,SUMIF(Pharmaceuticals!$B:$B,$B242,Pharmaceuticals!AU:AU)+SUMIF('Health Products &amp; Equipment'!$B:$B,$B242,'Health Products &amp; Equipment'!BD:BD)+SUMIF('Other Pharma &amp; Health Products'!$B:$B,$B242,'Other Pharma &amp; Health Products'!BD:BD)+SUMIF('PSM Costs'!$B:$B,$B242,'PSM Costs'!BD:BD),"")</f>
        <v/>
      </c>
      <c r="V242" s="230" t="str">
        <f ca="1">IF(SUMIF(Pharmaceuticals!$B:$B,$B242,Pharmaceuticals!AW:AW)+SUMIF('Health Products &amp; Equipment'!$B:$B,$B242,'Health Products &amp; Equipment'!BF:BF)+SUMIF('Other Pharma &amp; Health Products'!$B:$B,$B242,'Other Pharma &amp; Health Products'!BF:BF)+SUMIF('PSM Costs'!$B:$B,$B242,'PSM Costs'!BF:BF)&gt;0,SUMIF(Pharmaceuticals!$B:$B,$B242,Pharmaceuticals!AW:AW)+SUMIF('Health Products &amp; Equipment'!$B:$B,$B242,'Health Products &amp; Equipment'!BF:BF)+SUMIF('Other Pharma &amp; Health Products'!$B:$B,$B242,'Other Pharma &amp; Health Products'!BF:BF)+SUMIF('PSM Costs'!$B:$B,$B242,'PSM Costs'!BF:BF),"")</f>
        <v/>
      </c>
      <c r="W242" s="228" t="str">
        <f t="shared" ca="1" si="23"/>
        <v/>
      </c>
      <c r="X242" s="231" t="str">
        <f ca="1">IF(SUMIF(Pharmaceuticals!$B:$B,$B242,Pharmaceuticals!BD:BD)+SUMIF('Health Products &amp; Equipment'!$B:$B,$B242,'Health Products &amp; Equipment'!BM:BM)+SUMIF('Other Pharma &amp; Health Products'!$B:$B,$B242,'Other Pharma &amp; Health Products'!BM:BM)+SUMIF('PSM Costs'!$B:$B,$B242,'PSM Costs'!BM:BM)&gt;0,SUMIF(Pharmaceuticals!$B:$B,$B242,Pharmaceuticals!BD:BD)+SUMIF('Health Products &amp; Equipment'!$B:$B,$B242,'Health Products &amp; Equipment'!BM:BM)+SUMIF('Other Pharma &amp; Health Products'!$B:$B,$B242,'Other Pharma &amp; Health Products'!BM:BM)+SUMIF('PSM Costs'!$B:$B,$B242,'PSM Costs'!BM:BM),"")</f>
        <v/>
      </c>
      <c r="Y242" s="231" t="str">
        <f ca="1">IF(SUMIF(Pharmaceuticals!$B:$B,$B242,Pharmaceuticals!BF:BF)+SUMIF('Health Products &amp; Equipment'!$B:$B,$B242,'Health Products &amp; Equipment'!BO:BO)+SUMIF('Other Pharma &amp; Health Products'!$B:$B,$B242,'Other Pharma &amp; Health Products'!BO:BO)+SUMIF('PSM Costs'!$B:$B,$B242,'PSM Costs'!BO:BO)&gt;0,SUMIF(Pharmaceuticals!$B:$B,$B242,Pharmaceuticals!BF:BF)+SUMIF('Health Products &amp; Equipment'!$B:$B,$B242,'Health Products &amp; Equipment'!BO:BO)+SUMIF('Other Pharma &amp; Health Products'!$B:$B,$B242,'Other Pharma &amp; Health Products'!BO:BO)+SUMIF('PSM Costs'!$B:$B,$B242,'PSM Costs'!BO:BO),"")</f>
        <v/>
      </c>
      <c r="Z242" s="231" t="str">
        <f ca="1">IF(SUMIF(Pharmaceuticals!$B:$B,$B242,Pharmaceuticals!BH:BH)+SUMIF('Health Products &amp; Equipment'!$B:$B,$B242,'Health Products &amp; Equipment'!BQ:BQ)+SUMIF('Other Pharma &amp; Health Products'!$B:$B,$B242,'Other Pharma &amp; Health Products'!BQ:BQ)+SUMIF('PSM Costs'!$B:$B,$B242,'PSM Costs'!BQ:BQ)&gt;0,SUMIF(Pharmaceuticals!$B:$B,$B242,Pharmaceuticals!BH:BH)+SUMIF('Health Products &amp; Equipment'!$B:$B,$B242,'Health Products &amp; Equipment'!BQ:BQ)+SUMIF('Other Pharma &amp; Health Products'!$B:$B,$B242,'Other Pharma &amp; Health Products'!BQ:BQ)+SUMIF('PSM Costs'!$B:$B,$B242,'PSM Costs'!BQ:BQ),"")</f>
        <v/>
      </c>
      <c r="AA242" s="231" t="str">
        <f ca="1">IF(SUMIF(Pharmaceuticals!$B:$B,$B242,Pharmaceuticals!BJ:BJ)+SUMIF('Health Products &amp; Equipment'!$B:$B,$B242,'Health Products &amp; Equipment'!BS:BS)+SUMIF('Other Pharma &amp; Health Products'!$B:$B,$B242,'Other Pharma &amp; Health Products'!BS:BS)+SUMIF('PSM Costs'!$B:$B,$B242,'PSM Costs'!BS:BS)&gt;0,SUMIF(Pharmaceuticals!$B:$B,$B242,Pharmaceuticals!BJ:BJ)+SUMIF('Health Products &amp; Equipment'!$B:$B,$B242,'Health Products &amp; Equipment'!BS:BS)+SUMIF('Other Pharma &amp; Health Products'!$B:$B,$B242,'Other Pharma &amp; Health Products'!BS:BS)+SUMIF('PSM Costs'!$B:$B,$B242,'PSM Costs'!BS:BS),"")</f>
        <v/>
      </c>
      <c r="AB242" s="230" t="str">
        <f t="shared" ca="1" si="24"/>
        <v/>
      </c>
    </row>
    <row r="243" spans="1:28" ht="22" customHeight="1" x14ac:dyDescent="0.15">
      <c r="A243" s="226">
        <v>233</v>
      </c>
      <c r="B243" s="226" t="str">
        <f ca="1">IFERROR(VLOOKUP(A243,'Rank unique Mod-Int-CI-PR'!I:J,2,FALSE),"")</f>
        <v/>
      </c>
      <c r="C243" s="227" t="str">
        <f ca="1">IFERROR(VLOOKUP(VALUE(LEFT(B243,FIND("-",B243)-1)),CatModules!B:C,2,FALSE),"")</f>
        <v/>
      </c>
      <c r="D243" s="227" t="str">
        <f ca="1">IFERROR(VLOOKUP(LEFT(B243,FIND("--",B243)-1),CatInt!D:E,2,FALSE),"")</f>
        <v/>
      </c>
      <c r="E243" s="227" t="str">
        <f ca="1">IFERROR(VLOOKUP(MID(B243,FIND("--",B243)+2,FIND("---",B243)-FIND("--",B243)-2),CatCostInp!D:E,2,FALSE),"")</f>
        <v/>
      </c>
      <c r="F243" s="227" t="str">
        <f ca="1">IFERROR(VLOOKUP(B243,ActivityConcat!A:C,3,FALSE),"")</f>
        <v/>
      </c>
      <c r="G243" s="228" t="str">
        <f ca="1">IFERROR(VLOOKUP(VALUE(RIGHT(B243,1)),Setup!A:D,4,FALSE),"")</f>
        <v/>
      </c>
      <c r="H243" s="229" t="str">
        <f t="shared" ca="1" si="20"/>
        <v/>
      </c>
      <c r="I243" s="230" t="str">
        <f ca="1">IF(SUMIF(Pharmaceuticals!$B:$B,$B243,Pharmaceuticals!Q:Q)+SUMIF('Health Products &amp; Equipment'!$B:$B,$B243,'Health Products &amp; Equipment'!Z:Z)+SUMIF('Other Pharma &amp; Health Products'!$B:$B,$B243,'Other Pharma &amp; Health Products'!Z:Z)+SUMIF('PSM Costs'!$B:$B,$B243,'PSM Costs'!Z:Z)&gt;0,SUMIF(Pharmaceuticals!$B:$B,$B243,Pharmaceuticals!Q:Q)+SUMIF('Health Products &amp; Equipment'!$B:$B,$B243,'Health Products &amp; Equipment'!Z:Z)+SUMIF('Other Pharma &amp; Health Products'!$B:$B,$B243,'Other Pharma &amp; Health Products'!Z:Z)+SUMIF('PSM Costs'!$B:$B,$B243,'PSM Costs'!Z:Z),"")</f>
        <v/>
      </c>
      <c r="J243" s="230" t="str">
        <f ca="1">IF(SUMIF(Pharmaceuticals!$B:$B,$B243,Pharmaceuticals!S:S)+SUMIF('Health Products &amp; Equipment'!$B:$B,$B243,'Health Products &amp; Equipment'!AB:AB)+SUMIF('Other Pharma &amp; Health Products'!$B:$B,$B243,'Other Pharma &amp; Health Products'!AB:AB)+SUMIF('PSM Costs'!$B:$B,$B243,'PSM Costs'!AB:AB)&gt;0,SUMIF(Pharmaceuticals!$B:$B,$B243,Pharmaceuticals!S:S)+SUMIF('Health Products &amp; Equipment'!$B:$B,$B243,'Health Products &amp; Equipment'!AB:AB)+SUMIF('Other Pharma &amp; Health Products'!$B:$B,$B243,'Other Pharma &amp; Health Products'!AB:AB)+SUMIF('PSM Costs'!$B:$B,$B243,'PSM Costs'!AB:AB),"")</f>
        <v/>
      </c>
      <c r="K243" s="230" t="str">
        <f ca="1">IF(SUMIF(Pharmaceuticals!$B:$B,$B243,Pharmaceuticals!U:U)+SUMIF('Health Products &amp; Equipment'!$B:$B,$B243,'Health Products &amp; Equipment'!AD:AD)+SUMIF('Other Pharma &amp; Health Products'!$B:$B,$B243,'Other Pharma &amp; Health Products'!AD:AD)+SUMIF('PSM Costs'!$B:$B,$B243,'PSM Costs'!AD:AD)&gt;0,SUMIF(Pharmaceuticals!$B:$B,$B243,Pharmaceuticals!U:U)+SUMIF('Health Products &amp; Equipment'!$B:$B,$B243,'Health Products &amp; Equipment'!AD:AD)+SUMIF('Other Pharma &amp; Health Products'!$B:$B,$B243,'Other Pharma &amp; Health Products'!AD:AD)+SUMIF('PSM Costs'!$B:$B,$B243,'PSM Costs'!AD:AD),"")</f>
        <v/>
      </c>
      <c r="L243" s="230" t="str">
        <f ca="1">IF(SUMIF(Pharmaceuticals!$B:$B,$B243,Pharmaceuticals!W:W)+SUMIF('Health Products &amp; Equipment'!$B:$B,$B243,'Health Products &amp; Equipment'!AF:AF)+SUMIF('Other Pharma &amp; Health Products'!$B:$B,$B243,'Other Pharma &amp; Health Products'!AF:AF)+SUMIF('PSM Costs'!$B:$B,$B243,'PSM Costs'!AF:AF)&gt;0,SUMIF(Pharmaceuticals!$B:$B,$B243,Pharmaceuticals!W:W)+SUMIF('Health Products &amp; Equipment'!$B:$B,$B243,'Health Products &amp; Equipment'!AF:AF)+SUMIF('Other Pharma &amp; Health Products'!$B:$B,$B243,'Other Pharma &amp; Health Products'!AF:AF)+SUMIF('PSM Costs'!$B:$B,$B243,'PSM Costs'!AF:AF),"")</f>
        <v/>
      </c>
      <c r="M243" s="228" t="str">
        <f t="shared" ca="1" si="21"/>
        <v/>
      </c>
      <c r="N243" s="231" t="str">
        <f ca="1">IF(SUMIF(Pharmaceuticals!$B:$B,$B243,Pharmaceuticals!AD:AD)+SUMIF('Health Products &amp; Equipment'!$B:$B,$B243,'Health Products &amp; Equipment'!AM:AM)+SUMIF('Other Pharma &amp; Health Products'!$B:$B,$B243,'Other Pharma &amp; Health Products'!AM:AM)+SUMIF('PSM Costs'!$B:$B,$B243,'PSM Costs'!AM:AM)&gt;0,SUMIF(Pharmaceuticals!$B:$B,$B243,Pharmaceuticals!AD:AD)+SUMIF('Health Products &amp; Equipment'!$B:$B,$B243,'Health Products &amp; Equipment'!AM:AM)+SUMIF('Other Pharma &amp; Health Products'!$B:$B,$B243,'Other Pharma &amp; Health Products'!AM:AM)+SUMIF('PSM Costs'!$B:$B,$B243,'PSM Costs'!AM:AM),"")</f>
        <v/>
      </c>
      <c r="O243" s="231" t="str">
        <f ca="1">IF(SUMIF(Pharmaceuticals!$B:$B,$B243,Pharmaceuticals!AF:AF)+SUMIF('Health Products &amp; Equipment'!$B:$B,$B243,'Health Products &amp; Equipment'!AO:AO)+SUMIF('Other Pharma &amp; Health Products'!$B:$B,$B243,'Other Pharma &amp; Health Products'!AO:AO)+SUMIF('PSM Costs'!$B:$B,$B243,'PSM Costs'!AO:AO)&gt;0,SUMIF(Pharmaceuticals!$B:$B,$B243,Pharmaceuticals!AF:AF)+SUMIF('Health Products &amp; Equipment'!$B:$B,$B243,'Health Products &amp; Equipment'!AO:AO)+SUMIF('Other Pharma &amp; Health Products'!$B:$B,$B243,'Other Pharma &amp; Health Products'!AO:AO)+SUMIF('PSM Costs'!$B:$B,$B243,'PSM Costs'!AO:AO),"")</f>
        <v/>
      </c>
      <c r="P243" s="231" t="str">
        <f ca="1">IF(SUMIF(Pharmaceuticals!$B:$B,$B243,Pharmaceuticals!AH:AH)+SUMIF('Health Products &amp; Equipment'!$B:$B,$B243,'Health Products &amp; Equipment'!AQ:AQ)+SUMIF('Other Pharma &amp; Health Products'!$B:$B,$B243,'Other Pharma &amp; Health Products'!AQ:AQ)+SUMIF('PSM Costs'!$B:$B,$B243,'PSM Costs'!AQ:AQ)&gt;0,SUMIF(Pharmaceuticals!$B:$B,$B243,Pharmaceuticals!AH:AH)+SUMIF('Health Products &amp; Equipment'!$B:$B,$B243,'Health Products &amp; Equipment'!AQ:AQ)+SUMIF('Other Pharma &amp; Health Products'!$B:$B,$B243,'Other Pharma &amp; Health Products'!AQ:AQ)+SUMIF('PSM Costs'!$B:$B,$B243,'PSM Costs'!AQ:AQ),"")</f>
        <v/>
      </c>
      <c r="Q243" s="231" t="str">
        <f ca="1">IF(SUMIF(Pharmaceuticals!$B:$B,$B243,Pharmaceuticals!AJ:AJ)+SUMIF('Health Products &amp; Equipment'!$B:$B,$B243,'Health Products &amp; Equipment'!AS:AS)+SUMIF('Other Pharma &amp; Health Products'!$B:$B,$B243,'Other Pharma &amp; Health Products'!AS:AS)+SUMIF('PSM Costs'!$B:$B,$B243,'PSM Costs'!AS:AS)&gt;0,SUMIF(Pharmaceuticals!$B:$B,$B243,Pharmaceuticals!AJ:AJ)+SUMIF('Health Products &amp; Equipment'!$B:$B,$B243,'Health Products &amp; Equipment'!AS:AS)+SUMIF('Other Pharma &amp; Health Products'!$B:$B,$B243,'Other Pharma &amp; Health Products'!AS:AS)+SUMIF('PSM Costs'!$B:$B,$B243,'PSM Costs'!AS:AS),"")</f>
        <v/>
      </c>
      <c r="R243" s="229" t="str">
        <f t="shared" ca="1" si="22"/>
        <v/>
      </c>
      <c r="S243" s="230" t="str">
        <f ca="1">IF(SUMIF(Pharmaceuticals!$B:$B,$B243,Pharmaceuticals!AQ:AQ)+SUMIF('Health Products &amp; Equipment'!$B:$B,$B243,'Health Products &amp; Equipment'!AZ:AZ)+SUMIF('Other Pharma &amp; Health Products'!$B:$B,$B243,'Other Pharma &amp; Health Products'!AZ:AZ)+SUMIF('PSM Costs'!$B:$B,$B243,'PSM Costs'!AZ:AZ)&gt;0,SUMIF(Pharmaceuticals!$B:$B,$B243,Pharmaceuticals!AQ:AQ)+SUMIF('Health Products &amp; Equipment'!$B:$B,$B243,'Health Products &amp; Equipment'!AZ:AZ)+SUMIF('Other Pharma &amp; Health Products'!$B:$B,$B243,'Other Pharma &amp; Health Products'!AZ:AZ)+SUMIF('PSM Costs'!$B:$B,$B243,'PSM Costs'!AZ:AZ),"")</f>
        <v/>
      </c>
      <c r="T243" s="230" t="str">
        <f ca="1">IF(SUMIF(Pharmaceuticals!$B:$B,$B243,Pharmaceuticals!AS:AS)+SUMIF('Health Products &amp; Equipment'!$B:$B,$B243,'Health Products &amp; Equipment'!BB:BB)+SUMIF('Other Pharma &amp; Health Products'!$B:$B,$B243,'Other Pharma &amp; Health Products'!BB:BB)+SUMIF('PSM Costs'!$B:$B,$B243,'PSM Costs'!BB:BB)&gt;0,SUMIF(Pharmaceuticals!$B:$B,$B243,Pharmaceuticals!AS:AS)+SUMIF('Health Products &amp; Equipment'!$B:$B,$B243,'Health Products &amp; Equipment'!BB:BB)+SUMIF('Other Pharma &amp; Health Products'!$B:$B,$B243,'Other Pharma &amp; Health Products'!BB:BB)+SUMIF('PSM Costs'!$B:$B,$B243,'PSM Costs'!BB:BB),"")</f>
        <v/>
      </c>
      <c r="U243" s="230" t="str">
        <f ca="1">IF(SUMIF(Pharmaceuticals!$B:$B,$B243,Pharmaceuticals!AU:AU)+SUMIF('Health Products &amp; Equipment'!$B:$B,$B243,'Health Products &amp; Equipment'!BD:BD)+SUMIF('Other Pharma &amp; Health Products'!$B:$B,$B243,'Other Pharma &amp; Health Products'!BD:BD)+SUMIF('PSM Costs'!$B:$B,$B243,'PSM Costs'!BD:BD)&gt;0,SUMIF(Pharmaceuticals!$B:$B,$B243,Pharmaceuticals!AU:AU)+SUMIF('Health Products &amp; Equipment'!$B:$B,$B243,'Health Products &amp; Equipment'!BD:BD)+SUMIF('Other Pharma &amp; Health Products'!$B:$B,$B243,'Other Pharma &amp; Health Products'!BD:BD)+SUMIF('PSM Costs'!$B:$B,$B243,'PSM Costs'!BD:BD),"")</f>
        <v/>
      </c>
      <c r="V243" s="230" t="str">
        <f ca="1">IF(SUMIF(Pharmaceuticals!$B:$B,$B243,Pharmaceuticals!AW:AW)+SUMIF('Health Products &amp; Equipment'!$B:$B,$B243,'Health Products &amp; Equipment'!BF:BF)+SUMIF('Other Pharma &amp; Health Products'!$B:$B,$B243,'Other Pharma &amp; Health Products'!BF:BF)+SUMIF('PSM Costs'!$B:$B,$B243,'PSM Costs'!BF:BF)&gt;0,SUMIF(Pharmaceuticals!$B:$B,$B243,Pharmaceuticals!AW:AW)+SUMIF('Health Products &amp; Equipment'!$B:$B,$B243,'Health Products &amp; Equipment'!BF:BF)+SUMIF('Other Pharma &amp; Health Products'!$B:$B,$B243,'Other Pharma &amp; Health Products'!BF:BF)+SUMIF('PSM Costs'!$B:$B,$B243,'PSM Costs'!BF:BF),"")</f>
        <v/>
      </c>
      <c r="W243" s="228" t="str">
        <f t="shared" ca="1" si="23"/>
        <v/>
      </c>
      <c r="X243" s="231" t="str">
        <f ca="1">IF(SUMIF(Pharmaceuticals!$B:$B,$B243,Pharmaceuticals!BD:BD)+SUMIF('Health Products &amp; Equipment'!$B:$B,$B243,'Health Products &amp; Equipment'!BM:BM)+SUMIF('Other Pharma &amp; Health Products'!$B:$B,$B243,'Other Pharma &amp; Health Products'!BM:BM)+SUMIF('PSM Costs'!$B:$B,$B243,'PSM Costs'!BM:BM)&gt;0,SUMIF(Pharmaceuticals!$B:$B,$B243,Pharmaceuticals!BD:BD)+SUMIF('Health Products &amp; Equipment'!$B:$B,$B243,'Health Products &amp; Equipment'!BM:BM)+SUMIF('Other Pharma &amp; Health Products'!$B:$B,$B243,'Other Pharma &amp; Health Products'!BM:BM)+SUMIF('PSM Costs'!$B:$B,$B243,'PSM Costs'!BM:BM),"")</f>
        <v/>
      </c>
      <c r="Y243" s="231" t="str">
        <f ca="1">IF(SUMIF(Pharmaceuticals!$B:$B,$B243,Pharmaceuticals!BF:BF)+SUMIF('Health Products &amp; Equipment'!$B:$B,$B243,'Health Products &amp; Equipment'!BO:BO)+SUMIF('Other Pharma &amp; Health Products'!$B:$B,$B243,'Other Pharma &amp; Health Products'!BO:BO)+SUMIF('PSM Costs'!$B:$B,$B243,'PSM Costs'!BO:BO)&gt;0,SUMIF(Pharmaceuticals!$B:$B,$B243,Pharmaceuticals!BF:BF)+SUMIF('Health Products &amp; Equipment'!$B:$B,$B243,'Health Products &amp; Equipment'!BO:BO)+SUMIF('Other Pharma &amp; Health Products'!$B:$B,$B243,'Other Pharma &amp; Health Products'!BO:BO)+SUMIF('PSM Costs'!$B:$B,$B243,'PSM Costs'!BO:BO),"")</f>
        <v/>
      </c>
      <c r="Z243" s="231" t="str">
        <f ca="1">IF(SUMIF(Pharmaceuticals!$B:$B,$B243,Pharmaceuticals!BH:BH)+SUMIF('Health Products &amp; Equipment'!$B:$B,$B243,'Health Products &amp; Equipment'!BQ:BQ)+SUMIF('Other Pharma &amp; Health Products'!$B:$B,$B243,'Other Pharma &amp; Health Products'!BQ:BQ)+SUMIF('PSM Costs'!$B:$B,$B243,'PSM Costs'!BQ:BQ)&gt;0,SUMIF(Pharmaceuticals!$B:$B,$B243,Pharmaceuticals!BH:BH)+SUMIF('Health Products &amp; Equipment'!$B:$B,$B243,'Health Products &amp; Equipment'!BQ:BQ)+SUMIF('Other Pharma &amp; Health Products'!$B:$B,$B243,'Other Pharma &amp; Health Products'!BQ:BQ)+SUMIF('PSM Costs'!$B:$B,$B243,'PSM Costs'!BQ:BQ),"")</f>
        <v/>
      </c>
      <c r="AA243" s="231" t="str">
        <f ca="1">IF(SUMIF(Pharmaceuticals!$B:$B,$B243,Pharmaceuticals!BJ:BJ)+SUMIF('Health Products &amp; Equipment'!$B:$B,$B243,'Health Products &amp; Equipment'!BS:BS)+SUMIF('Other Pharma &amp; Health Products'!$B:$B,$B243,'Other Pharma &amp; Health Products'!BS:BS)+SUMIF('PSM Costs'!$B:$B,$B243,'PSM Costs'!BS:BS)&gt;0,SUMIF(Pharmaceuticals!$B:$B,$B243,Pharmaceuticals!BJ:BJ)+SUMIF('Health Products &amp; Equipment'!$B:$B,$B243,'Health Products &amp; Equipment'!BS:BS)+SUMIF('Other Pharma &amp; Health Products'!$B:$B,$B243,'Other Pharma &amp; Health Products'!BS:BS)+SUMIF('PSM Costs'!$B:$B,$B243,'PSM Costs'!BS:BS),"")</f>
        <v/>
      </c>
      <c r="AB243" s="230" t="str">
        <f t="shared" ca="1" si="24"/>
        <v/>
      </c>
    </row>
    <row r="244" spans="1:28" ht="22" customHeight="1" x14ac:dyDescent="0.15">
      <c r="A244" s="226">
        <v>234</v>
      </c>
      <c r="B244" s="226" t="str">
        <f ca="1">IFERROR(VLOOKUP(A244,'Rank unique Mod-Int-CI-PR'!I:J,2,FALSE),"")</f>
        <v/>
      </c>
      <c r="C244" s="227" t="str">
        <f ca="1">IFERROR(VLOOKUP(VALUE(LEFT(B244,FIND("-",B244)-1)),CatModules!B:C,2,FALSE),"")</f>
        <v/>
      </c>
      <c r="D244" s="227" t="str">
        <f ca="1">IFERROR(VLOOKUP(LEFT(B244,FIND("--",B244)-1),CatInt!D:E,2,FALSE),"")</f>
        <v/>
      </c>
      <c r="E244" s="227" t="str">
        <f ca="1">IFERROR(VLOOKUP(MID(B244,FIND("--",B244)+2,FIND("---",B244)-FIND("--",B244)-2),CatCostInp!D:E,2,FALSE),"")</f>
        <v/>
      </c>
      <c r="F244" s="227" t="str">
        <f ca="1">IFERROR(VLOOKUP(B244,ActivityConcat!A:C,3,FALSE),"")</f>
        <v/>
      </c>
      <c r="G244" s="228" t="str">
        <f ca="1">IFERROR(VLOOKUP(VALUE(RIGHT(B244,1)),Setup!A:D,4,FALSE),"")</f>
        <v/>
      </c>
      <c r="H244" s="229" t="str">
        <f t="shared" ca="1" si="20"/>
        <v/>
      </c>
      <c r="I244" s="230" t="str">
        <f ca="1">IF(SUMIF(Pharmaceuticals!$B:$B,$B244,Pharmaceuticals!Q:Q)+SUMIF('Health Products &amp; Equipment'!$B:$B,$B244,'Health Products &amp; Equipment'!Z:Z)+SUMIF('Other Pharma &amp; Health Products'!$B:$B,$B244,'Other Pharma &amp; Health Products'!Z:Z)+SUMIF('PSM Costs'!$B:$B,$B244,'PSM Costs'!Z:Z)&gt;0,SUMIF(Pharmaceuticals!$B:$B,$B244,Pharmaceuticals!Q:Q)+SUMIF('Health Products &amp; Equipment'!$B:$B,$B244,'Health Products &amp; Equipment'!Z:Z)+SUMIF('Other Pharma &amp; Health Products'!$B:$B,$B244,'Other Pharma &amp; Health Products'!Z:Z)+SUMIF('PSM Costs'!$B:$B,$B244,'PSM Costs'!Z:Z),"")</f>
        <v/>
      </c>
      <c r="J244" s="230" t="str">
        <f ca="1">IF(SUMIF(Pharmaceuticals!$B:$B,$B244,Pharmaceuticals!S:S)+SUMIF('Health Products &amp; Equipment'!$B:$B,$B244,'Health Products &amp; Equipment'!AB:AB)+SUMIF('Other Pharma &amp; Health Products'!$B:$B,$B244,'Other Pharma &amp; Health Products'!AB:AB)+SUMIF('PSM Costs'!$B:$B,$B244,'PSM Costs'!AB:AB)&gt;0,SUMIF(Pharmaceuticals!$B:$B,$B244,Pharmaceuticals!S:S)+SUMIF('Health Products &amp; Equipment'!$B:$B,$B244,'Health Products &amp; Equipment'!AB:AB)+SUMIF('Other Pharma &amp; Health Products'!$B:$B,$B244,'Other Pharma &amp; Health Products'!AB:AB)+SUMIF('PSM Costs'!$B:$B,$B244,'PSM Costs'!AB:AB),"")</f>
        <v/>
      </c>
      <c r="K244" s="230" t="str">
        <f ca="1">IF(SUMIF(Pharmaceuticals!$B:$B,$B244,Pharmaceuticals!U:U)+SUMIF('Health Products &amp; Equipment'!$B:$B,$B244,'Health Products &amp; Equipment'!AD:AD)+SUMIF('Other Pharma &amp; Health Products'!$B:$B,$B244,'Other Pharma &amp; Health Products'!AD:AD)+SUMIF('PSM Costs'!$B:$B,$B244,'PSM Costs'!AD:AD)&gt;0,SUMIF(Pharmaceuticals!$B:$B,$B244,Pharmaceuticals!U:U)+SUMIF('Health Products &amp; Equipment'!$B:$B,$B244,'Health Products &amp; Equipment'!AD:AD)+SUMIF('Other Pharma &amp; Health Products'!$B:$B,$B244,'Other Pharma &amp; Health Products'!AD:AD)+SUMIF('PSM Costs'!$B:$B,$B244,'PSM Costs'!AD:AD),"")</f>
        <v/>
      </c>
      <c r="L244" s="230" t="str">
        <f ca="1">IF(SUMIF(Pharmaceuticals!$B:$B,$B244,Pharmaceuticals!W:W)+SUMIF('Health Products &amp; Equipment'!$B:$B,$B244,'Health Products &amp; Equipment'!AF:AF)+SUMIF('Other Pharma &amp; Health Products'!$B:$B,$B244,'Other Pharma &amp; Health Products'!AF:AF)+SUMIF('PSM Costs'!$B:$B,$B244,'PSM Costs'!AF:AF)&gt;0,SUMIF(Pharmaceuticals!$B:$B,$B244,Pharmaceuticals!W:W)+SUMIF('Health Products &amp; Equipment'!$B:$B,$B244,'Health Products &amp; Equipment'!AF:AF)+SUMIF('Other Pharma &amp; Health Products'!$B:$B,$B244,'Other Pharma &amp; Health Products'!AF:AF)+SUMIF('PSM Costs'!$B:$B,$B244,'PSM Costs'!AF:AF),"")</f>
        <v/>
      </c>
      <c r="M244" s="228" t="str">
        <f t="shared" ca="1" si="21"/>
        <v/>
      </c>
      <c r="N244" s="231" t="str">
        <f ca="1">IF(SUMIF(Pharmaceuticals!$B:$B,$B244,Pharmaceuticals!AD:AD)+SUMIF('Health Products &amp; Equipment'!$B:$B,$B244,'Health Products &amp; Equipment'!AM:AM)+SUMIF('Other Pharma &amp; Health Products'!$B:$B,$B244,'Other Pharma &amp; Health Products'!AM:AM)+SUMIF('PSM Costs'!$B:$B,$B244,'PSM Costs'!AM:AM)&gt;0,SUMIF(Pharmaceuticals!$B:$B,$B244,Pharmaceuticals!AD:AD)+SUMIF('Health Products &amp; Equipment'!$B:$B,$B244,'Health Products &amp; Equipment'!AM:AM)+SUMIF('Other Pharma &amp; Health Products'!$B:$B,$B244,'Other Pharma &amp; Health Products'!AM:AM)+SUMIF('PSM Costs'!$B:$B,$B244,'PSM Costs'!AM:AM),"")</f>
        <v/>
      </c>
      <c r="O244" s="231" t="str">
        <f ca="1">IF(SUMIF(Pharmaceuticals!$B:$B,$B244,Pharmaceuticals!AF:AF)+SUMIF('Health Products &amp; Equipment'!$B:$B,$B244,'Health Products &amp; Equipment'!AO:AO)+SUMIF('Other Pharma &amp; Health Products'!$B:$B,$B244,'Other Pharma &amp; Health Products'!AO:AO)+SUMIF('PSM Costs'!$B:$B,$B244,'PSM Costs'!AO:AO)&gt;0,SUMIF(Pharmaceuticals!$B:$B,$B244,Pharmaceuticals!AF:AF)+SUMIF('Health Products &amp; Equipment'!$B:$B,$B244,'Health Products &amp; Equipment'!AO:AO)+SUMIF('Other Pharma &amp; Health Products'!$B:$B,$B244,'Other Pharma &amp; Health Products'!AO:AO)+SUMIF('PSM Costs'!$B:$B,$B244,'PSM Costs'!AO:AO),"")</f>
        <v/>
      </c>
      <c r="P244" s="231" t="str">
        <f ca="1">IF(SUMIF(Pharmaceuticals!$B:$B,$B244,Pharmaceuticals!AH:AH)+SUMIF('Health Products &amp; Equipment'!$B:$B,$B244,'Health Products &amp; Equipment'!AQ:AQ)+SUMIF('Other Pharma &amp; Health Products'!$B:$B,$B244,'Other Pharma &amp; Health Products'!AQ:AQ)+SUMIF('PSM Costs'!$B:$B,$B244,'PSM Costs'!AQ:AQ)&gt;0,SUMIF(Pharmaceuticals!$B:$B,$B244,Pharmaceuticals!AH:AH)+SUMIF('Health Products &amp; Equipment'!$B:$B,$B244,'Health Products &amp; Equipment'!AQ:AQ)+SUMIF('Other Pharma &amp; Health Products'!$B:$B,$B244,'Other Pharma &amp; Health Products'!AQ:AQ)+SUMIF('PSM Costs'!$B:$B,$B244,'PSM Costs'!AQ:AQ),"")</f>
        <v/>
      </c>
      <c r="Q244" s="231" t="str">
        <f ca="1">IF(SUMIF(Pharmaceuticals!$B:$B,$B244,Pharmaceuticals!AJ:AJ)+SUMIF('Health Products &amp; Equipment'!$B:$B,$B244,'Health Products &amp; Equipment'!AS:AS)+SUMIF('Other Pharma &amp; Health Products'!$B:$B,$B244,'Other Pharma &amp; Health Products'!AS:AS)+SUMIF('PSM Costs'!$B:$B,$B244,'PSM Costs'!AS:AS)&gt;0,SUMIF(Pharmaceuticals!$B:$B,$B244,Pharmaceuticals!AJ:AJ)+SUMIF('Health Products &amp; Equipment'!$B:$B,$B244,'Health Products &amp; Equipment'!AS:AS)+SUMIF('Other Pharma &amp; Health Products'!$B:$B,$B244,'Other Pharma &amp; Health Products'!AS:AS)+SUMIF('PSM Costs'!$B:$B,$B244,'PSM Costs'!AS:AS),"")</f>
        <v/>
      </c>
      <c r="R244" s="229" t="str">
        <f t="shared" ca="1" si="22"/>
        <v/>
      </c>
      <c r="S244" s="230" t="str">
        <f ca="1">IF(SUMIF(Pharmaceuticals!$B:$B,$B244,Pharmaceuticals!AQ:AQ)+SUMIF('Health Products &amp; Equipment'!$B:$B,$B244,'Health Products &amp; Equipment'!AZ:AZ)+SUMIF('Other Pharma &amp; Health Products'!$B:$B,$B244,'Other Pharma &amp; Health Products'!AZ:AZ)+SUMIF('PSM Costs'!$B:$B,$B244,'PSM Costs'!AZ:AZ)&gt;0,SUMIF(Pharmaceuticals!$B:$B,$B244,Pharmaceuticals!AQ:AQ)+SUMIF('Health Products &amp; Equipment'!$B:$B,$B244,'Health Products &amp; Equipment'!AZ:AZ)+SUMIF('Other Pharma &amp; Health Products'!$B:$B,$B244,'Other Pharma &amp; Health Products'!AZ:AZ)+SUMIF('PSM Costs'!$B:$B,$B244,'PSM Costs'!AZ:AZ),"")</f>
        <v/>
      </c>
      <c r="T244" s="230" t="str">
        <f ca="1">IF(SUMIF(Pharmaceuticals!$B:$B,$B244,Pharmaceuticals!AS:AS)+SUMIF('Health Products &amp; Equipment'!$B:$B,$B244,'Health Products &amp; Equipment'!BB:BB)+SUMIF('Other Pharma &amp; Health Products'!$B:$B,$B244,'Other Pharma &amp; Health Products'!BB:BB)+SUMIF('PSM Costs'!$B:$B,$B244,'PSM Costs'!BB:BB)&gt;0,SUMIF(Pharmaceuticals!$B:$B,$B244,Pharmaceuticals!AS:AS)+SUMIF('Health Products &amp; Equipment'!$B:$B,$B244,'Health Products &amp; Equipment'!BB:BB)+SUMIF('Other Pharma &amp; Health Products'!$B:$B,$B244,'Other Pharma &amp; Health Products'!BB:BB)+SUMIF('PSM Costs'!$B:$B,$B244,'PSM Costs'!BB:BB),"")</f>
        <v/>
      </c>
      <c r="U244" s="230" t="str">
        <f ca="1">IF(SUMIF(Pharmaceuticals!$B:$B,$B244,Pharmaceuticals!AU:AU)+SUMIF('Health Products &amp; Equipment'!$B:$B,$B244,'Health Products &amp; Equipment'!BD:BD)+SUMIF('Other Pharma &amp; Health Products'!$B:$B,$B244,'Other Pharma &amp; Health Products'!BD:BD)+SUMIF('PSM Costs'!$B:$B,$B244,'PSM Costs'!BD:BD)&gt;0,SUMIF(Pharmaceuticals!$B:$B,$B244,Pharmaceuticals!AU:AU)+SUMIF('Health Products &amp; Equipment'!$B:$B,$B244,'Health Products &amp; Equipment'!BD:BD)+SUMIF('Other Pharma &amp; Health Products'!$B:$B,$B244,'Other Pharma &amp; Health Products'!BD:BD)+SUMIF('PSM Costs'!$B:$B,$B244,'PSM Costs'!BD:BD),"")</f>
        <v/>
      </c>
      <c r="V244" s="230" t="str">
        <f ca="1">IF(SUMIF(Pharmaceuticals!$B:$B,$B244,Pharmaceuticals!AW:AW)+SUMIF('Health Products &amp; Equipment'!$B:$B,$B244,'Health Products &amp; Equipment'!BF:BF)+SUMIF('Other Pharma &amp; Health Products'!$B:$B,$B244,'Other Pharma &amp; Health Products'!BF:BF)+SUMIF('PSM Costs'!$B:$B,$B244,'PSM Costs'!BF:BF)&gt;0,SUMIF(Pharmaceuticals!$B:$B,$B244,Pharmaceuticals!AW:AW)+SUMIF('Health Products &amp; Equipment'!$B:$B,$B244,'Health Products &amp; Equipment'!BF:BF)+SUMIF('Other Pharma &amp; Health Products'!$B:$B,$B244,'Other Pharma &amp; Health Products'!BF:BF)+SUMIF('PSM Costs'!$B:$B,$B244,'PSM Costs'!BF:BF),"")</f>
        <v/>
      </c>
      <c r="W244" s="228" t="str">
        <f t="shared" ca="1" si="23"/>
        <v/>
      </c>
      <c r="X244" s="231" t="str">
        <f ca="1">IF(SUMIF(Pharmaceuticals!$B:$B,$B244,Pharmaceuticals!BD:BD)+SUMIF('Health Products &amp; Equipment'!$B:$B,$B244,'Health Products &amp; Equipment'!BM:BM)+SUMIF('Other Pharma &amp; Health Products'!$B:$B,$B244,'Other Pharma &amp; Health Products'!BM:BM)+SUMIF('PSM Costs'!$B:$B,$B244,'PSM Costs'!BM:BM)&gt;0,SUMIF(Pharmaceuticals!$B:$B,$B244,Pharmaceuticals!BD:BD)+SUMIF('Health Products &amp; Equipment'!$B:$B,$B244,'Health Products &amp; Equipment'!BM:BM)+SUMIF('Other Pharma &amp; Health Products'!$B:$B,$B244,'Other Pharma &amp; Health Products'!BM:BM)+SUMIF('PSM Costs'!$B:$B,$B244,'PSM Costs'!BM:BM),"")</f>
        <v/>
      </c>
      <c r="Y244" s="231" t="str">
        <f ca="1">IF(SUMIF(Pharmaceuticals!$B:$B,$B244,Pharmaceuticals!BF:BF)+SUMIF('Health Products &amp; Equipment'!$B:$B,$B244,'Health Products &amp; Equipment'!BO:BO)+SUMIF('Other Pharma &amp; Health Products'!$B:$B,$B244,'Other Pharma &amp; Health Products'!BO:BO)+SUMIF('PSM Costs'!$B:$B,$B244,'PSM Costs'!BO:BO)&gt;0,SUMIF(Pharmaceuticals!$B:$B,$B244,Pharmaceuticals!BF:BF)+SUMIF('Health Products &amp; Equipment'!$B:$B,$B244,'Health Products &amp; Equipment'!BO:BO)+SUMIF('Other Pharma &amp; Health Products'!$B:$B,$B244,'Other Pharma &amp; Health Products'!BO:BO)+SUMIF('PSM Costs'!$B:$B,$B244,'PSM Costs'!BO:BO),"")</f>
        <v/>
      </c>
      <c r="Z244" s="231" t="str">
        <f ca="1">IF(SUMIF(Pharmaceuticals!$B:$B,$B244,Pharmaceuticals!BH:BH)+SUMIF('Health Products &amp; Equipment'!$B:$B,$B244,'Health Products &amp; Equipment'!BQ:BQ)+SUMIF('Other Pharma &amp; Health Products'!$B:$B,$B244,'Other Pharma &amp; Health Products'!BQ:BQ)+SUMIF('PSM Costs'!$B:$B,$B244,'PSM Costs'!BQ:BQ)&gt;0,SUMIF(Pharmaceuticals!$B:$B,$B244,Pharmaceuticals!BH:BH)+SUMIF('Health Products &amp; Equipment'!$B:$B,$B244,'Health Products &amp; Equipment'!BQ:BQ)+SUMIF('Other Pharma &amp; Health Products'!$B:$B,$B244,'Other Pharma &amp; Health Products'!BQ:BQ)+SUMIF('PSM Costs'!$B:$B,$B244,'PSM Costs'!BQ:BQ),"")</f>
        <v/>
      </c>
      <c r="AA244" s="231" t="str">
        <f ca="1">IF(SUMIF(Pharmaceuticals!$B:$B,$B244,Pharmaceuticals!BJ:BJ)+SUMIF('Health Products &amp; Equipment'!$B:$B,$B244,'Health Products &amp; Equipment'!BS:BS)+SUMIF('Other Pharma &amp; Health Products'!$B:$B,$B244,'Other Pharma &amp; Health Products'!BS:BS)+SUMIF('PSM Costs'!$B:$B,$B244,'PSM Costs'!BS:BS)&gt;0,SUMIF(Pharmaceuticals!$B:$B,$B244,Pharmaceuticals!BJ:BJ)+SUMIF('Health Products &amp; Equipment'!$B:$B,$B244,'Health Products &amp; Equipment'!BS:BS)+SUMIF('Other Pharma &amp; Health Products'!$B:$B,$B244,'Other Pharma &amp; Health Products'!BS:BS)+SUMIF('PSM Costs'!$B:$B,$B244,'PSM Costs'!BS:BS),"")</f>
        <v/>
      </c>
      <c r="AB244" s="230" t="str">
        <f t="shared" ca="1" si="24"/>
        <v/>
      </c>
    </row>
    <row r="245" spans="1:28" ht="22" customHeight="1" x14ac:dyDescent="0.15">
      <c r="A245" s="226">
        <v>235</v>
      </c>
      <c r="B245" s="226" t="str">
        <f ca="1">IFERROR(VLOOKUP(A245,'Rank unique Mod-Int-CI-PR'!I:J,2,FALSE),"")</f>
        <v/>
      </c>
      <c r="C245" s="227" t="str">
        <f ca="1">IFERROR(VLOOKUP(VALUE(LEFT(B245,FIND("-",B245)-1)),CatModules!B:C,2,FALSE),"")</f>
        <v/>
      </c>
      <c r="D245" s="227" t="str">
        <f ca="1">IFERROR(VLOOKUP(LEFT(B245,FIND("--",B245)-1),CatInt!D:E,2,FALSE),"")</f>
        <v/>
      </c>
      <c r="E245" s="227" t="str">
        <f ca="1">IFERROR(VLOOKUP(MID(B245,FIND("--",B245)+2,FIND("---",B245)-FIND("--",B245)-2),CatCostInp!D:E,2,FALSE),"")</f>
        <v/>
      </c>
      <c r="F245" s="227" t="str">
        <f ca="1">IFERROR(VLOOKUP(B245,ActivityConcat!A:C,3,FALSE),"")</f>
        <v/>
      </c>
      <c r="G245" s="228" t="str">
        <f ca="1">IFERROR(VLOOKUP(VALUE(RIGHT(B245,1)),Setup!A:D,4,FALSE),"")</f>
        <v/>
      </c>
      <c r="H245" s="229" t="str">
        <f t="shared" ca="1" si="20"/>
        <v/>
      </c>
      <c r="I245" s="230" t="str">
        <f ca="1">IF(SUMIF(Pharmaceuticals!$B:$B,$B245,Pharmaceuticals!Q:Q)+SUMIF('Health Products &amp; Equipment'!$B:$B,$B245,'Health Products &amp; Equipment'!Z:Z)+SUMIF('Other Pharma &amp; Health Products'!$B:$B,$B245,'Other Pharma &amp; Health Products'!Z:Z)+SUMIF('PSM Costs'!$B:$B,$B245,'PSM Costs'!Z:Z)&gt;0,SUMIF(Pharmaceuticals!$B:$B,$B245,Pharmaceuticals!Q:Q)+SUMIF('Health Products &amp; Equipment'!$B:$B,$B245,'Health Products &amp; Equipment'!Z:Z)+SUMIF('Other Pharma &amp; Health Products'!$B:$B,$B245,'Other Pharma &amp; Health Products'!Z:Z)+SUMIF('PSM Costs'!$B:$B,$B245,'PSM Costs'!Z:Z),"")</f>
        <v/>
      </c>
      <c r="J245" s="230" t="str">
        <f ca="1">IF(SUMIF(Pharmaceuticals!$B:$B,$B245,Pharmaceuticals!S:S)+SUMIF('Health Products &amp; Equipment'!$B:$B,$B245,'Health Products &amp; Equipment'!AB:AB)+SUMIF('Other Pharma &amp; Health Products'!$B:$B,$B245,'Other Pharma &amp; Health Products'!AB:AB)+SUMIF('PSM Costs'!$B:$B,$B245,'PSM Costs'!AB:AB)&gt;0,SUMIF(Pharmaceuticals!$B:$B,$B245,Pharmaceuticals!S:S)+SUMIF('Health Products &amp; Equipment'!$B:$B,$B245,'Health Products &amp; Equipment'!AB:AB)+SUMIF('Other Pharma &amp; Health Products'!$B:$B,$B245,'Other Pharma &amp; Health Products'!AB:AB)+SUMIF('PSM Costs'!$B:$B,$B245,'PSM Costs'!AB:AB),"")</f>
        <v/>
      </c>
      <c r="K245" s="230" t="str">
        <f ca="1">IF(SUMIF(Pharmaceuticals!$B:$B,$B245,Pharmaceuticals!U:U)+SUMIF('Health Products &amp; Equipment'!$B:$B,$B245,'Health Products &amp; Equipment'!AD:AD)+SUMIF('Other Pharma &amp; Health Products'!$B:$B,$B245,'Other Pharma &amp; Health Products'!AD:AD)+SUMIF('PSM Costs'!$B:$B,$B245,'PSM Costs'!AD:AD)&gt;0,SUMIF(Pharmaceuticals!$B:$B,$B245,Pharmaceuticals!U:U)+SUMIF('Health Products &amp; Equipment'!$B:$B,$B245,'Health Products &amp; Equipment'!AD:AD)+SUMIF('Other Pharma &amp; Health Products'!$B:$B,$B245,'Other Pharma &amp; Health Products'!AD:AD)+SUMIF('PSM Costs'!$B:$B,$B245,'PSM Costs'!AD:AD),"")</f>
        <v/>
      </c>
      <c r="L245" s="230" t="str">
        <f ca="1">IF(SUMIF(Pharmaceuticals!$B:$B,$B245,Pharmaceuticals!W:W)+SUMIF('Health Products &amp; Equipment'!$B:$B,$B245,'Health Products &amp; Equipment'!AF:AF)+SUMIF('Other Pharma &amp; Health Products'!$B:$B,$B245,'Other Pharma &amp; Health Products'!AF:AF)+SUMIF('PSM Costs'!$B:$B,$B245,'PSM Costs'!AF:AF)&gt;0,SUMIF(Pharmaceuticals!$B:$B,$B245,Pharmaceuticals!W:W)+SUMIF('Health Products &amp; Equipment'!$B:$B,$B245,'Health Products &amp; Equipment'!AF:AF)+SUMIF('Other Pharma &amp; Health Products'!$B:$B,$B245,'Other Pharma &amp; Health Products'!AF:AF)+SUMIF('PSM Costs'!$B:$B,$B245,'PSM Costs'!AF:AF),"")</f>
        <v/>
      </c>
      <c r="M245" s="228" t="str">
        <f t="shared" ca="1" si="21"/>
        <v/>
      </c>
      <c r="N245" s="231" t="str">
        <f ca="1">IF(SUMIF(Pharmaceuticals!$B:$B,$B245,Pharmaceuticals!AD:AD)+SUMIF('Health Products &amp; Equipment'!$B:$B,$B245,'Health Products &amp; Equipment'!AM:AM)+SUMIF('Other Pharma &amp; Health Products'!$B:$B,$B245,'Other Pharma &amp; Health Products'!AM:AM)+SUMIF('PSM Costs'!$B:$B,$B245,'PSM Costs'!AM:AM)&gt;0,SUMIF(Pharmaceuticals!$B:$B,$B245,Pharmaceuticals!AD:AD)+SUMIF('Health Products &amp; Equipment'!$B:$B,$B245,'Health Products &amp; Equipment'!AM:AM)+SUMIF('Other Pharma &amp; Health Products'!$B:$B,$B245,'Other Pharma &amp; Health Products'!AM:AM)+SUMIF('PSM Costs'!$B:$B,$B245,'PSM Costs'!AM:AM),"")</f>
        <v/>
      </c>
      <c r="O245" s="231" t="str">
        <f ca="1">IF(SUMIF(Pharmaceuticals!$B:$B,$B245,Pharmaceuticals!AF:AF)+SUMIF('Health Products &amp; Equipment'!$B:$B,$B245,'Health Products &amp; Equipment'!AO:AO)+SUMIF('Other Pharma &amp; Health Products'!$B:$B,$B245,'Other Pharma &amp; Health Products'!AO:AO)+SUMIF('PSM Costs'!$B:$B,$B245,'PSM Costs'!AO:AO)&gt;0,SUMIF(Pharmaceuticals!$B:$B,$B245,Pharmaceuticals!AF:AF)+SUMIF('Health Products &amp; Equipment'!$B:$B,$B245,'Health Products &amp; Equipment'!AO:AO)+SUMIF('Other Pharma &amp; Health Products'!$B:$B,$B245,'Other Pharma &amp; Health Products'!AO:AO)+SUMIF('PSM Costs'!$B:$B,$B245,'PSM Costs'!AO:AO),"")</f>
        <v/>
      </c>
      <c r="P245" s="231" t="str">
        <f ca="1">IF(SUMIF(Pharmaceuticals!$B:$B,$B245,Pharmaceuticals!AH:AH)+SUMIF('Health Products &amp; Equipment'!$B:$B,$B245,'Health Products &amp; Equipment'!AQ:AQ)+SUMIF('Other Pharma &amp; Health Products'!$B:$B,$B245,'Other Pharma &amp; Health Products'!AQ:AQ)+SUMIF('PSM Costs'!$B:$B,$B245,'PSM Costs'!AQ:AQ)&gt;0,SUMIF(Pharmaceuticals!$B:$B,$B245,Pharmaceuticals!AH:AH)+SUMIF('Health Products &amp; Equipment'!$B:$B,$B245,'Health Products &amp; Equipment'!AQ:AQ)+SUMIF('Other Pharma &amp; Health Products'!$B:$B,$B245,'Other Pharma &amp; Health Products'!AQ:AQ)+SUMIF('PSM Costs'!$B:$B,$B245,'PSM Costs'!AQ:AQ),"")</f>
        <v/>
      </c>
      <c r="Q245" s="231" t="str">
        <f ca="1">IF(SUMIF(Pharmaceuticals!$B:$B,$B245,Pharmaceuticals!AJ:AJ)+SUMIF('Health Products &amp; Equipment'!$B:$B,$B245,'Health Products &amp; Equipment'!AS:AS)+SUMIF('Other Pharma &amp; Health Products'!$B:$B,$B245,'Other Pharma &amp; Health Products'!AS:AS)+SUMIF('PSM Costs'!$B:$B,$B245,'PSM Costs'!AS:AS)&gt;0,SUMIF(Pharmaceuticals!$B:$B,$B245,Pharmaceuticals!AJ:AJ)+SUMIF('Health Products &amp; Equipment'!$B:$B,$B245,'Health Products &amp; Equipment'!AS:AS)+SUMIF('Other Pharma &amp; Health Products'!$B:$B,$B245,'Other Pharma &amp; Health Products'!AS:AS)+SUMIF('PSM Costs'!$B:$B,$B245,'PSM Costs'!AS:AS),"")</f>
        <v/>
      </c>
      <c r="R245" s="229" t="str">
        <f t="shared" ca="1" si="22"/>
        <v/>
      </c>
      <c r="S245" s="230" t="str">
        <f ca="1">IF(SUMIF(Pharmaceuticals!$B:$B,$B245,Pharmaceuticals!AQ:AQ)+SUMIF('Health Products &amp; Equipment'!$B:$B,$B245,'Health Products &amp; Equipment'!AZ:AZ)+SUMIF('Other Pharma &amp; Health Products'!$B:$B,$B245,'Other Pharma &amp; Health Products'!AZ:AZ)+SUMIF('PSM Costs'!$B:$B,$B245,'PSM Costs'!AZ:AZ)&gt;0,SUMIF(Pharmaceuticals!$B:$B,$B245,Pharmaceuticals!AQ:AQ)+SUMIF('Health Products &amp; Equipment'!$B:$B,$B245,'Health Products &amp; Equipment'!AZ:AZ)+SUMIF('Other Pharma &amp; Health Products'!$B:$B,$B245,'Other Pharma &amp; Health Products'!AZ:AZ)+SUMIF('PSM Costs'!$B:$B,$B245,'PSM Costs'!AZ:AZ),"")</f>
        <v/>
      </c>
      <c r="T245" s="230" t="str">
        <f ca="1">IF(SUMIF(Pharmaceuticals!$B:$B,$B245,Pharmaceuticals!AS:AS)+SUMIF('Health Products &amp; Equipment'!$B:$B,$B245,'Health Products &amp; Equipment'!BB:BB)+SUMIF('Other Pharma &amp; Health Products'!$B:$B,$B245,'Other Pharma &amp; Health Products'!BB:BB)+SUMIF('PSM Costs'!$B:$B,$B245,'PSM Costs'!BB:BB)&gt;0,SUMIF(Pharmaceuticals!$B:$B,$B245,Pharmaceuticals!AS:AS)+SUMIF('Health Products &amp; Equipment'!$B:$B,$B245,'Health Products &amp; Equipment'!BB:BB)+SUMIF('Other Pharma &amp; Health Products'!$B:$B,$B245,'Other Pharma &amp; Health Products'!BB:BB)+SUMIF('PSM Costs'!$B:$B,$B245,'PSM Costs'!BB:BB),"")</f>
        <v/>
      </c>
      <c r="U245" s="230" t="str">
        <f ca="1">IF(SUMIF(Pharmaceuticals!$B:$B,$B245,Pharmaceuticals!AU:AU)+SUMIF('Health Products &amp; Equipment'!$B:$B,$B245,'Health Products &amp; Equipment'!BD:BD)+SUMIF('Other Pharma &amp; Health Products'!$B:$B,$B245,'Other Pharma &amp; Health Products'!BD:BD)+SUMIF('PSM Costs'!$B:$B,$B245,'PSM Costs'!BD:BD)&gt;0,SUMIF(Pharmaceuticals!$B:$B,$B245,Pharmaceuticals!AU:AU)+SUMIF('Health Products &amp; Equipment'!$B:$B,$B245,'Health Products &amp; Equipment'!BD:BD)+SUMIF('Other Pharma &amp; Health Products'!$B:$B,$B245,'Other Pharma &amp; Health Products'!BD:BD)+SUMIF('PSM Costs'!$B:$B,$B245,'PSM Costs'!BD:BD),"")</f>
        <v/>
      </c>
      <c r="V245" s="230" t="str">
        <f ca="1">IF(SUMIF(Pharmaceuticals!$B:$B,$B245,Pharmaceuticals!AW:AW)+SUMIF('Health Products &amp; Equipment'!$B:$B,$B245,'Health Products &amp; Equipment'!BF:BF)+SUMIF('Other Pharma &amp; Health Products'!$B:$B,$B245,'Other Pharma &amp; Health Products'!BF:BF)+SUMIF('PSM Costs'!$B:$B,$B245,'PSM Costs'!BF:BF)&gt;0,SUMIF(Pharmaceuticals!$B:$B,$B245,Pharmaceuticals!AW:AW)+SUMIF('Health Products &amp; Equipment'!$B:$B,$B245,'Health Products &amp; Equipment'!BF:BF)+SUMIF('Other Pharma &amp; Health Products'!$B:$B,$B245,'Other Pharma &amp; Health Products'!BF:BF)+SUMIF('PSM Costs'!$B:$B,$B245,'PSM Costs'!BF:BF),"")</f>
        <v/>
      </c>
      <c r="W245" s="228" t="str">
        <f t="shared" ca="1" si="23"/>
        <v/>
      </c>
      <c r="X245" s="231" t="str">
        <f ca="1">IF(SUMIF(Pharmaceuticals!$B:$B,$B245,Pharmaceuticals!BD:BD)+SUMIF('Health Products &amp; Equipment'!$B:$B,$B245,'Health Products &amp; Equipment'!BM:BM)+SUMIF('Other Pharma &amp; Health Products'!$B:$B,$B245,'Other Pharma &amp; Health Products'!BM:BM)+SUMIF('PSM Costs'!$B:$B,$B245,'PSM Costs'!BM:BM)&gt;0,SUMIF(Pharmaceuticals!$B:$B,$B245,Pharmaceuticals!BD:BD)+SUMIF('Health Products &amp; Equipment'!$B:$B,$B245,'Health Products &amp; Equipment'!BM:BM)+SUMIF('Other Pharma &amp; Health Products'!$B:$B,$B245,'Other Pharma &amp; Health Products'!BM:BM)+SUMIF('PSM Costs'!$B:$B,$B245,'PSM Costs'!BM:BM),"")</f>
        <v/>
      </c>
      <c r="Y245" s="231" t="str">
        <f ca="1">IF(SUMIF(Pharmaceuticals!$B:$B,$B245,Pharmaceuticals!BF:BF)+SUMIF('Health Products &amp; Equipment'!$B:$B,$B245,'Health Products &amp; Equipment'!BO:BO)+SUMIF('Other Pharma &amp; Health Products'!$B:$B,$B245,'Other Pharma &amp; Health Products'!BO:BO)+SUMIF('PSM Costs'!$B:$B,$B245,'PSM Costs'!BO:BO)&gt;0,SUMIF(Pharmaceuticals!$B:$B,$B245,Pharmaceuticals!BF:BF)+SUMIF('Health Products &amp; Equipment'!$B:$B,$B245,'Health Products &amp; Equipment'!BO:BO)+SUMIF('Other Pharma &amp; Health Products'!$B:$B,$B245,'Other Pharma &amp; Health Products'!BO:BO)+SUMIF('PSM Costs'!$B:$B,$B245,'PSM Costs'!BO:BO),"")</f>
        <v/>
      </c>
      <c r="Z245" s="231" t="str">
        <f ca="1">IF(SUMIF(Pharmaceuticals!$B:$B,$B245,Pharmaceuticals!BH:BH)+SUMIF('Health Products &amp; Equipment'!$B:$B,$B245,'Health Products &amp; Equipment'!BQ:BQ)+SUMIF('Other Pharma &amp; Health Products'!$B:$B,$B245,'Other Pharma &amp; Health Products'!BQ:BQ)+SUMIF('PSM Costs'!$B:$B,$B245,'PSM Costs'!BQ:BQ)&gt;0,SUMIF(Pharmaceuticals!$B:$B,$B245,Pharmaceuticals!BH:BH)+SUMIF('Health Products &amp; Equipment'!$B:$B,$B245,'Health Products &amp; Equipment'!BQ:BQ)+SUMIF('Other Pharma &amp; Health Products'!$B:$B,$B245,'Other Pharma &amp; Health Products'!BQ:BQ)+SUMIF('PSM Costs'!$B:$B,$B245,'PSM Costs'!BQ:BQ),"")</f>
        <v/>
      </c>
      <c r="AA245" s="231" t="str">
        <f ca="1">IF(SUMIF(Pharmaceuticals!$B:$B,$B245,Pharmaceuticals!BJ:BJ)+SUMIF('Health Products &amp; Equipment'!$B:$B,$B245,'Health Products &amp; Equipment'!BS:BS)+SUMIF('Other Pharma &amp; Health Products'!$B:$B,$B245,'Other Pharma &amp; Health Products'!BS:BS)+SUMIF('PSM Costs'!$B:$B,$B245,'PSM Costs'!BS:BS)&gt;0,SUMIF(Pharmaceuticals!$B:$B,$B245,Pharmaceuticals!BJ:BJ)+SUMIF('Health Products &amp; Equipment'!$B:$B,$B245,'Health Products &amp; Equipment'!BS:BS)+SUMIF('Other Pharma &amp; Health Products'!$B:$B,$B245,'Other Pharma &amp; Health Products'!BS:BS)+SUMIF('PSM Costs'!$B:$B,$B245,'PSM Costs'!BS:BS),"")</f>
        <v/>
      </c>
      <c r="AB245" s="230" t="str">
        <f t="shared" ca="1" si="24"/>
        <v/>
      </c>
    </row>
    <row r="246" spans="1:28" ht="22" customHeight="1" x14ac:dyDescent="0.15">
      <c r="A246" s="226">
        <v>236</v>
      </c>
      <c r="B246" s="226" t="str">
        <f ca="1">IFERROR(VLOOKUP(A246,'Rank unique Mod-Int-CI-PR'!I:J,2,FALSE),"")</f>
        <v/>
      </c>
      <c r="C246" s="227" t="str">
        <f ca="1">IFERROR(VLOOKUP(VALUE(LEFT(B246,FIND("-",B246)-1)),CatModules!B:C,2,FALSE),"")</f>
        <v/>
      </c>
      <c r="D246" s="227" t="str">
        <f ca="1">IFERROR(VLOOKUP(LEFT(B246,FIND("--",B246)-1),CatInt!D:E,2,FALSE),"")</f>
        <v/>
      </c>
      <c r="E246" s="227" t="str">
        <f ca="1">IFERROR(VLOOKUP(MID(B246,FIND("--",B246)+2,FIND("---",B246)-FIND("--",B246)-2),CatCostInp!D:E,2,FALSE),"")</f>
        <v/>
      </c>
      <c r="F246" s="227" t="str">
        <f ca="1">IFERROR(VLOOKUP(B246,ActivityConcat!A:C,3,FALSE),"")</f>
        <v/>
      </c>
      <c r="G246" s="228" t="str">
        <f ca="1">IFERROR(VLOOKUP(VALUE(RIGHT(B246,1)),Setup!A:D,4,FALSE),"")</f>
        <v/>
      </c>
      <c r="H246" s="229" t="str">
        <f t="shared" ca="1" si="20"/>
        <v/>
      </c>
      <c r="I246" s="230" t="str">
        <f ca="1">IF(SUMIF(Pharmaceuticals!$B:$B,$B246,Pharmaceuticals!Q:Q)+SUMIF('Health Products &amp; Equipment'!$B:$B,$B246,'Health Products &amp; Equipment'!Z:Z)+SUMIF('Other Pharma &amp; Health Products'!$B:$B,$B246,'Other Pharma &amp; Health Products'!Z:Z)+SUMIF('PSM Costs'!$B:$B,$B246,'PSM Costs'!Z:Z)&gt;0,SUMIF(Pharmaceuticals!$B:$B,$B246,Pharmaceuticals!Q:Q)+SUMIF('Health Products &amp; Equipment'!$B:$B,$B246,'Health Products &amp; Equipment'!Z:Z)+SUMIF('Other Pharma &amp; Health Products'!$B:$B,$B246,'Other Pharma &amp; Health Products'!Z:Z)+SUMIF('PSM Costs'!$B:$B,$B246,'PSM Costs'!Z:Z),"")</f>
        <v/>
      </c>
      <c r="J246" s="230" t="str">
        <f ca="1">IF(SUMIF(Pharmaceuticals!$B:$B,$B246,Pharmaceuticals!S:S)+SUMIF('Health Products &amp; Equipment'!$B:$B,$B246,'Health Products &amp; Equipment'!AB:AB)+SUMIF('Other Pharma &amp; Health Products'!$B:$B,$B246,'Other Pharma &amp; Health Products'!AB:AB)+SUMIF('PSM Costs'!$B:$B,$B246,'PSM Costs'!AB:AB)&gt;0,SUMIF(Pharmaceuticals!$B:$B,$B246,Pharmaceuticals!S:S)+SUMIF('Health Products &amp; Equipment'!$B:$B,$B246,'Health Products &amp; Equipment'!AB:AB)+SUMIF('Other Pharma &amp; Health Products'!$B:$B,$B246,'Other Pharma &amp; Health Products'!AB:AB)+SUMIF('PSM Costs'!$B:$B,$B246,'PSM Costs'!AB:AB),"")</f>
        <v/>
      </c>
      <c r="K246" s="230" t="str">
        <f ca="1">IF(SUMIF(Pharmaceuticals!$B:$B,$B246,Pharmaceuticals!U:U)+SUMIF('Health Products &amp; Equipment'!$B:$B,$B246,'Health Products &amp; Equipment'!AD:AD)+SUMIF('Other Pharma &amp; Health Products'!$B:$B,$B246,'Other Pharma &amp; Health Products'!AD:AD)+SUMIF('PSM Costs'!$B:$B,$B246,'PSM Costs'!AD:AD)&gt;0,SUMIF(Pharmaceuticals!$B:$B,$B246,Pharmaceuticals!U:U)+SUMIF('Health Products &amp; Equipment'!$B:$B,$B246,'Health Products &amp; Equipment'!AD:AD)+SUMIF('Other Pharma &amp; Health Products'!$B:$B,$B246,'Other Pharma &amp; Health Products'!AD:AD)+SUMIF('PSM Costs'!$B:$B,$B246,'PSM Costs'!AD:AD),"")</f>
        <v/>
      </c>
      <c r="L246" s="230" t="str">
        <f ca="1">IF(SUMIF(Pharmaceuticals!$B:$B,$B246,Pharmaceuticals!W:W)+SUMIF('Health Products &amp; Equipment'!$B:$B,$B246,'Health Products &amp; Equipment'!AF:AF)+SUMIF('Other Pharma &amp; Health Products'!$B:$B,$B246,'Other Pharma &amp; Health Products'!AF:AF)+SUMIF('PSM Costs'!$B:$B,$B246,'PSM Costs'!AF:AF)&gt;0,SUMIF(Pharmaceuticals!$B:$B,$B246,Pharmaceuticals!W:W)+SUMIF('Health Products &amp; Equipment'!$B:$B,$B246,'Health Products &amp; Equipment'!AF:AF)+SUMIF('Other Pharma &amp; Health Products'!$B:$B,$B246,'Other Pharma &amp; Health Products'!AF:AF)+SUMIF('PSM Costs'!$B:$B,$B246,'PSM Costs'!AF:AF),"")</f>
        <v/>
      </c>
      <c r="M246" s="228" t="str">
        <f t="shared" ca="1" si="21"/>
        <v/>
      </c>
      <c r="N246" s="231" t="str">
        <f ca="1">IF(SUMIF(Pharmaceuticals!$B:$B,$B246,Pharmaceuticals!AD:AD)+SUMIF('Health Products &amp; Equipment'!$B:$B,$B246,'Health Products &amp; Equipment'!AM:AM)+SUMIF('Other Pharma &amp; Health Products'!$B:$B,$B246,'Other Pharma &amp; Health Products'!AM:AM)+SUMIF('PSM Costs'!$B:$B,$B246,'PSM Costs'!AM:AM)&gt;0,SUMIF(Pharmaceuticals!$B:$B,$B246,Pharmaceuticals!AD:AD)+SUMIF('Health Products &amp; Equipment'!$B:$B,$B246,'Health Products &amp; Equipment'!AM:AM)+SUMIF('Other Pharma &amp; Health Products'!$B:$B,$B246,'Other Pharma &amp; Health Products'!AM:AM)+SUMIF('PSM Costs'!$B:$B,$B246,'PSM Costs'!AM:AM),"")</f>
        <v/>
      </c>
      <c r="O246" s="231" t="str">
        <f ca="1">IF(SUMIF(Pharmaceuticals!$B:$B,$B246,Pharmaceuticals!AF:AF)+SUMIF('Health Products &amp; Equipment'!$B:$B,$B246,'Health Products &amp; Equipment'!AO:AO)+SUMIF('Other Pharma &amp; Health Products'!$B:$B,$B246,'Other Pharma &amp; Health Products'!AO:AO)+SUMIF('PSM Costs'!$B:$B,$B246,'PSM Costs'!AO:AO)&gt;0,SUMIF(Pharmaceuticals!$B:$B,$B246,Pharmaceuticals!AF:AF)+SUMIF('Health Products &amp; Equipment'!$B:$B,$B246,'Health Products &amp; Equipment'!AO:AO)+SUMIF('Other Pharma &amp; Health Products'!$B:$B,$B246,'Other Pharma &amp; Health Products'!AO:AO)+SUMIF('PSM Costs'!$B:$B,$B246,'PSM Costs'!AO:AO),"")</f>
        <v/>
      </c>
      <c r="P246" s="231" t="str">
        <f ca="1">IF(SUMIF(Pharmaceuticals!$B:$B,$B246,Pharmaceuticals!AH:AH)+SUMIF('Health Products &amp; Equipment'!$B:$B,$B246,'Health Products &amp; Equipment'!AQ:AQ)+SUMIF('Other Pharma &amp; Health Products'!$B:$B,$B246,'Other Pharma &amp; Health Products'!AQ:AQ)+SUMIF('PSM Costs'!$B:$B,$B246,'PSM Costs'!AQ:AQ)&gt;0,SUMIF(Pharmaceuticals!$B:$B,$B246,Pharmaceuticals!AH:AH)+SUMIF('Health Products &amp; Equipment'!$B:$B,$B246,'Health Products &amp; Equipment'!AQ:AQ)+SUMIF('Other Pharma &amp; Health Products'!$B:$B,$B246,'Other Pharma &amp; Health Products'!AQ:AQ)+SUMIF('PSM Costs'!$B:$B,$B246,'PSM Costs'!AQ:AQ),"")</f>
        <v/>
      </c>
      <c r="Q246" s="231" t="str">
        <f ca="1">IF(SUMIF(Pharmaceuticals!$B:$B,$B246,Pharmaceuticals!AJ:AJ)+SUMIF('Health Products &amp; Equipment'!$B:$B,$B246,'Health Products &amp; Equipment'!AS:AS)+SUMIF('Other Pharma &amp; Health Products'!$B:$B,$B246,'Other Pharma &amp; Health Products'!AS:AS)+SUMIF('PSM Costs'!$B:$B,$B246,'PSM Costs'!AS:AS)&gt;0,SUMIF(Pharmaceuticals!$B:$B,$B246,Pharmaceuticals!AJ:AJ)+SUMIF('Health Products &amp; Equipment'!$B:$B,$B246,'Health Products &amp; Equipment'!AS:AS)+SUMIF('Other Pharma &amp; Health Products'!$B:$B,$B246,'Other Pharma &amp; Health Products'!AS:AS)+SUMIF('PSM Costs'!$B:$B,$B246,'PSM Costs'!AS:AS),"")</f>
        <v/>
      </c>
      <c r="R246" s="229" t="str">
        <f t="shared" ca="1" si="22"/>
        <v/>
      </c>
      <c r="S246" s="230" t="str">
        <f ca="1">IF(SUMIF(Pharmaceuticals!$B:$B,$B246,Pharmaceuticals!AQ:AQ)+SUMIF('Health Products &amp; Equipment'!$B:$B,$B246,'Health Products &amp; Equipment'!AZ:AZ)+SUMIF('Other Pharma &amp; Health Products'!$B:$B,$B246,'Other Pharma &amp; Health Products'!AZ:AZ)+SUMIF('PSM Costs'!$B:$B,$B246,'PSM Costs'!AZ:AZ)&gt;0,SUMIF(Pharmaceuticals!$B:$B,$B246,Pharmaceuticals!AQ:AQ)+SUMIF('Health Products &amp; Equipment'!$B:$B,$B246,'Health Products &amp; Equipment'!AZ:AZ)+SUMIF('Other Pharma &amp; Health Products'!$B:$B,$B246,'Other Pharma &amp; Health Products'!AZ:AZ)+SUMIF('PSM Costs'!$B:$B,$B246,'PSM Costs'!AZ:AZ),"")</f>
        <v/>
      </c>
      <c r="T246" s="230" t="str">
        <f ca="1">IF(SUMIF(Pharmaceuticals!$B:$B,$B246,Pharmaceuticals!AS:AS)+SUMIF('Health Products &amp; Equipment'!$B:$B,$B246,'Health Products &amp; Equipment'!BB:BB)+SUMIF('Other Pharma &amp; Health Products'!$B:$B,$B246,'Other Pharma &amp; Health Products'!BB:BB)+SUMIF('PSM Costs'!$B:$B,$B246,'PSM Costs'!BB:BB)&gt;0,SUMIF(Pharmaceuticals!$B:$B,$B246,Pharmaceuticals!AS:AS)+SUMIF('Health Products &amp; Equipment'!$B:$B,$B246,'Health Products &amp; Equipment'!BB:BB)+SUMIF('Other Pharma &amp; Health Products'!$B:$B,$B246,'Other Pharma &amp; Health Products'!BB:BB)+SUMIF('PSM Costs'!$B:$B,$B246,'PSM Costs'!BB:BB),"")</f>
        <v/>
      </c>
      <c r="U246" s="230" t="str">
        <f ca="1">IF(SUMIF(Pharmaceuticals!$B:$B,$B246,Pharmaceuticals!AU:AU)+SUMIF('Health Products &amp; Equipment'!$B:$B,$B246,'Health Products &amp; Equipment'!BD:BD)+SUMIF('Other Pharma &amp; Health Products'!$B:$B,$B246,'Other Pharma &amp; Health Products'!BD:BD)+SUMIF('PSM Costs'!$B:$B,$B246,'PSM Costs'!BD:BD)&gt;0,SUMIF(Pharmaceuticals!$B:$B,$B246,Pharmaceuticals!AU:AU)+SUMIF('Health Products &amp; Equipment'!$B:$B,$B246,'Health Products &amp; Equipment'!BD:BD)+SUMIF('Other Pharma &amp; Health Products'!$B:$B,$B246,'Other Pharma &amp; Health Products'!BD:BD)+SUMIF('PSM Costs'!$B:$B,$B246,'PSM Costs'!BD:BD),"")</f>
        <v/>
      </c>
      <c r="V246" s="230" t="str">
        <f ca="1">IF(SUMIF(Pharmaceuticals!$B:$B,$B246,Pharmaceuticals!AW:AW)+SUMIF('Health Products &amp; Equipment'!$B:$B,$B246,'Health Products &amp; Equipment'!BF:BF)+SUMIF('Other Pharma &amp; Health Products'!$B:$B,$B246,'Other Pharma &amp; Health Products'!BF:BF)+SUMIF('PSM Costs'!$B:$B,$B246,'PSM Costs'!BF:BF)&gt;0,SUMIF(Pharmaceuticals!$B:$B,$B246,Pharmaceuticals!AW:AW)+SUMIF('Health Products &amp; Equipment'!$B:$B,$B246,'Health Products &amp; Equipment'!BF:BF)+SUMIF('Other Pharma &amp; Health Products'!$B:$B,$B246,'Other Pharma &amp; Health Products'!BF:BF)+SUMIF('PSM Costs'!$B:$B,$B246,'PSM Costs'!BF:BF),"")</f>
        <v/>
      </c>
      <c r="W246" s="228" t="str">
        <f t="shared" ca="1" si="23"/>
        <v/>
      </c>
      <c r="X246" s="231" t="str">
        <f ca="1">IF(SUMIF(Pharmaceuticals!$B:$B,$B246,Pharmaceuticals!BD:BD)+SUMIF('Health Products &amp; Equipment'!$B:$B,$B246,'Health Products &amp; Equipment'!BM:BM)+SUMIF('Other Pharma &amp; Health Products'!$B:$B,$B246,'Other Pharma &amp; Health Products'!BM:BM)+SUMIF('PSM Costs'!$B:$B,$B246,'PSM Costs'!BM:BM)&gt;0,SUMIF(Pharmaceuticals!$B:$B,$B246,Pharmaceuticals!BD:BD)+SUMIF('Health Products &amp; Equipment'!$B:$B,$B246,'Health Products &amp; Equipment'!BM:BM)+SUMIF('Other Pharma &amp; Health Products'!$B:$B,$B246,'Other Pharma &amp; Health Products'!BM:BM)+SUMIF('PSM Costs'!$B:$B,$B246,'PSM Costs'!BM:BM),"")</f>
        <v/>
      </c>
      <c r="Y246" s="231" t="str">
        <f ca="1">IF(SUMIF(Pharmaceuticals!$B:$B,$B246,Pharmaceuticals!BF:BF)+SUMIF('Health Products &amp; Equipment'!$B:$B,$B246,'Health Products &amp; Equipment'!BO:BO)+SUMIF('Other Pharma &amp; Health Products'!$B:$B,$B246,'Other Pharma &amp; Health Products'!BO:BO)+SUMIF('PSM Costs'!$B:$B,$B246,'PSM Costs'!BO:BO)&gt;0,SUMIF(Pharmaceuticals!$B:$B,$B246,Pharmaceuticals!BF:BF)+SUMIF('Health Products &amp; Equipment'!$B:$B,$B246,'Health Products &amp; Equipment'!BO:BO)+SUMIF('Other Pharma &amp; Health Products'!$B:$B,$B246,'Other Pharma &amp; Health Products'!BO:BO)+SUMIF('PSM Costs'!$B:$B,$B246,'PSM Costs'!BO:BO),"")</f>
        <v/>
      </c>
      <c r="Z246" s="231" t="str">
        <f ca="1">IF(SUMIF(Pharmaceuticals!$B:$B,$B246,Pharmaceuticals!BH:BH)+SUMIF('Health Products &amp; Equipment'!$B:$B,$B246,'Health Products &amp; Equipment'!BQ:BQ)+SUMIF('Other Pharma &amp; Health Products'!$B:$B,$B246,'Other Pharma &amp; Health Products'!BQ:BQ)+SUMIF('PSM Costs'!$B:$B,$B246,'PSM Costs'!BQ:BQ)&gt;0,SUMIF(Pharmaceuticals!$B:$B,$B246,Pharmaceuticals!BH:BH)+SUMIF('Health Products &amp; Equipment'!$B:$B,$B246,'Health Products &amp; Equipment'!BQ:BQ)+SUMIF('Other Pharma &amp; Health Products'!$B:$B,$B246,'Other Pharma &amp; Health Products'!BQ:BQ)+SUMIF('PSM Costs'!$B:$B,$B246,'PSM Costs'!BQ:BQ),"")</f>
        <v/>
      </c>
      <c r="AA246" s="231" t="str">
        <f ca="1">IF(SUMIF(Pharmaceuticals!$B:$B,$B246,Pharmaceuticals!BJ:BJ)+SUMIF('Health Products &amp; Equipment'!$B:$B,$B246,'Health Products &amp; Equipment'!BS:BS)+SUMIF('Other Pharma &amp; Health Products'!$B:$B,$B246,'Other Pharma &amp; Health Products'!BS:BS)+SUMIF('PSM Costs'!$B:$B,$B246,'PSM Costs'!BS:BS)&gt;0,SUMIF(Pharmaceuticals!$B:$B,$B246,Pharmaceuticals!BJ:BJ)+SUMIF('Health Products &amp; Equipment'!$B:$B,$B246,'Health Products &amp; Equipment'!BS:BS)+SUMIF('Other Pharma &amp; Health Products'!$B:$B,$B246,'Other Pharma &amp; Health Products'!BS:BS)+SUMIF('PSM Costs'!$B:$B,$B246,'PSM Costs'!BS:BS),"")</f>
        <v/>
      </c>
      <c r="AB246" s="230" t="str">
        <f t="shared" ca="1" si="24"/>
        <v/>
      </c>
    </row>
    <row r="247" spans="1:28" ht="22" customHeight="1" x14ac:dyDescent="0.15">
      <c r="A247" s="226">
        <v>237</v>
      </c>
      <c r="B247" s="226" t="str">
        <f ca="1">IFERROR(VLOOKUP(A247,'Rank unique Mod-Int-CI-PR'!I:J,2,FALSE),"")</f>
        <v/>
      </c>
      <c r="C247" s="227" t="str">
        <f ca="1">IFERROR(VLOOKUP(VALUE(LEFT(B247,FIND("-",B247)-1)),CatModules!B:C,2,FALSE),"")</f>
        <v/>
      </c>
      <c r="D247" s="227" t="str">
        <f ca="1">IFERROR(VLOOKUP(LEFT(B247,FIND("--",B247)-1),CatInt!D:E,2,FALSE),"")</f>
        <v/>
      </c>
      <c r="E247" s="227" t="str">
        <f ca="1">IFERROR(VLOOKUP(MID(B247,FIND("--",B247)+2,FIND("---",B247)-FIND("--",B247)-2),CatCostInp!D:E,2,FALSE),"")</f>
        <v/>
      </c>
      <c r="F247" s="227" t="str">
        <f ca="1">IFERROR(VLOOKUP(B247,ActivityConcat!A:C,3,FALSE),"")</f>
        <v/>
      </c>
      <c r="G247" s="228" t="str">
        <f ca="1">IFERROR(VLOOKUP(VALUE(RIGHT(B247,1)),Setup!A:D,4,FALSE),"")</f>
        <v/>
      </c>
      <c r="H247" s="229" t="str">
        <f t="shared" ca="1" si="20"/>
        <v/>
      </c>
      <c r="I247" s="230" t="str">
        <f ca="1">IF(SUMIF(Pharmaceuticals!$B:$B,$B247,Pharmaceuticals!Q:Q)+SUMIF('Health Products &amp; Equipment'!$B:$B,$B247,'Health Products &amp; Equipment'!Z:Z)+SUMIF('Other Pharma &amp; Health Products'!$B:$B,$B247,'Other Pharma &amp; Health Products'!Z:Z)+SUMIF('PSM Costs'!$B:$B,$B247,'PSM Costs'!Z:Z)&gt;0,SUMIF(Pharmaceuticals!$B:$B,$B247,Pharmaceuticals!Q:Q)+SUMIF('Health Products &amp; Equipment'!$B:$B,$B247,'Health Products &amp; Equipment'!Z:Z)+SUMIF('Other Pharma &amp; Health Products'!$B:$B,$B247,'Other Pharma &amp; Health Products'!Z:Z)+SUMIF('PSM Costs'!$B:$B,$B247,'PSM Costs'!Z:Z),"")</f>
        <v/>
      </c>
      <c r="J247" s="230" t="str">
        <f ca="1">IF(SUMIF(Pharmaceuticals!$B:$B,$B247,Pharmaceuticals!S:S)+SUMIF('Health Products &amp; Equipment'!$B:$B,$B247,'Health Products &amp; Equipment'!AB:AB)+SUMIF('Other Pharma &amp; Health Products'!$B:$B,$B247,'Other Pharma &amp; Health Products'!AB:AB)+SUMIF('PSM Costs'!$B:$B,$B247,'PSM Costs'!AB:AB)&gt;0,SUMIF(Pharmaceuticals!$B:$B,$B247,Pharmaceuticals!S:S)+SUMIF('Health Products &amp; Equipment'!$B:$B,$B247,'Health Products &amp; Equipment'!AB:AB)+SUMIF('Other Pharma &amp; Health Products'!$B:$B,$B247,'Other Pharma &amp; Health Products'!AB:AB)+SUMIF('PSM Costs'!$B:$B,$B247,'PSM Costs'!AB:AB),"")</f>
        <v/>
      </c>
      <c r="K247" s="230" t="str">
        <f ca="1">IF(SUMIF(Pharmaceuticals!$B:$B,$B247,Pharmaceuticals!U:U)+SUMIF('Health Products &amp; Equipment'!$B:$B,$B247,'Health Products &amp; Equipment'!AD:AD)+SUMIF('Other Pharma &amp; Health Products'!$B:$B,$B247,'Other Pharma &amp; Health Products'!AD:AD)+SUMIF('PSM Costs'!$B:$B,$B247,'PSM Costs'!AD:AD)&gt;0,SUMIF(Pharmaceuticals!$B:$B,$B247,Pharmaceuticals!U:U)+SUMIF('Health Products &amp; Equipment'!$B:$B,$B247,'Health Products &amp; Equipment'!AD:AD)+SUMIF('Other Pharma &amp; Health Products'!$B:$B,$B247,'Other Pharma &amp; Health Products'!AD:AD)+SUMIF('PSM Costs'!$B:$B,$B247,'PSM Costs'!AD:AD),"")</f>
        <v/>
      </c>
      <c r="L247" s="230" t="str">
        <f ca="1">IF(SUMIF(Pharmaceuticals!$B:$B,$B247,Pharmaceuticals!W:W)+SUMIF('Health Products &amp; Equipment'!$B:$B,$B247,'Health Products &amp; Equipment'!AF:AF)+SUMIF('Other Pharma &amp; Health Products'!$B:$B,$B247,'Other Pharma &amp; Health Products'!AF:AF)+SUMIF('PSM Costs'!$B:$B,$B247,'PSM Costs'!AF:AF)&gt;0,SUMIF(Pharmaceuticals!$B:$B,$B247,Pharmaceuticals!W:W)+SUMIF('Health Products &amp; Equipment'!$B:$B,$B247,'Health Products &amp; Equipment'!AF:AF)+SUMIF('Other Pharma &amp; Health Products'!$B:$B,$B247,'Other Pharma &amp; Health Products'!AF:AF)+SUMIF('PSM Costs'!$B:$B,$B247,'PSM Costs'!AF:AF),"")</f>
        <v/>
      </c>
      <c r="M247" s="228" t="str">
        <f t="shared" ca="1" si="21"/>
        <v/>
      </c>
      <c r="N247" s="231" t="str">
        <f ca="1">IF(SUMIF(Pharmaceuticals!$B:$B,$B247,Pharmaceuticals!AD:AD)+SUMIF('Health Products &amp; Equipment'!$B:$B,$B247,'Health Products &amp; Equipment'!AM:AM)+SUMIF('Other Pharma &amp; Health Products'!$B:$B,$B247,'Other Pharma &amp; Health Products'!AM:AM)+SUMIF('PSM Costs'!$B:$B,$B247,'PSM Costs'!AM:AM)&gt;0,SUMIF(Pharmaceuticals!$B:$B,$B247,Pharmaceuticals!AD:AD)+SUMIF('Health Products &amp; Equipment'!$B:$B,$B247,'Health Products &amp; Equipment'!AM:AM)+SUMIF('Other Pharma &amp; Health Products'!$B:$B,$B247,'Other Pharma &amp; Health Products'!AM:AM)+SUMIF('PSM Costs'!$B:$B,$B247,'PSM Costs'!AM:AM),"")</f>
        <v/>
      </c>
      <c r="O247" s="231" t="str">
        <f ca="1">IF(SUMIF(Pharmaceuticals!$B:$B,$B247,Pharmaceuticals!AF:AF)+SUMIF('Health Products &amp; Equipment'!$B:$B,$B247,'Health Products &amp; Equipment'!AO:AO)+SUMIF('Other Pharma &amp; Health Products'!$B:$B,$B247,'Other Pharma &amp; Health Products'!AO:AO)+SUMIF('PSM Costs'!$B:$B,$B247,'PSM Costs'!AO:AO)&gt;0,SUMIF(Pharmaceuticals!$B:$B,$B247,Pharmaceuticals!AF:AF)+SUMIF('Health Products &amp; Equipment'!$B:$B,$B247,'Health Products &amp; Equipment'!AO:AO)+SUMIF('Other Pharma &amp; Health Products'!$B:$B,$B247,'Other Pharma &amp; Health Products'!AO:AO)+SUMIF('PSM Costs'!$B:$B,$B247,'PSM Costs'!AO:AO),"")</f>
        <v/>
      </c>
      <c r="P247" s="231" t="str">
        <f ca="1">IF(SUMIF(Pharmaceuticals!$B:$B,$B247,Pharmaceuticals!AH:AH)+SUMIF('Health Products &amp; Equipment'!$B:$B,$B247,'Health Products &amp; Equipment'!AQ:AQ)+SUMIF('Other Pharma &amp; Health Products'!$B:$B,$B247,'Other Pharma &amp; Health Products'!AQ:AQ)+SUMIF('PSM Costs'!$B:$B,$B247,'PSM Costs'!AQ:AQ)&gt;0,SUMIF(Pharmaceuticals!$B:$B,$B247,Pharmaceuticals!AH:AH)+SUMIF('Health Products &amp; Equipment'!$B:$B,$B247,'Health Products &amp; Equipment'!AQ:AQ)+SUMIF('Other Pharma &amp; Health Products'!$B:$B,$B247,'Other Pharma &amp; Health Products'!AQ:AQ)+SUMIF('PSM Costs'!$B:$B,$B247,'PSM Costs'!AQ:AQ),"")</f>
        <v/>
      </c>
      <c r="Q247" s="231" t="str">
        <f ca="1">IF(SUMIF(Pharmaceuticals!$B:$B,$B247,Pharmaceuticals!AJ:AJ)+SUMIF('Health Products &amp; Equipment'!$B:$B,$B247,'Health Products &amp; Equipment'!AS:AS)+SUMIF('Other Pharma &amp; Health Products'!$B:$B,$B247,'Other Pharma &amp; Health Products'!AS:AS)+SUMIF('PSM Costs'!$B:$B,$B247,'PSM Costs'!AS:AS)&gt;0,SUMIF(Pharmaceuticals!$B:$B,$B247,Pharmaceuticals!AJ:AJ)+SUMIF('Health Products &amp; Equipment'!$B:$B,$B247,'Health Products &amp; Equipment'!AS:AS)+SUMIF('Other Pharma &amp; Health Products'!$B:$B,$B247,'Other Pharma &amp; Health Products'!AS:AS)+SUMIF('PSM Costs'!$B:$B,$B247,'PSM Costs'!AS:AS),"")</f>
        <v/>
      </c>
      <c r="R247" s="229" t="str">
        <f t="shared" ca="1" si="22"/>
        <v/>
      </c>
      <c r="S247" s="230" t="str">
        <f ca="1">IF(SUMIF(Pharmaceuticals!$B:$B,$B247,Pharmaceuticals!AQ:AQ)+SUMIF('Health Products &amp; Equipment'!$B:$B,$B247,'Health Products &amp; Equipment'!AZ:AZ)+SUMIF('Other Pharma &amp; Health Products'!$B:$B,$B247,'Other Pharma &amp; Health Products'!AZ:AZ)+SUMIF('PSM Costs'!$B:$B,$B247,'PSM Costs'!AZ:AZ)&gt;0,SUMIF(Pharmaceuticals!$B:$B,$B247,Pharmaceuticals!AQ:AQ)+SUMIF('Health Products &amp; Equipment'!$B:$B,$B247,'Health Products &amp; Equipment'!AZ:AZ)+SUMIF('Other Pharma &amp; Health Products'!$B:$B,$B247,'Other Pharma &amp; Health Products'!AZ:AZ)+SUMIF('PSM Costs'!$B:$B,$B247,'PSM Costs'!AZ:AZ),"")</f>
        <v/>
      </c>
      <c r="T247" s="230" t="str">
        <f ca="1">IF(SUMIF(Pharmaceuticals!$B:$B,$B247,Pharmaceuticals!AS:AS)+SUMIF('Health Products &amp; Equipment'!$B:$B,$B247,'Health Products &amp; Equipment'!BB:BB)+SUMIF('Other Pharma &amp; Health Products'!$B:$B,$B247,'Other Pharma &amp; Health Products'!BB:BB)+SUMIF('PSM Costs'!$B:$B,$B247,'PSM Costs'!BB:BB)&gt;0,SUMIF(Pharmaceuticals!$B:$B,$B247,Pharmaceuticals!AS:AS)+SUMIF('Health Products &amp; Equipment'!$B:$B,$B247,'Health Products &amp; Equipment'!BB:BB)+SUMIF('Other Pharma &amp; Health Products'!$B:$B,$B247,'Other Pharma &amp; Health Products'!BB:BB)+SUMIF('PSM Costs'!$B:$B,$B247,'PSM Costs'!BB:BB),"")</f>
        <v/>
      </c>
      <c r="U247" s="230" t="str">
        <f ca="1">IF(SUMIF(Pharmaceuticals!$B:$B,$B247,Pharmaceuticals!AU:AU)+SUMIF('Health Products &amp; Equipment'!$B:$B,$B247,'Health Products &amp; Equipment'!BD:BD)+SUMIF('Other Pharma &amp; Health Products'!$B:$B,$B247,'Other Pharma &amp; Health Products'!BD:BD)+SUMIF('PSM Costs'!$B:$B,$B247,'PSM Costs'!BD:BD)&gt;0,SUMIF(Pharmaceuticals!$B:$B,$B247,Pharmaceuticals!AU:AU)+SUMIF('Health Products &amp; Equipment'!$B:$B,$B247,'Health Products &amp; Equipment'!BD:BD)+SUMIF('Other Pharma &amp; Health Products'!$B:$B,$B247,'Other Pharma &amp; Health Products'!BD:BD)+SUMIF('PSM Costs'!$B:$B,$B247,'PSM Costs'!BD:BD),"")</f>
        <v/>
      </c>
      <c r="V247" s="230" t="str">
        <f ca="1">IF(SUMIF(Pharmaceuticals!$B:$B,$B247,Pharmaceuticals!AW:AW)+SUMIF('Health Products &amp; Equipment'!$B:$B,$B247,'Health Products &amp; Equipment'!BF:BF)+SUMIF('Other Pharma &amp; Health Products'!$B:$B,$B247,'Other Pharma &amp; Health Products'!BF:BF)+SUMIF('PSM Costs'!$B:$B,$B247,'PSM Costs'!BF:BF)&gt;0,SUMIF(Pharmaceuticals!$B:$B,$B247,Pharmaceuticals!AW:AW)+SUMIF('Health Products &amp; Equipment'!$B:$B,$B247,'Health Products &amp; Equipment'!BF:BF)+SUMIF('Other Pharma &amp; Health Products'!$B:$B,$B247,'Other Pharma &amp; Health Products'!BF:BF)+SUMIF('PSM Costs'!$B:$B,$B247,'PSM Costs'!BF:BF),"")</f>
        <v/>
      </c>
      <c r="W247" s="228" t="str">
        <f t="shared" ca="1" si="23"/>
        <v/>
      </c>
      <c r="X247" s="231" t="str">
        <f ca="1">IF(SUMIF(Pharmaceuticals!$B:$B,$B247,Pharmaceuticals!BD:BD)+SUMIF('Health Products &amp; Equipment'!$B:$B,$B247,'Health Products &amp; Equipment'!BM:BM)+SUMIF('Other Pharma &amp; Health Products'!$B:$B,$B247,'Other Pharma &amp; Health Products'!BM:BM)+SUMIF('PSM Costs'!$B:$B,$B247,'PSM Costs'!BM:BM)&gt;0,SUMIF(Pharmaceuticals!$B:$B,$B247,Pharmaceuticals!BD:BD)+SUMIF('Health Products &amp; Equipment'!$B:$B,$B247,'Health Products &amp; Equipment'!BM:BM)+SUMIF('Other Pharma &amp; Health Products'!$B:$B,$B247,'Other Pharma &amp; Health Products'!BM:BM)+SUMIF('PSM Costs'!$B:$B,$B247,'PSM Costs'!BM:BM),"")</f>
        <v/>
      </c>
      <c r="Y247" s="231" t="str">
        <f ca="1">IF(SUMIF(Pharmaceuticals!$B:$B,$B247,Pharmaceuticals!BF:BF)+SUMIF('Health Products &amp; Equipment'!$B:$B,$B247,'Health Products &amp; Equipment'!BO:BO)+SUMIF('Other Pharma &amp; Health Products'!$B:$B,$B247,'Other Pharma &amp; Health Products'!BO:BO)+SUMIF('PSM Costs'!$B:$B,$B247,'PSM Costs'!BO:BO)&gt;0,SUMIF(Pharmaceuticals!$B:$B,$B247,Pharmaceuticals!BF:BF)+SUMIF('Health Products &amp; Equipment'!$B:$B,$B247,'Health Products &amp; Equipment'!BO:BO)+SUMIF('Other Pharma &amp; Health Products'!$B:$B,$B247,'Other Pharma &amp; Health Products'!BO:BO)+SUMIF('PSM Costs'!$B:$B,$B247,'PSM Costs'!BO:BO),"")</f>
        <v/>
      </c>
      <c r="Z247" s="231" t="str">
        <f ca="1">IF(SUMIF(Pharmaceuticals!$B:$B,$B247,Pharmaceuticals!BH:BH)+SUMIF('Health Products &amp; Equipment'!$B:$B,$B247,'Health Products &amp; Equipment'!BQ:BQ)+SUMIF('Other Pharma &amp; Health Products'!$B:$B,$B247,'Other Pharma &amp; Health Products'!BQ:BQ)+SUMIF('PSM Costs'!$B:$B,$B247,'PSM Costs'!BQ:BQ)&gt;0,SUMIF(Pharmaceuticals!$B:$B,$B247,Pharmaceuticals!BH:BH)+SUMIF('Health Products &amp; Equipment'!$B:$B,$B247,'Health Products &amp; Equipment'!BQ:BQ)+SUMIF('Other Pharma &amp; Health Products'!$B:$B,$B247,'Other Pharma &amp; Health Products'!BQ:BQ)+SUMIF('PSM Costs'!$B:$B,$B247,'PSM Costs'!BQ:BQ),"")</f>
        <v/>
      </c>
      <c r="AA247" s="231" t="str">
        <f ca="1">IF(SUMIF(Pharmaceuticals!$B:$B,$B247,Pharmaceuticals!BJ:BJ)+SUMIF('Health Products &amp; Equipment'!$B:$B,$B247,'Health Products &amp; Equipment'!BS:BS)+SUMIF('Other Pharma &amp; Health Products'!$B:$B,$B247,'Other Pharma &amp; Health Products'!BS:BS)+SUMIF('PSM Costs'!$B:$B,$B247,'PSM Costs'!BS:BS)&gt;0,SUMIF(Pharmaceuticals!$B:$B,$B247,Pharmaceuticals!BJ:BJ)+SUMIF('Health Products &amp; Equipment'!$B:$B,$B247,'Health Products &amp; Equipment'!BS:BS)+SUMIF('Other Pharma &amp; Health Products'!$B:$B,$B247,'Other Pharma &amp; Health Products'!BS:BS)+SUMIF('PSM Costs'!$B:$B,$B247,'PSM Costs'!BS:BS),"")</f>
        <v/>
      </c>
      <c r="AB247" s="230" t="str">
        <f t="shared" ca="1" si="24"/>
        <v/>
      </c>
    </row>
    <row r="248" spans="1:28" ht="22" customHeight="1" x14ac:dyDescent="0.15">
      <c r="A248" s="226">
        <v>238</v>
      </c>
      <c r="B248" s="226" t="str">
        <f ca="1">IFERROR(VLOOKUP(A248,'Rank unique Mod-Int-CI-PR'!I:J,2,FALSE),"")</f>
        <v/>
      </c>
      <c r="C248" s="227" t="str">
        <f ca="1">IFERROR(VLOOKUP(VALUE(LEFT(B248,FIND("-",B248)-1)),CatModules!B:C,2,FALSE),"")</f>
        <v/>
      </c>
      <c r="D248" s="227" t="str">
        <f ca="1">IFERROR(VLOOKUP(LEFT(B248,FIND("--",B248)-1),CatInt!D:E,2,FALSE),"")</f>
        <v/>
      </c>
      <c r="E248" s="227" t="str">
        <f ca="1">IFERROR(VLOOKUP(MID(B248,FIND("--",B248)+2,FIND("---",B248)-FIND("--",B248)-2),CatCostInp!D:E,2,FALSE),"")</f>
        <v/>
      </c>
      <c r="F248" s="227" t="str">
        <f ca="1">IFERROR(VLOOKUP(B248,ActivityConcat!A:C,3,FALSE),"")</f>
        <v/>
      </c>
      <c r="G248" s="228" t="str">
        <f ca="1">IFERROR(VLOOKUP(VALUE(RIGHT(B248,1)),Setup!A:D,4,FALSE),"")</f>
        <v/>
      </c>
      <c r="H248" s="229" t="str">
        <f t="shared" ca="1" si="20"/>
        <v/>
      </c>
      <c r="I248" s="230" t="str">
        <f ca="1">IF(SUMIF(Pharmaceuticals!$B:$B,$B248,Pharmaceuticals!Q:Q)+SUMIF('Health Products &amp; Equipment'!$B:$B,$B248,'Health Products &amp; Equipment'!Z:Z)+SUMIF('Other Pharma &amp; Health Products'!$B:$B,$B248,'Other Pharma &amp; Health Products'!Z:Z)+SUMIF('PSM Costs'!$B:$B,$B248,'PSM Costs'!Z:Z)&gt;0,SUMIF(Pharmaceuticals!$B:$B,$B248,Pharmaceuticals!Q:Q)+SUMIF('Health Products &amp; Equipment'!$B:$B,$B248,'Health Products &amp; Equipment'!Z:Z)+SUMIF('Other Pharma &amp; Health Products'!$B:$B,$B248,'Other Pharma &amp; Health Products'!Z:Z)+SUMIF('PSM Costs'!$B:$B,$B248,'PSM Costs'!Z:Z),"")</f>
        <v/>
      </c>
      <c r="J248" s="230" t="str">
        <f ca="1">IF(SUMIF(Pharmaceuticals!$B:$B,$B248,Pharmaceuticals!S:S)+SUMIF('Health Products &amp; Equipment'!$B:$B,$B248,'Health Products &amp; Equipment'!AB:AB)+SUMIF('Other Pharma &amp; Health Products'!$B:$B,$B248,'Other Pharma &amp; Health Products'!AB:AB)+SUMIF('PSM Costs'!$B:$B,$B248,'PSM Costs'!AB:AB)&gt;0,SUMIF(Pharmaceuticals!$B:$B,$B248,Pharmaceuticals!S:S)+SUMIF('Health Products &amp; Equipment'!$B:$B,$B248,'Health Products &amp; Equipment'!AB:AB)+SUMIF('Other Pharma &amp; Health Products'!$B:$B,$B248,'Other Pharma &amp; Health Products'!AB:AB)+SUMIF('PSM Costs'!$B:$B,$B248,'PSM Costs'!AB:AB),"")</f>
        <v/>
      </c>
      <c r="K248" s="230" t="str">
        <f ca="1">IF(SUMIF(Pharmaceuticals!$B:$B,$B248,Pharmaceuticals!U:U)+SUMIF('Health Products &amp; Equipment'!$B:$B,$B248,'Health Products &amp; Equipment'!AD:AD)+SUMIF('Other Pharma &amp; Health Products'!$B:$B,$B248,'Other Pharma &amp; Health Products'!AD:AD)+SUMIF('PSM Costs'!$B:$B,$B248,'PSM Costs'!AD:AD)&gt;0,SUMIF(Pharmaceuticals!$B:$B,$B248,Pharmaceuticals!U:U)+SUMIF('Health Products &amp; Equipment'!$B:$B,$B248,'Health Products &amp; Equipment'!AD:AD)+SUMIF('Other Pharma &amp; Health Products'!$B:$B,$B248,'Other Pharma &amp; Health Products'!AD:AD)+SUMIF('PSM Costs'!$B:$B,$B248,'PSM Costs'!AD:AD),"")</f>
        <v/>
      </c>
      <c r="L248" s="230" t="str">
        <f ca="1">IF(SUMIF(Pharmaceuticals!$B:$B,$B248,Pharmaceuticals!W:W)+SUMIF('Health Products &amp; Equipment'!$B:$B,$B248,'Health Products &amp; Equipment'!AF:AF)+SUMIF('Other Pharma &amp; Health Products'!$B:$B,$B248,'Other Pharma &amp; Health Products'!AF:AF)+SUMIF('PSM Costs'!$B:$B,$B248,'PSM Costs'!AF:AF)&gt;0,SUMIF(Pharmaceuticals!$B:$B,$B248,Pharmaceuticals!W:W)+SUMIF('Health Products &amp; Equipment'!$B:$B,$B248,'Health Products &amp; Equipment'!AF:AF)+SUMIF('Other Pharma &amp; Health Products'!$B:$B,$B248,'Other Pharma &amp; Health Products'!AF:AF)+SUMIF('PSM Costs'!$B:$B,$B248,'PSM Costs'!AF:AF),"")</f>
        <v/>
      </c>
      <c r="M248" s="228" t="str">
        <f t="shared" ca="1" si="21"/>
        <v/>
      </c>
      <c r="N248" s="231" t="str">
        <f ca="1">IF(SUMIF(Pharmaceuticals!$B:$B,$B248,Pharmaceuticals!AD:AD)+SUMIF('Health Products &amp; Equipment'!$B:$B,$B248,'Health Products &amp; Equipment'!AM:AM)+SUMIF('Other Pharma &amp; Health Products'!$B:$B,$B248,'Other Pharma &amp; Health Products'!AM:AM)+SUMIF('PSM Costs'!$B:$B,$B248,'PSM Costs'!AM:AM)&gt;0,SUMIF(Pharmaceuticals!$B:$B,$B248,Pharmaceuticals!AD:AD)+SUMIF('Health Products &amp; Equipment'!$B:$B,$B248,'Health Products &amp; Equipment'!AM:AM)+SUMIF('Other Pharma &amp; Health Products'!$B:$B,$B248,'Other Pharma &amp; Health Products'!AM:AM)+SUMIF('PSM Costs'!$B:$B,$B248,'PSM Costs'!AM:AM),"")</f>
        <v/>
      </c>
      <c r="O248" s="231" t="str">
        <f ca="1">IF(SUMIF(Pharmaceuticals!$B:$B,$B248,Pharmaceuticals!AF:AF)+SUMIF('Health Products &amp; Equipment'!$B:$B,$B248,'Health Products &amp; Equipment'!AO:AO)+SUMIF('Other Pharma &amp; Health Products'!$B:$B,$B248,'Other Pharma &amp; Health Products'!AO:AO)+SUMIF('PSM Costs'!$B:$B,$B248,'PSM Costs'!AO:AO)&gt;0,SUMIF(Pharmaceuticals!$B:$B,$B248,Pharmaceuticals!AF:AF)+SUMIF('Health Products &amp; Equipment'!$B:$B,$B248,'Health Products &amp; Equipment'!AO:AO)+SUMIF('Other Pharma &amp; Health Products'!$B:$B,$B248,'Other Pharma &amp; Health Products'!AO:AO)+SUMIF('PSM Costs'!$B:$B,$B248,'PSM Costs'!AO:AO),"")</f>
        <v/>
      </c>
      <c r="P248" s="231" t="str">
        <f ca="1">IF(SUMIF(Pharmaceuticals!$B:$B,$B248,Pharmaceuticals!AH:AH)+SUMIF('Health Products &amp; Equipment'!$B:$B,$B248,'Health Products &amp; Equipment'!AQ:AQ)+SUMIF('Other Pharma &amp; Health Products'!$B:$B,$B248,'Other Pharma &amp; Health Products'!AQ:AQ)+SUMIF('PSM Costs'!$B:$B,$B248,'PSM Costs'!AQ:AQ)&gt;0,SUMIF(Pharmaceuticals!$B:$B,$B248,Pharmaceuticals!AH:AH)+SUMIF('Health Products &amp; Equipment'!$B:$B,$B248,'Health Products &amp; Equipment'!AQ:AQ)+SUMIF('Other Pharma &amp; Health Products'!$B:$B,$B248,'Other Pharma &amp; Health Products'!AQ:AQ)+SUMIF('PSM Costs'!$B:$B,$B248,'PSM Costs'!AQ:AQ),"")</f>
        <v/>
      </c>
      <c r="Q248" s="231" t="str">
        <f ca="1">IF(SUMIF(Pharmaceuticals!$B:$B,$B248,Pharmaceuticals!AJ:AJ)+SUMIF('Health Products &amp; Equipment'!$B:$B,$B248,'Health Products &amp; Equipment'!AS:AS)+SUMIF('Other Pharma &amp; Health Products'!$B:$B,$B248,'Other Pharma &amp; Health Products'!AS:AS)+SUMIF('PSM Costs'!$B:$B,$B248,'PSM Costs'!AS:AS)&gt;0,SUMIF(Pharmaceuticals!$B:$B,$B248,Pharmaceuticals!AJ:AJ)+SUMIF('Health Products &amp; Equipment'!$B:$B,$B248,'Health Products &amp; Equipment'!AS:AS)+SUMIF('Other Pharma &amp; Health Products'!$B:$B,$B248,'Other Pharma &amp; Health Products'!AS:AS)+SUMIF('PSM Costs'!$B:$B,$B248,'PSM Costs'!AS:AS),"")</f>
        <v/>
      </c>
      <c r="R248" s="229" t="str">
        <f t="shared" ca="1" si="22"/>
        <v/>
      </c>
      <c r="S248" s="230" t="str">
        <f ca="1">IF(SUMIF(Pharmaceuticals!$B:$B,$B248,Pharmaceuticals!AQ:AQ)+SUMIF('Health Products &amp; Equipment'!$B:$B,$B248,'Health Products &amp; Equipment'!AZ:AZ)+SUMIF('Other Pharma &amp; Health Products'!$B:$B,$B248,'Other Pharma &amp; Health Products'!AZ:AZ)+SUMIF('PSM Costs'!$B:$B,$B248,'PSM Costs'!AZ:AZ)&gt;0,SUMIF(Pharmaceuticals!$B:$B,$B248,Pharmaceuticals!AQ:AQ)+SUMIF('Health Products &amp; Equipment'!$B:$B,$B248,'Health Products &amp; Equipment'!AZ:AZ)+SUMIF('Other Pharma &amp; Health Products'!$B:$B,$B248,'Other Pharma &amp; Health Products'!AZ:AZ)+SUMIF('PSM Costs'!$B:$B,$B248,'PSM Costs'!AZ:AZ),"")</f>
        <v/>
      </c>
      <c r="T248" s="230" t="str">
        <f ca="1">IF(SUMIF(Pharmaceuticals!$B:$B,$B248,Pharmaceuticals!AS:AS)+SUMIF('Health Products &amp; Equipment'!$B:$B,$B248,'Health Products &amp; Equipment'!BB:BB)+SUMIF('Other Pharma &amp; Health Products'!$B:$B,$B248,'Other Pharma &amp; Health Products'!BB:BB)+SUMIF('PSM Costs'!$B:$B,$B248,'PSM Costs'!BB:BB)&gt;0,SUMIF(Pharmaceuticals!$B:$B,$B248,Pharmaceuticals!AS:AS)+SUMIF('Health Products &amp; Equipment'!$B:$B,$B248,'Health Products &amp; Equipment'!BB:BB)+SUMIF('Other Pharma &amp; Health Products'!$B:$B,$B248,'Other Pharma &amp; Health Products'!BB:BB)+SUMIF('PSM Costs'!$B:$B,$B248,'PSM Costs'!BB:BB),"")</f>
        <v/>
      </c>
      <c r="U248" s="230" t="str">
        <f ca="1">IF(SUMIF(Pharmaceuticals!$B:$B,$B248,Pharmaceuticals!AU:AU)+SUMIF('Health Products &amp; Equipment'!$B:$B,$B248,'Health Products &amp; Equipment'!BD:BD)+SUMIF('Other Pharma &amp; Health Products'!$B:$B,$B248,'Other Pharma &amp; Health Products'!BD:BD)+SUMIF('PSM Costs'!$B:$B,$B248,'PSM Costs'!BD:BD)&gt;0,SUMIF(Pharmaceuticals!$B:$B,$B248,Pharmaceuticals!AU:AU)+SUMIF('Health Products &amp; Equipment'!$B:$B,$B248,'Health Products &amp; Equipment'!BD:BD)+SUMIF('Other Pharma &amp; Health Products'!$B:$B,$B248,'Other Pharma &amp; Health Products'!BD:BD)+SUMIF('PSM Costs'!$B:$B,$B248,'PSM Costs'!BD:BD),"")</f>
        <v/>
      </c>
      <c r="V248" s="230" t="str">
        <f ca="1">IF(SUMIF(Pharmaceuticals!$B:$B,$B248,Pharmaceuticals!AW:AW)+SUMIF('Health Products &amp; Equipment'!$B:$B,$B248,'Health Products &amp; Equipment'!BF:BF)+SUMIF('Other Pharma &amp; Health Products'!$B:$B,$B248,'Other Pharma &amp; Health Products'!BF:BF)+SUMIF('PSM Costs'!$B:$B,$B248,'PSM Costs'!BF:BF)&gt;0,SUMIF(Pharmaceuticals!$B:$B,$B248,Pharmaceuticals!AW:AW)+SUMIF('Health Products &amp; Equipment'!$B:$B,$B248,'Health Products &amp; Equipment'!BF:BF)+SUMIF('Other Pharma &amp; Health Products'!$B:$B,$B248,'Other Pharma &amp; Health Products'!BF:BF)+SUMIF('PSM Costs'!$B:$B,$B248,'PSM Costs'!BF:BF),"")</f>
        <v/>
      </c>
      <c r="W248" s="228" t="str">
        <f t="shared" ca="1" si="23"/>
        <v/>
      </c>
      <c r="X248" s="231" t="str">
        <f ca="1">IF(SUMIF(Pharmaceuticals!$B:$B,$B248,Pharmaceuticals!BD:BD)+SUMIF('Health Products &amp; Equipment'!$B:$B,$B248,'Health Products &amp; Equipment'!BM:BM)+SUMIF('Other Pharma &amp; Health Products'!$B:$B,$B248,'Other Pharma &amp; Health Products'!BM:BM)+SUMIF('PSM Costs'!$B:$B,$B248,'PSM Costs'!BM:BM)&gt;0,SUMIF(Pharmaceuticals!$B:$B,$B248,Pharmaceuticals!BD:BD)+SUMIF('Health Products &amp; Equipment'!$B:$B,$B248,'Health Products &amp; Equipment'!BM:BM)+SUMIF('Other Pharma &amp; Health Products'!$B:$B,$B248,'Other Pharma &amp; Health Products'!BM:BM)+SUMIF('PSM Costs'!$B:$B,$B248,'PSM Costs'!BM:BM),"")</f>
        <v/>
      </c>
      <c r="Y248" s="231" t="str">
        <f ca="1">IF(SUMIF(Pharmaceuticals!$B:$B,$B248,Pharmaceuticals!BF:BF)+SUMIF('Health Products &amp; Equipment'!$B:$B,$B248,'Health Products &amp; Equipment'!BO:BO)+SUMIF('Other Pharma &amp; Health Products'!$B:$B,$B248,'Other Pharma &amp; Health Products'!BO:BO)+SUMIF('PSM Costs'!$B:$B,$B248,'PSM Costs'!BO:BO)&gt;0,SUMIF(Pharmaceuticals!$B:$B,$B248,Pharmaceuticals!BF:BF)+SUMIF('Health Products &amp; Equipment'!$B:$B,$B248,'Health Products &amp; Equipment'!BO:BO)+SUMIF('Other Pharma &amp; Health Products'!$B:$B,$B248,'Other Pharma &amp; Health Products'!BO:BO)+SUMIF('PSM Costs'!$B:$B,$B248,'PSM Costs'!BO:BO),"")</f>
        <v/>
      </c>
      <c r="Z248" s="231" t="str">
        <f ca="1">IF(SUMIF(Pharmaceuticals!$B:$B,$B248,Pharmaceuticals!BH:BH)+SUMIF('Health Products &amp; Equipment'!$B:$B,$B248,'Health Products &amp; Equipment'!BQ:BQ)+SUMIF('Other Pharma &amp; Health Products'!$B:$B,$B248,'Other Pharma &amp; Health Products'!BQ:BQ)+SUMIF('PSM Costs'!$B:$B,$B248,'PSM Costs'!BQ:BQ)&gt;0,SUMIF(Pharmaceuticals!$B:$B,$B248,Pharmaceuticals!BH:BH)+SUMIF('Health Products &amp; Equipment'!$B:$B,$B248,'Health Products &amp; Equipment'!BQ:BQ)+SUMIF('Other Pharma &amp; Health Products'!$B:$B,$B248,'Other Pharma &amp; Health Products'!BQ:BQ)+SUMIF('PSM Costs'!$B:$B,$B248,'PSM Costs'!BQ:BQ),"")</f>
        <v/>
      </c>
      <c r="AA248" s="231" t="str">
        <f ca="1">IF(SUMIF(Pharmaceuticals!$B:$B,$B248,Pharmaceuticals!BJ:BJ)+SUMIF('Health Products &amp; Equipment'!$B:$B,$B248,'Health Products &amp; Equipment'!BS:BS)+SUMIF('Other Pharma &amp; Health Products'!$B:$B,$B248,'Other Pharma &amp; Health Products'!BS:BS)+SUMIF('PSM Costs'!$B:$B,$B248,'PSM Costs'!BS:BS)&gt;0,SUMIF(Pharmaceuticals!$B:$B,$B248,Pharmaceuticals!BJ:BJ)+SUMIF('Health Products &amp; Equipment'!$B:$B,$B248,'Health Products &amp; Equipment'!BS:BS)+SUMIF('Other Pharma &amp; Health Products'!$B:$B,$B248,'Other Pharma &amp; Health Products'!BS:BS)+SUMIF('PSM Costs'!$B:$B,$B248,'PSM Costs'!BS:BS),"")</f>
        <v/>
      </c>
      <c r="AB248" s="230" t="str">
        <f t="shared" ca="1" si="24"/>
        <v/>
      </c>
    </row>
    <row r="249" spans="1:28" ht="22" customHeight="1" x14ac:dyDescent="0.15">
      <c r="A249" s="226">
        <v>239</v>
      </c>
      <c r="B249" s="226" t="str">
        <f ca="1">IFERROR(VLOOKUP(A249,'Rank unique Mod-Int-CI-PR'!I:J,2,FALSE),"")</f>
        <v/>
      </c>
      <c r="C249" s="227" t="str">
        <f ca="1">IFERROR(VLOOKUP(VALUE(LEFT(B249,FIND("-",B249)-1)),CatModules!B:C,2,FALSE),"")</f>
        <v/>
      </c>
      <c r="D249" s="227" t="str">
        <f ca="1">IFERROR(VLOOKUP(LEFT(B249,FIND("--",B249)-1),CatInt!D:E,2,FALSE),"")</f>
        <v/>
      </c>
      <c r="E249" s="227" t="str">
        <f ca="1">IFERROR(VLOOKUP(MID(B249,FIND("--",B249)+2,FIND("---",B249)-FIND("--",B249)-2),CatCostInp!D:E,2,FALSE),"")</f>
        <v/>
      </c>
      <c r="F249" s="227" t="str">
        <f ca="1">IFERROR(VLOOKUP(B249,ActivityConcat!A:C,3,FALSE),"")</f>
        <v/>
      </c>
      <c r="G249" s="228" t="str">
        <f ca="1">IFERROR(VLOOKUP(VALUE(RIGHT(B249,1)),Setup!A:D,4,FALSE),"")</f>
        <v/>
      </c>
      <c r="H249" s="229" t="str">
        <f t="shared" ca="1" si="20"/>
        <v/>
      </c>
      <c r="I249" s="230" t="str">
        <f ca="1">IF(SUMIF(Pharmaceuticals!$B:$B,$B249,Pharmaceuticals!Q:Q)+SUMIF('Health Products &amp; Equipment'!$B:$B,$B249,'Health Products &amp; Equipment'!Z:Z)+SUMIF('Other Pharma &amp; Health Products'!$B:$B,$B249,'Other Pharma &amp; Health Products'!Z:Z)+SUMIF('PSM Costs'!$B:$B,$B249,'PSM Costs'!Z:Z)&gt;0,SUMIF(Pharmaceuticals!$B:$B,$B249,Pharmaceuticals!Q:Q)+SUMIF('Health Products &amp; Equipment'!$B:$B,$B249,'Health Products &amp; Equipment'!Z:Z)+SUMIF('Other Pharma &amp; Health Products'!$B:$B,$B249,'Other Pharma &amp; Health Products'!Z:Z)+SUMIF('PSM Costs'!$B:$B,$B249,'PSM Costs'!Z:Z),"")</f>
        <v/>
      </c>
      <c r="J249" s="230" t="str">
        <f ca="1">IF(SUMIF(Pharmaceuticals!$B:$B,$B249,Pharmaceuticals!S:S)+SUMIF('Health Products &amp; Equipment'!$B:$B,$B249,'Health Products &amp; Equipment'!AB:AB)+SUMIF('Other Pharma &amp; Health Products'!$B:$B,$B249,'Other Pharma &amp; Health Products'!AB:AB)+SUMIF('PSM Costs'!$B:$B,$B249,'PSM Costs'!AB:AB)&gt;0,SUMIF(Pharmaceuticals!$B:$B,$B249,Pharmaceuticals!S:S)+SUMIF('Health Products &amp; Equipment'!$B:$B,$B249,'Health Products &amp; Equipment'!AB:AB)+SUMIF('Other Pharma &amp; Health Products'!$B:$B,$B249,'Other Pharma &amp; Health Products'!AB:AB)+SUMIF('PSM Costs'!$B:$B,$B249,'PSM Costs'!AB:AB),"")</f>
        <v/>
      </c>
      <c r="K249" s="230" t="str">
        <f ca="1">IF(SUMIF(Pharmaceuticals!$B:$B,$B249,Pharmaceuticals!U:U)+SUMIF('Health Products &amp; Equipment'!$B:$B,$B249,'Health Products &amp; Equipment'!AD:AD)+SUMIF('Other Pharma &amp; Health Products'!$B:$B,$B249,'Other Pharma &amp; Health Products'!AD:AD)+SUMIF('PSM Costs'!$B:$B,$B249,'PSM Costs'!AD:AD)&gt;0,SUMIF(Pharmaceuticals!$B:$B,$B249,Pharmaceuticals!U:U)+SUMIF('Health Products &amp; Equipment'!$B:$B,$B249,'Health Products &amp; Equipment'!AD:AD)+SUMIF('Other Pharma &amp; Health Products'!$B:$B,$B249,'Other Pharma &amp; Health Products'!AD:AD)+SUMIF('PSM Costs'!$B:$B,$B249,'PSM Costs'!AD:AD),"")</f>
        <v/>
      </c>
      <c r="L249" s="230" t="str">
        <f ca="1">IF(SUMIF(Pharmaceuticals!$B:$B,$B249,Pharmaceuticals!W:W)+SUMIF('Health Products &amp; Equipment'!$B:$B,$B249,'Health Products &amp; Equipment'!AF:AF)+SUMIF('Other Pharma &amp; Health Products'!$B:$B,$B249,'Other Pharma &amp; Health Products'!AF:AF)+SUMIF('PSM Costs'!$B:$B,$B249,'PSM Costs'!AF:AF)&gt;0,SUMIF(Pharmaceuticals!$B:$B,$B249,Pharmaceuticals!W:W)+SUMIF('Health Products &amp; Equipment'!$B:$B,$B249,'Health Products &amp; Equipment'!AF:AF)+SUMIF('Other Pharma &amp; Health Products'!$B:$B,$B249,'Other Pharma &amp; Health Products'!AF:AF)+SUMIF('PSM Costs'!$B:$B,$B249,'PSM Costs'!AF:AF),"")</f>
        <v/>
      </c>
      <c r="M249" s="228" t="str">
        <f t="shared" ca="1" si="21"/>
        <v/>
      </c>
      <c r="N249" s="231" t="str">
        <f ca="1">IF(SUMIF(Pharmaceuticals!$B:$B,$B249,Pharmaceuticals!AD:AD)+SUMIF('Health Products &amp; Equipment'!$B:$B,$B249,'Health Products &amp; Equipment'!AM:AM)+SUMIF('Other Pharma &amp; Health Products'!$B:$B,$B249,'Other Pharma &amp; Health Products'!AM:AM)+SUMIF('PSM Costs'!$B:$B,$B249,'PSM Costs'!AM:AM)&gt;0,SUMIF(Pharmaceuticals!$B:$B,$B249,Pharmaceuticals!AD:AD)+SUMIF('Health Products &amp; Equipment'!$B:$B,$B249,'Health Products &amp; Equipment'!AM:AM)+SUMIF('Other Pharma &amp; Health Products'!$B:$B,$B249,'Other Pharma &amp; Health Products'!AM:AM)+SUMIF('PSM Costs'!$B:$B,$B249,'PSM Costs'!AM:AM),"")</f>
        <v/>
      </c>
      <c r="O249" s="231" t="str">
        <f ca="1">IF(SUMIF(Pharmaceuticals!$B:$B,$B249,Pharmaceuticals!AF:AF)+SUMIF('Health Products &amp; Equipment'!$B:$B,$B249,'Health Products &amp; Equipment'!AO:AO)+SUMIF('Other Pharma &amp; Health Products'!$B:$B,$B249,'Other Pharma &amp; Health Products'!AO:AO)+SUMIF('PSM Costs'!$B:$B,$B249,'PSM Costs'!AO:AO)&gt;0,SUMIF(Pharmaceuticals!$B:$B,$B249,Pharmaceuticals!AF:AF)+SUMIF('Health Products &amp; Equipment'!$B:$B,$B249,'Health Products &amp; Equipment'!AO:AO)+SUMIF('Other Pharma &amp; Health Products'!$B:$B,$B249,'Other Pharma &amp; Health Products'!AO:AO)+SUMIF('PSM Costs'!$B:$B,$B249,'PSM Costs'!AO:AO),"")</f>
        <v/>
      </c>
      <c r="P249" s="231" t="str">
        <f ca="1">IF(SUMIF(Pharmaceuticals!$B:$B,$B249,Pharmaceuticals!AH:AH)+SUMIF('Health Products &amp; Equipment'!$B:$B,$B249,'Health Products &amp; Equipment'!AQ:AQ)+SUMIF('Other Pharma &amp; Health Products'!$B:$B,$B249,'Other Pharma &amp; Health Products'!AQ:AQ)+SUMIF('PSM Costs'!$B:$B,$B249,'PSM Costs'!AQ:AQ)&gt;0,SUMIF(Pharmaceuticals!$B:$B,$B249,Pharmaceuticals!AH:AH)+SUMIF('Health Products &amp; Equipment'!$B:$B,$B249,'Health Products &amp; Equipment'!AQ:AQ)+SUMIF('Other Pharma &amp; Health Products'!$B:$B,$B249,'Other Pharma &amp; Health Products'!AQ:AQ)+SUMIF('PSM Costs'!$B:$B,$B249,'PSM Costs'!AQ:AQ),"")</f>
        <v/>
      </c>
      <c r="Q249" s="231" t="str">
        <f ca="1">IF(SUMIF(Pharmaceuticals!$B:$B,$B249,Pharmaceuticals!AJ:AJ)+SUMIF('Health Products &amp; Equipment'!$B:$B,$B249,'Health Products &amp; Equipment'!AS:AS)+SUMIF('Other Pharma &amp; Health Products'!$B:$B,$B249,'Other Pharma &amp; Health Products'!AS:AS)+SUMIF('PSM Costs'!$B:$B,$B249,'PSM Costs'!AS:AS)&gt;0,SUMIF(Pharmaceuticals!$B:$B,$B249,Pharmaceuticals!AJ:AJ)+SUMIF('Health Products &amp; Equipment'!$B:$B,$B249,'Health Products &amp; Equipment'!AS:AS)+SUMIF('Other Pharma &amp; Health Products'!$B:$B,$B249,'Other Pharma &amp; Health Products'!AS:AS)+SUMIF('PSM Costs'!$B:$B,$B249,'PSM Costs'!AS:AS),"")</f>
        <v/>
      </c>
      <c r="R249" s="229" t="str">
        <f t="shared" ca="1" si="22"/>
        <v/>
      </c>
      <c r="S249" s="230" t="str">
        <f ca="1">IF(SUMIF(Pharmaceuticals!$B:$B,$B249,Pharmaceuticals!AQ:AQ)+SUMIF('Health Products &amp; Equipment'!$B:$B,$B249,'Health Products &amp; Equipment'!AZ:AZ)+SUMIF('Other Pharma &amp; Health Products'!$B:$B,$B249,'Other Pharma &amp; Health Products'!AZ:AZ)+SUMIF('PSM Costs'!$B:$B,$B249,'PSM Costs'!AZ:AZ)&gt;0,SUMIF(Pharmaceuticals!$B:$B,$B249,Pharmaceuticals!AQ:AQ)+SUMIF('Health Products &amp; Equipment'!$B:$B,$B249,'Health Products &amp; Equipment'!AZ:AZ)+SUMIF('Other Pharma &amp; Health Products'!$B:$B,$B249,'Other Pharma &amp; Health Products'!AZ:AZ)+SUMIF('PSM Costs'!$B:$B,$B249,'PSM Costs'!AZ:AZ),"")</f>
        <v/>
      </c>
      <c r="T249" s="230" t="str">
        <f ca="1">IF(SUMIF(Pharmaceuticals!$B:$B,$B249,Pharmaceuticals!AS:AS)+SUMIF('Health Products &amp; Equipment'!$B:$B,$B249,'Health Products &amp; Equipment'!BB:BB)+SUMIF('Other Pharma &amp; Health Products'!$B:$B,$B249,'Other Pharma &amp; Health Products'!BB:BB)+SUMIF('PSM Costs'!$B:$B,$B249,'PSM Costs'!BB:BB)&gt;0,SUMIF(Pharmaceuticals!$B:$B,$B249,Pharmaceuticals!AS:AS)+SUMIF('Health Products &amp; Equipment'!$B:$B,$B249,'Health Products &amp; Equipment'!BB:BB)+SUMIF('Other Pharma &amp; Health Products'!$B:$B,$B249,'Other Pharma &amp; Health Products'!BB:BB)+SUMIF('PSM Costs'!$B:$B,$B249,'PSM Costs'!BB:BB),"")</f>
        <v/>
      </c>
      <c r="U249" s="230" t="str">
        <f ca="1">IF(SUMIF(Pharmaceuticals!$B:$B,$B249,Pharmaceuticals!AU:AU)+SUMIF('Health Products &amp; Equipment'!$B:$B,$B249,'Health Products &amp; Equipment'!BD:BD)+SUMIF('Other Pharma &amp; Health Products'!$B:$B,$B249,'Other Pharma &amp; Health Products'!BD:BD)+SUMIF('PSM Costs'!$B:$B,$B249,'PSM Costs'!BD:BD)&gt;0,SUMIF(Pharmaceuticals!$B:$B,$B249,Pharmaceuticals!AU:AU)+SUMIF('Health Products &amp; Equipment'!$B:$B,$B249,'Health Products &amp; Equipment'!BD:BD)+SUMIF('Other Pharma &amp; Health Products'!$B:$B,$B249,'Other Pharma &amp; Health Products'!BD:BD)+SUMIF('PSM Costs'!$B:$B,$B249,'PSM Costs'!BD:BD),"")</f>
        <v/>
      </c>
      <c r="V249" s="230" t="str">
        <f ca="1">IF(SUMIF(Pharmaceuticals!$B:$B,$B249,Pharmaceuticals!AW:AW)+SUMIF('Health Products &amp; Equipment'!$B:$B,$B249,'Health Products &amp; Equipment'!BF:BF)+SUMIF('Other Pharma &amp; Health Products'!$B:$B,$B249,'Other Pharma &amp; Health Products'!BF:BF)+SUMIF('PSM Costs'!$B:$B,$B249,'PSM Costs'!BF:BF)&gt;0,SUMIF(Pharmaceuticals!$B:$B,$B249,Pharmaceuticals!AW:AW)+SUMIF('Health Products &amp; Equipment'!$B:$B,$B249,'Health Products &amp; Equipment'!BF:BF)+SUMIF('Other Pharma &amp; Health Products'!$B:$B,$B249,'Other Pharma &amp; Health Products'!BF:BF)+SUMIF('PSM Costs'!$B:$B,$B249,'PSM Costs'!BF:BF),"")</f>
        <v/>
      </c>
      <c r="W249" s="228" t="str">
        <f t="shared" ca="1" si="23"/>
        <v/>
      </c>
      <c r="X249" s="231" t="str">
        <f ca="1">IF(SUMIF(Pharmaceuticals!$B:$B,$B249,Pharmaceuticals!BD:BD)+SUMIF('Health Products &amp; Equipment'!$B:$B,$B249,'Health Products &amp; Equipment'!BM:BM)+SUMIF('Other Pharma &amp; Health Products'!$B:$B,$B249,'Other Pharma &amp; Health Products'!BM:BM)+SUMIF('PSM Costs'!$B:$B,$B249,'PSM Costs'!BM:BM)&gt;0,SUMIF(Pharmaceuticals!$B:$B,$B249,Pharmaceuticals!BD:BD)+SUMIF('Health Products &amp; Equipment'!$B:$B,$B249,'Health Products &amp; Equipment'!BM:BM)+SUMIF('Other Pharma &amp; Health Products'!$B:$B,$B249,'Other Pharma &amp; Health Products'!BM:BM)+SUMIF('PSM Costs'!$B:$B,$B249,'PSM Costs'!BM:BM),"")</f>
        <v/>
      </c>
      <c r="Y249" s="231" t="str">
        <f ca="1">IF(SUMIF(Pharmaceuticals!$B:$B,$B249,Pharmaceuticals!BF:BF)+SUMIF('Health Products &amp; Equipment'!$B:$B,$B249,'Health Products &amp; Equipment'!BO:BO)+SUMIF('Other Pharma &amp; Health Products'!$B:$B,$B249,'Other Pharma &amp; Health Products'!BO:BO)+SUMIF('PSM Costs'!$B:$B,$B249,'PSM Costs'!BO:BO)&gt;0,SUMIF(Pharmaceuticals!$B:$B,$B249,Pharmaceuticals!BF:BF)+SUMIF('Health Products &amp; Equipment'!$B:$B,$B249,'Health Products &amp; Equipment'!BO:BO)+SUMIF('Other Pharma &amp; Health Products'!$B:$B,$B249,'Other Pharma &amp; Health Products'!BO:BO)+SUMIF('PSM Costs'!$B:$B,$B249,'PSM Costs'!BO:BO),"")</f>
        <v/>
      </c>
      <c r="Z249" s="231" t="str">
        <f ca="1">IF(SUMIF(Pharmaceuticals!$B:$B,$B249,Pharmaceuticals!BH:BH)+SUMIF('Health Products &amp; Equipment'!$B:$B,$B249,'Health Products &amp; Equipment'!BQ:BQ)+SUMIF('Other Pharma &amp; Health Products'!$B:$B,$B249,'Other Pharma &amp; Health Products'!BQ:BQ)+SUMIF('PSM Costs'!$B:$B,$B249,'PSM Costs'!BQ:BQ)&gt;0,SUMIF(Pharmaceuticals!$B:$B,$B249,Pharmaceuticals!BH:BH)+SUMIF('Health Products &amp; Equipment'!$B:$B,$B249,'Health Products &amp; Equipment'!BQ:BQ)+SUMIF('Other Pharma &amp; Health Products'!$B:$B,$B249,'Other Pharma &amp; Health Products'!BQ:BQ)+SUMIF('PSM Costs'!$B:$B,$B249,'PSM Costs'!BQ:BQ),"")</f>
        <v/>
      </c>
      <c r="AA249" s="231" t="str">
        <f ca="1">IF(SUMIF(Pharmaceuticals!$B:$B,$B249,Pharmaceuticals!BJ:BJ)+SUMIF('Health Products &amp; Equipment'!$B:$B,$B249,'Health Products &amp; Equipment'!BS:BS)+SUMIF('Other Pharma &amp; Health Products'!$B:$B,$B249,'Other Pharma &amp; Health Products'!BS:BS)+SUMIF('PSM Costs'!$B:$B,$B249,'PSM Costs'!BS:BS)&gt;0,SUMIF(Pharmaceuticals!$B:$B,$B249,Pharmaceuticals!BJ:BJ)+SUMIF('Health Products &amp; Equipment'!$B:$B,$B249,'Health Products &amp; Equipment'!BS:BS)+SUMIF('Other Pharma &amp; Health Products'!$B:$B,$B249,'Other Pharma &amp; Health Products'!BS:BS)+SUMIF('PSM Costs'!$B:$B,$B249,'PSM Costs'!BS:BS),"")</f>
        <v/>
      </c>
      <c r="AB249" s="230" t="str">
        <f t="shared" ca="1" si="24"/>
        <v/>
      </c>
    </row>
    <row r="250" spans="1:28" ht="22" customHeight="1" x14ac:dyDescent="0.15">
      <c r="A250" s="226">
        <v>240</v>
      </c>
      <c r="B250" s="226" t="str">
        <f ca="1">IFERROR(VLOOKUP(A250,'Rank unique Mod-Int-CI-PR'!I:J,2,FALSE),"")</f>
        <v/>
      </c>
      <c r="C250" s="227" t="str">
        <f ca="1">IFERROR(VLOOKUP(VALUE(LEFT(B250,FIND("-",B250)-1)),CatModules!B:C,2,FALSE),"")</f>
        <v/>
      </c>
      <c r="D250" s="227" t="str">
        <f ca="1">IFERROR(VLOOKUP(LEFT(B250,FIND("--",B250)-1),CatInt!D:E,2,FALSE),"")</f>
        <v/>
      </c>
      <c r="E250" s="227" t="str">
        <f ca="1">IFERROR(VLOOKUP(MID(B250,FIND("--",B250)+2,FIND("---",B250)-FIND("--",B250)-2),CatCostInp!D:E,2,FALSE),"")</f>
        <v/>
      </c>
      <c r="F250" s="227" t="str">
        <f ca="1">IFERROR(VLOOKUP(B250,ActivityConcat!A:C,3,FALSE),"")</f>
        <v/>
      </c>
      <c r="G250" s="228" t="str">
        <f ca="1">IFERROR(VLOOKUP(VALUE(RIGHT(B250,1)),Setup!A:D,4,FALSE),"")</f>
        <v/>
      </c>
      <c r="H250" s="229" t="str">
        <f t="shared" ca="1" si="20"/>
        <v/>
      </c>
      <c r="I250" s="230" t="str">
        <f ca="1">IF(SUMIF(Pharmaceuticals!$B:$B,$B250,Pharmaceuticals!Q:Q)+SUMIF('Health Products &amp; Equipment'!$B:$B,$B250,'Health Products &amp; Equipment'!Z:Z)+SUMIF('Other Pharma &amp; Health Products'!$B:$B,$B250,'Other Pharma &amp; Health Products'!Z:Z)+SUMIF('PSM Costs'!$B:$B,$B250,'PSM Costs'!Z:Z)&gt;0,SUMIF(Pharmaceuticals!$B:$B,$B250,Pharmaceuticals!Q:Q)+SUMIF('Health Products &amp; Equipment'!$B:$B,$B250,'Health Products &amp; Equipment'!Z:Z)+SUMIF('Other Pharma &amp; Health Products'!$B:$B,$B250,'Other Pharma &amp; Health Products'!Z:Z)+SUMIF('PSM Costs'!$B:$B,$B250,'PSM Costs'!Z:Z),"")</f>
        <v/>
      </c>
      <c r="J250" s="230" t="str">
        <f ca="1">IF(SUMIF(Pharmaceuticals!$B:$B,$B250,Pharmaceuticals!S:S)+SUMIF('Health Products &amp; Equipment'!$B:$B,$B250,'Health Products &amp; Equipment'!AB:AB)+SUMIF('Other Pharma &amp; Health Products'!$B:$B,$B250,'Other Pharma &amp; Health Products'!AB:AB)+SUMIF('PSM Costs'!$B:$B,$B250,'PSM Costs'!AB:AB)&gt;0,SUMIF(Pharmaceuticals!$B:$B,$B250,Pharmaceuticals!S:S)+SUMIF('Health Products &amp; Equipment'!$B:$B,$B250,'Health Products &amp; Equipment'!AB:AB)+SUMIF('Other Pharma &amp; Health Products'!$B:$B,$B250,'Other Pharma &amp; Health Products'!AB:AB)+SUMIF('PSM Costs'!$B:$B,$B250,'PSM Costs'!AB:AB),"")</f>
        <v/>
      </c>
      <c r="K250" s="230" t="str">
        <f ca="1">IF(SUMIF(Pharmaceuticals!$B:$B,$B250,Pharmaceuticals!U:U)+SUMIF('Health Products &amp; Equipment'!$B:$B,$B250,'Health Products &amp; Equipment'!AD:AD)+SUMIF('Other Pharma &amp; Health Products'!$B:$B,$B250,'Other Pharma &amp; Health Products'!AD:AD)+SUMIF('PSM Costs'!$B:$B,$B250,'PSM Costs'!AD:AD)&gt;0,SUMIF(Pharmaceuticals!$B:$B,$B250,Pharmaceuticals!U:U)+SUMIF('Health Products &amp; Equipment'!$B:$B,$B250,'Health Products &amp; Equipment'!AD:AD)+SUMIF('Other Pharma &amp; Health Products'!$B:$B,$B250,'Other Pharma &amp; Health Products'!AD:AD)+SUMIF('PSM Costs'!$B:$B,$B250,'PSM Costs'!AD:AD),"")</f>
        <v/>
      </c>
      <c r="L250" s="230" t="str">
        <f ca="1">IF(SUMIF(Pharmaceuticals!$B:$B,$B250,Pharmaceuticals!W:W)+SUMIF('Health Products &amp; Equipment'!$B:$B,$B250,'Health Products &amp; Equipment'!AF:AF)+SUMIF('Other Pharma &amp; Health Products'!$B:$B,$B250,'Other Pharma &amp; Health Products'!AF:AF)+SUMIF('PSM Costs'!$B:$B,$B250,'PSM Costs'!AF:AF)&gt;0,SUMIF(Pharmaceuticals!$B:$B,$B250,Pharmaceuticals!W:W)+SUMIF('Health Products &amp; Equipment'!$B:$B,$B250,'Health Products &amp; Equipment'!AF:AF)+SUMIF('Other Pharma &amp; Health Products'!$B:$B,$B250,'Other Pharma &amp; Health Products'!AF:AF)+SUMIF('PSM Costs'!$B:$B,$B250,'PSM Costs'!AF:AF),"")</f>
        <v/>
      </c>
      <c r="M250" s="228" t="str">
        <f t="shared" ca="1" si="21"/>
        <v/>
      </c>
      <c r="N250" s="231" t="str">
        <f ca="1">IF(SUMIF(Pharmaceuticals!$B:$B,$B250,Pharmaceuticals!AD:AD)+SUMIF('Health Products &amp; Equipment'!$B:$B,$B250,'Health Products &amp; Equipment'!AM:AM)+SUMIF('Other Pharma &amp; Health Products'!$B:$B,$B250,'Other Pharma &amp; Health Products'!AM:AM)+SUMIF('PSM Costs'!$B:$B,$B250,'PSM Costs'!AM:AM)&gt;0,SUMIF(Pharmaceuticals!$B:$B,$B250,Pharmaceuticals!AD:AD)+SUMIF('Health Products &amp; Equipment'!$B:$B,$B250,'Health Products &amp; Equipment'!AM:AM)+SUMIF('Other Pharma &amp; Health Products'!$B:$B,$B250,'Other Pharma &amp; Health Products'!AM:AM)+SUMIF('PSM Costs'!$B:$B,$B250,'PSM Costs'!AM:AM),"")</f>
        <v/>
      </c>
      <c r="O250" s="231" t="str">
        <f ca="1">IF(SUMIF(Pharmaceuticals!$B:$B,$B250,Pharmaceuticals!AF:AF)+SUMIF('Health Products &amp; Equipment'!$B:$B,$B250,'Health Products &amp; Equipment'!AO:AO)+SUMIF('Other Pharma &amp; Health Products'!$B:$B,$B250,'Other Pharma &amp; Health Products'!AO:AO)+SUMIF('PSM Costs'!$B:$B,$B250,'PSM Costs'!AO:AO)&gt;0,SUMIF(Pharmaceuticals!$B:$B,$B250,Pharmaceuticals!AF:AF)+SUMIF('Health Products &amp; Equipment'!$B:$B,$B250,'Health Products &amp; Equipment'!AO:AO)+SUMIF('Other Pharma &amp; Health Products'!$B:$B,$B250,'Other Pharma &amp; Health Products'!AO:AO)+SUMIF('PSM Costs'!$B:$B,$B250,'PSM Costs'!AO:AO),"")</f>
        <v/>
      </c>
      <c r="P250" s="231" t="str">
        <f ca="1">IF(SUMIF(Pharmaceuticals!$B:$B,$B250,Pharmaceuticals!AH:AH)+SUMIF('Health Products &amp; Equipment'!$B:$B,$B250,'Health Products &amp; Equipment'!AQ:AQ)+SUMIF('Other Pharma &amp; Health Products'!$B:$B,$B250,'Other Pharma &amp; Health Products'!AQ:AQ)+SUMIF('PSM Costs'!$B:$B,$B250,'PSM Costs'!AQ:AQ)&gt;0,SUMIF(Pharmaceuticals!$B:$B,$B250,Pharmaceuticals!AH:AH)+SUMIF('Health Products &amp; Equipment'!$B:$B,$B250,'Health Products &amp; Equipment'!AQ:AQ)+SUMIF('Other Pharma &amp; Health Products'!$B:$B,$B250,'Other Pharma &amp; Health Products'!AQ:AQ)+SUMIF('PSM Costs'!$B:$B,$B250,'PSM Costs'!AQ:AQ),"")</f>
        <v/>
      </c>
      <c r="Q250" s="231" t="str">
        <f ca="1">IF(SUMIF(Pharmaceuticals!$B:$B,$B250,Pharmaceuticals!AJ:AJ)+SUMIF('Health Products &amp; Equipment'!$B:$B,$B250,'Health Products &amp; Equipment'!AS:AS)+SUMIF('Other Pharma &amp; Health Products'!$B:$B,$B250,'Other Pharma &amp; Health Products'!AS:AS)+SUMIF('PSM Costs'!$B:$B,$B250,'PSM Costs'!AS:AS)&gt;0,SUMIF(Pharmaceuticals!$B:$B,$B250,Pharmaceuticals!AJ:AJ)+SUMIF('Health Products &amp; Equipment'!$B:$B,$B250,'Health Products &amp; Equipment'!AS:AS)+SUMIF('Other Pharma &amp; Health Products'!$B:$B,$B250,'Other Pharma &amp; Health Products'!AS:AS)+SUMIF('PSM Costs'!$B:$B,$B250,'PSM Costs'!AS:AS),"")</f>
        <v/>
      </c>
      <c r="R250" s="229" t="str">
        <f t="shared" ca="1" si="22"/>
        <v/>
      </c>
      <c r="S250" s="230" t="str">
        <f ca="1">IF(SUMIF(Pharmaceuticals!$B:$B,$B250,Pharmaceuticals!AQ:AQ)+SUMIF('Health Products &amp; Equipment'!$B:$B,$B250,'Health Products &amp; Equipment'!AZ:AZ)+SUMIF('Other Pharma &amp; Health Products'!$B:$B,$B250,'Other Pharma &amp; Health Products'!AZ:AZ)+SUMIF('PSM Costs'!$B:$B,$B250,'PSM Costs'!AZ:AZ)&gt;0,SUMIF(Pharmaceuticals!$B:$B,$B250,Pharmaceuticals!AQ:AQ)+SUMIF('Health Products &amp; Equipment'!$B:$B,$B250,'Health Products &amp; Equipment'!AZ:AZ)+SUMIF('Other Pharma &amp; Health Products'!$B:$B,$B250,'Other Pharma &amp; Health Products'!AZ:AZ)+SUMIF('PSM Costs'!$B:$B,$B250,'PSM Costs'!AZ:AZ),"")</f>
        <v/>
      </c>
      <c r="T250" s="230" t="str">
        <f ca="1">IF(SUMIF(Pharmaceuticals!$B:$B,$B250,Pharmaceuticals!AS:AS)+SUMIF('Health Products &amp; Equipment'!$B:$B,$B250,'Health Products &amp; Equipment'!BB:BB)+SUMIF('Other Pharma &amp; Health Products'!$B:$B,$B250,'Other Pharma &amp; Health Products'!BB:BB)+SUMIF('PSM Costs'!$B:$B,$B250,'PSM Costs'!BB:BB)&gt;0,SUMIF(Pharmaceuticals!$B:$B,$B250,Pharmaceuticals!AS:AS)+SUMIF('Health Products &amp; Equipment'!$B:$B,$B250,'Health Products &amp; Equipment'!BB:BB)+SUMIF('Other Pharma &amp; Health Products'!$B:$B,$B250,'Other Pharma &amp; Health Products'!BB:BB)+SUMIF('PSM Costs'!$B:$B,$B250,'PSM Costs'!BB:BB),"")</f>
        <v/>
      </c>
      <c r="U250" s="230" t="str">
        <f ca="1">IF(SUMIF(Pharmaceuticals!$B:$B,$B250,Pharmaceuticals!AU:AU)+SUMIF('Health Products &amp; Equipment'!$B:$B,$B250,'Health Products &amp; Equipment'!BD:BD)+SUMIF('Other Pharma &amp; Health Products'!$B:$B,$B250,'Other Pharma &amp; Health Products'!BD:BD)+SUMIF('PSM Costs'!$B:$B,$B250,'PSM Costs'!BD:BD)&gt;0,SUMIF(Pharmaceuticals!$B:$B,$B250,Pharmaceuticals!AU:AU)+SUMIF('Health Products &amp; Equipment'!$B:$B,$B250,'Health Products &amp; Equipment'!BD:BD)+SUMIF('Other Pharma &amp; Health Products'!$B:$B,$B250,'Other Pharma &amp; Health Products'!BD:BD)+SUMIF('PSM Costs'!$B:$B,$B250,'PSM Costs'!BD:BD),"")</f>
        <v/>
      </c>
      <c r="V250" s="230" t="str">
        <f ca="1">IF(SUMIF(Pharmaceuticals!$B:$B,$B250,Pharmaceuticals!AW:AW)+SUMIF('Health Products &amp; Equipment'!$B:$B,$B250,'Health Products &amp; Equipment'!BF:BF)+SUMIF('Other Pharma &amp; Health Products'!$B:$B,$B250,'Other Pharma &amp; Health Products'!BF:BF)+SUMIF('PSM Costs'!$B:$B,$B250,'PSM Costs'!BF:BF)&gt;0,SUMIF(Pharmaceuticals!$B:$B,$B250,Pharmaceuticals!AW:AW)+SUMIF('Health Products &amp; Equipment'!$B:$B,$B250,'Health Products &amp; Equipment'!BF:BF)+SUMIF('Other Pharma &amp; Health Products'!$B:$B,$B250,'Other Pharma &amp; Health Products'!BF:BF)+SUMIF('PSM Costs'!$B:$B,$B250,'PSM Costs'!BF:BF),"")</f>
        <v/>
      </c>
      <c r="W250" s="228" t="str">
        <f t="shared" ca="1" si="23"/>
        <v/>
      </c>
      <c r="X250" s="231" t="str">
        <f ca="1">IF(SUMIF(Pharmaceuticals!$B:$B,$B250,Pharmaceuticals!BD:BD)+SUMIF('Health Products &amp; Equipment'!$B:$B,$B250,'Health Products &amp; Equipment'!BM:BM)+SUMIF('Other Pharma &amp; Health Products'!$B:$B,$B250,'Other Pharma &amp; Health Products'!BM:BM)+SUMIF('PSM Costs'!$B:$B,$B250,'PSM Costs'!BM:BM)&gt;0,SUMIF(Pharmaceuticals!$B:$B,$B250,Pharmaceuticals!BD:BD)+SUMIF('Health Products &amp; Equipment'!$B:$B,$B250,'Health Products &amp; Equipment'!BM:BM)+SUMIF('Other Pharma &amp; Health Products'!$B:$B,$B250,'Other Pharma &amp; Health Products'!BM:BM)+SUMIF('PSM Costs'!$B:$B,$B250,'PSM Costs'!BM:BM),"")</f>
        <v/>
      </c>
      <c r="Y250" s="231" t="str">
        <f ca="1">IF(SUMIF(Pharmaceuticals!$B:$B,$B250,Pharmaceuticals!BF:BF)+SUMIF('Health Products &amp; Equipment'!$B:$B,$B250,'Health Products &amp; Equipment'!BO:BO)+SUMIF('Other Pharma &amp; Health Products'!$B:$B,$B250,'Other Pharma &amp; Health Products'!BO:BO)+SUMIF('PSM Costs'!$B:$B,$B250,'PSM Costs'!BO:BO)&gt;0,SUMIF(Pharmaceuticals!$B:$B,$B250,Pharmaceuticals!BF:BF)+SUMIF('Health Products &amp; Equipment'!$B:$B,$B250,'Health Products &amp; Equipment'!BO:BO)+SUMIF('Other Pharma &amp; Health Products'!$B:$B,$B250,'Other Pharma &amp; Health Products'!BO:BO)+SUMIF('PSM Costs'!$B:$B,$B250,'PSM Costs'!BO:BO),"")</f>
        <v/>
      </c>
      <c r="Z250" s="231" t="str">
        <f ca="1">IF(SUMIF(Pharmaceuticals!$B:$B,$B250,Pharmaceuticals!BH:BH)+SUMIF('Health Products &amp; Equipment'!$B:$B,$B250,'Health Products &amp; Equipment'!BQ:BQ)+SUMIF('Other Pharma &amp; Health Products'!$B:$B,$B250,'Other Pharma &amp; Health Products'!BQ:BQ)+SUMIF('PSM Costs'!$B:$B,$B250,'PSM Costs'!BQ:BQ)&gt;0,SUMIF(Pharmaceuticals!$B:$B,$B250,Pharmaceuticals!BH:BH)+SUMIF('Health Products &amp; Equipment'!$B:$B,$B250,'Health Products &amp; Equipment'!BQ:BQ)+SUMIF('Other Pharma &amp; Health Products'!$B:$B,$B250,'Other Pharma &amp; Health Products'!BQ:BQ)+SUMIF('PSM Costs'!$B:$B,$B250,'PSM Costs'!BQ:BQ),"")</f>
        <v/>
      </c>
      <c r="AA250" s="231" t="str">
        <f ca="1">IF(SUMIF(Pharmaceuticals!$B:$B,$B250,Pharmaceuticals!BJ:BJ)+SUMIF('Health Products &amp; Equipment'!$B:$B,$B250,'Health Products &amp; Equipment'!BS:BS)+SUMIF('Other Pharma &amp; Health Products'!$B:$B,$B250,'Other Pharma &amp; Health Products'!BS:BS)+SUMIF('PSM Costs'!$B:$B,$B250,'PSM Costs'!BS:BS)&gt;0,SUMIF(Pharmaceuticals!$B:$B,$B250,Pharmaceuticals!BJ:BJ)+SUMIF('Health Products &amp; Equipment'!$B:$B,$B250,'Health Products &amp; Equipment'!BS:BS)+SUMIF('Other Pharma &amp; Health Products'!$B:$B,$B250,'Other Pharma &amp; Health Products'!BS:BS)+SUMIF('PSM Costs'!$B:$B,$B250,'PSM Costs'!BS:BS),"")</f>
        <v/>
      </c>
      <c r="AB250" s="230" t="str">
        <f t="shared" ca="1" si="24"/>
        <v/>
      </c>
    </row>
    <row r="251" spans="1:28" ht="22" customHeight="1" x14ac:dyDescent="0.15">
      <c r="A251" s="226">
        <v>241</v>
      </c>
      <c r="B251" s="226" t="str">
        <f ca="1">IFERROR(VLOOKUP(A251,'Rank unique Mod-Int-CI-PR'!I:J,2,FALSE),"")</f>
        <v/>
      </c>
      <c r="C251" s="227" t="str">
        <f ca="1">IFERROR(VLOOKUP(VALUE(LEFT(B251,FIND("-",B251)-1)),CatModules!B:C,2,FALSE),"")</f>
        <v/>
      </c>
      <c r="D251" s="227" t="str">
        <f ca="1">IFERROR(VLOOKUP(LEFT(B251,FIND("--",B251)-1),CatInt!D:E,2,FALSE),"")</f>
        <v/>
      </c>
      <c r="E251" s="227" t="str">
        <f ca="1">IFERROR(VLOOKUP(MID(B251,FIND("--",B251)+2,FIND("---",B251)-FIND("--",B251)-2),CatCostInp!D:E,2,FALSE),"")</f>
        <v/>
      </c>
      <c r="F251" s="227" t="str">
        <f ca="1">IFERROR(VLOOKUP(B251,ActivityConcat!A:C,3,FALSE),"")</f>
        <v/>
      </c>
      <c r="G251" s="228" t="str">
        <f ca="1">IFERROR(VLOOKUP(VALUE(RIGHT(B251,1)),Setup!A:D,4,FALSE),"")</f>
        <v/>
      </c>
      <c r="H251" s="229" t="str">
        <f t="shared" ca="1" si="20"/>
        <v/>
      </c>
      <c r="I251" s="230" t="str">
        <f ca="1">IF(SUMIF(Pharmaceuticals!$B:$B,$B251,Pharmaceuticals!Q:Q)+SUMIF('Health Products &amp; Equipment'!$B:$B,$B251,'Health Products &amp; Equipment'!Z:Z)+SUMIF('Other Pharma &amp; Health Products'!$B:$B,$B251,'Other Pharma &amp; Health Products'!Z:Z)+SUMIF('PSM Costs'!$B:$B,$B251,'PSM Costs'!Z:Z)&gt;0,SUMIF(Pharmaceuticals!$B:$B,$B251,Pharmaceuticals!Q:Q)+SUMIF('Health Products &amp; Equipment'!$B:$B,$B251,'Health Products &amp; Equipment'!Z:Z)+SUMIF('Other Pharma &amp; Health Products'!$B:$B,$B251,'Other Pharma &amp; Health Products'!Z:Z)+SUMIF('PSM Costs'!$B:$B,$B251,'PSM Costs'!Z:Z),"")</f>
        <v/>
      </c>
      <c r="J251" s="230" t="str">
        <f ca="1">IF(SUMIF(Pharmaceuticals!$B:$B,$B251,Pharmaceuticals!S:S)+SUMIF('Health Products &amp; Equipment'!$B:$B,$B251,'Health Products &amp; Equipment'!AB:AB)+SUMIF('Other Pharma &amp; Health Products'!$B:$B,$B251,'Other Pharma &amp; Health Products'!AB:AB)+SUMIF('PSM Costs'!$B:$B,$B251,'PSM Costs'!AB:AB)&gt;0,SUMIF(Pharmaceuticals!$B:$B,$B251,Pharmaceuticals!S:S)+SUMIF('Health Products &amp; Equipment'!$B:$B,$B251,'Health Products &amp; Equipment'!AB:AB)+SUMIF('Other Pharma &amp; Health Products'!$B:$B,$B251,'Other Pharma &amp; Health Products'!AB:AB)+SUMIF('PSM Costs'!$B:$B,$B251,'PSM Costs'!AB:AB),"")</f>
        <v/>
      </c>
      <c r="K251" s="230" t="str">
        <f ca="1">IF(SUMIF(Pharmaceuticals!$B:$B,$B251,Pharmaceuticals!U:U)+SUMIF('Health Products &amp; Equipment'!$B:$B,$B251,'Health Products &amp; Equipment'!AD:AD)+SUMIF('Other Pharma &amp; Health Products'!$B:$B,$B251,'Other Pharma &amp; Health Products'!AD:AD)+SUMIF('PSM Costs'!$B:$B,$B251,'PSM Costs'!AD:AD)&gt;0,SUMIF(Pharmaceuticals!$B:$B,$B251,Pharmaceuticals!U:U)+SUMIF('Health Products &amp; Equipment'!$B:$B,$B251,'Health Products &amp; Equipment'!AD:AD)+SUMIF('Other Pharma &amp; Health Products'!$B:$B,$B251,'Other Pharma &amp; Health Products'!AD:AD)+SUMIF('PSM Costs'!$B:$B,$B251,'PSM Costs'!AD:AD),"")</f>
        <v/>
      </c>
      <c r="L251" s="230" t="str">
        <f ca="1">IF(SUMIF(Pharmaceuticals!$B:$B,$B251,Pharmaceuticals!W:W)+SUMIF('Health Products &amp; Equipment'!$B:$B,$B251,'Health Products &amp; Equipment'!AF:AF)+SUMIF('Other Pharma &amp; Health Products'!$B:$B,$B251,'Other Pharma &amp; Health Products'!AF:AF)+SUMIF('PSM Costs'!$B:$B,$B251,'PSM Costs'!AF:AF)&gt;0,SUMIF(Pharmaceuticals!$B:$B,$B251,Pharmaceuticals!W:W)+SUMIF('Health Products &amp; Equipment'!$B:$B,$B251,'Health Products &amp; Equipment'!AF:AF)+SUMIF('Other Pharma &amp; Health Products'!$B:$B,$B251,'Other Pharma &amp; Health Products'!AF:AF)+SUMIF('PSM Costs'!$B:$B,$B251,'PSM Costs'!AF:AF),"")</f>
        <v/>
      </c>
      <c r="M251" s="228" t="str">
        <f t="shared" ca="1" si="21"/>
        <v/>
      </c>
      <c r="N251" s="231" t="str">
        <f ca="1">IF(SUMIF(Pharmaceuticals!$B:$B,$B251,Pharmaceuticals!AD:AD)+SUMIF('Health Products &amp; Equipment'!$B:$B,$B251,'Health Products &amp; Equipment'!AM:AM)+SUMIF('Other Pharma &amp; Health Products'!$B:$B,$B251,'Other Pharma &amp; Health Products'!AM:AM)+SUMIF('PSM Costs'!$B:$B,$B251,'PSM Costs'!AM:AM)&gt;0,SUMIF(Pharmaceuticals!$B:$B,$B251,Pharmaceuticals!AD:AD)+SUMIF('Health Products &amp; Equipment'!$B:$B,$B251,'Health Products &amp; Equipment'!AM:AM)+SUMIF('Other Pharma &amp; Health Products'!$B:$B,$B251,'Other Pharma &amp; Health Products'!AM:AM)+SUMIF('PSM Costs'!$B:$B,$B251,'PSM Costs'!AM:AM),"")</f>
        <v/>
      </c>
      <c r="O251" s="231" t="str">
        <f ca="1">IF(SUMIF(Pharmaceuticals!$B:$B,$B251,Pharmaceuticals!AF:AF)+SUMIF('Health Products &amp; Equipment'!$B:$B,$B251,'Health Products &amp; Equipment'!AO:AO)+SUMIF('Other Pharma &amp; Health Products'!$B:$B,$B251,'Other Pharma &amp; Health Products'!AO:AO)+SUMIF('PSM Costs'!$B:$B,$B251,'PSM Costs'!AO:AO)&gt;0,SUMIF(Pharmaceuticals!$B:$B,$B251,Pharmaceuticals!AF:AF)+SUMIF('Health Products &amp; Equipment'!$B:$B,$B251,'Health Products &amp; Equipment'!AO:AO)+SUMIF('Other Pharma &amp; Health Products'!$B:$B,$B251,'Other Pharma &amp; Health Products'!AO:AO)+SUMIF('PSM Costs'!$B:$B,$B251,'PSM Costs'!AO:AO),"")</f>
        <v/>
      </c>
      <c r="P251" s="231" t="str">
        <f ca="1">IF(SUMIF(Pharmaceuticals!$B:$B,$B251,Pharmaceuticals!AH:AH)+SUMIF('Health Products &amp; Equipment'!$B:$B,$B251,'Health Products &amp; Equipment'!AQ:AQ)+SUMIF('Other Pharma &amp; Health Products'!$B:$B,$B251,'Other Pharma &amp; Health Products'!AQ:AQ)+SUMIF('PSM Costs'!$B:$B,$B251,'PSM Costs'!AQ:AQ)&gt;0,SUMIF(Pharmaceuticals!$B:$B,$B251,Pharmaceuticals!AH:AH)+SUMIF('Health Products &amp; Equipment'!$B:$B,$B251,'Health Products &amp; Equipment'!AQ:AQ)+SUMIF('Other Pharma &amp; Health Products'!$B:$B,$B251,'Other Pharma &amp; Health Products'!AQ:AQ)+SUMIF('PSM Costs'!$B:$B,$B251,'PSM Costs'!AQ:AQ),"")</f>
        <v/>
      </c>
      <c r="Q251" s="231" t="str">
        <f ca="1">IF(SUMIF(Pharmaceuticals!$B:$B,$B251,Pharmaceuticals!AJ:AJ)+SUMIF('Health Products &amp; Equipment'!$B:$B,$B251,'Health Products &amp; Equipment'!AS:AS)+SUMIF('Other Pharma &amp; Health Products'!$B:$B,$B251,'Other Pharma &amp; Health Products'!AS:AS)+SUMIF('PSM Costs'!$B:$B,$B251,'PSM Costs'!AS:AS)&gt;0,SUMIF(Pharmaceuticals!$B:$B,$B251,Pharmaceuticals!AJ:AJ)+SUMIF('Health Products &amp; Equipment'!$B:$B,$B251,'Health Products &amp; Equipment'!AS:AS)+SUMIF('Other Pharma &amp; Health Products'!$B:$B,$B251,'Other Pharma &amp; Health Products'!AS:AS)+SUMIF('PSM Costs'!$B:$B,$B251,'PSM Costs'!AS:AS),"")</f>
        <v/>
      </c>
      <c r="R251" s="229" t="str">
        <f t="shared" ca="1" si="22"/>
        <v/>
      </c>
      <c r="S251" s="230" t="str">
        <f ca="1">IF(SUMIF(Pharmaceuticals!$B:$B,$B251,Pharmaceuticals!AQ:AQ)+SUMIF('Health Products &amp; Equipment'!$B:$B,$B251,'Health Products &amp; Equipment'!AZ:AZ)+SUMIF('Other Pharma &amp; Health Products'!$B:$B,$B251,'Other Pharma &amp; Health Products'!AZ:AZ)+SUMIF('PSM Costs'!$B:$B,$B251,'PSM Costs'!AZ:AZ)&gt;0,SUMIF(Pharmaceuticals!$B:$B,$B251,Pharmaceuticals!AQ:AQ)+SUMIF('Health Products &amp; Equipment'!$B:$B,$B251,'Health Products &amp; Equipment'!AZ:AZ)+SUMIF('Other Pharma &amp; Health Products'!$B:$B,$B251,'Other Pharma &amp; Health Products'!AZ:AZ)+SUMIF('PSM Costs'!$B:$B,$B251,'PSM Costs'!AZ:AZ),"")</f>
        <v/>
      </c>
      <c r="T251" s="230" t="str">
        <f ca="1">IF(SUMIF(Pharmaceuticals!$B:$B,$B251,Pharmaceuticals!AS:AS)+SUMIF('Health Products &amp; Equipment'!$B:$B,$B251,'Health Products &amp; Equipment'!BB:BB)+SUMIF('Other Pharma &amp; Health Products'!$B:$B,$B251,'Other Pharma &amp; Health Products'!BB:BB)+SUMIF('PSM Costs'!$B:$B,$B251,'PSM Costs'!BB:BB)&gt;0,SUMIF(Pharmaceuticals!$B:$B,$B251,Pharmaceuticals!AS:AS)+SUMIF('Health Products &amp; Equipment'!$B:$B,$B251,'Health Products &amp; Equipment'!BB:BB)+SUMIF('Other Pharma &amp; Health Products'!$B:$B,$B251,'Other Pharma &amp; Health Products'!BB:BB)+SUMIF('PSM Costs'!$B:$B,$B251,'PSM Costs'!BB:BB),"")</f>
        <v/>
      </c>
      <c r="U251" s="230" t="str">
        <f ca="1">IF(SUMIF(Pharmaceuticals!$B:$B,$B251,Pharmaceuticals!AU:AU)+SUMIF('Health Products &amp; Equipment'!$B:$B,$B251,'Health Products &amp; Equipment'!BD:BD)+SUMIF('Other Pharma &amp; Health Products'!$B:$B,$B251,'Other Pharma &amp; Health Products'!BD:BD)+SUMIF('PSM Costs'!$B:$B,$B251,'PSM Costs'!BD:BD)&gt;0,SUMIF(Pharmaceuticals!$B:$B,$B251,Pharmaceuticals!AU:AU)+SUMIF('Health Products &amp; Equipment'!$B:$B,$B251,'Health Products &amp; Equipment'!BD:BD)+SUMIF('Other Pharma &amp; Health Products'!$B:$B,$B251,'Other Pharma &amp; Health Products'!BD:BD)+SUMIF('PSM Costs'!$B:$B,$B251,'PSM Costs'!BD:BD),"")</f>
        <v/>
      </c>
      <c r="V251" s="230" t="str">
        <f ca="1">IF(SUMIF(Pharmaceuticals!$B:$B,$B251,Pharmaceuticals!AW:AW)+SUMIF('Health Products &amp; Equipment'!$B:$B,$B251,'Health Products &amp; Equipment'!BF:BF)+SUMIF('Other Pharma &amp; Health Products'!$B:$B,$B251,'Other Pharma &amp; Health Products'!BF:BF)+SUMIF('PSM Costs'!$B:$B,$B251,'PSM Costs'!BF:BF)&gt;0,SUMIF(Pharmaceuticals!$B:$B,$B251,Pharmaceuticals!AW:AW)+SUMIF('Health Products &amp; Equipment'!$B:$B,$B251,'Health Products &amp; Equipment'!BF:BF)+SUMIF('Other Pharma &amp; Health Products'!$B:$B,$B251,'Other Pharma &amp; Health Products'!BF:BF)+SUMIF('PSM Costs'!$B:$B,$B251,'PSM Costs'!BF:BF),"")</f>
        <v/>
      </c>
      <c r="W251" s="228" t="str">
        <f t="shared" ca="1" si="23"/>
        <v/>
      </c>
      <c r="X251" s="231" t="str">
        <f ca="1">IF(SUMIF(Pharmaceuticals!$B:$B,$B251,Pharmaceuticals!BD:BD)+SUMIF('Health Products &amp; Equipment'!$B:$B,$B251,'Health Products &amp; Equipment'!BM:BM)+SUMIF('Other Pharma &amp; Health Products'!$B:$B,$B251,'Other Pharma &amp; Health Products'!BM:BM)+SUMIF('PSM Costs'!$B:$B,$B251,'PSM Costs'!BM:BM)&gt;0,SUMIF(Pharmaceuticals!$B:$B,$B251,Pharmaceuticals!BD:BD)+SUMIF('Health Products &amp; Equipment'!$B:$B,$B251,'Health Products &amp; Equipment'!BM:BM)+SUMIF('Other Pharma &amp; Health Products'!$B:$B,$B251,'Other Pharma &amp; Health Products'!BM:BM)+SUMIF('PSM Costs'!$B:$B,$B251,'PSM Costs'!BM:BM),"")</f>
        <v/>
      </c>
      <c r="Y251" s="231" t="str">
        <f ca="1">IF(SUMIF(Pharmaceuticals!$B:$B,$B251,Pharmaceuticals!BF:BF)+SUMIF('Health Products &amp; Equipment'!$B:$B,$B251,'Health Products &amp; Equipment'!BO:BO)+SUMIF('Other Pharma &amp; Health Products'!$B:$B,$B251,'Other Pharma &amp; Health Products'!BO:BO)+SUMIF('PSM Costs'!$B:$B,$B251,'PSM Costs'!BO:BO)&gt;0,SUMIF(Pharmaceuticals!$B:$B,$B251,Pharmaceuticals!BF:BF)+SUMIF('Health Products &amp; Equipment'!$B:$B,$B251,'Health Products &amp; Equipment'!BO:BO)+SUMIF('Other Pharma &amp; Health Products'!$B:$B,$B251,'Other Pharma &amp; Health Products'!BO:BO)+SUMIF('PSM Costs'!$B:$B,$B251,'PSM Costs'!BO:BO),"")</f>
        <v/>
      </c>
      <c r="Z251" s="231" t="str">
        <f ca="1">IF(SUMIF(Pharmaceuticals!$B:$B,$B251,Pharmaceuticals!BH:BH)+SUMIF('Health Products &amp; Equipment'!$B:$B,$B251,'Health Products &amp; Equipment'!BQ:BQ)+SUMIF('Other Pharma &amp; Health Products'!$B:$B,$B251,'Other Pharma &amp; Health Products'!BQ:BQ)+SUMIF('PSM Costs'!$B:$B,$B251,'PSM Costs'!BQ:BQ)&gt;0,SUMIF(Pharmaceuticals!$B:$B,$B251,Pharmaceuticals!BH:BH)+SUMIF('Health Products &amp; Equipment'!$B:$B,$B251,'Health Products &amp; Equipment'!BQ:BQ)+SUMIF('Other Pharma &amp; Health Products'!$B:$B,$B251,'Other Pharma &amp; Health Products'!BQ:BQ)+SUMIF('PSM Costs'!$B:$B,$B251,'PSM Costs'!BQ:BQ),"")</f>
        <v/>
      </c>
      <c r="AA251" s="231" t="str">
        <f ca="1">IF(SUMIF(Pharmaceuticals!$B:$B,$B251,Pharmaceuticals!BJ:BJ)+SUMIF('Health Products &amp; Equipment'!$B:$B,$B251,'Health Products &amp; Equipment'!BS:BS)+SUMIF('Other Pharma &amp; Health Products'!$B:$B,$B251,'Other Pharma &amp; Health Products'!BS:BS)+SUMIF('PSM Costs'!$B:$B,$B251,'PSM Costs'!BS:BS)&gt;0,SUMIF(Pharmaceuticals!$B:$B,$B251,Pharmaceuticals!BJ:BJ)+SUMIF('Health Products &amp; Equipment'!$B:$B,$B251,'Health Products &amp; Equipment'!BS:BS)+SUMIF('Other Pharma &amp; Health Products'!$B:$B,$B251,'Other Pharma &amp; Health Products'!BS:BS)+SUMIF('PSM Costs'!$B:$B,$B251,'PSM Costs'!BS:BS),"")</f>
        <v/>
      </c>
      <c r="AB251" s="230" t="str">
        <f t="shared" ca="1" si="24"/>
        <v/>
      </c>
    </row>
    <row r="252" spans="1:28" ht="22" customHeight="1" x14ac:dyDescent="0.15">
      <c r="A252" s="226">
        <v>242</v>
      </c>
      <c r="B252" s="226" t="str">
        <f ca="1">IFERROR(VLOOKUP(A252,'Rank unique Mod-Int-CI-PR'!I:J,2,FALSE),"")</f>
        <v/>
      </c>
      <c r="C252" s="227" t="str">
        <f ca="1">IFERROR(VLOOKUP(VALUE(LEFT(B252,FIND("-",B252)-1)),CatModules!B:C,2,FALSE),"")</f>
        <v/>
      </c>
      <c r="D252" s="227" t="str">
        <f ca="1">IFERROR(VLOOKUP(LEFT(B252,FIND("--",B252)-1),CatInt!D:E,2,FALSE),"")</f>
        <v/>
      </c>
      <c r="E252" s="227" t="str">
        <f ca="1">IFERROR(VLOOKUP(MID(B252,FIND("--",B252)+2,FIND("---",B252)-FIND("--",B252)-2),CatCostInp!D:E,2,FALSE),"")</f>
        <v/>
      </c>
      <c r="F252" s="227" t="str">
        <f ca="1">IFERROR(VLOOKUP(B252,ActivityConcat!A:C,3,FALSE),"")</f>
        <v/>
      </c>
      <c r="G252" s="228" t="str">
        <f ca="1">IFERROR(VLOOKUP(VALUE(RIGHT(B252,1)),Setup!A:D,4,FALSE),"")</f>
        <v/>
      </c>
      <c r="H252" s="229" t="str">
        <f t="shared" ca="1" si="20"/>
        <v/>
      </c>
      <c r="I252" s="230" t="str">
        <f ca="1">IF(SUMIF(Pharmaceuticals!$B:$B,$B252,Pharmaceuticals!Q:Q)+SUMIF('Health Products &amp; Equipment'!$B:$B,$B252,'Health Products &amp; Equipment'!Z:Z)+SUMIF('Other Pharma &amp; Health Products'!$B:$B,$B252,'Other Pharma &amp; Health Products'!Z:Z)+SUMIF('PSM Costs'!$B:$B,$B252,'PSM Costs'!Z:Z)&gt;0,SUMIF(Pharmaceuticals!$B:$B,$B252,Pharmaceuticals!Q:Q)+SUMIF('Health Products &amp; Equipment'!$B:$B,$B252,'Health Products &amp; Equipment'!Z:Z)+SUMIF('Other Pharma &amp; Health Products'!$B:$B,$B252,'Other Pharma &amp; Health Products'!Z:Z)+SUMIF('PSM Costs'!$B:$B,$B252,'PSM Costs'!Z:Z),"")</f>
        <v/>
      </c>
      <c r="J252" s="230" t="str">
        <f ca="1">IF(SUMIF(Pharmaceuticals!$B:$B,$B252,Pharmaceuticals!S:S)+SUMIF('Health Products &amp; Equipment'!$B:$B,$B252,'Health Products &amp; Equipment'!AB:AB)+SUMIF('Other Pharma &amp; Health Products'!$B:$B,$B252,'Other Pharma &amp; Health Products'!AB:AB)+SUMIF('PSM Costs'!$B:$B,$B252,'PSM Costs'!AB:AB)&gt;0,SUMIF(Pharmaceuticals!$B:$B,$B252,Pharmaceuticals!S:S)+SUMIF('Health Products &amp; Equipment'!$B:$B,$B252,'Health Products &amp; Equipment'!AB:AB)+SUMIF('Other Pharma &amp; Health Products'!$B:$B,$B252,'Other Pharma &amp; Health Products'!AB:AB)+SUMIF('PSM Costs'!$B:$B,$B252,'PSM Costs'!AB:AB),"")</f>
        <v/>
      </c>
      <c r="K252" s="230" t="str">
        <f ca="1">IF(SUMIF(Pharmaceuticals!$B:$B,$B252,Pharmaceuticals!U:U)+SUMIF('Health Products &amp; Equipment'!$B:$B,$B252,'Health Products &amp; Equipment'!AD:AD)+SUMIF('Other Pharma &amp; Health Products'!$B:$B,$B252,'Other Pharma &amp; Health Products'!AD:AD)+SUMIF('PSM Costs'!$B:$B,$B252,'PSM Costs'!AD:AD)&gt;0,SUMIF(Pharmaceuticals!$B:$B,$B252,Pharmaceuticals!U:U)+SUMIF('Health Products &amp; Equipment'!$B:$B,$B252,'Health Products &amp; Equipment'!AD:AD)+SUMIF('Other Pharma &amp; Health Products'!$B:$B,$B252,'Other Pharma &amp; Health Products'!AD:AD)+SUMIF('PSM Costs'!$B:$B,$B252,'PSM Costs'!AD:AD),"")</f>
        <v/>
      </c>
      <c r="L252" s="230" t="str">
        <f ca="1">IF(SUMIF(Pharmaceuticals!$B:$B,$B252,Pharmaceuticals!W:W)+SUMIF('Health Products &amp; Equipment'!$B:$B,$B252,'Health Products &amp; Equipment'!AF:AF)+SUMIF('Other Pharma &amp; Health Products'!$B:$B,$B252,'Other Pharma &amp; Health Products'!AF:AF)+SUMIF('PSM Costs'!$B:$B,$B252,'PSM Costs'!AF:AF)&gt;0,SUMIF(Pharmaceuticals!$B:$B,$B252,Pharmaceuticals!W:W)+SUMIF('Health Products &amp; Equipment'!$B:$B,$B252,'Health Products &amp; Equipment'!AF:AF)+SUMIF('Other Pharma &amp; Health Products'!$B:$B,$B252,'Other Pharma &amp; Health Products'!AF:AF)+SUMIF('PSM Costs'!$B:$B,$B252,'PSM Costs'!AF:AF),"")</f>
        <v/>
      </c>
      <c r="M252" s="228" t="str">
        <f t="shared" ca="1" si="21"/>
        <v/>
      </c>
      <c r="N252" s="231" t="str">
        <f ca="1">IF(SUMIF(Pharmaceuticals!$B:$B,$B252,Pharmaceuticals!AD:AD)+SUMIF('Health Products &amp; Equipment'!$B:$B,$B252,'Health Products &amp; Equipment'!AM:AM)+SUMIF('Other Pharma &amp; Health Products'!$B:$B,$B252,'Other Pharma &amp; Health Products'!AM:AM)+SUMIF('PSM Costs'!$B:$B,$B252,'PSM Costs'!AM:AM)&gt;0,SUMIF(Pharmaceuticals!$B:$B,$B252,Pharmaceuticals!AD:AD)+SUMIF('Health Products &amp; Equipment'!$B:$B,$B252,'Health Products &amp; Equipment'!AM:AM)+SUMIF('Other Pharma &amp; Health Products'!$B:$B,$B252,'Other Pharma &amp; Health Products'!AM:AM)+SUMIF('PSM Costs'!$B:$B,$B252,'PSM Costs'!AM:AM),"")</f>
        <v/>
      </c>
      <c r="O252" s="231" t="str">
        <f ca="1">IF(SUMIF(Pharmaceuticals!$B:$B,$B252,Pharmaceuticals!AF:AF)+SUMIF('Health Products &amp; Equipment'!$B:$B,$B252,'Health Products &amp; Equipment'!AO:AO)+SUMIF('Other Pharma &amp; Health Products'!$B:$B,$B252,'Other Pharma &amp; Health Products'!AO:AO)+SUMIF('PSM Costs'!$B:$B,$B252,'PSM Costs'!AO:AO)&gt;0,SUMIF(Pharmaceuticals!$B:$B,$B252,Pharmaceuticals!AF:AF)+SUMIF('Health Products &amp; Equipment'!$B:$B,$B252,'Health Products &amp; Equipment'!AO:AO)+SUMIF('Other Pharma &amp; Health Products'!$B:$B,$B252,'Other Pharma &amp; Health Products'!AO:AO)+SUMIF('PSM Costs'!$B:$B,$B252,'PSM Costs'!AO:AO),"")</f>
        <v/>
      </c>
      <c r="P252" s="231" t="str">
        <f ca="1">IF(SUMIF(Pharmaceuticals!$B:$B,$B252,Pharmaceuticals!AH:AH)+SUMIF('Health Products &amp; Equipment'!$B:$B,$B252,'Health Products &amp; Equipment'!AQ:AQ)+SUMIF('Other Pharma &amp; Health Products'!$B:$B,$B252,'Other Pharma &amp; Health Products'!AQ:AQ)+SUMIF('PSM Costs'!$B:$B,$B252,'PSM Costs'!AQ:AQ)&gt;0,SUMIF(Pharmaceuticals!$B:$B,$B252,Pharmaceuticals!AH:AH)+SUMIF('Health Products &amp; Equipment'!$B:$B,$B252,'Health Products &amp; Equipment'!AQ:AQ)+SUMIF('Other Pharma &amp; Health Products'!$B:$B,$B252,'Other Pharma &amp; Health Products'!AQ:AQ)+SUMIF('PSM Costs'!$B:$B,$B252,'PSM Costs'!AQ:AQ),"")</f>
        <v/>
      </c>
      <c r="Q252" s="231" t="str">
        <f ca="1">IF(SUMIF(Pharmaceuticals!$B:$B,$B252,Pharmaceuticals!AJ:AJ)+SUMIF('Health Products &amp; Equipment'!$B:$B,$B252,'Health Products &amp; Equipment'!AS:AS)+SUMIF('Other Pharma &amp; Health Products'!$B:$B,$B252,'Other Pharma &amp; Health Products'!AS:AS)+SUMIF('PSM Costs'!$B:$B,$B252,'PSM Costs'!AS:AS)&gt;0,SUMIF(Pharmaceuticals!$B:$B,$B252,Pharmaceuticals!AJ:AJ)+SUMIF('Health Products &amp; Equipment'!$B:$B,$B252,'Health Products &amp; Equipment'!AS:AS)+SUMIF('Other Pharma &amp; Health Products'!$B:$B,$B252,'Other Pharma &amp; Health Products'!AS:AS)+SUMIF('PSM Costs'!$B:$B,$B252,'PSM Costs'!AS:AS),"")</f>
        <v/>
      </c>
      <c r="R252" s="229" t="str">
        <f t="shared" ca="1" si="22"/>
        <v/>
      </c>
      <c r="S252" s="230" t="str">
        <f ca="1">IF(SUMIF(Pharmaceuticals!$B:$B,$B252,Pharmaceuticals!AQ:AQ)+SUMIF('Health Products &amp; Equipment'!$B:$B,$B252,'Health Products &amp; Equipment'!AZ:AZ)+SUMIF('Other Pharma &amp; Health Products'!$B:$B,$B252,'Other Pharma &amp; Health Products'!AZ:AZ)+SUMIF('PSM Costs'!$B:$B,$B252,'PSM Costs'!AZ:AZ)&gt;0,SUMIF(Pharmaceuticals!$B:$B,$B252,Pharmaceuticals!AQ:AQ)+SUMIF('Health Products &amp; Equipment'!$B:$B,$B252,'Health Products &amp; Equipment'!AZ:AZ)+SUMIF('Other Pharma &amp; Health Products'!$B:$B,$B252,'Other Pharma &amp; Health Products'!AZ:AZ)+SUMIF('PSM Costs'!$B:$B,$B252,'PSM Costs'!AZ:AZ),"")</f>
        <v/>
      </c>
      <c r="T252" s="230" t="str">
        <f ca="1">IF(SUMIF(Pharmaceuticals!$B:$B,$B252,Pharmaceuticals!AS:AS)+SUMIF('Health Products &amp; Equipment'!$B:$B,$B252,'Health Products &amp; Equipment'!BB:BB)+SUMIF('Other Pharma &amp; Health Products'!$B:$B,$B252,'Other Pharma &amp; Health Products'!BB:BB)+SUMIF('PSM Costs'!$B:$B,$B252,'PSM Costs'!BB:BB)&gt;0,SUMIF(Pharmaceuticals!$B:$B,$B252,Pharmaceuticals!AS:AS)+SUMIF('Health Products &amp; Equipment'!$B:$B,$B252,'Health Products &amp; Equipment'!BB:BB)+SUMIF('Other Pharma &amp; Health Products'!$B:$B,$B252,'Other Pharma &amp; Health Products'!BB:BB)+SUMIF('PSM Costs'!$B:$B,$B252,'PSM Costs'!BB:BB),"")</f>
        <v/>
      </c>
      <c r="U252" s="230" t="str">
        <f ca="1">IF(SUMIF(Pharmaceuticals!$B:$B,$B252,Pharmaceuticals!AU:AU)+SUMIF('Health Products &amp; Equipment'!$B:$B,$B252,'Health Products &amp; Equipment'!BD:BD)+SUMIF('Other Pharma &amp; Health Products'!$B:$B,$B252,'Other Pharma &amp; Health Products'!BD:BD)+SUMIF('PSM Costs'!$B:$B,$B252,'PSM Costs'!BD:BD)&gt;0,SUMIF(Pharmaceuticals!$B:$B,$B252,Pharmaceuticals!AU:AU)+SUMIF('Health Products &amp; Equipment'!$B:$B,$B252,'Health Products &amp; Equipment'!BD:BD)+SUMIF('Other Pharma &amp; Health Products'!$B:$B,$B252,'Other Pharma &amp; Health Products'!BD:BD)+SUMIF('PSM Costs'!$B:$B,$B252,'PSM Costs'!BD:BD),"")</f>
        <v/>
      </c>
      <c r="V252" s="230" t="str">
        <f ca="1">IF(SUMIF(Pharmaceuticals!$B:$B,$B252,Pharmaceuticals!AW:AW)+SUMIF('Health Products &amp; Equipment'!$B:$B,$B252,'Health Products &amp; Equipment'!BF:BF)+SUMIF('Other Pharma &amp; Health Products'!$B:$B,$B252,'Other Pharma &amp; Health Products'!BF:BF)+SUMIF('PSM Costs'!$B:$B,$B252,'PSM Costs'!BF:BF)&gt;0,SUMIF(Pharmaceuticals!$B:$B,$B252,Pharmaceuticals!AW:AW)+SUMIF('Health Products &amp; Equipment'!$B:$B,$B252,'Health Products &amp; Equipment'!BF:BF)+SUMIF('Other Pharma &amp; Health Products'!$B:$B,$B252,'Other Pharma &amp; Health Products'!BF:BF)+SUMIF('PSM Costs'!$B:$B,$B252,'PSM Costs'!BF:BF),"")</f>
        <v/>
      </c>
      <c r="W252" s="228" t="str">
        <f t="shared" ca="1" si="23"/>
        <v/>
      </c>
      <c r="X252" s="231" t="str">
        <f ca="1">IF(SUMIF(Pharmaceuticals!$B:$B,$B252,Pharmaceuticals!BD:BD)+SUMIF('Health Products &amp; Equipment'!$B:$B,$B252,'Health Products &amp; Equipment'!BM:BM)+SUMIF('Other Pharma &amp; Health Products'!$B:$B,$B252,'Other Pharma &amp; Health Products'!BM:BM)+SUMIF('PSM Costs'!$B:$B,$B252,'PSM Costs'!BM:BM)&gt;0,SUMIF(Pharmaceuticals!$B:$B,$B252,Pharmaceuticals!BD:BD)+SUMIF('Health Products &amp; Equipment'!$B:$B,$B252,'Health Products &amp; Equipment'!BM:BM)+SUMIF('Other Pharma &amp; Health Products'!$B:$B,$B252,'Other Pharma &amp; Health Products'!BM:BM)+SUMIF('PSM Costs'!$B:$B,$B252,'PSM Costs'!BM:BM),"")</f>
        <v/>
      </c>
      <c r="Y252" s="231" t="str">
        <f ca="1">IF(SUMIF(Pharmaceuticals!$B:$B,$B252,Pharmaceuticals!BF:BF)+SUMIF('Health Products &amp; Equipment'!$B:$B,$B252,'Health Products &amp; Equipment'!BO:BO)+SUMIF('Other Pharma &amp; Health Products'!$B:$B,$B252,'Other Pharma &amp; Health Products'!BO:BO)+SUMIF('PSM Costs'!$B:$B,$B252,'PSM Costs'!BO:BO)&gt;0,SUMIF(Pharmaceuticals!$B:$B,$B252,Pharmaceuticals!BF:BF)+SUMIF('Health Products &amp; Equipment'!$B:$B,$B252,'Health Products &amp; Equipment'!BO:BO)+SUMIF('Other Pharma &amp; Health Products'!$B:$B,$B252,'Other Pharma &amp; Health Products'!BO:BO)+SUMIF('PSM Costs'!$B:$B,$B252,'PSM Costs'!BO:BO),"")</f>
        <v/>
      </c>
      <c r="Z252" s="231" t="str">
        <f ca="1">IF(SUMIF(Pharmaceuticals!$B:$B,$B252,Pharmaceuticals!BH:BH)+SUMIF('Health Products &amp; Equipment'!$B:$B,$B252,'Health Products &amp; Equipment'!BQ:BQ)+SUMIF('Other Pharma &amp; Health Products'!$B:$B,$B252,'Other Pharma &amp; Health Products'!BQ:BQ)+SUMIF('PSM Costs'!$B:$B,$B252,'PSM Costs'!BQ:BQ)&gt;0,SUMIF(Pharmaceuticals!$B:$B,$B252,Pharmaceuticals!BH:BH)+SUMIF('Health Products &amp; Equipment'!$B:$B,$B252,'Health Products &amp; Equipment'!BQ:BQ)+SUMIF('Other Pharma &amp; Health Products'!$B:$B,$B252,'Other Pharma &amp; Health Products'!BQ:BQ)+SUMIF('PSM Costs'!$B:$B,$B252,'PSM Costs'!BQ:BQ),"")</f>
        <v/>
      </c>
      <c r="AA252" s="231" t="str">
        <f ca="1">IF(SUMIF(Pharmaceuticals!$B:$B,$B252,Pharmaceuticals!BJ:BJ)+SUMIF('Health Products &amp; Equipment'!$B:$B,$B252,'Health Products &amp; Equipment'!BS:BS)+SUMIF('Other Pharma &amp; Health Products'!$B:$B,$B252,'Other Pharma &amp; Health Products'!BS:BS)+SUMIF('PSM Costs'!$B:$B,$B252,'PSM Costs'!BS:BS)&gt;0,SUMIF(Pharmaceuticals!$B:$B,$B252,Pharmaceuticals!BJ:BJ)+SUMIF('Health Products &amp; Equipment'!$B:$B,$B252,'Health Products &amp; Equipment'!BS:BS)+SUMIF('Other Pharma &amp; Health Products'!$B:$B,$B252,'Other Pharma &amp; Health Products'!BS:BS)+SUMIF('PSM Costs'!$B:$B,$B252,'PSM Costs'!BS:BS),"")</f>
        <v/>
      </c>
      <c r="AB252" s="230" t="str">
        <f t="shared" ca="1" si="24"/>
        <v/>
      </c>
    </row>
    <row r="253" spans="1:28" ht="22" customHeight="1" x14ac:dyDescent="0.15">
      <c r="A253" s="226">
        <v>243</v>
      </c>
      <c r="B253" s="226" t="str">
        <f ca="1">IFERROR(VLOOKUP(A253,'Rank unique Mod-Int-CI-PR'!I:J,2,FALSE),"")</f>
        <v/>
      </c>
      <c r="C253" s="227" t="str">
        <f ca="1">IFERROR(VLOOKUP(VALUE(LEFT(B253,FIND("-",B253)-1)),CatModules!B:C,2,FALSE),"")</f>
        <v/>
      </c>
      <c r="D253" s="227" t="str">
        <f ca="1">IFERROR(VLOOKUP(LEFT(B253,FIND("--",B253)-1),CatInt!D:E,2,FALSE),"")</f>
        <v/>
      </c>
      <c r="E253" s="227" t="str">
        <f ca="1">IFERROR(VLOOKUP(MID(B253,FIND("--",B253)+2,FIND("---",B253)-FIND("--",B253)-2),CatCostInp!D:E,2,FALSE),"")</f>
        <v/>
      </c>
      <c r="F253" s="227" t="str">
        <f ca="1">IFERROR(VLOOKUP(B253,ActivityConcat!A:C,3,FALSE),"")</f>
        <v/>
      </c>
      <c r="G253" s="228" t="str">
        <f ca="1">IFERROR(VLOOKUP(VALUE(RIGHT(B253,1)),Setup!A:D,4,FALSE),"")</f>
        <v/>
      </c>
      <c r="H253" s="229" t="str">
        <f t="shared" ca="1" si="20"/>
        <v/>
      </c>
      <c r="I253" s="230" t="str">
        <f ca="1">IF(SUMIF(Pharmaceuticals!$B:$B,$B253,Pharmaceuticals!Q:Q)+SUMIF('Health Products &amp; Equipment'!$B:$B,$B253,'Health Products &amp; Equipment'!Z:Z)+SUMIF('Other Pharma &amp; Health Products'!$B:$B,$B253,'Other Pharma &amp; Health Products'!Z:Z)+SUMIF('PSM Costs'!$B:$B,$B253,'PSM Costs'!Z:Z)&gt;0,SUMIF(Pharmaceuticals!$B:$B,$B253,Pharmaceuticals!Q:Q)+SUMIF('Health Products &amp; Equipment'!$B:$B,$B253,'Health Products &amp; Equipment'!Z:Z)+SUMIF('Other Pharma &amp; Health Products'!$B:$B,$B253,'Other Pharma &amp; Health Products'!Z:Z)+SUMIF('PSM Costs'!$B:$B,$B253,'PSM Costs'!Z:Z),"")</f>
        <v/>
      </c>
      <c r="J253" s="230" t="str">
        <f ca="1">IF(SUMIF(Pharmaceuticals!$B:$B,$B253,Pharmaceuticals!S:S)+SUMIF('Health Products &amp; Equipment'!$B:$B,$B253,'Health Products &amp; Equipment'!AB:AB)+SUMIF('Other Pharma &amp; Health Products'!$B:$B,$B253,'Other Pharma &amp; Health Products'!AB:AB)+SUMIF('PSM Costs'!$B:$B,$B253,'PSM Costs'!AB:AB)&gt;0,SUMIF(Pharmaceuticals!$B:$B,$B253,Pharmaceuticals!S:S)+SUMIF('Health Products &amp; Equipment'!$B:$B,$B253,'Health Products &amp; Equipment'!AB:AB)+SUMIF('Other Pharma &amp; Health Products'!$B:$B,$B253,'Other Pharma &amp; Health Products'!AB:AB)+SUMIF('PSM Costs'!$B:$B,$B253,'PSM Costs'!AB:AB),"")</f>
        <v/>
      </c>
      <c r="K253" s="230" t="str">
        <f ca="1">IF(SUMIF(Pharmaceuticals!$B:$B,$B253,Pharmaceuticals!U:U)+SUMIF('Health Products &amp; Equipment'!$B:$B,$B253,'Health Products &amp; Equipment'!AD:AD)+SUMIF('Other Pharma &amp; Health Products'!$B:$B,$B253,'Other Pharma &amp; Health Products'!AD:AD)+SUMIF('PSM Costs'!$B:$B,$B253,'PSM Costs'!AD:AD)&gt;0,SUMIF(Pharmaceuticals!$B:$B,$B253,Pharmaceuticals!U:U)+SUMIF('Health Products &amp; Equipment'!$B:$B,$B253,'Health Products &amp; Equipment'!AD:AD)+SUMIF('Other Pharma &amp; Health Products'!$B:$B,$B253,'Other Pharma &amp; Health Products'!AD:AD)+SUMIF('PSM Costs'!$B:$B,$B253,'PSM Costs'!AD:AD),"")</f>
        <v/>
      </c>
      <c r="L253" s="230" t="str">
        <f ca="1">IF(SUMIF(Pharmaceuticals!$B:$B,$B253,Pharmaceuticals!W:W)+SUMIF('Health Products &amp; Equipment'!$B:$B,$B253,'Health Products &amp; Equipment'!AF:AF)+SUMIF('Other Pharma &amp; Health Products'!$B:$B,$B253,'Other Pharma &amp; Health Products'!AF:AF)+SUMIF('PSM Costs'!$B:$B,$B253,'PSM Costs'!AF:AF)&gt;0,SUMIF(Pharmaceuticals!$B:$B,$B253,Pharmaceuticals!W:W)+SUMIF('Health Products &amp; Equipment'!$B:$B,$B253,'Health Products &amp; Equipment'!AF:AF)+SUMIF('Other Pharma &amp; Health Products'!$B:$B,$B253,'Other Pharma &amp; Health Products'!AF:AF)+SUMIF('PSM Costs'!$B:$B,$B253,'PSM Costs'!AF:AF),"")</f>
        <v/>
      </c>
      <c r="M253" s="228" t="str">
        <f t="shared" ca="1" si="21"/>
        <v/>
      </c>
      <c r="N253" s="231" t="str">
        <f ca="1">IF(SUMIF(Pharmaceuticals!$B:$B,$B253,Pharmaceuticals!AD:AD)+SUMIF('Health Products &amp; Equipment'!$B:$B,$B253,'Health Products &amp; Equipment'!AM:AM)+SUMIF('Other Pharma &amp; Health Products'!$B:$B,$B253,'Other Pharma &amp; Health Products'!AM:AM)+SUMIF('PSM Costs'!$B:$B,$B253,'PSM Costs'!AM:AM)&gt;0,SUMIF(Pharmaceuticals!$B:$B,$B253,Pharmaceuticals!AD:AD)+SUMIF('Health Products &amp; Equipment'!$B:$B,$B253,'Health Products &amp; Equipment'!AM:AM)+SUMIF('Other Pharma &amp; Health Products'!$B:$B,$B253,'Other Pharma &amp; Health Products'!AM:AM)+SUMIF('PSM Costs'!$B:$B,$B253,'PSM Costs'!AM:AM),"")</f>
        <v/>
      </c>
      <c r="O253" s="231" t="str">
        <f ca="1">IF(SUMIF(Pharmaceuticals!$B:$B,$B253,Pharmaceuticals!AF:AF)+SUMIF('Health Products &amp; Equipment'!$B:$B,$B253,'Health Products &amp; Equipment'!AO:AO)+SUMIF('Other Pharma &amp; Health Products'!$B:$B,$B253,'Other Pharma &amp; Health Products'!AO:AO)+SUMIF('PSM Costs'!$B:$B,$B253,'PSM Costs'!AO:AO)&gt;0,SUMIF(Pharmaceuticals!$B:$B,$B253,Pharmaceuticals!AF:AF)+SUMIF('Health Products &amp; Equipment'!$B:$B,$B253,'Health Products &amp; Equipment'!AO:AO)+SUMIF('Other Pharma &amp; Health Products'!$B:$B,$B253,'Other Pharma &amp; Health Products'!AO:AO)+SUMIF('PSM Costs'!$B:$B,$B253,'PSM Costs'!AO:AO),"")</f>
        <v/>
      </c>
      <c r="P253" s="231" t="str">
        <f ca="1">IF(SUMIF(Pharmaceuticals!$B:$B,$B253,Pharmaceuticals!AH:AH)+SUMIF('Health Products &amp; Equipment'!$B:$B,$B253,'Health Products &amp; Equipment'!AQ:AQ)+SUMIF('Other Pharma &amp; Health Products'!$B:$B,$B253,'Other Pharma &amp; Health Products'!AQ:AQ)+SUMIF('PSM Costs'!$B:$B,$B253,'PSM Costs'!AQ:AQ)&gt;0,SUMIF(Pharmaceuticals!$B:$B,$B253,Pharmaceuticals!AH:AH)+SUMIF('Health Products &amp; Equipment'!$B:$B,$B253,'Health Products &amp; Equipment'!AQ:AQ)+SUMIF('Other Pharma &amp; Health Products'!$B:$B,$B253,'Other Pharma &amp; Health Products'!AQ:AQ)+SUMIF('PSM Costs'!$B:$B,$B253,'PSM Costs'!AQ:AQ),"")</f>
        <v/>
      </c>
      <c r="Q253" s="231" t="str">
        <f ca="1">IF(SUMIF(Pharmaceuticals!$B:$B,$B253,Pharmaceuticals!AJ:AJ)+SUMIF('Health Products &amp; Equipment'!$B:$B,$B253,'Health Products &amp; Equipment'!AS:AS)+SUMIF('Other Pharma &amp; Health Products'!$B:$B,$B253,'Other Pharma &amp; Health Products'!AS:AS)+SUMIF('PSM Costs'!$B:$B,$B253,'PSM Costs'!AS:AS)&gt;0,SUMIF(Pharmaceuticals!$B:$B,$B253,Pharmaceuticals!AJ:AJ)+SUMIF('Health Products &amp; Equipment'!$B:$B,$B253,'Health Products &amp; Equipment'!AS:AS)+SUMIF('Other Pharma &amp; Health Products'!$B:$B,$B253,'Other Pharma &amp; Health Products'!AS:AS)+SUMIF('PSM Costs'!$B:$B,$B253,'PSM Costs'!AS:AS),"")</f>
        <v/>
      </c>
      <c r="R253" s="229" t="str">
        <f t="shared" ca="1" si="22"/>
        <v/>
      </c>
      <c r="S253" s="230" t="str">
        <f ca="1">IF(SUMIF(Pharmaceuticals!$B:$B,$B253,Pharmaceuticals!AQ:AQ)+SUMIF('Health Products &amp; Equipment'!$B:$B,$B253,'Health Products &amp; Equipment'!AZ:AZ)+SUMIF('Other Pharma &amp; Health Products'!$B:$B,$B253,'Other Pharma &amp; Health Products'!AZ:AZ)+SUMIF('PSM Costs'!$B:$B,$B253,'PSM Costs'!AZ:AZ)&gt;0,SUMIF(Pharmaceuticals!$B:$B,$B253,Pharmaceuticals!AQ:AQ)+SUMIF('Health Products &amp; Equipment'!$B:$B,$B253,'Health Products &amp; Equipment'!AZ:AZ)+SUMIF('Other Pharma &amp; Health Products'!$B:$B,$B253,'Other Pharma &amp; Health Products'!AZ:AZ)+SUMIF('PSM Costs'!$B:$B,$B253,'PSM Costs'!AZ:AZ),"")</f>
        <v/>
      </c>
      <c r="T253" s="230" t="str">
        <f ca="1">IF(SUMIF(Pharmaceuticals!$B:$B,$B253,Pharmaceuticals!AS:AS)+SUMIF('Health Products &amp; Equipment'!$B:$B,$B253,'Health Products &amp; Equipment'!BB:BB)+SUMIF('Other Pharma &amp; Health Products'!$B:$B,$B253,'Other Pharma &amp; Health Products'!BB:BB)+SUMIF('PSM Costs'!$B:$B,$B253,'PSM Costs'!BB:BB)&gt;0,SUMIF(Pharmaceuticals!$B:$B,$B253,Pharmaceuticals!AS:AS)+SUMIF('Health Products &amp; Equipment'!$B:$B,$B253,'Health Products &amp; Equipment'!BB:BB)+SUMIF('Other Pharma &amp; Health Products'!$B:$B,$B253,'Other Pharma &amp; Health Products'!BB:BB)+SUMIF('PSM Costs'!$B:$B,$B253,'PSM Costs'!BB:BB),"")</f>
        <v/>
      </c>
      <c r="U253" s="230" t="str">
        <f ca="1">IF(SUMIF(Pharmaceuticals!$B:$B,$B253,Pharmaceuticals!AU:AU)+SUMIF('Health Products &amp; Equipment'!$B:$B,$B253,'Health Products &amp; Equipment'!BD:BD)+SUMIF('Other Pharma &amp; Health Products'!$B:$B,$B253,'Other Pharma &amp; Health Products'!BD:BD)+SUMIF('PSM Costs'!$B:$B,$B253,'PSM Costs'!BD:BD)&gt;0,SUMIF(Pharmaceuticals!$B:$B,$B253,Pharmaceuticals!AU:AU)+SUMIF('Health Products &amp; Equipment'!$B:$B,$B253,'Health Products &amp; Equipment'!BD:BD)+SUMIF('Other Pharma &amp; Health Products'!$B:$B,$B253,'Other Pharma &amp; Health Products'!BD:BD)+SUMIF('PSM Costs'!$B:$B,$B253,'PSM Costs'!BD:BD),"")</f>
        <v/>
      </c>
      <c r="V253" s="230" t="str">
        <f ca="1">IF(SUMIF(Pharmaceuticals!$B:$B,$B253,Pharmaceuticals!AW:AW)+SUMIF('Health Products &amp; Equipment'!$B:$B,$B253,'Health Products &amp; Equipment'!BF:BF)+SUMIF('Other Pharma &amp; Health Products'!$B:$B,$B253,'Other Pharma &amp; Health Products'!BF:BF)+SUMIF('PSM Costs'!$B:$B,$B253,'PSM Costs'!BF:BF)&gt;0,SUMIF(Pharmaceuticals!$B:$B,$B253,Pharmaceuticals!AW:AW)+SUMIF('Health Products &amp; Equipment'!$B:$B,$B253,'Health Products &amp; Equipment'!BF:BF)+SUMIF('Other Pharma &amp; Health Products'!$B:$B,$B253,'Other Pharma &amp; Health Products'!BF:BF)+SUMIF('PSM Costs'!$B:$B,$B253,'PSM Costs'!BF:BF),"")</f>
        <v/>
      </c>
      <c r="W253" s="228" t="str">
        <f t="shared" ca="1" si="23"/>
        <v/>
      </c>
      <c r="X253" s="231" t="str">
        <f ca="1">IF(SUMIF(Pharmaceuticals!$B:$B,$B253,Pharmaceuticals!BD:BD)+SUMIF('Health Products &amp; Equipment'!$B:$B,$B253,'Health Products &amp; Equipment'!BM:BM)+SUMIF('Other Pharma &amp; Health Products'!$B:$B,$B253,'Other Pharma &amp; Health Products'!BM:BM)+SUMIF('PSM Costs'!$B:$B,$B253,'PSM Costs'!BM:BM)&gt;0,SUMIF(Pharmaceuticals!$B:$B,$B253,Pharmaceuticals!BD:BD)+SUMIF('Health Products &amp; Equipment'!$B:$B,$B253,'Health Products &amp; Equipment'!BM:BM)+SUMIF('Other Pharma &amp; Health Products'!$B:$B,$B253,'Other Pharma &amp; Health Products'!BM:BM)+SUMIF('PSM Costs'!$B:$B,$B253,'PSM Costs'!BM:BM),"")</f>
        <v/>
      </c>
      <c r="Y253" s="231" t="str">
        <f ca="1">IF(SUMIF(Pharmaceuticals!$B:$B,$B253,Pharmaceuticals!BF:BF)+SUMIF('Health Products &amp; Equipment'!$B:$B,$B253,'Health Products &amp; Equipment'!BO:BO)+SUMIF('Other Pharma &amp; Health Products'!$B:$B,$B253,'Other Pharma &amp; Health Products'!BO:BO)+SUMIF('PSM Costs'!$B:$B,$B253,'PSM Costs'!BO:BO)&gt;0,SUMIF(Pharmaceuticals!$B:$B,$B253,Pharmaceuticals!BF:BF)+SUMIF('Health Products &amp; Equipment'!$B:$B,$B253,'Health Products &amp; Equipment'!BO:BO)+SUMIF('Other Pharma &amp; Health Products'!$B:$B,$B253,'Other Pharma &amp; Health Products'!BO:BO)+SUMIF('PSM Costs'!$B:$B,$B253,'PSM Costs'!BO:BO),"")</f>
        <v/>
      </c>
      <c r="Z253" s="231" t="str">
        <f ca="1">IF(SUMIF(Pharmaceuticals!$B:$B,$B253,Pharmaceuticals!BH:BH)+SUMIF('Health Products &amp; Equipment'!$B:$B,$B253,'Health Products &amp; Equipment'!BQ:BQ)+SUMIF('Other Pharma &amp; Health Products'!$B:$B,$B253,'Other Pharma &amp; Health Products'!BQ:BQ)+SUMIF('PSM Costs'!$B:$B,$B253,'PSM Costs'!BQ:BQ)&gt;0,SUMIF(Pharmaceuticals!$B:$B,$B253,Pharmaceuticals!BH:BH)+SUMIF('Health Products &amp; Equipment'!$B:$B,$B253,'Health Products &amp; Equipment'!BQ:BQ)+SUMIF('Other Pharma &amp; Health Products'!$B:$B,$B253,'Other Pharma &amp; Health Products'!BQ:BQ)+SUMIF('PSM Costs'!$B:$B,$B253,'PSM Costs'!BQ:BQ),"")</f>
        <v/>
      </c>
      <c r="AA253" s="231" t="str">
        <f ca="1">IF(SUMIF(Pharmaceuticals!$B:$B,$B253,Pharmaceuticals!BJ:BJ)+SUMIF('Health Products &amp; Equipment'!$B:$B,$B253,'Health Products &amp; Equipment'!BS:BS)+SUMIF('Other Pharma &amp; Health Products'!$B:$B,$B253,'Other Pharma &amp; Health Products'!BS:BS)+SUMIF('PSM Costs'!$B:$B,$B253,'PSM Costs'!BS:BS)&gt;0,SUMIF(Pharmaceuticals!$B:$B,$B253,Pharmaceuticals!BJ:BJ)+SUMIF('Health Products &amp; Equipment'!$B:$B,$B253,'Health Products &amp; Equipment'!BS:BS)+SUMIF('Other Pharma &amp; Health Products'!$B:$B,$B253,'Other Pharma &amp; Health Products'!BS:BS)+SUMIF('PSM Costs'!$B:$B,$B253,'PSM Costs'!BS:BS),"")</f>
        <v/>
      </c>
      <c r="AB253" s="230" t="str">
        <f t="shared" ca="1" si="24"/>
        <v/>
      </c>
    </row>
    <row r="254" spans="1:28" ht="22" customHeight="1" x14ac:dyDescent="0.15">
      <c r="A254" s="226">
        <v>244</v>
      </c>
      <c r="B254" s="226" t="str">
        <f ca="1">IFERROR(VLOOKUP(A254,'Rank unique Mod-Int-CI-PR'!I:J,2,FALSE),"")</f>
        <v/>
      </c>
      <c r="C254" s="227" t="str">
        <f ca="1">IFERROR(VLOOKUP(VALUE(LEFT(B254,FIND("-",B254)-1)),CatModules!B:C,2,FALSE),"")</f>
        <v/>
      </c>
      <c r="D254" s="227" t="str">
        <f ca="1">IFERROR(VLOOKUP(LEFT(B254,FIND("--",B254)-1),CatInt!D:E,2,FALSE),"")</f>
        <v/>
      </c>
      <c r="E254" s="227" t="str">
        <f ca="1">IFERROR(VLOOKUP(MID(B254,FIND("--",B254)+2,FIND("---",B254)-FIND("--",B254)-2),CatCostInp!D:E,2,FALSE),"")</f>
        <v/>
      </c>
      <c r="F254" s="227" t="str">
        <f ca="1">IFERROR(VLOOKUP(B254,ActivityConcat!A:C,3,FALSE),"")</f>
        <v/>
      </c>
      <c r="G254" s="228" t="str">
        <f ca="1">IFERROR(VLOOKUP(VALUE(RIGHT(B254,1)),Setup!A:D,4,FALSE),"")</f>
        <v/>
      </c>
      <c r="H254" s="229" t="str">
        <f t="shared" ca="1" si="20"/>
        <v/>
      </c>
      <c r="I254" s="230" t="str">
        <f ca="1">IF(SUMIF(Pharmaceuticals!$B:$B,$B254,Pharmaceuticals!Q:Q)+SUMIF('Health Products &amp; Equipment'!$B:$B,$B254,'Health Products &amp; Equipment'!Z:Z)+SUMIF('Other Pharma &amp; Health Products'!$B:$B,$B254,'Other Pharma &amp; Health Products'!Z:Z)+SUMIF('PSM Costs'!$B:$B,$B254,'PSM Costs'!Z:Z)&gt;0,SUMIF(Pharmaceuticals!$B:$B,$B254,Pharmaceuticals!Q:Q)+SUMIF('Health Products &amp; Equipment'!$B:$B,$B254,'Health Products &amp; Equipment'!Z:Z)+SUMIF('Other Pharma &amp; Health Products'!$B:$B,$B254,'Other Pharma &amp; Health Products'!Z:Z)+SUMIF('PSM Costs'!$B:$B,$B254,'PSM Costs'!Z:Z),"")</f>
        <v/>
      </c>
      <c r="J254" s="230" t="str">
        <f ca="1">IF(SUMIF(Pharmaceuticals!$B:$B,$B254,Pharmaceuticals!S:S)+SUMIF('Health Products &amp; Equipment'!$B:$B,$B254,'Health Products &amp; Equipment'!AB:AB)+SUMIF('Other Pharma &amp; Health Products'!$B:$B,$B254,'Other Pharma &amp; Health Products'!AB:AB)+SUMIF('PSM Costs'!$B:$B,$B254,'PSM Costs'!AB:AB)&gt;0,SUMIF(Pharmaceuticals!$B:$B,$B254,Pharmaceuticals!S:S)+SUMIF('Health Products &amp; Equipment'!$B:$B,$B254,'Health Products &amp; Equipment'!AB:AB)+SUMIF('Other Pharma &amp; Health Products'!$B:$B,$B254,'Other Pharma &amp; Health Products'!AB:AB)+SUMIF('PSM Costs'!$B:$B,$B254,'PSM Costs'!AB:AB),"")</f>
        <v/>
      </c>
      <c r="K254" s="230" t="str">
        <f ca="1">IF(SUMIF(Pharmaceuticals!$B:$B,$B254,Pharmaceuticals!U:U)+SUMIF('Health Products &amp; Equipment'!$B:$B,$B254,'Health Products &amp; Equipment'!AD:AD)+SUMIF('Other Pharma &amp; Health Products'!$B:$B,$B254,'Other Pharma &amp; Health Products'!AD:AD)+SUMIF('PSM Costs'!$B:$B,$B254,'PSM Costs'!AD:AD)&gt;0,SUMIF(Pharmaceuticals!$B:$B,$B254,Pharmaceuticals!U:U)+SUMIF('Health Products &amp; Equipment'!$B:$B,$B254,'Health Products &amp; Equipment'!AD:AD)+SUMIF('Other Pharma &amp; Health Products'!$B:$B,$B254,'Other Pharma &amp; Health Products'!AD:AD)+SUMIF('PSM Costs'!$B:$B,$B254,'PSM Costs'!AD:AD),"")</f>
        <v/>
      </c>
      <c r="L254" s="230" t="str">
        <f ca="1">IF(SUMIF(Pharmaceuticals!$B:$B,$B254,Pharmaceuticals!W:W)+SUMIF('Health Products &amp; Equipment'!$B:$B,$B254,'Health Products &amp; Equipment'!AF:AF)+SUMIF('Other Pharma &amp; Health Products'!$B:$B,$B254,'Other Pharma &amp; Health Products'!AF:AF)+SUMIF('PSM Costs'!$B:$B,$B254,'PSM Costs'!AF:AF)&gt;0,SUMIF(Pharmaceuticals!$B:$B,$B254,Pharmaceuticals!W:W)+SUMIF('Health Products &amp; Equipment'!$B:$B,$B254,'Health Products &amp; Equipment'!AF:AF)+SUMIF('Other Pharma &amp; Health Products'!$B:$B,$B254,'Other Pharma &amp; Health Products'!AF:AF)+SUMIF('PSM Costs'!$B:$B,$B254,'PSM Costs'!AF:AF),"")</f>
        <v/>
      </c>
      <c r="M254" s="228" t="str">
        <f t="shared" ca="1" si="21"/>
        <v/>
      </c>
      <c r="N254" s="231" t="str">
        <f ca="1">IF(SUMIF(Pharmaceuticals!$B:$B,$B254,Pharmaceuticals!AD:AD)+SUMIF('Health Products &amp; Equipment'!$B:$B,$B254,'Health Products &amp; Equipment'!AM:AM)+SUMIF('Other Pharma &amp; Health Products'!$B:$B,$B254,'Other Pharma &amp; Health Products'!AM:AM)+SUMIF('PSM Costs'!$B:$B,$B254,'PSM Costs'!AM:AM)&gt;0,SUMIF(Pharmaceuticals!$B:$B,$B254,Pharmaceuticals!AD:AD)+SUMIF('Health Products &amp; Equipment'!$B:$B,$B254,'Health Products &amp; Equipment'!AM:AM)+SUMIF('Other Pharma &amp; Health Products'!$B:$B,$B254,'Other Pharma &amp; Health Products'!AM:AM)+SUMIF('PSM Costs'!$B:$B,$B254,'PSM Costs'!AM:AM),"")</f>
        <v/>
      </c>
      <c r="O254" s="231" t="str">
        <f ca="1">IF(SUMIF(Pharmaceuticals!$B:$B,$B254,Pharmaceuticals!AF:AF)+SUMIF('Health Products &amp; Equipment'!$B:$B,$B254,'Health Products &amp; Equipment'!AO:AO)+SUMIF('Other Pharma &amp; Health Products'!$B:$B,$B254,'Other Pharma &amp; Health Products'!AO:AO)+SUMIF('PSM Costs'!$B:$B,$B254,'PSM Costs'!AO:AO)&gt;0,SUMIF(Pharmaceuticals!$B:$B,$B254,Pharmaceuticals!AF:AF)+SUMIF('Health Products &amp; Equipment'!$B:$B,$B254,'Health Products &amp; Equipment'!AO:AO)+SUMIF('Other Pharma &amp; Health Products'!$B:$B,$B254,'Other Pharma &amp; Health Products'!AO:AO)+SUMIF('PSM Costs'!$B:$B,$B254,'PSM Costs'!AO:AO),"")</f>
        <v/>
      </c>
      <c r="P254" s="231" t="str">
        <f ca="1">IF(SUMIF(Pharmaceuticals!$B:$B,$B254,Pharmaceuticals!AH:AH)+SUMIF('Health Products &amp; Equipment'!$B:$B,$B254,'Health Products &amp; Equipment'!AQ:AQ)+SUMIF('Other Pharma &amp; Health Products'!$B:$B,$B254,'Other Pharma &amp; Health Products'!AQ:AQ)+SUMIF('PSM Costs'!$B:$B,$B254,'PSM Costs'!AQ:AQ)&gt;0,SUMIF(Pharmaceuticals!$B:$B,$B254,Pharmaceuticals!AH:AH)+SUMIF('Health Products &amp; Equipment'!$B:$B,$B254,'Health Products &amp; Equipment'!AQ:AQ)+SUMIF('Other Pharma &amp; Health Products'!$B:$B,$B254,'Other Pharma &amp; Health Products'!AQ:AQ)+SUMIF('PSM Costs'!$B:$B,$B254,'PSM Costs'!AQ:AQ),"")</f>
        <v/>
      </c>
      <c r="Q254" s="231" t="str">
        <f ca="1">IF(SUMIF(Pharmaceuticals!$B:$B,$B254,Pharmaceuticals!AJ:AJ)+SUMIF('Health Products &amp; Equipment'!$B:$B,$B254,'Health Products &amp; Equipment'!AS:AS)+SUMIF('Other Pharma &amp; Health Products'!$B:$B,$B254,'Other Pharma &amp; Health Products'!AS:AS)+SUMIF('PSM Costs'!$B:$B,$B254,'PSM Costs'!AS:AS)&gt;0,SUMIF(Pharmaceuticals!$B:$B,$B254,Pharmaceuticals!AJ:AJ)+SUMIF('Health Products &amp; Equipment'!$B:$B,$B254,'Health Products &amp; Equipment'!AS:AS)+SUMIF('Other Pharma &amp; Health Products'!$B:$B,$B254,'Other Pharma &amp; Health Products'!AS:AS)+SUMIF('PSM Costs'!$B:$B,$B254,'PSM Costs'!AS:AS),"")</f>
        <v/>
      </c>
      <c r="R254" s="229" t="str">
        <f t="shared" ca="1" si="22"/>
        <v/>
      </c>
      <c r="S254" s="230" t="str">
        <f ca="1">IF(SUMIF(Pharmaceuticals!$B:$B,$B254,Pharmaceuticals!AQ:AQ)+SUMIF('Health Products &amp; Equipment'!$B:$B,$B254,'Health Products &amp; Equipment'!AZ:AZ)+SUMIF('Other Pharma &amp; Health Products'!$B:$B,$B254,'Other Pharma &amp; Health Products'!AZ:AZ)+SUMIF('PSM Costs'!$B:$B,$B254,'PSM Costs'!AZ:AZ)&gt;0,SUMIF(Pharmaceuticals!$B:$B,$B254,Pharmaceuticals!AQ:AQ)+SUMIF('Health Products &amp; Equipment'!$B:$B,$B254,'Health Products &amp; Equipment'!AZ:AZ)+SUMIF('Other Pharma &amp; Health Products'!$B:$B,$B254,'Other Pharma &amp; Health Products'!AZ:AZ)+SUMIF('PSM Costs'!$B:$B,$B254,'PSM Costs'!AZ:AZ),"")</f>
        <v/>
      </c>
      <c r="T254" s="230" t="str">
        <f ca="1">IF(SUMIF(Pharmaceuticals!$B:$B,$B254,Pharmaceuticals!AS:AS)+SUMIF('Health Products &amp; Equipment'!$B:$B,$B254,'Health Products &amp; Equipment'!BB:BB)+SUMIF('Other Pharma &amp; Health Products'!$B:$B,$B254,'Other Pharma &amp; Health Products'!BB:BB)+SUMIF('PSM Costs'!$B:$B,$B254,'PSM Costs'!BB:BB)&gt;0,SUMIF(Pharmaceuticals!$B:$B,$B254,Pharmaceuticals!AS:AS)+SUMIF('Health Products &amp; Equipment'!$B:$B,$B254,'Health Products &amp; Equipment'!BB:BB)+SUMIF('Other Pharma &amp; Health Products'!$B:$B,$B254,'Other Pharma &amp; Health Products'!BB:BB)+SUMIF('PSM Costs'!$B:$B,$B254,'PSM Costs'!BB:BB),"")</f>
        <v/>
      </c>
      <c r="U254" s="230" t="str">
        <f ca="1">IF(SUMIF(Pharmaceuticals!$B:$B,$B254,Pharmaceuticals!AU:AU)+SUMIF('Health Products &amp; Equipment'!$B:$B,$B254,'Health Products &amp; Equipment'!BD:BD)+SUMIF('Other Pharma &amp; Health Products'!$B:$B,$B254,'Other Pharma &amp; Health Products'!BD:BD)+SUMIF('PSM Costs'!$B:$B,$B254,'PSM Costs'!BD:BD)&gt;0,SUMIF(Pharmaceuticals!$B:$B,$B254,Pharmaceuticals!AU:AU)+SUMIF('Health Products &amp; Equipment'!$B:$B,$B254,'Health Products &amp; Equipment'!BD:BD)+SUMIF('Other Pharma &amp; Health Products'!$B:$B,$B254,'Other Pharma &amp; Health Products'!BD:BD)+SUMIF('PSM Costs'!$B:$B,$B254,'PSM Costs'!BD:BD),"")</f>
        <v/>
      </c>
      <c r="V254" s="230" t="str">
        <f ca="1">IF(SUMIF(Pharmaceuticals!$B:$B,$B254,Pharmaceuticals!AW:AW)+SUMIF('Health Products &amp; Equipment'!$B:$B,$B254,'Health Products &amp; Equipment'!BF:BF)+SUMIF('Other Pharma &amp; Health Products'!$B:$B,$B254,'Other Pharma &amp; Health Products'!BF:BF)+SUMIF('PSM Costs'!$B:$B,$B254,'PSM Costs'!BF:BF)&gt;0,SUMIF(Pharmaceuticals!$B:$B,$B254,Pharmaceuticals!AW:AW)+SUMIF('Health Products &amp; Equipment'!$B:$B,$B254,'Health Products &amp; Equipment'!BF:BF)+SUMIF('Other Pharma &amp; Health Products'!$B:$B,$B254,'Other Pharma &amp; Health Products'!BF:BF)+SUMIF('PSM Costs'!$B:$B,$B254,'PSM Costs'!BF:BF),"")</f>
        <v/>
      </c>
      <c r="W254" s="228" t="str">
        <f t="shared" ca="1" si="23"/>
        <v/>
      </c>
      <c r="X254" s="231" t="str">
        <f ca="1">IF(SUMIF(Pharmaceuticals!$B:$B,$B254,Pharmaceuticals!BD:BD)+SUMIF('Health Products &amp; Equipment'!$B:$B,$B254,'Health Products &amp; Equipment'!BM:BM)+SUMIF('Other Pharma &amp; Health Products'!$B:$B,$B254,'Other Pharma &amp; Health Products'!BM:BM)+SUMIF('PSM Costs'!$B:$B,$B254,'PSM Costs'!BM:BM)&gt;0,SUMIF(Pharmaceuticals!$B:$B,$B254,Pharmaceuticals!BD:BD)+SUMIF('Health Products &amp; Equipment'!$B:$B,$B254,'Health Products &amp; Equipment'!BM:BM)+SUMIF('Other Pharma &amp; Health Products'!$B:$B,$B254,'Other Pharma &amp; Health Products'!BM:BM)+SUMIF('PSM Costs'!$B:$B,$B254,'PSM Costs'!BM:BM),"")</f>
        <v/>
      </c>
      <c r="Y254" s="231" t="str">
        <f ca="1">IF(SUMIF(Pharmaceuticals!$B:$B,$B254,Pharmaceuticals!BF:BF)+SUMIF('Health Products &amp; Equipment'!$B:$B,$B254,'Health Products &amp; Equipment'!BO:BO)+SUMIF('Other Pharma &amp; Health Products'!$B:$B,$B254,'Other Pharma &amp; Health Products'!BO:BO)+SUMIF('PSM Costs'!$B:$B,$B254,'PSM Costs'!BO:BO)&gt;0,SUMIF(Pharmaceuticals!$B:$B,$B254,Pharmaceuticals!BF:BF)+SUMIF('Health Products &amp; Equipment'!$B:$B,$B254,'Health Products &amp; Equipment'!BO:BO)+SUMIF('Other Pharma &amp; Health Products'!$B:$B,$B254,'Other Pharma &amp; Health Products'!BO:BO)+SUMIF('PSM Costs'!$B:$B,$B254,'PSM Costs'!BO:BO),"")</f>
        <v/>
      </c>
      <c r="Z254" s="231" t="str">
        <f ca="1">IF(SUMIF(Pharmaceuticals!$B:$B,$B254,Pharmaceuticals!BH:BH)+SUMIF('Health Products &amp; Equipment'!$B:$B,$B254,'Health Products &amp; Equipment'!BQ:BQ)+SUMIF('Other Pharma &amp; Health Products'!$B:$B,$B254,'Other Pharma &amp; Health Products'!BQ:BQ)+SUMIF('PSM Costs'!$B:$B,$B254,'PSM Costs'!BQ:BQ)&gt;0,SUMIF(Pharmaceuticals!$B:$B,$B254,Pharmaceuticals!BH:BH)+SUMIF('Health Products &amp; Equipment'!$B:$B,$B254,'Health Products &amp; Equipment'!BQ:BQ)+SUMIF('Other Pharma &amp; Health Products'!$B:$B,$B254,'Other Pharma &amp; Health Products'!BQ:BQ)+SUMIF('PSM Costs'!$B:$B,$B254,'PSM Costs'!BQ:BQ),"")</f>
        <v/>
      </c>
      <c r="AA254" s="231" t="str">
        <f ca="1">IF(SUMIF(Pharmaceuticals!$B:$B,$B254,Pharmaceuticals!BJ:BJ)+SUMIF('Health Products &amp; Equipment'!$B:$B,$B254,'Health Products &amp; Equipment'!BS:BS)+SUMIF('Other Pharma &amp; Health Products'!$B:$B,$B254,'Other Pharma &amp; Health Products'!BS:BS)+SUMIF('PSM Costs'!$B:$B,$B254,'PSM Costs'!BS:BS)&gt;0,SUMIF(Pharmaceuticals!$B:$B,$B254,Pharmaceuticals!BJ:BJ)+SUMIF('Health Products &amp; Equipment'!$B:$B,$B254,'Health Products &amp; Equipment'!BS:BS)+SUMIF('Other Pharma &amp; Health Products'!$B:$B,$B254,'Other Pharma &amp; Health Products'!BS:BS)+SUMIF('PSM Costs'!$B:$B,$B254,'PSM Costs'!BS:BS),"")</f>
        <v/>
      </c>
      <c r="AB254" s="230" t="str">
        <f t="shared" ca="1" si="24"/>
        <v/>
      </c>
    </row>
    <row r="255" spans="1:28" ht="22" customHeight="1" x14ac:dyDescent="0.15">
      <c r="A255" s="226">
        <v>245</v>
      </c>
      <c r="B255" s="226" t="str">
        <f ca="1">IFERROR(VLOOKUP(A255,'Rank unique Mod-Int-CI-PR'!I:J,2,FALSE),"")</f>
        <v/>
      </c>
      <c r="C255" s="227" t="str">
        <f ca="1">IFERROR(VLOOKUP(VALUE(LEFT(B255,FIND("-",B255)-1)),CatModules!B:C,2,FALSE),"")</f>
        <v/>
      </c>
      <c r="D255" s="227" t="str">
        <f ca="1">IFERROR(VLOOKUP(LEFT(B255,FIND("--",B255)-1),CatInt!D:E,2,FALSE),"")</f>
        <v/>
      </c>
      <c r="E255" s="227" t="str">
        <f ca="1">IFERROR(VLOOKUP(MID(B255,FIND("--",B255)+2,FIND("---",B255)-FIND("--",B255)-2),CatCostInp!D:E,2,FALSE),"")</f>
        <v/>
      </c>
      <c r="F255" s="227" t="str">
        <f ca="1">IFERROR(VLOOKUP(B255,ActivityConcat!A:C,3,FALSE),"")</f>
        <v/>
      </c>
      <c r="G255" s="228" t="str">
        <f ca="1">IFERROR(VLOOKUP(VALUE(RIGHT(B255,1)),Setup!A:D,4,FALSE),"")</f>
        <v/>
      </c>
      <c r="H255" s="229" t="str">
        <f t="shared" ca="1" si="20"/>
        <v/>
      </c>
      <c r="I255" s="230" t="str">
        <f ca="1">IF(SUMIF(Pharmaceuticals!$B:$B,$B255,Pharmaceuticals!Q:Q)+SUMIF('Health Products &amp; Equipment'!$B:$B,$B255,'Health Products &amp; Equipment'!Z:Z)+SUMIF('Other Pharma &amp; Health Products'!$B:$B,$B255,'Other Pharma &amp; Health Products'!Z:Z)+SUMIF('PSM Costs'!$B:$B,$B255,'PSM Costs'!Z:Z)&gt;0,SUMIF(Pharmaceuticals!$B:$B,$B255,Pharmaceuticals!Q:Q)+SUMIF('Health Products &amp; Equipment'!$B:$B,$B255,'Health Products &amp; Equipment'!Z:Z)+SUMIF('Other Pharma &amp; Health Products'!$B:$B,$B255,'Other Pharma &amp; Health Products'!Z:Z)+SUMIF('PSM Costs'!$B:$B,$B255,'PSM Costs'!Z:Z),"")</f>
        <v/>
      </c>
      <c r="J255" s="230" t="str">
        <f ca="1">IF(SUMIF(Pharmaceuticals!$B:$B,$B255,Pharmaceuticals!S:S)+SUMIF('Health Products &amp; Equipment'!$B:$B,$B255,'Health Products &amp; Equipment'!AB:AB)+SUMIF('Other Pharma &amp; Health Products'!$B:$B,$B255,'Other Pharma &amp; Health Products'!AB:AB)+SUMIF('PSM Costs'!$B:$B,$B255,'PSM Costs'!AB:AB)&gt;0,SUMIF(Pharmaceuticals!$B:$B,$B255,Pharmaceuticals!S:S)+SUMIF('Health Products &amp; Equipment'!$B:$B,$B255,'Health Products &amp; Equipment'!AB:AB)+SUMIF('Other Pharma &amp; Health Products'!$B:$B,$B255,'Other Pharma &amp; Health Products'!AB:AB)+SUMIF('PSM Costs'!$B:$B,$B255,'PSM Costs'!AB:AB),"")</f>
        <v/>
      </c>
      <c r="K255" s="230" t="str">
        <f ca="1">IF(SUMIF(Pharmaceuticals!$B:$B,$B255,Pharmaceuticals!U:U)+SUMIF('Health Products &amp; Equipment'!$B:$B,$B255,'Health Products &amp; Equipment'!AD:AD)+SUMIF('Other Pharma &amp; Health Products'!$B:$B,$B255,'Other Pharma &amp; Health Products'!AD:AD)+SUMIF('PSM Costs'!$B:$B,$B255,'PSM Costs'!AD:AD)&gt;0,SUMIF(Pharmaceuticals!$B:$B,$B255,Pharmaceuticals!U:U)+SUMIF('Health Products &amp; Equipment'!$B:$B,$B255,'Health Products &amp; Equipment'!AD:AD)+SUMIF('Other Pharma &amp; Health Products'!$B:$B,$B255,'Other Pharma &amp; Health Products'!AD:AD)+SUMIF('PSM Costs'!$B:$B,$B255,'PSM Costs'!AD:AD),"")</f>
        <v/>
      </c>
      <c r="L255" s="230" t="str">
        <f ca="1">IF(SUMIF(Pharmaceuticals!$B:$B,$B255,Pharmaceuticals!W:W)+SUMIF('Health Products &amp; Equipment'!$B:$B,$B255,'Health Products &amp; Equipment'!AF:AF)+SUMIF('Other Pharma &amp; Health Products'!$B:$B,$B255,'Other Pharma &amp; Health Products'!AF:AF)+SUMIF('PSM Costs'!$B:$B,$B255,'PSM Costs'!AF:AF)&gt;0,SUMIF(Pharmaceuticals!$B:$B,$B255,Pharmaceuticals!W:W)+SUMIF('Health Products &amp; Equipment'!$B:$B,$B255,'Health Products &amp; Equipment'!AF:AF)+SUMIF('Other Pharma &amp; Health Products'!$B:$B,$B255,'Other Pharma &amp; Health Products'!AF:AF)+SUMIF('PSM Costs'!$B:$B,$B255,'PSM Costs'!AF:AF),"")</f>
        <v/>
      </c>
      <c r="M255" s="228" t="str">
        <f t="shared" ca="1" si="21"/>
        <v/>
      </c>
      <c r="N255" s="231" t="str">
        <f ca="1">IF(SUMIF(Pharmaceuticals!$B:$B,$B255,Pharmaceuticals!AD:AD)+SUMIF('Health Products &amp; Equipment'!$B:$B,$B255,'Health Products &amp; Equipment'!AM:AM)+SUMIF('Other Pharma &amp; Health Products'!$B:$B,$B255,'Other Pharma &amp; Health Products'!AM:AM)+SUMIF('PSM Costs'!$B:$B,$B255,'PSM Costs'!AM:AM)&gt;0,SUMIF(Pharmaceuticals!$B:$B,$B255,Pharmaceuticals!AD:AD)+SUMIF('Health Products &amp; Equipment'!$B:$B,$B255,'Health Products &amp; Equipment'!AM:AM)+SUMIF('Other Pharma &amp; Health Products'!$B:$B,$B255,'Other Pharma &amp; Health Products'!AM:AM)+SUMIF('PSM Costs'!$B:$B,$B255,'PSM Costs'!AM:AM),"")</f>
        <v/>
      </c>
      <c r="O255" s="231" t="str">
        <f ca="1">IF(SUMIF(Pharmaceuticals!$B:$B,$B255,Pharmaceuticals!AF:AF)+SUMIF('Health Products &amp; Equipment'!$B:$B,$B255,'Health Products &amp; Equipment'!AO:AO)+SUMIF('Other Pharma &amp; Health Products'!$B:$B,$B255,'Other Pharma &amp; Health Products'!AO:AO)+SUMIF('PSM Costs'!$B:$B,$B255,'PSM Costs'!AO:AO)&gt;0,SUMIF(Pharmaceuticals!$B:$B,$B255,Pharmaceuticals!AF:AF)+SUMIF('Health Products &amp; Equipment'!$B:$B,$B255,'Health Products &amp; Equipment'!AO:AO)+SUMIF('Other Pharma &amp; Health Products'!$B:$B,$B255,'Other Pharma &amp; Health Products'!AO:AO)+SUMIF('PSM Costs'!$B:$B,$B255,'PSM Costs'!AO:AO),"")</f>
        <v/>
      </c>
      <c r="P255" s="231" t="str">
        <f ca="1">IF(SUMIF(Pharmaceuticals!$B:$B,$B255,Pharmaceuticals!AH:AH)+SUMIF('Health Products &amp; Equipment'!$B:$B,$B255,'Health Products &amp; Equipment'!AQ:AQ)+SUMIF('Other Pharma &amp; Health Products'!$B:$B,$B255,'Other Pharma &amp; Health Products'!AQ:AQ)+SUMIF('PSM Costs'!$B:$B,$B255,'PSM Costs'!AQ:AQ)&gt;0,SUMIF(Pharmaceuticals!$B:$B,$B255,Pharmaceuticals!AH:AH)+SUMIF('Health Products &amp; Equipment'!$B:$B,$B255,'Health Products &amp; Equipment'!AQ:AQ)+SUMIF('Other Pharma &amp; Health Products'!$B:$B,$B255,'Other Pharma &amp; Health Products'!AQ:AQ)+SUMIF('PSM Costs'!$B:$B,$B255,'PSM Costs'!AQ:AQ),"")</f>
        <v/>
      </c>
      <c r="Q255" s="231" t="str">
        <f ca="1">IF(SUMIF(Pharmaceuticals!$B:$B,$B255,Pharmaceuticals!AJ:AJ)+SUMIF('Health Products &amp; Equipment'!$B:$B,$B255,'Health Products &amp; Equipment'!AS:AS)+SUMIF('Other Pharma &amp; Health Products'!$B:$B,$B255,'Other Pharma &amp; Health Products'!AS:AS)+SUMIF('PSM Costs'!$B:$B,$B255,'PSM Costs'!AS:AS)&gt;0,SUMIF(Pharmaceuticals!$B:$B,$B255,Pharmaceuticals!AJ:AJ)+SUMIF('Health Products &amp; Equipment'!$B:$B,$B255,'Health Products &amp; Equipment'!AS:AS)+SUMIF('Other Pharma &amp; Health Products'!$B:$B,$B255,'Other Pharma &amp; Health Products'!AS:AS)+SUMIF('PSM Costs'!$B:$B,$B255,'PSM Costs'!AS:AS),"")</f>
        <v/>
      </c>
      <c r="R255" s="229" t="str">
        <f t="shared" ca="1" si="22"/>
        <v/>
      </c>
      <c r="S255" s="230" t="str">
        <f ca="1">IF(SUMIF(Pharmaceuticals!$B:$B,$B255,Pharmaceuticals!AQ:AQ)+SUMIF('Health Products &amp; Equipment'!$B:$B,$B255,'Health Products &amp; Equipment'!AZ:AZ)+SUMIF('Other Pharma &amp; Health Products'!$B:$B,$B255,'Other Pharma &amp; Health Products'!AZ:AZ)+SUMIF('PSM Costs'!$B:$B,$B255,'PSM Costs'!AZ:AZ)&gt;0,SUMIF(Pharmaceuticals!$B:$B,$B255,Pharmaceuticals!AQ:AQ)+SUMIF('Health Products &amp; Equipment'!$B:$B,$B255,'Health Products &amp; Equipment'!AZ:AZ)+SUMIF('Other Pharma &amp; Health Products'!$B:$B,$B255,'Other Pharma &amp; Health Products'!AZ:AZ)+SUMIF('PSM Costs'!$B:$B,$B255,'PSM Costs'!AZ:AZ),"")</f>
        <v/>
      </c>
      <c r="T255" s="230" t="str">
        <f ca="1">IF(SUMIF(Pharmaceuticals!$B:$B,$B255,Pharmaceuticals!AS:AS)+SUMIF('Health Products &amp; Equipment'!$B:$B,$B255,'Health Products &amp; Equipment'!BB:BB)+SUMIF('Other Pharma &amp; Health Products'!$B:$B,$B255,'Other Pharma &amp; Health Products'!BB:BB)+SUMIF('PSM Costs'!$B:$B,$B255,'PSM Costs'!BB:BB)&gt;0,SUMIF(Pharmaceuticals!$B:$B,$B255,Pharmaceuticals!AS:AS)+SUMIF('Health Products &amp; Equipment'!$B:$B,$B255,'Health Products &amp; Equipment'!BB:BB)+SUMIF('Other Pharma &amp; Health Products'!$B:$B,$B255,'Other Pharma &amp; Health Products'!BB:BB)+SUMIF('PSM Costs'!$B:$B,$B255,'PSM Costs'!BB:BB),"")</f>
        <v/>
      </c>
      <c r="U255" s="230" t="str">
        <f ca="1">IF(SUMIF(Pharmaceuticals!$B:$B,$B255,Pharmaceuticals!AU:AU)+SUMIF('Health Products &amp; Equipment'!$B:$B,$B255,'Health Products &amp; Equipment'!BD:BD)+SUMIF('Other Pharma &amp; Health Products'!$B:$B,$B255,'Other Pharma &amp; Health Products'!BD:BD)+SUMIF('PSM Costs'!$B:$B,$B255,'PSM Costs'!BD:BD)&gt;0,SUMIF(Pharmaceuticals!$B:$B,$B255,Pharmaceuticals!AU:AU)+SUMIF('Health Products &amp; Equipment'!$B:$B,$B255,'Health Products &amp; Equipment'!BD:BD)+SUMIF('Other Pharma &amp; Health Products'!$B:$B,$B255,'Other Pharma &amp; Health Products'!BD:BD)+SUMIF('PSM Costs'!$B:$B,$B255,'PSM Costs'!BD:BD),"")</f>
        <v/>
      </c>
      <c r="V255" s="230" t="str">
        <f ca="1">IF(SUMIF(Pharmaceuticals!$B:$B,$B255,Pharmaceuticals!AW:AW)+SUMIF('Health Products &amp; Equipment'!$B:$B,$B255,'Health Products &amp; Equipment'!BF:BF)+SUMIF('Other Pharma &amp; Health Products'!$B:$B,$B255,'Other Pharma &amp; Health Products'!BF:BF)+SUMIF('PSM Costs'!$B:$B,$B255,'PSM Costs'!BF:BF)&gt;0,SUMIF(Pharmaceuticals!$B:$B,$B255,Pharmaceuticals!AW:AW)+SUMIF('Health Products &amp; Equipment'!$B:$B,$B255,'Health Products &amp; Equipment'!BF:BF)+SUMIF('Other Pharma &amp; Health Products'!$B:$B,$B255,'Other Pharma &amp; Health Products'!BF:BF)+SUMIF('PSM Costs'!$B:$B,$B255,'PSM Costs'!BF:BF),"")</f>
        <v/>
      </c>
      <c r="W255" s="228" t="str">
        <f t="shared" ca="1" si="23"/>
        <v/>
      </c>
      <c r="X255" s="231" t="str">
        <f ca="1">IF(SUMIF(Pharmaceuticals!$B:$B,$B255,Pharmaceuticals!BD:BD)+SUMIF('Health Products &amp; Equipment'!$B:$B,$B255,'Health Products &amp; Equipment'!BM:BM)+SUMIF('Other Pharma &amp; Health Products'!$B:$B,$B255,'Other Pharma &amp; Health Products'!BM:BM)+SUMIF('PSM Costs'!$B:$B,$B255,'PSM Costs'!BM:BM)&gt;0,SUMIF(Pharmaceuticals!$B:$B,$B255,Pharmaceuticals!BD:BD)+SUMIF('Health Products &amp; Equipment'!$B:$B,$B255,'Health Products &amp; Equipment'!BM:BM)+SUMIF('Other Pharma &amp; Health Products'!$B:$B,$B255,'Other Pharma &amp; Health Products'!BM:BM)+SUMIF('PSM Costs'!$B:$B,$B255,'PSM Costs'!BM:BM),"")</f>
        <v/>
      </c>
      <c r="Y255" s="231" t="str">
        <f ca="1">IF(SUMIF(Pharmaceuticals!$B:$B,$B255,Pharmaceuticals!BF:BF)+SUMIF('Health Products &amp; Equipment'!$B:$B,$B255,'Health Products &amp; Equipment'!BO:BO)+SUMIF('Other Pharma &amp; Health Products'!$B:$B,$B255,'Other Pharma &amp; Health Products'!BO:BO)+SUMIF('PSM Costs'!$B:$B,$B255,'PSM Costs'!BO:BO)&gt;0,SUMIF(Pharmaceuticals!$B:$B,$B255,Pharmaceuticals!BF:BF)+SUMIF('Health Products &amp; Equipment'!$B:$B,$B255,'Health Products &amp; Equipment'!BO:BO)+SUMIF('Other Pharma &amp; Health Products'!$B:$B,$B255,'Other Pharma &amp; Health Products'!BO:BO)+SUMIF('PSM Costs'!$B:$B,$B255,'PSM Costs'!BO:BO),"")</f>
        <v/>
      </c>
      <c r="Z255" s="231" t="str">
        <f ca="1">IF(SUMIF(Pharmaceuticals!$B:$B,$B255,Pharmaceuticals!BH:BH)+SUMIF('Health Products &amp; Equipment'!$B:$B,$B255,'Health Products &amp; Equipment'!BQ:BQ)+SUMIF('Other Pharma &amp; Health Products'!$B:$B,$B255,'Other Pharma &amp; Health Products'!BQ:BQ)+SUMIF('PSM Costs'!$B:$B,$B255,'PSM Costs'!BQ:BQ)&gt;0,SUMIF(Pharmaceuticals!$B:$B,$B255,Pharmaceuticals!BH:BH)+SUMIF('Health Products &amp; Equipment'!$B:$B,$B255,'Health Products &amp; Equipment'!BQ:BQ)+SUMIF('Other Pharma &amp; Health Products'!$B:$B,$B255,'Other Pharma &amp; Health Products'!BQ:BQ)+SUMIF('PSM Costs'!$B:$B,$B255,'PSM Costs'!BQ:BQ),"")</f>
        <v/>
      </c>
      <c r="AA255" s="231" t="str">
        <f ca="1">IF(SUMIF(Pharmaceuticals!$B:$B,$B255,Pharmaceuticals!BJ:BJ)+SUMIF('Health Products &amp; Equipment'!$B:$B,$B255,'Health Products &amp; Equipment'!BS:BS)+SUMIF('Other Pharma &amp; Health Products'!$B:$B,$B255,'Other Pharma &amp; Health Products'!BS:BS)+SUMIF('PSM Costs'!$B:$B,$B255,'PSM Costs'!BS:BS)&gt;0,SUMIF(Pharmaceuticals!$B:$B,$B255,Pharmaceuticals!BJ:BJ)+SUMIF('Health Products &amp; Equipment'!$B:$B,$B255,'Health Products &amp; Equipment'!BS:BS)+SUMIF('Other Pharma &amp; Health Products'!$B:$B,$B255,'Other Pharma &amp; Health Products'!BS:BS)+SUMIF('PSM Costs'!$B:$B,$B255,'PSM Costs'!BS:BS),"")</f>
        <v/>
      </c>
      <c r="AB255" s="230" t="str">
        <f t="shared" ca="1" si="24"/>
        <v/>
      </c>
    </row>
    <row r="256" spans="1:28" ht="22" customHeight="1" x14ac:dyDescent="0.15">
      <c r="A256" s="226">
        <v>246</v>
      </c>
      <c r="B256" s="226" t="str">
        <f ca="1">IFERROR(VLOOKUP(A256,'Rank unique Mod-Int-CI-PR'!I:J,2,FALSE),"")</f>
        <v/>
      </c>
      <c r="C256" s="227" t="str">
        <f ca="1">IFERROR(VLOOKUP(VALUE(LEFT(B256,FIND("-",B256)-1)),CatModules!B:C,2,FALSE),"")</f>
        <v/>
      </c>
      <c r="D256" s="227" t="str">
        <f ca="1">IFERROR(VLOOKUP(LEFT(B256,FIND("--",B256)-1),CatInt!D:E,2,FALSE),"")</f>
        <v/>
      </c>
      <c r="E256" s="227" t="str">
        <f ca="1">IFERROR(VLOOKUP(MID(B256,FIND("--",B256)+2,FIND("---",B256)-FIND("--",B256)-2),CatCostInp!D:E,2,FALSE),"")</f>
        <v/>
      </c>
      <c r="F256" s="227" t="str">
        <f ca="1">IFERROR(VLOOKUP(B256,ActivityConcat!A:C,3,FALSE),"")</f>
        <v/>
      </c>
      <c r="G256" s="228" t="str">
        <f ca="1">IFERROR(VLOOKUP(VALUE(RIGHT(B256,1)),Setup!A:D,4,FALSE),"")</f>
        <v/>
      </c>
      <c r="H256" s="229" t="str">
        <f t="shared" ca="1" si="20"/>
        <v/>
      </c>
      <c r="I256" s="230" t="str">
        <f ca="1">IF(SUMIF(Pharmaceuticals!$B:$B,$B256,Pharmaceuticals!Q:Q)+SUMIF('Health Products &amp; Equipment'!$B:$B,$B256,'Health Products &amp; Equipment'!Z:Z)+SUMIF('Other Pharma &amp; Health Products'!$B:$B,$B256,'Other Pharma &amp; Health Products'!Z:Z)+SUMIF('PSM Costs'!$B:$B,$B256,'PSM Costs'!Z:Z)&gt;0,SUMIF(Pharmaceuticals!$B:$B,$B256,Pharmaceuticals!Q:Q)+SUMIF('Health Products &amp; Equipment'!$B:$B,$B256,'Health Products &amp; Equipment'!Z:Z)+SUMIF('Other Pharma &amp; Health Products'!$B:$B,$B256,'Other Pharma &amp; Health Products'!Z:Z)+SUMIF('PSM Costs'!$B:$B,$B256,'PSM Costs'!Z:Z),"")</f>
        <v/>
      </c>
      <c r="J256" s="230" t="str">
        <f ca="1">IF(SUMIF(Pharmaceuticals!$B:$B,$B256,Pharmaceuticals!S:S)+SUMIF('Health Products &amp; Equipment'!$B:$B,$B256,'Health Products &amp; Equipment'!AB:AB)+SUMIF('Other Pharma &amp; Health Products'!$B:$B,$B256,'Other Pharma &amp; Health Products'!AB:AB)+SUMIF('PSM Costs'!$B:$B,$B256,'PSM Costs'!AB:AB)&gt;0,SUMIF(Pharmaceuticals!$B:$B,$B256,Pharmaceuticals!S:S)+SUMIF('Health Products &amp; Equipment'!$B:$B,$B256,'Health Products &amp; Equipment'!AB:AB)+SUMIF('Other Pharma &amp; Health Products'!$B:$B,$B256,'Other Pharma &amp; Health Products'!AB:AB)+SUMIF('PSM Costs'!$B:$B,$B256,'PSM Costs'!AB:AB),"")</f>
        <v/>
      </c>
      <c r="K256" s="230" t="str">
        <f ca="1">IF(SUMIF(Pharmaceuticals!$B:$B,$B256,Pharmaceuticals!U:U)+SUMIF('Health Products &amp; Equipment'!$B:$B,$B256,'Health Products &amp; Equipment'!AD:AD)+SUMIF('Other Pharma &amp; Health Products'!$B:$B,$B256,'Other Pharma &amp; Health Products'!AD:AD)+SUMIF('PSM Costs'!$B:$B,$B256,'PSM Costs'!AD:AD)&gt;0,SUMIF(Pharmaceuticals!$B:$B,$B256,Pharmaceuticals!U:U)+SUMIF('Health Products &amp; Equipment'!$B:$B,$B256,'Health Products &amp; Equipment'!AD:AD)+SUMIF('Other Pharma &amp; Health Products'!$B:$B,$B256,'Other Pharma &amp; Health Products'!AD:AD)+SUMIF('PSM Costs'!$B:$B,$B256,'PSM Costs'!AD:AD),"")</f>
        <v/>
      </c>
      <c r="L256" s="230" t="str">
        <f ca="1">IF(SUMIF(Pharmaceuticals!$B:$B,$B256,Pharmaceuticals!W:W)+SUMIF('Health Products &amp; Equipment'!$B:$B,$B256,'Health Products &amp; Equipment'!AF:AF)+SUMIF('Other Pharma &amp; Health Products'!$B:$B,$B256,'Other Pharma &amp; Health Products'!AF:AF)+SUMIF('PSM Costs'!$B:$B,$B256,'PSM Costs'!AF:AF)&gt;0,SUMIF(Pharmaceuticals!$B:$B,$B256,Pharmaceuticals!W:W)+SUMIF('Health Products &amp; Equipment'!$B:$B,$B256,'Health Products &amp; Equipment'!AF:AF)+SUMIF('Other Pharma &amp; Health Products'!$B:$B,$B256,'Other Pharma &amp; Health Products'!AF:AF)+SUMIF('PSM Costs'!$B:$B,$B256,'PSM Costs'!AF:AF),"")</f>
        <v/>
      </c>
      <c r="M256" s="228" t="str">
        <f t="shared" ca="1" si="21"/>
        <v/>
      </c>
      <c r="N256" s="231" t="str">
        <f ca="1">IF(SUMIF(Pharmaceuticals!$B:$B,$B256,Pharmaceuticals!AD:AD)+SUMIF('Health Products &amp; Equipment'!$B:$B,$B256,'Health Products &amp; Equipment'!AM:AM)+SUMIF('Other Pharma &amp; Health Products'!$B:$B,$B256,'Other Pharma &amp; Health Products'!AM:AM)+SUMIF('PSM Costs'!$B:$B,$B256,'PSM Costs'!AM:AM)&gt;0,SUMIF(Pharmaceuticals!$B:$B,$B256,Pharmaceuticals!AD:AD)+SUMIF('Health Products &amp; Equipment'!$B:$B,$B256,'Health Products &amp; Equipment'!AM:AM)+SUMIF('Other Pharma &amp; Health Products'!$B:$B,$B256,'Other Pharma &amp; Health Products'!AM:AM)+SUMIF('PSM Costs'!$B:$B,$B256,'PSM Costs'!AM:AM),"")</f>
        <v/>
      </c>
      <c r="O256" s="231" t="str">
        <f ca="1">IF(SUMIF(Pharmaceuticals!$B:$B,$B256,Pharmaceuticals!AF:AF)+SUMIF('Health Products &amp; Equipment'!$B:$B,$B256,'Health Products &amp; Equipment'!AO:AO)+SUMIF('Other Pharma &amp; Health Products'!$B:$B,$B256,'Other Pharma &amp; Health Products'!AO:AO)+SUMIF('PSM Costs'!$B:$B,$B256,'PSM Costs'!AO:AO)&gt;0,SUMIF(Pharmaceuticals!$B:$B,$B256,Pharmaceuticals!AF:AF)+SUMIF('Health Products &amp; Equipment'!$B:$B,$B256,'Health Products &amp; Equipment'!AO:AO)+SUMIF('Other Pharma &amp; Health Products'!$B:$B,$B256,'Other Pharma &amp; Health Products'!AO:AO)+SUMIF('PSM Costs'!$B:$B,$B256,'PSM Costs'!AO:AO),"")</f>
        <v/>
      </c>
      <c r="P256" s="231" t="str">
        <f ca="1">IF(SUMIF(Pharmaceuticals!$B:$B,$B256,Pharmaceuticals!AH:AH)+SUMIF('Health Products &amp; Equipment'!$B:$B,$B256,'Health Products &amp; Equipment'!AQ:AQ)+SUMIF('Other Pharma &amp; Health Products'!$B:$B,$B256,'Other Pharma &amp; Health Products'!AQ:AQ)+SUMIF('PSM Costs'!$B:$B,$B256,'PSM Costs'!AQ:AQ)&gt;0,SUMIF(Pharmaceuticals!$B:$B,$B256,Pharmaceuticals!AH:AH)+SUMIF('Health Products &amp; Equipment'!$B:$B,$B256,'Health Products &amp; Equipment'!AQ:AQ)+SUMIF('Other Pharma &amp; Health Products'!$B:$B,$B256,'Other Pharma &amp; Health Products'!AQ:AQ)+SUMIF('PSM Costs'!$B:$B,$B256,'PSM Costs'!AQ:AQ),"")</f>
        <v/>
      </c>
      <c r="Q256" s="231" t="str">
        <f ca="1">IF(SUMIF(Pharmaceuticals!$B:$B,$B256,Pharmaceuticals!AJ:AJ)+SUMIF('Health Products &amp; Equipment'!$B:$B,$B256,'Health Products &amp; Equipment'!AS:AS)+SUMIF('Other Pharma &amp; Health Products'!$B:$B,$B256,'Other Pharma &amp; Health Products'!AS:AS)+SUMIF('PSM Costs'!$B:$B,$B256,'PSM Costs'!AS:AS)&gt;0,SUMIF(Pharmaceuticals!$B:$B,$B256,Pharmaceuticals!AJ:AJ)+SUMIF('Health Products &amp; Equipment'!$B:$B,$B256,'Health Products &amp; Equipment'!AS:AS)+SUMIF('Other Pharma &amp; Health Products'!$B:$B,$B256,'Other Pharma &amp; Health Products'!AS:AS)+SUMIF('PSM Costs'!$B:$B,$B256,'PSM Costs'!AS:AS),"")</f>
        <v/>
      </c>
      <c r="R256" s="229" t="str">
        <f t="shared" ca="1" si="22"/>
        <v/>
      </c>
      <c r="S256" s="230" t="str">
        <f ca="1">IF(SUMIF(Pharmaceuticals!$B:$B,$B256,Pharmaceuticals!AQ:AQ)+SUMIF('Health Products &amp; Equipment'!$B:$B,$B256,'Health Products &amp; Equipment'!AZ:AZ)+SUMIF('Other Pharma &amp; Health Products'!$B:$B,$B256,'Other Pharma &amp; Health Products'!AZ:AZ)+SUMIF('PSM Costs'!$B:$B,$B256,'PSM Costs'!AZ:AZ)&gt;0,SUMIF(Pharmaceuticals!$B:$B,$B256,Pharmaceuticals!AQ:AQ)+SUMIF('Health Products &amp; Equipment'!$B:$B,$B256,'Health Products &amp; Equipment'!AZ:AZ)+SUMIF('Other Pharma &amp; Health Products'!$B:$B,$B256,'Other Pharma &amp; Health Products'!AZ:AZ)+SUMIF('PSM Costs'!$B:$B,$B256,'PSM Costs'!AZ:AZ),"")</f>
        <v/>
      </c>
      <c r="T256" s="230" t="str">
        <f ca="1">IF(SUMIF(Pharmaceuticals!$B:$B,$B256,Pharmaceuticals!AS:AS)+SUMIF('Health Products &amp; Equipment'!$B:$B,$B256,'Health Products &amp; Equipment'!BB:BB)+SUMIF('Other Pharma &amp; Health Products'!$B:$B,$B256,'Other Pharma &amp; Health Products'!BB:BB)+SUMIF('PSM Costs'!$B:$B,$B256,'PSM Costs'!BB:BB)&gt;0,SUMIF(Pharmaceuticals!$B:$B,$B256,Pharmaceuticals!AS:AS)+SUMIF('Health Products &amp; Equipment'!$B:$B,$B256,'Health Products &amp; Equipment'!BB:BB)+SUMIF('Other Pharma &amp; Health Products'!$B:$B,$B256,'Other Pharma &amp; Health Products'!BB:BB)+SUMIF('PSM Costs'!$B:$B,$B256,'PSM Costs'!BB:BB),"")</f>
        <v/>
      </c>
      <c r="U256" s="230" t="str">
        <f ca="1">IF(SUMIF(Pharmaceuticals!$B:$B,$B256,Pharmaceuticals!AU:AU)+SUMIF('Health Products &amp; Equipment'!$B:$B,$B256,'Health Products &amp; Equipment'!BD:BD)+SUMIF('Other Pharma &amp; Health Products'!$B:$B,$B256,'Other Pharma &amp; Health Products'!BD:BD)+SUMIF('PSM Costs'!$B:$B,$B256,'PSM Costs'!BD:BD)&gt;0,SUMIF(Pharmaceuticals!$B:$B,$B256,Pharmaceuticals!AU:AU)+SUMIF('Health Products &amp; Equipment'!$B:$B,$B256,'Health Products &amp; Equipment'!BD:BD)+SUMIF('Other Pharma &amp; Health Products'!$B:$B,$B256,'Other Pharma &amp; Health Products'!BD:BD)+SUMIF('PSM Costs'!$B:$B,$B256,'PSM Costs'!BD:BD),"")</f>
        <v/>
      </c>
      <c r="V256" s="230" t="str">
        <f ca="1">IF(SUMIF(Pharmaceuticals!$B:$B,$B256,Pharmaceuticals!AW:AW)+SUMIF('Health Products &amp; Equipment'!$B:$B,$B256,'Health Products &amp; Equipment'!BF:BF)+SUMIF('Other Pharma &amp; Health Products'!$B:$B,$B256,'Other Pharma &amp; Health Products'!BF:BF)+SUMIF('PSM Costs'!$B:$B,$B256,'PSM Costs'!BF:BF)&gt;0,SUMIF(Pharmaceuticals!$B:$B,$B256,Pharmaceuticals!AW:AW)+SUMIF('Health Products &amp; Equipment'!$B:$B,$B256,'Health Products &amp; Equipment'!BF:BF)+SUMIF('Other Pharma &amp; Health Products'!$B:$B,$B256,'Other Pharma &amp; Health Products'!BF:BF)+SUMIF('PSM Costs'!$B:$B,$B256,'PSM Costs'!BF:BF),"")</f>
        <v/>
      </c>
      <c r="W256" s="228" t="str">
        <f t="shared" ca="1" si="23"/>
        <v/>
      </c>
      <c r="X256" s="231" t="str">
        <f ca="1">IF(SUMIF(Pharmaceuticals!$B:$B,$B256,Pharmaceuticals!BD:BD)+SUMIF('Health Products &amp; Equipment'!$B:$B,$B256,'Health Products &amp; Equipment'!BM:BM)+SUMIF('Other Pharma &amp; Health Products'!$B:$B,$B256,'Other Pharma &amp; Health Products'!BM:BM)+SUMIF('PSM Costs'!$B:$B,$B256,'PSM Costs'!BM:BM)&gt;0,SUMIF(Pharmaceuticals!$B:$B,$B256,Pharmaceuticals!BD:BD)+SUMIF('Health Products &amp; Equipment'!$B:$B,$B256,'Health Products &amp; Equipment'!BM:BM)+SUMIF('Other Pharma &amp; Health Products'!$B:$B,$B256,'Other Pharma &amp; Health Products'!BM:BM)+SUMIF('PSM Costs'!$B:$B,$B256,'PSM Costs'!BM:BM),"")</f>
        <v/>
      </c>
      <c r="Y256" s="231" t="str">
        <f ca="1">IF(SUMIF(Pharmaceuticals!$B:$B,$B256,Pharmaceuticals!BF:BF)+SUMIF('Health Products &amp; Equipment'!$B:$B,$B256,'Health Products &amp; Equipment'!BO:BO)+SUMIF('Other Pharma &amp; Health Products'!$B:$B,$B256,'Other Pharma &amp; Health Products'!BO:BO)+SUMIF('PSM Costs'!$B:$B,$B256,'PSM Costs'!BO:BO)&gt;0,SUMIF(Pharmaceuticals!$B:$B,$B256,Pharmaceuticals!BF:BF)+SUMIF('Health Products &amp; Equipment'!$B:$B,$B256,'Health Products &amp; Equipment'!BO:BO)+SUMIF('Other Pharma &amp; Health Products'!$B:$B,$B256,'Other Pharma &amp; Health Products'!BO:BO)+SUMIF('PSM Costs'!$B:$B,$B256,'PSM Costs'!BO:BO),"")</f>
        <v/>
      </c>
      <c r="Z256" s="231" t="str">
        <f ca="1">IF(SUMIF(Pharmaceuticals!$B:$B,$B256,Pharmaceuticals!BH:BH)+SUMIF('Health Products &amp; Equipment'!$B:$B,$B256,'Health Products &amp; Equipment'!BQ:BQ)+SUMIF('Other Pharma &amp; Health Products'!$B:$B,$B256,'Other Pharma &amp; Health Products'!BQ:BQ)+SUMIF('PSM Costs'!$B:$B,$B256,'PSM Costs'!BQ:BQ)&gt;0,SUMIF(Pharmaceuticals!$B:$B,$B256,Pharmaceuticals!BH:BH)+SUMIF('Health Products &amp; Equipment'!$B:$B,$B256,'Health Products &amp; Equipment'!BQ:BQ)+SUMIF('Other Pharma &amp; Health Products'!$B:$B,$B256,'Other Pharma &amp; Health Products'!BQ:BQ)+SUMIF('PSM Costs'!$B:$B,$B256,'PSM Costs'!BQ:BQ),"")</f>
        <v/>
      </c>
      <c r="AA256" s="231" t="str">
        <f ca="1">IF(SUMIF(Pharmaceuticals!$B:$B,$B256,Pharmaceuticals!BJ:BJ)+SUMIF('Health Products &amp; Equipment'!$B:$B,$B256,'Health Products &amp; Equipment'!BS:BS)+SUMIF('Other Pharma &amp; Health Products'!$B:$B,$B256,'Other Pharma &amp; Health Products'!BS:BS)+SUMIF('PSM Costs'!$B:$B,$B256,'PSM Costs'!BS:BS)&gt;0,SUMIF(Pharmaceuticals!$B:$B,$B256,Pharmaceuticals!BJ:BJ)+SUMIF('Health Products &amp; Equipment'!$B:$B,$B256,'Health Products &amp; Equipment'!BS:BS)+SUMIF('Other Pharma &amp; Health Products'!$B:$B,$B256,'Other Pharma &amp; Health Products'!BS:BS)+SUMIF('PSM Costs'!$B:$B,$B256,'PSM Costs'!BS:BS),"")</f>
        <v/>
      </c>
      <c r="AB256" s="230" t="str">
        <f t="shared" ca="1" si="24"/>
        <v/>
      </c>
    </row>
    <row r="257" spans="1:28" ht="22" customHeight="1" x14ac:dyDescent="0.15">
      <c r="A257" s="226">
        <v>247</v>
      </c>
      <c r="B257" s="226" t="str">
        <f ca="1">IFERROR(VLOOKUP(A257,'Rank unique Mod-Int-CI-PR'!I:J,2,FALSE),"")</f>
        <v/>
      </c>
      <c r="C257" s="227" t="str">
        <f ca="1">IFERROR(VLOOKUP(VALUE(LEFT(B257,FIND("-",B257)-1)),CatModules!B:C,2,FALSE),"")</f>
        <v/>
      </c>
      <c r="D257" s="227" t="str">
        <f ca="1">IFERROR(VLOOKUP(LEFT(B257,FIND("--",B257)-1),CatInt!D:E,2,FALSE),"")</f>
        <v/>
      </c>
      <c r="E257" s="227" t="str">
        <f ca="1">IFERROR(VLOOKUP(MID(B257,FIND("--",B257)+2,FIND("---",B257)-FIND("--",B257)-2),CatCostInp!D:E,2,FALSE),"")</f>
        <v/>
      </c>
      <c r="F257" s="227" t="str">
        <f ca="1">IFERROR(VLOOKUP(B257,ActivityConcat!A:C,3,FALSE),"")</f>
        <v/>
      </c>
      <c r="G257" s="228" t="str">
        <f ca="1">IFERROR(VLOOKUP(VALUE(RIGHT(B257,1)),Setup!A:D,4,FALSE),"")</f>
        <v/>
      </c>
      <c r="H257" s="229" t="str">
        <f t="shared" ca="1" si="20"/>
        <v/>
      </c>
      <c r="I257" s="230" t="str">
        <f ca="1">IF(SUMIF(Pharmaceuticals!$B:$B,$B257,Pharmaceuticals!Q:Q)+SUMIF('Health Products &amp; Equipment'!$B:$B,$B257,'Health Products &amp; Equipment'!Z:Z)+SUMIF('Other Pharma &amp; Health Products'!$B:$B,$B257,'Other Pharma &amp; Health Products'!Z:Z)+SUMIF('PSM Costs'!$B:$B,$B257,'PSM Costs'!Z:Z)&gt;0,SUMIF(Pharmaceuticals!$B:$B,$B257,Pharmaceuticals!Q:Q)+SUMIF('Health Products &amp; Equipment'!$B:$B,$B257,'Health Products &amp; Equipment'!Z:Z)+SUMIF('Other Pharma &amp; Health Products'!$B:$B,$B257,'Other Pharma &amp; Health Products'!Z:Z)+SUMIF('PSM Costs'!$B:$B,$B257,'PSM Costs'!Z:Z),"")</f>
        <v/>
      </c>
      <c r="J257" s="230" t="str">
        <f ca="1">IF(SUMIF(Pharmaceuticals!$B:$B,$B257,Pharmaceuticals!S:S)+SUMIF('Health Products &amp; Equipment'!$B:$B,$B257,'Health Products &amp; Equipment'!AB:AB)+SUMIF('Other Pharma &amp; Health Products'!$B:$B,$B257,'Other Pharma &amp; Health Products'!AB:AB)+SUMIF('PSM Costs'!$B:$B,$B257,'PSM Costs'!AB:AB)&gt;0,SUMIF(Pharmaceuticals!$B:$B,$B257,Pharmaceuticals!S:S)+SUMIF('Health Products &amp; Equipment'!$B:$B,$B257,'Health Products &amp; Equipment'!AB:AB)+SUMIF('Other Pharma &amp; Health Products'!$B:$B,$B257,'Other Pharma &amp; Health Products'!AB:AB)+SUMIF('PSM Costs'!$B:$B,$B257,'PSM Costs'!AB:AB),"")</f>
        <v/>
      </c>
      <c r="K257" s="230" t="str">
        <f ca="1">IF(SUMIF(Pharmaceuticals!$B:$B,$B257,Pharmaceuticals!U:U)+SUMIF('Health Products &amp; Equipment'!$B:$B,$B257,'Health Products &amp; Equipment'!AD:AD)+SUMIF('Other Pharma &amp; Health Products'!$B:$B,$B257,'Other Pharma &amp; Health Products'!AD:AD)+SUMIF('PSM Costs'!$B:$B,$B257,'PSM Costs'!AD:AD)&gt;0,SUMIF(Pharmaceuticals!$B:$B,$B257,Pharmaceuticals!U:U)+SUMIF('Health Products &amp; Equipment'!$B:$B,$B257,'Health Products &amp; Equipment'!AD:AD)+SUMIF('Other Pharma &amp; Health Products'!$B:$B,$B257,'Other Pharma &amp; Health Products'!AD:AD)+SUMIF('PSM Costs'!$B:$B,$B257,'PSM Costs'!AD:AD),"")</f>
        <v/>
      </c>
      <c r="L257" s="230" t="str">
        <f ca="1">IF(SUMIF(Pharmaceuticals!$B:$B,$B257,Pharmaceuticals!W:W)+SUMIF('Health Products &amp; Equipment'!$B:$B,$B257,'Health Products &amp; Equipment'!AF:AF)+SUMIF('Other Pharma &amp; Health Products'!$B:$B,$B257,'Other Pharma &amp; Health Products'!AF:AF)+SUMIF('PSM Costs'!$B:$B,$B257,'PSM Costs'!AF:AF)&gt;0,SUMIF(Pharmaceuticals!$B:$B,$B257,Pharmaceuticals!W:W)+SUMIF('Health Products &amp; Equipment'!$B:$B,$B257,'Health Products &amp; Equipment'!AF:AF)+SUMIF('Other Pharma &amp; Health Products'!$B:$B,$B257,'Other Pharma &amp; Health Products'!AF:AF)+SUMIF('PSM Costs'!$B:$B,$B257,'PSM Costs'!AF:AF),"")</f>
        <v/>
      </c>
      <c r="M257" s="228" t="str">
        <f t="shared" ca="1" si="21"/>
        <v/>
      </c>
      <c r="N257" s="231" t="str">
        <f ca="1">IF(SUMIF(Pharmaceuticals!$B:$B,$B257,Pharmaceuticals!AD:AD)+SUMIF('Health Products &amp; Equipment'!$B:$B,$B257,'Health Products &amp; Equipment'!AM:AM)+SUMIF('Other Pharma &amp; Health Products'!$B:$B,$B257,'Other Pharma &amp; Health Products'!AM:AM)+SUMIF('PSM Costs'!$B:$B,$B257,'PSM Costs'!AM:AM)&gt;0,SUMIF(Pharmaceuticals!$B:$B,$B257,Pharmaceuticals!AD:AD)+SUMIF('Health Products &amp; Equipment'!$B:$B,$B257,'Health Products &amp; Equipment'!AM:AM)+SUMIF('Other Pharma &amp; Health Products'!$B:$B,$B257,'Other Pharma &amp; Health Products'!AM:AM)+SUMIF('PSM Costs'!$B:$B,$B257,'PSM Costs'!AM:AM),"")</f>
        <v/>
      </c>
      <c r="O257" s="231" t="str">
        <f ca="1">IF(SUMIF(Pharmaceuticals!$B:$B,$B257,Pharmaceuticals!AF:AF)+SUMIF('Health Products &amp; Equipment'!$B:$B,$B257,'Health Products &amp; Equipment'!AO:AO)+SUMIF('Other Pharma &amp; Health Products'!$B:$B,$B257,'Other Pharma &amp; Health Products'!AO:AO)+SUMIF('PSM Costs'!$B:$B,$B257,'PSM Costs'!AO:AO)&gt;0,SUMIF(Pharmaceuticals!$B:$B,$B257,Pharmaceuticals!AF:AF)+SUMIF('Health Products &amp; Equipment'!$B:$B,$B257,'Health Products &amp; Equipment'!AO:AO)+SUMIF('Other Pharma &amp; Health Products'!$B:$B,$B257,'Other Pharma &amp; Health Products'!AO:AO)+SUMIF('PSM Costs'!$B:$B,$B257,'PSM Costs'!AO:AO),"")</f>
        <v/>
      </c>
      <c r="P257" s="231" t="str">
        <f ca="1">IF(SUMIF(Pharmaceuticals!$B:$B,$B257,Pharmaceuticals!AH:AH)+SUMIF('Health Products &amp; Equipment'!$B:$B,$B257,'Health Products &amp; Equipment'!AQ:AQ)+SUMIF('Other Pharma &amp; Health Products'!$B:$B,$B257,'Other Pharma &amp; Health Products'!AQ:AQ)+SUMIF('PSM Costs'!$B:$B,$B257,'PSM Costs'!AQ:AQ)&gt;0,SUMIF(Pharmaceuticals!$B:$B,$B257,Pharmaceuticals!AH:AH)+SUMIF('Health Products &amp; Equipment'!$B:$B,$B257,'Health Products &amp; Equipment'!AQ:AQ)+SUMIF('Other Pharma &amp; Health Products'!$B:$B,$B257,'Other Pharma &amp; Health Products'!AQ:AQ)+SUMIF('PSM Costs'!$B:$B,$B257,'PSM Costs'!AQ:AQ),"")</f>
        <v/>
      </c>
      <c r="Q257" s="231" t="str">
        <f ca="1">IF(SUMIF(Pharmaceuticals!$B:$B,$B257,Pharmaceuticals!AJ:AJ)+SUMIF('Health Products &amp; Equipment'!$B:$B,$B257,'Health Products &amp; Equipment'!AS:AS)+SUMIF('Other Pharma &amp; Health Products'!$B:$B,$B257,'Other Pharma &amp; Health Products'!AS:AS)+SUMIF('PSM Costs'!$B:$B,$B257,'PSM Costs'!AS:AS)&gt;0,SUMIF(Pharmaceuticals!$B:$B,$B257,Pharmaceuticals!AJ:AJ)+SUMIF('Health Products &amp; Equipment'!$B:$B,$B257,'Health Products &amp; Equipment'!AS:AS)+SUMIF('Other Pharma &amp; Health Products'!$B:$B,$B257,'Other Pharma &amp; Health Products'!AS:AS)+SUMIF('PSM Costs'!$B:$B,$B257,'PSM Costs'!AS:AS),"")</f>
        <v/>
      </c>
      <c r="R257" s="229" t="str">
        <f t="shared" ca="1" si="22"/>
        <v/>
      </c>
      <c r="S257" s="230" t="str">
        <f ca="1">IF(SUMIF(Pharmaceuticals!$B:$B,$B257,Pharmaceuticals!AQ:AQ)+SUMIF('Health Products &amp; Equipment'!$B:$B,$B257,'Health Products &amp; Equipment'!AZ:AZ)+SUMIF('Other Pharma &amp; Health Products'!$B:$B,$B257,'Other Pharma &amp; Health Products'!AZ:AZ)+SUMIF('PSM Costs'!$B:$B,$B257,'PSM Costs'!AZ:AZ)&gt;0,SUMIF(Pharmaceuticals!$B:$B,$B257,Pharmaceuticals!AQ:AQ)+SUMIF('Health Products &amp; Equipment'!$B:$B,$B257,'Health Products &amp; Equipment'!AZ:AZ)+SUMIF('Other Pharma &amp; Health Products'!$B:$B,$B257,'Other Pharma &amp; Health Products'!AZ:AZ)+SUMIF('PSM Costs'!$B:$B,$B257,'PSM Costs'!AZ:AZ),"")</f>
        <v/>
      </c>
      <c r="T257" s="230" t="str">
        <f ca="1">IF(SUMIF(Pharmaceuticals!$B:$B,$B257,Pharmaceuticals!AS:AS)+SUMIF('Health Products &amp; Equipment'!$B:$B,$B257,'Health Products &amp; Equipment'!BB:BB)+SUMIF('Other Pharma &amp; Health Products'!$B:$B,$B257,'Other Pharma &amp; Health Products'!BB:BB)+SUMIF('PSM Costs'!$B:$B,$B257,'PSM Costs'!BB:BB)&gt;0,SUMIF(Pharmaceuticals!$B:$B,$B257,Pharmaceuticals!AS:AS)+SUMIF('Health Products &amp; Equipment'!$B:$B,$B257,'Health Products &amp; Equipment'!BB:BB)+SUMIF('Other Pharma &amp; Health Products'!$B:$B,$B257,'Other Pharma &amp; Health Products'!BB:BB)+SUMIF('PSM Costs'!$B:$B,$B257,'PSM Costs'!BB:BB),"")</f>
        <v/>
      </c>
      <c r="U257" s="230" t="str">
        <f ca="1">IF(SUMIF(Pharmaceuticals!$B:$B,$B257,Pharmaceuticals!AU:AU)+SUMIF('Health Products &amp; Equipment'!$B:$B,$B257,'Health Products &amp; Equipment'!BD:BD)+SUMIF('Other Pharma &amp; Health Products'!$B:$B,$B257,'Other Pharma &amp; Health Products'!BD:BD)+SUMIF('PSM Costs'!$B:$B,$B257,'PSM Costs'!BD:BD)&gt;0,SUMIF(Pharmaceuticals!$B:$B,$B257,Pharmaceuticals!AU:AU)+SUMIF('Health Products &amp; Equipment'!$B:$B,$B257,'Health Products &amp; Equipment'!BD:BD)+SUMIF('Other Pharma &amp; Health Products'!$B:$B,$B257,'Other Pharma &amp; Health Products'!BD:BD)+SUMIF('PSM Costs'!$B:$B,$B257,'PSM Costs'!BD:BD),"")</f>
        <v/>
      </c>
      <c r="V257" s="230" t="str">
        <f ca="1">IF(SUMIF(Pharmaceuticals!$B:$B,$B257,Pharmaceuticals!AW:AW)+SUMIF('Health Products &amp; Equipment'!$B:$B,$B257,'Health Products &amp; Equipment'!BF:BF)+SUMIF('Other Pharma &amp; Health Products'!$B:$B,$B257,'Other Pharma &amp; Health Products'!BF:BF)+SUMIF('PSM Costs'!$B:$B,$B257,'PSM Costs'!BF:BF)&gt;0,SUMIF(Pharmaceuticals!$B:$B,$B257,Pharmaceuticals!AW:AW)+SUMIF('Health Products &amp; Equipment'!$B:$B,$B257,'Health Products &amp; Equipment'!BF:BF)+SUMIF('Other Pharma &amp; Health Products'!$B:$B,$B257,'Other Pharma &amp; Health Products'!BF:BF)+SUMIF('PSM Costs'!$B:$B,$B257,'PSM Costs'!BF:BF),"")</f>
        <v/>
      </c>
      <c r="W257" s="228" t="str">
        <f t="shared" ca="1" si="23"/>
        <v/>
      </c>
      <c r="X257" s="231" t="str">
        <f ca="1">IF(SUMIF(Pharmaceuticals!$B:$B,$B257,Pharmaceuticals!BD:BD)+SUMIF('Health Products &amp; Equipment'!$B:$B,$B257,'Health Products &amp; Equipment'!BM:BM)+SUMIF('Other Pharma &amp; Health Products'!$B:$B,$B257,'Other Pharma &amp; Health Products'!BM:BM)+SUMIF('PSM Costs'!$B:$B,$B257,'PSM Costs'!BM:BM)&gt;0,SUMIF(Pharmaceuticals!$B:$B,$B257,Pharmaceuticals!BD:BD)+SUMIF('Health Products &amp; Equipment'!$B:$B,$B257,'Health Products &amp; Equipment'!BM:BM)+SUMIF('Other Pharma &amp; Health Products'!$B:$B,$B257,'Other Pharma &amp; Health Products'!BM:BM)+SUMIF('PSM Costs'!$B:$B,$B257,'PSM Costs'!BM:BM),"")</f>
        <v/>
      </c>
      <c r="Y257" s="231" t="str">
        <f ca="1">IF(SUMIF(Pharmaceuticals!$B:$B,$B257,Pharmaceuticals!BF:BF)+SUMIF('Health Products &amp; Equipment'!$B:$B,$B257,'Health Products &amp; Equipment'!BO:BO)+SUMIF('Other Pharma &amp; Health Products'!$B:$B,$B257,'Other Pharma &amp; Health Products'!BO:BO)+SUMIF('PSM Costs'!$B:$B,$B257,'PSM Costs'!BO:BO)&gt;0,SUMIF(Pharmaceuticals!$B:$B,$B257,Pharmaceuticals!BF:BF)+SUMIF('Health Products &amp; Equipment'!$B:$B,$B257,'Health Products &amp; Equipment'!BO:BO)+SUMIF('Other Pharma &amp; Health Products'!$B:$B,$B257,'Other Pharma &amp; Health Products'!BO:BO)+SUMIF('PSM Costs'!$B:$B,$B257,'PSM Costs'!BO:BO),"")</f>
        <v/>
      </c>
      <c r="Z257" s="231" t="str">
        <f ca="1">IF(SUMIF(Pharmaceuticals!$B:$B,$B257,Pharmaceuticals!BH:BH)+SUMIF('Health Products &amp; Equipment'!$B:$B,$B257,'Health Products &amp; Equipment'!BQ:BQ)+SUMIF('Other Pharma &amp; Health Products'!$B:$B,$B257,'Other Pharma &amp; Health Products'!BQ:BQ)+SUMIF('PSM Costs'!$B:$B,$B257,'PSM Costs'!BQ:BQ)&gt;0,SUMIF(Pharmaceuticals!$B:$B,$B257,Pharmaceuticals!BH:BH)+SUMIF('Health Products &amp; Equipment'!$B:$B,$B257,'Health Products &amp; Equipment'!BQ:BQ)+SUMIF('Other Pharma &amp; Health Products'!$B:$B,$B257,'Other Pharma &amp; Health Products'!BQ:BQ)+SUMIF('PSM Costs'!$B:$B,$B257,'PSM Costs'!BQ:BQ),"")</f>
        <v/>
      </c>
      <c r="AA257" s="231" t="str">
        <f ca="1">IF(SUMIF(Pharmaceuticals!$B:$B,$B257,Pharmaceuticals!BJ:BJ)+SUMIF('Health Products &amp; Equipment'!$B:$B,$B257,'Health Products &amp; Equipment'!BS:BS)+SUMIF('Other Pharma &amp; Health Products'!$B:$B,$B257,'Other Pharma &amp; Health Products'!BS:BS)+SUMIF('PSM Costs'!$B:$B,$B257,'PSM Costs'!BS:BS)&gt;0,SUMIF(Pharmaceuticals!$B:$B,$B257,Pharmaceuticals!BJ:BJ)+SUMIF('Health Products &amp; Equipment'!$B:$B,$B257,'Health Products &amp; Equipment'!BS:BS)+SUMIF('Other Pharma &amp; Health Products'!$B:$B,$B257,'Other Pharma &amp; Health Products'!BS:BS)+SUMIF('PSM Costs'!$B:$B,$B257,'PSM Costs'!BS:BS),"")</f>
        <v/>
      </c>
      <c r="AB257" s="230" t="str">
        <f t="shared" ca="1" si="24"/>
        <v/>
      </c>
    </row>
    <row r="258" spans="1:28" ht="22" customHeight="1" x14ac:dyDescent="0.15">
      <c r="A258" s="226">
        <v>248</v>
      </c>
      <c r="B258" s="226" t="str">
        <f ca="1">IFERROR(VLOOKUP(A258,'Rank unique Mod-Int-CI-PR'!I:J,2,FALSE),"")</f>
        <v/>
      </c>
      <c r="C258" s="227" t="str">
        <f ca="1">IFERROR(VLOOKUP(VALUE(LEFT(B258,FIND("-",B258)-1)),CatModules!B:C,2,FALSE),"")</f>
        <v/>
      </c>
      <c r="D258" s="227" t="str">
        <f ca="1">IFERROR(VLOOKUP(LEFT(B258,FIND("--",B258)-1),CatInt!D:E,2,FALSE),"")</f>
        <v/>
      </c>
      <c r="E258" s="227" t="str">
        <f ca="1">IFERROR(VLOOKUP(MID(B258,FIND("--",B258)+2,FIND("---",B258)-FIND("--",B258)-2),CatCostInp!D:E,2,FALSE),"")</f>
        <v/>
      </c>
      <c r="F258" s="227" t="str">
        <f ca="1">IFERROR(VLOOKUP(B258,ActivityConcat!A:C,3,FALSE),"")</f>
        <v/>
      </c>
      <c r="G258" s="228" t="str">
        <f ca="1">IFERROR(VLOOKUP(VALUE(RIGHT(B258,1)),Setup!A:D,4,FALSE),"")</f>
        <v/>
      </c>
      <c r="H258" s="229" t="str">
        <f t="shared" ca="1" si="20"/>
        <v/>
      </c>
      <c r="I258" s="230" t="str">
        <f ca="1">IF(SUMIF(Pharmaceuticals!$B:$B,$B258,Pharmaceuticals!Q:Q)+SUMIF('Health Products &amp; Equipment'!$B:$B,$B258,'Health Products &amp; Equipment'!Z:Z)+SUMIF('Other Pharma &amp; Health Products'!$B:$B,$B258,'Other Pharma &amp; Health Products'!Z:Z)+SUMIF('PSM Costs'!$B:$B,$B258,'PSM Costs'!Z:Z)&gt;0,SUMIF(Pharmaceuticals!$B:$B,$B258,Pharmaceuticals!Q:Q)+SUMIF('Health Products &amp; Equipment'!$B:$B,$B258,'Health Products &amp; Equipment'!Z:Z)+SUMIF('Other Pharma &amp; Health Products'!$B:$B,$B258,'Other Pharma &amp; Health Products'!Z:Z)+SUMIF('PSM Costs'!$B:$B,$B258,'PSM Costs'!Z:Z),"")</f>
        <v/>
      </c>
      <c r="J258" s="230" t="str">
        <f ca="1">IF(SUMIF(Pharmaceuticals!$B:$B,$B258,Pharmaceuticals!S:S)+SUMIF('Health Products &amp; Equipment'!$B:$B,$B258,'Health Products &amp; Equipment'!AB:AB)+SUMIF('Other Pharma &amp; Health Products'!$B:$B,$B258,'Other Pharma &amp; Health Products'!AB:AB)+SUMIF('PSM Costs'!$B:$B,$B258,'PSM Costs'!AB:AB)&gt;0,SUMIF(Pharmaceuticals!$B:$B,$B258,Pharmaceuticals!S:S)+SUMIF('Health Products &amp; Equipment'!$B:$B,$B258,'Health Products &amp; Equipment'!AB:AB)+SUMIF('Other Pharma &amp; Health Products'!$B:$B,$B258,'Other Pharma &amp; Health Products'!AB:AB)+SUMIF('PSM Costs'!$B:$B,$B258,'PSM Costs'!AB:AB),"")</f>
        <v/>
      </c>
      <c r="K258" s="230" t="str">
        <f ca="1">IF(SUMIF(Pharmaceuticals!$B:$B,$B258,Pharmaceuticals!U:U)+SUMIF('Health Products &amp; Equipment'!$B:$B,$B258,'Health Products &amp; Equipment'!AD:AD)+SUMIF('Other Pharma &amp; Health Products'!$B:$B,$B258,'Other Pharma &amp; Health Products'!AD:AD)+SUMIF('PSM Costs'!$B:$B,$B258,'PSM Costs'!AD:AD)&gt;0,SUMIF(Pharmaceuticals!$B:$B,$B258,Pharmaceuticals!U:U)+SUMIF('Health Products &amp; Equipment'!$B:$B,$B258,'Health Products &amp; Equipment'!AD:AD)+SUMIF('Other Pharma &amp; Health Products'!$B:$B,$B258,'Other Pharma &amp; Health Products'!AD:AD)+SUMIF('PSM Costs'!$B:$B,$B258,'PSM Costs'!AD:AD),"")</f>
        <v/>
      </c>
      <c r="L258" s="230" t="str">
        <f ca="1">IF(SUMIF(Pharmaceuticals!$B:$B,$B258,Pharmaceuticals!W:W)+SUMIF('Health Products &amp; Equipment'!$B:$B,$B258,'Health Products &amp; Equipment'!AF:AF)+SUMIF('Other Pharma &amp; Health Products'!$B:$B,$B258,'Other Pharma &amp; Health Products'!AF:AF)+SUMIF('PSM Costs'!$B:$B,$B258,'PSM Costs'!AF:AF)&gt;0,SUMIF(Pharmaceuticals!$B:$B,$B258,Pharmaceuticals!W:W)+SUMIF('Health Products &amp; Equipment'!$B:$B,$B258,'Health Products &amp; Equipment'!AF:AF)+SUMIF('Other Pharma &amp; Health Products'!$B:$B,$B258,'Other Pharma &amp; Health Products'!AF:AF)+SUMIF('PSM Costs'!$B:$B,$B258,'PSM Costs'!AF:AF),"")</f>
        <v/>
      </c>
      <c r="M258" s="228" t="str">
        <f t="shared" ca="1" si="21"/>
        <v/>
      </c>
      <c r="N258" s="231" t="str">
        <f ca="1">IF(SUMIF(Pharmaceuticals!$B:$B,$B258,Pharmaceuticals!AD:AD)+SUMIF('Health Products &amp; Equipment'!$B:$B,$B258,'Health Products &amp; Equipment'!AM:AM)+SUMIF('Other Pharma &amp; Health Products'!$B:$B,$B258,'Other Pharma &amp; Health Products'!AM:AM)+SUMIF('PSM Costs'!$B:$B,$B258,'PSM Costs'!AM:AM)&gt;0,SUMIF(Pharmaceuticals!$B:$B,$B258,Pharmaceuticals!AD:AD)+SUMIF('Health Products &amp; Equipment'!$B:$B,$B258,'Health Products &amp; Equipment'!AM:AM)+SUMIF('Other Pharma &amp; Health Products'!$B:$B,$B258,'Other Pharma &amp; Health Products'!AM:AM)+SUMIF('PSM Costs'!$B:$B,$B258,'PSM Costs'!AM:AM),"")</f>
        <v/>
      </c>
      <c r="O258" s="231" t="str">
        <f ca="1">IF(SUMIF(Pharmaceuticals!$B:$B,$B258,Pharmaceuticals!AF:AF)+SUMIF('Health Products &amp; Equipment'!$B:$B,$B258,'Health Products &amp; Equipment'!AO:AO)+SUMIF('Other Pharma &amp; Health Products'!$B:$B,$B258,'Other Pharma &amp; Health Products'!AO:AO)+SUMIF('PSM Costs'!$B:$B,$B258,'PSM Costs'!AO:AO)&gt;0,SUMIF(Pharmaceuticals!$B:$B,$B258,Pharmaceuticals!AF:AF)+SUMIF('Health Products &amp; Equipment'!$B:$B,$B258,'Health Products &amp; Equipment'!AO:AO)+SUMIF('Other Pharma &amp; Health Products'!$B:$B,$B258,'Other Pharma &amp; Health Products'!AO:AO)+SUMIF('PSM Costs'!$B:$B,$B258,'PSM Costs'!AO:AO),"")</f>
        <v/>
      </c>
      <c r="P258" s="231" t="str">
        <f ca="1">IF(SUMIF(Pharmaceuticals!$B:$B,$B258,Pharmaceuticals!AH:AH)+SUMIF('Health Products &amp; Equipment'!$B:$B,$B258,'Health Products &amp; Equipment'!AQ:AQ)+SUMIF('Other Pharma &amp; Health Products'!$B:$B,$B258,'Other Pharma &amp; Health Products'!AQ:AQ)+SUMIF('PSM Costs'!$B:$B,$B258,'PSM Costs'!AQ:AQ)&gt;0,SUMIF(Pharmaceuticals!$B:$B,$B258,Pharmaceuticals!AH:AH)+SUMIF('Health Products &amp; Equipment'!$B:$B,$B258,'Health Products &amp; Equipment'!AQ:AQ)+SUMIF('Other Pharma &amp; Health Products'!$B:$B,$B258,'Other Pharma &amp; Health Products'!AQ:AQ)+SUMIF('PSM Costs'!$B:$B,$B258,'PSM Costs'!AQ:AQ),"")</f>
        <v/>
      </c>
      <c r="Q258" s="231" t="str">
        <f ca="1">IF(SUMIF(Pharmaceuticals!$B:$B,$B258,Pharmaceuticals!AJ:AJ)+SUMIF('Health Products &amp; Equipment'!$B:$B,$B258,'Health Products &amp; Equipment'!AS:AS)+SUMIF('Other Pharma &amp; Health Products'!$B:$B,$B258,'Other Pharma &amp; Health Products'!AS:AS)+SUMIF('PSM Costs'!$B:$B,$B258,'PSM Costs'!AS:AS)&gt;0,SUMIF(Pharmaceuticals!$B:$B,$B258,Pharmaceuticals!AJ:AJ)+SUMIF('Health Products &amp; Equipment'!$B:$B,$B258,'Health Products &amp; Equipment'!AS:AS)+SUMIF('Other Pharma &amp; Health Products'!$B:$B,$B258,'Other Pharma &amp; Health Products'!AS:AS)+SUMIF('PSM Costs'!$B:$B,$B258,'PSM Costs'!AS:AS),"")</f>
        <v/>
      </c>
      <c r="R258" s="229" t="str">
        <f t="shared" ca="1" si="22"/>
        <v/>
      </c>
      <c r="S258" s="230" t="str">
        <f ca="1">IF(SUMIF(Pharmaceuticals!$B:$B,$B258,Pharmaceuticals!AQ:AQ)+SUMIF('Health Products &amp; Equipment'!$B:$B,$B258,'Health Products &amp; Equipment'!AZ:AZ)+SUMIF('Other Pharma &amp; Health Products'!$B:$B,$B258,'Other Pharma &amp; Health Products'!AZ:AZ)+SUMIF('PSM Costs'!$B:$B,$B258,'PSM Costs'!AZ:AZ)&gt;0,SUMIF(Pharmaceuticals!$B:$B,$B258,Pharmaceuticals!AQ:AQ)+SUMIF('Health Products &amp; Equipment'!$B:$B,$B258,'Health Products &amp; Equipment'!AZ:AZ)+SUMIF('Other Pharma &amp; Health Products'!$B:$B,$B258,'Other Pharma &amp; Health Products'!AZ:AZ)+SUMIF('PSM Costs'!$B:$B,$B258,'PSM Costs'!AZ:AZ),"")</f>
        <v/>
      </c>
      <c r="T258" s="230" t="str">
        <f ca="1">IF(SUMIF(Pharmaceuticals!$B:$B,$B258,Pharmaceuticals!AS:AS)+SUMIF('Health Products &amp; Equipment'!$B:$B,$B258,'Health Products &amp; Equipment'!BB:BB)+SUMIF('Other Pharma &amp; Health Products'!$B:$B,$B258,'Other Pharma &amp; Health Products'!BB:BB)+SUMIF('PSM Costs'!$B:$B,$B258,'PSM Costs'!BB:BB)&gt;0,SUMIF(Pharmaceuticals!$B:$B,$B258,Pharmaceuticals!AS:AS)+SUMIF('Health Products &amp; Equipment'!$B:$B,$B258,'Health Products &amp; Equipment'!BB:BB)+SUMIF('Other Pharma &amp; Health Products'!$B:$B,$B258,'Other Pharma &amp; Health Products'!BB:BB)+SUMIF('PSM Costs'!$B:$B,$B258,'PSM Costs'!BB:BB),"")</f>
        <v/>
      </c>
      <c r="U258" s="230" t="str">
        <f ca="1">IF(SUMIF(Pharmaceuticals!$B:$B,$B258,Pharmaceuticals!AU:AU)+SUMIF('Health Products &amp; Equipment'!$B:$B,$B258,'Health Products &amp; Equipment'!BD:BD)+SUMIF('Other Pharma &amp; Health Products'!$B:$B,$B258,'Other Pharma &amp; Health Products'!BD:BD)+SUMIF('PSM Costs'!$B:$B,$B258,'PSM Costs'!BD:BD)&gt;0,SUMIF(Pharmaceuticals!$B:$B,$B258,Pharmaceuticals!AU:AU)+SUMIF('Health Products &amp; Equipment'!$B:$B,$B258,'Health Products &amp; Equipment'!BD:BD)+SUMIF('Other Pharma &amp; Health Products'!$B:$B,$B258,'Other Pharma &amp; Health Products'!BD:BD)+SUMIF('PSM Costs'!$B:$B,$B258,'PSM Costs'!BD:BD),"")</f>
        <v/>
      </c>
      <c r="V258" s="230" t="str">
        <f ca="1">IF(SUMIF(Pharmaceuticals!$B:$B,$B258,Pharmaceuticals!AW:AW)+SUMIF('Health Products &amp; Equipment'!$B:$B,$B258,'Health Products &amp; Equipment'!BF:BF)+SUMIF('Other Pharma &amp; Health Products'!$B:$B,$B258,'Other Pharma &amp; Health Products'!BF:BF)+SUMIF('PSM Costs'!$B:$B,$B258,'PSM Costs'!BF:BF)&gt;0,SUMIF(Pharmaceuticals!$B:$B,$B258,Pharmaceuticals!AW:AW)+SUMIF('Health Products &amp; Equipment'!$B:$B,$B258,'Health Products &amp; Equipment'!BF:BF)+SUMIF('Other Pharma &amp; Health Products'!$B:$B,$B258,'Other Pharma &amp; Health Products'!BF:BF)+SUMIF('PSM Costs'!$B:$B,$B258,'PSM Costs'!BF:BF),"")</f>
        <v/>
      </c>
      <c r="W258" s="228" t="str">
        <f t="shared" ca="1" si="23"/>
        <v/>
      </c>
      <c r="X258" s="231" t="str">
        <f ca="1">IF(SUMIF(Pharmaceuticals!$B:$B,$B258,Pharmaceuticals!BD:BD)+SUMIF('Health Products &amp; Equipment'!$B:$B,$B258,'Health Products &amp; Equipment'!BM:BM)+SUMIF('Other Pharma &amp; Health Products'!$B:$B,$B258,'Other Pharma &amp; Health Products'!BM:BM)+SUMIF('PSM Costs'!$B:$B,$B258,'PSM Costs'!BM:BM)&gt;0,SUMIF(Pharmaceuticals!$B:$B,$B258,Pharmaceuticals!BD:BD)+SUMIF('Health Products &amp; Equipment'!$B:$B,$B258,'Health Products &amp; Equipment'!BM:BM)+SUMIF('Other Pharma &amp; Health Products'!$B:$B,$B258,'Other Pharma &amp; Health Products'!BM:BM)+SUMIF('PSM Costs'!$B:$B,$B258,'PSM Costs'!BM:BM),"")</f>
        <v/>
      </c>
      <c r="Y258" s="231" t="str">
        <f ca="1">IF(SUMIF(Pharmaceuticals!$B:$B,$B258,Pharmaceuticals!BF:BF)+SUMIF('Health Products &amp; Equipment'!$B:$B,$B258,'Health Products &amp; Equipment'!BO:BO)+SUMIF('Other Pharma &amp; Health Products'!$B:$B,$B258,'Other Pharma &amp; Health Products'!BO:BO)+SUMIF('PSM Costs'!$B:$B,$B258,'PSM Costs'!BO:BO)&gt;0,SUMIF(Pharmaceuticals!$B:$B,$B258,Pharmaceuticals!BF:BF)+SUMIF('Health Products &amp; Equipment'!$B:$B,$B258,'Health Products &amp; Equipment'!BO:BO)+SUMIF('Other Pharma &amp; Health Products'!$B:$B,$B258,'Other Pharma &amp; Health Products'!BO:BO)+SUMIF('PSM Costs'!$B:$B,$B258,'PSM Costs'!BO:BO),"")</f>
        <v/>
      </c>
      <c r="Z258" s="231" t="str">
        <f ca="1">IF(SUMIF(Pharmaceuticals!$B:$B,$B258,Pharmaceuticals!BH:BH)+SUMIF('Health Products &amp; Equipment'!$B:$B,$B258,'Health Products &amp; Equipment'!BQ:BQ)+SUMIF('Other Pharma &amp; Health Products'!$B:$B,$B258,'Other Pharma &amp; Health Products'!BQ:BQ)+SUMIF('PSM Costs'!$B:$B,$B258,'PSM Costs'!BQ:BQ)&gt;0,SUMIF(Pharmaceuticals!$B:$B,$B258,Pharmaceuticals!BH:BH)+SUMIF('Health Products &amp; Equipment'!$B:$B,$B258,'Health Products &amp; Equipment'!BQ:BQ)+SUMIF('Other Pharma &amp; Health Products'!$B:$B,$B258,'Other Pharma &amp; Health Products'!BQ:BQ)+SUMIF('PSM Costs'!$B:$B,$B258,'PSM Costs'!BQ:BQ),"")</f>
        <v/>
      </c>
      <c r="AA258" s="231" t="str">
        <f ca="1">IF(SUMIF(Pharmaceuticals!$B:$B,$B258,Pharmaceuticals!BJ:BJ)+SUMIF('Health Products &amp; Equipment'!$B:$B,$B258,'Health Products &amp; Equipment'!BS:BS)+SUMIF('Other Pharma &amp; Health Products'!$B:$B,$B258,'Other Pharma &amp; Health Products'!BS:BS)+SUMIF('PSM Costs'!$B:$B,$B258,'PSM Costs'!BS:BS)&gt;0,SUMIF(Pharmaceuticals!$B:$B,$B258,Pharmaceuticals!BJ:BJ)+SUMIF('Health Products &amp; Equipment'!$B:$B,$B258,'Health Products &amp; Equipment'!BS:BS)+SUMIF('Other Pharma &amp; Health Products'!$B:$B,$B258,'Other Pharma &amp; Health Products'!BS:BS)+SUMIF('PSM Costs'!$B:$B,$B258,'PSM Costs'!BS:BS),"")</f>
        <v/>
      </c>
      <c r="AB258" s="230" t="str">
        <f t="shared" ca="1" si="24"/>
        <v/>
      </c>
    </row>
    <row r="259" spans="1:28" ht="22" customHeight="1" x14ac:dyDescent="0.15">
      <c r="A259" s="226">
        <v>249</v>
      </c>
      <c r="B259" s="226" t="str">
        <f ca="1">IFERROR(VLOOKUP(A259,'Rank unique Mod-Int-CI-PR'!I:J,2,FALSE),"")</f>
        <v/>
      </c>
      <c r="C259" s="227" t="str">
        <f ca="1">IFERROR(VLOOKUP(VALUE(LEFT(B259,FIND("-",B259)-1)),CatModules!B:C,2,FALSE),"")</f>
        <v/>
      </c>
      <c r="D259" s="227" t="str">
        <f ca="1">IFERROR(VLOOKUP(LEFT(B259,FIND("--",B259)-1),CatInt!D:E,2,FALSE),"")</f>
        <v/>
      </c>
      <c r="E259" s="227" t="str">
        <f ca="1">IFERROR(VLOOKUP(MID(B259,FIND("--",B259)+2,FIND("---",B259)-FIND("--",B259)-2),CatCostInp!D:E,2,FALSE),"")</f>
        <v/>
      </c>
      <c r="F259" s="227" t="str">
        <f ca="1">IFERROR(VLOOKUP(B259,ActivityConcat!A:C,3,FALSE),"")</f>
        <v/>
      </c>
      <c r="G259" s="228" t="str">
        <f ca="1">IFERROR(VLOOKUP(VALUE(RIGHT(B259,1)),Setup!A:D,4,FALSE),"")</f>
        <v/>
      </c>
      <c r="H259" s="229" t="str">
        <f t="shared" ca="1" si="20"/>
        <v/>
      </c>
      <c r="I259" s="230" t="str">
        <f ca="1">IF(SUMIF(Pharmaceuticals!$B:$B,$B259,Pharmaceuticals!Q:Q)+SUMIF('Health Products &amp; Equipment'!$B:$B,$B259,'Health Products &amp; Equipment'!Z:Z)+SUMIF('Other Pharma &amp; Health Products'!$B:$B,$B259,'Other Pharma &amp; Health Products'!Z:Z)+SUMIF('PSM Costs'!$B:$B,$B259,'PSM Costs'!Z:Z)&gt;0,SUMIF(Pharmaceuticals!$B:$B,$B259,Pharmaceuticals!Q:Q)+SUMIF('Health Products &amp; Equipment'!$B:$B,$B259,'Health Products &amp; Equipment'!Z:Z)+SUMIF('Other Pharma &amp; Health Products'!$B:$B,$B259,'Other Pharma &amp; Health Products'!Z:Z)+SUMIF('PSM Costs'!$B:$B,$B259,'PSM Costs'!Z:Z),"")</f>
        <v/>
      </c>
      <c r="J259" s="230" t="str">
        <f ca="1">IF(SUMIF(Pharmaceuticals!$B:$B,$B259,Pharmaceuticals!S:S)+SUMIF('Health Products &amp; Equipment'!$B:$B,$B259,'Health Products &amp; Equipment'!AB:AB)+SUMIF('Other Pharma &amp; Health Products'!$B:$B,$B259,'Other Pharma &amp; Health Products'!AB:AB)+SUMIF('PSM Costs'!$B:$B,$B259,'PSM Costs'!AB:AB)&gt;0,SUMIF(Pharmaceuticals!$B:$B,$B259,Pharmaceuticals!S:S)+SUMIF('Health Products &amp; Equipment'!$B:$B,$B259,'Health Products &amp; Equipment'!AB:AB)+SUMIF('Other Pharma &amp; Health Products'!$B:$B,$B259,'Other Pharma &amp; Health Products'!AB:AB)+SUMIF('PSM Costs'!$B:$B,$B259,'PSM Costs'!AB:AB),"")</f>
        <v/>
      </c>
      <c r="K259" s="230" t="str">
        <f ca="1">IF(SUMIF(Pharmaceuticals!$B:$B,$B259,Pharmaceuticals!U:U)+SUMIF('Health Products &amp; Equipment'!$B:$B,$B259,'Health Products &amp; Equipment'!AD:AD)+SUMIF('Other Pharma &amp; Health Products'!$B:$B,$B259,'Other Pharma &amp; Health Products'!AD:AD)+SUMIF('PSM Costs'!$B:$B,$B259,'PSM Costs'!AD:AD)&gt;0,SUMIF(Pharmaceuticals!$B:$B,$B259,Pharmaceuticals!U:U)+SUMIF('Health Products &amp; Equipment'!$B:$B,$B259,'Health Products &amp; Equipment'!AD:AD)+SUMIF('Other Pharma &amp; Health Products'!$B:$B,$B259,'Other Pharma &amp; Health Products'!AD:AD)+SUMIF('PSM Costs'!$B:$B,$B259,'PSM Costs'!AD:AD),"")</f>
        <v/>
      </c>
      <c r="L259" s="230" t="str">
        <f ca="1">IF(SUMIF(Pharmaceuticals!$B:$B,$B259,Pharmaceuticals!W:W)+SUMIF('Health Products &amp; Equipment'!$B:$B,$B259,'Health Products &amp; Equipment'!AF:AF)+SUMIF('Other Pharma &amp; Health Products'!$B:$B,$B259,'Other Pharma &amp; Health Products'!AF:AF)+SUMIF('PSM Costs'!$B:$B,$B259,'PSM Costs'!AF:AF)&gt;0,SUMIF(Pharmaceuticals!$B:$B,$B259,Pharmaceuticals!W:W)+SUMIF('Health Products &amp; Equipment'!$B:$B,$B259,'Health Products &amp; Equipment'!AF:AF)+SUMIF('Other Pharma &amp; Health Products'!$B:$B,$B259,'Other Pharma &amp; Health Products'!AF:AF)+SUMIF('PSM Costs'!$B:$B,$B259,'PSM Costs'!AF:AF),"")</f>
        <v/>
      </c>
      <c r="M259" s="228" t="str">
        <f t="shared" ca="1" si="21"/>
        <v/>
      </c>
      <c r="N259" s="231" t="str">
        <f ca="1">IF(SUMIF(Pharmaceuticals!$B:$B,$B259,Pharmaceuticals!AD:AD)+SUMIF('Health Products &amp; Equipment'!$B:$B,$B259,'Health Products &amp; Equipment'!AM:AM)+SUMIF('Other Pharma &amp; Health Products'!$B:$B,$B259,'Other Pharma &amp; Health Products'!AM:AM)+SUMIF('PSM Costs'!$B:$B,$B259,'PSM Costs'!AM:AM)&gt;0,SUMIF(Pharmaceuticals!$B:$B,$B259,Pharmaceuticals!AD:AD)+SUMIF('Health Products &amp; Equipment'!$B:$B,$B259,'Health Products &amp; Equipment'!AM:AM)+SUMIF('Other Pharma &amp; Health Products'!$B:$B,$B259,'Other Pharma &amp; Health Products'!AM:AM)+SUMIF('PSM Costs'!$B:$B,$B259,'PSM Costs'!AM:AM),"")</f>
        <v/>
      </c>
      <c r="O259" s="231" t="str">
        <f ca="1">IF(SUMIF(Pharmaceuticals!$B:$B,$B259,Pharmaceuticals!AF:AF)+SUMIF('Health Products &amp; Equipment'!$B:$B,$B259,'Health Products &amp; Equipment'!AO:AO)+SUMIF('Other Pharma &amp; Health Products'!$B:$B,$B259,'Other Pharma &amp; Health Products'!AO:AO)+SUMIF('PSM Costs'!$B:$B,$B259,'PSM Costs'!AO:AO)&gt;0,SUMIF(Pharmaceuticals!$B:$B,$B259,Pharmaceuticals!AF:AF)+SUMIF('Health Products &amp; Equipment'!$B:$B,$B259,'Health Products &amp; Equipment'!AO:AO)+SUMIF('Other Pharma &amp; Health Products'!$B:$B,$B259,'Other Pharma &amp; Health Products'!AO:AO)+SUMIF('PSM Costs'!$B:$B,$B259,'PSM Costs'!AO:AO),"")</f>
        <v/>
      </c>
      <c r="P259" s="231" t="str">
        <f ca="1">IF(SUMIF(Pharmaceuticals!$B:$B,$B259,Pharmaceuticals!AH:AH)+SUMIF('Health Products &amp; Equipment'!$B:$B,$B259,'Health Products &amp; Equipment'!AQ:AQ)+SUMIF('Other Pharma &amp; Health Products'!$B:$B,$B259,'Other Pharma &amp; Health Products'!AQ:AQ)+SUMIF('PSM Costs'!$B:$B,$B259,'PSM Costs'!AQ:AQ)&gt;0,SUMIF(Pharmaceuticals!$B:$B,$B259,Pharmaceuticals!AH:AH)+SUMIF('Health Products &amp; Equipment'!$B:$B,$B259,'Health Products &amp; Equipment'!AQ:AQ)+SUMIF('Other Pharma &amp; Health Products'!$B:$B,$B259,'Other Pharma &amp; Health Products'!AQ:AQ)+SUMIF('PSM Costs'!$B:$B,$B259,'PSM Costs'!AQ:AQ),"")</f>
        <v/>
      </c>
      <c r="Q259" s="231" t="str">
        <f ca="1">IF(SUMIF(Pharmaceuticals!$B:$B,$B259,Pharmaceuticals!AJ:AJ)+SUMIF('Health Products &amp; Equipment'!$B:$B,$B259,'Health Products &amp; Equipment'!AS:AS)+SUMIF('Other Pharma &amp; Health Products'!$B:$B,$B259,'Other Pharma &amp; Health Products'!AS:AS)+SUMIF('PSM Costs'!$B:$B,$B259,'PSM Costs'!AS:AS)&gt;0,SUMIF(Pharmaceuticals!$B:$B,$B259,Pharmaceuticals!AJ:AJ)+SUMIF('Health Products &amp; Equipment'!$B:$B,$B259,'Health Products &amp; Equipment'!AS:AS)+SUMIF('Other Pharma &amp; Health Products'!$B:$B,$B259,'Other Pharma &amp; Health Products'!AS:AS)+SUMIF('PSM Costs'!$B:$B,$B259,'PSM Costs'!AS:AS),"")</f>
        <v/>
      </c>
      <c r="R259" s="229" t="str">
        <f t="shared" ca="1" si="22"/>
        <v/>
      </c>
      <c r="S259" s="230" t="str">
        <f ca="1">IF(SUMIF(Pharmaceuticals!$B:$B,$B259,Pharmaceuticals!AQ:AQ)+SUMIF('Health Products &amp; Equipment'!$B:$B,$B259,'Health Products &amp; Equipment'!AZ:AZ)+SUMIF('Other Pharma &amp; Health Products'!$B:$B,$B259,'Other Pharma &amp; Health Products'!AZ:AZ)+SUMIF('PSM Costs'!$B:$B,$B259,'PSM Costs'!AZ:AZ)&gt;0,SUMIF(Pharmaceuticals!$B:$B,$B259,Pharmaceuticals!AQ:AQ)+SUMIF('Health Products &amp; Equipment'!$B:$B,$B259,'Health Products &amp; Equipment'!AZ:AZ)+SUMIF('Other Pharma &amp; Health Products'!$B:$B,$B259,'Other Pharma &amp; Health Products'!AZ:AZ)+SUMIF('PSM Costs'!$B:$B,$B259,'PSM Costs'!AZ:AZ),"")</f>
        <v/>
      </c>
      <c r="T259" s="230" t="str">
        <f ca="1">IF(SUMIF(Pharmaceuticals!$B:$B,$B259,Pharmaceuticals!AS:AS)+SUMIF('Health Products &amp; Equipment'!$B:$B,$B259,'Health Products &amp; Equipment'!BB:BB)+SUMIF('Other Pharma &amp; Health Products'!$B:$B,$B259,'Other Pharma &amp; Health Products'!BB:BB)+SUMIF('PSM Costs'!$B:$B,$B259,'PSM Costs'!BB:BB)&gt;0,SUMIF(Pharmaceuticals!$B:$B,$B259,Pharmaceuticals!AS:AS)+SUMIF('Health Products &amp; Equipment'!$B:$B,$B259,'Health Products &amp; Equipment'!BB:BB)+SUMIF('Other Pharma &amp; Health Products'!$B:$B,$B259,'Other Pharma &amp; Health Products'!BB:BB)+SUMIF('PSM Costs'!$B:$B,$B259,'PSM Costs'!BB:BB),"")</f>
        <v/>
      </c>
      <c r="U259" s="230" t="str">
        <f ca="1">IF(SUMIF(Pharmaceuticals!$B:$B,$B259,Pharmaceuticals!AU:AU)+SUMIF('Health Products &amp; Equipment'!$B:$B,$B259,'Health Products &amp; Equipment'!BD:BD)+SUMIF('Other Pharma &amp; Health Products'!$B:$B,$B259,'Other Pharma &amp; Health Products'!BD:BD)+SUMIF('PSM Costs'!$B:$B,$B259,'PSM Costs'!BD:BD)&gt;0,SUMIF(Pharmaceuticals!$B:$B,$B259,Pharmaceuticals!AU:AU)+SUMIF('Health Products &amp; Equipment'!$B:$B,$B259,'Health Products &amp; Equipment'!BD:BD)+SUMIF('Other Pharma &amp; Health Products'!$B:$B,$B259,'Other Pharma &amp; Health Products'!BD:BD)+SUMIF('PSM Costs'!$B:$B,$B259,'PSM Costs'!BD:BD),"")</f>
        <v/>
      </c>
      <c r="V259" s="230" t="str">
        <f ca="1">IF(SUMIF(Pharmaceuticals!$B:$B,$B259,Pharmaceuticals!AW:AW)+SUMIF('Health Products &amp; Equipment'!$B:$B,$B259,'Health Products &amp; Equipment'!BF:BF)+SUMIF('Other Pharma &amp; Health Products'!$B:$B,$B259,'Other Pharma &amp; Health Products'!BF:BF)+SUMIF('PSM Costs'!$B:$B,$B259,'PSM Costs'!BF:BF)&gt;0,SUMIF(Pharmaceuticals!$B:$B,$B259,Pharmaceuticals!AW:AW)+SUMIF('Health Products &amp; Equipment'!$B:$B,$B259,'Health Products &amp; Equipment'!BF:BF)+SUMIF('Other Pharma &amp; Health Products'!$B:$B,$B259,'Other Pharma &amp; Health Products'!BF:BF)+SUMIF('PSM Costs'!$B:$B,$B259,'PSM Costs'!BF:BF),"")</f>
        <v/>
      </c>
      <c r="W259" s="228" t="str">
        <f t="shared" ca="1" si="23"/>
        <v/>
      </c>
      <c r="X259" s="231" t="str">
        <f ca="1">IF(SUMIF(Pharmaceuticals!$B:$B,$B259,Pharmaceuticals!BD:BD)+SUMIF('Health Products &amp; Equipment'!$B:$B,$B259,'Health Products &amp; Equipment'!BM:BM)+SUMIF('Other Pharma &amp; Health Products'!$B:$B,$B259,'Other Pharma &amp; Health Products'!BM:BM)+SUMIF('PSM Costs'!$B:$B,$B259,'PSM Costs'!BM:BM)&gt;0,SUMIF(Pharmaceuticals!$B:$B,$B259,Pharmaceuticals!BD:BD)+SUMIF('Health Products &amp; Equipment'!$B:$B,$B259,'Health Products &amp; Equipment'!BM:BM)+SUMIF('Other Pharma &amp; Health Products'!$B:$B,$B259,'Other Pharma &amp; Health Products'!BM:BM)+SUMIF('PSM Costs'!$B:$B,$B259,'PSM Costs'!BM:BM),"")</f>
        <v/>
      </c>
      <c r="Y259" s="231" t="str">
        <f ca="1">IF(SUMIF(Pharmaceuticals!$B:$B,$B259,Pharmaceuticals!BF:BF)+SUMIF('Health Products &amp; Equipment'!$B:$B,$B259,'Health Products &amp; Equipment'!BO:BO)+SUMIF('Other Pharma &amp; Health Products'!$B:$B,$B259,'Other Pharma &amp; Health Products'!BO:BO)+SUMIF('PSM Costs'!$B:$B,$B259,'PSM Costs'!BO:BO)&gt;0,SUMIF(Pharmaceuticals!$B:$B,$B259,Pharmaceuticals!BF:BF)+SUMIF('Health Products &amp; Equipment'!$B:$B,$B259,'Health Products &amp; Equipment'!BO:BO)+SUMIF('Other Pharma &amp; Health Products'!$B:$B,$B259,'Other Pharma &amp; Health Products'!BO:BO)+SUMIF('PSM Costs'!$B:$B,$B259,'PSM Costs'!BO:BO),"")</f>
        <v/>
      </c>
      <c r="Z259" s="231" t="str">
        <f ca="1">IF(SUMIF(Pharmaceuticals!$B:$B,$B259,Pharmaceuticals!BH:BH)+SUMIF('Health Products &amp; Equipment'!$B:$B,$B259,'Health Products &amp; Equipment'!BQ:BQ)+SUMIF('Other Pharma &amp; Health Products'!$B:$B,$B259,'Other Pharma &amp; Health Products'!BQ:BQ)+SUMIF('PSM Costs'!$B:$B,$B259,'PSM Costs'!BQ:BQ)&gt;0,SUMIF(Pharmaceuticals!$B:$B,$B259,Pharmaceuticals!BH:BH)+SUMIF('Health Products &amp; Equipment'!$B:$B,$B259,'Health Products &amp; Equipment'!BQ:BQ)+SUMIF('Other Pharma &amp; Health Products'!$B:$B,$B259,'Other Pharma &amp; Health Products'!BQ:BQ)+SUMIF('PSM Costs'!$B:$B,$B259,'PSM Costs'!BQ:BQ),"")</f>
        <v/>
      </c>
      <c r="AA259" s="231" t="str">
        <f ca="1">IF(SUMIF(Pharmaceuticals!$B:$B,$B259,Pharmaceuticals!BJ:BJ)+SUMIF('Health Products &amp; Equipment'!$B:$B,$B259,'Health Products &amp; Equipment'!BS:BS)+SUMIF('Other Pharma &amp; Health Products'!$B:$B,$B259,'Other Pharma &amp; Health Products'!BS:BS)+SUMIF('PSM Costs'!$B:$B,$B259,'PSM Costs'!BS:BS)&gt;0,SUMIF(Pharmaceuticals!$B:$B,$B259,Pharmaceuticals!BJ:BJ)+SUMIF('Health Products &amp; Equipment'!$B:$B,$B259,'Health Products &amp; Equipment'!BS:BS)+SUMIF('Other Pharma &amp; Health Products'!$B:$B,$B259,'Other Pharma &amp; Health Products'!BS:BS)+SUMIF('PSM Costs'!$B:$B,$B259,'PSM Costs'!BS:BS),"")</f>
        <v/>
      </c>
      <c r="AB259" s="230" t="str">
        <f t="shared" ca="1" si="24"/>
        <v/>
      </c>
    </row>
    <row r="260" spans="1:28" ht="22" customHeight="1" x14ac:dyDescent="0.15">
      <c r="A260" s="226">
        <v>250</v>
      </c>
      <c r="B260" s="226" t="str">
        <f ca="1">IFERROR(VLOOKUP(A260,'Rank unique Mod-Int-CI-PR'!I:J,2,FALSE),"")</f>
        <v/>
      </c>
      <c r="C260" s="227" t="str">
        <f ca="1">IFERROR(VLOOKUP(VALUE(LEFT(B260,FIND("-",B260)-1)),CatModules!B:C,2,FALSE),"")</f>
        <v/>
      </c>
      <c r="D260" s="227" t="str">
        <f ca="1">IFERROR(VLOOKUP(LEFT(B260,FIND("--",B260)-1),CatInt!D:E,2,FALSE),"")</f>
        <v/>
      </c>
      <c r="E260" s="227" t="str">
        <f ca="1">IFERROR(VLOOKUP(MID(B260,FIND("--",B260)+2,FIND("---",B260)-FIND("--",B260)-2),CatCostInp!D:E,2,FALSE),"")</f>
        <v/>
      </c>
      <c r="F260" s="227" t="str">
        <f ca="1">IFERROR(VLOOKUP(B260,ActivityConcat!A:C,3,FALSE),"")</f>
        <v/>
      </c>
      <c r="G260" s="228" t="str">
        <f ca="1">IFERROR(VLOOKUP(VALUE(RIGHT(B260,1)),Setup!A:D,4,FALSE),"")</f>
        <v/>
      </c>
      <c r="H260" s="229" t="str">
        <f t="shared" ca="1" si="20"/>
        <v/>
      </c>
      <c r="I260" s="230" t="str">
        <f ca="1">IF(SUMIF(Pharmaceuticals!$B:$B,$B260,Pharmaceuticals!Q:Q)+SUMIF('Health Products &amp; Equipment'!$B:$B,$B260,'Health Products &amp; Equipment'!Z:Z)+SUMIF('Other Pharma &amp; Health Products'!$B:$B,$B260,'Other Pharma &amp; Health Products'!Z:Z)+SUMIF('PSM Costs'!$B:$B,$B260,'PSM Costs'!Z:Z)&gt;0,SUMIF(Pharmaceuticals!$B:$B,$B260,Pharmaceuticals!Q:Q)+SUMIF('Health Products &amp; Equipment'!$B:$B,$B260,'Health Products &amp; Equipment'!Z:Z)+SUMIF('Other Pharma &amp; Health Products'!$B:$B,$B260,'Other Pharma &amp; Health Products'!Z:Z)+SUMIF('PSM Costs'!$B:$B,$B260,'PSM Costs'!Z:Z),"")</f>
        <v/>
      </c>
      <c r="J260" s="230" t="str">
        <f ca="1">IF(SUMIF(Pharmaceuticals!$B:$B,$B260,Pharmaceuticals!S:S)+SUMIF('Health Products &amp; Equipment'!$B:$B,$B260,'Health Products &amp; Equipment'!AB:AB)+SUMIF('Other Pharma &amp; Health Products'!$B:$B,$B260,'Other Pharma &amp; Health Products'!AB:AB)+SUMIF('PSM Costs'!$B:$B,$B260,'PSM Costs'!AB:AB)&gt;0,SUMIF(Pharmaceuticals!$B:$B,$B260,Pharmaceuticals!S:S)+SUMIF('Health Products &amp; Equipment'!$B:$B,$B260,'Health Products &amp; Equipment'!AB:AB)+SUMIF('Other Pharma &amp; Health Products'!$B:$B,$B260,'Other Pharma &amp; Health Products'!AB:AB)+SUMIF('PSM Costs'!$B:$B,$B260,'PSM Costs'!AB:AB),"")</f>
        <v/>
      </c>
      <c r="K260" s="230" t="str">
        <f ca="1">IF(SUMIF(Pharmaceuticals!$B:$B,$B260,Pharmaceuticals!U:U)+SUMIF('Health Products &amp; Equipment'!$B:$B,$B260,'Health Products &amp; Equipment'!AD:AD)+SUMIF('Other Pharma &amp; Health Products'!$B:$B,$B260,'Other Pharma &amp; Health Products'!AD:AD)+SUMIF('PSM Costs'!$B:$B,$B260,'PSM Costs'!AD:AD)&gt;0,SUMIF(Pharmaceuticals!$B:$B,$B260,Pharmaceuticals!U:U)+SUMIF('Health Products &amp; Equipment'!$B:$B,$B260,'Health Products &amp; Equipment'!AD:AD)+SUMIF('Other Pharma &amp; Health Products'!$B:$B,$B260,'Other Pharma &amp; Health Products'!AD:AD)+SUMIF('PSM Costs'!$B:$B,$B260,'PSM Costs'!AD:AD),"")</f>
        <v/>
      </c>
      <c r="L260" s="230" t="str">
        <f ca="1">IF(SUMIF(Pharmaceuticals!$B:$B,$B260,Pharmaceuticals!W:W)+SUMIF('Health Products &amp; Equipment'!$B:$B,$B260,'Health Products &amp; Equipment'!AF:AF)+SUMIF('Other Pharma &amp; Health Products'!$B:$B,$B260,'Other Pharma &amp; Health Products'!AF:AF)+SUMIF('PSM Costs'!$B:$B,$B260,'PSM Costs'!AF:AF)&gt;0,SUMIF(Pharmaceuticals!$B:$B,$B260,Pharmaceuticals!W:W)+SUMIF('Health Products &amp; Equipment'!$B:$B,$B260,'Health Products &amp; Equipment'!AF:AF)+SUMIF('Other Pharma &amp; Health Products'!$B:$B,$B260,'Other Pharma &amp; Health Products'!AF:AF)+SUMIF('PSM Costs'!$B:$B,$B260,'PSM Costs'!AF:AF),"")</f>
        <v/>
      </c>
      <c r="M260" s="228" t="str">
        <f t="shared" ca="1" si="21"/>
        <v/>
      </c>
      <c r="N260" s="231" t="str">
        <f ca="1">IF(SUMIF(Pharmaceuticals!$B:$B,$B260,Pharmaceuticals!AD:AD)+SUMIF('Health Products &amp; Equipment'!$B:$B,$B260,'Health Products &amp; Equipment'!AM:AM)+SUMIF('Other Pharma &amp; Health Products'!$B:$B,$B260,'Other Pharma &amp; Health Products'!AM:AM)+SUMIF('PSM Costs'!$B:$B,$B260,'PSM Costs'!AM:AM)&gt;0,SUMIF(Pharmaceuticals!$B:$B,$B260,Pharmaceuticals!AD:AD)+SUMIF('Health Products &amp; Equipment'!$B:$B,$B260,'Health Products &amp; Equipment'!AM:AM)+SUMIF('Other Pharma &amp; Health Products'!$B:$B,$B260,'Other Pharma &amp; Health Products'!AM:AM)+SUMIF('PSM Costs'!$B:$B,$B260,'PSM Costs'!AM:AM),"")</f>
        <v/>
      </c>
      <c r="O260" s="231" t="str">
        <f ca="1">IF(SUMIF(Pharmaceuticals!$B:$B,$B260,Pharmaceuticals!AF:AF)+SUMIF('Health Products &amp; Equipment'!$B:$B,$B260,'Health Products &amp; Equipment'!AO:AO)+SUMIF('Other Pharma &amp; Health Products'!$B:$B,$B260,'Other Pharma &amp; Health Products'!AO:AO)+SUMIF('PSM Costs'!$B:$B,$B260,'PSM Costs'!AO:AO)&gt;0,SUMIF(Pharmaceuticals!$B:$B,$B260,Pharmaceuticals!AF:AF)+SUMIF('Health Products &amp; Equipment'!$B:$B,$B260,'Health Products &amp; Equipment'!AO:AO)+SUMIF('Other Pharma &amp; Health Products'!$B:$B,$B260,'Other Pharma &amp; Health Products'!AO:AO)+SUMIF('PSM Costs'!$B:$B,$B260,'PSM Costs'!AO:AO),"")</f>
        <v/>
      </c>
      <c r="P260" s="231" t="str">
        <f ca="1">IF(SUMIF(Pharmaceuticals!$B:$B,$B260,Pharmaceuticals!AH:AH)+SUMIF('Health Products &amp; Equipment'!$B:$B,$B260,'Health Products &amp; Equipment'!AQ:AQ)+SUMIF('Other Pharma &amp; Health Products'!$B:$B,$B260,'Other Pharma &amp; Health Products'!AQ:AQ)+SUMIF('PSM Costs'!$B:$B,$B260,'PSM Costs'!AQ:AQ)&gt;0,SUMIF(Pharmaceuticals!$B:$B,$B260,Pharmaceuticals!AH:AH)+SUMIF('Health Products &amp; Equipment'!$B:$B,$B260,'Health Products &amp; Equipment'!AQ:AQ)+SUMIF('Other Pharma &amp; Health Products'!$B:$B,$B260,'Other Pharma &amp; Health Products'!AQ:AQ)+SUMIF('PSM Costs'!$B:$B,$B260,'PSM Costs'!AQ:AQ),"")</f>
        <v/>
      </c>
      <c r="Q260" s="231" t="str">
        <f ca="1">IF(SUMIF(Pharmaceuticals!$B:$B,$B260,Pharmaceuticals!AJ:AJ)+SUMIF('Health Products &amp; Equipment'!$B:$B,$B260,'Health Products &amp; Equipment'!AS:AS)+SUMIF('Other Pharma &amp; Health Products'!$B:$B,$B260,'Other Pharma &amp; Health Products'!AS:AS)+SUMIF('PSM Costs'!$B:$B,$B260,'PSM Costs'!AS:AS)&gt;0,SUMIF(Pharmaceuticals!$B:$B,$B260,Pharmaceuticals!AJ:AJ)+SUMIF('Health Products &amp; Equipment'!$B:$B,$B260,'Health Products &amp; Equipment'!AS:AS)+SUMIF('Other Pharma &amp; Health Products'!$B:$B,$B260,'Other Pharma &amp; Health Products'!AS:AS)+SUMIF('PSM Costs'!$B:$B,$B260,'PSM Costs'!AS:AS),"")</f>
        <v/>
      </c>
      <c r="R260" s="229" t="str">
        <f t="shared" ca="1" si="22"/>
        <v/>
      </c>
      <c r="S260" s="230" t="str">
        <f ca="1">IF(SUMIF(Pharmaceuticals!$B:$B,$B260,Pharmaceuticals!AQ:AQ)+SUMIF('Health Products &amp; Equipment'!$B:$B,$B260,'Health Products &amp; Equipment'!AZ:AZ)+SUMIF('Other Pharma &amp; Health Products'!$B:$B,$B260,'Other Pharma &amp; Health Products'!AZ:AZ)+SUMIF('PSM Costs'!$B:$B,$B260,'PSM Costs'!AZ:AZ)&gt;0,SUMIF(Pharmaceuticals!$B:$B,$B260,Pharmaceuticals!AQ:AQ)+SUMIF('Health Products &amp; Equipment'!$B:$B,$B260,'Health Products &amp; Equipment'!AZ:AZ)+SUMIF('Other Pharma &amp; Health Products'!$B:$B,$B260,'Other Pharma &amp; Health Products'!AZ:AZ)+SUMIF('PSM Costs'!$B:$B,$B260,'PSM Costs'!AZ:AZ),"")</f>
        <v/>
      </c>
      <c r="T260" s="230" t="str">
        <f ca="1">IF(SUMIF(Pharmaceuticals!$B:$B,$B260,Pharmaceuticals!AS:AS)+SUMIF('Health Products &amp; Equipment'!$B:$B,$B260,'Health Products &amp; Equipment'!BB:BB)+SUMIF('Other Pharma &amp; Health Products'!$B:$B,$B260,'Other Pharma &amp; Health Products'!BB:BB)+SUMIF('PSM Costs'!$B:$B,$B260,'PSM Costs'!BB:BB)&gt;0,SUMIF(Pharmaceuticals!$B:$B,$B260,Pharmaceuticals!AS:AS)+SUMIF('Health Products &amp; Equipment'!$B:$B,$B260,'Health Products &amp; Equipment'!BB:BB)+SUMIF('Other Pharma &amp; Health Products'!$B:$B,$B260,'Other Pharma &amp; Health Products'!BB:BB)+SUMIF('PSM Costs'!$B:$B,$B260,'PSM Costs'!BB:BB),"")</f>
        <v/>
      </c>
      <c r="U260" s="230" t="str">
        <f ca="1">IF(SUMIF(Pharmaceuticals!$B:$B,$B260,Pharmaceuticals!AU:AU)+SUMIF('Health Products &amp; Equipment'!$B:$B,$B260,'Health Products &amp; Equipment'!BD:BD)+SUMIF('Other Pharma &amp; Health Products'!$B:$B,$B260,'Other Pharma &amp; Health Products'!BD:BD)+SUMIF('PSM Costs'!$B:$B,$B260,'PSM Costs'!BD:BD)&gt;0,SUMIF(Pharmaceuticals!$B:$B,$B260,Pharmaceuticals!AU:AU)+SUMIF('Health Products &amp; Equipment'!$B:$B,$B260,'Health Products &amp; Equipment'!BD:BD)+SUMIF('Other Pharma &amp; Health Products'!$B:$B,$B260,'Other Pharma &amp; Health Products'!BD:BD)+SUMIF('PSM Costs'!$B:$B,$B260,'PSM Costs'!BD:BD),"")</f>
        <v/>
      </c>
      <c r="V260" s="230" t="str">
        <f ca="1">IF(SUMIF(Pharmaceuticals!$B:$B,$B260,Pharmaceuticals!AW:AW)+SUMIF('Health Products &amp; Equipment'!$B:$B,$B260,'Health Products &amp; Equipment'!BF:BF)+SUMIF('Other Pharma &amp; Health Products'!$B:$B,$B260,'Other Pharma &amp; Health Products'!BF:BF)+SUMIF('PSM Costs'!$B:$B,$B260,'PSM Costs'!BF:BF)&gt;0,SUMIF(Pharmaceuticals!$B:$B,$B260,Pharmaceuticals!AW:AW)+SUMIF('Health Products &amp; Equipment'!$B:$B,$B260,'Health Products &amp; Equipment'!BF:BF)+SUMIF('Other Pharma &amp; Health Products'!$B:$B,$B260,'Other Pharma &amp; Health Products'!BF:BF)+SUMIF('PSM Costs'!$B:$B,$B260,'PSM Costs'!BF:BF),"")</f>
        <v/>
      </c>
      <c r="W260" s="228" t="str">
        <f t="shared" ca="1" si="23"/>
        <v/>
      </c>
      <c r="X260" s="231" t="str">
        <f ca="1">IF(SUMIF(Pharmaceuticals!$B:$B,$B260,Pharmaceuticals!BD:BD)+SUMIF('Health Products &amp; Equipment'!$B:$B,$B260,'Health Products &amp; Equipment'!BM:BM)+SUMIF('Other Pharma &amp; Health Products'!$B:$B,$B260,'Other Pharma &amp; Health Products'!BM:BM)+SUMIF('PSM Costs'!$B:$B,$B260,'PSM Costs'!BM:BM)&gt;0,SUMIF(Pharmaceuticals!$B:$B,$B260,Pharmaceuticals!BD:BD)+SUMIF('Health Products &amp; Equipment'!$B:$B,$B260,'Health Products &amp; Equipment'!BM:BM)+SUMIF('Other Pharma &amp; Health Products'!$B:$B,$B260,'Other Pharma &amp; Health Products'!BM:BM)+SUMIF('PSM Costs'!$B:$B,$B260,'PSM Costs'!BM:BM),"")</f>
        <v/>
      </c>
      <c r="Y260" s="231" t="str">
        <f ca="1">IF(SUMIF(Pharmaceuticals!$B:$B,$B260,Pharmaceuticals!BF:BF)+SUMIF('Health Products &amp; Equipment'!$B:$B,$B260,'Health Products &amp; Equipment'!BO:BO)+SUMIF('Other Pharma &amp; Health Products'!$B:$B,$B260,'Other Pharma &amp; Health Products'!BO:BO)+SUMIF('PSM Costs'!$B:$B,$B260,'PSM Costs'!BO:BO)&gt;0,SUMIF(Pharmaceuticals!$B:$B,$B260,Pharmaceuticals!BF:BF)+SUMIF('Health Products &amp; Equipment'!$B:$B,$B260,'Health Products &amp; Equipment'!BO:BO)+SUMIF('Other Pharma &amp; Health Products'!$B:$B,$B260,'Other Pharma &amp; Health Products'!BO:BO)+SUMIF('PSM Costs'!$B:$B,$B260,'PSM Costs'!BO:BO),"")</f>
        <v/>
      </c>
      <c r="Z260" s="231" t="str">
        <f ca="1">IF(SUMIF(Pharmaceuticals!$B:$B,$B260,Pharmaceuticals!BH:BH)+SUMIF('Health Products &amp; Equipment'!$B:$B,$B260,'Health Products &amp; Equipment'!BQ:BQ)+SUMIF('Other Pharma &amp; Health Products'!$B:$B,$B260,'Other Pharma &amp; Health Products'!BQ:BQ)+SUMIF('PSM Costs'!$B:$B,$B260,'PSM Costs'!BQ:BQ)&gt;0,SUMIF(Pharmaceuticals!$B:$B,$B260,Pharmaceuticals!BH:BH)+SUMIF('Health Products &amp; Equipment'!$B:$B,$B260,'Health Products &amp; Equipment'!BQ:BQ)+SUMIF('Other Pharma &amp; Health Products'!$B:$B,$B260,'Other Pharma &amp; Health Products'!BQ:BQ)+SUMIF('PSM Costs'!$B:$B,$B260,'PSM Costs'!BQ:BQ),"")</f>
        <v/>
      </c>
      <c r="AA260" s="231" t="str">
        <f ca="1">IF(SUMIF(Pharmaceuticals!$B:$B,$B260,Pharmaceuticals!BJ:BJ)+SUMIF('Health Products &amp; Equipment'!$B:$B,$B260,'Health Products &amp; Equipment'!BS:BS)+SUMIF('Other Pharma &amp; Health Products'!$B:$B,$B260,'Other Pharma &amp; Health Products'!BS:BS)+SUMIF('PSM Costs'!$B:$B,$B260,'PSM Costs'!BS:BS)&gt;0,SUMIF(Pharmaceuticals!$B:$B,$B260,Pharmaceuticals!BJ:BJ)+SUMIF('Health Products &amp; Equipment'!$B:$B,$B260,'Health Products &amp; Equipment'!BS:BS)+SUMIF('Other Pharma &amp; Health Products'!$B:$B,$B260,'Other Pharma &amp; Health Products'!BS:BS)+SUMIF('PSM Costs'!$B:$B,$B260,'PSM Costs'!BS:BS),"")</f>
        <v/>
      </c>
      <c r="AB260" s="230" t="str">
        <f t="shared" ca="1" si="24"/>
        <v/>
      </c>
    </row>
    <row r="261" spans="1:28" ht="22" customHeight="1" x14ac:dyDescent="0.15">
      <c r="A261" s="226">
        <v>251</v>
      </c>
      <c r="B261" s="226" t="str">
        <f ca="1">IFERROR(VLOOKUP(A261,'Rank unique Mod-Int-CI-PR'!I:J,2,FALSE),"")</f>
        <v/>
      </c>
      <c r="C261" s="227" t="str">
        <f ca="1">IFERROR(VLOOKUP(VALUE(LEFT(B261,FIND("-",B261)-1)),CatModules!B:C,2,FALSE),"")</f>
        <v/>
      </c>
      <c r="D261" s="227" t="str">
        <f ca="1">IFERROR(VLOOKUP(LEFT(B261,FIND("--",B261)-1),CatInt!D:E,2,FALSE),"")</f>
        <v/>
      </c>
      <c r="E261" s="227" t="str">
        <f ca="1">IFERROR(VLOOKUP(MID(B261,FIND("--",B261)+2,FIND("---",B261)-FIND("--",B261)-2),CatCostInp!D:E,2,FALSE),"")</f>
        <v/>
      </c>
      <c r="F261" s="227" t="str">
        <f ca="1">IFERROR(VLOOKUP(B261,ActivityConcat!A:C,3,FALSE),"")</f>
        <v/>
      </c>
      <c r="G261" s="228" t="str">
        <f ca="1">IFERROR(VLOOKUP(VALUE(RIGHT(B261,1)),Setup!A:D,4,FALSE),"")</f>
        <v/>
      </c>
      <c r="H261" s="229" t="str">
        <f t="shared" ca="1" si="20"/>
        <v/>
      </c>
      <c r="I261" s="230" t="str">
        <f ca="1">IF(SUMIF(Pharmaceuticals!$B:$B,$B261,Pharmaceuticals!Q:Q)+SUMIF('Health Products &amp; Equipment'!$B:$B,$B261,'Health Products &amp; Equipment'!Z:Z)+SUMIF('Other Pharma &amp; Health Products'!$B:$B,$B261,'Other Pharma &amp; Health Products'!Z:Z)+SUMIF('PSM Costs'!$B:$B,$B261,'PSM Costs'!Z:Z)&gt;0,SUMIF(Pharmaceuticals!$B:$B,$B261,Pharmaceuticals!Q:Q)+SUMIF('Health Products &amp; Equipment'!$B:$B,$B261,'Health Products &amp; Equipment'!Z:Z)+SUMIF('Other Pharma &amp; Health Products'!$B:$B,$B261,'Other Pharma &amp; Health Products'!Z:Z)+SUMIF('PSM Costs'!$B:$B,$B261,'PSM Costs'!Z:Z),"")</f>
        <v/>
      </c>
      <c r="J261" s="230" t="str">
        <f ca="1">IF(SUMIF(Pharmaceuticals!$B:$B,$B261,Pharmaceuticals!S:S)+SUMIF('Health Products &amp; Equipment'!$B:$B,$B261,'Health Products &amp; Equipment'!AB:AB)+SUMIF('Other Pharma &amp; Health Products'!$B:$B,$B261,'Other Pharma &amp; Health Products'!AB:AB)+SUMIF('PSM Costs'!$B:$B,$B261,'PSM Costs'!AB:AB)&gt;0,SUMIF(Pharmaceuticals!$B:$B,$B261,Pharmaceuticals!S:S)+SUMIF('Health Products &amp; Equipment'!$B:$B,$B261,'Health Products &amp; Equipment'!AB:AB)+SUMIF('Other Pharma &amp; Health Products'!$B:$B,$B261,'Other Pharma &amp; Health Products'!AB:AB)+SUMIF('PSM Costs'!$B:$B,$B261,'PSM Costs'!AB:AB),"")</f>
        <v/>
      </c>
      <c r="K261" s="230" t="str">
        <f ca="1">IF(SUMIF(Pharmaceuticals!$B:$B,$B261,Pharmaceuticals!U:U)+SUMIF('Health Products &amp; Equipment'!$B:$B,$B261,'Health Products &amp; Equipment'!AD:AD)+SUMIF('Other Pharma &amp; Health Products'!$B:$B,$B261,'Other Pharma &amp; Health Products'!AD:AD)+SUMIF('PSM Costs'!$B:$B,$B261,'PSM Costs'!AD:AD)&gt;0,SUMIF(Pharmaceuticals!$B:$B,$B261,Pharmaceuticals!U:U)+SUMIF('Health Products &amp; Equipment'!$B:$B,$B261,'Health Products &amp; Equipment'!AD:AD)+SUMIF('Other Pharma &amp; Health Products'!$B:$B,$B261,'Other Pharma &amp; Health Products'!AD:AD)+SUMIF('PSM Costs'!$B:$B,$B261,'PSM Costs'!AD:AD),"")</f>
        <v/>
      </c>
      <c r="L261" s="230" t="str">
        <f ca="1">IF(SUMIF(Pharmaceuticals!$B:$B,$B261,Pharmaceuticals!W:W)+SUMIF('Health Products &amp; Equipment'!$B:$B,$B261,'Health Products &amp; Equipment'!AF:AF)+SUMIF('Other Pharma &amp; Health Products'!$B:$B,$B261,'Other Pharma &amp; Health Products'!AF:AF)+SUMIF('PSM Costs'!$B:$B,$B261,'PSM Costs'!AF:AF)&gt;0,SUMIF(Pharmaceuticals!$B:$B,$B261,Pharmaceuticals!W:W)+SUMIF('Health Products &amp; Equipment'!$B:$B,$B261,'Health Products &amp; Equipment'!AF:AF)+SUMIF('Other Pharma &amp; Health Products'!$B:$B,$B261,'Other Pharma &amp; Health Products'!AF:AF)+SUMIF('PSM Costs'!$B:$B,$B261,'PSM Costs'!AF:AF),"")</f>
        <v/>
      </c>
      <c r="M261" s="228" t="str">
        <f t="shared" ca="1" si="21"/>
        <v/>
      </c>
      <c r="N261" s="231" t="str">
        <f ca="1">IF(SUMIF(Pharmaceuticals!$B:$B,$B261,Pharmaceuticals!AD:AD)+SUMIF('Health Products &amp; Equipment'!$B:$B,$B261,'Health Products &amp; Equipment'!AM:AM)+SUMIF('Other Pharma &amp; Health Products'!$B:$B,$B261,'Other Pharma &amp; Health Products'!AM:AM)+SUMIF('PSM Costs'!$B:$B,$B261,'PSM Costs'!AM:AM)&gt;0,SUMIF(Pharmaceuticals!$B:$B,$B261,Pharmaceuticals!AD:AD)+SUMIF('Health Products &amp; Equipment'!$B:$B,$B261,'Health Products &amp; Equipment'!AM:AM)+SUMIF('Other Pharma &amp; Health Products'!$B:$B,$B261,'Other Pharma &amp; Health Products'!AM:AM)+SUMIF('PSM Costs'!$B:$B,$B261,'PSM Costs'!AM:AM),"")</f>
        <v/>
      </c>
      <c r="O261" s="231" t="str">
        <f ca="1">IF(SUMIF(Pharmaceuticals!$B:$B,$B261,Pharmaceuticals!AF:AF)+SUMIF('Health Products &amp; Equipment'!$B:$B,$B261,'Health Products &amp; Equipment'!AO:AO)+SUMIF('Other Pharma &amp; Health Products'!$B:$B,$B261,'Other Pharma &amp; Health Products'!AO:AO)+SUMIF('PSM Costs'!$B:$B,$B261,'PSM Costs'!AO:AO)&gt;0,SUMIF(Pharmaceuticals!$B:$B,$B261,Pharmaceuticals!AF:AF)+SUMIF('Health Products &amp; Equipment'!$B:$B,$B261,'Health Products &amp; Equipment'!AO:AO)+SUMIF('Other Pharma &amp; Health Products'!$B:$B,$B261,'Other Pharma &amp; Health Products'!AO:AO)+SUMIF('PSM Costs'!$B:$B,$B261,'PSM Costs'!AO:AO),"")</f>
        <v/>
      </c>
      <c r="P261" s="231" t="str">
        <f ca="1">IF(SUMIF(Pharmaceuticals!$B:$B,$B261,Pharmaceuticals!AH:AH)+SUMIF('Health Products &amp; Equipment'!$B:$B,$B261,'Health Products &amp; Equipment'!AQ:AQ)+SUMIF('Other Pharma &amp; Health Products'!$B:$B,$B261,'Other Pharma &amp; Health Products'!AQ:AQ)+SUMIF('PSM Costs'!$B:$B,$B261,'PSM Costs'!AQ:AQ)&gt;0,SUMIF(Pharmaceuticals!$B:$B,$B261,Pharmaceuticals!AH:AH)+SUMIF('Health Products &amp; Equipment'!$B:$B,$B261,'Health Products &amp; Equipment'!AQ:AQ)+SUMIF('Other Pharma &amp; Health Products'!$B:$B,$B261,'Other Pharma &amp; Health Products'!AQ:AQ)+SUMIF('PSM Costs'!$B:$B,$B261,'PSM Costs'!AQ:AQ),"")</f>
        <v/>
      </c>
      <c r="Q261" s="231" t="str">
        <f ca="1">IF(SUMIF(Pharmaceuticals!$B:$B,$B261,Pharmaceuticals!AJ:AJ)+SUMIF('Health Products &amp; Equipment'!$B:$B,$B261,'Health Products &amp; Equipment'!AS:AS)+SUMIF('Other Pharma &amp; Health Products'!$B:$B,$B261,'Other Pharma &amp; Health Products'!AS:AS)+SUMIF('PSM Costs'!$B:$B,$B261,'PSM Costs'!AS:AS)&gt;0,SUMIF(Pharmaceuticals!$B:$B,$B261,Pharmaceuticals!AJ:AJ)+SUMIF('Health Products &amp; Equipment'!$B:$B,$B261,'Health Products &amp; Equipment'!AS:AS)+SUMIF('Other Pharma &amp; Health Products'!$B:$B,$B261,'Other Pharma &amp; Health Products'!AS:AS)+SUMIF('PSM Costs'!$B:$B,$B261,'PSM Costs'!AS:AS),"")</f>
        <v/>
      </c>
      <c r="R261" s="229" t="str">
        <f t="shared" ca="1" si="22"/>
        <v/>
      </c>
      <c r="S261" s="230" t="str">
        <f ca="1">IF(SUMIF(Pharmaceuticals!$B:$B,$B261,Pharmaceuticals!AQ:AQ)+SUMIF('Health Products &amp; Equipment'!$B:$B,$B261,'Health Products &amp; Equipment'!AZ:AZ)+SUMIF('Other Pharma &amp; Health Products'!$B:$B,$B261,'Other Pharma &amp; Health Products'!AZ:AZ)+SUMIF('PSM Costs'!$B:$B,$B261,'PSM Costs'!AZ:AZ)&gt;0,SUMIF(Pharmaceuticals!$B:$B,$B261,Pharmaceuticals!AQ:AQ)+SUMIF('Health Products &amp; Equipment'!$B:$B,$B261,'Health Products &amp; Equipment'!AZ:AZ)+SUMIF('Other Pharma &amp; Health Products'!$B:$B,$B261,'Other Pharma &amp; Health Products'!AZ:AZ)+SUMIF('PSM Costs'!$B:$B,$B261,'PSM Costs'!AZ:AZ),"")</f>
        <v/>
      </c>
      <c r="T261" s="230" t="str">
        <f ca="1">IF(SUMIF(Pharmaceuticals!$B:$B,$B261,Pharmaceuticals!AS:AS)+SUMIF('Health Products &amp; Equipment'!$B:$B,$B261,'Health Products &amp; Equipment'!BB:BB)+SUMIF('Other Pharma &amp; Health Products'!$B:$B,$B261,'Other Pharma &amp; Health Products'!BB:BB)+SUMIF('PSM Costs'!$B:$B,$B261,'PSM Costs'!BB:BB)&gt;0,SUMIF(Pharmaceuticals!$B:$B,$B261,Pharmaceuticals!AS:AS)+SUMIF('Health Products &amp; Equipment'!$B:$B,$B261,'Health Products &amp; Equipment'!BB:BB)+SUMIF('Other Pharma &amp; Health Products'!$B:$B,$B261,'Other Pharma &amp; Health Products'!BB:BB)+SUMIF('PSM Costs'!$B:$B,$B261,'PSM Costs'!BB:BB),"")</f>
        <v/>
      </c>
      <c r="U261" s="230" t="str">
        <f ca="1">IF(SUMIF(Pharmaceuticals!$B:$B,$B261,Pharmaceuticals!AU:AU)+SUMIF('Health Products &amp; Equipment'!$B:$B,$B261,'Health Products &amp; Equipment'!BD:BD)+SUMIF('Other Pharma &amp; Health Products'!$B:$B,$B261,'Other Pharma &amp; Health Products'!BD:BD)+SUMIF('PSM Costs'!$B:$B,$B261,'PSM Costs'!BD:BD)&gt;0,SUMIF(Pharmaceuticals!$B:$B,$B261,Pharmaceuticals!AU:AU)+SUMIF('Health Products &amp; Equipment'!$B:$B,$B261,'Health Products &amp; Equipment'!BD:BD)+SUMIF('Other Pharma &amp; Health Products'!$B:$B,$B261,'Other Pharma &amp; Health Products'!BD:BD)+SUMIF('PSM Costs'!$B:$B,$B261,'PSM Costs'!BD:BD),"")</f>
        <v/>
      </c>
      <c r="V261" s="230" t="str">
        <f ca="1">IF(SUMIF(Pharmaceuticals!$B:$B,$B261,Pharmaceuticals!AW:AW)+SUMIF('Health Products &amp; Equipment'!$B:$B,$B261,'Health Products &amp; Equipment'!BF:BF)+SUMIF('Other Pharma &amp; Health Products'!$B:$B,$B261,'Other Pharma &amp; Health Products'!BF:BF)+SUMIF('PSM Costs'!$B:$B,$B261,'PSM Costs'!BF:BF)&gt;0,SUMIF(Pharmaceuticals!$B:$B,$B261,Pharmaceuticals!AW:AW)+SUMIF('Health Products &amp; Equipment'!$B:$B,$B261,'Health Products &amp; Equipment'!BF:BF)+SUMIF('Other Pharma &amp; Health Products'!$B:$B,$B261,'Other Pharma &amp; Health Products'!BF:BF)+SUMIF('PSM Costs'!$B:$B,$B261,'PSM Costs'!BF:BF),"")</f>
        <v/>
      </c>
      <c r="W261" s="228" t="str">
        <f t="shared" ca="1" si="23"/>
        <v/>
      </c>
      <c r="X261" s="231" t="str">
        <f ca="1">IF(SUMIF(Pharmaceuticals!$B:$B,$B261,Pharmaceuticals!BD:BD)+SUMIF('Health Products &amp; Equipment'!$B:$B,$B261,'Health Products &amp; Equipment'!BM:BM)+SUMIF('Other Pharma &amp; Health Products'!$B:$B,$B261,'Other Pharma &amp; Health Products'!BM:BM)+SUMIF('PSM Costs'!$B:$B,$B261,'PSM Costs'!BM:BM)&gt;0,SUMIF(Pharmaceuticals!$B:$B,$B261,Pharmaceuticals!BD:BD)+SUMIF('Health Products &amp; Equipment'!$B:$B,$B261,'Health Products &amp; Equipment'!BM:BM)+SUMIF('Other Pharma &amp; Health Products'!$B:$B,$B261,'Other Pharma &amp; Health Products'!BM:BM)+SUMIF('PSM Costs'!$B:$B,$B261,'PSM Costs'!BM:BM),"")</f>
        <v/>
      </c>
      <c r="Y261" s="231" t="str">
        <f ca="1">IF(SUMIF(Pharmaceuticals!$B:$B,$B261,Pharmaceuticals!BF:BF)+SUMIF('Health Products &amp; Equipment'!$B:$B,$B261,'Health Products &amp; Equipment'!BO:BO)+SUMIF('Other Pharma &amp; Health Products'!$B:$B,$B261,'Other Pharma &amp; Health Products'!BO:BO)+SUMIF('PSM Costs'!$B:$B,$B261,'PSM Costs'!BO:BO)&gt;0,SUMIF(Pharmaceuticals!$B:$B,$B261,Pharmaceuticals!BF:BF)+SUMIF('Health Products &amp; Equipment'!$B:$B,$B261,'Health Products &amp; Equipment'!BO:BO)+SUMIF('Other Pharma &amp; Health Products'!$B:$B,$B261,'Other Pharma &amp; Health Products'!BO:BO)+SUMIF('PSM Costs'!$B:$B,$B261,'PSM Costs'!BO:BO),"")</f>
        <v/>
      </c>
      <c r="Z261" s="231" t="str">
        <f ca="1">IF(SUMIF(Pharmaceuticals!$B:$B,$B261,Pharmaceuticals!BH:BH)+SUMIF('Health Products &amp; Equipment'!$B:$B,$B261,'Health Products &amp; Equipment'!BQ:BQ)+SUMIF('Other Pharma &amp; Health Products'!$B:$B,$B261,'Other Pharma &amp; Health Products'!BQ:BQ)+SUMIF('PSM Costs'!$B:$B,$B261,'PSM Costs'!BQ:BQ)&gt;0,SUMIF(Pharmaceuticals!$B:$B,$B261,Pharmaceuticals!BH:BH)+SUMIF('Health Products &amp; Equipment'!$B:$B,$B261,'Health Products &amp; Equipment'!BQ:BQ)+SUMIF('Other Pharma &amp; Health Products'!$B:$B,$B261,'Other Pharma &amp; Health Products'!BQ:BQ)+SUMIF('PSM Costs'!$B:$B,$B261,'PSM Costs'!BQ:BQ),"")</f>
        <v/>
      </c>
      <c r="AA261" s="231" t="str">
        <f ca="1">IF(SUMIF(Pharmaceuticals!$B:$B,$B261,Pharmaceuticals!BJ:BJ)+SUMIF('Health Products &amp; Equipment'!$B:$B,$B261,'Health Products &amp; Equipment'!BS:BS)+SUMIF('Other Pharma &amp; Health Products'!$B:$B,$B261,'Other Pharma &amp; Health Products'!BS:BS)+SUMIF('PSM Costs'!$B:$B,$B261,'PSM Costs'!BS:BS)&gt;0,SUMIF(Pharmaceuticals!$B:$B,$B261,Pharmaceuticals!BJ:BJ)+SUMIF('Health Products &amp; Equipment'!$B:$B,$B261,'Health Products &amp; Equipment'!BS:BS)+SUMIF('Other Pharma &amp; Health Products'!$B:$B,$B261,'Other Pharma &amp; Health Products'!BS:BS)+SUMIF('PSM Costs'!$B:$B,$B261,'PSM Costs'!BS:BS),"")</f>
        <v/>
      </c>
      <c r="AB261" s="230" t="str">
        <f t="shared" ca="1" si="24"/>
        <v/>
      </c>
    </row>
    <row r="262" spans="1:28" ht="22" customHeight="1" x14ac:dyDescent="0.15">
      <c r="A262" s="226">
        <v>252</v>
      </c>
      <c r="B262" s="226" t="str">
        <f ca="1">IFERROR(VLOOKUP(A262,'Rank unique Mod-Int-CI-PR'!I:J,2,FALSE),"")</f>
        <v/>
      </c>
      <c r="C262" s="227" t="str">
        <f ca="1">IFERROR(VLOOKUP(VALUE(LEFT(B262,FIND("-",B262)-1)),CatModules!B:C,2,FALSE),"")</f>
        <v/>
      </c>
      <c r="D262" s="227" t="str">
        <f ca="1">IFERROR(VLOOKUP(LEFT(B262,FIND("--",B262)-1),CatInt!D:E,2,FALSE),"")</f>
        <v/>
      </c>
      <c r="E262" s="227" t="str">
        <f ca="1">IFERROR(VLOOKUP(MID(B262,FIND("--",B262)+2,FIND("---",B262)-FIND("--",B262)-2),CatCostInp!D:E,2,FALSE),"")</f>
        <v/>
      </c>
      <c r="F262" s="227" t="str">
        <f ca="1">IFERROR(VLOOKUP(B262,ActivityConcat!A:C,3,FALSE),"")</f>
        <v/>
      </c>
      <c r="G262" s="228" t="str">
        <f ca="1">IFERROR(VLOOKUP(VALUE(RIGHT(B262,1)),Setup!A:D,4,FALSE),"")</f>
        <v/>
      </c>
      <c r="H262" s="229" t="str">
        <f t="shared" ca="1" si="20"/>
        <v/>
      </c>
      <c r="I262" s="230" t="str">
        <f ca="1">IF(SUMIF(Pharmaceuticals!$B:$B,$B262,Pharmaceuticals!Q:Q)+SUMIF('Health Products &amp; Equipment'!$B:$B,$B262,'Health Products &amp; Equipment'!Z:Z)+SUMIF('Other Pharma &amp; Health Products'!$B:$B,$B262,'Other Pharma &amp; Health Products'!Z:Z)+SUMIF('PSM Costs'!$B:$B,$B262,'PSM Costs'!Z:Z)&gt;0,SUMIF(Pharmaceuticals!$B:$B,$B262,Pharmaceuticals!Q:Q)+SUMIF('Health Products &amp; Equipment'!$B:$B,$B262,'Health Products &amp; Equipment'!Z:Z)+SUMIF('Other Pharma &amp; Health Products'!$B:$B,$B262,'Other Pharma &amp; Health Products'!Z:Z)+SUMIF('PSM Costs'!$B:$B,$B262,'PSM Costs'!Z:Z),"")</f>
        <v/>
      </c>
      <c r="J262" s="230" t="str">
        <f ca="1">IF(SUMIF(Pharmaceuticals!$B:$B,$B262,Pharmaceuticals!S:S)+SUMIF('Health Products &amp; Equipment'!$B:$B,$B262,'Health Products &amp; Equipment'!AB:AB)+SUMIF('Other Pharma &amp; Health Products'!$B:$B,$B262,'Other Pharma &amp; Health Products'!AB:AB)+SUMIF('PSM Costs'!$B:$B,$B262,'PSM Costs'!AB:AB)&gt;0,SUMIF(Pharmaceuticals!$B:$B,$B262,Pharmaceuticals!S:S)+SUMIF('Health Products &amp; Equipment'!$B:$B,$B262,'Health Products &amp; Equipment'!AB:AB)+SUMIF('Other Pharma &amp; Health Products'!$B:$B,$B262,'Other Pharma &amp; Health Products'!AB:AB)+SUMIF('PSM Costs'!$B:$B,$B262,'PSM Costs'!AB:AB),"")</f>
        <v/>
      </c>
      <c r="K262" s="230" t="str">
        <f ca="1">IF(SUMIF(Pharmaceuticals!$B:$B,$B262,Pharmaceuticals!U:U)+SUMIF('Health Products &amp; Equipment'!$B:$B,$B262,'Health Products &amp; Equipment'!AD:AD)+SUMIF('Other Pharma &amp; Health Products'!$B:$B,$B262,'Other Pharma &amp; Health Products'!AD:AD)+SUMIF('PSM Costs'!$B:$B,$B262,'PSM Costs'!AD:AD)&gt;0,SUMIF(Pharmaceuticals!$B:$B,$B262,Pharmaceuticals!U:U)+SUMIF('Health Products &amp; Equipment'!$B:$B,$B262,'Health Products &amp; Equipment'!AD:AD)+SUMIF('Other Pharma &amp; Health Products'!$B:$B,$B262,'Other Pharma &amp; Health Products'!AD:AD)+SUMIF('PSM Costs'!$B:$B,$B262,'PSM Costs'!AD:AD),"")</f>
        <v/>
      </c>
      <c r="L262" s="230" t="str">
        <f ca="1">IF(SUMIF(Pharmaceuticals!$B:$B,$B262,Pharmaceuticals!W:W)+SUMIF('Health Products &amp; Equipment'!$B:$B,$B262,'Health Products &amp; Equipment'!AF:AF)+SUMIF('Other Pharma &amp; Health Products'!$B:$B,$B262,'Other Pharma &amp; Health Products'!AF:AF)+SUMIF('PSM Costs'!$B:$B,$B262,'PSM Costs'!AF:AF)&gt;0,SUMIF(Pharmaceuticals!$B:$B,$B262,Pharmaceuticals!W:W)+SUMIF('Health Products &amp; Equipment'!$B:$B,$B262,'Health Products &amp; Equipment'!AF:AF)+SUMIF('Other Pharma &amp; Health Products'!$B:$B,$B262,'Other Pharma &amp; Health Products'!AF:AF)+SUMIF('PSM Costs'!$B:$B,$B262,'PSM Costs'!AF:AF),"")</f>
        <v/>
      </c>
      <c r="M262" s="228" t="str">
        <f t="shared" ca="1" si="21"/>
        <v/>
      </c>
      <c r="N262" s="231" t="str">
        <f ca="1">IF(SUMIF(Pharmaceuticals!$B:$B,$B262,Pharmaceuticals!AD:AD)+SUMIF('Health Products &amp; Equipment'!$B:$B,$B262,'Health Products &amp; Equipment'!AM:AM)+SUMIF('Other Pharma &amp; Health Products'!$B:$B,$B262,'Other Pharma &amp; Health Products'!AM:AM)+SUMIF('PSM Costs'!$B:$B,$B262,'PSM Costs'!AM:AM)&gt;0,SUMIF(Pharmaceuticals!$B:$B,$B262,Pharmaceuticals!AD:AD)+SUMIF('Health Products &amp; Equipment'!$B:$B,$B262,'Health Products &amp; Equipment'!AM:AM)+SUMIF('Other Pharma &amp; Health Products'!$B:$B,$B262,'Other Pharma &amp; Health Products'!AM:AM)+SUMIF('PSM Costs'!$B:$B,$B262,'PSM Costs'!AM:AM),"")</f>
        <v/>
      </c>
      <c r="O262" s="231" t="str">
        <f ca="1">IF(SUMIF(Pharmaceuticals!$B:$B,$B262,Pharmaceuticals!AF:AF)+SUMIF('Health Products &amp; Equipment'!$B:$B,$B262,'Health Products &amp; Equipment'!AO:AO)+SUMIF('Other Pharma &amp; Health Products'!$B:$B,$B262,'Other Pharma &amp; Health Products'!AO:AO)+SUMIF('PSM Costs'!$B:$B,$B262,'PSM Costs'!AO:AO)&gt;0,SUMIF(Pharmaceuticals!$B:$B,$B262,Pharmaceuticals!AF:AF)+SUMIF('Health Products &amp; Equipment'!$B:$B,$B262,'Health Products &amp; Equipment'!AO:AO)+SUMIF('Other Pharma &amp; Health Products'!$B:$B,$B262,'Other Pharma &amp; Health Products'!AO:AO)+SUMIF('PSM Costs'!$B:$B,$B262,'PSM Costs'!AO:AO),"")</f>
        <v/>
      </c>
      <c r="P262" s="231" t="str">
        <f ca="1">IF(SUMIF(Pharmaceuticals!$B:$B,$B262,Pharmaceuticals!AH:AH)+SUMIF('Health Products &amp; Equipment'!$B:$B,$B262,'Health Products &amp; Equipment'!AQ:AQ)+SUMIF('Other Pharma &amp; Health Products'!$B:$B,$B262,'Other Pharma &amp; Health Products'!AQ:AQ)+SUMIF('PSM Costs'!$B:$B,$B262,'PSM Costs'!AQ:AQ)&gt;0,SUMIF(Pharmaceuticals!$B:$B,$B262,Pharmaceuticals!AH:AH)+SUMIF('Health Products &amp; Equipment'!$B:$B,$B262,'Health Products &amp; Equipment'!AQ:AQ)+SUMIF('Other Pharma &amp; Health Products'!$B:$B,$B262,'Other Pharma &amp; Health Products'!AQ:AQ)+SUMIF('PSM Costs'!$B:$B,$B262,'PSM Costs'!AQ:AQ),"")</f>
        <v/>
      </c>
      <c r="Q262" s="231" t="str">
        <f ca="1">IF(SUMIF(Pharmaceuticals!$B:$B,$B262,Pharmaceuticals!AJ:AJ)+SUMIF('Health Products &amp; Equipment'!$B:$B,$B262,'Health Products &amp; Equipment'!AS:AS)+SUMIF('Other Pharma &amp; Health Products'!$B:$B,$B262,'Other Pharma &amp; Health Products'!AS:AS)+SUMIF('PSM Costs'!$B:$B,$B262,'PSM Costs'!AS:AS)&gt;0,SUMIF(Pharmaceuticals!$B:$B,$B262,Pharmaceuticals!AJ:AJ)+SUMIF('Health Products &amp; Equipment'!$B:$B,$B262,'Health Products &amp; Equipment'!AS:AS)+SUMIF('Other Pharma &amp; Health Products'!$B:$B,$B262,'Other Pharma &amp; Health Products'!AS:AS)+SUMIF('PSM Costs'!$B:$B,$B262,'PSM Costs'!AS:AS),"")</f>
        <v/>
      </c>
      <c r="R262" s="229" t="str">
        <f t="shared" ca="1" si="22"/>
        <v/>
      </c>
      <c r="S262" s="230" t="str">
        <f ca="1">IF(SUMIF(Pharmaceuticals!$B:$B,$B262,Pharmaceuticals!AQ:AQ)+SUMIF('Health Products &amp; Equipment'!$B:$B,$B262,'Health Products &amp; Equipment'!AZ:AZ)+SUMIF('Other Pharma &amp; Health Products'!$B:$B,$B262,'Other Pharma &amp; Health Products'!AZ:AZ)+SUMIF('PSM Costs'!$B:$B,$B262,'PSM Costs'!AZ:AZ)&gt;0,SUMIF(Pharmaceuticals!$B:$B,$B262,Pharmaceuticals!AQ:AQ)+SUMIF('Health Products &amp; Equipment'!$B:$B,$B262,'Health Products &amp; Equipment'!AZ:AZ)+SUMIF('Other Pharma &amp; Health Products'!$B:$B,$B262,'Other Pharma &amp; Health Products'!AZ:AZ)+SUMIF('PSM Costs'!$B:$B,$B262,'PSM Costs'!AZ:AZ),"")</f>
        <v/>
      </c>
      <c r="T262" s="230" t="str">
        <f ca="1">IF(SUMIF(Pharmaceuticals!$B:$B,$B262,Pharmaceuticals!AS:AS)+SUMIF('Health Products &amp; Equipment'!$B:$B,$B262,'Health Products &amp; Equipment'!BB:BB)+SUMIF('Other Pharma &amp; Health Products'!$B:$B,$B262,'Other Pharma &amp; Health Products'!BB:BB)+SUMIF('PSM Costs'!$B:$B,$B262,'PSM Costs'!BB:BB)&gt;0,SUMIF(Pharmaceuticals!$B:$B,$B262,Pharmaceuticals!AS:AS)+SUMIF('Health Products &amp; Equipment'!$B:$B,$B262,'Health Products &amp; Equipment'!BB:BB)+SUMIF('Other Pharma &amp; Health Products'!$B:$B,$B262,'Other Pharma &amp; Health Products'!BB:BB)+SUMIF('PSM Costs'!$B:$B,$B262,'PSM Costs'!BB:BB),"")</f>
        <v/>
      </c>
      <c r="U262" s="230" t="str">
        <f ca="1">IF(SUMIF(Pharmaceuticals!$B:$B,$B262,Pharmaceuticals!AU:AU)+SUMIF('Health Products &amp; Equipment'!$B:$B,$B262,'Health Products &amp; Equipment'!BD:BD)+SUMIF('Other Pharma &amp; Health Products'!$B:$B,$B262,'Other Pharma &amp; Health Products'!BD:BD)+SUMIF('PSM Costs'!$B:$B,$B262,'PSM Costs'!BD:BD)&gt;0,SUMIF(Pharmaceuticals!$B:$B,$B262,Pharmaceuticals!AU:AU)+SUMIF('Health Products &amp; Equipment'!$B:$B,$B262,'Health Products &amp; Equipment'!BD:BD)+SUMIF('Other Pharma &amp; Health Products'!$B:$B,$B262,'Other Pharma &amp; Health Products'!BD:BD)+SUMIF('PSM Costs'!$B:$B,$B262,'PSM Costs'!BD:BD),"")</f>
        <v/>
      </c>
      <c r="V262" s="230" t="str">
        <f ca="1">IF(SUMIF(Pharmaceuticals!$B:$B,$B262,Pharmaceuticals!AW:AW)+SUMIF('Health Products &amp; Equipment'!$B:$B,$B262,'Health Products &amp; Equipment'!BF:BF)+SUMIF('Other Pharma &amp; Health Products'!$B:$B,$B262,'Other Pharma &amp; Health Products'!BF:BF)+SUMIF('PSM Costs'!$B:$B,$B262,'PSM Costs'!BF:BF)&gt;0,SUMIF(Pharmaceuticals!$B:$B,$B262,Pharmaceuticals!AW:AW)+SUMIF('Health Products &amp; Equipment'!$B:$B,$B262,'Health Products &amp; Equipment'!BF:BF)+SUMIF('Other Pharma &amp; Health Products'!$B:$B,$B262,'Other Pharma &amp; Health Products'!BF:BF)+SUMIF('PSM Costs'!$B:$B,$B262,'PSM Costs'!BF:BF),"")</f>
        <v/>
      </c>
      <c r="W262" s="228" t="str">
        <f t="shared" ca="1" si="23"/>
        <v/>
      </c>
      <c r="X262" s="231" t="str">
        <f ca="1">IF(SUMIF(Pharmaceuticals!$B:$B,$B262,Pharmaceuticals!BD:BD)+SUMIF('Health Products &amp; Equipment'!$B:$B,$B262,'Health Products &amp; Equipment'!BM:BM)+SUMIF('Other Pharma &amp; Health Products'!$B:$B,$B262,'Other Pharma &amp; Health Products'!BM:BM)+SUMIF('PSM Costs'!$B:$B,$B262,'PSM Costs'!BM:BM)&gt;0,SUMIF(Pharmaceuticals!$B:$B,$B262,Pharmaceuticals!BD:BD)+SUMIF('Health Products &amp; Equipment'!$B:$B,$B262,'Health Products &amp; Equipment'!BM:BM)+SUMIF('Other Pharma &amp; Health Products'!$B:$B,$B262,'Other Pharma &amp; Health Products'!BM:BM)+SUMIF('PSM Costs'!$B:$B,$B262,'PSM Costs'!BM:BM),"")</f>
        <v/>
      </c>
      <c r="Y262" s="231" t="str">
        <f ca="1">IF(SUMIF(Pharmaceuticals!$B:$B,$B262,Pharmaceuticals!BF:BF)+SUMIF('Health Products &amp; Equipment'!$B:$B,$B262,'Health Products &amp; Equipment'!BO:BO)+SUMIF('Other Pharma &amp; Health Products'!$B:$B,$B262,'Other Pharma &amp; Health Products'!BO:BO)+SUMIF('PSM Costs'!$B:$B,$B262,'PSM Costs'!BO:BO)&gt;0,SUMIF(Pharmaceuticals!$B:$B,$B262,Pharmaceuticals!BF:BF)+SUMIF('Health Products &amp; Equipment'!$B:$B,$B262,'Health Products &amp; Equipment'!BO:BO)+SUMIF('Other Pharma &amp; Health Products'!$B:$B,$B262,'Other Pharma &amp; Health Products'!BO:BO)+SUMIF('PSM Costs'!$B:$B,$B262,'PSM Costs'!BO:BO),"")</f>
        <v/>
      </c>
      <c r="Z262" s="231" t="str">
        <f ca="1">IF(SUMIF(Pharmaceuticals!$B:$B,$B262,Pharmaceuticals!BH:BH)+SUMIF('Health Products &amp; Equipment'!$B:$B,$B262,'Health Products &amp; Equipment'!BQ:BQ)+SUMIF('Other Pharma &amp; Health Products'!$B:$B,$B262,'Other Pharma &amp; Health Products'!BQ:BQ)+SUMIF('PSM Costs'!$B:$B,$B262,'PSM Costs'!BQ:BQ)&gt;0,SUMIF(Pharmaceuticals!$B:$B,$B262,Pharmaceuticals!BH:BH)+SUMIF('Health Products &amp; Equipment'!$B:$B,$B262,'Health Products &amp; Equipment'!BQ:BQ)+SUMIF('Other Pharma &amp; Health Products'!$B:$B,$B262,'Other Pharma &amp; Health Products'!BQ:BQ)+SUMIF('PSM Costs'!$B:$B,$B262,'PSM Costs'!BQ:BQ),"")</f>
        <v/>
      </c>
      <c r="AA262" s="231" t="str">
        <f ca="1">IF(SUMIF(Pharmaceuticals!$B:$B,$B262,Pharmaceuticals!BJ:BJ)+SUMIF('Health Products &amp; Equipment'!$B:$B,$B262,'Health Products &amp; Equipment'!BS:BS)+SUMIF('Other Pharma &amp; Health Products'!$B:$B,$B262,'Other Pharma &amp; Health Products'!BS:BS)+SUMIF('PSM Costs'!$B:$B,$B262,'PSM Costs'!BS:BS)&gt;0,SUMIF(Pharmaceuticals!$B:$B,$B262,Pharmaceuticals!BJ:BJ)+SUMIF('Health Products &amp; Equipment'!$B:$B,$B262,'Health Products &amp; Equipment'!BS:BS)+SUMIF('Other Pharma &amp; Health Products'!$B:$B,$B262,'Other Pharma &amp; Health Products'!BS:BS)+SUMIF('PSM Costs'!$B:$B,$B262,'PSM Costs'!BS:BS),"")</f>
        <v/>
      </c>
      <c r="AB262" s="230" t="str">
        <f t="shared" ca="1" si="24"/>
        <v/>
      </c>
    </row>
    <row r="263" spans="1:28" ht="22" customHeight="1" x14ac:dyDescent="0.15">
      <c r="A263" s="226">
        <v>253</v>
      </c>
      <c r="B263" s="226" t="str">
        <f ca="1">IFERROR(VLOOKUP(A263,'Rank unique Mod-Int-CI-PR'!I:J,2,FALSE),"")</f>
        <v/>
      </c>
      <c r="C263" s="227" t="str">
        <f ca="1">IFERROR(VLOOKUP(VALUE(LEFT(B263,FIND("-",B263)-1)),CatModules!B:C,2,FALSE),"")</f>
        <v/>
      </c>
      <c r="D263" s="227" t="str">
        <f ca="1">IFERROR(VLOOKUP(LEFT(B263,FIND("--",B263)-1),CatInt!D:E,2,FALSE),"")</f>
        <v/>
      </c>
      <c r="E263" s="227" t="str">
        <f ca="1">IFERROR(VLOOKUP(MID(B263,FIND("--",B263)+2,FIND("---",B263)-FIND("--",B263)-2),CatCostInp!D:E,2,FALSE),"")</f>
        <v/>
      </c>
      <c r="F263" s="227" t="str">
        <f ca="1">IFERROR(VLOOKUP(B263,ActivityConcat!A:C,3,FALSE),"")</f>
        <v/>
      </c>
      <c r="G263" s="228" t="str">
        <f ca="1">IFERROR(VLOOKUP(VALUE(RIGHT(B263,1)),Setup!A:D,4,FALSE),"")</f>
        <v/>
      </c>
      <c r="H263" s="229" t="str">
        <f t="shared" ca="1" si="20"/>
        <v/>
      </c>
      <c r="I263" s="230" t="str">
        <f ca="1">IF(SUMIF(Pharmaceuticals!$B:$B,$B263,Pharmaceuticals!Q:Q)+SUMIF('Health Products &amp; Equipment'!$B:$B,$B263,'Health Products &amp; Equipment'!Z:Z)+SUMIF('Other Pharma &amp; Health Products'!$B:$B,$B263,'Other Pharma &amp; Health Products'!Z:Z)+SUMIF('PSM Costs'!$B:$B,$B263,'PSM Costs'!Z:Z)&gt;0,SUMIF(Pharmaceuticals!$B:$B,$B263,Pharmaceuticals!Q:Q)+SUMIF('Health Products &amp; Equipment'!$B:$B,$B263,'Health Products &amp; Equipment'!Z:Z)+SUMIF('Other Pharma &amp; Health Products'!$B:$B,$B263,'Other Pharma &amp; Health Products'!Z:Z)+SUMIF('PSM Costs'!$B:$B,$B263,'PSM Costs'!Z:Z),"")</f>
        <v/>
      </c>
      <c r="J263" s="230" t="str">
        <f ca="1">IF(SUMIF(Pharmaceuticals!$B:$B,$B263,Pharmaceuticals!S:S)+SUMIF('Health Products &amp; Equipment'!$B:$B,$B263,'Health Products &amp; Equipment'!AB:AB)+SUMIF('Other Pharma &amp; Health Products'!$B:$B,$B263,'Other Pharma &amp; Health Products'!AB:AB)+SUMIF('PSM Costs'!$B:$B,$B263,'PSM Costs'!AB:AB)&gt;0,SUMIF(Pharmaceuticals!$B:$B,$B263,Pharmaceuticals!S:S)+SUMIF('Health Products &amp; Equipment'!$B:$B,$B263,'Health Products &amp; Equipment'!AB:AB)+SUMIF('Other Pharma &amp; Health Products'!$B:$B,$B263,'Other Pharma &amp; Health Products'!AB:AB)+SUMIF('PSM Costs'!$B:$B,$B263,'PSM Costs'!AB:AB),"")</f>
        <v/>
      </c>
      <c r="K263" s="230" t="str">
        <f ca="1">IF(SUMIF(Pharmaceuticals!$B:$B,$B263,Pharmaceuticals!U:U)+SUMIF('Health Products &amp; Equipment'!$B:$B,$B263,'Health Products &amp; Equipment'!AD:AD)+SUMIF('Other Pharma &amp; Health Products'!$B:$B,$B263,'Other Pharma &amp; Health Products'!AD:AD)+SUMIF('PSM Costs'!$B:$B,$B263,'PSM Costs'!AD:AD)&gt;0,SUMIF(Pharmaceuticals!$B:$B,$B263,Pharmaceuticals!U:U)+SUMIF('Health Products &amp; Equipment'!$B:$B,$B263,'Health Products &amp; Equipment'!AD:AD)+SUMIF('Other Pharma &amp; Health Products'!$B:$B,$B263,'Other Pharma &amp; Health Products'!AD:AD)+SUMIF('PSM Costs'!$B:$B,$B263,'PSM Costs'!AD:AD),"")</f>
        <v/>
      </c>
      <c r="L263" s="230" t="str">
        <f ca="1">IF(SUMIF(Pharmaceuticals!$B:$B,$B263,Pharmaceuticals!W:W)+SUMIF('Health Products &amp; Equipment'!$B:$B,$B263,'Health Products &amp; Equipment'!AF:AF)+SUMIF('Other Pharma &amp; Health Products'!$B:$B,$B263,'Other Pharma &amp; Health Products'!AF:AF)+SUMIF('PSM Costs'!$B:$B,$B263,'PSM Costs'!AF:AF)&gt;0,SUMIF(Pharmaceuticals!$B:$B,$B263,Pharmaceuticals!W:W)+SUMIF('Health Products &amp; Equipment'!$B:$B,$B263,'Health Products &amp; Equipment'!AF:AF)+SUMIF('Other Pharma &amp; Health Products'!$B:$B,$B263,'Other Pharma &amp; Health Products'!AF:AF)+SUMIF('PSM Costs'!$B:$B,$B263,'PSM Costs'!AF:AF),"")</f>
        <v/>
      </c>
      <c r="M263" s="228" t="str">
        <f t="shared" ca="1" si="21"/>
        <v/>
      </c>
      <c r="N263" s="231" t="str">
        <f ca="1">IF(SUMIF(Pharmaceuticals!$B:$B,$B263,Pharmaceuticals!AD:AD)+SUMIF('Health Products &amp; Equipment'!$B:$B,$B263,'Health Products &amp; Equipment'!AM:AM)+SUMIF('Other Pharma &amp; Health Products'!$B:$B,$B263,'Other Pharma &amp; Health Products'!AM:AM)+SUMIF('PSM Costs'!$B:$B,$B263,'PSM Costs'!AM:AM)&gt;0,SUMIF(Pharmaceuticals!$B:$B,$B263,Pharmaceuticals!AD:AD)+SUMIF('Health Products &amp; Equipment'!$B:$B,$B263,'Health Products &amp; Equipment'!AM:AM)+SUMIF('Other Pharma &amp; Health Products'!$B:$B,$B263,'Other Pharma &amp; Health Products'!AM:AM)+SUMIF('PSM Costs'!$B:$B,$B263,'PSM Costs'!AM:AM),"")</f>
        <v/>
      </c>
      <c r="O263" s="231" t="str">
        <f ca="1">IF(SUMIF(Pharmaceuticals!$B:$B,$B263,Pharmaceuticals!AF:AF)+SUMIF('Health Products &amp; Equipment'!$B:$B,$B263,'Health Products &amp; Equipment'!AO:AO)+SUMIF('Other Pharma &amp; Health Products'!$B:$B,$B263,'Other Pharma &amp; Health Products'!AO:AO)+SUMIF('PSM Costs'!$B:$B,$B263,'PSM Costs'!AO:AO)&gt;0,SUMIF(Pharmaceuticals!$B:$B,$B263,Pharmaceuticals!AF:AF)+SUMIF('Health Products &amp; Equipment'!$B:$B,$B263,'Health Products &amp; Equipment'!AO:AO)+SUMIF('Other Pharma &amp; Health Products'!$B:$B,$B263,'Other Pharma &amp; Health Products'!AO:AO)+SUMIF('PSM Costs'!$B:$B,$B263,'PSM Costs'!AO:AO),"")</f>
        <v/>
      </c>
      <c r="P263" s="231" t="str">
        <f ca="1">IF(SUMIF(Pharmaceuticals!$B:$B,$B263,Pharmaceuticals!AH:AH)+SUMIF('Health Products &amp; Equipment'!$B:$B,$B263,'Health Products &amp; Equipment'!AQ:AQ)+SUMIF('Other Pharma &amp; Health Products'!$B:$B,$B263,'Other Pharma &amp; Health Products'!AQ:AQ)+SUMIF('PSM Costs'!$B:$B,$B263,'PSM Costs'!AQ:AQ)&gt;0,SUMIF(Pharmaceuticals!$B:$B,$B263,Pharmaceuticals!AH:AH)+SUMIF('Health Products &amp; Equipment'!$B:$B,$B263,'Health Products &amp; Equipment'!AQ:AQ)+SUMIF('Other Pharma &amp; Health Products'!$B:$B,$B263,'Other Pharma &amp; Health Products'!AQ:AQ)+SUMIF('PSM Costs'!$B:$B,$B263,'PSM Costs'!AQ:AQ),"")</f>
        <v/>
      </c>
      <c r="Q263" s="231" t="str">
        <f ca="1">IF(SUMIF(Pharmaceuticals!$B:$B,$B263,Pharmaceuticals!AJ:AJ)+SUMIF('Health Products &amp; Equipment'!$B:$B,$B263,'Health Products &amp; Equipment'!AS:AS)+SUMIF('Other Pharma &amp; Health Products'!$B:$B,$B263,'Other Pharma &amp; Health Products'!AS:AS)+SUMIF('PSM Costs'!$B:$B,$B263,'PSM Costs'!AS:AS)&gt;0,SUMIF(Pharmaceuticals!$B:$B,$B263,Pharmaceuticals!AJ:AJ)+SUMIF('Health Products &amp; Equipment'!$B:$B,$B263,'Health Products &amp; Equipment'!AS:AS)+SUMIF('Other Pharma &amp; Health Products'!$B:$B,$B263,'Other Pharma &amp; Health Products'!AS:AS)+SUMIF('PSM Costs'!$B:$B,$B263,'PSM Costs'!AS:AS),"")</f>
        <v/>
      </c>
      <c r="R263" s="229" t="str">
        <f t="shared" ca="1" si="22"/>
        <v/>
      </c>
      <c r="S263" s="230" t="str">
        <f ca="1">IF(SUMIF(Pharmaceuticals!$B:$B,$B263,Pharmaceuticals!AQ:AQ)+SUMIF('Health Products &amp; Equipment'!$B:$B,$B263,'Health Products &amp; Equipment'!AZ:AZ)+SUMIF('Other Pharma &amp; Health Products'!$B:$B,$B263,'Other Pharma &amp; Health Products'!AZ:AZ)+SUMIF('PSM Costs'!$B:$B,$B263,'PSM Costs'!AZ:AZ)&gt;0,SUMIF(Pharmaceuticals!$B:$B,$B263,Pharmaceuticals!AQ:AQ)+SUMIF('Health Products &amp; Equipment'!$B:$B,$B263,'Health Products &amp; Equipment'!AZ:AZ)+SUMIF('Other Pharma &amp; Health Products'!$B:$B,$B263,'Other Pharma &amp; Health Products'!AZ:AZ)+SUMIF('PSM Costs'!$B:$B,$B263,'PSM Costs'!AZ:AZ),"")</f>
        <v/>
      </c>
      <c r="T263" s="230" t="str">
        <f ca="1">IF(SUMIF(Pharmaceuticals!$B:$B,$B263,Pharmaceuticals!AS:AS)+SUMIF('Health Products &amp; Equipment'!$B:$B,$B263,'Health Products &amp; Equipment'!BB:BB)+SUMIF('Other Pharma &amp; Health Products'!$B:$B,$B263,'Other Pharma &amp; Health Products'!BB:BB)+SUMIF('PSM Costs'!$B:$B,$B263,'PSM Costs'!BB:BB)&gt;0,SUMIF(Pharmaceuticals!$B:$B,$B263,Pharmaceuticals!AS:AS)+SUMIF('Health Products &amp; Equipment'!$B:$B,$B263,'Health Products &amp; Equipment'!BB:BB)+SUMIF('Other Pharma &amp; Health Products'!$B:$B,$B263,'Other Pharma &amp; Health Products'!BB:BB)+SUMIF('PSM Costs'!$B:$B,$B263,'PSM Costs'!BB:BB),"")</f>
        <v/>
      </c>
      <c r="U263" s="230" t="str">
        <f ca="1">IF(SUMIF(Pharmaceuticals!$B:$B,$B263,Pharmaceuticals!AU:AU)+SUMIF('Health Products &amp; Equipment'!$B:$B,$B263,'Health Products &amp; Equipment'!BD:BD)+SUMIF('Other Pharma &amp; Health Products'!$B:$B,$B263,'Other Pharma &amp; Health Products'!BD:BD)+SUMIF('PSM Costs'!$B:$B,$B263,'PSM Costs'!BD:BD)&gt;0,SUMIF(Pharmaceuticals!$B:$B,$B263,Pharmaceuticals!AU:AU)+SUMIF('Health Products &amp; Equipment'!$B:$B,$B263,'Health Products &amp; Equipment'!BD:BD)+SUMIF('Other Pharma &amp; Health Products'!$B:$B,$B263,'Other Pharma &amp; Health Products'!BD:BD)+SUMIF('PSM Costs'!$B:$B,$B263,'PSM Costs'!BD:BD),"")</f>
        <v/>
      </c>
      <c r="V263" s="230" t="str">
        <f ca="1">IF(SUMIF(Pharmaceuticals!$B:$B,$B263,Pharmaceuticals!AW:AW)+SUMIF('Health Products &amp; Equipment'!$B:$B,$B263,'Health Products &amp; Equipment'!BF:BF)+SUMIF('Other Pharma &amp; Health Products'!$B:$B,$B263,'Other Pharma &amp; Health Products'!BF:BF)+SUMIF('PSM Costs'!$B:$B,$B263,'PSM Costs'!BF:BF)&gt;0,SUMIF(Pharmaceuticals!$B:$B,$B263,Pharmaceuticals!AW:AW)+SUMIF('Health Products &amp; Equipment'!$B:$B,$B263,'Health Products &amp; Equipment'!BF:BF)+SUMIF('Other Pharma &amp; Health Products'!$B:$B,$B263,'Other Pharma &amp; Health Products'!BF:BF)+SUMIF('PSM Costs'!$B:$B,$B263,'PSM Costs'!BF:BF),"")</f>
        <v/>
      </c>
      <c r="W263" s="228" t="str">
        <f t="shared" ca="1" si="23"/>
        <v/>
      </c>
      <c r="X263" s="231" t="str">
        <f ca="1">IF(SUMIF(Pharmaceuticals!$B:$B,$B263,Pharmaceuticals!BD:BD)+SUMIF('Health Products &amp; Equipment'!$B:$B,$B263,'Health Products &amp; Equipment'!BM:BM)+SUMIF('Other Pharma &amp; Health Products'!$B:$B,$B263,'Other Pharma &amp; Health Products'!BM:BM)+SUMIF('PSM Costs'!$B:$B,$B263,'PSM Costs'!BM:BM)&gt;0,SUMIF(Pharmaceuticals!$B:$B,$B263,Pharmaceuticals!BD:BD)+SUMIF('Health Products &amp; Equipment'!$B:$B,$B263,'Health Products &amp; Equipment'!BM:BM)+SUMIF('Other Pharma &amp; Health Products'!$B:$B,$B263,'Other Pharma &amp; Health Products'!BM:BM)+SUMIF('PSM Costs'!$B:$B,$B263,'PSM Costs'!BM:BM),"")</f>
        <v/>
      </c>
      <c r="Y263" s="231" t="str">
        <f ca="1">IF(SUMIF(Pharmaceuticals!$B:$B,$B263,Pharmaceuticals!BF:BF)+SUMIF('Health Products &amp; Equipment'!$B:$B,$B263,'Health Products &amp; Equipment'!BO:BO)+SUMIF('Other Pharma &amp; Health Products'!$B:$B,$B263,'Other Pharma &amp; Health Products'!BO:BO)+SUMIF('PSM Costs'!$B:$B,$B263,'PSM Costs'!BO:BO)&gt;0,SUMIF(Pharmaceuticals!$B:$B,$B263,Pharmaceuticals!BF:BF)+SUMIF('Health Products &amp; Equipment'!$B:$B,$B263,'Health Products &amp; Equipment'!BO:BO)+SUMIF('Other Pharma &amp; Health Products'!$B:$B,$B263,'Other Pharma &amp; Health Products'!BO:BO)+SUMIF('PSM Costs'!$B:$B,$B263,'PSM Costs'!BO:BO),"")</f>
        <v/>
      </c>
      <c r="Z263" s="231" t="str">
        <f ca="1">IF(SUMIF(Pharmaceuticals!$B:$B,$B263,Pharmaceuticals!BH:BH)+SUMIF('Health Products &amp; Equipment'!$B:$B,$B263,'Health Products &amp; Equipment'!BQ:BQ)+SUMIF('Other Pharma &amp; Health Products'!$B:$B,$B263,'Other Pharma &amp; Health Products'!BQ:BQ)+SUMIF('PSM Costs'!$B:$B,$B263,'PSM Costs'!BQ:BQ)&gt;0,SUMIF(Pharmaceuticals!$B:$B,$B263,Pharmaceuticals!BH:BH)+SUMIF('Health Products &amp; Equipment'!$B:$B,$B263,'Health Products &amp; Equipment'!BQ:BQ)+SUMIF('Other Pharma &amp; Health Products'!$B:$B,$B263,'Other Pharma &amp; Health Products'!BQ:BQ)+SUMIF('PSM Costs'!$B:$B,$B263,'PSM Costs'!BQ:BQ),"")</f>
        <v/>
      </c>
      <c r="AA263" s="231" t="str">
        <f ca="1">IF(SUMIF(Pharmaceuticals!$B:$B,$B263,Pharmaceuticals!BJ:BJ)+SUMIF('Health Products &amp; Equipment'!$B:$B,$B263,'Health Products &amp; Equipment'!BS:BS)+SUMIF('Other Pharma &amp; Health Products'!$B:$B,$B263,'Other Pharma &amp; Health Products'!BS:BS)+SUMIF('PSM Costs'!$B:$B,$B263,'PSM Costs'!BS:BS)&gt;0,SUMIF(Pharmaceuticals!$B:$B,$B263,Pharmaceuticals!BJ:BJ)+SUMIF('Health Products &amp; Equipment'!$B:$B,$B263,'Health Products &amp; Equipment'!BS:BS)+SUMIF('Other Pharma &amp; Health Products'!$B:$B,$B263,'Other Pharma &amp; Health Products'!BS:BS)+SUMIF('PSM Costs'!$B:$B,$B263,'PSM Costs'!BS:BS),"")</f>
        <v/>
      </c>
      <c r="AB263" s="230" t="str">
        <f t="shared" ca="1" si="24"/>
        <v/>
      </c>
    </row>
    <row r="264" spans="1:28" ht="22" customHeight="1" x14ac:dyDescent="0.15">
      <c r="A264" s="226">
        <v>254</v>
      </c>
      <c r="B264" s="226" t="str">
        <f ca="1">IFERROR(VLOOKUP(A264,'Rank unique Mod-Int-CI-PR'!I:J,2,FALSE),"")</f>
        <v/>
      </c>
      <c r="C264" s="227" t="str">
        <f ca="1">IFERROR(VLOOKUP(VALUE(LEFT(B264,FIND("-",B264)-1)),CatModules!B:C,2,FALSE),"")</f>
        <v/>
      </c>
      <c r="D264" s="227" t="str">
        <f ca="1">IFERROR(VLOOKUP(LEFT(B264,FIND("--",B264)-1),CatInt!D:E,2,FALSE),"")</f>
        <v/>
      </c>
      <c r="E264" s="227" t="str">
        <f ca="1">IFERROR(VLOOKUP(MID(B264,FIND("--",B264)+2,FIND("---",B264)-FIND("--",B264)-2),CatCostInp!D:E,2,FALSE),"")</f>
        <v/>
      </c>
      <c r="F264" s="227" t="str">
        <f ca="1">IFERROR(VLOOKUP(B264,ActivityConcat!A:C,3,FALSE),"")</f>
        <v/>
      </c>
      <c r="G264" s="228" t="str">
        <f ca="1">IFERROR(VLOOKUP(VALUE(RIGHT(B264,1)),Setup!A:D,4,FALSE),"")</f>
        <v/>
      </c>
      <c r="H264" s="229" t="str">
        <f t="shared" ca="1" si="20"/>
        <v/>
      </c>
      <c r="I264" s="230" t="str">
        <f ca="1">IF(SUMIF(Pharmaceuticals!$B:$B,$B264,Pharmaceuticals!Q:Q)+SUMIF('Health Products &amp; Equipment'!$B:$B,$B264,'Health Products &amp; Equipment'!Z:Z)+SUMIF('Other Pharma &amp; Health Products'!$B:$B,$B264,'Other Pharma &amp; Health Products'!Z:Z)+SUMIF('PSM Costs'!$B:$B,$B264,'PSM Costs'!Z:Z)&gt;0,SUMIF(Pharmaceuticals!$B:$B,$B264,Pharmaceuticals!Q:Q)+SUMIF('Health Products &amp; Equipment'!$B:$B,$B264,'Health Products &amp; Equipment'!Z:Z)+SUMIF('Other Pharma &amp; Health Products'!$B:$B,$B264,'Other Pharma &amp; Health Products'!Z:Z)+SUMIF('PSM Costs'!$B:$B,$B264,'PSM Costs'!Z:Z),"")</f>
        <v/>
      </c>
      <c r="J264" s="230" t="str">
        <f ca="1">IF(SUMIF(Pharmaceuticals!$B:$B,$B264,Pharmaceuticals!S:S)+SUMIF('Health Products &amp; Equipment'!$B:$B,$B264,'Health Products &amp; Equipment'!AB:AB)+SUMIF('Other Pharma &amp; Health Products'!$B:$B,$B264,'Other Pharma &amp; Health Products'!AB:AB)+SUMIF('PSM Costs'!$B:$B,$B264,'PSM Costs'!AB:AB)&gt;0,SUMIF(Pharmaceuticals!$B:$B,$B264,Pharmaceuticals!S:S)+SUMIF('Health Products &amp; Equipment'!$B:$B,$B264,'Health Products &amp; Equipment'!AB:AB)+SUMIF('Other Pharma &amp; Health Products'!$B:$B,$B264,'Other Pharma &amp; Health Products'!AB:AB)+SUMIF('PSM Costs'!$B:$B,$B264,'PSM Costs'!AB:AB),"")</f>
        <v/>
      </c>
      <c r="K264" s="230" t="str">
        <f ca="1">IF(SUMIF(Pharmaceuticals!$B:$B,$B264,Pharmaceuticals!U:U)+SUMIF('Health Products &amp; Equipment'!$B:$B,$B264,'Health Products &amp; Equipment'!AD:AD)+SUMIF('Other Pharma &amp; Health Products'!$B:$B,$B264,'Other Pharma &amp; Health Products'!AD:AD)+SUMIF('PSM Costs'!$B:$B,$B264,'PSM Costs'!AD:AD)&gt;0,SUMIF(Pharmaceuticals!$B:$B,$B264,Pharmaceuticals!U:U)+SUMIF('Health Products &amp; Equipment'!$B:$B,$B264,'Health Products &amp; Equipment'!AD:AD)+SUMIF('Other Pharma &amp; Health Products'!$B:$B,$B264,'Other Pharma &amp; Health Products'!AD:AD)+SUMIF('PSM Costs'!$B:$B,$B264,'PSM Costs'!AD:AD),"")</f>
        <v/>
      </c>
      <c r="L264" s="230" t="str">
        <f ca="1">IF(SUMIF(Pharmaceuticals!$B:$B,$B264,Pharmaceuticals!W:W)+SUMIF('Health Products &amp; Equipment'!$B:$B,$B264,'Health Products &amp; Equipment'!AF:AF)+SUMIF('Other Pharma &amp; Health Products'!$B:$B,$B264,'Other Pharma &amp; Health Products'!AF:AF)+SUMIF('PSM Costs'!$B:$B,$B264,'PSM Costs'!AF:AF)&gt;0,SUMIF(Pharmaceuticals!$B:$B,$B264,Pharmaceuticals!W:W)+SUMIF('Health Products &amp; Equipment'!$B:$B,$B264,'Health Products &amp; Equipment'!AF:AF)+SUMIF('Other Pharma &amp; Health Products'!$B:$B,$B264,'Other Pharma &amp; Health Products'!AF:AF)+SUMIF('PSM Costs'!$B:$B,$B264,'PSM Costs'!AF:AF),"")</f>
        <v/>
      </c>
      <c r="M264" s="228" t="str">
        <f t="shared" ca="1" si="21"/>
        <v/>
      </c>
      <c r="N264" s="231" t="str">
        <f ca="1">IF(SUMIF(Pharmaceuticals!$B:$B,$B264,Pharmaceuticals!AD:AD)+SUMIF('Health Products &amp; Equipment'!$B:$B,$B264,'Health Products &amp; Equipment'!AM:AM)+SUMIF('Other Pharma &amp; Health Products'!$B:$B,$B264,'Other Pharma &amp; Health Products'!AM:AM)+SUMIF('PSM Costs'!$B:$B,$B264,'PSM Costs'!AM:AM)&gt;0,SUMIF(Pharmaceuticals!$B:$B,$B264,Pharmaceuticals!AD:AD)+SUMIF('Health Products &amp; Equipment'!$B:$B,$B264,'Health Products &amp; Equipment'!AM:AM)+SUMIF('Other Pharma &amp; Health Products'!$B:$B,$B264,'Other Pharma &amp; Health Products'!AM:AM)+SUMIF('PSM Costs'!$B:$B,$B264,'PSM Costs'!AM:AM),"")</f>
        <v/>
      </c>
      <c r="O264" s="231" t="str">
        <f ca="1">IF(SUMIF(Pharmaceuticals!$B:$B,$B264,Pharmaceuticals!AF:AF)+SUMIF('Health Products &amp; Equipment'!$B:$B,$B264,'Health Products &amp; Equipment'!AO:AO)+SUMIF('Other Pharma &amp; Health Products'!$B:$B,$B264,'Other Pharma &amp; Health Products'!AO:AO)+SUMIF('PSM Costs'!$B:$B,$B264,'PSM Costs'!AO:AO)&gt;0,SUMIF(Pharmaceuticals!$B:$B,$B264,Pharmaceuticals!AF:AF)+SUMIF('Health Products &amp; Equipment'!$B:$B,$B264,'Health Products &amp; Equipment'!AO:AO)+SUMIF('Other Pharma &amp; Health Products'!$B:$B,$B264,'Other Pharma &amp; Health Products'!AO:AO)+SUMIF('PSM Costs'!$B:$B,$B264,'PSM Costs'!AO:AO),"")</f>
        <v/>
      </c>
      <c r="P264" s="231" t="str">
        <f ca="1">IF(SUMIF(Pharmaceuticals!$B:$B,$B264,Pharmaceuticals!AH:AH)+SUMIF('Health Products &amp; Equipment'!$B:$B,$B264,'Health Products &amp; Equipment'!AQ:AQ)+SUMIF('Other Pharma &amp; Health Products'!$B:$B,$B264,'Other Pharma &amp; Health Products'!AQ:AQ)+SUMIF('PSM Costs'!$B:$B,$B264,'PSM Costs'!AQ:AQ)&gt;0,SUMIF(Pharmaceuticals!$B:$B,$B264,Pharmaceuticals!AH:AH)+SUMIF('Health Products &amp; Equipment'!$B:$B,$B264,'Health Products &amp; Equipment'!AQ:AQ)+SUMIF('Other Pharma &amp; Health Products'!$B:$B,$B264,'Other Pharma &amp; Health Products'!AQ:AQ)+SUMIF('PSM Costs'!$B:$B,$B264,'PSM Costs'!AQ:AQ),"")</f>
        <v/>
      </c>
      <c r="Q264" s="231" t="str">
        <f ca="1">IF(SUMIF(Pharmaceuticals!$B:$B,$B264,Pharmaceuticals!AJ:AJ)+SUMIF('Health Products &amp; Equipment'!$B:$B,$B264,'Health Products &amp; Equipment'!AS:AS)+SUMIF('Other Pharma &amp; Health Products'!$B:$B,$B264,'Other Pharma &amp; Health Products'!AS:AS)+SUMIF('PSM Costs'!$B:$B,$B264,'PSM Costs'!AS:AS)&gt;0,SUMIF(Pharmaceuticals!$B:$B,$B264,Pharmaceuticals!AJ:AJ)+SUMIF('Health Products &amp; Equipment'!$B:$B,$B264,'Health Products &amp; Equipment'!AS:AS)+SUMIF('Other Pharma &amp; Health Products'!$B:$B,$B264,'Other Pharma &amp; Health Products'!AS:AS)+SUMIF('PSM Costs'!$B:$B,$B264,'PSM Costs'!AS:AS),"")</f>
        <v/>
      </c>
      <c r="R264" s="229" t="str">
        <f t="shared" ca="1" si="22"/>
        <v/>
      </c>
      <c r="S264" s="230" t="str">
        <f ca="1">IF(SUMIF(Pharmaceuticals!$B:$B,$B264,Pharmaceuticals!AQ:AQ)+SUMIF('Health Products &amp; Equipment'!$B:$B,$B264,'Health Products &amp; Equipment'!AZ:AZ)+SUMIF('Other Pharma &amp; Health Products'!$B:$B,$B264,'Other Pharma &amp; Health Products'!AZ:AZ)+SUMIF('PSM Costs'!$B:$B,$B264,'PSM Costs'!AZ:AZ)&gt;0,SUMIF(Pharmaceuticals!$B:$B,$B264,Pharmaceuticals!AQ:AQ)+SUMIF('Health Products &amp; Equipment'!$B:$B,$B264,'Health Products &amp; Equipment'!AZ:AZ)+SUMIF('Other Pharma &amp; Health Products'!$B:$B,$B264,'Other Pharma &amp; Health Products'!AZ:AZ)+SUMIF('PSM Costs'!$B:$B,$B264,'PSM Costs'!AZ:AZ),"")</f>
        <v/>
      </c>
      <c r="T264" s="230" t="str">
        <f ca="1">IF(SUMIF(Pharmaceuticals!$B:$B,$B264,Pharmaceuticals!AS:AS)+SUMIF('Health Products &amp; Equipment'!$B:$B,$B264,'Health Products &amp; Equipment'!BB:BB)+SUMIF('Other Pharma &amp; Health Products'!$B:$B,$B264,'Other Pharma &amp; Health Products'!BB:BB)+SUMIF('PSM Costs'!$B:$B,$B264,'PSM Costs'!BB:BB)&gt;0,SUMIF(Pharmaceuticals!$B:$B,$B264,Pharmaceuticals!AS:AS)+SUMIF('Health Products &amp; Equipment'!$B:$B,$B264,'Health Products &amp; Equipment'!BB:BB)+SUMIF('Other Pharma &amp; Health Products'!$B:$B,$B264,'Other Pharma &amp; Health Products'!BB:BB)+SUMIF('PSM Costs'!$B:$B,$B264,'PSM Costs'!BB:BB),"")</f>
        <v/>
      </c>
      <c r="U264" s="230" t="str">
        <f ca="1">IF(SUMIF(Pharmaceuticals!$B:$B,$B264,Pharmaceuticals!AU:AU)+SUMIF('Health Products &amp; Equipment'!$B:$B,$B264,'Health Products &amp; Equipment'!BD:BD)+SUMIF('Other Pharma &amp; Health Products'!$B:$B,$B264,'Other Pharma &amp; Health Products'!BD:BD)+SUMIF('PSM Costs'!$B:$B,$B264,'PSM Costs'!BD:BD)&gt;0,SUMIF(Pharmaceuticals!$B:$B,$B264,Pharmaceuticals!AU:AU)+SUMIF('Health Products &amp; Equipment'!$B:$B,$B264,'Health Products &amp; Equipment'!BD:BD)+SUMIF('Other Pharma &amp; Health Products'!$B:$B,$B264,'Other Pharma &amp; Health Products'!BD:BD)+SUMIF('PSM Costs'!$B:$B,$B264,'PSM Costs'!BD:BD),"")</f>
        <v/>
      </c>
      <c r="V264" s="230" t="str">
        <f ca="1">IF(SUMIF(Pharmaceuticals!$B:$B,$B264,Pharmaceuticals!AW:AW)+SUMIF('Health Products &amp; Equipment'!$B:$B,$B264,'Health Products &amp; Equipment'!BF:BF)+SUMIF('Other Pharma &amp; Health Products'!$B:$B,$B264,'Other Pharma &amp; Health Products'!BF:BF)+SUMIF('PSM Costs'!$B:$B,$B264,'PSM Costs'!BF:BF)&gt;0,SUMIF(Pharmaceuticals!$B:$B,$B264,Pharmaceuticals!AW:AW)+SUMIF('Health Products &amp; Equipment'!$B:$B,$B264,'Health Products &amp; Equipment'!BF:BF)+SUMIF('Other Pharma &amp; Health Products'!$B:$B,$B264,'Other Pharma &amp; Health Products'!BF:BF)+SUMIF('PSM Costs'!$B:$B,$B264,'PSM Costs'!BF:BF),"")</f>
        <v/>
      </c>
      <c r="W264" s="228" t="str">
        <f t="shared" ca="1" si="23"/>
        <v/>
      </c>
      <c r="X264" s="231" t="str">
        <f ca="1">IF(SUMIF(Pharmaceuticals!$B:$B,$B264,Pharmaceuticals!BD:BD)+SUMIF('Health Products &amp; Equipment'!$B:$B,$B264,'Health Products &amp; Equipment'!BM:BM)+SUMIF('Other Pharma &amp; Health Products'!$B:$B,$B264,'Other Pharma &amp; Health Products'!BM:BM)+SUMIF('PSM Costs'!$B:$B,$B264,'PSM Costs'!BM:BM)&gt;0,SUMIF(Pharmaceuticals!$B:$B,$B264,Pharmaceuticals!BD:BD)+SUMIF('Health Products &amp; Equipment'!$B:$B,$B264,'Health Products &amp; Equipment'!BM:BM)+SUMIF('Other Pharma &amp; Health Products'!$B:$B,$B264,'Other Pharma &amp; Health Products'!BM:BM)+SUMIF('PSM Costs'!$B:$B,$B264,'PSM Costs'!BM:BM),"")</f>
        <v/>
      </c>
      <c r="Y264" s="231" t="str">
        <f ca="1">IF(SUMIF(Pharmaceuticals!$B:$B,$B264,Pharmaceuticals!BF:BF)+SUMIF('Health Products &amp; Equipment'!$B:$B,$B264,'Health Products &amp; Equipment'!BO:BO)+SUMIF('Other Pharma &amp; Health Products'!$B:$B,$B264,'Other Pharma &amp; Health Products'!BO:BO)+SUMIF('PSM Costs'!$B:$B,$B264,'PSM Costs'!BO:BO)&gt;0,SUMIF(Pharmaceuticals!$B:$B,$B264,Pharmaceuticals!BF:BF)+SUMIF('Health Products &amp; Equipment'!$B:$B,$B264,'Health Products &amp; Equipment'!BO:BO)+SUMIF('Other Pharma &amp; Health Products'!$B:$B,$B264,'Other Pharma &amp; Health Products'!BO:BO)+SUMIF('PSM Costs'!$B:$B,$B264,'PSM Costs'!BO:BO),"")</f>
        <v/>
      </c>
      <c r="Z264" s="231" t="str">
        <f ca="1">IF(SUMIF(Pharmaceuticals!$B:$B,$B264,Pharmaceuticals!BH:BH)+SUMIF('Health Products &amp; Equipment'!$B:$B,$B264,'Health Products &amp; Equipment'!BQ:BQ)+SUMIF('Other Pharma &amp; Health Products'!$B:$B,$B264,'Other Pharma &amp; Health Products'!BQ:BQ)+SUMIF('PSM Costs'!$B:$B,$B264,'PSM Costs'!BQ:BQ)&gt;0,SUMIF(Pharmaceuticals!$B:$B,$B264,Pharmaceuticals!BH:BH)+SUMIF('Health Products &amp; Equipment'!$B:$B,$B264,'Health Products &amp; Equipment'!BQ:BQ)+SUMIF('Other Pharma &amp; Health Products'!$B:$B,$B264,'Other Pharma &amp; Health Products'!BQ:BQ)+SUMIF('PSM Costs'!$B:$B,$B264,'PSM Costs'!BQ:BQ),"")</f>
        <v/>
      </c>
      <c r="AA264" s="231" t="str">
        <f ca="1">IF(SUMIF(Pharmaceuticals!$B:$B,$B264,Pharmaceuticals!BJ:BJ)+SUMIF('Health Products &amp; Equipment'!$B:$B,$B264,'Health Products &amp; Equipment'!BS:BS)+SUMIF('Other Pharma &amp; Health Products'!$B:$B,$B264,'Other Pharma &amp; Health Products'!BS:BS)+SUMIF('PSM Costs'!$B:$B,$B264,'PSM Costs'!BS:BS)&gt;0,SUMIF(Pharmaceuticals!$B:$B,$B264,Pharmaceuticals!BJ:BJ)+SUMIF('Health Products &amp; Equipment'!$B:$B,$B264,'Health Products &amp; Equipment'!BS:BS)+SUMIF('Other Pharma &amp; Health Products'!$B:$B,$B264,'Other Pharma &amp; Health Products'!BS:BS)+SUMIF('PSM Costs'!$B:$B,$B264,'PSM Costs'!BS:BS),"")</f>
        <v/>
      </c>
      <c r="AB264" s="230" t="str">
        <f t="shared" ca="1" si="24"/>
        <v/>
      </c>
    </row>
    <row r="265" spans="1:28" ht="22" customHeight="1" x14ac:dyDescent="0.15">
      <c r="A265" s="226">
        <v>255</v>
      </c>
      <c r="B265" s="226" t="str">
        <f ca="1">IFERROR(VLOOKUP(A265,'Rank unique Mod-Int-CI-PR'!I:J,2,FALSE),"")</f>
        <v/>
      </c>
      <c r="C265" s="227" t="str">
        <f ca="1">IFERROR(VLOOKUP(VALUE(LEFT(B265,FIND("-",B265)-1)),CatModules!B:C,2,FALSE),"")</f>
        <v/>
      </c>
      <c r="D265" s="227" t="str">
        <f ca="1">IFERROR(VLOOKUP(LEFT(B265,FIND("--",B265)-1),CatInt!D:E,2,FALSE),"")</f>
        <v/>
      </c>
      <c r="E265" s="227" t="str">
        <f ca="1">IFERROR(VLOOKUP(MID(B265,FIND("--",B265)+2,FIND("---",B265)-FIND("--",B265)-2),CatCostInp!D:E,2,FALSE),"")</f>
        <v/>
      </c>
      <c r="F265" s="227" t="str">
        <f ca="1">IFERROR(VLOOKUP(B265,ActivityConcat!A:C,3,FALSE),"")</f>
        <v/>
      </c>
      <c r="G265" s="228" t="str">
        <f ca="1">IFERROR(VLOOKUP(VALUE(RIGHT(B265,1)),Setup!A:D,4,FALSE),"")</f>
        <v/>
      </c>
      <c r="H265" s="229" t="str">
        <f t="shared" ca="1" si="20"/>
        <v/>
      </c>
      <c r="I265" s="230" t="str">
        <f ca="1">IF(SUMIF(Pharmaceuticals!$B:$B,$B265,Pharmaceuticals!Q:Q)+SUMIF('Health Products &amp; Equipment'!$B:$B,$B265,'Health Products &amp; Equipment'!Z:Z)+SUMIF('Other Pharma &amp; Health Products'!$B:$B,$B265,'Other Pharma &amp; Health Products'!Z:Z)+SUMIF('PSM Costs'!$B:$B,$B265,'PSM Costs'!Z:Z)&gt;0,SUMIF(Pharmaceuticals!$B:$B,$B265,Pharmaceuticals!Q:Q)+SUMIF('Health Products &amp; Equipment'!$B:$B,$B265,'Health Products &amp; Equipment'!Z:Z)+SUMIF('Other Pharma &amp; Health Products'!$B:$B,$B265,'Other Pharma &amp; Health Products'!Z:Z)+SUMIF('PSM Costs'!$B:$B,$B265,'PSM Costs'!Z:Z),"")</f>
        <v/>
      </c>
      <c r="J265" s="230" t="str">
        <f ca="1">IF(SUMIF(Pharmaceuticals!$B:$B,$B265,Pharmaceuticals!S:S)+SUMIF('Health Products &amp; Equipment'!$B:$B,$B265,'Health Products &amp; Equipment'!AB:AB)+SUMIF('Other Pharma &amp; Health Products'!$B:$B,$B265,'Other Pharma &amp; Health Products'!AB:AB)+SUMIF('PSM Costs'!$B:$B,$B265,'PSM Costs'!AB:AB)&gt;0,SUMIF(Pharmaceuticals!$B:$B,$B265,Pharmaceuticals!S:S)+SUMIF('Health Products &amp; Equipment'!$B:$B,$B265,'Health Products &amp; Equipment'!AB:AB)+SUMIF('Other Pharma &amp; Health Products'!$B:$B,$B265,'Other Pharma &amp; Health Products'!AB:AB)+SUMIF('PSM Costs'!$B:$B,$B265,'PSM Costs'!AB:AB),"")</f>
        <v/>
      </c>
      <c r="K265" s="230" t="str">
        <f ca="1">IF(SUMIF(Pharmaceuticals!$B:$B,$B265,Pharmaceuticals!U:U)+SUMIF('Health Products &amp; Equipment'!$B:$B,$B265,'Health Products &amp; Equipment'!AD:AD)+SUMIF('Other Pharma &amp; Health Products'!$B:$B,$B265,'Other Pharma &amp; Health Products'!AD:AD)+SUMIF('PSM Costs'!$B:$B,$B265,'PSM Costs'!AD:AD)&gt;0,SUMIF(Pharmaceuticals!$B:$B,$B265,Pharmaceuticals!U:U)+SUMIF('Health Products &amp; Equipment'!$B:$B,$B265,'Health Products &amp; Equipment'!AD:AD)+SUMIF('Other Pharma &amp; Health Products'!$B:$B,$B265,'Other Pharma &amp; Health Products'!AD:AD)+SUMIF('PSM Costs'!$B:$B,$B265,'PSM Costs'!AD:AD),"")</f>
        <v/>
      </c>
      <c r="L265" s="230" t="str">
        <f ca="1">IF(SUMIF(Pharmaceuticals!$B:$B,$B265,Pharmaceuticals!W:W)+SUMIF('Health Products &amp; Equipment'!$B:$B,$B265,'Health Products &amp; Equipment'!AF:AF)+SUMIF('Other Pharma &amp; Health Products'!$B:$B,$B265,'Other Pharma &amp; Health Products'!AF:AF)+SUMIF('PSM Costs'!$B:$B,$B265,'PSM Costs'!AF:AF)&gt;0,SUMIF(Pharmaceuticals!$B:$B,$B265,Pharmaceuticals!W:W)+SUMIF('Health Products &amp; Equipment'!$B:$B,$B265,'Health Products &amp; Equipment'!AF:AF)+SUMIF('Other Pharma &amp; Health Products'!$B:$B,$B265,'Other Pharma &amp; Health Products'!AF:AF)+SUMIF('PSM Costs'!$B:$B,$B265,'PSM Costs'!AF:AF),"")</f>
        <v/>
      </c>
      <c r="M265" s="228" t="str">
        <f t="shared" ca="1" si="21"/>
        <v/>
      </c>
      <c r="N265" s="231" t="str">
        <f ca="1">IF(SUMIF(Pharmaceuticals!$B:$B,$B265,Pharmaceuticals!AD:AD)+SUMIF('Health Products &amp; Equipment'!$B:$B,$B265,'Health Products &amp; Equipment'!AM:AM)+SUMIF('Other Pharma &amp; Health Products'!$B:$B,$B265,'Other Pharma &amp; Health Products'!AM:AM)+SUMIF('PSM Costs'!$B:$B,$B265,'PSM Costs'!AM:AM)&gt;0,SUMIF(Pharmaceuticals!$B:$B,$B265,Pharmaceuticals!AD:AD)+SUMIF('Health Products &amp; Equipment'!$B:$B,$B265,'Health Products &amp; Equipment'!AM:AM)+SUMIF('Other Pharma &amp; Health Products'!$B:$B,$B265,'Other Pharma &amp; Health Products'!AM:AM)+SUMIF('PSM Costs'!$B:$B,$B265,'PSM Costs'!AM:AM),"")</f>
        <v/>
      </c>
      <c r="O265" s="231" t="str">
        <f ca="1">IF(SUMIF(Pharmaceuticals!$B:$B,$B265,Pharmaceuticals!AF:AF)+SUMIF('Health Products &amp; Equipment'!$B:$B,$B265,'Health Products &amp; Equipment'!AO:AO)+SUMIF('Other Pharma &amp; Health Products'!$B:$B,$B265,'Other Pharma &amp; Health Products'!AO:AO)+SUMIF('PSM Costs'!$B:$B,$B265,'PSM Costs'!AO:AO)&gt;0,SUMIF(Pharmaceuticals!$B:$B,$B265,Pharmaceuticals!AF:AF)+SUMIF('Health Products &amp; Equipment'!$B:$B,$B265,'Health Products &amp; Equipment'!AO:AO)+SUMIF('Other Pharma &amp; Health Products'!$B:$B,$B265,'Other Pharma &amp; Health Products'!AO:AO)+SUMIF('PSM Costs'!$B:$B,$B265,'PSM Costs'!AO:AO),"")</f>
        <v/>
      </c>
      <c r="P265" s="231" t="str">
        <f ca="1">IF(SUMIF(Pharmaceuticals!$B:$B,$B265,Pharmaceuticals!AH:AH)+SUMIF('Health Products &amp; Equipment'!$B:$B,$B265,'Health Products &amp; Equipment'!AQ:AQ)+SUMIF('Other Pharma &amp; Health Products'!$B:$B,$B265,'Other Pharma &amp; Health Products'!AQ:AQ)+SUMIF('PSM Costs'!$B:$B,$B265,'PSM Costs'!AQ:AQ)&gt;0,SUMIF(Pharmaceuticals!$B:$B,$B265,Pharmaceuticals!AH:AH)+SUMIF('Health Products &amp; Equipment'!$B:$B,$B265,'Health Products &amp; Equipment'!AQ:AQ)+SUMIF('Other Pharma &amp; Health Products'!$B:$B,$B265,'Other Pharma &amp; Health Products'!AQ:AQ)+SUMIF('PSM Costs'!$B:$B,$B265,'PSM Costs'!AQ:AQ),"")</f>
        <v/>
      </c>
      <c r="Q265" s="231" t="str">
        <f ca="1">IF(SUMIF(Pharmaceuticals!$B:$B,$B265,Pharmaceuticals!AJ:AJ)+SUMIF('Health Products &amp; Equipment'!$B:$B,$B265,'Health Products &amp; Equipment'!AS:AS)+SUMIF('Other Pharma &amp; Health Products'!$B:$B,$B265,'Other Pharma &amp; Health Products'!AS:AS)+SUMIF('PSM Costs'!$B:$B,$B265,'PSM Costs'!AS:AS)&gt;0,SUMIF(Pharmaceuticals!$B:$B,$B265,Pharmaceuticals!AJ:AJ)+SUMIF('Health Products &amp; Equipment'!$B:$B,$B265,'Health Products &amp; Equipment'!AS:AS)+SUMIF('Other Pharma &amp; Health Products'!$B:$B,$B265,'Other Pharma &amp; Health Products'!AS:AS)+SUMIF('PSM Costs'!$B:$B,$B265,'PSM Costs'!AS:AS),"")</f>
        <v/>
      </c>
      <c r="R265" s="229" t="str">
        <f t="shared" ca="1" si="22"/>
        <v/>
      </c>
      <c r="S265" s="230" t="str">
        <f ca="1">IF(SUMIF(Pharmaceuticals!$B:$B,$B265,Pharmaceuticals!AQ:AQ)+SUMIF('Health Products &amp; Equipment'!$B:$B,$B265,'Health Products &amp; Equipment'!AZ:AZ)+SUMIF('Other Pharma &amp; Health Products'!$B:$B,$B265,'Other Pharma &amp; Health Products'!AZ:AZ)+SUMIF('PSM Costs'!$B:$B,$B265,'PSM Costs'!AZ:AZ)&gt;0,SUMIF(Pharmaceuticals!$B:$B,$B265,Pharmaceuticals!AQ:AQ)+SUMIF('Health Products &amp; Equipment'!$B:$B,$B265,'Health Products &amp; Equipment'!AZ:AZ)+SUMIF('Other Pharma &amp; Health Products'!$B:$B,$B265,'Other Pharma &amp; Health Products'!AZ:AZ)+SUMIF('PSM Costs'!$B:$B,$B265,'PSM Costs'!AZ:AZ),"")</f>
        <v/>
      </c>
      <c r="T265" s="230" t="str">
        <f ca="1">IF(SUMIF(Pharmaceuticals!$B:$B,$B265,Pharmaceuticals!AS:AS)+SUMIF('Health Products &amp; Equipment'!$B:$B,$B265,'Health Products &amp; Equipment'!BB:BB)+SUMIF('Other Pharma &amp; Health Products'!$B:$B,$B265,'Other Pharma &amp; Health Products'!BB:BB)+SUMIF('PSM Costs'!$B:$B,$B265,'PSM Costs'!BB:BB)&gt;0,SUMIF(Pharmaceuticals!$B:$B,$B265,Pharmaceuticals!AS:AS)+SUMIF('Health Products &amp; Equipment'!$B:$B,$B265,'Health Products &amp; Equipment'!BB:BB)+SUMIF('Other Pharma &amp; Health Products'!$B:$B,$B265,'Other Pharma &amp; Health Products'!BB:BB)+SUMIF('PSM Costs'!$B:$B,$B265,'PSM Costs'!BB:BB),"")</f>
        <v/>
      </c>
      <c r="U265" s="230" t="str">
        <f ca="1">IF(SUMIF(Pharmaceuticals!$B:$B,$B265,Pharmaceuticals!AU:AU)+SUMIF('Health Products &amp; Equipment'!$B:$B,$B265,'Health Products &amp; Equipment'!BD:BD)+SUMIF('Other Pharma &amp; Health Products'!$B:$B,$B265,'Other Pharma &amp; Health Products'!BD:BD)+SUMIF('PSM Costs'!$B:$B,$B265,'PSM Costs'!BD:BD)&gt;0,SUMIF(Pharmaceuticals!$B:$B,$B265,Pharmaceuticals!AU:AU)+SUMIF('Health Products &amp; Equipment'!$B:$B,$B265,'Health Products &amp; Equipment'!BD:BD)+SUMIF('Other Pharma &amp; Health Products'!$B:$B,$B265,'Other Pharma &amp; Health Products'!BD:BD)+SUMIF('PSM Costs'!$B:$B,$B265,'PSM Costs'!BD:BD),"")</f>
        <v/>
      </c>
      <c r="V265" s="230" t="str">
        <f ca="1">IF(SUMIF(Pharmaceuticals!$B:$B,$B265,Pharmaceuticals!AW:AW)+SUMIF('Health Products &amp; Equipment'!$B:$B,$B265,'Health Products &amp; Equipment'!BF:BF)+SUMIF('Other Pharma &amp; Health Products'!$B:$B,$B265,'Other Pharma &amp; Health Products'!BF:BF)+SUMIF('PSM Costs'!$B:$B,$B265,'PSM Costs'!BF:BF)&gt;0,SUMIF(Pharmaceuticals!$B:$B,$B265,Pharmaceuticals!AW:AW)+SUMIF('Health Products &amp; Equipment'!$B:$B,$B265,'Health Products &amp; Equipment'!BF:BF)+SUMIF('Other Pharma &amp; Health Products'!$B:$B,$B265,'Other Pharma &amp; Health Products'!BF:BF)+SUMIF('PSM Costs'!$B:$B,$B265,'PSM Costs'!BF:BF),"")</f>
        <v/>
      </c>
      <c r="W265" s="228" t="str">
        <f t="shared" ca="1" si="23"/>
        <v/>
      </c>
      <c r="X265" s="231" t="str">
        <f ca="1">IF(SUMIF(Pharmaceuticals!$B:$B,$B265,Pharmaceuticals!BD:BD)+SUMIF('Health Products &amp; Equipment'!$B:$B,$B265,'Health Products &amp; Equipment'!BM:BM)+SUMIF('Other Pharma &amp; Health Products'!$B:$B,$B265,'Other Pharma &amp; Health Products'!BM:BM)+SUMIF('PSM Costs'!$B:$B,$B265,'PSM Costs'!BM:BM)&gt;0,SUMIF(Pharmaceuticals!$B:$B,$B265,Pharmaceuticals!BD:BD)+SUMIF('Health Products &amp; Equipment'!$B:$B,$B265,'Health Products &amp; Equipment'!BM:BM)+SUMIF('Other Pharma &amp; Health Products'!$B:$B,$B265,'Other Pharma &amp; Health Products'!BM:BM)+SUMIF('PSM Costs'!$B:$B,$B265,'PSM Costs'!BM:BM),"")</f>
        <v/>
      </c>
      <c r="Y265" s="231" t="str">
        <f ca="1">IF(SUMIF(Pharmaceuticals!$B:$B,$B265,Pharmaceuticals!BF:BF)+SUMIF('Health Products &amp; Equipment'!$B:$B,$B265,'Health Products &amp; Equipment'!BO:BO)+SUMIF('Other Pharma &amp; Health Products'!$B:$B,$B265,'Other Pharma &amp; Health Products'!BO:BO)+SUMIF('PSM Costs'!$B:$B,$B265,'PSM Costs'!BO:BO)&gt;0,SUMIF(Pharmaceuticals!$B:$B,$B265,Pharmaceuticals!BF:BF)+SUMIF('Health Products &amp; Equipment'!$B:$B,$B265,'Health Products &amp; Equipment'!BO:BO)+SUMIF('Other Pharma &amp; Health Products'!$B:$B,$B265,'Other Pharma &amp; Health Products'!BO:BO)+SUMIF('PSM Costs'!$B:$B,$B265,'PSM Costs'!BO:BO),"")</f>
        <v/>
      </c>
      <c r="Z265" s="231" t="str">
        <f ca="1">IF(SUMIF(Pharmaceuticals!$B:$B,$B265,Pharmaceuticals!BH:BH)+SUMIF('Health Products &amp; Equipment'!$B:$B,$B265,'Health Products &amp; Equipment'!BQ:BQ)+SUMIF('Other Pharma &amp; Health Products'!$B:$B,$B265,'Other Pharma &amp; Health Products'!BQ:BQ)+SUMIF('PSM Costs'!$B:$B,$B265,'PSM Costs'!BQ:BQ)&gt;0,SUMIF(Pharmaceuticals!$B:$B,$B265,Pharmaceuticals!BH:BH)+SUMIF('Health Products &amp; Equipment'!$B:$B,$B265,'Health Products &amp; Equipment'!BQ:BQ)+SUMIF('Other Pharma &amp; Health Products'!$B:$B,$B265,'Other Pharma &amp; Health Products'!BQ:BQ)+SUMIF('PSM Costs'!$B:$B,$B265,'PSM Costs'!BQ:BQ),"")</f>
        <v/>
      </c>
      <c r="AA265" s="231" t="str">
        <f ca="1">IF(SUMIF(Pharmaceuticals!$B:$B,$B265,Pharmaceuticals!BJ:BJ)+SUMIF('Health Products &amp; Equipment'!$B:$B,$B265,'Health Products &amp; Equipment'!BS:BS)+SUMIF('Other Pharma &amp; Health Products'!$B:$B,$B265,'Other Pharma &amp; Health Products'!BS:BS)+SUMIF('PSM Costs'!$B:$B,$B265,'PSM Costs'!BS:BS)&gt;0,SUMIF(Pharmaceuticals!$B:$B,$B265,Pharmaceuticals!BJ:BJ)+SUMIF('Health Products &amp; Equipment'!$B:$B,$B265,'Health Products &amp; Equipment'!BS:BS)+SUMIF('Other Pharma &amp; Health Products'!$B:$B,$B265,'Other Pharma &amp; Health Products'!BS:BS)+SUMIF('PSM Costs'!$B:$B,$B265,'PSM Costs'!BS:BS),"")</f>
        <v/>
      </c>
      <c r="AB265" s="230" t="str">
        <f t="shared" ca="1" si="24"/>
        <v/>
      </c>
    </row>
    <row r="266" spans="1:28" ht="22" customHeight="1" x14ac:dyDescent="0.15">
      <c r="A266" s="226">
        <v>256</v>
      </c>
      <c r="B266" s="226" t="str">
        <f ca="1">IFERROR(VLOOKUP(A266,'Rank unique Mod-Int-CI-PR'!I:J,2,FALSE),"")</f>
        <v/>
      </c>
      <c r="C266" s="227" t="str">
        <f ca="1">IFERROR(VLOOKUP(VALUE(LEFT(B266,FIND("-",B266)-1)),CatModules!B:C,2,FALSE),"")</f>
        <v/>
      </c>
      <c r="D266" s="227" t="str">
        <f ca="1">IFERROR(VLOOKUP(LEFT(B266,FIND("--",B266)-1),CatInt!D:E,2,FALSE),"")</f>
        <v/>
      </c>
      <c r="E266" s="227" t="str">
        <f ca="1">IFERROR(VLOOKUP(MID(B266,FIND("--",B266)+2,FIND("---",B266)-FIND("--",B266)-2),CatCostInp!D:E,2,FALSE),"")</f>
        <v/>
      </c>
      <c r="F266" s="227" t="str">
        <f ca="1">IFERROR(VLOOKUP(B266,ActivityConcat!A:C,3,FALSE),"")</f>
        <v/>
      </c>
      <c r="G266" s="228" t="str">
        <f ca="1">IFERROR(VLOOKUP(VALUE(RIGHT(B266,1)),Setup!A:D,4,FALSE),"")</f>
        <v/>
      </c>
      <c r="H266" s="229" t="str">
        <f t="shared" ca="1" si="20"/>
        <v/>
      </c>
      <c r="I266" s="230" t="str">
        <f ca="1">IF(SUMIF(Pharmaceuticals!$B:$B,$B266,Pharmaceuticals!Q:Q)+SUMIF('Health Products &amp; Equipment'!$B:$B,$B266,'Health Products &amp; Equipment'!Z:Z)+SUMIF('Other Pharma &amp; Health Products'!$B:$B,$B266,'Other Pharma &amp; Health Products'!Z:Z)+SUMIF('PSM Costs'!$B:$B,$B266,'PSM Costs'!Z:Z)&gt;0,SUMIF(Pharmaceuticals!$B:$B,$B266,Pharmaceuticals!Q:Q)+SUMIF('Health Products &amp; Equipment'!$B:$B,$B266,'Health Products &amp; Equipment'!Z:Z)+SUMIF('Other Pharma &amp; Health Products'!$B:$B,$B266,'Other Pharma &amp; Health Products'!Z:Z)+SUMIF('PSM Costs'!$B:$B,$B266,'PSM Costs'!Z:Z),"")</f>
        <v/>
      </c>
      <c r="J266" s="230" t="str">
        <f ca="1">IF(SUMIF(Pharmaceuticals!$B:$B,$B266,Pharmaceuticals!S:S)+SUMIF('Health Products &amp; Equipment'!$B:$B,$B266,'Health Products &amp; Equipment'!AB:AB)+SUMIF('Other Pharma &amp; Health Products'!$B:$B,$B266,'Other Pharma &amp; Health Products'!AB:AB)+SUMIF('PSM Costs'!$B:$B,$B266,'PSM Costs'!AB:AB)&gt;0,SUMIF(Pharmaceuticals!$B:$B,$B266,Pharmaceuticals!S:S)+SUMIF('Health Products &amp; Equipment'!$B:$B,$B266,'Health Products &amp; Equipment'!AB:AB)+SUMIF('Other Pharma &amp; Health Products'!$B:$B,$B266,'Other Pharma &amp; Health Products'!AB:AB)+SUMIF('PSM Costs'!$B:$B,$B266,'PSM Costs'!AB:AB),"")</f>
        <v/>
      </c>
      <c r="K266" s="230" t="str">
        <f ca="1">IF(SUMIF(Pharmaceuticals!$B:$B,$B266,Pharmaceuticals!U:U)+SUMIF('Health Products &amp; Equipment'!$B:$B,$B266,'Health Products &amp; Equipment'!AD:AD)+SUMIF('Other Pharma &amp; Health Products'!$B:$B,$B266,'Other Pharma &amp; Health Products'!AD:AD)+SUMIF('PSM Costs'!$B:$B,$B266,'PSM Costs'!AD:AD)&gt;0,SUMIF(Pharmaceuticals!$B:$B,$B266,Pharmaceuticals!U:U)+SUMIF('Health Products &amp; Equipment'!$B:$B,$B266,'Health Products &amp; Equipment'!AD:AD)+SUMIF('Other Pharma &amp; Health Products'!$B:$B,$B266,'Other Pharma &amp; Health Products'!AD:AD)+SUMIF('PSM Costs'!$B:$B,$B266,'PSM Costs'!AD:AD),"")</f>
        <v/>
      </c>
      <c r="L266" s="230" t="str">
        <f ca="1">IF(SUMIF(Pharmaceuticals!$B:$B,$B266,Pharmaceuticals!W:W)+SUMIF('Health Products &amp; Equipment'!$B:$B,$B266,'Health Products &amp; Equipment'!AF:AF)+SUMIF('Other Pharma &amp; Health Products'!$B:$B,$B266,'Other Pharma &amp; Health Products'!AF:AF)+SUMIF('PSM Costs'!$B:$B,$B266,'PSM Costs'!AF:AF)&gt;0,SUMIF(Pharmaceuticals!$B:$B,$B266,Pharmaceuticals!W:W)+SUMIF('Health Products &amp; Equipment'!$B:$B,$B266,'Health Products &amp; Equipment'!AF:AF)+SUMIF('Other Pharma &amp; Health Products'!$B:$B,$B266,'Other Pharma &amp; Health Products'!AF:AF)+SUMIF('PSM Costs'!$B:$B,$B266,'PSM Costs'!AF:AF),"")</f>
        <v/>
      </c>
      <c r="M266" s="228" t="str">
        <f t="shared" ca="1" si="21"/>
        <v/>
      </c>
      <c r="N266" s="231" t="str">
        <f ca="1">IF(SUMIF(Pharmaceuticals!$B:$B,$B266,Pharmaceuticals!AD:AD)+SUMIF('Health Products &amp; Equipment'!$B:$B,$B266,'Health Products &amp; Equipment'!AM:AM)+SUMIF('Other Pharma &amp; Health Products'!$B:$B,$B266,'Other Pharma &amp; Health Products'!AM:AM)+SUMIF('PSM Costs'!$B:$B,$B266,'PSM Costs'!AM:AM)&gt;0,SUMIF(Pharmaceuticals!$B:$B,$B266,Pharmaceuticals!AD:AD)+SUMIF('Health Products &amp; Equipment'!$B:$B,$B266,'Health Products &amp; Equipment'!AM:AM)+SUMIF('Other Pharma &amp; Health Products'!$B:$B,$B266,'Other Pharma &amp; Health Products'!AM:AM)+SUMIF('PSM Costs'!$B:$B,$B266,'PSM Costs'!AM:AM),"")</f>
        <v/>
      </c>
      <c r="O266" s="231" t="str">
        <f ca="1">IF(SUMIF(Pharmaceuticals!$B:$B,$B266,Pharmaceuticals!AF:AF)+SUMIF('Health Products &amp; Equipment'!$B:$B,$B266,'Health Products &amp; Equipment'!AO:AO)+SUMIF('Other Pharma &amp; Health Products'!$B:$B,$B266,'Other Pharma &amp; Health Products'!AO:AO)+SUMIF('PSM Costs'!$B:$B,$B266,'PSM Costs'!AO:AO)&gt;0,SUMIF(Pharmaceuticals!$B:$B,$B266,Pharmaceuticals!AF:AF)+SUMIF('Health Products &amp; Equipment'!$B:$B,$B266,'Health Products &amp; Equipment'!AO:AO)+SUMIF('Other Pharma &amp; Health Products'!$B:$B,$B266,'Other Pharma &amp; Health Products'!AO:AO)+SUMIF('PSM Costs'!$B:$B,$B266,'PSM Costs'!AO:AO),"")</f>
        <v/>
      </c>
      <c r="P266" s="231" t="str">
        <f ca="1">IF(SUMIF(Pharmaceuticals!$B:$B,$B266,Pharmaceuticals!AH:AH)+SUMIF('Health Products &amp; Equipment'!$B:$B,$B266,'Health Products &amp; Equipment'!AQ:AQ)+SUMIF('Other Pharma &amp; Health Products'!$B:$B,$B266,'Other Pharma &amp; Health Products'!AQ:AQ)+SUMIF('PSM Costs'!$B:$B,$B266,'PSM Costs'!AQ:AQ)&gt;0,SUMIF(Pharmaceuticals!$B:$B,$B266,Pharmaceuticals!AH:AH)+SUMIF('Health Products &amp; Equipment'!$B:$B,$B266,'Health Products &amp; Equipment'!AQ:AQ)+SUMIF('Other Pharma &amp; Health Products'!$B:$B,$B266,'Other Pharma &amp; Health Products'!AQ:AQ)+SUMIF('PSM Costs'!$B:$B,$B266,'PSM Costs'!AQ:AQ),"")</f>
        <v/>
      </c>
      <c r="Q266" s="231" t="str">
        <f ca="1">IF(SUMIF(Pharmaceuticals!$B:$B,$B266,Pharmaceuticals!AJ:AJ)+SUMIF('Health Products &amp; Equipment'!$B:$B,$B266,'Health Products &amp; Equipment'!AS:AS)+SUMIF('Other Pharma &amp; Health Products'!$B:$B,$B266,'Other Pharma &amp; Health Products'!AS:AS)+SUMIF('PSM Costs'!$B:$B,$B266,'PSM Costs'!AS:AS)&gt;0,SUMIF(Pharmaceuticals!$B:$B,$B266,Pharmaceuticals!AJ:AJ)+SUMIF('Health Products &amp; Equipment'!$B:$B,$B266,'Health Products &amp; Equipment'!AS:AS)+SUMIF('Other Pharma &amp; Health Products'!$B:$B,$B266,'Other Pharma &amp; Health Products'!AS:AS)+SUMIF('PSM Costs'!$B:$B,$B266,'PSM Costs'!AS:AS),"")</f>
        <v/>
      </c>
      <c r="R266" s="229" t="str">
        <f t="shared" ca="1" si="22"/>
        <v/>
      </c>
      <c r="S266" s="230" t="str">
        <f ca="1">IF(SUMIF(Pharmaceuticals!$B:$B,$B266,Pharmaceuticals!AQ:AQ)+SUMIF('Health Products &amp; Equipment'!$B:$B,$B266,'Health Products &amp; Equipment'!AZ:AZ)+SUMIF('Other Pharma &amp; Health Products'!$B:$B,$B266,'Other Pharma &amp; Health Products'!AZ:AZ)+SUMIF('PSM Costs'!$B:$B,$B266,'PSM Costs'!AZ:AZ)&gt;0,SUMIF(Pharmaceuticals!$B:$B,$B266,Pharmaceuticals!AQ:AQ)+SUMIF('Health Products &amp; Equipment'!$B:$B,$B266,'Health Products &amp; Equipment'!AZ:AZ)+SUMIF('Other Pharma &amp; Health Products'!$B:$B,$B266,'Other Pharma &amp; Health Products'!AZ:AZ)+SUMIF('PSM Costs'!$B:$B,$B266,'PSM Costs'!AZ:AZ),"")</f>
        <v/>
      </c>
      <c r="T266" s="230" t="str">
        <f ca="1">IF(SUMIF(Pharmaceuticals!$B:$B,$B266,Pharmaceuticals!AS:AS)+SUMIF('Health Products &amp; Equipment'!$B:$B,$B266,'Health Products &amp; Equipment'!BB:BB)+SUMIF('Other Pharma &amp; Health Products'!$B:$B,$B266,'Other Pharma &amp; Health Products'!BB:BB)+SUMIF('PSM Costs'!$B:$B,$B266,'PSM Costs'!BB:BB)&gt;0,SUMIF(Pharmaceuticals!$B:$B,$B266,Pharmaceuticals!AS:AS)+SUMIF('Health Products &amp; Equipment'!$B:$B,$B266,'Health Products &amp; Equipment'!BB:BB)+SUMIF('Other Pharma &amp; Health Products'!$B:$B,$B266,'Other Pharma &amp; Health Products'!BB:BB)+SUMIF('PSM Costs'!$B:$B,$B266,'PSM Costs'!BB:BB),"")</f>
        <v/>
      </c>
      <c r="U266" s="230" t="str">
        <f ca="1">IF(SUMIF(Pharmaceuticals!$B:$B,$B266,Pharmaceuticals!AU:AU)+SUMIF('Health Products &amp; Equipment'!$B:$B,$B266,'Health Products &amp; Equipment'!BD:BD)+SUMIF('Other Pharma &amp; Health Products'!$B:$B,$B266,'Other Pharma &amp; Health Products'!BD:BD)+SUMIF('PSM Costs'!$B:$B,$B266,'PSM Costs'!BD:BD)&gt;0,SUMIF(Pharmaceuticals!$B:$B,$B266,Pharmaceuticals!AU:AU)+SUMIF('Health Products &amp; Equipment'!$B:$B,$B266,'Health Products &amp; Equipment'!BD:BD)+SUMIF('Other Pharma &amp; Health Products'!$B:$B,$B266,'Other Pharma &amp; Health Products'!BD:BD)+SUMIF('PSM Costs'!$B:$B,$B266,'PSM Costs'!BD:BD),"")</f>
        <v/>
      </c>
      <c r="V266" s="230" t="str">
        <f ca="1">IF(SUMIF(Pharmaceuticals!$B:$B,$B266,Pharmaceuticals!AW:AW)+SUMIF('Health Products &amp; Equipment'!$B:$B,$B266,'Health Products &amp; Equipment'!BF:BF)+SUMIF('Other Pharma &amp; Health Products'!$B:$B,$B266,'Other Pharma &amp; Health Products'!BF:BF)+SUMIF('PSM Costs'!$B:$B,$B266,'PSM Costs'!BF:BF)&gt;0,SUMIF(Pharmaceuticals!$B:$B,$B266,Pharmaceuticals!AW:AW)+SUMIF('Health Products &amp; Equipment'!$B:$B,$B266,'Health Products &amp; Equipment'!BF:BF)+SUMIF('Other Pharma &amp; Health Products'!$B:$B,$B266,'Other Pharma &amp; Health Products'!BF:BF)+SUMIF('PSM Costs'!$B:$B,$B266,'PSM Costs'!BF:BF),"")</f>
        <v/>
      </c>
      <c r="W266" s="228" t="str">
        <f t="shared" ca="1" si="23"/>
        <v/>
      </c>
      <c r="X266" s="231" t="str">
        <f ca="1">IF(SUMIF(Pharmaceuticals!$B:$B,$B266,Pharmaceuticals!BD:BD)+SUMIF('Health Products &amp; Equipment'!$B:$B,$B266,'Health Products &amp; Equipment'!BM:BM)+SUMIF('Other Pharma &amp; Health Products'!$B:$B,$B266,'Other Pharma &amp; Health Products'!BM:BM)+SUMIF('PSM Costs'!$B:$B,$B266,'PSM Costs'!BM:BM)&gt;0,SUMIF(Pharmaceuticals!$B:$B,$B266,Pharmaceuticals!BD:BD)+SUMIF('Health Products &amp; Equipment'!$B:$B,$B266,'Health Products &amp; Equipment'!BM:BM)+SUMIF('Other Pharma &amp; Health Products'!$B:$B,$B266,'Other Pharma &amp; Health Products'!BM:BM)+SUMIF('PSM Costs'!$B:$B,$B266,'PSM Costs'!BM:BM),"")</f>
        <v/>
      </c>
      <c r="Y266" s="231" t="str">
        <f ca="1">IF(SUMIF(Pharmaceuticals!$B:$B,$B266,Pharmaceuticals!BF:BF)+SUMIF('Health Products &amp; Equipment'!$B:$B,$B266,'Health Products &amp; Equipment'!BO:BO)+SUMIF('Other Pharma &amp; Health Products'!$B:$B,$B266,'Other Pharma &amp; Health Products'!BO:BO)+SUMIF('PSM Costs'!$B:$B,$B266,'PSM Costs'!BO:BO)&gt;0,SUMIF(Pharmaceuticals!$B:$B,$B266,Pharmaceuticals!BF:BF)+SUMIF('Health Products &amp; Equipment'!$B:$B,$B266,'Health Products &amp; Equipment'!BO:BO)+SUMIF('Other Pharma &amp; Health Products'!$B:$B,$B266,'Other Pharma &amp; Health Products'!BO:BO)+SUMIF('PSM Costs'!$B:$B,$B266,'PSM Costs'!BO:BO),"")</f>
        <v/>
      </c>
      <c r="Z266" s="231" t="str">
        <f ca="1">IF(SUMIF(Pharmaceuticals!$B:$B,$B266,Pharmaceuticals!BH:BH)+SUMIF('Health Products &amp; Equipment'!$B:$B,$B266,'Health Products &amp; Equipment'!BQ:BQ)+SUMIF('Other Pharma &amp; Health Products'!$B:$B,$B266,'Other Pharma &amp; Health Products'!BQ:BQ)+SUMIF('PSM Costs'!$B:$B,$B266,'PSM Costs'!BQ:BQ)&gt;0,SUMIF(Pharmaceuticals!$B:$B,$B266,Pharmaceuticals!BH:BH)+SUMIF('Health Products &amp; Equipment'!$B:$B,$B266,'Health Products &amp; Equipment'!BQ:BQ)+SUMIF('Other Pharma &amp; Health Products'!$B:$B,$B266,'Other Pharma &amp; Health Products'!BQ:BQ)+SUMIF('PSM Costs'!$B:$B,$B266,'PSM Costs'!BQ:BQ),"")</f>
        <v/>
      </c>
      <c r="AA266" s="231" t="str">
        <f ca="1">IF(SUMIF(Pharmaceuticals!$B:$B,$B266,Pharmaceuticals!BJ:BJ)+SUMIF('Health Products &amp; Equipment'!$B:$B,$B266,'Health Products &amp; Equipment'!BS:BS)+SUMIF('Other Pharma &amp; Health Products'!$B:$B,$B266,'Other Pharma &amp; Health Products'!BS:BS)+SUMIF('PSM Costs'!$B:$B,$B266,'PSM Costs'!BS:BS)&gt;0,SUMIF(Pharmaceuticals!$B:$B,$B266,Pharmaceuticals!BJ:BJ)+SUMIF('Health Products &amp; Equipment'!$B:$B,$B266,'Health Products &amp; Equipment'!BS:BS)+SUMIF('Other Pharma &amp; Health Products'!$B:$B,$B266,'Other Pharma &amp; Health Products'!BS:BS)+SUMIF('PSM Costs'!$B:$B,$B266,'PSM Costs'!BS:BS),"")</f>
        <v/>
      </c>
      <c r="AB266" s="230" t="str">
        <f t="shared" ca="1" si="24"/>
        <v/>
      </c>
    </row>
    <row r="267" spans="1:28" ht="22" customHeight="1" x14ac:dyDescent="0.15">
      <c r="A267" s="226">
        <v>257</v>
      </c>
      <c r="B267" s="226" t="str">
        <f ca="1">IFERROR(VLOOKUP(A267,'Rank unique Mod-Int-CI-PR'!I:J,2,FALSE),"")</f>
        <v/>
      </c>
      <c r="C267" s="227" t="str">
        <f ca="1">IFERROR(VLOOKUP(VALUE(LEFT(B267,FIND("-",B267)-1)),CatModules!B:C,2,FALSE),"")</f>
        <v/>
      </c>
      <c r="D267" s="227" t="str">
        <f ca="1">IFERROR(VLOOKUP(LEFT(B267,FIND("--",B267)-1),CatInt!D:E,2,FALSE),"")</f>
        <v/>
      </c>
      <c r="E267" s="227" t="str">
        <f ca="1">IFERROR(VLOOKUP(MID(B267,FIND("--",B267)+2,FIND("---",B267)-FIND("--",B267)-2),CatCostInp!D:E,2,FALSE),"")</f>
        <v/>
      </c>
      <c r="F267" s="227" t="str">
        <f ca="1">IFERROR(VLOOKUP(B267,ActivityConcat!A:C,3,FALSE),"")</f>
        <v/>
      </c>
      <c r="G267" s="228" t="str">
        <f ca="1">IFERROR(VLOOKUP(VALUE(RIGHT(B267,1)),Setup!A:D,4,FALSE),"")</f>
        <v/>
      </c>
      <c r="H267" s="229" t="str">
        <f t="shared" ca="1" si="20"/>
        <v/>
      </c>
      <c r="I267" s="230" t="str">
        <f ca="1">IF(SUMIF(Pharmaceuticals!$B:$B,$B267,Pharmaceuticals!Q:Q)+SUMIF('Health Products &amp; Equipment'!$B:$B,$B267,'Health Products &amp; Equipment'!Z:Z)+SUMIF('Other Pharma &amp; Health Products'!$B:$B,$B267,'Other Pharma &amp; Health Products'!Z:Z)+SUMIF('PSM Costs'!$B:$B,$B267,'PSM Costs'!Z:Z)&gt;0,SUMIF(Pharmaceuticals!$B:$B,$B267,Pharmaceuticals!Q:Q)+SUMIF('Health Products &amp; Equipment'!$B:$B,$B267,'Health Products &amp; Equipment'!Z:Z)+SUMIF('Other Pharma &amp; Health Products'!$B:$B,$B267,'Other Pharma &amp; Health Products'!Z:Z)+SUMIF('PSM Costs'!$B:$B,$B267,'PSM Costs'!Z:Z),"")</f>
        <v/>
      </c>
      <c r="J267" s="230" t="str">
        <f ca="1">IF(SUMIF(Pharmaceuticals!$B:$B,$B267,Pharmaceuticals!S:S)+SUMIF('Health Products &amp; Equipment'!$B:$B,$B267,'Health Products &amp; Equipment'!AB:AB)+SUMIF('Other Pharma &amp; Health Products'!$B:$B,$B267,'Other Pharma &amp; Health Products'!AB:AB)+SUMIF('PSM Costs'!$B:$B,$B267,'PSM Costs'!AB:AB)&gt;0,SUMIF(Pharmaceuticals!$B:$B,$B267,Pharmaceuticals!S:S)+SUMIF('Health Products &amp; Equipment'!$B:$B,$B267,'Health Products &amp; Equipment'!AB:AB)+SUMIF('Other Pharma &amp; Health Products'!$B:$B,$B267,'Other Pharma &amp; Health Products'!AB:AB)+SUMIF('PSM Costs'!$B:$B,$B267,'PSM Costs'!AB:AB),"")</f>
        <v/>
      </c>
      <c r="K267" s="230" t="str">
        <f ca="1">IF(SUMIF(Pharmaceuticals!$B:$B,$B267,Pharmaceuticals!U:U)+SUMIF('Health Products &amp; Equipment'!$B:$B,$B267,'Health Products &amp; Equipment'!AD:AD)+SUMIF('Other Pharma &amp; Health Products'!$B:$B,$B267,'Other Pharma &amp; Health Products'!AD:AD)+SUMIF('PSM Costs'!$B:$B,$B267,'PSM Costs'!AD:AD)&gt;0,SUMIF(Pharmaceuticals!$B:$B,$B267,Pharmaceuticals!U:U)+SUMIF('Health Products &amp; Equipment'!$B:$B,$B267,'Health Products &amp; Equipment'!AD:AD)+SUMIF('Other Pharma &amp; Health Products'!$B:$B,$B267,'Other Pharma &amp; Health Products'!AD:AD)+SUMIF('PSM Costs'!$B:$B,$B267,'PSM Costs'!AD:AD),"")</f>
        <v/>
      </c>
      <c r="L267" s="230" t="str">
        <f ca="1">IF(SUMIF(Pharmaceuticals!$B:$B,$B267,Pharmaceuticals!W:W)+SUMIF('Health Products &amp; Equipment'!$B:$B,$B267,'Health Products &amp; Equipment'!AF:AF)+SUMIF('Other Pharma &amp; Health Products'!$B:$B,$B267,'Other Pharma &amp; Health Products'!AF:AF)+SUMIF('PSM Costs'!$B:$B,$B267,'PSM Costs'!AF:AF)&gt;0,SUMIF(Pharmaceuticals!$B:$B,$B267,Pharmaceuticals!W:W)+SUMIF('Health Products &amp; Equipment'!$B:$B,$B267,'Health Products &amp; Equipment'!AF:AF)+SUMIF('Other Pharma &amp; Health Products'!$B:$B,$B267,'Other Pharma &amp; Health Products'!AF:AF)+SUMIF('PSM Costs'!$B:$B,$B267,'PSM Costs'!AF:AF),"")</f>
        <v/>
      </c>
      <c r="M267" s="228" t="str">
        <f t="shared" ca="1" si="21"/>
        <v/>
      </c>
      <c r="N267" s="231" t="str">
        <f ca="1">IF(SUMIF(Pharmaceuticals!$B:$B,$B267,Pharmaceuticals!AD:AD)+SUMIF('Health Products &amp; Equipment'!$B:$B,$B267,'Health Products &amp; Equipment'!AM:AM)+SUMIF('Other Pharma &amp; Health Products'!$B:$B,$B267,'Other Pharma &amp; Health Products'!AM:AM)+SUMIF('PSM Costs'!$B:$B,$B267,'PSM Costs'!AM:AM)&gt;0,SUMIF(Pharmaceuticals!$B:$B,$B267,Pharmaceuticals!AD:AD)+SUMIF('Health Products &amp; Equipment'!$B:$B,$B267,'Health Products &amp; Equipment'!AM:AM)+SUMIF('Other Pharma &amp; Health Products'!$B:$B,$B267,'Other Pharma &amp; Health Products'!AM:AM)+SUMIF('PSM Costs'!$B:$B,$B267,'PSM Costs'!AM:AM),"")</f>
        <v/>
      </c>
      <c r="O267" s="231" t="str">
        <f ca="1">IF(SUMIF(Pharmaceuticals!$B:$B,$B267,Pharmaceuticals!AF:AF)+SUMIF('Health Products &amp; Equipment'!$B:$B,$B267,'Health Products &amp; Equipment'!AO:AO)+SUMIF('Other Pharma &amp; Health Products'!$B:$B,$B267,'Other Pharma &amp; Health Products'!AO:AO)+SUMIF('PSM Costs'!$B:$B,$B267,'PSM Costs'!AO:AO)&gt;0,SUMIF(Pharmaceuticals!$B:$B,$B267,Pharmaceuticals!AF:AF)+SUMIF('Health Products &amp; Equipment'!$B:$B,$B267,'Health Products &amp; Equipment'!AO:AO)+SUMIF('Other Pharma &amp; Health Products'!$B:$B,$B267,'Other Pharma &amp; Health Products'!AO:AO)+SUMIF('PSM Costs'!$B:$B,$B267,'PSM Costs'!AO:AO),"")</f>
        <v/>
      </c>
      <c r="P267" s="231" t="str">
        <f ca="1">IF(SUMIF(Pharmaceuticals!$B:$B,$B267,Pharmaceuticals!AH:AH)+SUMIF('Health Products &amp; Equipment'!$B:$B,$B267,'Health Products &amp; Equipment'!AQ:AQ)+SUMIF('Other Pharma &amp; Health Products'!$B:$B,$B267,'Other Pharma &amp; Health Products'!AQ:AQ)+SUMIF('PSM Costs'!$B:$B,$B267,'PSM Costs'!AQ:AQ)&gt;0,SUMIF(Pharmaceuticals!$B:$B,$B267,Pharmaceuticals!AH:AH)+SUMIF('Health Products &amp; Equipment'!$B:$B,$B267,'Health Products &amp; Equipment'!AQ:AQ)+SUMIF('Other Pharma &amp; Health Products'!$B:$B,$B267,'Other Pharma &amp; Health Products'!AQ:AQ)+SUMIF('PSM Costs'!$B:$B,$B267,'PSM Costs'!AQ:AQ),"")</f>
        <v/>
      </c>
      <c r="Q267" s="231" t="str">
        <f ca="1">IF(SUMIF(Pharmaceuticals!$B:$B,$B267,Pharmaceuticals!AJ:AJ)+SUMIF('Health Products &amp; Equipment'!$B:$B,$B267,'Health Products &amp; Equipment'!AS:AS)+SUMIF('Other Pharma &amp; Health Products'!$B:$B,$B267,'Other Pharma &amp; Health Products'!AS:AS)+SUMIF('PSM Costs'!$B:$B,$B267,'PSM Costs'!AS:AS)&gt;0,SUMIF(Pharmaceuticals!$B:$B,$B267,Pharmaceuticals!AJ:AJ)+SUMIF('Health Products &amp; Equipment'!$B:$B,$B267,'Health Products &amp; Equipment'!AS:AS)+SUMIF('Other Pharma &amp; Health Products'!$B:$B,$B267,'Other Pharma &amp; Health Products'!AS:AS)+SUMIF('PSM Costs'!$B:$B,$B267,'PSM Costs'!AS:AS),"")</f>
        <v/>
      </c>
      <c r="R267" s="229" t="str">
        <f t="shared" ca="1" si="22"/>
        <v/>
      </c>
      <c r="S267" s="230" t="str">
        <f ca="1">IF(SUMIF(Pharmaceuticals!$B:$B,$B267,Pharmaceuticals!AQ:AQ)+SUMIF('Health Products &amp; Equipment'!$B:$B,$B267,'Health Products &amp; Equipment'!AZ:AZ)+SUMIF('Other Pharma &amp; Health Products'!$B:$B,$B267,'Other Pharma &amp; Health Products'!AZ:AZ)+SUMIF('PSM Costs'!$B:$B,$B267,'PSM Costs'!AZ:AZ)&gt;0,SUMIF(Pharmaceuticals!$B:$B,$B267,Pharmaceuticals!AQ:AQ)+SUMIF('Health Products &amp; Equipment'!$B:$B,$B267,'Health Products &amp; Equipment'!AZ:AZ)+SUMIF('Other Pharma &amp; Health Products'!$B:$B,$B267,'Other Pharma &amp; Health Products'!AZ:AZ)+SUMIF('PSM Costs'!$B:$B,$B267,'PSM Costs'!AZ:AZ),"")</f>
        <v/>
      </c>
      <c r="T267" s="230" t="str">
        <f ca="1">IF(SUMIF(Pharmaceuticals!$B:$B,$B267,Pharmaceuticals!AS:AS)+SUMIF('Health Products &amp; Equipment'!$B:$B,$B267,'Health Products &amp; Equipment'!BB:BB)+SUMIF('Other Pharma &amp; Health Products'!$B:$B,$B267,'Other Pharma &amp; Health Products'!BB:BB)+SUMIF('PSM Costs'!$B:$B,$B267,'PSM Costs'!BB:BB)&gt;0,SUMIF(Pharmaceuticals!$B:$B,$B267,Pharmaceuticals!AS:AS)+SUMIF('Health Products &amp; Equipment'!$B:$B,$B267,'Health Products &amp; Equipment'!BB:BB)+SUMIF('Other Pharma &amp; Health Products'!$B:$B,$B267,'Other Pharma &amp; Health Products'!BB:BB)+SUMIF('PSM Costs'!$B:$B,$B267,'PSM Costs'!BB:BB),"")</f>
        <v/>
      </c>
      <c r="U267" s="230" t="str">
        <f ca="1">IF(SUMIF(Pharmaceuticals!$B:$B,$B267,Pharmaceuticals!AU:AU)+SUMIF('Health Products &amp; Equipment'!$B:$B,$B267,'Health Products &amp; Equipment'!BD:BD)+SUMIF('Other Pharma &amp; Health Products'!$B:$B,$B267,'Other Pharma &amp; Health Products'!BD:BD)+SUMIF('PSM Costs'!$B:$B,$B267,'PSM Costs'!BD:BD)&gt;0,SUMIF(Pharmaceuticals!$B:$B,$B267,Pharmaceuticals!AU:AU)+SUMIF('Health Products &amp; Equipment'!$B:$B,$B267,'Health Products &amp; Equipment'!BD:BD)+SUMIF('Other Pharma &amp; Health Products'!$B:$B,$B267,'Other Pharma &amp; Health Products'!BD:BD)+SUMIF('PSM Costs'!$B:$B,$B267,'PSM Costs'!BD:BD),"")</f>
        <v/>
      </c>
      <c r="V267" s="230" t="str">
        <f ca="1">IF(SUMIF(Pharmaceuticals!$B:$B,$B267,Pharmaceuticals!AW:AW)+SUMIF('Health Products &amp; Equipment'!$B:$B,$B267,'Health Products &amp; Equipment'!BF:BF)+SUMIF('Other Pharma &amp; Health Products'!$B:$B,$B267,'Other Pharma &amp; Health Products'!BF:BF)+SUMIF('PSM Costs'!$B:$B,$B267,'PSM Costs'!BF:BF)&gt;0,SUMIF(Pharmaceuticals!$B:$B,$B267,Pharmaceuticals!AW:AW)+SUMIF('Health Products &amp; Equipment'!$B:$B,$B267,'Health Products &amp; Equipment'!BF:BF)+SUMIF('Other Pharma &amp; Health Products'!$B:$B,$B267,'Other Pharma &amp; Health Products'!BF:BF)+SUMIF('PSM Costs'!$B:$B,$B267,'PSM Costs'!BF:BF),"")</f>
        <v/>
      </c>
      <c r="W267" s="228" t="str">
        <f t="shared" ca="1" si="23"/>
        <v/>
      </c>
      <c r="X267" s="231" t="str">
        <f ca="1">IF(SUMIF(Pharmaceuticals!$B:$B,$B267,Pharmaceuticals!BD:BD)+SUMIF('Health Products &amp; Equipment'!$B:$B,$B267,'Health Products &amp; Equipment'!BM:BM)+SUMIF('Other Pharma &amp; Health Products'!$B:$B,$B267,'Other Pharma &amp; Health Products'!BM:BM)+SUMIF('PSM Costs'!$B:$B,$B267,'PSM Costs'!BM:BM)&gt;0,SUMIF(Pharmaceuticals!$B:$B,$B267,Pharmaceuticals!BD:BD)+SUMIF('Health Products &amp; Equipment'!$B:$B,$B267,'Health Products &amp; Equipment'!BM:BM)+SUMIF('Other Pharma &amp; Health Products'!$B:$B,$B267,'Other Pharma &amp; Health Products'!BM:BM)+SUMIF('PSM Costs'!$B:$B,$B267,'PSM Costs'!BM:BM),"")</f>
        <v/>
      </c>
      <c r="Y267" s="231" t="str">
        <f ca="1">IF(SUMIF(Pharmaceuticals!$B:$B,$B267,Pharmaceuticals!BF:BF)+SUMIF('Health Products &amp; Equipment'!$B:$B,$B267,'Health Products &amp; Equipment'!BO:BO)+SUMIF('Other Pharma &amp; Health Products'!$B:$B,$B267,'Other Pharma &amp; Health Products'!BO:BO)+SUMIF('PSM Costs'!$B:$B,$B267,'PSM Costs'!BO:BO)&gt;0,SUMIF(Pharmaceuticals!$B:$B,$B267,Pharmaceuticals!BF:BF)+SUMIF('Health Products &amp; Equipment'!$B:$B,$B267,'Health Products &amp; Equipment'!BO:BO)+SUMIF('Other Pharma &amp; Health Products'!$B:$B,$B267,'Other Pharma &amp; Health Products'!BO:BO)+SUMIF('PSM Costs'!$B:$B,$B267,'PSM Costs'!BO:BO),"")</f>
        <v/>
      </c>
      <c r="Z267" s="231" t="str">
        <f ca="1">IF(SUMIF(Pharmaceuticals!$B:$B,$B267,Pharmaceuticals!BH:BH)+SUMIF('Health Products &amp; Equipment'!$B:$B,$B267,'Health Products &amp; Equipment'!BQ:BQ)+SUMIF('Other Pharma &amp; Health Products'!$B:$B,$B267,'Other Pharma &amp; Health Products'!BQ:BQ)+SUMIF('PSM Costs'!$B:$B,$B267,'PSM Costs'!BQ:BQ)&gt;0,SUMIF(Pharmaceuticals!$B:$B,$B267,Pharmaceuticals!BH:BH)+SUMIF('Health Products &amp; Equipment'!$B:$B,$B267,'Health Products &amp; Equipment'!BQ:BQ)+SUMIF('Other Pharma &amp; Health Products'!$B:$B,$B267,'Other Pharma &amp; Health Products'!BQ:BQ)+SUMIF('PSM Costs'!$B:$B,$B267,'PSM Costs'!BQ:BQ),"")</f>
        <v/>
      </c>
      <c r="AA267" s="231" t="str">
        <f ca="1">IF(SUMIF(Pharmaceuticals!$B:$B,$B267,Pharmaceuticals!BJ:BJ)+SUMIF('Health Products &amp; Equipment'!$B:$B,$B267,'Health Products &amp; Equipment'!BS:BS)+SUMIF('Other Pharma &amp; Health Products'!$B:$B,$B267,'Other Pharma &amp; Health Products'!BS:BS)+SUMIF('PSM Costs'!$B:$B,$B267,'PSM Costs'!BS:BS)&gt;0,SUMIF(Pharmaceuticals!$B:$B,$B267,Pharmaceuticals!BJ:BJ)+SUMIF('Health Products &amp; Equipment'!$B:$B,$B267,'Health Products &amp; Equipment'!BS:BS)+SUMIF('Other Pharma &amp; Health Products'!$B:$B,$B267,'Other Pharma &amp; Health Products'!BS:BS)+SUMIF('PSM Costs'!$B:$B,$B267,'PSM Costs'!BS:BS),"")</f>
        <v/>
      </c>
      <c r="AB267" s="230" t="str">
        <f t="shared" ca="1" si="24"/>
        <v/>
      </c>
    </row>
    <row r="268" spans="1:28" ht="22" customHeight="1" x14ac:dyDescent="0.15">
      <c r="A268" s="226">
        <v>258</v>
      </c>
      <c r="B268" s="226" t="str">
        <f ca="1">IFERROR(VLOOKUP(A268,'Rank unique Mod-Int-CI-PR'!I:J,2,FALSE),"")</f>
        <v/>
      </c>
      <c r="C268" s="227" t="str">
        <f ca="1">IFERROR(VLOOKUP(VALUE(LEFT(B268,FIND("-",B268)-1)),CatModules!B:C,2,FALSE),"")</f>
        <v/>
      </c>
      <c r="D268" s="227" t="str">
        <f ca="1">IFERROR(VLOOKUP(LEFT(B268,FIND("--",B268)-1),CatInt!D:E,2,FALSE),"")</f>
        <v/>
      </c>
      <c r="E268" s="227" t="str">
        <f ca="1">IFERROR(VLOOKUP(MID(B268,FIND("--",B268)+2,FIND("---",B268)-FIND("--",B268)-2),CatCostInp!D:E,2,FALSE),"")</f>
        <v/>
      </c>
      <c r="F268" s="227" t="str">
        <f ca="1">IFERROR(VLOOKUP(B268,ActivityConcat!A:C,3,FALSE),"")</f>
        <v/>
      </c>
      <c r="G268" s="228" t="str">
        <f ca="1">IFERROR(VLOOKUP(VALUE(RIGHT(B268,1)),Setup!A:D,4,FALSE),"")</f>
        <v/>
      </c>
      <c r="H268" s="229" t="str">
        <f t="shared" ca="1" si="20"/>
        <v/>
      </c>
      <c r="I268" s="230" t="str">
        <f ca="1">IF(SUMIF(Pharmaceuticals!$B:$B,$B268,Pharmaceuticals!Q:Q)+SUMIF('Health Products &amp; Equipment'!$B:$B,$B268,'Health Products &amp; Equipment'!Z:Z)+SUMIF('Other Pharma &amp; Health Products'!$B:$B,$B268,'Other Pharma &amp; Health Products'!Z:Z)+SUMIF('PSM Costs'!$B:$B,$B268,'PSM Costs'!Z:Z)&gt;0,SUMIF(Pharmaceuticals!$B:$B,$B268,Pharmaceuticals!Q:Q)+SUMIF('Health Products &amp; Equipment'!$B:$B,$B268,'Health Products &amp; Equipment'!Z:Z)+SUMIF('Other Pharma &amp; Health Products'!$B:$B,$B268,'Other Pharma &amp; Health Products'!Z:Z)+SUMIF('PSM Costs'!$B:$B,$B268,'PSM Costs'!Z:Z),"")</f>
        <v/>
      </c>
      <c r="J268" s="230" t="str">
        <f ca="1">IF(SUMIF(Pharmaceuticals!$B:$B,$B268,Pharmaceuticals!S:S)+SUMIF('Health Products &amp; Equipment'!$B:$B,$B268,'Health Products &amp; Equipment'!AB:AB)+SUMIF('Other Pharma &amp; Health Products'!$B:$B,$B268,'Other Pharma &amp; Health Products'!AB:AB)+SUMIF('PSM Costs'!$B:$B,$B268,'PSM Costs'!AB:AB)&gt;0,SUMIF(Pharmaceuticals!$B:$B,$B268,Pharmaceuticals!S:S)+SUMIF('Health Products &amp; Equipment'!$B:$B,$B268,'Health Products &amp; Equipment'!AB:AB)+SUMIF('Other Pharma &amp; Health Products'!$B:$B,$B268,'Other Pharma &amp; Health Products'!AB:AB)+SUMIF('PSM Costs'!$B:$B,$B268,'PSM Costs'!AB:AB),"")</f>
        <v/>
      </c>
      <c r="K268" s="230" t="str">
        <f ca="1">IF(SUMIF(Pharmaceuticals!$B:$B,$B268,Pharmaceuticals!U:U)+SUMIF('Health Products &amp; Equipment'!$B:$B,$B268,'Health Products &amp; Equipment'!AD:AD)+SUMIF('Other Pharma &amp; Health Products'!$B:$B,$B268,'Other Pharma &amp; Health Products'!AD:AD)+SUMIF('PSM Costs'!$B:$B,$B268,'PSM Costs'!AD:AD)&gt;0,SUMIF(Pharmaceuticals!$B:$B,$B268,Pharmaceuticals!U:U)+SUMIF('Health Products &amp; Equipment'!$B:$B,$B268,'Health Products &amp; Equipment'!AD:AD)+SUMIF('Other Pharma &amp; Health Products'!$B:$B,$B268,'Other Pharma &amp; Health Products'!AD:AD)+SUMIF('PSM Costs'!$B:$B,$B268,'PSM Costs'!AD:AD),"")</f>
        <v/>
      </c>
      <c r="L268" s="230" t="str">
        <f ca="1">IF(SUMIF(Pharmaceuticals!$B:$B,$B268,Pharmaceuticals!W:W)+SUMIF('Health Products &amp; Equipment'!$B:$B,$B268,'Health Products &amp; Equipment'!AF:AF)+SUMIF('Other Pharma &amp; Health Products'!$B:$B,$B268,'Other Pharma &amp; Health Products'!AF:AF)+SUMIF('PSM Costs'!$B:$B,$B268,'PSM Costs'!AF:AF)&gt;0,SUMIF(Pharmaceuticals!$B:$B,$B268,Pharmaceuticals!W:W)+SUMIF('Health Products &amp; Equipment'!$B:$B,$B268,'Health Products &amp; Equipment'!AF:AF)+SUMIF('Other Pharma &amp; Health Products'!$B:$B,$B268,'Other Pharma &amp; Health Products'!AF:AF)+SUMIF('PSM Costs'!$B:$B,$B268,'PSM Costs'!AF:AF),"")</f>
        <v/>
      </c>
      <c r="M268" s="228" t="str">
        <f t="shared" ca="1" si="21"/>
        <v/>
      </c>
      <c r="N268" s="231" t="str">
        <f ca="1">IF(SUMIF(Pharmaceuticals!$B:$B,$B268,Pharmaceuticals!AD:AD)+SUMIF('Health Products &amp; Equipment'!$B:$B,$B268,'Health Products &amp; Equipment'!AM:AM)+SUMIF('Other Pharma &amp; Health Products'!$B:$B,$B268,'Other Pharma &amp; Health Products'!AM:AM)+SUMIF('PSM Costs'!$B:$B,$B268,'PSM Costs'!AM:AM)&gt;0,SUMIF(Pharmaceuticals!$B:$B,$B268,Pharmaceuticals!AD:AD)+SUMIF('Health Products &amp; Equipment'!$B:$B,$B268,'Health Products &amp; Equipment'!AM:AM)+SUMIF('Other Pharma &amp; Health Products'!$B:$B,$B268,'Other Pharma &amp; Health Products'!AM:AM)+SUMIF('PSM Costs'!$B:$B,$B268,'PSM Costs'!AM:AM),"")</f>
        <v/>
      </c>
      <c r="O268" s="231" t="str">
        <f ca="1">IF(SUMIF(Pharmaceuticals!$B:$B,$B268,Pharmaceuticals!AF:AF)+SUMIF('Health Products &amp; Equipment'!$B:$B,$B268,'Health Products &amp; Equipment'!AO:AO)+SUMIF('Other Pharma &amp; Health Products'!$B:$B,$B268,'Other Pharma &amp; Health Products'!AO:AO)+SUMIF('PSM Costs'!$B:$B,$B268,'PSM Costs'!AO:AO)&gt;0,SUMIF(Pharmaceuticals!$B:$B,$B268,Pharmaceuticals!AF:AF)+SUMIF('Health Products &amp; Equipment'!$B:$B,$B268,'Health Products &amp; Equipment'!AO:AO)+SUMIF('Other Pharma &amp; Health Products'!$B:$B,$B268,'Other Pharma &amp; Health Products'!AO:AO)+SUMIF('PSM Costs'!$B:$B,$B268,'PSM Costs'!AO:AO),"")</f>
        <v/>
      </c>
      <c r="P268" s="231" t="str">
        <f ca="1">IF(SUMIF(Pharmaceuticals!$B:$B,$B268,Pharmaceuticals!AH:AH)+SUMIF('Health Products &amp; Equipment'!$B:$B,$B268,'Health Products &amp; Equipment'!AQ:AQ)+SUMIF('Other Pharma &amp; Health Products'!$B:$B,$B268,'Other Pharma &amp; Health Products'!AQ:AQ)+SUMIF('PSM Costs'!$B:$B,$B268,'PSM Costs'!AQ:AQ)&gt;0,SUMIF(Pharmaceuticals!$B:$B,$B268,Pharmaceuticals!AH:AH)+SUMIF('Health Products &amp; Equipment'!$B:$B,$B268,'Health Products &amp; Equipment'!AQ:AQ)+SUMIF('Other Pharma &amp; Health Products'!$B:$B,$B268,'Other Pharma &amp; Health Products'!AQ:AQ)+SUMIF('PSM Costs'!$B:$B,$B268,'PSM Costs'!AQ:AQ),"")</f>
        <v/>
      </c>
      <c r="Q268" s="231" t="str">
        <f ca="1">IF(SUMIF(Pharmaceuticals!$B:$B,$B268,Pharmaceuticals!AJ:AJ)+SUMIF('Health Products &amp; Equipment'!$B:$B,$B268,'Health Products &amp; Equipment'!AS:AS)+SUMIF('Other Pharma &amp; Health Products'!$B:$B,$B268,'Other Pharma &amp; Health Products'!AS:AS)+SUMIF('PSM Costs'!$B:$B,$B268,'PSM Costs'!AS:AS)&gt;0,SUMIF(Pharmaceuticals!$B:$B,$B268,Pharmaceuticals!AJ:AJ)+SUMIF('Health Products &amp; Equipment'!$B:$B,$B268,'Health Products &amp; Equipment'!AS:AS)+SUMIF('Other Pharma &amp; Health Products'!$B:$B,$B268,'Other Pharma &amp; Health Products'!AS:AS)+SUMIF('PSM Costs'!$B:$B,$B268,'PSM Costs'!AS:AS),"")</f>
        <v/>
      </c>
      <c r="R268" s="229" t="str">
        <f t="shared" ca="1" si="22"/>
        <v/>
      </c>
      <c r="S268" s="230" t="str">
        <f ca="1">IF(SUMIF(Pharmaceuticals!$B:$B,$B268,Pharmaceuticals!AQ:AQ)+SUMIF('Health Products &amp; Equipment'!$B:$B,$B268,'Health Products &amp; Equipment'!AZ:AZ)+SUMIF('Other Pharma &amp; Health Products'!$B:$B,$B268,'Other Pharma &amp; Health Products'!AZ:AZ)+SUMIF('PSM Costs'!$B:$B,$B268,'PSM Costs'!AZ:AZ)&gt;0,SUMIF(Pharmaceuticals!$B:$B,$B268,Pharmaceuticals!AQ:AQ)+SUMIF('Health Products &amp; Equipment'!$B:$B,$B268,'Health Products &amp; Equipment'!AZ:AZ)+SUMIF('Other Pharma &amp; Health Products'!$B:$B,$B268,'Other Pharma &amp; Health Products'!AZ:AZ)+SUMIF('PSM Costs'!$B:$B,$B268,'PSM Costs'!AZ:AZ),"")</f>
        <v/>
      </c>
      <c r="T268" s="230" t="str">
        <f ca="1">IF(SUMIF(Pharmaceuticals!$B:$B,$B268,Pharmaceuticals!AS:AS)+SUMIF('Health Products &amp; Equipment'!$B:$B,$B268,'Health Products &amp; Equipment'!BB:BB)+SUMIF('Other Pharma &amp; Health Products'!$B:$B,$B268,'Other Pharma &amp; Health Products'!BB:BB)+SUMIF('PSM Costs'!$B:$B,$B268,'PSM Costs'!BB:BB)&gt;0,SUMIF(Pharmaceuticals!$B:$B,$B268,Pharmaceuticals!AS:AS)+SUMIF('Health Products &amp; Equipment'!$B:$B,$B268,'Health Products &amp; Equipment'!BB:BB)+SUMIF('Other Pharma &amp; Health Products'!$B:$B,$B268,'Other Pharma &amp; Health Products'!BB:BB)+SUMIF('PSM Costs'!$B:$B,$B268,'PSM Costs'!BB:BB),"")</f>
        <v/>
      </c>
      <c r="U268" s="230" t="str">
        <f ca="1">IF(SUMIF(Pharmaceuticals!$B:$B,$B268,Pharmaceuticals!AU:AU)+SUMIF('Health Products &amp; Equipment'!$B:$B,$B268,'Health Products &amp; Equipment'!BD:BD)+SUMIF('Other Pharma &amp; Health Products'!$B:$B,$B268,'Other Pharma &amp; Health Products'!BD:BD)+SUMIF('PSM Costs'!$B:$B,$B268,'PSM Costs'!BD:BD)&gt;0,SUMIF(Pharmaceuticals!$B:$B,$B268,Pharmaceuticals!AU:AU)+SUMIF('Health Products &amp; Equipment'!$B:$B,$B268,'Health Products &amp; Equipment'!BD:BD)+SUMIF('Other Pharma &amp; Health Products'!$B:$B,$B268,'Other Pharma &amp; Health Products'!BD:BD)+SUMIF('PSM Costs'!$B:$B,$B268,'PSM Costs'!BD:BD),"")</f>
        <v/>
      </c>
      <c r="V268" s="230" t="str">
        <f ca="1">IF(SUMIF(Pharmaceuticals!$B:$B,$B268,Pharmaceuticals!AW:AW)+SUMIF('Health Products &amp; Equipment'!$B:$B,$B268,'Health Products &amp; Equipment'!BF:BF)+SUMIF('Other Pharma &amp; Health Products'!$B:$B,$B268,'Other Pharma &amp; Health Products'!BF:BF)+SUMIF('PSM Costs'!$B:$B,$B268,'PSM Costs'!BF:BF)&gt;0,SUMIF(Pharmaceuticals!$B:$B,$B268,Pharmaceuticals!AW:AW)+SUMIF('Health Products &amp; Equipment'!$B:$B,$B268,'Health Products &amp; Equipment'!BF:BF)+SUMIF('Other Pharma &amp; Health Products'!$B:$B,$B268,'Other Pharma &amp; Health Products'!BF:BF)+SUMIF('PSM Costs'!$B:$B,$B268,'PSM Costs'!BF:BF),"")</f>
        <v/>
      </c>
      <c r="W268" s="228" t="str">
        <f t="shared" ca="1" si="23"/>
        <v/>
      </c>
      <c r="X268" s="231" t="str">
        <f ca="1">IF(SUMIF(Pharmaceuticals!$B:$B,$B268,Pharmaceuticals!BD:BD)+SUMIF('Health Products &amp; Equipment'!$B:$B,$B268,'Health Products &amp; Equipment'!BM:BM)+SUMIF('Other Pharma &amp; Health Products'!$B:$B,$B268,'Other Pharma &amp; Health Products'!BM:BM)+SUMIF('PSM Costs'!$B:$B,$B268,'PSM Costs'!BM:BM)&gt;0,SUMIF(Pharmaceuticals!$B:$B,$B268,Pharmaceuticals!BD:BD)+SUMIF('Health Products &amp; Equipment'!$B:$B,$B268,'Health Products &amp; Equipment'!BM:BM)+SUMIF('Other Pharma &amp; Health Products'!$B:$B,$B268,'Other Pharma &amp; Health Products'!BM:BM)+SUMIF('PSM Costs'!$B:$B,$B268,'PSM Costs'!BM:BM),"")</f>
        <v/>
      </c>
      <c r="Y268" s="231" t="str">
        <f ca="1">IF(SUMIF(Pharmaceuticals!$B:$B,$B268,Pharmaceuticals!BF:BF)+SUMIF('Health Products &amp; Equipment'!$B:$B,$B268,'Health Products &amp; Equipment'!BO:BO)+SUMIF('Other Pharma &amp; Health Products'!$B:$B,$B268,'Other Pharma &amp; Health Products'!BO:BO)+SUMIF('PSM Costs'!$B:$B,$B268,'PSM Costs'!BO:BO)&gt;0,SUMIF(Pharmaceuticals!$B:$B,$B268,Pharmaceuticals!BF:BF)+SUMIF('Health Products &amp; Equipment'!$B:$B,$B268,'Health Products &amp; Equipment'!BO:BO)+SUMIF('Other Pharma &amp; Health Products'!$B:$B,$B268,'Other Pharma &amp; Health Products'!BO:BO)+SUMIF('PSM Costs'!$B:$B,$B268,'PSM Costs'!BO:BO),"")</f>
        <v/>
      </c>
      <c r="Z268" s="231" t="str">
        <f ca="1">IF(SUMIF(Pharmaceuticals!$B:$B,$B268,Pharmaceuticals!BH:BH)+SUMIF('Health Products &amp; Equipment'!$B:$B,$B268,'Health Products &amp; Equipment'!BQ:BQ)+SUMIF('Other Pharma &amp; Health Products'!$B:$B,$B268,'Other Pharma &amp; Health Products'!BQ:BQ)+SUMIF('PSM Costs'!$B:$B,$B268,'PSM Costs'!BQ:BQ)&gt;0,SUMIF(Pharmaceuticals!$B:$B,$B268,Pharmaceuticals!BH:BH)+SUMIF('Health Products &amp; Equipment'!$B:$B,$B268,'Health Products &amp; Equipment'!BQ:BQ)+SUMIF('Other Pharma &amp; Health Products'!$B:$B,$B268,'Other Pharma &amp; Health Products'!BQ:BQ)+SUMIF('PSM Costs'!$B:$B,$B268,'PSM Costs'!BQ:BQ),"")</f>
        <v/>
      </c>
      <c r="AA268" s="231" t="str">
        <f ca="1">IF(SUMIF(Pharmaceuticals!$B:$B,$B268,Pharmaceuticals!BJ:BJ)+SUMIF('Health Products &amp; Equipment'!$B:$B,$B268,'Health Products &amp; Equipment'!BS:BS)+SUMIF('Other Pharma &amp; Health Products'!$B:$B,$B268,'Other Pharma &amp; Health Products'!BS:BS)+SUMIF('PSM Costs'!$B:$B,$B268,'PSM Costs'!BS:BS)&gt;0,SUMIF(Pharmaceuticals!$B:$B,$B268,Pharmaceuticals!BJ:BJ)+SUMIF('Health Products &amp; Equipment'!$B:$B,$B268,'Health Products &amp; Equipment'!BS:BS)+SUMIF('Other Pharma &amp; Health Products'!$B:$B,$B268,'Other Pharma &amp; Health Products'!BS:BS)+SUMIF('PSM Costs'!$B:$B,$B268,'PSM Costs'!BS:BS),"")</f>
        <v/>
      </c>
      <c r="AB268" s="230" t="str">
        <f t="shared" ca="1" si="24"/>
        <v/>
      </c>
    </row>
    <row r="269" spans="1:28" ht="22" customHeight="1" x14ac:dyDescent="0.15">
      <c r="A269" s="226">
        <v>259</v>
      </c>
      <c r="B269" s="226" t="str">
        <f ca="1">IFERROR(VLOOKUP(A269,'Rank unique Mod-Int-CI-PR'!I:J,2,FALSE),"")</f>
        <v/>
      </c>
      <c r="C269" s="227" t="str">
        <f ca="1">IFERROR(VLOOKUP(VALUE(LEFT(B269,FIND("-",B269)-1)),CatModules!B:C,2,FALSE),"")</f>
        <v/>
      </c>
      <c r="D269" s="227" t="str">
        <f ca="1">IFERROR(VLOOKUP(LEFT(B269,FIND("--",B269)-1),CatInt!D:E,2,FALSE),"")</f>
        <v/>
      </c>
      <c r="E269" s="227" t="str">
        <f ca="1">IFERROR(VLOOKUP(MID(B269,FIND("--",B269)+2,FIND("---",B269)-FIND("--",B269)-2),CatCostInp!D:E,2,FALSE),"")</f>
        <v/>
      </c>
      <c r="F269" s="227" t="str">
        <f ca="1">IFERROR(VLOOKUP(B269,ActivityConcat!A:C,3,FALSE),"")</f>
        <v/>
      </c>
      <c r="G269" s="228" t="str">
        <f ca="1">IFERROR(VLOOKUP(VALUE(RIGHT(B269,1)),Setup!A:D,4,FALSE),"")</f>
        <v/>
      </c>
      <c r="H269" s="229" t="str">
        <f t="shared" ca="1" si="20"/>
        <v/>
      </c>
      <c r="I269" s="230" t="str">
        <f ca="1">IF(SUMIF(Pharmaceuticals!$B:$B,$B269,Pharmaceuticals!Q:Q)+SUMIF('Health Products &amp; Equipment'!$B:$B,$B269,'Health Products &amp; Equipment'!Z:Z)+SUMIF('Other Pharma &amp; Health Products'!$B:$B,$B269,'Other Pharma &amp; Health Products'!Z:Z)+SUMIF('PSM Costs'!$B:$B,$B269,'PSM Costs'!Z:Z)&gt;0,SUMIF(Pharmaceuticals!$B:$B,$B269,Pharmaceuticals!Q:Q)+SUMIF('Health Products &amp; Equipment'!$B:$B,$B269,'Health Products &amp; Equipment'!Z:Z)+SUMIF('Other Pharma &amp; Health Products'!$B:$B,$B269,'Other Pharma &amp; Health Products'!Z:Z)+SUMIF('PSM Costs'!$B:$B,$B269,'PSM Costs'!Z:Z),"")</f>
        <v/>
      </c>
      <c r="J269" s="230" t="str">
        <f ca="1">IF(SUMIF(Pharmaceuticals!$B:$B,$B269,Pharmaceuticals!S:S)+SUMIF('Health Products &amp; Equipment'!$B:$B,$B269,'Health Products &amp; Equipment'!AB:AB)+SUMIF('Other Pharma &amp; Health Products'!$B:$B,$B269,'Other Pharma &amp; Health Products'!AB:AB)+SUMIF('PSM Costs'!$B:$B,$B269,'PSM Costs'!AB:AB)&gt;0,SUMIF(Pharmaceuticals!$B:$B,$B269,Pharmaceuticals!S:S)+SUMIF('Health Products &amp; Equipment'!$B:$B,$B269,'Health Products &amp; Equipment'!AB:AB)+SUMIF('Other Pharma &amp; Health Products'!$B:$B,$B269,'Other Pharma &amp; Health Products'!AB:AB)+SUMIF('PSM Costs'!$B:$B,$B269,'PSM Costs'!AB:AB),"")</f>
        <v/>
      </c>
      <c r="K269" s="230" t="str">
        <f ca="1">IF(SUMIF(Pharmaceuticals!$B:$B,$B269,Pharmaceuticals!U:U)+SUMIF('Health Products &amp; Equipment'!$B:$B,$B269,'Health Products &amp; Equipment'!AD:AD)+SUMIF('Other Pharma &amp; Health Products'!$B:$B,$B269,'Other Pharma &amp; Health Products'!AD:AD)+SUMIF('PSM Costs'!$B:$B,$B269,'PSM Costs'!AD:AD)&gt;0,SUMIF(Pharmaceuticals!$B:$B,$B269,Pharmaceuticals!U:U)+SUMIF('Health Products &amp; Equipment'!$B:$B,$B269,'Health Products &amp; Equipment'!AD:AD)+SUMIF('Other Pharma &amp; Health Products'!$B:$B,$B269,'Other Pharma &amp; Health Products'!AD:AD)+SUMIF('PSM Costs'!$B:$B,$B269,'PSM Costs'!AD:AD),"")</f>
        <v/>
      </c>
      <c r="L269" s="230" t="str">
        <f ca="1">IF(SUMIF(Pharmaceuticals!$B:$B,$B269,Pharmaceuticals!W:W)+SUMIF('Health Products &amp; Equipment'!$B:$B,$B269,'Health Products &amp; Equipment'!AF:AF)+SUMIF('Other Pharma &amp; Health Products'!$B:$B,$B269,'Other Pharma &amp; Health Products'!AF:AF)+SUMIF('PSM Costs'!$B:$B,$B269,'PSM Costs'!AF:AF)&gt;0,SUMIF(Pharmaceuticals!$B:$B,$B269,Pharmaceuticals!W:W)+SUMIF('Health Products &amp; Equipment'!$B:$B,$B269,'Health Products &amp; Equipment'!AF:AF)+SUMIF('Other Pharma &amp; Health Products'!$B:$B,$B269,'Other Pharma &amp; Health Products'!AF:AF)+SUMIF('PSM Costs'!$B:$B,$B269,'PSM Costs'!AF:AF),"")</f>
        <v/>
      </c>
      <c r="M269" s="228" t="str">
        <f t="shared" ca="1" si="21"/>
        <v/>
      </c>
      <c r="N269" s="231" t="str">
        <f ca="1">IF(SUMIF(Pharmaceuticals!$B:$B,$B269,Pharmaceuticals!AD:AD)+SUMIF('Health Products &amp; Equipment'!$B:$B,$B269,'Health Products &amp; Equipment'!AM:AM)+SUMIF('Other Pharma &amp; Health Products'!$B:$B,$B269,'Other Pharma &amp; Health Products'!AM:AM)+SUMIF('PSM Costs'!$B:$B,$B269,'PSM Costs'!AM:AM)&gt;0,SUMIF(Pharmaceuticals!$B:$B,$B269,Pharmaceuticals!AD:AD)+SUMIF('Health Products &amp; Equipment'!$B:$B,$B269,'Health Products &amp; Equipment'!AM:AM)+SUMIF('Other Pharma &amp; Health Products'!$B:$B,$B269,'Other Pharma &amp; Health Products'!AM:AM)+SUMIF('PSM Costs'!$B:$B,$B269,'PSM Costs'!AM:AM),"")</f>
        <v/>
      </c>
      <c r="O269" s="231" t="str">
        <f ca="1">IF(SUMIF(Pharmaceuticals!$B:$B,$B269,Pharmaceuticals!AF:AF)+SUMIF('Health Products &amp; Equipment'!$B:$B,$B269,'Health Products &amp; Equipment'!AO:AO)+SUMIF('Other Pharma &amp; Health Products'!$B:$B,$B269,'Other Pharma &amp; Health Products'!AO:AO)+SUMIF('PSM Costs'!$B:$B,$B269,'PSM Costs'!AO:AO)&gt;0,SUMIF(Pharmaceuticals!$B:$B,$B269,Pharmaceuticals!AF:AF)+SUMIF('Health Products &amp; Equipment'!$B:$B,$B269,'Health Products &amp; Equipment'!AO:AO)+SUMIF('Other Pharma &amp; Health Products'!$B:$B,$B269,'Other Pharma &amp; Health Products'!AO:AO)+SUMIF('PSM Costs'!$B:$B,$B269,'PSM Costs'!AO:AO),"")</f>
        <v/>
      </c>
      <c r="P269" s="231" t="str">
        <f ca="1">IF(SUMIF(Pharmaceuticals!$B:$B,$B269,Pharmaceuticals!AH:AH)+SUMIF('Health Products &amp; Equipment'!$B:$B,$B269,'Health Products &amp; Equipment'!AQ:AQ)+SUMIF('Other Pharma &amp; Health Products'!$B:$B,$B269,'Other Pharma &amp; Health Products'!AQ:AQ)+SUMIF('PSM Costs'!$B:$B,$B269,'PSM Costs'!AQ:AQ)&gt;0,SUMIF(Pharmaceuticals!$B:$B,$B269,Pharmaceuticals!AH:AH)+SUMIF('Health Products &amp; Equipment'!$B:$B,$B269,'Health Products &amp; Equipment'!AQ:AQ)+SUMIF('Other Pharma &amp; Health Products'!$B:$B,$B269,'Other Pharma &amp; Health Products'!AQ:AQ)+SUMIF('PSM Costs'!$B:$B,$B269,'PSM Costs'!AQ:AQ),"")</f>
        <v/>
      </c>
      <c r="Q269" s="231" t="str">
        <f ca="1">IF(SUMIF(Pharmaceuticals!$B:$B,$B269,Pharmaceuticals!AJ:AJ)+SUMIF('Health Products &amp; Equipment'!$B:$B,$B269,'Health Products &amp; Equipment'!AS:AS)+SUMIF('Other Pharma &amp; Health Products'!$B:$B,$B269,'Other Pharma &amp; Health Products'!AS:AS)+SUMIF('PSM Costs'!$B:$B,$B269,'PSM Costs'!AS:AS)&gt;0,SUMIF(Pharmaceuticals!$B:$B,$B269,Pharmaceuticals!AJ:AJ)+SUMIF('Health Products &amp; Equipment'!$B:$B,$B269,'Health Products &amp; Equipment'!AS:AS)+SUMIF('Other Pharma &amp; Health Products'!$B:$B,$B269,'Other Pharma &amp; Health Products'!AS:AS)+SUMIF('PSM Costs'!$B:$B,$B269,'PSM Costs'!AS:AS),"")</f>
        <v/>
      </c>
      <c r="R269" s="229" t="str">
        <f t="shared" ca="1" si="22"/>
        <v/>
      </c>
      <c r="S269" s="230" t="str">
        <f ca="1">IF(SUMIF(Pharmaceuticals!$B:$B,$B269,Pharmaceuticals!AQ:AQ)+SUMIF('Health Products &amp; Equipment'!$B:$B,$B269,'Health Products &amp; Equipment'!AZ:AZ)+SUMIF('Other Pharma &amp; Health Products'!$B:$B,$B269,'Other Pharma &amp; Health Products'!AZ:AZ)+SUMIF('PSM Costs'!$B:$B,$B269,'PSM Costs'!AZ:AZ)&gt;0,SUMIF(Pharmaceuticals!$B:$B,$B269,Pharmaceuticals!AQ:AQ)+SUMIF('Health Products &amp; Equipment'!$B:$B,$B269,'Health Products &amp; Equipment'!AZ:AZ)+SUMIF('Other Pharma &amp; Health Products'!$B:$B,$B269,'Other Pharma &amp; Health Products'!AZ:AZ)+SUMIF('PSM Costs'!$B:$B,$B269,'PSM Costs'!AZ:AZ),"")</f>
        <v/>
      </c>
      <c r="T269" s="230" t="str">
        <f ca="1">IF(SUMIF(Pharmaceuticals!$B:$B,$B269,Pharmaceuticals!AS:AS)+SUMIF('Health Products &amp; Equipment'!$B:$B,$B269,'Health Products &amp; Equipment'!BB:BB)+SUMIF('Other Pharma &amp; Health Products'!$B:$B,$B269,'Other Pharma &amp; Health Products'!BB:BB)+SUMIF('PSM Costs'!$B:$B,$B269,'PSM Costs'!BB:BB)&gt;0,SUMIF(Pharmaceuticals!$B:$B,$B269,Pharmaceuticals!AS:AS)+SUMIF('Health Products &amp; Equipment'!$B:$B,$B269,'Health Products &amp; Equipment'!BB:BB)+SUMIF('Other Pharma &amp; Health Products'!$B:$B,$B269,'Other Pharma &amp; Health Products'!BB:BB)+SUMIF('PSM Costs'!$B:$B,$B269,'PSM Costs'!BB:BB),"")</f>
        <v/>
      </c>
      <c r="U269" s="230" t="str">
        <f ca="1">IF(SUMIF(Pharmaceuticals!$B:$B,$B269,Pharmaceuticals!AU:AU)+SUMIF('Health Products &amp; Equipment'!$B:$B,$B269,'Health Products &amp; Equipment'!BD:BD)+SUMIF('Other Pharma &amp; Health Products'!$B:$B,$B269,'Other Pharma &amp; Health Products'!BD:BD)+SUMIF('PSM Costs'!$B:$B,$B269,'PSM Costs'!BD:BD)&gt;0,SUMIF(Pharmaceuticals!$B:$B,$B269,Pharmaceuticals!AU:AU)+SUMIF('Health Products &amp; Equipment'!$B:$B,$B269,'Health Products &amp; Equipment'!BD:BD)+SUMIF('Other Pharma &amp; Health Products'!$B:$B,$B269,'Other Pharma &amp; Health Products'!BD:BD)+SUMIF('PSM Costs'!$B:$B,$B269,'PSM Costs'!BD:BD),"")</f>
        <v/>
      </c>
      <c r="V269" s="230" t="str">
        <f ca="1">IF(SUMIF(Pharmaceuticals!$B:$B,$B269,Pharmaceuticals!AW:AW)+SUMIF('Health Products &amp; Equipment'!$B:$B,$B269,'Health Products &amp; Equipment'!BF:BF)+SUMIF('Other Pharma &amp; Health Products'!$B:$B,$B269,'Other Pharma &amp; Health Products'!BF:BF)+SUMIF('PSM Costs'!$B:$B,$B269,'PSM Costs'!BF:BF)&gt;0,SUMIF(Pharmaceuticals!$B:$B,$B269,Pharmaceuticals!AW:AW)+SUMIF('Health Products &amp; Equipment'!$B:$B,$B269,'Health Products &amp; Equipment'!BF:BF)+SUMIF('Other Pharma &amp; Health Products'!$B:$B,$B269,'Other Pharma &amp; Health Products'!BF:BF)+SUMIF('PSM Costs'!$B:$B,$B269,'PSM Costs'!BF:BF),"")</f>
        <v/>
      </c>
      <c r="W269" s="228" t="str">
        <f t="shared" ca="1" si="23"/>
        <v/>
      </c>
      <c r="X269" s="231" t="str">
        <f ca="1">IF(SUMIF(Pharmaceuticals!$B:$B,$B269,Pharmaceuticals!BD:BD)+SUMIF('Health Products &amp; Equipment'!$B:$B,$B269,'Health Products &amp; Equipment'!BM:BM)+SUMIF('Other Pharma &amp; Health Products'!$B:$B,$B269,'Other Pharma &amp; Health Products'!BM:BM)+SUMIF('PSM Costs'!$B:$B,$B269,'PSM Costs'!BM:BM)&gt;0,SUMIF(Pharmaceuticals!$B:$B,$B269,Pharmaceuticals!BD:BD)+SUMIF('Health Products &amp; Equipment'!$B:$B,$B269,'Health Products &amp; Equipment'!BM:BM)+SUMIF('Other Pharma &amp; Health Products'!$B:$B,$B269,'Other Pharma &amp; Health Products'!BM:BM)+SUMIF('PSM Costs'!$B:$B,$B269,'PSM Costs'!BM:BM),"")</f>
        <v/>
      </c>
      <c r="Y269" s="231" t="str">
        <f ca="1">IF(SUMIF(Pharmaceuticals!$B:$B,$B269,Pharmaceuticals!BF:BF)+SUMIF('Health Products &amp; Equipment'!$B:$B,$B269,'Health Products &amp; Equipment'!BO:BO)+SUMIF('Other Pharma &amp; Health Products'!$B:$B,$B269,'Other Pharma &amp; Health Products'!BO:BO)+SUMIF('PSM Costs'!$B:$B,$B269,'PSM Costs'!BO:BO)&gt;0,SUMIF(Pharmaceuticals!$B:$B,$B269,Pharmaceuticals!BF:BF)+SUMIF('Health Products &amp; Equipment'!$B:$B,$B269,'Health Products &amp; Equipment'!BO:BO)+SUMIF('Other Pharma &amp; Health Products'!$B:$B,$B269,'Other Pharma &amp; Health Products'!BO:BO)+SUMIF('PSM Costs'!$B:$B,$B269,'PSM Costs'!BO:BO),"")</f>
        <v/>
      </c>
      <c r="Z269" s="231" t="str">
        <f ca="1">IF(SUMIF(Pharmaceuticals!$B:$B,$B269,Pharmaceuticals!BH:BH)+SUMIF('Health Products &amp; Equipment'!$B:$B,$B269,'Health Products &amp; Equipment'!BQ:BQ)+SUMIF('Other Pharma &amp; Health Products'!$B:$B,$B269,'Other Pharma &amp; Health Products'!BQ:BQ)+SUMIF('PSM Costs'!$B:$B,$B269,'PSM Costs'!BQ:BQ)&gt;0,SUMIF(Pharmaceuticals!$B:$B,$B269,Pharmaceuticals!BH:BH)+SUMIF('Health Products &amp; Equipment'!$B:$B,$B269,'Health Products &amp; Equipment'!BQ:BQ)+SUMIF('Other Pharma &amp; Health Products'!$B:$B,$B269,'Other Pharma &amp; Health Products'!BQ:BQ)+SUMIF('PSM Costs'!$B:$B,$B269,'PSM Costs'!BQ:BQ),"")</f>
        <v/>
      </c>
      <c r="AA269" s="231" t="str">
        <f ca="1">IF(SUMIF(Pharmaceuticals!$B:$B,$B269,Pharmaceuticals!BJ:BJ)+SUMIF('Health Products &amp; Equipment'!$B:$B,$B269,'Health Products &amp; Equipment'!BS:BS)+SUMIF('Other Pharma &amp; Health Products'!$B:$B,$B269,'Other Pharma &amp; Health Products'!BS:BS)+SUMIF('PSM Costs'!$B:$B,$B269,'PSM Costs'!BS:BS)&gt;0,SUMIF(Pharmaceuticals!$B:$B,$B269,Pharmaceuticals!BJ:BJ)+SUMIF('Health Products &amp; Equipment'!$B:$B,$B269,'Health Products &amp; Equipment'!BS:BS)+SUMIF('Other Pharma &amp; Health Products'!$B:$B,$B269,'Other Pharma &amp; Health Products'!BS:BS)+SUMIF('PSM Costs'!$B:$B,$B269,'PSM Costs'!BS:BS),"")</f>
        <v/>
      </c>
      <c r="AB269" s="230" t="str">
        <f t="shared" ca="1" si="24"/>
        <v/>
      </c>
    </row>
    <row r="270" spans="1:28" ht="22" customHeight="1" x14ac:dyDescent="0.15">
      <c r="A270" s="226">
        <v>260</v>
      </c>
      <c r="B270" s="226" t="str">
        <f ca="1">IFERROR(VLOOKUP(A270,'Rank unique Mod-Int-CI-PR'!I:J,2,FALSE),"")</f>
        <v/>
      </c>
      <c r="C270" s="227" t="str">
        <f ca="1">IFERROR(VLOOKUP(VALUE(LEFT(B270,FIND("-",B270)-1)),CatModules!B:C,2,FALSE),"")</f>
        <v/>
      </c>
      <c r="D270" s="227" t="str">
        <f ca="1">IFERROR(VLOOKUP(LEFT(B270,FIND("--",B270)-1),CatInt!D:E,2,FALSE),"")</f>
        <v/>
      </c>
      <c r="E270" s="227" t="str">
        <f ca="1">IFERROR(VLOOKUP(MID(B270,FIND("--",B270)+2,FIND("---",B270)-FIND("--",B270)-2),CatCostInp!D:E,2,FALSE),"")</f>
        <v/>
      </c>
      <c r="F270" s="227" t="str">
        <f ca="1">IFERROR(VLOOKUP(B270,ActivityConcat!A:C,3,FALSE),"")</f>
        <v/>
      </c>
      <c r="G270" s="228" t="str">
        <f ca="1">IFERROR(VLOOKUP(VALUE(RIGHT(B270,1)),Setup!A:D,4,FALSE),"")</f>
        <v/>
      </c>
      <c r="H270" s="229" t="str">
        <f t="shared" ca="1" si="20"/>
        <v/>
      </c>
      <c r="I270" s="230" t="str">
        <f ca="1">IF(SUMIF(Pharmaceuticals!$B:$B,$B270,Pharmaceuticals!Q:Q)+SUMIF('Health Products &amp; Equipment'!$B:$B,$B270,'Health Products &amp; Equipment'!Z:Z)+SUMIF('Other Pharma &amp; Health Products'!$B:$B,$B270,'Other Pharma &amp; Health Products'!Z:Z)+SUMIF('PSM Costs'!$B:$B,$B270,'PSM Costs'!Z:Z)&gt;0,SUMIF(Pharmaceuticals!$B:$B,$B270,Pharmaceuticals!Q:Q)+SUMIF('Health Products &amp; Equipment'!$B:$B,$B270,'Health Products &amp; Equipment'!Z:Z)+SUMIF('Other Pharma &amp; Health Products'!$B:$B,$B270,'Other Pharma &amp; Health Products'!Z:Z)+SUMIF('PSM Costs'!$B:$B,$B270,'PSM Costs'!Z:Z),"")</f>
        <v/>
      </c>
      <c r="J270" s="230" t="str">
        <f ca="1">IF(SUMIF(Pharmaceuticals!$B:$B,$B270,Pharmaceuticals!S:S)+SUMIF('Health Products &amp; Equipment'!$B:$B,$B270,'Health Products &amp; Equipment'!AB:AB)+SUMIF('Other Pharma &amp; Health Products'!$B:$B,$B270,'Other Pharma &amp; Health Products'!AB:AB)+SUMIF('PSM Costs'!$B:$B,$B270,'PSM Costs'!AB:AB)&gt;0,SUMIF(Pharmaceuticals!$B:$B,$B270,Pharmaceuticals!S:S)+SUMIF('Health Products &amp; Equipment'!$B:$B,$B270,'Health Products &amp; Equipment'!AB:AB)+SUMIF('Other Pharma &amp; Health Products'!$B:$B,$B270,'Other Pharma &amp; Health Products'!AB:AB)+SUMIF('PSM Costs'!$B:$B,$B270,'PSM Costs'!AB:AB),"")</f>
        <v/>
      </c>
      <c r="K270" s="230" t="str">
        <f ca="1">IF(SUMIF(Pharmaceuticals!$B:$B,$B270,Pharmaceuticals!U:U)+SUMIF('Health Products &amp; Equipment'!$B:$B,$B270,'Health Products &amp; Equipment'!AD:AD)+SUMIF('Other Pharma &amp; Health Products'!$B:$B,$B270,'Other Pharma &amp; Health Products'!AD:AD)+SUMIF('PSM Costs'!$B:$B,$B270,'PSM Costs'!AD:AD)&gt;0,SUMIF(Pharmaceuticals!$B:$B,$B270,Pharmaceuticals!U:U)+SUMIF('Health Products &amp; Equipment'!$B:$B,$B270,'Health Products &amp; Equipment'!AD:AD)+SUMIF('Other Pharma &amp; Health Products'!$B:$B,$B270,'Other Pharma &amp; Health Products'!AD:AD)+SUMIF('PSM Costs'!$B:$B,$B270,'PSM Costs'!AD:AD),"")</f>
        <v/>
      </c>
      <c r="L270" s="230" t="str">
        <f ca="1">IF(SUMIF(Pharmaceuticals!$B:$B,$B270,Pharmaceuticals!W:W)+SUMIF('Health Products &amp; Equipment'!$B:$B,$B270,'Health Products &amp; Equipment'!AF:AF)+SUMIF('Other Pharma &amp; Health Products'!$B:$B,$B270,'Other Pharma &amp; Health Products'!AF:AF)+SUMIF('PSM Costs'!$B:$B,$B270,'PSM Costs'!AF:AF)&gt;0,SUMIF(Pharmaceuticals!$B:$B,$B270,Pharmaceuticals!W:W)+SUMIF('Health Products &amp; Equipment'!$B:$B,$B270,'Health Products &amp; Equipment'!AF:AF)+SUMIF('Other Pharma &amp; Health Products'!$B:$B,$B270,'Other Pharma &amp; Health Products'!AF:AF)+SUMIF('PSM Costs'!$B:$B,$B270,'PSM Costs'!AF:AF),"")</f>
        <v/>
      </c>
      <c r="M270" s="228" t="str">
        <f t="shared" ca="1" si="21"/>
        <v/>
      </c>
      <c r="N270" s="231" t="str">
        <f ca="1">IF(SUMIF(Pharmaceuticals!$B:$B,$B270,Pharmaceuticals!AD:AD)+SUMIF('Health Products &amp; Equipment'!$B:$B,$B270,'Health Products &amp; Equipment'!AM:AM)+SUMIF('Other Pharma &amp; Health Products'!$B:$B,$B270,'Other Pharma &amp; Health Products'!AM:AM)+SUMIF('PSM Costs'!$B:$B,$B270,'PSM Costs'!AM:AM)&gt;0,SUMIF(Pharmaceuticals!$B:$B,$B270,Pharmaceuticals!AD:AD)+SUMIF('Health Products &amp; Equipment'!$B:$B,$B270,'Health Products &amp; Equipment'!AM:AM)+SUMIF('Other Pharma &amp; Health Products'!$B:$B,$B270,'Other Pharma &amp; Health Products'!AM:AM)+SUMIF('PSM Costs'!$B:$B,$B270,'PSM Costs'!AM:AM),"")</f>
        <v/>
      </c>
      <c r="O270" s="231" t="str">
        <f ca="1">IF(SUMIF(Pharmaceuticals!$B:$B,$B270,Pharmaceuticals!AF:AF)+SUMIF('Health Products &amp; Equipment'!$B:$B,$B270,'Health Products &amp; Equipment'!AO:AO)+SUMIF('Other Pharma &amp; Health Products'!$B:$B,$B270,'Other Pharma &amp; Health Products'!AO:AO)+SUMIF('PSM Costs'!$B:$B,$B270,'PSM Costs'!AO:AO)&gt;0,SUMIF(Pharmaceuticals!$B:$B,$B270,Pharmaceuticals!AF:AF)+SUMIF('Health Products &amp; Equipment'!$B:$B,$B270,'Health Products &amp; Equipment'!AO:AO)+SUMIF('Other Pharma &amp; Health Products'!$B:$B,$B270,'Other Pharma &amp; Health Products'!AO:AO)+SUMIF('PSM Costs'!$B:$B,$B270,'PSM Costs'!AO:AO),"")</f>
        <v/>
      </c>
      <c r="P270" s="231" t="str">
        <f ca="1">IF(SUMIF(Pharmaceuticals!$B:$B,$B270,Pharmaceuticals!AH:AH)+SUMIF('Health Products &amp; Equipment'!$B:$B,$B270,'Health Products &amp; Equipment'!AQ:AQ)+SUMIF('Other Pharma &amp; Health Products'!$B:$B,$B270,'Other Pharma &amp; Health Products'!AQ:AQ)+SUMIF('PSM Costs'!$B:$B,$B270,'PSM Costs'!AQ:AQ)&gt;0,SUMIF(Pharmaceuticals!$B:$B,$B270,Pharmaceuticals!AH:AH)+SUMIF('Health Products &amp; Equipment'!$B:$B,$B270,'Health Products &amp; Equipment'!AQ:AQ)+SUMIF('Other Pharma &amp; Health Products'!$B:$B,$B270,'Other Pharma &amp; Health Products'!AQ:AQ)+SUMIF('PSM Costs'!$B:$B,$B270,'PSM Costs'!AQ:AQ),"")</f>
        <v/>
      </c>
      <c r="Q270" s="231" t="str">
        <f ca="1">IF(SUMIF(Pharmaceuticals!$B:$B,$B270,Pharmaceuticals!AJ:AJ)+SUMIF('Health Products &amp; Equipment'!$B:$B,$B270,'Health Products &amp; Equipment'!AS:AS)+SUMIF('Other Pharma &amp; Health Products'!$B:$B,$B270,'Other Pharma &amp; Health Products'!AS:AS)+SUMIF('PSM Costs'!$B:$B,$B270,'PSM Costs'!AS:AS)&gt;0,SUMIF(Pharmaceuticals!$B:$B,$B270,Pharmaceuticals!AJ:AJ)+SUMIF('Health Products &amp; Equipment'!$B:$B,$B270,'Health Products &amp; Equipment'!AS:AS)+SUMIF('Other Pharma &amp; Health Products'!$B:$B,$B270,'Other Pharma &amp; Health Products'!AS:AS)+SUMIF('PSM Costs'!$B:$B,$B270,'PSM Costs'!AS:AS),"")</f>
        <v/>
      </c>
      <c r="R270" s="229" t="str">
        <f t="shared" ca="1" si="22"/>
        <v/>
      </c>
      <c r="S270" s="230" t="str">
        <f ca="1">IF(SUMIF(Pharmaceuticals!$B:$B,$B270,Pharmaceuticals!AQ:AQ)+SUMIF('Health Products &amp; Equipment'!$B:$B,$B270,'Health Products &amp; Equipment'!AZ:AZ)+SUMIF('Other Pharma &amp; Health Products'!$B:$B,$B270,'Other Pharma &amp; Health Products'!AZ:AZ)+SUMIF('PSM Costs'!$B:$B,$B270,'PSM Costs'!AZ:AZ)&gt;0,SUMIF(Pharmaceuticals!$B:$B,$B270,Pharmaceuticals!AQ:AQ)+SUMIF('Health Products &amp; Equipment'!$B:$B,$B270,'Health Products &amp; Equipment'!AZ:AZ)+SUMIF('Other Pharma &amp; Health Products'!$B:$B,$B270,'Other Pharma &amp; Health Products'!AZ:AZ)+SUMIF('PSM Costs'!$B:$B,$B270,'PSM Costs'!AZ:AZ),"")</f>
        <v/>
      </c>
      <c r="T270" s="230" t="str">
        <f ca="1">IF(SUMIF(Pharmaceuticals!$B:$B,$B270,Pharmaceuticals!AS:AS)+SUMIF('Health Products &amp; Equipment'!$B:$B,$B270,'Health Products &amp; Equipment'!BB:BB)+SUMIF('Other Pharma &amp; Health Products'!$B:$B,$B270,'Other Pharma &amp; Health Products'!BB:BB)+SUMIF('PSM Costs'!$B:$B,$B270,'PSM Costs'!BB:BB)&gt;0,SUMIF(Pharmaceuticals!$B:$B,$B270,Pharmaceuticals!AS:AS)+SUMIF('Health Products &amp; Equipment'!$B:$B,$B270,'Health Products &amp; Equipment'!BB:BB)+SUMIF('Other Pharma &amp; Health Products'!$B:$B,$B270,'Other Pharma &amp; Health Products'!BB:BB)+SUMIF('PSM Costs'!$B:$B,$B270,'PSM Costs'!BB:BB),"")</f>
        <v/>
      </c>
      <c r="U270" s="230" t="str">
        <f ca="1">IF(SUMIF(Pharmaceuticals!$B:$B,$B270,Pharmaceuticals!AU:AU)+SUMIF('Health Products &amp; Equipment'!$B:$B,$B270,'Health Products &amp; Equipment'!BD:BD)+SUMIF('Other Pharma &amp; Health Products'!$B:$B,$B270,'Other Pharma &amp; Health Products'!BD:BD)+SUMIF('PSM Costs'!$B:$B,$B270,'PSM Costs'!BD:BD)&gt;0,SUMIF(Pharmaceuticals!$B:$B,$B270,Pharmaceuticals!AU:AU)+SUMIF('Health Products &amp; Equipment'!$B:$B,$B270,'Health Products &amp; Equipment'!BD:BD)+SUMIF('Other Pharma &amp; Health Products'!$B:$B,$B270,'Other Pharma &amp; Health Products'!BD:BD)+SUMIF('PSM Costs'!$B:$B,$B270,'PSM Costs'!BD:BD),"")</f>
        <v/>
      </c>
      <c r="V270" s="230" t="str">
        <f ca="1">IF(SUMIF(Pharmaceuticals!$B:$B,$B270,Pharmaceuticals!AW:AW)+SUMIF('Health Products &amp; Equipment'!$B:$B,$B270,'Health Products &amp; Equipment'!BF:BF)+SUMIF('Other Pharma &amp; Health Products'!$B:$B,$B270,'Other Pharma &amp; Health Products'!BF:BF)+SUMIF('PSM Costs'!$B:$B,$B270,'PSM Costs'!BF:BF)&gt;0,SUMIF(Pharmaceuticals!$B:$B,$B270,Pharmaceuticals!AW:AW)+SUMIF('Health Products &amp; Equipment'!$B:$B,$B270,'Health Products &amp; Equipment'!BF:BF)+SUMIF('Other Pharma &amp; Health Products'!$B:$B,$B270,'Other Pharma &amp; Health Products'!BF:BF)+SUMIF('PSM Costs'!$B:$B,$B270,'PSM Costs'!BF:BF),"")</f>
        <v/>
      </c>
      <c r="W270" s="228" t="str">
        <f t="shared" ca="1" si="23"/>
        <v/>
      </c>
      <c r="X270" s="231" t="str">
        <f ca="1">IF(SUMIF(Pharmaceuticals!$B:$B,$B270,Pharmaceuticals!BD:BD)+SUMIF('Health Products &amp; Equipment'!$B:$B,$B270,'Health Products &amp; Equipment'!BM:BM)+SUMIF('Other Pharma &amp; Health Products'!$B:$B,$B270,'Other Pharma &amp; Health Products'!BM:BM)+SUMIF('PSM Costs'!$B:$B,$B270,'PSM Costs'!BM:BM)&gt;0,SUMIF(Pharmaceuticals!$B:$B,$B270,Pharmaceuticals!BD:BD)+SUMIF('Health Products &amp; Equipment'!$B:$B,$B270,'Health Products &amp; Equipment'!BM:BM)+SUMIF('Other Pharma &amp; Health Products'!$B:$B,$B270,'Other Pharma &amp; Health Products'!BM:BM)+SUMIF('PSM Costs'!$B:$B,$B270,'PSM Costs'!BM:BM),"")</f>
        <v/>
      </c>
      <c r="Y270" s="231" t="str">
        <f ca="1">IF(SUMIF(Pharmaceuticals!$B:$B,$B270,Pharmaceuticals!BF:BF)+SUMIF('Health Products &amp; Equipment'!$B:$B,$B270,'Health Products &amp; Equipment'!BO:BO)+SUMIF('Other Pharma &amp; Health Products'!$B:$B,$B270,'Other Pharma &amp; Health Products'!BO:BO)+SUMIF('PSM Costs'!$B:$B,$B270,'PSM Costs'!BO:BO)&gt;0,SUMIF(Pharmaceuticals!$B:$B,$B270,Pharmaceuticals!BF:BF)+SUMIF('Health Products &amp; Equipment'!$B:$B,$B270,'Health Products &amp; Equipment'!BO:BO)+SUMIF('Other Pharma &amp; Health Products'!$B:$B,$B270,'Other Pharma &amp; Health Products'!BO:BO)+SUMIF('PSM Costs'!$B:$B,$B270,'PSM Costs'!BO:BO),"")</f>
        <v/>
      </c>
      <c r="Z270" s="231" t="str">
        <f ca="1">IF(SUMIF(Pharmaceuticals!$B:$B,$B270,Pharmaceuticals!BH:BH)+SUMIF('Health Products &amp; Equipment'!$B:$B,$B270,'Health Products &amp; Equipment'!BQ:BQ)+SUMIF('Other Pharma &amp; Health Products'!$B:$B,$B270,'Other Pharma &amp; Health Products'!BQ:BQ)+SUMIF('PSM Costs'!$B:$B,$B270,'PSM Costs'!BQ:BQ)&gt;0,SUMIF(Pharmaceuticals!$B:$B,$B270,Pharmaceuticals!BH:BH)+SUMIF('Health Products &amp; Equipment'!$B:$B,$B270,'Health Products &amp; Equipment'!BQ:BQ)+SUMIF('Other Pharma &amp; Health Products'!$B:$B,$B270,'Other Pharma &amp; Health Products'!BQ:BQ)+SUMIF('PSM Costs'!$B:$B,$B270,'PSM Costs'!BQ:BQ),"")</f>
        <v/>
      </c>
      <c r="AA270" s="231" t="str">
        <f ca="1">IF(SUMIF(Pharmaceuticals!$B:$B,$B270,Pharmaceuticals!BJ:BJ)+SUMIF('Health Products &amp; Equipment'!$B:$B,$B270,'Health Products &amp; Equipment'!BS:BS)+SUMIF('Other Pharma &amp; Health Products'!$B:$B,$B270,'Other Pharma &amp; Health Products'!BS:BS)+SUMIF('PSM Costs'!$B:$B,$B270,'PSM Costs'!BS:BS)&gt;0,SUMIF(Pharmaceuticals!$B:$B,$B270,Pharmaceuticals!BJ:BJ)+SUMIF('Health Products &amp; Equipment'!$B:$B,$B270,'Health Products &amp; Equipment'!BS:BS)+SUMIF('Other Pharma &amp; Health Products'!$B:$B,$B270,'Other Pharma &amp; Health Products'!BS:BS)+SUMIF('PSM Costs'!$B:$B,$B270,'PSM Costs'!BS:BS),"")</f>
        <v/>
      </c>
      <c r="AB270" s="230" t="str">
        <f t="shared" ca="1" si="24"/>
        <v/>
      </c>
    </row>
    <row r="271" spans="1:28" ht="22" customHeight="1" x14ac:dyDescent="0.15">
      <c r="A271" s="226">
        <v>261</v>
      </c>
      <c r="B271" s="226" t="str">
        <f ca="1">IFERROR(VLOOKUP(A271,'Rank unique Mod-Int-CI-PR'!I:J,2,FALSE),"")</f>
        <v/>
      </c>
      <c r="C271" s="227" t="str">
        <f ca="1">IFERROR(VLOOKUP(VALUE(LEFT(B271,FIND("-",B271)-1)),CatModules!B:C,2,FALSE),"")</f>
        <v/>
      </c>
      <c r="D271" s="227" t="str">
        <f ca="1">IFERROR(VLOOKUP(LEFT(B271,FIND("--",B271)-1),CatInt!D:E,2,FALSE),"")</f>
        <v/>
      </c>
      <c r="E271" s="227" t="str">
        <f ca="1">IFERROR(VLOOKUP(MID(B271,FIND("--",B271)+2,FIND("---",B271)-FIND("--",B271)-2),CatCostInp!D:E,2,FALSE),"")</f>
        <v/>
      </c>
      <c r="F271" s="227" t="str">
        <f ca="1">IFERROR(VLOOKUP(B271,ActivityConcat!A:C,3,FALSE),"")</f>
        <v/>
      </c>
      <c r="G271" s="228" t="str">
        <f ca="1">IFERROR(VLOOKUP(VALUE(RIGHT(B271,1)),Setup!A:D,4,FALSE),"")</f>
        <v/>
      </c>
      <c r="H271" s="229" t="str">
        <f t="shared" ca="1" si="20"/>
        <v/>
      </c>
      <c r="I271" s="230" t="str">
        <f ca="1">IF(SUMIF(Pharmaceuticals!$B:$B,$B271,Pharmaceuticals!Q:Q)+SUMIF('Health Products &amp; Equipment'!$B:$B,$B271,'Health Products &amp; Equipment'!Z:Z)+SUMIF('Other Pharma &amp; Health Products'!$B:$B,$B271,'Other Pharma &amp; Health Products'!Z:Z)+SUMIF('PSM Costs'!$B:$B,$B271,'PSM Costs'!Z:Z)&gt;0,SUMIF(Pharmaceuticals!$B:$B,$B271,Pharmaceuticals!Q:Q)+SUMIF('Health Products &amp; Equipment'!$B:$B,$B271,'Health Products &amp; Equipment'!Z:Z)+SUMIF('Other Pharma &amp; Health Products'!$B:$B,$B271,'Other Pharma &amp; Health Products'!Z:Z)+SUMIF('PSM Costs'!$B:$B,$B271,'PSM Costs'!Z:Z),"")</f>
        <v/>
      </c>
      <c r="J271" s="230" t="str">
        <f ca="1">IF(SUMIF(Pharmaceuticals!$B:$B,$B271,Pharmaceuticals!S:S)+SUMIF('Health Products &amp; Equipment'!$B:$B,$B271,'Health Products &amp; Equipment'!AB:AB)+SUMIF('Other Pharma &amp; Health Products'!$B:$B,$B271,'Other Pharma &amp; Health Products'!AB:AB)+SUMIF('PSM Costs'!$B:$B,$B271,'PSM Costs'!AB:AB)&gt;0,SUMIF(Pharmaceuticals!$B:$B,$B271,Pharmaceuticals!S:S)+SUMIF('Health Products &amp; Equipment'!$B:$B,$B271,'Health Products &amp; Equipment'!AB:AB)+SUMIF('Other Pharma &amp; Health Products'!$B:$B,$B271,'Other Pharma &amp; Health Products'!AB:AB)+SUMIF('PSM Costs'!$B:$B,$B271,'PSM Costs'!AB:AB),"")</f>
        <v/>
      </c>
      <c r="K271" s="230" t="str">
        <f ca="1">IF(SUMIF(Pharmaceuticals!$B:$B,$B271,Pharmaceuticals!U:U)+SUMIF('Health Products &amp; Equipment'!$B:$B,$B271,'Health Products &amp; Equipment'!AD:AD)+SUMIF('Other Pharma &amp; Health Products'!$B:$B,$B271,'Other Pharma &amp; Health Products'!AD:AD)+SUMIF('PSM Costs'!$B:$B,$B271,'PSM Costs'!AD:AD)&gt;0,SUMIF(Pharmaceuticals!$B:$B,$B271,Pharmaceuticals!U:U)+SUMIF('Health Products &amp; Equipment'!$B:$B,$B271,'Health Products &amp; Equipment'!AD:AD)+SUMIF('Other Pharma &amp; Health Products'!$B:$B,$B271,'Other Pharma &amp; Health Products'!AD:AD)+SUMIF('PSM Costs'!$B:$B,$B271,'PSM Costs'!AD:AD),"")</f>
        <v/>
      </c>
      <c r="L271" s="230" t="str">
        <f ca="1">IF(SUMIF(Pharmaceuticals!$B:$B,$B271,Pharmaceuticals!W:W)+SUMIF('Health Products &amp; Equipment'!$B:$B,$B271,'Health Products &amp; Equipment'!AF:AF)+SUMIF('Other Pharma &amp; Health Products'!$B:$B,$B271,'Other Pharma &amp; Health Products'!AF:AF)+SUMIF('PSM Costs'!$B:$B,$B271,'PSM Costs'!AF:AF)&gt;0,SUMIF(Pharmaceuticals!$B:$B,$B271,Pharmaceuticals!W:W)+SUMIF('Health Products &amp; Equipment'!$B:$B,$B271,'Health Products &amp; Equipment'!AF:AF)+SUMIF('Other Pharma &amp; Health Products'!$B:$B,$B271,'Other Pharma &amp; Health Products'!AF:AF)+SUMIF('PSM Costs'!$B:$B,$B271,'PSM Costs'!AF:AF),"")</f>
        <v/>
      </c>
      <c r="M271" s="228" t="str">
        <f t="shared" ca="1" si="21"/>
        <v/>
      </c>
      <c r="N271" s="231" t="str">
        <f ca="1">IF(SUMIF(Pharmaceuticals!$B:$B,$B271,Pharmaceuticals!AD:AD)+SUMIF('Health Products &amp; Equipment'!$B:$B,$B271,'Health Products &amp; Equipment'!AM:AM)+SUMIF('Other Pharma &amp; Health Products'!$B:$B,$B271,'Other Pharma &amp; Health Products'!AM:AM)+SUMIF('PSM Costs'!$B:$B,$B271,'PSM Costs'!AM:AM)&gt;0,SUMIF(Pharmaceuticals!$B:$B,$B271,Pharmaceuticals!AD:AD)+SUMIF('Health Products &amp; Equipment'!$B:$B,$B271,'Health Products &amp; Equipment'!AM:AM)+SUMIF('Other Pharma &amp; Health Products'!$B:$B,$B271,'Other Pharma &amp; Health Products'!AM:AM)+SUMIF('PSM Costs'!$B:$B,$B271,'PSM Costs'!AM:AM),"")</f>
        <v/>
      </c>
      <c r="O271" s="231" t="str">
        <f ca="1">IF(SUMIF(Pharmaceuticals!$B:$B,$B271,Pharmaceuticals!AF:AF)+SUMIF('Health Products &amp; Equipment'!$B:$B,$B271,'Health Products &amp; Equipment'!AO:AO)+SUMIF('Other Pharma &amp; Health Products'!$B:$B,$B271,'Other Pharma &amp; Health Products'!AO:AO)+SUMIF('PSM Costs'!$B:$B,$B271,'PSM Costs'!AO:AO)&gt;0,SUMIF(Pharmaceuticals!$B:$B,$B271,Pharmaceuticals!AF:AF)+SUMIF('Health Products &amp; Equipment'!$B:$B,$B271,'Health Products &amp; Equipment'!AO:AO)+SUMIF('Other Pharma &amp; Health Products'!$B:$B,$B271,'Other Pharma &amp; Health Products'!AO:AO)+SUMIF('PSM Costs'!$B:$B,$B271,'PSM Costs'!AO:AO),"")</f>
        <v/>
      </c>
      <c r="P271" s="231" t="str">
        <f ca="1">IF(SUMIF(Pharmaceuticals!$B:$B,$B271,Pharmaceuticals!AH:AH)+SUMIF('Health Products &amp; Equipment'!$B:$B,$B271,'Health Products &amp; Equipment'!AQ:AQ)+SUMIF('Other Pharma &amp; Health Products'!$B:$B,$B271,'Other Pharma &amp; Health Products'!AQ:AQ)+SUMIF('PSM Costs'!$B:$B,$B271,'PSM Costs'!AQ:AQ)&gt;0,SUMIF(Pharmaceuticals!$B:$B,$B271,Pharmaceuticals!AH:AH)+SUMIF('Health Products &amp; Equipment'!$B:$B,$B271,'Health Products &amp; Equipment'!AQ:AQ)+SUMIF('Other Pharma &amp; Health Products'!$B:$B,$B271,'Other Pharma &amp; Health Products'!AQ:AQ)+SUMIF('PSM Costs'!$B:$B,$B271,'PSM Costs'!AQ:AQ),"")</f>
        <v/>
      </c>
      <c r="Q271" s="231" t="str">
        <f ca="1">IF(SUMIF(Pharmaceuticals!$B:$B,$B271,Pharmaceuticals!AJ:AJ)+SUMIF('Health Products &amp; Equipment'!$B:$B,$B271,'Health Products &amp; Equipment'!AS:AS)+SUMIF('Other Pharma &amp; Health Products'!$B:$B,$B271,'Other Pharma &amp; Health Products'!AS:AS)+SUMIF('PSM Costs'!$B:$B,$B271,'PSM Costs'!AS:AS)&gt;0,SUMIF(Pharmaceuticals!$B:$B,$B271,Pharmaceuticals!AJ:AJ)+SUMIF('Health Products &amp; Equipment'!$B:$B,$B271,'Health Products &amp; Equipment'!AS:AS)+SUMIF('Other Pharma &amp; Health Products'!$B:$B,$B271,'Other Pharma &amp; Health Products'!AS:AS)+SUMIF('PSM Costs'!$B:$B,$B271,'PSM Costs'!AS:AS),"")</f>
        <v/>
      </c>
      <c r="R271" s="229" t="str">
        <f t="shared" ca="1" si="22"/>
        <v/>
      </c>
      <c r="S271" s="230" t="str">
        <f ca="1">IF(SUMIF(Pharmaceuticals!$B:$B,$B271,Pharmaceuticals!AQ:AQ)+SUMIF('Health Products &amp; Equipment'!$B:$B,$B271,'Health Products &amp; Equipment'!AZ:AZ)+SUMIF('Other Pharma &amp; Health Products'!$B:$B,$B271,'Other Pharma &amp; Health Products'!AZ:AZ)+SUMIF('PSM Costs'!$B:$B,$B271,'PSM Costs'!AZ:AZ)&gt;0,SUMIF(Pharmaceuticals!$B:$B,$B271,Pharmaceuticals!AQ:AQ)+SUMIF('Health Products &amp; Equipment'!$B:$B,$B271,'Health Products &amp; Equipment'!AZ:AZ)+SUMIF('Other Pharma &amp; Health Products'!$B:$B,$B271,'Other Pharma &amp; Health Products'!AZ:AZ)+SUMIF('PSM Costs'!$B:$B,$B271,'PSM Costs'!AZ:AZ),"")</f>
        <v/>
      </c>
      <c r="T271" s="230" t="str">
        <f ca="1">IF(SUMIF(Pharmaceuticals!$B:$B,$B271,Pharmaceuticals!AS:AS)+SUMIF('Health Products &amp; Equipment'!$B:$B,$B271,'Health Products &amp; Equipment'!BB:BB)+SUMIF('Other Pharma &amp; Health Products'!$B:$B,$B271,'Other Pharma &amp; Health Products'!BB:BB)+SUMIF('PSM Costs'!$B:$B,$B271,'PSM Costs'!BB:BB)&gt;0,SUMIF(Pharmaceuticals!$B:$B,$B271,Pharmaceuticals!AS:AS)+SUMIF('Health Products &amp; Equipment'!$B:$B,$B271,'Health Products &amp; Equipment'!BB:BB)+SUMIF('Other Pharma &amp; Health Products'!$B:$B,$B271,'Other Pharma &amp; Health Products'!BB:BB)+SUMIF('PSM Costs'!$B:$B,$B271,'PSM Costs'!BB:BB),"")</f>
        <v/>
      </c>
      <c r="U271" s="230" t="str">
        <f ca="1">IF(SUMIF(Pharmaceuticals!$B:$B,$B271,Pharmaceuticals!AU:AU)+SUMIF('Health Products &amp; Equipment'!$B:$B,$B271,'Health Products &amp; Equipment'!BD:BD)+SUMIF('Other Pharma &amp; Health Products'!$B:$B,$B271,'Other Pharma &amp; Health Products'!BD:BD)+SUMIF('PSM Costs'!$B:$B,$B271,'PSM Costs'!BD:BD)&gt;0,SUMIF(Pharmaceuticals!$B:$B,$B271,Pharmaceuticals!AU:AU)+SUMIF('Health Products &amp; Equipment'!$B:$B,$B271,'Health Products &amp; Equipment'!BD:BD)+SUMIF('Other Pharma &amp; Health Products'!$B:$B,$B271,'Other Pharma &amp; Health Products'!BD:BD)+SUMIF('PSM Costs'!$B:$B,$B271,'PSM Costs'!BD:BD),"")</f>
        <v/>
      </c>
      <c r="V271" s="230" t="str">
        <f ca="1">IF(SUMIF(Pharmaceuticals!$B:$B,$B271,Pharmaceuticals!AW:AW)+SUMIF('Health Products &amp; Equipment'!$B:$B,$B271,'Health Products &amp; Equipment'!BF:BF)+SUMIF('Other Pharma &amp; Health Products'!$B:$B,$B271,'Other Pharma &amp; Health Products'!BF:BF)+SUMIF('PSM Costs'!$B:$B,$B271,'PSM Costs'!BF:BF)&gt;0,SUMIF(Pharmaceuticals!$B:$B,$B271,Pharmaceuticals!AW:AW)+SUMIF('Health Products &amp; Equipment'!$B:$B,$B271,'Health Products &amp; Equipment'!BF:BF)+SUMIF('Other Pharma &amp; Health Products'!$B:$B,$B271,'Other Pharma &amp; Health Products'!BF:BF)+SUMIF('PSM Costs'!$B:$B,$B271,'PSM Costs'!BF:BF),"")</f>
        <v/>
      </c>
      <c r="W271" s="228" t="str">
        <f t="shared" ca="1" si="23"/>
        <v/>
      </c>
      <c r="X271" s="231" t="str">
        <f ca="1">IF(SUMIF(Pharmaceuticals!$B:$B,$B271,Pharmaceuticals!BD:BD)+SUMIF('Health Products &amp; Equipment'!$B:$B,$B271,'Health Products &amp; Equipment'!BM:BM)+SUMIF('Other Pharma &amp; Health Products'!$B:$B,$B271,'Other Pharma &amp; Health Products'!BM:BM)+SUMIF('PSM Costs'!$B:$B,$B271,'PSM Costs'!BM:BM)&gt;0,SUMIF(Pharmaceuticals!$B:$B,$B271,Pharmaceuticals!BD:BD)+SUMIF('Health Products &amp; Equipment'!$B:$B,$B271,'Health Products &amp; Equipment'!BM:BM)+SUMIF('Other Pharma &amp; Health Products'!$B:$B,$B271,'Other Pharma &amp; Health Products'!BM:BM)+SUMIF('PSM Costs'!$B:$B,$B271,'PSM Costs'!BM:BM),"")</f>
        <v/>
      </c>
      <c r="Y271" s="231" t="str">
        <f ca="1">IF(SUMIF(Pharmaceuticals!$B:$B,$B271,Pharmaceuticals!BF:BF)+SUMIF('Health Products &amp; Equipment'!$B:$B,$B271,'Health Products &amp; Equipment'!BO:BO)+SUMIF('Other Pharma &amp; Health Products'!$B:$B,$B271,'Other Pharma &amp; Health Products'!BO:BO)+SUMIF('PSM Costs'!$B:$B,$B271,'PSM Costs'!BO:BO)&gt;0,SUMIF(Pharmaceuticals!$B:$B,$B271,Pharmaceuticals!BF:BF)+SUMIF('Health Products &amp; Equipment'!$B:$B,$B271,'Health Products &amp; Equipment'!BO:BO)+SUMIF('Other Pharma &amp; Health Products'!$B:$B,$B271,'Other Pharma &amp; Health Products'!BO:BO)+SUMIF('PSM Costs'!$B:$B,$B271,'PSM Costs'!BO:BO),"")</f>
        <v/>
      </c>
      <c r="Z271" s="231" t="str">
        <f ca="1">IF(SUMIF(Pharmaceuticals!$B:$B,$B271,Pharmaceuticals!BH:BH)+SUMIF('Health Products &amp; Equipment'!$B:$B,$B271,'Health Products &amp; Equipment'!BQ:BQ)+SUMIF('Other Pharma &amp; Health Products'!$B:$B,$B271,'Other Pharma &amp; Health Products'!BQ:BQ)+SUMIF('PSM Costs'!$B:$B,$B271,'PSM Costs'!BQ:BQ)&gt;0,SUMIF(Pharmaceuticals!$B:$B,$B271,Pharmaceuticals!BH:BH)+SUMIF('Health Products &amp; Equipment'!$B:$B,$B271,'Health Products &amp; Equipment'!BQ:BQ)+SUMIF('Other Pharma &amp; Health Products'!$B:$B,$B271,'Other Pharma &amp; Health Products'!BQ:BQ)+SUMIF('PSM Costs'!$B:$B,$B271,'PSM Costs'!BQ:BQ),"")</f>
        <v/>
      </c>
      <c r="AA271" s="231" t="str">
        <f ca="1">IF(SUMIF(Pharmaceuticals!$B:$B,$B271,Pharmaceuticals!BJ:BJ)+SUMIF('Health Products &amp; Equipment'!$B:$B,$B271,'Health Products &amp; Equipment'!BS:BS)+SUMIF('Other Pharma &amp; Health Products'!$B:$B,$B271,'Other Pharma &amp; Health Products'!BS:BS)+SUMIF('PSM Costs'!$B:$B,$B271,'PSM Costs'!BS:BS)&gt;0,SUMIF(Pharmaceuticals!$B:$B,$B271,Pharmaceuticals!BJ:BJ)+SUMIF('Health Products &amp; Equipment'!$B:$B,$B271,'Health Products &amp; Equipment'!BS:BS)+SUMIF('Other Pharma &amp; Health Products'!$B:$B,$B271,'Other Pharma &amp; Health Products'!BS:BS)+SUMIF('PSM Costs'!$B:$B,$B271,'PSM Costs'!BS:BS),"")</f>
        <v/>
      </c>
      <c r="AB271" s="230" t="str">
        <f t="shared" ca="1" si="24"/>
        <v/>
      </c>
    </row>
    <row r="272" spans="1:28" ht="22" customHeight="1" x14ac:dyDescent="0.15">
      <c r="A272" s="226">
        <v>262</v>
      </c>
      <c r="B272" s="226" t="str">
        <f ca="1">IFERROR(VLOOKUP(A272,'Rank unique Mod-Int-CI-PR'!I:J,2,FALSE),"")</f>
        <v/>
      </c>
      <c r="C272" s="227" t="str">
        <f ca="1">IFERROR(VLOOKUP(VALUE(LEFT(B272,FIND("-",B272)-1)),CatModules!B:C,2,FALSE),"")</f>
        <v/>
      </c>
      <c r="D272" s="227" t="str">
        <f ca="1">IFERROR(VLOOKUP(LEFT(B272,FIND("--",B272)-1),CatInt!D:E,2,FALSE),"")</f>
        <v/>
      </c>
      <c r="E272" s="227" t="str">
        <f ca="1">IFERROR(VLOOKUP(MID(B272,FIND("--",B272)+2,FIND("---",B272)-FIND("--",B272)-2),CatCostInp!D:E,2,FALSE),"")</f>
        <v/>
      </c>
      <c r="F272" s="227" t="str">
        <f ca="1">IFERROR(VLOOKUP(B272,ActivityConcat!A:C,3,FALSE),"")</f>
        <v/>
      </c>
      <c r="G272" s="228" t="str">
        <f ca="1">IFERROR(VLOOKUP(VALUE(RIGHT(B272,1)),Setup!A:D,4,FALSE),"")</f>
        <v/>
      </c>
      <c r="H272" s="229" t="str">
        <f t="shared" ca="1" si="20"/>
        <v/>
      </c>
      <c r="I272" s="230" t="str">
        <f ca="1">IF(SUMIF(Pharmaceuticals!$B:$B,$B272,Pharmaceuticals!Q:Q)+SUMIF('Health Products &amp; Equipment'!$B:$B,$B272,'Health Products &amp; Equipment'!Z:Z)+SUMIF('Other Pharma &amp; Health Products'!$B:$B,$B272,'Other Pharma &amp; Health Products'!Z:Z)+SUMIF('PSM Costs'!$B:$B,$B272,'PSM Costs'!Z:Z)&gt;0,SUMIF(Pharmaceuticals!$B:$B,$B272,Pharmaceuticals!Q:Q)+SUMIF('Health Products &amp; Equipment'!$B:$B,$B272,'Health Products &amp; Equipment'!Z:Z)+SUMIF('Other Pharma &amp; Health Products'!$B:$B,$B272,'Other Pharma &amp; Health Products'!Z:Z)+SUMIF('PSM Costs'!$B:$B,$B272,'PSM Costs'!Z:Z),"")</f>
        <v/>
      </c>
      <c r="J272" s="230" t="str">
        <f ca="1">IF(SUMIF(Pharmaceuticals!$B:$B,$B272,Pharmaceuticals!S:S)+SUMIF('Health Products &amp; Equipment'!$B:$B,$B272,'Health Products &amp; Equipment'!AB:AB)+SUMIF('Other Pharma &amp; Health Products'!$B:$B,$B272,'Other Pharma &amp; Health Products'!AB:AB)+SUMIF('PSM Costs'!$B:$B,$B272,'PSM Costs'!AB:AB)&gt;0,SUMIF(Pharmaceuticals!$B:$B,$B272,Pharmaceuticals!S:S)+SUMIF('Health Products &amp; Equipment'!$B:$B,$B272,'Health Products &amp; Equipment'!AB:AB)+SUMIF('Other Pharma &amp; Health Products'!$B:$B,$B272,'Other Pharma &amp; Health Products'!AB:AB)+SUMIF('PSM Costs'!$B:$B,$B272,'PSM Costs'!AB:AB),"")</f>
        <v/>
      </c>
      <c r="K272" s="230" t="str">
        <f ca="1">IF(SUMIF(Pharmaceuticals!$B:$B,$B272,Pharmaceuticals!U:U)+SUMIF('Health Products &amp; Equipment'!$B:$B,$B272,'Health Products &amp; Equipment'!AD:AD)+SUMIF('Other Pharma &amp; Health Products'!$B:$B,$B272,'Other Pharma &amp; Health Products'!AD:AD)+SUMIF('PSM Costs'!$B:$B,$B272,'PSM Costs'!AD:AD)&gt;0,SUMIF(Pharmaceuticals!$B:$B,$B272,Pharmaceuticals!U:U)+SUMIF('Health Products &amp; Equipment'!$B:$B,$B272,'Health Products &amp; Equipment'!AD:AD)+SUMIF('Other Pharma &amp; Health Products'!$B:$B,$B272,'Other Pharma &amp; Health Products'!AD:AD)+SUMIF('PSM Costs'!$B:$B,$B272,'PSM Costs'!AD:AD),"")</f>
        <v/>
      </c>
      <c r="L272" s="230" t="str">
        <f ca="1">IF(SUMIF(Pharmaceuticals!$B:$B,$B272,Pharmaceuticals!W:W)+SUMIF('Health Products &amp; Equipment'!$B:$B,$B272,'Health Products &amp; Equipment'!AF:AF)+SUMIF('Other Pharma &amp; Health Products'!$B:$B,$B272,'Other Pharma &amp; Health Products'!AF:AF)+SUMIF('PSM Costs'!$B:$B,$B272,'PSM Costs'!AF:AF)&gt;0,SUMIF(Pharmaceuticals!$B:$B,$B272,Pharmaceuticals!W:W)+SUMIF('Health Products &amp; Equipment'!$B:$B,$B272,'Health Products &amp; Equipment'!AF:AF)+SUMIF('Other Pharma &amp; Health Products'!$B:$B,$B272,'Other Pharma &amp; Health Products'!AF:AF)+SUMIF('PSM Costs'!$B:$B,$B272,'PSM Costs'!AF:AF),"")</f>
        <v/>
      </c>
      <c r="M272" s="228" t="str">
        <f t="shared" ca="1" si="21"/>
        <v/>
      </c>
      <c r="N272" s="231" t="str">
        <f ca="1">IF(SUMIF(Pharmaceuticals!$B:$B,$B272,Pharmaceuticals!AD:AD)+SUMIF('Health Products &amp; Equipment'!$B:$B,$B272,'Health Products &amp; Equipment'!AM:AM)+SUMIF('Other Pharma &amp; Health Products'!$B:$B,$B272,'Other Pharma &amp; Health Products'!AM:AM)+SUMIF('PSM Costs'!$B:$B,$B272,'PSM Costs'!AM:AM)&gt;0,SUMIF(Pharmaceuticals!$B:$B,$B272,Pharmaceuticals!AD:AD)+SUMIF('Health Products &amp; Equipment'!$B:$B,$B272,'Health Products &amp; Equipment'!AM:AM)+SUMIF('Other Pharma &amp; Health Products'!$B:$B,$B272,'Other Pharma &amp; Health Products'!AM:AM)+SUMIF('PSM Costs'!$B:$B,$B272,'PSM Costs'!AM:AM),"")</f>
        <v/>
      </c>
      <c r="O272" s="231" t="str">
        <f ca="1">IF(SUMIF(Pharmaceuticals!$B:$B,$B272,Pharmaceuticals!AF:AF)+SUMIF('Health Products &amp; Equipment'!$B:$B,$B272,'Health Products &amp; Equipment'!AO:AO)+SUMIF('Other Pharma &amp; Health Products'!$B:$B,$B272,'Other Pharma &amp; Health Products'!AO:AO)+SUMIF('PSM Costs'!$B:$B,$B272,'PSM Costs'!AO:AO)&gt;0,SUMIF(Pharmaceuticals!$B:$B,$B272,Pharmaceuticals!AF:AF)+SUMIF('Health Products &amp; Equipment'!$B:$B,$B272,'Health Products &amp; Equipment'!AO:AO)+SUMIF('Other Pharma &amp; Health Products'!$B:$B,$B272,'Other Pharma &amp; Health Products'!AO:AO)+SUMIF('PSM Costs'!$B:$B,$B272,'PSM Costs'!AO:AO),"")</f>
        <v/>
      </c>
      <c r="P272" s="231" t="str">
        <f ca="1">IF(SUMIF(Pharmaceuticals!$B:$B,$B272,Pharmaceuticals!AH:AH)+SUMIF('Health Products &amp; Equipment'!$B:$B,$B272,'Health Products &amp; Equipment'!AQ:AQ)+SUMIF('Other Pharma &amp; Health Products'!$B:$B,$B272,'Other Pharma &amp; Health Products'!AQ:AQ)+SUMIF('PSM Costs'!$B:$B,$B272,'PSM Costs'!AQ:AQ)&gt;0,SUMIF(Pharmaceuticals!$B:$B,$B272,Pharmaceuticals!AH:AH)+SUMIF('Health Products &amp; Equipment'!$B:$B,$B272,'Health Products &amp; Equipment'!AQ:AQ)+SUMIF('Other Pharma &amp; Health Products'!$B:$B,$B272,'Other Pharma &amp; Health Products'!AQ:AQ)+SUMIF('PSM Costs'!$B:$B,$B272,'PSM Costs'!AQ:AQ),"")</f>
        <v/>
      </c>
      <c r="Q272" s="231" t="str">
        <f ca="1">IF(SUMIF(Pharmaceuticals!$B:$B,$B272,Pharmaceuticals!AJ:AJ)+SUMIF('Health Products &amp; Equipment'!$B:$B,$B272,'Health Products &amp; Equipment'!AS:AS)+SUMIF('Other Pharma &amp; Health Products'!$B:$B,$B272,'Other Pharma &amp; Health Products'!AS:AS)+SUMIF('PSM Costs'!$B:$B,$B272,'PSM Costs'!AS:AS)&gt;0,SUMIF(Pharmaceuticals!$B:$B,$B272,Pharmaceuticals!AJ:AJ)+SUMIF('Health Products &amp; Equipment'!$B:$B,$B272,'Health Products &amp; Equipment'!AS:AS)+SUMIF('Other Pharma &amp; Health Products'!$B:$B,$B272,'Other Pharma &amp; Health Products'!AS:AS)+SUMIF('PSM Costs'!$B:$B,$B272,'PSM Costs'!AS:AS),"")</f>
        <v/>
      </c>
      <c r="R272" s="229" t="str">
        <f t="shared" ca="1" si="22"/>
        <v/>
      </c>
      <c r="S272" s="230" t="str">
        <f ca="1">IF(SUMIF(Pharmaceuticals!$B:$B,$B272,Pharmaceuticals!AQ:AQ)+SUMIF('Health Products &amp; Equipment'!$B:$B,$B272,'Health Products &amp; Equipment'!AZ:AZ)+SUMIF('Other Pharma &amp; Health Products'!$B:$B,$B272,'Other Pharma &amp; Health Products'!AZ:AZ)+SUMIF('PSM Costs'!$B:$B,$B272,'PSM Costs'!AZ:AZ)&gt;0,SUMIF(Pharmaceuticals!$B:$B,$B272,Pharmaceuticals!AQ:AQ)+SUMIF('Health Products &amp; Equipment'!$B:$B,$B272,'Health Products &amp; Equipment'!AZ:AZ)+SUMIF('Other Pharma &amp; Health Products'!$B:$B,$B272,'Other Pharma &amp; Health Products'!AZ:AZ)+SUMIF('PSM Costs'!$B:$B,$B272,'PSM Costs'!AZ:AZ),"")</f>
        <v/>
      </c>
      <c r="T272" s="230" t="str">
        <f ca="1">IF(SUMIF(Pharmaceuticals!$B:$B,$B272,Pharmaceuticals!AS:AS)+SUMIF('Health Products &amp; Equipment'!$B:$B,$B272,'Health Products &amp; Equipment'!BB:BB)+SUMIF('Other Pharma &amp; Health Products'!$B:$B,$B272,'Other Pharma &amp; Health Products'!BB:BB)+SUMIF('PSM Costs'!$B:$B,$B272,'PSM Costs'!BB:BB)&gt;0,SUMIF(Pharmaceuticals!$B:$B,$B272,Pharmaceuticals!AS:AS)+SUMIF('Health Products &amp; Equipment'!$B:$B,$B272,'Health Products &amp; Equipment'!BB:BB)+SUMIF('Other Pharma &amp; Health Products'!$B:$B,$B272,'Other Pharma &amp; Health Products'!BB:BB)+SUMIF('PSM Costs'!$B:$B,$B272,'PSM Costs'!BB:BB),"")</f>
        <v/>
      </c>
      <c r="U272" s="230" t="str">
        <f ca="1">IF(SUMIF(Pharmaceuticals!$B:$B,$B272,Pharmaceuticals!AU:AU)+SUMIF('Health Products &amp; Equipment'!$B:$B,$B272,'Health Products &amp; Equipment'!BD:BD)+SUMIF('Other Pharma &amp; Health Products'!$B:$B,$B272,'Other Pharma &amp; Health Products'!BD:BD)+SUMIF('PSM Costs'!$B:$B,$B272,'PSM Costs'!BD:BD)&gt;0,SUMIF(Pharmaceuticals!$B:$B,$B272,Pharmaceuticals!AU:AU)+SUMIF('Health Products &amp; Equipment'!$B:$B,$B272,'Health Products &amp; Equipment'!BD:BD)+SUMIF('Other Pharma &amp; Health Products'!$B:$B,$B272,'Other Pharma &amp; Health Products'!BD:BD)+SUMIF('PSM Costs'!$B:$B,$B272,'PSM Costs'!BD:BD),"")</f>
        <v/>
      </c>
      <c r="V272" s="230" t="str">
        <f ca="1">IF(SUMIF(Pharmaceuticals!$B:$B,$B272,Pharmaceuticals!AW:AW)+SUMIF('Health Products &amp; Equipment'!$B:$B,$B272,'Health Products &amp; Equipment'!BF:BF)+SUMIF('Other Pharma &amp; Health Products'!$B:$B,$B272,'Other Pharma &amp; Health Products'!BF:BF)+SUMIF('PSM Costs'!$B:$B,$B272,'PSM Costs'!BF:BF)&gt;0,SUMIF(Pharmaceuticals!$B:$B,$B272,Pharmaceuticals!AW:AW)+SUMIF('Health Products &amp; Equipment'!$B:$B,$B272,'Health Products &amp; Equipment'!BF:BF)+SUMIF('Other Pharma &amp; Health Products'!$B:$B,$B272,'Other Pharma &amp; Health Products'!BF:BF)+SUMIF('PSM Costs'!$B:$B,$B272,'PSM Costs'!BF:BF),"")</f>
        <v/>
      </c>
      <c r="W272" s="228" t="str">
        <f t="shared" ca="1" si="23"/>
        <v/>
      </c>
      <c r="X272" s="231" t="str">
        <f ca="1">IF(SUMIF(Pharmaceuticals!$B:$B,$B272,Pharmaceuticals!BD:BD)+SUMIF('Health Products &amp; Equipment'!$B:$B,$B272,'Health Products &amp; Equipment'!BM:BM)+SUMIF('Other Pharma &amp; Health Products'!$B:$B,$B272,'Other Pharma &amp; Health Products'!BM:BM)+SUMIF('PSM Costs'!$B:$B,$B272,'PSM Costs'!BM:BM)&gt;0,SUMIF(Pharmaceuticals!$B:$B,$B272,Pharmaceuticals!BD:BD)+SUMIF('Health Products &amp; Equipment'!$B:$B,$B272,'Health Products &amp; Equipment'!BM:BM)+SUMIF('Other Pharma &amp; Health Products'!$B:$B,$B272,'Other Pharma &amp; Health Products'!BM:BM)+SUMIF('PSM Costs'!$B:$B,$B272,'PSM Costs'!BM:BM),"")</f>
        <v/>
      </c>
      <c r="Y272" s="231" t="str">
        <f ca="1">IF(SUMIF(Pharmaceuticals!$B:$B,$B272,Pharmaceuticals!BF:BF)+SUMIF('Health Products &amp; Equipment'!$B:$B,$B272,'Health Products &amp; Equipment'!BO:BO)+SUMIF('Other Pharma &amp; Health Products'!$B:$B,$B272,'Other Pharma &amp; Health Products'!BO:BO)+SUMIF('PSM Costs'!$B:$B,$B272,'PSM Costs'!BO:BO)&gt;0,SUMIF(Pharmaceuticals!$B:$B,$B272,Pharmaceuticals!BF:BF)+SUMIF('Health Products &amp; Equipment'!$B:$B,$B272,'Health Products &amp; Equipment'!BO:BO)+SUMIF('Other Pharma &amp; Health Products'!$B:$B,$B272,'Other Pharma &amp; Health Products'!BO:BO)+SUMIF('PSM Costs'!$B:$B,$B272,'PSM Costs'!BO:BO),"")</f>
        <v/>
      </c>
      <c r="Z272" s="231" t="str">
        <f ca="1">IF(SUMIF(Pharmaceuticals!$B:$B,$B272,Pharmaceuticals!BH:BH)+SUMIF('Health Products &amp; Equipment'!$B:$B,$B272,'Health Products &amp; Equipment'!BQ:BQ)+SUMIF('Other Pharma &amp; Health Products'!$B:$B,$B272,'Other Pharma &amp; Health Products'!BQ:BQ)+SUMIF('PSM Costs'!$B:$B,$B272,'PSM Costs'!BQ:BQ)&gt;0,SUMIF(Pharmaceuticals!$B:$B,$B272,Pharmaceuticals!BH:BH)+SUMIF('Health Products &amp; Equipment'!$B:$B,$B272,'Health Products &amp; Equipment'!BQ:BQ)+SUMIF('Other Pharma &amp; Health Products'!$B:$B,$B272,'Other Pharma &amp; Health Products'!BQ:BQ)+SUMIF('PSM Costs'!$B:$B,$B272,'PSM Costs'!BQ:BQ),"")</f>
        <v/>
      </c>
      <c r="AA272" s="231" t="str">
        <f ca="1">IF(SUMIF(Pharmaceuticals!$B:$B,$B272,Pharmaceuticals!BJ:BJ)+SUMIF('Health Products &amp; Equipment'!$B:$B,$B272,'Health Products &amp; Equipment'!BS:BS)+SUMIF('Other Pharma &amp; Health Products'!$B:$B,$B272,'Other Pharma &amp; Health Products'!BS:BS)+SUMIF('PSM Costs'!$B:$B,$B272,'PSM Costs'!BS:BS)&gt;0,SUMIF(Pharmaceuticals!$B:$B,$B272,Pharmaceuticals!BJ:BJ)+SUMIF('Health Products &amp; Equipment'!$B:$B,$B272,'Health Products &amp; Equipment'!BS:BS)+SUMIF('Other Pharma &amp; Health Products'!$B:$B,$B272,'Other Pharma &amp; Health Products'!BS:BS)+SUMIF('PSM Costs'!$B:$B,$B272,'PSM Costs'!BS:BS),"")</f>
        <v/>
      </c>
      <c r="AB272" s="230" t="str">
        <f t="shared" ca="1" si="24"/>
        <v/>
      </c>
    </row>
    <row r="273" spans="1:28" ht="22" customHeight="1" x14ac:dyDescent="0.15">
      <c r="A273" s="226">
        <v>263</v>
      </c>
      <c r="B273" s="226" t="str">
        <f ca="1">IFERROR(VLOOKUP(A273,'Rank unique Mod-Int-CI-PR'!I:J,2,FALSE),"")</f>
        <v/>
      </c>
      <c r="C273" s="227" t="str">
        <f ca="1">IFERROR(VLOOKUP(VALUE(LEFT(B273,FIND("-",B273)-1)),CatModules!B:C,2,FALSE),"")</f>
        <v/>
      </c>
      <c r="D273" s="227" t="str">
        <f ca="1">IFERROR(VLOOKUP(LEFT(B273,FIND("--",B273)-1),CatInt!D:E,2,FALSE),"")</f>
        <v/>
      </c>
      <c r="E273" s="227" t="str">
        <f ca="1">IFERROR(VLOOKUP(MID(B273,FIND("--",B273)+2,FIND("---",B273)-FIND("--",B273)-2),CatCostInp!D:E,2,FALSE),"")</f>
        <v/>
      </c>
      <c r="F273" s="227" t="str">
        <f ca="1">IFERROR(VLOOKUP(B273,ActivityConcat!A:C,3,FALSE),"")</f>
        <v/>
      </c>
      <c r="G273" s="228" t="str">
        <f ca="1">IFERROR(VLOOKUP(VALUE(RIGHT(B273,1)),Setup!A:D,4,FALSE),"")</f>
        <v/>
      </c>
      <c r="H273" s="229" t="str">
        <f t="shared" ca="1" si="20"/>
        <v/>
      </c>
      <c r="I273" s="230" t="str">
        <f ca="1">IF(SUMIF(Pharmaceuticals!$B:$B,$B273,Pharmaceuticals!Q:Q)+SUMIF('Health Products &amp; Equipment'!$B:$B,$B273,'Health Products &amp; Equipment'!Z:Z)+SUMIF('Other Pharma &amp; Health Products'!$B:$B,$B273,'Other Pharma &amp; Health Products'!Z:Z)+SUMIF('PSM Costs'!$B:$B,$B273,'PSM Costs'!Z:Z)&gt;0,SUMIF(Pharmaceuticals!$B:$B,$B273,Pharmaceuticals!Q:Q)+SUMIF('Health Products &amp; Equipment'!$B:$B,$B273,'Health Products &amp; Equipment'!Z:Z)+SUMIF('Other Pharma &amp; Health Products'!$B:$B,$B273,'Other Pharma &amp; Health Products'!Z:Z)+SUMIF('PSM Costs'!$B:$B,$B273,'PSM Costs'!Z:Z),"")</f>
        <v/>
      </c>
      <c r="J273" s="230" t="str">
        <f ca="1">IF(SUMIF(Pharmaceuticals!$B:$B,$B273,Pharmaceuticals!S:S)+SUMIF('Health Products &amp; Equipment'!$B:$B,$B273,'Health Products &amp; Equipment'!AB:AB)+SUMIF('Other Pharma &amp; Health Products'!$B:$B,$B273,'Other Pharma &amp; Health Products'!AB:AB)+SUMIF('PSM Costs'!$B:$B,$B273,'PSM Costs'!AB:AB)&gt;0,SUMIF(Pharmaceuticals!$B:$B,$B273,Pharmaceuticals!S:S)+SUMIF('Health Products &amp; Equipment'!$B:$B,$B273,'Health Products &amp; Equipment'!AB:AB)+SUMIF('Other Pharma &amp; Health Products'!$B:$B,$B273,'Other Pharma &amp; Health Products'!AB:AB)+SUMIF('PSM Costs'!$B:$B,$B273,'PSM Costs'!AB:AB),"")</f>
        <v/>
      </c>
      <c r="K273" s="230" t="str">
        <f ca="1">IF(SUMIF(Pharmaceuticals!$B:$B,$B273,Pharmaceuticals!U:U)+SUMIF('Health Products &amp; Equipment'!$B:$B,$B273,'Health Products &amp; Equipment'!AD:AD)+SUMIF('Other Pharma &amp; Health Products'!$B:$B,$B273,'Other Pharma &amp; Health Products'!AD:AD)+SUMIF('PSM Costs'!$B:$B,$B273,'PSM Costs'!AD:AD)&gt;0,SUMIF(Pharmaceuticals!$B:$B,$B273,Pharmaceuticals!U:U)+SUMIF('Health Products &amp; Equipment'!$B:$B,$B273,'Health Products &amp; Equipment'!AD:AD)+SUMIF('Other Pharma &amp; Health Products'!$B:$B,$B273,'Other Pharma &amp; Health Products'!AD:AD)+SUMIF('PSM Costs'!$B:$B,$B273,'PSM Costs'!AD:AD),"")</f>
        <v/>
      </c>
      <c r="L273" s="230" t="str">
        <f ca="1">IF(SUMIF(Pharmaceuticals!$B:$B,$B273,Pharmaceuticals!W:W)+SUMIF('Health Products &amp; Equipment'!$B:$B,$B273,'Health Products &amp; Equipment'!AF:AF)+SUMIF('Other Pharma &amp; Health Products'!$B:$B,$B273,'Other Pharma &amp; Health Products'!AF:AF)+SUMIF('PSM Costs'!$B:$B,$B273,'PSM Costs'!AF:AF)&gt;0,SUMIF(Pharmaceuticals!$B:$B,$B273,Pharmaceuticals!W:W)+SUMIF('Health Products &amp; Equipment'!$B:$B,$B273,'Health Products &amp; Equipment'!AF:AF)+SUMIF('Other Pharma &amp; Health Products'!$B:$B,$B273,'Other Pharma &amp; Health Products'!AF:AF)+SUMIF('PSM Costs'!$B:$B,$B273,'PSM Costs'!AF:AF),"")</f>
        <v/>
      </c>
      <c r="M273" s="228" t="str">
        <f t="shared" ca="1" si="21"/>
        <v/>
      </c>
      <c r="N273" s="231" t="str">
        <f ca="1">IF(SUMIF(Pharmaceuticals!$B:$B,$B273,Pharmaceuticals!AD:AD)+SUMIF('Health Products &amp; Equipment'!$B:$B,$B273,'Health Products &amp; Equipment'!AM:AM)+SUMIF('Other Pharma &amp; Health Products'!$B:$B,$B273,'Other Pharma &amp; Health Products'!AM:AM)+SUMIF('PSM Costs'!$B:$B,$B273,'PSM Costs'!AM:AM)&gt;0,SUMIF(Pharmaceuticals!$B:$B,$B273,Pharmaceuticals!AD:AD)+SUMIF('Health Products &amp; Equipment'!$B:$B,$B273,'Health Products &amp; Equipment'!AM:AM)+SUMIF('Other Pharma &amp; Health Products'!$B:$B,$B273,'Other Pharma &amp; Health Products'!AM:AM)+SUMIF('PSM Costs'!$B:$B,$B273,'PSM Costs'!AM:AM),"")</f>
        <v/>
      </c>
      <c r="O273" s="231" t="str">
        <f ca="1">IF(SUMIF(Pharmaceuticals!$B:$B,$B273,Pharmaceuticals!AF:AF)+SUMIF('Health Products &amp; Equipment'!$B:$B,$B273,'Health Products &amp; Equipment'!AO:AO)+SUMIF('Other Pharma &amp; Health Products'!$B:$B,$B273,'Other Pharma &amp; Health Products'!AO:AO)+SUMIF('PSM Costs'!$B:$B,$B273,'PSM Costs'!AO:AO)&gt;0,SUMIF(Pharmaceuticals!$B:$B,$B273,Pharmaceuticals!AF:AF)+SUMIF('Health Products &amp; Equipment'!$B:$B,$B273,'Health Products &amp; Equipment'!AO:AO)+SUMIF('Other Pharma &amp; Health Products'!$B:$B,$B273,'Other Pharma &amp; Health Products'!AO:AO)+SUMIF('PSM Costs'!$B:$B,$B273,'PSM Costs'!AO:AO),"")</f>
        <v/>
      </c>
      <c r="P273" s="231" t="str">
        <f ca="1">IF(SUMIF(Pharmaceuticals!$B:$B,$B273,Pharmaceuticals!AH:AH)+SUMIF('Health Products &amp; Equipment'!$B:$B,$B273,'Health Products &amp; Equipment'!AQ:AQ)+SUMIF('Other Pharma &amp; Health Products'!$B:$B,$B273,'Other Pharma &amp; Health Products'!AQ:AQ)+SUMIF('PSM Costs'!$B:$B,$B273,'PSM Costs'!AQ:AQ)&gt;0,SUMIF(Pharmaceuticals!$B:$B,$B273,Pharmaceuticals!AH:AH)+SUMIF('Health Products &amp; Equipment'!$B:$B,$B273,'Health Products &amp; Equipment'!AQ:AQ)+SUMIF('Other Pharma &amp; Health Products'!$B:$B,$B273,'Other Pharma &amp; Health Products'!AQ:AQ)+SUMIF('PSM Costs'!$B:$B,$B273,'PSM Costs'!AQ:AQ),"")</f>
        <v/>
      </c>
      <c r="Q273" s="231" t="str">
        <f ca="1">IF(SUMIF(Pharmaceuticals!$B:$B,$B273,Pharmaceuticals!AJ:AJ)+SUMIF('Health Products &amp; Equipment'!$B:$B,$B273,'Health Products &amp; Equipment'!AS:AS)+SUMIF('Other Pharma &amp; Health Products'!$B:$B,$B273,'Other Pharma &amp; Health Products'!AS:AS)+SUMIF('PSM Costs'!$B:$B,$B273,'PSM Costs'!AS:AS)&gt;0,SUMIF(Pharmaceuticals!$B:$B,$B273,Pharmaceuticals!AJ:AJ)+SUMIF('Health Products &amp; Equipment'!$B:$B,$B273,'Health Products &amp; Equipment'!AS:AS)+SUMIF('Other Pharma &amp; Health Products'!$B:$B,$B273,'Other Pharma &amp; Health Products'!AS:AS)+SUMIF('PSM Costs'!$B:$B,$B273,'PSM Costs'!AS:AS),"")</f>
        <v/>
      </c>
      <c r="R273" s="229" t="str">
        <f t="shared" ca="1" si="22"/>
        <v/>
      </c>
      <c r="S273" s="230" t="str">
        <f ca="1">IF(SUMIF(Pharmaceuticals!$B:$B,$B273,Pharmaceuticals!AQ:AQ)+SUMIF('Health Products &amp; Equipment'!$B:$B,$B273,'Health Products &amp; Equipment'!AZ:AZ)+SUMIF('Other Pharma &amp; Health Products'!$B:$B,$B273,'Other Pharma &amp; Health Products'!AZ:AZ)+SUMIF('PSM Costs'!$B:$B,$B273,'PSM Costs'!AZ:AZ)&gt;0,SUMIF(Pharmaceuticals!$B:$B,$B273,Pharmaceuticals!AQ:AQ)+SUMIF('Health Products &amp; Equipment'!$B:$B,$B273,'Health Products &amp; Equipment'!AZ:AZ)+SUMIF('Other Pharma &amp; Health Products'!$B:$B,$B273,'Other Pharma &amp; Health Products'!AZ:AZ)+SUMIF('PSM Costs'!$B:$B,$B273,'PSM Costs'!AZ:AZ),"")</f>
        <v/>
      </c>
      <c r="T273" s="230" t="str">
        <f ca="1">IF(SUMIF(Pharmaceuticals!$B:$B,$B273,Pharmaceuticals!AS:AS)+SUMIF('Health Products &amp; Equipment'!$B:$B,$B273,'Health Products &amp; Equipment'!BB:BB)+SUMIF('Other Pharma &amp; Health Products'!$B:$B,$B273,'Other Pharma &amp; Health Products'!BB:BB)+SUMIF('PSM Costs'!$B:$B,$B273,'PSM Costs'!BB:BB)&gt;0,SUMIF(Pharmaceuticals!$B:$B,$B273,Pharmaceuticals!AS:AS)+SUMIF('Health Products &amp; Equipment'!$B:$B,$B273,'Health Products &amp; Equipment'!BB:BB)+SUMIF('Other Pharma &amp; Health Products'!$B:$B,$B273,'Other Pharma &amp; Health Products'!BB:BB)+SUMIF('PSM Costs'!$B:$B,$B273,'PSM Costs'!BB:BB),"")</f>
        <v/>
      </c>
      <c r="U273" s="230" t="str">
        <f ca="1">IF(SUMIF(Pharmaceuticals!$B:$B,$B273,Pharmaceuticals!AU:AU)+SUMIF('Health Products &amp; Equipment'!$B:$B,$B273,'Health Products &amp; Equipment'!BD:BD)+SUMIF('Other Pharma &amp; Health Products'!$B:$B,$B273,'Other Pharma &amp; Health Products'!BD:BD)+SUMIF('PSM Costs'!$B:$B,$B273,'PSM Costs'!BD:BD)&gt;0,SUMIF(Pharmaceuticals!$B:$B,$B273,Pharmaceuticals!AU:AU)+SUMIF('Health Products &amp; Equipment'!$B:$B,$B273,'Health Products &amp; Equipment'!BD:BD)+SUMIF('Other Pharma &amp; Health Products'!$B:$B,$B273,'Other Pharma &amp; Health Products'!BD:BD)+SUMIF('PSM Costs'!$B:$B,$B273,'PSM Costs'!BD:BD),"")</f>
        <v/>
      </c>
      <c r="V273" s="230" t="str">
        <f ca="1">IF(SUMIF(Pharmaceuticals!$B:$B,$B273,Pharmaceuticals!AW:AW)+SUMIF('Health Products &amp; Equipment'!$B:$B,$B273,'Health Products &amp; Equipment'!BF:BF)+SUMIF('Other Pharma &amp; Health Products'!$B:$B,$B273,'Other Pharma &amp; Health Products'!BF:BF)+SUMIF('PSM Costs'!$B:$B,$B273,'PSM Costs'!BF:BF)&gt;0,SUMIF(Pharmaceuticals!$B:$B,$B273,Pharmaceuticals!AW:AW)+SUMIF('Health Products &amp; Equipment'!$B:$B,$B273,'Health Products &amp; Equipment'!BF:BF)+SUMIF('Other Pharma &amp; Health Products'!$B:$B,$B273,'Other Pharma &amp; Health Products'!BF:BF)+SUMIF('PSM Costs'!$B:$B,$B273,'PSM Costs'!BF:BF),"")</f>
        <v/>
      </c>
      <c r="W273" s="228" t="str">
        <f t="shared" ca="1" si="23"/>
        <v/>
      </c>
      <c r="X273" s="231" t="str">
        <f ca="1">IF(SUMIF(Pharmaceuticals!$B:$B,$B273,Pharmaceuticals!BD:BD)+SUMIF('Health Products &amp; Equipment'!$B:$B,$B273,'Health Products &amp; Equipment'!BM:BM)+SUMIF('Other Pharma &amp; Health Products'!$B:$B,$B273,'Other Pharma &amp; Health Products'!BM:BM)+SUMIF('PSM Costs'!$B:$B,$B273,'PSM Costs'!BM:BM)&gt;0,SUMIF(Pharmaceuticals!$B:$B,$B273,Pharmaceuticals!BD:BD)+SUMIF('Health Products &amp; Equipment'!$B:$B,$B273,'Health Products &amp; Equipment'!BM:BM)+SUMIF('Other Pharma &amp; Health Products'!$B:$B,$B273,'Other Pharma &amp; Health Products'!BM:BM)+SUMIF('PSM Costs'!$B:$B,$B273,'PSM Costs'!BM:BM),"")</f>
        <v/>
      </c>
      <c r="Y273" s="231" t="str">
        <f ca="1">IF(SUMIF(Pharmaceuticals!$B:$B,$B273,Pharmaceuticals!BF:BF)+SUMIF('Health Products &amp; Equipment'!$B:$B,$B273,'Health Products &amp; Equipment'!BO:BO)+SUMIF('Other Pharma &amp; Health Products'!$B:$B,$B273,'Other Pharma &amp; Health Products'!BO:BO)+SUMIF('PSM Costs'!$B:$B,$B273,'PSM Costs'!BO:BO)&gt;0,SUMIF(Pharmaceuticals!$B:$B,$B273,Pharmaceuticals!BF:BF)+SUMIF('Health Products &amp; Equipment'!$B:$B,$B273,'Health Products &amp; Equipment'!BO:BO)+SUMIF('Other Pharma &amp; Health Products'!$B:$B,$B273,'Other Pharma &amp; Health Products'!BO:BO)+SUMIF('PSM Costs'!$B:$B,$B273,'PSM Costs'!BO:BO),"")</f>
        <v/>
      </c>
      <c r="Z273" s="231" t="str">
        <f ca="1">IF(SUMIF(Pharmaceuticals!$B:$B,$B273,Pharmaceuticals!BH:BH)+SUMIF('Health Products &amp; Equipment'!$B:$B,$B273,'Health Products &amp; Equipment'!BQ:BQ)+SUMIF('Other Pharma &amp; Health Products'!$B:$B,$B273,'Other Pharma &amp; Health Products'!BQ:BQ)+SUMIF('PSM Costs'!$B:$B,$B273,'PSM Costs'!BQ:BQ)&gt;0,SUMIF(Pharmaceuticals!$B:$B,$B273,Pharmaceuticals!BH:BH)+SUMIF('Health Products &amp; Equipment'!$B:$B,$B273,'Health Products &amp; Equipment'!BQ:BQ)+SUMIF('Other Pharma &amp; Health Products'!$B:$B,$B273,'Other Pharma &amp; Health Products'!BQ:BQ)+SUMIF('PSM Costs'!$B:$B,$B273,'PSM Costs'!BQ:BQ),"")</f>
        <v/>
      </c>
      <c r="AA273" s="231" t="str">
        <f ca="1">IF(SUMIF(Pharmaceuticals!$B:$B,$B273,Pharmaceuticals!BJ:BJ)+SUMIF('Health Products &amp; Equipment'!$B:$B,$B273,'Health Products &amp; Equipment'!BS:BS)+SUMIF('Other Pharma &amp; Health Products'!$B:$B,$B273,'Other Pharma &amp; Health Products'!BS:BS)+SUMIF('PSM Costs'!$B:$B,$B273,'PSM Costs'!BS:BS)&gt;0,SUMIF(Pharmaceuticals!$B:$B,$B273,Pharmaceuticals!BJ:BJ)+SUMIF('Health Products &amp; Equipment'!$B:$B,$B273,'Health Products &amp; Equipment'!BS:BS)+SUMIF('Other Pharma &amp; Health Products'!$B:$B,$B273,'Other Pharma &amp; Health Products'!BS:BS)+SUMIF('PSM Costs'!$B:$B,$B273,'PSM Costs'!BS:BS),"")</f>
        <v/>
      </c>
      <c r="AB273" s="230" t="str">
        <f t="shared" ca="1" si="24"/>
        <v/>
      </c>
    </row>
    <row r="274" spans="1:28" ht="22" customHeight="1" x14ac:dyDescent="0.15">
      <c r="A274" s="226">
        <v>264</v>
      </c>
      <c r="B274" s="226" t="str">
        <f ca="1">IFERROR(VLOOKUP(A274,'Rank unique Mod-Int-CI-PR'!I:J,2,FALSE),"")</f>
        <v/>
      </c>
      <c r="C274" s="227" t="str">
        <f ca="1">IFERROR(VLOOKUP(VALUE(LEFT(B274,FIND("-",B274)-1)),CatModules!B:C,2,FALSE),"")</f>
        <v/>
      </c>
      <c r="D274" s="227" t="str">
        <f ca="1">IFERROR(VLOOKUP(LEFT(B274,FIND("--",B274)-1),CatInt!D:E,2,FALSE),"")</f>
        <v/>
      </c>
      <c r="E274" s="227" t="str">
        <f ca="1">IFERROR(VLOOKUP(MID(B274,FIND("--",B274)+2,FIND("---",B274)-FIND("--",B274)-2),CatCostInp!D:E,2,FALSE),"")</f>
        <v/>
      </c>
      <c r="F274" s="227" t="str">
        <f ca="1">IFERROR(VLOOKUP(B274,ActivityConcat!A:C,3,FALSE),"")</f>
        <v/>
      </c>
      <c r="G274" s="228" t="str">
        <f ca="1">IFERROR(VLOOKUP(VALUE(RIGHT(B274,1)),Setup!A:D,4,FALSE),"")</f>
        <v/>
      </c>
      <c r="H274" s="229" t="str">
        <f t="shared" ca="1" si="20"/>
        <v/>
      </c>
      <c r="I274" s="230" t="str">
        <f ca="1">IF(SUMIF(Pharmaceuticals!$B:$B,$B274,Pharmaceuticals!Q:Q)+SUMIF('Health Products &amp; Equipment'!$B:$B,$B274,'Health Products &amp; Equipment'!Z:Z)+SUMIF('Other Pharma &amp; Health Products'!$B:$B,$B274,'Other Pharma &amp; Health Products'!Z:Z)+SUMIF('PSM Costs'!$B:$B,$B274,'PSM Costs'!Z:Z)&gt;0,SUMIF(Pharmaceuticals!$B:$B,$B274,Pharmaceuticals!Q:Q)+SUMIF('Health Products &amp; Equipment'!$B:$B,$B274,'Health Products &amp; Equipment'!Z:Z)+SUMIF('Other Pharma &amp; Health Products'!$B:$B,$B274,'Other Pharma &amp; Health Products'!Z:Z)+SUMIF('PSM Costs'!$B:$B,$B274,'PSM Costs'!Z:Z),"")</f>
        <v/>
      </c>
      <c r="J274" s="230" t="str">
        <f ca="1">IF(SUMIF(Pharmaceuticals!$B:$B,$B274,Pharmaceuticals!S:S)+SUMIF('Health Products &amp; Equipment'!$B:$B,$B274,'Health Products &amp; Equipment'!AB:AB)+SUMIF('Other Pharma &amp; Health Products'!$B:$B,$B274,'Other Pharma &amp; Health Products'!AB:AB)+SUMIF('PSM Costs'!$B:$B,$B274,'PSM Costs'!AB:AB)&gt;0,SUMIF(Pharmaceuticals!$B:$B,$B274,Pharmaceuticals!S:S)+SUMIF('Health Products &amp; Equipment'!$B:$B,$B274,'Health Products &amp; Equipment'!AB:AB)+SUMIF('Other Pharma &amp; Health Products'!$B:$B,$B274,'Other Pharma &amp; Health Products'!AB:AB)+SUMIF('PSM Costs'!$B:$B,$B274,'PSM Costs'!AB:AB),"")</f>
        <v/>
      </c>
      <c r="K274" s="230" t="str">
        <f ca="1">IF(SUMIF(Pharmaceuticals!$B:$B,$B274,Pharmaceuticals!U:U)+SUMIF('Health Products &amp; Equipment'!$B:$B,$B274,'Health Products &amp; Equipment'!AD:AD)+SUMIF('Other Pharma &amp; Health Products'!$B:$B,$B274,'Other Pharma &amp; Health Products'!AD:AD)+SUMIF('PSM Costs'!$B:$B,$B274,'PSM Costs'!AD:AD)&gt;0,SUMIF(Pharmaceuticals!$B:$B,$B274,Pharmaceuticals!U:U)+SUMIF('Health Products &amp; Equipment'!$B:$B,$B274,'Health Products &amp; Equipment'!AD:AD)+SUMIF('Other Pharma &amp; Health Products'!$B:$B,$B274,'Other Pharma &amp; Health Products'!AD:AD)+SUMIF('PSM Costs'!$B:$B,$B274,'PSM Costs'!AD:AD),"")</f>
        <v/>
      </c>
      <c r="L274" s="230" t="str">
        <f ca="1">IF(SUMIF(Pharmaceuticals!$B:$B,$B274,Pharmaceuticals!W:W)+SUMIF('Health Products &amp; Equipment'!$B:$B,$B274,'Health Products &amp; Equipment'!AF:AF)+SUMIF('Other Pharma &amp; Health Products'!$B:$B,$B274,'Other Pharma &amp; Health Products'!AF:AF)+SUMIF('PSM Costs'!$B:$B,$B274,'PSM Costs'!AF:AF)&gt;0,SUMIF(Pharmaceuticals!$B:$B,$B274,Pharmaceuticals!W:W)+SUMIF('Health Products &amp; Equipment'!$B:$B,$B274,'Health Products &amp; Equipment'!AF:AF)+SUMIF('Other Pharma &amp; Health Products'!$B:$B,$B274,'Other Pharma &amp; Health Products'!AF:AF)+SUMIF('PSM Costs'!$B:$B,$B274,'PSM Costs'!AF:AF),"")</f>
        <v/>
      </c>
      <c r="M274" s="228" t="str">
        <f t="shared" ca="1" si="21"/>
        <v/>
      </c>
      <c r="N274" s="231" t="str">
        <f ca="1">IF(SUMIF(Pharmaceuticals!$B:$B,$B274,Pharmaceuticals!AD:AD)+SUMIF('Health Products &amp; Equipment'!$B:$B,$B274,'Health Products &amp; Equipment'!AM:AM)+SUMIF('Other Pharma &amp; Health Products'!$B:$B,$B274,'Other Pharma &amp; Health Products'!AM:AM)+SUMIF('PSM Costs'!$B:$B,$B274,'PSM Costs'!AM:AM)&gt;0,SUMIF(Pharmaceuticals!$B:$B,$B274,Pharmaceuticals!AD:AD)+SUMIF('Health Products &amp; Equipment'!$B:$B,$B274,'Health Products &amp; Equipment'!AM:AM)+SUMIF('Other Pharma &amp; Health Products'!$B:$B,$B274,'Other Pharma &amp; Health Products'!AM:AM)+SUMIF('PSM Costs'!$B:$B,$B274,'PSM Costs'!AM:AM),"")</f>
        <v/>
      </c>
      <c r="O274" s="231" t="str">
        <f ca="1">IF(SUMIF(Pharmaceuticals!$B:$B,$B274,Pharmaceuticals!AF:AF)+SUMIF('Health Products &amp; Equipment'!$B:$B,$B274,'Health Products &amp; Equipment'!AO:AO)+SUMIF('Other Pharma &amp; Health Products'!$B:$B,$B274,'Other Pharma &amp; Health Products'!AO:AO)+SUMIF('PSM Costs'!$B:$B,$B274,'PSM Costs'!AO:AO)&gt;0,SUMIF(Pharmaceuticals!$B:$B,$B274,Pharmaceuticals!AF:AF)+SUMIF('Health Products &amp; Equipment'!$B:$B,$B274,'Health Products &amp; Equipment'!AO:AO)+SUMIF('Other Pharma &amp; Health Products'!$B:$B,$B274,'Other Pharma &amp; Health Products'!AO:AO)+SUMIF('PSM Costs'!$B:$B,$B274,'PSM Costs'!AO:AO),"")</f>
        <v/>
      </c>
      <c r="P274" s="231" t="str">
        <f ca="1">IF(SUMIF(Pharmaceuticals!$B:$B,$B274,Pharmaceuticals!AH:AH)+SUMIF('Health Products &amp; Equipment'!$B:$B,$B274,'Health Products &amp; Equipment'!AQ:AQ)+SUMIF('Other Pharma &amp; Health Products'!$B:$B,$B274,'Other Pharma &amp; Health Products'!AQ:AQ)+SUMIF('PSM Costs'!$B:$B,$B274,'PSM Costs'!AQ:AQ)&gt;0,SUMIF(Pharmaceuticals!$B:$B,$B274,Pharmaceuticals!AH:AH)+SUMIF('Health Products &amp; Equipment'!$B:$B,$B274,'Health Products &amp; Equipment'!AQ:AQ)+SUMIF('Other Pharma &amp; Health Products'!$B:$B,$B274,'Other Pharma &amp; Health Products'!AQ:AQ)+SUMIF('PSM Costs'!$B:$B,$B274,'PSM Costs'!AQ:AQ),"")</f>
        <v/>
      </c>
      <c r="Q274" s="231" t="str">
        <f ca="1">IF(SUMIF(Pharmaceuticals!$B:$B,$B274,Pharmaceuticals!AJ:AJ)+SUMIF('Health Products &amp; Equipment'!$B:$B,$B274,'Health Products &amp; Equipment'!AS:AS)+SUMIF('Other Pharma &amp; Health Products'!$B:$B,$B274,'Other Pharma &amp; Health Products'!AS:AS)+SUMIF('PSM Costs'!$B:$B,$B274,'PSM Costs'!AS:AS)&gt;0,SUMIF(Pharmaceuticals!$B:$B,$B274,Pharmaceuticals!AJ:AJ)+SUMIF('Health Products &amp; Equipment'!$B:$B,$B274,'Health Products &amp; Equipment'!AS:AS)+SUMIF('Other Pharma &amp; Health Products'!$B:$B,$B274,'Other Pharma &amp; Health Products'!AS:AS)+SUMIF('PSM Costs'!$B:$B,$B274,'PSM Costs'!AS:AS),"")</f>
        <v/>
      </c>
      <c r="R274" s="229" t="str">
        <f t="shared" ca="1" si="22"/>
        <v/>
      </c>
      <c r="S274" s="230" t="str">
        <f ca="1">IF(SUMIF(Pharmaceuticals!$B:$B,$B274,Pharmaceuticals!AQ:AQ)+SUMIF('Health Products &amp; Equipment'!$B:$B,$B274,'Health Products &amp; Equipment'!AZ:AZ)+SUMIF('Other Pharma &amp; Health Products'!$B:$B,$B274,'Other Pharma &amp; Health Products'!AZ:AZ)+SUMIF('PSM Costs'!$B:$B,$B274,'PSM Costs'!AZ:AZ)&gt;0,SUMIF(Pharmaceuticals!$B:$B,$B274,Pharmaceuticals!AQ:AQ)+SUMIF('Health Products &amp; Equipment'!$B:$B,$B274,'Health Products &amp; Equipment'!AZ:AZ)+SUMIF('Other Pharma &amp; Health Products'!$B:$B,$B274,'Other Pharma &amp; Health Products'!AZ:AZ)+SUMIF('PSM Costs'!$B:$B,$B274,'PSM Costs'!AZ:AZ),"")</f>
        <v/>
      </c>
      <c r="T274" s="230" t="str">
        <f ca="1">IF(SUMIF(Pharmaceuticals!$B:$B,$B274,Pharmaceuticals!AS:AS)+SUMIF('Health Products &amp; Equipment'!$B:$B,$B274,'Health Products &amp; Equipment'!BB:BB)+SUMIF('Other Pharma &amp; Health Products'!$B:$B,$B274,'Other Pharma &amp; Health Products'!BB:BB)+SUMIF('PSM Costs'!$B:$B,$B274,'PSM Costs'!BB:BB)&gt;0,SUMIF(Pharmaceuticals!$B:$B,$B274,Pharmaceuticals!AS:AS)+SUMIF('Health Products &amp; Equipment'!$B:$B,$B274,'Health Products &amp; Equipment'!BB:BB)+SUMIF('Other Pharma &amp; Health Products'!$B:$B,$B274,'Other Pharma &amp; Health Products'!BB:BB)+SUMIF('PSM Costs'!$B:$B,$B274,'PSM Costs'!BB:BB),"")</f>
        <v/>
      </c>
      <c r="U274" s="230" t="str">
        <f ca="1">IF(SUMIF(Pharmaceuticals!$B:$B,$B274,Pharmaceuticals!AU:AU)+SUMIF('Health Products &amp; Equipment'!$B:$B,$B274,'Health Products &amp; Equipment'!BD:BD)+SUMIF('Other Pharma &amp; Health Products'!$B:$B,$B274,'Other Pharma &amp; Health Products'!BD:BD)+SUMIF('PSM Costs'!$B:$B,$B274,'PSM Costs'!BD:BD)&gt;0,SUMIF(Pharmaceuticals!$B:$B,$B274,Pharmaceuticals!AU:AU)+SUMIF('Health Products &amp; Equipment'!$B:$B,$B274,'Health Products &amp; Equipment'!BD:BD)+SUMIF('Other Pharma &amp; Health Products'!$B:$B,$B274,'Other Pharma &amp; Health Products'!BD:BD)+SUMIF('PSM Costs'!$B:$B,$B274,'PSM Costs'!BD:BD),"")</f>
        <v/>
      </c>
      <c r="V274" s="230" t="str">
        <f ca="1">IF(SUMIF(Pharmaceuticals!$B:$B,$B274,Pharmaceuticals!AW:AW)+SUMIF('Health Products &amp; Equipment'!$B:$B,$B274,'Health Products &amp; Equipment'!BF:BF)+SUMIF('Other Pharma &amp; Health Products'!$B:$B,$B274,'Other Pharma &amp; Health Products'!BF:BF)+SUMIF('PSM Costs'!$B:$B,$B274,'PSM Costs'!BF:BF)&gt;0,SUMIF(Pharmaceuticals!$B:$B,$B274,Pharmaceuticals!AW:AW)+SUMIF('Health Products &amp; Equipment'!$B:$B,$B274,'Health Products &amp; Equipment'!BF:BF)+SUMIF('Other Pharma &amp; Health Products'!$B:$B,$B274,'Other Pharma &amp; Health Products'!BF:BF)+SUMIF('PSM Costs'!$B:$B,$B274,'PSM Costs'!BF:BF),"")</f>
        <v/>
      </c>
      <c r="W274" s="228" t="str">
        <f t="shared" ca="1" si="23"/>
        <v/>
      </c>
      <c r="X274" s="231" t="str">
        <f ca="1">IF(SUMIF(Pharmaceuticals!$B:$B,$B274,Pharmaceuticals!BD:BD)+SUMIF('Health Products &amp; Equipment'!$B:$B,$B274,'Health Products &amp; Equipment'!BM:BM)+SUMIF('Other Pharma &amp; Health Products'!$B:$B,$B274,'Other Pharma &amp; Health Products'!BM:BM)+SUMIF('PSM Costs'!$B:$B,$B274,'PSM Costs'!BM:BM)&gt;0,SUMIF(Pharmaceuticals!$B:$B,$B274,Pharmaceuticals!BD:BD)+SUMIF('Health Products &amp; Equipment'!$B:$B,$B274,'Health Products &amp; Equipment'!BM:BM)+SUMIF('Other Pharma &amp; Health Products'!$B:$B,$B274,'Other Pharma &amp; Health Products'!BM:BM)+SUMIF('PSM Costs'!$B:$B,$B274,'PSM Costs'!BM:BM),"")</f>
        <v/>
      </c>
      <c r="Y274" s="231" t="str">
        <f ca="1">IF(SUMIF(Pharmaceuticals!$B:$B,$B274,Pharmaceuticals!BF:BF)+SUMIF('Health Products &amp; Equipment'!$B:$B,$B274,'Health Products &amp; Equipment'!BO:BO)+SUMIF('Other Pharma &amp; Health Products'!$B:$B,$B274,'Other Pharma &amp; Health Products'!BO:BO)+SUMIF('PSM Costs'!$B:$B,$B274,'PSM Costs'!BO:BO)&gt;0,SUMIF(Pharmaceuticals!$B:$B,$B274,Pharmaceuticals!BF:BF)+SUMIF('Health Products &amp; Equipment'!$B:$B,$B274,'Health Products &amp; Equipment'!BO:BO)+SUMIF('Other Pharma &amp; Health Products'!$B:$B,$B274,'Other Pharma &amp; Health Products'!BO:BO)+SUMIF('PSM Costs'!$B:$B,$B274,'PSM Costs'!BO:BO),"")</f>
        <v/>
      </c>
      <c r="Z274" s="231" t="str">
        <f ca="1">IF(SUMIF(Pharmaceuticals!$B:$B,$B274,Pharmaceuticals!BH:BH)+SUMIF('Health Products &amp; Equipment'!$B:$B,$B274,'Health Products &amp; Equipment'!BQ:BQ)+SUMIF('Other Pharma &amp; Health Products'!$B:$B,$B274,'Other Pharma &amp; Health Products'!BQ:BQ)+SUMIF('PSM Costs'!$B:$B,$B274,'PSM Costs'!BQ:BQ)&gt;0,SUMIF(Pharmaceuticals!$B:$B,$B274,Pharmaceuticals!BH:BH)+SUMIF('Health Products &amp; Equipment'!$B:$B,$B274,'Health Products &amp; Equipment'!BQ:BQ)+SUMIF('Other Pharma &amp; Health Products'!$B:$B,$B274,'Other Pharma &amp; Health Products'!BQ:BQ)+SUMIF('PSM Costs'!$B:$B,$B274,'PSM Costs'!BQ:BQ),"")</f>
        <v/>
      </c>
      <c r="AA274" s="231" t="str">
        <f ca="1">IF(SUMIF(Pharmaceuticals!$B:$B,$B274,Pharmaceuticals!BJ:BJ)+SUMIF('Health Products &amp; Equipment'!$B:$B,$B274,'Health Products &amp; Equipment'!BS:BS)+SUMIF('Other Pharma &amp; Health Products'!$B:$B,$B274,'Other Pharma &amp; Health Products'!BS:BS)+SUMIF('PSM Costs'!$B:$B,$B274,'PSM Costs'!BS:BS)&gt;0,SUMIF(Pharmaceuticals!$B:$B,$B274,Pharmaceuticals!BJ:BJ)+SUMIF('Health Products &amp; Equipment'!$B:$B,$B274,'Health Products &amp; Equipment'!BS:BS)+SUMIF('Other Pharma &amp; Health Products'!$B:$B,$B274,'Other Pharma &amp; Health Products'!BS:BS)+SUMIF('PSM Costs'!$B:$B,$B274,'PSM Costs'!BS:BS),"")</f>
        <v/>
      </c>
      <c r="AB274" s="230" t="str">
        <f t="shared" ca="1" si="24"/>
        <v/>
      </c>
    </row>
    <row r="275" spans="1:28" ht="22" customHeight="1" x14ac:dyDescent="0.15">
      <c r="A275" s="226">
        <v>265</v>
      </c>
      <c r="B275" s="226" t="str">
        <f ca="1">IFERROR(VLOOKUP(A275,'Rank unique Mod-Int-CI-PR'!I:J,2,FALSE),"")</f>
        <v/>
      </c>
      <c r="C275" s="227" t="str">
        <f ca="1">IFERROR(VLOOKUP(VALUE(LEFT(B275,FIND("-",B275)-1)),CatModules!B:C,2,FALSE),"")</f>
        <v/>
      </c>
      <c r="D275" s="227" t="str">
        <f ca="1">IFERROR(VLOOKUP(LEFT(B275,FIND("--",B275)-1),CatInt!D:E,2,FALSE),"")</f>
        <v/>
      </c>
      <c r="E275" s="227" t="str">
        <f ca="1">IFERROR(VLOOKUP(MID(B275,FIND("--",B275)+2,FIND("---",B275)-FIND("--",B275)-2),CatCostInp!D:E,2,FALSE),"")</f>
        <v/>
      </c>
      <c r="F275" s="227" t="str">
        <f ca="1">IFERROR(VLOOKUP(B275,ActivityConcat!A:C,3,FALSE),"")</f>
        <v/>
      </c>
      <c r="G275" s="228" t="str">
        <f ca="1">IFERROR(VLOOKUP(VALUE(RIGHT(B275,1)),Setup!A:D,4,FALSE),"")</f>
        <v/>
      </c>
      <c r="H275" s="229" t="str">
        <f t="shared" ca="1" si="20"/>
        <v/>
      </c>
      <c r="I275" s="230" t="str">
        <f ca="1">IF(SUMIF(Pharmaceuticals!$B:$B,$B275,Pharmaceuticals!Q:Q)+SUMIF('Health Products &amp; Equipment'!$B:$B,$B275,'Health Products &amp; Equipment'!Z:Z)+SUMIF('Other Pharma &amp; Health Products'!$B:$B,$B275,'Other Pharma &amp; Health Products'!Z:Z)+SUMIF('PSM Costs'!$B:$B,$B275,'PSM Costs'!Z:Z)&gt;0,SUMIF(Pharmaceuticals!$B:$B,$B275,Pharmaceuticals!Q:Q)+SUMIF('Health Products &amp; Equipment'!$B:$B,$B275,'Health Products &amp; Equipment'!Z:Z)+SUMIF('Other Pharma &amp; Health Products'!$B:$B,$B275,'Other Pharma &amp; Health Products'!Z:Z)+SUMIF('PSM Costs'!$B:$B,$B275,'PSM Costs'!Z:Z),"")</f>
        <v/>
      </c>
      <c r="J275" s="230" t="str">
        <f ca="1">IF(SUMIF(Pharmaceuticals!$B:$B,$B275,Pharmaceuticals!S:S)+SUMIF('Health Products &amp; Equipment'!$B:$B,$B275,'Health Products &amp; Equipment'!AB:AB)+SUMIF('Other Pharma &amp; Health Products'!$B:$B,$B275,'Other Pharma &amp; Health Products'!AB:AB)+SUMIF('PSM Costs'!$B:$B,$B275,'PSM Costs'!AB:AB)&gt;0,SUMIF(Pharmaceuticals!$B:$B,$B275,Pharmaceuticals!S:S)+SUMIF('Health Products &amp; Equipment'!$B:$B,$B275,'Health Products &amp; Equipment'!AB:AB)+SUMIF('Other Pharma &amp; Health Products'!$B:$B,$B275,'Other Pharma &amp; Health Products'!AB:AB)+SUMIF('PSM Costs'!$B:$B,$B275,'PSM Costs'!AB:AB),"")</f>
        <v/>
      </c>
      <c r="K275" s="230" t="str">
        <f ca="1">IF(SUMIF(Pharmaceuticals!$B:$B,$B275,Pharmaceuticals!U:U)+SUMIF('Health Products &amp; Equipment'!$B:$B,$B275,'Health Products &amp; Equipment'!AD:AD)+SUMIF('Other Pharma &amp; Health Products'!$B:$B,$B275,'Other Pharma &amp; Health Products'!AD:AD)+SUMIF('PSM Costs'!$B:$B,$B275,'PSM Costs'!AD:AD)&gt;0,SUMIF(Pharmaceuticals!$B:$B,$B275,Pharmaceuticals!U:U)+SUMIF('Health Products &amp; Equipment'!$B:$B,$B275,'Health Products &amp; Equipment'!AD:AD)+SUMIF('Other Pharma &amp; Health Products'!$B:$B,$B275,'Other Pharma &amp; Health Products'!AD:AD)+SUMIF('PSM Costs'!$B:$B,$B275,'PSM Costs'!AD:AD),"")</f>
        <v/>
      </c>
      <c r="L275" s="230" t="str">
        <f ca="1">IF(SUMIF(Pharmaceuticals!$B:$B,$B275,Pharmaceuticals!W:W)+SUMIF('Health Products &amp; Equipment'!$B:$B,$B275,'Health Products &amp; Equipment'!AF:AF)+SUMIF('Other Pharma &amp; Health Products'!$B:$B,$B275,'Other Pharma &amp; Health Products'!AF:AF)+SUMIF('PSM Costs'!$B:$B,$B275,'PSM Costs'!AF:AF)&gt;0,SUMIF(Pharmaceuticals!$B:$B,$B275,Pharmaceuticals!W:W)+SUMIF('Health Products &amp; Equipment'!$B:$B,$B275,'Health Products &amp; Equipment'!AF:AF)+SUMIF('Other Pharma &amp; Health Products'!$B:$B,$B275,'Other Pharma &amp; Health Products'!AF:AF)+SUMIF('PSM Costs'!$B:$B,$B275,'PSM Costs'!AF:AF),"")</f>
        <v/>
      </c>
      <c r="M275" s="228" t="str">
        <f t="shared" ca="1" si="21"/>
        <v/>
      </c>
      <c r="N275" s="231" t="str">
        <f ca="1">IF(SUMIF(Pharmaceuticals!$B:$B,$B275,Pharmaceuticals!AD:AD)+SUMIF('Health Products &amp; Equipment'!$B:$B,$B275,'Health Products &amp; Equipment'!AM:AM)+SUMIF('Other Pharma &amp; Health Products'!$B:$B,$B275,'Other Pharma &amp; Health Products'!AM:AM)+SUMIF('PSM Costs'!$B:$B,$B275,'PSM Costs'!AM:AM)&gt;0,SUMIF(Pharmaceuticals!$B:$B,$B275,Pharmaceuticals!AD:AD)+SUMIF('Health Products &amp; Equipment'!$B:$B,$B275,'Health Products &amp; Equipment'!AM:AM)+SUMIF('Other Pharma &amp; Health Products'!$B:$B,$B275,'Other Pharma &amp; Health Products'!AM:AM)+SUMIF('PSM Costs'!$B:$B,$B275,'PSM Costs'!AM:AM),"")</f>
        <v/>
      </c>
      <c r="O275" s="231" t="str">
        <f ca="1">IF(SUMIF(Pharmaceuticals!$B:$B,$B275,Pharmaceuticals!AF:AF)+SUMIF('Health Products &amp; Equipment'!$B:$B,$B275,'Health Products &amp; Equipment'!AO:AO)+SUMIF('Other Pharma &amp; Health Products'!$B:$B,$B275,'Other Pharma &amp; Health Products'!AO:AO)+SUMIF('PSM Costs'!$B:$B,$B275,'PSM Costs'!AO:AO)&gt;0,SUMIF(Pharmaceuticals!$B:$B,$B275,Pharmaceuticals!AF:AF)+SUMIF('Health Products &amp; Equipment'!$B:$B,$B275,'Health Products &amp; Equipment'!AO:AO)+SUMIF('Other Pharma &amp; Health Products'!$B:$B,$B275,'Other Pharma &amp; Health Products'!AO:AO)+SUMIF('PSM Costs'!$B:$B,$B275,'PSM Costs'!AO:AO),"")</f>
        <v/>
      </c>
      <c r="P275" s="231" t="str">
        <f ca="1">IF(SUMIF(Pharmaceuticals!$B:$B,$B275,Pharmaceuticals!AH:AH)+SUMIF('Health Products &amp; Equipment'!$B:$B,$B275,'Health Products &amp; Equipment'!AQ:AQ)+SUMIF('Other Pharma &amp; Health Products'!$B:$B,$B275,'Other Pharma &amp; Health Products'!AQ:AQ)+SUMIF('PSM Costs'!$B:$B,$B275,'PSM Costs'!AQ:AQ)&gt;0,SUMIF(Pharmaceuticals!$B:$B,$B275,Pharmaceuticals!AH:AH)+SUMIF('Health Products &amp; Equipment'!$B:$B,$B275,'Health Products &amp; Equipment'!AQ:AQ)+SUMIF('Other Pharma &amp; Health Products'!$B:$B,$B275,'Other Pharma &amp; Health Products'!AQ:AQ)+SUMIF('PSM Costs'!$B:$B,$B275,'PSM Costs'!AQ:AQ),"")</f>
        <v/>
      </c>
      <c r="Q275" s="231" t="str">
        <f ca="1">IF(SUMIF(Pharmaceuticals!$B:$B,$B275,Pharmaceuticals!AJ:AJ)+SUMIF('Health Products &amp; Equipment'!$B:$B,$B275,'Health Products &amp; Equipment'!AS:AS)+SUMIF('Other Pharma &amp; Health Products'!$B:$B,$B275,'Other Pharma &amp; Health Products'!AS:AS)+SUMIF('PSM Costs'!$B:$B,$B275,'PSM Costs'!AS:AS)&gt;0,SUMIF(Pharmaceuticals!$B:$B,$B275,Pharmaceuticals!AJ:AJ)+SUMIF('Health Products &amp; Equipment'!$B:$B,$B275,'Health Products &amp; Equipment'!AS:AS)+SUMIF('Other Pharma &amp; Health Products'!$B:$B,$B275,'Other Pharma &amp; Health Products'!AS:AS)+SUMIF('PSM Costs'!$B:$B,$B275,'PSM Costs'!AS:AS),"")</f>
        <v/>
      </c>
      <c r="R275" s="229" t="str">
        <f t="shared" ca="1" si="22"/>
        <v/>
      </c>
      <c r="S275" s="230" t="str">
        <f ca="1">IF(SUMIF(Pharmaceuticals!$B:$B,$B275,Pharmaceuticals!AQ:AQ)+SUMIF('Health Products &amp; Equipment'!$B:$B,$B275,'Health Products &amp; Equipment'!AZ:AZ)+SUMIF('Other Pharma &amp; Health Products'!$B:$B,$B275,'Other Pharma &amp; Health Products'!AZ:AZ)+SUMIF('PSM Costs'!$B:$B,$B275,'PSM Costs'!AZ:AZ)&gt;0,SUMIF(Pharmaceuticals!$B:$B,$B275,Pharmaceuticals!AQ:AQ)+SUMIF('Health Products &amp; Equipment'!$B:$B,$B275,'Health Products &amp; Equipment'!AZ:AZ)+SUMIF('Other Pharma &amp; Health Products'!$B:$B,$B275,'Other Pharma &amp; Health Products'!AZ:AZ)+SUMIF('PSM Costs'!$B:$B,$B275,'PSM Costs'!AZ:AZ),"")</f>
        <v/>
      </c>
      <c r="T275" s="230" t="str">
        <f ca="1">IF(SUMIF(Pharmaceuticals!$B:$B,$B275,Pharmaceuticals!AS:AS)+SUMIF('Health Products &amp; Equipment'!$B:$B,$B275,'Health Products &amp; Equipment'!BB:BB)+SUMIF('Other Pharma &amp; Health Products'!$B:$B,$B275,'Other Pharma &amp; Health Products'!BB:BB)+SUMIF('PSM Costs'!$B:$B,$B275,'PSM Costs'!BB:BB)&gt;0,SUMIF(Pharmaceuticals!$B:$B,$B275,Pharmaceuticals!AS:AS)+SUMIF('Health Products &amp; Equipment'!$B:$B,$B275,'Health Products &amp; Equipment'!BB:BB)+SUMIF('Other Pharma &amp; Health Products'!$B:$B,$B275,'Other Pharma &amp; Health Products'!BB:BB)+SUMIF('PSM Costs'!$B:$B,$B275,'PSM Costs'!BB:BB),"")</f>
        <v/>
      </c>
      <c r="U275" s="230" t="str">
        <f ca="1">IF(SUMIF(Pharmaceuticals!$B:$B,$B275,Pharmaceuticals!AU:AU)+SUMIF('Health Products &amp; Equipment'!$B:$B,$B275,'Health Products &amp; Equipment'!BD:BD)+SUMIF('Other Pharma &amp; Health Products'!$B:$B,$B275,'Other Pharma &amp; Health Products'!BD:BD)+SUMIF('PSM Costs'!$B:$B,$B275,'PSM Costs'!BD:BD)&gt;0,SUMIF(Pharmaceuticals!$B:$B,$B275,Pharmaceuticals!AU:AU)+SUMIF('Health Products &amp; Equipment'!$B:$B,$B275,'Health Products &amp; Equipment'!BD:BD)+SUMIF('Other Pharma &amp; Health Products'!$B:$B,$B275,'Other Pharma &amp; Health Products'!BD:BD)+SUMIF('PSM Costs'!$B:$B,$B275,'PSM Costs'!BD:BD),"")</f>
        <v/>
      </c>
      <c r="V275" s="230" t="str">
        <f ca="1">IF(SUMIF(Pharmaceuticals!$B:$B,$B275,Pharmaceuticals!AW:AW)+SUMIF('Health Products &amp; Equipment'!$B:$B,$B275,'Health Products &amp; Equipment'!BF:BF)+SUMIF('Other Pharma &amp; Health Products'!$B:$B,$B275,'Other Pharma &amp; Health Products'!BF:BF)+SUMIF('PSM Costs'!$B:$B,$B275,'PSM Costs'!BF:BF)&gt;0,SUMIF(Pharmaceuticals!$B:$B,$B275,Pharmaceuticals!AW:AW)+SUMIF('Health Products &amp; Equipment'!$B:$B,$B275,'Health Products &amp; Equipment'!BF:BF)+SUMIF('Other Pharma &amp; Health Products'!$B:$B,$B275,'Other Pharma &amp; Health Products'!BF:BF)+SUMIF('PSM Costs'!$B:$B,$B275,'PSM Costs'!BF:BF),"")</f>
        <v/>
      </c>
      <c r="W275" s="228" t="str">
        <f t="shared" ca="1" si="23"/>
        <v/>
      </c>
      <c r="X275" s="231" t="str">
        <f ca="1">IF(SUMIF(Pharmaceuticals!$B:$B,$B275,Pharmaceuticals!BD:BD)+SUMIF('Health Products &amp; Equipment'!$B:$B,$B275,'Health Products &amp; Equipment'!BM:BM)+SUMIF('Other Pharma &amp; Health Products'!$B:$B,$B275,'Other Pharma &amp; Health Products'!BM:BM)+SUMIF('PSM Costs'!$B:$B,$B275,'PSM Costs'!BM:BM)&gt;0,SUMIF(Pharmaceuticals!$B:$B,$B275,Pharmaceuticals!BD:BD)+SUMIF('Health Products &amp; Equipment'!$B:$B,$B275,'Health Products &amp; Equipment'!BM:BM)+SUMIF('Other Pharma &amp; Health Products'!$B:$B,$B275,'Other Pharma &amp; Health Products'!BM:BM)+SUMIF('PSM Costs'!$B:$B,$B275,'PSM Costs'!BM:BM),"")</f>
        <v/>
      </c>
      <c r="Y275" s="231" t="str">
        <f ca="1">IF(SUMIF(Pharmaceuticals!$B:$B,$B275,Pharmaceuticals!BF:BF)+SUMIF('Health Products &amp; Equipment'!$B:$B,$B275,'Health Products &amp; Equipment'!BO:BO)+SUMIF('Other Pharma &amp; Health Products'!$B:$B,$B275,'Other Pharma &amp; Health Products'!BO:BO)+SUMIF('PSM Costs'!$B:$B,$B275,'PSM Costs'!BO:BO)&gt;0,SUMIF(Pharmaceuticals!$B:$B,$B275,Pharmaceuticals!BF:BF)+SUMIF('Health Products &amp; Equipment'!$B:$B,$B275,'Health Products &amp; Equipment'!BO:BO)+SUMIF('Other Pharma &amp; Health Products'!$B:$B,$B275,'Other Pharma &amp; Health Products'!BO:BO)+SUMIF('PSM Costs'!$B:$B,$B275,'PSM Costs'!BO:BO),"")</f>
        <v/>
      </c>
      <c r="Z275" s="231" t="str">
        <f ca="1">IF(SUMIF(Pharmaceuticals!$B:$B,$B275,Pharmaceuticals!BH:BH)+SUMIF('Health Products &amp; Equipment'!$B:$B,$B275,'Health Products &amp; Equipment'!BQ:BQ)+SUMIF('Other Pharma &amp; Health Products'!$B:$B,$B275,'Other Pharma &amp; Health Products'!BQ:BQ)+SUMIF('PSM Costs'!$B:$B,$B275,'PSM Costs'!BQ:BQ)&gt;0,SUMIF(Pharmaceuticals!$B:$B,$B275,Pharmaceuticals!BH:BH)+SUMIF('Health Products &amp; Equipment'!$B:$B,$B275,'Health Products &amp; Equipment'!BQ:BQ)+SUMIF('Other Pharma &amp; Health Products'!$B:$B,$B275,'Other Pharma &amp; Health Products'!BQ:BQ)+SUMIF('PSM Costs'!$B:$B,$B275,'PSM Costs'!BQ:BQ),"")</f>
        <v/>
      </c>
      <c r="AA275" s="231" t="str">
        <f ca="1">IF(SUMIF(Pharmaceuticals!$B:$B,$B275,Pharmaceuticals!BJ:BJ)+SUMIF('Health Products &amp; Equipment'!$B:$B,$B275,'Health Products &amp; Equipment'!BS:BS)+SUMIF('Other Pharma &amp; Health Products'!$B:$B,$B275,'Other Pharma &amp; Health Products'!BS:BS)+SUMIF('PSM Costs'!$B:$B,$B275,'PSM Costs'!BS:BS)&gt;0,SUMIF(Pharmaceuticals!$B:$B,$B275,Pharmaceuticals!BJ:BJ)+SUMIF('Health Products &amp; Equipment'!$B:$B,$B275,'Health Products &amp; Equipment'!BS:BS)+SUMIF('Other Pharma &amp; Health Products'!$B:$B,$B275,'Other Pharma &amp; Health Products'!BS:BS)+SUMIF('PSM Costs'!$B:$B,$B275,'PSM Costs'!BS:BS),"")</f>
        <v/>
      </c>
      <c r="AB275" s="230" t="str">
        <f t="shared" ca="1" si="24"/>
        <v/>
      </c>
    </row>
    <row r="276" spans="1:28" ht="22" customHeight="1" x14ac:dyDescent="0.15">
      <c r="A276" s="226">
        <v>266</v>
      </c>
      <c r="B276" s="226" t="str">
        <f ca="1">IFERROR(VLOOKUP(A276,'Rank unique Mod-Int-CI-PR'!I:J,2,FALSE),"")</f>
        <v/>
      </c>
      <c r="C276" s="227" t="str">
        <f ca="1">IFERROR(VLOOKUP(VALUE(LEFT(B276,FIND("-",B276)-1)),CatModules!B:C,2,FALSE),"")</f>
        <v/>
      </c>
      <c r="D276" s="227" t="str">
        <f ca="1">IFERROR(VLOOKUP(LEFT(B276,FIND("--",B276)-1),CatInt!D:E,2,FALSE),"")</f>
        <v/>
      </c>
      <c r="E276" s="227" t="str">
        <f ca="1">IFERROR(VLOOKUP(MID(B276,FIND("--",B276)+2,FIND("---",B276)-FIND("--",B276)-2),CatCostInp!D:E,2,FALSE),"")</f>
        <v/>
      </c>
      <c r="F276" s="227" t="str">
        <f ca="1">IFERROR(VLOOKUP(B276,ActivityConcat!A:C,3,FALSE),"")</f>
        <v/>
      </c>
      <c r="G276" s="228" t="str">
        <f ca="1">IFERROR(VLOOKUP(VALUE(RIGHT(B276,1)),Setup!A:D,4,FALSE),"")</f>
        <v/>
      </c>
      <c r="H276" s="229" t="str">
        <f t="shared" ca="1" si="20"/>
        <v/>
      </c>
      <c r="I276" s="230" t="str">
        <f ca="1">IF(SUMIF(Pharmaceuticals!$B:$B,$B276,Pharmaceuticals!Q:Q)+SUMIF('Health Products &amp; Equipment'!$B:$B,$B276,'Health Products &amp; Equipment'!Z:Z)+SUMIF('Other Pharma &amp; Health Products'!$B:$B,$B276,'Other Pharma &amp; Health Products'!Z:Z)+SUMIF('PSM Costs'!$B:$B,$B276,'PSM Costs'!Z:Z)&gt;0,SUMIF(Pharmaceuticals!$B:$B,$B276,Pharmaceuticals!Q:Q)+SUMIF('Health Products &amp; Equipment'!$B:$B,$B276,'Health Products &amp; Equipment'!Z:Z)+SUMIF('Other Pharma &amp; Health Products'!$B:$B,$B276,'Other Pharma &amp; Health Products'!Z:Z)+SUMIF('PSM Costs'!$B:$B,$B276,'PSM Costs'!Z:Z),"")</f>
        <v/>
      </c>
      <c r="J276" s="230" t="str">
        <f ca="1">IF(SUMIF(Pharmaceuticals!$B:$B,$B276,Pharmaceuticals!S:S)+SUMIF('Health Products &amp; Equipment'!$B:$B,$B276,'Health Products &amp; Equipment'!AB:AB)+SUMIF('Other Pharma &amp; Health Products'!$B:$B,$B276,'Other Pharma &amp; Health Products'!AB:AB)+SUMIF('PSM Costs'!$B:$B,$B276,'PSM Costs'!AB:AB)&gt;0,SUMIF(Pharmaceuticals!$B:$B,$B276,Pharmaceuticals!S:S)+SUMIF('Health Products &amp; Equipment'!$B:$B,$B276,'Health Products &amp; Equipment'!AB:AB)+SUMIF('Other Pharma &amp; Health Products'!$B:$B,$B276,'Other Pharma &amp; Health Products'!AB:AB)+SUMIF('PSM Costs'!$B:$B,$B276,'PSM Costs'!AB:AB),"")</f>
        <v/>
      </c>
      <c r="K276" s="230" t="str">
        <f ca="1">IF(SUMIF(Pharmaceuticals!$B:$B,$B276,Pharmaceuticals!U:U)+SUMIF('Health Products &amp; Equipment'!$B:$B,$B276,'Health Products &amp; Equipment'!AD:AD)+SUMIF('Other Pharma &amp; Health Products'!$B:$B,$B276,'Other Pharma &amp; Health Products'!AD:AD)+SUMIF('PSM Costs'!$B:$B,$B276,'PSM Costs'!AD:AD)&gt;0,SUMIF(Pharmaceuticals!$B:$B,$B276,Pharmaceuticals!U:U)+SUMIF('Health Products &amp; Equipment'!$B:$B,$B276,'Health Products &amp; Equipment'!AD:AD)+SUMIF('Other Pharma &amp; Health Products'!$B:$B,$B276,'Other Pharma &amp; Health Products'!AD:AD)+SUMIF('PSM Costs'!$B:$B,$B276,'PSM Costs'!AD:AD),"")</f>
        <v/>
      </c>
      <c r="L276" s="230" t="str">
        <f ca="1">IF(SUMIF(Pharmaceuticals!$B:$B,$B276,Pharmaceuticals!W:W)+SUMIF('Health Products &amp; Equipment'!$B:$B,$B276,'Health Products &amp; Equipment'!AF:AF)+SUMIF('Other Pharma &amp; Health Products'!$B:$B,$B276,'Other Pharma &amp; Health Products'!AF:AF)+SUMIF('PSM Costs'!$B:$B,$B276,'PSM Costs'!AF:AF)&gt;0,SUMIF(Pharmaceuticals!$B:$B,$B276,Pharmaceuticals!W:W)+SUMIF('Health Products &amp; Equipment'!$B:$B,$B276,'Health Products &amp; Equipment'!AF:AF)+SUMIF('Other Pharma &amp; Health Products'!$B:$B,$B276,'Other Pharma &amp; Health Products'!AF:AF)+SUMIF('PSM Costs'!$B:$B,$B276,'PSM Costs'!AF:AF),"")</f>
        <v/>
      </c>
      <c r="M276" s="228" t="str">
        <f t="shared" ca="1" si="21"/>
        <v/>
      </c>
      <c r="N276" s="231" t="str">
        <f ca="1">IF(SUMIF(Pharmaceuticals!$B:$B,$B276,Pharmaceuticals!AD:AD)+SUMIF('Health Products &amp; Equipment'!$B:$B,$B276,'Health Products &amp; Equipment'!AM:AM)+SUMIF('Other Pharma &amp; Health Products'!$B:$B,$B276,'Other Pharma &amp; Health Products'!AM:AM)+SUMIF('PSM Costs'!$B:$B,$B276,'PSM Costs'!AM:AM)&gt;0,SUMIF(Pharmaceuticals!$B:$B,$B276,Pharmaceuticals!AD:AD)+SUMIF('Health Products &amp; Equipment'!$B:$B,$B276,'Health Products &amp; Equipment'!AM:AM)+SUMIF('Other Pharma &amp; Health Products'!$B:$B,$B276,'Other Pharma &amp; Health Products'!AM:AM)+SUMIF('PSM Costs'!$B:$B,$B276,'PSM Costs'!AM:AM),"")</f>
        <v/>
      </c>
      <c r="O276" s="231" t="str">
        <f ca="1">IF(SUMIF(Pharmaceuticals!$B:$B,$B276,Pharmaceuticals!AF:AF)+SUMIF('Health Products &amp; Equipment'!$B:$B,$B276,'Health Products &amp; Equipment'!AO:AO)+SUMIF('Other Pharma &amp; Health Products'!$B:$B,$B276,'Other Pharma &amp; Health Products'!AO:AO)+SUMIF('PSM Costs'!$B:$B,$B276,'PSM Costs'!AO:AO)&gt;0,SUMIF(Pharmaceuticals!$B:$B,$B276,Pharmaceuticals!AF:AF)+SUMIF('Health Products &amp; Equipment'!$B:$B,$B276,'Health Products &amp; Equipment'!AO:AO)+SUMIF('Other Pharma &amp; Health Products'!$B:$B,$B276,'Other Pharma &amp; Health Products'!AO:AO)+SUMIF('PSM Costs'!$B:$B,$B276,'PSM Costs'!AO:AO),"")</f>
        <v/>
      </c>
      <c r="P276" s="231" t="str">
        <f ca="1">IF(SUMIF(Pharmaceuticals!$B:$B,$B276,Pharmaceuticals!AH:AH)+SUMIF('Health Products &amp; Equipment'!$B:$B,$B276,'Health Products &amp; Equipment'!AQ:AQ)+SUMIF('Other Pharma &amp; Health Products'!$B:$B,$B276,'Other Pharma &amp; Health Products'!AQ:AQ)+SUMIF('PSM Costs'!$B:$B,$B276,'PSM Costs'!AQ:AQ)&gt;0,SUMIF(Pharmaceuticals!$B:$B,$B276,Pharmaceuticals!AH:AH)+SUMIF('Health Products &amp; Equipment'!$B:$B,$B276,'Health Products &amp; Equipment'!AQ:AQ)+SUMIF('Other Pharma &amp; Health Products'!$B:$B,$B276,'Other Pharma &amp; Health Products'!AQ:AQ)+SUMIF('PSM Costs'!$B:$B,$B276,'PSM Costs'!AQ:AQ),"")</f>
        <v/>
      </c>
      <c r="Q276" s="231" t="str">
        <f ca="1">IF(SUMIF(Pharmaceuticals!$B:$B,$B276,Pharmaceuticals!AJ:AJ)+SUMIF('Health Products &amp; Equipment'!$B:$B,$B276,'Health Products &amp; Equipment'!AS:AS)+SUMIF('Other Pharma &amp; Health Products'!$B:$B,$B276,'Other Pharma &amp; Health Products'!AS:AS)+SUMIF('PSM Costs'!$B:$B,$B276,'PSM Costs'!AS:AS)&gt;0,SUMIF(Pharmaceuticals!$B:$B,$B276,Pharmaceuticals!AJ:AJ)+SUMIF('Health Products &amp; Equipment'!$B:$B,$B276,'Health Products &amp; Equipment'!AS:AS)+SUMIF('Other Pharma &amp; Health Products'!$B:$B,$B276,'Other Pharma &amp; Health Products'!AS:AS)+SUMIF('PSM Costs'!$B:$B,$B276,'PSM Costs'!AS:AS),"")</f>
        <v/>
      </c>
      <c r="R276" s="229" t="str">
        <f t="shared" ca="1" si="22"/>
        <v/>
      </c>
      <c r="S276" s="230" t="str">
        <f ca="1">IF(SUMIF(Pharmaceuticals!$B:$B,$B276,Pharmaceuticals!AQ:AQ)+SUMIF('Health Products &amp; Equipment'!$B:$B,$B276,'Health Products &amp; Equipment'!AZ:AZ)+SUMIF('Other Pharma &amp; Health Products'!$B:$B,$B276,'Other Pharma &amp; Health Products'!AZ:AZ)+SUMIF('PSM Costs'!$B:$B,$B276,'PSM Costs'!AZ:AZ)&gt;0,SUMIF(Pharmaceuticals!$B:$B,$B276,Pharmaceuticals!AQ:AQ)+SUMIF('Health Products &amp; Equipment'!$B:$B,$B276,'Health Products &amp; Equipment'!AZ:AZ)+SUMIF('Other Pharma &amp; Health Products'!$B:$B,$B276,'Other Pharma &amp; Health Products'!AZ:AZ)+SUMIF('PSM Costs'!$B:$B,$B276,'PSM Costs'!AZ:AZ),"")</f>
        <v/>
      </c>
      <c r="T276" s="230" t="str">
        <f ca="1">IF(SUMIF(Pharmaceuticals!$B:$B,$B276,Pharmaceuticals!AS:AS)+SUMIF('Health Products &amp; Equipment'!$B:$B,$B276,'Health Products &amp; Equipment'!BB:BB)+SUMIF('Other Pharma &amp; Health Products'!$B:$B,$B276,'Other Pharma &amp; Health Products'!BB:BB)+SUMIF('PSM Costs'!$B:$B,$B276,'PSM Costs'!BB:BB)&gt;0,SUMIF(Pharmaceuticals!$B:$B,$B276,Pharmaceuticals!AS:AS)+SUMIF('Health Products &amp; Equipment'!$B:$B,$B276,'Health Products &amp; Equipment'!BB:BB)+SUMIF('Other Pharma &amp; Health Products'!$B:$B,$B276,'Other Pharma &amp; Health Products'!BB:BB)+SUMIF('PSM Costs'!$B:$B,$B276,'PSM Costs'!BB:BB),"")</f>
        <v/>
      </c>
      <c r="U276" s="230" t="str">
        <f ca="1">IF(SUMIF(Pharmaceuticals!$B:$B,$B276,Pharmaceuticals!AU:AU)+SUMIF('Health Products &amp; Equipment'!$B:$B,$B276,'Health Products &amp; Equipment'!BD:BD)+SUMIF('Other Pharma &amp; Health Products'!$B:$B,$B276,'Other Pharma &amp; Health Products'!BD:BD)+SUMIF('PSM Costs'!$B:$B,$B276,'PSM Costs'!BD:BD)&gt;0,SUMIF(Pharmaceuticals!$B:$B,$B276,Pharmaceuticals!AU:AU)+SUMIF('Health Products &amp; Equipment'!$B:$B,$B276,'Health Products &amp; Equipment'!BD:BD)+SUMIF('Other Pharma &amp; Health Products'!$B:$B,$B276,'Other Pharma &amp; Health Products'!BD:BD)+SUMIF('PSM Costs'!$B:$B,$B276,'PSM Costs'!BD:BD),"")</f>
        <v/>
      </c>
      <c r="V276" s="230" t="str">
        <f ca="1">IF(SUMIF(Pharmaceuticals!$B:$B,$B276,Pharmaceuticals!AW:AW)+SUMIF('Health Products &amp; Equipment'!$B:$B,$B276,'Health Products &amp; Equipment'!BF:BF)+SUMIF('Other Pharma &amp; Health Products'!$B:$B,$B276,'Other Pharma &amp; Health Products'!BF:BF)+SUMIF('PSM Costs'!$B:$B,$B276,'PSM Costs'!BF:BF)&gt;0,SUMIF(Pharmaceuticals!$B:$B,$B276,Pharmaceuticals!AW:AW)+SUMIF('Health Products &amp; Equipment'!$B:$B,$B276,'Health Products &amp; Equipment'!BF:BF)+SUMIF('Other Pharma &amp; Health Products'!$B:$B,$B276,'Other Pharma &amp; Health Products'!BF:BF)+SUMIF('PSM Costs'!$B:$B,$B276,'PSM Costs'!BF:BF),"")</f>
        <v/>
      </c>
      <c r="W276" s="228" t="str">
        <f t="shared" ca="1" si="23"/>
        <v/>
      </c>
      <c r="X276" s="231" t="str">
        <f ca="1">IF(SUMIF(Pharmaceuticals!$B:$B,$B276,Pharmaceuticals!BD:BD)+SUMIF('Health Products &amp; Equipment'!$B:$B,$B276,'Health Products &amp; Equipment'!BM:BM)+SUMIF('Other Pharma &amp; Health Products'!$B:$B,$B276,'Other Pharma &amp; Health Products'!BM:BM)+SUMIF('PSM Costs'!$B:$B,$B276,'PSM Costs'!BM:BM)&gt;0,SUMIF(Pharmaceuticals!$B:$B,$B276,Pharmaceuticals!BD:BD)+SUMIF('Health Products &amp; Equipment'!$B:$B,$B276,'Health Products &amp; Equipment'!BM:BM)+SUMIF('Other Pharma &amp; Health Products'!$B:$B,$B276,'Other Pharma &amp; Health Products'!BM:BM)+SUMIF('PSM Costs'!$B:$B,$B276,'PSM Costs'!BM:BM),"")</f>
        <v/>
      </c>
      <c r="Y276" s="231" t="str">
        <f ca="1">IF(SUMIF(Pharmaceuticals!$B:$B,$B276,Pharmaceuticals!BF:BF)+SUMIF('Health Products &amp; Equipment'!$B:$B,$B276,'Health Products &amp; Equipment'!BO:BO)+SUMIF('Other Pharma &amp; Health Products'!$B:$B,$B276,'Other Pharma &amp; Health Products'!BO:BO)+SUMIF('PSM Costs'!$B:$B,$B276,'PSM Costs'!BO:BO)&gt;0,SUMIF(Pharmaceuticals!$B:$B,$B276,Pharmaceuticals!BF:BF)+SUMIF('Health Products &amp; Equipment'!$B:$B,$B276,'Health Products &amp; Equipment'!BO:BO)+SUMIF('Other Pharma &amp; Health Products'!$B:$B,$B276,'Other Pharma &amp; Health Products'!BO:BO)+SUMIF('PSM Costs'!$B:$B,$B276,'PSM Costs'!BO:BO),"")</f>
        <v/>
      </c>
      <c r="Z276" s="231" t="str">
        <f ca="1">IF(SUMIF(Pharmaceuticals!$B:$B,$B276,Pharmaceuticals!BH:BH)+SUMIF('Health Products &amp; Equipment'!$B:$B,$B276,'Health Products &amp; Equipment'!BQ:BQ)+SUMIF('Other Pharma &amp; Health Products'!$B:$B,$B276,'Other Pharma &amp; Health Products'!BQ:BQ)+SUMIF('PSM Costs'!$B:$B,$B276,'PSM Costs'!BQ:BQ)&gt;0,SUMIF(Pharmaceuticals!$B:$B,$B276,Pharmaceuticals!BH:BH)+SUMIF('Health Products &amp; Equipment'!$B:$B,$B276,'Health Products &amp; Equipment'!BQ:BQ)+SUMIF('Other Pharma &amp; Health Products'!$B:$B,$B276,'Other Pharma &amp; Health Products'!BQ:BQ)+SUMIF('PSM Costs'!$B:$B,$B276,'PSM Costs'!BQ:BQ),"")</f>
        <v/>
      </c>
      <c r="AA276" s="231" t="str">
        <f ca="1">IF(SUMIF(Pharmaceuticals!$B:$B,$B276,Pharmaceuticals!BJ:BJ)+SUMIF('Health Products &amp; Equipment'!$B:$B,$B276,'Health Products &amp; Equipment'!BS:BS)+SUMIF('Other Pharma &amp; Health Products'!$B:$B,$B276,'Other Pharma &amp; Health Products'!BS:BS)+SUMIF('PSM Costs'!$B:$B,$B276,'PSM Costs'!BS:BS)&gt;0,SUMIF(Pharmaceuticals!$B:$B,$B276,Pharmaceuticals!BJ:BJ)+SUMIF('Health Products &amp; Equipment'!$B:$B,$B276,'Health Products &amp; Equipment'!BS:BS)+SUMIF('Other Pharma &amp; Health Products'!$B:$B,$B276,'Other Pharma &amp; Health Products'!BS:BS)+SUMIF('PSM Costs'!$B:$B,$B276,'PSM Costs'!BS:BS),"")</f>
        <v/>
      </c>
      <c r="AB276" s="230" t="str">
        <f t="shared" ca="1" si="24"/>
        <v/>
      </c>
    </row>
    <row r="277" spans="1:28" ht="22" customHeight="1" x14ac:dyDescent="0.15">
      <c r="A277" s="226">
        <v>267</v>
      </c>
      <c r="B277" s="226" t="str">
        <f ca="1">IFERROR(VLOOKUP(A277,'Rank unique Mod-Int-CI-PR'!I:J,2,FALSE),"")</f>
        <v/>
      </c>
      <c r="C277" s="227" t="str">
        <f ca="1">IFERROR(VLOOKUP(VALUE(LEFT(B277,FIND("-",B277)-1)),CatModules!B:C,2,FALSE),"")</f>
        <v/>
      </c>
      <c r="D277" s="227" t="str">
        <f ca="1">IFERROR(VLOOKUP(LEFT(B277,FIND("--",B277)-1),CatInt!D:E,2,FALSE),"")</f>
        <v/>
      </c>
      <c r="E277" s="227" t="str">
        <f ca="1">IFERROR(VLOOKUP(MID(B277,FIND("--",B277)+2,FIND("---",B277)-FIND("--",B277)-2),CatCostInp!D:E,2,FALSE),"")</f>
        <v/>
      </c>
      <c r="F277" s="227" t="str">
        <f ca="1">IFERROR(VLOOKUP(B277,ActivityConcat!A:C,3,FALSE),"")</f>
        <v/>
      </c>
      <c r="G277" s="228" t="str">
        <f ca="1">IFERROR(VLOOKUP(VALUE(RIGHT(B277,1)),Setup!A:D,4,FALSE),"")</f>
        <v/>
      </c>
      <c r="H277" s="229" t="str">
        <f t="shared" ca="1" si="20"/>
        <v/>
      </c>
      <c r="I277" s="230" t="str">
        <f ca="1">IF(SUMIF(Pharmaceuticals!$B:$B,$B277,Pharmaceuticals!Q:Q)+SUMIF('Health Products &amp; Equipment'!$B:$B,$B277,'Health Products &amp; Equipment'!Z:Z)+SUMIF('Other Pharma &amp; Health Products'!$B:$B,$B277,'Other Pharma &amp; Health Products'!Z:Z)+SUMIF('PSM Costs'!$B:$B,$B277,'PSM Costs'!Z:Z)&gt;0,SUMIF(Pharmaceuticals!$B:$B,$B277,Pharmaceuticals!Q:Q)+SUMIF('Health Products &amp; Equipment'!$B:$B,$B277,'Health Products &amp; Equipment'!Z:Z)+SUMIF('Other Pharma &amp; Health Products'!$B:$B,$B277,'Other Pharma &amp; Health Products'!Z:Z)+SUMIF('PSM Costs'!$B:$B,$B277,'PSM Costs'!Z:Z),"")</f>
        <v/>
      </c>
      <c r="J277" s="230" t="str">
        <f ca="1">IF(SUMIF(Pharmaceuticals!$B:$B,$B277,Pharmaceuticals!S:S)+SUMIF('Health Products &amp; Equipment'!$B:$B,$B277,'Health Products &amp; Equipment'!AB:AB)+SUMIF('Other Pharma &amp; Health Products'!$B:$B,$B277,'Other Pharma &amp; Health Products'!AB:AB)+SUMIF('PSM Costs'!$B:$B,$B277,'PSM Costs'!AB:AB)&gt;0,SUMIF(Pharmaceuticals!$B:$B,$B277,Pharmaceuticals!S:S)+SUMIF('Health Products &amp; Equipment'!$B:$B,$B277,'Health Products &amp; Equipment'!AB:AB)+SUMIF('Other Pharma &amp; Health Products'!$B:$B,$B277,'Other Pharma &amp; Health Products'!AB:AB)+SUMIF('PSM Costs'!$B:$B,$B277,'PSM Costs'!AB:AB),"")</f>
        <v/>
      </c>
      <c r="K277" s="230" t="str">
        <f ca="1">IF(SUMIF(Pharmaceuticals!$B:$B,$B277,Pharmaceuticals!U:U)+SUMIF('Health Products &amp; Equipment'!$B:$B,$B277,'Health Products &amp; Equipment'!AD:AD)+SUMIF('Other Pharma &amp; Health Products'!$B:$B,$B277,'Other Pharma &amp; Health Products'!AD:AD)+SUMIF('PSM Costs'!$B:$B,$B277,'PSM Costs'!AD:AD)&gt;0,SUMIF(Pharmaceuticals!$B:$B,$B277,Pharmaceuticals!U:U)+SUMIF('Health Products &amp; Equipment'!$B:$B,$B277,'Health Products &amp; Equipment'!AD:AD)+SUMIF('Other Pharma &amp; Health Products'!$B:$B,$B277,'Other Pharma &amp; Health Products'!AD:AD)+SUMIF('PSM Costs'!$B:$B,$B277,'PSM Costs'!AD:AD),"")</f>
        <v/>
      </c>
      <c r="L277" s="230" t="str">
        <f ca="1">IF(SUMIF(Pharmaceuticals!$B:$B,$B277,Pharmaceuticals!W:W)+SUMIF('Health Products &amp; Equipment'!$B:$B,$B277,'Health Products &amp; Equipment'!AF:AF)+SUMIF('Other Pharma &amp; Health Products'!$B:$B,$B277,'Other Pharma &amp; Health Products'!AF:AF)+SUMIF('PSM Costs'!$B:$B,$B277,'PSM Costs'!AF:AF)&gt;0,SUMIF(Pharmaceuticals!$B:$B,$B277,Pharmaceuticals!W:W)+SUMIF('Health Products &amp; Equipment'!$B:$B,$B277,'Health Products &amp; Equipment'!AF:AF)+SUMIF('Other Pharma &amp; Health Products'!$B:$B,$B277,'Other Pharma &amp; Health Products'!AF:AF)+SUMIF('PSM Costs'!$B:$B,$B277,'PSM Costs'!AF:AF),"")</f>
        <v/>
      </c>
      <c r="M277" s="228" t="str">
        <f t="shared" ca="1" si="21"/>
        <v/>
      </c>
      <c r="N277" s="231" t="str">
        <f ca="1">IF(SUMIF(Pharmaceuticals!$B:$B,$B277,Pharmaceuticals!AD:AD)+SUMIF('Health Products &amp; Equipment'!$B:$B,$B277,'Health Products &amp; Equipment'!AM:AM)+SUMIF('Other Pharma &amp; Health Products'!$B:$B,$B277,'Other Pharma &amp; Health Products'!AM:AM)+SUMIF('PSM Costs'!$B:$B,$B277,'PSM Costs'!AM:AM)&gt;0,SUMIF(Pharmaceuticals!$B:$B,$B277,Pharmaceuticals!AD:AD)+SUMIF('Health Products &amp; Equipment'!$B:$B,$B277,'Health Products &amp; Equipment'!AM:AM)+SUMIF('Other Pharma &amp; Health Products'!$B:$B,$B277,'Other Pharma &amp; Health Products'!AM:AM)+SUMIF('PSM Costs'!$B:$B,$B277,'PSM Costs'!AM:AM),"")</f>
        <v/>
      </c>
      <c r="O277" s="231" t="str">
        <f ca="1">IF(SUMIF(Pharmaceuticals!$B:$B,$B277,Pharmaceuticals!AF:AF)+SUMIF('Health Products &amp; Equipment'!$B:$B,$B277,'Health Products &amp; Equipment'!AO:AO)+SUMIF('Other Pharma &amp; Health Products'!$B:$B,$B277,'Other Pharma &amp; Health Products'!AO:AO)+SUMIF('PSM Costs'!$B:$B,$B277,'PSM Costs'!AO:AO)&gt;0,SUMIF(Pharmaceuticals!$B:$B,$B277,Pharmaceuticals!AF:AF)+SUMIF('Health Products &amp; Equipment'!$B:$B,$B277,'Health Products &amp; Equipment'!AO:AO)+SUMIF('Other Pharma &amp; Health Products'!$B:$B,$B277,'Other Pharma &amp; Health Products'!AO:AO)+SUMIF('PSM Costs'!$B:$B,$B277,'PSM Costs'!AO:AO),"")</f>
        <v/>
      </c>
      <c r="P277" s="231" t="str">
        <f ca="1">IF(SUMIF(Pharmaceuticals!$B:$B,$B277,Pharmaceuticals!AH:AH)+SUMIF('Health Products &amp; Equipment'!$B:$B,$B277,'Health Products &amp; Equipment'!AQ:AQ)+SUMIF('Other Pharma &amp; Health Products'!$B:$B,$B277,'Other Pharma &amp; Health Products'!AQ:AQ)+SUMIF('PSM Costs'!$B:$B,$B277,'PSM Costs'!AQ:AQ)&gt;0,SUMIF(Pharmaceuticals!$B:$B,$B277,Pharmaceuticals!AH:AH)+SUMIF('Health Products &amp; Equipment'!$B:$B,$B277,'Health Products &amp; Equipment'!AQ:AQ)+SUMIF('Other Pharma &amp; Health Products'!$B:$B,$B277,'Other Pharma &amp; Health Products'!AQ:AQ)+SUMIF('PSM Costs'!$B:$B,$B277,'PSM Costs'!AQ:AQ),"")</f>
        <v/>
      </c>
      <c r="Q277" s="231" t="str">
        <f ca="1">IF(SUMIF(Pharmaceuticals!$B:$B,$B277,Pharmaceuticals!AJ:AJ)+SUMIF('Health Products &amp; Equipment'!$B:$B,$B277,'Health Products &amp; Equipment'!AS:AS)+SUMIF('Other Pharma &amp; Health Products'!$B:$B,$B277,'Other Pharma &amp; Health Products'!AS:AS)+SUMIF('PSM Costs'!$B:$B,$B277,'PSM Costs'!AS:AS)&gt;0,SUMIF(Pharmaceuticals!$B:$B,$B277,Pharmaceuticals!AJ:AJ)+SUMIF('Health Products &amp; Equipment'!$B:$B,$B277,'Health Products &amp; Equipment'!AS:AS)+SUMIF('Other Pharma &amp; Health Products'!$B:$B,$B277,'Other Pharma &amp; Health Products'!AS:AS)+SUMIF('PSM Costs'!$B:$B,$B277,'PSM Costs'!AS:AS),"")</f>
        <v/>
      </c>
      <c r="R277" s="229" t="str">
        <f t="shared" ca="1" si="22"/>
        <v/>
      </c>
      <c r="S277" s="230" t="str">
        <f ca="1">IF(SUMIF(Pharmaceuticals!$B:$B,$B277,Pharmaceuticals!AQ:AQ)+SUMIF('Health Products &amp; Equipment'!$B:$B,$B277,'Health Products &amp; Equipment'!AZ:AZ)+SUMIF('Other Pharma &amp; Health Products'!$B:$B,$B277,'Other Pharma &amp; Health Products'!AZ:AZ)+SUMIF('PSM Costs'!$B:$B,$B277,'PSM Costs'!AZ:AZ)&gt;0,SUMIF(Pharmaceuticals!$B:$B,$B277,Pharmaceuticals!AQ:AQ)+SUMIF('Health Products &amp; Equipment'!$B:$B,$B277,'Health Products &amp; Equipment'!AZ:AZ)+SUMIF('Other Pharma &amp; Health Products'!$B:$B,$B277,'Other Pharma &amp; Health Products'!AZ:AZ)+SUMIF('PSM Costs'!$B:$B,$B277,'PSM Costs'!AZ:AZ),"")</f>
        <v/>
      </c>
      <c r="T277" s="230" t="str">
        <f ca="1">IF(SUMIF(Pharmaceuticals!$B:$B,$B277,Pharmaceuticals!AS:AS)+SUMIF('Health Products &amp; Equipment'!$B:$B,$B277,'Health Products &amp; Equipment'!BB:BB)+SUMIF('Other Pharma &amp; Health Products'!$B:$B,$B277,'Other Pharma &amp; Health Products'!BB:BB)+SUMIF('PSM Costs'!$B:$B,$B277,'PSM Costs'!BB:BB)&gt;0,SUMIF(Pharmaceuticals!$B:$B,$B277,Pharmaceuticals!AS:AS)+SUMIF('Health Products &amp; Equipment'!$B:$B,$B277,'Health Products &amp; Equipment'!BB:BB)+SUMIF('Other Pharma &amp; Health Products'!$B:$B,$B277,'Other Pharma &amp; Health Products'!BB:BB)+SUMIF('PSM Costs'!$B:$B,$B277,'PSM Costs'!BB:BB),"")</f>
        <v/>
      </c>
      <c r="U277" s="230" t="str">
        <f ca="1">IF(SUMIF(Pharmaceuticals!$B:$B,$B277,Pharmaceuticals!AU:AU)+SUMIF('Health Products &amp; Equipment'!$B:$B,$B277,'Health Products &amp; Equipment'!BD:BD)+SUMIF('Other Pharma &amp; Health Products'!$B:$B,$B277,'Other Pharma &amp; Health Products'!BD:BD)+SUMIF('PSM Costs'!$B:$B,$B277,'PSM Costs'!BD:BD)&gt;0,SUMIF(Pharmaceuticals!$B:$B,$B277,Pharmaceuticals!AU:AU)+SUMIF('Health Products &amp; Equipment'!$B:$B,$B277,'Health Products &amp; Equipment'!BD:BD)+SUMIF('Other Pharma &amp; Health Products'!$B:$B,$B277,'Other Pharma &amp; Health Products'!BD:BD)+SUMIF('PSM Costs'!$B:$B,$B277,'PSM Costs'!BD:BD),"")</f>
        <v/>
      </c>
      <c r="V277" s="230" t="str">
        <f ca="1">IF(SUMIF(Pharmaceuticals!$B:$B,$B277,Pharmaceuticals!AW:AW)+SUMIF('Health Products &amp; Equipment'!$B:$B,$B277,'Health Products &amp; Equipment'!BF:BF)+SUMIF('Other Pharma &amp; Health Products'!$B:$B,$B277,'Other Pharma &amp; Health Products'!BF:BF)+SUMIF('PSM Costs'!$B:$B,$B277,'PSM Costs'!BF:BF)&gt;0,SUMIF(Pharmaceuticals!$B:$B,$B277,Pharmaceuticals!AW:AW)+SUMIF('Health Products &amp; Equipment'!$B:$B,$B277,'Health Products &amp; Equipment'!BF:BF)+SUMIF('Other Pharma &amp; Health Products'!$B:$B,$B277,'Other Pharma &amp; Health Products'!BF:BF)+SUMIF('PSM Costs'!$B:$B,$B277,'PSM Costs'!BF:BF),"")</f>
        <v/>
      </c>
      <c r="W277" s="228" t="str">
        <f t="shared" ca="1" si="23"/>
        <v/>
      </c>
      <c r="X277" s="231" t="str">
        <f ca="1">IF(SUMIF(Pharmaceuticals!$B:$B,$B277,Pharmaceuticals!BD:BD)+SUMIF('Health Products &amp; Equipment'!$B:$B,$B277,'Health Products &amp; Equipment'!BM:BM)+SUMIF('Other Pharma &amp; Health Products'!$B:$B,$B277,'Other Pharma &amp; Health Products'!BM:BM)+SUMIF('PSM Costs'!$B:$B,$B277,'PSM Costs'!BM:BM)&gt;0,SUMIF(Pharmaceuticals!$B:$B,$B277,Pharmaceuticals!BD:BD)+SUMIF('Health Products &amp; Equipment'!$B:$B,$B277,'Health Products &amp; Equipment'!BM:BM)+SUMIF('Other Pharma &amp; Health Products'!$B:$B,$B277,'Other Pharma &amp; Health Products'!BM:BM)+SUMIF('PSM Costs'!$B:$B,$B277,'PSM Costs'!BM:BM),"")</f>
        <v/>
      </c>
      <c r="Y277" s="231" t="str">
        <f ca="1">IF(SUMIF(Pharmaceuticals!$B:$B,$B277,Pharmaceuticals!BF:BF)+SUMIF('Health Products &amp; Equipment'!$B:$B,$B277,'Health Products &amp; Equipment'!BO:BO)+SUMIF('Other Pharma &amp; Health Products'!$B:$B,$B277,'Other Pharma &amp; Health Products'!BO:BO)+SUMIF('PSM Costs'!$B:$B,$B277,'PSM Costs'!BO:BO)&gt;0,SUMIF(Pharmaceuticals!$B:$B,$B277,Pharmaceuticals!BF:BF)+SUMIF('Health Products &amp; Equipment'!$B:$B,$B277,'Health Products &amp; Equipment'!BO:BO)+SUMIF('Other Pharma &amp; Health Products'!$B:$B,$B277,'Other Pharma &amp; Health Products'!BO:BO)+SUMIF('PSM Costs'!$B:$B,$B277,'PSM Costs'!BO:BO),"")</f>
        <v/>
      </c>
      <c r="Z277" s="231" t="str">
        <f ca="1">IF(SUMIF(Pharmaceuticals!$B:$B,$B277,Pharmaceuticals!BH:BH)+SUMIF('Health Products &amp; Equipment'!$B:$B,$B277,'Health Products &amp; Equipment'!BQ:BQ)+SUMIF('Other Pharma &amp; Health Products'!$B:$B,$B277,'Other Pharma &amp; Health Products'!BQ:BQ)+SUMIF('PSM Costs'!$B:$B,$B277,'PSM Costs'!BQ:BQ)&gt;0,SUMIF(Pharmaceuticals!$B:$B,$B277,Pharmaceuticals!BH:BH)+SUMIF('Health Products &amp; Equipment'!$B:$B,$B277,'Health Products &amp; Equipment'!BQ:BQ)+SUMIF('Other Pharma &amp; Health Products'!$B:$B,$B277,'Other Pharma &amp; Health Products'!BQ:BQ)+SUMIF('PSM Costs'!$B:$B,$B277,'PSM Costs'!BQ:BQ),"")</f>
        <v/>
      </c>
      <c r="AA277" s="231" t="str">
        <f ca="1">IF(SUMIF(Pharmaceuticals!$B:$B,$B277,Pharmaceuticals!BJ:BJ)+SUMIF('Health Products &amp; Equipment'!$B:$B,$B277,'Health Products &amp; Equipment'!BS:BS)+SUMIF('Other Pharma &amp; Health Products'!$B:$B,$B277,'Other Pharma &amp; Health Products'!BS:BS)+SUMIF('PSM Costs'!$B:$B,$B277,'PSM Costs'!BS:BS)&gt;0,SUMIF(Pharmaceuticals!$B:$B,$B277,Pharmaceuticals!BJ:BJ)+SUMIF('Health Products &amp; Equipment'!$B:$B,$B277,'Health Products &amp; Equipment'!BS:BS)+SUMIF('Other Pharma &amp; Health Products'!$B:$B,$B277,'Other Pharma &amp; Health Products'!BS:BS)+SUMIF('PSM Costs'!$B:$B,$B277,'PSM Costs'!BS:BS),"")</f>
        <v/>
      </c>
      <c r="AB277" s="230" t="str">
        <f t="shared" ca="1" si="24"/>
        <v/>
      </c>
    </row>
    <row r="278" spans="1:28" ht="22" customHeight="1" x14ac:dyDescent="0.15">
      <c r="A278" s="226">
        <v>268</v>
      </c>
      <c r="B278" s="226" t="str">
        <f ca="1">IFERROR(VLOOKUP(A278,'Rank unique Mod-Int-CI-PR'!I:J,2,FALSE),"")</f>
        <v/>
      </c>
      <c r="C278" s="227" t="str">
        <f ca="1">IFERROR(VLOOKUP(VALUE(LEFT(B278,FIND("-",B278)-1)),CatModules!B:C,2,FALSE),"")</f>
        <v/>
      </c>
      <c r="D278" s="227" t="str">
        <f ca="1">IFERROR(VLOOKUP(LEFT(B278,FIND("--",B278)-1),CatInt!D:E,2,FALSE),"")</f>
        <v/>
      </c>
      <c r="E278" s="227" t="str">
        <f ca="1">IFERROR(VLOOKUP(MID(B278,FIND("--",B278)+2,FIND("---",B278)-FIND("--",B278)-2),CatCostInp!D:E,2,FALSE),"")</f>
        <v/>
      </c>
      <c r="F278" s="227" t="str">
        <f ca="1">IFERROR(VLOOKUP(B278,ActivityConcat!A:C,3,FALSE),"")</f>
        <v/>
      </c>
      <c r="G278" s="228" t="str">
        <f ca="1">IFERROR(VLOOKUP(VALUE(RIGHT(B278,1)),Setup!A:D,4,FALSE),"")</f>
        <v/>
      </c>
      <c r="H278" s="229" t="str">
        <f t="shared" ca="1" si="20"/>
        <v/>
      </c>
      <c r="I278" s="230" t="str">
        <f ca="1">IF(SUMIF(Pharmaceuticals!$B:$B,$B278,Pharmaceuticals!Q:Q)+SUMIF('Health Products &amp; Equipment'!$B:$B,$B278,'Health Products &amp; Equipment'!Z:Z)+SUMIF('Other Pharma &amp; Health Products'!$B:$B,$B278,'Other Pharma &amp; Health Products'!Z:Z)+SUMIF('PSM Costs'!$B:$B,$B278,'PSM Costs'!Z:Z)&gt;0,SUMIF(Pharmaceuticals!$B:$B,$B278,Pharmaceuticals!Q:Q)+SUMIF('Health Products &amp; Equipment'!$B:$B,$B278,'Health Products &amp; Equipment'!Z:Z)+SUMIF('Other Pharma &amp; Health Products'!$B:$B,$B278,'Other Pharma &amp; Health Products'!Z:Z)+SUMIF('PSM Costs'!$B:$B,$B278,'PSM Costs'!Z:Z),"")</f>
        <v/>
      </c>
      <c r="J278" s="230" t="str">
        <f ca="1">IF(SUMIF(Pharmaceuticals!$B:$B,$B278,Pharmaceuticals!S:S)+SUMIF('Health Products &amp; Equipment'!$B:$B,$B278,'Health Products &amp; Equipment'!AB:AB)+SUMIF('Other Pharma &amp; Health Products'!$B:$B,$B278,'Other Pharma &amp; Health Products'!AB:AB)+SUMIF('PSM Costs'!$B:$B,$B278,'PSM Costs'!AB:AB)&gt;0,SUMIF(Pharmaceuticals!$B:$B,$B278,Pharmaceuticals!S:S)+SUMIF('Health Products &amp; Equipment'!$B:$B,$B278,'Health Products &amp; Equipment'!AB:AB)+SUMIF('Other Pharma &amp; Health Products'!$B:$B,$B278,'Other Pharma &amp; Health Products'!AB:AB)+SUMIF('PSM Costs'!$B:$B,$B278,'PSM Costs'!AB:AB),"")</f>
        <v/>
      </c>
      <c r="K278" s="230" t="str">
        <f ca="1">IF(SUMIF(Pharmaceuticals!$B:$B,$B278,Pharmaceuticals!U:U)+SUMIF('Health Products &amp; Equipment'!$B:$B,$B278,'Health Products &amp; Equipment'!AD:AD)+SUMIF('Other Pharma &amp; Health Products'!$B:$B,$B278,'Other Pharma &amp; Health Products'!AD:AD)+SUMIF('PSM Costs'!$B:$B,$B278,'PSM Costs'!AD:AD)&gt;0,SUMIF(Pharmaceuticals!$B:$B,$B278,Pharmaceuticals!U:U)+SUMIF('Health Products &amp; Equipment'!$B:$B,$B278,'Health Products &amp; Equipment'!AD:AD)+SUMIF('Other Pharma &amp; Health Products'!$B:$B,$B278,'Other Pharma &amp; Health Products'!AD:AD)+SUMIF('PSM Costs'!$B:$B,$B278,'PSM Costs'!AD:AD),"")</f>
        <v/>
      </c>
      <c r="L278" s="230" t="str">
        <f ca="1">IF(SUMIF(Pharmaceuticals!$B:$B,$B278,Pharmaceuticals!W:W)+SUMIF('Health Products &amp; Equipment'!$B:$B,$B278,'Health Products &amp; Equipment'!AF:AF)+SUMIF('Other Pharma &amp; Health Products'!$B:$B,$B278,'Other Pharma &amp; Health Products'!AF:AF)+SUMIF('PSM Costs'!$B:$B,$B278,'PSM Costs'!AF:AF)&gt;0,SUMIF(Pharmaceuticals!$B:$B,$B278,Pharmaceuticals!W:W)+SUMIF('Health Products &amp; Equipment'!$B:$B,$B278,'Health Products &amp; Equipment'!AF:AF)+SUMIF('Other Pharma &amp; Health Products'!$B:$B,$B278,'Other Pharma &amp; Health Products'!AF:AF)+SUMIF('PSM Costs'!$B:$B,$B278,'PSM Costs'!AF:AF),"")</f>
        <v/>
      </c>
      <c r="M278" s="228" t="str">
        <f t="shared" ca="1" si="21"/>
        <v/>
      </c>
      <c r="N278" s="231" t="str">
        <f ca="1">IF(SUMIF(Pharmaceuticals!$B:$B,$B278,Pharmaceuticals!AD:AD)+SUMIF('Health Products &amp; Equipment'!$B:$B,$B278,'Health Products &amp; Equipment'!AM:AM)+SUMIF('Other Pharma &amp; Health Products'!$B:$B,$B278,'Other Pharma &amp; Health Products'!AM:AM)+SUMIF('PSM Costs'!$B:$B,$B278,'PSM Costs'!AM:AM)&gt;0,SUMIF(Pharmaceuticals!$B:$B,$B278,Pharmaceuticals!AD:AD)+SUMIF('Health Products &amp; Equipment'!$B:$B,$B278,'Health Products &amp; Equipment'!AM:AM)+SUMIF('Other Pharma &amp; Health Products'!$B:$B,$B278,'Other Pharma &amp; Health Products'!AM:AM)+SUMIF('PSM Costs'!$B:$B,$B278,'PSM Costs'!AM:AM),"")</f>
        <v/>
      </c>
      <c r="O278" s="231" t="str">
        <f ca="1">IF(SUMIF(Pharmaceuticals!$B:$B,$B278,Pharmaceuticals!AF:AF)+SUMIF('Health Products &amp; Equipment'!$B:$B,$B278,'Health Products &amp; Equipment'!AO:AO)+SUMIF('Other Pharma &amp; Health Products'!$B:$B,$B278,'Other Pharma &amp; Health Products'!AO:AO)+SUMIF('PSM Costs'!$B:$B,$B278,'PSM Costs'!AO:AO)&gt;0,SUMIF(Pharmaceuticals!$B:$B,$B278,Pharmaceuticals!AF:AF)+SUMIF('Health Products &amp; Equipment'!$B:$B,$B278,'Health Products &amp; Equipment'!AO:AO)+SUMIF('Other Pharma &amp; Health Products'!$B:$B,$B278,'Other Pharma &amp; Health Products'!AO:AO)+SUMIF('PSM Costs'!$B:$B,$B278,'PSM Costs'!AO:AO),"")</f>
        <v/>
      </c>
      <c r="P278" s="231" t="str">
        <f ca="1">IF(SUMIF(Pharmaceuticals!$B:$B,$B278,Pharmaceuticals!AH:AH)+SUMIF('Health Products &amp; Equipment'!$B:$B,$B278,'Health Products &amp; Equipment'!AQ:AQ)+SUMIF('Other Pharma &amp; Health Products'!$B:$B,$B278,'Other Pharma &amp; Health Products'!AQ:AQ)+SUMIF('PSM Costs'!$B:$B,$B278,'PSM Costs'!AQ:AQ)&gt;0,SUMIF(Pharmaceuticals!$B:$B,$B278,Pharmaceuticals!AH:AH)+SUMIF('Health Products &amp; Equipment'!$B:$B,$B278,'Health Products &amp; Equipment'!AQ:AQ)+SUMIF('Other Pharma &amp; Health Products'!$B:$B,$B278,'Other Pharma &amp; Health Products'!AQ:AQ)+SUMIF('PSM Costs'!$B:$B,$B278,'PSM Costs'!AQ:AQ),"")</f>
        <v/>
      </c>
      <c r="Q278" s="231" t="str">
        <f ca="1">IF(SUMIF(Pharmaceuticals!$B:$B,$B278,Pharmaceuticals!AJ:AJ)+SUMIF('Health Products &amp; Equipment'!$B:$B,$B278,'Health Products &amp; Equipment'!AS:AS)+SUMIF('Other Pharma &amp; Health Products'!$B:$B,$B278,'Other Pharma &amp; Health Products'!AS:AS)+SUMIF('PSM Costs'!$B:$B,$B278,'PSM Costs'!AS:AS)&gt;0,SUMIF(Pharmaceuticals!$B:$B,$B278,Pharmaceuticals!AJ:AJ)+SUMIF('Health Products &amp; Equipment'!$B:$B,$B278,'Health Products &amp; Equipment'!AS:AS)+SUMIF('Other Pharma &amp; Health Products'!$B:$B,$B278,'Other Pharma &amp; Health Products'!AS:AS)+SUMIF('PSM Costs'!$B:$B,$B278,'PSM Costs'!AS:AS),"")</f>
        <v/>
      </c>
      <c r="R278" s="229" t="str">
        <f t="shared" ca="1" si="22"/>
        <v/>
      </c>
      <c r="S278" s="230" t="str">
        <f ca="1">IF(SUMIF(Pharmaceuticals!$B:$B,$B278,Pharmaceuticals!AQ:AQ)+SUMIF('Health Products &amp; Equipment'!$B:$B,$B278,'Health Products &amp; Equipment'!AZ:AZ)+SUMIF('Other Pharma &amp; Health Products'!$B:$B,$B278,'Other Pharma &amp; Health Products'!AZ:AZ)+SUMIF('PSM Costs'!$B:$B,$B278,'PSM Costs'!AZ:AZ)&gt;0,SUMIF(Pharmaceuticals!$B:$B,$B278,Pharmaceuticals!AQ:AQ)+SUMIF('Health Products &amp; Equipment'!$B:$B,$B278,'Health Products &amp; Equipment'!AZ:AZ)+SUMIF('Other Pharma &amp; Health Products'!$B:$B,$B278,'Other Pharma &amp; Health Products'!AZ:AZ)+SUMIF('PSM Costs'!$B:$B,$B278,'PSM Costs'!AZ:AZ),"")</f>
        <v/>
      </c>
      <c r="T278" s="230" t="str">
        <f ca="1">IF(SUMIF(Pharmaceuticals!$B:$B,$B278,Pharmaceuticals!AS:AS)+SUMIF('Health Products &amp; Equipment'!$B:$B,$B278,'Health Products &amp; Equipment'!BB:BB)+SUMIF('Other Pharma &amp; Health Products'!$B:$B,$B278,'Other Pharma &amp; Health Products'!BB:BB)+SUMIF('PSM Costs'!$B:$B,$B278,'PSM Costs'!BB:BB)&gt;0,SUMIF(Pharmaceuticals!$B:$B,$B278,Pharmaceuticals!AS:AS)+SUMIF('Health Products &amp; Equipment'!$B:$B,$B278,'Health Products &amp; Equipment'!BB:BB)+SUMIF('Other Pharma &amp; Health Products'!$B:$B,$B278,'Other Pharma &amp; Health Products'!BB:BB)+SUMIF('PSM Costs'!$B:$B,$B278,'PSM Costs'!BB:BB),"")</f>
        <v/>
      </c>
      <c r="U278" s="230" t="str">
        <f ca="1">IF(SUMIF(Pharmaceuticals!$B:$B,$B278,Pharmaceuticals!AU:AU)+SUMIF('Health Products &amp; Equipment'!$B:$B,$B278,'Health Products &amp; Equipment'!BD:BD)+SUMIF('Other Pharma &amp; Health Products'!$B:$B,$B278,'Other Pharma &amp; Health Products'!BD:BD)+SUMIF('PSM Costs'!$B:$B,$B278,'PSM Costs'!BD:BD)&gt;0,SUMIF(Pharmaceuticals!$B:$B,$B278,Pharmaceuticals!AU:AU)+SUMIF('Health Products &amp; Equipment'!$B:$B,$B278,'Health Products &amp; Equipment'!BD:BD)+SUMIF('Other Pharma &amp; Health Products'!$B:$B,$B278,'Other Pharma &amp; Health Products'!BD:BD)+SUMIF('PSM Costs'!$B:$B,$B278,'PSM Costs'!BD:BD),"")</f>
        <v/>
      </c>
      <c r="V278" s="230" t="str">
        <f ca="1">IF(SUMIF(Pharmaceuticals!$B:$B,$B278,Pharmaceuticals!AW:AW)+SUMIF('Health Products &amp; Equipment'!$B:$B,$B278,'Health Products &amp; Equipment'!BF:BF)+SUMIF('Other Pharma &amp; Health Products'!$B:$B,$B278,'Other Pharma &amp; Health Products'!BF:BF)+SUMIF('PSM Costs'!$B:$B,$B278,'PSM Costs'!BF:BF)&gt;0,SUMIF(Pharmaceuticals!$B:$B,$B278,Pharmaceuticals!AW:AW)+SUMIF('Health Products &amp; Equipment'!$B:$B,$B278,'Health Products &amp; Equipment'!BF:BF)+SUMIF('Other Pharma &amp; Health Products'!$B:$B,$B278,'Other Pharma &amp; Health Products'!BF:BF)+SUMIF('PSM Costs'!$B:$B,$B278,'PSM Costs'!BF:BF),"")</f>
        <v/>
      </c>
      <c r="W278" s="228" t="str">
        <f t="shared" ca="1" si="23"/>
        <v/>
      </c>
      <c r="X278" s="231" t="str">
        <f ca="1">IF(SUMIF(Pharmaceuticals!$B:$B,$B278,Pharmaceuticals!BD:BD)+SUMIF('Health Products &amp; Equipment'!$B:$B,$B278,'Health Products &amp; Equipment'!BM:BM)+SUMIF('Other Pharma &amp; Health Products'!$B:$B,$B278,'Other Pharma &amp; Health Products'!BM:BM)+SUMIF('PSM Costs'!$B:$B,$B278,'PSM Costs'!BM:BM)&gt;0,SUMIF(Pharmaceuticals!$B:$B,$B278,Pharmaceuticals!BD:BD)+SUMIF('Health Products &amp; Equipment'!$B:$B,$B278,'Health Products &amp; Equipment'!BM:BM)+SUMIF('Other Pharma &amp; Health Products'!$B:$B,$B278,'Other Pharma &amp; Health Products'!BM:BM)+SUMIF('PSM Costs'!$B:$B,$B278,'PSM Costs'!BM:BM),"")</f>
        <v/>
      </c>
      <c r="Y278" s="231" t="str">
        <f ca="1">IF(SUMIF(Pharmaceuticals!$B:$B,$B278,Pharmaceuticals!BF:BF)+SUMIF('Health Products &amp; Equipment'!$B:$B,$B278,'Health Products &amp; Equipment'!BO:BO)+SUMIF('Other Pharma &amp; Health Products'!$B:$B,$B278,'Other Pharma &amp; Health Products'!BO:BO)+SUMIF('PSM Costs'!$B:$B,$B278,'PSM Costs'!BO:BO)&gt;0,SUMIF(Pharmaceuticals!$B:$B,$B278,Pharmaceuticals!BF:BF)+SUMIF('Health Products &amp; Equipment'!$B:$B,$B278,'Health Products &amp; Equipment'!BO:BO)+SUMIF('Other Pharma &amp; Health Products'!$B:$B,$B278,'Other Pharma &amp; Health Products'!BO:BO)+SUMIF('PSM Costs'!$B:$B,$B278,'PSM Costs'!BO:BO),"")</f>
        <v/>
      </c>
      <c r="Z278" s="231" t="str">
        <f ca="1">IF(SUMIF(Pharmaceuticals!$B:$B,$B278,Pharmaceuticals!BH:BH)+SUMIF('Health Products &amp; Equipment'!$B:$B,$B278,'Health Products &amp; Equipment'!BQ:BQ)+SUMIF('Other Pharma &amp; Health Products'!$B:$B,$B278,'Other Pharma &amp; Health Products'!BQ:BQ)+SUMIF('PSM Costs'!$B:$B,$B278,'PSM Costs'!BQ:BQ)&gt;0,SUMIF(Pharmaceuticals!$B:$B,$B278,Pharmaceuticals!BH:BH)+SUMIF('Health Products &amp; Equipment'!$B:$B,$B278,'Health Products &amp; Equipment'!BQ:BQ)+SUMIF('Other Pharma &amp; Health Products'!$B:$B,$B278,'Other Pharma &amp; Health Products'!BQ:BQ)+SUMIF('PSM Costs'!$B:$B,$B278,'PSM Costs'!BQ:BQ),"")</f>
        <v/>
      </c>
      <c r="AA278" s="231" t="str">
        <f ca="1">IF(SUMIF(Pharmaceuticals!$B:$B,$B278,Pharmaceuticals!BJ:BJ)+SUMIF('Health Products &amp; Equipment'!$B:$B,$B278,'Health Products &amp; Equipment'!BS:BS)+SUMIF('Other Pharma &amp; Health Products'!$B:$B,$B278,'Other Pharma &amp; Health Products'!BS:BS)+SUMIF('PSM Costs'!$B:$B,$B278,'PSM Costs'!BS:BS)&gt;0,SUMIF(Pharmaceuticals!$B:$B,$B278,Pharmaceuticals!BJ:BJ)+SUMIF('Health Products &amp; Equipment'!$B:$B,$B278,'Health Products &amp; Equipment'!BS:BS)+SUMIF('Other Pharma &amp; Health Products'!$B:$B,$B278,'Other Pharma &amp; Health Products'!BS:BS)+SUMIF('PSM Costs'!$B:$B,$B278,'PSM Costs'!BS:BS),"")</f>
        <v/>
      </c>
      <c r="AB278" s="230" t="str">
        <f t="shared" ca="1" si="24"/>
        <v/>
      </c>
    </row>
    <row r="279" spans="1:28" ht="22" customHeight="1" x14ac:dyDescent="0.15">
      <c r="A279" s="226">
        <v>269</v>
      </c>
      <c r="B279" s="226" t="str">
        <f ca="1">IFERROR(VLOOKUP(A279,'Rank unique Mod-Int-CI-PR'!I:J,2,FALSE),"")</f>
        <v/>
      </c>
      <c r="C279" s="227" t="str">
        <f ca="1">IFERROR(VLOOKUP(VALUE(LEFT(B279,FIND("-",B279)-1)),CatModules!B:C,2,FALSE),"")</f>
        <v/>
      </c>
      <c r="D279" s="227" t="str">
        <f ca="1">IFERROR(VLOOKUP(LEFT(B279,FIND("--",B279)-1),CatInt!D:E,2,FALSE),"")</f>
        <v/>
      </c>
      <c r="E279" s="227" t="str">
        <f ca="1">IFERROR(VLOOKUP(MID(B279,FIND("--",B279)+2,FIND("---",B279)-FIND("--",B279)-2),CatCostInp!D:E,2,FALSE),"")</f>
        <v/>
      </c>
      <c r="F279" s="227" t="str">
        <f ca="1">IFERROR(VLOOKUP(B279,ActivityConcat!A:C,3,FALSE),"")</f>
        <v/>
      </c>
      <c r="G279" s="228" t="str">
        <f ca="1">IFERROR(VLOOKUP(VALUE(RIGHT(B279,1)),Setup!A:D,4,FALSE),"")</f>
        <v/>
      </c>
      <c r="H279" s="229" t="str">
        <f t="shared" ca="1" si="20"/>
        <v/>
      </c>
      <c r="I279" s="230" t="str">
        <f ca="1">IF(SUMIF(Pharmaceuticals!$B:$B,$B279,Pharmaceuticals!Q:Q)+SUMIF('Health Products &amp; Equipment'!$B:$B,$B279,'Health Products &amp; Equipment'!Z:Z)+SUMIF('Other Pharma &amp; Health Products'!$B:$B,$B279,'Other Pharma &amp; Health Products'!Z:Z)+SUMIF('PSM Costs'!$B:$B,$B279,'PSM Costs'!Z:Z)&gt;0,SUMIF(Pharmaceuticals!$B:$B,$B279,Pharmaceuticals!Q:Q)+SUMIF('Health Products &amp; Equipment'!$B:$B,$B279,'Health Products &amp; Equipment'!Z:Z)+SUMIF('Other Pharma &amp; Health Products'!$B:$B,$B279,'Other Pharma &amp; Health Products'!Z:Z)+SUMIF('PSM Costs'!$B:$B,$B279,'PSM Costs'!Z:Z),"")</f>
        <v/>
      </c>
      <c r="J279" s="230" t="str">
        <f ca="1">IF(SUMIF(Pharmaceuticals!$B:$B,$B279,Pharmaceuticals!S:S)+SUMIF('Health Products &amp; Equipment'!$B:$B,$B279,'Health Products &amp; Equipment'!AB:AB)+SUMIF('Other Pharma &amp; Health Products'!$B:$B,$B279,'Other Pharma &amp; Health Products'!AB:AB)+SUMIF('PSM Costs'!$B:$B,$B279,'PSM Costs'!AB:AB)&gt;0,SUMIF(Pharmaceuticals!$B:$B,$B279,Pharmaceuticals!S:S)+SUMIF('Health Products &amp; Equipment'!$B:$B,$B279,'Health Products &amp; Equipment'!AB:AB)+SUMIF('Other Pharma &amp; Health Products'!$B:$B,$B279,'Other Pharma &amp; Health Products'!AB:AB)+SUMIF('PSM Costs'!$B:$B,$B279,'PSM Costs'!AB:AB),"")</f>
        <v/>
      </c>
      <c r="K279" s="230" t="str">
        <f ca="1">IF(SUMIF(Pharmaceuticals!$B:$B,$B279,Pharmaceuticals!U:U)+SUMIF('Health Products &amp; Equipment'!$B:$B,$B279,'Health Products &amp; Equipment'!AD:AD)+SUMIF('Other Pharma &amp; Health Products'!$B:$B,$B279,'Other Pharma &amp; Health Products'!AD:AD)+SUMIF('PSM Costs'!$B:$B,$B279,'PSM Costs'!AD:AD)&gt;0,SUMIF(Pharmaceuticals!$B:$B,$B279,Pharmaceuticals!U:U)+SUMIF('Health Products &amp; Equipment'!$B:$B,$B279,'Health Products &amp; Equipment'!AD:AD)+SUMIF('Other Pharma &amp; Health Products'!$B:$B,$B279,'Other Pharma &amp; Health Products'!AD:AD)+SUMIF('PSM Costs'!$B:$B,$B279,'PSM Costs'!AD:AD),"")</f>
        <v/>
      </c>
      <c r="L279" s="230" t="str">
        <f ca="1">IF(SUMIF(Pharmaceuticals!$B:$B,$B279,Pharmaceuticals!W:W)+SUMIF('Health Products &amp; Equipment'!$B:$B,$B279,'Health Products &amp; Equipment'!AF:AF)+SUMIF('Other Pharma &amp; Health Products'!$B:$B,$B279,'Other Pharma &amp; Health Products'!AF:AF)+SUMIF('PSM Costs'!$B:$B,$B279,'PSM Costs'!AF:AF)&gt;0,SUMIF(Pharmaceuticals!$B:$B,$B279,Pharmaceuticals!W:W)+SUMIF('Health Products &amp; Equipment'!$B:$B,$B279,'Health Products &amp; Equipment'!AF:AF)+SUMIF('Other Pharma &amp; Health Products'!$B:$B,$B279,'Other Pharma &amp; Health Products'!AF:AF)+SUMIF('PSM Costs'!$B:$B,$B279,'PSM Costs'!AF:AF),"")</f>
        <v/>
      </c>
      <c r="M279" s="228" t="str">
        <f t="shared" ca="1" si="21"/>
        <v/>
      </c>
      <c r="N279" s="231" t="str">
        <f ca="1">IF(SUMIF(Pharmaceuticals!$B:$B,$B279,Pharmaceuticals!AD:AD)+SUMIF('Health Products &amp; Equipment'!$B:$B,$B279,'Health Products &amp; Equipment'!AM:AM)+SUMIF('Other Pharma &amp; Health Products'!$B:$B,$B279,'Other Pharma &amp; Health Products'!AM:AM)+SUMIF('PSM Costs'!$B:$B,$B279,'PSM Costs'!AM:AM)&gt;0,SUMIF(Pharmaceuticals!$B:$B,$B279,Pharmaceuticals!AD:AD)+SUMIF('Health Products &amp; Equipment'!$B:$B,$B279,'Health Products &amp; Equipment'!AM:AM)+SUMIF('Other Pharma &amp; Health Products'!$B:$B,$B279,'Other Pharma &amp; Health Products'!AM:AM)+SUMIF('PSM Costs'!$B:$B,$B279,'PSM Costs'!AM:AM),"")</f>
        <v/>
      </c>
      <c r="O279" s="231" t="str">
        <f ca="1">IF(SUMIF(Pharmaceuticals!$B:$B,$B279,Pharmaceuticals!AF:AF)+SUMIF('Health Products &amp; Equipment'!$B:$B,$B279,'Health Products &amp; Equipment'!AO:AO)+SUMIF('Other Pharma &amp; Health Products'!$B:$B,$B279,'Other Pharma &amp; Health Products'!AO:AO)+SUMIF('PSM Costs'!$B:$B,$B279,'PSM Costs'!AO:AO)&gt;0,SUMIF(Pharmaceuticals!$B:$B,$B279,Pharmaceuticals!AF:AF)+SUMIF('Health Products &amp; Equipment'!$B:$B,$B279,'Health Products &amp; Equipment'!AO:AO)+SUMIF('Other Pharma &amp; Health Products'!$B:$B,$B279,'Other Pharma &amp; Health Products'!AO:AO)+SUMIF('PSM Costs'!$B:$B,$B279,'PSM Costs'!AO:AO),"")</f>
        <v/>
      </c>
      <c r="P279" s="231" t="str">
        <f ca="1">IF(SUMIF(Pharmaceuticals!$B:$B,$B279,Pharmaceuticals!AH:AH)+SUMIF('Health Products &amp; Equipment'!$B:$B,$B279,'Health Products &amp; Equipment'!AQ:AQ)+SUMIF('Other Pharma &amp; Health Products'!$B:$B,$B279,'Other Pharma &amp; Health Products'!AQ:AQ)+SUMIF('PSM Costs'!$B:$B,$B279,'PSM Costs'!AQ:AQ)&gt;0,SUMIF(Pharmaceuticals!$B:$B,$B279,Pharmaceuticals!AH:AH)+SUMIF('Health Products &amp; Equipment'!$B:$B,$B279,'Health Products &amp; Equipment'!AQ:AQ)+SUMIF('Other Pharma &amp; Health Products'!$B:$B,$B279,'Other Pharma &amp; Health Products'!AQ:AQ)+SUMIF('PSM Costs'!$B:$B,$B279,'PSM Costs'!AQ:AQ),"")</f>
        <v/>
      </c>
      <c r="Q279" s="231" t="str">
        <f ca="1">IF(SUMIF(Pharmaceuticals!$B:$B,$B279,Pharmaceuticals!AJ:AJ)+SUMIF('Health Products &amp; Equipment'!$B:$B,$B279,'Health Products &amp; Equipment'!AS:AS)+SUMIF('Other Pharma &amp; Health Products'!$B:$B,$B279,'Other Pharma &amp; Health Products'!AS:AS)+SUMIF('PSM Costs'!$B:$B,$B279,'PSM Costs'!AS:AS)&gt;0,SUMIF(Pharmaceuticals!$B:$B,$B279,Pharmaceuticals!AJ:AJ)+SUMIF('Health Products &amp; Equipment'!$B:$B,$B279,'Health Products &amp; Equipment'!AS:AS)+SUMIF('Other Pharma &amp; Health Products'!$B:$B,$B279,'Other Pharma &amp; Health Products'!AS:AS)+SUMIF('PSM Costs'!$B:$B,$B279,'PSM Costs'!AS:AS),"")</f>
        <v/>
      </c>
      <c r="R279" s="229" t="str">
        <f t="shared" ca="1" si="22"/>
        <v/>
      </c>
      <c r="S279" s="230" t="str">
        <f ca="1">IF(SUMIF(Pharmaceuticals!$B:$B,$B279,Pharmaceuticals!AQ:AQ)+SUMIF('Health Products &amp; Equipment'!$B:$B,$B279,'Health Products &amp; Equipment'!AZ:AZ)+SUMIF('Other Pharma &amp; Health Products'!$B:$B,$B279,'Other Pharma &amp; Health Products'!AZ:AZ)+SUMIF('PSM Costs'!$B:$B,$B279,'PSM Costs'!AZ:AZ)&gt;0,SUMIF(Pharmaceuticals!$B:$B,$B279,Pharmaceuticals!AQ:AQ)+SUMIF('Health Products &amp; Equipment'!$B:$B,$B279,'Health Products &amp; Equipment'!AZ:AZ)+SUMIF('Other Pharma &amp; Health Products'!$B:$B,$B279,'Other Pharma &amp; Health Products'!AZ:AZ)+SUMIF('PSM Costs'!$B:$B,$B279,'PSM Costs'!AZ:AZ),"")</f>
        <v/>
      </c>
      <c r="T279" s="230" t="str">
        <f ca="1">IF(SUMIF(Pharmaceuticals!$B:$B,$B279,Pharmaceuticals!AS:AS)+SUMIF('Health Products &amp; Equipment'!$B:$B,$B279,'Health Products &amp; Equipment'!BB:BB)+SUMIF('Other Pharma &amp; Health Products'!$B:$B,$B279,'Other Pharma &amp; Health Products'!BB:BB)+SUMIF('PSM Costs'!$B:$B,$B279,'PSM Costs'!BB:BB)&gt;0,SUMIF(Pharmaceuticals!$B:$B,$B279,Pharmaceuticals!AS:AS)+SUMIF('Health Products &amp; Equipment'!$B:$B,$B279,'Health Products &amp; Equipment'!BB:BB)+SUMIF('Other Pharma &amp; Health Products'!$B:$B,$B279,'Other Pharma &amp; Health Products'!BB:BB)+SUMIF('PSM Costs'!$B:$B,$B279,'PSM Costs'!BB:BB),"")</f>
        <v/>
      </c>
      <c r="U279" s="230" t="str">
        <f ca="1">IF(SUMIF(Pharmaceuticals!$B:$B,$B279,Pharmaceuticals!AU:AU)+SUMIF('Health Products &amp; Equipment'!$B:$B,$B279,'Health Products &amp; Equipment'!BD:BD)+SUMIF('Other Pharma &amp; Health Products'!$B:$B,$B279,'Other Pharma &amp; Health Products'!BD:BD)+SUMIF('PSM Costs'!$B:$B,$B279,'PSM Costs'!BD:BD)&gt;0,SUMIF(Pharmaceuticals!$B:$B,$B279,Pharmaceuticals!AU:AU)+SUMIF('Health Products &amp; Equipment'!$B:$B,$B279,'Health Products &amp; Equipment'!BD:BD)+SUMIF('Other Pharma &amp; Health Products'!$B:$B,$B279,'Other Pharma &amp; Health Products'!BD:BD)+SUMIF('PSM Costs'!$B:$B,$B279,'PSM Costs'!BD:BD),"")</f>
        <v/>
      </c>
      <c r="V279" s="230" t="str">
        <f ca="1">IF(SUMIF(Pharmaceuticals!$B:$B,$B279,Pharmaceuticals!AW:AW)+SUMIF('Health Products &amp; Equipment'!$B:$B,$B279,'Health Products &amp; Equipment'!BF:BF)+SUMIF('Other Pharma &amp; Health Products'!$B:$B,$B279,'Other Pharma &amp; Health Products'!BF:BF)+SUMIF('PSM Costs'!$B:$B,$B279,'PSM Costs'!BF:BF)&gt;0,SUMIF(Pharmaceuticals!$B:$B,$B279,Pharmaceuticals!AW:AW)+SUMIF('Health Products &amp; Equipment'!$B:$B,$B279,'Health Products &amp; Equipment'!BF:BF)+SUMIF('Other Pharma &amp; Health Products'!$B:$B,$B279,'Other Pharma &amp; Health Products'!BF:BF)+SUMIF('PSM Costs'!$B:$B,$B279,'PSM Costs'!BF:BF),"")</f>
        <v/>
      </c>
      <c r="W279" s="228" t="str">
        <f t="shared" ca="1" si="23"/>
        <v/>
      </c>
      <c r="X279" s="231" t="str">
        <f ca="1">IF(SUMIF(Pharmaceuticals!$B:$B,$B279,Pharmaceuticals!BD:BD)+SUMIF('Health Products &amp; Equipment'!$B:$B,$B279,'Health Products &amp; Equipment'!BM:BM)+SUMIF('Other Pharma &amp; Health Products'!$B:$B,$B279,'Other Pharma &amp; Health Products'!BM:BM)+SUMIF('PSM Costs'!$B:$B,$B279,'PSM Costs'!BM:BM)&gt;0,SUMIF(Pharmaceuticals!$B:$B,$B279,Pharmaceuticals!BD:BD)+SUMIF('Health Products &amp; Equipment'!$B:$B,$B279,'Health Products &amp; Equipment'!BM:BM)+SUMIF('Other Pharma &amp; Health Products'!$B:$B,$B279,'Other Pharma &amp; Health Products'!BM:BM)+SUMIF('PSM Costs'!$B:$B,$B279,'PSM Costs'!BM:BM),"")</f>
        <v/>
      </c>
      <c r="Y279" s="231" t="str">
        <f ca="1">IF(SUMIF(Pharmaceuticals!$B:$B,$B279,Pharmaceuticals!BF:BF)+SUMIF('Health Products &amp; Equipment'!$B:$B,$B279,'Health Products &amp; Equipment'!BO:BO)+SUMIF('Other Pharma &amp; Health Products'!$B:$B,$B279,'Other Pharma &amp; Health Products'!BO:BO)+SUMIF('PSM Costs'!$B:$B,$B279,'PSM Costs'!BO:BO)&gt;0,SUMIF(Pharmaceuticals!$B:$B,$B279,Pharmaceuticals!BF:BF)+SUMIF('Health Products &amp; Equipment'!$B:$B,$B279,'Health Products &amp; Equipment'!BO:BO)+SUMIF('Other Pharma &amp; Health Products'!$B:$B,$B279,'Other Pharma &amp; Health Products'!BO:BO)+SUMIF('PSM Costs'!$B:$B,$B279,'PSM Costs'!BO:BO),"")</f>
        <v/>
      </c>
      <c r="Z279" s="231" t="str">
        <f ca="1">IF(SUMIF(Pharmaceuticals!$B:$B,$B279,Pharmaceuticals!BH:BH)+SUMIF('Health Products &amp; Equipment'!$B:$B,$B279,'Health Products &amp; Equipment'!BQ:BQ)+SUMIF('Other Pharma &amp; Health Products'!$B:$B,$B279,'Other Pharma &amp; Health Products'!BQ:BQ)+SUMIF('PSM Costs'!$B:$B,$B279,'PSM Costs'!BQ:BQ)&gt;0,SUMIF(Pharmaceuticals!$B:$B,$B279,Pharmaceuticals!BH:BH)+SUMIF('Health Products &amp; Equipment'!$B:$B,$B279,'Health Products &amp; Equipment'!BQ:BQ)+SUMIF('Other Pharma &amp; Health Products'!$B:$B,$B279,'Other Pharma &amp; Health Products'!BQ:BQ)+SUMIF('PSM Costs'!$B:$B,$B279,'PSM Costs'!BQ:BQ),"")</f>
        <v/>
      </c>
      <c r="AA279" s="231" t="str">
        <f ca="1">IF(SUMIF(Pharmaceuticals!$B:$B,$B279,Pharmaceuticals!BJ:BJ)+SUMIF('Health Products &amp; Equipment'!$B:$B,$B279,'Health Products &amp; Equipment'!BS:BS)+SUMIF('Other Pharma &amp; Health Products'!$B:$B,$B279,'Other Pharma &amp; Health Products'!BS:BS)+SUMIF('PSM Costs'!$B:$B,$B279,'PSM Costs'!BS:BS)&gt;0,SUMIF(Pharmaceuticals!$B:$B,$B279,Pharmaceuticals!BJ:BJ)+SUMIF('Health Products &amp; Equipment'!$B:$B,$B279,'Health Products &amp; Equipment'!BS:BS)+SUMIF('Other Pharma &amp; Health Products'!$B:$B,$B279,'Other Pharma &amp; Health Products'!BS:BS)+SUMIF('PSM Costs'!$B:$B,$B279,'PSM Costs'!BS:BS),"")</f>
        <v/>
      </c>
      <c r="AB279" s="230" t="str">
        <f t="shared" ca="1" si="24"/>
        <v/>
      </c>
    </row>
    <row r="280" spans="1:28" ht="22" customHeight="1" x14ac:dyDescent="0.15">
      <c r="A280" s="226">
        <v>270</v>
      </c>
      <c r="B280" s="226" t="str">
        <f ca="1">IFERROR(VLOOKUP(A280,'Rank unique Mod-Int-CI-PR'!I:J,2,FALSE),"")</f>
        <v/>
      </c>
      <c r="C280" s="227" t="str">
        <f ca="1">IFERROR(VLOOKUP(VALUE(LEFT(B280,FIND("-",B280)-1)),CatModules!B:C,2,FALSE),"")</f>
        <v/>
      </c>
      <c r="D280" s="227" t="str">
        <f ca="1">IFERROR(VLOOKUP(LEFT(B280,FIND("--",B280)-1),CatInt!D:E,2,FALSE),"")</f>
        <v/>
      </c>
      <c r="E280" s="227" t="str">
        <f ca="1">IFERROR(VLOOKUP(MID(B280,FIND("--",B280)+2,FIND("---",B280)-FIND("--",B280)-2),CatCostInp!D:E,2,FALSE),"")</f>
        <v/>
      </c>
      <c r="F280" s="227" t="str">
        <f ca="1">IFERROR(VLOOKUP(B280,ActivityConcat!A:C,3,FALSE),"")</f>
        <v/>
      </c>
      <c r="G280" s="228" t="str">
        <f ca="1">IFERROR(VLOOKUP(VALUE(RIGHT(B280,1)),Setup!A:D,4,FALSE),"")</f>
        <v/>
      </c>
      <c r="H280" s="229" t="str">
        <f t="shared" ca="1" si="20"/>
        <v/>
      </c>
      <c r="I280" s="230" t="str">
        <f ca="1">IF(SUMIF(Pharmaceuticals!$B:$B,$B280,Pharmaceuticals!Q:Q)+SUMIF('Health Products &amp; Equipment'!$B:$B,$B280,'Health Products &amp; Equipment'!Z:Z)+SUMIF('Other Pharma &amp; Health Products'!$B:$B,$B280,'Other Pharma &amp; Health Products'!Z:Z)+SUMIF('PSM Costs'!$B:$B,$B280,'PSM Costs'!Z:Z)&gt;0,SUMIF(Pharmaceuticals!$B:$B,$B280,Pharmaceuticals!Q:Q)+SUMIF('Health Products &amp; Equipment'!$B:$B,$B280,'Health Products &amp; Equipment'!Z:Z)+SUMIF('Other Pharma &amp; Health Products'!$B:$B,$B280,'Other Pharma &amp; Health Products'!Z:Z)+SUMIF('PSM Costs'!$B:$B,$B280,'PSM Costs'!Z:Z),"")</f>
        <v/>
      </c>
      <c r="J280" s="230" t="str">
        <f ca="1">IF(SUMIF(Pharmaceuticals!$B:$B,$B280,Pharmaceuticals!S:S)+SUMIF('Health Products &amp; Equipment'!$B:$B,$B280,'Health Products &amp; Equipment'!AB:AB)+SUMIF('Other Pharma &amp; Health Products'!$B:$B,$B280,'Other Pharma &amp; Health Products'!AB:AB)+SUMIF('PSM Costs'!$B:$B,$B280,'PSM Costs'!AB:AB)&gt;0,SUMIF(Pharmaceuticals!$B:$B,$B280,Pharmaceuticals!S:S)+SUMIF('Health Products &amp; Equipment'!$B:$B,$B280,'Health Products &amp; Equipment'!AB:AB)+SUMIF('Other Pharma &amp; Health Products'!$B:$B,$B280,'Other Pharma &amp; Health Products'!AB:AB)+SUMIF('PSM Costs'!$B:$B,$B280,'PSM Costs'!AB:AB),"")</f>
        <v/>
      </c>
      <c r="K280" s="230" t="str">
        <f ca="1">IF(SUMIF(Pharmaceuticals!$B:$B,$B280,Pharmaceuticals!U:U)+SUMIF('Health Products &amp; Equipment'!$B:$B,$B280,'Health Products &amp; Equipment'!AD:AD)+SUMIF('Other Pharma &amp; Health Products'!$B:$B,$B280,'Other Pharma &amp; Health Products'!AD:AD)+SUMIF('PSM Costs'!$B:$B,$B280,'PSM Costs'!AD:AD)&gt;0,SUMIF(Pharmaceuticals!$B:$B,$B280,Pharmaceuticals!U:U)+SUMIF('Health Products &amp; Equipment'!$B:$B,$B280,'Health Products &amp; Equipment'!AD:AD)+SUMIF('Other Pharma &amp; Health Products'!$B:$B,$B280,'Other Pharma &amp; Health Products'!AD:AD)+SUMIF('PSM Costs'!$B:$B,$B280,'PSM Costs'!AD:AD),"")</f>
        <v/>
      </c>
      <c r="L280" s="230" t="str">
        <f ca="1">IF(SUMIF(Pharmaceuticals!$B:$B,$B280,Pharmaceuticals!W:W)+SUMIF('Health Products &amp; Equipment'!$B:$B,$B280,'Health Products &amp; Equipment'!AF:AF)+SUMIF('Other Pharma &amp; Health Products'!$B:$B,$B280,'Other Pharma &amp; Health Products'!AF:AF)+SUMIF('PSM Costs'!$B:$B,$B280,'PSM Costs'!AF:AF)&gt;0,SUMIF(Pharmaceuticals!$B:$B,$B280,Pharmaceuticals!W:W)+SUMIF('Health Products &amp; Equipment'!$B:$B,$B280,'Health Products &amp; Equipment'!AF:AF)+SUMIF('Other Pharma &amp; Health Products'!$B:$B,$B280,'Other Pharma &amp; Health Products'!AF:AF)+SUMIF('PSM Costs'!$B:$B,$B280,'PSM Costs'!AF:AF),"")</f>
        <v/>
      </c>
      <c r="M280" s="228" t="str">
        <f t="shared" ca="1" si="21"/>
        <v/>
      </c>
      <c r="N280" s="231" t="str">
        <f ca="1">IF(SUMIF(Pharmaceuticals!$B:$B,$B280,Pharmaceuticals!AD:AD)+SUMIF('Health Products &amp; Equipment'!$B:$B,$B280,'Health Products &amp; Equipment'!AM:AM)+SUMIF('Other Pharma &amp; Health Products'!$B:$B,$B280,'Other Pharma &amp; Health Products'!AM:AM)+SUMIF('PSM Costs'!$B:$B,$B280,'PSM Costs'!AM:AM)&gt;0,SUMIF(Pharmaceuticals!$B:$B,$B280,Pharmaceuticals!AD:AD)+SUMIF('Health Products &amp; Equipment'!$B:$B,$B280,'Health Products &amp; Equipment'!AM:AM)+SUMIF('Other Pharma &amp; Health Products'!$B:$B,$B280,'Other Pharma &amp; Health Products'!AM:AM)+SUMIF('PSM Costs'!$B:$B,$B280,'PSM Costs'!AM:AM),"")</f>
        <v/>
      </c>
      <c r="O280" s="231" t="str">
        <f ca="1">IF(SUMIF(Pharmaceuticals!$B:$B,$B280,Pharmaceuticals!AF:AF)+SUMIF('Health Products &amp; Equipment'!$B:$B,$B280,'Health Products &amp; Equipment'!AO:AO)+SUMIF('Other Pharma &amp; Health Products'!$B:$B,$B280,'Other Pharma &amp; Health Products'!AO:AO)+SUMIF('PSM Costs'!$B:$B,$B280,'PSM Costs'!AO:AO)&gt;0,SUMIF(Pharmaceuticals!$B:$B,$B280,Pharmaceuticals!AF:AF)+SUMIF('Health Products &amp; Equipment'!$B:$B,$B280,'Health Products &amp; Equipment'!AO:AO)+SUMIF('Other Pharma &amp; Health Products'!$B:$B,$B280,'Other Pharma &amp; Health Products'!AO:AO)+SUMIF('PSM Costs'!$B:$B,$B280,'PSM Costs'!AO:AO),"")</f>
        <v/>
      </c>
      <c r="P280" s="231" t="str">
        <f ca="1">IF(SUMIF(Pharmaceuticals!$B:$B,$B280,Pharmaceuticals!AH:AH)+SUMIF('Health Products &amp; Equipment'!$B:$B,$B280,'Health Products &amp; Equipment'!AQ:AQ)+SUMIF('Other Pharma &amp; Health Products'!$B:$B,$B280,'Other Pharma &amp; Health Products'!AQ:AQ)+SUMIF('PSM Costs'!$B:$B,$B280,'PSM Costs'!AQ:AQ)&gt;0,SUMIF(Pharmaceuticals!$B:$B,$B280,Pharmaceuticals!AH:AH)+SUMIF('Health Products &amp; Equipment'!$B:$B,$B280,'Health Products &amp; Equipment'!AQ:AQ)+SUMIF('Other Pharma &amp; Health Products'!$B:$B,$B280,'Other Pharma &amp; Health Products'!AQ:AQ)+SUMIF('PSM Costs'!$B:$B,$B280,'PSM Costs'!AQ:AQ),"")</f>
        <v/>
      </c>
      <c r="Q280" s="231" t="str">
        <f ca="1">IF(SUMIF(Pharmaceuticals!$B:$B,$B280,Pharmaceuticals!AJ:AJ)+SUMIF('Health Products &amp; Equipment'!$B:$B,$B280,'Health Products &amp; Equipment'!AS:AS)+SUMIF('Other Pharma &amp; Health Products'!$B:$B,$B280,'Other Pharma &amp; Health Products'!AS:AS)+SUMIF('PSM Costs'!$B:$B,$B280,'PSM Costs'!AS:AS)&gt;0,SUMIF(Pharmaceuticals!$B:$B,$B280,Pharmaceuticals!AJ:AJ)+SUMIF('Health Products &amp; Equipment'!$B:$B,$B280,'Health Products &amp; Equipment'!AS:AS)+SUMIF('Other Pharma &amp; Health Products'!$B:$B,$B280,'Other Pharma &amp; Health Products'!AS:AS)+SUMIF('PSM Costs'!$B:$B,$B280,'PSM Costs'!AS:AS),"")</f>
        <v/>
      </c>
      <c r="R280" s="229" t="str">
        <f t="shared" ca="1" si="22"/>
        <v/>
      </c>
      <c r="S280" s="230" t="str">
        <f ca="1">IF(SUMIF(Pharmaceuticals!$B:$B,$B280,Pharmaceuticals!AQ:AQ)+SUMIF('Health Products &amp; Equipment'!$B:$B,$B280,'Health Products &amp; Equipment'!AZ:AZ)+SUMIF('Other Pharma &amp; Health Products'!$B:$B,$B280,'Other Pharma &amp; Health Products'!AZ:AZ)+SUMIF('PSM Costs'!$B:$B,$B280,'PSM Costs'!AZ:AZ)&gt;0,SUMIF(Pharmaceuticals!$B:$B,$B280,Pharmaceuticals!AQ:AQ)+SUMIF('Health Products &amp; Equipment'!$B:$B,$B280,'Health Products &amp; Equipment'!AZ:AZ)+SUMIF('Other Pharma &amp; Health Products'!$B:$B,$B280,'Other Pharma &amp; Health Products'!AZ:AZ)+SUMIF('PSM Costs'!$B:$B,$B280,'PSM Costs'!AZ:AZ),"")</f>
        <v/>
      </c>
      <c r="T280" s="230" t="str">
        <f ca="1">IF(SUMIF(Pharmaceuticals!$B:$B,$B280,Pharmaceuticals!AS:AS)+SUMIF('Health Products &amp; Equipment'!$B:$B,$B280,'Health Products &amp; Equipment'!BB:BB)+SUMIF('Other Pharma &amp; Health Products'!$B:$B,$B280,'Other Pharma &amp; Health Products'!BB:BB)+SUMIF('PSM Costs'!$B:$B,$B280,'PSM Costs'!BB:BB)&gt;0,SUMIF(Pharmaceuticals!$B:$B,$B280,Pharmaceuticals!AS:AS)+SUMIF('Health Products &amp; Equipment'!$B:$B,$B280,'Health Products &amp; Equipment'!BB:BB)+SUMIF('Other Pharma &amp; Health Products'!$B:$B,$B280,'Other Pharma &amp; Health Products'!BB:BB)+SUMIF('PSM Costs'!$B:$B,$B280,'PSM Costs'!BB:BB),"")</f>
        <v/>
      </c>
      <c r="U280" s="230" t="str">
        <f ca="1">IF(SUMIF(Pharmaceuticals!$B:$B,$B280,Pharmaceuticals!AU:AU)+SUMIF('Health Products &amp; Equipment'!$B:$B,$B280,'Health Products &amp; Equipment'!BD:BD)+SUMIF('Other Pharma &amp; Health Products'!$B:$B,$B280,'Other Pharma &amp; Health Products'!BD:BD)+SUMIF('PSM Costs'!$B:$B,$B280,'PSM Costs'!BD:BD)&gt;0,SUMIF(Pharmaceuticals!$B:$B,$B280,Pharmaceuticals!AU:AU)+SUMIF('Health Products &amp; Equipment'!$B:$B,$B280,'Health Products &amp; Equipment'!BD:BD)+SUMIF('Other Pharma &amp; Health Products'!$B:$B,$B280,'Other Pharma &amp; Health Products'!BD:BD)+SUMIF('PSM Costs'!$B:$B,$B280,'PSM Costs'!BD:BD),"")</f>
        <v/>
      </c>
      <c r="V280" s="230" t="str">
        <f ca="1">IF(SUMIF(Pharmaceuticals!$B:$B,$B280,Pharmaceuticals!AW:AW)+SUMIF('Health Products &amp; Equipment'!$B:$B,$B280,'Health Products &amp; Equipment'!BF:BF)+SUMIF('Other Pharma &amp; Health Products'!$B:$B,$B280,'Other Pharma &amp; Health Products'!BF:BF)+SUMIF('PSM Costs'!$B:$B,$B280,'PSM Costs'!BF:BF)&gt;0,SUMIF(Pharmaceuticals!$B:$B,$B280,Pharmaceuticals!AW:AW)+SUMIF('Health Products &amp; Equipment'!$B:$B,$B280,'Health Products &amp; Equipment'!BF:BF)+SUMIF('Other Pharma &amp; Health Products'!$B:$B,$B280,'Other Pharma &amp; Health Products'!BF:BF)+SUMIF('PSM Costs'!$B:$B,$B280,'PSM Costs'!BF:BF),"")</f>
        <v/>
      </c>
      <c r="W280" s="228" t="str">
        <f t="shared" ca="1" si="23"/>
        <v/>
      </c>
      <c r="X280" s="231" t="str">
        <f ca="1">IF(SUMIF(Pharmaceuticals!$B:$B,$B280,Pharmaceuticals!BD:BD)+SUMIF('Health Products &amp; Equipment'!$B:$B,$B280,'Health Products &amp; Equipment'!BM:BM)+SUMIF('Other Pharma &amp; Health Products'!$B:$B,$B280,'Other Pharma &amp; Health Products'!BM:BM)+SUMIF('PSM Costs'!$B:$B,$B280,'PSM Costs'!BM:BM)&gt;0,SUMIF(Pharmaceuticals!$B:$B,$B280,Pharmaceuticals!BD:BD)+SUMIF('Health Products &amp; Equipment'!$B:$B,$B280,'Health Products &amp; Equipment'!BM:BM)+SUMIF('Other Pharma &amp; Health Products'!$B:$B,$B280,'Other Pharma &amp; Health Products'!BM:BM)+SUMIF('PSM Costs'!$B:$B,$B280,'PSM Costs'!BM:BM),"")</f>
        <v/>
      </c>
      <c r="Y280" s="231" t="str">
        <f ca="1">IF(SUMIF(Pharmaceuticals!$B:$B,$B280,Pharmaceuticals!BF:BF)+SUMIF('Health Products &amp; Equipment'!$B:$B,$B280,'Health Products &amp; Equipment'!BO:BO)+SUMIF('Other Pharma &amp; Health Products'!$B:$B,$B280,'Other Pharma &amp; Health Products'!BO:BO)+SUMIF('PSM Costs'!$B:$B,$B280,'PSM Costs'!BO:BO)&gt;0,SUMIF(Pharmaceuticals!$B:$B,$B280,Pharmaceuticals!BF:BF)+SUMIF('Health Products &amp; Equipment'!$B:$B,$B280,'Health Products &amp; Equipment'!BO:BO)+SUMIF('Other Pharma &amp; Health Products'!$B:$B,$B280,'Other Pharma &amp; Health Products'!BO:BO)+SUMIF('PSM Costs'!$B:$B,$B280,'PSM Costs'!BO:BO),"")</f>
        <v/>
      </c>
      <c r="Z280" s="231" t="str">
        <f ca="1">IF(SUMIF(Pharmaceuticals!$B:$B,$B280,Pharmaceuticals!BH:BH)+SUMIF('Health Products &amp; Equipment'!$B:$B,$B280,'Health Products &amp; Equipment'!BQ:BQ)+SUMIF('Other Pharma &amp; Health Products'!$B:$B,$B280,'Other Pharma &amp; Health Products'!BQ:BQ)+SUMIF('PSM Costs'!$B:$B,$B280,'PSM Costs'!BQ:BQ)&gt;0,SUMIF(Pharmaceuticals!$B:$B,$B280,Pharmaceuticals!BH:BH)+SUMIF('Health Products &amp; Equipment'!$B:$B,$B280,'Health Products &amp; Equipment'!BQ:BQ)+SUMIF('Other Pharma &amp; Health Products'!$B:$B,$B280,'Other Pharma &amp; Health Products'!BQ:BQ)+SUMIF('PSM Costs'!$B:$B,$B280,'PSM Costs'!BQ:BQ),"")</f>
        <v/>
      </c>
      <c r="AA280" s="231" t="str">
        <f ca="1">IF(SUMIF(Pharmaceuticals!$B:$B,$B280,Pharmaceuticals!BJ:BJ)+SUMIF('Health Products &amp; Equipment'!$B:$B,$B280,'Health Products &amp; Equipment'!BS:BS)+SUMIF('Other Pharma &amp; Health Products'!$B:$B,$B280,'Other Pharma &amp; Health Products'!BS:BS)+SUMIF('PSM Costs'!$B:$B,$B280,'PSM Costs'!BS:BS)&gt;0,SUMIF(Pharmaceuticals!$B:$B,$B280,Pharmaceuticals!BJ:BJ)+SUMIF('Health Products &amp; Equipment'!$B:$B,$B280,'Health Products &amp; Equipment'!BS:BS)+SUMIF('Other Pharma &amp; Health Products'!$B:$B,$B280,'Other Pharma &amp; Health Products'!BS:BS)+SUMIF('PSM Costs'!$B:$B,$B280,'PSM Costs'!BS:BS),"")</f>
        <v/>
      </c>
      <c r="AB280" s="230" t="str">
        <f t="shared" ca="1" si="24"/>
        <v/>
      </c>
    </row>
    <row r="281" spans="1:28" ht="22" customHeight="1" x14ac:dyDescent="0.15">
      <c r="A281" s="226">
        <v>271</v>
      </c>
      <c r="B281" s="226" t="str">
        <f ca="1">IFERROR(VLOOKUP(A281,'Rank unique Mod-Int-CI-PR'!I:J,2,FALSE),"")</f>
        <v/>
      </c>
      <c r="C281" s="227" t="str">
        <f ca="1">IFERROR(VLOOKUP(VALUE(LEFT(B281,FIND("-",B281)-1)),CatModules!B:C,2,FALSE),"")</f>
        <v/>
      </c>
      <c r="D281" s="227" t="str">
        <f ca="1">IFERROR(VLOOKUP(LEFT(B281,FIND("--",B281)-1),CatInt!D:E,2,FALSE),"")</f>
        <v/>
      </c>
      <c r="E281" s="227" t="str">
        <f ca="1">IFERROR(VLOOKUP(MID(B281,FIND("--",B281)+2,FIND("---",B281)-FIND("--",B281)-2),CatCostInp!D:E,2,FALSE),"")</f>
        <v/>
      </c>
      <c r="F281" s="227" t="str">
        <f ca="1">IFERROR(VLOOKUP(B281,ActivityConcat!A:C,3,FALSE),"")</f>
        <v/>
      </c>
      <c r="G281" s="228" t="str">
        <f ca="1">IFERROR(VLOOKUP(VALUE(RIGHT(B281,1)),Setup!A:D,4,FALSE),"")</f>
        <v/>
      </c>
      <c r="H281" s="229" t="str">
        <f t="shared" ca="1" si="20"/>
        <v/>
      </c>
      <c r="I281" s="230" t="str">
        <f ca="1">IF(SUMIF(Pharmaceuticals!$B:$B,$B281,Pharmaceuticals!Q:Q)+SUMIF('Health Products &amp; Equipment'!$B:$B,$B281,'Health Products &amp; Equipment'!Z:Z)+SUMIF('Other Pharma &amp; Health Products'!$B:$B,$B281,'Other Pharma &amp; Health Products'!Z:Z)+SUMIF('PSM Costs'!$B:$B,$B281,'PSM Costs'!Z:Z)&gt;0,SUMIF(Pharmaceuticals!$B:$B,$B281,Pharmaceuticals!Q:Q)+SUMIF('Health Products &amp; Equipment'!$B:$B,$B281,'Health Products &amp; Equipment'!Z:Z)+SUMIF('Other Pharma &amp; Health Products'!$B:$B,$B281,'Other Pharma &amp; Health Products'!Z:Z)+SUMIF('PSM Costs'!$B:$B,$B281,'PSM Costs'!Z:Z),"")</f>
        <v/>
      </c>
      <c r="J281" s="230" t="str">
        <f ca="1">IF(SUMIF(Pharmaceuticals!$B:$B,$B281,Pharmaceuticals!S:S)+SUMIF('Health Products &amp; Equipment'!$B:$B,$B281,'Health Products &amp; Equipment'!AB:AB)+SUMIF('Other Pharma &amp; Health Products'!$B:$B,$B281,'Other Pharma &amp; Health Products'!AB:AB)+SUMIF('PSM Costs'!$B:$B,$B281,'PSM Costs'!AB:AB)&gt;0,SUMIF(Pharmaceuticals!$B:$B,$B281,Pharmaceuticals!S:S)+SUMIF('Health Products &amp; Equipment'!$B:$B,$B281,'Health Products &amp; Equipment'!AB:AB)+SUMIF('Other Pharma &amp; Health Products'!$B:$B,$B281,'Other Pharma &amp; Health Products'!AB:AB)+SUMIF('PSM Costs'!$B:$B,$B281,'PSM Costs'!AB:AB),"")</f>
        <v/>
      </c>
      <c r="K281" s="230" t="str">
        <f ca="1">IF(SUMIF(Pharmaceuticals!$B:$B,$B281,Pharmaceuticals!U:U)+SUMIF('Health Products &amp; Equipment'!$B:$B,$B281,'Health Products &amp; Equipment'!AD:AD)+SUMIF('Other Pharma &amp; Health Products'!$B:$B,$B281,'Other Pharma &amp; Health Products'!AD:AD)+SUMIF('PSM Costs'!$B:$B,$B281,'PSM Costs'!AD:AD)&gt;0,SUMIF(Pharmaceuticals!$B:$B,$B281,Pharmaceuticals!U:U)+SUMIF('Health Products &amp; Equipment'!$B:$B,$B281,'Health Products &amp; Equipment'!AD:AD)+SUMIF('Other Pharma &amp; Health Products'!$B:$B,$B281,'Other Pharma &amp; Health Products'!AD:AD)+SUMIF('PSM Costs'!$B:$B,$B281,'PSM Costs'!AD:AD),"")</f>
        <v/>
      </c>
      <c r="L281" s="230" t="str">
        <f ca="1">IF(SUMIF(Pharmaceuticals!$B:$B,$B281,Pharmaceuticals!W:W)+SUMIF('Health Products &amp; Equipment'!$B:$B,$B281,'Health Products &amp; Equipment'!AF:AF)+SUMIF('Other Pharma &amp; Health Products'!$B:$B,$B281,'Other Pharma &amp; Health Products'!AF:AF)+SUMIF('PSM Costs'!$B:$B,$B281,'PSM Costs'!AF:AF)&gt;0,SUMIF(Pharmaceuticals!$B:$B,$B281,Pharmaceuticals!W:W)+SUMIF('Health Products &amp; Equipment'!$B:$B,$B281,'Health Products &amp; Equipment'!AF:AF)+SUMIF('Other Pharma &amp; Health Products'!$B:$B,$B281,'Other Pharma &amp; Health Products'!AF:AF)+SUMIF('PSM Costs'!$B:$B,$B281,'PSM Costs'!AF:AF),"")</f>
        <v/>
      </c>
      <c r="M281" s="228" t="str">
        <f t="shared" ca="1" si="21"/>
        <v/>
      </c>
      <c r="N281" s="231" t="str">
        <f ca="1">IF(SUMIF(Pharmaceuticals!$B:$B,$B281,Pharmaceuticals!AD:AD)+SUMIF('Health Products &amp; Equipment'!$B:$B,$B281,'Health Products &amp; Equipment'!AM:AM)+SUMIF('Other Pharma &amp; Health Products'!$B:$B,$B281,'Other Pharma &amp; Health Products'!AM:AM)+SUMIF('PSM Costs'!$B:$B,$B281,'PSM Costs'!AM:AM)&gt;0,SUMIF(Pharmaceuticals!$B:$B,$B281,Pharmaceuticals!AD:AD)+SUMIF('Health Products &amp; Equipment'!$B:$B,$B281,'Health Products &amp; Equipment'!AM:AM)+SUMIF('Other Pharma &amp; Health Products'!$B:$B,$B281,'Other Pharma &amp; Health Products'!AM:AM)+SUMIF('PSM Costs'!$B:$B,$B281,'PSM Costs'!AM:AM),"")</f>
        <v/>
      </c>
      <c r="O281" s="231" t="str">
        <f ca="1">IF(SUMIF(Pharmaceuticals!$B:$B,$B281,Pharmaceuticals!AF:AF)+SUMIF('Health Products &amp; Equipment'!$B:$B,$B281,'Health Products &amp; Equipment'!AO:AO)+SUMIF('Other Pharma &amp; Health Products'!$B:$B,$B281,'Other Pharma &amp; Health Products'!AO:AO)+SUMIF('PSM Costs'!$B:$B,$B281,'PSM Costs'!AO:AO)&gt;0,SUMIF(Pharmaceuticals!$B:$B,$B281,Pharmaceuticals!AF:AF)+SUMIF('Health Products &amp; Equipment'!$B:$B,$B281,'Health Products &amp; Equipment'!AO:AO)+SUMIF('Other Pharma &amp; Health Products'!$B:$B,$B281,'Other Pharma &amp; Health Products'!AO:AO)+SUMIF('PSM Costs'!$B:$B,$B281,'PSM Costs'!AO:AO),"")</f>
        <v/>
      </c>
      <c r="P281" s="231" t="str">
        <f ca="1">IF(SUMIF(Pharmaceuticals!$B:$B,$B281,Pharmaceuticals!AH:AH)+SUMIF('Health Products &amp; Equipment'!$B:$B,$B281,'Health Products &amp; Equipment'!AQ:AQ)+SUMIF('Other Pharma &amp; Health Products'!$B:$B,$B281,'Other Pharma &amp; Health Products'!AQ:AQ)+SUMIF('PSM Costs'!$B:$B,$B281,'PSM Costs'!AQ:AQ)&gt;0,SUMIF(Pharmaceuticals!$B:$B,$B281,Pharmaceuticals!AH:AH)+SUMIF('Health Products &amp; Equipment'!$B:$B,$B281,'Health Products &amp; Equipment'!AQ:AQ)+SUMIF('Other Pharma &amp; Health Products'!$B:$B,$B281,'Other Pharma &amp; Health Products'!AQ:AQ)+SUMIF('PSM Costs'!$B:$B,$B281,'PSM Costs'!AQ:AQ),"")</f>
        <v/>
      </c>
      <c r="Q281" s="231" t="str">
        <f ca="1">IF(SUMIF(Pharmaceuticals!$B:$B,$B281,Pharmaceuticals!AJ:AJ)+SUMIF('Health Products &amp; Equipment'!$B:$B,$B281,'Health Products &amp; Equipment'!AS:AS)+SUMIF('Other Pharma &amp; Health Products'!$B:$B,$B281,'Other Pharma &amp; Health Products'!AS:AS)+SUMIF('PSM Costs'!$B:$B,$B281,'PSM Costs'!AS:AS)&gt;0,SUMIF(Pharmaceuticals!$B:$B,$B281,Pharmaceuticals!AJ:AJ)+SUMIF('Health Products &amp; Equipment'!$B:$B,$B281,'Health Products &amp; Equipment'!AS:AS)+SUMIF('Other Pharma &amp; Health Products'!$B:$B,$B281,'Other Pharma &amp; Health Products'!AS:AS)+SUMIF('PSM Costs'!$B:$B,$B281,'PSM Costs'!AS:AS),"")</f>
        <v/>
      </c>
      <c r="R281" s="229" t="str">
        <f t="shared" ca="1" si="22"/>
        <v/>
      </c>
      <c r="S281" s="230" t="str">
        <f ca="1">IF(SUMIF(Pharmaceuticals!$B:$B,$B281,Pharmaceuticals!AQ:AQ)+SUMIF('Health Products &amp; Equipment'!$B:$B,$B281,'Health Products &amp; Equipment'!AZ:AZ)+SUMIF('Other Pharma &amp; Health Products'!$B:$B,$B281,'Other Pharma &amp; Health Products'!AZ:AZ)+SUMIF('PSM Costs'!$B:$B,$B281,'PSM Costs'!AZ:AZ)&gt;0,SUMIF(Pharmaceuticals!$B:$B,$B281,Pharmaceuticals!AQ:AQ)+SUMIF('Health Products &amp; Equipment'!$B:$B,$B281,'Health Products &amp; Equipment'!AZ:AZ)+SUMIF('Other Pharma &amp; Health Products'!$B:$B,$B281,'Other Pharma &amp; Health Products'!AZ:AZ)+SUMIF('PSM Costs'!$B:$B,$B281,'PSM Costs'!AZ:AZ),"")</f>
        <v/>
      </c>
      <c r="T281" s="230" t="str">
        <f ca="1">IF(SUMIF(Pharmaceuticals!$B:$B,$B281,Pharmaceuticals!AS:AS)+SUMIF('Health Products &amp; Equipment'!$B:$B,$B281,'Health Products &amp; Equipment'!BB:BB)+SUMIF('Other Pharma &amp; Health Products'!$B:$B,$B281,'Other Pharma &amp; Health Products'!BB:BB)+SUMIF('PSM Costs'!$B:$B,$B281,'PSM Costs'!BB:BB)&gt;0,SUMIF(Pharmaceuticals!$B:$B,$B281,Pharmaceuticals!AS:AS)+SUMIF('Health Products &amp; Equipment'!$B:$B,$B281,'Health Products &amp; Equipment'!BB:BB)+SUMIF('Other Pharma &amp; Health Products'!$B:$B,$B281,'Other Pharma &amp; Health Products'!BB:BB)+SUMIF('PSM Costs'!$B:$B,$B281,'PSM Costs'!BB:BB),"")</f>
        <v/>
      </c>
      <c r="U281" s="230" t="str">
        <f ca="1">IF(SUMIF(Pharmaceuticals!$B:$B,$B281,Pharmaceuticals!AU:AU)+SUMIF('Health Products &amp; Equipment'!$B:$B,$B281,'Health Products &amp; Equipment'!BD:BD)+SUMIF('Other Pharma &amp; Health Products'!$B:$B,$B281,'Other Pharma &amp; Health Products'!BD:BD)+SUMIF('PSM Costs'!$B:$B,$B281,'PSM Costs'!BD:BD)&gt;0,SUMIF(Pharmaceuticals!$B:$B,$B281,Pharmaceuticals!AU:AU)+SUMIF('Health Products &amp; Equipment'!$B:$B,$B281,'Health Products &amp; Equipment'!BD:BD)+SUMIF('Other Pharma &amp; Health Products'!$B:$B,$B281,'Other Pharma &amp; Health Products'!BD:BD)+SUMIF('PSM Costs'!$B:$B,$B281,'PSM Costs'!BD:BD),"")</f>
        <v/>
      </c>
      <c r="V281" s="230" t="str">
        <f ca="1">IF(SUMIF(Pharmaceuticals!$B:$B,$B281,Pharmaceuticals!AW:AW)+SUMIF('Health Products &amp; Equipment'!$B:$B,$B281,'Health Products &amp; Equipment'!BF:BF)+SUMIF('Other Pharma &amp; Health Products'!$B:$B,$B281,'Other Pharma &amp; Health Products'!BF:BF)+SUMIF('PSM Costs'!$B:$B,$B281,'PSM Costs'!BF:BF)&gt;0,SUMIF(Pharmaceuticals!$B:$B,$B281,Pharmaceuticals!AW:AW)+SUMIF('Health Products &amp; Equipment'!$B:$B,$B281,'Health Products &amp; Equipment'!BF:BF)+SUMIF('Other Pharma &amp; Health Products'!$B:$B,$B281,'Other Pharma &amp; Health Products'!BF:BF)+SUMIF('PSM Costs'!$B:$B,$B281,'PSM Costs'!BF:BF),"")</f>
        <v/>
      </c>
      <c r="W281" s="228" t="str">
        <f t="shared" ca="1" si="23"/>
        <v/>
      </c>
      <c r="X281" s="231" t="str">
        <f ca="1">IF(SUMIF(Pharmaceuticals!$B:$B,$B281,Pharmaceuticals!BD:BD)+SUMIF('Health Products &amp; Equipment'!$B:$B,$B281,'Health Products &amp; Equipment'!BM:BM)+SUMIF('Other Pharma &amp; Health Products'!$B:$B,$B281,'Other Pharma &amp; Health Products'!BM:BM)+SUMIF('PSM Costs'!$B:$B,$B281,'PSM Costs'!BM:BM)&gt;0,SUMIF(Pharmaceuticals!$B:$B,$B281,Pharmaceuticals!BD:BD)+SUMIF('Health Products &amp; Equipment'!$B:$B,$B281,'Health Products &amp; Equipment'!BM:BM)+SUMIF('Other Pharma &amp; Health Products'!$B:$B,$B281,'Other Pharma &amp; Health Products'!BM:BM)+SUMIF('PSM Costs'!$B:$B,$B281,'PSM Costs'!BM:BM),"")</f>
        <v/>
      </c>
      <c r="Y281" s="231" t="str">
        <f ca="1">IF(SUMIF(Pharmaceuticals!$B:$B,$B281,Pharmaceuticals!BF:BF)+SUMIF('Health Products &amp; Equipment'!$B:$B,$B281,'Health Products &amp; Equipment'!BO:BO)+SUMIF('Other Pharma &amp; Health Products'!$B:$B,$B281,'Other Pharma &amp; Health Products'!BO:BO)+SUMIF('PSM Costs'!$B:$B,$B281,'PSM Costs'!BO:BO)&gt;0,SUMIF(Pharmaceuticals!$B:$B,$B281,Pharmaceuticals!BF:BF)+SUMIF('Health Products &amp; Equipment'!$B:$B,$B281,'Health Products &amp; Equipment'!BO:BO)+SUMIF('Other Pharma &amp; Health Products'!$B:$B,$B281,'Other Pharma &amp; Health Products'!BO:BO)+SUMIF('PSM Costs'!$B:$B,$B281,'PSM Costs'!BO:BO),"")</f>
        <v/>
      </c>
      <c r="Z281" s="231" t="str">
        <f ca="1">IF(SUMIF(Pharmaceuticals!$B:$B,$B281,Pharmaceuticals!BH:BH)+SUMIF('Health Products &amp; Equipment'!$B:$B,$B281,'Health Products &amp; Equipment'!BQ:BQ)+SUMIF('Other Pharma &amp; Health Products'!$B:$B,$B281,'Other Pharma &amp; Health Products'!BQ:BQ)+SUMIF('PSM Costs'!$B:$B,$B281,'PSM Costs'!BQ:BQ)&gt;0,SUMIF(Pharmaceuticals!$B:$B,$B281,Pharmaceuticals!BH:BH)+SUMIF('Health Products &amp; Equipment'!$B:$B,$B281,'Health Products &amp; Equipment'!BQ:BQ)+SUMIF('Other Pharma &amp; Health Products'!$B:$B,$B281,'Other Pharma &amp; Health Products'!BQ:BQ)+SUMIF('PSM Costs'!$B:$B,$B281,'PSM Costs'!BQ:BQ),"")</f>
        <v/>
      </c>
      <c r="AA281" s="231" t="str">
        <f ca="1">IF(SUMIF(Pharmaceuticals!$B:$B,$B281,Pharmaceuticals!BJ:BJ)+SUMIF('Health Products &amp; Equipment'!$B:$B,$B281,'Health Products &amp; Equipment'!BS:BS)+SUMIF('Other Pharma &amp; Health Products'!$B:$B,$B281,'Other Pharma &amp; Health Products'!BS:BS)+SUMIF('PSM Costs'!$B:$B,$B281,'PSM Costs'!BS:BS)&gt;0,SUMIF(Pharmaceuticals!$B:$B,$B281,Pharmaceuticals!BJ:BJ)+SUMIF('Health Products &amp; Equipment'!$B:$B,$B281,'Health Products &amp; Equipment'!BS:BS)+SUMIF('Other Pharma &amp; Health Products'!$B:$B,$B281,'Other Pharma &amp; Health Products'!BS:BS)+SUMIF('PSM Costs'!$B:$B,$B281,'PSM Costs'!BS:BS),"")</f>
        <v/>
      </c>
      <c r="AB281" s="230" t="str">
        <f t="shared" ca="1" si="24"/>
        <v/>
      </c>
    </row>
    <row r="282" spans="1:28" ht="22" customHeight="1" x14ac:dyDescent="0.15">
      <c r="A282" s="226">
        <v>272</v>
      </c>
      <c r="B282" s="226" t="str">
        <f ca="1">IFERROR(VLOOKUP(A282,'Rank unique Mod-Int-CI-PR'!I:J,2,FALSE),"")</f>
        <v/>
      </c>
      <c r="C282" s="227" t="str">
        <f ca="1">IFERROR(VLOOKUP(VALUE(LEFT(B282,FIND("-",B282)-1)),CatModules!B:C,2,FALSE),"")</f>
        <v/>
      </c>
      <c r="D282" s="227" t="str">
        <f ca="1">IFERROR(VLOOKUP(LEFT(B282,FIND("--",B282)-1),CatInt!D:E,2,FALSE),"")</f>
        <v/>
      </c>
      <c r="E282" s="227" t="str">
        <f ca="1">IFERROR(VLOOKUP(MID(B282,FIND("--",B282)+2,FIND("---",B282)-FIND("--",B282)-2),CatCostInp!D:E,2,FALSE),"")</f>
        <v/>
      </c>
      <c r="F282" s="227" t="str">
        <f ca="1">IFERROR(VLOOKUP(B282,ActivityConcat!A:C,3,FALSE),"")</f>
        <v/>
      </c>
      <c r="G282" s="228" t="str">
        <f ca="1">IFERROR(VLOOKUP(VALUE(RIGHT(B282,1)),Setup!A:D,4,FALSE),"")</f>
        <v/>
      </c>
      <c r="H282" s="229" t="str">
        <f t="shared" ca="1" si="20"/>
        <v/>
      </c>
      <c r="I282" s="230" t="str">
        <f ca="1">IF(SUMIF(Pharmaceuticals!$B:$B,$B282,Pharmaceuticals!Q:Q)+SUMIF('Health Products &amp; Equipment'!$B:$B,$B282,'Health Products &amp; Equipment'!Z:Z)+SUMIF('Other Pharma &amp; Health Products'!$B:$B,$B282,'Other Pharma &amp; Health Products'!Z:Z)+SUMIF('PSM Costs'!$B:$B,$B282,'PSM Costs'!Z:Z)&gt;0,SUMIF(Pharmaceuticals!$B:$B,$B282,Pharmaceuticals!Q:Q)+SUMIF('Health Products &amp; Equipment'!$B:$B,$B282,'Health Products &amp; Equipment'!Z:Z)+SUMIF('Other Pharma &amp; Health Products'!$B:$B,$B282,'Other Pharma &amp; Health Products'!Z:Z)+SUMIF('PSM Costs'!$B:$B,$B282,'PSM Costs'!Z:Z),"")</f>
        <v/>
      </c>
      <c r="J282" s="230" t="str">
        <f ca="1">IF(SUMIF(Pharmaceuticals!$B:$B,$B282,Pharmaceuticals!S:S)+SUMIF('Health Products &amp; Equipment'!$B:$B,$B282,'Health Products &amp; Equipment'!AB:AB)+SUMIF('Other Pharma &amp; Health Products'!$B:$B,$B282,'Other Pharma &amp; Health Products'!AB:AB)+SUMIF('PSM Costs'!$B:$B,$B282,'PSM Costs'!AB:AB)&gt;0,SUMIF(Pharmaceuticals!$B:$B,$B282,Pharmaceuticals!S:S)+SUMIF('Health Products &amp; Equipment'!$B:$B,$B282,'Health Products &amp; Equipment'!AB:AB)+SUMIF('Other Pharma &amp; Health Products'!$B:$B,$B282,'Other Pharma &amp; Health Products'!AB:AB)+SUMIF('PSM Costs'!$B:$B,$B282,'PSM Costs'!AB:AB),"")</f>
        <v/>
      </c>
      <c r="K282" s="230" t="str">
        <f ca="1">IF(SUMIF(Pharmaceuticals!$B:$B,$B282,Pharmaceuticals!U:U)+SUMIF('Health Products &amp; Equipment'!$B:$B,$B282,'Health Products &amp; Equipment'!AD:AD)+SUMIF('Other Pharma &amp; Health Products'!$B:$B,$B282,'Other Pharma &amp; Health Products'!AD:AD)+SUMIF('PSM Costs'!$B:$B,$B282,'PSM Costs'!AD:AD)&gt;0,SUMIF(Pharmaceuticals!$B:$B,$B282,Pharmaceuticals!U:U)+SUMIF('Health Products &amp; Equipment'!$B:$B,$B282,'Health Products &amp; Equipment'!AD:AD)+SUMIF('Other Pharma &amp; Health Products'!$B:$B,$B282,'Other Pharma &amp; Health Products'!AD:AD)+SUMIF('PSM Costs'!$B:$B,$B282,'PSM Costs'!AD:AD),"")</f>
        <v/>
      </c>
      <c r="L282" s="230" t="str">
        <f ca="1">IF(SUMIF(Pharmaceuticals!$B:$B,$B282,Pharmaceuticals!W:W)+SUMIF('Health Products &amp; Equipment'!$B:$B,$B282,'Health Products &amp; Equipment'!AF:AF)+SUMIF('Other Pharma &amp; Health Products'!$B:$B,$B282,'Other Pharma &amp; Health Products'!AF:AF)+SUMIF('PSM Costs'!$B:$B,$B282,'PSM Costs'!AF:AF)&gt;0,SUMIF(Pharmaceuticals!$B:$B,$B282,Pharmaceuticals!W:W)+SUMIF('Health Products &amp; Equipment'!$B:$B,$B282,'Health Products &amp; Equipment'!AF:AF)+SUMIF('Other Pharma &amp; Health Products'!$B:$B,$B282,'Other Pharma &amp; Health Products'!AF:AF)+SUMIF('PSM Costs'!$B:$B,$B282,'PSM Costs'!AF:AF),"")</f>
        <v/>
      </c>
      <c r="M282" s="228" t="str">
        <f t="shared" ca="1" si="21"/>
        <v/>
      </c>
      <c r="N282" s="231" t="str">
        <f ca="1">IF(SUMIF(Pharmaceuticals!$B:$B,$B282,Pharmaceuticals!AD:AD)+SUMIF('Health Products &amp; Equipment'!$B:$B,$B282,'Health Products &amp; Equipment'!AM:AM)+SUMIF('Other Pharma &amp; Health Products'!$B:$B,$B282,'Other Pharma &amp; Health Products'!AM:AM)+SUMIF('PSM Costs'!$B:$B,$B282,'PSM Costs'!AM:AM)&gt;0,SUMIF(Pharmaceuticals!$B:$B,$B282,Pharmaceuticals!AD:AD)+SUMIF('Health Products &amp; Equipment'!$B:$B,$B282,'Health Products &amp; Equipment'!AM:AM)+SUMIF('Other Pharma &amp; Health Products'!$B:$B,$B282,'Other Pharma &amp; Health Products'!AM:AM)+SUMIF('PSM Costs'!$B:$B,$B282,'PSM Costs'!AM:AM),"")</f>
        <v/>
      </c>
      <c r="O282" s="231" t="str">
        <f ca="1">IF(SUMIF(Pharmaceuticals!$B:$B,$B282,Pharmaceuticals!AF:AF)+SUMIF('Health Products &amp; Equipment'!$B:$B,$B282,'Health Products &amp; Equipment'!AO:AO)+SUMIF('Other Pharma &amp; Health Products'!$B:$B,$B282,'Other Pharma &amp; Health Products'!AO:AO)+SUMIF('PSM Costs'!$B:$B,$B282,'PSM Costs'!AO:AO)&gt;0,SUMIF(Pharmaceuticals!$B:$B,$B282,Pharmaceuticals!AF:AF)+SUMIF('Health Products &amp; Equipment'!$B:$B,$B282,'Health Products &amp; Equipment'!AO:AO)+SUMIF('Other Pharma &amp; Health Products'!$B:$B,$B282,'Other Pharma &amp; Health Products'!AO:AO)+SUMIF('PSM Costs'!$B:$B,$B282,'PSM Costs'!AO:AO),"")</f>
        <v/>
      </c>
      <c r="P282" s="231" t="str">
        <f ca="1">IF(SUMIF(Pharmaceuticals!$B:$B,$B282,Pharmaceuticals!AH:AH)+SUMIF('Health Products &amp; Equipment'!$B:$B,$B282,'Health Products &amp; Equipment'!AQ:AQ)+SUMIF('Other Pharma &amp; Health Products'!$B:$B,$B282,'Other Pharma &amp; Health Products'!AQ:AQ)+SUMIF('PSM Costs'!$B:$B,$B282,'PSM Costs'!AQ:AQ)&gt;0,SUMIF(Pharmaceuticals!$B:$B,$B282,Pharmaceuticals!AH:AH)+SUMIF('Health Products &amp; Equipment'!$B:$B,$B282,'Health Products &amp; Equipment'!AQ:AQ)+SUMIF('Other Pharma &amp; Health Products'!$B:$B,$B282,'Other Pharma &amp; Health Products'!AQ:AQ)+SUMIF('PSM Costs'!$B:$B,$B282,'PSM Costs'!AQ:AQ),"")</f>
        <v/>
      </c>
      <c r="Q282" s="231" t="str">
        <f ca="1">IF(SUMIF(Pharmaceuticals!$B:$B,$B282,Pharmaceuticals!AJ:AJ)+SUMIF('Health Products &amp; Equipment'!$B:$B,$B282,'Health Products &amp; Equipment'!AS:AS)+SUMIF('Other Pharma &amp; Health Products'!$B:$B,$B282,'Other Pharma &amp; Health Products'!AS:AS)+SUMIF('PSM Costs'!$B:$B,$B282,'PSM Costs'!AS:AS)&gt;0,SUMIF(Pharmaceuticals!$B:$B,$B282,Pharmaceuticals!AJ:AJ)+SUMIF('Health Products &amp; Equipment'!$B:$B,$B282,'Health Products &amp; Equipment'!AS:AS)+SUMIF('Other Pharma &amp; Health Products'!$B:$B,$B282,'Other Pharma &amp; Health Products'!AS:AS)+SUMIF('PSM Costs'!$B:$B,$B282,'PSM Costs'!AS:AS),"")</f>
        <v/>
      </c>
      <c r="R282" s="229" t="str">
        <f t="shared" ca="1" si="22"/>
        <v/>
      </c>
      <c r="S282" s="230" t="str">
        <f ca="1">IF(SUMIF(Pharmaceuticals!$B:$B,$B282,Pharmaceuticals!AQ:AQ)+SUMIF('Health Products &amp; Equipment'!$B:$B,$B282,'Health Products &amp; Equipment'!AZ:AZ)+SUMIF('Other Pharma &amp; Health Products'!$B:$B,$B282,'Other Pharma &amp; Health Products'!AZ:AZ)+SUMIF('PSM Costs'!$B:$B,$B282,'PSM Costs'!AZ:AZ)&gt;0,SUMIF(Pharmaceuticals!$B:$B,$B282,Pharmaceuticals!AQ:AQ)+SUMIF('Health Products &amp; Equipment'!$B:$B,$B282,'Health Products &amp; Equipment'!AZ:AZ)+SUMIF('Other Pharma &amp; Health Products'!$B:$B,$B282,'Other Pharma &amp; Health Products'!AZ:AZ)+SUMIF('PSM Costs'!$B:$B,$B282,'PSM Costs'!AZ:AZ),"")</f>
        <v/>
      </c>
      <c r="T282" s="230" t="str">
        <f ca="1">IF(SUMIF(Pharmaceuticals!$B:$B,$B282,Pharmaceuticals!AS:AS)+SUMIF('Health Products &amp; Equipment'!$B:$B,$B282,'Health Products &amp; Equipment'!BB:BB)+SUMIF('Other Pharma &amp; Health Products'!$B:$B,$B282,'Other Pharma &amp; Health Products'!BB:BB)+SUMIF('PSM Costs'!$B:$B,$B282,'PSM Costs'!BB:BB)&gt;0,SUMIF(Pharmaceuticals!$B:$B,$B282,Pharmaceuticals!AS:AS)+SUMIF('Health Products &amp; Equipment'!$B:$B,$B282,'Health Products &amp; Equipment'!BB:BB)+SUMIF('Other Pharma &amp; Health Products'!$B:$B,$B282,'Other Pharma &amp; Health Products'!BB:BB)+SUMIF('PSM Costs'!$B:$B,$B282,'PSM Costs'!BB:BB),"")</f>
        <v/>
      </c>
      <c r="U282" s="230" t="str">
        <f ca="1">IF(SUMIF(Pharmaceuticals!$B:$B,$B282,Pharmaceuticals!AU:AU)+SUMIF('Health Products &amp; Equipment'!$B:$B,$B282,'Health Products &amp; Equipment'!BD:BD)+SUMIF('Other Pharma &amp; Health Products'!$B:$B,$B282,'Other Pharma &amp; Health Products'!BD:BD)+SUMIF('PSM Costs'!$B:$B,$B282,'PSM Costs'!BD:BD)&gt;0,SUMIF(Pharmaceuticals!$B:$B,$B282,Pharmaceuticals!AU:AU)+SUMIF('Health Products &amp; Equipment'!$B:$B,$B282,'Health Products &amp; Equipment'!BD:BD)+SUMIF('Other Pharma &amp; Health Products'!$B:$B,$B282,'Other Pharma &amp; Health Products'!BD:BD)+SUMIF('PSM Costs'!$B:$B,$B282,'PSM Costs'!BD:BD),"")</f>
        <v/>
      </c>
      <c r="V282" s="230" t="str">
        <f ca="1">IF(SUMIF(Pharmaceuticals!$B:$B,$B282,Pharmaceuticals!AW:AW)+SUMIF('Health Products &amp; Equipment'!$B:$B,$B282,'Health Products &amp; Equipment'!BF:BF)+SUMIF('Other Pharma &amp; Health Products'!$B:$B,$B282,'Other Pharma &amp; Health Products'!BF:BF)+SUMIF('PSM Costs'!$B:$B,$B282,'PSM Costs'!BF:BF)&gt;0,SUMIF(Pharmaceuticals!$B:$B,$B282,Pharmaceuticals!AW:AW)+SUMIF('Health Products &amp; Equipment'!$B:$B,$B282,'Health Products &amp; Equipment'!BF:BF)+SUMIF('Other Pharma &amp; Health Products'!$B:$B,$B282,'Other Pharma &amp; Health Products'!BF:BF)+SUMIF('PSM Costs'!$B:$B,$B282,'PSM Costs'!BF:BF),"")</f>
        <v/>
      </c>
      <c r="W282" s="228" t="str">
        <f t="shared" ca="1" si="23"/>
        <v/>
      </c>
      <c r="X282" s="231" t="str">
        <f ca="1">IF(SUMIF(Pharmaceuticals!$B:$B,$B282,Pharmaceuticals!BD:BD)+SUMIF('Health Products &amp; Equipment'!$B:$B,$B282,'Health Products &amp; Equipment'!BM:BM)+SUMIF('Other Pharma &amp; Health Products'!$B:$B,$B282,'Other Pharma &amp; Health Products'!BM:BM)+SUMIF('PSM Costs'!$B:$B,$B282,'PSM Costs'!BM:BM)&gt;0,SUMIF(Pharmaceuticals!$B:$B,$B282,Pharmaceuticals!BD:BD)+SUMIF('Health Products &amp; Equipment'!$B:$B,$B282,'Health Products &amp; Equipment'!BM:BM)+SUMIF('Other Pharma &amp; Health Products'!$B:$B,$B282,'Other Pharma &amp; Health Products'!BM:BM)+SUMIF('PSM Costs'!$B:$B,$B282,'PSM Costs'!BM:BM),"")</f>
        <v/>
      </c>
      <c r="Y282" s="231" t="str">
        <f ca="1">IF(SUMIF(Pharmaceuticals!$B:$B,$B282,Pharmaceuticals!BF:BF)+SUMIF('Health Products &amp; Equipment'!$B:$B,$B282,'Health Products &amp; Equipment'!BO:BO)+SUMIF('Other Pharma &amp; Health Products'!$B:$B,$B282,'Other Pharma &amp; Health Products'!BO:BO)+SUMIF('PSM Costs'!$B:$B,$B282,'PSM Costs'!BO:BO)&gt;0,SUMIF(Pharmaceuticals!$B:$B,$B282,Pharmaceuticals!BF:BF)+SUMIF('Health Products &amp; Equipment'!$B:$B,$B282,'Health Products &amp; Equipment'!BO:BO)+SUMIF('Other Pharma &amp; Health Products'!$B:$B,$B282,'Other Pharma &amp; Health Products'!BO:BO)+SUMIF('PSM Costs'!$B:$B,$B282,'PSM Costs'!BO:BO),"")</f>
        <v/>
      </c>
      <c r="Z282" s="231" t="str">
        <f ca="1">IF(SUMIF(Pharmaceuticals!$B:$B,$B282,Pharmaceuticals!BH:BH)+SUMIF('Health Products &amp; Equipment'!$B:$B,$B282,'Health Products &amp; Equipment'!BQ:BQ)+SUMIF('Other Pharma &amp; Health Products'!$B:$B,$B282,'Other Pharma &amp; Health Products'!BQ:BQ)+SUMIF('PSM Costs'!$B:$B,$B282,'PSM Costs'!BQ:BQ)&gt;0,SUMIF(Pharmaceuticals!$B:$B,$B282,Pharmaceuticals!BH:BH)+SUMIF('Health Products &amp; Equipment'!$B:$B,$B282,'Health Products &amp; Equipment'!BQ:BQ)+SUMIF('Other Pharma &amp; Health Products'!$B:$B,$B282,'Other Pharma &amp; Health Products'!BQ:BQ)+SUMIF('PSM Costs'!$B:$B,$B282,'PSM Costs'!BQ:BQ),"")</f>
        <v/>
      </c>
      <c r="AA282" s="231" t="str">
        <f ca="1">IF(SUMIF(Pharmaceuticals!$B:$B,$B282,Pharmaceuticals!BJ:BJ)+SUMIF('Health Products &amp; Equipment'!$B:$B,$B282,'Health Products &amp; Equipment'!BS:BS)+SUMIF('Other Pharma &amp; Health Products'!$B:$B,$B282,'Other Pharma &amp; Health Products'!BS:BS)+SUMIF('PSM Costs'!$B:$B,$B282,'PSM Costs'!BS:BS)&gt;0,SUMIF(Pharmaceuticals!$B:$B,$B282,Pharmaceuticals!BJ:BJ)+SUMIF('Health Products &amp; Equipment'!$B:$B,$B282,'Health Products &amp; Equipment'!BS:BS)+SUMIF('Other Pharma &amp; Health Products'!$B:$B,$B282,'Other Pharma &amp; Health Products'!BS:BS)+SUMIF('PSM Costs'!$B:$B,$B282,'PSM Costs'!BS:BS),"")</f>
        <v/>
      </c>
      <c r="AB282" s="230" t="str">
        <f t="shared" ca="1" si="24"/>
        <v/>
      </c>
    </row>
    <row r="283" spans="1:28" ht="22" customHeight="1" x14ac:dyDescent="0.15">
      <c r="A283" s="226">
        <v>273</v>
      </c>
      <c r="B283" s="226" t="str">
        <f ca="1">IFERROR(VLOOKUP(A283,'Rank unique Mod-Int-CI-PR'!I:J,2,FALSE),"")</f>
        <v/>
      </c>
      <c r="C283" s="227" t="str">
        <f ca="1">IFERROR(VLOOKUP(VALUE(LEFT(B283,FIND("-",B283)-1)),CatModules!B:C,2,FALSE),"")</f>
        <v/>
      </c>
      <c r="D283" s="227" t="str">
        <f ca="1">IFERROR(VLOOKUP(LEFT(B283,FIND("--",B283)-1),CatInt!D:E,2,FALSE),"")</f>
        <v/>
      </c>
      <c r="E283" s="227" t="str">
        <f ca="1">IFERROR(VLOOKUP(MID(B283,FIND("--",B283)+2,FIND("---",B283)-FIND("--",B283)-2),CatCostInp!D:E,2,FALSE),"")</f>
        <v/>
      </c>
      <c r="F283" s="227" t="str">
        <f ca="1">IFERROR(VLOOKUP(B283,ActivityConcat!A:C,3,FALSE),"")</f>
        <v/>
      </c>
      <c r="G283" s="228" t="str">
        <f ca="1">IFERROR(VLOOKUP(VALUE(RIGHT(B283,1)),Setup!A:D,4,FALSE),"")</f>
        <v/>
      </c>
      <c r="H283" s="229" t="str">
        <f t="shared" ca="1" si="20"/>
        <v/>
      </c>
      <c r="I283" s="230" t="str">
        <f ca="1">IF(SUMIF(Pharmaceuticals!$B:$B,$B283,Pharmaceuticals!Q:Q)+SUMIF('Health Products &amp; Equipment'!$B:$B,$B283,'Health Products &amp; Equipment'!Z:Z)+SUMIF('Other Pharma &amp; Health Products'!$B:$B,$B283,'Other Pharma &amp; Health Products'!Z:Z)+SUMIF('PSM Costs'!$B:$B,$B283,'PSM Costs'!Z:Z)&gt;0,SUMIF(Pharmaceuticals!$B:$B,$B283,Pharmaceuticals!Q:Q)+SUMIF('Health Products &amp; Equipment'!$B:$B,$B283,'Health Products &amp; Equipment'!Z:Z)+SUMIF('Other Pharma &amp; Health Products'!$B:$B,$B283,'Other Pharma &amp; Health Products'!Z:Z)+SUMIF('PSM Costs'!$B:$B,$B283,'PSM Costs'!Z:Z),"")</f>
        <v/>
      </c>
      <c r="J283" s="230" t="str">
        <f ca="1">IF(SUMIF(Pharmaceuticals!$B:$B,$B283,Pharmaceuticals!S:S)+SUMIF('Health Products &amp; Equipment'!$B:$B,$B283,'Health Products &amp; Equipment'!AB:AB)+SUMIF('Other Pharma &amp; Health Products'!$B:$B,$B283,'Other Pharma &amp; Health Products'!AB:AB)+SUMIF('PSM Costs'!$B:$B,$B283,'PSM Costs'!AB:AB)&gt;0,SUMIF(Pharmaceuticals!$B:$B,$B283,Pharmaceuticals!S:S)+SUMIF('Health Products &amp; Equipment'!$B:$B,$B283,'Health Products &amp; Equipment'!AB:AB)+SUMIF('Other Pharma &amp; Health Products'!$B:$B,$B283,'Other Pharma &amp; Health Products'!AB:AB)+SUMIF('PSM Costs'!$B:$B,$B283,'PSM Costs'!AB:AB),"")</f>
        <v/>
      </c>
      <c r="K283" s="230" t="str">
        <f ca="1">IF(SUMIF(Pharmaceuticals!$B:$B,$B283,Pharmaceuticals!U:U)+SUMIF('Health Products &amp; Equipment'!$B:$B,$B283,'Health Products &amp; Equipment'!AD:AD)+SUMIF('Other Pharma &amp; Health Products'!$B:$B,$B283,'Other Pharma &amp; Health Products'!AD:AD)+SUMIF('PSM Costs'!$B:$B,$B283,'PSM Costs'!AD:AD)&gt;0,SUMIF(Pharmaceuticals!$B:$B,$B283,Pharmaceuticals!U:U)+SUMIF('Health Products &amp; Equipment'!$B:$B,$B283,'Health Products &amp; Equipment'!AD:AD)+SUMIF('Other Pharma &amp; Health Products'!$B:$B,$B283,'Other Pharma &amp; Health Products'!AD:AD)+SUMIF('PSM Costs'!$B:$B,$B283,'PSM Costs'!AD:AD),"")</f>
        <v/>
      </c>
      <c r="L283" s="230" t="str">
        <f ca="1">IF(SUMIF(Pharmaceuticals!$B:$B,$B283,Pharmaceuticals!W:W)+SUMIF('Health Products &amp; Equipment'!$B:$B,$B283,'Health Products &amp; Equipment'!AF:AF)+SUMIF('Other Pharma &amp; Health Products'!$B:$B,$B283,'Other Pharma &amp; Health Products'!AF:AF)+SUMIF('PSM Costs'!$B:$B,$B283,'PSM Costs'!AF:AF)&gt;0,SUMIF(Pharmaceuticals!$B:$B,$B283,Pharmaceuticals!W:W)+SUMIF('Health Products &amp; Equipment'!$B:$B,$B283,'Health Products &amp; Equipment'!AF:AF)+SUMIF('Other Pharma &amp; Health Products'!$B:$B,$B283,'Other Pharma &amp; Health Products'!AF:AF)+SUMIF('PSM Costs'!$B:$B,$B283,'PSM Costs'!AF:AF),"")</f>
        <v/>
      </c>
      <c r="M283" s="228" t="str">
        <f t="shared" ca="1" si="21"/>
        <v/>
      </c>
      <c r="N283" s="231" t="str">
        <f ca="1">IF(SUMIF(Pharmaceuticals!$B:$B,$B283,Pharmaceuticals!AD:AD)+SUMIF('Health Products &amp; Equipment'!$B:$B,$B283,'Health Products &amp; Equipment'!AM:AM)+SUMIF('Other Pharma &amp; Health Products'!$B:$B,$B283,'Other Pharma &amp; Health Products'!AM:AM)+SUMIF('PSM Costs'!$B:$B,$B283,'PSM Costs'!AM:AM)&gt;0,SUMIF(Pharmaceuticals!$B:$B,$B283,Pharmaceuticals!AD:AD)+SUMIF('Health Products &amp; Equipment'!$B:$B,$B283,'Health Products &amp; Equipment'!AM:AM)+SUMIF('Other Pharma &amp; Health Products'!$B:$B,$B283,'Other Pharma &amp; Health Products'!AM:AM)+SUMIF('PSM Costs'!$B:$B,$B283,'PSM Costs'!AM:AM),"")</f>
        <v/>
      </c>
      <c r="O283" s="231" t="str">
        <f ca="1">IF(SUMIF(Pharmaceuticals!$B:$B,$B283,Pharmaceuticals!AF:AF)+SUMIF('Health Products &amp; Equipment'!$B:$B,$B283,'Health Products &amp; Equipment'!AO:AO)+SUMIF('Other Pharma &amp; Health Products'!$B:$B,$B283,'Other Pharma &amp; Health Products'!AO:AO)+SUMIF('PSM Costs'!$B:$B,$B283,'PSM Costs'!AO:AO)&gt;0,SUMIF(Pharmaceuticals!$B:$B,$B283,Pharmaceuticals!AF:AF)+SUMIF('Health Products &amp; Equipment'!$B:$B,$B283,'Health Products &amp; Equipment'!AO:AO)+SUMIF('Other Pharma &amp; Health Products'!$B:$B,$B283,'Other Pharma &amp; Health Products'!AO:AO)+SUMIF('PSM Costs'!$B:$B,$B283,'PSM Costs'!AO:AO),"")</f>
        <v/>
      </c>
      <c r="P283" s="231" t="str">
        <f ca="1">IF(SUMIF(Pharmaceuticals!$B:$B,$B283,Pharmaceuticals!AH:AH)+SUMIF('Health Products &amp; Equipment'!$B:$B,$B283,'Health Products &amp; Equipment'!AQ:AQ)+SUMIF('Other Pharma &amp; Health Products'!$B:$B,$B283,'Other Pharma &amp; Health Products'!AQ:AQ)+SUMIF('PSM Costs'!$B:$B,$B283,'PSM Costs'!AQ:AQ)&gt;0,SUMIF(Pharmaceuticals!$B:$B,$B283,Pharmaceuticals!AH:AH)+SUMIF('Health Products &amp; Equipment'!$B:$B,$B283,'Health Products &amp; Equipment'!AQ:AQ)+SUMIF('Other Pharma &amp; Health Products'!$B:$B,$B283,'Other Pharma &amp; Health Products'!AQ:AQ)+SUMIF('PSM Costs'!$B:$B,$B283,'PSM Costs'!AQ:AQ),"")</f>
        <v/>
      </c>
      <c r="Q283" s="231" t="str">
        <f ca="1">IF(SUMIF(Pharmaceuticals!$B:$B,$B283,Pharmaceuticals!AJ:AJ)+SUMIF('Health Products &amp; Equipment'!$B:$B,$B283,'Health Products &amp; Equipment'!AS:AS)+SUMIF('Other Pharma &amp; Health Products'!$B:$B,$B283,'Other Pharma &amp; Health Products'!AS:AS)+SUMIF('PSM Costs'!$B:$B,$B283,'PSM Costs'!AS:AS)&gt;0,SUMIF(Pharmaceuticals!$B:$B,$B283,Pharmaceuticals!AJ:AJ)+SUMIF('Health Products &amp; Equipment'!$B:$B,$B283,'Health Products &amp; Equipment'!AS:AS)+SUMIF('Other Pharma &amp; Health Products'!$B:$B,$B283,'Other Pharma &amp; Health Products'!AS:AS)+SUMIF('PSM Costs'!$B:$B,$B283,'PSM Costs'!AS:AS),"")</f>
        <v/>
      </c>
      <c r="R283" s="229" t="str">
        <f t="shared" ca="1" si="22"/>
        <v/>
      </c>
      <c r="S283" s="230" t="str">
        <f ca="1">IF(SUMIF(Pharmaceuticals!$B:$B,$B283,Pharmaceuticals!AQ:AQ)+SUMIF('Health Products &amp; Equipment'!$B:$B,$B283,'Health Products &amp; Equipment'!AZ:AZ)+SUMIF('Other Pharma &amp; Health Products'!$B:$B,$B283,'Other Pharma &amp; Health Products'!AZ:AZ)+SUMIF('PSM Costs'!$B:$B,$B283,'PSM Costs'!AZ:AZ)&gt;0,SUMIF(Pharmaceuticals!$B:$B,$B283,Pharmaceuticals!AQ:AQ)+SUMIF('Health Products &amp; Equipment'!$B:$B,$B283,'Health Products &amp; Equipment'!AZ:AZ)+SUMIF('Other Pharma &amp; Health Products'!$B:$B,$B283,'Other Pharma &amp; Health Products'!AZ:AZ)+SUMIF('PSM Costs'!$B:$B,$B283,'PSM Costs'!AZ:AZ),"")</f>
        <v/>
      </c>
      <c r="T283" s="230" t="str">
        <f ca="1">IF(SUMIF(Pharmaceuticals!$B:$B,$B283,Pharmaceuticals!AS:AS)+SUMIF('Health Products &amp; Equipment'!$B:$B,$B283,'Health Products &amp; Equipment'!BB:BB)+SUMIF('Other Pharma &amp; Health Products'!$B:$B,$B283,'Other Pharma &amp; Health Products'!BB:BB)+SUMIF('PSM Costs'!$B:$B,$B283,'PSM Costs'!BB:BB)&gt;0,SUMIF(Pharmaceuticals!$B:$B,$B283,Pharmaceuticals!AS:AS)+SUMIF('Health Products &amp; Equipment'!$B:$B,$B283,'Health Products &amp; Equipment'!BB:BB)+SUMIF('Other Pharma &amp; Health Products'!$B:$B,$B283,'Other Pharma &amp; Health Products'!BB:BB)+SUMIF('PSM Costs'!$B:$B,$B283,'PSM Costs'!BB:BB),"")</f>
        <v/>
      </c>
      <c r="U283" s="230" t="str">
        <f ca="1">IF(SUMIF(Pharmaceuticals!$B:$B,$B283,Pharmaceuticals!AU:AU)+SUMIF('Health Products &amp; Equipment'!$B:$B,$B283,'Health Products &amp; Equipment'!BD:BD)+SUMIF('Other Pharma &amp; Health Products'!$B:$B,$B283,'Other Pharma &amp; Health Products'!BD:BD)+SUMIF('PSM Costs'!$B:$B,$B283,'PSM Costs'!BD:BD)&gt;0,SUMIF(Pharmaceuticals!$B:$B,$B283,Pharmaceuticals!AU:AU)+SUMIF('Health Products &amp; Equipment'!$B:$B,$B283,'Health Products &amp; Equipment'!BD:BD)+SUMIF('Other Pharma &amp; Health Products'!$B:$B,$B283,'Other Pharma &amp; Health Products'!BD:BD)+SUMIF('PSM Costs'!$B:$B,$B283,'PSM Costs'!BD:BD),"")</f>
        <v/>
      </c>
      <c r="V283" s="230" t="str">
        <f ca="1">IF(SUMIF(Pharmaceuticals!$B:$B,$B283,Pharmaceuticals!AW:AW)+SUMIF('Health Products &amp; Equipment'!$B:$B,$B283,'Health Products &amp; Equipment'!BF:BF)+SUMIF('Other Pharma &amp; Health Products'!$B:$B,$B283,'Other Pharma &amp; Health Products'!BF:BF)+SUMIF('PSM Costs'!$B:$B,$B283,'PSM Costs'!BF:BF)&gt;0,SUMIF(Pharmaceuticals!$B:$B,$B283,Pharmaceuticals!AW:AW)+SUMIF('Health Products &amp; Equipment'!$B:$B,$B283,'Health Products &amp; Equipment'!BF:BF)+SUMIF('Other Pharma &amp; Health Products'!$B:$B,$B283,'Other Pharma &amp; Health Products'!BF:BF)+SUMIF('PSM Costs'!$B:$B,$B283,'PSM Costs'!BF:BF),"")</f>
        <v/>
      </c>
      <c r="W283" s="228" t="str">
        <f t="shared" ca="1" si="23"/>
        <v/>
      </c>
      <c r="X283" s="231" t="str">
        <f ca="1">IF(SUMIF(Pharmaceuticals!$B:$B,$B283,Pharmaceuticals!BD:BD)+SUMIF('Health Products &amp; Equipment'!$B:$B,$B283,'Health Products &amp; Equipment'!BM:BM)+SUMIF('Other Pharma &amp; Health Products'!$B:$B,$B283,'Other Pharma &amp; Health Products'!BM:BM)+SUMIF('PSM Costs'!$B:$B,$B283,'PSM Costs'!BM:BM)&gt;0,SUMIF(Pharmaceuticals!$B:$B,$B283,Pharmaceuticals!BD:BD)+SUMIF('Health Products &amp; Equipment'!$B:$B,$B283,'Health Products &amp; Equipment'!BM:BM)+SUMIF('Other Pharma &amp; Health Products'!$B:$B,$B283,'Other Pharma &amp; Health Products'!BM:BM)+SUMIF('PSM Costs'!$B:$B,$B283,'PSM Costs'!BM:BM),"")</f>
        <v/>
      </c>
      <c r="Y283" s="231" t="str">
        <f ca="1">IF(SUMIF(Pharmaceuticals!$B:$B,$B283,Pharmaceuticals!BF:BF)+SUMIF('Health Products &amp; Equipment'!$B:$B,$B283,'Health Products &amp; Equipment'!BO:BO)+SUMIF('Other Pharma &amp; Health Products'!$B:$B,$B283,'Other Pharma &amp; Health Products'!BO:BO)+SUMIF('PSM Costs'!$B:$B,$B283,'PSM Costs'!BO:BO)&gt;0,SUMIF(Pharmaceuticals!$B:$B,$B283,Pharmaceuticals!BF:BF)+SUMIF('Health Products &amp; Equipment'!$B:$B,$B283,'Health Products &amp; Equipment'!BO:BO)+SUMIF('Other Pharma &amp; Health Products'!$B:$B,$B283,'Other Pharma &amp; Health Products'!BO:BO)+SUMIF('PSM Costs'!$B:$B,$B283,'PSM Costs'!BO:BO),"")</f>
        <v/>
      </c>
      <c r="Z283" s="231" t="str">
        <f ca="1">IF(SUMIF(Pharmaceuticals!$B:$B,$B283,Pharmaceuticals!BH:BH)+SUMIF('Health Products &amp; Equipment'!$B:$B,$B283,'Health Products &amp; Equipment'!BQ:BQ)+SUMIF('Other Pharma &amp; Health Products'!$B:$B,$B283,'Other Pharma &amp; Health Products'!BQ:BQ)+SUMIF('PSM Costs'!$B:$B,$B283,'PSM Costs'!BQ:BQ)&gt;0,SUMIF(Pharmaceuticals!$B:$B,$B283,Pharmaceuticals!BH:BH)+SUMIF('Health Products &amp; Equipment'!$B:$B,$B283,'Health Products &amp; Equipment'!BQ:BQ)+SUMIF('Other Pharma &amp; Health Products'!$B:$B,$B283,'Other Pharma &amp; Health Products'!BQ:BQ)+SUMIF('PSM Costs'!$B:$B,$B283,'PSM Costs'!BQ:BQ),"")</f>
        <v/>
      </c>
      <c r="AA283" s="231" t="str">
        <f ca="1">IF(SUMIF(Pharmaceuticals!$B:$B,$B283,Pharmaceuticals!BJ:BJ)+SUMIF('Health Products &amp; Equipment'!$B:$B,$B283,'Health Products &amp; Equipment'!BS:BS)+SUMIF('Other Pharma &amp; Health Products'!$B:$B,$B283,'Other Pharma &amp; Health Products'!BS:BS)+SUMIF('PSM Costs'!$B:$B,$B283,'PSM Costs'!BS:BS)&gt;0,SUMIF(Pharmaceuticals!$B:$B,$B283,Pharmaceuticals!BJ:BJ)+SUMIF('Health Products &amp; Equipment'!$B:$B,$B283,'Health Products &amp; Equipment'!BS:BS)+SUMIF('Other Pharma &amp; Health Products'!$B:$B,$B283,'Other Pharma &amp; Health Products'!BS:BS)+SUMIF('PSM Costs'!$B:$B,$B283,'PSM Costs'!BS:BS),"")</f>
        <v/>
      </c>
      <c r="AB283" s="230" t="str">
        <f t="shared" ca="1" si="24"/>
        <v/>
      </c>
    </row>
    <row r="284" spans="1:28" ht="22" customHeight="1" x14ac:dyDescent="0.15">
      <c r="A284" s="226">
        <v>274</v>
      </c>
      <c r="B284" s="226" t="str">
        <f ca="1">IFERROR(VLOOKUP(A284,'Rank unique Mod-Int-CI-PR'!I:J,2,FALSE),"")</f>
        <v/>
      </c>
      <c r="C284" s="227" t="str">
        <f ca="1">IFERROR(VLOOKUP(VALUE(LEFT(B284,FIND("-",B284)-1)),CatModules!B:C,2,FALSE),"")</f>
        <v/>
      </c>
      <c r="D284" s="227" t="str">
        <f ca="1">IFERROR(VLOOKUP(LEFT(B284,FIND("--",B284)-1),CatInt!D:E,2,FALSE),"")</f>
        <v/>
      </c>
      <c r="E284" s="227" t="str">
        <f ca="1">IFERROR(VLOOKUP(MID(B284,FIND("--",B284)+2,FIND("---",B284)-FIND("--",B284)-2),CatCostInp!D:E,2,FALSE),"")</f>
        <v/>
      </c>
      <c r="F284" s="227" t="str">
        <f ca="1">IFERROR(VLOOKUP(B284,ActivityConcat!A:C,3,FALSE),"")</f>
        <v/>
      </c>
      <c r="G284" s="228" t="str">
        <f ca="1">IFERROR(VLOOKUP(VALUE(RIGHT(B284,1)),Setup!A:D,4,FALSE),"")</f>
        <v/>
      </c>
      <c r="H284" s="229" t="str">
        <f t="shared" ca="1" si="20"/>
        <v/>
      </c>
      <c r="I284" s="230" t="str">
        <f ca="1">IF(SUMIF(Pharmaceuticals!$B:$B,$B284,Pharmaceuticals!Q:Q)+SUMIF('Health Products &amp; Equipment'!$B:$B,$B284,'Health Products &amp; Equipment'!Z:Z)+SUMIF('Other Pharma &amp; Health Products'!$B:$B,$B284,'Other Pharma &amp; Health Products'!Z:Z)+SUMIF('PSM Costs'!$B:$B,$B284,'PSM Costs'!Z:Z)&gt;0,SUMIF(Pharmaceuticals!$B:$B,$B284,Pharmaceuticals!Q:Q)+SUMIF('Health Products &amp; Equipment'!$B:$B,$B284,'Health Products &amp; Equipment'!Z:Z)+SUMIF('Other Pharma &amp; Health Products'!$B:$B,$B284,'Other Pharma &amp; Health Products'!Z:Z)+SUMIF('PSM Costs'!$B:$B,$B284,'PSM Costs'!Z:Z),"")</f>
        <v/>
      </c>
      <c r="J284" s="230" t="str">
        <f ca="1">IF(SUMIF(Pharmaceuticals!$B:$B,$B284,Pharmaceuticals!S:S)+SUMIF('Health Products &amp; Equipment'!$B:$B,$B284,'Health Products &amp; Equipment'!AB:AB)+SUMIF('Other Pharma &amp; Health Products'!$B:$B,$B284,'Other Pharma &amp; Health Products'!AB:AB)+SUMIF('PSM Costs'!$B:$B,$B284,'PSM Costs'!AB:AB)&gt;0,SUMIF(Pharmaceuticals!$B:$B,$B284,Pharmaceuticals!S:S)+SUMIF('Health Products &amp; Equipment'!$B:$B,$B284,'Health Products &amp; Equipment'!AB:AB)+SUMIF('Other Pharma &amp; Health Products'!$B:$B,$B284,'Other Pharma &amp; Health Products'!AB:AB)+SUMIF('PSM Costs'!$B:$B,$B284,'PSM Costs'!AB:AB),"")</f>
        <v/>
      </c>
      <c r="K284" s="230" t="str">
        <f ca="1">IF(SUMIF(Pharmaceuticals!$B:$B,$B284,Pharmaceuticals!U:U)+SUMIF('Health Products &amp; Equipment'!$B:$B,$B284,'Health Products &amp; Equipment'!AD:AD)+SUMIF('Other Pharma &amp; Health Products'!$B:$B,$B284,'Other Pharma &amp; Health Products'!AD:AD)+SUMIF('PSM Costs'!$B:$B,$B284,'PSM Costs'!AD:AD)&gt;0,SUMIF(Pharmaceuticals!$B:$B,$B284,Pharmaceuticals!U:U)+SUMIF('Health Products &amp; Equipment'!$B:$B,$B284,'Health Products &amp; Equipment'!AD:AD)+SUMIF('Other Pharma &amp; Health Products'!$B:$B,$B284,'Other Pharma &amp; Health Products'!AD:AD)+SUMIF('PSM Costs'!$B:$B,$B284,'PSM Costs'!AD:AD),"")</f>
        <v/>
      </c>
      <c r="L284" s="230" t="str">
        <f ca="1">IF(SUMIF(Pharmaceuticals!$B:$B,$B284,Pharmaceuticals!W:W)+SUMIF('Health Products &amp; Equipment'!$B:$B,$B284,'Health Products &amp; Equipment'!AF:AF)+SUMIF('Other Pharma &amp; Health Products'!$B:$B,$B284,'Other Pharma &amp; Health Products'!AF:AF)+SUMIF('PSM Costs'!$B:$B,$B284,'PSM Costs'!AF:AF)&gt;0,SUMIF(Pharmaceuticals!$B:$B,$B284,Pharmaceuticals!W:W)+SUMIF('Health Products &amp; Equipment'!$B:$B,$B284,'Health Products &amp; Equipment'!AF:AF)+SUMIF('Other Pharma &amp; Health Products'!$B:$B,$B284,'Other Pharma &amp; Health Products'!AF:AF)+SUMIF('PSM Costs'!$B:$B,$B284,'PSM Costs'!AF:AF),"")</f>
        <v/>
      </c>
      <c r="M284" s="228" t="str">
        <f t="shared" ca="1" si="21"/>
        <v/>
      </c>
      <c r="N284" s="231" t="str">
        <f ca="1">IF(SUMIF(Pharmaceuticals!$B:$B,$B284,Pharmaceuticals!AD:AD)+SUMIF('Health Products &amp; Equipment'!$B:$B,$B284,'Health Products &amp; Equipment'!AM:AM)+SUMIF('Other Pharma &amp; Health Products'!$B:$B,$B284,'Other Pharma &amp; Health Products'!AM:AM)+SUMIF('PSM Costs'!$B:$B,$B284,'PSM Costs'!AM:AM)&gt;0,SUMIF(Pharmaceuticals!$B:$B,$B284,Pharmaceuticals!AD:AD)+SUMIF('Health Products &amp; Equipment'!$B:$B,$B284,'Health Products &amp; Equipment'!AM:AM)+SUMIF('Other Pharma &amp; Health Products'!$B:$B,$B284,'Other Pharma &amp; Health Products'!AM:AM)+SUMIF('PSM Costs'!$B:$B,$B284,'PSM Costs'!AM:AM),"")</f>
        <v/>
      </c>
      <c r="O284" s="231" t="str">
        <f ca="1">IF(SUMIF(Pharmaceuticals!$B:$B,$B284,Pharmaceuticals!AF:AF)+SUMIF('Health Products &amp; Equipment'!$B:$B,$B284,'Health Products &amp; Equipment'!AO:AO)+SUMIF('Other Pharma &amp; Health Products'!$B:$B,$B284,'Other Pharma &amp; Health Products'!AO:AO)+SUMIF('PSM Costs'!$B:$B,$B284,'PSM Costs'!AO:AO)&gt;0,SUMIF(Pharmaceuticals!$B:$B,$B284,Pharmaceuticals!AF:AF)+SUMIF('Health Products &amp; Equipment'!$B:$B,$B284,'Health Products &amp; Equipment'!AO:AO)+SUMIF('Other Pharma &amp; Health Products'!$B:$B,$B284,'Other Pharma &amp; Health Products'!AO:AO)+SUMIF('PSM Costs'!$B:$B,$B284,'PSM Costs'!AO:AO),"")</f>
        <v/>
      </c>
      <c r="P284" s="231" t="str">
        <f ca="1">IF(SUMIF(Pharmaceuticals!$B:$B,$B284,Pharmaceuticals!AH:AH)+SUMIF('Health Products &amp; Equipment'!$B:$B,$B284,'Health Products &amp; Equipment'!AQ:AQ)+SUMIF('Other Pharma &amp; Health Products'!$B:$B,$B284,'Other Pharma &amp; Health Products'!AQ:AQ)+SUMIF('PSM Costs'!$B:$B,$B284,'PSM Costs'!AQ:AQ)&gt;0,SUMIF(Pharmaceuticals!$B:$B,$B284,Pharmaceuticals!AH:AH)+SUMIF('Health Products &amp; Equipment'!$B:$B,$B284,'Health Products &amp; Equipment'!AQ:AQ)+SUMIF('Other Pharma &amp; Health Products'!$B:$B,$B284,'Other Pharma &amp; Health Products'!AQ:AQ)+SUMIF('PSM Costs'!$B:$B,$B284,'PSM Costs'!AQ:AQ),"")</f>
        <v/>
      </c>
      <c r="Q284" s="231" t="str">
        <f ca="1">IF(SUMIF(Pharmaceuticals!$B:$B,$B284,Pharmaceuticals!AJ:AJ)+SUMIF('Health Products &amp; Equipment'!$B:$B,$B284,'Health Products &amp; Equipment'!AS:AS)+SUMIF('Other Pharma &amp; Health Products'!$B:$B,$B284,'Other Pharma &amp; Health Products'!AS:AS)+SUMIF('PSM Costs'!$B:$B,$B284,'PSM Costs'!AS:AS)&gt;0,SUMIF(Pharmaceuticals!$B:$B,$B284,Pharmaceuticals!AJ:AJ)+SUMIF('Health Products &amp; Equipment'!$B:$B,$B284,'Health Products &amp; Equipment'!AS:AS)+SUMIF('Other Pharma &amp; Health Products'!$B:$B,$B284,'Other Pharma &amp; Health Products'!AS:AS)+SUMIF('PSM Costs'!$B:$B,$B284,'PSM Costs'!AS:AS),"")</f>
        <v/>
      </c>
      <c r="R284" s="229" t="str">
        <f t="shared" ca="1" si="22"/>
        <v/>
      </c>
      <c r="S284" s="230" t="str">
        <f ca="1">IF(SUMIF(Pharmaceuticals!$B:$B,$B284,Pharmaceuticals!AQ:AQ)+SUMIF('Health Products &amp; Equipment'!$B:$B,$B284,'Health Products &amp; Equipment'!AZ:AZ)+SUMIF('Other Pharma &amp; Health Products'!$B:$B,$B284,'Other Pharma &amp; Health Products'!AZ:AZ)+SUMIF('PSM Costs'!$B:$B,$B284,'PSM Costs'!AZ:AZ)&gt;0,SUMIF(Pharmaceuticals!$B:$B,$B284,Pharmaceuticals!AQ:AQ)+SUMIF('Health Products &amp; Equipment'!$B:$B,$B284,'Health Products &amp; Equipment'!AZ:AZ)+SUMIF('Other Pharma &amp; Health Products'!$B:$B,$B284,'Other Pharma &amp; Health Products'!AZ:AZ)+SUMIF('PSM Costs'!$B:$B,$B284,'PSM Costs'!AZ:AZ),"")</f>
        <v/>
      </c>
      <c r="T284" s="230" t="str">
        <f ca="1">IF(SUMIF(Pharmaceuticals!$B:$B,$B284,Pharmaceuticals!AS:AS)+SUMIF('Health Products &amp; Equipment'!$B:$B,$B284,'Health Products &amp; Equipment'!BB:BB)+SUMIF('Other Pharma &amp; Health Products'!$B:$B,$B284,'Other Pharma &amp; Health Products'!BB:BB)+SUMIF('PSM Costs'!$B:$B,$B284,'PSM Costs'!BB:BB)&gt;0,SUMIF(Pharmaceuticals!$B:$B,$B284,Pharmaceuticals!AS:AS)+SUMIF('Health Products &amp; Equipment'!$B:$B,$B284,'Health Products &amp; Equipment'!BB:BB)+SUMIF('Other Pharma &amp; Health Products'!$B:$B,$B284,'Other Pharma &amp; Health Products'!BB:BB)+SUMIF('PSM Costs'!$B:$B,$B284,'PSM Costs'!BB:BB),"")</f>
        <v/>
      </c>
      <c r="U284" s="230" t="str">
        <f ca="1">IF(SUMIF(Pharmaceuticals!$B:$B,$B284,Pharmaceuticals!AU:AU)+SUMIF('Health Products &amp; Equipment'!$B:$B,$B284,'Health Products &amp; Equipment'!BD:BD)+SUMIF('Other Pharma &amp; Health Products'!$B:$B,$B284,'Other Pharma &amp; Health Products'!BD:BD)+SUMIF('PSM Costs'!$B:$B,$B284,'PSM Costs'!BD:BD)&gt;0,SUMIF(Pharmaceuticals!$B:$B,$B284,Pharmaceuticals!AU:AU)+SUMIF('Health Products &amp; Equipment'!$B:$B,$B284,'Health Products &amp; Equipment'!BD:BD)+SUMIF('Other Pharma &amp; Health Products'!$B:$B,$B284,'Other Pharma &amp; Health Products'!BD:BD)+SUMIF('PSM Costs'!$B:$B,$B284,'PSM Costs'!BD:BD),"")</f>
        <v/>
      </c>
      <c r="V284" s="230" t="str">
        <f ca="1">IF(SUMIF(Pharmaceuticals!$B:$B,$B284,Pharmaceuticals!AW:AW)+SUMIF('Health Products &amp; Equipment'!$B:$B,$B284,'Health Products &amp; Equipment'!BF:BF)+SUMIF('Other Pharma &amp; Health Products'!$B:$B,$B284,'Other Pharma &amp; Health Products'!BF:BF)+SUMIF('PSM Costs'!$B:$B,$B284,'PSM Costs'!BF:BF)&gt;0,SUMIF(Pharmaceuticals!$B:$B,$B284,Pharmaceuticals!AW:AW)+SUMIF('Health Products &amp; Equipment'!$B:$B,$B284,'Health Products &amp; Equipment'!BF:BF)+SUMIF('Other Pharma &amp; Health Products'!$B:$B,$B284,'Other Pharma &amp; Health Products'!BF:BF)+SUMIF('PSM Costs'!$B:$B,$B284,'PSM Costs'!BF:BF),"")</f>
        <v/>
      </c>
      <c r="W284" s="228" t="str">
        <f t="shared" ca="1" si="23"/>
        <v/>
      </c>
      <c r="X284" s="231" t="str">
        <f ca="1">IF(SUMIF(Pharmaceuticals!$B:$B,$B284,Pharmaceuticals!BD:BD)+SUMIF('Health Products &amp; Equipment'!$B:$B,$B284,'Health Products &amp; Equipment'!BM:BM)+SUMIF('Other Pharma &amp; Health Products'!$B:$B,$B284,'Other Pharma &amp; Health Products'!BM:BM)+SUMIF('PSM Costs'!$B:$B,$B284,'PSM Costs'!BM:BM)&gt;0,SUMIF(Pharmaceuticals!$B:$B,$B284,Pharmaceuticals!BD:BD)+SUMIF('Health Products &amp; Equipment'!$B:$B,$B284,'Health Products &amp; Equipment'!BM:BM)+SUMIF('Other Pharma &amp; Health Products'!$B:$B,$B284,'Other Pharma &amp; Health Products'!BM:BM)+SUMIF('PSM Costs'!$B:$B,$B284,'PSM Costs'!BM:BM),"")</f>
        <v/>
      </c>
      <c r="Y284" s="231" t="str">
        <f ca="1">IF(SUMIF(Pharmaceuticals!$B:$B,$B284,Pharmaceuticals!BF:BF)+SUMIF('Health Products &amp; Equipment'!$B:$B,$B284,'Health Products &amp; Equipment'!BO:BO)+SUMIF('Other Pharma &amp; Health Products'!$B:$B,$B284,'Other Pharma &amp; Health Products'!BO:BO)+SUMIF('PSM Costs'!$B:$B,$B284,'PSM Costs'!BO:BO)&gt;0,SUMIF(Pharmaceuticals!$B:$B,$B284,Pharmaceuticals!BF:BF)+SUMIF('Health Products &amp; Equipment'!$B:$B,$B284,'Health Products &amp; Equipment'!BO:BO)+SUMIF('Other Pharma &amp; Health Products'!$B:$B,$B284,'Other Pharma &amp; Health Products'!BO:BO)+SUMIF('PSM Costs'!$B:$B,$B284,'PSM Costs'!BO:BO),"")</f>
        <v/>
      </c>
      <c r="Z284" s="231" t="str">
        <f ca="1">IF(SUMIF(Pharmaceuticals!$B:$B,$B284,Pharmaceuticals!BH:BH)+SUMIF('Health Products &amp; Equipment'!$B:$B,$B284,'Health Products &amp; Equipment'!BQ:BQ)+SUMIF('Other Pharma &amp; Health Products'!$B:$B,$B284,'Other Pharma &amp; Health Products'!BQ:BQ)+SUMIF('PSM Costs'!$B:$B,$B284,'PSM Costs'!BQ:BQ)&gt;0,SUMIF(Pharmaceuticals!$B:$B,$B284,Pharmaceuticals!BH:BH)+SUMIF('Health Products &amp; Equipment'!$B:$B,$B284,'Health Products &amp; Equipment'!BQ:BQ)+SUMIF('Other Pharma &amp; Health Products'!$B:$B,$B284,'Other Pharma &amp; Health Products'!BQ:BQ)+SUMIF('PSM Costs'!$B:$B,$B284,'PSM Costs'!BQ:BQ),"")</f>
        <v/>
      </c>
      <c r="AA284" s="231" t="str">
        <f ca="1">IF(SUMIF(Pharmaceuticals!$B:$B,$B284,Pharmaceuticals!BJ:BJ)+SUMIF('Health Products &amp; Equipment'!$B:$B,$B284,'Health Products &amp; Equipment'!BS:BS)+SUMIF('Other Pharma &amp; Health Products'!$B:$B,$B284,'Other Pharma &amp; Health Products'!BS:BS)+SUMIF('PSM Costs'!$B:$B,$B284,'PSM Costs'!BS:BS)&gt;0,SUMIF(Pharmaceuticals!$B:$B,$B284,Pharmaceuticals!BJ:BJ)+SUMIF('Health Products &amp; Equipment'!$B:$B,$B284,'Health Products &amp; Equipment'!BS:BS)+SUMIF('Other Pharma &amp; Health Products'!$B:$B,$B284,'Other Pharma &amp; Health Products'!BS:BS)+SUMIF('PSM Costs'!$B:$B,$B284,'PSM Costs'!BS:BS),"")</f>
        <v/>
      </c>
      <c r="AB284" s="230" t="str">
        <f t="shared" ca="1" si="24"/>
        <v/>
      </c>
    </row>
    <row r="285" spans="1:28" ht="22" customHeight="1" x14ac:dyDescent="0.15">
      <c r="A285" s="226">
        <v>275</v>
      </c>
      <c r="B285" s="226" t="str">
        <f ca="1">IFERROR(VLOOKUP(A285,'Rank unique Mod-Int-CI-PR'!I:J,2,FALSE),"")</f>
        <v/>
      </c>
      <c r="C285" s="227" t="str">
        <f ca="1">IFERROR(VLOOKUP(VALUE(LEFT(B285,FIND("-",B285)-1)),CatModules!B:C,2,FALSE),"")</f>
        <v/>
      </c>
      <c r="D285" s="227" t="str">
        <f ca="1">IFERROR(VLOOKUP(LEFT(B285,FIND("--",B285)-1),CatInt!D:E,2,FALSE),"")</f>
        <v/>
      </c>
      <c r="E285" s="227" t="str">
        <f ca="1">IFERROR(VLOOKUP(MID(B285,FIND("--",B285)+2,FIND("---",B285)-FIND("--",B285)-2),CatCostInp!D:E,2,FALSE),"")</f>
        <v/>
      </c>
      <c r="F285" s="227" t="str">
        <f ca="1">IFERROR(VLOOKUP(B285,ActivityConcat!A:C,3,FALSE),"")</f>
        <v/>
      </c>
      <c r="G285" s="228" t="str">
        <f ca="1">IFERROR(VLOOKUP(VALUE(RIGHT(B285,1)),Setup!A:D,4,FALSE),"")</f>
        <v/>
      </c>
      <c r="H285" s="229" t="str">
        <f t="shared" ca="1" si="20"/>
        <v/>
      </c>
      <c r="I285" s="230" t="str">
        <f ca="1">IF(SUMIF(Pharmaceuticals!$B:$B,$B285,Pharmaceuticals!Q:Q)+SUMIF('Health Products &amp; Equipment'!$B:$B,$B285,'Health Products &amp; Equipment'!Z:Z)+SUMIF('Other Pharma &amp; Health Products'!$B:$B,$B285,'Other Pharma &amp; Health Products'!Z:Z)+SUMIF('PSM Costs'!$B:$B,$B285,'PSM Costs'!Z:Z)&gt;0,SUMIF(Pharmaceuticals!$B:$B,$B285,Pharmaceuticals!Q:Q)+SUMIF('Health Products &amp; Equipment'!$B:$B,$B285,'Health Products &amp; Equipment'!Z:Z)+SUMIF('Other Pharma &amp; Health Products'!$B:$B,$B285,'Other Pharma &amp; Health Products'!Z:Z)+SUMIF('PSM Costs'!$B:$B,$B285,'PSM Costs'!Z:Z),"")</f>
        <v/>
      </c>
      <c r="J285" s="230" t="str">
        <f ca="1">IF(SUMIF(Pharmaceuticals!$B:$B,$B285,Pharmaceuticals!S:S)+SUMIF('Health Products &amp; Equipment'!$B:$B,$B285,'Health Products &amp; Equipment'!AB:AB)+SUMIF('Other Pharma &amp; Health Products'!$B:$B,$B285,'Other Pharma &amp; Health Products'!AB:AB)+SUMIF('PSM Costs'!$B:$B,$B285,'PSM Costs'!AB:AB)&gt;0,SUMIF(Pharmaceuticals!$B:$B,$B285,Pharmaceuticals!S:S)+SUMIF('Health Products &amp; Equipment'!$B:$B,$B285,'Health Products &amp; Equipment'!AB:AB)+SUMIF('Other Pharma &amp; Health Products'!$B:$B,$B285,'Other Pharma &amp; Health Products'!AB:AB)+SUMIF('PSM Costs'!$B:$B,$B285,'PSM Costs'!AB:AB),"")</f>
        <v/>
      </c>
      <c r="K285" s="230" t="str">
        <f ca="1">IF(SUMIF(Pharmaceuticals!$B:$B,$B285,Pharmaceuticals!U:U)+SUMIF('Health Products &amp; Equipment'!$B:$B,$B285,'Health Products &amp; Equipment'!AD:AD)+SUMIF('Other Pharma &amp; Health Products'!$B:$B,$B285,'Other Pharma &amp; Health Products'!AD:AD)+SUMIF('PSM Costs'!$B:$B,$B285,'PSM Costs'!AD:AD)&gt;0,SUMIF(Pharmaceuticals!$B:$B,$B285,Pharmaceuticals!U:U)+SUMIF('Health Products &amp; Equipment'!$B:$B,$B285,'Health Products &amp; Equipment'!AD:AD)+SUMIF('Other Pharma &amp; Health Products'!$B:$B,$B285,'Other Pharma &amp; Health Products'!AD:AD)+SUMIF('PSM Costs'!$B:$B,$B285,'PSM Costs'!AD:AD),"")</f>
        <v/>
      </c>
      <c r="L285" s="230" t="str">
        <f ca="1">IF(SUMIF(Pharmaceuticals!$B:$B,$B285,Pharmaceuticals!W:W)+SUMIF('Health Products &amp; Equipment'!$B:$B,$B285,'Health Products &amp; Equipment'!AF:AF)+SUMIF('Other Pharma &amp; Health Products'!$B:$B,$B285,'Other Pharma &amp; Health Products'!AF:AF)+SUMIF('PSM Costs'!$B:$B,$B285,'PSM Costs'!AF:AF)&gt;0,SUMIF(Pharmaceuticals!$B:$B,$B285,Pharmaceuticals!W:W)+SUMIF('Health Products &amp; Equipment'!$B:$B,$B285,'Health Products &amp; Equipment'!AF:AF)+SUMIF('Other Pharma &amp; Health Products'!$B:$B,$B285,'Other Pharma &amp; Health Products'!AF:AF)+SUMIF('PSM Costs'!$B:$B,$B285,'PSM Costs'!AF:AF),"")</f>
        <v/>
      </c>
      <c r="M285" s="228" t="str">
        <f t="shared" ca="1" si="21"/>
        <v/>
      </c>
      <c r="N285" s="231" t="str">
        <f ca="1">IF(SUMIF(Pharmaceuticals!$B:$B,$B285,Pharmaceuticals!AD:AD)+SUMIF('Health Products &amp; Equipment'!$B:$B,$B285,'Health Products &amp; Equipment'!AM:AM)+SUMIF('Other Pharma &amp; Health Products'!$B:$B,$B285,'Other Pharma &amp; Health Products'!AM:AM)+SUMIF('PSM Costs'!$B:$B,$B285,'PSM Costs'!AM:AM)&gt;0,SUMIF(Pharmaceuticals!$B:$B,$B285,Pharmaceuticals!AD:AD)+SUMIF('Health Products &amp; Equipment'!$B:$B,$B285,'Health Products &amp; Equipment'!AM:AM)+SUMIF('Other Pharma &amp; Health Products'!$B:$B,$B285,'Other Pharma &amp; Health Products'!AM:AM)+SUMIF('PSM Costs'!$B:$B,$B285,'PSM Costs'!AM:AM),"")</f>
        <v/>
      </c>
      <c r="O285" s="231" t="str">
        <f ca="1">IF(SUMIF(Pharmaceuticals!$B:$B,$B285,Pharmaceuticals!AF:AF)+SUMIF('Health Products &amp; Equipment'!$B:$B,$B285,'Health Products &amp; Equipment'!AO:AO)+SUMIF('Other Pharma &amp; Health Products'!$B:$B,$B285,'Other Pharma &amp; Health Products'!AO:AO)+SUMIF('PSM Costs'!$B:$B,$B285,'PSM Costs'!AO:AO)&gt;0,SUMIF(Pharmaceuticals!$B:$B,$B285,Pharmaceuticals!AF:AF)+SUMIF('Health Products &amp; Equipment'!$B:$B,$B285,'Health Products &amp; Equipment'!AO:AO)+SUMIF('Other Pharma &amp; Health Products'!$B:$B,$B285,'Other Pharma &amp; Health Products'!AO:AO)+SUMIF('PSM Costs'!$B:$B,$B285,'PSM Costs'!AO:AO),"")</f>
        <v/>
      </c>
      <c r="P285" s="231" t="str">
        <f ca="1">IF(SUMIF(Pharmaceuticals!$B:$B,$B285,Pharmaceuticals!AH:AH)+SUMIF('Health Products &amp; Equipment'!$B:$B,$B285,'Health Products &amp; Equipment'!AQ:AQ)+SUMIF('Other Pharma &amp; Health Products'!$B:$B,$B285,'Other Pharma &amp; Health Products'!AQ:AQ)+SUMIF('PSM Costs'!$B:$B,$B285,'PSM Costs'!AQ:AQ)&gt;0,SUMIF(Pharmaceuticals!$B:$B,$B285,Pharmaceuticals!AH:AH)+SUMIF('Health Products &amp; Equipment'!$B:$B,$B285,'Health Products &amp; Equipment'!AQ:AQ)+SUMIF('Other Pharma &amp; Health Products'!$B:$B,$B285,'Other Pharma &amp; Health Products'!AQ:AQ)+SUMIF('PSM Costs'!$B:$B,$B285,'PSM Costs'!AQ:AQ),"")</f>
        <v/>
      </c>
      <c r="Q285" s="231" t="str">
        <f ca="1">IF(SUMIF(Pharmaceuticals!$B:$B,$B285,Pharmaceuticals!AJ:AJ)+SUMIF('Health Products &amp; Equipment'!$B:$B,$B285,'Health Products &amp; Equipment'!AS:AS)+SUMIF('Other Pharma &amp; Health Products'!$B:$B,$B285,'Other Pharma &amp; Health Products'!AS:AS)+SUMIF('PSM Costs'!$B:$B,$B285,'PSM Costs'!AS:AS)&gt;0,SUMIF(Pharmaceuticals!$B:$B,$B285,Pharmaceuticals!AJ:AJ)+SUMIF('Health Products &amp; Equipment'!$B:$B,$B285,'Health Products &amp; Equipment'!AS:AS)+SUMIF('Other Pharma &amp; Health Products'!$B:$B,$B285,'Other Pharma &amp; Health Products'!AS:AS)+SUMIF('PSM Costs'!$B:$B,$B285,'PSM Costs'!AS:AS),"")</f>
        <v/>
      </c>
      <c r="R285" s="229" t="str">
        <f t="shared" ca="1" si="22"/>
        <v/>
      </c>
      <c r="S285" s="230" t="str">
        <f ca="1">IF(SUMIF(Pharmaceuticals!$B:$B,$B285,Pharmaceuticals!AQ:AQ)+SUMIF('Health Products &amp; Equipment'!$B:$B,$B285,'Health Products &amp; Equipment'!AZ:AZ)+SUMIF('Other Pharma &amp; Health Products'!$B:$B,$B285,'Other Pharma &amp; Health Products'!AZ:AZ)+SUMIF('PSM Costs'!$B:$B,$B285,'PSM Costs'!AZ:AZ)&gt;0,SUMIF(Pharmaceuticals!$B:$B,$B285,Pharmaceuticals!AQ:AQ)+SUMIF('Health Products &amp; Equipment'!$B:$B,$B285,'Health Products &amp; Equipment'!AZ:AZ)+SUMIF('Other Pharma &amp; Health Products'!$B:$B,$B285,'Other Pharma &amp; Health Products'!AZ:AZ)+SUMIF('PSM Costs'!$B:$B,$B285,'PSM Costs'!AZ:AZ),"")</f>
        <v/>
      </c>
      <c r="T285" s="230" t="str">
        <f ca="1">IF(SUMIF(Pharmaceuticals!$B:$B,$B285,Pharmaceuticals!AS:AS)+SUMIF('Health Products &amp; Equipment'!$B:$B,$B285,'Health Products &amp; Equipment'!BB:BB)+SUMIF('Other Pharma &amp; Health Products'!$B:$B,$B285,'Other Pharma &amp; Health Products'!BB:BB)+SUMIF('PSM Costs'!$B:$B,$B285,'PSM Costs'!BB:BB)&gt;0,SUMIF(Pharmaceuticals!$B:$B,$B285,Pharmaceuticals!AS:AS)+SUMIF('Health Products &amp; Equipment'!$B:$B,$B285,'Health Products &amp; Equipment'!BB:BB)+SUMIF('Other Pharma &amp; Health Products'!$B:$B,$B285,'Other Pharma &amp; Health Products'!BB:BB)+SUMIF('PSM Costs'!$B:$B,$B285,'PSM Costs'!BB:BB),"")</f>
        <v/>
      </c>
      <c r="U285" s="230" t="str">
        <f ca="1">IF(SUMIF(Pharmaceuticals!$B:$B,$B285,Pharmaceuticals!AU:AU)+SUMIF('Health Products &amp; Equipment'!$B:$B,$B285,'Health Products &amp; Equipment'!BD:BD)+SUMIF('Other Pharma &amp; Health Products'!$B:$B,$B285,'Other Pharma &amp; Health Products'!BD:BD)+SUMIF('PSM Costs'!$B:$B,$B285,'PSM Costs'!BD:BD)&gt;0,SUMIF(Pharmaceuticals!$B:$B,$B285,Pharmaceuticals!AU:AU)+SUMIF('Health Products &amp; Equipment'!$B:$B,$B285,'Health Products &amp; Equipment'!BD:BD)+SUMIF('Other Pharma &amp; Health Products'!$B:$B,$B285,'Other Pharma &amp; Health Products'!BD:BD)+SUMIF('PSM Costs'!$B:$B,$B285,'PSM Costs'!BD:BD),"")</f>
        <v/>
      </c>
      <c r="V285" s="230" t="str">
        <f ca="1">IF(SUMIF(Pharmaceuticals!$B:$B,$B285,Pharmaceuticals!AW:AW)+SUMIF('Health Products &amp; Equipment'!$B:$B,$B285,'Health Products &amp; Equipment'!BF:BF)+SUMIF('Other Pharma &amp; Health Products'!$B:$B,$B285,'Other Pharma &amp; Health Products'!BF:BF)+SUMIF('PSM Costs'!$B:$B,$B285,'PSM Costs'!BF:BF)&gt;0,SUMIF(Pharmaceuticals!$B:$B,$B285,Pharmaceuticals!AW:AW)+SUMIF('Health Products &amp; Equipment'!$B:$B,$B285,'Health Products &amp; Equipment'!BF:BF)+SUMIF('Other Pharma &amp; Health Products'!$B:$B,$B285,'Other Pharma &amp; Health Products'!BF:BF)+SUMIF('PSM Costs'!$B:$B,$B285,'PSM Costs'!BF:BF),"")</f>
        <v/>
      </c>
      <c r="W285" s="228" t="str">
        <f t="shared" ca="1" si="23"/>
        <v/>
      </c>
      <c r="X285" s="231" t="str">
        <f ca="1">IF(SUMIF(Pharmaceuticals!$B:$B,$B285,Pharmaceuticals!BD:BD)+SUMIF('Health Products &amp; Equipment'!$B:$B,$B285,'Health Products &amp; Equipment'!BM:BM)+SUMIF('Other Pharma &amp; Health Products'!$B:$B,$B285,'Other Pharma &amp; Health Products'!BM:BM)+SUMIF('PSM Costs'!$B:$B,$B285,'PSM Costs'!BM:BM)&gt;0,SUMIF(Pharmaceuticals!$B:$B,$B285,Pharmaceuticals!BD:BD)+SUMIF('Health Products &amp; Equipment'!$B:$B,$B285,'Health Products &amp; Equipment'!BM:BM)+SUMIF('Other Pharma &amp; Health Products'!$B:$B,$B285,'Other Pharma &amp; Health Products'!BM:BM)+SUMIF('PSM Costs'!$B:$B,$B285,'PSM Costs'!BM:BM),"")</f>
        <v/>
      </c>
      <c r="Y285" s="231" t="str">
        <f ca="1">IF(SUMIF(Pharmaceuticals!$B:$B,$B285,Pharmaceuticals!BF:BF)+SUMIF('Health Products &amp; Equipment'!$B:$B,$B285,'Health Products &amp; Equipment'!BO:BO)+SUMIF('Other Pharma &amp; Health Products'!$B:$B,$B285,'Other Pharma &amp; Health Products'!BO:BO)+SUMIF('PSM Costs'!$B:$B,$B285,'PSM Costs'!BO:BO)&gt;0,SUMIF(Pharmaceuticals!$B:$B,$B285,Pharmaceuticals!BF:BF)+SUMIF('Health Products &amp; Equipment'!$B:$B,$B285,'Health Products &amp; Equipment'!BO:BO)+SUMIF('Other Pharma &amp; Health Products'!$B:$B,$B285,'Other Pharma &amp; Health Products'!BO:BO)+SUMIF('PSM Costs'!$B:$B,$B285,'PSM Costs'!BO:BO),"")</f>
        <v/>
      </c>
      <c r="Z285" s="231" t="str">
        <f ca="1">IF(SUMIF(Pharmaceuticals!$B:$B,$B285,Pharmaceuticals!BH:BH)+SUMIF('Health Products &amp; Equipment'!$B:$B,$B285,'Health Products &amp; Equipment'!BQ:BQ)+SUMIF('Other Pharma &amp; Health Products'!$B:$B,$B285,'Other Pharma &amp; Health Products'!BQ:BQ)+SUMIF('PSM Costs'!$B:$B,$B285,'PSM Costs'!BQ:BQ)&gt;0,SUMIF(Pharmaceuticals!$B:$B,$B285,Pharmaceuticals!BH:BH)+SUMIF('Health Products &amp; Equipment'!$B:$B,$B285,'Health Products &amp; Equipment'!BQ:BQ)+SUMIF('Other Pharma &amp; Health Products'!$B:$B,$B285,'Other Pharma &amp; Health Products'!BQ:BQ)+SUMIF('PSM Costs'!$B:$B,$B285,'PSM Costs'!BQ:BQ),"")</f>
        <v/>
      </c>
      <c r="AA285" s="231" t="str">
        <f ca="1">IF(SUMIF(Pharmaceuticals!$B:$B,$B285,Pharmaceuticals!BJ:BJ)+SUMIF('Health Products &amp; Equipment'!$B:$B,$B285,'Health Products &amp; Equipment'!BS:BS)+SUMIF('Other Pharma &amp; Health Products'!$B:$B,$B285,'Other Pharma &amp; Health Products'!BS:BS)+SUMIF('PSM Costs'!$B:$B,$B285,'PSM Costs'!BS:BS)&gt;0,SUMIF(Pharmaceuticals!$B:$B,$B285,Pharmaceuticals!BJ:BJ)+SUMIF('Health Products &amp; Equipment'!$B:$B,$B285,'Health Products &amp; Equipment'!BS:BS)+SUMIF('Other Pharma &amp; Health Products'!$B:$B,$B285,'Other Pharma &amp; Health Products'!BS:BS)+SUMIF('PSM Costs'!$B:$B,$B285,'PSM Costs'!BS:BS),"")</f>
        <v/>
      </c>
      <c r="AB285" s="230" t="str">
        <f t="shared" ca="1" si="24"/>
        <v/>
      </c>
    </row>
    <row r="286" spans="1:28" ht="22" customHeight="1" x14ac:dyDescent="0.15">
      <c r="A286" s="226">
        <v>276</v>
      </c>
      <c r="B286" s="226" t="str">
        <f ca="1">IFERROR(VLOOKUP(A286,'Rank unique Mod-Int-CI-PR'!I:J,2,FALSE),"")</f>
        <v/>
      </c>
      <c r="C286" s="227" t="str">
        <f ca="1">IFERROR(VLOOKUP(VALUE(LEFT(B286,FIND("-",B286)-1)),CatModules!B:C,2,FALSE),"")</f>
        <v/>
      </c>
      <c r="D286" s="227" t="str">
        <f ca="1">IFERROR(VLOOKUP(LEFT(B286,FIND("--",B286)-1),CatInt!D:E,2,FALSE),"")</f>
        <v/>
      </c>
      <c r="E286" s="227" t="str">
        <f ca="1">IFERROR(VLOOKUP(MID(B286,FIND("--",B286)+2,FIND("---",B286)-FIND("--",B286)-2),CatCostInp!D:E,2,FALSE),"")</f>
        <v/>
      </c>
      <c r="F286" s="227" t="str">
        <f ca="1">IFERROR(VLOOKUP(B286,ActivityConcat!A:C,3,FALSE),"")</f>
        <v/>
      </c>
      <c r="G286" s="228" t="str">
        <f ca="1">IFERROR(VLOOKUP(VALUE(RIGHT(B286,1)),Setup!A:D,4,FALSE),"")</f>
        <v/>
      </c>
      <c r="H286" s="229" t="str">
        <f t="shared" ca="1" si="20"/>
        <v/>
      </c>
      <c r="I286" s="230" t="str">
        <f ca="1">IF(SUMIF(Pharmaceuticals!$B:$B,$B286,Pharmaceuticals!Q:Q)+SUMIF('Health Products &amp; Equipment'!$B:$B,$B286,'Health Products &amp; Equipment'!Z:Z)+SUMIF('Other Pharma &amp; Health Products'!$B:$B,$B286,'Other Pharma &amp; Health Products'!Z:Z)+SUMIF('PSM Costs'!$B:$B,$B286,'PSM Costs'!Z:Z)&gt;0,SUMIF(Pharmaceuticals!$B:$B,$B286,Pharmaceuticals!Q:Q)+SUMIF('Health Products &amp; Equipment'!$B:$B,$B286,'Health Products &amp; Equipment'!Z:Z)+SUMIF('Other Pharma &amp; Health Products'!$B:$B,$B286,'Other Pharma &amp; Health Products'!Z:Z)+SUMIF('PSM Costs'!$B:$B,$B286,'PSM Costs'!Z:Z),"")</f>
        <v/>
      </c>
      <c r="J286" s="230" t="str">
        <f ca="1">IF(SUMIF(Pharmaceuticals!$B:$B,$B286,Pharmaceuticals!S:S)+SUMIF('Health Products &amp; Equipment'!$B:$B,$B286,'Health Products &amp; Equipment'!AB:AB)+SUMIF('Other Pharma &amp; Health Products'!$B:$B,$B286,'Other Pharma &amp; Health Products'!AB:AB)+SUMIF('PSM Costs'!$B:$B,$B286,'PSM Costs'!AB:AB)&gt;0,SUMIF(Pharmaceuticals!$B:$B,$B286,Pharmaceuticals!S:S)+SUMIF('Health Products &amp; Equipment'!$B:$B,$B286,'Health Products &amp; Equipment'!AB:AB)+SUMIF('Other Pharma &amp; Health Products'!$B:$B,$B286,'Other Pharma &amp; Health Products'!AB:AB)+SUMIF('PSM Costs'!$B:$B,$B286,'PSM Costs'!AB:AB),"")</f>
        <v/>
      </c>
      <c r="K286" s="230" t="str">
        <f ca="1">IF(SUMIF(Pharmaceuticals!$B:$B,$B286,Pharmaceuticals!U:U)+SUMIF('Health Products &amp; Equipment'!$B:$B,$B286,'Health Products &amp; Equipment'!AD:AD)+SUMIF('Other Pharma &amp; Health Products'!$B:$B,$B286,'Other Pharma &amp; Health Products'!AD:AD)+SUMIF('PSM Costs'!$B:$B,$B286,'PSM Costs'!AD:AD)&gt;0,SUMIF(Pharmaceuticals!$B:$B,$B286,Pharmaceuticals!U:U)+SUMIF('Health Products &amp; Equipment'!$B:$B,$B286,'Health Products &amp; Equipment'!AD:AD)+SUMIF('Other Pharma &amp; Health Products'!$B:$B,$B286,'Other Pharma &amp; Health Products'!AD:AD)+SUMIF('PSM Costs'!$B:$B,$B286,'PSM Costs'!AD:AD),"")</f>
        <v/>
      </c>
      <c r="L286" s="230" t="str">
        <f ca="1">IF(SUMIF(Pharmaceuticals!$B:$B,$B286,Pharmaceuticals!W:W)+SUMIF('Health Products &amp; Equipment'!$B:$B,$B286,'Health Products &amp; Equipment'!AF:AF)+SUMIF('Other Pharma &amp; Health Products'!$B:$B,$B286,'Other Pharma &amp; Health Products'!AF:AF)+SUMIF('PSM Costs'!$B:$B,$B286,'PSM Costs'!AF:AF)&gt;0,SUMIF(Pharmaceuticals!$B:$B,$B286,Pharmaceuticals!W:W)+SUMIF('Health Products &amp; Equipment'!$B:$B,$B286,'Health Products &amp; Equipment'!AF:AF)+SUMIF('Other Pharma &amp; Health Products'!$B:$B,$B286,'Other Pharma &amp; Health Products'!AF:AF)+SUMIF('PSM Costs'!$B:$B,$B286,'PSM Costs'!AF:AF),"")</f>
        <v/>
      </c>
      <c r="M286" s="228" t="str">
        <f t="shared" ca="1" si="21"/>
        <v/>
      </c>
      <c r="N286" s="231" t="str">
        <f ca="1">IF(SUMIF(Pharmaceuticals!$B:$B,$B286,Pharmaceuticals!AD:AD)+SUMIF('Health Products &amp; Equipment'!$B:$B,$B286,'Health Products &amp; Equipment'!AM:AM)+SUMIF('Other Pharma &amp; Health Products'!$B:$B,$B286,'Other Pharma &amp; Health Products'!AM:AM)+SUMIF('PSM Costs'!$B:$B,$B286,'PSM Costs'!AM:AM)&gt;0,SUMIF(Pharmaceuticals!$B:$B,$B286,Pharmaceuticals!AD:AD)+SUMIF('Health Products &amp; Equipment'!$B:$B,$B286,'Health Products &amp; Equipment'!AM:AM)+SUMIF('Other Pharma &amp; Health Products'!$B:$B,$B286,'Other Pharma &amp; Health Products'!AM:AM)+SUMIF('PSM Costs'!$B:$B,$B286,'PSM Costs'!AM:AM),"")</f>
        <v/>
      </c>
      <c r="O286" s="231" t="str">
        <f ca="1">IF(SUMIF(Pharmaceuticals!$B:$B,$B286,Pharmaceuticals!AF:AF)+SUMIF('Health Products &amp; Equipment'!$B:$B,$B286,'Health Products &amp; Equipment'!AO:AO)+SUMIF('Other Pharma &amp; Health Products'!$B:$B,$B286,'Other Pharma &amp; Health Products'!AO:AO)+SUMIF('PSM Costs'!$B:$B,$B286,'PSM Costs'!AO:AO)&gt;0,SUMIF(Pharmaceuticals!$B:$B,$B286,Pharmaceuticals!AF:AF)+SUMIF('Health Products &amp; Equipment'!$B:$B,$B286,'Health Products &amp; Equipment'!AO:AO)+SUMIF('Other Pharma &amp; Health Products'!$B:$B,$B286,'Other Pharma &amp; Health Products'!AO:AO)+SUMIF('PSM Costs'!$B:$B,$B286,'PSM Costs'!AO:AO),"")</f>
        <v/>
      </c>
      <c r="P286" s="231" t="str">
        <f ca="1">IF(SUMIF(Pharmaceuticals!$B:$B,$B286,Pharmaceuticals!AH:AH)+SUMIF('Health Products &amp; Equipment'!$B:$B,$B286,'Health Products &amp; Equipment'!AQ:AQ)+SUMIF('Other Pharma &amp; Health Products'!$B:$B,$B286,'Other Pharma &amp; Health Products'!AQ:AQ)+SUMIF('PSM Costs'!$B:$B,$B286,'PSM Costs'!AQ:AQ)&gt;0,SUMIF(Pharmaceuticals!$B:$B,$B286,Pharmaceuticals!AH:AH)+SUMIF('Health Products &amp; Equipment'!$B:$B,$B286,'Health Products &amp; Equipment'!AQ:AQ)+SUMIF('Other Pharma &amp; Health Products'!$B:$B,$B286,'Other Pharma &amp; Health Products'!AQ:AQ)+SUMIF('PSM Costs'!$B:$B,$B286,'PSM Costs'!AQ:AQ),"")</f>
        <v/>
      </c>
      <c r="Q286" s="231" t="str">
        <f ca="1">IF(SUMIF(Pharmaceuticals!$B:$B,$B286,Pharmaceuticals!AJ:AJ)+SUMIF('Health Products &amp; Equipment'!$B:$B,$B286,'Health Products &amp; Equipment'!AS:AS)+SUMIF('Other Pharma &amp; Health Products'!$B:$B,$B286,'Other Pharma &amp; Health Products'!AS:AS)+SUMIF('PSM Costs'!$B:$B,$B286,'PSM Costs'!AS:AS)&gt;0,SUMIF(Pharmaceuticals!$B:$B,$B286,Pharmaceuticals!AJ:AJ)+SUMIF('Health Products &amp; Equipment'!$B:$B,$B286,'Health Products &amp; Equipment'!AS:AS)+SUMIF('Other Pharma &amp; Health Products'!$B:$B,$B286,'Other Pharma &amp; Health Products'!AS:AS)+SUMIF('PSM Costs'!$B:$B,$B286,'PSM Costs'!AS:AS),"")</f>
        <v/>
      </c>
      <c r="R286" s="229" t="str">
        <f t="shared" ca="1" si="22"/>
        <v/>
      </c>
      <c r="S286" s="230" t="str">
        <f ca="1">IF(SUMIF(Pharmaceuticals!$B:$B,$B286,Pharmaceuticals!AQ:AQ)+SUMIF('Health Products &amp; Equipment'!$B:$B,$B286,'Health Products &amp; Equipment'!AZ:AZ)+SUMIF('Other Pharma &amp; Health Products'!$B:$B,$B286,'Other Pharma &amp; Health Products'!AZ:AZ)+SUMIF('PSM Costs'!$B:$B,$B286,'PSM Costs'!AZ:AZ)&gt;0,SUMIF(Pharmaceuticals!$B:$B,$B286,Pharmaceuticals!AQ:AQ)+SUMIF('Health Products &amp; Equipment'!$B:$B,$B286,'Health Products &amp; Equipment'!AZ:AZ)+SUMIF('Other Pharma &amp; Health Products'!$B:$B,$B286,'Other Pharma &amp; Health Products'!AZ:AZ)+SUMIF('PSM Costs'!$B:$B,$B286,'PSM Costs'!AZ:AZ),"")</f>
        <v/>
      </c>
      <c r="T286" s="230" t="str">
        <f ca="1">IF(SUMIF(Pharmaceuticals!$B:$B,$B286,Pharmaceuticals!AS:AS)+SUMIF('Health Products &amp; Equipment'!$B:$B,$B286,'Health Products &amp; Equipment'!BB:BB)+SUMIF('Other Pharma &amp; Health Products'!$B:$B,$B286,'Other Pharma &amp; Health Products'!BB:BB)+SUMIF('PSM Costs'!$B:$B,$B286,'PSM Costs'!BB:BB)&gt;0,SUMIF(Pharmaceuticals!$B:$B,$B286,Pharmaceuticals!AS:AS)+SUMIF('Health Products &amp; Equipment'!$B:$B,$B286,'Health Products &amp; Equipment'!BB:BB)+SUMIF('Other Pharma &amp; Health Products'!$B:$B,$B286,'Other Pharma &amp; Health Products'!BB:BB)+SUMIF('PSM Costs'!$B:$B,$B286,'PSM Costs'!BB:BB),"")</f>
        <v/>
      </c>
      <c r="U286" s="230" t="str">
        <f ca="1">IF(SUMIF(Pharmaceuticals!$B:$B,$B286,Pharmaceuticals!AU:AU)+SUMIF('Health Products &amp; Equipment'!$B:$B,$B286,'Health Products &amp; Equipment'!BD:BD)+SUMIF('Other Pharma &amp; Health Products'!$B:$B,$B286,'Other Pharma &amp; Health Products'!BD:BD)+SUMIF('PSM Costs'!$B:$B,$B286,'PSM Costs'!BD:BD)&gt;0,SUMIF(Pharmaceuticals!$B:$B,$B286,Pharmaceuticals!AU:AU)+SUMIF('Health Products &amp; Equipment'!$B:$B,$B286,'Health Products &amp; Equipment'!BD:BD)+SUMIF('Other Pharma &amp; Health Products'!$B:$B,$B286,'Other Pharma &amp; Health Products'!BD:BD)+SUMIF('PSM Costs'!$B:$B,$B286,'PSM Costs'!BD:BD),"")</f>
        <v/>
      </c>
      <c r="V286" s="230" t="str">
        <f ca="1">IF(SUMIF(Pharmaceuticals!$B:$B,$B286,Pharmaceuticals!AW:AW)+SUMIF('Health Products &amp; Equipment'!$B:$B,$B286,'Health Products &amp; Equipment'!BF:BF)+SUMIF('Other Pharma &amp; Health Products'!$B:$B,$B286,'Other Pharma &amp; Health Products'!BF:BF)+SUMIF('PSM Costs'!$B:$B,$B286,'PSM Costs'!BF:BF)&gt;0,SUMIF(Pharmaceuticals!$B:$B,$B286,Pharmaceuticals!AW:AW)+SUMIF('Health Products &amp; Equipment'!$B:$B,$B286,'Health Products &amp; Equipment'!BF:BF)+SUMIF('Other Pharma &amp; Health Products'!$B:$B,$B286,'Other Pharma &amp; Health Products'!BF:BF)+SUMIF('PSM Costs'!$B:$B,$B286,'PSM Costs'!BF:BF),"")</f>
        <v/>
      </c>
      <c r="W286" s="228" t="str">
        <f t="shared" ca="1" si="23"/>
        <v/>
      </c>
      <c r="X286" s="231" t="str">
        <f ca="1">IF(SUMIF(Pharmaceuticals!$B:$B,$B286,Pharmaceuticals!BD:BD)+SUMIF('Health Products &amp; Equipment'!$B:$B,$B286,'Health Products &amp; Equipment'!BM:BM)+SUMIF('Other Pharma &amp; Health Products'!$B:$B,$B286,'Other Pharma &amp; Health Products'!BM:BM)+SUMIF('PSM Costs'!$B:$B,$B286,'PSM Costs'!BM:BM)&gt;0,SUMIF(Pharmaceuticals!$B:$B,$B286,Pharmaceuticals!BD:BD)+SUMIF('Health Products &amp; Equipment'!$B:$B,$B286,'Health Products &amp; Equipment'!BM:BM)+SUMIF('Other Pharma &amp; Health Products'!$B:$B,$B286,'Other Pharma &amp; Health Products'!BM:BM)+SUMIF('PSM Costs'!$B:$B,$B286,'PSM Costs'!BM:BM),"")</f>
        <v/>
      </c>
      <c r="Y286" s="231" t="str">
        <f ca="1">IF(SUMIF(Pharmaceuticals!$B:$B,$B286,Pharmaceuticals!BF:BF)+SUMIF('Health Products &amp; Equipment'!$B:$B,$B286,'Health Products &amp; Equipment'!BO:BO)+SUMIF('Other Pharma &amp; Health Products'!$B:$B,$B286,'Other Pharma &amp; Health Products'!BO:BO)+SUMIF('PSM Costs'!$B:$B,$B286,'PSM Costs'!BO:BO)&gt;0,SUMIF(Pharmaceuticals!$B:$B,$B286,Pharmaceuticals!BF:BF)+SUMIF('Health Products &amp; Equipment'!$B:$B,$B286,'Health Products &amp; Equipment'!BO:BO)+SUMIF('Other Pharma &amp; Health Products'!$B:$B,$B286,'Other Pharma &amp; Health Products'!BO:BO)+SUMIF('PSM Costs'!$B:$B,$B286,'PSM Costs'!BO:BO),"")</f>
        <v/>
      </c>
      <c r="Z286" s="231" t="str">
        <f ca="1">IF(SUMIF(Pharmaceuticals!$B:$B,$B286,Pharmaceuticals!BH:BH)+SUMIF('Health Products &amp; Equipment'!$B:$B,$B286,'Health Products &amp; Equipment'!BQ:BQ)+SUMIF('Other Pharma &amp; Health Products'!$B:$B,$B286,'Other Pharma &amp; Health Products'!BQ:BQ)+SUMIF('PSM Costs'!$B:$B,$B286,'PSM Costs'!BQ:BQ)&gt;0,SUMIF(Pharmaceuticals!$B:$B,$B286,Pharmaceuticals!BH:BH)+SUMIF('Health Products &amp; Equipment'!$B:$B,$B286,'Health Products &amp; Equipment'!BQ:BQ)+SUMIF('Other Pharma &amp; Health Products'!$B:$B,$B286,'Other Pharma &amp; Health Products'!BQ:BQ)+SUMIF('PSM Costs'!$B:$B,$B286,'PSM Costs'!BQ:BQ),"")</f>
        <v/>
      </c>
      <c r="AA286" s="231" t="str">
        <f ca="1">IF(SUMIF(Pharmaceuticals!$B:$B,$B286,Pharmaceuticals!BJ:BJ)+SUMIF('Health Products &amp; Equipment'!$B:$B,$B286,'Health Products &amp; Equipment'!BS:BS)+SUMIF('Other Pharma &amp; Health Products'!$B:$B,$B286,'Other Pharma &amp; Health Products'!BS:BS)+SUMIF('PSM Costs'!$B:$B,$B286,'PSM Costs'!BS:BS)&gt;0,SUMIF(Pharmaceuticals!$B:$B,$B286,Pharmaceuticals!BJ:BJ)+SUMIF('Health Products &amp; Equipment'!$B:$B,$B286,'Health Products &amp; Equipment'!BS:BS)+SUMIF('Other Pharma &amp; Health Products'!$B:$B,$B286,'Other Pharma &amp; Health Products'!BS:BS)+SUMIF('PSM Costs'!$B:$B,$B286,'PSM Costs'!BS:BS),"")</f>
        <v/>
      </c>
      <c r="AB286" s="230" t="str">
        <f t="shared" ca="1" si="24"/>
        <v/>
      </c>
    </row>
    <row r="287" spans="1:28" ht="22" customHeight="1" x14ac:dyDescent="0.15">
      <c r="A287" s="226">
        <v>277</v>
      </c>
      <c r="B287" s="226" t="str">
        <f ca="1">IFERROR(VLOOKUP(A287,'Rank unique Mod-Int-CI-PR'!I:J,2,FALSE),"")</f>
        <v/>
      </c>
      <c r="C287" s="227" t="str">
        <f ca="1">IFERROR(VLOOKUP(VALUE(LEFT(B287,FIND("-",B287)-1)),CatModules!B:C,2,FALSE),"")</f>
        <v/>
      </c>
      <c r="D287" s="227" t="str">
        <f ca="1">IFERROR(VLOOKUP(LEFT(B287,FIND("--",B287)-1),CatInt!D:E,2,FALSE),"")</f>
        <v/>
      </c>
      <c r="E287" s="227" t="str">
        <f ca="1">IFERROR(VLOOKUP(MID(B287,FIND("--",B287)+2,FIND("---",B287)-FIND("--",B287)-2),CatCostInp!D:E,2,FALSE),"")</f>
        <v/>
      </c>
      <c r="F287" s="227" t="str">
        <f ca="1">IFERROR(VLOOKUP(B287,ActivityConcat!A:C,3,FALSE),"")</f>
        <v/>
      </c>
      <c r="G287" s="228" t="str">
        <f ca="1">IFERROR(VLOOKUP(VALUE(RIGHT(B287,1)),Setup!A:D,4,FALSE),"")</f>
        <v/>
      </c>
      <c r="H287" s="229" t="str">
        <f t="shared" ca="1" si="20"/>
        <v/>
      </c>
      <c r="I287" s="230" t="str">
        <f ca="1">IF(SUMIF(Pharmaceuticals!$B:$B,$B287,Pharmaceuticals!Q:Q)+SUMIF('Health Products &amp; Equipment'!$B:$B,$B287,'Health Products &amp; Equipment'!Z:Z)+SUMIF('Other Pharma &amp; Health Products'!$B:$B,$B287,'Other Pharma &amp; Health Products'!Z:Z)+SUMIF('PSM Costs'!$B:$B,$B287,'PSM Costs'!Z:Z)&gt;0,SUMIF(Pharmaceuticals!$B:$B,$B287,Pharmaceuticals!Q:Q)+SUMIF('Health Products &amp; Equipment'!$B:$B,$B287,'Health Products &amp; Equipment'!Z:Z)+SUMIF('Other Pharma &amp; Health Products'!$B:$B,$B287,'Other Pharma &amp; Health Products'!Z:Z)+SUMIF('PSM Costs'!$B:$B,$B287,'PSM Costs'!Z:Z),"")</f>
        <v/>
      </c>
      <c r="J287" s="230" t="str">
        <f ca="1">IF(SUMIF(Pharmaceuticals!$B:$B,$B287,Pharmaceuticals!S:S)+SUMIF('Health Products &amp; Equipment'!$B:$B,$B287,'Health Products &amp; Equipment'!AB:AB)+SUMIF('Other Pharma &amp; Health Products'!$B:$B,$B287,'Other Pharma &amp; Health Products'!AB:AB)+SUMIF('PSM Costs'!$B:$B,$B287,'PSM Costs'!AB:AB)&gt;0,SUMIF(Pharmaceuticals!$B:$B,$B287,Pharmaceuticals!S:S)+SUMIF('Health Products &amp; Equipment'!$B:$B,$B287,'Health Products &amp; Equipment'!AB:AB)+SUMIF('Other Pharma &amp; Health Products'!$B:$B,$B287,'Other Pharma &amp; Health Products'!AB:AB)+SUMIF('PSM Costs'!$B:$B,$B287,'PSM Costs'!AB:AB),"")</f>
        <v/>
      </c>
      <c r="K287" s="230" t="str">
        <f ca="1">IF(SUMIF(Pharmaceuticals!$B:$B,$B287,Pharmaceuticals!U:U)+SUMIF('Health Products &amp; Equipment'!$B:$B,$B287,'Health Products &amp; Equipment'!AD:AD)+SUMIF('Other Pharma &amp; Health Products'!$B:$B,$B287,'Other Pharma &amp; Health Products'!AD:AD)+SUMIF('PSM Costs'!$B:$B,$B287,'PSM Costs'!AD:AD)&gt;0,SUMIF(Pharmaceuticals!$B:$B,$B287,Pharmaceuticals!U:U)+SUMIF('Health Products &amp; Equipment'!$B:$B,$B287,'Health Products &amp; Equipment'!AD:AD)+SUMIF('Other Pharma &amp; Health Products'!$B:$B,$B287,'Other Pharma &amp; Health Products'!AD:AD)+SUMIF('PSM Costs'!$B:$B,$B287,'PSM Costs'!AD:AD),"")</f>
        <v/>
      </c>
      <c r="L287" s="230" t="str">
        <f ca="1">IF(SUMIF(Pharmaceuticals!$B:$B,$B287,Pharmaceuticals!W:W)+SUMIF('Health Products &amp; Equipment'!$B:$B,$B287,'Health Products &amp; Equipment'!AF:AF)+SUMIF('Other Pharma &amp; Health Products'!$B:$B,$B287,'Other Pharma &amp; Health Products'!AF:AF)+SUMIF('PSM Costs'!$B:$B,$B287,'PSM Costs'!AF:AF)&gt;0,SUMIF(Pharmaceuticals!$B:$B,$B287,Pharmaceuticals!W:W)+SUMIF('Health Products &amp; Equipment'!$B:$B,$B287,'Health Products &amp; Equipment'!AF:AF)+SUMIF('Other Pharma &amp; Health Products'!$B:$B,$B287,'Other Pharma &amp; Health Products'!AF:AF)+SUMIF('PSM Costs'!$B:$B,$B287,'PSM Costs'!AF:AF),"")</f>
        <v/>
      </c>
      <c r="M287" s="228" t="str">
        <f t="shared" ca="1" si="21"/>
        <v/>
      </c>
      <c r="N287" s="231" t="str">
        <f ca="1">IF(SUMIF(Pharmaceuticals!$B:$B,$B287,Pharmaceuticals!AD:AD)+SUMIF('Health Products &amp; Equipment'!$B:$B,$B287,'Health Products &amp; Equipment'!AM:AM)+SUMIF('Other Pharma &amp; Health Products'!$B:$B,$B287,'Other Pharma &amp; Health Products'!AM:AM)+SUMIF('PSM Costs'!$B:$B,$B287,'PSM Costs'!AM:AM)&gt;0,SUMIF(Pharmaceuticals!$B:$B,$B287,Pharmaceuticals!AD:AD)+SUMIF('Health Products &amp; Equipment'!$B:$B,$B287,'Health Products &amp; Equipment'!AM:AM)+SUMIF('Other Pharma &amp; Health Products'!$B:$B,$B287,'Other Pharma &amp; Health Products'!AM:AM)+SUMIF('PSM Costs'!$B:$B,$B287,'PSM Costs'!AM:AM),"")</f>
        <v/>
      </c>
      <c r="O287" s="231" t="str">
        <f ca="1">IF(SUMIF(Pharmaceuticals!$B:$B,$B287,Pharmaceuticals!AF:AF)+SUMIF('Health Products &amp; Equipment'!$B:$B,$B287,'Health Products &amp; Equipment'!AO:AO)+SUMIF('Other Pharma &amp; Health Products'!$B:$B,$B287,'Other Pharma &amp; Health Products'!AO:AO)+SUMIF('PSM Costs'!$B:$B,$B287,'PSM Costs'!AO:AO)&gt;0,SUMIF(Pharmaceuticals!$B:$B,$B287,Pharmaceuticals!AF:AF)+SUMIF('Health Products &amp; Equipment'!$B:$B,$B287,'Health Products &amp; Equipment'!AO:AO)+SUMIF('Other Pharma &amp; Health Products'!$B:$B,$B287,'Other Pharma &amp; Health Products'!AO:AO)+SUMIF('PSM Costs'!$B:$B,$B287,'PSM Costs'!AO:AO),"")</f>
        <v/>
      </c>
      <c r="P287" s="231" t="str">
        <f ca="1">IF(SUMIF(Pharmaceuticals!$B:$B,$B287,Pharmaceuticals!AH:AH)+SUMIF('Health Products &amp; Equipment'!$B:$B,$B287,'Health Products &amp; Equipment'!AQ:AQ)+SUMIF('Other Pharma &amp; Health Products'!$B:$B,$B287,'Other Pharma &amp; Health Products'!AQ:AQ)+SUMIF('PSM Costs'!$B:$B,$B287,'PSM Costs'!AQ:AQ)&gt;0,SUMIF(Pharmaceuticals!$B:$B,$B287,Pharmaceuticals!AH:AH)+SUMIF('Health Products &amp; Equipment'!$B:$B,$B287,'Health Products &amp; Equipment'!AQ:AQ)+SUMIF('Other Pharma &amp; Health Products'!$B:$B,$B287,'Other Pharma &amp; Health Products'!AQ:AQ)+SUMIF('PSM Costs'!$B:$B,$B287,'PSM Costs'!AQ:AQ),"")</f>
        <v/>
      </c>
      <c r="Q287" s="231" t="str">
        <f ca="1">IF(SUMIF(Pharmaceuticals!$B:$B,$B287,Pharmaceuticals!AJ:AJ)+SUMIF('Health Products &amp; Equipment'!$B:$B,$B287,'Health Products &amp; Equipment'!AS:AS)+SUMIF('Other Pharma &amp; Health Products'!$B:$B,$B287,'Other Pharma &amp; Health Products'!AS:AS)+SUMIF('PSM Costs'!$B:$B,$B287,'PSM Costs'!AS:AS)&gt;0,SUMIF(Pharmaceuticals!$B:$B,$B287,Pharmaceuticals!AJ:AJ)+SUMIF('Health Products &amp; Equipment'!$B:$B,$B287,'Health Products &amp; Equipment'!AS:AS)+SUMIF('Other Pharma &amp; Health Products'!$B:$B,$B287,'Other Pharma &amp; Health Products'!AS:AS)+SUMIF('PSM Costs'!$B:$B,$B287,'PSM Costs'!AS:AS),"")</f>
        <v/>
      </c>
      <c r="R287" s="229" t="str">
        <f t="shared" ca="1" si="22"/>
        <v/>
      </c>
      <c r="S287" s="230" t="str">
        <f ca="1">IF(SUMIF(Pharmaceuticals!$B:$B,$B287,Pharmaceuticals!AQ:AQ)+SUMIF('Health Products &amp; Equipment'!$B:$B,$B287,'Health Products &amp; Equipment'!AZ:AZ)+SUMIF('Other Pharma &amp; Health Products'!$B:$B,$B287,'Other Pharma &amp; Health Products'!AZ:AZ)+SUMIF('PSM Costs'!$B:$B,$B287,'PSM Costs'!AZ:AZ)&gt;0,SUMIF(Pharmaceuticals!$B:$B,$B287,Pharmaceuticals!AQ:AQ)+SUMIF('Health Products &amp; Equipment'!$B:$B,$B287,'Health Products &amp; Equipment'!AZ:AZ)+SUMIF('Other Pharma &amp; Health Products'!$B:$B,$B287,'Other Pharma &amp; Health Products'!AZ:AZ)+SUMIF('PSM Costs'!$B:$B,$B287,'PSM Costs'!AZ:AZ),"")</f>
        <v/>
      </c>
      <c r="T287" s="230" t="str">
        <f ca="1">IF(SUMIF(Pharmaceuticals!$B:$B,$B287,Pharmaceuticals!AS:AS)+SUMIF('Health Products &amp; Equipment'!$B:$B,$B287,'Health Products &amp; Equipment'!BB:BB)+SUMIF('Other Pharma &amp; Health Products'!$B:$B,$B287,'Other Pharma &amp; Health Products'!BB:BB)+SUMIF('PSM Costs'!$B:$B,$B287,'PSM Costs'!BB:BB)&gt;0,SUMIF(Pharmaceuticals!$B:$B,$B287,Pharmaceuticals!AS:AS)+SUMIF('Health Products &amp; Equipment'!$B:$B,$B287,'Health Products &amp; Equipment'!BB:BB)+SUMIF('Other Pharma &amp; Health Products'!$B:$B,$B287,'Other Pharma &amp; Health Products'!BB:BB)+SUMIF('PSM Costs'!$B:$B,$B287,'PSM Costs'!BB:BB),"")</f>
        <v/>
      </c>
      <c r="U287" s="230" t="str">
        <f ca="1">IF(SUMIF(Pharmaceuticals!$B:$B,$B287,Pharmaceuticals!AU:AU)+SUMIF('Health Products &amp; Equipment'!$B:$B,$B287,'Health Products &amp; Equipment'!BD:BD)+SUMIF('Other Pharma &amp; Health Products'!$B:$B,$B287,'Other Pharma &amp; Health Products'!BD:BD)+SUMIF('PSM Costs'!$B:$B,$B287,'PSM Costs'!BD:BD)&gt;0,SUMIF(Pharmaceuticals!$B:$B,$B287,Pharmaceuticals!AU:AU)+SUMIF('Health Products &amp; Equipment'!$B:$B,$B287,'Health Products &amp; Equipment'!BD:BD)+SUMIF('Other Pharma &amp; Health Products'!$B:$B,$B287,'Other Pharma &amp; Health Products'!BD:BD)+SUMIF('PSM Costs'!$B:$B,$B287,'PSM Costs'!BD:BD),"")</f>
        <v/>
      </c>
      <c r="V287" s="230" t="str">
        <f ca="1">IF(SUMIF(Pharmaceuticals!$B:$B,$B287,Pharmaceuticals!AW:AW)+SUMIF('Health Products &amp; Equipment'!$B:$B,$B287,'Health Products &amp; Equipment'!BF:BF)+SUMIF('Other Pharma &amp; Health Products'!$B:$B,$B287,'Other Pharma &amp; Health Products'!BF:BF)+SUMIF('PSM Costs'!$B:$B,$B287,'PSM Costs'!BF:BF)&gt;0,SUMIF(Pharmaceuticals!$B:$B,$B287,Pharmaceuticals!AW:AW)+SUMIF('Health Products &amp; Equipment'!$B:$B,$B287,'Health Products &amp; Equipment'!BF:BF)+SUMIF('Other Pharma &amp; Health Products'!$B:$B,$B287,'Other Pharma &amp; Health Products'!BF:BF)+SUMIF('PSM Costs'!$B:$B,$B287,'PSM Costs'!BF:BF),"")</f>
        <v/>
      </c>
      <c r="W287" s="228" t="str">
        <f t="shared" ca="1" si="23"/>
        <v/>
      </c>
      <c r="X287" s="231" t="str">
        <f ca="1">IF(SUMIF(Pharmaceuticals!$B:$B,$B287,Pharmaceuticals!BD:BD)+SUMIF('Health Products &amp; Equipment'!$B:$B,$B287,'Health Products &amp; Equipment'!BM:BM)+SUMIF('Other Pharma &amp; Health Products'!$B:$B,$B287,'Other Pharma &amp; Health Products'!BM:BM)+SUMIF('PSM Costs'!$B:$B,$B287,'PSM Costs'!BM:BM)&gt;0,SUMIF(Pharmaceuticals!$B:$B,$B287,Pharmaceuticals!BD:BD)+SUMIF('Health Products &amp; Equipment'!$B:$B,$B287,'Health Products &amp; Equipment'!BM:BM)+SUMIF('Other Pharma &amp; Health Products'!$B:$B,$B287,'Other Pharma &amp; Health Products'!BM:BM)+SUMIF('PSM Costs'!$B:$B,$B287,'PSM Costs'!BM:BM),"")</f>
        <v/>
      </c>
      <c r="Y287" s="231" t="str">
        <f ca="1">IF(SUMIF(Pharmaceuticals!$B:$B,$B287,Pharmaceuticals!BF:BF)+SUMIF('Health Products &amp; Equipment'!$B:$B,$B287,'Health Products &amp; Equipment'!BO:BO)+SUMIF('Other Pharma &amp; Health Products'!$B:$B,$B287,'Other Pharma &amp; Health Products'!BO:BO)+SUMIF('PSM Costs'!$B:$B,$B287,'PSM Costs'!BO:BO)&gt;0,SUMIF(Pharmaceuticals!$B:$B,$B287,Pharmaceuticals!BF:BF)+SUMIF('Health Products &amp; Equipment'!$B:$B,$B287,'Health Products &amp; Equipment'!BO:BO)+SUMIF('Other Pharma &amp; Health Products'!$B:$B,$B287,'Other Pharma &amp; Health Products'!BO:BO)+SUMIF('PSM Costs'!$B:$B,$B287,'PSM Costs'!BO:BO),"")</f>
        <v/>
      </c>
      <c r="Z287" s="231" t="str">
        <f ca="1">IF(SUMIF(Pharmaceuticals!$B:$B,$B287,Pharmaceuticals!BH:BH)+SUMIF('Health Products &amp; Equipment'!$B:$B,$B287,'Health Products &amp; Equipment'!BQ:BQ)+SUMIF('Other Pharma &amp; Health Products'!$B:$B,$B287,'Other Pharma &amp; Health Products'!BQ:BQ)+SUMIF('PSM Costs'!$B:$B,$B287,'PSM Costs'!BQ:BQ)&gt;0,SUMIF(Pharmaceuticals!$B:$B,$B287,Pharmaceuticals!BH:BH)+SUMIF('Health Products &amp; Equipment'!$B:$B,$B287,'Health Products &amp; Equipment'!BQ:BQ)+SUMIF('Other Pharma &amp; Health Products'!$B:$B,$B287,'Other Pharma &amp; Health Products'!BQ:BQ)+SUMIF('PSM Costs'!$B:$B,$B287,'PSM Costs'!BQ:BQ),"")</f>
        <v/>
      </c>
      <c r="AA287" s="231" t="str">
        <f ca="1">IF(SUMIF(Pharmaceuticals!$B:$B,$B287,Pharmaceuticals!BJ:BJ)+SUMIF('Health Products &amp; Equipment'!$B:$B,$B287,'Health Products &amp; Equipment'!BS:BS)+SUMIF('Other Pharma &amp; Health Products'!$B:$B,$B287,'Other Pharma &amp; Health Products'!BS:BS)+SUMIF('PSM Costs'!$B:$B,$B287,'PSM Costs'!BS:BS)&gt;0,SUMIF(Pharmaceuticals!$B:$B,$B287,Pharmaceuticals!BJ:BJ)+SUMIF('Health Products &amp; Equipment'!$B:$B,$B287,'Health Products &amp; Equipment'!BS:BS)+SUMIF('Other Pharma &amp; Health Products'!$B:$B,$B287,'Other Pharma &amp; Health Products'!BS:BS)+SUMIF('PSM Costs'!$B:$B,$B287,'PSM Costs'!BS:BS),"")</f>
        <v/>
      </c>
      <c r="AB287" s="230" t="str">
        <f t="shared" ca="1" si="24"/>
        <v/>
      </c>
    </row>
    <row r="288" spans="1:28" ht="22" customHeight="1" x14ac:dyDescent="0.15">
      <c r="A288" s="226">
        <v>278</v>
      </c>
      <c r="B288" s="226" t="str">
        <f ca="1">IFERROR(VLOOKUP(A288,'Rank unique Mod-Int-CI-PR'!I:J,2,FALSE),"")</f>
        <v/>
      </c>
      <c r="C288" s="227" t="str">
        <f ca="1">IFERROR(VLOOKUP(VALUE(LEFT(B288,FIND("-",B288)-1)),CatModules!B:C,2,FALSE),"")</f>
        <v/>
      </c>
      <c r="D288" s="227" t="str">
        <f ca="1">IFERROR(VLOOKUP(LEFT(B288,FIND("--",B288)-1),CatInt!D:E,2,FALSE),"")</f>
        <v/>
      </c>
      <c r="E288" s="227" t="str">
        <f ca="1">IFERROR(VLOOKUP(MID(B288,FIND("--",B288)+2,FIND("---",B288)-FIND("--",B288)-2),CatCostInp!D:E,2,FALSE),"")</f>
        <v/>
      </c>
      <c r="F288" s="227" t="str">
        <f ca="1">IFERROR(VLOOKUP(B288,ActivityConcat!A:C,3,FALSE),"")</f>
        <v/>
      </c>
      <c r="G288" s="228" t="str">
        <f ca="1">IFERROR(VLOOKUP(VALUE(RIGHT(B288,1)),Setup!A:D,4,FALSE),"")</f>
        <v/>
      </c>
      <c r="H288" s="229" t="str">
        <f t="shared" ca="1" si="20"/>
        <v/>
      </c>
      <c r="I288" s="230" t="str">
        <f ca="1">IF(SUMIF(Pharmaceuticals!$B:$B,$B288,Pharmaceuticals!Q:Q)+SUMIF('Health Products &amp; Equipment'!$B:$B,$B288,'Health Products &amp; Equipment'!Z:Z)+SUMIF('Other Pharma &amp; Health Products'!$B:$B,$B288,'Other Pharma &amp; Health Products'!Z:Z)+SUMIF('PSM Costs'!$B:$B,$B288,'PSM Costs'!Z:Z)&gt;0,SUMIF(Pharmaceuticals!$B:$B,$B288,Pharmaceuticals!Q:Q)+SUMIF('Health Products &amp; Equipment'!$B:$B,$B288,'Health Products &amp; Equipment'!Z:Z)+SUMIF('Other Pharma &amp; Health Products'!$B:$B,$B288,'Other Pharma &amp; Health Products'!Z:Z)+SUMIF('PSM Costs'!$B:$B,$B288,'PSM Costs'!Z:Z),"")</f>
        <v/>
      </c>
      <c r="J288" s="230" t="str">
        <f ca="1">IF(SUMIF(Pharmaceuticals!$B:$B,$B288,Pharmaceuticals!S:S)+SUMIF('Health Products &amp; Equipment'!$B:$B,$B288,'Health Products &amp; Equipment'!AB:AB)+SUMIF('Other Pharma &amp; Health Products'!$B:$B,$B288,'Other Pharma &amp; Health Products'!AB:AB)+SUMIF('PSM Costs'!$B:$B,$B288,'PSM Costs'!AB:AB)&gt;0,SUMIF(Pharmaceuticals!$B:$B,$B288,Pharmaceuticals!S:S)+SUMIF('Health Products &amp; Equipment'!$B:$B,$B288,'Health Products &amp; Equipment'!AB:AB)+SUMIF('Other Pharma &amp; Health Products'!$B:$B,$B288,'Other Pharma &amp; Health Products'!AB:AB)+SUMIF('PSM Costs'!$B:$B,$B288,'PSM Costs'!AB:AB),"")</f>
        <v/>
      </c>
      <c r="K288" s="230" t="str">
        <f ca="1">IF(SUMIF(Pharmaceuticals!$B:$B,$B288,Pharmaceuticals!U:U)+SUMIF('Health Products &amp; Equipment'!$B:$B,$B288,'Health Products &amp; Equipment'!AD:AD)+SUMIF('Other Pharma &amp; Health Products'!$B:$B,$B288,'Other Pharma &amp; Health Products'!AD:AD)+SUMIF('PSM Costs'!$B:$B,$B288,'PSM Costs'!AD:AD)&gt;0,SUMIF(Pharmaceuticals!$B:$B,$B288,Pharmaceuticals!U:U)+SUMIF('Health Products &amp; Equipment'!$B:$B,$B288,'Health Products &amp; Equipment'!AD:AD)+SUMIF('Other Pharma &amp; Health Products'!$B:$B,$B288,'Other Pharma &amp; Health Products'!AD:AD)+SUMIF('PSM Costs'!$B:$B,$B288,'PSM Costs'!AD:AD),"")</f>
        <v/>
      </c>
      <c r="L288" s="230" t="str">
        <f ca="1">IF(SUMIF(Pharmaceuticals!$B:$B,$B288,Pharmaceuticals!W:W)+SUMIF('Health Products &amp; Equipment'!$B:$B,$B288,'Health Products &amp; Equipment'!AF:AF)+SUMIF('Other Pharma &amp; Health Products'!$B:$B,$B288,'Other Pharma &amp; Health Products'!AF:AF)+SUMIF('PSM Costs'!$B:$B,$B288,'PSM Costs'!AF:AF)&gt;0,SUMIF(Pharmaceuticals!$B:$B,$B288,Pharmaceuticals!W:W)+SUMIF('Health Products &amp; Equipment'!$B:$B,$B288,'Health Products &amp; Equipment'!AF:AF)+SUMIF('Other Pharma &amp; Health Products'!$B:$B,$B288,'Other Pharma &amp; Health Products'!AF:AF)+SUMIF('PSM Costs'!$B:$B,$B288,'PSM Costs'!AF:AF),"")</f>
        <v/>
      </c>
      <c r="M288" s="228" t="str">
        <f t="shared" ca="1" si="21"/>
        <v/>
      </c>
      <c r="N288" s="231" t="str">
        <f ca="1">IF(SUMIF(Pharmaceuticals!$B:$B,$B288,Pharmaceuticals!AD:AD)+SUMIF('Health Products &amp; Equipment'!$B:$B,$B288,'Health Products &amp; Equipment'!AM:AM)+SUMIF('Other Pharma &amp; Health Products'!$B:$B,$B288,'Other Pharma &amp; Health Products'!AM:AM)+SUMIF('PSM Costs'!$B:$B,$B288,'PSM Costs'!AM:AM)&gt;0,SUMIF(Pharmaceuticals!$B:$B,$B288,Pharmaceuticals!AD:AD)+SUMIF('Health Products &amp; Equipment'!$B:$B,$B288,'Health Products &amp; Equipment'!AM:AM)+SUMIF('Other Pharma &amp; Health Products'!$B:$B,$B288,'Other Pharma &amp; Health Products'!AM:AM)+SUMIF('PSM Costs'!$B:$B,$B288,'PSM Costs'!AM:AM),"")</f>
        <v/>
      </c>
      <c r="O288" s="231" t="str">
        <f ca="1">IF(SUMIF(Pharmaceuticals!$B:$B,$B288,Pharmaceuticals!AF:AF)+SUMIF('Health Products &amp; Equipment'!$B:$B,$B288,'Health Products &amp; Equipment'!AO:AO)+SUMIF('Other Pharma &amp; Health Products'!$B:$B,$B288,'Other Pharma &amp; Health Products'!AO:AO)+SUMIF('PSM Costs'!$B:$B,$B288,'PSM Costs'!AO:AO)&gt;0,SUMIF(Pharmaceuticals!$B:$B,$B288,Pharmaceuticals!AF:AF)+SUMIF('Health Products &amp; Equipment'!$B:$B,$B288,'Health Products &amp; Equipment'!AO:AO)+SUMIF('Other Pharma &amp; Health Products'!$B:$B,$B288,'Other Pharma &amp; Health Products'!AO:AO)+SUMIF('PSM Costs'!$B:$B,$B288,'PSM Costs'!AO:AO),"")</f>
        <v/>
      </c>
      <c r="P288" s="231" t="str">
        <f ca="1">IF(SUMIF(Pharmaceuticals!$B:$B,$B288,Pharmaceuticals!AH:AH)+SUMIF('Health Products &amp; Equipment'!$B:$B,$B288,'Health Products &amp; Equipment'!AQ:AQ)+SUMIF('Other Pharma &amp; Health Products'!$B:$B,$B288,'Other Pharma &amp; Health Products'!AQ:AQ)+SUMIF('PSM Costs'!$B:$B,$B288,'PSM Costs'!AQ:AQ)&gt;0,SUMIF(Pharmaceuticals!$B:$B,$B288,Pharmaceuticals!AH:AH)+SUMIF('Health Products &amp; Equipment'!$B:$B,$B288,'Health Products &amp; Equipment'!AQ:AQ)+SUMIF('Other Pharma &amp; Health Products'!$B:$B,$B288,'Other Pharma &amp; Health Products'!AQ:AQ)+SUMIF('PSM Costs'!$B:$B,$B288,'PSM Costs'!AQ:AQ),"")</f>
        <v/>
      </c>
      <c r="Q288" s="231" t="str">
        <f ca="1">IF(SUMIF(Pharmaceuticals!$B:$B,$B288,Pharmaceuticals!AJ:AJ)+SUMIF('Health Products &amp; Equipment'!$B:$B,$B288,'Health Products &amp; Equipment'!AS:AS)+SUMIF('Other Pharma &amp; Health Products'!$B:$B,$B288,'Other Pharma &amp; Health Products'!AS:AS)+SUMIF('PSM Costs'!$B:$B,$B288,'PSM Costs'!AS:AS)&gt;0,SUMIF(Pharmaceuticals!$B:$B,$B288,Pharmaceuticals!AJ:AJ)+SUMIF('Health Products &amp; Equipment'!$B:$B,$B288,'Health Products &amp; Equipment'!AS:AS)+SUMIF('Other Pharma &amp; Health Products'!$B:$B,$B288,'Other Pharma &amp; Health Products'!AS:AS)+SUMIF('PSM Costs'!$B:$B,$B288,'PSM Costs'!AS:AS),"")</f>
        <v/>
      </c>
      <c r="R288" s="229" t="str">
        <f t="shared" ca="1" si="22"/>
        <v/>
      </c>
      <c r="S288" s="230" t="str">
        <f ca="1">IF(SUMIF(Pharmaceuticals!$B:$B,$B288,Pharmaceuticals!AQ:AQ)+SUMIF('Health Products &amp; Equipment'!$B:$B,$B288,'Health Products &amp; Equipment'!AZ:AZ)+SUMIF('Other Pharma &amp; Health Products'!$B:$B,$B288,'Other Pharma &amp; Health Products'!AZ:AZ)+SUMIF('PSM Costs'!$B:$B,$B288,'PSM Costs'!AZ:AZ)&gt;0,SUMIF(Pharmaceuticals!$B:$B,$B288,Pharmaceuticals!AQ:AQ)+SUMIF('Health Products &amp; Equipment'!$B:$B,$B288,'Health Products &amp; Equipment'!AZ:AZ)+SUMIF('Other Pharma &amp; Health Products'!$B:$B,$B288,'Other Pharma &amp; Health Products'!AZ:AZ)+SUMIF('PSM Costs'!$B:$B,$B288,'PSM Costs'!AZ:AZ),"")</f>
        <v/>
      </c>
      <c r="T288" s="230" t="str">
        <f ca="1">IF(SUMIF(Pharmaceuticals!$B:$B,$B288,Pharmaceuticals!AS:AS)+SUMIF('Health Products &amp; Equipment'!$B:$B,$B288,'Health Products &amp; Equipment'!BB:BB)+SUMIF('Other Pharma &amp; Health Products'!$B:$B,$B288,'Other Pharma &amp; Health Products'!BB:BB)+SUMIF('PSM Costs'!$B:$B,$B288,'PSM Costs'!BB:BB)&gt;0,SUMIF(Pharmaceuticals!$B:$B,$B288,Pharmaceuticals!AS:AS)+SUMIF('Health Products &amp; Equipment'!$B:$B,$B288,'Health Products &amp; Equipment'!BB:BB)+SUMIF('Other Pharma &amp; Health Products'!$B:$B,$B288,'Other Pharma &amp; Health Products'!BB:BB)+SUMIF('PSM Costs'!$B:$B,$B288,'PSM Costs'!BB:BB),"")</f>
        <v/>
      </c>
      <c r="U288" s="230" t="str">
        <f ca="1">IF(SUMIF(Pharmaceuticals!$B:$B,$B288,Pharmaceuticals!AU:AU)+SUMIF('Health Products &amp; Equipment'!$B:$B,$B288,'Health Products &amp; Equipment'!BD:BD)+SUMIF('Other Pharma &amp; Health Products'!$B:$B,$B288,'Other Pharma &amp; Health Products'!BD:BD)+SUMIF('PSM Costs'!$B:$B,$B288,'PSM Costs'!BD:BD)&gt;0,SUMIF(Pharmaceuticals!$B:$B,$B288,Pharmaceuticals!AU:AU)+SUMIF('Health Products &amp; Equipment'!$B:$B,$B288,'Health Products &amp; Equipment'!BD:BD)+SUMIF('Other Pharma &amp; Health Products'!$B:$B,$B288,'Other Pharma &amp; Health Products'!BD:BD)+SUMIF('PSM Costs'!$B:$B,$B288,'PSM Costs'!BD:BD),"")</f>
        <v/>
      </c>
      <c r="V288" s="230" t="str">
        <f ca="1">IF(SUMIF(Pharmaceuticals!$B:$B,$B288,Pharmaceuticals!AW:AW)+SUMIF('Health Products &amp; Equipment'!$B:$B,$B288,'Health Products &amp; Equipment'!BF:BF)+SUMIF('Other Pharma &amp; Health Products'!$B:$B,$B288,'Other Pharma &amp; Health Products'!BF:BF)+SUMIF('PSM Costs'!$B:$B,$B288,'PSM Costs'!BF:BF)&gt;0,SUMIF(Pharmaceuticals!$B:$B,$B288,Pharmaceuticals!AW:AW)+SUMIF('Health Products &amp; Equipment'!$B:$B,$B288,'Health Products &amp; Equipment'!BF:BF)+SUMIF('Other Pharma &amp; Health Products'!$B:$B,$B288,'Other Pharma &amp; Health Products'!BF:BF)+SUMIF('PSM Costs'!$B:$B,$B288,'PSM Costs'!BF:BF),"")</f>
        <v/>
      </c>
      <c r="W288" s="228" t="str">
        <f t="shared" ca="1" si="23"/>
        <v/>
      </c>
      <c r="X288" s="231" t="str">
        <f ca="1">IF(SUMIF(Pharmaceuticals!$B:$B,$B288,Pharmaceuticals!BD:BD)+SUMIF('Health Products &amp; Equipment'!$B:$B,$B288,'Health Products &amp; Equipment'!BM:BM)+SUMIF('Other Pharma &amp; Health Products'!$B:$B,$B288,'Other Pharma &amp; Health Products'!BM:BM)+SUMIF('PSM Costs'!$B:$B,$B288,'PSM Costs'!BM:BM)&gt;0,SUMIF(Pharmaceuticals!$B:$B,$B288,Pharmaceuticals!BD:BD)+SUMIF('Health Products &amp; Equipment'!$B:$B,$B288,'Health Products &amp; Equipment'!BM:BM)+SUMIF('Other Pharma &amp; Health Products'!$B:$B,$B288,'Other Pharma &amp; Health Products'!BM:BM)+SUMIF('PSM Costs'!$B:$B,$B288,'PSM Costs'!BM:BM),"")</f>
        <v/>
      </c>
      <c r="Y288" s="231" t="str">
        <f ca="1">IF(SUMIF(Pharmaceuticals!$B:$B,$B288,Pharmaceuticals!BF:BF)+SUMIF('Health Products &amp; Equipment'!$B:$B,$B288,'Health Products &amp; Equipment'!BO:BO)+SUMIF('Other Pharma &amp; Health Products'!$B:$B,$B288,'Other Pharma &amp; Health Products'!BO:BO)+SUMIF('PSM Costs'!$B:$B,$B288,'PSM Costs'!BO:BO)&gt;0,SUMIF(Pharmaceuticals!$B:$B,$B288,Pharmaceuticals!BF:BF)+SUMIF('Health Products &amp; Equipment'!$B:$B,$B288,'Health Products &amp; Equipment'!BO:BO)+SUMIF('Other Pharma &amp; Health Products'!$B:$B,$B288,'Other Pharma &amp; Health Products'!BO:BO)+SUMIF('PSM Costs'!$B:$B,$B288,'PSM Costs'!BO:BO),"")</f>
        <v/>
      </c>
      <c r="Z288" s="231" t="str">
        <f ca="1">IF(SUMIF(Pharmaceuticals!$B:$B,$B288,Pharmaceuticals!BH:BH)+SUMIF('Health Products &amp; Equipment'!$B:$B,$B288,'Health Products &amp; Equipment'!BQ:BQ)+SUMIF('Other Pharma &amp; Health Products'!$B:$B,$B288,'Other Pharma &amp; Health Products'!BQ:BQ)+SUMIF('PSM Costs'!$B:$B,$B288,'PSM Costs'!BQ:BQ)&gt;0,SUMIF(Pharmaceuticals!$B:$B,$B288,Pharmaceuticals!BH:BH)+SUMIF('Health Products &amp; Equipment'!$B:$B,$B288,'Health Products &amp; Equipment'!BQ:BQ)+SUMIF('Other Pharma &amp; Health Products'!$B:$B,$B288,'Other Pharma &amp; Health Products'!BQ:BQ)+SUMIF('PSM Costs'!$B:$B,$B288,'PSM Costs'!BQ:BQ),"")</f>
        <v/>
      </c>
      <c r="AA288" s="231" t="str">
        <f ca="1">IF(SUMIF(Pharmaceuticals!$B:$B,$B288,Pharmaceuticals!BJ:BJ)+SUMIF('Health Products &amp; Equipment'!$B:$B,$B288,'Health Products &amp; Equipment'!BS:BS)+SUMIF('Other Pharma &amp; Health Products'!$B:$B,$B288,'Other Pharma &amp; Health Products'!BS:BS)+SUMIF('PSM Costs'!$B:$B,$B288,'PSM Costs'!BS:BS)&gt;0,SUMIF(Pharmaceuticals!$B:$B,$B288,Pharmaceuticals!BJ:BJ)+SUMIF('Health Products &amp; Equipment'!$B:$B,$B288,'Health Products &amp; Equipment'!BS:BS)+SUMIF('Other Pharma &amp; Health Products'!$B:$B,$B288,'Other Pharma &amp; Health Products'!BS:BS)+SUMIF('PSM Costs'!$B:$B,$B288,'PSM Costs'!BS:BS),"")</f>
        <v/>
      </c>
      <c r="AB288" s="230" t="str">
        <f t="shared" ca="1" si="24"/>
        <v/>
      </c>
    </row>
    <row r="289" spans="1:28" ht="22" customHeight="1" x14ac:dyDescent="0.15">
      <c r="A289" s="226">
        <v>279</v>
      </c>
      <c r="B289" s="226" t="str">
        <f ca="1">IFERROR(VLOOKUP(A289,'Rank unique Mod-Int-CI-PR'!I:J,2,FALSE),"")</f>
        <v/>
      </c>
      <c r="C289" s="227" t="str">
        <f ca="1">IFERROR(VLOOKUP(VALUE(LEFT(B289,FIND("-",B289)-1)),CatModules!B:C,2,FALSE),"")</f>
        <v/>
      </c>
      <c r="D289" s="227" t="str">
        <f ca="1">IFERROR(VLOOKUP(LEFT(B289,FIND("--",B289)-1),CatInt!D:E,2,FALSE),"")</f>
        <v/>
      </c>
      <c r="E289" s="227" t="str">
        <f ca="1">IFERROR(VLOOKUP(MID(B289,FIND("--",B289)+2,FIND("---",B289)-FIND("--",B289)-2),CatCostInp!D:E,2,FALSE),"")</f>
        <v/>
      </c>
      <c r="F289" s="227" t="str">
        <f ca="1">IFERROR(VLOOKUP(B289,ActivityConcat!A:C,3,FALSE),"")</f>
        <v/>
      </c>
      <c r="G289" s="228" t="str">
        <f ca="1">IFERROR(VLOOKUP(VALUE(RIGHT(B289,1)),Setup!A:D,4,FALSE),"")</f>
        <v/>
      </c>
      <c r="H289" s="229" t="str">
        <f t="shared" ca="1" si="20"/>
        <v/>
      </c>
      <c r="I289" s="230" t="str">
        <f ca="1">IF(SUMIF(Pharmaceuticals!$B:$B,$B289,Pharmaceuticals!Q:Q)+SUMIF('Health Products &amp; Equipment'!$B:$B,$B289,'Health Products &amp; Equipment'!Z:Z)+SUMIF('Other Pharma &amp; Health Products'!$B:$B,$B289,'Other Pharma &amp; Health Products'!Z:Z)+SUMIF('PSM Costs'!$B:$B,$B289,'PSM Costs'!Z:Z)&gt;0,SUMIF(Pharmaceuticals!$B:$B,$B289,Pharmaceuticals!Q:Q)+SUMIF('Health Products &amp; Equipment'!$B:$B,$B289,'Health Products &amp; Equipment'!Z:Z)+SUMIF('Other Pharma &amp; Health Products'!$B:$B,$B289,'Other Pharma &amp; Health Products'!Z:Z)+SUMIF('PSM Costs'!$B:$B,$B289,'PSM Costs'!Z:Z),"")</f>
        <v/>
      </c>
      <c r="J289" s="230" t="str">
        <f ca="1">IF(SUMIF(Pharmaceuticals!$B:$B,$B289,Pharmaceuticals!S:S)+SUMIF('Health Products &amp; Equipment'!$B:$B,$B289,'Health Products &amp; Equipment'!AB:AB)+SUMIF('Other Pharma &amp; Health Products'!$B:$B,$B289,'Other Pharma &amp; Health Products'!AB:AB)+SUMIF('PSM Costs'!$B:$B,$B289,'PSM Costs'!AB:AB)&gt;0,SUMIF(Pharmaceuticals!$B:$B,$B289,Pharmaceuticals!S:S)+SUMIF('Health Products &amp; Equipment'!$B:$B,$B289,'Health Products &amp; Equipment'!AB:AB)+SUMIF('Other Pharma &amp; Health Products'!$B:$B,$B289,'Other Pharma &amp; Health Products'!AB:AB)+SUMIF('PSM Costs'!$B:$B,$B289,'PSM Costs'!AB:AB),"")</f>
        <v/>
      </c>
      <c r="K289" s="230" t="str">
        <f ca="1">IF(SUMIF(Pharmaceuticals!$B:$B,$B289,Pharmaceuticals!U:U)+SUMIF('Health Products &amp; Equipment'!$B:$B,$B289,'Health Products &amp; Equipment'!AD:AD)+SUMIF('Other Pharma &amp; Health Products'!$B:$B,$B289,'Other Pharma &amp; Health Products'!AD:AD)+SUMIF('PSM Costs'!$B:$B,$B289,'PSM Costs'!AD:AD)&gt;0,SUMIF(Pharmaceuticals!$B:$B,$B289,Pharmaceuticals!U:U)+SUMIF('Health Products &amp; Equipment'!$B:$B,$B289,'Health Products &amp; Equipment'!AD:AD)+SUMIF('Other Pharma &amp; Health Products'!$B:$B,$B289,'Other Pharma &amp; Health Products'!AD:AD)+SUMIF('PSM Costs'!$B:$B,$B289,'PSM Costs'!AD:AD),"")</f>
        <v/>
      </c>
      <c r="L289" s="230" t="str">
        <f ca="1">IF(SUMIF(Pharmaceuticals!$B:$B,$B289,Pharmaceuticals!W:W)+SUMIF('Health Products &amp; Equipment'!$B:$B,$B289,'Health Products &amp; Equipment'!AF:AF)+SUMIF('Other Pharma &amp; Health Products'!$B:$B,$B289,'Other Pharma &amp; Health Products'!AF:AF)+SUMIF('PSM Costs'!$B:$B,$B289,'PSM Costs'!AF:AF)&gt;0,SUMIF(Pharmaceuticals!$B:$B,$B289,Pharmaceuticals!W:W)+SUMIF('Health Products &amp; Equipment'!$B:$B,$B289,'Health Products &amp; Equipment'!AF:AF)+SUMIF('Other Pharma &amp; Health Products'!$B:$B,$B289,'Other Pharma &amp; Health Products'!AF:AF)+SUMIF('PSM Costs'!$B:$B,$B289,'PSM Costs'!AF:AF),"")</f>
        <v/>
      </c>
      <c r="M289" s="228" t="str">
        <f t="shared" ca="1" si="21"/>
        <v/>
      </c>
      <c r="N289" s="231" t="str">
        <f ca="1">IF(SUMIF(Pharmaceuticals!$B:$B,$B289,Pharmaceuticals!AD:AD)+SUMIF('Health Products &amp; Equipment'!$B:$B,$B289,'Health Products &amp; Equipment'!AM:AM)+SUMIF('Other Pharma &amp; Health Products'!$B:$B,$B289,'Other Pharma &amp; Health Products'!AM:AM)+SUMIF('PSM Costs'!$B:$B,$B289,'PSM Costs'!AM:AM)&gt;0,SUMIF(Pharmaceuticals!$B:$B,$B289,Pharmaceuticals!AD:AD)+SUMIF('Health Products &amp; Equipment'!$B:$B,$B289,'Health Products &amp; Equipment'!AM:AM)+SUMIF('Other Pharma &amp; Health Products'!$B:$B,$B289,'Other Pharma &amp; Health Products'!AM:AM)+SUMIF('PSM Costs'!$B:$B,$B289,'PSM Costs'!AM:AM),"")</f>
        <v/>
      </c>
      <c r="O289" s="231" t="str">
        <f ca="1">IF(SUMIF(Pharmaceuticals!$B:$B,$B289,Pharmaceuticals!AF:AF)+SUMIF('Health Products &amp; Equipment'!$B:$B,$B289,'Health Products &amp; Equipment'!AO:AO)+SUMIF('Other Pharma &amp; Health Products'!$B:$B,$B289,'Other Pharma &amp; Health Products'!AO:AO)+SUMIF('PSM Costs'!$B:$B,$B289,'PSM Costs'!AO:AO)&gt;0,SUMIF(Pharmaceuticals!$B:$B,$B289,Pharmaceuticals!AF:AF)+SUMIF('Health Products &amp; Equipment'!$B:$B,$B289,'Health Products &amp; Equipment'!AO:AO)+SUMIF('Other Pharma &amp; Health Products'!$B:$B,$B289,'Other Pharma &amp; Health Products'!AO:AO)+SUMIF('PSM Costs'!$B:$B,$B289,'PSM Costs'!AO:AO),"")</f>
        <v/>
      </c>
      <c r="P289" s="231" t="str">
        <f ca="1">IF(SUMIF(Pharmaceuticals!$B:$B,$B289,Pharmaceuticals!AH:AH)+SUMIF('Health Products &amp; Equipment'!$B:$B,$B289,'Health Products &amp; Equipment'!AQ:AQ)+SUMIF('Other Pharma &amp; Health Products'!$B:$B,$B289,'Other Pharma &amp; Health Products'!AQ:AQ)+SUMIF('PSM Costs'!$B:$B,$B289,'PSM Costs'!AQ:AQ)&gt;0,SUMIF(Pharmaceuticals!$B:$B,$B289,Pharmaceuticals!AH:AH)+SUMIF('Health Products &amp; Equipment'!$B:$B,$B289,'Health Products &amp; Equipment'!AQ:AQ)+SUMIF('Other Pharma &amp; Health Products'!$B:$B,$B289,'Other Pharma &amp; Health Products'!AQ:AQ)+SUMIF('PSM Costs'!$B:$B,$B289,'PSM Costs'!AQ:AQ),"")</f>
        <v/>
      </c>
      <c r="Q289" s="231" t="str">
        <f ca="1">IF(SUMIF(Pharmaceuticals!$B:$B,$B289,Pharmaceuticals!AJ:AJ)+SUMIF('Health Products &amp; Equipment'!$B:$B,$B289,'Health Products &amp; Equipment'!AS:AS)+SUMIF('Other Pharma &amp; Health Products'!$B:$B,$B289,'Other Pharma &amp; Health Products'!AS:AS)+SUMIF('PSM Costs'!$B:$B,$B289,'PSM Costs'!AS:AS)&gt;0,SUMIF(Pharmaceuticals!$B:$B,$B289,Pharmaceuticals!AJ:AJ)+SUMIF('Health Products &amp; Equipment'!$B:$B,$B289,'Health Products &amp; Equipment'!AS:AS)+SUMIF('Other Pharma &amp; Health Products'!$B:$B,$B289,'Other Pharma &amp; Health Products'!AS:AS)+SUMIF('PSM Costs'!$B:$B,$B289,'PSM Costs'!AS:AS),"")</f>
        <v/>
      </c>
      <c r="R289" s="229" t="str">
        <f t="shared" ca="1" si="22"/>
        <v/>
      </c>
      <c r="S289" s="230" t="str">
        <f ca="1">IF(SUMIF(Pharmaceuticals!$B:$B,$B289,Pharmaceuticals!AQ:AQ)+SUMIF('Health Products &amp; Equipment'!$B:$B,$B289,'Health Products &amp; Equipment'!AZ:AZ)+SUMIF('Other Pharma &amp; Health Products'!$B:$B,$B289,'Other Pharma &amp; Health Products'!AZ:AZ)+SUMIF('PSM Costs'!$B:$B,$B289,'PSM Costs'!AZ:AZ)&gt;0,SUMIF(Pharmaceuticals!$B:$B,$B289,Pharmaceuticals!AQ:AQ)+SUMIF('Health Products &amp; Equipment'!$B:$B,$B289,'Health Products &amp; Equipment'!AZ:AZ)+SUMIF('Other Pharma &amp; Health Products'!$B:$B,$B289,'Other Pharma &amp; Health Products'!AZ:AZ)+SUMIF('PSM Costs'!$B:$B,$B289,'PSM Costs'!AZ:AZ),"")</f>
        <v/>
      </c>
      <c r="T289" s="230" t="str">
        <f ca="1">IF(SUMIF(Pharmaceuticals!$B:$B,$B289,Pharmaceuticals!AS:AS)+SUMIF('Health Products &amp; Equipment'!$B:$B,$B289,'Health Products &amp; Equipment'!BB:BB)+SUMIF('Other Pharma &amp; Health Products'!$B:$B,$B289,'Other Pharma &amp; Health Products'!BB:BB)+SUMIF('PSM Costs'!$B:$B,$B289,'PSM Costs'!BB:BB)&gt;0,SUMIF(Pharmaceuticals!$B:$B,$B289,Pharmaceuticals!AS:AS)+SUMIF('Health Products &amp; Equipment'!$B:$B,$B289,'Health Products &amp; Equipment'!BB:BB)+SUMIF('Other Pharma &amp; Health Products'!$B:$B,$B289,'Other Pharma &amp; Health Products'!BB:BB)+SUMIF('PSM Costs'!$B:$B,$B289,'PSM Costs'!BB:BB),"")</f>
        <v/>
      </c>
      <c r="U289" s="230" t="str">
        <f ca="1">IF(SUMIF(Pharmaceuticals!$B:$B,$B289,Pharmaceuticals!AU:AU)+SUMIF('Health Products &amp; Equipment'!$B:$B,$B289,'Health Products &amp; Equipment'!BD:BD)+SUMIF('Other Pharma &amp; Health Products'!$B:$B,$B289,'Other Pharma &amp; Health Products'!BD:BD)+SUMIF('PSM Costs'!$B:$B,$B289,'PSM Costs'!BD:BD)&gt;0,SUMIF(Pharmaceuticals!$B:$B,$B289,Pharmaceuticals!AU:AU)+SUMIF('Health Products &amp; Equipment'!$B:$B,$B289,'Health Products &amp; Equipment'!BD:BD)+SUMIF('Other Pharma &amp; Health Products'!$B:$B,$B289,'Other Pharma &amp; Health Products'!BD:BD)+SUMIF('PSM Costs'!$B:$B,$B289,'PSM Costs'!BD:BD),"")</f>
        <v/>
      </c>
      <c r="V289" s="230" t="str">
        <f ca="1">IF(SUMIF(Pharmaceuticals!$B:$B,$B289,Pharmaceuticals!AW:AW)+SUMIF('Health Products &amp; Equipment'!$B:$B,$B289,'Health Products &amp; Equipment'!BF:BF)+SUMIF('Other Pharma &amp; Health Products'!$B:$B,$B289,'Other Pharma &amp; Health Products'!BF:BF)+SUMIF('PSM Costs'!$B:$B,$B289,'PSM Costs'!BF:BF)&gt;0,SUMIF(Pharmaceuticals!$B:$B,$B289,Pharmaceuticals!AW:AW)+SUMIF('Health Products &amp; Equipment'!$B:$B,$B289,'Health Products &amp; Equipment'!BF:BF)+SUMIF('Other Pharma &amp; Health Products'!$B:$B,$B289,'Other Pharma &amp; Health Products'!BF:BF)+SUMIF('PSM Costs'!$B:$B,$B289,'PSM Costs'!BF:BF),"")</f>
        <v/>
      </c>
      <c r="W289" s="228" t="str">
        <f t="shared" ca="1" si="23"/>
        <v/>
      </c>
      <c r="X289" s="231" t="str">
        <f ca="1">IF(SUMIF(Pharmaceuticals!$B:$B,$B289,Pharmaceuticals!BD:BD)+SUMIF('Health Products &amp; Equipment'!$B:$B,$B289,'Health Products &amp; Equipment'!BM:BM)+SUMIF('Other Pharma &amp; Health Products'!$B:$B,$B289,'Other Pharma &amp; Health Products'!BM:BM)+SUMIF('PSM Costs'!$B:$B,$B289,'PSM Costs'!BM:BM)&gt;0,SUMIF(Pharmaceuticals!$B:$B,$B289,Pharmaceuticals!BD:BD)+SUMIF('Health Products &amp; Equipment'!$B:$B,$B289,'Health Products &amp; Equipment'!BM:BM)+SUMIF('Other Pharma &amp; Health Products'!$B:$B,$B289,'Other Pharma &amp; Health Products'!BM:BM)+SUMIF('PSM Costs'!$B:$B,$B289,'PSM Costs'!BM:BM),"")</f>
        <v/>
      </c>
      <c r="Y289" s="231" t="str">
        <f ca="1">IF(SUMIF(Pharmaceuticals!$B:$B,$B289,Pharmaceuticals!BF:BF)+SUMIF('Health Products &amp; Equipment'!$B:$B,$B289,'Health Products &amp; Equipment'!BO:BO)+SUMIF('Other Pharma &amp; Health Products'!$B:$B,$B289,'Other Pharma &amp; Health Products'!BO:BO)+SUMIF('PSM Costs'!$B:$B,$B289,'PSM Costs'!BO:BO)&gt;0,SUMIF(Pharmaceuticals!$B:$B,$B289,Pharmaceuticals!BF:BF)+SUMIF('Health Products &amp; Equipment'!$B:$B,$B289,'Health Products &amp; Equipment'!BO:BO)+SUMIF('Other Pharma &amp; Health Products'!$B:$B,$B289,'Other Pharma &amp; Health Products'!BO:BO)+SUMIF('PSM Costs'!$B:$B,$B289,'PSM Costs'!BO:BO),"")</f>
        <v/>
      </c>
      <c r="Z289" s="231" t="str">
        <f ca="1">IF(SUMIF(Pharmaceuticals!$B:$B,$B289,Pharmaceuticals!BH:BH)+SUMIF('Health Products &amp; Equipment'!$B:$B,$B289,'Health Products &amp; Equipment'!BQ:BQ)+SUMIF('Other Pharma &amp; Health Products'!$B:$B,$B289,'Other Pharma &amp; Health Products'!BQ:BQ)+SUMIF('PSM Costs'!$B:$B,$B289,'PSM Costs'!BQ:BQ)&gt;0,SUMIF(Pharmaceuticals!$B:$B,$B289,Pharmaceuticals!BH:BH)+SUMIF('Health Products &amp; Equipment'!$B:$B,$B289,'Health Products &amp; Equipment'!BQ:BQ)+SUMIF('Other Pharma &amp; Health Products'!$B:$B,$B289,'Other Pharma &amp; Health Products'!BQ:BQ)+SUMIF('PSM Costs'!$B:$B,$B289,'PSM Costs'!BQ:BQ),"")</f>
        <v/>
      </c>
      <c r="AA289" s="231" t="str">
        <f ca="1">IF(SUMIF(Pharmaceuticals!$B:$B,$B289,Pharmaceuticals!BJ:BJ)+SUMIF('Health Products &amp; Equipment'!$B:$B,$B289,'Health Products &amp; Equipment'!BS:BS)+SUMIF('Other Pharma &amp; Health Products'!$B:$B,$B289,'Other Pharma &amp; Health Products'!BS:BS)+SUMIF('PSM Costs'!$B:$B,$B289,'PSM Costs'!BS:BS)&gt;0,SUMIF(Pharmaceuticals!$B:$B,$B289,Pharmaceuticals!BJ:BJ)+SUMIF('Health Products &amp; Equipment'!$B:$B,$B289,'Health Products &amp; Equipment'!BS:BS)+SUMIF('Other Pharma &amp; Health Products'!$B:$B,$B289,'Other Pharma &amp; Health Products'!BS:BS)+SUMIF('PSM Costs'!$B:$B,$B289,'PSM Costs'!BS:BS),"")</f>
        <v/>
      </c>
      <c r="AB289" s="230" t="str">
        <f t="shared" ca="1" si="24"/>
        <v/>
      </c>
    </row>
    <row r="290" spans="1:28" ht="22" customHeight="1" x14ac:dyDescent="0.15">
      <c r="A290" s="226">
        <v>280</v>
      </c>
      <c r="B290" s="226" t="str">
        <f ca="1">IFERROR(VLOOKUP(A290,'Rank unique Mod-Int-CI-PR'!I:J,2,FALSE),"")</f>
        <v/>
      </c>
      <c r="C290" s="227" t="str">
        <f ca="1">IFERROR(VLOOKUP(VALUE(LEFT(B290,FIND("-",B290)-1)),CatModules!B:C,2,FALSE),"")</f>
        <v/>
      </c>
      <c r="D290" s="227" t="str">
        <f ca="1">IFERROR(VLOOKUP(LEFT(B290,FIND("--",B290)-1),CatInt!D:E,2,FALSE),"")</f>
        <v/>
      </c>
      <c r="E290" s="227" t="str">
        <f ca="1">IFERROR(VLOOKUP(MID(B290,FIND("--",B290)+2,FIND("---",B290)-FIND("--",B290)-2),CatCostInp!D:E,2,FALSE),"")</f>
        <v/>
      </c>
      <c r="F290" s="227" t="str">
        <f ca="1">IFERROR(VLOOKUP(B290,ActivityConcat!A:C,3,FALSE),"")</f>
        <v/>
      </c>
      <c r="G290" s="228" t="str">
        <f ca="1">IFERROR(VLOOKUP(VALUE(RIGHT(B290,1)),Setup!A:D,4,FALSE),"")</f>
        <v/>
      </c>
      <c r="H290" s="229" t="str">
        <f t="shared" ca="1" si="20"/>
        <v/>
      </c>
      <c r="I290" s="230" t="str">
        <f ca="1">IF(SUMIF(Pharmaceuticals!$B:$B,$B290,Pharmaceuticals!Q:Q)+SUMIF('Health Products &amp; Equipment'!$B:$B,$B290,'Health Products &amp; Equipment'!Z:Z)+SUMIF('Other Pharma &amp; Health Products'!$B:$B,$B290,'Other Pharma &amp; Health Products'!Z:Z)+SUMIF('PSM Costs'!$B:$B,$B290,'PSM Costs'!Z:Z)&gt;0,SUMIF(Pharmaceuticals!$B:$B,$B290,Pharmaceuticals!Q:Q)+SUMIF('Health Products &amp; Equipment'!$B:$B,$B290,'Health Products &amp; Equipment'!Z:Z)+SUMIF('Other Pharma &amp; Health Products'!$B:$B,$B290,'Other Pharma &amp; Health Products'!Z:Z)+SUMIF('PSM Costs'!$B:$B,$B290,'PSM Costs'!Z:Z),"")</f>
        <v/>
      </c>
      <c r="J290" s="230" t="str">
        <f ca="1">IF(SUMIF(Pharmaceuticals!$B:$B,$B290,Pharmaceuticals!S:S)+SUMIF('Health Products &amp; Equipment'!$B:$B,$B290,'Health Products &amp; Equipment'!AB:AB)+SUMIF('Other Pharma &amp; Health Products'!$B:$B,$B290,'Other Pharma &amp; Health Products'!AB:AB)+SUMIF('PSM Costs'!$B:$B,$B290,'PSM Costs'!AB:AB)&gt;0,SUMIF(Pharmaceuticals!$B:$B,$B290,Pharmaceuticals!S:S)+SUMIF('Health Products &amp; Equipment'!$B:$B,$B290,'Health Products &amp; Equipment'!AB:AB)+SUMIF('Other Pharma &amp; Health Products'!$B:$B,$B290,'Other Pharma &amp; Health Products'!AB:AB)+SUMIF('PSM Costs'!$B:$B,$B290,'PSM Costs'!AB:AB),"")</f>
        <v/>
      </c>
      <c r="K290" s="230" t="str">
        <f ca="1">IF(SUMIF(Pharmaceuticals!$B:$B,$B290,Pharmaceuticals!U:U)+SUMIF('Health Products &amp; Equipment'!$B:$B,$B290,'Health Products &amp; Equipment'!AD:AD)+SUMIF('Other Pharma &amp; Health Products'!$B:$B,$B290,'Other Pharma &amp; Health Products'!AD:AD)+SUMIF('PSM Costs'!$B:$B,$B290,'PSM Costs'!AD:AD)&gt;0,SUMIF(Pharmaceuticals!$B:$B,$B290,Pharmaceuticals!U:U)+SUMIF('Health Products &amp; Equipment'!$B:$B,$B290,'Health Products &amp; Equipment'!AD:AD)+SUMIF('Other Pharma &amp; Health Products'!$B:$B,$B290,'Other Pharma &amp; Health Products'!AD:AD)+SUMIF('PSM Costs'!$B:$B,$B290,'PSM Costs'!AD:AD),"")</f>
        <v/>
      </c>
      <c r="L290" s="230" t="str">
        <f ca="1">IF(SUMIF(Pharmaceuticals!$B:$B,$B290,Pharmaceuticals!W:W)+SUMIF('Health Products &amp; Equipment'!$B:$B,$B290,'Health Products &amp; Equipment'!AF:AF)+SUMIF('Other Pharma &amp; Health Products'!$B:$B,$B290,'Other Pharma &amp; Health Products'!AF:AF)+SUMIF('PSM Costs'!$B:$B,$B290,'PSM Costs'!AF:AF)&gt;0,SUMIF(Pharmaceuticals!$B:$B,$B290,Pharmaceuticals!W:W)+SUMIF('Health Products &amp; Equipment'!$B:$B,$B290,'Health Products &amp; Equipment'!AF:AF)+SUMIF('Other Pharma &amp; Health Products'!$B:$B,$B290,'Other Pharma &amp; Health Products'!AF:AF)+SUMIF('PSM Costs'!$B:$B,$B290,'PSM Costs'!AF:AF),"")</f>
        <v/>
      </c>
      <c r="M290" s="228" t="str">
        <f t="shared" ca="1" si="21"/>
        <v/>
      </c>
      <c r="N290" s="231" t="str">
        <f ca="1">IF(SUMIF(Pharmaceuticals!$B:$B,$B290,Pharmaceuticals!AD:AD)+SUMIF('Health Products &amp; Equipment'!$B:$B,$B290,'Health Products &amp; Equipment'!AM:AM)+SUMIF('Other Pharma &amp; Health Products'!$B:$B,$B290,'Other Pharma &amp; Health Products'!AM:AM)+SUMIF('PSM Costs'!$B:$B,$B290,'PSM Costs'!AM:AM)&gt;0,SUMIF(Pharmaceuticals!$B:$B,$B290,Pharmaceuticals!AD:AD)+SUMIF('Health Products &amp; Equipment'!$B:$B,$B290,'Health Products &amp; Equipment'!AM:AM)+SUMIF('Other Pharma &amp; Health Products'!$B:$B,$B290,'Other Pharma &amp; Health Products'!AM:AM)+SUMIF('PSM Costs'!$B:$B,$B290,'PSM Costs'!AM:AM),"")</f>
        <v/>
      </c>
      <c r="O290" s="231" t="str">
        <f ca="1">IF(SUMIF(Pharmaceuticals!$B:$B,$B290,Pharmaceuticals!AF:AF)+SUMIF('Health Products &amp; Equipment'!$B:$B,$B290,'Health Products &amp; Equipment'!AO:AO)+SUMIF('Other Pharma &amp; Health Products'!$B:$B,$B290,'Other Pharma &amp; Health Products'!AO:AO)+SUMIF('PSM Costs'!$B:$B,$B290,'PSM Costs'!AO:AO)&gt;0,SUMIF(Pharmaceuticals!$B:$B,$B290,Pharmaceuticals!AF:AF)+SUMIF('Health Products &amp; Equipment'!$B:$B,$B290,'Health Products &amp; Equipment'!AO:AO)+SUMIF('Other Pharma &amp; Health Products'!$B:$B,$B290,'Other Pharma &amp; Health Products'!AO:AO)+SUMIF('PSM Costs'!$B:$B,$B290,'PSM Costs'!AO:AO),"")</f>
        <v/>
      </c>
      <c r="P290" s="231" t="str">
        <f ca="1">IF(SUMIF(Pharmaceuticals!$B:$B,$B290,Pharmaceuticals!AH:AH)+SUMIF('Health Products &amp; Equipment'!$B:$B,$B290,'Health Products &amp; Equipment'!AQ:AQ)+SUMIF('Other Pharma &amp; Health Products'!$B:$B,$B290,'Other Pharma &amp; Health Products'!AQ:AQ)+SUMIF('PSM Costs'!$B:$B,$B290,'PSM Costs'!AQ:AQ)&gt;0,SUMIF(Pharmaceuticals!$B:$B,$B290,Pharmaceuticals!AH:AH)+SUMIF('Health Products &amp; Equipment'!$B:$B,$B290,'Health Products &amp; Equipment'!AQ:AQ)+SUMIF('Other Pharma &amp; Health Products'!$B:$B,$B290,'Other Pharma &amp; Health Products'!AQ:AQ)+SUMIF('PSM Costs'!$B:$B,$B290,'PSM Costs'!AQ:AQ),"")</f>
        <v/>
      </c>
      <c r="Q290" s="231" t="str">
        <f ca="1">IF(SUMIF(Pharmaceuticals!$B:$B,$B290,Pharmaceuticals!AJ:AJ)+SUMIF('Health Products &amp; Equipment'!$B:$B,$B290,'Health Products &amp; Equipment'!AS:AS)+SUMIF('Other Pharma &amp; Health Products'!$B:$B,$B290,'Other Pharma &amp; Health Products'!AS:AS)+SUMIF('PSM Costs'!$B:$B,$B290,'PSM Costs'!AS:AS)&gt;0,SUMIF(Pharmaceuticals!$B:$B,$B290,Pharmaceuticals!AJ:AJ)+SUMIF('Health Products &amp; Equipment'!$B:$B,$B290,'Health Products &amp; Equipment'!AS:AS)+SUMIF('Other Pharma &amp; Health Products'!$B:$B,$B290,'Other Pharma &amp; Health Products'!AS:AS)+SUMIF('PSM Costs'!$B:$B,$B290,'PSM Costs'!AS:AS),"")</f>
        <v/>
      </c>
      <c r="R290" s="229" t="str">
        <f t="shared" ca="1" si="22"/>
        <v/>
      </c>
      <c r="S290" s="230" t="str">
        <f ca="1">IF(SUMIF(Pharmaceuticals!$B:$B,$B290,Pharmaceuticals!AQ:AQ)+SUMIF('Health Products &amp; Equipment'!$B:$B,$B290,'Health Products &amp; Equipment'!AZ:AZ)+SUMIF('Other Pharma &amp; Health Products'!$B:$B,$B290,'Other Pharma &amp; Health Products'!AZ:AZ)+SUMIF('PSM Costs'!$B:$B,$B290,'PSM Costs'!AZ:AZ)&gt;0,SUMIF(Pharmaceuticals!$B:$B,$B290,Pharmaceuticals!AQ:AQ)+SUMIF('Health Products &amp; Equipment'!$B:$B,$B290,'Health Products &amp; Equipment'!AZ:AZ)+SUMIF('Other Pharma &amp; Health Products'!$B:$B,$B290,'Other Pharma &amp; Health Products'!AZ:AZ)+SUMIF('PSM Costs'!$B:$B,$B290,'PSM Costs'!AZ:AZ),"")</f>
        <v/>
      </c>
      <c r="T290" s="230" t="str">
        <f ca="1">IF(SUMIF(Pharmaceuticals!$B:$B,$B290,Pharmaceuticals!AS:AS)+SUMIF('Health Products &amp; Equipment'!$B:$B,$B290,'Health Products &amp; Equipment'!BB:BB)+SUMIF('Other Pharma &amp; Health Products'!$B:$B,$B290,'Other Pharma &amp; Health Products'!BB:BB)+SUMIF('PSM Costs'!$B:$B,$B290,'PSM Costs'!BB:BB)&gt;0,SUMIF(Pharmaceuticals!$B:$B,$B290,Pharmaceuticals!AS:AS)+SUMIF('Health Products &amp; Equipment'!$B:$B,$B290,'Health Products &amp; Equipment'!BB:BB)+SUMIF('Other Pharma &amp; Health Products'!$B:$B,$B290,'Other Pharma &amp; Health Products'!BB:BB)+SUMIF('PSM Costs'!$B:$B,$B290,'PSM Costs'!BB:BB),"")</f>
        <v/>
      </c>
      <c r="U290" s="230" t="str">
        <f ca="1">IF(SUMIF(Pharmaceuticals!$B:$B,$B290,Pharmaceuticals!AU:AU)+SUMIF('Health Products &amp; Equipment'!$B:$B,$B290,'Health Products &amp; Equipment'!BD:BD)+SUMIF('Other Pharma &amp; Health Products'!$B:$B,$B290,'Other Pharma &amp; Health Products'!BD:BD)+SUMIF('PSM Costs'!$B:$B,$B290,'PSM Costs'!BD:BD)&gt;0,SUMIF(Pharmaceuticals!$B:$B,$B290,Pharmaceuticals!AU:AU)+SUMIF('Health Products &amp; Equipment'!$B:$B,$B290,'Health Products &amp; Equipment'!BD:BD)+SUMIF('Other Pharma &amp; Health Products'!$B:$B,$B290,'Other Pharma &amp; Health Products'!BD:BD)+SUMIF('PSM Costs'!$B:$B,$B290,'PSM Costs'!BD:BD),"")</f>
        <v/>
      </c>
      <c r="V290" s="230" t="str">
        <f ca="1">IF(SUMIF(Pharmaceuticals!$B:$B,$B290,Pharmaceuticals!AW:AW)+SUMIF('Health Products &amp; Equipment'!$B:$B,$B290,'Health Products &amp; Equipment'!BF:BF)+SUMIF('Other Pharma &amp; Health Products'!$B:$B,$B290,'Other Pharma &amp; Health Products'!BF:BF)+SUMIF('PSM Costs'!$B:$B,$B290,'PSM Costs'!BF:BF)&gt;0,SUMIF(Pharmaceuticals!$B:$B,$B290,Pharmaceuticals!AW:AW)+SUMIF('Health Products &amp; Equipment'!$B:$B,$B290,'Health Products &amp; Equipment'!BF:BF)+SUMIF('Other Pharma &amp; Health Products'!$B:$B,$B290,'Other Pharma &amp; Health Products'!BF:BF)+SUMIF('PSM Costs'!$B:$B,$B290,'PSM Costs'!BF:BF),"")</f>
        <v/>
      </c>
      <c r="W290" s="228" t="str">
        <f t="shared" ca="1" si="23"/>
        <v/>
      </c>
      <c r="X290" s="231" t="str">
        <f ca="1">IF(SUMIF(Pharmaceuticals!$B:$B,$B290,Pharmaceuticals!BD:BD)+SUMIF('Health Products &amp; Equipment'!$B:$B,$B290,'Health Products &amp; Equipment'!BM:BM)+SUMIF('Other Pharma &amp; Health Products'!$B:$B,$B290,'Other Pharma &amp; Health Products'!BM:BM)+SUMIF('PSM Costs'!$B:$B,$B290,'PSM Costs'!BM:BM)&gt;0,SUMIF(Pharmaceuticals!$B:$B,$B290,Pharmaceuticals!BD:BD)+SUMIF('Health Products &amp; Equipment'!$B:$B,$B290,'Health Products &amp; Equipment'!BM:BM)+SUMIF('Other Pharma &amp; Health Products'!$B:$B,$B290,'Other Pharma &amp; Health Products'!BM:BM)+SUMIF('PSM Costs'!$B:$B,$B290,'PSM Costs'!BM:BM),"")</f>
        <v/>
      </c>
      <c r="Y290" s="231" t="str">
        <f ca="1">IF(SUMIF(Pharmaceuticals!$B:$B,$B290,Pharmaceuticals!BF:BF)+SUMIF('Health Products &amp; Equipment'!$B:$B,$B290,'Health Products &amp; Equipment'!BO:BO)+SUMIF('Other Pharma &amp; Health Products'!$B:$B,$B290,'Other Pharma &amp; Health Products'!BO:BO)+SUMIF('PSM Costs'!$B:$B,$B290,'PSM Costs'!BO:BO)&gt;0,SUMIF(Pharmaceuticals!$B:$B,$B290,Pharmaceuticals!BF:BF)+SUMIF('Health Products &amp; Equipment'!$B:$B,$B290,'Health Products &amp; Equipment'!BO:BO)+SUMIF('Other Pharma &amp; Health Products'!$B:$B,$B290,'Other Pharma &amp; Health Products'!BO:BO)+SUMIF('PSM Costs'!$B:$B,$B290,'PSM Costs'!BO:BO),"")</f>
        <v/>
      </c>
      <c r="Z290" s="231" t="str">
        <f ca="1">IF(SUMIF(Pharmaceuticals!$B:$B,$B290,Pharmaceuticals!BH:BH)+SUMIF('Health Products &amp; Equipment'!$B:$B,$B290,'Health Products &amp; Equipment'!BQ:BQ)+SUMIF('Other Pharma &amp; Health Products'!$B:$B,$B290,'Other Pharma &amp; Health Products'!BQ:BQ)+SUMIF('PSM Costs'!$B:$B,$B290,'PSM Costs'!BQ:BQ)&gt;0,SUMIF(Pharmaceuticals!$B:$B,$B290,Pharmaceuticals!BH:BH)+SUMIF('Health Products &amp; Equipment'!$B:$B,$B290,'Health Products &amp; Equipment'!BQ:BQ)+SUMIF('Other Pharma &amp; Health Products'!$B:$B,$B290,'Other Pharma &amp; Health Products'!BQ:BQ)+SUMIF('PSM Costs'!$B:$B,$B290,'PSM Costs'!BQ:BQ),"")</f>
        <v/>
      </c>
      <c r="AA290" s="231" t="str">
        <f ca="1">IF(SUMIF(Pharmaceuticals!$B:$B,$B290,Pharmaceuticals!BJ:BJ)+SUMIF('Health Products &amp; Equipment'!$B:$B,$B290,'Health Products &amp; Equipment'!BS:BS)+SUMIF('Other Pharma &amp; Health Products'!$B:$B,$B290,'Other Pharma &amp; Health Products'!BS:BS)+SUMIF('PSM Costs'!$B:$B,$B290,'PSM Costs'!BS:BS)&gt;0,SUMIF(Pharmaceuticals!$B:$B,$B290,Pharmaceuticals!BJ:BJ)+SUMIF('Health Products &amp; Equipment'!$B:$B,$B290,'Health Products &amp; Equipment'!BS:BS)+SUMIF('Other Pharma &amp; Health Products'!$B:$B,$B290,'Other Pharma &amp; Health Products'!BS:BS)+SUMIF('PSM Costs'!$B:$B,$B290,'PSM Costs'!BS:BS),"")</f>
        <v/>
      </c>
      <c r="AB290" s="230" t="str">
        <f t="shared" ca="1" si="24"/>
        <v/>
      </c>
    </row>
    <row r="291" spans="1:28" ht="22" customHeight="1" x14ac:dyDescent="0.15">
      <c r="A291" s="226">
        <v>281</v>
      </c>
      <c r="B291" s="226" t="str">
        <f ca="1">IFERROR(VLOOKUP(A291,'Rank unique Mod-Int-CI-PR'!I:J,2,FALSE),"")</f>
        <v/>
      </c>
      <c r="C291" s="227" t="str">
        <f ca="1">IFERROR(VLOOKUP(VALUE(LEFT(B291,FIND("-",B291)-1)),CatModules!B:C,2,FALSE),"")</f>
        <v/>
      </c>
      <c r="D291" s="227" t="str">
        <f ca="1">IFERROR(VLOOKUP(LEFT(B291,FIND("--",B291)-1),CatInt!D:E,2,FALSE),"")</f>
        <v/>
      </c>
      <c r="E291" s="227" t="str">
        <f ca="1">IFERROR(VLOOKUP(MID(B291,FIND("--",B291)+2,FIND("---",B291)-FIND("--",B291)-2),CatCostInp!D:E,2,FALSE),"")</f>
        <v/>
      </c>
      <c r="F291" s="227" t="str">
        <f ca="1">IFERROR(VLOOKUP(B291,ActivityConcat!A:C,3,FALSE),"")</f>
        <v/>
      </c>
      <c r="G291" s="228" t="str">
        <f ca="1">IFERROR(VLOOKUP(VALUE(RIGHT(B291,1)),Setup!A:D,4,FALSE),"")</f>
        <v/>
      </c>
      <c r="H291" s="229" t="str">
        <f t="shared" ca="1" si="20"/>
        <v/>
      </c>
      <c r="I291" s="230" t="str">
        <f ca="1">IF(SUMIF(Pharmaceuticals!$B:$B,$B291,Pharmaceuticals!Q:Q)+SUMIF('Health Products &amp; Equipment'!$B:$B,$B291,'Health Products &amp; Equipment'!Z:Z)+SUMIF('Other Pharma &amp; Health Products'!$B:$B,$B291,'Other Pharma &amp; Health Products'!Z:Z)+SUMIF('PSM Costs'!$B:$B,$B291,'PSM Costs'!Z:Z)&gt;0,SUMIF(Pharmaceuticals!$B:$B,$B291,Pharmaceuticals!Q:Q)+SUMIF('Health Products &amp; Equipment'!$B:$B,$B291,'Health Products &amp; Equipment'!Z:Z)+SUMIF('Other Pharma &amp; Health Products'!$B:$B,$B291,'Other Pharma &amp; Health Products'!Z:Z)+SUMIF('PSM Costs'!$B:$B,$B291,'PSM Costs'!Z:Z),"")</f>
        <v/>
      </c>
      <c r="J291" s="230" t="str">
        <f ca="1">IF(SUMIF(Pharmaceuticals!$B:$B,$B291,Pharmaceuticals!S:S)+SUMIF('Health Products &amp; Equipment'!$B:$B,$B291,'Health Products &amp; Equipment'!AB:AB)+SUMIF('Other Pharma &amp; Health Products'!$B:$B,$B291,'Other Pharma &amp; Health Products'!AB:AB)+SUMIF('PSM Costs'!$B:$B,$B291,'PSM Costs'!AB:AB)&gt;0,SUMIF(Pharmaceuticals!$B:$B,$B291,Pharmaceuticals!S:S)+SUMIF('Health Products &amp; Equipment'!$B:$B,$B291,'Health Products &amp; Equipment'!AB:AB)+SUMIF('Other Pharma &amp; Health Products'!$B:$B,$B291,'Other Pharma &amp; Health Products'!AB:AB)+SUMIF('PSM Costs'!$B:$B,$B291,'PSM Costs'!AB:AB),"")</f>
        <v/>
      </c>
      <c r="K291" s="230" t="str">
        <f ca="1">IF(SUMIF(Pharmaceuticals!$B:$B,$B291,Pharmaceuticals!U:U)+SUMIF('Health Products &amp; Equipment'!$B:$B,$B291,'Health Products &amp; Equipment'!AD:AD)+SUMIF('Other Pharma &amp; Health Products'!$B:$B,$B291,'Other Pharma &amp; Health Products'!AD:AD)+SUMIF('PSM Costs'!$B:$B,$B291,'PSM Costs'!AD:AD)&gt;0,SUMIF(Pharmaceuticals!$B:$B,$B291,Pharmaceuticals!U:U)+SUMIF('Health Products &amp; Equipment'!$B:$B,$B291,'Health Products &amp; Equipment'!AD:AD)+SUMIF('Other Pharma &amp; Health Products'!$B:$B,$B291,'Other Pharma &amp; Health Products'!AD:AD)+SUMIF('PSM Costs'!$B:$B,$B291,'PSM Costs'!AD:AD),"")</f>
        <v/>
      </c>
      <c r="L291" s="230" t="str">
        <f ca="1">IF(SUMIF(Pharmaceuticals!$B:$B,$B291,Pharmaceuticals!W:W)+SUMIF('Health Products &amp; Equipment'!$B:$B,$B291,'Health Products &amp; Equipment'!AF:AF)+SUMIF('Other Pharma &amp; Health Products'!$B:$B,$B291,'Other Pharma &amp; Health Products'!AF:AF)+SUMIF('PSM Costs'!$B:$B,$B291,'PSM Costs'!AF:AF)&gt;0,SUMIF(Pharmaceuticals!$B:$B,$B291,Pharmaceuticals!W:W)+SUMIF('Health Products &amp; Equipment'!$B:$B,$B291,'Health Products &amp; Equipment'!AF:AF)+SUMIF('Other Pharma &amp; Health Products'!$B:$B,$B291,'Other Pharma &amp; Health Products'!AF:AF)+SUMIF('PSM Costs'!$B:$B,$B291,'PSM Costs'!AF:AF),"")</f>
        <v/>
      </c>
      <c r="M291" s="228" t="str">
        <f t="shared" ca="1" si="21"/>
        <v/>
      </c>
      <c r="N291" s="231" t="str">
        <f ca="1">IF(SUMIF(Pharmaceuticals!$B:$B,$B291,Pharmaceuticals!AD:AD)+SUMIF('Health Products &amp; Equipment'!$B:$B,$B291,'Health Products &amp; Equipment'!AM:AM)+SUMIF('Other Pharma &amp; Health Products'!$B:$B,$B291,'Other Pharma &amp; Health Products'!AM:AM)+SUMIF('PSM Costs'!$B:$B,$B291,'PSM Costs'!AM:AM)&gt;0,SUMIF(Pharmaceuticals!$B:$B,$B291,Pharmaceuticals!AD:AD)+SUMIF('Health Products &amp; Equipment'!$B:$B,$B291,'Health Products &amp; Equipment'!AM:AM)+SUMIF('Other Pharma &amp; Health Products'!$B:$B,$B291,'Other Pharma &amp; Health Products'!AM:AM)+SUMIF('PSM Costs'!$B:$B,$B291,'PSM Costs'!AM:AM),"")</f>
        <v/>
      </c>
      <c r="O291" s="231" t="str">
        <f ca="1">IF(SUMIF(Pharmaceuticals!$B:$B,$B291,Pharmaceuticals!AF:AF)+SUMIF('Health Products &amp; Equipment'!$B:$B,$B291,'Health Products &amp; Equipment'!AO:AO)+SUMIF('Other Pharma &amp; Health Products'!$B:$B,$B291,'Other Pharma &amp; Health Products'!AO:AO)+SUMIF('PSM Costs'!$B:$B,$B291,'PSM Costs'!AO:AO)&gt;0,SUMIF(Pharmaceuticals!$B:$B,$B291,Pharmaceuticals!AF:AF)+SUMIF('Health Products &amp; Equipment'!$B:$B,$B291,'Health Products &amp; Equipment'!AO:AO)+SUMIF('Other Pharma &amp; Health Products'!$B:$B,$B291,'Other Pharma &amp; Health Products'!AO:AO)+SUMIF('PSM Costs'!$B:$B,$B291,'PSM Costs'!AO:AO),"")</f>
        <v/>
      </c>
      <c r="P291" s="231" t="str">
        <f ca="1">IF(SUMIF(Pharmaceuticals!$B:$B,$B291,Pharmaceuticals!AH:AH)+SUMIF('Health Products &amp; Equipment'!$B:$B,$B291,'Health Products &amp; Equipment'!AQ:AQ)+SUMIF('Other Pharma &amp; Health Products'!$B:$B,$B291,'Other Pharma &amp; Health Products'!AQ:AQ)+SUMIF('PSM Costs'!$B:$B,$B291,'PSM Costs'!AQ:AQ)&gt;0,SUMIF(Pharmaceuticals!$B:$B,$B291,Pharmaceuticals!AH:AH)+SUMIF('Health Products &amp; Equipment'!$B:$B,$B291,'Health Products &amp; Equipment'!AQ:AQ)+SUMIF('Other Pharma &amp; Health Products'!$B:$B,$B291,'Other Pharma &amp; Health Products'!AQ:AQ)+SUMIF('PSM Costs'!$B:$B,$B291,'PSM Costs'!AQ:AQ),"")</f>
        <v/>
      </c>
      <c r="Q291" s="231" t="str">
        <f ca="1">IF(SUMIF(Pharmaceuticals!$B:$B,$B291,Pharmaceuticals!AJ:AJ)+SUMIF('Health Products &amp; Equipment'!$B:$B,$B291,'Health Products &amp; Equipment'!AS:AS)+SUMIF('Other Pharma &amp; Health Products'!$B:$B,$B291,'Other Pharma &amp; Health Products'!AS:AS)+SUMIF('PSM Costs'!$B:$B,$B291,'PSM Costs'!AS:AS)&gt;0,SUMIF(Pharmaceuticals!$B:$B,$B291,Pharmaceuticals!AJ:AJ)+SUMIF('Health Products &amp; Equipment'!$B:$B,$B291,'Health Products &amp; Equipment'!AS:AS)+SUMIF('Other Pharma &amp; Health Products'!$B:$B,$B291,'Other Pharma &amp; Health Products'!AS:AS)+SUMIF('PSM Costs'!$B:$B,$B291,'PSM Costs'!AS:AS),"")</f>
        <v/>
      </c>
      <c r="R291" s="229" t="str">
        <f t="shared" ca="1" si="22"/>
        <v/>
      </c>
      <c r="S291" s="230" t="str">
        <f ca="1">IF(SUMIF(Pharmaceuticals!$B:$B,$B291,Pharmaceuticals!AQ:AQ)+SUMIF('Health Products &amp; Equipment'!$B:$B,$B291,'Health Products &amp; Equipment'!AZ:AZ)+SUMIF('Other Pharma &amp; Health Products'!$B:$B,$B291,'Other Pharma &amp; Health Products'!AZ:AZ)+SUMIF('PSM Costs'!$B:$B,$B291,'PSM Costs'!AZ:AZ)&gt;0,SUMIF(Pharmaceuticals!$B:$B,$B291,Pharmaceuticals!AQ:AQ)+SUMIF('Health Products &amp; Equipment'!$B:$B,$B291,'Health Products &amp; Equipment'!AZ:AZ)+SUMIF('Other Pharma &amp; Health Products'!$B:$B,$B291,'Other Pharma &amp; Health Products'!AZ:AZ)+SUMIF('PSM Costs'!$B:$B,$B291,'PSM Costs'!AZ:AZ),"")</f>
        <v/>
      </c>
      <c r="T291" s="230" t="str">
        <f ca="1">IF(SUMIF(Pharmaceuticals!$B:$B,$B291,Pharmaceuticals!AS:AS)+SUMIF('Health Products &amp; Equipment'!$B:$B,$B291,'Health Products &amp; Equipment'!BB:BB)+SUMIF('Other Pharma &amp; Health Products'!$B:$B,$B291,'Other Pharma &amp; Health Products'!BB:BB)+SUMIF('PSM Costs'!$B:$B,$B291,'PSM Costs'!BB:BB)&gt;0,SUMIF(Pharmaceuticals!$B:$B,$B291,Pharmaceuticals!AS:AS)+SUMIF('Health Products &amp; Equipment'!$B:$B,$B291,'Health Products &amp; Equipment'!BB:BB)+SUMIF('Other Pharma &amp; Health Products'!$B:$B,$B291,'Other Pharma &amp; Health Products'!BB:BB)+SUMIF('PSM Costs'!$B:$B,$B291,'PSM Costs'!BB:BB),"")</f>
        <v/>
      </c>
      <c r="U291" s="230" t="str">
        <f ca="1">IF(SUMIF(Pharmaceuticals!$B:$B,$B291,Pharmaceuticals!AU:AU)+SUMIF('Health Products &amp; Equipment'!$B:$B,$B291,'Health Products &amp; Equipment'!BD:BD)+SUMIF('Other Pharma &amp; Health Products'!$B:$B,$B291,'Other Pharma &amp; Health Products'!BD:BD)+SUMIF('PSM Costs'!$B:$B,$B291,'PSM Costs'!BD:BD)&gt;0,SUMIF(Pharmaceuticals!$B:$B,$B291,Pharmaceuticals!AU:AU)+SUMIF('Health Products &amp; Equipment'!$B:$B,$B291,'Health Products &amp; Equipment'!BD:BD)+SUMIF('Other Pharma &amp; Health Products'!$B:$B,$B291,'Other Pharma &amp; Health Products'!BD:BD)+SUMIF('PSM Costs'!$B:$B,$B291,'PSM Costs'!BD:BD),"")</f>
        <v/>
      </c>
      <c r="V291" s="230" t="str">
        <f ca="1">IF(SUMIF(Pharmaceuticals!$B:$B,$B291,Pharmaceuticals!AW:AW)+SUMIF('Health Products &amp; Equipment'!$B:$B,$B291,'Health Products &amp; Equipment'!BF:BF)+SUMIF('Other Pharma &amp; Health Products'!$B:$B,$B291,'Other Pharma &amp; Health Products'!BF:BF)+SUMIF('PSM Costs'!$B:$B,$B291,'PSM Costs'!BF:BF)&gt;0,SUMIF(Pharmaceuticals!$B:$B,$B291,Pharmaceuticals!AW:AW)+SUMIF('Health Products &amp; Equipment'!$B:$B,$B291,'Health Products &amp; Equipment'!BF:BF)+SUMIF('Other Pharma &amp; Health Products'!$B:$B,$B291,'Other Pharma &amp; Health Products'!BF:BF)+SUMIF('PSM Costs'!$B:$B,$B291,'PSM Costs'!BF:BF),"")</f>
        <v/>
      </c>
      <c r="W291" s="228" t="str">
        <f t="shared" ca="1" si="23"/>
        <v/>
      </c>
      <c r="X291" s="231" t="str">
        <f ca="1">IF(SUMIF(Pharmaceuticals!$B:$B,$B291,Pharmaceuticals!BD:BD)+SUMIF('Health Products &amp; Equipment'!$B:$B,$B291,'Health Products &amp; Equipment'!BM:BM)+SUMIF('Other Pharma &amp; Health Products'!$B:$B,$B291,'Other Pharma &amp; Health Products'!BM:BM)+SUMIF('PSM Costs'!$B:$B,$B291,'PSM Costs'!BM:BM)&gt;0,SUMIF(Pharmaceuticals!$B:$B,$B291,Pharmaceuticals!BD:BD)+SUMIF('Health Products &amp; Equipment'!$B:$B,$B291,'Health Products &amp; Equipment'!BM:BM)+SUMIF('Other Pharma &amp; Health Products'!$B:$B,$B291,'Other Pharma &amp; Health Products'!BM:BM)+SUMIF('PSM Costs'!$B:$B,$B291,'PSM Costs'!BM:BM),"")</f>
        <v/>
      </c>
      <c r="Y291" s="231" t="str">
        <f ca="1">IF(SUMIF(Pharmaceuticals!$B:$B,$B291,Pharmaceuticals!BF:BF)+SUMIF('Health Products &amp; Equipment'!$B:$B,$B291,'Health Products &amp; Equipment'!BO:BO)+SUMIF('Other Pharma &amp; Health Products'!$B:$B,$B291,'Other Pharma &amp; Health Products'!BO:BO)+SUMIF('PSM Costs'!$B:$B,$B291,'PSM Costs'!BO:BO)&gt;0,SUMIF(Pharmaceuticals!$B:$B,$B291,Pharmaceuticals!BF:BF)+SUMIF('Health Products &amp; Equipment'!$B:$B,$B291,'Health Products &amp; Equipment'!BO:BO)+SUMIF('Other Pharma &amp; Health Products'!$B:$B,$B291,'Other Pharma &amp; Health Products'!BO:BO)+SUMIF('PSM Costs'!$B:$B,$B291,'PSM Costs'!BO:BO),"")</f>
        <v/>
      </c>
      <c r="Z291" s="231" t="str">
        <f ca="1">IF(SUMIF(Pharmaceuticals!$B:$B,$B291,Pharmaceuticals!BH:BH)+SUMIF('Health Products &amp; Equipment'!$B:$B,$B291,'Health Products &amp; Equipment'!BQ:BQ)+SUMIF('Other Pharma &amp; Health Products'!$B:$B,$B291,'Other Pharma &amp; Health Products'!BQ:BQ)+SUMIF('PSM Costs'!$B:$B,$B291,'PSM Costs'!BQ:BQ)&gt;0,SUMIF(Pharmaceuticals!$B:$B,$B291,Pharmaceuticals!BH:BH)+SUMIF('Health Products &amp; Equipment'!$B:$B,$B291,'Health Products &amp; Equipment'!BQ:BQ)+SUMIF('Other Pharma &amp; Health Products'!$B:$B,$B291,'Other Pharma &amp; Health Products'!BQ:BQ)+SUMIF('PSM Costs'!$B:$B,$B291,'PSM Costs'!BQ:BQ),"")</f>
        <v/>
      </c>
      <c r="AA291" s="231" t="str">
        <f ca="1">IF(SUMIF(Pharmaceuticals!$B:$B,$B291,Pharmaceuticals!BJ:BJ)+SUMIF('Health Products &amp; Equipment'!$B:$B,$B291,'Health Products &amp; Equipment'!BS:BS)+SUMIF('Other Pharma &amp; Health Products'!$B:$B,$B291,'Other Pharma &amp; Health Products'!BS:BS)+SUMIF('PSM Costs'!$B:$B,$B291,'PSM Costs'!BS:BS)&gt;0,SUMIF(Pharmaceuticals!$B:$B,$B291,Pharmaceuticals!BJ:BJ)+SUMIF('Health Products &amp; Equipment'!$B:$B,$B291,'Health Products &amp; Equipment'!BS:BS)+SUMIF('Other Pharma &amp; Health Products'!$B:$B,$B291,'Other Pharma &amp; Health Products'!BS:BS)+SUMIF('PSM Costs'!$B:$B,$B291,'PSM Costs'!BS:BS),"")</f>
        <v/>
      </c>
      <c r="AB291" s="230" t="str">
        <f t="shared" ca="1" si="24"/>
        <v/>
      </c>
    </row>
    <row r="292" spans="1:28" ht="22" customHeight="1" x14ac:dyDescent="0.15">
      <c r="A292" s="226">
        <v>282</v>
      </c>
      <c r="B292" s="226" t="str">
        <f ca="1">IFERROR(VLOOKUP(A292,'Rank unique Mod-Int-CI-PR'!I:J,2,FALSE),"")</f>
        <v/>
      </c>
      <c r="C292" s="227" t="str">
        <f ca="1">IFERROR(VLOOKUP(VALUE(LEFT(B292,FIND("-",B292)-1)),CatModules!B:C,2,FALSE),"")</f>
        <v/>
      </c>
      <c r="D292" s="227" t="str">
        <f ca="1">IFERROR(VLOOKUP(LEFT(B292,FIND("--",B292)-1),CatInt!D:E,2,FALSE),"")</f>
        <v/>
      </c>
      <c r="E292" s="227" t="str">
        <f ca="1">IFERROR(VLOOKUP(MID(B292,FIND("--",B292)+2,FIND("---",B292)-FIND("--",B292)-2),CatCostInp!D:E,2,FALSE),"")</f>
        <v/>
      </c>
      <c r="F292" s="227" t="str">
        <f ca="1">IFERROR(VLOOKUP(B292,ActivityConcat!A:C,3,FALSE),"")</f>
        <v/>
      </c>
      <c r="G292" s="228" t="str">
        <f ca="1">IFERROR(VLOOKUP(VALUE(RIGHT(B292,1)),Setup!A:D,4,FALSE),"")</f>
        <v/>
      </c>
      <c r="H292" s="229" t="str">
        <f t="shared" ca="1" si="20"/>
        <v/>
      </c>
      <c r="I292" s="230" t="str">
        <f ca="1">IF(SUMIF(Pharmaceuticals!$B:$B,$B292,Pharmaceuticals!Q:Q)+SUMIF('Health Products &amp; Equipment'!$B:$B,$B292,'Health Products &amp; Equipment'!Z:Z)+SUMIF('Other Pharma &amp; Health Products'!$B:$B,$B292,'Other Pharma &amp; Health Products'!Z:Z)+SUMIF('PSM Costs'!$B:$B,$B292,'PSM Costs'!Z:Z)&gt;0,SUMIF(Pharmaceuticals!$B:$B,$B292,Pharmaceuticals!Q:Q)+SUMIF('Health Products &amp; Equipment'!$B:$B,$B292,'Health Products &amp; Equipment'!Z:Z)+SUMIF('Other Pharma &amp; Health Products'!$B:$B,$B292,'Other Pharma &amp; Health Products'!Z:Z)+SUMIF('PSM Costs'!$B:$B,$B292,'PSM Costs'!Z:Z),"")</f>
        <v/>
      </c>
      <c r="J292" s="230" t="str">
        <f ca="1">IF(SUMIF(Pharmaceuticals!$B:$B,$B292,Pharmaceuticals!S:S)+SUMIF('Health Products &amp; Equipment'!$B:$B,$B292,'Health Products &amp; Equipment'!AB:AB)+SUMIF('Other Pharma &amp; Health Products'!$B:$B,$B292,'Other Pharma &amp; Health Products'!AB:AB)+SUMIF('PSM Costs'!$B:$B,$B292,'PSM Costs'!AB:AB)&gt;0,SUMIF(Pharmaceuticals!$B:$B,$B292,Pharmaceuticals!S:S)+SUMIF('Health Products &amp; Equipment'!$B:$B,$B292,'Health Products &amp; Equipment'!AB:AB)+SUMIF('Other Pharma &amp; Health Products'!$B:$B,$B292,'Other Pharma &amp; Health Products'!AB:AB)+SUMIF('PSM Costs'!$B:$B,$B292,'PSM Costs'!AB:AB),"")</f>
        <v/>
      </c>
      <c r="K292" s="230" t="str">
        <f ca="1">IF(SUMIF(Pharmaceuticals!$B:$B,$B292,Pharmaceuticals!U:U)+SUMIF('Health Products &amp; Equipment'!$B:$B,$B292,'Health Products &amp; Equipment'!AD:AD)+SUMIF('Other Pharma &amp; Health Products'!$B:$B,$B292,'Other Pharma &amp; Health Products'!AD:AD)+SUMIF('PSM Costs'!$B:$B,$B292,'PSM Costs'!AD:AD)&gt;0,SUMIF(Pharmaceuticals!$B:$B,$B292,Pharmaceuticals!U:U)+SUMIF('Health Products &amp; Equipment'!$B:$B,$B292,'Health Products &amp; Equipment'!AD:AD)+SUMIF('Other Pharma &amp; Health Products'!$B:$B,$B292,'Other Pharma &amp; Health Products'!AD:AD)+SUMIF('PSM Costs'!$B:$B,$B292,'PSM Costs'!AD:AD),"")</f>
        <v/>
      </c>
      <c r="L292" s="230" t="str">
        <f ca="1">IF(SUMIF(Pharmaceuticals!$B:$B,$B292,Pharmaceuticals!W:W)+SUMIF('Health Products &amp; Equipment'!$B:$B,$B292,'Health Products &amp; Equipment'!AF:AF)+SUMIF('Other Pharma &amp; Health Products'!$B:$B,$B292,'Other Pharma &amp; Health Products'!AF:AF)+SUMIF('PSM Costs'!$B:$B,$B292,'PSM Costs'!AF:AF)&gt;0,SUMIF(Pharmaceuticals!$B:$B,$B292,Pharmaceuticals!W:W)+SUMIF('Health Products &amp; Equipment'!$B:$B,$B292,'Health Products &amp; Equipment'!AF:AF)+SUMIF('Other Pharma &amp; Health Products'!$B:$B,$B292,'Other Pharma &amp; Health Products'!AF:AF)+SUMIF('PSM Costs'!$B:$B,$B292,'PSM Costs'!AF:AF),"")</f>
        <v/>
      </c>
      <c r="M292" s="228" t="str">
        <f t="shared" ca="1" si="21"/>
        <v/>
      </c>
      <c r="N292" s="231" t="str">
        <f ca="1">IF(SUMIF(Pharmaceuticals!$B:$B,$B292,Pharmaceuticals!AD:AD)+SUMIF('Health Products &amp; Equipment'!$B:$B,$B292,'Health Products &amp; Equipment'!AM:AM)+SUMIF('Other Pharma &amp; Health Products'!$B:$B,$B292,'Other Pharma &amp; Health Products'!AM:AM)+SUMIF('PSM Costs'!$B:$B,$B292,'PSM Costs'!AM:AM)&gt;0,SUMIF(Pharmaceuticals!$B:$B,$B292,Pharmaceuticals!AD:AD)+SUMIF('Health Products &amp; Equipment'!$B:$B,$B292,'Health Products &amp; Equipment'!AM:AM)+SUMIF('Other Pharma &amp; Health Products'!$B:$B,$B292,'Other Pharma &amp; Health Products'!AM:AM)+SUMIF('PSM Costs'!$B:$B,$B292,'PSM Costs'!AM:AM),"")</f>
        <v/>
      </c>
      <c r="O292" s="231" t="str">
        <f ca="1">IF(SUMIF(Pharmaceuticals!$B:$B,$B292,Pharmaceuticals!AF:AF)+SUMIF('Health Products &amp; Equipment'!$B:$B,$B292,'Health Products &amp; Equipment'!AO:AO)+SUMIF('Other Pharma &amp; Health Products'!$B:$B,$B292,'Other Pharma &amp; Health Products'!AO:AO)+SUMIF('PSM Costs'!$B:$B,$B292,'PSM Costs'!AO:AO)&gt;0,SUMIF(Pharmaceuticals!$B:$B,$B292,Pharmaceuticals!AF:AF)+SUMIF('Health Products &amp; Equipment'!$B:$B,$B292,'Health Products &amp; Equipment'!AO:AO)+SUMIF('Other Pharma &amp; Health Products'!$B:$B,$B292,'Other Pharma &amp; Health Products'!AO:AO)+SUMIF('PSM Costs'!$B:$B,$B292,'PSM Costs'!AO:AO),"")</f>
        <v/>
      </c>
      <c r="P292" s="231" t="str">
        <f ca="1">IF(SUMIF(Pharmaceuticals!$B:$B,$B292,Pharmaceuticals!AH:AH)+SUMIF('Health Products &amp; Equipment'!$B:$B,$B292,'Health Products &amp; Equipment'!AQ:AQ)+SUMIF('Other Pharma &amp; Health Products'!$B:$B,$B292,'Other Pharma &amp; Health Products'!AQ:AQ)+SUMIF('PSM Costs'!$B:$B,$B292,'PSM Costs'!AQ:AQ)&gt;0,SUMIF(Pharmaceuticals!$B:$B,$B292,Pharmaceuticals!AH:AH)+SUMIF('Health Products &amp; Equipment'!$B:$B,$B292,'Health Products &amp; Equipment'!AQ:AQ)+SUMIF('Other Pharma &amp; Health Products'!$B:$B,$B292,'Other Pharma &amp; Health Products'!AQ:AQ)+SUMIF('PSM Costs'!$B:$B,$B292,'PSM Costs'!AQ:AQ),"")</f>
        <v/>
      </c>
      <c r="Q292" s="231" t="str">
        <f ca="1">IF(SUMIF(Pharmaceuticals!$B:$B,$B292,Pharmaceuticals!AJ:AJ)+SUMIF('Health Products &amp; Equipment'!$B:$B,$B292,'Health Products &amp; Equipment'!AS:AS)+SUMIF('Other Pharma &amp; Health Products'!$B:$B,$B292,'Other Pharma &amp; Health Products'!AS:AS)+SUMIF('PSM Costs'!$B:$B,$B292,'PSM Costs'!AS:AS)&gt;0,SUMIF(Pharmaceuticals!$B:$B,$B292,Pharmaceuticals!AJ:AJ)+SUMIF('Health Products &amp; Equipment'!$B:$B,$B292,'Health Products &amp; Equipment'!AS:AS)+SUMIF('Other Pharma &amp; Health Products'!$B:$B,$B292,'Other Pharma &amp; Health Products'!AS:AS)+SUMIF('PSM Costs'!$B:$B,$B292,'PSM Costs'!AS:AS),"")</f>
        <v/>
      </c>
      <c r="R292" s="229" t="str">
        <f t="shared" ca="1" si="22"/>
        <v/>
      </c>
      <c r="S292" s="230" t="str">
        <f ca="1">IF(SUMIF(Pharmaceuticals!$B:$B,$B292,Pharmaceuticals!AQ:AQ)+SUMIF('Health Products &amp; Equipment'!$B:$B,$B292,'Health Products &amp; Equipment'!AZ:AZ)+SUMIF('Other Pharma &amp; Health Products'!$B:$B,$B292,'Other Pharma &amp; Health Products'!AZ:AZ)+SUMIF('PSM Costs'!$B:$B,$B292,'PSM Costs'!AZ:AZ)&gt;0,SUMIF(Pharmaceuticals!$B:$B,$B292,Pharmaceuticals!AQ:AQ)+SUMIF('Health Products &amp; Equipment'!$B:$B,$B292,'Health Products &amp; Equipment'!AZ:AZ)+SUMIF('Other Pharma &amp; Health Products'!$B:$B,$B292,'Other Pharma &amp; Health Products'!AZ:AZ)+SUMIF('PSM Costs'!$B:$B,$B292,'PSM Costs'!AZ:AZ),"")</f>
        <v/>
      </c>
      <c r="T292" s="230" t="str">
        <f ca="1">IF(SUMIF(Pharmaceuticals!$B:$B,$B292,Pharmaceuticals!AS:AS)+SUMIF('Health Products &amp; Equipment'!$B:$B,$B292,'Health Products &amp; Equipment'!BB:BB)+SUMIF('Other Pharma &amp; Health Products'!$B:$B,$B292,'Other Pharma &amp; Health Products'!BB:BB)+SUMIF('PSM Costs'!$B:$B,$B292,'PSM Costs'!BB:BB)&gt;0,SUMIF(Pharmaceuticals!$B:$B,$B292,Pharmaceuticals!AS:AS)+SUMIF('Health Products &amp; Equipment'!$B:$B,$B292,'Health Products &amp; Equipment'!BB:BB)+SUMIF('Other Pharma &amp; Health Products'!$B:$B,$B292,'Other Pharma &amp; Health Products'!BB:BB)+SUMIF('PSM Costs'!$B:$B,$B292,'PSM Costs'!BB:BB),"")</f>
        <v/>
      </c>
      <c r="U292" s="230" t="str">
        <f ca="1">IF(SUMIF(Pharmaceuticals!$B:$B,$B292,Pharmaceuticals!AU:AU)+SUMIF('Health Products &amp; Equipment'!$B:$B,$B292,'Health Products &amp; Equipment'!BD:BD)+SUMIF('Other Pharma &amp; Health Products'!$B:$B,$B292,'Other Pharma &amp; Health Products'!BD:BD)+SUMIF('PSM Costs'!$B:$B,$B292,'PSM Costs'!BD:BD)&gt;0,SUMIF(Pharmaceuticals!$B:$B,$B292,Pharmaceuticals!AU:AU)+SUMIF('Health Products &amp; Equipment'!$B:$B,$B292,'Health Products &amp; Equipment'!BD:BD)+SUMIF('Other Pharma &amp; Health Products'!$B:$B,$B292,'Other Pharma &amp; Health Products'!BD:BD)+SUMIF('PSM Costs'!$B:$B,$B292,'PSM Costs'!BD:BD),"")</f>
        <v/>
      </c>
      <c r="V292" s="230" t="str">
        <f ca="1">IF(SUMIF(Pharmaceuticals!$B:$B,$B292,Pharmaceuticals!AW:AW)+SUMIF('Health Products &amp; Equipment'!$B:$B,$B292,'Health Products &amp; Equipment'!BF:BF)+SUMIF('Other Pharma &amp; Health Products'!$B:$B,$B292,'Other Pharma &amp; Health Products'!BF:BF)+SUMIF('PSM Costs'!$B:$B,$B292,'PSM Costs'!BF:BF)&gt;0,SUMIF(Pharmaceuticals!$B:$B,$B292,Pharmaceuticals!AW:AW)+SUMIF('Health Products &amp; Equipment'!$B:$B,$B292,'Health Products &amp; Equipment'!BF:BF)+SUMIF('Other Pharma &amp; Health Products'!$B:$B,$B292,'Other Pharma &amp; Health Products'!BF:BF)+SUMIF('PSM Costs'!$B:$B,$B292,'PSM Costs'!BF:BF),"")</f>
        <v/>
      </c>
      <c r="W292" s="228" t="str">
        <f t="shared" ca="1" si="23"/>
        <v/>
      </c>
      <c r="X292" s="231" t="str">
        <f ca="1">IF(SUMIF(Pharmaceuticals!$B:$B,$B292,Pharmaceuticals!BD:BD)+SUMIF('Health Products &amp; Equipment'!$B:$B,$B292,'Health Products &amp; Equipment'!BM:BM)+SUMIF('Other Pharma &amp; Health Products'!$B:$B,$B292,'Other Pharma &amp; Health Products'!BM:BM)+SUMIF('PSM Costs'!$B:$B,$B292,'PSM Costs'!BM:BM)&gt;0,SUMIF(Pharmaceuticals!$B:$B,$B292,Pharmaceuticals!BD:BD)+SUMIF('Health Products &amp; Equipment'!$B:$B,$B292,'Health Products &amp; Equipment'!BM:BM)+SUMIF('Other Pharma &amp; Health Products'!$B:$B,$B292,'Other Pharma &amp; Health Products'!BM:BM)+SUMIF('PSM Costs'!$B:$B,$B292,'PSM Costs'!BM:BM),"")</f>
        <v/>
      </c>
      <c r="Y292" s="231" t="str">
        <f ca="1">IF(SUMIF(Pharmaceuticals!$B:$B,$B292,Pharmaceuticals!BF:BF)+SUMIF('Health Products &amp; Equipment'!$B:$B,$B292,'Health Products &amp; Equipment'!BO:BO)+SUMIF('Other Pharma &amp; Health Products'!$B:$B,$B292,'Other Pharma &amp; Health Products'!BO:BO)+SUMIF('PSM Costs'!$B:$B,$B292,'PSM Costs'!BO:BO)&gt;0,SUMIF(Pharmaceuticals!$B:$B,$B292,Pharmaceuticals!BF:BF)+SUMIF('Health Products &amp; Equipment'!$B:$B,$B292,'Health Products &amp; Equipment'!BO:BO)+SUMIF('Other Pharma &amp; Health Products'!$B:$B,$B292,'Other Pharma &amp; Health Products'!BO:BO)+SUMIF('PSM Costs'!$B:$B,$B292,'PSM Costs'!BO:BO),"")</f>
        <v/>
      </c>
      <c r="Z292" s="231" t="str">
        <f ca="1">IF(SUMIF(Pharmaceuticals!$B:$B,$B292,Pharmaceuticals!BH:BH)+SUMIF('Health Products &amp; Equipment'!$B:$B,$B292,'Health Products &amp; Equipment'!BQ:BQ)+SUMIF('Other Pharma &amp; Health Products'!$B:$B,$B292,'Other Pharma &amp; Health Products'!BQ:BQ)+SUMIF('PSM Costs'!$B:$B,$B292,'PSM Costs'!BQ:BQ)&gt;0,SUMIF(Pharmaceuticals!$B:$B,$B292,Pharmaceuticals!BH:BH)+SUMIF('Health Products &amp; Equipment'!$B:$B,$B292,'Health Products &amp; Equipment'!BQ:BQ)+SUMIF('Other Pharma &amp; Health Products'!$B:$B,$B292,'Other Pharma &amp; Health Products'!BQ:BQ)+SUMIF('PSM Costs'!$B:$B,$B292,'PSM Costs'!BQ:BQ),"")</f>
        <v/>
      </c>
      <c r="AA292" s="231" t="str">
        <f ca="1">IF(SUMIF(Pharmaceuticals!$B:$B,$B292,Pharmaceuticals!BJ:BJ)+SUMIF('Health Products &amp; Equipment'!$B:$B,$B292,'Health Products &amp; Equipment'!BS:BS)+SUMIF('Other Pharma &amp; Health Products'!$B:$B,$B292,'Other Pharma &amp; Health Products'!BS:BS)+SUMIF('PSM Costs'!$B:$B,$B292,'PSM Costs'!BS:BS)&gt;0,SUMIF(Pharmaceuticals!$B:$B,$B292,Pharmaceuticals!BJ:BJ)+SUMIF('Health Products &amp; Equipment'!$B:$B,$B292,'Health Products &amp; Equipment'!BS:BS)+SUMIF('Other Pharma &amp; Health Products'!$B:$B,$B292,'Other Pharma &amp; Health Products'!BS:BS)+SUMIF('PSM Costs'!$B:$B,$B292,'PSM Costs'!BS:BS),"")</f>
        <v/>
      </c>
      <c r="AB292" s="230" t="str">
        <f t="shared" ca="1" si="24"/>
        <v/>
      </c>
    </row>
    <row r="293" spans="1:28" ht="22" customHeight="1" x14ac:dyDescent="0.15">
      <c r="A293" s="226">
        <v>283</v>
      </c>
      <c r="B293" s="226" t="str">
        <f ca="1">IFERROR(VLOOKUP(A293,'Rank unique Mod-Int-CI-PR'!I:J,2,FALSE),"")</f>
        <v/>
      </c>
      <c r="C293" s="227" t="str">
        <f ca="1">IFERROR(VLOOKUP(VALUE(LEFT(B293,FIND("-",B293)-1)),CatModules!B:C,2,FALSE),"")</f>
        <v/>
      </c>
      <c r="D293" s="227" t="str">
        <f ca="1">IFERROR(VLOOKUP(LEFT(B293,FIND("--",B293)-1),CatInt!D:E,2,FALSE),"")</f>
        <v/>
      </c>
      <c r="E293" s="227" t="str">
        <f ca="1">IFERROR(VLOOKUP(MID(B293,FIND("--",B293)+2,FIND("---",B293)-FIND("--",B293)-2),CatCostInp!D:E,2,FALSE),"")</f>
        <v/>
      </c>
      <c r="F293" s="227" t="str">
        <f ca="1">IFERROR(VLOOKUP(B293,ActivityConcat!A:C,3,FALSE),"")</f>
        <v/>
      </c>
      <c r="G293" s="228" t="str">
        <f ca="1">IFERROR(VLOOKUP(VALUE(RIGHT(B293,1)),Setup!A:D,4,FALSE),"")</f>
        <v/>
      </c>
      <c r="H293" s="229" t="str">
        <f t="shared" ca="1" si="20"/>
        <v/>
      </c>
      <c r="I293" s="230" t="str">
        <f ca="1">IF(SUMIF(Pharmaceuticals!$B:$B,$B293,Pharmaceuticals!Q:Q)+SUMIF('Health Products &amp; Equipment'!$B:$B,$B293,'Health Products &amp; Equipment'!Z:Z)+SUMIF('Other Pharma &amp; Health Products'!$B:$B,$B293,'Other Pharma &amp; Health Products'!Z:Z)+SUMIF('PSM Costs'!$B:$B,$B293,'PSM Costs'!Z:Z)&gt;0,SUMIF(Pharmaceuticals!$B:$B,$B293,Pharmaceuticals!Q:Q)+SUMIF('Health Products &amp; Equipment'!$B:$B,$B293,'Health Products &amp; Equipment'!Z:Z)+SUMIF('Other Pharma &amp; Health Products'!$B:$B,$B293,'Other Pharma &amp; Health Products'!Z:Z)+SUMIF('PSM Costs'!$B:$B,$B293,'PSM Costs'!Z:Z),"")</f>
        <v/>
      </c>
      <c r="J293" s="230" t="str">
        <f ca="1">IF(SUMIF(Pharmaceuticals!$B:$B,$B293,Pharmaceuticals!S:S)+SUMIF('Health Products &amp; Equipment'!$B:$B,$B293,'Health Products &amp; Equipment'!AB:AB)+SUMIF('Other Pharma &amp; Health Products'!$B:$B,$B293,'Other Pharma &amp; Health Products'!AB:AB)+SUMIF('PSM Costs'!$B:$B,$B293,'PSM Costs'!AB:AB)&gt;0,SUMIF(Pharmaceuticals!$B:$B,$B293,Pharmaceuticals!S:S)+SUMIF('Health Products &amp; Equipment'!$B:$B,$B293,'Health Products &amp; Equipment'!AB:AB)+SUMIF('Other Pharma &amp; Health Products'!$B:$B,$B293,'Other Pharma &amp; Health Products'!AB:AB)+SUMIF('PSM Costs'!$B:$B,$B293,'PSM Costs'!AB:AB),"")</f>
        <v/>
      </c>
      <c r="K293" s="230" t="str">
        <f ca="1">IF(SUMIF(Pharmaceuticals!$B:$B,$B293,Pharmaceuticals!U:U)+SUMIF('Health Products &amp; Equipment'!$B:$B,$B293,'Health Products &amp; Equipment'!AD:AD)+SUMIF('Other Pharma &amp; Health Products'!$B:$B,$B293,'Other Pharma &amp; Health Products'!AD:AD)+SUMIF('PSM Costs'!$B:$B,$B293,'PSM Costs'!AD:AD)&gt;0,SUMIF(Pharmaceuticals!$B:$B,$B293,Pharmaceuticals!U:U)+SUMIF('Health Products &amp; Equipment'!$B:$B,$B293,'Health Products &amp; Equipment'!AD:AD)+SUMIF('Other Pharma &amp; Health Products'!$B:$B,$B293,'Other Pharma &amp; Health Products'!AD:AD)+SUMIF('PSM Costs'!$B:$B,$B293,'PSM Costs'!AD:AD),"")</f>
        <v/>
      </c>
      <c r="L293" s="230" t="str">
        <f ca="1">IF(SUMIF(Pharmaceuticals!$B:$B,$B293,Pharmaceuticals!W:W)+SUMIF('Health Products &amp; Equipment'!$B:$B,$B293,'Health Products &amp; Equipment'!AF:AF)+SUMIF('Other Pharma &amp; Health Products'!$B:$B,$B293,'Other Pharma &amp; Health Products'!AF:AF)+SUMIF('PSM Costs'!$B:$B,$B293,'PSM Costs'!AF:AF)&gt;0,SUMIF(Pharmaceuticals!$B:$B,$B293,Pharmaceuticals!W:W)+SUMIF('Health Products &amp; Equipment'!$B:$B,$B293,'Health Products &amp; Equipment'!AF:AF)+SUMIF('Other Pharma &amp; Health Products'!$B:$B,$B293,'Other Pharma &amp; Health Products'!AF:AF)+SUMIF('PSM Costs'!$B:$B,$B293,'PSM Costs'!AF:AF),"")</f>
        <v/>
      </c>
      <c r="M293" s="228" t="str">
        <f t="shared" ca="1" si="21"/>
        <v/>
      </c>
      <c r="N293" s="231" t="str">
        <f ca="1">IF(SUMIF(Pharmaceuticals!$B:$B,$B293,Pharmaceuticals!AD:AD)+SUMIF('Health Products &amp; Equipment'!$B:$B,$B293,'Health Products &amp; Equipment'!AM:AM)+SUMIF('Other Pharma &amp; Health Products'!$B:$B,$B293,'Other Pharma &amp; Health Products'!AM:AM)+SUMIF('PSM Costs'!$B:$B,$B293,'PSM Costs'!AM:AM)&gt;0,SUMIF(Pharmaceuticals!$B:$B,$B293,Pharmaceuticals!AD:AD)+SUMIF('Health Products &amp; Equipment'!$B:$B,$B293,'Health Products &amp; Equipment'!AM:AM)+SUMIF('Other Pharma &amp; Health Products'!$B:$B,$B293,'Other Pharma &amp; Health Products'!AM:AM)+SUMIF('PSM Costs'!$B:$B,$B293,'PSM Costs'!AM:AM),"")</f>
        <v/>
      </c>
      <c r="O293" s="231" t="str">
        <f ca="1">IF(SUMIF(Pharmaceuticals!$B:$B,$B293,Pharmaceuticals!AF:AF)+SUMIF('Health Products &amp; Equipment'!$B:$B,$B293,'Health Products &amp; Equipment'!AO:AO)+SUMIF('Other Pharma &amp; Health Products'!$B:$B,$B293,'Other Pharma &amp; Health Products'!AO:AO)+SUMIF('PSM Costs'!$B:$B,$B293,'PSM Costs'!AO:AO)&gt;0,SUMIF(Pharmaceuticals!$B:$B,$B293,Pharmaceuticals!AF:AF)+SUMIF('Health Products &amp; Equipment'!$B:$B,$B293,'Health Products &amp; Equipment'!AO:AO)+SUMIF('Other Pharma &amp; Health Products'!$B:$B,$B293,'Other Pharma &amp; Health Products'!AO:AO)+SUMIF('PSM Costs'!$B:$B,$B293,'PSM Costs'!AO:AO),"")</f>
        <v/>
      </c>
      <c r="P293" s="231" t="str">
        <f ca="1">IF(SUMIF(Pharmaceuticals!$B:$B,$B293,Pharmaceuticals!AH:AH)+SUMIF('Health Products &amp; Equipment'!$B:$B,$B293,'Health Products &amp; Equipment'!AQ:AQ)+SUMIF('Other Pharma &amp; Health Products'!$B:$B,$B293,'Other Pharma &amp; Health Products'!AQ:AQ)+SUMIF('PSM Costs'!$B:$B,$B293,'PSM Costs'!AQ:AQ)&gt;0,SUMIF(Pharmaceuticals!$B:$B,$B293,Pharmaceuticals!AH:AH)+SUMIF('Health Products &amp; Equipment'!$B:$B,$B293,'Health Products &amp; Equipment'!AQ:AQ)+SUMIF('Other Pharma &amp; Health Products'!$B:$B,$B293,'Other Pharma &amp; Health Products'!AQ:AQ)+SUMIF('PSM Costs'!$B:$B,$B293,'PSM Costs'!AQ:AQ),"")</f>
        <v/>
      </c>
      <c r="Q293" s="231" t="str">
        <f ca="1">IF(SUMIF(Pharmaceuticals!$B:$B,$B293,Pharmaceuticals!AJ:AJ)+SUMIF('Health Products &amp; Equipment'!$B:$B,$B293,'Health Products &amp; Equipment'!AS:AS)+SUMIF('Other Pharma &amp; Health Products'!$B:$B,$B293,'Other Pharma &amp; Health Products'!AS:AS)+SUMIF('PSM Costs'!$B:$B,$B293,'PSM Costs'!AS:AS)&gt;0,SUMIF(Pharmaceuticals!$B:$B,$B293,Pharmaceuticals!AJ:AJ)+SUMIF('Health Products &amp; Equipment'!$B:$B,$B293,'Health Products &amp; Equipment'!AS:AS)+SUMIF('Other Pharma &amp; Health Products'!$B:$B,$B293,'Other Pharma &amp; Health Products'!AS:AS)+SUMIF('PSM Costs'!$B:$B,$B293,'PSM Costs'!AS:AS),"")</f>
        <v/>
      </c>
      <c r="R293" s="229" t="str">
        <f t="shared" ca="1" si="22"/>
        <v/>
      </c>
      <c r="S293" s="230" t="str">
        <f ca="1">IF(SUMIF(Pharmaceuticals!$B:$B,$B293,Pharmaceuticals!AQ:AQ)+SUMIF('Health Products &amp; Equipment'!$B:$B,$B293,'Health Products &amp; Equipment'!AZ:AZ)+SUMIF('Other Pharma &amp; Health Products'!$B:$B,$B293,'Other Pharma &amp; Health Products'!AZ:AZ)+SUMIF('PSM Costs'!$B:$B,$B293,'PSM Costs'!AZ:AZ)&gt;0,SUMIF(Pharmaceuticals!$B:$B,$B293,Pharmaceuticals!AQ:AQ)+SUMIF('Health Products &amp; Equipment'!$B:$B,$B293,'Health Products &amp; Equipment'!AZ:AZ)+SUMIF('Other Pharma &amp; Health Products'!$B:$B,$B293,'Other Pharma &amp; Health Products'!AZ:AZ)+SUMIF('PSM Costs'!$B:$B,$B293,'PSM Costs'!AZ:AZ),"")</f>
        <v/>
      </c>
      <c r="T293" s="230" t="str">
        <f ca="1">IF(SUMIF(Pharmaceuticals!$B:$B,$B293,Pharmaceuticals!AS:AS)+SUMIF('Health Products &amp; Equipment'!$B:$B,$B293,'Health Products &amp; Equipment'!BB:BB)+SUMIF('Other Pharma &amp; Health Products'!$B:$B,$B293,'Other Pharma &amp; Health Products'!BB:BB)+SUMIF('PSM Costs'!$B:$B,$B293,'PSM Costs'!BB:BB)&gt;0,SUMIF(Pharmaceuticals!$B:$B,$B293,Pharmaceuticals!AS:AS)+SUMIF('Health Products &amp; Equipment'!$B:$B,$B293,'Health Products &amp; Equipment'!BB:BB)+SUMIF('Other Pharma &amp; Health Products'!$B:$B,$B293,'Other Pharma &amp; Health Products'!BB:BB)+SUMIF('PSM Costs'!$B:$B,$B293,'PSM Costs'!BB:BB),"")</f>
        <v/>
      </c>
      <c r="U293" s="230" t="str">
        <f ca="1">IF(SUMIF(Pharmaceuticals!$B:$B,$B293,Pharmaceuticals!AU:AU)+SUMIF('Health Products &amp; Equipment'!$B:$B,$B293,'Health Products &amp; Equipment'!BD:BD)+SUMIF('Other Pharma &amp; Health Products'!$B:$B,$B293,'Other Pharma &amp; Health Products'!BD:BD)+SUMIF('PSM Costs'!$B:$B,$B293,'PSM Costs'!BD:BD)&gt;0,SUMIF(Pharmaceuticals!$B:$B,$B293,Pharmaceuticals!AU:AU)+SUMIF('Health Products &amp; Equipment'!$B:$B,$B293,'Health Products &amp; Equipment'!BD:BD)+SUMIF('Other Pharma &amp; Health Products'!$B:$B,$B293,'Other Pharma &amp; Health Products'!BD:BD)+SUMIF('PSM Costs'!$B:$B,$B293,'PSM Costs'!BD:BD),"")</f>
        <v/>
      </c>
      <c r="V293" s="230" t="str">
        <f ca="1">IF(SUMIF(Pharmaceuticals!$B:$B,$B293,Pharmaceuticals!AW:AW)+SUMIF('Health Products &amp; Equipment'!$B:$B,$B293,'Health Products &amp; Equipment'!BF:BF)+SUMIF('Other Pharma &amp; Health Products'!$B:$B,$B293,'Other Pharma &amp; Health Products'!BF:BF)+SUMIF('PSM Costs'!$B:$B,$B293,'PSM Costs'!BF:BF)&gt;0,SUMIF(Pharmaceuticals!$B:$B,$B293,Pharmaceuticals!AW:AW)+SUMIF('Health Products &amp; Equipment'!$B:$B,$B293,'Health Products &amp; Equipment'!BF:BF)+SUMIF('Other Pharma &amp; Health Products'!$B:$B,$B293,'Other Pharma &amp; Health Products'!BF:BF)+SUMIF('PSM Costs'!$B:$B,$B293,'PSM Costs'!BF:BF),"")</f>
        <v/>
      </c>
      <c r="W293" s="228" t="str">
        <f t="shared" ca="1" si="23"/>
        <v/>
      </c>
      <c r="X293" s="231" t="str">
        <f ca="1">IF(SUMIF(Pharmaceuticals!$B:$B,$B293,Pharmaceuticals!BD:BD)+SUMIF('Health Products &amp; Equipment'!$B:$B,$B293,'Health Products &amp; Equipment'!BM:BM)+SUMIF('Other Pharma &amp; Health Products'!$B:$B,$B293,'Other Pharma &amp; Health Products'!BM:BM)+SUMIF('PSM Costs'!$B:$B,$B293,'PSM Costs'!BM:BM)&gt;0,SUMIF(Pharmaceuticals!$B:$B,$B293,Pharmaceuticals!BD:BD)+SUMIF('Health Products &amp; Equipment'!$B:$B,$B293,'Health Products &amp; Equipment'!BM:BM)+SUMIF('Other Pharma &amp; Health Products'!$B:$B,$B293,'Other Pharma &amp; Health Products'!BM:BM)+SUMIF('PSM Costs'!$B:$B,$B293,'PSM Costs'!BM:BM),"")</f>
        <v/>
      </c>
      <c r="Y293" s="231" t="str">
        <f ca="1">IF(SUMIF(Pharmaceuticals!$B:$B,$B293,Pharmaceuticals!BF:BF)+SUMIF('Health Products &amp; Equipment'!$B:$B,$B293,'Health Products &amp; Equipment'!BO:BO)+SUMIF('Other Pharma &amp; Health Products'!$B:$B,$B293,'Other Pharma &amp; Health Products'!BO:BO)+SUMIF('PSM Costs'!$B:$B,$B293,'PSM Costs'!BO:BO)&gt;0,SUMIF(Pharmaceuticals!$B:$B,$B293,Pharmaceuticals!BF:BF)+SUMIF('Health Products &amp; Equipment'!$B:$B,$B293,'Health Products &amp; Equipment'!BO:BO)+SUMIF('Other Pharma &amp; Health Products'!$B:$B,$B293,'Other Pharma &amp; Health Products'!BO:BO)+SUMIF('PSM Costs'!$B:$B,$B293,'PSM Costs'!BO:BO),"")</f>
        <v/>
      </c>
      <c r="Z293" s="231" t="str">
        <f ca="1">IF(SUMIF(Pharmaceuticals!$B:$B,$B293,Pharmaceuticals!BH:BH)+SUMIF('Health Products &amp; Equipment'!$B:$B,$B293,'Health Products &amp; Equipment'!BQ:BQ)+SUMIF('Other Pharma &amp; Health Products'!$B:$B,$B293,'Other Pharma &amp; Health Products'!BQ:BQ)+SUMIF('PSM Costs'!$B:$B,$B293,'PSM Costs'!BQ:BQ)&gt;0,SUMIF(Pharmaceuticals!$B:$B,$B293,Pharmaceuticals!BH:BH)+SUMIF('Health Products &amp; Equipment'!$B:$B,$B293,'Health Products &amp; Equipment'!BQ:BQ)+SUMIF('Other Pharma &amp; Health Products'!$B:$B,$B293,'Other Pharma &amp; Health Products'!BQ:BQ)+SUMIF('PSM Costs'!$B:$B,$B293,'PSM Costs'!BQ:BQ),"")</f>
        <v/>
      </c>
      <c r="AA293" s="231" t="str">
        <f ca="1">IF(SUMIF(Pharmaceuticals!$B:$B,$B293,Pharmaceuticals!BJ:BJ)+SUMIF('Health Products &amp; Equipment'!$B:$B,$B293,'Health Products &amp; Equipment'!BS:BS)+SUMIF('Other Pharma &amp; Health Products'!$B:$B,$B293,'Other Pharma &amp; Health Products'!BS:BS)+SUMIF('PSM Costs'!$B:$B,$B293,'PSM Costs'!BS:BS)&gt;0,SUMIF(Pharmaceuticals!$B:$B,$B293,Pharmaceuticals!BJ:BJ)+SUMIF('Health Products &amp; Equipment'!$B:$B,$B293,'Health Products &amp; Equipment'!BS:BS)+SUMIF('Other Pharma &amp; Health Products'!$B:$B,$B293,'Other Pharma &amp; Health Products'!BS:BS)+SUMIF('PSM Costs'!$B:$B,$B293,'PSM Costs'!BS:BS),"")</f>
        <v/>
      </c>
      <c r="AB293" s="230" t="str">
        <f t="shared" ca="1" si="24"/>
        <v/>
      </c>
    </row>
    <row r="294" spans="1:28" ht="22" customHeight="1" x14ac:dyDescent="0.15">
      <c r="A294" s="226">
        <v>284</v>
      </c>
      <c r="B294" s="226" t="str">
        <f ca="1">IFERROR(VLOOKUP(A294,'Rank unique Mod-Int-CI-PR'!I:J,2,FALSE),"")</f>
        <v/>
      </c>
      <c r="C294" s="227" t="str">
        <f ca="1">IFERROR(VLOOKUP(VALUE(LEFT(B294,FIND("-",B294)-1)),CatModules!B:C,2,FALSE),"")</f>
        <v/>
      </c>
      <c r="D294" s="227" t="str">
        <f ca="1">IFERROR(VLOOKUP(LEFT(B294,FIND("--",B294)-1),CatInt!D:E,2,FALSE),"")</f>
        <v/>
      </c>
      <c r="E294" s="227" t="str">
        <f ca="1">IFERROR(VLOOKUP(MID(B294,FIND("--",B294)+2,FIND("---",B294)-FIND("--",B294)-2),CatCostInp!D:E,2,FALSE),"")</f>
        <v/>
      </c>
      <c r="F294" s="227" t="str">
        <f ca="1">IFERROR(VLOOKUP(B294,ActivityConcat!A:C,3,FALSE),"")</f>
        <v/>
      </c>
      <c r="G294" s="228" t="str">
        <f ca="1">IFERROR(VLOOKUP(VALUE(RIGHT(B294,1)),Setup!A:D,4,FALSE),"")</f>
        <v/>
      </c>
      <c r="H294" s="229" t="str">
        <f t="shared" ca="1" si="20"/>
        <v/>
      </c>
      <c r="I294" s="230" t="str">
        <f ca="1">IF(SUMIF(Pharmaceuticals!$B:$B,$B294,Pharmaceuticals!Q:Q)+SUMIF('Health Products &amp; Equipment'!$B:$B,$B294,'Health Products &amp; Equipment'!Z:Z)+SUMIF('Other Pharma &amp; Health Products'!$B:$B,$B294,'Other Pharma &amp; Health Products'!Z:Z)+SUMIF('PSM Costs'!$B:$B,$B294,'PSM Costs'!Z:Z)&gt;0,SUMIF(Pharmaceuticals!$B:$B,$B294,Pharmaceuticals!Q:Q)+SUMIF('Health Products &amp; Equipment'!$B:$B,$B294,'Health Products &amp; Equipment'!Z:Z)+SUMIF('Other Pharma &amp; Health Products'!$B:$B,$B294,'Other Pharma &amp; Health Products'!Z:Z)+SUMIF('PSM Costs'!$B:$B,$B294,'PSM Costs'!Z:Z),"")</f>
        <v/>
      </c>
      <c r="J294" s="230" t="str">
        <f ca="1">IF(SUMIF(Pharmaceuticals!$B:$B,$B294,Pharmaceuticals!S:S)+SUMIF('Health Products &amp; Equipment'!$B:$B,$B294,'Health Products &amp; Equipment'!AB:AB)+SUMIF('Other Pharma &amp; Health Products'!$B:$B,$B294,'Other Pharma &amp; Health Products'!AB:AB)+SUMIF('PSM Costs'!$B:$B,$B294,'PSM Costs'!AB:AB)&gt;0,SUMIF(Pharmaceuticals!$B:$B,$B294,Pharmaceuticals!S:S)+SUMIF('Health Products &amp; Equipment'!$B:$B,$B294,'Health Products &amp; Equipment'!AB:AB)+SUMIF('Other Pharma &amp; Health Products'!$B:$B,$B294,'Other Pharma &amp; Health Products'!AB:AB)+SUMIF('PSM Costs'!$B:$B,$B294,'PSM Costs'!AB:AB),"")</f>
        <v/>
      </c>
      <c r="K294" s="230" t="str">
        <f ca="1">IF(SUMIF(Pharmaceuticals!$B:$B,$B294,Pharmaceuticals!U:U)+SUMIF('Health Products &amp; Equipment'!$B:$B,$B294,'Health Products &amp; Equipment'!AD:AD)+SUMIF('Other Pharma &amp; Health Products'!$B:$B,$B294,'Other Pharma &amp; Health Products'!AD:AD)+SUMIF('PSM Costs'!$B:$B,$B294,'PSM Costs'!AD:AD)&gt;0,SUMIF(Pharmaceuticals!$B:$B,$B294,Pharmaceuticals!U:U)+SUMIF('Health Products &amp; Equipment'!$B:$B,$B294,'Health Products &amp; Equipment'!AD:AD)+SUMIF('Other Pharma &amp; Health Products'!$B:$B,$B294,'Other Pharma &amp; Health Products'!AD:AD)+SUMIF('PSM Costs'!$B:$B,$B294,'PSM Costs'!AD:AD),"")</f>
        <v/>
      </c>
      <c r="L294" s="230" t="str">
        <f ca="1">IF(SUMIF(Pharmaceuticals!$B:$B,$B294,Pharmaceuticals!W:W)+SUMIF('Health Products &amp; Equipment'!$B:$B,$B294,'Health Products &amp; Equipment'!AF:AF)+SUMIF('Other Pharma &amp; Health Products'!$B:$B,$B294,'Other Pharma &amp; Health Products'!AF:AF)+SUMIF('PSM Costs'!$B:$B,$B294,'PSM Costs'!AF:AF)&gt;0,SUMIF(Pharmaceuticals!$B:$B,$B294,Pharmaceuticals!W:W)+SUMIF('Health Products &amp; Equipment'!$B:$B,$B294,'Health Products &amp; Equipment'!AF:AF)+SUMIF('Other Pharma &amp; Health Products'!$B:$B,$B294,'Other Pharma &amp; Health Products'!AF:AF)+SUMIF('PSM Costs'!$B:$B,$B294,'PSM Costs'!AF:AF),"")</f>
        <v/>
      </c>
      <c r="M294" s="228" t="str">
        <f t="shared" ca="1" si="21"/>
        <v/>
      </c>
      <c r="N294" s="231" t="str">
        <f ca="1">IF(SUMIF(Pharmaceuticals!$B:$B,$B294,Pharmaceuticals!AD:AD)+SUMIF('Health Products &amp; Equipment'!$B:$B,$B294,'Health Products &amp; Equipment'!AM:AM)+SUMIF('Other Pharma &amp; Health Products'!$B:$B,$B294,'Other Pharma &amp; Health Products'!AM:AM)+SUMIF('PSM Costs'!$B:$B,$B294,'PSM Costs'!AM:AM)&gt;0,SUMIF(Pharmaceuticals!$B:$B,$B294,Pharmaceuticals!AD:AD)+SUMIF('Health Products &amp; Equipment'!$B:$B,$B294,'Health Products &amp; Equipment'!AM:AM)+SUMIF('Other Pharma &amp; Health Products'!$B:$B,$B294,'Other Pharma &amp; Health Products'!AM:AM)+SUMIF('PSM Costs'!$B:$B,$B294,'PSM Costs'!AM:AM),"")</f>
        <v/>
      </c>
      <c r="O294" s="231" t="str">
        <f ca="1">IF(SUMIF(Pharmaceuticals!$B:$B,$B294,Pharmaceuticals!AF:AF)+SUMIF('Health Products &amp; Equipment'!$B:$B,$B294,'Health Products &amp; Equipment'!AO:AO)+SUMIF('Other Pharma &amp; Health Products'!$B:$B,$B294,'Other Pharma &amp; Health Products'!AO:AO)+SUMIF('PSM Costs'!$B:$B,$B294,'PSM Costs'!AO:AO)&gt;0,SUMIF(Pharmaceuticals!$B:$B,$B294,Pharmaceuticals!AF:AF)+SUMIF('Health Products &amp; Equipment'!$B:$B,$B294,'Health Products &amp; Equipment'!AO:AO)+SUMIF('Other Pharma &amp; Health Products'!$B:$B,$B294,'Other Pharma &amp; Health Products'!AO:AO)+SUMIF('PSM Costs'!$B:$B,$B294,'PSM Costs'!AO:AO),"")</f>
        <v/>
      </c>
      <c r="P294" s="231" t="str">
        <f ca="1">IF(SUMIF(Pharmaceuticals!$B:$B,$B294,Pharmaceuticals!AH:AH)+SUMIF('Health Products &amp; Equipment'!$B:$B,$B294,'Health Products &amp; Equipment'!AQ:AQ)+SUMIF('Other Pharma &amp; Health Products'!$B:$B,$B294,'Other Pharma &amp; Health Products'!AQ:AQ)+SUMIF('PSM Costs'!$B:$B,$B294,'PSM Costs'!AQ:AQ)&gt;0,SUMIF(Pharmaceuticals!$B:$B,$B294,Pharmaceuticals!AH:AH)+SUMIF('Health Products &amp; Equipment'!$B:$B,$B294,'Health Products &amp; Equipment'!AQ:AQ)+SUMIF('Other Pharma &amp; Health Products'!$B:$B,$B294,'Other Pharma &amp; Health Products'!AQ:AQ)+SUMIF('PSM Costs'!$B:$B,$B294,'PSM Costs'!AQ:AQ),"")</f>
        <v/>
      </c>
      <c r="Q294" s="231" t="str">
        <f ca="1">IF(SUMIF(Pharmaceuticals!$B:$B,$B294,Pharmaceuticals!AJ:AJ)+SUMIF('Health Products &amp; Equipment'!$B:$B,$B294,'Health Products &amp; Equipment'!AS:AS)+SUMIF('Other Pharma &amp; Health Products'!$B:$B,$B294,'Other Pharma &amp; Health Products'!AS:AS)+SUMIF('PSM Costs'!$B:$B,$B294,'PSM Costs'!AS:AS)&gt;0,SUMIF(Pharmaceuticals!$B:$B,$B294,Pharmaceuticals!AJ:AJ)+SUMIF('Health Products &amp; Equipment'!$B:$B,$B294,'Health Products &amp; Equipment'!AS:AS)+SUMIF('Other Pharma &amp; Health Products'!$B:$B,$B294,'Other Pharma &amp; Health Products'!AS:AS)+SUMIF('PSM Costs'!$B:$B,$B294,'PSM Costs'!AS:AS),"")</f>
        <v/>
      </c>
      <c r="R294" s="229" t="str">
        <f t="shared" ca="1" si="22"/>
        <v/>
      </c>
      <c r="S294" s="230" t="str">
        <f ca="1">IF(SUMIF(Pharmaceuticals!$B:$B,$B294,Pharmaceuticals!AQ:AQ)+SUMIF('Health Products &amp; Equipment'!$B:$B,$B294,'Health Products &amp; Equipment'!AZ:AZ)+SUMIF('Other Pharma &amp; Health Products'!$B:$B,$B294,'Other Pharma &amp; Health Products'!AZ:AZ)+SUMIF('PSM Costs'!$B:$B,$B294,'PSM Costs'!AZ:AZ)&gt;0,SUMIF(Pharmaceuticals!$B:$B,$B294,Pharmaceuticals!AQ:AQ)+SUMIF('Health Products &amp; Equipment'!$B:$B,$B294,'Health Products &amp; Equipment'!AZ:AZ)+SUMIF('Other Pharma &amp; Health Products'!$B:$B,$B294,'Other Pharma &amp; Health Products'!AZ:AZ)+SUMIF('PSM Costs'!$B:$B,$B294,'PSM Costs'!AZ:AZ),"")</f>
        <v/>
      </c>
      <c r="T294" s="230" t="str">
        <f ca="1">IF(SUMIF(Pharmaceuticals!$B:$B,$B294,Pharmaceuticals!AS:AS)+SUMIF('Health Products &amp; Equipment'!$B:$B,$B294,'Health Products &amp; Equipment'!BB:BB)+SUMIF('Other Pharma &amp; Health Products'!$B:$B,$B294,'Other Pharma &amp; Health Products'!BB:BB)+SUMIF('PSM Costs'!$B:$B,$B294,'PSM Costs'!BB:BB)&gt;0,SUMIF(Pharmaceuticals!$B:$B,$B294,Pharmaceuticals!AS:AS)+SUMIF('Health Products &amp; Equipment'!$B:$B,$B294,'Health Products &amp; Equipment'!BB:BB)+SUMIF('Other Pharma &amp; Health Products'!$B:$B,$B294,'Other Pharma &amp; Health Products'!BB:BB)+SUMIF('PSM Costs'!$B:$B,$B294,'PSM Costs'!BB:BB),"")</f>
        <v/>
      </c>
      <c r="U294" s="230" t="str">
        <f ca="1">IF(SUMIF(Pharmaceuticals!$B:$B,$B294,Pharmaceuticals!AU:AU)+SUMIF('Health Products &amp; Equipment'!$B:$B,$B294,'Health Products &amp; Equipment'!BD:BD)+SUMIF('Other Pharma &amp; Health Products'!$B:$B,$B294,'Other Pharma &amp; Health Products'!BD:BD)+SUMIF('PSM Costs'!$B:$B,$B294,'PSM Costs'!BD:BD)&gt;0,SUMIF(Pharmaceuticals!$B:$B,$B294,Pharmaceuticals!AU:AU)+SUMIF('Health Products &amp; Equipment'!$B:$B,$B294,'Health Products &amp; Equipment'!BD:BD)+SUMIF('Other Pharma &amp; Health Products'!$B:$B,$B294,'Other Pharma &amp; Health Products'!BD:BD)+SUMIF('PSM Costs'!$B:$B,$B294,'PSM Costs'!BD:BD),"")</f>
        <v/>
      </c>
      <c r="V294" s="230" t="str">
        <f ca="1">IF(SUMIF(Pharmaceuticals!$B:$B,$B294,Pharmaceuticals!AW:AW)+SUMIF('Health Products &amp; Equipment'!$B:$B,$B294,'Health Products &amp; Equipment'!BF:BF)+SUMIF('Other Pharma &amp; Health Products'!$B:$B,$B294,'Other Pharma &amp; Health Products'!BF:BF)+SUMIF('PSM Costs'!$B:$B,$B294,'PSM Costs'!BF:BF)&gt;0,SUMIF(Pharmaceuticals!$B:$B,$B294,Pharmaceuticals!AW:AW)+SUMIF('Health Products &amp; Equipment'!$B:$B,$B294,'Health Products &amp; Equipment'!BF:BF)+SUMIF('Other Pharma &amp; Health Products'!$B:$B,$B294,'Other Pharma &amp; Health Products'!BF:BF)+SUMIF('PSM Costs'!$B:$B,$B294,'PSM Costs'!BF:BF),"")</f>
        <v/>
      </c>
      <c r="W294" s="228" t="str">
        <f t="shared" ca="1" si="23"/>
        <v/>
      </c>
      <c r="X294" s="231" t="str">
        <f ca="1">IF(SUMIF(Pharmaceuticals!$B:$B,$B294,Pharmaceuticals!BD:BD)+SUMIF('Health Products &amp; Equipment'!$B:$B,$B294,'Health Products &amp; Equipment'!BM:BM)+SUMIF('Other Pharma &amp; Health Products'!$B:$B,$B294,'Other Pharma &amp; Health Products'!BM:BM)+SUMIF('PSM Costs'!$B:$B,$B294,'PSM Costs'!BM:BM)&gt;0,SUMIF(Pharmaceuticals!$B:$B,$B294,Pharmaceuticals!BD:BD)+SUMIF('Health Products &amp; Equipment'!$B:$B,$B294,'Health Products &amp; Equipment'!BM:BM)+SUMIF('Other Pharma &amp; Health Products'!$B:$B,$B294,'Other Pharma &amp; Health Products'!BM:BM)+SUMIF('PSM Costs'!$B:$B,$B294,'PSM Costs'!BM:BM),"")</f>
        <v/>
      </c>
      <c r="Y294" s="231" t="str">
        <f ca="1">IF(SUMIF(Pharmaceuticals!$B:$B,$B294,Pharmaceuticals!BF:BF)+SUMIF('Health Products &amp; Equipment'!$B:$B,$B294,'Health Products &amp; Equipment'!BO:BO)+SUMIF('Other Pharma &amp; Health Products'!$B:$B,$B294,'Other Pharma &amp; Health Products'!BO:BO)+SUMIF('PSM Costs'!$B:$B,$B294,'PSM Costs'!BO:BO)&gt;0,SUMIF(Pharmaceuticals!$B:$B,$B294,Pharmaceuticals!BF:BF)+SUMIF('Health Products &amp; Equipment'!$B:$B,$B294,'Health Products &amp; Equipment'!BO:BO)+SUMIF('Other Pharma &amp; Health Products'!$B:$B,$B294,'Other Pharma &amp; Health Products'!BO:BO)+SUMIF('PSM Costs'!$B:$B,$B294,'PSM Costs'!BO:BO),"")</f>
        <v/>
      </c>
      <c r="Z294" s="231" t="str">
        <f ca="1">IF(SUMIF(Pharmaceuticals!$B:$B,$B294,Pharmaceuticals!BH:BH)+SUMIF('Health Products &amp; Equipment'!$B:$B,$B294,'Health Products &amp; Equipment'!BQ:BQ)+SUMIF('Other Pharma &amp; Health Products'!$B:$B,$B294,'Other Pharma &amp; Health Products'!BQ:BQ)+SUMIF('PSM Costs'!$B:$B,$B294,'PSM Costs'!BQ:BQ)&gt;0,SUMIF(Pharmaceuticals!$B:$B,$B294,Pharmaceuticals!BH:BH)+SUMIF('Health Products &amp; Equipment'!$B:$B,$B294,'Health Products &amp; Equipment'!BQ:BQ)+SUMIF('Other Pharma &amp; Health Products'!$B:$B,$B294,'Other Pharma &amp; Health Products'!BQ:BQ)+SUMIF('PSM Costs'!$B:$B,$B294,'PSM Costs'!BQ:BQ),"")</f>
        <v/>
      </c>
      <c r="AA294" s="231" t="str">
        <f ca="1">IF(SUMIF(Pharmaceuticals!$B:$B,$B294,Pharmaceuticals!BJ:BJ)+SUMIF('Health Products &amp; Equipment'!$B:$B,$B294,'Health Products &amp; Equipment'!BS:BS)+SUMIF('Other Pharma &amp; Health Products'!$B:$B,$B294,'Other Pharma &amp; Health Products'!BS:BS)+SUMIF('PSM Costs'!$B:$B,$B294,'PSM Costs'!BS:BS)&gt;0,SUMIF(Pharmaceuticals!$B:$B,$B294,Pharmaceuticals!BJ:BJ)+SUMIF('Health Products &amp; Equipment'!$B:$B,$B294,'Health Products &amp; Equipment'!BS:BS)+SUMIF('Other Pharma &amp; Health Products'!$B:$B,$B294,'Other Pharma &amp; Health Products'!BS:BS)+SUMIF('PSM Costs'!$B:$B,$B294,'PSM Costs'!BS:BS),"")</f>
        <v/>
      </c>
      <c r="AB294" s="230" t="str">
        <f t="shared" ca="1" si="24"/>
        <v/>
      </c>
    </row>
    <row r="295" spans="1:28" ht="22" customHeight="1" x14ac:dyDescent="0.15">
      <c r="A295" s="226">
        <v>285</v>
      </c>
      <c r="B295" s="226" t="str">
        <f ca="1">IFERROR(VLOOKUP(A295,'Rank unique Mod-Int-CI-PR'!I:J,2,FALSE),"")</f>
        <v/>
      </c>
      <c r="C295" s="227" t="str">
        <f ca="1">IFERROR(VLOOKUP(VALUE(LEFT(B295,FIND("-",B295)-1)),CatModules!B:C,2,FALSE),"")</f>
        <v/>
      </c>
      <c r="D295" s="227" t="str">
        <f ca="1">IFERROR(VLOOKUP(LEFT(B295,FIND("--",B295)-1),CatInt!D:E,2,FALSE),"")</f>
        <v/>
      </c>
      <c r="E295" s="227" t="str">
        <f ca="1">IFERROR(VLOOKUP(MID(B295,FIND("--",B295)+2,FIND("---",B295)-FIND("--",B295)-2),CatCostInp!D:E,2,FALSE),"")</f>
        <v/>
      </c>
      <c r="F295" s="227" t="str">
        <f ca="1">IFERROR(VLOOKUP(B295,ActivityConcat!A:C,3,FALSE),"")</f>
        <v/>
      </c>
      <c r="G295" s="228" t="str">
        <f ca="1">IFERROR(VLOOKUP(VALUE(RIGHT(B295,1)),Setup!A:D,4,FALSE),"")</f>
        <v/>
      </c>
      <c r="H295" s="229" t="str">
        <f t="shared" ca="1" si="20"/>
        <v/>
      </c>
      <c r="I295" s="230" t="str">
        <f ca="1">IF(SUMIF(Pharmaceuticals!$B:$B,$B295,Pharmaceuticals!Q:Q)+SUMIF('Health Products &amp; Equipment'!$B:$B,$B295,'Health Products &amp; Equipment'!Z:Z)+SUMIF('Other Pharma &amp; Health Products'!$B:$B,$B295,'Other Pharma &amp; Health Products'!Z:Z)+SUMIF('PSM Costs'!$B:$B,$B295,'PSM Costs'!Z:Z)&gt;0,SUMIF(Pharmaceuticals!$B:$B,$B295,Pharmaceuticals!Q:Q)+SUMIF('Health Products &amp; Equipment'!$B:$B,$B295,'Health Products &amp; Equipment'!Z:Z)+SUMIF('Other Pharma &amp; Health Products'!$B:$B,$B295,'Other Pharma &amp; Health Products'!Z:Z)+SUMIF('PSM Costs'!$B:$B,$B295,'PSM Costs'!Z:Z),"")</f>
        <v/>
      </c>
      <c r="J295" s="230" t="str">
        <f ca="1">IF(SUMIF(Pharmaceuticals!$B:$B,$B295,Pharmaceuticals!S:S)+SUMIF('Health Products &amp; Equipment'!$B:$B,$B295,'Health Products &amp; Equipment'!AB:AB)+SUMIF('Other Pharma &amp; Health Products'!$B:$B,$B295,'Other Pharma &amp; Health Products'!AB:AB)+SUMIF('PSM Costs'!$B:$B,$B295,'PSM Costs'!AB:AB)&gt;0,SUMIF(Pharmaceuticals!$B:$B,$B295,Pharmaceuticals!S:S)+SUMIF('Health Products &amp; Equipment'!$B:$B,$B295,'Health Products &amp; Equipment'!AB:AB)+SUMIF('Other Pharma &amp; Health Products'!$B:$B,$B295,'Other Pharma &amp; Health Products'!AB:AB)+SUMIF('PSM Costs'!$B:$B,$B295,'PSM Costs'!AB:AB),"")</f>
        <v/>
      </c>
      <c r="K295" s="230" t="str">
        <f ca="1">IF(SUMIF(Pharmaceuticals!$B:$B,$B295,Pharmaceuticals!U:U)+SUMIF('Health Products &amp; Equipment'!$B:$B,$B295,'Health Products &amp; Equipment'!AD:AD)+SUMIF('Other Pharma &amp; Health Products'!$B:$B,$B295,'Other Pharma &amp; Health Products'!AD:AD)+SUMIF('PSM Costs'!$B:$B,$B295,'PSM Costs'!AD:AD)&gt;0,SUMIF(Pharmaceuticals!$B:$B,$B295,Pharmaceuticals!U:U)+SUMIF('Health Products &amp; Equipment'!$B:$B,$B295,'Health Products &amp; Equipment'!AD:AD)+SUMIF('Other Pharma &amp; Health Products'!$B:$B,$B295,'Other Pharma &amp; Health Products'!AD:AD)+SUMIF('PSM Costs'!$B:$B,$B295,'PSM Costs'!AD:AD),"")</f>
        <v/>
      </c>
      <c r="L295" s="230" t="str">
        <f ca="1">IF(SUMIF(Pharmaceuticals!$B:$B,$B295,Pharmaceuticals!W:W)+SUMIF('Health Products &amp; Equipment'!$B:$B,$B295,'Health Products &amp; Equipment'!AF:AF)+SUMIF('Other Pharma &amp; Health Products'!$B:$B,$B295,'Other Pharma &amp; Health Products'!AF:AF)+SUMIF('PSM Costs'!$B:$B,$B295,'PSM Costs'!AF:AF)&gt;0,SUMIF(Pharmaceuticals!$B:$B,$B295,Pharmaceuticals!W:W)+SUMIF('Health Products &amp; Equipment'!$B:$B,$B295,'Health Products &amp; Equipment'!AF:AF)+SUMIF('Other Pharma &amp; Health Products'!$B:$B,$B295,'Other Pharma &amp; Health Products'!AF:AF)+SUMIF('PSM Costs'!$B:$B,$B295,'PSM Costs'!AF:AF),"")</f>
        <v/>
      </c>
      <c r="M295" s="228" t="str">
        <f t="shared" ca="1" si="21"/>
        <v/>
      </c>
      <c r="N295" s="231" t="str">
        <f ca="1">IF(SUMIF(Pharmaceuticals!$B:$B,$B295,Pharmaceuticals!AD:AD)+SUMIF('Health Products &amp; Equipment'!$B:$B,$B295,'Health Products &amp; Equipment'!AM:AM)+SUMIF('Other Pharma &amp; Health Products'!$B:$B,$B295,'Other Pharma &amp; Health Products'!AM:AM)+SUMIF('PSM Costs'!$B:$B,$B295,'PSM Costs'!AM:AM)&gt;0,SUMIF(Pharmaceuticals!$B:$B,$B295,Pharmaceuticals!AD:AD)+SUMIF('Health Products &amp; Equipment'!$B:$B,$B295,'Health Products &amp; Equipment'!AM:AM)+SUMIF('Other Pharma &amp; Health Products'!$B:$B,$B295,'Other Pharma &amp; Health Products'!AM:AM)+SUMIF('PSM Costs'!$B:$B,$B295,'PSM Costs'!AM:AM),"")</f>
        <v/>
      </c>
      <c r="O295" s="231" t="str">
        <f ca="1">IF(SUMIF(Pharmaceuticals!$B:$B,$B295,Pharmaceuticals!AF:AF)+SUMIF('Health Products &amp; Equipment'!$B:$B,$B295,'Health Products &amp; Equipment'!AO:AO)+SUMIF('Other Pharma &amp; Health Products'!$B:$B,$B295,'Other Pharma &amp; Health Products'!AO:AO)+SUMIF('PSM Costs'!$B:$B,$B295,'PSM Costs'!AO:AO)&gt;0,SUMIF(Pharmaceuticals!$B:$B,$B295,Pharmaceuticals!AF:AF)+SUMIF('Health Products &amp; Equipment'!$B:$B,$B295,'Health Products &amp; Equipment'!AO:AO)+SUMIF('Other Pharma &amp; Health Products'!$B:$B,$B295,'Other Pharma &amp; Health Products'!AO:AO)+SUMIF('PSM Costs'!$B:$B,$B295,'PSM Costs'!AO:AO),"")</f>
        <v/>
      </c>
      <c r="P295" s="231" t="str">
        <f ca="1">IF(SUMIF(Pharmaceuticals!$B:$B,$B295,Pharmaceuticals!AH:AH)+SUMIF('Health Products &amp; Equipment'!$B:$B,$B295,'Health Products &amp; Equipment'!AQ:AQ)+SUMIF('Other Pharma &amp; Health Products'!$B:$B,$B295,'Other Pharma &amp; Health Products'!AQ:AQ)+SUMIF('PSM Costs'!$B:$B,$B295,'PSM Costs'!AQ:AQ)&gt;0,SUMIF(Pharmaceuticals!$B:$B,$B295,Pharmaceuticals!AH:AH)+SUMIF('Health Products &amp; Equipment'!$B:$B,$B295,'Health Products &amp; Equipment'!AQ:AQ)+SUMIF('Other Pharma &amp; Health Products'!$B:$B,$B295,'Other Pharma &amp; Health Products'!AQ:AQ)+SUMIF('PSM Costs'!$B:$B,$B295,'PSM Costs'!AQ:AQ),"")</f>
        <v/>
      </c>
      <c r="Q295" s="231" t="str">
        <f ca="1">IF(SUMIF(Pharmaceuticals!$B:$B,$B295,Pharmaceuticals!AJ:AJ)+SUMIF('Health Products &amp; Equipment'!$B:$B,$B295,'Health Products &amp; Equipment'!AS:AS)+SUMIF('Other Pharma &amp; Health Products'!$B:$B,$B295,'Other Pharma &amp; Health Products'!AS:AS)+SUMIF('PSM Costs'!$B:$B,$B295,'PSM Costs'!AS:AS)&gt;0,SUMIF(Pharmaceuticals!$B:$B,$B295,Pharmaceuticals!AJ:AJ)+SUMIF('Health Products &amp; Equipment'!$B:$B,$B295,'Health Products &amp; Equipment'!AS:AS)+SUMIF('Other Pharma &amp; Health Products'!$B:$B,$B295,'Other Pharma &amp; Health Products'!AS:AS)+SUMIF('PSM Costs'!$B:$B,$B295,'PSM Costs'!AS:AS),"")</f>
        <v/>
      </c>
      <c r="R295" s="229" t="str">
        <f t="shared" ca="1" si="22"/>
        <v/>
      </c>
      <c r="S295" s="230" t="str">
        <f ca="1">IF(SUMIF(Pharmaceuticals!$B:$B,$B295,Pharmaceuticals!AQ:AQ)+SUMIF('Health Products &amp; Equipment'!$B:$B,$B295,'Health Products &amp; Equipment'!AZ:AZ)+SUMIF('Other Pharma &amp; Health Products'!$B:$B,$B295,'Other Pharma &amp; Health Products'!AZ:AZ)+SUMIF('PSM Costs'!$B:$B,$B295,'PSM Costs'!AZ:AZ)&gt;0,SUMIF(Pharmaceuticals!$B:$B,$B295,Pharmaceuticals!AQ:AQ)+SUMIF('Health Products &amp; Equipment'!$B:$B,$B295,'Health Products &amp; Equipment'!AZ:AZ)+SUMIF('Other Pharma &amp; Health Products'!$B:$B,$B295,'Other Pharma &amp; Health Products'!AZ:AZ)+SUMIF('PSM Costs'!$B:$B,$B295,'PSM Costs'!AZ:AZ),"")</f>
        <v/>
      </c>
      <c r="T295" s="230" t="str">
        <f ca="1">IF(SUMIF(Pharmaceuticals!$B:$B,$B295,Pharmaceuticals!AS:AS)+SUMIF('Health Products &amp; Equipment'!$B:$B,$B295,'Health Products &amp; Equipment'!BB:BB)+SUMIF('Other Pharma &amp; Health Products'!$B:$B,$B295,'Other Pharma &amp; Health Products'!BB:BB)+SUMIF('PSM Costs'!$B:$B,$B295,'PSM Costs'!BB:BB)&gt;0,SUMIF(Pharmaceuticals!$B:$B,$B295,Pharmaceuticals!AS:AS)+SUMIF('Health Products &amp; Equipment'!$B:$B,$B295,'Health Products &amp; Equipment'!BB:BB)+SUMIF('Other Pharma &amp; Health Products'!$B:$B,$B295,'Other Pharma &amp; Health Products'!BB:BB)+SUMIF('PSM Costs'!$B:$B,$B295,'PSM Costs'!BB:BB),"")</f>
        <v/>
      </c>
      <c r="U295" s="230" t="str">
        <f ca="1">IF(SUMIF(Pharmaceuticals!$B:$B,$B295,Pharmaceuticals!AU:AU)+SUMIF('Health Products &amp; Equipment'!$B:$B,$B295,'Health Products &amp; Equipment'!BD:BD)+SUMIF('Other Pharma &amp; Health Products'!$B:$B,$B295,'Other Pharma &amp; Health Products'!BD:BD)+SUMIF('PSM Costs'!$B:$B,$B295,'PSM Costs'!BD:BD)&gt;0,SUMIF(Pharmaceuticals!$B:$B,$B295,Pharmaceuticals!AU:AU)+SUMIF('Health Products &amp; Equipment'!$B:$B,$B295,'Health Products &amp; Equipment'!BD:BD)+SUMIF('Other Pharma &amp; Health Products'!$B:$B,$B295,'Other Pharma &amp; Health Products'!BD:BD)+SUMIF('PSM Costs'!$B:$B,$B295,'PSM Costs'!BD:BD),"")</f>
        <v/>
      </c>
      <c r="V295" s="230" t="str">
        <f ca="1">IF(SUMIF(Pharmaceuticals!$B:$B,$B295,Pharmaceuticals!AW:AW)+SUMIF('Health Products &amp; Equipment'!$B:$B,$B295,'Health Products &amp; Equipment'!BF:BF)+SUMIF('Other Pharma &amp; Health Products'!$B:$B,$B295,'Other Pharma &amp; Health Products'!BF:BF)+SUMIF('PSM Costs'!$B:$B,$B295,'PSM Costs'!BF:BF)&gt;0,SUMIF(Pharmaceuticals!$B:$B,$B295,Pharmaceuticals!AW:AW)+SUMIF('Health Products &amp; Equipment'!$B:$B,$B295,'Health Products &amp; Equipment'!BF:BF)+SUMIF('Other Pharma &amp; Health Products'!$B:$B,$B295,'Other Pharma &amp; Health Products'!BF:BF)+SUMIF('PSM Costs'!$B:$B,$B295,'PSM Costs'!BF:BF),"")</f>
        <v/>
      </c>
      <c r="W295" s="228" t="str">
        <f t="shared" ca="1" si="23"/>
        <v/>
      </c>
      <c r="X295" s="231" t="str">
        <f ca="1">IF(SUMIF(Pharmaceuticals!$B:$B,$B295,Pharmaceuticals!BD:BD)+SUMIF('Health Products &amp; Equipment'!$B:$B,$B295,'Health Products &amp; Equipment'!BM:BM)+SUMIF('Other Pharma &amp; Health Products'!$B:$B,$B295,'Other Pharma &amp; Health Products'!BM:BM)+SUMIF('PSM Costs'!$B:$B,$B295,'PSM Costs'!BM:BM)&gt;0,SUMIF(Pharmaceuticals!$B:$B,$B295,Pharmaceuticals!BD:BD)+SUMIF('Health Products &amp; Equipment'!$B:$B,$B295,'Health Products &amp; Equipment'!BM:BM)+SUMIF('Other Pharma &amp; Health Products'!$B:$B,$B295,'Other Pharma &amp; Health Products'!BM:BM)+SUMIF('PSM Costs'!$B:$B,$B295,'PSM Costs'!BM:BM),"")</f>
        <v/>
      </c>
      <c r="Y295" s="231" t="str">
        <f ca="1">IF(SUMIF(Pharmaceuticals!$B:$B,$B295,Pharmaceuticals!BF:BF)+SUMIF('Health Products &amp; Equipment'!$B:$B,$B295,'Health Products &amp; Equipment'!BO:BO)+SUMIF('Other Pharma &amp; Health Products'!$B:$B,$B295,'Other Pharma &amp; Health Products'!BO:BO)+SUMIF('PSM Costs'!$B:$B,$B295,'PSM Costs'!BO:BO)&gt;0,SUMIF(Pharmaceuticals!$B:$B,$B295,Pharmaceuticals!BF:BF)+SUMIF('Health Products &amp; Equipment'!$B:$B,$B295,'Health Products &amp; Equipment'!BO:BO)+SUMIF('Other Pharma &amp; Health Products'!$B:$B,$B295,'Other Pharma &amp; Health Products'!BO:BO)+SUMIF('PSM Costs'!$B:$B,$B295,'PSM Costs'!BO:BO),"")</f>
        <v/>
      </c>
      <c r="Z295" s="231" t="str">
        <f ca="1">IF(SUMIF(Pharmaceuticals!$B:$B,$B295,Pharmaceuticals!BH:BH)+SUMIF('Health Products &amp; Equipment'!$B:$B,$B295,'Health Products &amp; Equipment'!BQ:BQ)+SUMIF('Other Pharma &amp; Health Products'!$B:$B,$B295,'Other Pharma &amp; Health Products'!BQ:BQ)+SUMIF('PSM Costs'!$B:$B,$B295,'PSM Costs'!BQ:BQ)&gt;0,SUMIF(Pharmaceuticals!$B:$B,$B295,Pharmaceuticals!BH:BH)+SUMIF('Health Products &amp; Equipment'!$B:$B,$B295,'Health Products &amp; Equipment'!BQ:BQ)+SUMIF('Other Pharma &amp; Health Products'!$B:$B,$B295,'Other Pharma &amp; Health Products'!BQ:BQ)+SUMIF('PSM Costs'!$B:$B,$B295,'PSM Costs'!BQ:BQ),"")</f>
        <v/>
      </c>
      <c r="AA295" s="231" t="str">
        <f ca="1">IF(SUMIF(Pharmaceuticals!$B:$B,$B295,Pharmaceuticals!BJ:BJ)+SUMIF('Health Products &amp; Equipment'!$B:$B,$B295,'Health Products &amp; Equipment'!BS:BS)+SUMIF('Other Pharma &amp; Health Products'!$B:$B,$B295,'Other Pharma &amp; Health Products'!BS:BS)+SUMIF('PSM Costs'!$B:$B,$B295,'PSM Costs'!BS:BS)&gt;0,SUMIF(Pharmaceuticals!$B:$B,$B295,Pharmaceuticals!BJ:BJ)+SUMIF('Health Products &amp; Equipment'!$B:$B,$B295,'Health Products &amp; Equipment'!BS:BS)+SUMIF('Other Pharma &amp; Health Products'!$B:$B,$B295,'Other Pharma &amp; Health Products'!BS:BS)+SUMIF('PSM Costs'!$B:$B,$B295,'PSM Costs'!BS:BS),"")</f>
        <v/>
      </c>
      <c r="AB295" s="230" t="str">
        <f t="shared" ca="1" si="24"/>
        <v/>
      </c>
    </row>
    <row r="296" spans="1:28" ht="22" customHeight="1" x14ac:dyDescent="0.15">
      <c r="A296" s="226">
        <v>286</v>
      </c>
      <c r="B296" s="226" t="str">
        <f ca="1">IFERROR(VLOOKUP(A296,'Rank unique Mod-Int-CI-PR'!I:J,2,FALSE),"")</f>
        <v/>
      </c>
      <c r="C296" s="227" t="str">
        <f ca="1">IFERROR(VLOOKUP(VALUE(LEFT(B296,FIND("-",B296)-1)),CatModules!B:C,2,FALSE),"")</f>
        <v/>
      </c>
      <c r="D296" s="227" t="str">
        <f ca="1">IFERROR(VLOOKUP(LEFT(B296,FIND("--",B296)-1),CatInt!D:E,2,FALSE),"")</f>
        <v/>
      </c>
      <c r="E296" s="227" t="str">
        <f ca="1">IFERROR(VLOOKUP(MID(B296,FIND("--",B296)+2,FIND("---",B296)-FIND("--",B296)-2),CatCostInp!D:E,2,FALSE),"")</f>
        <v/>
      </c>
      <c r="F296" s="227" t="str">
        <f ca="1">IFERROR(VLOOKUP(B296,ActivityConcat!A:C,3,FALSE),"")</f>
        <v/>
      </c>
      <c r="G296" s="228" t="str">
        <f ca="1">IFERROR(VLOOKUP(VALUE(RIGHT(B296,1)),Setup!A:D,4,FALSE),"")</f>
        <v/>
      </c>
      <c r="H296" s="229" t="str">
        <f t="shared" ca="1" si="20"/>
        <v/>
      </c>
      <c r="I296" s="230" t="str">
        <f ca="1">IF(SUMIF(Pharmaceuticals!$B:$B,$B296,Pharmaceuticals!Q:Q)+SUMIF('Health Products &amp; Equipment'!$B:$B,$B296,'Health Products &amp; Equipment'!Z:Z)+SUMIF('Other Pharma &amp; Health Products'!$B:$B,$B296,'Other Pharma &amp; Health Products'!Z:Z)+SUMIF('PSM Costs'!$B:$B,$B296,'PSM Costs'!Z:Z)&gt;0,SUMIF(Pharmaceuticals!$B:$B,$B296,Pharmaceuticals!Q:Q)+SUMIF('Health Products &amp; Equipment'!$B:$B,$B296,'Health Products &amp; Equipment'!Z:Z)+SUMIF('Other Pharma &amp; Health Products'!$B:$B,$B296,'Other Pharma &amp; Health Products'!Z:Z)+SUMIF('PSM Costs'!$B:$B,$B296,'PSM Costs'!Z:Z),"")</f>
        <v/>
      </c>
      <c r="J296" s="230" t="str">
        <f ca="1">IF(SUMIF(Pharmaceuticals!$B:$B,$B296,Pharmaceuticals!S:S)+SUMIF('Health Products &amp; Equipment'!$B:$B,$B296,'Health Products &amp; Equipment'!AB:AB)+SUMIF('Other Pharma &amp; Health Products'!$B:$B,$B296,'Other Pharma &amp; Health Products'!AB:AB)+SUMIF('PSM Costs'!$B:$B,$B296,'PSM Costs'!AB:AB)&gt;0,SUMIF(Pharmaceuticals!$B:$B,$B296,Pharmaceuticals!S:S)+SUMIF('Health Products &amp; Equipment'!$B:$B,$B296,'Health Products &amp; Equipment'!AB:AB)+SUMIF('Other Pharma &amp; Health Products'!$B:$B,$B296,'Other Pharma &amp; Health Products'!AB:AB)+SUMIF('PSM Costs'!$B:$B,$B296,'PSM Costs'!AB:AB),"")</f>
        <v/>
      </c>
      <c r="K296" s="230" t="str">
        <f ca="1">IF(SUMIF(Pharmaceuticals!$B:$B,$B296,Pharmaceuticals!U:U)+SUMIF('Health Products &amp; Equipment'!$B:$B,$B296,'Health Products &amp; Equipment'!AD:AD)+SUMIF('Other Pharma &amp; Health Products'!$B:$B,$B296,'Other Pharma &amp; Health Products'!AD:AD)+SUMIF('PSM Costs'!$B:$B,$B296,'PSM Costs'!AD:AD)&gt;0,SUMIF(Pharmaceuticals!$B:$B,$B296,Pharmaceuticals!U:U)+SUMIF('Health Products &amp; Equipment'!$B:$B,$B296,'Health Products &amp; Equipment'!AD:AD)+SUMIF('Other Pharma &amp; Health Products'!$B:$B,$B296,'Other Pharma &amp; Health Products'!AD:AD)+SUMIF('PSM Costs'!$B:$B,$B296,'PSM Costs'!AD:AD),"")</f>
        <v/>
      </c>
      <c r="L296" s="230" t="str">
        <f ca="1">IF(SUMIF(Pharmaceuticals!$B:$B,$B296,Pharmaceuticals!W:W)+SUMIF('Health Products &amp; Equipment'!$B:$B,$B296,'Health Products &amp; Equipment'!AF:AF)+SUMIF('Other Pharma &amp; Health Products'!$B:$B,$B296,'Other Pharma &amp; Health Products'!AF:AF)+SUMIF('PSM Costs'!$B:$B,$B296,'PSM Costs'!AF:AF)&gt;0,SUMIF(Pharmaceuticals!$B:$B,$B296,Pharmaceuticals!W:W)+SUMIF('Health Products &amp; Equipment'!$B:$B,$B296,'Health Products &amp; Equipment'!AF:AF)+SUMIF('Other Pharma &amp; Health Products'!$B:$B,$B296,'Other Pharma &amp; Health Products'!AF:AF)+SUMIF('PSM Costs'!$B:$B,$B296,'PSM Costs'!AF:AF),"")</f>
        <v/>
      </c>
      <c r="M296" s="228" t="str">
        <f t="shared" ca="1" si="21"/>
        <v/>
      </c>
      <c r="N296" s="231" t="str">
        <f ca="1">IF(SUMIF(Pharmaceuticals!$B:$B,$B296,Pharmaceuticals!AD:AD)+SUMIF('Health Products &amp; Equipment'!$B:$B,$B296,'Health Products &amp; Equipment'!AM:AM)+SUMIF('Other Pharma &amp; Health Products'!$B:$B,$B296,'Other Pharma &amp; Health Products'!AM:AM)+SUMIF('PSM Costs'!$B:$B,$B296,'PSM Costs'!AM:AM)&gt;0,SUMIF(Pharmaceuticals!$B:$B,$B296,Pharmaceuticals!AD:AD)+SUMIF('Health Products &amp; Equipment'!$B:$B,$B296,'Health Products &amp; Equipment'!AM:AM)+SUMIF('Other Pharma &amp; Health Products'!$B:$B,$B296,'Other Pharma &amp; Health Products'!AM:AM)+SUMIF('PSM Costs'!$B:$B,$B296,'PSM Costs'!AM:AM),"")</f>
        <v/>
      </c>
      <c r="O296" s="231" t="str">
        <f ca="1">IF(SUMIF(Pharmaceuticals!$B:$B,$B296,Pharmaceuticals!AF:AF)+SUMIF('Health Products &amp; Equipment'!$B:$B,$B296,'Health Products &amp; Equipment'!AO:AO)+SUMIF('Other Pharma &amp; Health Products'!$B:$B,$B296,'Other Pharma &amp; Health Products'!AO:AO)+SUMIF('PSM Costs'!$B:$B,$B296,'PSM Costs'!AO:AO)&gt;0,SUMIF(Pharmaceuticals!$B:$B,$B296,Pharmaceuticals!AF:AF)+SUMIF('Health Products &amp; Equipment'!$B:$B,$B296,'Health Products &amp; Equipment'!AO:AO)+SUMIF('Other Pharma &amp; Health Products'!$B:$B,$B296,'Other Pharma &amp; Health Products'!AO:AO)+SUMIF('PSM Costs'!$B:$B,$B296,'PSM Costs'!AO:AO),"")</f>
        <v/>
      </c>
      <c r="P296" s="231" t="str">
        <f ca="1">IF(SUMIF(Pharmaceuticals!$B:$B,$B296,Pharmaceuticals!AH:AH)+SUMIF('Health Products &amp; Equipment'!$B:$B,$B296,'Health Products &amp; Equipment'!AQ:AQ)+SUMIF('Other Pharma &amp; Health Products'!$B:$B,$B296,'Other Pharma &amp; Health Products'!AQ:AQ)+SUMIF('PSM Costs'!$B:$B,$B296,'PSM Costs'!AQ:AQ)&gt;0,SUMIF(Pharmaceuticals!$B:$B,$B296,Pharmaceuticals!AH:AH)+SUMIF('Health Products &amp; Equipment'!$B:$B,$B296,'Health Products &amp; Equipment'!AQ:AQ)+SUMIF('Other Pharma &amp; Health Products'!$B:$B,$B296,'Other Pharma &amp; Health Products'!AQ:AQ)+SUMIF('PSM Costs'!$B:$B,$B296,'PSM Costs'!AQ:AQ),"")</f>
        <v/>
      </c>
      <c r="Q296" s="231" t="str">
        <f ca="1">IF(SUMIF(Pharmaceuticals!$B:$B,$B296,Pharmaceuticals!AJ:AJ)+SUMIF('Health Products &amp; Equipment'!$B:$B,$B296,'Health Products &amp; Equipment'!AS:AS)+SUMIF('Other Pharma &amp; Health Products'!$B:$B,$B296,'Other Pharma &amp; Health Products'!AS:AS)+SUMIF('PSM Costs'!$B:$B,$B296,'PSM Costs'!AS:AS)&gt;0,SUMIF(Pharmaceuticals!$B:$B,$B296,Pharmaceuticals!AJ:AJ)+SUMIF('Health Products &amp; Equipment'!$B:$B,$B296,'Health Products &amp; Equipment'!AS:AS)+SUMIF('Other Pharma &amp; Health Products'!$B:$B,$B296,'Other Pharma &amp; Health Products'!AS:AS)+SUMIF('PSM Costs'!$B:$B,$B296,'PSM Costs'!AS:AS),"")</f>
        <v/>
      </c>
      <c r="R296" s="229" t="str">
        <f t="shared" ca="1" si="22"/>
        <v/>
      </c>
      <c r="S296" s="230" t="str">
        <f ca="1">IF(SUMIF(Pharmaceuticals!$B:$B,$B296,Pharmaceuticals!AQ:AQ)+SUMIF('Health Products &amp; Equipment'!$B:$B,$B296,'Health Products &amp; Equipment'!AZ:AZ)+SUMIF('Other Pharma &amp; Health Products'!$B:$B,$B296,'Other Pharma &amp; Health Products'!AZ:AZ)+SUMIF('PSM Costs'!$B:$B,$B296,'PSM Costs'!AZ:AZ)&gt;0,SUMIF(Pharmaceuticals!$B:$B,$B296,Pharmaceuticals!AQ:AQ)+SUMIF('Health Products &amp; Equipment'!$B:$B,$B296,'Health Products &amp; Equipment'!AZ:AZ)+SUMIF('Other Pharma &amp; Health Products'!$B:$B,$B296,'Other Pharma &amp; Health Products'!AZ:AZ)+SUMIF('PSM Costs'!$B:$B,$B296,'PSM Costs'!AZ:AZ),"")</f>
        <v/>
      </c>
      <c r="T296" s="230" t="str">
        <f ca="1">IF(SUMIF(Pharmaceuticals!$B:$B,$B296,Pharmaceuticals!AS:AS)+SUMIF('Health Products &amp; Equipment'!$B:$B,$B296,'Health Products &amp; Equipment'!BB:BB)+SUMIF('Other Pharma &amp; Health Products'!$B:$B,$B296,'Other Pharma &amp; Health Products'!BB:BB)+SUMIF('PSM Costs'!$B:$B,$B296,'PSM Costs'!BB:BB)&gt;0,SUMIF(Pharmaceuticals!$B:$B,$B296,Pharmaceuticals!AS:AS)+SUMIF('Health Products &amp; Equipment'!$B:$B,$B296,'Health Products &amp; Equipment'!BB:BB)+SUMIF('Other Pharma &amp; Health Products'!$B:$B,$B296,'Other Pharma &amp; Health Products'!BB:BB)+SUMIF('PSM Costs'!$B:$B,$B296,'PSM Costs'!BB:BB),"")</f>
        <v/>
      </c>
      <c r="U296" s="230" t="str">
        <f ca="1">IF(SUMIF(Pharmaceuticals!$B:$B,$B296,Pharmaceuticals!AU:AU)+SUMIF('Health Products &amp; Equipment'!$B:$B,$B296,'Health Products &amp; Equipment'!BD:BD)+SUMIF('Other Pharma &amp; Health Products'!$B:$B,$B296,'Other Pharma &amp; Health Products'!BD:BD)+SUMIF('PSM Costs'!$B:$B,$B296,'PSM Costs'!BD:BD)&gt;0,SUMIF(Pharmaceuticals!$B:$B,$B296,Pharmaceuticals!AU:AU)+SUMIF('Health Products &amp; Equipment'!$B:$B,$B296,'Health Products &amp; Equipment'!BD:BD)+SUMIF('Other Pharma &amp; Health Products'!$B:$B,$B296,'Other Pharma &amp; Health Products'!BD:BD)+SUMIF('PSM Costs'!$B:$B,$B296,'PSM Costs'!BD:BD),"")</f>
        <v/>
      </c>
      <c r="V296" s="230" t="str">
        <f ca="1">IF(SUMIF(Pharmaceuticals!$B:$B,$B296,Pharmaceuticals!AW:AW)+SUMIF('Health Products &amp; Equipment'!$B:$B,$B296,'Health Products &amp; Equipment'!BF:BF)+SUMIF('Other Pharma &amp; Health Products'!$B:$B,$B296,'Other Pharma &amp; Health Products'!BF:BF)+SUMIF('PSM Costs'!$B:$B,$B296,'PSM Costs'!BF:BF)&gt;0,SUMIF(Pharmaceuticals!$B:$B,$B296,Pharmaceuticals!AW:AW)+SUMIF('Health Products &amp; Equipment'!$B:$B,$B296,'Health Products &amp; Equipment'!BF:BF)+SUMIF('Other Pharma &amp; Health Products'!$B:$B,$B296,'Other Pharma &amp; Health Products'!BF:BF)+SUMIF('PSM Costs'!$B:$B,$B296,'PSM Costs'!BF:BF),"")</f>
        <v/>
      </c>
      <c r="W296" s="228" t="str">
        <f t="shared" ca="1" si="23"/>
        <v/>
      </c>
      <c r="X296" s="231" t="str">
        <f ca="1">IF(SUMIF(Pharmaceuticals!$B:$B,$B296,Pharmaceuticals!BD:BD)+SUMIF('Health Products &amp; Equipment'!$B:$B,$B296,'Health Products &amp; Equipment'!BM:BM)+SUMIF('Other Pharma &amp; Health Products'!$B:$B,$B296,'Other Pharma &amp; Health Products'!BM:BM)+SUMIF('PSM Costs'!$B:$B,$B296,'PSM Costs'!BM:BM)&gt;0,SUMIF(Pharmaceuticals!$B:$B,$B296,Pharmaceuticals!BD:BD)+SUMIF('Health Products &amp; Equipment'!$B:$B,$B296,'Health Products &amp; Equipment'!BM:BM)+SUMIF('Other Pharma &amp; Health Products'!$B:$B,$B296,'Other Pharma &amp; Health Products'!BM:BM)+SUMIF('PSM Costs'!$B:$B,$B296,'PSM Costs'!BM:BM),"")</f>
        <v/>
      </c>
      <c r="Y296" s="231" t="str">
        <f ca="1">IF(SUMIF(Pharmaceuticals!$B:$B,$B296,Pharmaceuticals!BF:BF)+SUMIF('Health Products &amp; Equipment'!$B:$B,$B296,'Health Products &amp; Equipment'!BO:BO)+SUMIF('Other Pharma &amp; Health Products'!$B:$B,$B296,'Other Pharma &amp; Health Products'!BO:BO)+SUMIF('PSM Costs'!$B:$B,$B296,'PSM Costs'!BO:BO)&gt;0,SUMIF(Pharmaceuticals!$B:$B,$B296,Pharmaceuticals!BF:BF)+SUMIF('Health Products &amp; Equipment'!$B:$B,$B296,'Health Products &amp; Equipment'!BO:BO)+SUMIF('Other Pharma &amp; Health Products'!$B:$B,$B296,'Other Pharma &amp; Health Products'!BO:BO)+SUMIF('PSM Costs'!$B:$B,$B296,'PSM Costs'!BO:BO),"")</f>
        <v/>
      </c>
      <c r="Z296" s="231" t="str">
        <f ca="1">IF(SUMIF(Pharmaceuticals!$B:$B,$B296,Pharmaceuticals!BH:BH)+SUMIF('Health Products &amp; Equipment'!$B:$B,$B296,'Health Products &amp; Equipment'!BQ:BQ)+SUMIF('Other Pharma &amp; Health Products'!$B:$B,$B296,'Other Pharma &amp; Health Products'!BQ:BQ)+SUMIF('PSM Costs'!$B:$B,$B296,'PSM Costs'!BQ:BQ)&gt;0,SUMIF(Pharmaceuticals!$B:$B,$B296,Pharmaceuticals!BH:BH)+SUMIF('Health Products &amp; Equipment'!$B:$B,$B296,'Health Products &amp; Equipment'!BQ:BQ)+SUMIF('Other Pharma &amp; Health Products'!$B:$B,$B296,'Other Pharma &amp; Health Products'!BQ:BQ)+SUMIF('PSM Costs'!$B:$B,$B296,'PSM Costs'!BQ:BQ),"")</f>
        <v/>
      </c>
      <c r="AA296" s="231" t="str">
        <f ca="1">IF(SUMIF(Pharmaceuticals!$B:$B,$B296,Pharmaceuticals!BJ:BJ)+SUMIF('Health Products &amp; Equipment'!$B:$B,$B296,'Health Products &amp; Equipment'!BS:BS)+SUMIF('Other Pharma &amp; Health Products'!$B:$B,$B296,'Other Pharma &amp; Health Products'!BS:BS)+SUMIF('PSM Costs'!$B:$B,$B296,'PSM Costs'!BS:BS)&gt;0,SUMIF(Pharmaceuticals!$B:$B,$B296,Pharmaceuticals!BJ:BJ)+SUMIF('Health Products &amp; Equipment'!$B:$B,$B296,'Health Products &amp; Equipment'!BS:BS)+SUMIF('Other Pharma &amp; Health Products'!$B:$B,$B296,'Other Pharma &amp; Health Products'!BS:BS)+SUMIF('PSM Costs'!$B:$B,$B296,'PSM Costs'!BS:BS),"")</f>
        <v/>
      </c>
      <c r="AB296" s="230" t="str">
        <f t="shared" ca="1" si="24"/>
        <v/>
      </c>
    </row>
    <row r="297" spans="1:28" ht="22" customHeight="1" x14ac:dyDescent="0.15">
      <c r="A297" s="226">
        <v>287</v>
      </c>
      <c r="B297" s="226" t="str">
        <f ca="1">IFERROR(VLOOKUP(A297,'Rank unique Mod-Int-CI-PR'!I:J,2,FALSE),"")</f>
        <v/>
      </c>
      <c r="C297" s="227" t="str">
        <f ca="1">IFERROR(VLOOKUP(VALUE(LEFT(B297,FIND("-",B297)-1)),CatModules!B:C,2,FALSE),"")</f>
        <v/>
      </c>
      <c r="D297" s="227" t="str">
        <f ca="1">IFERROR(VLOOKUP(LEFT(B297,FIND("--",B297)-1),CatInt!D:E,2,FALSE),"")</f>
        <v/>
      </c>
      <c r="E297" s="227" t="str">
        <f ca="1">IFERROR(VLOOKUP(MID(B297,FIND("--",B297)+2,FIND("---",B297)-FIND("--",B297)-2),CatCostInp!D:E,2,FALSE),"")</f>
        <v/>
      </c>
      <c r="F297" s="227" t="str">
        <f ca="1">IFERROR(VLOOKUP(B297,ActivityConcat!A:C,3,FALSE),"")</f>
        <v/>
      </c>
      <c r="G297" s="228" t="str">
        <f ca="1">IFERROR(VLOOKUP(VALUE(RIGHT(B297,1)),Setup!A:D,4,FALSE),"")</f>
        <v/>
      </c>
      <c r="H297" s="229" t="str">
        <f t="shared" ca="1" si="20"/>
        <v/>
      </c>
      <c r="I297" s="230" t="str">
        <f ca="1">IF(SUMIF(Pharmaceuticals!$B:$B,$B297,Pharmaceuticals!Q:Q)+SUMIF('Health Products &amp; Equipment'!$B:$B,$B297,'Health Products &amp; Equipment'!Z:Z)+SUMIF('Other Pharma &amp; Health Products'!$B:$B,$B297,'Other Pharma &amp; Health Products'!Z:Z)+SUMIF('PSM Costs'!$B:$B,$B297,'PSM Costs'!Z:Z)&gt;0,SUMIF(Pharmaceuticals!$B:$B,$B297,Pharmaceuticals!Q:Q)+SUMIF('Health Products &amp; Equipment'!$B:$B,$B297,'Health Products &amp; Equipment'!Z:Z)+SUMIF('Other Pharma &amp; Health Products'!$B:$B,$B297,'Other Pharma &amp; Health Products'!Z:Z)+SUMIF('PSM Costs'!$B:$B,$B297,'PSM Costs'!Z:Z),"")</f>
        <v/>
      </c>
      <c r="J297" s="230" t="str">
        <f ca="1">IF(SUMIF(Pharmaceuticals!$B:$B,$B297,Pharmaceuticals!S:S)+SUMIF('Health Products &amp; Equipment'!$B:$B,$B297,'Health Products &amp; Equipment'!AB:AB)+SUMIF('Other Pharma &amp; Health Products'!$B:$B,$B297,'Other Pharma &amp; Health Products'!AB:AB)+SUMIF('PSM Costs'!$B:$B,$B297,'PSM Costs'!AB:AB)&gt;0,SUMIF(Pharmaceuticals!$B:$B,$B297,Pharmaceuticals!S:S)+SUMIF('Health Products &amp; Equipment'!$B:$B,$B297,'Health Products &amp; Equipment'!AB:AB)+SUMIF('Other Pharma &amp; Health Products'!$B:$B,$B297,'Other Pharma &amp; Health Products'!AB:AB)+SUMIF('PSM Costs'!$B:$B,$B297,'PSM Costs'!AB:AB),"")</f>
        <v/>
      </c>
      <c r="K297" s="230" t="str">
        <f ca="1">IF(SUMIF(Pharmaceuticals!$B:$B,$B297,Pharmaceuticals!U:U)+SUMIF('Health Products &amp; Equipment'!$B:$B,$B297,'Health Products &amp; Equipment'!AD:AD)+SUMIF('Other Pharma &amp; Health Products'!$B:$B,$B297,'Other Pharma &amp; Health Products'!AD:AD)+SUMIF('PSM Costs'!$B:$B,$B297,'PSM Costs'!AD:AD)&gt;0,SUMIF(Pharmaceuticals!$B:$B,$B297,Pharmaceuticals!U:U)+SUMIF('Health Products &amp; Equipment'!$B:$B,$B297,'Health Products &amp; Equipment'!AD:AD)+SUMIF('Other Pharma &amp; Health Products'!$B:$B,$B297,'Other Pharma &amp; Health Products'!AD:AD)+SUMIF('PSM Costs'!$B:$B,$B297,'PSM Costs'!AD:AD),"")</f>
        <v/>
      </c>
      <c r="L297" s="230" t="str">
        <f ca="1">IF(SUMIF(Pharmaceuticals!$B:$B,$B297,Pharmaceuticals!W:W)+SUMIF('Health Products &amp; Equipment'!$B:$B,$B297,'Health Products &amp; Equipment'!AF:AF)+SUMIF('Other Pharma &amp; Health Products'!$B:$B,$B297,'Other Pharma &amp; Health Products'!AF:AF)+SUMIF('PSM Costs'!$B:$B,$B297,'PSM Costs'!AF:AF)&gt;0,SUMIF(Pharmaceuticals!$B:$B,$B297,Pharmaceuticals!W:W)+SUMIF('Health Products &amp; Equipment'!$B:$B,$B297,'Health Products &amp; Equipment'!AF:AF)+SUMIF('Other Pharma &amp; Health Products'!$B:$B,$B297,'Other Pharma &amp; Health Products'!AF:AF)+SUMIF('PSM Costs'!$B:$B,$B297,'PSM Costs'!AF:AF),"")</f>
        <v/>
      </c>
      <c r="M297" s="228" t="str">
        <f t="shared" ca="1" si="21"/>
        <v/>
      </c>
      <c r="N297" s="231" t="str">
        <f ca="1">IF(SUMIF(Pharmaceuticals!$B:$B,$B297,Pharmaceuticals!AD:AD)+SUMIF('Health Products &amp; Equipment'!$B:$B,$B297,'Health Products &amp; Equipment'!AM:AM)+SUMIF('Other Pharma &amp; Health Products'!$B:$B,$B297,'Other Pharma &amp; Health Products'!AM:AM)+SUMIF('PSM Costs'!$B:$B,$B297,'PSM Costs'!AM:AM)&gt;0,SUMIF(Pharmaceuticals!$B:$B,$B297,Pharmaceuticals!AD:AD)+SUMIF('Health Products &amp; Equipment'!$B:$B,$B297,'Health Products &amp; Equipment'!AM:AM)+SUMIF('Other Pharma &amp; Health Products'!$B:$B,$B297,'Other Pharma &amp; Health Products'!AM:AM)+SUMIF('PSM Costs'!$B:$B,$B297,'PSM Costs'!AM:AM),"")</f>
        <v/>
      </c>
      <c r="O297" s="231" t="str">
        <f ca="1">IF(SUMIF(Pharmaceuticals!$B:$B,$B297,Pharmaceuticals!AF:AF)+SUMIF('Health Products &amp; Equipment'!$B:$B,$B297,'Health Products &amp; Equipment'!AO:AO)+SUMIF('Other Pharma &amp; Health Products'!$B:$B,$B297,'Other Pharma &amp; Health Products'!AO:AO)+SUMIF('PSM Costs'!$B:$B,$B297,'PSM Costs'!AO:AO)&gt;0,SUMIF(Pharmaceuticals!$B:$B,$B297,Pharmaceuticals!AF:AF)+SUMIF('Health Products &amp; Equipment'!$B:$B,$B297,'Health Products &amp; Equipment'!AO:AO)+SUMIF('Other Pharma &amp; Health Products'!$B:$B,$B297,'Other Pharma &amp; Health Products'!AO:AO)+SUMIF('PSM Costs'!$B:$B,$B297,'PSM Costs'!AO:AO),"")</f>
        <v/>
      </c>
      <c r="P297" s="231" t="str">
        <f ca="1">IF(SUMIF(Pharmaceuticals!$B:$B,$B297,Pharmaceuticals!AH:AH)+SUMIF('Health Products &amp; Equipment'!$B:$B,$B297,'Health Products &amp; Equipment'!AQ:AQ)+SUMIF('Other Pharma &amp; Health Products'!$B:$B,$B297,'Other Pharma &amp; Health Products'!AQ:AQ)+SUMIF('PSM Costs'!$B:$B,$B297,'PSM Costs'!AQ:AQ)&gt;0,SUMIF(Pharmaceuticals!$B:$B,$B297,Pharmaceuticals!AH:AH)+SUMIF('Health Products &amp; Equipment'!$B:$B,$B297,'Health Products &amp; Equipment'!AQ:AQ)+SUMIF('Other Pharma &amp; Health Products'!$B:$B,$B297,'Other Pharma &amp; Health Products'!AQ:AQ)+SUMIF('PSM Costs'!$B:$B,$B297,'PSM Costs'!AQ:AQ),"")</f>
        <v/>
      </c>
      <c r="Q297" s="231" t="str">
        <f ca="1">IF(SUMIF(Pharmaceuticals!$B:$B,$B297,Pharmaceuticals!AJ:AJ)+SUMIF('Health Products &amp; Equipment'!$B:$B,$B297,'Health Products &amp; Equipment'!AS:AS)+SUMIF('Other Pharma &amp; Health Products'!$B:$B,$B297,'Other Pharma &amp; Health Products'!AS:AS)+SUMIF('PSM Costs'!$B:$B,$B297,'PSM Costs'!AS:AS)&gt;0,SUMIF(Pharmaceuticals!$B:$B,$B297,Pharmaceuticals!AJ:AJ)+SUMIF('Health Products &amp; Equipment'!$B:$B,$B297,'Health Products &amp; Equipment'!AS:AS)+SUMIF('Other Pharma &amp; Health Products'!$B:$B,$B297,'Other Pharma &amp; Health Products'!AS:AS)+SUMIF('PSM Costs'!$B:$B,$B297,'PSM Costs'!AS:AS),"")</f>
        <v/>
      </c>
      <c r="R297" s="229" t="str">
        <f t="shared" ca="1" si="22"/>
        <v/>
      </c>
      <c r="S297" s="230" t="str">
        <f ca="1">IF(SUMIF(Pharmaceuticals!$B:$B,$B297,Pharmaceuticals!AQ:AQ)+SUMIF('Health Products &amp; Equipment'!$B:$B,$B297,'Health Products &amp; Equipment'!AZ:AZ)+SUMIF('Other Pharma &amp; Health Products'!$B:$B,$B297,'Other Pharma &amp; Health Products'!AZ:AZ)+SUMIF('PSM Costs'!$B:$B,$B297,'PSM Costs'!AZ:AZ)&gt;0,SUMIF(Pharmaceuticals!$B:$B,$B297,Pharmaceuticals!AQ:AQ)+SUMIF('Health Products &amp; Equipment'!$B:$B,$B297,'Health Products &amp; Equipment'!AZ:AZ)+SUMIF('Other Pharma &amp; Health Products'!$B:$B,$B297,'Other Pharma &amp; Health Products'!AZ:AZ)+SUMIF('PSM Costs'!$B:$B,$B297,'PSM Costs'!AZ:AZ),"")</f>
        <v/>
      </c>
      <c r="T297" s="230" t="str">
        <f ca="1">IF(SUMIF(Pharmaceuticals!$B:$B,$B297,Pharmaceuticals!AS:AS)+SUMIF('Health Products &amp; Equipment'!$B:$B,$B297,'Health Products &amp; Equipment'!BB:BB)+SUMIF('Other Pharma &amp; Health Products'!$B:$B,$B297,'Other Pharma &amp; Health Products'!BB:BB)+SUMIF('PSM Costs'!$B:$B,$B297,'PSM Costs'!BB:BB)&gt;0,SUMIF(Pharmaceuticals!$B:$B,$B297,Pharmaceuticals!AS:AS)+SUMIF('Health Products &amp; Equipment'!$B:$B,$B297,'Health Products &amp; Equipment'!BB:BB)+SUMIF('Other Pharma &amp; Health Products'!$B:$B,$B297,'Other Pharma &amp; Health Products'!BB:BB)+SUMIF('PSM Costs'!$B:$B,$B297,'PSM Costs'!BB:BB),"")</f>
        <v/>
      </c>
      <c r="U297" s="230" t="str">
        <f ca="1">IF(SUMIF(Pharmaceuticals!$B:$B,$B297,Pharmaceuticals!AU:AU)+SUMIF('Health Products &amp; Equipment'!$B:$B,$B297,'Health Products &amp; Equipment'!BD:BD)+SUMIF('Other Pharma &amp; Health Products'!$B:$B,$B297,'Other Pharma &amp; Health Products'!BD:BD)+SUMIF('PSM Costs'!$B:$B,$B297,'PSM Costs'!BD:BD)&gt;0,SUMIF(Pharmaceuticals!$B:$B,$B297,Pharmaceuticals!AU:AU)+SUMIF('Health Products &amp; Equipment'!$B:$B,$B297,'Health Products &amp; Equipment'!BD:BD)+SUMIF('Other Pharma &amp; Health Products'!$B:$B,$B297,'Other Pharma &amp; Health Products'!BD:BD)+SUMIF('PSM Costs'!$B:$B,$B297,'PSM Costs'!BD:BD),"")</f>
        <v/>
      </c>
      <c r="V297" s="230" t="str">
        <f ca="1">IF(SUMIF(Pharmaceuticals!$B:$B,$B297,Pharmaceuticals!AW:AW)+SUMIF('Health Products &amp; Equipment'!$B:$B,$B297,'Health Products &amp; Equipment'!BF:BF)+SUMIF('Other Pharma &amp; Health Products'!$B:$B,$B297,'Other Pharma &amp; Health Products'!BF:BF)+SUMIF('PSM Costs'!$B:$B,$B297,'PSM Costs'!BF:BF)&gt;0,SUMIF(Pharmaceuticals!$B:$B,$B297,Pharmaceuticals!AW:AW)+SUMIF('Health Products &amp; Equipment'!$B:$B,$B297,'Health Products &amp; Equipment'!BF:BF)+SUMIF('Other Pharma &amp; Health Products'!$B:$B,$B297,'Other Pharma &amp; Health Products'!BF:BF)+SUMIF('PSM Costs'!$B:$B,$B297,'PSM Costs'!BF:BF),"")</f>
        <v/>
      </c>
      <c r="W297" s="228" t="str">
        <f t="shared" ca="1" si="23"/>
        <v/>
      </c>
      <c r="X297" s="231" t="str">
        <f ca="1">IF(SUMIF(Pharmaceuticals!$B:$B,$B297,Pharmaceuticals!BD:BD)+SUMIF('Health Products &amp; Equipment'!$B:$B,$B297,'Health Products &amp; Equipment'!BM:BM)+SUMIF('Other Pharma &amp; Health Products'!$B:$B,$B297,'Other Pharma &amp; Health Products'!BM:BM)+SUMIF('PSM Costs'!$B:$B,$B297,'PSM Costs'!BM:BM)&gt;0,SUMIF(Pharmaceuticals!$B:$B,$B297,Pharmaceuticals!BD:BD)+SUMIF('Health Products &amp; Equipment'!$B:$B,$B297,'Health Products &amp; Equipment'!BM:BM)+SUMIF('Other Pharma &amp; Health Products'!$B:$B,$B297,'Other Pharma &amp; Health Products'!BM:BM)+SUMIF('PSM Costs'!$B:$B,$B297,'PSM Costs'!BM:BM),"")</f>
        <v/>
      </c>
      <c r="Y297" s="231" t="str">
        <f ca="1">IF(SUMIF(Pharmaceuticals!$B:$B,$B297,Pharmaceuticals!BF:BF)+SUMIF('Health Products &amp; Equipment'!$B:$B,$B297,'Health Products &amp; Equipment'!BO:BO)+SUMIF('Other Pharma &amp; Health Products'!$B:$B,$B297,'Other Pharma &amp; Health Products'!BO:BO)+SUMIF('PSM Costs'!$B:$B,$B297,'PSM Costs'!BO:BO)&gt;0,SUMIF(Pharmaceuticals!$B:$B,$B297,Pharmaceuticals!BF:BF)+SUMIF('Health Products &amp; Equipment'!$B:$B,$B297,'Health Products &amp; Equipment'!BO:BO)+SUMIF('Other Pharma &amp; Health Products'!$B:$B,$B297,'Other Pharma &amp; Health Products'!BO:BO)+SUMIF('PSM Costs'!$B:$B,$B297,'PSM Costs'!BO:BO),"")</f>
        <v/>
      </c>
      <c r="Z297" s="231" t="str">
        <f ca="1">IF(SUMIF(Pharmaceuticals!$B:$B,$B297,Pharmaceuticals!BH:BH)+SUMIF('Health Products &amp; Equipment'!$B:$B,$B297,'Health Products &amp; Equipment'!BQ:BQ)+SUMIF('Other Pharma &amp; Health Products'!$B:$B,$B297,'Other Pharma &amp; Health Products'!BQ:BQ)+SUMIF('PSM Costs'!$B:$B,$B297,'PSM Costs'!BQ:BQ)&gt;0,SUMIF(Pharmaceuticals!$B:$B,$B297,Pharmaceuticals!BH:BH)+SUMIF('Health Products &amp; Equipment'!$B:$B,$B297,'Health Products &amp; Equipment'!BQ:BQ)+SUMIF('Other Pharma &amp; Health Products'!$B:$B,$B297,'Other Pharma &amp; Health Products'!BQ:BQ)+SUMIF('PSM Costs'!$B:$B,$B297,'PSM Costs'!BQ:BQ),"")</f>
        <v/>
      </c>
      <c r="AA297" s="231" t="str">
        <f ca="1">IF(SUMIF(Pharmaceuticals!$B:$B,$B297,Pharmaceuticals!BJ:BJ)+SUMIF('Health Products &amp; Equipment'!$B:$B,$B297,'Health Products &amp; Equipment'!BS:BS)+SUMIF('Other Pharma &amp; Health Products'!$B:$B,$B297,'Other Pharma &amp; Health Products'!BS:BS)+SUMIF('PSM Costs'!$B:$B,$B297,'PSM Costs'!BS:BS)&gt;0,SUMIF(Pharmaceuticals!$B:$B,$B297,Pharmaceuticals!BJ:BJ)+SUMIF('Health Products &amp; Equipment'!$B:$B,$B297,'Health Products &amp; Equipment'!BS:BS)+SUMIF('Other Pharma &amp; Health Products'!$B:$B,$B297,'Other Pharma &amp; Health Products'!BS:BS)+SUMIF('PSM Costs'!$B:$B,$B297,'PSM Costs'!BS:BS),"")</f>
        <v/>
      </c>
      <c r="AB297" s="230" t="str">
        <f t="shared" ca="1" si="24"/>
        <v/>
      </c>
    </row>
    <row r="298" spans="1:28" ht="22" customHeight="1" x14ac:dyDescent="0.15">
      <c r="A298" s="226">
        <v>288</v>
      </c>
      <c r="B298" s="226" t="str">
        <f ca="1">IFERROR(VLOOKUP(A298,'Rank unique Mod-Int-CI-PR'!I:J,2,FALSE),"")</f>
        <v/>
      </c>
      <c r="C298" s="227" t="str">
        <f ca="1">IFERROR(VLOOKUP(VALUE(LEFT(B298,FIND("-",B298)-1)),CatModules!B:C,2,FALSE),"")</f>
        <v/>
      </c>
      <c r="D298" s="227" t="str">
        <f ca="1">IFERROR(VLOOKUP(LEFT(B298,FIND("--",B298)-1),CatInt!D:E,2,FALSE),"")</f>
        <v/>
      </c>
      <c r="E298" s="227" t="str">
        <f ca="1">IFERROR(VLOOKUP(MID(B298,FIND("--",B298)+2,FIND("---",B298)-FIND("--",B298)-2),CatCostInp!D:E,2,FALSE),"")</f>
        <v/>
      </c>
      <c r="F298" s="227" t="str">
        <f ca="1">IFERROR(VLOOKUP(B298,ActivityConcat!A:C,3,FALSE),"")</f>
        <v/>
      </c>
      <c r="G298" s="228" t="str">
        <f ca="1">IFERROR(VLOOKUP(VALUE(RIGHT(B298,1)),Setup!A:D,4,FALSE),"")</f>
        <v/>
      </c>
      <c r="H298" s="229" t="str">
        <f t="shared" ca="1" si="20"/>
        <v/>
      </c>
      <c r="I298" s="230" t="str">
        <f ca="1">IF(SUMIF(Pharmaceuticals!$B:$B,$B298,Pharmaceuticals!Q:Q)+SUMIF('Health Products &amp; Equipment'!$B:$B,$B298,'Health Products &amp; Equipment'!Z:Z)+SUMIF('Other Pharma &amp; Health Products'!$B:$B,$B298,'Other Pharma &amp; Health Products'!Z:Z)+SUMIF('PSM Costs'!$B:$B,$B298,'PSM Costs'!Z:Z)&gt;0,SUMIF(Pharmaceuticals!$B:$B,$B298,Pharmaceuticals!Q:Q)+SUMIF('Health Products &amp; Equipment'!$B:$B,$B298,'Health Products &amp; Equipment'!Z:Z)+SUMIF('Other Pharma &amp; Health Products'!$B:$B,$B298,'Other Pharma &amp; Health Products'!Z:Z)+SUMIF('PSM Costs'!$B:$B,$B298,'PSM Costs'!Z:Z),"")</f>
        <v/>
      </c>
      <c r="J298" s="230" t="str">
        <f ca="1">IF(SUMIF(Pharmaceuticals!$B:$B,$B298,Pharmaceuticals!S:S)+SUMIF('Health Products &amp; Equipment'!$B:$B,$B298,'Health Products &amp; Equipment'!AB:AB)+SUMIF('Other Pharma &amp; Health Products'!$B:$B,$B298,'Other Pharma &amp; Health Products'!AB:AB)+SUMIF('PSM Costs'!$B:$B,$B298,'PSM Costs'!AB:AB)&gt;0,SUMIF(Pharmaceuticals!$B:$B,$B298,Pharmaceuticals!S:S)+SUMIF('Health Products &amp; Equipment'!$B:$B,$B298,'Health Products &amp; Equipment'!AB:AB)+SUMIF('Other Pharma &amp; Health Products'!$B:$B,$B298,'Other Pharma &amp; Health Products'!AB:AB)+SUMIF('PSM Costs'!$B:$B,$B298,'PSM Costs'!AB:AB),"")</f>
        <v/>
      </c>
      <c r="K298" s="230" t="str">
        <f ca="1">IF(SUMIF(Pharmaceuticals!$B:$B,$B298,Pharmaceuticals!U:U)+SUMIF('Health Products &amp; Equipment'!$B:$B,$B298,'Health Products &amp; Equipment'!AD:AD)+SUMIF('Other Pharma &amp; Health Products'!$B:$B,$B298,'Other Pharma &amp; Health Products'!AD:AD)+SUMIF('PSM Costs'!$B:$B,$B298,'PSM Costs'!AD:AD)&gt;0,SUMIF(Pharmaceuticals!$B:$B,$B298,Pharmaceuticals!U:U)+SUMIF('Health Products &amp; Equipment'!$B:$B,$B298,'Health Products &amp; Equipment'!AD:AD)+SUMIF('Other Pharma &amp; Health Products'!$B:$B,$B298,'Other Pharma &amp; Health Products'!AD:AD)+SUMIF('PSM Costs'!$B:$B,$B298,'PSM Costs'!AD:AD),"")</f>
        <v/>
      </c>
      <c r="L298" s="230" t="str">
        <f ca="1">IF(SUMIF(Pharmaceuticals!$B:$B,$B298,Pharmaceuticals!W:W)+SUMIF('Health Products &amp; Equipment'!$B:$B,$B298,'Health Products &amp; Equipment'!AF:AF)+SUMIF('Other Pharma &amp; Health Products'!$B:$B,$B298,'Other Pharma &amp; Health Products'!AF:AF)+SUMIF('PSM Costs'!$B:$B,$B298,'PSM Costs'!AF:AF)&gt;0,SUMIF(Pharmaceuticals!$B:$B,$B298,Pharmaceuticals!W:W)+SUMIF('Health Products &amp; Equipment'!$B:$B,$B298,'Health Products &amp; Equipment'!AF:AF)+SUMIF('Other Pharma &amp; Health Products'!$B:$B,$B298,'Other Pharma &amp; Health Products'!AF:AF)+SUMIF('PSM Costs'!$B:$B,$B298,'PSM Costs'!AF:AF),"")</f>
        <v/>
      </c>
      <c r="M298" s="228" t="str">
        <f t="shared" ca="1" si="21"/>
        <v/>
      </c>
      <c r="N298" s="231" t="str">
        <f ca="1">IF(SUMIF(Pharmaceuticals!$B:$B,$B298,Pharmaceuticals!AD:AD)+SUMIF('Health Products &amp; Equipment'!$B:$B,$B298,'Health Products &amp; Equipment'!AM:AM)+SUMIF('Other Pharma &amp; Health Products'!$B:$B,$B298,'Other Pharma &amp; Health Products'!AM:AM)+SUMIF('PSM Costs'!$B:$B,$B298,'PSM Costs'!AM:AM)&gt;0,SUMIF(Pharmaceuticals!$B:$B,$B298,Pharmaceuticals!AD:AD)+SUMIF('Health Products &amp; Equipment'!$B:$B,$B298,'Health Products &amp; Equipment'!AM:AM)+SUMIF('Other Pharma &amp; Health Products'!$B:$B,$B298,'Other Pharma &amp; Health Products'!AM:AM)+SUMIF('PSM Costs'!$B:$B,$B298,'PSM Costs'!AM:AM),"")</f>
        <v/>
      </c>
      <c r="O298" s="231" t="str">
        <f ca="1">IF(SUMIF(Pharmaceuticals!$B:$B,$B298,Pharmaceuticals!AF:AF)+SUMIF('Health Products &amp; Equipment'!$B:$B,$B298,'Health Products &amp; Equipment'!AO:AO)+SUMIF('Other Pharma &amp; Health Products'!$B:$B,$B298,'Other Pharma &amp; Health Products'!AO:AO)+SUMIF('PSM Costs'!$B:$B,$B298,'PSM Costs'!AO:AO)&gt;0,SUMIF(Pharmaceuticals!$B:$B,$B298,Pharmaceuticals!AF:AF)+SUMIF('Health Products &amp; Equipment'!$B:$B,$B298,'Health Products &amp; Equipment'!AO:AO)+SUMIF('Other Pharma &amp; Health Products'!$B:$B,$B298,'Other Pharma &amp; Health Products'!AO:AO)+SUMIF('PSM Costs'!$B:$B,$B298,'PSM Costs'!AO:AO),"")</f>
        <v/>
      </c>
      <c r="P298" s="231" t="str">
        <f ca="1">IF(SUMIF(Pharmaceuticals!$B:$B,$B298,Pharmaceuticals!AH:AH)+SUMIF('Health Products &amp; Equipment'!$B:$B,$B298,'Health Products &amp; Equipment'!AQ:AQ)+SUMIF('Other Pharma &amp; Health Products'!$B:$B,$B298,'Other Pharma &amp; Health Products'!AQ:AQ)+SUMIF('PSM Costs'!$B:$B,$B298,'PSM Costs'!AQ:AQ)&gt;0,SUMIF(Pharmaceuticals!$B:$B,$B298,Pharmaceuticals!AH:AH)+SUMIF('Health Products &amp; Equipment'!$B:$B,$B298,'Health Products &amp; Equipment'!AQ:AQ)+SUMIF('Other Pharma &amp; Health Products'!$B:$B,$B298,'Other Pharma &amp; Health Products'!AQ:AQ)+SUMIF('PSM Costs'!$B:$B,$B298,'PSM Costs'!AQ:AQ),"")</f>
        <v/>
      </c>
      <c r="Q298" s="231" t="str">
        <f ca="1">IF(SUMIF(Pharmaceuticals!$B:$B,$B298,Pharmaceuticals!AJ:AJ)+SUMIF('Health Products &amp; Equipment'!$B:$B,$B298,'Health Products &amp; Equipment'!AS:AS)+SUMIF('Other Pharma &amp; Health Products'!$B:$B,$B298,'Other Pharma &amp; Health Products'!AS:AS)+SUMIF('PSM Costs'!$B:$B,$B298,'PSM Costs'!AS:AS)&gt;0,SUMIF(Pharmaceuticals!$B:$B,$B298,Pharmaceuticals!AJ:AJ)+SUMIF('Health Products &amp; Equipment'!$B:$B,$B298,'Health Products &amp; Equipment'!AS:AS)+SUMIF('Other Pharma &amp; Health Products'!$B:$B,$B298,'Other Pharma &amp; Health Products'!AS:AS)+SUMIF('PSM Costs'!$B:$B,$B298,'PSM Costs'!AS:AS),"")</f>
        <v/>
      </c>
      <c r="R298" s="229" t="str">
        <f t="shared" ca="1" si="22"/>
        <v/>
      </c>
      <c r="S298" s="230" t="str">
        <f ca="1">IF(SUMIF(Pharmaceuticals!$B:$B,$B298,Pharmaceuticals!AQ:AQ)+SUMIF('Health Products &amp; Equipment'!$B:$B,$B298,'Health Products &amp; Equipment'!AZ:AZ)+SUMIF('Other Pharma &amp; Health Products'!$B:$B,$B298,'Other Pharma &amp; Health Products'!AZ:AZ)+SUMIF('PSM Costs'!$B:$B,$B298,'PSM Costs'!AZ:AZ)&gt;0,SUMIF(Pharmaceuticals!$B:$B,$B298,Pharmaceuticals!AQ:AQ)+SUMIF('Health Products &amp; Equipment'!$B:$B,$B298,'Health Products &amp; Equipment'!AZ:AZ)+SUMIF('Other Pharma &amp; Health Products'!$B:$B,$B298,'Other Pharma &amp; Health Products'!AZ:AZ)+SUMIF('PSM Costs'!$B:$B,$B298,'PSM Costs'!AZ:AZ),"")</f>
        <v/>
      </c>
      <c r="T298" s="230" t="str">
        <f ca="1">IF(SUMIF(Pharmaceuticals!$B:$B,$B298,Pharmaceuticals!AS:AS)+SUMIF('Health Products &amp; Equipment'!$B:$B,$B298,'Health Products &amp; Equipment'!BB:BB)+SUMIF('Other Pharma &amp; Health Products'!$B:$B,$B298,'Other Pharma &amp; Health Products'!BB:BB)+SUMIF('PSM Costs'!$B:$B,$B298,'PSM Costs'!BB:BB)&gt;0,SUMIF(Pharmaceuticals!$B:$B,$B298,Pharmaceuticals!AS:AS)+SUMIF('Health Products &amp; Equipment'!$B:$B,$B298,'Health Products &amp; Equipment'!BB:BB)+SUMIF('Other Pharma &amp; Health Products'!$B:$B,$B298,'Other Pharma &amp; Health Products'!BB:BB)+SUMIF('PSM Costs'!$B:$B,$B298,'PSM Costs'!BB:BB),"")</f>
        <v/>
      </c>
      <c r="U298" s="230" t="str">
        <f ca="1">IF(SUMIF(Pharmaceuticals!$B:$B,$B298,Pharmaceuticals!AU:AU)+SUMIF('Health Products &amp; Equipment'!$B:$B,$B298,'Health Products &amp; Equipment'!BD:BD)+SUMIF('Other Pharma &amp; Health Products'!$B:$B,$B298,'Other Pharma &amp; Health Products'!BD:BD)+SUMIF('PSM Costs'!$B:$B,$B298,'PSM Costs'!BD:BD)&gt;0,SUMIF(Pharmaceuticals!$B:$B,$B298,Pharmaceuticals!AU:AU)+SUMIF('Health Products &amp; Equipment'!$B:$B,$B298,'Health Products &amp; Equipment'!BD:BD)+SUMIF('Other Pharma &amp; Health Products'!$B:$B,$B298,'Other Pharma &amp; Health Products'!BD:BD)+SUMIF('PSM Costs'!$B:$B,$B298,'PSM Costs'!BD:BD),"")</f>
        <v/>
      </c>
      <c r="V298" s="230" t="str">
        <f ca="1">IF(SUMIF(Pharmaceuticals!$B:$B,$B298,Pharmaceuticals!AW:AW)+SUMIF('Health Products &amp; Equipment'!$B:$B,$B298,'Health Products &amp; Equipment'!BF:BF)+SUMIF('Other Pharma &amp; Health Products'!$B:$B,$B298,'Other Pharma &amp; Health Products'!BF:BF)+SUMIF('PSM Costs'!$B:$B,$B298,'PSM Costs'!BF:BF)&gt;0,SUMIF(Pharmaceuticals!$B:$B,$B298,Pharmaceuticals!AW:AW)+SUMIF('Health Products &amp; Equipment'!$B:$B,$B298,'Health Products &amp; Equipment'!BF:BF)+SUMIF('Other Pharma &amp; Health Products'!$B:$B,$B298,'Other Pharma &amp; Health Products'!BF:BF)+SUMIF('PSM Costs'!$B:$B,$B298,'PSM Costs'!BF:BF),"")</f>
        <v/>
      </c>
      <c r="W298" s="228" t="str">
        <f t="shared" ca="1" si="23"/>
        <v/>
      </c>
      <c r="X298" s="231" t="str">
        <f ca="1">IF(SUMIF(Pharmaceuticals!$B:$B,$B298,Pharmaceuticals!BD:BD)+SUMIF('Health Products &amp; Equipment'!$B:$B,$B298,'Health Products &amp; Equipment'!BM:BM)+SUMIF('Other Pharma &amp; Health Products'!$B:$B,$B298,'Other Pharma &amp; Health Products'!BM:BM)+SUMIF('PSM Costs'!$B:$B,$B298,'PSM Costs'!BM:BM)&gt;0,SUMIF(Pharmaceuticals!$B:$B,$B298,Pharmaceuticals!BD:BD)+SUMIF('Health Products &amp; Equipment'!$B:$B,$B298,'Health Products &amp; Equipment'!BM:BM)+SUMIF('Other Pharma &amp; Health Products'!$B:$B,$B298,'Other Pharma &amp; Health Products'!BM:BM)+SUMIF('PSM Costs'!$B:$B,$B298,'PSM Costs'!BM:BM),"")</f>
        <v/>
      </c>
      <c r="Y298" s="231" t="str">
        <f ca="1">IF(SUMIF(Pharmaceuticals!$B:$B,$B298,Pharmaceuticals!BF:BF)+SUMIF('Health Products &amp; Equipment'!$B:$B,$B298,'Health Products &amp; Equipment'!BO:BO)+SUMIF('Other Pharma &amp; Health Products'!$B:$B,$B298,'Other Pharma &amp; Health Products'!BO:BO)+SUMIF('PSM Costs'!$B:$B,$B298,'PSM Costs'!BO:BO)&gt;0,SUMIF(Pharmaceuticals!$B:$B,$B298,Pharmaceuticals!BF:BF)+SUMIF('Health Products &amp; Equipment'!$B:$B,$B298,'Health Products &amp; Equipment'!BO:BO)+SUMIF('Other Pharma &amp; Health Products'!$B:$B,$B298,'Other Pharma &amp; Health Products'!BO:BO)+SUMIF('PSM Costs'!$B:$B,$B298,'PSM Costs'!BO:BO),"")</f>
        <v/>
      </c>
      <c r="Z298" s="231" t="str">
        <f ca="1">IF(SUMIF(Pharmaceuticals!$B:$B,$B298,Pharmaceuticals!BH:BH)+SUMIF('Health Products &amp; Equipment'!$B:$B,$B298,'Health Products &amp; Equipment'!BQ:BQ)+SUMIF('Other Pharma &amp; Health Products'!$B:$B,$B298,'Other Pharma &amp; Health Products'!BQ:BQ)+SUMIF('PSM Costs'!$B:$B,$B298,'PSM Costs'!BQ:BQ)&gt;0,SUMIF(Pharmaceuticals!$B:$B,$B298,Pharmaceuticals!BH:BH)+SUMIF('Health Products &amp; Equipment'!$B:$B,$B298,'Health Products &amp; Equipment'!BQ:BQ)+SUMIF('Other Pharma &amp; Health Products'!$B:$B,$B298,'Other Pharma &amp; Health Products'!BQ:BQ)+SUMIF('PSM Costs'!$B:$B,$B298,'PSM Costs'!BQ:BQ),"")</f>
        <v/>
      </c>
      <c r="AA298" s="231" t="str">
        <f ca="1">IF(SUMIF(Pharmaceuticals!$B:$B,$B298,Pharmaceuticals!BJ:BJ)+SUMIF('Health Products &amp; Equipment'!$B:$B,$B298,'Health Products &amp; Equipment'!BS:BS)+SUMIF('Other Pharma &amp; Health Products'!$B:$B,$B298,'Other Pharma &amp; Health Products'!BS:BS)+SUMIF('PSM Costs'!$B:$B,$B298,'PSM Costs'!BS:BS)&gt;0,SUMIF(Pharmaceuticals!$B:$B,$B298,Pharmaceuticals!BJ:BJ)+SUMIF('Health Products &amp; Equipment'!$B:$B,$B298,'Health Products &amp; Equipment'!BS:BS)+SUMIF('Other Pharma &amp; Health Products'!$B:$B,$B298,'Other Pharma &amp; Health Products'!BS:BS)+SUMIF('PSM Costs'!$B:$B,$B298,'PSM Costs'!BS:BS),"")</f>
        <v/>
      </c>
      <c r="AB298" s="230" t="str">
        <f t="shared" ca="1" si="24"/>
        <v/>
      </c>
    </row>
    <row r="299" spans="1:28" ht="22" customHeight="1" x14ac:dyDescent="0.15">
      <c r="A299" s="226">
        <v>289</v>
      </c>
      <c r="B299" s="226" t="str">
        <f ca="1">IFERROR(VLOOKUP(A299,'Rank unique Mod-Int-CI-PR'!I:J,2,FALSE),"")</f>
        <v/>
      </c>
      <c r="C299" s="227" t="str">
        <f ca="1">IFERROR(VLOOKUP(VALUE(LEFT(B299,FIND("-",B299)-1)),CatModules!B:C,2,FALSE),"")</f>
        <v/>
      </c>
      <c r="D299" s="227" t="str">
        <f ca="1">IFERROR(VLOOKUP(LEFT(B299,FIND("--",B299)-1),CatInt!D:E,2,FALSE),"")</f>
        <v/>
      </c>
      <c r="E299" s="227" t="str">
        <f ca="1">IFERROR(VLOOKUP(MID(B299,FIND("--",B299)+2,FIND("---",B299)-FIND("--",B299)-2),CatCostInp!D:E,2,FALSE),"")</f>
        <v/>
      </c>
      <c r="F299" s="227" t="str">
        <f ca="1">IFERROR(VLOOKUP(B299,ActivityConcat!A:C,3,FALSE),"")</f>
        <v/>
      </c>
      <c r="G299" s="228" t="str">
        <f ca="1">IFERROR(VLOOKUP(VALUE(RIGHT(B299,1)),Setup!A:D,4,FALSE),"")</f>
        <v/>
      </c>
      <c r="H299" s="229" t="str">
        <f t="shared" ca="1" si="20"/>
        <v/>
      </c>
      <c r="I299" s="230" t="str">
        <f ca="1">IF(SUMIF(Pharmaceuticals!$B:$B,$B299,Pharmaceuticals!Q:Q)+SUMIF('Health Products &amp; Equipment'!$B:$B,$B299,'Health Products &amp; Equipment'!Z:Z)+SUMIF('Other Pharma &amp; Health Products'!$B:$B,$B299,'Other Pharma &amp; Health Products'!Z:Z)+SUMIF('PSM Costs'!$B:$B,$B299,'PSM Costs'!Z:Z)&gt;0,SUMIF(Pharmaceuticals!$B:$B,$B299,Pharmaceuticals!Q:Q)+SUMIF('Health Products &amp; Equipment'!$B:$B,$B299,'Health Products &amp; Equipment'!Z:Z)+SUMIF('Other Pharma &amp; Health Products'!$B:$B,$B299,'Other Pharma &amp; Health Products'!Z:Z)+SUMIF('PSM Costs'!$B:$B,$B299,'PSM Costs'!Z:Z),"")</f>
        <v/>
      </c>
      <c r="J299" s="230" t="str">
        <f ca="1">IF(SUMIF(Pharmaceuticals!$B:$B,$B299,Pharmaceuticals!S:S)+SUMIF('Health Products &amp; Equipment'!$B:$B,$B299,'Health Products &amp; Equipment'!AB:AB)+SUMIF('Other Pharma &amp; Health Products'!$B:$B,$B299,'Other Pharma &amp; Health Products'!AB:AB)+SUMIF('PSM Costs'!$B:$B,$B299,'PSM Costs'!AB:AB)&gt;0,SUMIF(Pharmaceuticals!$B:$B,$B299,Pharmaceuticals!S:S)+SUMIF('Health Products &amp; Equipment'!$B:$B,$B299,'Health Products &amp; Equipment'!AB:AB)+SUMIF('Other Pharma &amp; Health Products'!$B:$B,$B299,'Other Pharma &amp; Health Products'!AB:AB)+SUMIF('PSM Costs'!$B:$B,$B299,'PSM Costs'!AB:AB),"")</f>
        <v/>
      </c>
      <c r="K299" s="230" t="str">
        <f ca="1">IF(SUMIF(Pharmaceuticals!$B:$B,$B299,Pharmaceuticals!U:U)+SUMIF('Health Products &amp; Equipment'!$B:$B,$B299,'Health Products &amp; Equipment'!AD:AD)+SUMIF('Other Pharma &amp; Health Products'!$B:$B,$B299,'Other Pharma &amp; Health Products'!AD:AD)+SUMIF('PSM Costs'!$B:$B,$B299,'PSM Costs'!AD:AD)&gt;0,SUMIF(Pharmaceuticals!$B:$B,$B299,Pharmaceuticals!U:U)+SUMIF('Health Products &amp; Equipment'!$B:$B,$B299,'Health Products &amp; Equipment'!AD:AD)+SUMIF('Other Pharma &amp; Health Products'!$B:$B,$B299,'Other Pharma &amp; Health Products'!AD:AD)+SUMIF('PSM Costs'!$B:$B,$B299,'PSM Costs'!AD:AD),"")</f>
        <v/>
      </c>
      <c r="L299" s="230" t="str">
        <f ca="1">IF(SUMIF(Pharmaceuticals!$B:$B,$B299,Pharmaceuticals!W:W)+SUMIF('Health Products &amp; Equipment'!$B:$B,$B299,'Health Products &amp; Equipment'!AF:AF)+SUMIF('Other Pharma &amp; Health Products'!$B:$B,$B299,'Other Pharma &amp; Health Products'!AF:AF)+SUMIF('PSM Costs'!$B:$B,$B299,'PSM Costs'!AF:AF)&gt;0,SUMIF(Pharmaceuticals!$B:$B,$B299,Pharmaceuticals!W:W)+SUMIF('Health Products &amp; Equipment'!$B:$B,$B299,'Health Products &amp; Equipment'!AF:AF)+SUMIF('Other Pharma &amp; Health Products'!$B:$B,$B299,'Other Pharma &amp; Health Products'!AF:AF)+SUMIF('PSM Costs'!$B:$B,$B299,'PSM Costs'!AF:AF),"")</f>
        <v/>
      </c>
      <c r="M299" s="228" t="str">
        <f t="shared" ca="1" si="21"/>
        <v/>
      </c>
      <c r="N299" s="231" t="str">
        <f ca="1">IF(SUMIF(Pharmaceuticals!$B:$B,$B299,Pharmaceuticals!AD:AD)+SUMIF('Health Products &amp; Equipment'!$B:$B,$B299,'Health Products &amp; Equipment'!AM:AM)+SUMIF('Other Pharma &amp; Health Products'!$B:$B,$B299,'Other Pharma &amp; Health Products'!AM:AM)+SUMIF('PSM Costs'!$B:$B,$B299,'PSM Costs'!AM:AM)&gt;0,SUMIF(Pharmaceuticals!$B:$B,$B299,Pharmaceuticals!AD:AD)+SUMIF('Health Products &amp; Equipment'!$B:$B,$B299,'Health Products &amp; Equipment'!AM:AM)+SUMIF('Other Pharma &amp; Health Products'!$B:$B,$B299,'Other Pharma &amp; Health Products'!AM:AM)+SUMIF('PSM Costs'!$B:$B,$B299,'PSM Costs'!AM:AM),"")</f>
        <v/>
      </c>
      <c r="O299" s="231" t="str">
        <f ca="1">IF(SUMIF(Pharmaceuticals!$B:$B,$B299,Pharmaceuticals!AF:AF)+SUMIF('Health Products &amp; Equipment'!$B:$B,$B299,'Health Products &amp; Equipment'!AO:AO)+SUMIF('Other Pharma &amp; Health Products'!$B:$B,$B299,'Other Pharma &amp; Health Products'!AO:AO)+SUMIF('PSM Costs'!$B:$B,$B299,'PSM Costs'!AO:AO)&gt;0,SUMIF(Pharmaceuticals!$B:$B,$B299,Pharmaceuticals!AF:AF)+SUMIF('Health Products &amp; Equipment'!$B:$B,$B299,'Health Products &amp; Equipment'!AO:AO)+SUMIF('Other Pharma &amp; Health Products'!$B:$B,$B299,'Other Pharma &amp; Health Products'!AO:AO)+SUMIF('PSM Costs'!$B:$B,$B299,'PSM Costs'!AO:AO),"")</f>
        <v/>
      </c>
      <c r="P299" s="231" t="str">
        <f ca="1">IF(SUMIF(Pharmaceuticals!$B:$B,$B299,Pharmaceuticals!AH:AH)+SUMIF('Health Products &amp; Equipment'!$B:$B,$B299,'Health Products &amp; Equipment'!AQ:AQ)+SUMIF('Other Pharma &amp; Health Products'!$B:$B,$B299,'Other Pharma &amp; Health Products'!AQ:AQ)+SUMIF('PSM Costs'!$B:$B,$B299,'PSM Costs'!AQ:AQ)&gt;0,SUMIF(Pharmaceuticals!$B:$B,$B299,Pharmaceuticals!AH:AH)+SUMIF('Health Products &amp; Equipment'!$B:$B,$B299,'Health Products &amp; Equipment'!AQ:AQ)+SUMIF('Other Pharma &amp; Health Products'!$B:$B,$B299,'Other Pharma &amp; Health Products'!AQ:AQ)+SUMIF('PSM Costs'!$B:$B,$B299,'PSM Costs'!AQ:AQ),"")</f>
        <v/>
      </c>
      <c r="Q299" s="231" t="str">
        <f ca="1">IF(SUMIF(Pharmaceuticals!$B:$B,$B299,Pharmaceuticals!AJ:AJ)+SUMIF('Health Products &amp; Equipment'!$B:$B,$B299,'Health Products &amp; Equipment'!AS:AS)+SUMIF('Other Pharma &amp; Health Products'!$B:$B,$B299,'Other Pharma &amp; Health Products'!AS:AS)+SUMIF('PSM Costs'!$B:$B,$B299,'PSM Costs'!AS:AS)&gt;0,SUMIF(Pharmaceuticals!$B:$B,$B299,Pharmaceuticals!AJ:AJ)+SUMIF('Health Products &amp; Equipment'!$B:$B,$B299,'Health Products &amp; Equipment'!AS:AS)+SUMIF('Other Pharma &amp; Health Products'!$B:$B,$B299,'Other Pharma &amp; Health Products'!AS:AS)+SUMIF('PSM Costs'!$B:$B,$B299,'PSM Costs'!AS:AS),"")</f>
        <v/>
      </c>
      <c r="R299" s="229" t="str">
        <f t="shared" ca="1" si="22"/>
        <v/>
      </c>
      <c r="S299" s="230" t="str">
        <f ca="1">IF(SUMIF(Pharmaceuticals!$B:$B,$B299,Pharmaceuticals!AQ:AQ)+SUMIF('Health Products &amp; Equipment'!$B:$B,$B299,'Health Products &amp; Equipment'!AZ:AZ)+SUMIF('Other Pharma &amp; Health Products'!$B:$B,$B299,'Other Pharma &amp; Health Products'!AZ:AZ)+SUMIF('PSM Costs'!$B:$B,$B299,'PSM Costs'!AZ:AZ)&gt;0,SUMIF(Pharmaceuticals!$B:$B,$B299,Pharmaceuticals!AQ:AQ)+SUMIF('Health Products &amp; Equipment'!$B:$B,$B299,'Health Products &amp; Equipment'!AZ:AZ)+SUMIF('Other Pharma &amp; Health Products'!$B:$B,$B299,'Other Pharma &amp; Health Products'!AZ:AZ)+SUMIF('PSM Costs'!$B:$B,$B299,'PSM Costs'!AZ:AZ),"")</f>
        <v/>
      </c>
      <c r="T299" s="230" t="str">
        <f ca="1">IF(SUMIF(Pharmaceuticals!$B:$B,$B299,Pharmaceuticals!AS:AS)+SUMIF('Health Products &amp; Equipment'!$B:$B,$B299,'Health Products &amp; Equipment'!BB:BB)+SUMIF('Other Pharma &amp; Health Products'!$B:$B,$B299,'Other Pharma &amp; Health Products'!BB:BB)+SUMIF('PSM Costs'!$B:$B,$B299,'PSM Costs'!BB:BB)&gt;0,SUMIF(Pharmaceuticals!$B:$B,$B299,Pharmaceuticals!AS:AS)+SUMIF('Health Products &amp; Equipment'!$B:$B,$B299,'Health Products &amp; Equipment'!BB:BB)+SUMIF('Other Pharma &amp; Health Products'!$B:$B,$B299,'Other Pharma &amp; Health Products'!BB:BB)+SUMIF('PSM Costs'!$B:$B,$B299,'PSM Costs'!BB:BB),"")</f>
        <v/>
      </c>
      <c r="U299" s="230" t="str">
        <f ca="1">IF(SUMIF(Pharmaceuticals!$B:$B,$B299,Pharmaceuticals!AU:AU)+SUMIF('Health Products &amp; Equipment'!$B:$B,$B299,'Health Products &amp; Equipment'!BD:BD)+SUMIF('Other Pharma &amp; Health Products'!$B:$B,$B299,'Other Pharma &amp; Health Products'!BD:BD)+SUMIF('PSM Costs'!$B:$B,$B299,'PSM Costs'!BD:BD)&gt;0,SUMIF(Pharmaceuticals!$B:$B,$B299,Pharmaceuticals!AU:AU)+SUMIF('Health Products &amp; Equipment'!$B:$B,$B299,'Health Products &amp; Equipment'!BD:BD)+SUMIF('Other Pharma &amp; Health Products'!$B:$B,$B299,'Other Pharma &amp; Health Products'!BD:BD)+SUMIF('PSM Costs'!$B:$B,$B299,'PSM Costs'!BD:BD),"")</f>
        <v/>
      </c>
      <c r="V299" s="230" t="str">
        <f ca="1">IF(SUMIF(Pharmaceuticals!$B:$B,$B299,Pharmaceuticals!AW:AW)+SUMIF('Health Products &amp; Equipment'!$B:$B,$B299,'Health Products &amp; Equipment'!BF:BF)+SUMIF('Other Pharma &amp; Health Products'!$B:$B,$B299,'Other Pharma &amp; Health Products'!BF:BF)+SUMIF('PSM Costs'!$B:$B,$B299,'PSM Costs'!BF:BF)&gt;0,SUMIF(Pharmaceuticals!$B:$B,$B299,Pharmaceuticals!AW:AW)+SUMIF('Health Products &amp; Equipment'!$B:$B,$B299,'Health Products &amp; Equipment'!BF:BF)+SUMIF('Other Pharma &amp; Health Products'!$B:$B,$B299,'Other Pharma &amp; Health Products'!BF:BF)+SUMIF('PSM Costs'!$B:$B,$B299,'PSM Costs'!BF:BF),"")</f>
        <v/>
      </c>
      <c r="W299" s="228" t="str">
        <f t="shared" ca="1" si="23"/>
        <v/>
      </c>
      <c r="X299" s="231" t="str">
        <f ca="1">IF(SUMIF(Pharmaceuticals!$B:$B,$B299,Pharmaceuticals!BD:BD)+SUMIF('Health Products &amp; Equipment'!$B:$B,$B299,'Health Products &amp; Equipment'!BM:BM)+SUMIF('Other Pharma &amp; Health Products'!$B:$B,$B299,'Other Pharma &amp; Health Products'!BM:BM)+SUMIF('PSM Costs'!$B:$B,$B299,'PSM Costs'!BM:BM)&gt;0,SUMIF(Pharmaceuticals!$B:$B,$B299,Pharmaceuticals!BD:BD)+SUMIF('Health Products &amp; Equipment'!$B:$B,$B299,'Health Products &amp; Equipment'!BM:BM)+SUMIF('Other Pharma &amp; Health Products'!$B:$B,$B299,'Other Pharma &amp; Health Products'!BM:BM)+SUMIF('PSM Costs'!$B:$B,$B299,'PSM Costs'!BM:BM),"")</f>
        <v/>
      </c>
      <c r="Y299" s="231" t="str">
        <f ca="1">IF(SUMIF(Pharmaceuticals!$B:$B,$B299,Pharmaceuticals!BF:BF)+SUMIF('Health Products &amp; Equipment'!$B:$B,$B299,'Health Products &amp; Equipment'!BO:BO)+SUMIF('Other Pharma &amp; Health Products'!$B:$B,$B299,'Other Pharma &amp; Health Products'!BO:BO)+SUMIF('PSM Costs'!$B:$B,$B299,'PSM Costs'!BO:BO)&gt;0,SUMIF(Pharmaceuticals!$B:$B,$B299,Pharmaceuticals!BF:BF)+SUMIF('Health Products &amp; Equipment'!$B:$B,$B299,'Health Products &amp; Equipment'!BO:BO)+SUMIF('Other Pharma &amp; Health Products'!$B:$B,$B299,'Other Pharma &amp; Health Products'!BO:BO)+SUMIF('PSM Costs'!$B:$B,$B299,'PSM Costs'!BO:BO),"")</f>
        <v/>
      </c>
      <c r="Z299" s="231" t="str">
        <f ca="1">IF(SUMIF(Pharmaceuticals!$B:$B,$B299,Pharmaceuticals!BH:BH)+SUMIF('Health Products &amp; Equipment'!$B:$B,$B299,'Health Products &amp; Equipment'!BQ:BQ)+SUMIF('Other Pharma &amp; Health Products'!$B:$B,$B299,'Other Pharma &amp; Health Products'!BQ:BQ)+SUMIF('PSM Costs'!$B:$B,$B299,'PSM Costs'!BQ:BQ)&gt;0,SUMIF(Pharmaceuticals!$B:$B,$B299,Pharmaceuticals!BH:BH)+SUMIF('Health Products &amp; Equipment'!$B:$B,$B299,'Health Products &amp; Equipment'!BQ:BQ)+SUMIF('Other Pharma &amp; Health Products'!$B:$B,$B299,'Other Pharma &amp; Health Products'!BQ:BQ)+SUMIF('PSM Costs'!$B:$B,$B299,'PSM Costs'!BQ:BQ),"")</f>
        <v/>
      </c>
      <c r="AA299" s="231" t="str">
        <f ca="1">IF(SUMIF(Pharmaceuticals!$B:$B,$B299,Pharmaceuticals!BJ:BJ)+SUMIF('Health Products &amp; Equipment'!$B:$B,$B299,'Health Products &amp; Equipment'!BS:BS)+SUMIF('Other Pharma &amp; Health Products'!$B:$B,$B299,'Other Pharma &amp; Health Products'!BS:BS)+SUMIF('PSM Costs'!$B:$B,$B299,'PSM Costs'!BS:BS)&gt;0,SUMIF(Pharmaceuticals!$B:$B,$B299,Pharmaceuticals!BJ:BJ)+SUMIF('Health Products &amp; Equipment'!$B:$B,$B299,'Health Products &amp; Equipment'!BS:BS)+SUMIF('Other Pharma &amp; Health Products'!$B:$B,$B299,'Other Pharma &amp; Health Products'!BS:BS)+SUMIF('PSM Costs'!$B:$B,$B299,'PSM Costs'!BS:BS),"")</f>
        <v/>
      </c>
      <c r="AB299" s="230" t="str">
        <f t="shared" ca="1" si="24"/>
        <v/>
      </c>
    </row>
    <row r="300" spans="1:28" ht="22" customHeight="1" x14ac:dyDescent="0.15">
      <c r="A300" s="226">
        <v>290</v>
      </c>
      <c r="B300" s="226" t="str">
        <f ca="1">IFERROR(VLOOKUP(A300,'Rank unique Mod-Int-CI-PR'!I:J,2,FALSE),"")</f>
        <v/>
      </c>
      <c r="C300" s="227" t="str">
        <f ca="1">IFERROR(VLOOKUP(VALUE(LEFT(B300,FIND("-",B300)-1)),CatModules!B:C,2,FALSE),"")</f>
        <v/>
      </c>
      <c r="D300" s="227" t="str">
        <f ca="1">IFERROR(VLOOKUP(LEFT(B300,FIND("--",B300)-1),CatInt!D:E,2,FALSE),"")</f>
        <v/>
      </c>
      <c r="E300" s="227" t="str">
        <f ca="1">IFERROR(VLOOKUP(MID(B300,FIND("--",B300)+2,FIND("---",B300)-FIND("--",B300)-2),CatCostInp!D:E,2,FALSE),"")</f>
        <v/>
      </c>
      <c r="F300" s="227" t="str">
        <f ca="1">IFERROR(VLOOKUP(B300,ActivityConcat!A:C,3,FALSE),"")</f>
        <v/>
      </c>
      <c r="G300" s="228" t="str">
        <f ca="1">IFERROR(VLOOKUP(VALUE(RIGHT(B300,1)),Setup!A:D,4,FALSE),"")</f>
        <v/>
      </c>
      <c r="H300" s="229" t="str">
        <f t="shared" ca="1" si="20"/>
        <v/>
      </c>
      <c r="I300" s="230" t="str">
        <f ca="1">IF(SUMIF(Pharmaceuticals!$B:$B,$B300,Pharmaceuticals!Q:Q)+SUMIF('Health Products &amp; Equipment'!$B:$B,$B300,'Health Products &amp; Equipment'!Z:Z)+SUMIF('Other Pharma &amp; Health Products'!$B:$B,$B300,'Other Pharma &amp; Health Products'!Z:Z)+SUMIF('PSM Costs'!$B:$B,$B300,'PSM Costs'!Z:Z)&gt;0,SUMIF(Pharmaceuticals!$B:$B,$B300,Pharmaceuticals!Q:Q)+SUMIF('Health Products &amp; Equipment'!$B:$B,$B300,'Health Products &amp; Equipment'!Z:Z)+SUMIF('Other Pharma &amp; Health Products'!$B:$B,$B300,'Other Pharma &amp; Health Products'!Z:Z)+SUMIF('PSM Costs'!$B:$B,$B300,'PSM Costs'!Z:Z),"")</f>
        <v/>
      </c>
      <c r="J300" s="230" t="str">
        <f ca="1">IF(SUMIF(Pharmaceuticals!$B:$B,$B300,Pharmaceuticals!S:S)+SUMIF('Health Products &amp; Equipment'!$B:$B,$B300,'Health Products &amp; Equipment'!AB:AB)+SUMIF('Other Pharma &amp; Health Products'!$B:$B,$B300,'Other Pharma &amp; Health Products'!AB:AB)+SUMIF('PSM Costs'!$B:$B,$B300,'PSM Costs'!AB:AB)&gt;0,SUMIF(Pharmaceuticals!$B:$B,$B300,Pharmaceuticals!S:S)+SUMIF('Health Products &amp; Equipment'!$B:$B,$B300,'Health Products &amp; Equipment'!AB:AB)+SUMIF('Other Pharma &amp; Health Products'!$B:$B,$B300,'Other Pharma &amp; Health Products'!AB:AB)+SUMIF('PSM Costs'!$B:$B,$B300,'PSM Costs'!AB:AB),"")</f>
        <v/>
      </c>
      <c r="K300" s="230" t="str">
        <f ca="1">IF(SUMIF(Pharmaceuticals!$B:$B,$B300,Pharmaceuticals!U:U)+SUMIF('Health Products &amp; Equipment'!$B:$B,$B300,'Health Products &amp; Equipment'!AD:AD)+SUMIF('Other Pharma &amp; Health Products'!$B:$B,$B300,'Other Pharma &amp; Health Products'!AD:AD)+SUMIF('PSM Costs'!$B:$B,$B300,'PSM Costs'!AD:AD)&gt;0,SUMIF(Pharmaceuticals!$B:$B,$B300,Pharmaceuticals!U:U)+SUMIF('Health Products &amp; Equipment'!$B:$B,$B300,'Health Products &amp; Equipment'!AD:AD)+SUMIF('Other Pharma &amp; Health Products'!$B:$B,$B300,'Other Pharma &amp; Health Products'!AD:AD)+SUMIF('PSM Costs'!$B:$B,$B300,'PSM Costs'!AD:AD),"")</f>
        <v/>
      </c>
      <c r="L300" s="230" t="str">
        <f ca="1">IF(SUMIF(Pharmaceuticals!$B:$B,$B300,Pharmaceuticals!W:W)+SUMIF('Health Products &amp; Equipment'!$B:$B,$B300,'Health Products &amp; Equipment'!AF:AF)+SUMIF('Other Pharma &amp; Health Products'!$B:$B,$B300,'Other Pharma &amp; Health Products'!AF:AF)+SUMIF('PSM Costs'!$B:$B,$B300,'PSM Costs'!AF:AF)&gt;0,SUMIF(Pharmaceuticals!$B:$B,$B300,Pharmaceuticals!W:W)+SUMIF('Health Products &amp; Equipment'!$B:$B,$B300,'Health Products &amp; Equipment'!AF:AF)+SUMIF('Other Pharma &amp; Health Products'!$B:$B,$B300,'Other Pharma &amp; Health Products'!AF:AF)+SUMIF('PSM Costs'!$B:$B,$B300,'PSM Costs'!AF:AF),"")</f>
        <v/>
      </c>
      <c r="M300" s="228" t="str">
        <f t="shared" ca="1" si="21"/>
        <v/>
      </c>
      <c r="N300" s="231" t="str">
        <f ca="1">IF(SUMIF(Pharmaceuticals!$B:$B,$B300,Pharmaceuticals!AD:AD)+SUMIF('Health Products &amp; Equipment'!$B:$B,$B300,'Health Products &amp; Equipment'!AM:AM)+SUMIF('Other Pharma &amp; Health Products'!$B:$B,$B300,'Other Pharma &amp; Health Products'!AM:AM)+SUMIF('PSM Costs'!$B:$B,$B300,'PSM Costs'!AM:AM)&gt;0,SUMIF(Pharmaceuticals!$B:$B,$B300,Pharmaceuticals!AD:AD)+SUMIF('Health Products &amp; Equipment'!$B:$B,$B300,'Health Products &amp; Equipment'!AM:AM)+SUMIF('Other Pharma &amp; Health Products'!$B:$B,$B300,'Other Pharma &amp; Health Products'!AM:AM)+SUMIF('PSM Costs'!$B:$B,$B300,'PSM Costs'!AM:AM),"")</f>
        <v/>
      </c>
      <c r="O300" s="231" t="str">
        <f ca="1">IF(SUMIF(Pharmaceuticals!$B:$B,$B300,Pharmaceuticals!AF:AF)+SUMIF('Health Products &amp; Equipment'!$B:$B,$B300,'Health Products &amp; Equipment'!AO:AO)+SUMIF('Other Pharma &amp; Health Products'!$B:$B,$B300,'Other Pharma &amp; Health Products'!AO:AO)+SUMIF('PSM Costs'!$B:$B,$B300,'PSM Costs'!AO:AO)&gt;0,SUMIF(Pharmaceuticals!$B:$B,$B300,Pharmaceuticals!AF:AF)+SUMIF('Health Products &amp; Equipment'!$B:$B,$B300,'Health Products &amp; Equipment'!AO:AO)+SUMIF('Other Pharma &amp; Health Products'!$B:$B,$B300,'Other Pharma &amp; Health Products'!AO:AO)+SUMIF('PSM Costs'!$B:$B,$B300,'PSM Costs'!AO:AO),"")</f>
        <v/>
      </c>
      <c r="P300" s="231" t="str">
        <f ca="1">IF(SUMIF(Pharmaceuticals!$B:$B,$B300,Pharmaceuticals!AH:AH)+SUMIF('Health Products &amp; Equipment'!$B:$B,$B300,'Health Products &amp; Equipment'!AQ:AQ)+SUMIF('Other Pharma &amp; Health Products'!$B:$B,$B300,'Other Pharma &amp; Health Products'!AQ:AQ)+SUMIF('PSM Costs'!$B:$B,$B300,'PSM Costs'!AQ:AQ)&gt;0,SUMIF(Pharmaceuticals!$B:$B,$B300,Pharmaceuticals!AH:AH)+SUMIF('Health Products &amp; Equipment'!$B:$B,$B300,'Health Products &amp; Equipment'!AQ:AQ)+SUMIF('Other Pharma &amp; Health Products'!$B:$B,$B300,'Other Pharma &amp; Health Products'!AQ:AQ)+SUMIF('PSM Costs'!$B:$B,$B300,'PSM Costs'!AQ:AQ),"")</f>
        <v/>
      </c>
      <c r="Q300" s="231" t="str">
        <f ca="1">IF(SUMIF(Pharmaceuticals!$B:$B,$B300,Pharmaceuticals!AJ:AJ)+SUMIF('Health Products &amp; Equipment'!$B:$B,$B300,'Health Products &amp; Equipment'!AS:AS)+SUMIF('Other Pharma &amp; Health Products'!$B:$B,$B300,'Other Pharma &amp; Health Products'!AS:AS)+SUMIF('PSM Costs'!$B:$B,$B300,'PSM Costs'!AS:AS)&gt;0,SUMIF(Pharmaceuticals!$B:$B,$B300,Pharmaceuticals!AJ:AJ)+SUMIF('Health Products &amp; Equipment'!$B:$B,$B300,'Health Products &amp; Equipment'!AS:AS)+SUMIF('Other Pharma &amp; Health Products'!$B:$B,$B300,'Other Pharma &amp; Health Products'!AS:AS)+SUMIF('PSM Costs'!$B:$B,$B300,'PSM Costs'!AS:AS),"")</f>
        <v/>
      </c>
      <c r="R300" s="229" t="str">
        <f t="shared" ca="1" si="22"/>
        <v/>
      </c>
      <c r="S300" s="230" t="str">
        <f ca="1">IF(SUMIF(Pharmaceuticals!$B:$B,$B300,Pharmaceuticals!AQ:AQ)+SUMIF('Health Products &amp; Equipment'!$B:$B,$B300,'Health Products &amp; Equipment'!AZ:AZ)+SUMIF('Other Pharma &amp; Health Products'!$B:$B,$B300,'Other Pharma &amp; Health Products'!AZ:AZ)+SUMIF('PSM Costs'!$B:$B,$B300,'PSM Costs'!AZ:AZ)&gt;0,SUMIF(Pharmaceuticals!$B:$B,$B300,Pharmaceuticals!AQ:AQ)+SUMIF('Health Products &amp; Equipment'!$B:$B,$B300,'Health Products &amp; Equipment'!AZ:AZ)+SUMIF('Other Pharma &amp; Health Products'!$B:$B,$B300,'Other Pharma &amp; Health Products'!AZ:AZ)+SUMIF('PSM Costs'!$B:$B,$B300,'PSM Costs'!AZ:AZ),"")</f>
        <v/>
      </c>
      <c r="T300" s="230" t="str">
        <f ca="1">IF(SUMIF(Pharmaceuticals!$B:$B,$B300,Pharmaceuticals!AS:AS)+SUMIF('Health Products &amp; Equipment'!$B:$B,$B300,'Health Products &amp; Equipment'!BB:BB)+SUMIF('Other Pharma &amp; Health Products'!$B:$B,$B300,'Other Pharma &amp; Health Products'!BB:BB)+SUMIF('PSM Costs'!$B:$B,$B300,'PSM Costs'!BB:BB)&gt;0,SUMIF(Pharmaceuticals!$B:$B,$B300,Pharmaceuticals!AS:AS)+SUMIF('Health Products &amp; Equipment'!$B:$B,$B300,'Health Products &amp; Equipment'!BB:BB)+SUMIF('Other Pharma &amp; Health Products'!$B:$B,$B300,'Other Pharma &amp; Health Products'!BB:BB)+SUMIF('PSM Costs'!$B:$B,$B300,'PSM Costs'!BB:BB),"")</f>
        <v/>
      </c>
      <c r="U300" s="230" t="str">
        <f ca="1">IF(SUMIF(Pharmaceuticals!$B:$B,$B300,Pharmaceuticals!AU:AU)+SUMIF('Health Products &amp; Equipment'!$B:$B,$B300,'Health Products &amp; Equipment'!BD:BD)+SUMIF('Other Pharma &amp; Health Products'!$B:$B,$B300,'Other Pharma &amp; Health Products'!BD:BD)+SUMIF('PSM Costs'!$B:$B,$B300,'PSM Costs'!BD:BD)&gt;0,SUMIF(Pharmaceuticals!$B:$B,$B300,Pharmaceuticals!AU:AU)+SUMIF('Health Products &amp; Equipment'!$B:$B,$B300,'Health Products &amp; Equipment'!BD:BD)+SUMIF('Other Pharma &amp; Health Products'!$B:$B,$B300,'Other Pharma &amp; Health Products'!BD:BD)+SUMIF('PSM Costs'!$B:$B,$B300,'PSM Costs'!BD:BD),"")</f>
        <v/>
      </c>
      <c r="V300" s="230" t="str">
        <f ca="1">IF(SUMIF(Pharmaceuticals!$B:$B,$B300,Pharmaceuticals!AW:AW)+SUMIF('Health Products &amp; Equipment'!$B:$B,$B300,'Health Products &amp; Equipment'!BF:BF)+SUMIF('Other Pharma &amp; Health Products'!$B:$B,$B300,'Other Pharma &amp; Health Products'!BF:BF)+SUMIF('PSM Costs'!$B:$B,$B300,'PSM Costs'!BF:BF)&gt;0,SUMIF(Pharmaceuticals!$B:$B,$B300,Pharmaceuticals!AW:AW)+SUMIF('Health Products &amp; Equipment'!$B:$B,$B300,'Health Products &amp; Equipment'!BF:BF)+SUMIF('Other Pharma &amp; Health Products'!$B:$B,$B300,'Other Pharma &amp; Health Products'!BF:BF)+SUMIF('PSM Costs'!$B:$B,$B300,'PSM Costs'!BF:BF),"")</f>
        <v/>
      </c>
      <c r="W300" s="228" t="str">
        <f t="shared" ca="1" si="23"/>
        <v/>
      </c>
      <c r="X300" s="231" t="str">
        <f ca="1">IF(SUMIF(Pharmaceuticals!$B:$B,$B300,Pharmaceuticals!BD:BD)+SUMIF('Health Products &amp; Equipment'!$B:$B,$B300,'Health Products &amp; Equipment'!BM:BM)+SUMIF('Other Pharma &amp; Health Products'!$B:$B,$B300,'Other Pharma &amp; Health Products'!BM:BM)+SUMIF('PSM Costs'!$B:$B,$B300,'PSM Costs'!BM:BM)&gt;0,SUMIF(Pharmaceuticals!$B:$B,$B300,Pharmaceuticals!BD:BD)+SUMIF('Health Products &amp; Equipment'!$B:$B,$B300,'Health Products &amp; Equipment'!BM:BM)+SUMIF('Other Pharma &amp; Health Products'!$B:$B,$B300,'Other Pharma &amp; Health Products'!BM:BM)+SUMIF('PSM Costs'!$B:$B,$B300,'PSM Costs'!BM:BM),"")</f>
        <v/>
      </c>
      <c r="Y300" s="231" t="str">
        <f ca="1">IF(SUMIF(Pharmaceuticals!$B:$B,$B300,Pharmaceuticals!BF:BF)+SUMIF('Health Products &amp; Equipment'!$B:$B,$B300,'Health Products &amp; Equipment'!BO:BO)+SUMIF('Other Pharma &amp; Health Products'!$B:$B,$B300,'Other Pharma &amp; Health Products'!BO:BO)+SUMIF('PSM Costs'!$B:$B,$B300,'PSM Costs'!BO:BO)&gt;0,SUMIF(Pharmaceuticals!$B:$B,$B300,Pharmaceuticals!BF:BF)+SUMIF('Health Products &amp; Equipment'!$B:$B,$B300,'Health Products &amp; Equipment'!BO:BO)+SUMIF('Other Pharma &amp; Health Products'!$B:$B,$B300,'Other Pharma &amp; Health Products'!BO:BO)+SUMIF('PSM Costs'!$B:$B,$B300,'PSM Costs'!BO:BO),"")</f>
        <v/>
      </c>
      <c r="Z300" s="231" t="str">
        <f ca="1">IF(SUMIF(Pharmaceuticals!$B:$B,$B300,Pharmaceuticals!BH:BH)+SUMIF('Health Products &amp; Equipment'!$B:$B,$B300,'Health Products &amp; Equipment'!BQ:BQ)+SUMIF('Other Pharma &amp; Health Products'!$B:$B,$B300,'Other Pharma &amp; Health Products'!BQ:BQ)+SUMIF('PSM Costs'!$B:$B,$B300,'PSM Costs'!BQ:BQ)&gt;0,SUMIF(Pharmaceuticals!$B:$B,$B300,Pharmaceuticals!BH:BH)+SUMIF('Health Products &amp; Equipment'!$B:$B,$B300,'Health Products &amp; Equipment'!BQ:BQ)+SUMIF('Other Pharma &amp; Health Products'!$B:$B,$B300,'Other Pharma &amp; Health Products'!BQ:BQ)+SUMIF('PSM Costs'!$B:$B,$B300,'PSM Costs'!BQ:BQ),"")</f>
        <v/>
      </c>
      <c r="AA300" s="231" t="str">
        <f ca="1">IF(SUMIF(Pharmaceuticals!$B:$B,$B300,Pharmaceuticals!BJ:BJ)+SUMIF('Health Products &amp; Equipment'!$B:$B,$B300,'Health Products &amp; Equipment'!BS:BS)+SUMIF('Other Pharma &amp; Health Products'!$B:$B,$B300,'Other Pharma &amp; Health Products'!BS:BS)+SUMIF('PSM Costs'!$B:$B,$B300,'PSM Costs'!BS:BS)&gt;0,SUMIF(Pharmaceuticals!$B:$B,$B300,Pharmaceuticals!BJ:BJ)+SUMIF('Health Products &amp; Equipment'!$B:$B,$B300,'Health Products &amp; Equipment'!BS:BS)+SUMIF('Other Pharma &amp; Health Products'!$B:$B,$B300,'Other Pharma &amp; Health Products'!BS:BS)+SUMIF('PSM Costs'!$B:$B,$B300,'PSM Costs'!BS:BS),"")</f>
        <v/>
      </c>
      <c r="AB300" s="230" t="str">
        <f t="shared" ca="1" si="24"/>
        <v/>
      </c>
    </row>
    <row r="301" spans="1:28" ht="22" customHeight="1" x14ac:dyDescent="0.15">
      <c r="A301" s="226">
        <v>291</v>
      </c>
      <c r="B301" s="226" t="str">
        <f ca="1">IFERROR(VLOOKUP(A301,'Rank unique Mod-Int-CI-PR'!I:J,2,FALSE),"")</f>
        <v/>
      </c>
      <c r="C301" s="227" t="str">
        <f ca="1">IFERROR(VLOOKUP(VALUE(LEFT(B301,FIND("-",B301)-1)),CatModules!B:C,2,FALSE),"")</f>
        <v/>
      </c>
      <c r="D301" s="227" t="str">
        <f ca="1">IFERROR(VLOOKUP(LEFT(B301,FIND("--",B301)-1),CatInt!D:E,2,FALSE),"")</f>
        <v/>
      </c>
      <c r="E301" s="227" t="str">
        <f ca="1">IFERROR(VLOOKUP(MID(B301,FIND("--",B301)+2,FIND("---",B301)-FIND("--",B301)-2),CatCostInp!D:E,2,FALSE),"")</f>
        <v/>
      </c>
      <c r="F301" s="227" t="str">
        <f ca="1">IFERROR(VLOOKUP(B301,ActivityConcat!A:C,3,FALSE),"")</f>
        <v/>
      </c>
      <c r="G301" s="228" t="str">
        <f ca="1">IFERROR(VLOOKUP(VALUE(RIGHT(B301,1)),Setup!A:D,4,FALSE),"")</f>
        <v/>
      </c>
      <c r="H301" s="229" t="str">
        <f t="shared" ca="1" si="20"/>
        <v/>
      </c>
      <c r="I301" s="230" t="str">
        <f ca="1">IF(SUMIF(Pharmaceuticals!$B:$B,$B301,Pharmaceuticals!Q:Q)+SUMIF('Health Products &amp; Equipment'!$B:$B,$B301,'Health Products &amp; Equipment'!Z:Z)+SUMIF('Other Pharma &amp; Health Products'!$B:$B,$B301,'Other Pharma &amp; Health Products'!Z:Z)+SUMIF('PSM Costs'!$B:$B,$B301,'PSM Costs'!Z:Z)&gt;0,SUMIF(Pharmaceuticals!$B:$B,$B301,Pharmaceuticals!Q:Q)+SUMIF('Health Products &amp; Equipment'!$B:$B,$B301,'Health Products &amp; Equipment'!Z:Z)+SUMIF('Other Pharma &amp; Health Products'!$B:$B,$B301,'Other Pharma &amp; Health Products'!Z:Z)+SUMIF('PSM Costs'!$B:$B,$B301,'PSM Costs'!Z:Z),"")</f>
        <v/>
      </c>
      <c r="J301" s="230" t="str">
        <f ca="1">IF(SUMIF(Pharmaceuticals!$B:$B,$B301,Pharmaceuticals!S:S)+SUMIF('Health Products &amp; Equipment'!$B:$B,$B301,'Health Products &amp; Equipment'!AB:AB)+SUMIF('Other Pharma &amp; Health Products'!$B:$B,$B301,'Other Pharma &amp; Health Products'!AB:AB)+SUMIF('PSM Costs'!$B:$B,$B301,'PSM Costs'!AB:AB)&gt;0,SUMIF(Pharmaceuticals!$B:$B,$B301,Pharmaceuticals!S:S)+SUMIF('Health Products &amp; Equipment'!$B:$B,$B301,'Health Products &amp; Equipment'!AB:AB)+SUMIF('Other Pharma &amp; Health Products'!$B:$B,$B301,'Other Pharma &amp; Health Products'!AB:AB)+SUMIF('PSM Costs'!$B:$B,$B301,'PSM Costs'!AB:AB),"")</f>
        <v/>
      </c>
      <c r="K301" s="230" t="str">
        <f ca="1">IF(SUMIF(Pharmaceuticals!$B:$B,$B301,Pharmaceuticals!U:U)+SUMIF('Health Products &amp; Equipment'!$B:$B,$B301,'Health Products &amp; Equipment'!AD:AD)+SUMIF('Other Pharma &amp; Health Products'!$B:$B,$B301,'Other Pharma &amp; Health Products'!AD:AD)+SUMIF('PSM Costs'!$B:$B,$B301,'PSM Costs'!AD:AD)&gt;0,SUMIF(Pharmaceuticals!$B:$B,$B301,Pharmaceuticals!U:U)+SUMIF('Health Products &amp; Equipment'!$B:$B,$B301,'Health Products &amp; Equipment'!AD:AD)+SUMIF('Other Pharma &amp; Health Products'!$B:$B,$B301,'Other Pharma &amp; Health Products'!AD:AD)+SUMIF('PSM Costs'!$B:$B,$B301,'PSM Costs'!AD:AD),"")</f>
        <v/>
      </c>
      <c r="L301" s="230" t="str">
        <f ca="1">IF(SUMIF(Pharmaceuticals!$B:$B,$B301,Pharmaceuticals!W:W)+SUMIF('Health Products &amp; Equipment'!$B:$B,$B301,'Health Products &amp; Equipment'!AF:AF)+SUMIF('Other Pharma &amp; Health Products'!$B:$B,$B301,'Other Pharma &amp; Health Products'!AF:AF)+SUMIF('PSM Costs'!$B:$B,$B301,'PSM Costs'!AF:AF)&gt;0,SUMIF(Pharmaceuticals!$B:$B,$B301,Pharmaceuticals!W:W)+SUMIF('Health Products &amp; Equipment'!$B:$B,$B301,'Health Products &amp; Equipment'!AF:AF)+SUMIF('Other Pharma &amp; Health Products'!$B:$B,$B301,'Other Pharma &amp; Health Products'!AF:AF)+SUMIF('PSM Costs'!$B:$B,$B301,'PSM Costs'!AF:AF),"")</f>
        <v/>
      </c>
      <c r="M301" s="228" t="str">
        <f t="shared" ca="1" si="21"/>
        <v/>
      </c>
      <c r="N301" s="231" t="str">
        <f ca="1">IF(SUMIF(Pharmaceuticals!$B:$B,$B301,Pharmaceuticals!AD:AD)+SUMIF('Health Products &amp; Equipment'!$B:$B,$B301,'Health Products &amp; Equipment'!AM:AM)+SUMIF('Other Pharma &amp; Health Products'!$B:$B,$B301,'Other Pharma &amp; Health Products'!AM:AM)+SUMIF('PSM Costs'!$B:$B,$B301,'PSM Costs'!AM:AM)&gt;0,SUMIF(Pharmaceuticals!$B:$B,$B301,Pharmaceuticals!AD:AD)+SUMIF('Health Products &amp; Equipment'!$B:$B,$B301,'Health Products &amp; Equipment'!AM:AM)+SUMIF('Other Pharma &amp; Health Products'!$B:$B,$B301,'Other Pharma &amp; Health Products'!AM:AM)+SUMIF('PSM Costs'!$B:$B,$B301,'PSM Costs'!AM:AM),"")</f>
        <v/>
      </c>
      <c r="O301" s="231" t="str">
        <f ca="1">IF(SUMIF(Pharmaceuticals!$B:$B,$B301,Pharmaceuticals!AF:AF)+SUMIF('Health Products &amp; Equipment'!$B:$B,$B301,'Health Products &amp; Equipment'!AO:AO)+SUMIF('Other Pharma &amp; Health Products'!$B:$B,$B301,'Other Pharma &amp; Health Products'!AO:AO)+SUMIF('PSM Costs'!$B:$B,$B301,'PSM Costs'!AO:AO)&gt;0,SUMIF(Pharmaceuticals!$B:$B,$B301,Pharmaceuticals!AF:AF)+SUMIF('Health Products &amp; Equipment'!$B:$B,$B301,'Health Products &amp; Equipment'!AO:AO)+SUMIF('Other Pharma &amp; Health Products'!$B:$B,$B301,'Other Pharma &amp; Health Products'!AO:AO)+SUMIF('PSM Costs'!$B:$B,$B301,'PSM Costs'!AO:AO),"")</f>
        <v/>
      </c>
      <c r="P301" s="231" t="str">
        <f ca="1">IF(SUMIF(Pharmaceuticals!$B:$B,$B301,Pharmaceuticals!AH:AH)+SUMIF('Health Products &amp; Equipment'!$B:$B,$B301,'Health Products &amp; Equipment'!AQ:AQ)+SUMIF('Other Pharma &amp; Health Products'!$B:$B,$B301,'Other Pharma &amp; Health Products'!AQ:AQ)+SUMIF('PSM Costs'!$B:$B,$B301,'PSM Costs'!AQ:AQ)&gt;0,SUMIF(Pharmaceuticals!$B:$B,$B301,Pharmaceuticals!AH:AH)+SUMIF('Health Products &amp; Equipment'!$B:$B,$B301,'Health Products &amp; Equipment'!AQ:AQ)+SUMIF('Other Pharma &amp; Health Products'!$B:$B,$B301,'Other Pharma &amp; Health Products'!AQ:AQ)+SUMIF('PSM Costs'!$B:$B,$B301,'PSM Costs'!AQ:AQ),"")</f>
        <v/>
      </c>
      <c r="Q301" s="231" t="str">
        <f ca="1">IF(SUMIF(Pharmaceuticals!$B:$B,$B301,Pharmaceuticals!AJ:AJ)+SUMIF('Health Products &amp; Equipment'!$B:$B,$B301,'Health Products &amp; Equipment'!AS:AS)+SUMIF('Other Pharma &amp; Health Products'!$B:$B,$B301,'Other Pharma &amp; Health Products'!AS:AS)+SUMIF('PSM Costs'!$B:$B,$B301,'PSM Costs'!AS:AS)&gt;0,SUMIF(Pharmaceuticals!$B:$B,$B301,Pharmaceuticals!AJ:AJ)+SUMIF('Health Products &amp; Equipment'!$B:$B,$B301,'Health Products &amp; Equipment'!AS:AS)+SUMIF('Other Pharma &amp; Health Products'!$B:$B,$B301,'Other Pharma &amp; Health Products'!AS:AS)+SUMIF('PSM Costs'!$B:$B,$B301,'PSM Costs'!AS:AS),"")</f>
        <v/>
      </c>
      <c r="R301" s="229" t="str">
        <f t="shared" ca="1" si="22"/>
        <v/>
      </c>
      <c r="S301" s="230" t="str">
        <f ca="1">IF(SUMIF(Pharmaceuticals!$B:$B,$B301,Pharmaceuticals!AQ:AQ)+SUMIF('Health Products &amp; Equipment'!$B:$B,$B301,'Health Products &amp; Equipment'!AZ:AZ)+SUMIF('Other Pharma &amp; Health Products'!$B:$B,$B301,'Other Pharma &amp; Health Products'!AZ:AZ)+SUMIF('PSM Costs'!$B:$B,$B301,'PSM Costs'!AZ:AZ)&gt;0,SUMIF(Pharmaceuticals!$B:$B,$B301,Pharmaceuticals!AQ:AQ)+SUMIF('Health Products &amp; Equipment'!$B:$B,$B301,'Health Products &amp; Equipment'!AZ:AZ)+SUMIF('Other Pharma &amp; Health Products'!$B:$B,$B301,'Other Pharma &amp; Health Products'!AZ:AZ)+SUMIF('PSM Costs'!$B:$B,$B301,'PSM Costs'!AZ:AZ),"")</f>
        <v/>
      </c>
      <c r="T301" s="230" t="str">
        <f ca="1">IF(SUMIF(Pharmaceuticals!$B:$B,$B301,Pharmaceuticals!AS:AS)+SUMIF('Health Products &amp; Equipment'!$B:$B,$B301,'Health Products &amp; Equipment'!BB:BB)+SUMIF('Other Pharma &amp; Health Products'!$B:$B,$B301,'Other Pharma &amp; Health Products'!BB:BB)+SUMIF('PSM Costs'!$B:$B,$B301,'PSM Costs'!BB:BB)&gt;0,SUMIF(Pharmaceuticals!$B:$B,$B301,Pharmaceuticals!AS:AS)+SUMIF('Health Products &amp; Equipment'!$B:$B,$B301,'Health Products &amp; Equipment'!BB:BB)+SUMIF('Other Pharma &amp; Health Products'!$B:$B,$B301,'Other Pharma &amp; Health Products'!BB:BB)+SUMIF('PSM Costs'!$B:$B,$B301,'PSM Costs'!BB:BB),"")</f>
        <v/>
      </c>
      <c r="U301" s="230" t="str">
        <f ca="1">IF(SUMIF(Pharmaceuticals!$B:$B,$B301,Pharmaceuticals!AU:AU)+SUMIF('Health Products &amp; Equipment'!$B:$B,$B301,'Health Products &amp; Equipment'!BD:BD)+SUMIF('Other Pharma &amp; Health Products'!$B:$B,$B301,'Other Pharma &amp; Health Products'!BD:BD)+SUMIF('PSM Costs'!$B:$B,$B301,'PSM Costs'!BD:BD)&gt;0,SUMIF(Pharmaceuticals!$B:$B,$B301,Pharmaceuticals!AU:AU)+SUMIF('Health Products &amp; Equipment'!$B:$B,$B301,'Health Products &amp; Equipment'!BD:BD)+SUMIF('Other Pharma &amp; Health Products'!$B:$B,$B301,'Other Pharma &amp; Health Products'!BD:BD)+SUMIF('PSM Costs'!$B:$B,$B301,'PSM Costs'!BD:BD),"")</f>
        <v/>
      </c>
      <c r="V301" s="230" t="str">
        <f ca="1">IF(SUMIF(Pharmaceuticals!$B:$B,$B301,Pharmaceuticals!AW:AW)+SUMIF('Health Products &amp; Equipment'!$B:$B,$B301,'Health Products &amp; Equipment'!BF:BF)+SUMIF('Other Pharma &amp; Health Products'!$B:$B,$B301,'Other Pharma &amp; Health Products'!BF:BF)+SUMIF('PSM Costs'!$B:$B,$B301,'PSM Costs'!BF:BF)&gt;0,SUMIF(Pharmaceuticals!$B:$B,$B301,Pharmaceuticals!AW:AW)+SUMIF('Health Products &amp; Equipment'!$B:$B,$B301,'Health Products &amp; Equipment'!BF:BF)+SUMIF('Other Pharma &amp; Health Products'!$B:$B,$B301,'Other Pharma &amp; Health Products'!BF:BF)+SUMIF('PSM Costs'!$B:$B,$B301,'PSM Costs'!BF:BF),"")</f>
        <v/>
      </c>
      <c r="W301" s="228" t="str">
        <f t="shared" ca="1" si="23"/>
        <v/>
      </c>
      <c r="X301" s="231" t="str">
        <f ca="1">IF(SUMIF(Pharmaceuticals!$B:$B,$B301,Pharmaceuticals!BD:BD)+SUMIF('Health Products &amp; Equipment'!$B:$B,$B301,'Health Products &amp; Equipment'!BM:BM)+SUMIF('Other Pharma &amp; Health Products'!$B:$B,$B301,'Other Pharma &amp; Health Products'!BM:BM)+SUMIF('PSM Costs'!$B:$B,$B301,'PSM Costs'!BM:BM)&gt;0,SUMIF(Pharmaceuticals!$B:$B,$B301,Pharmaceuticals!BD:BD)+SUMIF('Health Products &amp; Equipment'!$B:$B,$B301,'Health Products &amp; Equipment'!BM:BM)+SUMIF('Other Pharma &amp; Health Products'!$B:$B,$B301,'Other Pharma &amp; Health Products'!BM:BM)+SUMIF('PSM Costs'!$B:$B,$B301,'PSM Costs'!BM:BM),"")</f>
        <v/>
      </c>
      <c r="Y301" s="231" t="str">
        <f ca="1">IF(SUMIF(Pharmaceuticals!$B:$B,$B301,Pharmaceuticals!BF:BF)+SUMIF('Health Products &amp; Equipment'!$B:$B,$B301,'Health Products &amp; Equipment'!BO:BO)+SUMIF('Other Pharma &amp; Health Products'!$B:$B,$B301,'Other Pharma &amp; Health Products'!BO:BO)+SUMIF('PSM Costs'!$B:$B,$B301,'PSM Costs'!BO:BO)&gt;0,SUMIF(Pharmaceuticals!$B:$B,$B301,Pharmaceuticals!BF:BF)+SUMIF('Health Products &amp; Equipment'!$B:$B,$B301,'Health Products &amp; Equipment'!BO:BO)+SUMIF('Other Pharma &amp; Health Products'!$B:$B,$B301,'Other Pharma &amp; Health Products'!BO:BO)+SUMIF('PSM Costs'!$B:$B,$B301,'PSM Costs'!BO:BO),"")</f>
        <v/>
      </c>
      <c r="Z301" s="231" t="str">
        <f ca="1">IF(SUMIF(Pharmaceuticals!$B:$B,$B301,Pharmaceuticals!BH:BH)+SUMIF('Health Products &amp; Equipment'!$B:$B,$B301,'Health Products &amp; Equipment'!BQ:BQ)+SUMIF('Other Pharma &amp; Health Products'!$B:$B,$B301,'Other Pharma &amp; Health Products'!BQ:BQ)+SUMIF('PSM Costs'!$B:$B,$B301,'PSM Costs'!BQ:BQ)&gt;0,SUMIF(Pharmaceuticals!$B:$B,$B301,Pharmaceuticals!BH:BH)+SUMIF('Health Products &amp; Equipment'!$B:$B,$B301,'Health Products &amp; Equipment'!BQ:BQ)+SUMIF('Other Pharma &amp; Health Products'!$B:$B,$B301,'Other Pharma &amp; Health Products'!BQ:BQ)+SUMIF('PSM Costs'!$B:$B,$B301,'PSM Costs'!BQ:BQ),"")</f>
        <v/>
      </c>
      <c r="AA301" s="231" t="str">
        <f ca="1">IF(SUMIF(Pharmaceuticals!$B:$B,$B301,Pharmaceuticals!BJ:BJ)+SUMIF('Health Products &amp; Equipment'!$B:$B,$B301,'Health Products &amp; Equipment'!BS:BS)+SUMIF('Other Pharma &amp; Health Products'!$B:$B,$B301,'Other Pharma &amp; Health Products'!BS:BS)+SUMIF('PSM Costs'!$B:$B,$B301,'PSM Costs'!BS:BS)&gt;0,SUMIF(Pharmaceuticals!$B:$B,$B301,Pharmaceuticals!BJ:BJ)+SUMIF('Health Products &amp; Equipment'!$B:$B,$B301,'Health Products &amp; Equipment'!BS:BS)+SUMIF('Other Pharma &amp; Health Products'!$B:$B,$B301,'Other Pharma &amp; Health Products'!BS:BS)+SUMIF('PSM Costs'!$B:$B,$B301,'PSM Costs'!BS:BS),"")</f>
        <v/>
      </c>
      <c r="AB301" s="230" t="str">
        <f t="shared" ca="1" si="24"/>
        <v/>
      </c>
    </row>
    <row r="302" spans="1:28" ht="22" customHeight="1" x14ac:dyDescent="0.15">
      <c r="A302" s="226">
        <v>292</v>
      </c>
      <c r="B302" s="226" t="str">
        <f ca="1">IFERROR(VLOOKUP(A302,'Rank unique Mod-Int-CI-PR'!I:J,2,FALSE),"")</f>
        <v/>
      </c>
      <c r="C302" s="227" t="str">
        <f ca="1">IFERROR(VLOOKUP(VALUE(LEFT(B302,FIND("-",B302)-1)),CatModules!B:C,2,FALSE),"")</f>
        <v/>
      </c>
      <c r="D302" s="227" t="str">
        <f ca="1">IFERROR(VLOOKUP(LEFT(B302,FIND("--",B302)-1),CatInt!D:E,2,FALSE),"")</f>
        <v/>
      </c>
      <c r="E302" s="227" t="str">
        <f ca="1">IFERROR(VLOOKUP(MID(B302,FIND("--",B302)+2,FIND("---",B302)-FIND("--",B302)-2),CatCostInp!D:E,2,FALSE),"")</f>
        <v/>
      </c>
      <c r="F302" s="227" t="str">
        <f ca="1">IFERROR(VLOOKUP(B302,ActivityConcat!A:C,3,FALSE),"")</f>
        <v/>
      </c>
      <c r="G302" s="228" t="str">
        <f ca="1">IFERROR(VLOOKUP(VALUE(RIGHT(B302,1)),Setup!A:D,4,FALSE),"")</f>
        <v/>
      </c>
      <c r="H302" s="229" t="str">
        <f t="shared" ca="1" si="20"/>
        <v/>
      </c>
      <c r="I302" s="230" t="str">
        <f ca="1">IF(SUMIF(Pharmaceuticals!$B:$B,$B302,Pharmaceuticals!Q:Q)+SUMIF('Health Products &amp; Equipment'!$B:$B,$B302,'Health Products &amp; Equipment'!Z:Z)+SUMIF('Other Pharma &amp; Health Products'!$B:$B,$B302,'Other Pharma &amp; Health Products'!Z:Z)+SUMIF('PSM Costs'!$B:$B,$B302,'PSM Costs'!Z:Z)&gt;0,SUMIF(Pharmaceuticals!$B:$B,$B302,Pharmaceuticals!Q:Q)+SUMIF('Health Products &amp; Equipment'!$B:$B,$B302,'Health Products &amp; Equipment'!Z:Z)+SUMIF('Other Pharma &amp; Health Products'!$B:$B,$B302,'Other Pharma &amp; Health Products'!Z:Z)+SUMIF('PSM Costs'!$B:$B,$B302,'PSM Costs'!Z:Z),"")</f>
        <v/>
      </c>
      <c r="J302" s="230" t="str">
        <f ca="1">IF(SUMIF(Pharmaceuticals!$B:$B,$B302,Pharmaceuticals!S:S)+SUMIF('Health Products &amp; Equipment'!$B:$B,$B302,'Health Products &amp; Equipment'!AB:AB)+SUMIF('Other Pharma &amp; Health Products'!$B:$B,$B302,'Other Pharma &amp; Health Products'!AB:AB)+SUMIF('PSM Costs'!$B:$B,$B302,'PSM Costs'!AB:AB)&gt;0,SUMIF(Pharmaceuticals!$B:$B,$B302,Pharmaceuticals!S:S)+SUMIF('Health Products &amp; Equipment'!$B:$B,$B302,'Health Products &amp; Equipment'!AB:AB)+SUMIF('Other Pharma &amp; Health Products'!$B:$B,$B302,'Other Pharma &amp; Health Products'!AB:AB)+SUMIF('PSM Costs'!$B:$B,$B302,'PSM Costs'!AB:AB),"")</f>
        <v/>
      </c>
      <c r="K302" s="230" t="str">
        <f ca="1">IF(SUMIF(Pharmaceuticals!$B:$B,$B302,Pharmaceuticals!U:U)+SUMIF('Health Products &amp; Equipment'!$B:$B,$B302,'Health Products &amp; Equipment'!AD:AD)+SUMIF('Other Pharma &amp; Health Products'!$B:$B,$B302,'Other Pharma &amp; Health Products'!AD:AD)+SUMIF('PSM Costs'!$B:$B,$B302,'PSM Costs'!AD:AD)&gt;0,SUMIF(Pharmaceuticals!$B:$B,$B302,Pharmaceuticals!U:U)+SUMIF('Health Products &amp; Equipment'!$B:$B,$B302,'Health Products &amp; Equipment'!AD:AD)+SUMIF('Other Pharma &amp; Health Products'!$B:$B,$B302,'Other Pharma &amp; Health Products'!AD:AD)+SUMIF('PSM Costs'!$B:$B,$B302,'PSM Costs'!AD:AD),"")</f>
        <v/>
      </c>
      <c r="L302" s="230" t="str">
        <f ca="1">IF(SUMIF(Pharmaceuticals!$B:$B,$B302,Pharmaceuticals!W:W)+SUMIF('Health Products &amp; Equipment'!$B:$B,$B302,'Health Products &amp; Equipment'!AF:AF)+SUMIF('Other Pharma &amp; Health Products'!$B:$B,$B302,'Other Pharma &amp; Health Products'!AF:AF)+SUMIF('PSM Costs'!$B:$B,$B302,'PSM Costs'!AF:AF)&gt;0,SUMIF(Pharmaceuticals!$B:$B,$B302,Pharmaceuticals!W:W)+SUMIF('Health Products &amp; Equipment'!$B:$B,$B302,'Health Products &amp; Equipment'!AF:AF)+SUMIF('Other Pharma &amp; Health Products'!$B:$B,$B302,'Other Pharma &amp; Health Products'!AF:AF)+SUMIF('PSM Costs'!$B:$B,$B302,'PSM Costs'!AF:AF),"")</f>
        <v/>
      </c>
      <c r="M302" s="228" t="str">
        <f t="shared" ca="1" si="21"/>
        <v/>
      </c>
      <c r="N302" s="231" t="str">
        <f ca="1">IF(SUMIF(Pharmaceuticals!$B:$B,$B302,Pharmaceuticals!AD:AD)+SUMIF('Health Products &amp; Equipment'!$B:$B,$B302,'Health Products &amp; Equipment'!AM:AM)+SUMIF('Other Pharma &amp; Health Products'!$B:$B,$B302,'Other Pharma &amp; Health Products'!AM:AM)+SUMIF('PSM Costs'!$B:$B,$B302,'PSM Costs'!AM:AM)&gt;0,SUMIF(Pharmaceuticals!$B:$B,$B302,Pharmaceuticals!AD:AD)+SUMIF('Health Products &amp; Equipment'!$B:$B,$B302,'Health Products &amp; Equipment'!AM:AM)+SUMIF('Other Pharma &amp; Health Products'!$B:$B,$B302,'Other Pharma &amp; Health Products'!AM:AM)+SUMIF('PSM Costs'!$B:$B,$B302,'PSM Costs'!AM:AM),"")</f>
        <v/>
      </c>
      <c r="O302" s="231" t="str">
        <f ca="1">IF(SUMIF(Pharmaceuticals!$B:$B,$B302,Pharmaceuticals!AF:AF)+SUMIF('Health Products &amp; Equipment'!$B:$B,$B302,'Health Products &amp; Equipment'!AO:AO)+SUMIF('Other Pharma &amp; Health Products'!$B:$B,$B302,'Other Pharma &amp; Health Products'!AO:AO)+SUMIF('PSM Costs'!$B:$B,$B302,'PSM Costs'!AO:AO)&gt;0,SUMIF(Pharmaceuticals!$B:$B,$B302,Pharmaceuticals!AF:AF)+SUMIF('Health Products &amp; Equipment'!$B:$B,$B302,'Health Products &amp; Equipment'!AO:AO)+SUMIF('Other Pharma &amp; Health Products'!$B:$B,$B302,'Other Pharma &amp; Health Products'!AO:AO)+SUMIF('PSM Costs'!$B:$B,$B302,'PSM Costs'!AO:AO),"")</f>
        <v/>
      </c>
      <c r="P302" s="231" t="str">
        <f ca="1">IF(SUMIF(Pharmaceuticals!$B:$B,$B302,Pharmaceuticals!AH:AH)+SUMIF('Health Products &amp; Equipment'!$B:$B,$B302,'Health Products &amp; Equipment'!AQ:AQ)+SUMIF('Other Pharma &amp; Health Products'!$B:$B,$B302,'Other Pharma &amp; Health Products'!AQ:AQ)+SUMIF('PSM Costs'!$B:$B,$B302,'PSM Costs'!AQ:AQ)&gt;0,SUMIF(Pharmaceuticals!$B:$B,$B302,Pharmaceuticals!AH:AH)+SUMIF('Health Products &amp; Equipment'!$B:$B,$B302,'Health Products &amp; Equipment'!AQ:AQ)+SUMIF('Other Pharma &amp; Health Products'!$B:$B,$B302,'Other Pharma &amp; Health Products'!AQ:AQ)+SUMIF('PSM Costs'!$B:$B,$B302,'PSM Costs'!AQ:AQ),"")</f>
        <v/>
      </c>
      <c r="Q302" s="231" t="str">
        <f ca="1">IF(SUMIF(Pharmaceuticals!$B:$B,$B302,Pharmaceuticals!AJ:AJ)+SUMIF('Health Products &amp; Equipment'!$B:$B,$B302,'Health Products &amp; Equipment'!AS:AS)+SUMIF('Other Pharma &amp; Health Products'!$B:$B,$B302,'Other Pharma &amp; Health Products'!AS:AS)+SUMIF('PSM Costs'!$B:$B,$B302,'PSM Costs'!AS:AS)&gt;0,SUMIF(Pharmaceuticals!$B:$B,$B302,Pharmaceuticals!AJ:AJ)+SUMIF('Health Products &amp; Equipment'!$B:$B,$B302,'Health Products &amp; Equipment'!AS:AS)+SUMIF('Other Pharma &amp; Health Products'!$B:$B,$B302,'Other Pharma &amp; Health Products'!AS:AS)+SUMIF('PSM Costs'!$B:$B,$B302,'PSM Costs'!AS:AS),"")</f>
        <v/>
      </c>
      <c r="R302" s="229" t="str">
        <f t="shared" ca="1" si="22"/>
        <v/>
      </c>
      <c r="S302" s="230" t="str">
        <f ca="1">IF(SUMIF(Pharmaceuticals!$B:$B,$B302,Pharmaceuticals!AQ:AQ)+SUMIF('Health Products &amp; Equipment'!$B:$B,$B302,'Health Products &amp; Equipment'!AZ:AZ)+SUMIF('Other Pharma &amp; Health Products'!$B:$B,$B302,'Other Pharma &amp; Health Products'!AZ:AZ)+SUMIF('PSM Costs'!$B:$B,$B302,'PSM Costs'!AZ:AZ)&gt;0,SUMIF(Pharmaceuticals!$B:$B,$B302,Pharmaceuticals!AQ:AQ)+SUMIF('Health Products &amp; Equipment'!$B:$B,$B302,'Health Products &amp; Equipment'!AZ:AZ)+SUMIF('Other Pharma &amp; Health Products'!$B:$B,$B302,'Other Pharma &amp; Health Products'!AZ:AZ)+SUMIF('PSM Costs'!$B:$B,$B302,'PSM Costs'!AZ:AZ),"")</f>
        <v/>
      </c>
      <c r="T302" s="230" t="str">
        <f ca="1">IF(SUMIF(Pharmaceuticals!$B:$B,$B302,Pharmaceuticals!AS:AS)+SUMIF('Health Products &amp; Equipment'!$B:$B,$B302,'Health Products &amp; Equipment'!BB:BB)+SUMIF('Other Pharma &amp; Health Products'!$B:$B,$B302,'Other Pharma &amp; Health Products'!BB:BB)+SUMIF('PSM Costs'!$B:$B,$B302,'PSM Costs'!BB:BB)&gt;0,SUMIF(Pharmaceuticals!$B:$B,$B302,Pharmaceuticals!AS:AS)+SUMIF('Health Products &amp; Equipment'!$B:$B,$B302,'Health Products &amp; Equipment'!BB:BB)+SUMIF('Other Pharma &amp; Health Products'!$B:$B,$B302,'Other Pharma &amp; Health Products'!BB:BB)+SUMIF('PSM Costs'!$B:$B,$B302,'PSM Costs'!BB:BB),"")</f>
        <v/>
      </c>
      <c r="U302" s="230" t="str">
        <f ca="1">IF(SUMIF(Pharmaceuticals!$B:$B,$B302,Pharmaceuticals!AU:AU)+SUMIF('Health Products &amp; Equipment'!$B:$B,$B302,'Health Products &amp; Equipment'!BD:BD)+SUMIF('Other Pharma &amp; Health Products'!$B:$B,$B302,'Other Pharma &amp; Health Products'!BD:BD)+SUMIF('PSM Costs'!$B:$B,$B302,'PSM Costs'!BD:BD)&gt;0,SUMIF(Pharmaceuticals!$B:$B,$B302,Pharmaceuticals!AU:AU)+SUMIF('Health Products &amp; Equipment'!$B:$B,$B302,'Health Products &amp; Equipment'!BD:BD)+SUMIF('Other Pharma &amp; Health Products'!$B:$B,$B302,'Other Pharma &amp; Health Products'!BD:BD)+SUMIF('PSM Costs'!$B:$B,$B302,'PSM Costs'!BD:BD),"")</f>
        <v/>
      </c>
      <c r="V302" s="230" t="str">
        <f ca="1">IF(SUMIF(Pharmaceuticals!$B:$B,$B302,Pharmaceuticals!AW:AW)+SUMIF('Health Products &amp; Equipment'!$B:$B,$B302,'Health Products &amp; Equipment'!BF:BF)+SUMIF('Other Pharma &amp; Health Products'!$B:$B,$B302,'Other Pharma &amp; Health Products'!BF:BF)+SUMIF('PSM Costs'!$B:$B,$B302,'PSM Costs'!BF:BF)&gt;0,SUMIF(Pharmaceuticals!$B:$B,$B302,Pharmaceuticals!AW:AW)+SUMIF('Health Products &amp; Equipment'!$B:$B,$B302,'Health Products &amp; Equipment'!BF:BF)+SUMIF('Other Pharma &amp; Health Products'!$B:$B,$B302,'Other Pharma &amp; Health Products'!BF:BF)+SUMIF('PSM Costs'!$B:$B,$B302,'PSM Costs'!BF:BF),"")</f>
        <v/>
      </c>
      <c r="W302" s="228" t="str">
        <f t="shared" ca="1" si="23"/>
        <v/>
      </c>
      <c r="X302" s="231" t="str">
        <f ca="1">IF(SUMIF(Pharmaceuticals!$B:$B,$B302,Pharmaceuticals!BD:BD)+SUMIF('Health Products &amp; Equipment'!$B:$B,$B302,'Health Products &amp; Equipment'!BM:BM)+SUMIF('Other Pharma &amp; Health Products'!$B:$B,$B302,'Other Pharma &amp; Health Products'!BM:BM)+SUMIF('PSM Costs'!$B:$B,$B302,'PSM Costs'!BM:BM)&gt;0,SUMIF(Pharmaceuticals!$B:$B,$B302,Pharmaceuticals!BD:BD)+SUMIF('Health Products &amp; Equipment'!$B:$B,$B302,'Health Products &amp; Equipment'!BM:BM)+SUMIF('Other Pharma &amp; Health Products'!$B:$B,$B302,'Other Pharma &amp; Health Products'!BM:BM)+SUMIF('PSM Costs'!$B:$B,$B302,'PSM Costs'!BM:BM),"")</f>
        <v/>
      </c>
      <c r="Y302" s="231" t="str">
        <f ca="1">IF(SUMIF(Pharmaceuticals!$B:$B,$B302,Pharmaceuticals!BF:BF)+SUMIF('Health Products &amp; Equipment'!$B:$B,$B302,'Health Products &amp; Equipment'!BO:BO)+SUMIF('Other Pharma &amp; Health Products'!$B:$B,$B302,'Other Pharma &amp; Health Products'!BO:BO)+SUMIF('PSM Costs'!$B:$B,$B302,'PSM Costs'!BO:BO)&gt;0,SUMIF(Pharmaceuticals!$B:$B,$B302,Pharmaceuticals!BF:BF)+SUMIF('Health Products &amp; Equipment'!$B:$B,$B302,'Health Products &amp; Equipment'!BO:BO)+SUMIF('Other Pharma &amp; Health Products'!$B:$B,$B302,'Other Pharma &amp; Health Products'!BO:BO)+SUMIF('PSM Costs'!$B:$B,$B302,'PSM Costs'!BO:BO),"")</f>
        <v/>
      </c>
      <c r="Z302" s="231" t="str">
        <f ca="1">IF(SUMIF(Pharmaceuticals!$B:$B,$B302,Pharmaceuticals!BH:BH)+SUMIF('Health Products &amp; Equipment'!$B:$B,$B302,'Health Products &amp; Equipment'!BQ:BQ)+SUMIF('Other Pharma &amp; Health Products'!$B:$B,$B302,'Other Pharma &amp; Health Products'!BQ:BQ)+SUMIF('PSM Costs'!$B:$B,$B302,'PSM Costs'!BQ:BQ)&gt;0,SUMIF(Pharmaceuticals!$B:$B,$B302,Pharmaceuticals!BH:BH)+SUMIF('Health Products &amp; Equipment'!$B:$B,$B302,'Health Products &amp; Equipment'!BQ:BQ)+SUMIF('Other Pharma &amp; Health Products'!$B:$B,$B302,'Other Pharma &amp; Health Products'!BQ:BQ)+SUMIF('PSM Costs'!$B:$B,$B302,'PSM Costs'!BQ:BQ),"")</f>
        <v/>
      </c>
      <c r="AA302" s="231" t="str">
        <f ca="1">IF(SUMIF(Pharmaceuticals!$B:$B,$B302,Pharmaceuticals!BJ:BJ)+SUMIF('Health Products &amp; Equipment'!$B:$B,$B302,'Health Products &amp; Equipment'!BS:BS)+SUMIF('Other Pharma &amp; Health Products'!$B:$B,$B302,'Other Pharma &amp; Health Products'!BS:BS)+SUMIF('PSM Costs'!$B:$B,$B302,'PSM Costs'!BS:BS)&gt;0,SUMIF(Pharmaceuticals!$B:$B,$B302,Pharmaceuticals!BJ:BJ)+SUMIF('Health Products &amp; Equipment'!$B:$B,$B302,'Health Products &amp; Equipment'!BS:BS)+SUMIF('Other Pharma &amp; Health Products'!$B:$B,$B302,'Other Pharma &amp; Health Products'!BS:BS)+SUMIF('PSM Costs'!$B:$B,$B302,'PSM Costs'!BS:BS),"")</f>
        <v/>
      </c>
      <c r="AB302" s="230" t="str">
        <f t="shared" ca="1" si="24"/>
        <v/>
      </c>
    </row>
    <row r="303" spans="1:28" ht="22" customHeight="1" x14ac:dyDescent="0.15">
      <c r="A303" s="226">
        <v>293</v>
      </c>
      <c r="B303" s="226" t="str">
        <f ca="1">IFERROR(VLOOKUP(A303,'Rank unique Mod-Int-CI-PR'!I:J,2,FALSE),"")</f>
        <v/>
      </c>
      <c r="C303" s="227" t="str">
        <f ca="1">IFERROR(VLOOKUP(VALUE(LEFT(B303,FIND("-",B303)-1)),CatModules!B:C,2,FALSE),"")</f>
        <v/>
      </c>
      <c r="D303" s="227" t="str">
        <f ca="1">IFERROR(VLOOKUP(LEFT(B303,FIND("--",B303)-1),CatInt!D:E,2,FALSE),"")</f>
        <v/>
      </c>
      <c r="E303" s="227" t="str">
        <f ca="1">IFERROR(VLOOKUP(MID(B303,FIND("--",B303)+2,FIND("---",B303)-FIND("--",B303)-2),CatCostInp!D:E,2,FALSE),"")</f>
        <v/>
      </c>
      <c r="F303" s="227" t="str">
        <f ca="1">IFERROR(VLOOKUP(B303,ActivityConcat!A:C,3,FALSE),"")</f>
        <v/>
      </c>
      <c r="G303" s="228" t="str">
        <f ca="1">IFERROR(VLOOKUP(VALUE(RIGHT(B303,1)),Setup!A:D,4,FALSE),"")</f>
        <v/>
      </c>
      <c r="H303" s="229" t="str">
        <f t="shared" ca="1" si="20"/>
        <v/>
      </c>
      <c r="I303" s="230" t="str">
        <f ca="1">IF(SUMIF(Pharmaceuticals!$B:$B,$B303,Pharmaceuticals!Q:Q)+SUMIF('Health Products &amp; Equipment'!$B:$B,$B303,'Health Products &amp; Equipment'!Z:Z)+SUMIF('Other Pharma &amp; Health Products'!$B:$B,$B303,'Other Pharma &amp; Health Products'!Z:Z)+SUMIF('PSM Costs'!$B:$B,$B303,'PSM Costs'!Z:Z)&gt;0,SUMIF(Pharmaceuticals!$B:$B,$B303,Pharmaceuticals!Q:Q)+SUMIF('Health Products &amp; Equipment'!$B:$B,$B303,'Health Products &amp; Equipment'!Z:Z)+SUMIF('Other Pharma &amp; Health Products'!$B:$B,$B303,'Other Pharma &amp; Health Products'!Z:Z)+SUMIF('PSM Costs'!$B:$B,$B303,'PSM Costs'!Z:Z),"")</f>
        <v/>
      </c>
      <c r="J303" s="230" t="str">
        <f ca="1">IF(SUMIF(Pharmaceuticals!$B:$B,$B303,Pharmaceuticals!S:S)+SUMIF('Health Products &amp; Equipment'!$B:$B,$B303,'Health Products &amp; Equipment'!AB:AB)+SUMIF('Other Pharma &amp; Health Products'!$B:$B,$B303,'Other Pharma &amp; Health Products'!AB:AB)+SUMIF('PSM Costs'!$B:$B,$B303,'PSM Costs'!AB:AB)&gt;0,SUMIF(Pharmaceuticals!$B:$B,$B303,Pharmaceuticals!S:S)+SUMIF('Health Products &amp; Equipment'!$B:$B,$B303,'Health Products &amp; Equipment'!AB:AB)+SUMIF('Other Pharma &amp; Health Products'!$B:$B,$B303,'Other Pharma &amp; Health Products'!AB:AB)+SUMIF('PSM Costs'!$B:$B,$B303,'PSM Costs'!AB:AB),"")</f>
        <v/>
      </c>
      <c r="K303" s="230" t="str">
        <f ca="1">IF(SUMIF(Pharmaceuticals!$B:$B,$B303,Pharmaceuticals!U:U)+SUMIF('Health Products &amp; Equipment'!$B:$B,$B303,'Health Products &amp; Equipment'!AD:AD)+SUMIF('Other Pharma &amp; Health Products'!$B:$B,$B303,'Other Pharma &amp; Health Products'!AD:AD)+SUMIF('PSM Costs'!$B:$B,$B303,'PSM Costs'!AD:AD)&gt;0,SUMIF(Pharmaceuticals!$B:$B,$B303,Pharmaceuticals!U:U)+SUMIF('Health Products &amp; Equipment'!$B:$B,$B303,'Health Products &amp; Equipment'!AD:AD)+SUMIF('Other Pharma &amp; Health Products'!$B:$B,$B303,'Other Pharma &amp; Health Products'!AD:AD)+SUMIF('PSM Costs'!$B:$B,$B303,'PSM Costs'!AD:AD),"")</f>
        <v/>
      </c>
      <c r="L303" s="230" t="str">
        <f ca="1">IF(SUMIF(Pharmaceuticals!$B:$B,$B303,Pharmaceuticals!W:W)+SUMIF('Health Products &amp; Equipment'!$B:$B,$B303,'Health Products &amp; Equipment'!AF:AF)+SUMIF('Other Pharma &amp; Health Products'!$B:$B,$B303,'Other Pharma &amp; Health Products'!AF:AF)+SUMIF('PSM Costs'!$B:$B,$B303,'PSM Costs'!AF:AF)&gt;0,SUMIF(Pharmaceuticals!$B:$B,$B303,Pharmaceuticals!W:W)+SUMIF('Health Products &amp; Equipment'!$B:$B,$B303,'Health Products &amp; Equipment'!AF:AF)+SUMIF('Other Pharma &amp; Health Products'!$B:$B,$B303,'Other Pharma &amp; Health Products'!AF:AF)+SUMIF('PSM Costs'!$B:$B,$B303,'PSM Costs'!AF:AF),"")</f>
        <v/>
      </c>
      <c r="M303" s="228" t="str">
        <f t="shared" ca="1" si="21"/>
        <v/>
      </c>
      <c r="N303" s="231" t="str">
        <f ca="1">IF(SUMIF(Pharmaceuticals!$B:$B,$B303,Pharmaceuticals!AD:AD)+SUMIF('Health Products &amp; Equipment'!$B:$B,$B303,'Health Products &amp; Equipment'!AM:AM)+SUMIF('Other Pharma &amp; Health Products'!$B:$B,$B303,'Other Pharma &amp; Health Products'!AM:AM)+SUMIF('PSM Costs'!$B:$B,$B303,'PSM Costs'!AM:AM)&gt;0,SUMIF(Pharmaceuticals!$B:$B,$B303,Pharmaceuticals!AD:AD)+SUMIF('Health Products &amp; Equipment'!$B:$B,$B303,'Health Products &amp; Equipment'!AM:AM)+SUMIF('Other Pharma &amp; Health Products'!$B:$B,$B303,'Other Pharma &amp; Health Products'!AM:AM)+SUMIF('PSM Costs'!$B:$B,$B303,'PSM Costs'!AM:AM),"")</f>
        <v/>
      </c>
      <c r="O303" s="231" t="str">
        <f ca="1">IF(SUMIF(Pharmaceuticals!$B:$B,$B303,Pharmaceuticals!AF:AF)+SUMIF('Health Products &amp; Equipment'!$B:$B,$B303,'Health Products &amp; Equipment'!AO:AO)+SUMIF('Other Pharma &amp; Health Products'!$B:$B,$B303,'Other Pharma &amp; Health Products'!AO:AO)+SUMIF('PSM Costs'!$B:$B,$B303,'PSM Costs'!AO:AO)&gt;0,SUMIF(Pharmaceuticals!$B:$B,$B303,Pharmaceuticals!AF:AF)+SUMIF('Health Products &amp; Equipment'!$B:$B,$B303,'Health Products &amp; Equipment'!AO:AO)+SUMIF('Other Pharma &amp; Health Products'!$B:$B,$B303,'Other Pharma &amp; Health Products'!AO:AO)+SUMIF('PSM Costs'!$B:$B,$B303,'PSM Costs'!AO:AO),"")</f>
        <v/>
      </c>
      <c r="P303" s="231" t="str">
        <f ca="1">IF(SUMIF(Pharmaceuticals!$B:$B,$B303,Pharmaceuticals!AH:AH)+SUMIF('Health Products &amp; Equipment'!$B:$B,$B303,'Health Products &amp; Equipment'!AQ:AQ)+SUMIF('Other Pharma &amp; Health Products'!$B:$B,$B303,'Other Pharma &amp; Health Products'!AQ:AQ)+SUMIF('PSM Costs'!$B:$B,$B303,'PSM Costs'!AQ:AQ)&gt;0,SUMIF(Pharmaceuticals!$B:$B,$B303,Pharmaceuticals!AH:AH)+SUMIF('Health Products &amp; Equipment'!$B:$B,$B303,'Health Products &amp; Equipment'!AQ:AQ)+SUMIF('Other Pharma &amp; Health Products'!$B:$B,$B303,'Other Pharma &amp; Health Products'!AQ:AQ)+SUMIF('PSM Costs'!$B:$B,$B303,'PSM Costs'!AQ:AQ),"")</f>
        <v/>
      </c>
      <c r="Q303" s="231" t="str">
        <f ca="1">IF(SUMIF(Pharmaceuticals!$B:$B,$B303,Pharmaceuticals!AJ:AJ)+SUMIF('Health Products &amp; Equipment'!$B:$B,$B303,'Health Products &amp; Equipment'!AS:AS)+SUMIF('Other Pharma &amp; Health Products'!$B:$B,$B303,'Other Pharma &amp; Health Products'!AS:AS)+SUMIF('PSM Costs'!$B:$B,$B303,'PSM Costs'!AS:AS)&gt;0,SUMIF(Pharmaceuticals!$B:$B,$B303,Pharmaceuticals!AJ:AJ)+SUMIF('Health Products &amp; Equipment'!$B:$B,$B303,'Health Products &amp; Equipment'!AS:AS)+SUMIF('Other Pharma &amp; Health Products'!$B:$B,$B303,'Other Pharma &amp; Health Products'!AS:AS)+SUMIF('PSM Costs'!$B:$B,$B303,'PSM Costs'!AS:AS),"")</f>
        <v/>
      </c>
      <c r="R303" s="229" t="str">
        <f t="shared" ca="1" si="22"/>
        <v/>
      </c>
      <c r="S303" s="230" t="str">
        <f ca="1">IF(SUMIF(Pharmaceuticals!$B:$B,$B303,Pharmaceuticals!AQ:AQ)+SUMIF('Health Products &amp; Equipment'!$B:$B,$B303,'Health Products &amp; Equipment'!AZ:AZ)+SUMIF('Other Pharma &amp; Health Products'!$B:$B,$B303,'Other Pharma &amp; Health Products'!AZ:AZ)+SUMIF('PSM Costs'!$B:$B,$B303,'PSM Costs'!AZ:AZ)&gt;0,SUMIF(Pharmaceuticals!$B:$B,$B303,Pharmaceuticals!AQ:AQ)+SUMIF('Health Products &amp; Equipment'!$B:$B,$B303,'Health Products &amp; Equipment'!AZ:AZ)+SUMIF('Other Pharma &amp; Health Products'!$B:$B,$B303,'Other Pharma &amp; Health Products'!AZ:AZ)+SUMIF('PSM Costs'!$B:$B,$B303,'PSM Costs'!AZ:AZ),"")</f>
        <v/>
      </c>
      <c r="T303" s="230" t="str">
        <f ca="1">IF(SUMIF(Pharmaceuticals!$B:$B,$B303,Pharmaceuticals!AS:AS)+SUMIF('Health Products &amp; Equipment'!$B:$B,$B303,'Health Products &amp; Equipment'!BB:BB)+SUMIF('Other Pharma &amp; Health Products'!$B:$B,$B303,'Other Pharma &amp; Health Products'!BB:BB)+SUMIF('PSM Costs'!$B:$B,$B303,'PSM Costs'!BB:BB)&gt;0,SUMIF(Pharmaceuticals!$B:$B,$B303,Pharmaceuticals!AS:AS)+SUMIF('Health Products &amp; Equipment'!$B:$B,$B303,'Health Products &amp; Equipment'!BB:BB)+SUMIF('Other Pharma &amp; Health Products'!$B:$B,$B303,'Other Pharma &amp; Health Products'!BB:BB)+SUMIF('PSM Costs'!$B:$B,$B303,'PSM Costs'!BB:BB),"")</f>
        <v/>
      </c>
      <c r="U303" s="230" t="str">
        <f ca="1">IF(SUMIF(Pharmaceuticals!$B:$B,$B303,Pharmaceuticals!AU:AU)+SUMIF('Health Products &amp; Equipment'!$B:$B,$B303,'Health Products &amp; Equipment'!BD:BD)+SUMIF('Other Pharma &amp; Health Products'!$B:$B,$B303,'Other Pharma &amp; Health Products'!BD:BD)+SUMIF('PSM Costs'!$B:$B,$B303,'PSM Costs'!BD:BD)&gt;0,SUMIF(Pharmaceuticals!$B:$B,$B303,Pharmaceuticals!AU:AU)+SUMIF('Health Products &amp; Equipment'!$B:$B,$B303,'Health Products &amp; Equipment'!BD:BD)+SUMIF('Other Pharma &amp; Health Products'!$B:$B,$B303,'Other Pharma &amp; Health Products'!BD:BD)+SUMIF('PSM Costs'!$B:$B,$B303,'PSM Costs'!BD:BD),"")</f>
        <v/>
      </c>
      <c r="V303" s="230" t="str">
        <f ca="1">IF(SUMIF(Pharmaceuticals!$B:$B,$B303,Pharmaceuticals!AW:AW)+SUMIF('Health Products &amp; Equipment'!$B:$B,$B303,'Health Products &amp; Equipment'!BF:BF)+SUMIF('Other Pharma &amp; Health Products'!$B:$B,$B303,'Other Pharma &amp; Health Products'!BF:BF)+SUMIF('PSM Costs'!$B:$B,$B303,'PSM Costs'!BF:BF)&gt;0,SUMIF(Pharmaceuticals!$B:$B,$B303,Pharmaceuticals!AW:AW)+SUMIF('Health Products &amp; Equipment'!$B:$B,$B303,'Health Products &amp; Equipment'!BF:BF)+SUMIF('Other Pharma &amp; Health Products'!$B:$B,$B303,'Other Pharma &amp; Health Products'!BF:BF)+SUMIF('PSM Costs'!$B:$B,$B303,'PSM Costs'!BF:BF),"")</f>
        <v/>
      </c>
      <c r="W303" s="228" t="str">
        <f t="shared" ca="1" si="23"/>
        <v/>
      </c>
      <c r="X303" s="231" t="str">
        <f ca="1">IF(SUMIF(Pharmaceuticals!$B:$B,$B303,Pharmaceuticals!BD:BD)+SUMIF('Health Products &amp; Equipment'!$B:$B,$B303,'Health Products &amp; Equipment'!BM:BM)+SUMIF('Other Pharma &amp; Health Products'!$B:$B,$B303,'Other Pharma &amp; Health Products'!BM:BM)+SUMIF('PSM Costs'!$B:$B,$B303,'PSM Costs'!BM:BM)&gt;0,SUMIF(Pharmaceuticals!$B:$B,$B303,Pharmaceuticals!BD:BD)+SUMIF('Health Products &amp; Equipment'!$B:$B,$B303,'Health Products &amp; Equipment'!BM:BM)+SUMIF('Other Pharma &amp; Health Products'!$B:$B,$B303,'Other Pharma &amp; Health Products'!BM:BM)+SUMIF('PSM Costs'!$B:$B,$B303,'PSM Costs'!BM:BM),"")</f>
        <v/>
      </c>
      <c r="Y303" s="231" t="str">
        <f ca="1">IF(SUMIF(Pharmaceuticals!$B:$B,$B303,Pharmaceuticals!BF:BF)+SUMIF('Health Products &amp; Equipment'!$B:$B,$B303,'Health Products &amp; Equipment'!BO:BO)+SUMIF('Other Pharma &amp; Health Products'!$B:$B,$B303,'Other Pharma &amp; Health Products'!BO:BO)+SUMIF('PSM Costs'!$B:$B,$B303,'PSM Costs'!BO:BO)&gt;0,SUMIF(Pharmaceuticals!$B:$B,$B303,Pharmaceuticals!BF:BF)+SUMIF('Health Products &amp; Equipment'!$B:$B,$B303,'Health Products &amp; Equipment'!BO:BO)+SUMIF('Other Pharma &amp; Health Products'!$B:$B,$B303,'Other Pharma &amp; Health Products'!BO:BO)+SUMIF('PSM Costs'!$B:$B,$B303,'PSM Costs'!BO:BO),"")</f>
        <v/>
      </c>
      <c r="Z303" s="231" t="str">
        <f ca="1">IF(SUMIF(Pharmaceuticals!$B:$B,$B303,Pharmaceuticals!BH:BH)+SUMIF('Health Products &amp; Equipment'!$B:$B,$B303,'Health Products &amp; Equipment'!BQ:BQ)+SUMIF('Other Pharma &amp; Health Products'!$B:$B,$B303,'Other Pharma &amp; Health Products'!BQ:BQ)+SUMIF('PSM Costs'!$B:$B,$B303,'PSM Costs'!BQ:BQ)&gt;0,SUMIF(Pharmaceuticals!$B:$B,$B303,Pharmaceuticals!BH:BH)+SUMIF('Health Products &amp; Equipment'!$B:$B,$B303,'Health Products &amp; Equipment'!BQ:BQ)+SUMIF('Other Pharma &amp; Health Products'!$B:$B,$B303,'Other Pharma &amp; Health Products'!BQ:BQ)+SUMIF('PSM Costs'!$B:$B,$B303,'PSM Costs'!BQ:BQ),"")</f>
        <v/>
      </c>
      <c r="AA303" s="231" t="str">
        <f ca="1">IF(SUMIF(Pharmaceuticals!$B:$B,$B303,Pharmaceuticals!BJ:BJ)+SUMIF('Health Products &amp; Equipment'!$B:$B,$B303,'Health Products &amp; Equipment'!BS:BS)+SUMIF('Other Pharma &amp; Health Products'!$B:$B,$B303,'Other Pharma &amp; Health Products'!BS:BS)+SUMIF('PSM Costs'!$B:$B,$B303,'PSM Costs'!BS:BS)&gt;0,SUMIF(Pharmaceuticals!$B:$B,$B303,Pharmaceuticals!BJ:BJ)+SUMIF('Health Products &amp; Equipment'!$B:$B,$B303,'Health Products &amp; Equipment'!BS:BS)+SUMIF('Other Pharma &amp; Health Products'!$B:$B,$B303,'Other Pharma &amp; Health Products'!BS:BS)+SUMIF('PSM Costs'!$B:$B,$B303,'PSM Costs'!BS:BS),"")</f>
        <v/>
      </c>
      <c r="AB303" s="230" t="str">
        <f t="shared" ca="1" si="24"/>
        <v/>
      </c>
    </row>
    <row r="304" spans="1:28" ht="22" customHeight="1" x14ac:dyDescent="0.15">
      <c r="A304" s="226">
        <v>294</v>
      </c>
      <c r="B304" s="226" t="str">
        <f ca="1">IFERROR(VLOOKUP(A304,'Rank unique Mod-Int-CI-PR'!I:J,2,FALSE),"")</f>
        <v/>
      </c>
      <c r="C304" s="227" t="str">
        <f ca="1">IFERROR(VLOOKUP(VALUE(LEFT(B304,FIND("-",B304)-1)),CatModules!B:C,2,FALSE),"")</f>
        <v/>
      </c>
      <c r="D304" s="227" t="str">
        <f ca="1">IFERROR(VLOOKUP(LEFT(B304,FIND("--",B304)-1),CatInt!D:E,2,FALSE),"")</f>
        <v/>
      </c>
      <c r="E304" s="227" t="str">
        <f ca="1">IFERROR(VLOOKUP(MID(B304,FIND("--",B304)+2,FIND("---",B304)-FIND("--",B304)-2),CatCostInp!D:E,2,FALSE),"")</f>
        <v/>
      </c>
      <c r="F304" s="227" t="str">
        <f ca="1">IFERROR(VLOOKUP(B304,ActivityConcat!A:C,3,FALSE),"")</f>
        <v/>
      </c>
      <c r="G304" s="228" t="str">
        <f ca="1">IFERROR(VLOOKUP(VALUE(RIGHT(B304,1)),Setup!A:D,4,FALSE),"")</f>
        <v/>
      </c>
      <c r="H304" s="229" t="str">
        <f t="shared" ref="H304:H313" ca="1" si="25">IF(SUM(I304:L304)&gt;0,1,"")</f>
        <v/>
      </c>
      <c r="I304" s="230" t="str">
        <f ca="1">IF(SUMIF(Pharmaceuticals!$B:$B,$B304,Pharmaceuticals!Q:Q)+SUMIF('Health Products &amp; Equipment'!$B:$B,$B304,'Health Products &amp; Equipment'!Z:Z)+SUMIF('Other Pharma &amp; Health Products'!$B:$B,$B304,'Other Pharma &amp; Health Products'!Z:Z)+SUMIF('PSM Costs'!$B:$B,$B304,'PSM Costs'!Z:Z)&gt;0,SUMIF(Pharmaceuticals!$B:$B,$B304,Pharmaceuticals!Q:Q)+SUMIF('Health Products &amp; Equipment'!$B:$B,$B304,'Health Products &amp; Equipment'!Z:Z)+SUMIF('Other Pharma &amp; Health Products'!$B:$B,$B304,'Other Pharma &amp; Health Products'!Z:Z)+SUMIF('PSM Costs'!$B:$B,$B304,'PSM Costs'!Z:Z),"")</f>
        <v/>
      </c>
      <c r="J304" s="230" t="str">
        <f ca="1">IF(SUMIF(Pharmaceuticals!$B:$B,$B304,Pharmaceuticals!S:S)+SUMIF('Health Products &amp; Equipment'!$B:$B,$B304,'Health Products &amp; Equipment'!AB:AB)+SUMIF('Other Pharma &amp; Health Products'!$B:$B,$B304,'Other Pharma &amp; Health Products'!AB:AB)+SUMIF('PSM Costs'!$B:$B,$B304,'PSM Costs'!AB:AB)&gt;0,SUMIF(Pharmaceuticals!$B:$B,$B304,Pharmaceuticals!S:S)+SUMIF('Health Products &amp; Equipment'!$B:$B,$B304,'Health Products &amp; Equipment'!AB:AB)+SUMIF('Other Pharma &amp; Health Products'!$B:$B,$B304,'Other Pharma &amp; Health Products'!AB:AB)+SUMIF('PSM Costs'!$B:$B,$B304,'PSM Costs'!AB:AB),"")</f>
        <v/>
      </c>
      <c r="K304" s="230" t="str">
        <f ca="1">IF(SUMIF(Pharmaceuticals!$B:$B,$B304,Pharmaceuticals!U:U)+SUMIF('Health Products &amp; Equipment'!$B:$B,$B304,'Health Products &amp; Equipment'!AD:AD)+SUMIF('Other Pharma &amp; Health Products'!$B:$B,$B304,'Other Pharma &amp; Health Products'!AD:AD)+SUMIF('PSM Costs'!$B:$B,$B304,'PSM Costs'!AD:AD)&gt;0,SUMIF(Pharmaceuticals!$B:$B,$B304,Pharmaceuticals!U:U)+SUMIF('Health Products &amp; Equipment'!$B:$B,$B304,'Health Products &amp; Equipment'!AD:AD)+SUMIF('Other Pharma &amp; Health Products'!$B:$B,$B304,'Other Pharma &amp; Health Products'!AD:AD)+SUMIF('PSM Costs'!$B:$B,$B304,'PSM Costs'!AD:AD),"")</f>
        <v/>
      </c>
      <c r="L304" s="230" t="str">
        <f ca="1">IF(SUMIF(Pharmaceuticals!$B:$B,$B304,Pharmaceuticals!W:W)+SUMIF('Health Products &amp; Equipment'!$B:$B,$B304,'Health Products &amp; Equipment'!AF:AF)+SUMIF('Other Pharma &amp; Health Products'!$B:$B,$B304,'Other Pharma &amp; Health Products'!AF:AF)+SUMIF('PSM Costs'!$B:$B,$B304,'PSM Costs'!AF:AF)&gt;0,SUMIF(Pharmaceuticals!$B:$B,$B304,Pharmaceuticals!W:W)+SUMIF('Health Products &amp; Equipment'!$B:$B,$B304,'Health Products &amp; Equipment'!AF:AF)+SUMIF('Other Pharma &amp; Health Products'!$B:$B,$B304,'Other Pharma &amp; Health Products'!AF:AF)+SUMIF('PSM Costs'!$B:$B,$B304,'PSM Costs'!AF:AF),"")</f>
        <v/>
      </c>
      <c r="M304" s="228" t="str">
        <f t="shared" ref="M304:M313" ca="1" si="26">IF(SUM(N304:Q304)&gt;0,1,"")</f>
        <v/>
      </c>
      <c r="N304" s="231" t="str">
        <f ca="1">IF(SUMIF(Pharmaceuticals!$B:$B,$B304,Pharmaceuticals!AD:AD)+SUMIF('Health Products &amp; Equipment'!$B:$B,$B304,'Health Products &amp; Equipment'!AM:AM)+SUMIF('Other Pharma &amp; Health Products'!$B:$B,$B304,'Other Pharma &amp; Health Products'!AM:AM)+SUMIF('PSM Costs'!$B:$B,$B304,'PSM Costs'!AM:AM)&gt;0,SUMIF(Pharmaceuticals!$B:$B,$B304,Pharmaceuticals!AD:AD)+SUMIF('Health Products &amp; Equipment'!$B:$B,$B304,'Health Products &amp; Equipment'!AM:AM)+SUMIF('Other Pharma &amp; Health Products'!$B:$B,$B304,'Other Pharma &amp; Health Products'!AM:AM)+SUMIF('PSM Costs'!$B:$B,$B304,'PSM Costs'!AM:AM),"")</f>
        <v/>
      </c>
      <c r="O304" s="231" t="str">
        <f ca="1">IF(SUMIF(Pharmaceuticals!$B:$B,$B304,Pharmaceuticals!AF:AF)+SUMIF('Health Products &amp; Equipment'!$B:$B,$B304,'Health Products &amp; Equipment'!AO:AO)+SUMIF('Other Pharma &amp; Health Products'!$B:$B,$B304,'Other Pharma &amp; Health Products'!AO:AO)+SUMIF('PSM Costs'!$B:$B,$B304,'PSM Costs'!AO:AO)&gt;0,SUMIF(Pharmaceuticals!$B:$B,$B304,Pharmaceuticals!AF:AF)+SUMIF('Health Products &amp; Equipment'!$B:$B,$B304,'Health Products &amp; Equipment'!AO:AO)+SUMIF('Other Pharma &amp; Health Products'!$B:$B,$B304,'Other Pharma &amp; Health Products'!AO:AO)+SUMIF('PSM Costs'!$B:$B,$B304,'PSM Costs'!AO:AO),"")</f>
        <v/>
      </c>
      <c r="P304" s="231" t="str">
        <f ca="1">IF(SUMIF(Pharmaceuticals!$B:$B,$B304,Pharmaceuticals!AH:AH)+SUMIF('Health Products &amp; Equipment'!$B:$B,$B304,'Health Products &amp; Equipment'!AQ:AQ)+SUMIF('Other Pharma &amp; Health Products'!$B:$B,$B304,'Other Pharma &amp; Health Products'!AQ:AQ)+SUMIF('PSM Costs'!$B:$B,$B304,'PSM Costs'!AQ:AQ)&gt;0,SUMIF(Pharmaceuticals!$B:$B,$B304,Pharmaceuticals!AH:AH)+SUMIF('Health Products &amp; Equipment'!$B:$B,$B304,'Health Products &amp; Equipment'!AQ:AQ)+SUMIF('Other Pharma &amp; Health Products'!$B:$B,$B304,'Other Pharma &amp; Health Products'!AQ:AQ)+SUMIF('PSM Costs'!$B:$B,$B304,'PSM Costs'!AQ:AQ),"")</f>
        <v/>
      </c>
      <c r="Q304" s="231" t="str">
        <f ca="1">IF(SUMIF(Pharmaceuticals!$B:$B,$B304,Pharmaceuticals!AJ:AJ)+SUMIF('Health Products &amp; Equipment'!$B:$B,$B304,'Health Products &amp; Equipment'!AS:AS)+SUMIF('Other Pharma &amp; Health Products'!$B:$B,$B304,'Other Pharma &amp; Health Products'!AS:AS)+SUMIF('PSM Costs'!$B:$B,$B304,'PSM Costs'!AS:AS)&gt;0,SUMIF(Pharmaceuticals!$B:$B,$B304,Pharmaceuticals!AJ:AJ)+SUMIF('Health Products &amp; Equipment'!$B:$B,$B304,'Health Products &amp; Equipment'!AS:AS)+SUMIF('Other Pharma &amp; Health Products'!$B:$B,$B304,'Other Pharma &amp; Health Products'!AS:AS)+SUMIF('PSM Costs'!$B:$B,$B304,'PSM Costs'!AS:AS),"")</f>
        <v/>
      </c>
      <c r="R304" s="229" t="str">
        <f t="shared" ref="R304:R313" ca="1" si="27">IF(SUM(S304:V304)&gt;0,1,"")</f>
        <v/>
      </c>
      <c r="S304" s="230" t="str">
        <f ca="1">IF(SUMIF(Pharmaceuticals!$B:$B,$B304,Pharmaceuticals!AQ:AQ)+SUMIF('Health Products &amp; Equipment'!$B:$B,$B304,'Health Products &amp; Equipment'!AZ:AZ)+SUMIF('Other Pharma &amp; Health Products'!$B:$B,$B304,'Other Pharma &amp; Health Products'!AZ:AZ)+SUMIF('PSM Costs'!$B:$B,$B304,'PSM Costs'!AZ:AZ)&gt;0,SUMIF(Pharmaceuticals!$B:$B,$B304,Pharmaceuticals!AQ:AQ)+SUMIF('Health Products &amp; Equipment'!$B:$B,$B304,'Health Products &amp; Equipment'!AZ:AZ)+SUMIF('Other Pharma &amp; Health Products'!$B:$B,$B304,'Other Pharma &amp; Health Products'!AZ:AZ)+SUMIF('PSM Costs'!$B:$B,$B304,'PSM Costs'!AZ:AZ),"")</f>
        <v/>
      </c>
      <c r="T304" s="230" t="str">
        <f ca="1">IF(SUMIF(Pharmaceuticals!$B:$B,$B304,Pharmaceuticals!AS:AS)+SUMIF('Health Products &amp; Equipment'!$B:$B,$B304,'Health Products &amp; Equipment'!BB:BB)+SUMIF('Other Pharma &amp; Health Products'!$B:$B,$B304,'Other Pharma &amp; Health Products'!BB:BB)+SUMIF('PSM Costs'!$B:$B,$B304,'PSM Costs'!BB:BB)&gt;0,SUMIF(Pharmaceuticals!$B:$B,$B304,Pharmaceuticals!AS:AS)+SUMIF('Health Products &amp; Equipment'!$B:$B,$B304,'Health Products &amp; Equipment'!BB:BB)+SUMIF('Other Pharma &amp; Health Products'!$B:$B,$B304,'Other Pharma &amp; Health Products'!BB:BB)+SUMIF('PSM Costs'!$B:$B,$B304,'PSM Costs'!BB:BB),"")</f>
        <v/>
      </c>
      <c r="U304" s="230" t="str">
        <f ca="1">IF(SUMIF(Pharmaceuticals!$B:$B,$B304,Pharmaceuticals!AU:AU)+SUMIF('Health Products &amp; Equipment'!$B:$B,$B304,'Health Products &amp; Equipment'!BD:BD)+SUMIF('Other Pharma &amp; Health Products'!$B:$B,$B304,'Other Pharma &amp; Health Products'!BD:BD)+SUMIF('PSM Costs'!$B:$B,$B304,'PSM Costs'!BD:BD)&gt;0,SUMIF(Pharmaceuticals!$B:$B,$B304,Pharmaceuticals!AU:AU)+SUMIF('Health Products &amp; Equipment'!$B:$B,$B304,'Health Products &amp; Equipment'!BD:BD)+SUMIF('Other Pharma &amp; Health Products'!$B:$B,$B304,'Other Pharma &amp; Health Products'!BD:BD)+SUMIF('PSM Costs'!$B:$B,$B304,'PSM Costs'!BD:BD),"")</f>
        <v/>
      </c>
      <c r="V304" s="230" t="str">
        <f ca="1">IF(SUMIF(Pharmaceuticals!$B:$B,$B304,Pharmaceuticals!AW:AW)+SUMIF('Health Products &amp; Equipment'!$B:$B,$B304,'Health Products &amp; Equipment'!BF:BF)+SUMIF('Other Pharma &amp; Health Products'!$B:$B,$B304,'Other Pharma &amp; Health Products'!BF:BF)+SUMIF('PSM Costs'!$B:$B,$B304,'PSM Costs'!BF:BF)&gt;0,SUMIF(Pharmaceuticals!$B:$B,$B304,Pharmaceuticals!AW:AW)+SUMIF('Health Products &amp; Equipment'!$B:$B,$B304,'Health Products &amp; Equipment'!BF:BF)+SUMIF('Other Pharma &amp; Health Products'!$B:$B,$B304,'Other Pharma &amp; Health Products'!BF:BF)+SUMIF('PSM Costs'!$B:$B,$B304,'PSM Costs'!BF:BF),"")</f>
        <v/>
      </c>
      <c r="W304" s="228" t="str">
        <f t="shared" ref="W304:W313" ca="1" si="28">IF(SUM(X304:AA304)&gt;0,1,"")</f>
        <v/>
      </c>
      <c r="X304" s="231" t="str">
        <f ca="1">IF(SUMIF(Pharmaceuticals!$B:$B,$B304,Pharmaceuticals!BD:BD)+SUMIF('Health Products &amp; Equipment'!$B:$B,$B304,'Health Products &amp; Equipment'!BM:BM)+SUMIF('Other Pharma &amp; Health Products'!$B:$B,$B304,'Other Pharma &amp; Health Products'!BM:BM)+SUMIF('PSM Costs'!$B:$B,$B304,'PSM Costs'!BM:BM)&gt;0,SUMIF(Pharmaceuticals!$B:$B,$B304,Pharmaceuticals!BD:BD)+SUMIF('Health Products &amp; Equipment'!$B:$B,$B304,'Health Products &amp; Equipment'!BM:BM)+SUMIF('Other Pharma &amp; Health Products'!$B:$B,$B304,'Other Pharma &amp; Health Products'!BM:BM)+SUMIF('PSM Costs'!$B:$B,$B304,'PSM Costs'!BM:BM),"")</f>
        <v/>
      </c>
      <c r="Y304" s="231" t="str">
        <f ca="1">IF(SUMIF(Pharmaceuticals!$B:$B,$B304,Pharmaceuticals!BF:BF)+SUMIF('Health Products &amp; Equipment'!$B:$B,$B304,'Health Products &amp; Equipment'!BO:BO)+SUMIF('Other Pharma &amp; Health Products'!$B:$B,$B304,'Other Pharma &amp; Health Products'!BO:BO)+SUMIF('PSM Costs'!$B:$B,$B304,'PSM Costs'!BO:BO)&gt;0,SUMIF(Pharmaceuticals!$B:$B,$B304,Pharmaceuticals!BF:BF)+SUMIF('Health Products &amp; Equipment'!$B:$B,$B304,'Health Products &amp; Equipment'!BO:BO)+SUMIF('Other Pharma &amp; Health Products'!$B:$B,$B304,'Other Pharma &amp; Health Products'!BO:BO)+SUMIF('PSM Costs'!$B:$B,$B304,'PSM Costs'!BO:BO),"")</f>
        <v/>
      </c>
      <c r="Z304" s="231" t="str">
        <f ca="1">IF(SUMIF(Pharmaceuticals!$B:$B,$B304,Pharmaceuticals!BH:BH)+SUMIF('Health Products &amp; Equipment'!$B:$B,$B304,'Health Products &amp; Equipment'!BQ:BQ)+SUMIF('Other Pharma &amp; Health Products'!$B:$B,$B304,'Other Pharma &amp; Health Products'!BQ:BQ)+SUMIF('PSM Costs'!$B:$B,$B304,'PSM Costs'!BQ:BQ)&gt;0,SUMIF(Pharmaceuticals!$B:$B,$B304,Pharmaceuticals!BH:BH)+SUMIF('Health Products &amp; Equipment'!$B:$B,$B304,'Health Products &amp; Equipment'!BQ:BQ)+SUMIF('Other Pharma &amp; Health Products'!$B:$B,$B304,'Other Pharma &amp; Health Products'!BQ:BQ)+SUMIF('PSM Costs'!$B:$B,$B304,'PSM Costs'!BQ:BQ),"")</f>
        <v/>
      </c>
      <c r="AA304" s="231" t="str">
        <f ca="1">IF(SUMIF(Pharmaceuticals!$B:$B,$B304,Pharmaceuticals!BJ:BJ)+SUMIF('Health Products &amp; Equipment'!$B:$B,$B304,'Health Products &amp; Equipment'!BS:BS)+SUMIF('Other Pharma &amp; Health Products'!$B:$B,$B304,'Other Pharma &amp; Health Products'!BS:BS)+SUMIF('PSM Costs'!$B:$B,$B304,'PSM Costs'!BS:BS)&gt;0,SUMIF(Pharmaceuticals!$B:$B,$B304,Pharmaceuticals!BJ:BJ)+SUMIF('Health Products &amp; Equipment'!$B:$B,$B304,'Health Products &amp; Equipment'!BS:BS)+SUMIF('Other Pharma &amp; Health Products'!$B:$B,$B304,'Other Pharma &amp; Health Products'!BS:BS)+SUMIF('PSM Costs'!$B:$B,$B304,'PSM Costs'!BS:BS),"")</f>
        <v/>
      </c>
      <c r="AB304" s="230" t="str">
        <f t="shared" ref="AB304:AB313" ca="1" si="29">IF(SUM(I304:L304,N304:Q304,S304:V304,X304:AA304)&gt;0,SUM(I304:L304,N304:Q304,S304:V304,X304:AA304),"")</f>
        <v/>
      </c>
    </row>
    <row r="305" spans="1:28" ht="22" customHeight="1" x14ac:dyDescent="0.15">
      <c r="A305" s="226">
        <v>295</v>
      </c>
      <c r="B305" s="226" t="str">
        <f ca="1">IFERROR(VLOOKUP(A305,'Rank unique Mod-Int-CI-PR'!I:J,2,FALSE),"")</f>
        <v/>
      </c>
      <c r="C305" s="227" t="str">
        <f ca="1">IFERROR(VLOOKUP(VALUE(LEFT(B305,FIND("-",B305)-1)),CatModules!B:C,2,FALSE),"")</f>
        <v/>
      </c>
      <c r="D305" s="227" t="str">
        <f ca="1">IFERROR(VLOOKUP(LEFT(B305,FIND("--",B305)-1),CatInt!D:E,2,FALSE),"")</f>
        <v/>
      </c>
      <c r="E305" s="227" t="str">
        <f ca="1">IFERROR(VLOOKUP(MID(B305,FIND("--",B305)+2,FIND("---",B305)-FIND("--",B305)-2),CatCostInp!D:E,2,FALSE),"")</f>
        <v/>
      </c>
      <c r="F305" s="227" t="str">
        <f ca="1">IFERROR(VLOOKUP(B305,ActivityConcat!A:C,3,FALSE),"")</f>
        <v/>
      </c>
      <c r="G305" s="228" t="str">
        <f ca="1">IFERROR(VLOOKUP(VALUE(RIGHT(B305,1)),Setup!A:D,4,FALSE),"")</f>
        <v/>
      </c>
      <c r="H305" s="229" t="str">
        <f t="shared" ca="1" si="25"/>
        <v/>
      </c>
      <c r="I305" s="230" t="str">
        <f ca="1">IF(SUMIF(Pharmaceuticals!$B:$B,$B305,Pharmaceuticals!Q:Q)+SUMIF('Health Products &amp; Equipment'!$B:$B,$B305,'Health Products &amp; Equipment'!Z:Z)+SUMIF('Other Pharma &amp; Health Products'!$B:$B,$B305,'Other Pharma &amp; Health Products'!Z:Z)+SUMIF('PSM Costs'!$B:$B,$B305,'PSM Costs'!Z:Z)&gt;0,SUMIF(Pharmaceuticals!$B:$B,$B305,Pharmaceuticals!Q:Q)+SUMIF('Health Products &amp; Equipment'!$B:$B,$B305,'Health Products &amp; Equipment'!Z:Z)+SUMIF('Other Pharma &amp; Health Products'!$B:$B,$B305,'Other Pharma &amp; Health Products'!Z:Z)+SUMIF('PSM Costs'!$B:$B,$B305,'PSM Costs'!Z:Z),"")</f>
        <v/>
      </c>
      <c r="J305" s="230" t="str">
        <f ca="1">IF(SUMIF(Pharmaceuticals!$B:$B,$B305,Pharmaceuticals!S:S)+SUMIF('Health Products &amp; Equipment'!$B:$B,$B305,'Health Products &amp; Equipment'!AB:AB)+SUMIF('Other Pharma &amp; Health Products'!$B:$B,$B305,'Other Pharma &amp; Health Products'!AB:AB)+SUMIF('PSM Costs'!$B:$B,$B305,'PSM Costs'!AB:AB)&gt;0,SUMIF(Pharmaceuticals!$B:$B,$B305,Pharmaceuticals!S:S)+SUMIF('Health Products &amp; Equipment'!$B:$B,$B305,'Health Products &amp; Equipment'!AB:AB)+SUMIF('Other Pharma &amp; Health Products'!$B:$B,$B305,'Other Pharma &amp; Health Products'!AB:AB)+SUMIF('PSM Costs'!$B:$B,$B305,'PSM Costs'!AB:AB),"")</f>
        <v/>
      </c>
      <c r="K305" s="230" t="str">
        <f ca="1">IF(SUMIF(Pharmaceuticals!$B:$B,$B305,Pharmaceuticals!U:U)+SUMIF('Health Products &amp; Equipment'!$B:$B,$B305,'Health Products &amp; Equipment'!AD:AD)+SUMIF('Other Pharma &amp; Health Products'!$B:$B,$B305,'Other Pharma &amp; Health Products'!AD:AD)+SUMIF('PSM Costs'!$B:$B,$B305,'PSM Costs'!AD:AD)&gt;0,SUMIF(Pharmaceuticals!$B:$B,$B305,Pharmaceuticals!U:U)+SUMIF('Health Products &amp; Equipment'!$B:$B,$B305,'Health Products &amp; Equipment'!AD:AD)+SUMIF('Other Pharma &amp; Health Products'!$B:$B,$B305,'Other Pharma &amp; Health Products'!AD:AD)+SUMIF('PSM Costs'!$B:$B,$B305,'PSM Costs'!AD:AD),"")</f>
        <v/>
      </c>
      <c r="L305" s="230" t="str">
        <f ca="1">IF(SUMIF(Pharmaceuticals!$B:$B,$B305,Pharmaceuticals!W:W)+SUMIF('Health Products &amp; Equipment'!$B:$B,$B305,'Health Products &amp; Equipment'!AF:AF)+SUMIF('Other Pharma &amp; Health Products'!$B:$B,$B305,'Other Pharma &amp; Health Products'!AF:AF)+SUMIF('PSM Costs'!$B:$B,$B305,'PSM Costs'!AF:AF)&gt;0,SUMIF(Pharmaceuticals!$B:$B,$B305,Pharmaceuticals!W:W)+SUMIF('Health Products &amp; Equipment'!$B:$B,$B305,'Health Products &amp; Equipment'!AF:AF)+SUMIF('Other Pharma &amp; Health Products'!$B:$B,$B305,'Other Pharma &amp; Health Products'!AF:AF)+SUMIF('PSM Costs'!$B:$B,$B305,'PSM Costs'!AF:AF),"")</f>
        <v/>
      </c>
      <c r="M305" s="228" t="str">
        <f t="shared" ca="1" si="26"/>
        <v/>
      </c>
      <c r="N305" s="231" t="str">
        <f ca="1">IF(SUMIF(Pharmaceuticals!$B:$B,$B305,Pharmaceuticals!AD:AD)+SUMIF('Health Products &amp; Equipment'!$B:$B,$B305,'Health Products &amp; Equipment'!AM:AM)+SUMIF('Other Pharma &amp; Health Products'!$B:$B,$B305,'Other Pharma &amp; Health Products'!AM:AM)+SUMIF('PSM Costs'!$B:$B,$B305,'PSM Costs'!AM:AM)&gt;0,SUMIF(Pharmaceuticals!$B:$B,$B305,Pharmaceuticals!AD:AD)+SUMIF('Health Products &amp; Equipment'!$B:$B,$B305,'Health Products &amp; Equipment'!AM:AM)+SUMIF('Other Pharma &amp; Health Products'!$B:$B,$B305,'Other Pharma &amp; Health Products'!AM:AM)+SUMIF('PSM Costs'!$B:$B,$B305,'PSM Costs'!AM:AM),"")</f>
        <v/>
      </c>
      <c r="O305" s="231" t="str">
        <f ca="1">IF(SUMIF(Pharmaceuticals!$B:$B,$B305,Pharmaceuticals!AF:AF)+SUMIF('Health Products &amp; Equipment'!$B:$B,$B305,'Health Products &amp; Equipment'!AO:AO)+SUMIF('Other Pharma &amp; Health Products'!$B:$B,$B305,'Other Pharma &amp; Health Products'!AO:AO)+SUMIF('PSM Costs'!$B:$B,$B305,'PSM Costs'!AO:AO)&gt;0,SUMIF(Pharmaceuticals!$B:$B,$B305,Pharmaceuticals!AF:AF)+SUMIF('Health Products &amp; Equipment'!$B:$B,$B305,'Health Products &amp; Equipment'!AO:AO)+SUMIF('Other Pharma &amp; Health Products'!$B:$B,$B305,'Other Pharma &amp; Health Products'!AO:AO)+SUMIF('PSM Costs'!$B:$B,$B305,'PSM Costs'!AO:AO),"")</f>
        <v/>
      </c>
      <c r="P305" s="231" t="str">
        <f ca="1">IF(SUMIF(Pharmaceuticals!$B:$B,$B305,Pharmaceuticals!AH:AH)+SUMIF('Health Products &amp; Equipment'!$B:$B,$B305,'Health Products &amp; Equipment'!AQ:AQ)+SUMIF('Other Pharma &amp; Health Products'!$B:$B,$B305,'Other Pharma &amp; Health Products'!AQ:AQ)+SUMIF('PSM Costs'!$B:$B,$B305,'PSM Costs'!AQ:AQ)&gt;0,SUMIF(Pharmaceuticals!$B:$B,$B305,Pharmaceuticals!AH:AH)+SUMIF('Health Products &amp; Equipment'!$B:$B,$B305,'Health Products &amp; Equipment'!AQ:AQ)+SUMIF('Other Pharma &amp; Health Products'!$B:$B,$B305,'Other Pharma &amp; Health Products'!AQ:AQ)+SUMIF('PSM Costs'!$B:$B,$B305,'PSM Costs'!AQ:AQ),"")</f>
        <v/>
      </c>
      <c r="Q305" s="231" t="str">
        <f ca="1">IF(SUMIF(Pharmaceuticals!$B:$B,$B305,Pharmaceuticals!AJ:AJ)+SUMIF('Health Products &amp; Equipment'!$B:$B,$B305,'Health Products &amp; Equipment'!AS:AS)+SUMIF('Other Pharma &amp; Health Products'!$B:$B,$B305,'Other Pharma &amp; Health Products'!AS:AS)+SUMIF('PSM Costs'!$B:$B,$B305,'PSM Costs'!AS:AS)&gt;0,SUMIF(Pharmaceuticals!$B:$B,$B305,Pharmaceuticals!AJ:AJ)+SUMIF('Health Products &amp; Equipment'!$B:$B,$B305,'Health Products &amp; Equipment'!AS:AS)+SUMIF('Other Pharma &amp; Health Products'!$B:$B,$B305,'Other Pharma &amp; Health Products'!AS:AS)+SUMIF('PSM Costs'!$B:$B,$B305,'PSM Costs'!AS:AS),"")</f>
        <v/>
      </c>
      <c r="R305" s="229" t="str">
        <f t="shared" ca="1" si="27"/>
        <v/>
      </c>
      <c r="S305" s="230" t="str">
        <f ca="1">IF(SUMIF(Pharmaceuticals!$B:$B,$B305,Pharmaceuticals!AQ:AQ)+SUMIF('Health Products &amp; Equipment'!$B:$B,$B305,'Health Products &amp; Equipment'!AZ:AZ)+SUMIF('Other Pharma &amp; Health Products'!$B:$B,$B305,'Other Pharma &amp; Health Products'!AZ:AZ)+SUMIF('PSM Costs'!$B:$B,$B305,'PSM Costs'!AZ:AZ)&gt;0,SUMIF(Pharmaceuticals!$B:$B,$B305,Pharmaceuticals!AQ:AQ)+SUMIF('Health Products &amp; Equipment'!$B:$B,$B305,'Health Products &amp; Equipment'!AZ:AZ)+SUMIF('Other Pharma &amp; Health Products'!$B:$B,$B305,'Other Pharma &amp; Health Products'!AZ:AZ)+SUMIF('PSM Costs'!$B:$B,$B305,'PSM Costs'!AZ:AZ),"")</f>
        <v/>
      </c>
      <c r="T305" s="230" t="str">
        <f ca="1">IF(SUMIF(Pharmaceuticals!$B:$B,$B305,Pharmaceuticals!AS:AS)+SUMIF('Health Products &amp; Equipment'!$B:$B,$B305,'Health Products &amp; Equipment'!BB:BB)+SUMIF('Other Pharma &amp; Health Products'!$B:$B,$B305,'Other Pharma &amp; Health Products'!BB:BB)+SUMIF('PSM Costs'!$B:$B,$B305,'PSM Costs'!BB:BB)&gt;0,SUMIF(Pharmaceuticals!$B:$B,$B305,Pharmaceuticals!AS:AS)+SUMIF('Health Products &amp; Equipment'!$B:$B,$B305,'Health Products &amp; Equipment'!BB:BB)+SUMIF('Other Pharma &amp; Health Products'!$B:$B,$B305,'Other Pharma &amp; Health Products'!BB:BB)+SUMIF('PSM Costs'!$B:$B,$B305,'PSM Costs'!BB:BB),"")</f>
        <v/>
      </c>
      <c r="U305" s="230" t="str">
        <f ca="1">IF(SUMIF(Pharmaceuticals!$B:$B,$B305,Pharmaceuticals!AU:AU)+SUMIF('Health Products &amp; Equipment'!$B:$B,$B305,'Health Products &amp; Equipment'!BD:BD)+SUMIF('Other Pharma &amp; Health Products'!$B:$B,$B305,'Other Pharma &amp; Health Products'!BD:BD)+SUMIF('PSM Costs'!$B:$B,$B305,'PSM Costs'!BD:BD)&gt;0,SUMIF(Pharmaceuticals!$B:$B,$B305,Pharmaceuticals!AU:AU)+SUMIF('Health Products &amp; Equipment'!$B:$B,$B305,'Health Products &amp; Equipment'!BD:BD)+SUMIF('Other Pharma &amp; Health Products'!$B:$B,$B305,'Other Pharma &amp; Health Products'!BD:BD)+SUMIF('PSM Costs'!$B:$B,$B305,'PSM Costs'!BD:BD),"")</f>
        <v/>
      </c>
      <c r="V305" s="230" t="str">
        <f ca="1">IF(SUMIF(Pharmaceuticals!$B:$B,$B305,Pharmaceuticals!AW:AW)+SUMIF('Health Products &amp; Equipment'!$B:$B,$B305,'Health Products &amp; Equipment'!BF:BF)+SUMIF('Other Pharma &amp; Health Products'!$B:$B,$B305,'Other Pharma &amp; Health Products'!BF:BF)+SUMIF('PSM Costs'!$B:$B,$B305,'PSM Costs'!BF:BF)&gt;0,SUMIF(Pharmaceuticals!$B:$B,$B305,Pharmaceuticals!AW:AW)+SUMIF('Health Products &amp; Equipment'!$B:$B,$B305,'Health Products &amp; Equipment'!BF:BF)+SUMIF('Other Pharma &amp; Health Products'!$B:$B,$B305,'Other Pharma &amp; Health Products'!BF:BF)+SUMIF('PSM Costs'!$B:$B,$B305,'PSM Costs'!BF:BF),"")</f>
        <v/>
      </c>
      <c r="W305" s="228" t="str">
        <f t="shared" ca="1" si="28"/>
        <v/>
      </c>
      <c r="X305" s="231" t="str">
        <f ca="1">IF(SUMIF(Pharmaceuticals!$B:$B,$B305,Pharmaceuticals!BD:BD)+SUMIF('Health Products &amp; Equipment'!$B:$B,$B305,'Health Products &amp; Equipment'!BM:BM)+SUMIF('Other Pharma &amp; Health Products'!$B:$B,$B305,'Other Pharma &amp; Health Products'!BM:BM)+SUMIF('PSM Costs'!$B:$B,$B305,'PSM Costs'!BM:BM)&gt;0,SUMIF(Pharmaceuticals!$B:$B,$B305,Pharmaceuticals!BD:BD)+SUMIF('Health Products &amp; Equipment'!$B:$B,$B305,'Health Products &amp; Equipment'!BM:BM)+SUMIF('Other Pharma &amp; Health Products'!$B:$B,$B305,'Other Pharma &amp; Health Products'!BM:BM)+SUMIF('PSM Costs'!$B:$B,$B305,'PSM Costs'!BM:BM),"")</f>
        <v/>
      </c>
      <c r="Y305" s="231" t="str">
        <f ca="1">IF(SUMIF(Pharmaceuticals!$B:$B,$B305,Pharmaceuticals!BF:BF)+SUMIF('Health Products &amp; Equipment'!$B:$B,$B305,'Health Products &amp; Equipment'!BO:BO)+SUMIF('Other Pharma &amp; Health Products'!$B:$B,$B305,'Other Pharma &amp; Health Products'!BO:BO)+SUMIF('PSM Costs'!$B:$B,$B305,'PSM Costs'!BO:BO)&gt;0,SUMIF(Pharmaceuticals!$B:$B,$B305,Pharmaceuticals!BF:BF)+SUMIF('Health Products &amp; Equipment'!$B:$B,$B305,'Health Products &amp; Equipment'!BO:BO)+SUMIF('Other Pharma &amp; Health Products'!$B:$B,$B305,'Other Pharma &amp; Health Products'!BO:BO)+SUMIF('PSM Costs'!$B:$B,$B305,'PSM Costs'!BO:BO),"")</f>
        <v/>
      </c>
      <c r="Z305" s="231" t="str">
        <f ca="1">IF(SUMIF(Pharmaceuticals!$B:$B,$B305,Pharmaceuticals!BH:BH)+SUMIF('Health Products &amp; Equipment'!$B:$B,$B305,'Health Products &amp; Equipment'!BQ:BQ)+SUMIF('Other Pharma &amp; Health Products'!$B:$B,$B305,'Other Pharma &amp; Health Products'!BQ:BQ)+SUMIF('PSM Costs'!$B:$B,$B305,'PSM Costs'!BQ:BQ)&gt;0,SUMIF(Pharmaceuticals!$B:$B,$B305,Pharmaceuticals!BH:BH)+SUMIF('Health Products &amp; Equipment'!$B:$B,$B305,'Health Products &amp; Equipment'!BQ:BQ)+SUMIF('Other Pharma &amp; Health Products'!$B:$B,$B305,'Other Pharma &amp; Health Products'!BQ:BQ)+SUMIF('PSM Costs'!$B:$B,$B305,'PSM Costs'!BQ:BQ),"")</f>
        <v/>
      </c>
      <c r="AA305" s="231" t="str">
        <f ca="1">IF(SUMIF(Pharmaceuticals!$B:$B,$B305,Pharmaceuticals!BJ:BJ)+SUMIF('Health Products &amp; Equipment'!$B:$B,$B305,'Health Products &amp; Equipment'!BS:BS)+SUMIF('Other Pharma &amp; Health Products'!$B:$B,$B305,'Other Pharma &amp; Health Products'!BS:BS)+SUMIF('PSM Costs'!$B:$B,$B305,'PSM Costs'!BS:BS)&gt;0,SUMIF(Pharmaceuticals!$B:$B,$B305,Pharmaceuticals!BJ:BJ)+SUMIF('Health Products &amp; Equipment'!$B:$B,$B305,'Health Products &amp; Equipment'!BS:BS)+SUMIF('Other Pharma &amp; Health Products'!$B:$B,$B305,'Other Pharma &amp; Health Products'!BS:BS)+SUMIF('PSM Costs'!$B:$B,$B305,'PSM Costs'!BS:BS),"")</f>
        <v/>
      </c>
      <c r="AB305" s="230" t="str">
        <f t="shared" ca="1" si="29"/>
        <v/>
      </c>
    </row>
    <row r="306" spans="1:28" ht="22" customHeight="1" x14ac:dyDescent="0.15">
      <c r="A306" s="226">
        <v>296</v>
      </c>
      <c r="B306" s="226" t="str">
        <f ca="1">IFERROR(VLOOKUP(A306,'Rank unique Mod-Int-CI-PR'!I:J,2,FALSE),"")</f>
        <v/>
      </c>
      <c r="C306" s="227" t="str">
        <f ca="1">IFERROR(VLOOKUP(VALUE(LEFT(B306,FIND("-",B306)-1)),CatModules!B:C,2,FALSE),"")</f>
        <v/>
      </c>
      <c r="D306" s="227" t="str">
        <f ca="1">IFERROR(VLOOKUP(LEFT(B306,FIND("--",B306)-1),CatInt!D:E,2,FALSE),"")</f>
        <v/>
      </c>
      <c r="E306" s="227" t="str">
        <f ca="1">IFERROR(VLOOKUP(MID(B306,FIND("--",B306)+2,FIND("---",B306)-FIND("--",B306)-2),CatCostInp!D:E,2,FALSE),"")</f>
        <v/>
      </c>
      <c r="F306" s="227" t="str">
        <f ca="1">IFERROR(VLOOKUP(B306,ActivityConcat!A:C,3,FALSE),"")</f>
        <v/>
      </c>
      <c r="G306" s="228" t="str">
        <f ca="1">IFERROR(VLOOKUP(VALUE(RIGHT(B306,1)),Setup!A:D,4,FALSE),"")</f>
        <v/>
      </c>
      <c r="H306" s="229" t="str">
        <f t="shared" ca="1" si="25"/>
        <v/>
      </c>
      <c r="I306" s="230" t="str">
        <f ca="1">IF(SUMIF(Pharmaceuticals!$B:$B,$B306,Pharmaceuticals!Q:Q)+SUMIF('Health Products &amp; Equipment'!$B:$B,$B306,'Health Products &amp; Equipment'!Z:Z)+SUMIF('Other Pharma &amp; Health Products'!$B:$B,$B306,'Other Pharma &amp; Health Products'!Z:Z)+SUMIF('PSM Costs'!$B:$B,$B306,'PSM Costs'!Z:Z)&gt;0,SUMIF(Pharmaceuticals!$B:$B,$B306,Pharmaceuticals!Q:Q)+SUMIF('Health Products &amp; Equipment'!$B:$B,$B306,'Health Products &amp; Equipment'!Z:Z)+SUMIF('Other Pharma &amp; Health Products'!$B:$B,$B306,'Other Pharma &amp; Health Products'!Z:Z)+SUMIF('PSM Costs'!$B:$B,$B306,'PSM Costs'!Z:Z),"")</f>
        <v/>
      </c>
      <c r="J306" s="230" t="str">
        <f ca="1">IF(SUMIF(Pharmaceuticals!$B:$B,$B306,Pharmaceuticals!S:S)+SUMIF('Health Products &amp; Equipment'!$B:$B,$B306,'Health Products &amp; Equipment'!AB:AB)+SUMIF('Other Pharma &amp; Health Products'!$B:$B,$B306,'Other Pharma &amp; Health Products'!AB:AB)+SUMIF('PSM Costs'!$B:$B,$B306,'PSM Costs'!AB:AB)&gt;0,SUMIF(Pharmaceuticals!$B:$B,$B306,Pharmaceuticals!S:S)+SUMIF('Health Products &amp; Equipment'!$B:$B,$B306,'Health Products &amp; Equipment'!AB:AB)+SUMIF('Other Pharma &amp; Health Products'!$B:$B,$B306,'Other Pharma &amp; Health Products'!AB:AB)+SUMIF('PSM Costs'!$B:$B,$B306,'PSM Costs'!AB:AB),"")</f>
        <v/>
      </c>
      <c r="K306" s="230" t="str">
        <f ca="1">IF(SUMIF(Pharmaceuticals!$B:$B,$B306,Pharmaceuticals!U:U)+SUMIF('Health Products &amp; Equipment'!$B:$B,$B306,'Health Products &amp; Equipment'!AD:AD)+SUMIF('Other Pharma &amp; Health Products'!$B:$B,$B306,'Other Pharma &amp; Health Products'!AD:AD)+SUMIF('PSM Costs'!$B:$B,$B306,'PSM Costs'!AD:AD)&gt;0,SUMIF(Pharmaceuticals!$B:$B,$B306,Pharmaceuticals!U:U)+SUMIF('Health Products &amp; Equipment'!$B:$B,$B306,'Health Products &amp; Equipment'!AD:AD)+SUMIF('Other Pharma &amp; Health Products'!$B:$B,$B306,'Other Pharma &amp; Health Products'!AD:AD)+SUMIF('PSM Costs'!$B:$B,$B306,'PSM Costs'!AD:AD),"")</f>
        <v/>
      </c>
      <c r="L306" s="230" t="str">
        <f ca="1">IF(SUMIF(Pharmaceuticals!$B:$B,$B306,Pharmaceuticals!W:W)+SUMIF('Health Products &amp; Equipment'!$B:$B,$B306,'Health Products &amp; Equipment'!AF:AF)+SUMIF('Other Pharma &amp; Health Products'!$B:$B,$B306,'Other Pharma &amp; Health Products'!AF:AF)+SUMIF('PSM Costs'!$B:$B,$B306,'PSM Costs'!AF:AF)&gt;0,SUMIF(Pharmaceuticals!$B:$B,$B306,Pharmaceuticals!W:W)+SUMIF('Health Products &amp; Equipment'!$B:$B,$B306,'Health Products &amp; Equipment'!AF:AF)+SUMIF('Other Pharma &amp; Health Products'!$B:$B,$B306,'Other Pharma &amp; Health Products'!AF:AF)+SUMIF('PSM Costs'!$B:$B,$B306,'PSM Costs'!AF:AF),"")</f>
        <v/>
      </c>
      <c r="M306" s="228" t="str">
        <f t="shared" ca="1" si="26"/>
        <v/>
      </c>
      <c r="N306" s="231" t="str">
        <f ca="1">IF(SUMIF(Pharmaceuticals!$B:$B,$B306,Pharmaceuticals!AD:AD)+SUMIF('Health Products &amp; Equipment'!$B:$B,$B306,'Health Products &amp; Equipment'!AM:AM)+SUMIF('Other Pharma &amp; Health Products'!$B:$B,$B306,'Other Pharma &amp; Health Products'!AM:AM)+SUMIF('PSM Costs'!$B:$B,$B306,'PSM Costs'!AM:AM)&gt;0,SUMIF(Pharmaceuticals!$B:$B,$B306,Pharmaceuticals!AD:AD)+SUMIF('Health Products &amp; Equipment'!$B:$B,$B306,'Health Products &amp; Equipment'!AM:AM)+SUMIF('Other Pharma &amp; Health Products'!$B:$B,$B306,'Other Pharma &amp; Health Products'!AM:AM)+SUMIF('PSM Costs'!$B:$B,$B306,'PSM Costs'!AM:AM),"")</f>
        <v/>
      </c>
      <c r="O306" s="231" t="str">
        <f ca="1">IF(SUMIF(Pharmaceuticals!$B:$B,$B306,Pharmaceuticals!AF:AF)+SUMIF('Health Products &amp; Equipment'!$B:$B,$B306,'Health Products &amp; Equipment'!AO:AO)+SUMIF('Other Pharma &amp; Health Products'!$B:$B,$B306,'Other Pharma &amp; Health Products'!AO:AO)+SUMIF('PSM Costs'!$B:$B,$B306,'PSM Costs'!AO:AO)&gt;0,SUMIF(Pharmaceuticals!$B:$B,$B306,Pharmaceuticals!AF:AF)+SUMIF('Health Products &amp; Equipment'!$B:$B,$B306,'Health Products &amp; Equipment'!AO:AO)+SUMIF('Other Pharma &amp; Health Products'!$B:$B,$B306,'Other Pharma &amp; Health Products'!AO:AO)+SUMIF('PSM Costs'!$B:$B,$B306,'PSM Costs'!AO:AO),"")</f>
        <v/>
      </c>
      <c r="P306" s="231" t="str">
        <f ca="1">IF(SUMIF(Pharmaceuticals!$B:$B,$B306,Pharmaceuticals!AH:AH)+SUMIF('Health Products &amp; Equipment'!$B:$B,$B306,'Health Products &amp; Equipment'!AQ:AQ)+SUMIF('Other Pharma &amp; Health Products'!$B:$B,$B306,'Other Pharma &amp; Health Products'!AQ:AQ)+SUMIF('PSM Costs'!$B:$B,$B306,'PSM Costs'!AQ:AQ)&gt;0,SUMIF(Pharmaceuticals!$B:$B,$B306,Pharmaceuticals!AH:AH)+SUMIF('Health Products &amp; Equipment'!$B:$B,$B306,'Health Products &amp; Equipment'!AQ:AQ)+SUMIF('Other Pharma &amp; Health Products'!$B:$B,$B306,'Other Pharma &amp; Health Products'!AQ:AQ)+SUMIF('PSM Costs'!$B:$B,$B306,'PSM Costs'!AQ:AQ),"")</f>
        <v/>
      </c>
      <c r="Q306" s="231" t="str">
        <f ca="1">IF(SUMIF(Pharmaceuticals!$B:$B,$B306,Pharmaceuticals!AJ:AJ)+SUMIF('Health Products &amp; Equipment'!$B:$B,$B306,'Health Products &amp; Equipment'!AS:AS)+SUMIF('Other Pharma &amp; Health Products'!$B:$B,$B306,'Other Pharma &amp; Health Products'!AS:AS)+SUMIF('PSM Costs'!$B:$B,$B306,'PSM Costs'!AS:AS)&gt;0,SUMIF(Pharmaceuticals!$B:$B,$B306,Pharmaceuticals!AJ:AJ)+SUMIF('Health Products &amp; Equipment'!$B:$B,$B306,'Health Products &amp; Equipment'!AS:AS)+SUMIF('Other Pharma &amp; Health Products'!$B:$B,$B306,'Other Pharma &amp; Health Products'!AS:AS)+SUMIF('PSM Costs'!$B:$B,$B306,'PSM Costs'!AS:AS),"")</f>
        <v/>
      </c>
      <c r="R306" s="229" t="str">
        <f t="shared" ca="1" si="27"/>
        <v/>
      </c>
      <c r="S306" s="230" t="str">
        <f ca="1">IF(SUMIF(Pharmaceuticals!$B:$B,$B306,Pharmaceuticals!AQ:AQ)+SUMIF('Health Products &amp; Equipment'!$B:$B,$B306,'Health Products &amp; Equipment'!AZ:AZ)+SUMIF('Other Pharma &amp; Health Products'!$B:$B,$B306,'Other Pharma &amp; Health Products'!AZ:AZ)+SUMIF('PSM Costs'!$B:$B,$B306,'PSM Costs'!AZ:AZ)&gt;0,SUMIF(Pharmaceuticals!$B:$B,$B306,Pharmaceuticals!AQ:AQ)+SUMIF('Health Products &amp; Equipment'!$B:$B,$B306,'Health Products &amp; Equipment'!AZ:AZ)+SUMIF('Other Pharma &amp; Health Products'!$B:$B,$B306,'Other Pharma &amp; Health Products'!AZ:AZ)+SUMIF('PSM Costs'!$B:$B,$B306,'PSM Costs'!AZ:AZ),"")</f>
        <v/>
      </c>
      <c r="T306" s="230" t="str">
        <f ca="1">IF(SUMIF(Pharmaceuticals!$B:$B,$B306,Pharmaceuticals!AS:AS)+SUMIF('Health Products &amp; Equipment'!$B:$B,$B306,'Health Products &amp; Equipment'!BB:BB)+SUMIF('Other Pharma &amp; Health Products'!$B:$B,$B306,'Other Pharma &amp; Health Products'!BB:BB)+SUMIF('PSM Costs'!$B:$B,$B306,'PSM Costs'!BB:BB)&gt;0,SUMIF(Pharmaceuticals!$B:$B,$B306,Pharmaceuticals!AS:AS)+SUMIF('Health Products &amp; Equipment'!$B:$B,$B306,'Health Products &amp; Equipment'!BB:BB)+SUMIF('Other Pharma &amp; Health Products'!$B:$B,$B306,'Other Pharma &amp; Health Products'!BB:BB)+SUMIF('PSM Costs'!$B:$B,$B306,'PSM Costs'!BB:BB),"")</f>
        <v/>
      </c>
      <c r="U306" s="230" t="str">
        <f ca="1">IF(SUMIF(Pharmaceuticals!$B:$B,$B306,Pharmaceuticals!AU:AU)+SUMIF('Health Products &amp; Equipment'!$B:$B,$B306,'Health Products &amp; Equipment'!BD:BD)+SUMIF('Other Pharma &amp; Health Products'!$B:$B,$B306,'Other Pharma &amp; Health Products'!BD:BD)+SUMIF('PSM Costs'!$B:$B,$B306,'PSM Costs'!BD:BD)&gt;0,SUMIF(Pharmaceuticals!$B:$B,$B306,Pharmaceuticals!AU:AU)+SUMIF('Health Products &amp; Equipment'!$B:$B,$B306,'Health Products &amp; Equipment'!BD:BD)+SUMIF('Other Pharma &amp; Health Products'!$B:$B,$B306,'Other Pharma &amp; Health Products'!BD:BD)+SUMIF('PSM Costs'!$B:$B,$B306,'PSM Costs'!BD:BD),"")</f>
        <v/>
      </c>
      <c r="V306" s="230" t="str">
        <f ca="1">IF(SUMIF(Pharmaceuticals!$B:$B,$B306,Pharmaceuticals!AW:AW)+SUMIF('Health Products &amp; Equipment'!$B:$B,$B306,'Health Products &amp; Equipment'!BF:BF)+SUMIF('Other Pharma &amp; Health Products'!$B:$B,$B306,'Other Pharma &amp; Health Products'!BF:BF)+SUMIF('PSM Costs'!$B:$B,$B306,'PSM Costs'!BF:BF)&gt;0,SUMIF(Pharmaceuticals!$B:$B,$B306,Pharmaceuticals!AW:AW)+SUMIF('Health Products &amp; Equipment'!$B:$B,$B306,'Health Products &amp; Equipment'!BF:BF)+SUMIF('Other Pharma &amp; Health Products'!$B:$B,$B306,'Other Pharma &amp; Health Products'!BF:BF)+SUMIF('PSM Costs'!$B:$B,$B306,'PSM Costs'!BF:BF),"")</f>
        <v/>
      </c>
      <c r="W306" s="228" t="str">
        <f t="shared" ca="1" si="28"/>
        <v/>
      </c>
      <c r="X306" s="231" t="str">
        <f ca="1">IF(SUMIF(Pharmaceuticals!$B:$B,$B306,Pharmaceuticals!BD:BD)+SUMIF('Health Products &amp; Equipment'!$B:$B,$B306,'Health Products &amp; Equipment'!BM:BM)+SUMIF('Other Pharma &amp; Health Products'!$B:$B,$B306,'Other Pharma &amp; Health Products'!BM:BM)+SUMIF('PSM Costs'!$B:$B,$B306,'PSM Costs'!BM:BM)&gt;0,SUMIF(Pharmaceuticals!$B:$B,$B306,Pharmaceuticals!BD:BD)+SUMIF('Health Products &amp; Equipment'!$B:$B,$B306,'Health Products &amp; Equipment'!BM:BM)+SUMIF('Other Pharma &amp; Health Products'!$B:$B,$B306,'Other Pharma &amp; Health Products'!BM:BM)+SUMIF('PSM Costs'!$B:$B,$B306,'PSM Costs'!BM:BM),"")</f>
        <v/>
      </c>
      <c r="Y306" s="231" t="str">
        <f ca="1">IF(SUMIF(Pharmaceuticals!$B:$B,$B306,Pharmaceuticals!BF:BF)+SUMIF('Health Products &amp; Equipment'!$B:$B,$B306,'Health Products &amp; Equipment'!BO:BO)+SUMIF('Other Pharma &amp; Health Products'!$B:$B,$B306,'Other Pharma &amp; Health Products'!BO:BO)+SUMIF('PSM Costs'!$B:$B,$B306,'PSM Costs'!BO:BO)&gt;0,SUMIF(Pharmaceuticals!$B:$B,$B306,Pharmaceuticals!BF:BF)+SUMIF('Health Products &amp; Equipment'!$B:$B,$B306,'Health Products &amp; Equipment'!BO:BO)+SUMIF('Other Pharma &amp; Health Products'!$B:$B,$B306,'Other Pharma &amp; Health Products'!BO:BO)+SUMIF('PSM Costs'!$B:$B,$B306,'PSM Costs'!BO:BO),"")</f>
        <v/>
      </c>
      <c r="Z306" s="231" t="str">
        <f ca="1">IF(SUMIF(Pharmaceuticals!$B:$B,$B306,Pharmaceuticals!BH:BH)+SUMIF('Health Products &amp; Equipment'!$B:$B,$B306,'Health Products &amp; Equipment'!BQ:BQ)+SUMIF('Other Pharma &amp; Health Products'!$B:$B,$B306,'Other Pharma &amp; Health Products'!BQ:BQ)+SUMIF('PSM Costs'!$B:$B,$B306,'PSM Costs'!BQ:BQ)&gt;0,SUMIF(Pharmaceuticals!$B:$B,$B306,Pharmaceuticals!BH:BH)+SUMIF('Health Products &amp; Equipment'!$B:$B,$B306,'Health Products &amp; Equipment'!BQ:BQ)+SUMIF('Other Pharma &amp; Health Products'!$B:$B,$B306,'Other Pharma &amp; Health Products'!BQ:BQ)+SUMIF('PSM Costs'!$B:$B,$B306,'PSM Costs'!BQ:BQ),"")</f>
        <v/>
      </c>
      <c r="AA306" s="231" t="str">
        <f ca="1">IF(SUMIF(Pharmaceuticals!$B:$B,$B306,Pharmaceuticals!BJ:BJ)+SUMIF('Health Products &amp; Equipment'!$B:$B,$B306,'Health Products &amp; Equipment'!BS:BS)+SUMIF('Other Pharma &amp; Health Products'!$B:$B,$B306,'Other Pharma &amp; Health Products'!BS:BS)+SUMIF('PSM Costs'!$B:$B,$B306,'PSM Costs'!BS:BS)&gt;0,SUMIF(Pharmaceuticals!$B:$B,$B306,Pharmaceuticals!BJ:BJ)+SUMIF('Health Products &amp; Equipment'!$B:$B,$B306,'Health Products &amp; Equipment'!BS:BS)+SUMIF('Other Pharma &amp; Health Products'!$B:$B,$B306,'Other Pharma &amp; Health Products'!BS:BS)+SUMIF('PSM Costs'!$B:$B,$B306,'PSM Costs'!BS:BS),"")</f>
        <v/>
      </c>
      <c r="AB306" s="230" t="str">
        <f t="shared" ca="1" si="29"/>
        <v/>
      </c>
    </row>
    <row r="307" spans="1:28" ht="22" customHeight="1" x14ac:dyDescent="0.15">
      <c r="A307" s="226">
        <v>297</v>
      </c>
      <c r="B307" s="226" t="str">
        <f ca="1">IFERROR(VLOOKUP(A307,'Rank unique Mod-Int-CI-PR'!I:J,2,FALSE),"")</f>
        <v/>
      </c>
      <c r="C307" s="227" t="str">
        <f ca="1">IFERROR(VLOOKUP(VALUE(LEFT(B307,FIND("-",B307)-1)),CatModules!B:C,2,FALSE),"")</f>
        <v/>
      </c>
      <c r="D307" s="227" t="str">
        <f ca="1">IFERROR(VLOOKUP(LEFT(B307,FIND("--",B307)-1),CatInt!D:E,2,FALSE),"")</f>
        <v/>
      </c>
      <c r="E307" s="227" t="str">
        <f ca="1">IFERROR(VLOOKUP(MID(B307,FIND("--",B307)+2,FIND("---",B307)-FIND("--",B307)-2),CatCostInp!D:E,2,FALSE),"")</f>
        <v/>
      </c>
      <c r="F307" s="227" t="str">
        <f ca="1">IFERROR(VLOOKUP(B307,ActivityConcat!A:C,3,FALSE),"")</f>
        <v/>
      </c>
      <c r="G307" s="228" t="str">
        <f ca="1">IFERROR(VLOOKUP(VALUE(RIGHT(B307,1)),Setup!A:D,4,FALSE),"")</f>
        <v/>
      </c>
      <c r="H307" s="229" t="str">
        <f t="shared" ca="1" si="25"/>
        <v/>
      </c>
      <c r="I307" s="230" t="str">
        <f ca="1">IF(SUMIF(Pharmaceuticals!$B:$B,$B307,Pharmaceuticals!Q:Q)+SUMIF('Health Products &amp; Equipment'!$B:$B,$B307,'Health Products &amp; Equipment'!Z:Z)+SUMIF('Other Pharma &amp; Health Products'!$B:$B,$B307,'Other Pharma &amp; Health Products'!Z:Z)+SUMIF('PSM Costs'!$B:$B,$B307,'PSM Costs'!Z:Z)&gt;0,SUMIF(Pharmaceuticals!$B:$B,$B307,Pharmaceuticals!Q:Q)+SUMIF('Health Products &amp; Equipment'!$B:$B,$B307,'Health Products &amp; Equipment'!Z:Z)+SUMIF('Other Pharma &amp; Health Products'!$B:$B,$B307,'Other Pharma &amp; Health Products'!Z:Z)+SUMIF('PSM Costs'!$B:$B,$B307,'PSM Costs'!Z:Z),"")</f>
        <v/>
      </c>
      <c r="J307" s="230" t="str">
        <f ca="1">IF(SUMIF(Pharmaceuticals!$B:$B,$B307,Pharmaceuticals!S:S)+SUMIF('Health Products &amp; Equipment'!$B:$B,$B307,'Health Products &amp; Equipment'!AB:AB)+SUMIF('Other Pharma &amp; Health Products'!$B:$B,$B307,'Other Pharma &amp; Health Products'!AB:AB)+SUMIF('PSM Costs'!$B:$B,$B307,'PSM Costs'!AB:AB)&gt;0,SUMIF(Pharmaceuticals!$B:$B,$B307,Pharmaceuticals!S:S)+SUMIF('Health Products &amp; Equipment'!$B:$B,$B307,'Health Products &amp; Equipment'!AB:AB)+SUMIF('Other Pharma &amp; Health Products'!$B:$B,$B307,'Other Pharma &amp; Health Products'!AB:AB)+SUMIF('PSM Costs'!$B:$B,$B307,'PSM Costs'!AB:AB),"")</f>
        <v/>
      </c>
      <c r="K307" s="230" t="str">
        <f ca="1">IF(SUMIF(Pharmaceuticals!$B:$B,$B307,Pharmaceuticals!U:U)+SUMIF('Health Products &amp; Equipment'!$B:$B,$B307,'Health Products &amp; Equipment'!AD:AD)+SUMIF('Other Pharma &amp; Health Products'!$B:$B,$B307,'Other Pharma &amp; Health Products'!AD:AD)+SUMIF('PSM Costs'!$B:$B,$B307,'PSM Costs'!AD:AD)&gt;0,SUMIF(Pharmaceuticals!$B:$B,$B307,Pharmaceuticals!U:U)+SUMIF('Health Products &amp; Equipment'!$B:$B,$B307,'Health Products &amp; Equipment'!AD:AD)+SUMIF('Other Pharma &amp; Health Products'!$B:$B,$B307,'Other Pharma &amp; Health Products'!AD:AD)+SUMIF('PSM Costs'!$B:$B,$B307,'PSM Costs'!AD:AD),"")</f>
        <v/>
      </c>
      <c r="L307" s="230" t="str">
        <f ca="1">IF(SUMIF(Pharmaceuticals!$B:$B,$B307,Pharmaceuticals!W:W)+SUMIF('Health Products &amp; Equipment'!$B:$B,$B307,'Health Products &amp; Equipment'!AF:AF)+SUMIF('Other Pharma &amp; Health Products'!$B:$B,$B307,'Other Pharma &amp; Health Products'!AF:AF)+SUMIF('PSM Costs'!$B:$B,$B307,'PSM Costs'!AF:AF)&gt;0,SUMIF(Pharmaceuticals!$B:$B,$B307,Pharmaceuticals!W:W)+SUMIF('Health Products &amp; Equipment'!$B:$B,$B307,'Health Products &amp; Equipment'!AF:AF)+SUMIF('Other Pharma &amp; Health Products'!$B:$B,$B307,'Other Pharma &amp; Health Products'!AF:AF)+SUMIF('PSM Costs'!$B:$B,$B307,'PSM Costs'!AF:AF),"")</f>
        <v/>
      </c>
      <c r="M307" s="228" t="str">
        <f t="shared" ca="1" si="26"/>
        <v/>
      </c>
      <c r="N307" s="231" t="str">
        <f ca="1">IF(SUMIF(Pharmaceuticals!$B:$B,$B307,Pharmaceuticals!AD:AD)+SUMIF('Health Products &amp; Equipment'!$B:$B,$B307,'Health Products &amp; Equipment'!AM:AM)+SUMIF('Other Pharma &amp; Health Products'!$B:$B,$B307,'Other Pharma &amp; Health Products'!AM:AM)+SUMIF('PSM Costs'!$B:$B,$B307,'PSM Costs'!AM:AM)&gt;0,SUMIF(Pharmaceuticals!$B:$B,$B307,Pharmaceuticals!AD:AD)+SUMIF('Health Products &amp; Equipment'!$B:$B,$B307,'Health Products &amp; Equipment'!AM:AM)+SUMIF('Other Pharma &amp; Health Products'!$B:$B,$B307,'Other Pharma &amp; Health Products'!AM:AM)+SUMIF('PSM Costs'!$B:$B,$B307,'PSM Costs'!AM:AM),"")</f>
        <v/>
      </c>
      <c r="O307" s="231" t="str">
        <f ca="1">IF(SUMIF(Pharmaceuticals!$B:$B,$B307,Pharmaceuticals!AF:AF)+SUMIF('Health Products &amp; Equipment'!$B:$B,$B307,'Health Products &amp; Equipment'!AO:AO)+SUMIF('Other Pharma &amp; Health Products'!$B:$B,$B307,'Other Pharma &amp; Health Products'!AO:AO)+SUMIF('PSM Costs'!$B:$B,$B307,'PSM Costs'!AO:AO)&gt;0,SUMIF(Pharmaceuticals!$B:$B,$B307,Pharmaceuticals!AF:AF)+SUMIF('Health Products &amp; Equipment'!$B:$B,$B307,'Health Products &amp; Equipment'!AO:AO)+SUMIF('Other Pharma &amp; Health Products'!$B:$B,$B307,'Other Pharma &amp; Health Products'!AO:AO)+SUMIF('PSM Costs'!$B:$B,$B307,'PSM Costs'!AO:AO),"")</f>
        <v/>
      </c>
      <c r="P307" s="231" t="str">
        <f ca="1">IF(SUMIF(Pharmaceuticals!$B:$B,$B307,Pharmaceuticals!AH:AH)+SUMIF('Health Products &amp; Equipment'!$B:$B,$B307,'Health Products &amp; Equipment'!AQ:AQ)+SUMIF('Other Pharma &amp; Health Products'!$B:$B,$B307,'Other Pharma &amp; Health Products'!AQ:AQ)+SUMIF('PSM Costs'!$B:$B,$B307,'PSM Costs'!AQ:AQ)&gt;0,SUMIF(Pharmaceuticals!$B:$B,$B307,Pharmaceuticals!AH:AH)+SUMIF('Health Products &amp; Equipment'!$B:$B,$B307,'Health Products &amp; Equipment'!AQ:AQ)+SUMIF('Other Pharma &amp; Health Products'!$B:$B,$B307,'Other Pharma &amp; Health Products'!AQ:AQ)+SUMIF('PSM Costs'!$B:$B,$B307,'PSM Costs'!AQ:AQ),"")</f>
        <v/>
      </c>
      <c r="Q307" s="231" t="str">
        <f ca="1">IF(SUMIF(Pharmaceuticals!$B:$B,$B307,Pharmaceuticals!AJ:AJ)+SUMIF('Health Products &amp; Equipment'!$B:$B,$B307,'Health Products &amp; Equipment'!AS:AS)+SUMIF('Other Pharma &amp; Health Products'!$B:$B,$B307,'Other Pharma &amp; Health Products'!AS:AS)+SUMIF('PSM Costs'!$B:$B,$B307,'PSM Costs'!AS:AS)&gt;0,SUMIF(Pharmaceuticals!$B:$B,$B307,Pharmaceuticals!AJ:AJ)+SUMIF('Health Products &amp; Equipment'!$B:$B,$B307,'Health Products &amp; Equipment'!AS:AS)+SUMIF('Other Pharma &amp; Health Products'!$B:$B,$B307,'Other Pharma &amp; Health Products'!AS:AS)+SUMIF('PSM Costs'!$B:$B,$B307,'PSM Costs'!AS:AS),"")</f>
        <v/>
      </c>
      <c r="R307" s="229" t="str">
        <f t="shared" ca="1" si="27"/>
        <v/>
      </c>
      <c r="S307" s="230" t="str">
        <f ca="1">IF(SUMIF(Pharmaceuticals!$B:$B,$B307,Pharmaceuticals!AQ:AQ)+SUMIF('Health Products &amp; Equipment'!$B:$B,$B307,'Health Products &amp; Equipment'!AZ:AZ)+SUMIF('Other Pharma &amp; Health Products'!$B:$B,$B307,'Other Pharma &amp; Health Products'!AZ:AZ)+SUMIF('PSM Costs'!$B:$B,$B307,'PSM Costs'!AZ:AZ)&gt;0,SUMIF(Pharmaceuticals!$B:$B,$B307,Pharmaceuticals!AQ:AQ)+SUMIF('Health Products &amp; Equipment'!$B:$B,$B307,'Health Products &amp; Equipment'!AZ:AZ)+SUMIF('Other Pharma &amp; Health Products'!$B:$B,$B307,'Other Pharma &amp; Health Products'!AZ:AZ)+SUMIF('PSM Costs'!$B:$B,$B307,'PSM Costs'!AZ:AZ),"")</f>
        <v/>
      </c>
      <c r="T307" s="230" t="str">
        <f ca="1">IF(SUMIF(Pharmaceuticals!$B:$B,$B307,Pharmaceuticals!AS:AS)+SUMIF('Health Products &amp; Equipment'!$B:$B,$B307,'Health Products &amp; Equipment'!BB:BB)+SUMIF('Other Pharma &amp; Health Products'!$B:$B,$B307,'Other Pharma &amp; Health Products'!BB:BB)+SUMIF('PSM Costs'!$B:$B,$B307,'PSM Costs'!BB:BB)&gt;0,SUMIF(Pharmaceuticals!$B:$B,$B307,Pharmaceuticals!AS:AS)+SUMIF('Health Products &amp; Equipment'!$B:$B,$B307,'Health Products &amp; Equipment'!BB:BB)+SUMIF('Other Pharma &amp; Health Products'!$B:$B,$B307,'Other Pharma &amp; Health Products'!BB:BB)+SUMIF('PSM Costs'!$B:$B,$B307,'PSM Costs'!BB:BB),"")</f>
        <v/>
      </c>
      <c r="U307" s="230" t="str">
        <f ca="1">IF(SUMIF(Pharmaceuticals!$B:$B,$B307,Pharmaceuticals!AU:AU)+SUMIF('Health Products &amp; Equipment'!$B:$B,$B307,'Health Products &amp; Equipment'!BD:BD)+SUMIF('Other Pharma &amp; Health Products'!$B:$B,$B307,'Other Pharma &amp; Health Products'!BD:BD)+SUMIF('PSM Costs'!$B:$B,$B307,'PSM Costs'!BD:BD)&gt;0,SUMIF(Pharmaceuticals!$B:$B,$B307,Pharmaceuticals!AU:AU)+SUMIF('Health Products &amp; Equipment'!$B:$B,$B307,'Health Products &amp; Equipment'!BD:BD)+SUMIF('Other Pharma &amp; Health Products'!$B:$B,$B307,'Other Pharma &amp; Health Products'!BD:BD)+SUMIF('PSM Costs'!$B:$B,$B307,'PSM Costs'!BD:BD),"")</f>
        <v/>
      </c>
      <c r="V307" s="230" t="str">
        <f ca="1">IF(SUMIF(Pharmaceuticals!$B:$B,$B307,Pharmaceuticals!AW:AW)+SUMIF('Health Products &amp; Equipment'!$B:$B,$B307,'Health Products &amp; Equipment'!BF:BF)+SUMIF('Other Pharma &amp; Health Products'!$B:$B,$B307,'Other Pharma &amp; Health Products'!BF:BF)+SUMIF('PSM Costs'!$B:$B,$B307,'PSM Costs'!BF:BF)&gt;0,SUMIF(Pharmaceuticals!$B:$B,$B307,Pharmaceuticals!AW:AW)+SUMIF('Health Products &amp; Equipment'!$B:$B,$B307,'Health Products &amp; Equipment'!BF:BF)+SUMIF('Other Pharma &amp; Health Products'!$B:$B,$B307,'Other Pharma &amp; Health Products'!BF:BF)+SUMIF('PSM Costs'!$B:$B,$B307,'PSM Costs'!BF:BF),"")</f>
        <v/>
      </c>
      <c r="W307" s="228" t="str">
        <f t="shared" ca="1" si="28"/>
        <v/>
      </c>
      <c r="X307" s="231" t="str">
        <f ca="1">IF(SUMIF(Pharmaceuticals!$B:$B,$B307,Pharmaceuticals!BD:BD)+SUMIF('Health Products &amp; Equipment'!$B:$B,$B307,'Health Products &amp; Equipment'!BM:BM)+SUMIF('Other Pharma &amp; Health Products'!$B:$B,$B307,'Other Pharma &amp; Health Products'!BM:BM)+SUMIF('PSM Costs'!$B:$B,$B307,'PSM Costs'!BM:BM)&gt;0,SUMIF(Pharmaceuticals!$B:$B,$B307,Pharmaceuticals!BD:BD)+SUMIF('Health Products &amp; Equipment'!$B:$B,$B307,'Health Products &amp; Equipment'!BM:BM)+SUMIF('Other Pharma &amp; Health Products'!$B:$B,$B307,'Other Pharma &amp; Health Products'!BM:BM)+SUMIF('PSM Costs'!$B:$B,$B307,'PSM Costs'!BM:BM),"")</f>
        <v/>
      </c>
      <c r="Y307" s="231" t="str">
        <f ca="1">IF(SUMIF(Pharmaceuticals!$B:$B,$B307,Pharmaceuticals!BF:BF)+SUMIF('Health Products &amp; Equipment'!$B:$B,$B307,'Health Products &amp; Equipment'!BO:BO)+SUMIF('Other Pharma &amp; Health Products'!$B:$B,$B307,'Other Pharma &amp; Health Products'!BO:BO)+SUMIF('PSM Costs'!$B:$B,$B307,'PSM Costs'!BO:BO)&gt;0,SUMIF(Pharmaceuticals!$B:$B,$B307,Pharmaceuticals!BF:BF)+SUMIF('Health Products &amp; Equipment'!$B:$B,$B307,'Health Products &amp; Equipment'!BO:BO)+SUMIF('Other Pharma &amp; Health Products'!$B:$B,$B307,'Other Pharma &amp; Health Products'!BO:BO)+SUMIF('PSM Costs'!$B:$B,$B307,'PSM Costs'!BO:BO),"")</f>
        <v/>
      </c>
      <c r="Z307" s="231" t="str">
        <f ca="1">IF(SUMIF(Pharmaceuticals!$B:$B,$B307,Pharmaceuticals!BH:BH)+SUMIF('Health Products &amp; Equipment'!$B:$B,$B307,'Health Products &amp; Equipment'!BQ:BQ)+SUMIF('Other Pharma &amp; Health Products'!$B:$B,$B307,'Other Pharma &amp; Health Products'!BQ:BQ)+SUMIF('PSM Costs'!$B:$B,$B307,'PSM Costs'!BQ:BQ)&gt;0,SUMIF(Pharmaceuticals!$B:$B,$B307,Pharmaceuticals!BH:BH)+SUMIF('Health Products &amp; Equipment'!$B:$B,$B307,'Health Products &amp; Equipment'!BQ:BQ)+SUMIF('Other Pharma &amp; Health Products'!$B:$B,$B307,'Other Pharma &amp; Health Products'!BQ:BQ)+SUMIF('PSM Costs'!$B:$B,$B307,'PSM Costs'!BQ:BQ),"")</f>
        <v/>
      </c>
      <c r="AA307" s="231" t="str">
        <f ca="1">IF(SUMIF(Pharmaceuticals!$B:$B,$B307,Pharmaceuticals!BJ:BJ)+SUMIF('Health Products &amp; Equipment'!$B:$B,$B307,'Health Products &amp; Equipment'!BS:BS)+SUMIF('Other Pharma &amp; Health Products'!$B:$B,$B307,'Other Pharma &amp; Health Products'!BS:BS)+SUMIF('PSM Costs'!$B:$B,$B307,'PSM Costs'!BS:BS)&gt;0,SUMIF(Pharmaceuticals!$B:$B,$B307,Pharmaceuticals!BJ:BJ)+SUMIF('Health Products &amp; Equipment'!$B:$B,$B307,'Health Products &amp; Equipment'!BS:BS)+SUMIF('Other Pharma &amp; Health Products'!$B:$B,$B307,'Other Pharma &amp; Health Products'!BS:BS)+SUMIF('PSM Costs'!$B:$B,$B307,'PSM Costs'!BS:BS),"")</f>
        <v/>
      </c>
      <c r="AB307" s="230" t="str">
        <f t="shared" ca="1" si="29"/>
        <v/>
      </c>
    </row>
    <row r="308" spans="1:28" ht="22" customHeight="1" x14ac:dyDescent="0.15">
      <c r="A308" s="226">
        <v>298</v>
      </c>
      <c r="B308" s="226" t="str">
        <f ca="1">IFERROR(VLOOKUP(A308,'Rank unique Mod-Int-CI-PR'!I:J,2,FALSE),"")</f>
        <v/>
      </c>
      <c r="C308" s="227" t="str">
        <f ca="1">IFERROR(VLOOKUP(VALUE(LEFT(B308,FIND("-",B308)-1)),CatModules!B:C,2,FALSE),"")</f>
        <v/>
      </c>
      <c r="D308" s="227" t="str">
        <f ca="1">IFERROR(VLOOKUP(LEFT(B308,FIND("--",B308)-1),CatInt!D:E,2,FALSE),"")</f>
        <v/>
      </c>
      <c r="E308" s="227" t="str">
        <f ca="1">IFERROR(VLOOKUP(MID(B308,FIND("--",B308)+2,FIND("---",B308)-FIND("--",B308)-2),CatCostInp!D:E,2,FALSE),"")</f>
        <v/>
      </c>
      <c r="F308" s="227" t="str">
        <f ca="1">IFERROR(VLOOKUP(B308,ActivityConcat!A:C,3,FALSE),"")</f>
        <v/>
      </c>
      <c r="G308" s="228" t="str">
        <f ca="1">IFERROR(VLOOKUP(VALUE(RIGHT(B308,1)),Setup!A:D,4,FALSE),"")</f>
        <v/>
      </c>
      <c r="H308" s="229" t="str">
        <f t="shared" ca="1" si="25"/>
        <v/>
      </c>
      <c r="I308" s="230" t="str">
        <f ca="1">IF(SUMIF(Pharmaceuticals!$B:$B,$B308,Pharmaceuticals!Q:Q)+SUMIF('Health Products &amp; Equipment'!$B:$B,$B308,'Health Products &amp; Equipment'!Z:Z)+SUMIF('Other Pharma &amp; Health Products'!$B:$B,$B308,'Other Pharma &amp; Health Products'!Z:Z)+SUMIF('PSM Costs'!$B:$B,$B308,'PSM Costs'!Z:Z)&gt;0,SUMIF(Pharmaceuticals!$B:$B,$B308,Pharmaceuticals!Q:Q)+SUMIF('Health Products &amp; Equipment'!$B:$B,$B308,'Health Products &amp; Equipment'!Z:Z)+SUMIF('Other Pharma &amp; Health Products'!$B:$B,$B308,'Other Pharma &amp; Health Products'!Z:Z)+SUMIF('PSM Costs'!$B:$B,$B308,'PSM Costs'!Z:Z),"")</f>
        <v/>
      </c>
      <c r="J308" s="230" t="str">
        <f ca="1">IF(SUMIF(Pharmaceuticals!$B:$B,$B308,Pharmaceuticals!S:S)+SUMIF('Health Products &amp; Equipment'!$B:$B,$B308,'Health Products &amp; Equipment'!AB:AB)+SUMIF('Other Pharma &amp; Health Products'!$B:$B,$B308,'Other Pharma &amp; Health Products'!AB:AB)+SUMIF('PSM Costs'!$B:$B,$B308,'PSM Costs'!AB:AB)&gt;0,SUMIF(Pharmaceuticals!$B:$B,$B308,Pharmaceuticals!S:S)+SUMIF('Health Products &amp; Equipment'!$B:$B,$B308,'Health Products &amp; Equipment'!AB:AB)+SUMIF('Other Pharma &amp; Health Products'!$B:$B,$B308,'Other Pharma &amp; Health Products'!AB:AB)+SUMIF('PSM Costs'!$B:$B,$B308,'PSM Costs'!AB:AB),"")</f>
        <v/>
      </c>
      <c r="K308" s="230" t="str">
        <f ca="1">IF(SUMIF(Pharmaceuticals!$B:$B,$B308,Pharmaceuticals!U:U)+SUMIF('Health Products &amp; Equipment'!$B:$B,$B308,'Health Products &amp; Equipment'!AD:AD)+SUMIF('Other Pharma &amp; Health Products'!$B:$B,$B308,'Other Pharma &amp; Health Products'!AD:AD)+SUMIF('PSM Costs'!$B:$B,$B308,'PSM Costs'!AD:AD)&gt;0,SUMIF(Pharmaceuticals!$B:$B,$B308,Pharmaceuticals!U:U)+SUMIF('Health Products &amp; Equipment'!$B:$B,$B308,'Health Products &amp; Equipment'!AD:AD)+SUMIF('Other Pharma &amp; Health Products'!$B:$B,$B308,'Other Pharma &amp; Health Products'!AD:AD)+SUMIF('PSM Costs'!$B:$B,$B308,'PSM Costs'!AD:AD),"")</f>
        <v/>
      </c>
      <c r="L308" s="230" t="str">
        <f ca="1">IF(SUMIF(Pharmaceuticals!$B:$B,$B308,Pharmaceuticals!W:W)+SUMIF('Health Products &amp; Equipment'!$B:$B,$B308,'Health Products &amp; Equipment'!AF:AF)+SUMIF('Other Pharma &amp; Health Products'!$B:$B,$B308,'Other Pharma &amp; Health Products'!AF:AF)+SUMIF('PSM Costs'!$B:$B,$B308,'PSM Costs'!AF:AF)&gt;0,SUMIF(Pharmaceuticals!$B:$B,$B308,Pharmaceuticals!W:W)+SUMIF('Health Products &amp; Equipment'!$B:$B,$B308,'Health Products &amp; Equipment'!AF:AF)+SUMIF('Other Pharma &amp; Health Products'!$B:$B,$B308,'Other Pharma &amp; Health Products'!AF:AF)+SUMIF('PSM Costs'!$B:$B,$B308,'PSM Costs'!AF:AF),"")</f>
        <v/>
      </c>
      <c r="M308" s="228" t="str">
        <f t="shared" ca="1" si="26"/>
        <v/>
      </c>
      <c r="N308" s="231" t="str">
        <f ca="1">IF(SUMIF(Pharmaceuticals!$B:$B,$B308,Pharmaceuticals!AD:AD)+SUMIF('Health Products &amp; Equipment'!$B:$B,$B308,'Health Products &amp; Equipment'!AM:AM)+SUMIF('Other Pharma &amp; Health Products'!$B:$B,$B308,'Other Pharma &amp; Health Products'!AM:AM)+SUMIF('PSM Costs'!$B:$B,$B308,'PSM Costs'!AM:AM)&gt;0,SUMIF(Pharmaceuticals!$B:$B,$B308,Pharmaceuticals!AD:AD)+SUMIF('Health Products &amp; Equipment'!$B:$B,$B308,'Health Products &amp; Equipment'!AM:AM)+SUMIF('Other Pharma &amp; Health Products'!$B:$B,$B308,'Other Pharma &amp; Health Products'!AM:AM)+SUMIF('PSM Costs'!$B:$B,$B308,'PSM Costs'!AM:AM),"")</f>
        <v/>
      </c>
      <c r="O308" s="231" t="str">
        <f ca="1">IF(SUMIF(Pharmaceuticals!$B:$B,$B308,Pharmaceuticals!AF:AF)+SUMIF('Health Products &amp; Equipment'!$B:$B,$B308,'Health Products &amp; Equipment'!AO:AO)+SUMIF('Other Pharma &amp; Health Products'!$B:$B,$B308,'Other Pharma &amp; Health Products'!AO:AO)+SUMIF('PSM Costs'!$B:$B,$B308,'PSM Costs'!AO:AO)&gt;0,SUMIF(Pharmaceuticals!$B:$B,$B308,Pharmaceuticals!AF:AF)+SUMIF('Health Products &amp; Equipment'!$B:$B,$B308,'Health Products &amp; Equipment'!AO:AO)+SUMIF('Other Pharma &amp; Health Products'!$B:$B,$B308,'Other Pharma &amp; Health Products'!AO:AO)+SUMIF('PSM Costs'!$B:$B,$B308,'PSM Costs'!AO:AO),"")</f>
        <v/>
      </c>
      <c r="P308" s="231" t="str">
        <f ca="1">IF(SUMIF(Pharmaceuticals!$B:$B,$B308,Pharmaceuticals!AH:AH)+SUMIF('Health Products &amp; Equipment'!$B:$B,$B308,'Health Products &amp; Equipment'!AQ:AQ)+SUMIF('Other Pharma &amp; Health Products'!$B:$B,$B308,'Other Pharma &amp; Health Products'!AQ:AQ)+SUMIF('PSM Costs'!$B:$B,$B308,'PSM Costs'!AQ:AQ)&gt;0,SUMIF(Pharmaceuticals!$B:$B,$B308,Pharmaceuticals!AH:AH)+SUMIF('Health Products &amp; Equipment'!$B:$B,$B308,'Health Products &amp; Equipment'!AQ:AQ)+SUMIF('Other Pharma &amp; Health Products'!$B:$B,$B308,'Other Pharma &amp; Health Products'!AQ:AQ)+SUMIF('PSM Costs'!$B:$B,$B308,'PSM Costs'!AQ:AQ),"")</f>
        <v/>
      </c>
      <c r="Q308" s="231" t="str">
        <f ca="1">IF(SUMIF(Pharmaceuticals!$B:$B,$B308,Pharmaceuticals!AJ:AJ)+SUMIF('Health Products &amp; Equipment'!$B:$B,$B308,'Health Products &amp; Equipment'!AS:AS)+SUMIF('Other Pharma &amp; Health Products'!$B:$B,$B308,'Other Pharma &amp; Health Products'!AS:AS)+SUMIF('PSM Costs'!$B:$B,$B308,'PSM Costs'!AS:AS)&gt;0,SUMIF(Pharmaceuticals!$B:$B,$B308,Pharmaceuticals!AJ:AJ)+SUMIF('Health Products &amp; Equipment'!$B:$B,$B308,'Health Products &amp; Equipment'!AS:AS)+SUMIF('Other Pharma &amp; Health Products'!$B:$B,$B308,'Other Pharma &amp; Health Products'!AS:AS)+SUMIF('PSM Costs'!$B:$B,$B308,'PSM Costs'!AS:AS),"")</f>
        <v/>
      </c>
      <c r="R308" s="229" t="str">
        <f t="shared" ca="1" si="27"/>
        <v/>
      </c>
      <c r="S308" s="230" t="str">
        <f ca="1">IF(SUMIF(Pharmaceuticals!$B:$B,$B308,Pharmaceuticals!AQ:AQ)+SUMIF('Health Products &amp; Equipment'!$B:$B,$B308,'Health Products &amp; Equipment'!AZ:AZ)+SUMIF('Other Pharma &amp; Health Products'!$B:$B,$B308,'Other Pharma &amp; Health Products'!AZ:AZ)+SUMIF('PSM Costs'!$B:$B,$B308,'PSM Costs'!AZ:AZ)&gt;0,SUMIF(Pharmaceuticals!$B:$B,$B308,Pharmaceuticals!AQ:AQ)+SUMIF('Health Products &amp; Equipment'!$B:$B,$B308,'Health Products &amp; Equipment'!AZ:AZ)+SUMIF('Other Pharma &amp; Health Products'!$B:$B,$B308,'Other Pharma &amp; Health Products'!AZ:AZ)+SUMIF('PSM Costs'!$B:$B,$B308,'PSM Costs'!AZ:AZ),"")</f>
        <v/>
      </c>
      <c r="T308" s="230" t="str">
        <f ca="1">IF(SUMIF(Pharmaceuticals!$B:$B,$B308,Pharmaceuticals!AS:AS)+SUMIF('Health Products &amp; Equipment'!$B:$B,$B308,'Health Products &amp; Equipment'!BB:BB)+SUMIF('Other Pharma &amp; Health Products'!$B:$B,$B308,'Other Pharma &amp; Health Products'!BB:BB)+SUMIF('PSM Costs'!$B:$B,$B308,'PSM Costs'!BB:BB)&gt;0,SUMIF(Pharmaceuticals!$B:$B,$B308,Pharmaceuticals!AS:AS)+SUMIF('Health Products &amp; Equipment'!$B:$B,$B308,'Health Products &amp; Equipment'!BB:BB)+SUMIF('Other Pharma &amp; Health Products'!$B:$B,$B308,'Other Pharma &amp; Health Products'!BB:BB)+SUMIF('PSM Costs'!$B:$B,$B308,'PSM Costs'!BB:BB),"")</f>
        <v/>
      </c>
      <c r="U308" s="230" t="str">
        <f ca="1">IF(SUMIF(Pharmaceuticals!$B:$B,$B308,Pharmaceuticals!AU:AU)+SUMIF('Health Products &amp; Equipment'!$B:$B,$B308,'Health Products &amp; Equipment'!BD:BD)+SUMIF('Other Pharma &amp; Health Products'!$B:$B,$B308,'Other Pharma &amp; Health Products'!BD:BD)+SUMIF('PSM Costs'!$B:$B,$B308,'PSM Costs'!BD:BD)&gt;0,SUMIF(Pharmaceuticals!$B:$B,$B308,Pharmaceuticals!AU:AU)+SUMIF('Health Products &amp; Equipment'!$B:$B,$B308,'Health Products &amp; Equipment'!BD:BD)+SUMIF('Other Pharma &amp; Health Products'!$B:$B,$B308,'Other Pharma &amp; Health Products'!BD:BD)+SUMIF('PSM Costs'!$B:$B,$B308,'PSM Costs'!BD:BD),"")</f>
        <v/>
      </c>
      <c r="V308" s="230" t="str">
        <f ca="1">IF(SUMIF(Pharmaceuticals!$B:$B,$B308,Pharmaceuticals!AW:AW)+SUMIF('Health Products &amp; Equipment'!$B:$B,$B308,'Health Products &amp; Equipment'!BF:BF)+SUMIF('Other Pharma &amp; Health Products'!$B:$B,$B308,'Other Pharma &amp; Health Products'!BF:BF)+SUMIF('PSM Costs'!$B:$B,$B308,'PSM Costs'!BF:BF)&gt;0,SUMIF(Pharmaceuticals!$B:$B,$B308,Pharmaceuticals!AW:AW)+SUMIF('Health Products &amp; Equipment'!$B:$B,$B308,'Health Products &amp; Equipment'!BF:BF)+SUMIF('Other Pharma &amp; Health Products'!$B:$B,$B308,'Other Pharma &amp; Health Products'!BF:BF)+SUMIF('PSM Costs'!$B:$B,$B308,'PSM Costs'!BF:BF),"")</f>
        <v/>
      </c>
      <c r="W308" s="228" t="str">
        <f t="shared" ca="1" si="28"/>
        <v/>
      </c>
      <c r="X308" s="231" t="str">
        <f ca="1">IF(SUMIF(Pharmaceuticals!$B:$B,$B308,Pharmaceuticals!BD:BD)+SUMIF('Health Products &amp; Equipment'!$B:$B,$B308,'Health Products &amp; Equipment'!BM:BM)+SUMIF('Other Pharma &amp; Health Products'!$B:$B,$B308,'Other Pharma &amp; Health Products'!BM:BM)+SUMIF('PSM Costs'!$B:$B,$B308,'PSM Costs'!BM:BM)&gt;0,SUMIF(Pharmaceuticals!$B:$B,$B308,Pharmaceuticals!BD:BD)+SUMIF('Health Products &amp; Equipment'!$B:$B,$B308,'Health Products &amp; Equipment'!BM:BM)+SUMIF('Other Pharma &amp; Health Products'!$B:$B,$B308,'Other Pharma &amp; Health Products'!BM:BM)+SUMIF('PSM Costs'!$B:$B,$B308,'PSM Costs'!BM:BM),"")</f>
        <v/>
      </c>
      <c r="Y308" s="231" t="str">
        <f ca="1">IF(SUMIF(Pharmaceuticals!$B:$B,$B308,Pharmaceuticals!BF:BF)+SUMIF('Health Products &amp; Equipment'!$B:$B,$B308,'Health Products &amp; Equipment'!BO:BO)+SUMIF('Other Pharma &amp; Health Products'!$B:$B,$B308,'Other Pharma &amp; Health Products'!BO:BO)+SUMIF('PSM Costs'!$B:$B,$B308,'PSM Costs'!BO:BO)&gt;0,SUMIF(Pharmaceuticals!$B:$B,$B308,Pharmaceuticals!BF:BF)+SUMIF('Health Products &amp; Equipment'!$B:$B,$B308,'Health Products &amp; Equipment'!BO:BO)+SUMIF('Other Pharma &amp; Health Products'!$B:$B,$B308,'Other Pharma &amp; Health Products'!BO:BO)+SUMIF('PSM Costs'!$B:$B,$B308,'PSM Costs'!BO:BO),"")</f>
        <v/>
      </c>
      <c r="Z308" s="231" t="str">
        <f ca="1">IF(SUMIF(Pharmaceuticals!$B:$B,$B308,Pharmaceuticals!BH:BH)+SUMIF('Health Products &amp; Equipment'!$B:$B,$B308,'Health Products &amp; Equipment'!BQ:BQ)+SUMIF('Other Pharma &amp; Health Products'!$B:$B,$B308,'Other Pharma &amp; Health Products'!BQ:BQ)+SUMIF('PSM Costs'!$B:$B,$B308,'PSM Costs'!BQ:BQ)&gt;0,SUMIF(Pharmaceuticals!$B:$B,$B308,Pharmaceuticals!BH:BH)+SUMIF('Health Products &amp; Equipment'!$B:$B,$B308,'Health Products &amp; Equipment'!BQ:BQ)+SUMIF('Other Pharma &amp; Health Products'!$B:$B,$B308,'Other Pharma &amp; Health Products'!BQ:BQ)+SUMIF('PSM Costs'!$B:$B,$B308,'PSM Costs'!BQ:BQ),"")</f>
        <v/>
      </c>
      <c r="AA308" s="231" t="str">
        <f ca="1">IF(SUMIF(Pharmaceuticals!$B:$B,$B308,Pharmaceuticals!BJ:BJ)+SUMIF('Health Products &amp; Equipment'!$B:$B,$B308,'Health Products &amp; Equipment'!BS:BS)+SUMIF('Other Pharma &amp; Health Products'!$B:$B,$B308,'Other Pharma &amp; Health Products'!BS:BS)+SUMIF('PSM Costs'!$B:$B,$B308,'PSM Costs'!BS:BS)&gt;0,SUMIF(Pharmaceuticals!$B:$B,$B308,Pharmaceuticals!BJ:BJ)+SUMIF('Health Products &amp; Equipment'!$B:$B,$B308,'Health Products &amp; Equipment'!BS:BS)+SUMIF('Other Pharma &amp; Health Products'!$B:$B,$B308,'Other Pharma &amp; Health Products'!BS:BS)+SUMIF('PSM Costs'!$B:$B,$B308,'PSM Costs'!BS:BS),"")</f>
        <v/>
      </c>
      <c r="AB308" s="230" t="str">
        <f t="shared" ca="1" si="29"/>
        <v/>
      </c>
    </row>
    <row r="309" spans="1:28" ht="22" customHeight="1" x14ac:dyDescent="0.15">
      <c r="A309" s="226">
        <v>299</v>
      </c>
      <c r="B309" s="226" t="str">
        <f ca="1">IFERROR(VLOOKUP(A309,'Rank unique Mod-Int-CI-PR'!I:J,2,FALSE),"")</f>
        <v/>
      </c>
      <c r="C309" s="227" t="str">
        <f ca="1">IFERROR(VLOOKUP(VALUE(LEFT(B309,FIND("-",B309)-1)),CatModules!B:C,2,FALSE),"")</f>
        <v/>
      </c>
      <c r="D309" s="227" t="str">
        <f ca="1">IFERROR(VLOOKUP(LEFT(B309,FIND("--",B309)-1),CatInt!D:E,2,FALSE),"")</f>
        <v/>
      </c>
      <c r="E309" s="227" t="str">
        <f ca="1">IFERROR(VLOOKUP(MID(B309,FIND("--",B309)+2,FIND("---",B309)-FIND("--",B309)-2),CatCostInp!D:E,2,FALSE),"")</f>
        <v/>
      </c>
      <c r="F309" s="227" t="str">
        <f ca="1">IFERROR(VLOOKUP(B309,ActivityConcat!A:C,3,FALSE),"")</f>
        <v/>
      </c>
      <c r="G309" s="228" t="str">
        <f ca="1">IFERROR(VLOOKUP(VALUE(RIGHT(B309,1)),Setup!A:D,4,FALSE),"")</f>
        <v/>
      </c>
      <c r="H309" s="229" t="str">
        <f t="shared" ca="1" si="25"/>
        <v/>
      </c>
      <c r="I309" s="230" t="str">
        <f ca="1">IF(SUMIF(Pharmaceuticals!$B:$B,$B309,Pharmaceuticals!Q:Q)+SUMIF('Health Products &amp; Equipment'!$B:$B,$B309,'Health Products &amp; Equipment'!Z:Z)+SUMIF('Other Pharma &amp; Health Products'!$B:$B,$B309,'Other Pharma &amp; Health Products'!Z:Z)+SUMIF('PSM Costs'!$B:$B,$B309,'PSM Costs'!Z:Z)&gt;0,SUMIF(Pharmaceuticals!$B:$B,$B309,Pharmaceuticals!Q:Q)+SUMIF('Health Products &amp; Equipment'!$B:$B,$B309,'Health Products &amp; Equipment'!Z:Z)+SUMIF('Other Pharma &amp; Health Products'!$B:$B,$B309,'Other Pharma &amp; Health Products'!Z:Z)+SUMIF('PSM Costs'!$B:$B,$B309,'PSM Costs'!Z:Z),"")</f>
        <v/>
      </c>
      <c r="J309" s="230" t="str">
        <f ca="1">IF(SUMIF(Pharmaceuticals!$B:$B,$B309,Pharmaceuticals!S:S)+SUMIF('Health Products &amp; Equipment'!$B:$B,$B309,'Health Products &amp; Equipment'!AB:AB)+SUMIF('Other Pharma &amp; Health Products'!$B:$B,$B309,'Other Pharma &amp; Health Products'!AB:AB)+SUMIF('PSM Costs'!$B:$B,$B309,'PSM Costs'!AB:AB)&gt;0,SUMIF(Pharmaceuticals!$B:$B,$B309,Pharmaceuticals!S:S)+SUMIF('Health Products &amp; Equipment'!$B:$B,$B309,'Health Products &amp; Equipment'!AB:AB)+SUMIF('Other Pharma &amp; Health Products'!$B:$B,$B309,'Other Pharma &amp; Health Products'!AB:AB)+SUMIF('PSM Costs'!$B:$B,$B309,'PSM Costs'!AB:AB),"")</f>
        <v/>
      </c>
      <c r="K309" s="230" t="str">
        <f ca="1">IF(SUMIF(Pharmaceuticals!$B:$B,$B309,Pharmaceuticals!U:U)+SUMIF('Health Products &amp; Equipment'!$B:$B,$B309,'Health Products &amp; Equipment'!AD:AD)+SUMIF('Other Pharma &amp; Health Products'!$B:$B,$B309,'Other Pharma &amp; Health Products'!AD:AD)+SUMIF('PSM Costs'!$B:$B,$B309,'PSM Costs'!AD:AD)&gt;0,SUMIF(Pharmaceuticals!$B:$B,$B309,Pharmaceuticals!U:U)+SUMIF('Health Products &amp; Equipment'!$B:$B,$B309,'Health Products &amp; Equipment'!AD:AD)+SUMIF('Other Pharma &amp; Health Products'!$B:$B,$B309,'Other Pharma &amp; Health Products'!AD:AD)+SUMIF('PSM Costs'!$B:$B,$B309,'PSM Costs'!AD:AD),"")</f>
        <v/>
      </c>
      <c r="L309" s="230" t="str">
        <f ca="1">IF(SUMIF(Pharmaceuticals!$B:$B,$B309,Pharmaceuticals!W:W)+SUMIF('Health Products &amp; Equipment'!$B:$B,$B309,'Health Products &amp; Equipment'!AF:AF)+SUMIF('Other Pharma &amp; Health Products'!$B:$B,$B309,'Other Pharma &amp; Health Products'!AF:AF)+SUMIF('PSM Costs'!$B:$B,$B309,'PSM Costs'!AF:AF)&gt;0,SUMIF(Pharmaceuticals!$B:$B,$B309,Pharmaceuticals!W:W)+SUMIF('Health Products &amp; Equipment'!$B:$B,$B309,'Health Products &amp; Equipment'!AF:AF)+SUMIF('Other Pharma &amp; Health Products'!$B:$B,$B309,'Other Pharma &amp; Health Products'!AF:AF)+SUMIF('PSM Costs'!$B:$B,$B309,'PSM Costs'!AF:AF),"")</f>
        <v/>
      </c>
      <c r="M309" s="228" t="str">
        <f t="shared" ca="1" si="26"/>
        <v/>
      </c>
      <c r="N309" s="231" t="str">
        <f ca="1">IF(SUMIF(Pharmaceuticals!$B:$B,$B309,Pharmaceuticals!AD:AD)+SUMIF('Health Products &amp; Equipment'!$B:$B,$B309,'Health Products &amp; Equipment'!AM:AM)+SUMIF('Other Pharma &amp; Health Products'!$B:$B,$B309,'Other Pharma &amp; Health Products'!AM:AM)+SUMIF('PSM Costs'!$B:$B,$B309,'PSM Costs'!AM:AM)&gt;0,SUMIF(Pharmaceuticals!$B:$B,$B309,Pharmaceuticals!AD:AD)+SUMIF('Health Products &amp; Equipment'!$B:$B,$B309,'Health Products &amp; Equipment'!AM:AM)+SUMIF('Other Pharma &amp; Health Products'!$B:$B,$B309,'Other Pharma &amp; Health Products'!AM:AM)+SUMIF('PSM Costs'!$B:$B,$B309,'PSM Costs'!AM:AM),"")</f>
        <v/>
      </c>
      <c r="O309" s="231" t="str">
        <f ca="1">IF(SUMIF(Pharmaceuticals!$B:$B,$B309,Pharmaceuticals!AF:AF)+SUMIF('Health Products &amp; Equipment'!$B:$B,$B309,'Health Products &amp; Equipment'!AO:AO)+SUMIF('Other Pharma &amp; Health Products'!$B:$B,$B309,'Other Pharma &amp; Health Products'!AO:AO)+SUMIF('PSM Costs'!$B:$B,$B309,'PSM Costs'!AO:AO)&gt;0,SUMIF(Pharmaceuticals!$B:$B,$B309,Pharmaceuticals!AF:AF)+SUMIF('Health Products &amp; Equipment'!$B:$B,$B309,'Health Products &amp; Equipment'!AO:AO)+SUMIF('Other Pharma &amp; Health Products'!$B:$B,$B309,'Other Pharma &amp; Health Products'!AO:AO)+SUMIF('PSM Costs'!$B:$B,$B309,'PSM Costs'!AO:AO),"")</f>
        <v/>
      </c>
      <c r="P309" s="231" t="str">
        <f ca="1">IF(SUMIF(Pharmaceuticals!$B:$B,$B309,Pharmaceuticals!AH:AH)+SUMIF('Health Products &amp; Equipment'!$B:$B,$B309,'Health Products &amp; Equipment'!AQ:AQ)+SUMIF('Other Pharma &amp; Health Products'!$B:$B,$B309,'Other Pharma &amp; Health Products'!AQ:AQ)+SUMIF('PSM Costs'!$B:$B,$B309,'PSM Costs'!AQ:AQ)&gt;0,SUMIF(Pharmaceuticals!$B:$B,$B309,Pharmaceuticals!AH:AH)+SUMIF('Health Products &amp; Equipment'!$B:$B,$B309,'Health Products &amp; Equipment'!AQ:AQ)+SUMIF('Other Pharma &amp; Health Products'!$B:$B,$B309,'Other Pharma &amp; Health Products'!AQ:AQ)+SUMIF('PSM Costs'!$B:$B,$B309,'PSM Costs'!AQ:AQ),"")</f>
        <v/>
      </c>
      <c r="Q309" s="231" t="str">
        <f ca="1">IF(SUMIF(Pharmaceuticals!$B:$B,$B309,Pharmaceuticals!AJ:AJ)+SUMIF('Health Products &amp; Equipment'!$B:$B,$B309,'Health Products &amp; Equipment'!AS:AS)+SUMIF('Other Pharma &amp; Health Products'!$B:$B,$B309,'Other Pharma &amp; Health Products'!AS:AS)+SUMIF('PSM Costs'!$B:$B,$B309,'PSM Costs'!AS:AS)&gt;0,SUMIF(Pharmaceuticals!$B:$B,$B309,Pharmaceuticals!AJ:AJ)+SUMIF('Health Products &amp; Equipment'!$B:$B,$B309,'Health Products &amp; Equipment'!AS:AS)+SUMIF('Other Pharma &amp; Health Products'!$B:$B,$B309,'Other Pharma &amp; Health Products'!AS:AS)+SUMIF('PSM Costs'!$B:$B,$B309,'PSM Costs'!AS:AS),"")</f>
        <v/>
      </c>
      <c r="R309" s="229" t="str">
        <f t="shared" ca="1" si="27"/>
        <v/>
      </c>
      <c r="S309" s="230" t="str">
        <f ca="1">IF(SUMIF(Pharmaceuticals!$B:$B,$B309,Pharmaceuticals!AQ:AQ)+SUMIF('Health Products &amp; Equipment'!$B:$B,$B309,'Health Products &amp; Equipment'!AZ:AZ)+SUMIF('Other Pharma &amp; Health Products'!$B:$B,$B309,'Other Pharma &amp; Health Products'!AZ:AZ)+SUMIF('PSM Costs'!$B:$B,$B309,'PSM Costs'!AZ:AZ)&gt;0,SUMIF(Pharmaceuticals!$B:$B,$B309,Pharmaceuticals!AQ:AQ)+SUMIF('Health Products &amp; Equipment'!$B:$B,$B309,'Health Products &amp; Equipment'!AZ:AZ)+SUMIF('Other Pharma &amp; Health Products'!$B:$B,$B309,'Other Pharma &amp; Health Products'!AZ:AZ)+SUMIF('PSM Costs'!$B:$B,$B309,'PSM Costs'!AZ:AZ),"")</f>
        <v/>
      </c>
      <c r="T309" s="230" t="str">
        <f ca="1">IF(SUMIF(Pharmaceuticals!$B:$B,$B309,Pharmaceuticals!AS:AS)+SUMIF('Health Products &amp; Equipment'!$B:$B,$B309,'Health Products &amp; Equipment'!BB:BB)+SUMIF('Other Pharma &amp; Health Products'!$B:$B,$B309,'Other Pharma &amp; Health Products'!BB:BB)+SUMIF('PSM Costs'!$B:$B,$B309,'PSM Costs'!BB:BB)&gt;0,SUMIF(Pharmaceuticals!$B:$B,$B309,Pharmaceuticals!AS:AS)+SUMIF('Health Products &amp; Equipment'!$B:$B,$B309,'Health Products &amp; Equipment'!BB:BB)+SUMIF('Other Pharma &amp; Health Products'!$B:$B,$B309,'Other Pharma &amp; Health Products'!BB:BB)+SUMIF('PSM Costs'!$B:$B,$B309,'PSM Costs'!BB:BB),"")</f>
        <v/>
      </c>
      <c r="U309" s="230" t="str">
        <f ca="1">IF(SUMIF(Pharmaceuticals!$B:$B,$B309,Pharmaceuticals!AU:AU)+SUMIF('Health Products &amp; Equipment'!$B:$B,$B309,'Health Products &amp; Equipment'!BD:BD)+SUMIF('Other Pharma &amp; Health Products'!$B:$B,$B309,'Other Pharma &amp; Health Products'!BD:BD)+SUMIF('PSM Costs'!$B:$B,$B309,'PSM Costs'!BD:BD)&gt;0,SUMIF(Pharmaceuticals!$B:$B,$B309,Pharmaceuticals!AU:AU)+SUMIF('Health Products &amp; Equipment'!$B:$B,$B309,'Health Products &amp; Equipment'!BD:BD)+SUMIF('Other Pharma &amp; Health Products'!$B:$B,$B309,'Other Pharma &amp; Health Products'!BD:BD)+SUMIF('PSM Costs'!$B:$B,$B309,'PSM Costs'!BD:BD),"")</f>
        <v/>
      </c>
      <c r="V309" s="230" t="str">
        <f ca="1">IF(SUMIF(Pharmaceuticals!$B:$B,$B309,Pharmaceuticals!AW:AW)+SUMIF('Health Products &amp; Equipment'!$B:$B,$B309,'Health Products &amp; Equipment'!BF:BF)+SUMIF('Other Pharma &amp; Health Products'!$B:$B,$B309,'Other Pharma &amp; Health Products'!BF:BF)+SUMIF('PSM Costs'!$B:$B,$B309,'PSM Costs'!BF:BF)&gt;0,SUMIF(Pharmaceuticals!$B:$B,$B309,Pharmaceuticals!AW:AW)+SUMIF('Health Products &amp; Equipment'!$B:$B,$B309,'Health Products &amp; Equipment'!BF:BF)+SUMIF('Other Pharma &amp; Health Products'!$B:$B,$B309,'Other Pharma &amp; Health Products'!BF:BF)+SUMIF('PSM Costs'!$B:$B,$B309,'PSM Costs'!BF:BF),"")</f>
        <v/>
      </c>
      <c r="W309" s="228" t="str">
        <f t="shared" ca="1" si="28"/>
        <v/>
      </c>
      <c r="X309" s="231" t="str">
        <f ca="1">IF(SUMIF(Pharmaceuticals!$B:$B,$B309,Pharmaceuticals!BD:BD)+SUMIF('Health Products &amp; Equipment'!$B:$B,$B309,'Health Products &amp; Equipment'!BM:BM)+SUMIF('Other Pharma &amp; Health Products'!$B:$B,$B309,'Other Pharma &amp; Health Products'!BM:BM)+SUMIF('PSM Costs'!$B:$B,$B309,'PSM Costs'!BM:BM)&gt;0,SUMIF(Pharmaceuticals!$B:$B,$B309,Pharmaceuticals!BD:BD)+SUMIF('Health Products &amp; Equipment'!$B:$B,$B309,'Health Products &amp; Equipment'!BM:BM)+SUMIF('Other Pharma &amp; Health Products'!$B:$B,$B309,'Other Pharma &amp; Health Products'!BM:BM)+SUMIF('PSM Costs'!$B:$B,$B309,'PSM Costs'!BM:BM),"")</f>
        <v/>
      </c>
      <c r="Y309" s="231" t="str">
        <f ca="1">IF(SUMIF(Pharmaceuticals!$B:$B,$B309,Pharmaceuticals!BF:BF)+SUMIF('Health Products &amp; Equipment'!$B:$B,$B309,'Health Products &amp; Equipment'!BO:BO)+SUMIF('Other Pharma &amp; Health Products'!$B:$B,$B309,'Other Pharma &amp; Health Products'!BO:BO)+SUMIF('PSM Costs'!$B:$B,$B309,'PSM Costs'!BO:BO)&gt;0,SUMIF(Pharmaceuticals!$B:$B,$B309,Pharmaceuticals!BF:BF)+SUMIF('Health Products &amp; Equipment'!$B:$B,$B309,'Health Products &amp; Equipment'!BO:BO)+SUMIF('Other Pharma &amp; Health Products'!$B:$B,$B309,'Other Pharma &amp; Health Products'!BO:BO)+SUMIF('PSM Costs'!$B:$B,$B309,'PSM Costs'!BO:BO),"")</f>
        <v/>
      </c>
      <c r="Z309" s="231" t="str">
        <f ca="1">IF(SUMIF(Pharmaceuticals!$B:$B,$B309,Pharmaceuticals!BH:BH)+SUMIF('Health Products &amp; Equipment'!$B:$B,$B309,'Health Products &amp; Equipment'!BQ:BQ)+SUMIF('Other Pharma &amp; Health Products'!$B:$B,$B309,'Other Pharma &amp; Health Products'!BQ:BQ)+SUMIF('PSM Costs'!$B:$B,$B309,'PSM Costs'!BQ:BQ)&gt;0,SUMIF(Pharmaceuticals!$B:$B,$B309,Pharmaceuticals!BH:BH)+SUMIF('Health Products &amp; Equipment'!$B:$B,$B309,'Health Products &amp; Equipment'!BQ:BQ)+SUMIF('Other Pharma &amp; Health Products'!$B:$B,$B309,'Other Pharma &amp; Health Products'!BQ:BQ)+SUMIF('PSM Costs'!$B:$B,$B309,'PSM Costs'!BQ:BQ),"")</f>
        <v/>
      </c>
      <c r="AA309" s="231" t="str">
        <f ca="1">IF(SUMIF(Pharmaceuticals!$B:$B,$B309,Pharmaceuticals!BJ:BJ)+SUMIF('Health Products &amp; Equipment'!$B:$B,$B309,'Health Products &amp; Equipment'!BS:BS)+SUMIF('Other Pharma &amp; Health Products'!$B:$B,$B309,'Other Pharma &amp; Health Products'!BS:BS)+SUMIF('PSM Costs'!$B:$B,$B309,'PSM Costs'!BS:BS)&gt;0,SUMIF(Pharmaceuticals!$B:$B,$B309,Pharmaceuticals!BJ:BJ)+SUMIF('Health Products &amp; Equipment'!$B:$B,$B309,'Health Products &amp; Equipment'!BS:BS)+SUMIF('Other Pharma &amp; Health Products'!$B:$B,$B309,'Other Pharma &amp; Health Products'!BS:BS)+SUMIF('PSM Costs'!$B:$B,$B309,'PSM Costs'!BS:BS),"")</f>
        <v/>
      </c>
      <c r="AB309" s="230" t="str">
        <f t="shared" ca="1" si="29"/>
        <v/>
      </c>
    </row>
    <row r="310" spans="1:28" ht="22" customHeight="1" x14ac:dyDescent="0.15">
      <c r="A310" s="226">
        <v>300</v>
      </c>
      <c r="B310" s="226" t="str">
        <f ca="1">IFERROR(VLOOKUP(A310,'Rank unique Mod-Int-CI-PR'!I:J,2,FALSE),"")</f>
        <v/>
      </c>
      <c r="C310" s="227" t="str">
        <f ca="1">IFERROR(VLOOKUP(VALUE(LEFT(B310,FIND("-",B310)-1)),CatModules!B:C,2,FALSE),"")</f>
        <v/>
      </c>
      <c r="D310" s="227" t="str">
        <f ca="1">IFERROR(VLOOKUP(LEFT(B310,FIND("--",B310)-1),CatInt!D:E,2,FALSE),"")</f>
        <v/>
      </c>
      <c r="E310" s="227" t="str">
        <f ca="1">IFERROR(VLOOKUP(MID(B310,FIND("--",B310)+2,FIND("---",B310)-FIND("--",B310)-2),CatCostInp!D:E,2,FALSE),"")</f>
        <v/>
      </c>
      <c r="F310" s="227" t="str">
        <f ca="1">IFERROR(VLOOKUP(B310,ActivityConcat!A:C,3,FALSE),"")</f>
        <v/>
      </c>
      <c r="G310" s="228" t="str">
        <f ca="1">IFERROR(VLOOKUP(VALUE(RIGHT(B310,1)),Setup!A:D,4,FALSE),"")</f>
        <v/>
      </c>
      <c r="H310" s="229" t="str">
        <f t="shared" ca="1" si="25"/>
        <v/>
      </c>
      <c r="I310" s="230" t="str">
        <f ca="1">IF(SUMIF(Pharmaceuticals!$B:$B,$B310,Pharmaceuticals!Q:Q)+SUMIF('Health Products &amp; Equipment'!$B:$B,$B310,'Health Products &amp; Equipment'!Z:Z)+SUMIF('Other Pharma &amp; Health Products'!$B:$B,$B310,'Other Pharma &amp; Health Products'!Z:Z)+SUMIF('PSM Costs'!$B:$B,$B310,'PSM Costs'!Z:Z)&gt;0,SUMIF(Pharmaceuticals!$B:$B,$B310,Pharmaceuticals!Q:Q)+SUMIF('Health Products &amp; Equipment'!$B:$B,$B310,'Health Products &amp; Equipment'!Z:Z)+SUMIF('Other Pharma &amp; Health Products'!$B:$B,$B310,'Other Pharma &amp; Health Products'!Z:Z)+SUMIF('PSM Costs'!$B:$B,$B310,'PSM Costs'!Z:Z),"")</f>
        <v/>
      </c>
      <c r="J310" s="230" t="str">
        <f ca="1">IF(SUMIF(Pharmaceuticals!$B:$B,$B310,Pharmaceuticals!S:S)+SUMIF('Health Products &amp; Equipment'!$B:$B,$B310,'Health Products &amp; Equipment'!AB:AB)+SUMIF('Other Pharma &amp; Health Products'!$B:$B,$B310,'Other Pharma &amp; Health Products'!AB:AB)+SUMIF('PSM Costs'!$B:$B,$B310,'PSM Costs'!AB:AB)&gt;0,SUMIF(Pharmaceuticals!$B:$B,$B310,Pharmaceuticals!S:S)+SUMIF('Health Products &amp; Equipment'!$B:$B,$B310,'Health Products &amp; Equipment'!AB:AB)+SUMIF('Other Pharma &amp; Health Products'!$B:$B,$B310,'Other Pharma &amp; Health Products'!AB:AB)+SUMIF('PSM Costs'!$B:$B,$B310,'PSM Costs'!AB:AB),"")</f>
        <v/>
      </c>
      <c r="K310" s="230" t="str">
        <f ca="1">IF(SUMIF(Pharmaceuticals!$B:$B,$B310,Pharmaceuticals!U:U)+SUMIF('Health Products &amp; Equipment'!$B:$B,$B310,'Health Products &amp; Equipment'!AD:AD)+SUMIF('Other Pharma &amp; Health Products'!$B:$B,$B310,'Other Pharma &amp; Health Products'!AD:AD)+SUMIF('PSM Costs'!$B:$B,$B310,'PSM Costs'!AD:AD)&gt;0,SUMIF(Pharmaceuticals!$B:$B,$B310,Pharmaceuticals!U:U)+SUMIF('Health Products &amp; Equipment'!$B:$B,$B310,'Health Products &amp; Equipment'!AD:AD)+SUMIF('Other Pharma &amp; Health Products'!$B:$B,$B310,'Other Pharma &amp; Health Products'!AD:AD)+SUMIF('PSM Costs'!$B:$B,$B310,'PSM Costs'!AD:AD),"")</f>
        <v/>
      </c>
      <c r="L310" s="230" t="str">
        <f ca="1">IF(SUMIF(Pharmaceuticals!$B:$B,$B310,Pharmaceuticals!W:W)+SUMIF('Health Products &amp; Equipment'!$B:$B,$B310,'Health Products &amp; Equipment'!AF:AF)+SUMIF('Other Pharma &amp; Health Products'!$B:$B,$B310,'Other Pharma &amp; Health Products'!AF:AF)+SUMIF('PSM Costs'!$B:$B,$B310,'PSM Costs'!AF:AF)&gt;0,SUMIF(Pharmaceuticals!$B:$B,$B310,Pharmaceuticals!W:W)+SUMIF('Health Products &amp; Equipment'!$B:$B,$B310,'Health Products &amp; Equipment'!AF:AF)+SUMIF('Other Pharma &amp; Health Products'!$B:$B,$B310,'Other Pharma &amp; Health Products'!AF:AF)+SUMIF('PSM Costs'!$B:$B,$B310,'PSM Costs'!AF:AF),"")</f>
        <v/>
      </c>
      <c r="M310" s="228" t="str">
        <f t="shared" ca="1" si="26"/>
        <v/>
      </c>
      <c r="N310" s="231" t="str">
        <f ca="1">IF(SUMIF(Pharmaceuticals!$B:$B,$B310,Pharmaceuticals!AD:AD)+SUMIF('Health Products &amp; Equipment'!$B:$B,$B310,'Health Products &amp; Equipment'!AM:AM)+SUMIF('Other Pharma &amp; Health Products'!$B:$B,$B310,'Other Pharma &amp; Health Products'!AM:AM)+SUMIF('PSM Costs'!$B:$B,$B310,'PSM Costs'!AM:AM)&gt;0,SUMIF(Pharmaceuticals!$B:$B,$B310,Pharmaceuticals!AD:AD)+SUMIF('Health Products &amp; Equipment'!$B:$B,$B310,'Health Products &amp; Equipment'!AM:AM)+SUMIF('Other Pharma &amp; Health Products'!$B:$B,$B310,'Other Pharma &amp; Health Products'!AM:AM)+SUMIF('PSM Costs'!$B:$B,$B310,'PSM Costs'!AM:AM),"")</f>
        <v/>
      </c>
      <c r="O310" s="231" t="str">
        <f ca="1">IF(SUMIF(Pharmaceuticals!$B:$B,$B310,Pharmaceuticals!AF:AF)+SUMIF('Health Products &amp; Equipment'!$B:$B,$B310,'Health Products &amp; Equipment'!AO:AO)+SUMIF('Other Pharma &amp; Health Products'!$B:$B,$B310,'Other Pharma &amp; Health Products'!AO:AO)+SUMIF('PSM Costs'!$B:$B,$B310,'PSM Costs'!AO:AO)&gt;0,SUMIF(Pharmaceuticals!$B:$B,$B310,Pharmaceuticals!AF:AF)+SUMIF('Health Products &amp; Equipment'!$B:$B,$B310,'Health Products &amp; Equipment'!AO:AO)+SUMIF('Other Pharma &amp; Health Products'!$B:$B,$B310,'Other Pharma &amp; Health Products'!AO:AO)+SUMIF('PSM Costs'!$B:$B,$B310,'PSM Costs'!AO:AO),"")</f>
        <v/>
      </c>
      <c r="P310" s="231" t="str">
        <f ca="1">IF(SUMIF(Pharmaceuticals!$B:$B,$B310,Pharmaceuticals!AH:AH)+SUMIF('Health Products &amp; Equipment'!$B:$B,$B310,'Health Products &amp; Equipment'!AQ:AQ)+SUMIF('Other Pharma &amp; Health Products'!$B:$B,$B310,'Other Pharma &amp; Health Products'!AQ:AQ)+SUMIF('PSM Costs'!$B:$B,$B310,'PSM Costs'!AQ:AQ)&gt;0,SUMIF(Pharmaceuticals!$B:$B,$B310,Pharmaceuticals!AH:AH)+SUMIF('Health Products &amp; Equipment'!$B:$B,$B310,'Health Products &amp; Equipment'!AQ:AQ)+SUMIF('Other Pharma &amp; Health Products'!$B:$B,$B310,'Other Pharma &amp; Health Products'!AQ:AQ)+SUMIF('PSM Costs'!$B:$B,$B310,'PSM Costs'!AQ:AQ),"")</f>
        <v/>
      </c>
      <c r="Q310" s="231" t="str">
        <f ca="1">IF(SUMIF(Pharmaceuticals!$B:$B,$B310,Pharmaceuticals!AJ:AJ)+SUMIF('Health Products &amp; Equipment'!$B:$B,$B310,'Health Products &amp; Equipment'!AS:AS)+SUMIF('Other Pharma &amp; Health Products'!$B:$B,$B310,'Other Pharma &amp; Health Products'!AS:AS)+SUMIF('PSM Costs'!$B:$B,$B310,'PSM Costs'!AS:AS)&gt;0,SUMIF(Pharmaceuticals!$B:$B,$B310,Pharmaceuticals!AJ:AJ)+SUMIF('Health Products &amp; Equipment'!$B:$B,$B310,'Health Products &amp; Equipment'!AS:AS)+SUMIF('Other Pharma &amp; Health Products'!$B:$B,$B310,'Other Pharma &amp; Health Products'!AS:AS)+SUMIF('PSM Costs'!$B:$B,$B310,'PSM Costs'!AS:AS),"")</f>
        <v/>
      </c>
      <c r="R310" s="229" t="str">
        <f t="shared" ca="1" si="27"/>
        <v/>
      </c>
      <c r="S310" s="230" t="str">
        <f ca="1">IF(SUMIF(Pharmaceuticals!$B:$B,$B310,Pharmaceuticals!AQ:AQ)+SUMIF('Health Products &amp; Equipment'!$B:$B,$B310,'Health Products &amp; Equipment'!AZ:AZ)+SUMIF('Other Pharma &amp; Health Products'!$B:$B,$B310,'Other Pharma &amp; Health Products'!AZ:AZ)+SUMIF('PSM Costs'!$B:$B,$B310,'PSM Costs'!AZ:AZ)&gt;0,SUMIF(Pharmaceuticals!$B:$B,$B310,Pharmaceuticals!AQ:AQ)+SUMIF('Health Products &amp; Equipment'!$B:$B,$B310,'Health Products &amp; Equipment'!AZ:AZ)+SUMIF('Other Pharma &amp; Health Products'!$B:$B,$B310,'Other Pharma &amp; Health Products'!AZ:AZ)+SUMIF('PSM Costs'!$B:$B,$B310,'PSM Costs'!AZ:AZ),"")</f>
        <v/>
      </c>
      <c r="T310" s="230" t="str">
        <f ca="1">IF(SUMIF(Pharmaceuticals!$B:$B,$B310,Pharmaceuticals!AS:AS)+SUMIF('Health Products &amp; Equipment'!$B:$B,$B310,'Health Products &amp; Equipment'!BB:BB)+SUMIF('Other Pharma &amp; Health Products'!$B:$B,$B310,'Other Pharma &amp; Health Products'!BB:BB)+SUMIF('PSM Costs'!$B:$B,$B310,'PSM Costs'!BB:BB)&gt;0,SUMIF(Pharmaceuticals!$B:$B,$B310,Pharmaceuticals!AS:AS)+SUMIF('Health Products &amp; Equipment'!$B:$B,$B310,'Health Products &amp; Equipment'!BB:BB)+SUMIF('Other Pharma &amp; Health Products'!$B:$B,$B310,'Other Pharma &amp; Health Products'!BB:BB)+SUMIF('PSM Costs'!$B:$B,$B310,'PSM Costs'!BB:BB),"")</f>
        <v/>
      </c>
      <c r="U310" s="230" t="str">
        <f ca="1">IF(SUMIF(Pharmaceuticals!$B:$B,$B310,Pharmaceuticals!AU:AU)+SUMIF('Health Products &amp; Equipment'!$B:$B,$B310,'Health Products &amp; Equipment'!BD:BD)+SUMIF('Other Pharma &amp; Health Products'!$B:$B,$B310,'Other Pharma &amp; Health Products'!BD:BD)+SUMIF('PSM Costs'!$B:$B,$B310,'PSM Costs'!BD:BD)&gt;0,SUMIF(Pharmaceuticals!$B:$B,$B310,Pharmaceuticals!AU:AU)+SUMIF('Health Products &amp; Equipment'!$B:$B,$B310,'Health Products &amp; Equipment'!BD:BD)+SUMIF('Other Pharma &amp; Health Products'!$B:$B,$B310,'Other Pharma &amp; Health Products'!BD:BD)+SUMIF('PSM Costs'!$B:$B,$B310,'PSM Costs'!BD:BD),"")</f>
        <v/>
      </c>
      <c r="V310" s="230" t="str">
        <f ca="1">IF(SUMIF(Pharmaceuticals!$B:$B,$B310,Pharmaceuticals!AW:AW)+SUMIF('Health Products &amp; Equipment'!$B:$B,$B310,'Health Products &amp; Equipment'!BF:BF)+SUMIF('Other Pharma &amp; Health Products'!$B:$B,$B310,'Other Pharma &amp; Health Products'!BF:BF)+SUMIF('PSM Costs'!$B:$B,$B310,'PSM Costs'!BF:BF)&gt;0,SUMIF(Pharmaceuticals!$B:$B,$B310,Pharmaceuticals!AW:AW)+SUMIF('Health Products &amp; Equipment'!$B:$B,$B310,'Health Products &amp; Equipment'!BF:BF)+SUMIF('Other Pharma &amp; Health Products'!$B:$B,$B310,'Other Pharma &amp; Health Products'!BF:BF)+SUMIF('PSM Costs'!$B:$B,$B310,'PSM Costs'!BF:BF),"")</f>
        <v/>
      </c>
      <c r="W310" s="228" t="str">
        <f t="shared" ca="1" si="28"/>
        <v/>
      </c>
      <c r="X310" s="231" t="str">
        <f ca="1">IF(SUMIF(Pharmaceuticals!$B:$B,$B310,Pharmaceuticals!BD:BD)+SUMIF('Health Products &amp; Equipment'!$B:$B,$B310,'Health Products &amp; Equipment'!BM:BM)+SUMIF('Other Pharma &amp; Health Products'!$B:$B,$B310,'Other Pharma &amp; Health Products'!BM:BM)+SUMIF('PSM Costs'!$B:$B,$B310,'PSM Costs'!BM:BM)&gt;0,SUMIF(Pharmaceuticals!$B:$B,$B310,Pharmaceuticals!BD:BD)+SUMIF('Health Products &amp; Equipment'!$B:$B,$B310,'Health Products &amp; Equipment'!BM:BM)+SUMIF('Other Pharma &amp; Health Products'!$B:$B,$B310,'Other Pharma &amp; Health Products'!BM:BM)+SUMIF('PSM Costs'!$B:$B,$B310,'PSM Costs'!BM:BM),"")</f>
        <v/>
      </c>
      <c r="Y310" s="231" t="str">
        <f ca="1">IF(SUMIF(Pharmaceuticals!$B:$B,$B310,Pharmaceuticals!BF:BF)+SUMIF('Health Products &amp; Equipment'!$B:$B,$B310,'Health Products &amp; Equipment'!BO:BO)+SUMIF('Other Pharma &amp; Health Products'!$B:$B,$B310,'Other Pharma &amp; Health Products'!BO:BO)+SUMIF('PSM Costs'!$B:$B,$B310,'PSM Costs'!BO:BO)&gt;0,SUMIF(Pharmaceuticals!$B:$B,$B310,Pharmaceuticals!BF:BF)+SUMIF('Health Products &amp; Equipment'!$B:$B,$B310,'Health Products &amp; Equipment'!BO:BO)+SUMIF('Other Pharma &amp; Health Products'!$B:$B,$B310,'Other Pharma &amp; Health Products'!BO:BO)+SUMIF('PSM Costs'!$B:$B,$B310,'PSM Costs'!BO:BO),"")</f>
        <v/>
      </c>
      <c r="Z310" s="231" t="str">
        <f ca="1">IF(SUMIF(Pharmaceuticals!$B:$B,$B310,Pharmaceuticals!BH:BH)+SUMIF('Health Products &amp; Equipment'!$B:$B,$B310,'Health Products &amp; Equipment'!BQ:BQ)+SUMIF('Other Pharma &amp; Health Products'!$B:$B,$B310,'Other Pharma &amp; Health Products'!BQ:BQ)+SUMIF('PSM Costs'!$B:$B,$B310,'PSM Costs'!BQ:BQ)&gt;0,SUMIF(Pharmaceuticals!$B:$B,$B310,Pharmaceuticals!BH:BH)+SUMIF('Health Products &amp; Equipment'!$B:$B,$B310,'Health Products &amp; Equipment'!BQ:BQ)+SUMIF('Other Pharma &amp; Health Products'!$B:$B,$B310,'Other Pharma &amp; Health Products'!BQ:BQ)+SUMIF('PSM Costs'!$B:$B,$B310,'PSM Costs'!BQ:BQ),"")</f>
        <v/>
      </c>
      <c r="AA310" s="231" t="str">
        <f ca="1">IF(SUMIF(Pharmaceuticals!$B:$B,$B310,Pharmaceuticals!BJ:BJ)+SUMIF('Health Products &amp; Equipment'!$B:$B,$B310,'Health Products &amp; Equipment'!BS:BS)+SUMIF('Other Pharma &amp; Health Products'!$B:$B,$B310,'Other Pharma &amp; Health Products'!BS:BS)+SUMIF('PSM Costs'!$B:$B,$B310,'PSM Costs'!BS:BS)&gt;0,SUMIF(Pharmaceuticals!$B:$B,$B310,Pharmaceuticals!BJ:BJ)+SUMIF('Health Products &amp; Equipment'!$B:$B,$B310,'Health Products &amp; Equipment'!BS:BS)+SUMIF('Other Pharma &amp; Health Products'!$B:$B,$B310,'Other Pharma &amp; Health Products'!BS:BS)+SUMIF('PSM Costs'!$B:$B,$B310,'PSM Costs'!BS:BS),"")</f>
        <v/>
      </c>
      <c r="AB310" s="230" t="str">
        <f t="shared" ca="1" si="29"/>
        <v/>
      </c>
    </row>
    <row r="311" spans="1:28" ht="22" customHeight="1" x14ac:dyDescent="0.15">
      <c r="A311" s="226">
        <v>301</v>
      </c>
      <c r="B311" s="226" t="str">
        <f ca="1">IFERROR(VLOOKUP(A311,'Rank unique Mod-Int-CI-PR'!I:J,2,FALSE),"")</f>
        <v/>
      </c>
      <c r="C311" s="227" t="str">
        <f ca="1">IFERROR(VLOOKUP(VALUE(LEFT(B311,FIND("-",B311)-1)),CatModules!B:C,2,FALSE),"")</f>
        <v/>
      </c>
      <c r="D311" s="227" t="str">
        <f ca="1">IFERROR(VLOOKUP(LEFT(B311,FIND("--",B311)-1),CatInt!D:E,2,FALSE),"")</f>
        <v/>
      </c>
      <c r="E311" s="227" t="str">
        <f ca="1">IFERROR(VLOOKUP(MID(B311,FIND("--",B311)+2,FIND("---",B311)-FIND("--",B311)-2),CatCostInp!D:E,2,FALSE),"")</f>
        <v/>
      </c>
      <c r="F311" s="227" t="str">
        <f ca="1">IFERROR(VLOOKUP(B311,ActivityConcat!A:C,3,FALSE),"")</f>
        <v/>
      </c>
      <c r="G311" s="228" t="str">
        <f ca="1">IFERROR(VLOOKUP(VALUE(RIGHT(B311,1)),Setup!A:D,4,FALSE),"")</f>
        <v/>
      </c>
      <c r="H311" s="229" t="str">
        <f t="shared" ca="1" si="25"/>
        <v/>
      </c>
      <c r="I311" s="230" t="str">
        <f ca="1">IF(SUMIF(Pharmaceuticals!$B:$B,$B311,Pharmaceuticals!Q:Q)+SUMIF('Health Products &amp; Equipment'!$B:$B,$B311,'Health Products &amp; Equipment'!Z:Z)+SUMIF('Other Pharma &amp; Health Products'!$B:$B,$B311,'Other Pharma &amp; Health Products'!Z:Z)+SUMIF('PSM Costs'!$B:$B,$B311,'PSM Costs'!Z:Z)&gt;0,SUMIF(Pharmaceuticals!$B:$B,$B311,Pharmaceuticals!Q:Q)+SUMIF('Health Products &amp; Equipment'!$B:$B,$B311,'Health Products &amp; Equipment'!Z:Z)+SUMIF('Other Pharma &amp; Health Products'!$B:$B,$B311,'Other Pharma &amp; Health Products'!Z:Z)+SUMIF('PSM Costs'!$B:$B,$B311,'PSM Costs'!Z:Z),"")</f>
        <v/>
      </c>
      <c r="J311" s="230" t="str">
        <f ca="1">IF(SUMIF(Pharmaceuticals!$B:$B,$B311,Pharmaceuticals!S:S)+SUMIF('Health Products &amp; Equipment'!$B:$B,$B311,'Health Products &amp; Equipment'!AB:AB)+SUMIF('Other Pharma &amp; Health Products'!$B:$B,$B311,'Other Pharma &amp; Health Products'!AB:AB)+SUMIF('PSM Costs'!$B:$B,$B311,'PSM Costs'!AB:AB)&gt;0,SUMIF(Pharmaceuticals!$B:$B,$B311,Pharmaceuticals!S:S)+SUMIF('Health Products &amp; Equipment'!$B:$B,$B311,'Health Products &amp; Equipment'!AB:AB)+SUMIF('Other Pharma &amp; Health Products'!$B:$B,$B311,'Other Pharma &amp; Health Products'!AB:AB)+SUMIF('PSM Costs'!$B:$B,$B311,'PSM Costs'!AB:AB),"")</f>
        <v/>
      </c>
      <c r="K311" s="230" t="str">
        <f ca="1">IF(SUMIF(Pharmaceuticals!$B:$B,$B311,Pharmaceuticals!U:U)+SUMIF('Health Products &amp; Equipment'!$B:$B,$B311,'Health Products &amp; Equipment'!AD:AD)+SUMIF('Other Pharma &amp; Health Products'!$B:$B,$B311,'Other Pharma &amp; Health Products'!AD:AD)+SUMIF('PSM Costs'!$B:$B,$B311,'PSM Costs'!AD:AD)&gt;0,SUMIF(Pharmaceuticals!$B:$B,$B311,Pharmaceuticals!U:U)+SUMIF('Health Products &amp; Equipment'!$B:$B,$B311,'Health Products &amp; Equipment'!AD:AD)+SUMIF('Other Pharma &amp; Health Products'!$B:$B,$B311,'Other Pharma &amp; Health Products'!AD:AD)+SUMIF('PSM Costs'!$B:$B,$B311,'PSM Costs'!AD:AD),"")</f>
        <v/>
      </c>
      <c r="L311" s="230" t="str">
        <f ca="1">IF(SUMIF(Pharmaceuticals!$B:$B,$B311,Pharmaceuticals!W:W)+SUMIF('Health Products &amp; Equipment'!$B:$B,$B311,'Health Products &amp; Equipment'!AF:AF)+SUMIF('Other Pharma &amp; Health Products'!$B:$B,$B311,'Other Pharma &amp; Health Products'!AF:AF)+SUMIF('PSM Costs'!$B:$B,$B311,'PSM Costs'!AF:AF)&gt;0,SUMIF(Pharmaceuticals!$B:$B,$B311,Pharmaceuticals!W:W)+SUMIF('Health Products &amp; Equipment'!$B:$B,$B311,'Health Products &amp; Equipment'!AF:AF)+SUMIF('Other Pharma &amp; Health Products'!$B:$B,$B311,'Other Pharma &amp; Health Products'!AF:AF)+SUMIF('PSM Costs'!$B:$B,$B311,'PSM Costs'!AF:AF),"")</f>
        <v/>
      </c>
      <c r="M311" s="228" t="str">
        <f t="shared" ca="1" si="26"/>
        <v/>
      </c>
      <c r="N311" s="231" t="str">
        <f ca="1">IF(SUMIF(Pharmaceuticals!$B:$B,$B311,Pharmaceuticals!AD:AD)+SUMIF('Health Products &amp; Equipment'!$B:$B,$B311,'Health Products &amp; Equipment'!AM:AM)+SUMIF('Other Pharma &amp; Health Products'!$B:$B,$B311,'Other Pharma &amp; Health Products'!AM:AM)+SUMIF('PSM Costs'!$B:$B,$B311,'PSM Costs'!AM:AM)&gt;0,SUMIF(Pharmaceuticals!$B:$B,$B311,Pharmaceuticals!AD:AD)+SUMIF('Health Products &amp; Equipment'!$B:$B,$B311,'Health Products &amp; Equipment'!AM:AM)+SUMIF('Other Pharma &amp; Health Products'!$B:$B,$B311,'Other Pharma &amp; Health Products'!AM:AM)+SUMIF('PSM Costs'!$B:$B,$B311,'PSM Costs'!AM:AM),"")</f>
        <v/>
      </c>
      <c r="O311" s="231" t="str">
        <f ca="1">IF(SUMIF(Pharmaceuticals!$B:$B,$B311,Pharmaceuticals!AF:AF)+SUMIF('Health Products &amp; Equipment'!$B:$B,$B311,'Health Products &amp; Equipment'!AO:AO)+SUMIF('Other Pharma &amp; Health Products'!$B:$B,$B311,'Other Pharma &amp; Health Products'!AO:AO)+SUMIF('PSM Costs'!$B:$B,$B311,'PSM Costs'!AO:AO)&gt;0,SUMIF(Pharmaceuticals!$B:$B,$B311,Pharmaceuticals!AF:AF)+SUMIF('Health Products &amp; Equipment'!$B:$B,$B311,'Health Products &amp; Equipment'!AO:AO)+SUMIF('Other Pharma &amp; Health Products'!$B:$B,$B311,'Other Pharma &amp; Health Products'!AO:AO)+SUMIF('PSM Costs'!$B:$B,$B311,'PSM Costs'!AO:AO),"")</f>
        <v/>
      </c>
      <c r="P311" s="231" t="str">
        <f ca="1">IF(SUMIF(Pharmaceuticals!$B:$B,$B311,Pharmaceuticals!AH:AH)+SUMIF('Health Products &amp; Equipment'!$B:$B,$B311,'Health Products &amp; Equipment'!AQ:AQ)+SUMIF('Other Pharma &amp; Health Products'!$B:$B,$B311,'Other Pharma &amp; Health Products'!AQ:AQ)+SUMIF('PSM Costs'!$B:$B,$B311,'PSM Costs'!AQ:AQ)&gt;0,SUMIF(Pharmaceuticals!$B:$B,$B311,Pharmaceuticals!AH:AH)+SUMIF('Health Products &amp; Equipment'!$B:$B,$B311,'Health Products &amp; Equipment'!AQ:AQ)+SUMIF('Other Pharma &amp; Health Products'!$B:$B,$B311,'Other Pharma &amp; Health Products'!AQ:AQ)+SUMIF('PSM Costs'!$B:$B,$B311,'PSM Costs'!AQ:AQ),"")</f>
        <v/>
      </c>
      <c r="Q311" s="231" t="str">
        <f ca="1">IF(SUMIF(Pharmaceuticals!$B:$B,$B311,Pharmaceuticals!AJ:AJ)+SUMIF('Health Products &amp; Equipment'!$B:$B,$B311,'Health Products &amp; Equipment'!AS:AS)+SUMIF('Other Pharma &amp; Health Products'!$B:$B,$B311,'Other Pharma &amp; Health Products'!AS:AS)+SUMIF('PSM Costs'!$B:$B,$B311,'PSM Costs'!AS:AS)&gt;0,SUMIF(Pharmaceuticals!$B:$B,$B311,Pharmaceuticals!AJ:AJ)+SUMIF('Health Products &amp; Equipment'!$B:$B,$B311,'Health Products &amp; Equipment'!AS:AS)+SUMIF('Other Pharma &amp; Health Products'!$B:$B,$B311,'Other Pharma &amp; Health Products'!AS:AS)+SUMIF('PSM Costs'!$B:$B,$B311,'PSM Costs'!AS:AS),"")</f>
        <v/>
      </c>
      <c r="R311" s="229" t="str">
        <f t="shared" ca="1" si="27"/>
        <v/>
      </c>
      <c r="S311" s="230" t="str">
        <f ca="1">IF(SUMIF(Pharmaceuticals!$B:$B,$B311,Pharmaceuticals!AQ:AQ)+SUMIF('Health Products &amp; Equipment'!$B:$B,$B311,'Health Products &amp; Equipment'!AZ:AZ)+SUMIF('Other Pharma &amp; Health Products'!$B:$B,$B311,'Other Pharma &amp; Health Products'!AZ:AZ)+SUMIF('PSM Costs'!$B:$B,$B311,'PSM Costs'!AZ:AZ)&gt;0,SUMIF(Pharmaceuticals!$B:$B,$B311,Pharmaceuticals!AQ:AQ)+SUMIF('Health Products &amp; Equipment'!$B:$B,$B311,'Health Products &amp; Equipment'!AZ:AZ)+SUMIF('Other Pharma &amp; Health Products'!$B:$B,$B311,'Other Pharma &amp; Health Products'!AZ:AZ)+SUMIF('PSM Costs'!$B:$B,$B311,'PSM Costs'!AZ:AZ),"")</f>
        <v/>
      </c>
      <c r="T311" s="230" t="str">
        <f ca="1">IF(SUMIF(Pharmaceuticals!$B:$B,$B311,Pharmaceuticals!AS:AS)+SUMIF('Health Products &amp; Equipment'!$B:$B,$B311,'Health Products &amp; Equipment'!BB:BB)+SUMIF('Other Pharma &amp; Health Products'!$B:$B,$B311,'Other Pharma &amp; Health Products'!BB:BB)+SUMIF('PSM Costs'!$B:$B,$B311,'PSM Costs'!BB:BB)&gt;0,SUMIF(Pharmaceuticals!$B:$B,$B311,Pharmaceuticals!AS:AS)+SUMIF('Health Products &amp; Equipment'!$B:$B,$B311,'Health Products &amp; Equipment'!BB:BB)+SUMIF('Other Pharma &amp; Health Products'!$B:$B,$B311,'Other Pharma &amp; Health Products'!BB:BB)+SUMIF('PSM Costs'!$B:$B,$B311,'PSM Costs'!BB:BB),"")</f>
        <v/>
      </c>
      <c r="U311" s="230" t="str">
        <f ca="1">IF(SUMIF(Pharmaceuticals!$B:$B,$B311,Pharmaceuticals!AU:AU)+SUMIF('Health Products &amp; Equipment'!$B:$B,$B311,'Health Products &amp; Equipment'!BD:BD)+SUMIF('Other Pharma &amp; Health Products'!$B:$B,$B311,'Other Pharma &amp; Health Products'!BD:BD)+SUMIF('PSM Costs'!$B:$B,$B311,'PSM Costs'!BD:BD)&gt;0,SUMIF(Pharmaceuticals!$B:$B,$B311,Pharmaceuticals!AU:AU)+SUMIF('Health Products &amp; Equipment'!$B:$B,$B311,'Health Products &amp; Equipment'!BD:BD)+SUMIF('Other Pharma &amp; Health Products'!$B:$B,$B311,'Other Pharma &amp; Health Products'!BD:BD)+SUMIF('PSM Costs'!$B:$B,$B311,'PSM Costs'!BD:BD),"")</f>
        <v/>
      </c>
      <c r="V311" s="230" t="str">
        <f ca="1">IF(SUMIF(Pharmaceuticals!$B:$B,$B311,Pharmaceuticals!AW:AW)+SUMIF('Health Products &amp; Equipment'!$B:$B,$B311,'Health Products &amp; Equipment'!BF:BF)+SUMIF('Other Pharma &amp; Health Products'!$B:$B,$B311,'Other Pharma &amp; Health Products'!BF:BF)+SUMIF('PSM Costs'!$B:$B,$B311,'PSM Costs'!BF:BF)&gt;0,SUMIF(Pharmaceuticals!$B:$B,$B311,Pharmaceuticals!AW:AW)+SUMIF('Health Products &amp; Equipment'!$B:$B,$B311,'Health Products &amp; Equipment'!BF:BF)+SUMIF('Other Pharma &amp; Health Products'!$B:$B,$B311,'Other Pharma &amp; Health Products'!BF:BF)+SUMIF('PSM Costs'!$B:$B,$B311,'PSM Costs'!BF:BF),"")</f>
        <v/>
      </c>
      <c r="W311" s="228" t="str">
        <f t="shared" ca="1" si="28"/>
        <v/>
      </c>
      <c r="X311" s="231" t="str">
        <f ca="1">IF(SUMIF(Pharmaceuticals!$B:$B,$B311,Pharmaceuticals!BD:BD)+SUMIF('Health Products &amp; Equipment'!$B:$B,$B311,'Health Products &amp; Equipment'!BM:BM)+SUMIF('Other Pharma &amp; Health Products'!$B:$B,$B311,'Other Pharma &amp; Health Products'!BM:BM)+SUMIF('PSM Costs'!$B:$B,$B311,'PSM Costs'!BM:BM)&gt;0,SUMIF(Pharmaceuticals!$B:$B,$B311,Pharmaceuticals!BD:BD)+SUMIF('Health Products &amp; Equipment'!$B:$B,$B311,'Health Products &amp; Equipment'!BM:BM)+SUMIF('Other Pharma &amp; Health Products'!$B:$B,$B311,'Other Pharma &amp; Health Products'!BM:BM)+SUMIF('PSM Costs'!$B:$B,$B311,'PSM Costs'!BM:BM),"")</f>
        <v/>
      </c>
      <c r="Y311" s="231" t="str">
        <f ca="1">IF(SUMIF(Pharmaceuticals!$B:$B,$B311,Pharmaceuticals!BF:BF)+SUMIF('Health Products &amp; Equipment'!$B:$B,$B311,'Health Products &amp; Equipment'!BO:BO)+SUMIF('Other Pharma &amp; Health Products'!$B:$B,$B311,'Other Pharma &amp; Health Products'!BO:BO)+SUMIF('PSM Costs'!$B:$B,$B311,'PSM Costs'!BO:BO)&gt;0,SUMIF(Pharmaceuticals!$B:$B,$B311,Pharmaceuticals!BF:BF)+SUMIF('Health Products &amp; Equipment'!$B:$B,$B311,'Health Products &amp; Equipment'!BO:BO)+SUMIF('Other Pharma &amp; Health Products'!$B:$B,$B311,'Other Pharma &amp; Health Products'!BO:BO)+SUMIF('PSM Costs'!$B:$B,$B311,'PSM Costs'!BO:BO),"")</f>
        <v/>
      </c>
      <c r="Z311" s="231" t="str">
        <f ca="1">IF(SUMIF(Pharmaceuticals!$B:$B,$B311,Pharmaceuticals!BH:BH)+SUMIF('Health Products &amp; Equipment'!$B:$B,$B311,'Health Products &amp; Equipment'!BQ:BQ)+SUMIF('Other Pharma &amp; Health Products'!$B:$B,$B311,'Other Pharma &amp; Health Products'!BQ:BQ)+SUMIF('PSM Costs'!$B:$B,$B311,'PSM Costs'!BQ:BQ)&gt;0,SUMIF(Pharmaceuticals!$B:$B,$B311,Pharmaceuticals!BH:BH)+SUMIF('Health Products &amp; Equipment'!$B:$B,$B311,'Health Products &amp; Equipment'!BQ:BQ)+SUMIF('Other Pharma &amp; Health Products'!$B:$B,$B311,'Other Pharma &amp; Health Products'!BQ:BQ)+SUMIF('PSM Costs'!$B:$B,$B311,'PSM Costs'!BQ:BQ),"")</f>
        <v/>
      </c>
      <c r="AA311" s="231" t="str">
        <f ca="1">IF(SUMIF(Pharmaceuticals!$B:$B,$B311,Pharmaceuticals!BJ:BJ)+SUMIF('Health Products &amp; Equipment'!$B:$B,$B311,'Health Products &amp; Equipment'!BS:BS)+SUMIF('Other Pharma &amp; Health Products'!$B:$B,$B311,'Other Pharma &amp; Health Products'!BS:BS)+SUMIF('PSM Costs'!$B:$B,$B311,'PSM Costs'!BS:BS)&gt;0,SUMIF(Pharmaceuticals!$B:$B,$B311,Pharmaceuticals!BJ:BJ)+SUMIF('Health Products &amp; Equipment'!$B:$B,$B311,'Health Products &amp; Equipment'!BS:BS)+SUMIF('Other Pharma &amp; Health Products'!$B:$B,$B311,'Other Pharma &amp; Health Products'!BS:BS)+SUMIF('PSM Costs'!$B:$B,$B311,'PSM Costs'!BS:BS),"")</f>
        <v/>
      </c>
      <c r="AB311" s="230" t="str">
        <f t="shared" ca="1" si="29"/>
        <v/>
      </c>
    </row>
    <row r="312" spans="1:28" ht="22" customHeight="1" x14ac:dyDescent="0.15">
      <c r="A312" s="226">
        <v>302</v>
      </c>
      <c r="B312" s="226" t="str">
        <f ca="1">IFERROR(VLOOKUP(A312,'Rank unique Mod-Int-CI-PR'!I:J,2,FALSE),"")</f>
        <v/>
      </c>
      <c r="C312" s="227" t="str">
        <f ca="1">IFERROR(VLOOKUP(VALUE(LEFT(B312,FIND("-",B312)-1)),CatModules!B:C,2,FALSE),"")</f>
        <v/>
      </c>
      <c r="D312" s="227" t="str">
        <f ca="1">IFERROR(VLOOKUP(LEFT(B312,FIND("--",B312)-1),CatInt!D:E,2,FALSE),"")</f>
        <v/>
      </c>
      <c r="E312" s="227" t="str">
        <f ca="1">IFERROR(VLOOKUP(MID(B312,FIND("--",B312)+2,FIND("---",B312)-FIND("--",B312)-2),CatCostInp!D:E,2,FALSE),"")</f>
        <v/>
      </c>
      <c r="F312" s="227" t="str">
        <f ca="1">IFERROR(VLOOKUP(B312,ActivityConcat!A:C,3,FALSE),"")</f>
        <v/>
      </c>
      <c r="G312" s="228" t="str">
        <f ca="1">IFERROR(VLOOKUP(VALUE(RIGHT(B312,1)),Setup!A:D,4,FALSE),"")</f>
        <v/>
      </c>
      <c r="H312" s="229" t="str">
        <f t="shared" ca="1" si="25"/>
        <v/>
      </c>
      <c r="I312" s="230" t="str">
        <f ca="1">IF(SUMIF(Pharmaceuticals!$B:$B,$B312,Pharmaceuticals!Q:Q)+SUMIF('Health Products &amp; Equipment'!$B:$B,$B312,'Health Products &amp; Equipment'!Z:Z)+SUMIF('Other Pharma &amp; Health Products'!$B:$B,$B312,'Other Pharma &amp; Health Products'!Z:Z)+SUMIF('PSM Costs'!$B:$B,$B312,'PSM Costs'!Z:Z)&gt;0,SUMIF(Pharmaceuticals!$B:$B,$B312,Pharmaceuticals!Q:Q)+SUMIF('Health Products &amp; Equipment'!$B:$B,$B312,'Health Products &amp; Equipment'!Z:Z)+SUMIF('Other Pharma &amp; Health Products'!$B:$B,$B312,'Other Pharma &amp; Health Products'!Z:Z)+SUMIF('PSM Costs'!$B:$B,$B312,'PSM Costs'!Z:Z),"")</f>
        <v/>
      </c>
      <c r="J312" s="230" t="str">
        <f ca="1">IF(SUMIF(Pharmaceuticals!$B:$B,$B312,Pharmaceuticals!S:S)+SUMIF('Health Products &amp; Equipment'!$B:$B,$B312,'Health Products &amp; Equipment'!AB:AB)+SUMIF('Other Pharma &amp; Health Products'!$B:$B,$B312,'Other Pharma &amp; Health Products'!AB:AB)+SUMIF('PSM Costs'!$B:$B,$B312,'PSM Costs'!AB:AB)&gt;0,SUMIF(Pharmaceuticals!$B:$B,$B312,Pharmaceuticals!S:S)+SUMIF('Health Products &amp; Equipment'!$B:$B,$B312,'Health Products &amp; Equipment'!AB:AB)+SUMIF('Other Pharma &amp; Health Products'!$B:$B,$B312,'Other Pharma &amp; Health Products'!AB:AB)+SUMIF('PSM Costs'!$B:$B,$B312,'PSM Costs'!AB:AB),"")</f>
        <v/>
      </c>
      <c r="K312" s="230" t="str">
        <f ca="1">IF(SUMIF(Pharmaceuticals!$B:$B,$B312,Pharmaceuticals!U:U)+SUMIF('Health Products &amp; Equipment'!$B:$B,$B312,'Health Products &amp; Equipment'!AD:AD)+SUMIF('Other Pharma &amp; Health Products'!$B:$B,$B312,'Other Pharma &amp; Health Products'!AD:AD)+SUMIF('PSM Costs'!$B:$B,$B312,'PSM Costs'!AD:AD)&gt;0,SUMIF(Pharmaceuticals!$B:$B,$B312,Pharmaceuticals!U:U)+SUMIF('Health Products &amp; Equipment'!$B:$B,$B312,'Health Products &amp; Equipment'!AD:AD)+SUMIF('Other Pharma &amp; Health Products'!$B:$B,$B312,'Other Pharma &amp; Health Products'!AD:AD)+SUMIF('PSM Costs'!$B:$B,$B312,'PSM Costs'!AD:AD),"")</f>
        <v/>
      </c>
      <c r="L312" s="230" t="str">
        <f ca="1">IF(SUMIF(Pharmaceuticals!$B:$B,$B312,Pharmaceuticals!W:W)+SUMIF('Health Products &amp; Equipment'!$B:$B,$B312,'Health Products &amp; Equipment'!AF:AF)+SUMIF('Other Pharma &amp; Health Products'!$B:$B,$B312,'Other Pharma &amp; Health Products'!AF:AF)+SUMIF('PSM Costs'!$B:$B,$B312,'PSM Costs'!AF:AF)&gt;0,SUMIF(Pharmaceuticals!$B:$B,$B312,Pharmaceuticals!W:W)+SUMIF('Health Products &amp; Equipment'!$B:$B,$B312,'Health Products &amp; Equipment'!AF:AF)+SUMIF('Other Pharma &amp; Health Products'!$B:$B,$B312,'Other Pharma &amp; Health Products'!AF:AF)+SUMIF('PSM Costs'!$B:$B,$B312,'PSM Costs'!AF:AF),"")</f>
        <v/>
      </c>
      <c r="M312" s="228" t="str">
        <f t="shared" ca="1" si="26"/>
        <v/>
      </c>
      <c r="N312" s="231" t="str">
        <f ca="1">IF(SUMIF(Pharmaceuticals!$B:$B,$B312,Pharmaceuticals!AD:AD)+SUMIF('Health Products &amp; Equipment'!$B:$B,$B312,'Health Products &amp; Equipment'!AM:AM)+SUMIF('Other Pharma &amp; Health Products'!$B:$B,$B312,'Other Pharma &amp; Health Products'!AM:AM)+SUMIF('PSM Costs'!$B:$B,$B312,'PSM Costs'!AM:AM)&gt;0,SUMIF(Pharmaceuticals!$B:$B,$B312,Pharmaceuticals!AD:AD)+SUMIF('Health Products &amp; Equipment'!$B:$B,$B312,'Health Products &amp; Equipment'!AM:AM)+SUMIF('Other Pharma &amp; Health Products'!$B:$B,$B312,'Other Pharma &amp; Health Products'!AM:AM)+SUMIF('PSM Costs'!$B:$B,$B312,'PSM Costs'!AM:AM),"")</f>
        <v/>
      </c>
      <c r="O312" s="231" t="str">
        <f ca="1">IF(SUMIF(Pharmaceuticals!$B:$B,$B312,Pharmaceuticals!AF:AF)+SUMIF('Health Products &amp; Equipment'!$B:$B,$B312,'Health Products &amp; Equipment'!AO:AO)+SUMIF('Other Pharma &amp; Health Products'!$B:$B,$B312,'Other Pharma &amp; Health Products'!AO:AO)+SUMIF('PSM Costs'!$B:$B,$B312,'PSM Costs'!AO:AO)&gt;0,SUMIF(Pharmaceuticals!$B:$B,$B312,Pharmaceuticals!AF:AF)+SUMIF('Health Products &amp; Equipment'!$B:$B,$B312,'Health Products &amp; Equipment'!AO:AO)+SUMIF('Other Pharma &amp; Health Products'!$B:$B,$B312,'Other Pharma &amp; Health Products'!AO:AO)+SUMIF('PSM Costs'!$B:$B,$B312,'PSM Costs'!AO:AO),"")</f>
        <v/>
      </c>
      <c r="P312" s="231" t="str">
        <f ca="1">IF(SUMIF(Pharmaceuticals!$B:$B,$B312,Pharmaceuticals!AH:AH)+SUMIF('Health Products &amp; Equipment'!$B:$B,$B312,'Health Products &amp; Equipment'!AQ:AQ)+SUMIF('Other Pharma &amp; Health Products'!$B:$B,$B312,'Other Pharma &amp; Health Products'!AQ:AQ)+SUMIF('PSM Costs'!$B:$B,$B312,'PSM Costs'!AQ:AQ)&gt;0,SUMIF(Pharmaceuticals!$B:$B,$B312,Pharmaceuticals!AH:AH)+SUMIF('Health Products &amp; Equipment'!$B:$B,$B312,'Health Products &amp; Equipment'!AQ:AQ)+SUMIF('Other Pharma &amp; Health Products'!$B:$B,$B312,'Other Pharma &amp; Health Products'!AQ:AQ)+SUMIF('PSM Costs'!$B:$B,$B312,'PSM Costs'!AQ:AQ),"")</f>
        <v/>
      </c>
      <c r="Q312" s="231" t="str">
        <f ca="1">IF(SUMIF(Pharmaceuticals!$B:$B,$B312,Pharmaceuticals!AJ:AJ)+SUMIF('Health Products &amp; Equipment'!$B:$B,$B312,'Health Products &amp; Equipment'!AS:AS)+SUMIF('Other Pharma &amp; Health Products'!$B:$B,$B312,'Other Pharma &amp; Health Products'!AS:AS)+SUMIF('PSM Costs'!$B:$B,$B312,'PSM Costs'!AS:AS)&gt;0,SUMIF(Pharmaceuticals!$B:$B,$B312,Pharmaceuticals!AJ:AJ)+SUMIF('Health Products &amp; Equipment'!$B:$B,$B312,'Health Products &amp; Equipment'!AS:AS)+SUMIF('Other Pharma &amp; Health Products'!$B:$B,$B312,'Other Pharma &amp; Health Products'!AS:AS)+SUMIF('PSM Costs'!$B:$B,$B312,'PSM Costs'!AS:AS),"")</f>
        <v/>
      </c>
      <c r="R312" s="229" t="str">
        <f t="shared" ca="1" si="27"/>
        <v/>
      </c>
      <c r="S312" s="230" t="str">
        <f ca="1">IF(SUMIF(Pharmaceuticals!$B:$B,$B312,Pharmaceuticals!AQ:AQ)+SUMIF('Health Products &amp; Equipment'!$B:$B,$B312,'Health Products &amp; Equipment'!AZ:AZ)+SUMIF('Other Pharma &amp; Health Products'!$B:$B,$B312,'Other Pharma &amp; Health Products'!AZ:AZ)+SUMIF('PSM Costs'!$B:$B,$B312,'PSM Costs'!AZ:AZ)&gt;0,SUMIF(Pharmaceuticals!$B:$B,$B312,Pharmaceuticals!AQ:AQ)+SUMIF('Health Products &amp; Equipment'!$B:$B,$B312,'Health Products &amp; Equipment'!AZ:AZ)+SUMIF('Other Pharma &amp; Health Products'!$B:$B,$B312,'Other Pharma &amp; Health Products'!AZ:AZ)+SUMIF('PSM Costs'!$B:$B,$B312,'PSM Costs'!AZ:AZ),"")</f>
        <v/>
      </c>
      <c r="T312" s="230" t="str">
        <f ca="1">IF(SUMIF(Pharmaceuticals!$B:$B,$B312,Pharmaceuticals!AS:AS)+SUMIF('Health Products &amp; Equipment'!$B:$B,$B312,'Health Products &amp; Equipment'!BB:BB)+SUMIF('Other Pharma &amp; Health Products'!$B:$B,$B312,'Other Pharma &amp; Health Products'!BB:BB)+SUMIF('PSM Costs'!$B:$B,$B312,'PSM Costs'!BB:BB)&gt;0,SUMIF(Pharmaceuticals!$B:$B,$B312,Pharmaceuticals!AS:AS)+SUMIF('Health Products &amp; Equipment'!$B:$B,$B312,'Health Products &amp; Equipment'!BB:BB)+SUMIF('Other Pharma &amp; Health Products'!$B:$B,$B312,'Other Pharma &amp; Health Products'!BB:BB)+SUMIF('PSM Costs'!$B:$B,$B312,'PSM Costs'!BB:BB),"")</f>
        <v/>
      </c>
      <c r="U312" s="230" t="str">
        <f ca="1">IF(SUMIF(Pharmaceuticals!$B:$B,$B312,Pharmaceuticals!AU:AU)+SUMIF('Health Products &amp; Equipment'!$B:$B,$B312,'Health Products &amp; Equipment'!BD:BD)+SUMIF('Other Pharma &amp; Health Products'!$B:$B,$B312,'Other Pharma &amp; Health Products'!BD:BD)+SUMIF('PSM Costs'!$B:$B,$B312,'PSM Costs'!BD:BD)&gt;0,SUMIF(Pharmaceuticals!$B:$B,$B312,Pharmaceuticals!AU:AU)+SUMIF('Health Products &amp; Equipment'!$B:$B,$B312,'Health Products &amp; Equipment'!BD:BD)+SUMIF('Other Pharma &amp; Health Products'!$B:$B,$B312,'Other Pharma &amp; Health Products'!BD:BD)+SUMIF('PSM Costs'!$B:$B,$B312,'PSM Costs'!BD:BD),"")</f>
        <v/>
      </c>
      <c r="V312" s="230" t="str">
        <f ca="1">IF(SUMIF(Pharmaceuticals!$B:$B,$B312,Pharmaceuticals!AW:AW)+SUMIF('Health Products &amp; Equipment'!$B:$B,$B312,'Health Products &amp; Equipment'!BF:BF)+SUMIF('Other Pharma &amp; Health Products'!$B:$B,$B312,'Other Pharma &amp; Health Products'!BF:BF)+SUMIF('PSM Costs'!$B:$B,$B312,'PSM Costs'!BF:BF)&gt;0,SUMIF(Pharmaceuticals!$B:$B,$B312,Pharmaceuticals!AW:AW)+SUMIF('Health Products &amp; Equipment'!$B:$B,$B312,'Health Products &amp; Equipment'!BF:BF)+SUMIF('Other Pharma &amp; Health Products'!$B:$B,$B312,'Other Pharma &amp; Health Products'!BF:BF)+SUMIF('PSM Costs'!$B:$B,$B312,'PSM Costs'!BF:BF),"")</f>
        <v/>
      </c>
      <c r="W312" s="228" t="str">
        <f t="shared" ca="1" si="28"/>
        <v/>
      </c>
      <c r="X312" s="231" t="str">
        <f ca="1">IF(SUMIF(Pharmaceuticals!$B:$B,$B312,Pharmaceuticals!BD:BD)+SUMIF('Health Products &amp; Equipment'!$B:$B,$B312,'Health Products &amp; Equipment'!BM:BM)+SUMIF('Other Pharma &amp; Health Products'!$B:$B,$B312,'Other Pharma &amp; Health Products'!BM:BM)+SUMIF('PSM Costs'!$B:$B,$B312,'PSM Costs'!BM:BM)&gt;0,SUMIF(Pharmaceuticals!$B:$B,$B312,Pharmaceuticals!BD:BD)+SUMIF('Health Products &amp; Equipment'!$B:$B,$B312,'Health Products &amp; Equipment'!BM:BM)+SUMIF('Other Pharma &amp; Health Products'!$B:$B,$B312,'Other Pharma &amp; Health Products'!BM:BM)+SUMIF('PSM Costs'!$B:$B,$B312,'PSM Costs'!BM:BM),"")</f>
        <v/>
      </c>
      <c r="Y312" s="231" t="str">
        <f ca="1">IF(SUMIF(Pharmaceuticals!$B:$B,$B312,Pharmaceuticals!BF:BF)+SUMIF('Health Products &amp; Equipment'!$B:$B,$B312,'Health Products &amp; Equipment'!BO:BO)+SUMIF('Other Pharma &amp; Health Products'!$B:$B,$B312,'Other Pharma &amp; Health Products'!BO:BO)+SUMIF('PSM Costs'!$B:$B,$B312,'PSM Costs'!BO:BO)&gt;0,SUMIF(Pharmaceuticals!$B:$B,$B312,Pharmaceuticals!BF:BF)+SUMIF('Health Products &amp; Equipment'!$B:$B,$B312,'Health Products &amp; Equipment'!BO:BO)+SUMIF('Other Pharma &amp; Health Products'!$B:$B,$B312,'Other Pharma &amp; Health Products'!BO:BO)+SUMIF('PSM Costs'!$B:$B,$B312,'PSM Costs'!BO:BO),"")</f>
        <v/>
      </c>
      <c r="Z312" s="231" t="str">
        <f ca="1">IF(SUMIF(Pharmaceuticals!$B:$B,$B312,Pharmaceuticals!BH:BH)+SUMIF('Health Products &amp; Equipment'!$B:$B,$B312,'Health Products &amp; Equipment'!BQ:BQ)+SUMIF('Other Pharma &amp; Health Products'!$B:$B,$B312,'Other Pharma &amp; Health Products'!BQ:BQ)+SUMIF('PSM Costs'!$B:$B,$B312,'PSM Costs'!BQ:BQ)&gt;0,SUMIF(Pharmaceuticals!$B:$B,$B312,Pharmaceuticals!BH:BH)+SUMIF('Health Products &amp; Equipment'!$B:$B,$B312,'Health Products &amp; Equipment'!BQ:BQ)+SUMIF('Other Pharma &amp; Health Products'!$B:$B,$B312,'Other Pharma &amp; Health Products'!BQ:BQ)+SUMIF('PSM Costs'!$B:$B,$B312,'PSM Costs'!BQ:BQ),"")</f>
        <v/>
      </c>
      <c r="AA312" s="231" t="str">
        <f ca="1">IF(SUMIF(Pharmaceuticals!$B:$B,$B312,Pharmaceuticals!BJ:BJ)+SUMIF('Health Products &amp; Equipment'!$B:$B,$B312,'Health Products &amp; Equipment'!BS:BS)+SUMIF('Other Pharma &amp; Health Products'!$B:$B,$B312,'Other Pharma &amp; Health Products'!BS:BS)+SUMIF('PSM Costs'!$B:$B,$B312,'PSM Costs'!BS:BS)&gt;0,SUMIF(Pharmaceuticals!$B:$B,$B312,Pharmaceuticals!BJ:BJ)+SUMIF('Health Products &amp; Equipment'!$B:$B,$B312,'Health Products &amp; Equipment'!BS:BS)+SUMIF('Other Pharma &amp; Health Products'!$B:$B,$B312,'Other Pharma &amp; Health Products'!BS:BS)+SUMIF('PSM Costs'!$B:$B,$B312,'PSM Costs'!BS:BS),"")</f>
        <v/>
      </c>
      <c r="AB312" s="230" t="str">
        <f t="shared" ca="1" si="29"/>
        <v/>
      </c>
    </row>
    <row r="313" spans="1:28" ht="22" customHeight="1" x14ac:dyDescent="0.15">
      <c r="A313" s="226">
        <v>303</v>
      </c>
      <c r="B313" s="226" t="str">
        <f ca="1">IFERROR(VLOOKUP(A313,'Rank unique Mod-Int-CI-PR'!I:J,2,FALSE),"")</f>
        <v/>
      </c>
      <c r="C313" s="227" t="str">
        <f ca="1">IFERROR(VLOOKUP(VALUE(LEFT(B313,FIND("-",B313)-1)),CatModules!B:C,2,FALSE),"")</f>
        <v/>
      </c>
      <c r="D313" s="227" t="str">
        <f ca="1">IFERROR(VLOOKUP(LEFT(B313,FIND("--",B313)-1),CatInt!D:E,2,FALSE),"")</f>
        <v/>
      </c>
      <c r="E313" s="227" t="str">
        <f ca="1">IFERROR(VLOOKUP(MID(B313,FIND("--",B313)+2,FIND("---",B313)-FIND("--",B313)-2),CatCostInp!D:E,2,FALSE),"")</f>
        <v/>
      </c>
      <c r="F313" s="227" t="str">
        <f ca="1">IFERROR(VLOOKUP(B313,ActivityConcat!A:C,3,FALSE),"")</f>
        <v/>
      </c>
      <c r="G313" s="228" t="str">
        <f ca="1">IFERROR(VLOOKUP(VALUE(RIGHT(B313,1)),Setup!A:D,4,FALSE),"")</f>
        <v/>
      </c>
      <c r="H313" s="229" t="str">
        <f t="shared" ca="1" si="25"/>
        <v/>
      </c>
      <c r="I313" s="230" t="str">
        <f ca="1">IF(SUMIF(Pharmaceuticals!$B:$B,$B313,Pharmaceuticals!Q:Q)+SUMIF('Health Products &amp; Equipment'!$B:$B,$B313,'Health Products &amp; Equipment'!Z:Z)+SUMIF('Other Pharma &amp; Health Products'!$B:$B,$B313,'Other Pharma &amp; Health Products'!Z:Z)+SUMIF('PSM Costs'!$B:$B,$B313,'PSM Costs'!Z:Z)&gt;0,SUMIF(Pharmaceuticals!$B:$B,$B313,Pharmaceuticals!Q:Q)+SUMIF('Health Products &amp; Equipment'!$B:$B,$B313,'Health Products &amp; Equipment'!Z:Z)+SUMIF('Other Pharma &amp; Health Products'!$B:$B,$B313,'Other Pharma &amp; Health Products'!Z:Z)+SUMIF('PSM Costs'!$B:$B,$B313,'PSM Costs'!Z:Z),"")</f>
        <v/>
      </c>
      <c r="J313" s="230" t="str">
        <f ca="1">IF(SUMIF(Pharmaceuticals!$B:$B,$B313,Pharmaceuticals!S:S)+SUMIF('Health Products &amp; Equipment'!$B:$B,$B313,'Health Products &amp; Equipment'!AB:AB)+SUMIF('Other Pharma &amp; Health Products'!$B:$B,$B313,'Other Pharma &amp; Health Products'!AB:AB)+SUMIF('PSM Costs'!$B:$B,$B313,'PSM Costs'!AB:AB)&gt;0,SUMIF(Pharmaceuticals!$B:$B,$B313,Pharmaceuticals!S:S)+SUMIF('Health Products &amp; Equipment'!$B:$B,$B313,'Health Products &amp; Equipment'!AB:AB)+SUMIF('Other Pharma &amp; Health Products'!$B:$B,$B313,'Other Pharma &amp; Health Products'!AB:AB)+SUMIF('PSM Costs'!$B:$B,$B313,'PSM Costs'!AB:AB),"")</f>
        <v/>
      </c>
      <c r="K313" s="230" t="str">
        <f ca="1">IF(SUMIF(Pharmaceuticals!$B:$B,$B313,Pharmaceuticals!U:U)+SUMIF('Health Products &amp; Equipment'!$B:$B,$B313,'Health Products &amp; Equipment'!AD:AD)+SUMIF('Other Pharma &amp; Health Products'!$B:$B,$B313,'Other Pharma &amp; Health Products'!AD:AD)+SUMIF('PSM Costs'!$B:$B,$B313,'PSM Costs'!AD:AD)&gt;0,SUMIF(Pharmaceuticals!$B:$B,$B313,Pharmaceuticals!U:U)+SUMIF('Health Products &amp; Equipment'!$B:$B,$B313,'Health Products &amp; Equipment'!AD:AD)+SUMIF('Other Pharma &amp; Health Products'!$B:$B,$B313,'Other Pharma &amp; Health Products'!AD:AD)+SUMIF('PSM Costs'!$B:$B,$B313,'PSM Costs'!AD:AD),"")</f>
        <v/>
      </c>
      <c r="L313" s="230" t="str">
        <f ca="1">IF(SUMIF(Pharmaceuticals!$B:$B,$B313,Pharmaceuticals!W:W)+SUMIF('Health Products &amp; Equipment'!$B:$B,$B313,'Health Products &amp; Equipment'!AF:AF)+SUMIF('Other Pharma &amp; Health Products'!$B:$B,$B313,'Other Pharma &amp; Health Products'!AF:AF)+SUMIF('PSM Costs'!$B:$B,$B313,'PSM Costs'!AF:AF)&gt;0,SUMIF(Pharmaceuticals!$B:$B,$B313,Pharmaceuticals!W:W)+SUMIF('Health Products &amp; Equipment'!$B:$B,$B313,'Health Products &amp; Equipment'!AF:AF)+SUMIF('Other Pharma &amp; Health Products'!$B:$B,$B313,'Other Pharma &amp; Health Products'!AF:AF)+SUMIF('PSM Costs'!$B:$B,$B313,'PSM Costs'!AF:AF),"")</f>
        <v/>
      </c>
      <c r="M313" s="228" t="str">
        <f t="shared" ca="1" si="26"/>
        <v/>
      </c>
      <c r="N313" s="231" t="str">
        <f ca="1">IF(SUMIF(Pharmaceuticals!$B:$B,$B313,Pharmaceuticals!AD:AD)+SUMIF('Health Products &amp; Equipment'!$B:$B,$B313,'Health Products &amp; Equipment'!AM:AM)+SUMIF('Other Pharma &amp; Health Products'!$B:$B,$B313,'Other Pharma &amp; Health Products'!AM:AM)+SUMIF('PSM Costs'!$B:$B,$B313,'PSM Costs'!AM:AM)&gt;0,SUMIF(Pharmaceuticals!$B:$B,$B313,Pharmaceuticals!AD:AD)+SUMIF('Health Products &amp; Equipment'!$B:$B,$B313,'Health Products &amp; Equipment'!AM:AM)+SUMIF('Other Pharma &amp; Health Products'!$B:$B,$B313,'Other Pharma &amp; Health Products'!AM:AM)+SUMIF('PSM Costs'!$B:$B,$B313,'PSM Costs'!AM:AM),"")</f>
        <v/>
      </c>
      <c r="O313" s="231" t="str">
        <f ca="1">IF(SUMIF(Pharmaceuticals!$B:$B,$B313,Pharmaceuticals!AF:AF)+SUMIF('Health Products &amp; Equipment'!$B:$B,$B313,'Health Products &amp; Equipment'!AO:AO)+SUMIF('Other Pharma &amp; Health Products'!$B:$B,$B313,'Other Pharma &amp; Health Products'!AO:AO)+SUMIF('PSM Costs'!$B:$B,$B313,'PSM Costs'!AO:AO)&gt;0,SUMIF(Pharmaceuticals!$B:$B,$B313,Pharmaceuticals!AF:AF)+SUMIF('Health Products &amp; Equipment'!$B:$B,$B313,'Health Products &amp; Equipment'!AO:AO)+SUMIF('Other Pharma &amp; Health Products'!$B:$B,$B313,'Other Pharma &amp; Health Products'!AO:AO)+SUMIF('PSM Costs'!$B:$B,$B313,'PSM Costs'!AO:AO),"")</f>
        <v/>
      </c>
      <c r="P313" s="231" t="str">
        <f ca="1">IF(SUMIF(Pharmaceuticals!$B:$B,$B313,Pharmaceuticals!AH:AH)+SUMIF('Health Products &amp; Equipment'!$B:$B,$B313,'Health Products &amp; Equipment'!AQ:AQ)+SUMIF('Other Pharma &amp; Health Products'!$B:$B,$B313,'Other Pharma &amp; Health Products'!AQ:AQ)+SUMIF('PSM Costs'!$B:$B,$B313,'PSM Costs'!AQ:AQ)&gt;0,SUMIF(Pharmaceuticals!$B:$B,$B313,Pharmaceuticals!AH:AH)+SUMIF('Health Products &amp; Equipment'!$B:$B,$B313,'Health Products &amp; Equipment'!AQ:AQ)+SUMIF('Other Pharma &amp; Health Products'!$B:$B,$B313,'Other Pharma &amp; Health Products'!AQ:AQ)+SUMIF('PSM Costs'!$B:$B,$B313,'PSM Costs'!AQ:AQ),"")</f>
        <v/>
      </c>
      <c r="Q313" s="231" t="str">
        <f ca="1">IF(SUMIF(Pharmaceuticals!$B:$B,$B313,Pharmaceuticals!AJ:AJ)+SUMIF('Health Products &amp; Equipment'!$B:$B,$B313,'Health Products &amp; Equipment'!AS:AS)+SUMIF('Other Pharma &amp; Health Products'!$B:$B,$B313,'Other Pharma &amp; Health Products'!AS:AS)+SUMIF('PSM Costs'!$B:$B,$B313,'PSM Costs'!AS:AS)&gt;0,SUMIF(Pharmaceuticals!$B:$B,$B313,Pharmaceuticals!AJ:AJ)+SUMIF('Health Products &amp; Equipment'!$B:$B,$B313,'Health Products &amp; Equipment'!AS:AS)+SUMIF('Other Pharma &amp; Health Products'!$B:$B,$B313,'Other Pharma &amp; Health Products'!AS:AS)+SUMIF('PSM Costs'!$B:$B,$B313,'PSM Costs'!AS:AS),"")</f>
        <v/>
      </c>
      <c r="R313" s="229" t="str">
        <f t="shared" ca="1" si="27"/>
        <v/>
      </c>
      <c r="S313" s="230" t="str">
        <f ca="1">IF(SUMIF(Pharmaceuticals!$B:$B,$B313,Pharmaceuticals!AQ:AQ)+SUMIF('Health Products &amp; Equipment'!$B:$B,$B313,'Health Products &amp; Equipment'!AZ:AZ)+SUMIF('Other Pharma &amp; Health Products'!$B:$B,$B313,'Other Pharma &amp; Health Products'!AZ:AZ)+SUMIF('PSM Costs'!$B:$B,$B313,'PSM Costs'!AZ:AZ)&gt;0,SUMIF(Pharmaceuticals!$B:$B,$B313,Pharmaceuticals!AQ:AQ)+SUMIF('Health Products &amp; Equipment'!$B:$B,$B313,'Health Products &amp; Equipment'!AZ:AZ)+SUMIF('Other Pharma &amp; Health Products'!$B:$B,$B313,'Other Pharma &amp; Health Products'!AZ:AZ)+SUMIF('PSM Costs'!$B:$B,$B313,'PSM Costs'!AZ:AZ),"")</f>
        <v/>
      </c>
      <c r="T313" s="230" t="str">
        <f ca="1">IF(SUMIF(Pharmaceuticals!$B:$B,$B313,Pharmaceuticals!AS:AS)+SUMIF('Health Products &amp; Equipment'!$B:$B,$B313,'Health Products &amp; Equipment'!BB:BB)+SUMIF('Other Pharma &amp; Health Products'!$B:$B,$B313,'Other Pharma &amp; Health Products'!BB:BB)+SUMIF('PSM Costs'!$B:$B,$B313,'PSM Costs'!BB:BB)&gt;0,SUMIF(Pharmaceuticals!$B:$B,$B313,Pharmaceuticals!AS:AS)+SUMIF('Health Products &amp; Equipment'!$B:$B,$B313,'Health Products &amp; Equipment'!BB:BB)+SUMIF('Other Pharma &amp; Health Products'!$B:$B,$B313,'Other Pharma &amp; Health Products'!BB:BB)+SUMIF('PSM Costs'!$B:$B,$B313,'PSM Costs'!BB:BB),"")</f>
        <v/>
      </c>
      <c r="U313" s="230" t="str">
        <f ca="1">IF(SUMIF(Pharmaceuticals!$B:$B,$B313,Pharmaceuticals!AU:AU)+SUMIF('Health Products &amp; Equipment'!$B:$B,$B313,'Health Products &amp; Equipment'!BD:BD)+SUMIF('Other Pharma &amp; Health Products'!$B:$B,$B313,'Other Pharma &amp; Health Products'!BD:BD)+SUMIF('PSM Costs'!$B:$B,$B313,'PSM Costs'!BD:BD)&gt;0,SUMIF(Pharmaceuticals!$B:$B,$B313,Pharmaceuticals!AU:AU)+SUMIF('Health Products &amp; Equipment'!$B:$B,$B313,'Health Products &amp; Equipment'!BD:BD)+SUMIF('Other Pharma &amp; Health Products'!$B:$B,$B313,'Other Pharma &amp; Health Products'!BD:BD)+SUMIF('PSM Costs'!$B:$B,$B313,'PSM Costs'!BD:BD),"")</f>
        <v/>
      </c>
      <c r="V313" s="230" t="str">
        <f ca="1">IF(SUMIF(Pharmaceuticals!$B:$B,$B313,Pharmaceuticals!AW:AW)+SUMIF('Health Products &amp; Equipment'!$B:$B,$B313,'Health Products &amp; Equipment'!BF:BF)+SUMIF('Other Pharma &amp; Health Products'!$B:$B,$B313,'Other Pharma &amp; Health Products'!BF:BF)+SUMIF('PSM Costs'!$B:$B,$B313,'PSM Costs'!BF:BF)&gt;0,SUMIF(Pharmaceuticals!$B:$B,$B313,Pharmaceuticals!AW:AW)+SUMIF('Health Products &amp; Equipment'!$B:$B,$B313,'Health Products &amp; Equipment'!BF:BF)+SUMIF('Other Pharma &amp; Health Products'!$B:$B,$B313,'Other Pharma &amp; Health Products'!BF:BF)+SUMIF('PSM Costs'!$B:$B,$B313,'PSM Costs'!BF:BF),"")</f>
        <v/>
      </c>
      <c r="W313" s="228" t="str">
        <f t="shared" ca="1" si="28"/>
        <v/>
      </c>
      <c r="X313" s="231" t="str">
        <f ca="1">IF(SUMIF(Pharmaceuticals!$B:$B,$B313,Pharmaceuticals!BD:BD)+SUMIF('Health Products &amp; Equipment'!$B:$B,$B313,'Health Products &amp; Equipment'!BM:BM)+SUMIF('Other Pharma &amp; Health Products'!$B:$B,$B313,'Other Pharma &amp; Health Products'!BM:BM)+SUMIF('PSM Costs'!$B:$B,$B313,'PSM Costs'!BM:BM)&gt;0,SUMIF(Pharmaceuticals!$B:$B,$B313,Pharmaceuticals!BD:BD)+SUMIF('Health Products &amp; Equipment'!$B:$B,$B313,'Health Products &amp; Equipment'!BM:BM)+SUMIF('Other Pharma &amp; Health Products'!$B:$B,$B313,'Other Pharma &amp; Health Products'!BM:BM)+SUMIF('PSM Costs'!$B:$B,$B313,'PSM Costs'!BM:BM),"")</f>
        <v/>
      </c>
      <c r="Y313" s="231" t="str">
        <f ca="1">IF(SUMIF(Pharmaceuticals!$B:$B,$B313,Pharmaceuticals!BF:BF)+SUMIF('Health Products &amp; Equipment'!$B:$B,$B313,'Health Products &amp; Equipment'!BO:BO)+SUMIF('Other Pharma &amp; Health Products'!$B:$B,$B313,'Other Pharma &amp; Health Products'!BO:BO)+SUMIF('PSM Costs'!$B:$B,$B313,'PSM Costs'!BO:BO)&gt;0,SUMIF(Pharmaceuticals!$B:$B,$B313,Pharmaceuticals!BF:BF)+SUMIF('Health Products &amp; Equipment'!$B:$B,$B313,'Health Products &amp; Equipment'!BO:BO)+SUMIF('Other Pharma &amp; Health Products'!$B:$B,$B313,'Other Pharma &amp; Health Products'!BO:BO)+SUMIF('PSM Costs'!$B:$B,$B313,'PSM Costs'!BO:BO),"")</f>
        <v/>
      </c>
      <c r="Z313" s="231" t="str">
        <f ca="1">IF(SUMIF(Pharmaceuticals!$B:$B,$B313,Pharmaceuticals!BH:BH)+SUMIF('Health Products &amp; Equipment'!$B:$B,$B313,'Health Products &amp; Equipment'!BQ:BQ)+SUMIF('Other Pharma &amp; Health Products'!$B:$B,$B313,'Other Pharma &amp; Health Products'!BQ:BQ)+SUMIF('PSM Costs'!$B:$B,$B313,'PSM Costs'!BQ:BQ)&gt;0,SUMIF(Pharmaceuticals!$B:$B,$B313,Pharmaceuticals!BH:BH)+SUMIF('Health Products &amp; Equipment'!$B:$B,$B313,'Health Products &amp; Equipment'!BQ:BQ)+SUMIF('Other Pharma &amp; Health Products'!$B:$B,$B313,'Other Pharma &amp; Health Products'!BQ:BQ)+SUMIF('PSM Costs'!$B:$B,$B313,'PSM Costs'!BQ:BQ),"")</f>
        <v/>
      </c>
      <c r="AA313" s="231" t="str">
        <f ca="1">IF(SUMIF(Pharmaceuticals!$B:$B,$B313,Pharmaceuticals!BJ:BJ)+SUMIF('Health Products &amp; Equipment'!$B:$B,$B313,'Health Products &amp; Equipment'!BS:BS)+SUMIF('Other Pharma &amp; Health Products'!$B:$B,$B313,'Other Pharma &amp; Health Products'!BS:BS)+SUMIF('PSM Costs'!$B:$B,$B313,'PSM Costs'!BS:BS)&gt;0,SUMIF(Pharmaceuticals!$B:$B,$B313,Pharmaceuticals!BJ:BJ)+SUMIF('Health Products &amp; Equipment'!$B:$B,$B313,'Health Products &amp; Equipment'!BS:BS)+SUMIF('Other Pharma &amp; Health Products'!$B:$B,$B313,'Other Pharma &amp; Health Products'!BS:BS)+SUMIF('PSM Costs'!$B:$B,$B313,'PSM Costs'!BS:BS),"")</f>
        <v/>
      </c>
      <c r="AB313" s="230" t="str">
        <f t="shared" ca="1" si="29"/>
        <v/>
      </c>
    </row>
    <row r="314" spans="1:28" s="225" customFormat="1" ht="22" customHeight="1" x14ac:dyDescent="0.15">
      <c r="C314" s="232"/>
      <c r="D314" s="233"/>
      <c r="E314" s="233"/>
      <c r="F314" s="233"/>
      <c r="G314" s="234" t="str">
        <f ca="1">Translations!A174</f>
        <v>Total</v>
      </c>
      <c r="H314" s="239"/>
      <c r="I314" s="240" t="str">
        <f ca="1">IF(SUM(I11:I313)&gt;0,SUM(I11:I313),"")</f>
        <v/>
      </c>
      <c r="J314" s="240" t="str">
        <f t="shared" ref="J314:L314" ca="1" si="30">IF(SUM(J11:J313)&gt;0,SUM(J11:J313),"")</f>
        <v/>
      </c>
      <c r="K314" s="240" t="str">
        <f t="shared" ca="1" si="30"/>
        <v/>
      </c>
      <c r="L314" s="240" t="str">
        <f t="shared" ca="1" si="30"/>
        <v/>
      </c>
      <c r="M314" s="239"/>
      <c r="N314" s="240" t="str">
        <f ca="1">IF(SUM(N11:N313)&gt;0,SUM(N11:N313),"")</f>
        <v/>
      </c>
      <c r="O314" s="240" t="str">
        <f t="shared" ref="O314:Q314" ca="1" si="31">IF(SUM(O11:O313)&gt;0,SUM(O11:O313),"")</f>
        <v/>
      </c>
      <c r="P314" s="240" t="str">
        <f t="shared" ca="1" si="31"/>
        <v/>
      </c>
      <c r="Q314" s="240" t="str">
        <f t="shared" ca="1" si="31"/>
        <v/>
      </c>
      <c r="R314" s="239"/>
      <c r="S314" s="240" t="str">
        <f ca="1">IF(SUM(S11:S313)&gt;0,SUM(S11:S313),"")</f>
        <v/>
      </c>
      <c r="T314" s="240" t="str">
        <f t="shared" ref="T314:U314" ca="1" si="32">IF(SUM(T11:T313)&gt;0,SUM(T11:T313),"")</f>
        <v/>
      </c>
      <c r="U314" s="240" t="str">
        <f t="shared" ca="1" si="32"/>
        <v/>
      </c>
      <c r="V314" s="240" t="str">
        <f ca="1">IF(SUM(V11:V313)&gt;0,SUM(V11:V313),"")</f>
        <v/>
      </c>
      <c r="W314" s="239"/>
      <c r="X314" s="240" t="str">
        <f ca="1">IF(SUM(X11:X313)&gt;0,SUM(X11:X313),"")</f>
        <v/>
      </c>
      <c r="Y314" s="240" t="str">
        <f ca="1">IF(SUM(Y11:Y313)&gt;0,SUM(Y11:Y313),"")</f>
        <v/>
      </c>
      <c r="Z314" s="240" t="str">
        <f ca="1">IF(SUM(Z11:Z313)&gt;0,SUM(Z11:Z313),"")</f>
        <v/>
      </c>
      <c r="AA314" s="240" t="str">
        <f ca="1">IF(SUM(AA11:AA313)&gt;0,SUM(AA11:AA313),"")</f>
        <v/>
      </c>
      <c r="AB314" s="240" t="str">
        <f ca="1">IF(SUM(AB11:AB313)&gt;0,SUM(AB11:AB313),"")</f>
        <v/>
      </c>
    </row>
  </sheetData>
  <sheetProtection formatColumns="0" formatRows="0"/>
  <conditionalFormatting sqref="C11:G110">
    <cfRule type="expression" dxfId="1" priority="2">
      <formula>INDIRECT(ADDRESS(ROW(),COLUMN()))=INDIRECT(ADDRESS(ROW()-1,COLUMN()))</formula>
    </cfRule>
  </conditionalFormatting>
  <conditionalFormatting sqref="C111:G313">
    <cfRule type="expression" dxfId="0"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sheetPr>
  <dimension ref="A1:E165"/>
  <sheetViews>
    <sheetView workbookViewId="0">
      <pane ySplit="1" topLeftCell="A80" activePane="bottomLeft" state="frozen"/>
      <selection pane="bottomLeft" activeCell="E95" sqref="E95"/>
    </sheetView>
  </sheetViews>
  <sheetFormatPr baseColWidth="10" defaultColWidth="8.83203125" defaultRowHeight="16" x14ac:dyDescent="0.2"/>
  <cols>
    <col min="1" max="1" width="43.83203125" bestFit="1" customWidth="1"/>
    <col min="2" max="2" width="40.1640625" customWidth="1"/>
    <col min="3" max="3" width="18.6640625" customWidth="1"/>
    <col min="4" max="4" width="18.1640625" customWidth="1"/>
    <col min="5" max="5" width="19" customWidth="1"/>
  </cols>
  <sheetData>
    <row r="1" spans="1:5" s="3" customFormat="1" x14ac:dyDescent="0.2">
      <c r="A1" s="3" t="s">
        <v>120</v>
      </c>
      <c r="B1" s="3" t="s">
        <v>124</v>
      </c>
      <c r="C1" s="3" t="s">
        <v>125</v>
      </c>
      <c r="D1" s="3" t="s">
        <v>126</v>
      </c>
      <c r="E1" s="3" t="s">
        <v>127</v>
      </c>
    </row>
    <row r="2" spans="1:5" x14ac:dyDescent="0.2">
      <c r="A2" t="str">
        <f t="shared" ref="A2:A33" ca="1" si="0">OFFSET(B2,0,LangOffset,1,1)</f>
        <v>Afghanistan</v>
      </c>
      <c r="B2" t="s">
        <v>128</v>
      </c>
      <c r="C2" t="s">
        <v>128</v>
      </c>
      <c r="D2" t="s">
        <v>128</v>
      </c>
      <c r="E2" t="s">
        <v>128</v>
      </c>
    </row>
    <row r="3" spans="1:5" x14ac:dyDescent="0.2">
      <c r="A3" t="str">
        <f t="shared" ca="1" si="0"/>
        <v>Albania</v>
      </c>
      <c r="B3" t="s">
        <v>137</v>
      </c>
      <c r="C3" t="s">
        <v>137</v>
      </c>
      <c r="D3" t="s">
        <v>137</v>
      </c>
      <c r="E3" t="s">
        <v>137</v>
      </c>
    </row>
    <row r="4" spans="1:5" x14ac:dyDescent="0.2">
      <c r="A4" t="str">
        <f t="shared" ca="1" si="0"/>
        <v>Algeria</v>
      </c>
      <c r="B4" t="s">
        <v>142</v>
      </c>
      <c r="C4" t="s">
        <v>142</v>
      </c>
      <c r="D4" t="s">
        <v>142</v>
      </c>
      <c r="E4" t="s">
        <v>142</v>
      </c>
    </row>
    <row r="5" spans="1:5" x14ac:dyDescent="0.2">
      <c r="A5" t="str">
        <f t="shared" ca="1" si="0"/>
        <v>Angola</v>
      </c>
      <c r="B5" t="s">
        <v>153</v>
      </c>
      <c r="C5" t="s">
        <v>153</v>
      </c>
      <c r="D5" t="s">
        <v>153</v>
      </c>
      <c r="E5" t="s">
        <v>153</v>
      </c>
    </row>
    <row r="6" spans="1:5" x14ac:dyDescent="0.2">
      <c r="A6" t="str">
        <f t="shared" ca="1" si="0"/>
        <v>Argentina</v>
      </c>
      <c r="B6" t="s">
        <v>164</v>
      </c>
      <c r="C6" t="s">
        <v>164</v>
      </c>
      <c r="D6" t="s">
        <v>164</v>
      </c>
      <c r="E6" t="s">
        <v>164</v>
      </c>
    </row>
    <row r="7" spans="1:5" x14ac:dyDescent="0.2">
      <c r="A7" t="str">
        <f t="shared" ca="1" si="0"/>
        <v>Armenia</v>
      </c>
      <c r="B7" t="s">
        <v>170</v>
      </c>
      <c r="C7" t="s">
        <v>170</v>
      </c>
      <c r="D7" t="s">
        <v>170</v>
      </c>
      <c r="E7" t="s">
        <v>170</v>
      </c>
    </row>
    <row r="8" spans="1:5" x14ac:dyDescent="0.2">
      <c r="A8" t="str">
        <f t="shared" ca="1" si="0"/>
        <v>Azerbaijan</v>
      </c>
      <c r="B8" t="s">
        <v>187</v>
      </c>
      <c r="C8" t="s">
        <v>187</v>
      </c>
      <c r="D8" t="s">
        <v>187</v>
      </c>
      <c r="E8" t="s">
        <v>187</v>
      </c>
    </row>
    <row r="9" spans="1:5" x14ac:dyDescent="0.2">
      <c r="A9" t="str">
        <f t="shared" ca="1" si="0"/>
        <v>Bangladesh</v>
      </c>
      <c r="B9" t="s">
        <v>195</v>
      </c>
      <c r="C9" t="s">
        <v>195</v>
      </c>
      <c r="D9" t="s">
        <v>195</v>
      </c>
      <c r="E9" t="s">
        <v>195</v>
      </c>
    </row>
    <row r="10" spans="1:5" x14ac:dyDescent="0.2">
      <c r="A10" t="str">
        <f t="shared" ca="1" si="0"/>
        <v>Belarus</v>
      </c>
      <c r="B10" t="s">
        <v>210</v>
      </c>
      <c r="C10" t="s">
        <v>210</v>
      </c>
      <c r="D10" t="s">
        <v>210</v>
      </c>
      <c r="E10" t="s">
        <v>210</v>
      </c>
    </row>
    <row r="11" spans="1:5" x14ac:dyDescent="0.2">
      <c r="A11" t="str">
        <f t="shared" ca="1" si="0"/>
        <v>Belize</v>
      </c>
      <c r="B11" t="s">
        <v>221</v>
      </c>
      <c r="C11" t="s">
        <v>221</v>
      </c>
      <c r="D11" t="s">
        <v>221</v>
      </c>
      <c r="E11" t="s">
        <v>221</v>
      </c>
    </row>
    <row r="12" spans="1:5" x14ac:dyDescent="0.2">
      <c r="A12" t="str">
        <f t="shared" ca="1" si="0"/>
        <v>Benin</v>
      </c>
      <c r="B12" t="s">
        <v>226</v>
      </c>
      <c r="C12" t="s">
        <v>226</v>
      </c>
      <c r="D12" t="s">
        <v>226</v>
      </c>
      <c r="E12" t="s">
        <v>226</v>
      </c>
    </row>
    <row r="13" spans="1:5" x14ac:dyDescent="0.2">
      <c r="A13" t="str">
        <f t="shared" ca="1" si="0"/>
        <v>Bhutan</v>
      </c>
      <c r="B13" t="s">
        <v>232</v>
      </c>
      <c r="C13" t="s">
        <v>232</v>
      </c>
      <c r="D13" t="s">
        <v>232</v>
      </c>
      <c r="E13" t="s">
        <v>232</v>
      </c>
    </row>
    <row r="14" spans="1:5" x14ac:dyDescent="0.2">
      <c r="A14" t="str">
        <f t="shared" ca="1" si="0"/>
        <v>Bolivia (Plurinational State)</v>
      </c>
      <c r="B14" t="s">
        <v>237</v>
      </c>
      <c r="C14" t="s">
        <v>237</v>
      </c>
      <c r="D14" t="s">
        <v>237</v>
      </c>
      <c r="E14" t="s">
        <v>237</v>
      </c>
    </row>
    <row r="15" spans="1:5" x14ac:dyDescent="0.2">
      <c r="A15" t="str">
        <f t="shared" ca="1" si="0"/>
        <v>Bosnia and Herzegovina</v>
      </c>
      <c r="B15" t="s">
        <v>243</v>
      </c>
      <c r="C15" t="s">
        <v>243</v>
      </c>
      <c r="D15" t="s">
        <v>243</v>
      </c>
      <c r="E15" t="s">
        <v>243</v>
      </c>
    </row>
    <row r="16" spans="1:5" x14ac:dyDescent="0.2">
      <c r="A16" t="str">
        <f t="shared" ca="1" si="0"/>
        <v>Botswana</v>
      </c>
      <c r="B16" t="s">
        <v>249</v>
      </c>
      <c r="C16" t="s">
        <v>249</v>
      </c>
      <c r="D16" t="s">
        <v>249</v>
      </c>
      <c r="E16" t="s">
        <v>249</v>
      </c>
    </row>
    <row r="17" spans="1:5" x14ac:dyDescent="0.2">
      <c r="A17" t="str">
        <f t="shared" ca="1" si="0"/>
        <v>Brazil</v>
      </c>
      <c r="B17" t="s">
        <v>253</v>
      </c>
      <c r="C17" t="s">
        <v>253</v>
      </c>
      <c r="D17" t="s">
        <v>253</v>
      </c>
      <c r="E17" t="s">
        <v>253</v>
      </c>
    </row>
    <row r="18" spans="1:5" x14ac:dyDescent="0.2">
      <c r="A18" t="str">
        <f t="shared" ca="1" si="0"/>
        <v>Bulgaria</v>
      </c>
      <c r="B18" t="s">
        <v>263</v>
      </c>
      <c r="C18" t="s">
        <v>263</v>
      </c>
      <c r="D18" t="s">
        <v>263</v>
      </c>
      <c r="E18" t="s">
        <v>263</v>
      </c>
    </row>
    <row r="19" spans="1:5" x14ac:dyDescent="0.2">
      <c r="A19" t="str">
        <f t="shared" ca="1" si="0"/>
        <v>Burkina Faso</v>
      </c>
      <c r="B19" t="s">
        <v>268</v>
      </c>
      <c r="C19" t="s">
        <v>268</v>
      </c>
      <c r="D19" t="s">
        <v>268</v>
      </c>
      <c r="E19" t="s">
        <v>268</v>
      </c>
    </row>
    <row r="20" spans="1:5" x14ac:dyDescent="0.2">
      <c r="A20" t="str">
        <f t="shared" ca="1" si="0"/>
        <v>Burundi</v>
      </c>
      <c r="B20" t="s">
        <v>272</v>
      </c>
      <c r="C20" t="s">
        <v>272</v>
      </c>
      <c r="D20" t="s">
        <v>272</v>
      </c>
      <c r="E20" t="s">
        <v>272</v>
      </c>
    </row>
    <row r="21" spans="1:5" x14ac:dyDescent="0.2">
      <c r="A21" t="str">
        <f t="shared" ca="1" si="0"/>
        <v>Cambodia</v>
      </c>
      <c r="B21" t="s">
        <v>276</v>
      </c>
      <c r="C21" t="s">
        <v>276</v>
      </c>
      <c r="D21" t="s">
        <v>276</v>
      </c>
      <c r="E21" t="s">
        <v>276</v>
      </c>
    </row>
    <row r="22" spans="1:5" x14ac:dyDescent="0.2">
      <c r="A22" t="str">
        <f t="shared" ca="1" si="0"/>
        <v>Cameroon</v>
      </c>
      <c r="B22" t="s">
        <v>281</v>
      </c>
      <c r="C22" t="s">
        <v>281</v>
      </c>
      <c r="D22" t="s">
        <v>281</v>
      </c>
      <c r="E22" t="s">
        <v>281</v>
      </c>
    </row>
    <row r="23" spans="1:5" x14ac:dyDescent="0.2">
      <c r="A23" t="str">
        <f t="shared" ca="1" si="0"/>
        <v>Cape Verde</v>
      </c>
      <c r="B23" t="s">
        <v>290</v>
      </c>
      <c r="C23" t="s">
        <v>290</v>
      </c>
      <c r="D23" t="s">
        <v>290</v>
      </c>
      <c r="E23" t="s">
        <v>290</v>
      </c>
    </row>
    <row r="24" spans="1:5" x14ac:dyDescent="0.2">
      <c r="A24" t="str">
        <f t="shared" ca="1" si="0"/>
        <v>Central African Republic</v>
      </c>
      <c r="B24" t="s">
        <v>302</v>
      </c>
      <c r="C24" t="s">
        <v>302</v>
      </c>
      <c r="D24" t="s">
        <v>302</v>
      </c>
      <c r="E24" t="s">
        <v>302</v>
      </c>
    </row>
    <row r="25" spans="1:5" x14ac:dyDescent="0.2">
      <c r="A25" t="str">
        <f t="shared" ca="1" si="0"/>
        <v>Chad</v>
      </c>
      <c r="B25" t="s">
        <v>308</v>
      </c>
      <c r="C25" t="s">
        <v>308</v>
      </c>
      <c r="D25" t="s">
        <v>308</v>
      </c>
      <c r="E25" t="s">
        <v>308</v>
      </c>
    </row>
    <row r="26" spans="1:5" x14ac:dyDescent="0.2">
      <c r="A26" t="str">
        <f t="shared" ca="1" si="0"/>
        <v>Chile</v>
      </c>
      <c r="B26" t="s">
        <v>313</v>
      </c>
      <c r="C26" t="s">
        <v>313</v>
      </c>
      <c r="D26" t="s">
        <v>313</v>
      </c>
      <c r="E26" t="s">
        <v>313</v>
      </c>
    </row>
    <row r="27" spans="1:5" x14ac:dyDescent="0.2">
      <c r="A27" t="str">
        <f t="shared" ca="1" si="0"/>
        <v>China</v>
      </c>
      <c r="B27" t="s">
        <v>317</v>
      </c>
      <c r="C27" t="s">
        <v>317</v>
      </c>
      <c r="D27" t="s">
        <v>317</v>
      </c>
      <c r="E27" t="s">
        <v>317</v>
      </c>
    </row>
    <row r="28" spans="1:5" x14ac:dyDescent="0.2">
      <c r="A28" t="str">
        <f t="shared" ca="1" si="0"/>
        <v>Colombia</v>
      </c>
      <c r="B28" t="s">
        <v>322</v>
      </c>
      <c r="C28" t="s">
        <v>322</v>
      </c>
      <c r="D28" t="s">
        <v>322</v>
      </c>
      <c r="E28" t="s">
        <v>322</v>
      </c>
    </row>
    <row r="29" spans="1:5" x14ac:dyDescent="0.2">
      <c r="A29" t="str">
        <f t="shared" ca="1" si="0"/>
        <v>Comoros</v>
      </c>
      <c r="B29" t="s">
        <v>327</v>
      </c>
      <c r="C29" t="s">
        <v>327</v>
      </c>
      <c r="D29" t="s">
        <v>327</v>
      </c>
      <c r="E29" t="s">
        <v>327</v>
      </c>
    </row>
    <row r="30" spans="1:5" x14ac:dyDescent="0.2">
      <c r="A30" t="str">
        <f t="shared" ca="1" si="0"/>
        <v>Congo</v>
      </c>
      <c r="B30" t="s">
        <v>333</v>
      </c>
      <c r="C30" t="s">
        <v>333</v>
      </c>
      <c r="D30" t="s">
        <v>333</v>
      </c>
      <c r="E30" t="s">
        <v>333</v>
      </c>
    </row>
    <row r="31" spans="1:5" x14ac:dyDescent="0.2">
      <c r="A31" t="str">
        <f t="shared" ca="1" si="0"/>
        <v>Congo (Democratic Republic)</v>
      </c>
      <c r="B31" t="s">
        <v>337</v>
      </c>
      <c r="C31" t="s">
        <v>337</v>
      </c>
      <c r="D31" t="s">
        <v>337</v>
      </c>
      <c r="E31" t="s">
        <v>337</v>
      </c>
    </row>
    <row r="32" spans="1:5" x14ac:dyDescent="0.2">
      <c r="A32" t="str">
        <f t="shared" ca="1" si="0"/>
        <v>Costa Rica</v>
      </c>
      <c r="B32" t="s">
        <v>344</v>
      </c>
      <c r="C32" t="s">
        <v>344</v>
      </c>
      <c r="D32" t="s">
        <v>344</v>
      </c>
      <c r="E32" t="s">
        <v>344</v>
      </c>
    </row>
    <row r="33" spans="1:5" x14ac:dyDescent="0.2">
      <c r="A33" t="str">
        <f t="shared" ca="1" si="0"/>
        <v>Côte d'Ivoire</v>
      </c>
      <c r="B33" t="s">
        <v>348</v>
      </c>
      <c r="C33" t="s">
        <v>348</v>
      </c>
      <c r="D33" t="s">
        <v>348</v>
      </c>
      <c r="E33" t="s">
        <v>348</v>
      </c>
    </row>
    <row r="34" spans="1:5" x14ac:dyDescent="0.2">
      <c r="A34" t="str">
        <f t="shared" ref="A34:A65" ca="1" si="1">OFFSET(B34,0,LangOffset,1,1)</f>
        <v>Croatia</v>
      </c>
      <c r="B34" t="s">
        <v>352</v>
      </c>
      <c r="C34" t="s">
        <v>352</v>
      </c>
      <c r="D34" t="s">
        <v>352</v>
      </c>
      <c r="E34" t="s">
        <v>352</v>
      </c>
    </row>
    <row r="35" spans="1:5" x14ac:dyDescent="0.2">
      <c r="A35" t="str">
        <f t="shared" ca="1" si="1"/>
        <v>Cuba</v>
      </c>
      <c r="B35" t="s">
        <v>358</v>
      </c>
      <c r="C35" t="s">
        <v>358</v>
      </c>
      <c r="D35" t="s">
        <v>358</v>
      </c>
      <c r="E35" t="s">
        <v>358</v>
      </c>
    </row>
    <row r="36" spans="1:5" x14ac:dyDescent="0.2">
      <c r="A36" t="str">
        <f t="shared" ca="1" si="1"/>
        <v>Djibouti</v>
      </c>
      <c r="B36" t="s">
        <v>379</v>
      </c>
      <c r="C36" t="s">
        <v>379</v>
      </c>
      <c r="D36" t="s">
        <v>379</v>
      </c>
      <c r="E36" t="s">
        <v>379</v>
      </c>
    </row>
    <row r="37" spans="1:5" x14ac:dyDescent="0.2">
      <c r="A37" t="str">
        <f t="shared" ca="1" si="1"/>
        <v>Dominican Republic</v>
      </c>
      <c r="B37" t="s">
        <v>388</v>
      </c>
      <c r="C37" t="s">
        <v>388</v>
      </c>
      <c r="D37" t="s">
        <v>388</v>
      </c>
      <c r="E37" t="s">
        <v>388</v>
      </c>
    </row>
    <row r="38" spans="1:5" x14ac:dyDescent="0.2">
      <c r="A38" t="str">
        <f t="shared" ca="1" si="1"/>
        <v>Ecuador</v>
      </c>
      <c r="B38" t="s">
        <v>394</v>
      </c>
      <c r="C38" t="s">
        <v>394</v>
      </c>
      <c r="D38" t="s">
        <v>394</v>
      </c>
      <c r="E38" t="s">
        <v>394</v>
      </c>
    </row>
    <row r="39" spans="1:5" x14ac:dyDescent="0.2">
      <c r="A39" t="str">
        <f t="shared" ca="1" si="1"/>
        <v>Egypt</v>
      </c>
      <c r="B39" t="s">
        <v>399</v>
      </c>
      <c r="C39" t="s">
        <v>399</v>
      </c>
      <c r="D39" t="s">
        <v>399</v>
      </c>
      <c r="E39" t="s">
        <v>399</v>
      </c>
    </row>
    <row r="40" spans="1:5" x14ac:dyDescent="0.2">
      <c r="A40" t="str">
        <f t="shared" ca="1" si="1"/>
        <v>El Salvador</v>
      </c>
      <c r="B40" t="s">
        <v>405</v>
      </c>
      <c r="C40" t="s">
        <v>405</v>
      </c>
      <c r="D40" t="s">
        <v>405</v>
      </c>
      <c r="E40" t="s">
        <v>405</v>
      </c>
    </row>
    <row r="41" spans="1:5" x14ac:dyDescent="0.2">
      <c r="A41" t="str">
        <f t="shared" ca="1" si="1"/>
        <v>Equatorial Guinea</v>
      </c>
      <c r="B41" t="s">
        <v>408</v>
      </c>
      <c r="C41" t="s">
        <v>408</v>
      </c>
      <c r="D41" t="s">
        <v>408</v>
      </c>
      <c r="E41" t="s">
        <v>408</v>
      </c>
    </row>
    <row r="42" spans="1:5" x14ac:dyDescent="0.2">
      <c r="A42" t="str">
        <f t="shared" ca="1" si="1"/>
        <v>Eritrea</v>
      </c>
      <c r="B42" t="s">
        <v>413</v>
      </c>
      <c r="C42" t="s">
        <v>413</v>
      </c>
      <c r="D42" t="s">
        <v>413</v>
      </c>
      <c r="E42" t="s">
        <v>413</v>
      </c>
    </row>
    <row r="43" spans="1:5" x14ac:dyDescent="0.2">
      <c r="A43" t="str">
        <f t="shared" ca="1" si="1"/>
        <v>Estonia</v>
      </c>
      <c r="B43" t="s">
        <v>418</v>
      </c>
      <c r="C43" t="s">
        <v>418</v>
      </c>
      <c r="D43" t="s">
        <v>418</v>
      </c>
      <c r="E43" t="s">
        <v>418</v>
      </c>
    </row>
    <row r="44" spans="1:5" x14ac:dyDescent="0.2">
      <c r="A44" t="str">
        <f t="shared" ca="1" si="1"/>
        <v>Ethiopia</v>
      </c>
      <c r="B44" t="s">
        <v>422</v>
      </c>
      <c r="C44" t="s">
        <v>422</v>
      </c>
      <c r="D44" t="s">
        <v>422</v>
      </c>
      <c r="E44" t="s">
        <v>422</v>
      </c>
    </row>
    <row r="45" spans="1:5" x14ac:dyDescent="0.2">
      <c r="A45" t="str">
        <f t="shared" ca="1" si="1"/>
        <v>Fiji</v>
      </c>
      <c r="B45" t="s">
        <v>437</v>
      </c>
      <c r="C45" t="s">
        <v>437</v>
      </c>
      <c r="D45" t="s">
        <v>437</v>
      </c>
      <c r="E45" t="s">
        <v>437</v>
      </c>
    </row>
    <row r="46" spans="1:5" x14ac:dyDescent="0.2">
      <c r="A46" t="str">
        <f t="shared" ca="1" si="1"/>
        <v>Gabon</v>
      </c>
      <c r="B46" t="s">
        <v>458</v>
      </c>
      <c r="C46" t="s">
        <v>458</v>
      </c>
      <c r="D46" t="s">
        <v>458</v>
      </c>
      <c r="E46" t="s">
        <v>458</v>
      </c>
    </row>
    <row r="47" spans="1:5" x14ac:dyDescent="0.2">
      <c r="A47" t="str">
        <f t="shared" ca="1" si="1"/>
        <v>Gambia</v>
      </c>
      <c r="B47" t="s">
        <v>463</v>
      </c>
      <c r="C47" t="s">
        <v>463</v>
      </c>
      <c r="D47" t="s">
        <v>463</v>
      </c>
      <c r="E47" t="s">
        <v>463</v>
      </c>
    </row>
    <row r="48" spans="1:5" x14ac:dyDescent="0.2">
      <c r="A48" t="str">
        <f t="shared" ca="1" si="1"/>
        <v>Georgia</v>
      </c>
      <c r="B48" t="s">
        <v>468</v>
      </c>
      <c r="C48" t="s">
        <v>468</v>
      </c>
      <c r="D48" t="s">
        <v>468</v>
      </c>
      <c r="E48" t="s">
        <v>468</v>
      </c>
    </row>
    <row r="49" spans="1:5" x14ac:dyDescent="0.2">
      <c r="A49" t="str">
        <f t="shared" ca="1" si="1"/>
        <v>Ghana</v>
      </c>
      <c r="B49" t="s">
        <v>478</v>
      </c>
      <c r="C49" t="s">
        <v>478</v>
      </c>
      <c r="D49" t="s">
        <v>478</v>
      </c>
      <c r="E49" t="s">
        <v>478</v>
      </c>
    </row>
    <row r="50" spans="1:5" x14ac:dyDescent="0.2">
      <c r="A50" t="str">
        <f t="shared" ca="1" si="1"/>
        <v>Guatemala</v>
      </c>
      <c r="B50" t="s">
        <v>504</v>
      </c>
      <c r="C50" t="s">
        <v>504</v>
      </c>
      <c r="D50" t="s">
        <v>504</v>
      </c>
      <c r="E50" t="s">
        <v>504</v>
      </c>
    </row>
    <row r="51" spans="1:5" x14ac:dyDescent="0.2">
      <c r="A51" t="str">
        <f t="shared" ca="1" si="1"/>
        <v>Guinea</v>
      </c>
      <c r="B51" t="s">
        <v>508</v>
      </c>
      <c r="C51" t="s">
        <v>508</v>
      </c>
      <c r="D51" t="s">
        <v>508</v>
      </c>
      <c r="E51" t="s">
        <v>508</v>
      </c>
    </row>
    <row r="52" spans="1:5" x14ac:dyDescent="0.2">
      <c r="A52" t="str">
        <f t="shared" ca="1" si="1"/>
        <v>Guinea-Bissau</v>
      </c>
      <c r="B52" t="s">
        <v>513</v>
      </c>
      <c r="C52" t="s">
        <v>513</v>
      </c>
      <c r="D52" t="s">
        <v>513</v>
      </c>
      <c r="E52" t="s">
        <v>513</v>
      </c>
    </row>
    <row r="53" spans="1:5" x14ac:dyDescent="0.2">
      <c r="A53" t="str">
        <f t="shared" ca="1" si="1"/>
        <v>Guyana</v>
      </c>
      <c r="B53" t="s">
        <v>518</v>
      </c>
      <c r="C53" t="s">
        <v>518</v>
      </c>
      <c r="D53" t="s">
        <v>518</v>
      </c>
      <c r="E53" t="s">
        <v>518</v>
      </c>
    </row>
    <row r="54" spans="1:5" x14ac:dyDescent="0.2">
      <c r="A54" t="str">
        <f t="shared" ca="1" si="1"/>
        <v>Haiti</v>
      </c>
      <c r="B54" t="s">
        <v>523</v>
      </c>
      <c r="C54" t="s">
        <v>523</v>
      </c>
      <c r="D54" t="s">
        <v>523</v>
      </c>
      <c r="E54" t="s">
        <v>523</v>
      </c>
    </row>
    <row r="55" spans="1:5" x14ac:dyDescent="0.2">
      <c r="A55" t="str">
        <f t="shared" ca="1" si="1"/>
        <v>Honduras</v>
      </c>
      <c r="B55" t="s">
        <v>530</v>
      </c>
      <c r="C55" t="s">
        <v>530</v>
      </c>
      <c r="D55" t="s">
        <v>530</v>
      </c>
      <c r="E55" t="s">
        <v>530</v>
      </c>
    </row>
    <row r="56" spans="1:5" x14ac:dyDescent="0.2">
      <c r="A56" t="str">
        <f t="shared" ca="1" si="1"/>
        <v>India</v>
      </c>
      <c r="B56" t="s">
        <v>549</v>
      </c>
      <c r="C56" t="s">
        <v>549</v>
      </c>
      <c r="D56" t="s">
        <v>549</v>
      </c>
      <c r="E56" t="s">
        <v>549</v>
      </c>
    </row>
    <row r="57" spans="1:5" x14ac:dyDescent="0.2">
      <c r="A57" t="str">
        <f t="shared" ca="1" si="1"/>
        <v>Indonesia</v>
      </c>
      <c r="B57" t="s">
        <v>553</v>
      </c>
      <c r="C57" t="s">
        <v>553</v>
      </c>
      <c r="D57" t="s">
        <v>553</v>
      </c>
      <c r="E57" t="s">
        <v>553</v>
      </c>
    </row>
    <row r="58" spans="1:5" x14ac:dyDescent="0.2">
      <c r="A58" t="str">
        <f t="shared" ca="1" si="1"/>
        <v>Iran (Islamic Republic)</v>
      </c>
      <c r="B58" t="s">
        <v>558</v>
      </c>
      <c r="C58" t="s">
        <v>558</v>
      </c>
      <c r="D58" t="s">
        <v>558</v>
      </c>
      <c r="E58" t="s">
        <v>558</v>
      </c>
    </row>
    <row r="59" spans="1:5" x14ac:dyDescent="0.2">
      <c r="A59" t="str">
        <f t="shared" ca="1" si="1"/>
        <v>Iraq</v>
      </c>
      <c r="B59" t="s">
        <v>564</v>
      </c>
      <c r="C59" t="s">
        <v>564</v>
      </c>
      <c r="D59" t="s">
        <v>564</v>
      </c>
      <c r="E59" t="s">
        <v>564</v>
      </c>
    </row>
    <row r="60" spans="1:5" x14ac:dyDescent="0.2">
      <c r="A60" t="str">
        <f t="shared" ca="1" si="1"/>
        <v>Jamaica</v>
      </c>
      <c r="B60" t="s">
        <v>585</v>
      </c>
      <c r="C60" t="s">
        <v>585</v>
      </c>
      <c r="D60" t="s">
        <v>585</v>
      </c>
      <c r="E60" t="s">
        <v>585</v>
      </c>
    </row>
    <row r="61" spans="1:5" x14ac:dyDescent="0.2">
      <c r="A61" t="str">
        <f t="shared" ca="1" si="1"/>
        <v>Jordan</v>
      </c>
      <c r="B61" t="s">
        <v>595</v>
      </c>
      <c r="C61" t="s">
        <v>595</v>
      </c>
      <c r="D61" t="s">
        <v>595</v>
      </c>
      <c r="E61" t="s">
        <v>595</v>
      </c>
    </row>
    <row r="62" spans="1:5" x14ac:dyDescent="0.2">
      <c r="A62" t="str">
        <f t="shared" ca="1" si="1"/>
        <v>Kazakhstan</v>
      </c>
      <c r="B62" t="s">
        <v>600</v>
      </c>
      <c r="C62" t="s">
        <v>600</v>
      </c>
      <c r="D62" t="s">
        <v>600</v>
      </c>
      <c r="E62" t="s">
        <v>600</v>
      </c>
    </row>
    <row r="63" spans="1:5" x14ac:dyDescent="0.2">
      <c r="A63" t="str">
        <f t="shared" ca="1" si="1"/>
        <v>Kenya</v>
      </c>
      <c r="B63" t="s">
        <v>603</v>
      </c>
      <c r="C63" t="s">
        <v>603</v>
      </c>
      <c r="D63" t="s">
        <v>603</v>
      </c>
      <c r="E63" t="s">
        <v>603</v>
      </c>
    </row>
    <row r="64" spans="1:5" x14ac:dyDescent="0.2">
      <c r="A64" t="str">
        <f t="shared" ca="1" si="1"/>
        <v>Korea (Democratic Peoples Republic)</v>
      </c>
      <c r="B64" t="s">
        <v>611</v>
      </c>
      <c r="C64" t="s">
        <v>611</v>
      </c>
      <c r="D64" t="s">
        <v>611</v>
      </c>
      <c r="E64" t="s">
        <v>611</v>
      </c>
    </row>
    <row r="65" spans="1:5" x14ac:dyDescent="0.2">
      <c r="A65" t="str">
        <f t="shared" ca="1" si="1"/>
        <v>Kosovo</v>
      </c>
      <c r="B65" t="s">
        <v>623</v>
      </c>
      <c r="C65" t="s">
        <v>623</v>
      </c>
      <c r="D65" t="s">
        <v>623</v>
      </c>
      <c r="E65" t="s">
        <v>623</v>
      </c>
    </row>
    <row r="66" spans="1:5" x14ac:dyDescent="0.2">
      <c r="A66" t="str">
        <f t="shared" ref="A66:A129" ca="1" si="2">OFFSET(B66,0,LangOffset,1,1)</f>
        <v>Kyrgyzstan</v>
      </c>
      <c r="B66" t="s">
        <v>632</v>
      </c>
      <c r="C66" t="s">
        <v>632</v>
      </c>
      <c r="D66" t="s">
        <v>632</v>
      </c>
      <c r="E66" t="s">
        <v>632</v>
      </c>
    </row>
    <row r="67" spans="1:5" x14ac:dyDescent="0.2">
      <c r="A67" t="str">
        <f t="shared" ca="1" si="2"/>
        <v>Lao (Peoples Democratic Republic)</v>
      </c>
      <c r="B67" t="s">
        <v>638</v>
      </c>
      <c r="C67" t="s">
        <v>638</v>
      </c>
      <c r="D67" t="s">
        <v>638</v>
      </c>
      <c r="E67" t="s">
        <v>638</v>
      </c>
    </row>
    <row r="68" spans="1:5" x14ac:dyDescent="0.2">
      <c r="A68" t="str">
        <f t="shared" ca="1" si="2"/>
        <v>Lesotho</v>
      </c>
      <c r="B68" t="s">
        <v>654</v>
      </c>
      <c r="C68" t="s">
        <v>654</v>
      </c>
      <c r="D68" t="s">
        <v>654</v>
      </c>
      <c r="E68" t="s">
        <v>654</v>
      </c>
    </row>
    <row r="69" spans="1:5" x14ac:dyDescent="0.2">
      <c r="A69" t="str">
        <f t="shared" ca="1" si="2"/>
        <v>Liberia</v>
      </c>
      <c r="B69" t="s">
        <v>658</v>
      </c>
      <c r="C69" t="s">
        <v>658</v>
      </c>
      <c r="D69" t="s">
        <v>658</v>
      </c>
      <c r="E69" t="s">
        <v>658</v>
      </c>
    </row>
    <row r="70" spans="1:5" x14ac:dyDescent="0.2">
      <c r="A70" t="str">
        <f t="shared" ca="1" si="2"/>
        <v>Lutheran World Federation</v>
      </c>
      <c r="B70" t="s">
        <v>2322</v>
      </c>
      <c r="C70" t="s">
        <v>2322</v>
      </c>
      <c r="D70" t="s">
        <v>2322</v>
      </c>
      <c r="E70" t="s">
        <v>2322</v>
      </c>
    </row>
    <row r="71" spans="1:5" x14ac:dyDescent="0.2">
      <c r="A71" t="str">
        <f t="shared" ca="1" si="2"/>
        <v>Macedonia (Former Yugoslav Republic)</v>
      </c>
      <c r="B71" t="s">
        <v>687</v>
      </c>
      <c r="C71" t="s">
        <v>687</v>
      </c>
      <c r="D71" t="s">
        <v>687</v>
      </c>
      <c r="E71" t="s">
        <v>687</v>
      </c>
    </row>
    <row r="72" spans="1:5" x14ac:dyDescent="0.2">
      <c r="A72" t="str">
        <f t="shared" ca="1" si="2"/>
        <v>Madagascar</v>
      </c>
      <c r="B72" t="s">
        <v>693</v>
      </c>
      <c r="C72" t="s">
        <v>693</v>
      </c>
      <c r="D72" t="s">
        <v>693</v>
      </c>
      <c r="E72" t="s">
        <v>693</v>
      </c>
    </row>
    <row r="73" spans="1:5" x14ac:dyDescent="0.2">
      <c r="A73" t="str">
        <f t="shared" ca="1" si="2"/>
        <v>Malawi</v>
      </c>
      <c r="B73" t="s">
        <v>696</v>
      </c>
      <c r="C73" t="s">
        <v>696</v>
      </c>
      <c r="D73" t="s">
        <v>696</v>
      </c>
      <c r="E73" t="s">
        <v>696</v>
      </c>
    </row>
    <row r="74" spans="1:5" x14ac:dyDescent="0.2">
      <c r="A74" t="str">
        <f t="shared" ca="1" si="2"/>
        <v>Malaysia</v>
      </c>
      <c r="B74" t="s">
        <v>700</v>
      </c>
      <c r="C74" t="s">
        <v>700</v>
      </c>
      <c r="D74" t="s">
        <v>700</v>
      </c>
      <c r="E74" t="s">
        <v>700</v>
      </c>
    </row>
    <row r="75" spans="1:5" x14ac:dyDescent="0.2">
      <c r="A75" t="str">
        <f t="shared" ca="1" si="2"/>
        <v>Maldives</v>
      </c>
      <c r="B75" t="s">
        <v>706</v>
      </c>
      <c r="C75" t="s">
        <v>706</v>
      </c>
      <c r="D75" t="s">
        <v>706</v>
      </c>
      <c r="E75" t="s">
        <v>706</v>
      </c>
    </row>
    <row r="76" spans="1:5" x14ac:dyDescent="0.2">
      <c r="A76" t="str">
        <f t="shared" ca="1" si="2"/>
        <v>Mali</v>
      </c>
      <c r="B76" t="s">
        <v>710</v>
      </c>
      <c r="C76" t="s">
        <v>710</v>
      </c>
      <c r="D76" t="s">
        <v>710</v>
      </c>
      <c r="E76" t="s">
        <v>710</v>
      </c>
    </row>
    <row r="77" spans="1:5" x14ac:dyDescent="0.2">
      <c r="A77" t="str">
        <f t="shared" ca="1" si="2"/>
        <v>Mauritania</v>
      </c>
      <c r="B77" t="s">
        <v>721</v>
      </c>
      <c r="C77" t="s">
        <v>721</v>
      </c>
      <c r="D77" t="s">
        <v>721</v>
      </c>
      <c r="E77" t="s">
        <v>721</v>
      </c>
    </row>
    <row r="78" spans="1:5" x14ac:dyDescent="0.2">
      <c r="A78" t="str">
        <f t="shared" ca="1" si="2"/>
        <v>Mauritius</v>
      </c>
      <c r="B78" t="s">
        <v>726</v>
      </c>
      <c r="C78" t="s">
        <v>726</v>
      </c>
      <c r="D78" t="s">
        <v>726</v>
      </c>
      <c r="E78" t="s">
        <v>726</v>
      </c>
    </row>
    <row r="79" spans="1:5" x14ac:dyDescent="0.2">
      <c r="A79" t="str">
        <f t="shared" ca="1" si="2"/>
        <v>Mexico</v>
      </c>
      <c r="B79" t="s">
        <v>733</v>
      </c>
      <c r="C79" t="s">
        <v>733</v>
      </c>
      <c r="D79" t="s">
        <v>733</v>
      </c>
      <c r="E79" t="s">
        <v>733</v>
      </c>
    </row>
    <row r="80" spans="1:5" x14ac:dyDescent="0.2">
      <c r="A80" t="str">
        <f t="shared" ca="1" si="2"/>
        <v>Moldova</v>
      </c>
      <c r="B80" t="s">
        <v>745</v>
      </c>
      <c r="C80" t="s">
        <v>745</v>
      </c>
      <c r="D80" t="s">
        <v>745</v>
      </c>
      <c r="E80" t="s">
        <v>745</v>
      </c>
    </row>
    <row r="81" spans="1:5" x14ac:dyDescent="0.2">
      <c r="A81" t="str">
        <f t="shared" ca="1" si="2"/>
        <v>Mongolia</v>
      </c>
      <c r="B81" t="s">
        <v>756</v>
      </c>
      <c r="C81" t="s">
        <v>756</v>
      </c>
      <c r="D81" t="s">
        <v>756</v>
      </c>
      <c r="E81" t="s">
        <v>756</v>
      </c>
    </row>
    <row r="82" spans="1:5" x14ac:dyDescent="0.2">
      <c r="A82" t="str">
        <f t="shared" ca="1" si="2"/>
        <v>Montenegro</v>
      </c>
      <c r="B82" t="s">
        <v>761</v>
      </c>
      <c r="C82" t="s">
        <v>761</v>
      </c>
      <c r="D82" t="s">
        <v>761</v>
      </c>
      <c r="E82" t="s">
        <v>761</v>
      </c>
    </row>
    <row r="83" spans="1:5" x14ac:dyDescent="0.2">
      <c r="A83" t="str">
        <f t="shared" ca="1" si="2"/>
        <v>Morocco</v>
      </c>
      <c r="B83" t="s">
        <v>770</v>
      </c>
      <c r="C83" t="s">
        <v>770</v>
      </c>
      <c r="D83" t="s">
        <v>770</v>
      </c>
      <c r="E83" t="s">
        <v>770</v>
      </c>
    </row>
    <row r="84" spans="1:5" x14ac:dyDescent="0.2">
      <c r="A84" t="str">
        <f t="shared" ca="1" si="2"/>
        <v>Mozambique</v>
      </c>
      <c r="B84" t="s">
        <v>776</v>
      </c>
      <c r="C84" t="s">
        <v>776</v>
      </c>
      <c r="D84" t="s">
        <v>776</v>
      </c>
      <c r="E84" t="s">
        <v>776</v>
      </c>
    </row>
    <row r="85" spans="1:5" x14ac:dyDescent="0.2">
      <c r="A85" s="3" t="str">
        <f t="shared" ca="1" si="2"/>
        <v>Multicountry Africa (HIVOS)</v>
      </c>
      <c r="B85" t="s">
        <v>3085</v>
      </c>
      <c r="C85" t="s">
        <v>3085</v>
      </c>
      <c r="D85" t="s">
        <v>3085</v>
      </c>
      <c r="E85" t="s">
        <v>3085</v>
      </c>
    </row>
    <row r="86" spans="1:5" x14ac:dyDescent="0.2">
      <c r="A86" s="3" t="str">
        <f t="shared" ca="1" si="2"/>
        <v>Multicountry Africa (ARASA-ENDA)</v>
      </c>
      <c r="B86" t="s">
        <v>3086</v>
      </c>
      <c r="C86" t="s">
        <v>3086</v>
      </c>
      <c r="D86" t="s">
        <v>3086</v>
      </c>
      <c r="E86" t="s">
        <v>3086</v>
      </c>
    </row>
    <row r="87" spans="1:5" x14ac:dyDescent="0.2">
      <c r="A87" s="3" t="str">
        <f t="shared" ca="1" si="2"/>
        <v>Multicountry Africa (KANCO)</v>
      </c>
      <c r="B87" t="s">
        <v>3087</v>
      </c>
      <c r="C87" t="s">
        <v>3087</v>
      </c>
      <c r="D87" t="s">
        <v>3087</v>
      </c>
      <c r="E87" t="s">
        <v>3087</v>
      </c>
    </row>
    <row r="88" spans="1:5" x14ac:dyDescent="0.2">
      <c r="A88" s="3" t="str">
        <f t="shared" ca="1" si="2"/>
        <v>Multicountry Africa (African Network for the Care of Children Affected by HIV/AIDS (ANECCA))</v>
      </c>
      <c r="B88" t="s">
        <v>3088</v>
      </c>
      <c r="C88" t="s">
        <v>3088</v>
      </c>
      <c r="D88" t="s">
        <v>3088</v>
      </c>
      <c r="E88" t="s">
        <v>3088</v>
      </c>
    </row>
    <row r="89" spans="1:5" x14ac:dyDescent="0.2">
      <c r="A89" s="3" t="str">
        <f t="shared" ca="1" si="2"/>
        <v>Multicountry Africa (Abidjan-Lagos Corridor Organization  (OCAL))</v>
      </c>
      <c r="B89" t="s">
        <v>3089</v>
      </c>
      <c r="C89" t="s">
        <v>3089</v>
      </c>
      <c r="D89" t="s">
        <v>3089</v>
      </c>
      <c r="E89" t="s">
        <v>3089</v>
      </c>
    </row>
    <row r="90" spans="1:5" x14ac:dyDescent="0.2">
      <c r="A90" s="3" t="str">
        <f t="shared" ca="1" si="2"/>
        <v>Multicountry Africa (Intergovernmental Authority on Development (IGAD))</v>
      </c>
      <c r="B90" t="s">
        <v>3090</v>
      </c>
      <c r="C90" t="s">
        <v>3090</v>
      </c>
      <c r="D90" t="s">
        <v>3090</v>
      </c>
      <c r="E90" t="s">
        <v>3090</v>
      </c>
    </row>
    <row r="91" spans="1:5" x14ac:dyDescent="0.2">
      <c r="A91" s="3" t="str">
        <f t="shared" ca="1" si="2"/>
        <v>Multicountry Africa (E8 Secretariat - SADC)</v>
      </c>
      <c r="B91" t="s">
        <v>3091</v>
      </c>
      <c r="C91" t="s">
        <v>3091</v>
      </c>
      <c r="D91" t="s">
        <v>3091</v>
      </c>
      <c r="E91" t="s">
        <v>3091</v>
      </c>
    </row>
    <row r="92" spans="1:5" x14ac:dyDescent="0.2">
      <c r="A92" s="3" t="str">
        <f t="shared" ca="1" si="2"/>
        <v>Multicountry Africa ( SARCM)</v>
      </c>
      <c r="B92" t="s">
        <v>3131</v>
      </c>
      <c r="C92" t="s">
        <v>3131</v>
      </c>
      <c r="D92" t="s">
        <v>3131</v>
      </c>
      <c r="E92" t="s">
        <v>3131</v>
      </c>
    </row>
    <row r="93" spans="1:5" x14ac:dyDescent="0.2">
      <c r="A93" s="3" t="str">
        <f t="shared" ca="1" si="2"/>
        <v>Multicountry Africa (East, Central and Southern Africa Health Community (ECSA-HC))</v>
      </c>
      <c r="B93" t="s">
        <v>3093</v>
      </c>
      <c r="C93" t="s">
        <v>3093</v>
      </c>
      <c r="D93" t="s">
        <v>3093</v>
      </c>
      <c r="E93" t="s">
        <v>3093</v>
      </c>
    </row>
    <row r="94" spans="1:5" x14ac:dyDescent="0.2">
      <c r="A94" s="3" t="str">
        <f t="shared" ca="1" si="2"/>
        <v>Multicountry East Asia and Pacific (Asia Pacific Network of People Living with HIV (APN+))</v>
      </c>
      <c r="B94" t="s">
        <v>3094</v>
      </c>
      <c r="C94" t="s">
        <v>3094</v>
      </c>
      <c r="D94" t="s">
        <v>3094</v>
      </c>
      <c r="E94" t="s">
        <v>3094</v>
      </c>
    </row>
    <row r="95" spans="1:5" x14ac:dyDescent="0.2">
      <c r="A95" s="3" t="str">
        <f t="shared" ca="1" si="2"/>
        <v>Multicountry Eastern Europe - Central Asia (The East Europe &amp; Central Asia Union of PLHIV (ECUO))</v>
      </c>
      <c r="B95" t="s">
        <v>3095</v>
      </c>
      <c r="C95" t="s">
        <v>3095</v>
      </c>
      <c r="D95" t="s">
        <v>3095</v>
      </c>
      <c r="E95" t="s">
        <v>3095</v>
      </c>
    </row>
    <row r="96" spans="1:5" x14ac:dyDescent="0.2">
      <c r="A96" s="3" t="str">
        <f t="shared" ca="1" si="2"/>
        <v>Multicountry Eastern Europe - Central Asia (PAS - The Center for Health Policies and Studies )</v>
      </c>
      <c r="B96" t="s">
        <v>3096</v>
      </c>
      <c r="C96" t="s">
        <v>3096</v>
      </c>
      <c r="D96" t="s">
        <v>3096</v>
      </c>
      <c r="E96" t="s">
        <v>3096</v>
      </c>
    </row>
    <row r="97" spans="1:5" x14ac:dyDescent="0.2">
      <c r="A97" s="3" t="str">
        <f t="shared" ca="1" si="2"/>
        <v>Multicountry Americas (PANCAP)</v>
      </c>
      <c r="B97" t="s">
        <v>3097</v>
      </c>
      <c r="C97" t="s">
        <v>3097</v>
      </c>
      <c r="D97" t="s">
        <v>3097</v>
      </c>
      <c r="E97" t="s">
        <v>3097</v>
      </c>
    </row>
    <row r="98" spans="1:5" x14ac:dyDescent="0.2">
      <c r="A98" s="3" t="str">
        <f t="shared" ca="1" si="2"/>
        <v>Multicountry Americas (Comunidad Internacional de Mujeres Viviendo con VIH sida (ICW))</v>
      </c>
      <c r="B98" t="s">
        <v>3098</v>
      </c>
      <c r="C98" t="s">
        <v>3098</v>
      </c>
      <c r="D98" t="s">
        <v>3098</v>
      </c>
      <c r="E98" t="s">
        <v>3098</v>
      </c>
    </row>
    <row r="99" spans="1:5" x14ac:dyDescent="0.2">
      <c r="A99" s="3" t="str">
        <f t="shared" ca="1" si="2"/>
        <v>Multicountry Americas (REDLACTRANS)</v>
      </c>
      <c r="B99" t="s">
        <v>3099</v>
      </c>
      <c r="C99" t="s">
        <v>3099</v>
      </c>
      <c r="D99" t="s">
        <v>3099</v>
      </c>
      <c r="E99" t="s">
        <v>3099</v>
      </c>
    </row>
    <row r="100" spans="1:5" x14ac:dyDescent="0.2">
      <c r="A100" s="3" t="str">
        <f t="shared" ca="1" si="2"/>
        <v>Multicountry Middle East - North Africa  (Regional/Arab Network against AIDS (Ranaa))</v>
      </c>
      <c r="B100" t="s">
        <v>3100</v>
      </c>
      <c r="C100" t="s">
        <v>3100</v>
      </c>
      <c r="D100" t="s">
        <v>3100</v>
      </c>
      <c r="E100" t="s">
        <v>3100</v>
      </c>
    </row>
    <row r="101" spans="1:5" x14ac:dyDescent="0.2">
      <c r="A101" t="str">
        <f t="shared" ca="1" si="2"/>
        <v>Multicountry Africa (RMCC)</v>
      </c>
      <c r="B101" t="s">
        <v>2323</v>
      </c>
      <c r="C101" t="s">
        <v>2323</v>
      </c>
      <c r="D101" t="s">
        <v>2323</v>
      </c>
      <c r="E101" t="s">
        <v>2323</v>
      </c>
    </row>
    <row r="102" spans="1:5" x14ac:dyDescent="0.2">
      <c r="A102" t="str">
        <f t="shared" ca="1" si="2"/>
        <v>Multicountry Africa (SADC)</v>
      </c>
      <c r="B102" t="s">
        <v>2324</v>
      </c>
      <c r="C102" t="s">
        <v>2324</v>
      </c>
      <c r="D102" t="s">
        <v>2324</v>
      </c>
      <c r="E102" t="s">
        <v>2324</v>
      </c>
    </row>
    <row r="103" spans="1:5" x14ac:dyDescent="0.2">
      <c r="A103" t="str">
        <f t="shared" ca="1" si="2"/>
        <v>Multicountry Africa (West Africa Corridor Program)</v>
      </c>
      <c r="B103" t="s">
        <v>2325</v>
      </c>
      <c r="C103" t="s">
        <v>2325</v>
      </c>
      <c r="D103" t="s">
        <v>2325</v>
      </c>
      <c r="E103" t="s">
        <v>2325</v>
      </c>
    </row>
    <row r="104" spans="1:5" x14ac:dyDescent="0.2">
      <c r="A104" t="str">
        <f t="shared" ca="1" si="2"/>
        <v>Multicountry Americas (Andean)</v>
      </c>
      <c r="B104" t="s">
        <v>2326</v>
      </c>
      <c r="C104" t="s">
        <v>2326</v>
      </c>
      <c r="D104" t="s">
        <v>2326</v>
      </c>
      <c r="E104" t="s">
        <v>2326</v>
      </c>
    </row>
    <row r="105" spans="1:5" x14ac:dyDescent="0.2">
      <c r="A105" t="str">
        <f t="shared" ca="1" si="2"/>
        <v>Multicountry Americas (CARICOM / PANCAP)</v>
      </c>
      <c r="B105" t="s">
        <v>2327</v>
      </c>
      <c r="C105" t="s">
        <v>2327</v>
      </c>
      <c r="D105" t="s">
        <v>2327</v>
      </c>
      <c r="E105" t="s">
        <v>2327</v>
      </c>
    </row>
    <row r="106" spans="1:5" x14ac:dyDescent="0.2">
      <c r="A106" t="str">
        <f t="shared" ca="1" si="2"/>
        <v>Multicountry Americas (COPRECOS)</v>
      </c>
      <c r="B106" t="s">
        <v>2328</v>
      </c>
      <c r="C106" t="s">
        <v>2328</v>
      </c>
      <c r="D106" t="s">
        <v>2328</v>
      </c>
      <c r="E106" t="s">
        <v>2328</v>
      </c>
    </row>
    <row r="107" spans="1:5" x14ac:dyDescent="0.2">
      <c r="A107" t="str">
        <f t="shared" ca="1" si="2"/>
        <v>Multicountry Americas (CRN+)</v>
      </c>
      <c r="B107" t="s">
        <v>2329</v>
      </c>
      <c r="C107" t="s">
        <v>2329</v>
      </c>
      <c r="D107" t="s">
        <v>2329</v>
      </c>
      <c r="E107" t="s">
        <v>2329</v>
      </c>
    </row>
    <row r="108" spans="1:5" x14ac:dyDescent="0.2">
      <c r="A108" t="str">
        <f t="shared" ca="1" si="2"/>
        <v>Multicountry Americas (Meso)</v>
      </c>
      <c r="B108" t="s">
        <v>2330</v>
      </c>
      <c r="C108" t="s">
        <v>2330</v>
      </c>
      <c r="D108" t="s">
        <v>2330</v>
      </c>
      <c r="E108" t="s">
        <v>2330</v>
      </c>
    </row>
    <row r="109" spans="1:5" x14ac:dyDescent="0.2">
      <c r="A109" t="str">
        <f t="shared" ca="1" si="2"/>
        <v>Multicountry Americas (OECS)</v>
      </c>
      <c r="B109" t="s">
        <v>2331</v>
      </c>
      <c r="C109" t="s">
        <v>2331</v>
      </c>
      <c r="D109" t="s">
        <v>2331</v>
      </c>
      <c r="E109" t="s">
        <v>2331</v>
      </c>
    </row>
    <row r="110" spans="1:5" x14ac:dyDescent="0.2">
      <c r="A110" t="str">
        <f t="shared" ca="1" si="2"/>
        <v>Multicountry Americas (REDCA+)</v>
      </c>
      <c r="B110" t="s">
        <v>2332</v>
      </c>
      <c r="C110" t="s">
        <v>2332</v>
      </c>
      <c r="D110" t="s">
        <v>2332</v>
      </c>
      <c r="E110" t="s">
        <v>2332</v>
      </c>
    </row>
    <row r="111" spans="1:5" x14ac:dyDescent="0.2">
      <c r="A111" t="str">
        <f t="shared" ca="1" si="2"/>
        <v>Multicountry Americas (REDTRASEX)</v>
      </c>
      <c r="B111" t="s">
        <v>2333</v>
      </c>
      <c r="C111" t="s">
        <v>2333</v>
      </c>
      <c r="D111" t="s">
        <v>2333</v>
      </c>
      <c r="E111" t="s">
        <v>2333</v>
      </c>
    </row>
    <row r="112" spans="1:5" x14ac:dyDescent="0.2">
      <c r="A112" t="str">
        <f t="shared" ca="1" si="2"/>
        <v>Multicountry East Asia and Pacific (APN+)</v>
      </c>
      <c r="B112" t="s">
        <v>2334</v>
      </c>
      <c r="C112" t="s">
        <v>2334</v>
      </c>
      <c r="D112" t="s">
        <v>2334</v>
      </c>
      <c r="E112" t="s">
        <v>2334</v>
      </c>
    </row>
    <row r="113" spans="1:5" x14ac:dyDescent="0.2">
      <c r="A113" t="str">
        <f t="shared" ca="1" si="2"/>
        <v>Multicountry East Asia and Pacific (ISEAN-HIVOS)</v>
      </c>
      <c r="B113" t="s">
        <v>2335</v>
      </c>
      <c r="C113" t="s">
        <v>2335</v>
      </c>
      <c r="D113" t="s">
        <v>2335</v>
      </c>
      <c r="E113" t="s">
        <v>2335</v>
      </c>
    </row>
    <row r="114" spans="1:5" x14ac:dyDescent="0.2">
      <c r="A114" t="str">
        <f t="shared" ca="1" si="2"/>
        <v>Multicountry East Asia and Pacific (RAI)</v>
      </c>
      <c r="B114" t="s">
        <v>2336</v>
      </c>
      <c r="C114" t="s">
        <v>2336</v>
      </c>
      <c r="D114" t="s">
        <v>2336</v>
      </c>
      <c r="E114" t="s">
        <v>2336</v>
      </c>
    </row>
    <row r="115" spans="1:5" x14ac:dyDescent="0.2">
      <c r="A115" t="str">
        <f t="shared" ca="1" si="2"/>
        <v>Multicountry Eastern Europe - Central Asia (EHRN)</v>
      </c>
      <c r="B115" t="s">
        <v>2337</v>
      </c>
      <c r="C115" t="s">
        <v>2337</v>
      </c>
      <c r="D115" t="s">
        <v>2337</v>
      </c>
      <c r="E115" t="s">
        <v>2337</v>
      </c>
    </row>
    <row r="116" spans="1:5" x14ac:dyDescent="0.2">
      <c r="A116" t="str">
        <f t="shared" ca="1" si="2"/>
        <v>Multicountry Middle East - North Africa (MENAHRA)</v>
      </c>
      <c r="B116" t="s">
        <v>2338</v>
      </c>
      <c r="C116" t="s">
        <v>2338</v>
      </c>
      <c r="D116" t="s">
        <v>2338</v>
      </c>
      <c r="E116" t="s">
        <v>2338</v>
      </c>
    </row>
    <row r="117" spans="1:5" x14ac:dyDescent="0.2">
      <c r="A117" t="str">
        <f t="shared" ca="1" si="2"/>
        <v>Multicountry South Asia</v>
      </c>
      <c r="B117" t="s">
        <v>2339</v>
      </c>
      <c r="C117" t="s">
        <v>2339</v>
      </c>
      <c r="D117" t="s">
        <v>2339</v>
      </c>
      <c r="E117" t="s">
        <v>2339</v>
      </c>
    </row>
    <row r="118" spans="1:5" x14ac:dyDescent="0.2">
      <c r="A118" t="str">
        <f t="shared" ca="1" si="2"/>
        <v>Multicountry Western Pacific</v>
      </c>
      <c r="B118" t="s">
        <v>2340</v>
      </c>
      <c r="C118" t="s">
        <v>2340</v>
      </c>
      <c r="D118" t="s">
        <v>2340</v>
      </c>
      <c r="E118" t="s">
        <v>2340</v>
      </c>
    </row>
    <row r="119" spans="1:5" x14ac:dyDescent="0.2">
      <c r="A119" t="str">
        <f t="shared" ca="1" si="2"/>
        <v>Myanmar</v>
      </c>
      <c r="B119" t="s">
        <v>801</v>
      </c>
      <c r="C119" t="s">
        <v>801</v>
      </c>
      <c r="D119" t="s">
        <v>801</v>
      </c>
      <c r="E119" t="s">
        <v>801</v>
      </c>
    </row>
    <row r="120" spans="1:5" x14ac:dyDescent="0.2">
      <c r="A120" t="str">
        <f t="shared" ca="1" si="2"/>
        <v>Namibia</v>
      </c>
      <c r="B120" t="s">
        <v>804</v>
      </c>
      <c r="C120" t="s">
        <v>804</v>
      </c>
      <c r="D120" t="s">
        <v>804</v>
      </c>
      <c r="E120" t="s">
        <v>804</v>
      </c>
    </row>
    <row r="121" spans="1:5" x14ac:dyDescent="0.2">
      <c r="A121" t="str">
        <f t="shared" ca="1" si="2"/>
        <v>Nepal</v>
      </c>
      <c r="B121" t="s">
        <v>811</v>
      </c>
      <c r="C121" t="s">
        <v>811</v>
      </c>
      <c r="D121" t="s">
        <v>811</v>
      </c>
      <c r="E121" t="s">
        <v>811</v>
      </c>
    </row>
    <row r="122" spans="1:5" x14ac:dyDescent="0.2">
      <c r="A122" t="str">
        <f t="shared" ca="1" si="2"/>
        <v>Nicaragua</v>
      </c>
      <c r="B122" t="s">
        <v>839</v>
      </c>
      <c r="C122" t="s">
        <v>839</v>
      </c>
      <c r="D122" t="s">
        <v>839</v>
      </c>
      <c r="E122" t="s">
        <v>839</v>
      </c>
    </row>
    <row r="123" spans="1:5" x14ac:dyDescent="0.2">
      <c r="A123" t="str">
        <f t="shared" ca="1" si="2"/>
        <v>Niger</v>
      </c>
      <c r="B123" t="s">
        <v>843</v>
      </c>
      <c r="C123" t="s">
        <v>843</v>
      </c>
      <c r="D123" t="s">
        <v>843</v>
      </c>
      <c r="E123" t="s">
        <v>843</v>
      </c>
    </row>
    <row r="124" spans="1:5" x14ac:dyDescent="0.2">
      <c r="A124" t="str">
        <f t="shared" ca="1" si="2"/>
        <v>Nigeria</v>
      </c>
      <c r="B124" t="s">
        <v>848</v>
      </c>
      <c r="C124" t="s">
        <v>848</v>
      </c>
      <c r="D124" t="s">
        <v>848</v>
      </c>
      <c r="E124" t="s">
        <v>848</v>
      </c>
    </row>
    <row r="125" spans="1:5" x14ac:dyDescent="0.2">
      <c r="A125" t="str">
        <f t="shared" ca="1" si="2"/>
        <v>Pakistan</v>
      </c>
      <c r="B125" t="s">
        <v>870</v>
      </c>
      <c r="C125" t="s">
        <v>870</v>
      </c>
      <c r="D125" t="s">
        <v>870</v>
      </c>
      <c r="E125" t="s">
        <v>870</v>
      </c>
    </row>
    <row r="126" spans="1:5" x14ac:dyDescent="0.2">
      <c r="A126" t="str">
        <f t="shared" ca="1" si="2"/>
        <v>Palestine</v>
      </c>
      <c r="B126" t="s">
        <v>877</v>
      </c>
      <c r="C126" t="s">
        <v>877</v>
      </c>
      <c r="D126" t="s">
        <v>877</v>
      </c>
      <c r="E126" t="s">
        <v>877</v>
      </c>
    </row>
    <row r="127" spans="1:5" x14ac:dyDescent="0.2">
      <c r="A127" t="str">
        <f t="shared" ca="1" si="2"/>
        <v>Panama</v>
      </c>
      <c r="B127" t="s">
        <v>882</v>
      </c>
      <c r="C127" t="s">
        <v>882</v>
      </c>
      <c r="D127" t="s">
        <v>882</v>
      </c>
      <c r="E127" t="s">
        <v>882</v>
      </c>
    </row>
    <row r="128" spans="1:5" x14ac:dyDescent="0.2">
      <c r="A128" t="str">
        <f t="shared" ca="1" si="2"/>
        <v>Papua New Guinea</v>
      </c>
      <c r="B128" t="s">
        <v>887</v>
      </c>
      <c r="C128" t="s">
        <v>887</v>
      </c>
      <c r="D128" t="s">
        <v>887</v>
      </c>
      <c r="E128" t="s">
        <v>887</v>
      </c>
    </row>
    <row r="129" spans="1:5" x14ac:dyDescent="0.2">
      <c r="A129" t="str">
        <f t="shared" ca="1" si="2"/>
        <v>Paraguay</v>
      </c>
      <c r="B129" t="s">
        <v>893</v>
      </c>
      <c r="C129" t="s">
        <v>893</v>
      </c>
      <c r="D129" t="s">
        <v>893</v>
      </c>
      <c r="E129" t="s">
        <v>893</v>
      </c>
    </row>
    <row r="130" spans="1:5" x14ac:dyDescent="0.2">
      <c r="A130" t="str">
        <f t="shared" ref="A130:A165" ca="1" si="3">OFFSET(B130,0,LangOffset,1,1)</f>
        <v>Peru</v>
      </c>
      <c r="B130" t="s">
        <v>896</v>
      </c>
      <c r="C130" t="s">
        <v>896</v>
      </c>
      <c r="D130" t="s">
        <v>896</v>
      </c>
      <c r="E130" t="s">
        <v>896</v>
      </c>
    </row>
    <row r="131" spans="1:5" x14ac:dyDescent="0.2">
      <c r="A131" t="str">
        <f t="shared" ca="1" si="3"/>
        <v>Philippines</v>
      </c>
      <c r="B131" t="s">
        <v>901</v>
      </c>
      <c r="C131" t="s">
        <v>901</v>
      </c>
      <c r="D131" t="s">
        <v>901</v>
      </c>
      <c r="E131" t="s">
        <v>901</v>
      </c>
    </row>
    <row r="132" spans="1:5" x14ac:dyDescent="0.2">
      <c r="A132" t="str">
        <f t="shared" ca="1" si="3"/>
        <v>Romania</v>
      </c>
      <c r="B132" t="s">
        <v>925</v>
      </c>
      <c r="C132" t="s">
        <v>925</v>
      </c>
      <c r="D132" t="s">
        <v>925</v>
      </c>
      <c r="E132" t="s">
        <v>925</v>
      </c>
    </row>
    <row r="133" spans="1:5" x14ac:dyDescent="0.2">
      <c r="A133" t="str">
        <f t="shared" ca="1" si="3"/>
        <v>Russian Federation</v>
      </c>
      <c r="B133" t="s">
        <v>931</v>
      </c>
      <c r="C133" t="s">
        <v>931</v>
      </c>
      <c r="D133" t="s">
        <v>931</v>
      </c>
      <c r="E133" t="s">
        <v>931</v>
      </c>
    </row>
    <row r="134" spans="1:5" x14ac:dyDescent="0.2">
      <c r="A134" t="str">
        <f t="shared" ca="1" si="3"/>
        <v>Rwanda</v>
      </c>
      <c r="B134" t="s">
        <v>937</v>
      </c>
      <c r="C134" t="s">
        <v>937</v>
      </c>
      <c r="D134" t="s">
        <v>937</v>
      </c>
      <c r="E134" t="s">
        <v>937</v>
      </c>
    </row>
    <row r="135" spans="1:5" x14ac:dyDescent="0.2">
      <c r="A135" t="str">
        <f t="shared" ca="1" si="3"/>
        <v>Sao Tome and Principe</v>
      </c>
      <c r="B135" t="s">
        <v>973</v>
      </c>
      <c r="C135" t="s">
        <v>973</v>
      </c>
      <c r="D135" t="s">
        <v>973</v>
      </c>
      <c r="E135" t="s">
        <v>973</v>
      </c>
    </row>
    <row r="136" spans="1:5" x14ac:dyDescent="0.2">
      <c r="A136" t="str">
        <f t="shared" ca="1" si="3"/>
        <v>Senegal</v>
      </c>
      <c r="B136" t="s">
        <v>984</v>
      </c>
      <c r="C136" t="s">
        <v>984</v>
      </c>
      <c r="D136" t="s">
        <v>984</v>
      </c>
      <c r="E136" t="s">
        <v>984</v>
      </c>
    </row>
    <row r="137" spans="1:5" x14ac:dyDescent="0.2">
      <c r="A137" t="str">
        <f t="shared" ca="1" si="3"/>
        <v>Serbia</v>
      </c>
      <c r="B137" t="s">
        <v>988</v>
      </c>
      <c r="C137" t="s">
        <v>988</v>
      </c>
      <c r="D137" t="s">
        <v>988</v>
      </c>
      <c r="E137" t="s">
        <v>988</v>
      </c>
    </row>
    <row r="138" spans="1:5" x14ac:dyDescent="0.2">
      <c r="A138" t="str">
        <f t="shared" ca="1" si="3"/>
        <v>Sierra Leone</v>
      </c>
      <c r="B138" t="s">
        <v>995</v>
      </c>
      <c r="C138" t="s">
        <v>995</v>
      </c>
      <c r="D138" t="s">
        <v>995</v>
      </c>
      <c r="E138" t="s">
        <v>995</v>
      </c>
    </row>
    <row r="139" spans="1:5" x14ac:dyDescent="0.2">
      <c r="A139" t="str">
        <f t="shared" ca="1" si="3"/>
        <v>Solomon Islands</v>
      </c>
      <c r="B139" t="s">
        <v>1015</v>
      </c>
      <c r="C139" t="s">
        <v>1015</v>
      </c>
      <c r="D139" t="s">
        <v>1015</v>
      </c>
      <c r="E139" t="s">
        <v>1015</v>
      </c>
    </row>
    <row r="140" spans="1:5" x14ac:dyDescent="0.2">
      <c r="A140" t="str">
        <f t="shared" ca="1" si="3"/>
        <v>Somalia</v>
      </c>
      <c r="B140" t="s">
        <v>1020</v>
      </c>
      <c r="C140" t="s">
        <v>1020</v>
      </c>
      <c r="D140" t="s">
        <v>1020</v>
      </c>
      <c r="E140" t="s">
        <v>1020</v>
      </c>
    </row>
    <row r="141" spans="1:5" x14ac:dyDescent="0.2">
      <c r="A141" t="str">
        <f t="shared" ca="1" si="3"/>
        <v>South Africa</v>
      </c>
      <c r="B141" t="s">
        <v>1024</v>
      </c>
      <c r="C141" t="s">
        <v>1024</v>
      </c>
      <c r="D141" t="s">
        <v>1024</v>
      </c>
      <c r="E141" t="s">
        <v>1024</v>
      </c>
    </row>
    <row r="142" spans="1:5" x14ac:dyDescent="0.2">
      <c r="A142" t="str">
        <f t="shared" ca="1" si="3"/>
        <v>South Sudan</v>
      </c>
      <c r="B142" t="s">
        <v>1030</v>
      </c>
      <c r="C142" t="s">
        <v>1030</v>
      </c>
      <c r="D142" t="s">
        <v>1030</v>
      </c>
      <c r="E142" t="s">
        <v>1030</v>
      </c>
    </row>
    <row r="143" spans="1:5" x14ac:dyDescent="0.2">
      <c r="A143" t="str">
        <f t="shared" ca="1" si="3"/>
        <v>Sri Lanka</v>
      </c>
      <c r="B143" t="s">
        <v>1041</v>
      </c>
      <c r="C143" t="s">
        <v>1041</v>
      </c>
      <c r="D143" t="s">
        <v>1041</v>
      </c>
      <c r="E143" t="s">
        <v>1041</v>
      </c>
    </row>
    <row r="144" spans="1:5" x14ac:dyDescent="0.2">
      <c r="A144" t="str">
        <f t="shared" ca="1" si="3"/>
        <v>Sudan</v>
      </c>
      <c r="B144" t="s">
        <v>1045</v>
      </c>
      <c r="C144" t="s">
        <v>1045</v>
      </c>
      <c r="D144" t="s">
        <v>1045</v>
      </c>
      <c r="E144" t="s">
        <v>1045</v>
      </c>
    </row>
    <row r="145" spans="1:5" x14ac:dyDescent="0.2">
      <c r="A145" t="str">
        <f t="shared" ca="1" si="3"/>
        <v>Suriname</v>
      </c>
      <c r="B145" t="s">
        <v>1051</v>
      </c>
      <c r="C145" t="s">
        <v>1051</v>
      </c>
      <c r="D145" t="s">
        <v>1051</v>
      </c>
      <c r="E145" t="s">
        <v>1051</v>
      </c>
    </row>
    <row r="146" spans="1:5" x14ac:dyDescent="0.2">
      <c r="A146" t="str">
        <f t="shared" ca="1" si="3"/>
        <v>Swaziland</v>
      </c>
      <c r="B146" t="s">
        <v>1054</v>
      </c>
      <c r="C146" t="s">
        <v>1054</v>
      </c>
      <c r="D146" t="s">
        <v>1054</v>
      </c>
      <c r="E146" t="s">
        <v>1054</v>
      </c>
    </row>
    <row r="147" spans="1:5" x14ac:dyDescent="0.2">
      <c r="A147" t="str">
        <f t="shared" ca="1" si="3"/>
        <v>Switzerland</v>
      </c>
      <c r="B147" t="s">
        <v>1065</v>
      </c>
      <c r="C147" t="s">
        <v>1065</v>
      </c>
      <c r="D147" t="s">
        <v>1065</v>
      </c>
      <c r="E147" t="s">
        <v>1065</v>
      </c>
    </row>
    <row r="148" spans="1:5" x14ac:dyDescent="0.2">
      <c r="A148" t="str">
        <f t="shared" ca="1" si="3"/>
        <v>Syrian Arab Republic</v>
      </c>
      <c r="B148" t="s">
        <v>1070</v>
      </c>
      <c r="C148" t="s">
        <v>1070</v>
      </c>
      <c r="D148" t="s">
        <v>1070</v>
      </c>
      <c r="E148" t="s">
        <v>1070</v>
      </c>
    </row>
    <row r="149" spans="1:5" x14ac:dyDescent="0.2">
      <c r="A149" t="str">
        <f t="shared" ca="1" si="3"/>
        <v>Tajikistan</v>
      </c>
      <c r="B149" t="s">
        <v>1079</v>
      </c>
      <c r="C149" t="s">
        <v>1079</v>
      </c>
      <c r="D149" t="s">
        <v>1079</v>
      </c>
      <c r="E149" t="s">
        <v>1079</v>
      </c>
    </row>
    <row r="150" spans="1:5" x14ac:dyDescent="0.2">
      <c r="A150" t="str">
        <f t="shared" ca="1" si="3"/>
        <v>Tanzania (United Republic)</v>
      </c>
      <c r="B150" t="s">
        <v>1084</v>
      </c>
      <c r="C150" t="s">
        <v>1084</v>
      </c>
      <c r="D150" t="s">
        <v>1084</v>
      </c>
      <c r="E150" t="s">
        <v>1084</v>
      </c>
    </row>
    <row r="151" spans="1:5" x14ac:dyDescent="0.2">
      <c r="A151" t="str">
        <f t="shared" ca="1" si="3"/>
        <v>Thailand</v>
      </c>
      <c r="B151" t="s">
        <v>1089</v>
      </c>
      <c r="C151" t="s">
        <v>1089</v>
      </c>
      <c r="D151" t="s">
        <v>1089</v>
      </c>
      <c r="E151" t="s">
        <v>1089</v>
      </c>
    </row>
    <row r="152" spans="1:5" x14ac:dyDescent="0.2">
      <c r="A152" t="str">
        <f t="shared" ca="1" si="3"/>
        <v>Timor-Leste</v>
      </c>
      <c r="B152" t="s">
        <v>1095</v>
      </c>
      <c r="C152" t="s">
        <v>1095</v>
      </c>
      <c r="D152" t="s">
        <v>1095</v>
      </c>
      <c r="E152" t="s">
        <v>1095</v>
      </c>
    </row>
    <row r="153" spans="1:5" x14ac:dyDescent="0.2">
      <c r="A153" t="str">
        <f t="shared" ca="1" si="3"/>
        <v>Togo</v>
      </c>
      <c r="B153" t="s">
        <v>1100</v>
      </c>
      <c r="C153" t="s">
        <v>1100</v>
      </c>
      <c r="D153" t="s">
        <v>1100</v>
      </c>
      <c r="E153" t="s">
        <v>1100</v>
      </c>
    </row>
    <row r="154" spans="1:5" x14ac:dyDescent="0.2">
      <c r="A154" t="str">
        <f t="shared" ca="1" si="3"/>
        <v>Tunisia</v>
      </c>
      <c r="B154" t="s">
        <v>1112</v>
      </c>
      <c r="C154" t="s">
        <v>1112</v>
      </c>
      <c r="D154" t="s">
        <v>1112</v>
      </c>
      <c r="E154" t="s">
        <v>1112</v>
      </c>
    </row>
    <row r="155" spans="1:5" x14ac:dyDescent="0.2">
      <c r="A155" t="str">
        <f t="shared" ca="1" si="3"/>
        <v>Turkey</v>
      </c>
      <c r="B155" t="s">
        <v>1117</v>
      </c>
      <c r="C155" t="s">
        <v>1117</v>
      </c>
      <c r="D155" t="s">
        <v>1117</v>
      </c>
      <c r="E155" t="s">
        <v>1117</v>
      </c>
    </row>
    <row r="156" spans="1:5" x14ac:dyDescent="0.2">
      <c r="A156" t="str">
        <f t="shared" ca="1" si="3"/>
        <v>Turkmenistan</v>
      </c>
      <c r="B156" t="s">
        <v>1122</v>
      </c>
      <c r="C156" t="s">
        <v>1122</v>
      </c>
      <c r="D156" t="s">
        <v>1122</v>
      </c>
      <c r="E156" t="s">
        <v>1122</v>
      </c>
    </row>
    <row r="157" spans="1:5" x14ac:dyDescent="0.2">
      <c r="A157" t="str">
        <f t="shared" ca="1" si="3"/>
        <v>Uganda</v>
      </c>
      <c r="B157" t="s">
        <v>1133</v>
      </c>
      <c r="C157" t="s">
        <v>1133</v>
      </c>
      <c r="D157" t="s">
        <v>1133</v>
      </c>
      <c r="E157" t="s">
        <v>1133</v>
      </c>
    </row>
    <row r="158" spans="1:5" x14ac:dyDescent="0.2">
      <c r="A158" t="str">
        <f t="shared" ca="1" si="3"/>
        <v>Ukraine</v>
      </c>
      <c r="B158" t="s">
        <v>1138</v>
      </c>
      <c r="C158" t="s">
        <v>1138</v>
      </c>
      <c r="D158" t="s">
        <v>1138</v>
      </c>
      <c r="E158" t="s">
        <v>1138</v>
      </c>
    </row>
    <row r="159" spans="1:5" x14ac:dyDescent="0.2">
      <c r="A159" t="str">
        <f t="shared" ca="1" si="3"/>
        <v>Uruguay</v>
      </c>
      <c r="B159" t="s">
        <v>1160</v>
      </c>
      <c r="C159" t="s">
        <v>1160</v>
      </c>
      <c r="D159" t="s">
        <v>1160</v>
      </c>
      <c r="E159" t="s">
        <v>1160</v>
      </c>
    </row>
    <row r="160" spans="1:5" x14ac:dyDescent="0.2">
      <c r="A160" t="str">
        <f t="shared" ca="1" si="3"/>
        <v>Uzbekistan</v>
      </c>
      <c r="B160" t="s">
        <v>1164</v>
      </c>
      <c r="C160" t="s">
        <v>1164</v>
      </c>
      <c r="D160" t="s">
        <v>1164</v>
      </c>
      <c r="E160" t="s">
        <v>1164</v>
      </c>
    </row>
    <row r="161" spans="1:5" x14ac:dyDescent="0.2">
      <c r="A161" t="str">
        <f t="shared" ca="1" si="3"/>
        <v>Viet Nam</v>
      </c>
      <c r="B161" t="s">
        <v>1176</v>
      </c>
      <c r="C161" t="s">
        <v>1176</v>
      </c>
      <c r="D161" t="s">
        <v>1176</v>
      </c>
      <c r="E161" t="s">
        <v>1176</v>
      </c>
    </row>
    <row r="162" spans="1:5" x14ac:dyDescent="0.2">
      <c r="A162" t="str">
        <f t="shared" ca="1" si="3"/>
        <v>Yemen</v>
      </c>
      <c r="B162" t="s">
        <v>1184</v>
      </c>
      <c r="C162" t="s">
        <v>1184</v>
      </c>
      <c r="D162" t="s">
        <v>1184</v>
      </c>
      <c r="E162" t="s">
        <v>1184</v>
      </c>
    </row>
    <row r="163" spans="1:5" x14ac:dyDescent="0.2">
      <c r="A163" t="str">
        <f t="shared" ca="1" si="3"/>
        <v>Zambia</v>
      </c>
      <c r="B163" t="s">
        <v>1188</v>
      </c>
      <c r="C163" t="s">
        <v>1188</v>
      </c>
      <c r="D163" t="s">
        <v>1188</v>
      </c>
      <c r="E163" t="s">
        <v>1188</v>
      </c>
    </row>
    <row r="164" spans="1:5" x14ac:dyDescent="0.2">
      <c r="A164" t="str">
        <f t="shared" ca="1" si="3"/>
        <v>Zanzibar</v>
      </c>
      <c r="B164" t="s">
        <v>1192</v>
      </c>
      <c r="C164" t="s">
        <v>1192</v>
      </c>
      <c r="D164" t="s">
        <v>1192</v>
      </c>
      <c r="E164" t="s">
        <v>1192</v>
      </c>
    </row>
    <row r="165" spans="1:5" x14ac:dyDescent="0.2">
      <c r="A165" t="str">
        <f t="shared" ca="1" si="3"/>
        <v>Zimbabwe</v>
      </c>
      <c r="B165" t="s">
        <v>1196</v>
      </c>
      <c r="C165" t="s">
        <v>1196</v>
      </c>
      <c r="D165" t="s">
        <v>1196</v>
      </c>
      <c r="E165" t="s">
        <v>1196</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0000"/>
  </sheetPr>
  <dimension ref="A1:E217"/>
  <sheetViews>
    <sheetView workbookViewId="0">
      <pane ySplit="2" topLeftCell="A3" activePane="bottomLeft" state="frozen"/>
      <selection pane="bottomLeft" activeCell="E3" sqref="E3"/>
    </sheetView>
  </sheetViews>
  <sheetFormatPr baseColWidth="10" defaultColWidth="24.6640625" defaultRowHeight="14" x14ac:dyDescent="0.2"/>
  <cols>
    <col min="1" max="1" width="36.6640625" style="5" customWidth="1"/>
    <col min="2" max="2" width="40.6640625" style="7" bestFit="1" customWidth="1"/>
    <col min="3" max="3" width="24.6640625" style="241"/>
    <col min="4" max="4" width="24.6640625" style="7"/>
    <col min="5" max="5" width="57.1640625" style="259" bestFit="1" customWidth="1"/>
    <col min="6" max="16384" width="24.6640625" style="5"/>
  </cols>
  <sheetData>
    <row r="1" spans="1:5" ht="15" x14ac:dyDescent="0.2">
      <c r="A1" s="169" t="s">
        <v>1439</v>
      </c>
      <c r="C1" s="293">
        <f>IF(Language="English",0,IF(Language="French",1,IF(Language="Spanish",2,IF(Language="Russian",3))))</f>
        <v>0</v>
      </c>
      <c r="D1" s="7" t="str">
        <f>RIGHT(LEFT(ComponentSelected,2),1)</f>
        <v>I</v>
      </c>
    </row>
    <row r="2" spans="1:5" ht="15" x14ac:dyDescent="0.2">
      <c r="A2" s="169" t="s">
        <v>1440</v>
      </c>
      <c r="B2" s="170" t="s">
        <v>1437</v>
      </c>
      <c r="C2" s="170" t="s">
        <v>1441</v>
      </c>
      <c r="D2" s="170" t="s">
        <v>1442</v>
      </c>
      <c r="E2" s="247" t="s">
        <v>1443</v>
      </c>
    </row>
    <row r="3" spans="1:5" ht="21" customHeight="1" x14ac:dyDescent="0.2">
      <c r="A3" s="171" t="str">
        <f ca="1">OFFSET($B3,0,LangOffset,1,1)</f>
        <v>List of Health Products Template ver. DEC 2019</v>
      </c>
      <c r="B3" s="244" t="s">
        <v>3951</v>
      </c>
      <c r="C3" s="250" t="s">
        <v>3952</v>
      </c>
      <c r="D3" s="250" t="s">
        <v>3951</v>
      </c>
      <c r="E3" s="244" t="s">
        <v>3040</v>
      </c>
    </row>
    <row r="4" spans="1:5" ht="90" x14ac:dyDescent="0.2">
      <c r="A4" s="171" t="str">
        <f ca="1">OFFSET($B4,0,LangOffset,1,1)</f>
        <v>This table provides guidance on how to fill out the modular approach template. Cells highlighted in green will be completed during grant negotiation.</v>
      </c>
      <c r="B4" s="242" t="s">
        <v>1444</v>
      </c>
      <c r="C4" s="243" t="s">
        <v>1445</v>
      </c>
      <c r="D4" s="243" t="s">
        <v>2620</v>
      </c>
      <c r="E4" s="248" t="s">
        <v>2882</v>
      </c>
    </row>
    <row r="5" spans="1:5" ht="15" x14ac:dyDescent="0.2">
      <c r="A5" s="171" t="str">
        <f t="shared" ref="A5:A33" ca="1" si="0">OFFSET($B5,0,LangOffset,1,1)</f>
        <v>Periodic Review</v>
      </c>
      <c r="B5" s="242" t="s">
        <v>1446</v>
      </c>
      <c r="C5" s="243" t="s">
        <v>1447</v>
      </c>
      <c r="D5" s="243" t="s">
        <v>1448</v>
      </c>
      <c r="E5" s="248" t="s">
        <v>1449</v>
      </c>
    </row>
    <row r="6" spans="1:5" ht="45" x14ac:dyDescent="0.2">
      <c r="A6" s="171" t="str">
        <f t="shared" ca="1" si="0"/>
        <v>Please carefully review the instructions sheet before completing this template</v>
      </c>
      <c r="B6" s="242" t="s">
        <v>2619</v>
      </c>
      <c r="C6" s="243" t="s">
        <v>1450</v>
      </c>
      <c r="D6" s="243" t="s">
        <v>1451</v>
      </c>
      <c r="E6" s="248" t="s">
        <v>2883</v>
      </c>
    </row>
    <row r="7" spans="1:5" ht="15" x14ac:dyDescent="0.2">
      <c r="A7" s="171" t="str">
        <f t="shared" ca="1" si="0"/>
        <v>A. Program details</v>
      </c>
      <c r="B7" s="242" t="s">
        <v>1452</v>
      </c>
      <c r="C7" s="243" t="s">
        <v>1453</v>
      </c>
      <c r="D7" s="243" t="s">
        <v>1454</v>
      </c>
      <c r="E7" s="248" t="s">
        <v>2884</v>
      </c>
    </row>
    <row r="8" spans="1:5" ht="15" x14ac:dyDescent="0.2">
      <c r="A8" s="171" t="str">
        <f t="shared" ca="1" si="0"/>
        <v>Country / Applicant:</v>
      </c>
      <c r="B8" s="242" t="s">
        <v>1455</v>
      </c>
      <c r="C8" s="243" t="s">
        <v>2621</v>
      </c>
      <c r="D8" s="243" t="s">
        <v>1456</v>
      </c>
      <c r="E8" s="248" t="s">
        <v>1457</v>
      </c>
    </row>
    <row r="9" spans="1:5" ht="15" x14ac:dyDescent="0.2">
      <c r="A9" s="171" t="str">
        <f t="shared" ca="1" si="0"/>
        <v>Component:</v>
      </c>
      <c r="B9" s="242" t="s">
        <v>1458</v>
      </c>
      <c r="C9" s="243" t="s">
        <v>2622</v>
      </c>
      <c r="D9" s="243" t="s">
        <v>1459</v>
      </c>
      <c r="E9" s="248" t="s">
        <v>1460</v>
      </c>
    </row>
    <row r="10" spans="1:5" ht="15" x14ac:dyDescent="0.2">
      <c r="A10" s="171" t="str">
        <f t="shared" ca="1" si="0"/>
        <v>Start Year:</v>
      </c>
      <c r="B10" s="242" t="s">
        <v>1461</v>
      </c>
      <c r="C10" s="243" t="s">
        <v>2623</v>
      </c>
      <c r="D10" s="243" t="s">
        <v>1462</v>
      </c>
      <c r="E10" s="248" t="s">
        <v>2885</v>
      </c>
    </row>
    <row r="11" spans="1:5" ht="15" x14ac:dyDescent="0.2">
      <c r="A11" s="171" t="str">
        <f t="shared" ca="1" si="0"/>
        <v>Start Month:</v>
      </c>
      <c r="B11" s="242" t="s">
        <v>1463</v>
      </c>
      <c r="C11" s="243" t="s">
        <v>1464</v>
      </c>
      <c r="D11" s="243" t="s">
        <v>1465</v>
      </c>
      <c r="E11" s="248" t="s">
        <v>2886</v>
      </c>
    </row>
    <row r="12" spans="1:5" ht="15" x14ac:dyDescent="0.2">
      <c r="A12" s="171" t="str">
        <f t="shared" ca="1" si="0"/>
        <v>SSF/grant number:</v>
      </c>
      <c r="B12" s="242" t="s">
        <v>1466</v>
      </c>
      <c r="C12" s="243" t="s">
        <v>2624</v>
      </c>
      <c r="D12" s="243" t="s">
        <v>2625</v>
      </c>
      <c r="E12" s="248" t="s">
        <v>2887</v>
      </c>
    </row>
    <row r="13" spans="1:5" ht="15" x14ac:dyDescent="0.2">
      <c r="A13" s="171" t="str">
        <f t="shared" ca="1" si="0"/>
        <v>Principal Recipients</v>
      </c>
      <c r="B13" s="242" t="s">
        <v>1467</v>
      </c>
      <c r="C13" s="243" t="s">
        <v>1468</v>
      </c>
      <c r="D13" s="243" t="s">
        <v>1469</v>
      </c>
      <c r="E13" s="248" t="s">
        <v>1470</v>
      </c>
    </row>
    <row r="14" spans="1:5" ht="45" x14ac:dyDescent="0.2">
      <c r="A14" s="171" t="str">
        <f t="shared" ca="1" si="0"/>
        <v>(Please select from list or add a new one)</v>
      </c>
      <c r="B14" s="242" t="s">
        <v>1471</v>
      </c>
      <c r="C14" s="243" t="s">
        <v>1472</v>
      </c>
      <c r="D14" s="243" t="s">
        <v>1473</v>
      </c>
      <c r="E14" s="248" t="s">
        <v>1474</v>
      </c>
    </row>
    <row r="15" spans="1:5" ht="30" x14ac:dyDescent="0.2">
      <c r="A15" s="171" t="str">
        <f t="shared" ca="1" si="0"/>
        <v>Reporting periods</v>
      </c>
      <c r="B15" s="242" t="s">
        <v>1475</v>
      </c>
      <c r="C15" s="243" t="s">
        <v>1476</v>
      </c>
      <c r="D15" s="243" t="s">
        <v>1477</v>
      </c>
      <c r="E15" s="248" t="s">
        <v>1478</v>
      </c>
    </row>
    <row r="16" spans="1:5" ht="15" x14ac:dyDescent="0.2">
      <c r="A16" s="171" t="str">
        <f t="shared" ca="1" si="0"/>
        <v>Period Covered: from</v>
      </c>
      <c r="B16" s="242" t="s">
        <v>1479</v>
      </c>
      <c r="C16" s="243" t="s">
        <v>2626</v>
      </c>
      <c r="D16" s="243" t="s">
        <v>1480</v>
      </c>
      <c r="E16" s="248" t="s">
        <v>2888</v>
      </c>
    </row>
    <row r="17" spans="1:5" ht="15" x14ac:dyDescent="0.2">
      <c r="A17" s="171" t="str">
        <f t="shared" ca="1" si="0"/>
        <v>Period Covered: to</v>
      </c>
      <c r="B17" s="242" t="s">
        <v>1481</v>
      </c>
      <c r="C17" s="243" t="s">
        <v>2627</v>
      </c>
      <c r="D17" s="243" t="s">
        <v>1482</v>
      </c>
      <c r="E17" s="248" t="s">
        <v>2889</v>
      </c>
    </row>
    <row r="18" spans="1:5" ht="30" x14ac:dyDescent="0.2">
      <c r="A18" s="171" t="str">
        <f t="shared" ca="1" si="0"/>
        <v>Due date Progress Update</v>
      </c>
      <c r="B18" s="242" t="s">
        <v>1483</v>
      </c>
      <c r="C18" s="243" t="s">
        <v>1484</v>
      </c>
      <c r="D18" s="243" t="s">
        <v>2628</v>
      </c>
      <c r="E18" s="248" t="s">
        <v>2890</v>
      </c>
    </row>
    <row r="19" spans="1:5" ht="15" x14ac:dyDescent="0.2">
      <c r="A19" s="171" t="str">
        <f t="shared" ca="1" si="0"/>
        <v>Disbursement Request (Y,N)</v>
      </c>
      <c r="B19" s="242" t="s">
        <v>1485</v>
      </c>
      <c r="C19" s="243" t="s">
        <v>1486</v>
      </c>
      <c r="D19" s="243" t="s">
        <v>1487</v>
      </c>
      <c r="E19" s="248" t="s">
        <v>2891</v>
      </c>
    </row>
    <row r="20" spans="1:5" ht="30" x14ac:dyDescent="0.2">
      <c r="A20" s="171" t="str">
        <f t="shared" ca="1" si="0"/>
        <v xml:space="preserve">Due date periodic review </v>
      </c>
      <c r="B20" s="242" t="s">
        <v>1488</v>
      </c>
      <c r="C20" s="243" t="s">
        <v>2629</v>
      </c>
      <c r="D20" s="243" t="s">
        <v>2630</v>
      </c>
      <c r="E20" s="248" t="s">
        <v>2892</v>
      </c>
    </row>
    <row r="21" spans="1:5" ht="30" x14ac:dyDescent="0.2">
      <c r="A21" s="171" t="str">
        <f t="shared" ca="1" si="0"/>
        <v>Audit report due dates</v>
      </c>
      <c r="B21" s="242" t="s">
        <v>1489</v>
      </c>
      <c r="C21" s="243" t="s">
        <v>1490</v>
      </c>
      <c r="D21" s="243" t="s">
        <v>1491</v>
      </c>
      <c r="E21" s="248" t="s">
        <v>2893</v>
      </c>
    </row>
    <row r="22" spans="1:5" ht="15" x14ac:dyDescent="0.2">
      <c r="A22" s="171" t="str">
        <f t="shared" ca="1" si="0"/>
        <v xml:space="preserve">Period </v>
      </c>
      <c r="B22" s="242" t="s">
        <v>1492</v>
      </c>
      <c r="C22" s="243" t="s">
        <v>2631</v>
      </c>
      <c r="D22" s="243" t="s">
        <v>2632</v>
      </c>
      <c r="E22" s="248" t="s">
        <v>2894</v>
      </c>
    </row>
    <row r="23" spans="1:5" ht="15" x14ac:dyDescent="0.2">
      <c r="A23" s="171" t="str">
        <f t="shared" ca="1" si="0"/>
        <v>Year 4</v>
      </c>
      <c r="B23" s="242" t="s">
        <v>1493</v>
      </c>
      <c r="C23" s="243" t="s">
        <v>1494</v>
      </c>
      <c r="D23" s="243" t="s">
        <v>1495</v>
      </c>
      <c r="E23" s="248" t="s">
        <v>1496</v>
      </c>
    </row>
    <row r="24" spans="1:5" ht="15" x14ac:dyDescent="0.2">
      <c r="A24" s="171" t="str">
        <f t="shared" ca="1" si="0"/>
        <v>Year 5</v>
      </c>
      <c r="B24" s="242" t="s">
        <v>1497</v>
      </c>
      <c r="C24" s="243" t="s">
        <v>1498</v>
      </c>
      <c r="D24" s="243" t="s">
        <v>1499</v>
      </c>
      <c r="E24" s="248" t="s">
        <v>1500</v>
      </c>
    </row>
    <row r="25" spans="1:5" ht="30" x14ac:dyDescent="0.2">
      <c r="A25" s="171" t="str">
        <f t="shared" ca="1" si="0"/>
        <v>B. Program goals and impact indicators</v>
      </c>
      <c r="B25" s="242" t="s">
        <v>1501</v>
      </c>
      <c r="C25" s="243" t="s">
        <v>1502</v>
      </c>
      <c r="D25" s="243" t="s">
        <v>2633</v>
      </c>
      <c r="E25" s="248" t="s">
        <v>1503</v>
      </c>
    </row>
    <row r="26" spans="1:5" ht="15" x14ac:dyDescent="0.2">
      <c r="A26" s="171" t="str">
        <f t="shared" ca="1" si="0"/>
        <v xml:space="preserve">  Goals:</v>
      </c>
      <c r="B26" s="242" t="s">
        <v>1504</v>
      </c>
      <c r="C26" s="243" t="s">
        <v>2634</v>
      </c>
      <c r="D26" s="243" t="s">
        <v>2635</v>
      </c>
      <c r="E26" s="248" t="s">
        <v>2895</v>
      </c>
    </row>
    <row r="27" spans="1:5" ht="15" x14ac:dyDescent="0.2">
      <c r="A27" s="171" t="str">
        <f t="shared" ca="1" si="0"/>
        <v>Linked to goal(s) #</v>
      </c>
      <c r="B27" s="242" t="s">
        <v>1505</v>
      </c>
      <c r="C27" s="243" t="s">
        <v>1506</v>
      </c>
      <c r="D27" s="243" t="s">
        <v>2636</v>
      </c>
      <c r="E27" s="248" t="s">
        <v>2896</v>
      </c>
    </row>
    <row r="28" spans="1:5" ht="15" x14ac:dyDescent="0.2">
      <c r="A28" s="171" t="str">
        <f t="shared" ca="1" si="0"/>
        <v>Impact indicator</v>
      </c>
      <c r="B28" s="242" t="s">
        <v>1507</v>
      </c>
      <c r="C28" s="243" t="s">
        <v>1508</v>
      </c>
      <c r="D28" s="243" t="s">
        <v>2637</v>
      </c>
      <c r="E28" s="248" t="s">
        <v>1509</v>
      </c>
    </row>
    <row r="29" spans="1:5" ht="15" x14ac:dyDescent="0.2">
      <c r="A29" s="171" t="str">
        <f t="shared" ca="1" si="0"/>
        <v>Baseline</v>
      </c>
      <c r="B29" s="242" t="s">
        <v>1510</v>
      </c>
      <c r="C29" s="243" t="s">
        <v>1511</v>
      </c>
      <c r="D29" s="243" t="s">
        <v>1512</v>
      </c>
      <c r="E29" s="248" t="s">
        <v>2897</v>
      </c>
    </row>
    <row r="30" spans="1:5" ht="15" x14ac:dyDescent="0.2">
      <c r="A30" s="171" t="str">
        <f t="shared" ca="1" si="0"/>
        <v>Targets</v>
      </c>
      <c r="B30" s="242" t="s">
        <v>1513</v>
      </c>
      <c r="C30" s="243" t="s">
        <v>1514</v>
      </c>
      <c r="D30" s="243" t="s">
        <v>1515</v>
      </c>
      <c r="E30" s="248" t="s">
        <v>1516</v>
      </c>
    </row>
    <row r="31" spans="1:5" ht="15" x14ac:dyDescent="0.2">
      <c r="A31" s="171" t="str">
        <f t="shared" ca="1" si="0"/>
        <v>Value</v>
      </c>
      <c r="B31" s="242" t="s">
        <v>1517</v>
      </c>
      <c r="C31" s="243" t="s">
        <v>1518</v>
      </c>
      <c r="D31" s="243" t="s">
        <v>1519</v>
      </c>
      <c r="E31" s="248" t="s">
        <v>1520</v>
      </c>
    </row>
    <row r="32" spans="1:5" ht="15" x14ac:dyDescent="0.2">
      <c r="A32" s="171" t="str">
        <f t="shared" ca="1" si="0"/>
        <v xml:space="preserve">Year </v>
      </c>
      <c r="B32" s="242" t="s">
        <v>1521</v>
      </c>
      <c r="C32" s="243" t="s">
        <v>2638</v>
      </c>
      <c r="D32" s="243" t="s">
        <v>2639</v>
      </c>
      <c r="E32" s="248" t="s">
        <v>1525</v>
      </c>
    </row>
    <row r="33" spans="1:5" ht="15" x14ac:dyDescent="0.2">
      <c r="A33" s="171" t="str">
        <f t="shared" ca="1" si="0"/>
        <v>Source</v>
      </c>
      <c r="B33" s="242" t="s">
        <v>1522</v>
      </c>
      <c r="C33" s="243" t="s">
        <v>1522</v>
      </c>
      <c r="D33" s="243" t="s">
        <v>1523</v>
      </c>
      <c r="E33" s="248" t="s">
        <v>1524</v>
      </c>
    </row>
    <row r="34" spans="1:5" ht="15" x14ac:dyDescent="0.2">
      <c r="A34" s="171" t="s">
        <v>1521</v>
      </c>
      <c r="B34" s="242" t="s">
        <v>1521</v>
      </c>
      <c r="C34" s="243" t="s">
        <v>2638</v>
      </c>
      <c r="D34" s="243" t="s">
        <v>2639</v>
      </c>
      <c r="E34" s="248" t="s">
        <v>1525</v>
      </c>
    </row>
    <row r="35" spans="1:5" ht="15" x14ac:dyDescent="0.2">
      <c r="A35" s="171" t="str">
        <f t="shared" ref="A35:A95" ca="1" si="1">OFFSET($B35,0,LangOffset,1,1)</f>
        <v>Language:</v>
      </c>
      <c r="B35" s="242" t="s">
        <v>1547</v>
      </c>
      <c r="C35" s="243" t="s">
        <v>1548</v>
      </c>
      <c r="D35" s="243" t="s">
        <v>1549</v>
      </c>
      <c r="E35" s="249" t="s">
        <v>1550</v>
      </c>
    </row>
    <row r="36" spans="1:5" ht="45" x14ac:dyDescent="0.2">
      <c r="A36" s="171" t="str">
        <f t="shared" ca="1" si="1"/>
        <v>&lt;= Make sure to update component selection if you change language</v>
      </c>
      <c r="B36" s="242" t="s">
        <v>2358</v>
      </c>
      <c r="C36" s="243" t="s">
        <v>2640</v>
      </c>
      <c r="D36" s="243" t="s">
        <v>2359</v>
      </c>
      <c r="E36" s="248" t="s">
        <v>2898</v>
      </c>
    </row>
    <row r="37" spans="1:5" ht="15" x14ac:dyDescent="0.2">
      <c r="A37" s="171" t="str">
        <f t="shared" ca="1" si="1"/>
        <v>Product Category</v>
      </c>
      <c r="B37" s="7" t="s">
        <v>1844</v>
      </c>
      <c r="C37" s="241" t="s">
        <v>1845</v>
      </c>
      <c r="D37" s="241" t="s">
        <v>1846</v>
      </c>
      <c r="E37" s="246" t="s">
        <v>1847</v>
      </c>
    </row>
    <row r="38" spans="1:5" ht="15" x14ac:dyDescent="0.2">
      <c r="A38" s="171" t="str">
        <f t="shared" ca="1" si="1"/>
        <v>Cost Input ID</v>
      </c>
      <c r="B38" s="7" t="s">
        <v>1848</v>
      </c>
      <c r="C38" s="241" t="s">
        <v>2641</v>
      </c>
      <c r="D38" s="241" t="s">
        <v>2642</v>
      </c>
      <c r="E38" s="285" t="s">
        <v>2899</v>
      </c>
    </row>
    <row r="39" spans="1:5" ht="15" x14ac:dyDescent="0.2">
      <c r="A39" s="171" t="str">
        <f t="shared" ca="1" si="1"/>
        <v>Product Name</v>
      </c>
      <c r="B39" s="7" t="s">
        <v>1849</v>
      </c>
      <c r="C39" s="241" t="s">
        <v>2643</v>
      </c>
      <c r="D39" s="241" t="s">
        <v>2644</v>
      </c>
      <c r="E39" s="246" t="s">
        <v>2900</v>
      </c>
    </row>
    <row r="40" spans="1:5" ht="15" x14ac:dyDescent="0.2">
      <c r="A40" s="171" t="str">
        <f t="shared" ca="1" si="1"/>
        <v>Product ID</v>
      </c>
      <c r="B40" s="7" t="s">
        <v>1850</v>
      </c>
      <c r="C40" s="241" t="s">
        <v>2645</v>
      </c>
      <c r="D40" s="241" t="s">
        <v>1851</v>
      </c>
      <c r="E40" s="246" t="s">
        <v>2901</v>
      </c>
    </row>
    <row r="41" spans="1:5" ht="15" x14ac:dyDescent="0.2">
      <c r="A41" s="171" t="str">
        <f t="shared" ca="1" si="1"/>
        <v>Specification</v>
      </c>
      <c r="B41" s="7" t="s">
        <v>1852</v>
      </c>
      <c r="C41" s="241" t="s">
        <v>2552</v>
      </c>
      <c r="D41" s="241" t="s">
        <v>2553</v>
      </c>
      <c r="E41" s="246" t="s">
        <v>2902</v>
      </c>
    </row>
    <row r="42" spans="1:5" ht="15" x14ac:dyDescent="0.2">
      <c r="A42" s="171" t="str">
        <f t="shared" ca="1" si="1"/>
        <v>Recipient</v>
      </c>
      <c r="B42" s="7" t="s">
        <v>1435</v>
      </c>
      <c r="C42" s="241" t="s">
        <v>2363</v>
      </c>
      <c r="D42" s="241" t="s">
        <v>2646</v>
      </c>
      <c r="E42" s="246" t="s">
        <v>2903</v>
      </c>
    </row>
    <row r="43" spans="1:5" ht="15" x14ac:dyDescent="0.2">
      <c r="A43" s="171" t="str">
        <f t="shared" ca="1" si="1"/>
        <v>Recipient ID</v>
      </c>
      <c r="B43" s="7" t="s">
        <v>1436</v>
      </c>
      <c r="C43" s="241" t="s">
        <v>2647</v>
      </c>
      <c r="D43" s="241" t="s">
        <v>2648</v>
      </c>
      <c r="E43" s="246" t="s">
        <v>2904</v>
      </c>
    </row>
    <row r="44" spans="1:5" ht="30" x14ac:dyDescent="0.2">
      <c r="A44" s="171" t="str">
        <f t="shared" ca="1" si="1"/>
        <v>Y1 Unit Cost (Payment Currency)</v>
      </c>
      <c r="B44" s="7" t="s">
        <v>2172</v>
      </c>
      <c r="C44" s="241" t="s">
        <v>2649</v>
      </c>
      <c r="D44" s="241" t="s">
        <v>2650</v>
      </c>
      <c r="E44" s="246" t="s">
        <v>2905</v>
      </c>
    </row>
    <row r="45" spans="1:5" ht="15" x14ac:dyDescent="0.2">
      <c r="A45" s="171" t="str">
        <f t="shared" ca="1" si="1"/>
        <v>Q1 Quantity</v>
      </c>
      <c r="B45" s="7" t="s">
        <v>2173</v>
      </c>
      <c r="C45" s="241" t="s">
        <v>2651</v>
      </c>
      <c r="D45" s="241" t="s">
        <v>2652</v>
      </c>
      <c r="E45" s="246" t="s">
        <v>2906</v>
      </c>
    </row>
    <row r="46" spans="1:5" ht="15" x14ac:dyDescent="0.2">
      <c r="A46" s="171" t="str">
        <f t="shared" ca="1" si="1"/>
        <v>Q1 Cash Outflow</v>
      </c>
      <c r="B46" s="7" t="s">
        <v>2174</v>
      </c>
      <c r="C46" s="241" t="s">
        <v>2653</v>
      </c>
      <c r="D46" s="241" t="s">
        <v>2654</v>
      </c>
      <c r="E46" s="246" t="s">
        <v>2907</v>
      </c>
    </row>
    <row r="47" spans="1:5" ht="15" x14ac:dyDescent="0.2">
      <c r="A47" s="171" t="str">
        <f t="shared" ca="1" si="1"/>
        <v>Q2 Quantity</v>
      </c>
      <c r="B47" s="7" t="s">
        <v>2175</v>
      </c>
      <c r="C47" s="241" t="s">
        <v>2655</v>
      </c>
      <c r="D47" s="241" t="s">
        <v>2656</v>
      </c>
      <c r="E47" s="246" t="s">
        <v>2908</v>
      </c>
    </row>
    <row r="48" spans="1:5" ht="15" x14ac:dyDescent="0.2">
      <c r="A48" s="171" t="str">
        <f t="shared" ca="1" si="1"/>
        <v>Q2 Cash Outflow</v>
      </c>
      <c r="B48" s="7" t="s">
        <v>2176</v>
      </c>
      <c r="C48" s="241" t="s">
        <v>2657</v>
      </c>
      <c r="D48" s="241" t="s">
        <v>2658</v>
      </c>
      <c r="E48" s="246" t="s">
        <v>2909</v>
      </c>
    </row>
    <row r="49" spans="1:5" ht="15" x14ac:dyDescent="0.2">
      <c r="A49" s="171" t="str">
        <f t="shared" ca="1" si="1"/>
        <v>Q3 Quantity</v>
      </c>
      <c r="B49" s="7" t="s">
        <v>2177</v>
      </c>
      <c r="C49" s="241" t="s">
        <v>2659</v>
      </c>
      <c r="D49" s="241" t="s">
        <v>2660</v>
      </c>
      <c r="E49" s="246" t="s">
        <v>2910</v>
      </c>
    </row>
    <row r="50" spans="1:5" ht="15" x14ac:dyDescent="0.2">
      <c r="A50" s="171" t="str">
        <f t="shared" ca="1" si="1"/>
        <v xml:space="preserve">Q3 Cash Outflow </v>
      </c>
      <c r="B50" s="7" t="s">
        <v>2301</v>
      </c>
      <c r="C50" s="241" t="s">
        <v>2661</v>
      </c>
      <c r="D50" s="241" t="s">
        <v>2662</v>
      </c>
      <c r="E50" s="246" t="s">
        <v>2911</v>
      </c>
    </row>
    <row r="51" spans="1:5" ht="15" x14ac:dyDescent="0.2">
      <c r="A51" s="171" t="str">
        <f t="shared" ca="1" si="1"/>
        <v>Q4 Quantity</v>
      </c>
      <c r="B51" s="7" t="s">
        <v>2178</v>
      </c>
      <c r="C51" s="241" t="s">
        <v>2663</v>
      </c>
      <c r="D51" s="241" t="s">
        <v>2664</v>
      </c>
      <c r="E51" s="246" t="s">
        <v>2912</v>
      </c>
    </row>
    <row r="52" spans="1:5" ht="15" x14ac:dyDescent="0.2">
      <c r="A52" s="171" t="str">
        <f t="shared" ca="1" si="1"/>
        <v>Q4 Cash Outflow</v>
      </c>
      <c r="B52" s="7" t="s">
        <v>2179</v>
      </c>
      <c r="C52" s="241" t="s">
        <v>2665</v>
      </c>
      <c r="D52" s="241" t="s">
        <v>2666</v>
      </c>
      <c r="E52" s="246" t="s">
        <v>2913</v>
      </c>
    </row>
    <row r="53" spans="1:5" ht="15" x14ac:dyDescent="0.2">
      <c r="A53" s="171" t="str">
        <f t="shared" ca="1" si="1"/>
        <v>Y1 Total Quantity</v>
      </c>
      <c r="B53" s="7" t="s">
        <v>2180</v>
      </c>
      <c r="C53" s="241" t="s">
        <v>2667</v>
      </c>
      <c r="D53" s="241" t="s">
        <v>2668</v>
      </c>
      <c r="E53" s="246" t="s">
        <v>2914</v>
      </c>
    </row>
    <row r="54" spans="1:5" ht="15" x14ac:dyDescent="0.2">
      <c r="A54" s="171" t="str">
        <f t="shared" ca="1" si="1"/>
        <v>Y1 Total Cash Outflow</v>
      </c>
      <c r="B54" s="7" t="s">
        <v>2181</v>
      </c>
      <c r="C54" s="241" t="s">
        <v>2669</v>
      </c>
      <c r="D54" s="241" t="s">
        <v>2670</v>
      </c>
      <c r="E54" s="246" t="s">
        <v>2915</v>
      </c>
    </row>
    <row r="55" spans="1:5" ht="30" x14ac:dyDescent="0.2">
      <c r="A55" s="171" t="str">
        <f t="shared" ca="1" si="1"/>
        <v>Y2 Unit Cost (Payment Currency)</v>
      </c>
      <c r="B55" s="7" t="s">
        <v>2217</v>
      </c>
      <c r="C55" s="241" t="s">
        <v>2671</v>
      </c>
      <c r="D55" s="241" t="s">
        <v>2672</v>
      </c>
      <c r="E55" s="246" t="s">
        <v>2916</v>
      </c>
    </row>
    <row r="56" spans="1:5" ht="15" x14ac:dyDescent="0.2">
      <c r="A56" s="171" t="str">
        <f t="shared" ca="1" si="1"/>
        <v>Q5 Quantity</v>
      </c>
      <c r="B56" s="7" t="s">
        <v>2182</v>
      </c>
      <c r="C56" s="241" t="s">
        <v>2673</v>
      </c>
      <c r="D56" s="241" t="s">
        <v>2674</v>
      </c>
      <c r="E56" s="246" t="s">
        <v>2917</v>
      </c>
    </row>
    <row r="57" spans="1:5" ht="15" x14ac:dyDescent="0.2">
      <c r="A57" s="171" t="str">
        <f t="shared" ca="1" si="1"/>
        <v>Q5 Cash Outflow</v>
      </c>
      <c r="B57" s="7" t="s">
        <v>2183</v>
      </c>
      <c r="C57" s="241" t="s">
        <v>2675</v>
      </c>
      <c r="D57" s="241" t="s">
        <v>2676</v>
      </c>
      <c r="E57" s="246" t="s">
        <v>2918</v>
      </c>
    </row>
    <row r="58" spans="1:5" ht="15" x14ac:dyDescent="0.2">
      <c r="A58" s="171" t="str">
        <f t="shared" ca="1" si="1"/>
        <v>Q6 Quantity</v>
      </c>
      <c r="B58" s="7" t="s">
        <v>2184</v>
      </c>
      <c r="C58" s="241" t="s">
        <v>2677</v>
      </c>
      <c r="D58" s="241" t="s">
        <v>2678</v>
      </c>
      <c r="E58" s="246" t="s">
        <v>2919</v>
      </c>
    </row>
    <row r="59" spans="1:5" ht="15" x14ac:dyDescent="0.2">
      <c r="A59" s="171" t="str">
        <f t="shared" ca="1" si="1"/>
        <v>Q6 Cash Outflow</v>
      </c>
      <c r="B59" s="7" t="s">
        <v>2185</v>
      </c>
      <c r="C59" s="241" t="s">
        <v>2679</v>
      </c>
      <c r="D59" s="241" t="s">
        <v>2680</v>
      </c>
      <c r="E59" s="246" t="s">
        <v>2920</v>
      </c>
    </row>
    <row r="60" spans="1:5" ht="15" x14ac:dyDescent="0.2">
      <c r="A60" s="171" t="str">
        <f t="shared" ca="1" si="1"/>
        <v>Q7 Quantity</v>
      </c>
      <c r="B60" s="7" t="s">
        <v>2186</v>
      </c>
      <c r="C60" s="241" t="s">
        <v>2681</v>
      </c>
      <c r="D60" s="241" t="s">
        <v>2682</v>
      </c>
      <c r="E60" s="246" t="s">
        <v>2921</v>
      </c>
    </row>
    <row r="61" spans="1:5" ht="15" x14ac:dyDescent="0.2">
      <c r="A61" s="171" t="str">
        <f t="shared" ca="1" si="1"/>
        <v>Q7 Cash Outflow</v>
      </c>
      <c r="B61" s="7" t="s">
        <v>2187</v>
      </c>
      <c r="C61" s="241" t="s">
        <v>2683</v>
      </c>
      <c r="D61" s="241" t="s">
        <v>2684</v>
      </c>
      <c r="E61" s="246" t="s">
        <v>2922</v>
      </c>
    </row>
    <row r="62" spans="1:5" ht="15" x14ac:dyDescent="0.2">
      <c r="A62" s="171" t="str">
        <f t="shared" ca="1" si="1"/>
        <v>Q8 Quantity</v>
      </c>
      <c r="B62" s="7" t="s">
        <v>2188</v>
      </c>
      <c r="C62" s="241" t="s">
        <v>2685</v>
      </c>
      <c r="D62" s="241" t="s">
        <v>2686</v>
      </c>
      <c r="E62" s="246" t="s">
        <v>2923</v>
      </c>
    </row>
    <row r="63" spans="1:5" ht="15" x14ac:dyDescent="0.2">
      <c r="A63" s="171" t="str">
        <f t="shared" ca="1" si="1"/>
        <v>Q8 Cash Outflow</v>
      </c>
      <c r="B63" s="7" t="s">
        <v>2367</v>
      </c>
      <c r="C63" s="241" t="s">
        <v>2687</v>
      </c>
      <c r="D63" s="241" t="s">
        <v>2688</v>
      </c>
      <c r="E63" s="246" t="s">
        <v>2924</v>
      </c>
    </row>
    <row r="64" spans="1:5" ht="15" x14ac:dyDescent="0.2">
      <c r="A64" s="171" t="str">
        <f t="shared" ca="1" si="1"/>
        <v>Y2 Total Quantity</v>
      </c>
      <c r="B64" s="7" t="s">
        <v>2189</v>
      </c>
      <c r="C64" s="241" t="s">
        <v>2689</v>
      </c>
      <c r="D64" s="241" t="s">
        <v>2690</v>
      </c>
      <c r="E64" s="246" t="s">
        <v>2925</v>
      </c>
    </row>
    <row r="65" spans="1:5" ht="15" x14ac:dyDescent="0.2">
      <c r="A65" s="171" t="str">
        <f t="shared" ca="1" si="1"/>
        <v>Y2 Total Cash Outflow</v>
      </c>
      <c r="B65" s="7" t="s">
        <v>2190</v>
      </c>
      <c r="C65" s="241" t="s">
        <v>2691</v>
      </c>
      <c r="D65" s="241" t="s">
        <v>2692</v>
      </c>
      <c r="E65" s="246" t="s">
        <v>2926</v>
      </c>
    </row>
    <row r="66" spans="1:5" ht="30" x14ac:dyDescent="0.2">
      <c r="A66" s="171" t="str">
        <f t="shared" ca="1" si="1"/>
        <v>Y3 Unit Cost (Payment Currency)</v>
      </c>
      <c r="B66" s="7" t="s">
        <v>2191</v>
      </c>
      <c r="C66" s="241" t="s">
        <v>2693</v>
      </c>
      <c r="D66" s="241" t="s">
        <v>2694</v>
      </c>
      <c r="E66" s="246" t="s">
        <v>2927</v>
      </c>
    </row>
    <row r="67" spans="1:5" ht="15" x14ac:dyDescent="0.2">
      <c r="A67" s="171" t="str">
        <f t="shared" ca="1" si="1"/>
        <v>Q9 Quantity</v>
      </c>
      <c r="B67" s="7" t="s">
        <v>2192</v>
      </c>
      <c r="C67" s="241" t="s">
        <v>2695</v>
      </c>
      <c r="D67" s="241" t="s">
        <v>2696</v>
      </c>
      <c r="E67" s="246" t="s">
        <v>2928</v>
      </c>
    </row>
    <row r="68" spans="1:5" ht="15" x14ac:dyDescent="0.2">
      <c r="A68" s="171" t="str">
        <f t="shared" ca="1" si="1"/>
        <v>Q9 Cash Outflow</v>
      </c>
      <c r="B68" s="7" t="s">
        <v>2193</v>
      </c>
      <c r="C68" s="241" t="s">
        <v>2697</v>
      </c>
      <c r="D68" s="241" t="s">
        <v>2698</v>
      </c>
      <c r="E68" s="246" t="s">
        <v>2929</v>
      </c>
    </row>
    <row r="69" spans="1:5" ht="15" x14ac:dyDescent="0.2">
      <c r="A69" s="171" t="str">
        <f t="shared" ca="1" si="1"/>
        <v>Q10 Quantity</v>
      </c>
      <c r="B69" s="7" t="s">
        <v>2194</v>
      </c>
      <c r="C69" s="241" t="s">
        <v>2699</v>
      </c>
      <c r="D69" s="241" t="s">
        <v>2700</v>
      </c>
      <c r="E69" s="246" t="s">
        <v>2930</v>
      </c>
    </row>
    <row r="70" spans="1:5" ht="15" x14ac:dyDescent="0.2">
      <c r="A70" s="171" t="str">
        <f t="shared" ca="1" si="1"/>
        <v>Q10 Cash Outflow</v>
      </c>
      <c r="B70" s="7" t="s">
        <v>2195</v>
      </c>
      <c r="C70" s="241" t="s">
        <v>2701</v>
      </c>
      <c r="D70" s="241" t="s">
        <v>2702</v>
      </c>
      <c r="E70" s="246" t="s">
        <v>2931</v>
      </c>
    </row>
    <row r="71" spans="1:5" ht="15" x14ac:dyDescent="0.2">
      <c r="A71" s="171" t="str">
        <f t="shared" ca="1" si="1"/>
        <v>Q11 Quantity</v>
      </c>
      <c r="B71" s="7" t="s">
        <v>2196</v>
      </c>
      <c r="C71" s="241" t="s">
        <v>2703</v>
      </c>
      <c r="D71" s="241" t="s">
        <v>2704</v>
      </c>
      <c r="E71" s="246" t="s">
        <v>2932</v>
      </c>
    </row>
    <row r="72" spans="1:5" ht="15" x14ac:dyDescent="0.2">
      <c r="A72" s="171" t="str">
        <f t="shared" ca="1" si="1"/>
        <v>Q11 Cash Outflow</v>
      </c>
      <c r="B72" s="7" t="s">
        <v>2197</v>
      </c>
      <c r="C72" s="241" t="s">
        <v>2705</v>
      </c>
      <c r="D72" s="241" t="s">
        <v>2706</v>
      </c>
      <c r="E72" s="246" t="s">
        <v>2933</v>
      </c>
    </row>
    <row r="73" spans="1:5" ht="15" x14ac:dyDescent="0.2">
      <c r="A73" s="171" t="str">
        <f t="shared" ca="1" si="1"/>
        <v>Q12 Quantity</v>
      </c>
      <c r="B73" s="7" t="s">
        <v>2198</v>
      </c>
      <c r="C73" s="241" t="s">
        <v>2707</v>
      </c>
      <c r="D73" s="241" t="s">
        <v>2708</v>
      </c>
      <c r="E73" s="246" t="s">
        <v>2934</v>
      </c>
    </row>
    <row r="74" spans="1:5" ht="15" x14ac:dyDescent="0.2">
      <c r="A74" s="171" t="str">
        <f t="shared" ca="1" si="1"/>
        <v>Q12 Cash Outflow</v>
      </c>
      <c r="B74" s="7" t="s">
        <v>2199</v>
      </c>
      <c r="C74" s="241" t="s">
        <v>2709</v>
      </c>
      <c r="D74" s="241" t="s">
        <v>2710</v>
      </c>
      <c r="E74" s="246" t="s">
        <v>2935</v>
      </c>
    </row>
    <row r="75" spans="1:5" ht="15" x14ac:dyDescent="0.2">
      <c r="A75" s="171" t="str">
        <f t="shared" ca="1" si="1"/>
        <v>Y3 Total Quantity</v>
      </c>
      <c r="B75" s="7" t="s">
        <v>2200</v>
      </c>
      <c r="C75" s="241" t="s">
        <v>2711</v>
      </c>
      <c r="D75" s="241" t="s">
        <v>2712</v>
      </c>
      <c r="E75" s="246" t="s">
        <v>2936</v>
      </c>
    </row>
    <row r="76" spans="1:5" ht="15" x14ac:dyDescent="0.2">
      <c r="A76" s="171" t="str">
        <f t="shared" ca="1" si="1"/>
        <v>Y3 Total Cash Outflow</v>
      </c>
      <c r="B76" s="7" t="s">
        <v>2412</v>
      </c>
      <c r="C76" s="241" t="s">
        <v>2713</v>
      </c>
      <c r="D76" s="241" t="s">
        <v>2714</v>
      </c>
      <c r="E76" s="246" t="s">
        <v>2937</v>
      </c>
    </row>
    <row r="77" spans="1:5" ht="30" x14ac:dyDescent="0.2">
      <c r="A77" s="171" t="str">
        <f t="shared" ca="1" si="1"/>
        <v>Y4 Unit Cost (Payment Currency)</v>
      </c>
      <c r="B77" s="7" t="s">
        <v>2201</v>
      </c>
      <c r="C77" s="241" t="s">
        <v>2715</v>
      </c>
      <c r="D77" s="241" t="s">
        <v>2716</v>
      </c>
      <c r="E77" s="246" t="s">
        <v>2938</v>
      </c>
    </row>
    <row r="78" spans="1:5" ht="15" x14ac:dyDescent="0.2">
      <c r="A78" s="171" t="str">
        <f t="shared" ca="1" si="1"/>
        <v>Q13 Quantity</v>
      </c>
      <c r="B78" s="7" t="s">
        <v>2202</v>
      </c>
      <c r="C78" s="241" t="s">
        <v>2717</v>
      </c>
      <c r="D78" s="241" t="s">
        <v>2718</v>
      </c>
      <c r="E78" s="246" t="s">
        <v>2939</v>
      </c>
    </row>
    <row r="79" spans="1:5" ht="15" x14ac:dyDescent="0.2">
      <c r="A79" s="171" t="str">
        <f t="shared" ca="1" si="1"/>
        <v>Q13 Cash Outflow</v>
      </c>
      <c r="B79" s="7" t="s">
        <v>2203</v>
      </c>
      <c r="C79" s="241" t="s">
        <v>2719</v>
      </c>
      <c r="D79" s="241" t="s">
        <v>2720</v>
      </c>
      <c r="E79" s="246" t="s">
        <v>2940</v>
      </c>
    </row>
    <row r="80" spans="1:5" ht="15" x14ac:dyDescent="0.2">
      <c r="A80" s="171" t="str">
        <f t="shared" ca="1" si="1"/>
        <v>Q14 Quantity</v>
      </c>
      <c r="B80" s="7" t="s">
        <v>2368</v>
      </c>
      <c r="C80" s="241" t="s">
        <v>2721</v>
      </c>
      <c r="D80" s="241" t="s">
        <v>2722</v>
      </c>
      <c r="E80" s="246" t="s">
        <v>2941</v>
      </c>
    </row>
    <row r="81" spans="1:5" ht="15" x14ac:dyDescent="0.2">
      <c r="A81" s="171" t="str">
        <f t="shared" ca="1" si="1"/>
        <v>Q14 Cash Outflow</v>
      </c>
      <c r="B81" s="7" t="s">
        <v>2204</v>
      </c>
      <c r="C81" s="241" t="s">
        <v>2723</v>
      </c>
      <c r="D81" s="241" t="s">
        <v>2724</v>
      </c>
      <c r="E81" s="246" t="s">
        <v>2942</v>
      </c>
    </row>
    <row r="82" spans="1:5" ht="15" x14ac:dyDescent="0.2">
      <c r="A82" s="171" t="str">
        <f t="shared" ca="1" si="1"/>
        <v>Q15 Quantity</v>
      </c>
      <c r="B82" s="7" t="s">
        <v>2205</v>
      </c>
      <c r="C82" s="241" t="s">
        <v>2725</v>
      </c>
      <c r="D82" s="241" t="s">
        <v>2726</v>
      </c>
      <c r="E82" s="246" t="s">
        <v>2943</v>
      </c>
    </row>
    <row r="83" spans="1:5" ht="15" x14ac:dyDescent="0.2">
      <c r="A83" s="171" t="str">
        <f t="shared" ca="1" si="1"/>
        <v>Q15 Cash Outflow</v>
      </c>
      <c r="B83" s="7" t="s">
        <v>2206</v>
      </c>
      <c r="C83" s="241" t="s">
        <v>2727</v>
      </c>
      <c r="D83" s="241" t="s">
        <v>2728</v>
      </c>
      <c r="E83" s="246" t="s">
        <v>2944</v>
      </c>
    </row>
    <row r="84" spans="1:5" ht="15" x14ac:dyDescent="0.2">
      <c r="A84" s="171" t="str">
        <f t="shared" ca="1" si="1"/>
        <v>Q16 Quantity</v>
      </c>
      <c r="B84" s="7" t="s">
        <v>2207</v>
      </c>
      <c r="C84" s="241" t="s">
        <v>2729</v>
      </c>
      <c r="D84" s="241" t="s">
        <v>2730</v>
      </c>
      <c r="E84" s="246" t="s">
        <v>2945</v>
      </c>
    </row>
    <row r="85" spans="1:5" ht="15" x14ac:dyDescent="0.2">
      <c r="A85" s="171" t="str">
        <f t="shared" ca="1" si="1"/>
        <v>Q16 Cash Outflow</v>
      </c>
      <c r="B85" s="7" t="s">
        <v>2208</v>
      </c>
      <c r="C85" s="241" t="s">
        <v>2731</v>
      </c>
      <c r="D85" s="241" t="s">
        <v>2732</v>
      </c>
      <c r="E85" s="246" t="s">
        <v>2946</v>
      </c>
    </row>
    <row r="86" spans="1:5" ht="15" x14ac:dyDescent="0.2">
      <c r="A86" s="171" t="str">
        <f t="shared" ca="1" si="1"/>
        <v>Y4 Total Quantity</v>
      </c>
      <c r="B86" s="7" t="s">
        <v>2209</v>
      </c>
      <c r="C86" s="241" t="s">
        <v>2733</v>
      </c>
      <c r="D86" s="241" t="s">
        <v>2734</v>
      </c>
      <c r="E86" s="246" t="s">
        <v>2947</v>
      </c>
    </row>
    <row r="87" spans="1:5" ht="15" x14ac:dyDescent="0.2">
      <c r="A87" s="171" t="str">
        <f t="shared" ca="1" si="1"/>
        <v>Y4 Total Cash Outflow</v>
      </c>
      <c r="B87" s="7" t="s">
        <v>2210</v>
      </c>
      <c r="C87" s="241" t="s">
        <v>2735</v>
      </c>
      <c r="D87" s="241" t="s">
        <v>2736</v>
      </c>
      <c r="E87" s="246" t="s">
        <v>2948</v>
      </c>
    </row>
    <row r="88" spans="1:5" ht="15" x14ac:dyDescent="0.2">
      <c r="A88" s="171" t="str">
        <f t="shared" ca="1" si="1"/>
        <v>Y1-4 Total Quantity</v>
      </c>
      <c r="B88" s="7" t="s">
        <v>2211</v>
      </c>
      <c r="C88" s="241" t="s">
        <v>2737</v>
      </c>
      <c r="D88" s="241" t="s">
        <v>2738</v>
      </c>
      <c r="E88" s="246" t="s">
        <v>2949</v>
      </c>
    </row>
    <row r="89" spans="1:5" ht="30" x14ac:dyDescent="0.2">
      <c r="A89" s="171" t="str">
        <f t="shared" ca="1" si="1"/>
        <v>Y1-4 Total Cash Outflow</v>
      </c>
      <c r="B89" s="7" t="s">
        <v>2212</v>
      </c>
      <c r="C89" s="241" t="s">
        <v>2739</v>
      </c>
      <c r="D89" s="241" t="s">
        <v>2740</v>
      </c>
      <c r="E89" s="246" t="s">
        <v>2950</v>
      </c>
    </row>
    <row r="90" spans="1:5" ht="15" x14ac:dyDescent="0.2">
      <c r="A90" s="171" t="str">
        <f t="shared" ca="1" si="1"/>
        <v>Y1 Grant Currency</v>
      </c>
      <c r="B90" s="7" t="s">
        <v>51</v>
      </c>
      <c r="C90" s="241" t="s">
        <v>2741</v>
      </c>
      <c r="D90" s="241" t="s">
        <v>2742</v>
      </c>
      <c r="E90" s="246" t="s">
        <v>2951</v>
      </c>
    </row>
    <row r="91" spans="1:5" ht="15" x14ac:dyDescent="0.2">
      <c r="A91" s="171" t="str">
        <f t="shared" ca="1" si="1"/>
        <v>Y2 Grant Currency</v>
      </c>
      <c r="B91" s="7" t="s">
        <v>52</v>
      </c>
      <c r="C91" s="241" t="s">
        <v>2743</v>
      </c>
      <c r="D91" s="241" t="s">
        <v>2744</v>
      </c>
      <c r="E91" s="246" t="s">
        <v>2952</v>
      </c>
    </row>
    <row r="92" spans="1:5" ht="15" x14ac:dyDescent="0.2">
      <c r="A92" s="171" t="str">
        <f t="shared" ca="1" si="1"/>
        <v>Y3 Grant Currency</v>
      </c>
      <c r="B92" s="7" t="s">
        <v>53</v>
      </c>
      <c r="C92" s="241" t="s">
        <v>2745</v>
      </c>
      <c r="D92" s="241" t="s">
        <v>2746</v>
      </c>
      <c r="E92" s="246" t="s">
        <v>2953</v>
      </c>
    </row>
    <row r="93" spans="1:5" ht="15" x14ac:dyDescent="0.2">
      <c r="A93" s="171" t="str">
        <f t="shared" ca="1" si="1"/>
        <v>Y4 Grant Currency</v>
      </c>
      <c r="B93" s="7" t="s">
        <v>54</v>
      </c>
      <c r="C93" s="241" t="s">
        <v>2747</v>
      </c>
      <c r="D93" s="241" t="s">
        <v>2748</v>
      </c>
      <c r="E93" s="246" t="s">
        <v>2954</v>
      </c>
    </row>
    <row r="94" spans="1:5" ht="30" x14ac:dyDescent="0.2">
      <c r="A94" s="171" t="str">
        <f t="shared" ca="1" si="1"/>
        <v>Assumptions to Support Unit Cost</v>
      </c>
      <c r="B94" s="7" t="s">
        <v>59</v>
      </c>
      <c r="C94" s="241" t="s">
        <v>2749</v>
      </c>
      <c r="D94" s="241" t="s">
        <v>2750</v>
      </c>
      <c r="E94" s="246" t="s">
        <v>2955</v>
      </c>
    </row>
    <row r="95" spans="1:5" ht="15" x14ac:dyDescent="0.2">
      <c r="A95" s="171" t="str">
        <f t="shared" ca="1" si="1"/>
        <v>Justification/Comments</v>
      </c>
      <c r="B95" s="7" t="s">
        <v>60</v>
      </c>
      <c r="C95" s="241" t="s">
        <v>1860</v>
      </c>
      <c r="D95" s="241" t="s">
        <v>1861</v>
      </c>
      <c r="E95" s="246" t="s">
        <v>1862</v>
      </c>
    </row>
    <row r="96" spans="1:5" ht="15" x14ac:dyDescent="0.2">
      <c r="A96" s="171" t="str">
        <f t="shared" ref="A96:A160" ca="1" si="2">OFFSET($B96,0,LangOffset,1,1)</f>
        <v>Cost Category</v>
      </c>
      <c r="B96" s="7" t="s">
        <v>1853</v>
      </c>
      <c r="C96" s="241" t="s">
        <v>1854</v>
      </c>
      <c r="D96" s="241" t="s">
        <v>1855</v>
      </c>
      <c r="E96" s="246" t="s">
        <v>2956</v>
      </c>
    </row>
    <row r="97" spans="1:5" ht="15" x14ac:dyDescent="0.2">
      <c r="A97" s="171" t="str">
        <f t="shared" ca="1" si="2"/>
        <v>Item No</v>
      </c>
      <c r="B97" s="7" t="s">
        <v>3133</v>
      </c>
      <c r="C97" s="241" t="s">
        <v>3134</v>
      </c>
      <c r="D97" s="281" t="s">
        <v>3137</v>
      </c>
      <c r="E97" s="286" t="s">
        <v>3138</v>
      </c>
    </row>
    <row r="98" spans="1:5" ht="15" x14ac:dyDescent="0.2">
      <c r="A98" s="171" t="str">
        <f t="shared" ca="1" si="2"/>
        <v>Module</v>
      </c>
      <c r="B98" s="7" t="s">
        <v>55</v>
      </c>
      <c r="C98" s="241" t="s">
        <v>55</v>
      </c>
      <c r="D98" s="241" t="s">
        <v>2751</v>
      </c>
      <c r="E98" s="246" t="s">
        <v>2957</v>
      </c>
    </row>
    <row r="99" spans="1:5" ht="15" x14ac:dyDescent="0.2">
      <c r="A99" s="171" t="str">
        <f t="shared" ca="1" si="2"/>
        <v>Intervention</v>
      </c>
      <c r="B99" s="7" t="s">
        <v>56</v>
      </c>
      <c r="C99" s="241" t="s">
        <v>56</v>
      </c>
      <c r="D99" s="241" t="s">
        <v>2752</v>
      </c>
      <c r="E99" s="246" t="s">
        <v>2958</v>
      </c>
    </row>
    <row r="100" spans="1:5" ht="15" x14ac:dyDescent="0.2">
      <c r="A100" s="171" t="str">
        <f t="shared" ca="1" si="2"/>
        <v>Product Name</v>
      </c>
      <c r="B100" s="7" t="s">
        <v>1849</v>
      </c>
      <c r="C100" s="241" t="s">
        <v>2643</v>
      </c>
      <c r="D100" s="241" t="s">
        <v>2644</v>
      </c>
      <c r="E100" s="294" t="s">
        <v>3185</v>
      </c>
    </row>
    <row r="101" spans="1:5" ht="15" x14ac:dyDescent="0.2">
      <c r="A101" s="171" t="str">
        <f t="shared" ca="1" si="2"/>
        <v>Unit of Measure</v>
      </c>
      <c r="B101" s="7" t="s">
        <v>43</v>
      </c>
      <c r="C101" s="241" t="s">
        <v>1857</v>
      </c>
      <c r="D101" s="241" t="s">
        <v>1858</v>
      </c>
      <c r="E101" s="246" t="s">
        <v>1859</v>
      </c>
    </row>
    <row r="102" spans="1:5" ht="15" x14ac:dyDescent="0.2">
      <c r="A102" s="171" t="str">
        <f t="shared" ca="1" si="2"/>
        <v>Payment Currency</v>
      </c>
      <c r="B102" s="7" t="s">
        <v>2171</v>
      </c>
      <c r="C102" s="241" t="s">
        <v>2754</v>
      </c>
      <c r="D102" s="241" t="s">
        <v>2755</v>
      </c>
      <c r="E102" s="246" t="s">
        <v>2959</v>
      </c>
    </row>
    <row r="103" spans="1:5" ht="15" x14ac:dyDescent="0.2">
      <c r="A103" s="171" t="str">
        <f t="shared" ca="1" si="2"/>
        <v>Item Description</v>
      </c>
      <c r="B103" s="7" t="s">
        <v>42</v>
      </c>
      <c r="C103" s="241" t="s">
        <v>2756</v>
      </c>
      <c r="D103" s="241" t="s">
        <v>2757</v>
      </c>
      <c r="E103" s="294" t="s">
        <v>3184</v>
      </c>
    </row>
    <row r="104" spans="1:5" ht="15" x14ac:dyDescent="0.2">
      <c r="A104" s="171" t="str">
        <f t="shared" ca="1" si="2"/>
        <v>Y1 Net Salary</v>
      </c>
      <c r="B104" s="7" t="s">
        <v>93</v>
      </c>
      <c r="C104" s="241" t="s">
        <v>2758</v>
      </c>
      <c r="D104" s="241" t="s">
        <v>2759</v>
      </c>
      <c r="E104" s="246" t="s">
        <v>2960</v>
      </c>
    </row>
    <row r="105" spans="1:5" ht="30" x14ac:dyDescent="0.2">
      <c r="A105" s="171" t="str">
        <f t="shared" ca="1" si="2"/>
        <v>Y1 Social Security and Other Obligatory Charges</v>
      </c>
      <c r="B105" s="7" t="s">
        <v>92</v>
      </c>
      <c r="C105" s="241" t="s">
        <v>2760</v>
      </c>
      <c r="D105" s="241" t="s">
        <v>2761</v>
      </c>
      <c r="E105" s="246" t="s">
        <v>2961</v>
      </c>
    </row>
    <row r="106" spans="1:5" ht="15" x14ac:dyDescent="0.2">
      <c r="A106" s="171" t="str">
        <f t="shared" ca="1" si="2"/>
        <v>Y1 Total Salary</v>
      </c>
      <c r="B106" s="7" t="s">
        <v>91</v>
      </c>
      <c r="C106" s="241" t="s">
        <v>2762</v>
      </c>
      <c r="D106" s="241" t="s">
        <v>2763</v>
      </c>
      <c r="E106" s="246" t="s">
        <v>2962</v>
      </c>
    </row>
    <row r="107" spans="1:5" ht="15" x14ac:dyDescent="0.2">
      <c r="A107" s="171" t="str">
        <f t="shared" ca="1" si="2"/>
        <v>Y1 Level of Effort (%)</v>
      </c>
      <c r="B107" s="7" t="s">
        <v>90</v>
      </c>
      <c r="C107" s="241" t="s">
        <v>2764</v>
      </c>
      <c r="D107" s="241" t="s">
        <v>2765</v>
      </c>
      <c r="E107" s="246" t="s">
        <v>2963</v>
      </c>
    </row>
    <row r="108" spans="1:5" ht="15" x14ac:dyDescent="0.2">
      <c r="A108" s="171" t="str">
        <f t="shared" ca="1" si="2"/>
        <v>Y1 Number of persons</v>
      </c>
      <c r="B108" s="7" t="s">
        <v>89</v>
      </c>
      <c r="C108" s="241" t="s">
        <v>2766</v>
      </c>
      <c r="D108" s="241" t="s">
        <v>2767</v>
      </c>
      <c r="E108" s="246" t="s">
        <v>2964</v>
      </c>
    </row>
    <row r="109" spans="1:5" ht="15" x14ac:dyDescent="0.2">
      <c r="A109" s="171" t="str">
        <f t="shared" ca="1" si="2"/>
        <v>Y1 Total Cost</v>
      </c>
      <c r="B109" s="7" t="s">
        <v>63</v>
      </c>
      <c r="C109" s="241" t="s">
        <v>2768</v>
      </c>
      <c r="D109" s="241" t="s">
        <v>2769</v>
      </c>
      <c r="E109" s="246" t="s">
        <v>2965</v>
      </c>
    </row>
    <row r="110" spans="1:5" ht="15" x14ac:dyDescent="0.2">
      <c r="A110" s="171" t="str">
        <f t="shared" ca="1" si="2"/>
        <v>Y2 Net Salary</v>
      </c>
      <c r="B110" s="7" t="s">
        <v>88</v>
      </c>
      <c r="C110" s="241" t="s">
        <v>2770</v>
      </c>
      <c r="D110" s="241" t="s">
        <v>2771</v>
      </c>
      <c r="E110" s="246" t="s">
        <v>2966</v>
      </c>
    </row>
    <row r="111" spans="1:5" ht="30" x14ac:dyDescent="0.2">
      <c r="A111" s="171" t="str">
        <f t="shared" ca="1" si="2"/>
        <v>Y2 Social Security and Other Obligatory Charges</v>
      </c>
      <c r="B111" s="7" t="s">
        <v>87</v>
      </c>
      <c r="C111" s="241" t="s">
        <v>2772</v>
      </c>
      <c r="D111" s="241" t="s">
        <v>2773</v>
      </c>
      <c r="E111" s="246" t="s">
        <v>2967</v>
      </c>
    </row>
    <row r="112" spans="1:5" ht="15" x14ac:dyDescent="0.2">
      <c r="A112" s="171" t="str">
        <f t="shared" ca="1" si="2"/>
        <v>Y2 Total Salary</v>
      </c>
      <c r="B112" s="7" t="s">
        <v>86</v>
      </c>
      <c r="C112" s="241" t="s">
        <v>2774</v>
      </c>
      <c r="D112" s="241" t="s">
        <v>2775</v>
      </c>
      <c r="E112" s="246" t="s">
        <v>2968</v>
      </c>
    </row>
    <row r="113" spans="1:5" ht="15" x14ac:dyDescent="0.2">
      <c r="A113" s="171" t="str">
        <f t="shared" ca="1" si="2"/>
        <v>Y2 Level of Effort (%)</v>
      </c>
      <c r="B113" s="7" t="s">
        <v>85</v>
      </c>
      <c r="C113" s="241" t="s">
        <v>2776</v>
      </c>
      <c r="D113" s="241" t="s">
        <v>2777</v>
      </c>
      <c r="E113" s="246" t="s">
        <v>2969</v>
      </c>
    </row>
    <row r="114" spans="1:5" ht="15" x14ac:dyDescent="0.2">
      <c r="A114" s="171" t="str">
        <f t="shared" ca="1" si="2"/>
        <v>Y2 Number of persons</v>
      </c>
      <c r="B114" s="7" t="s">
        <v>84</v>
      </c>
      <c r="C114" s="241" t="s">
        <v>2778</v>
      </c>
      <c r="D114" s="241" t="s">
        <v>2779</v>
      </c>
      <c r="E114" s="246" t="s">
        <v>2970</v>
      </c>
    </row>
    <row r="115" spans="1:5" ht="15" x14ac:dyDescent="0.2">
      <c r="A115" s="171" t="str">
        <f t="shared" ca="1" si="2"/>
        <v>Y2 Total Cost</v>
      </c>
      <c r="B115" s="7" t="s">
        <v>64</v>
      </c>
      <c r="C115" s="241" t="s">
        <v>2780</v>
      </c>
      <c r="D115" s="241" t="s">
        <v>2781</v>
      </c>
      <c r="E115" s="246" t="s">
        <v>2971</v>
      </c>
    </row>
    <row r="116" spans="1:5" ht="15" x14ac:dyDescent="0.2">
      <c r="A116" s="171" t="str">
        <f t="shared" ca="1" si="2"/>
        <v>Y3 Net Salary</v>
      </c>
      <c r="B116" s="7" t="s">
        <v>83</v>
      </c>
      <c r="C116" s="241" t="s">
        <v>2782</v>
      </c>
      <c r="D116" s="241" t="s">
        <v>2783</v>
      </c>
      <c r="E116" s="246" t="s">
        <v>2972</v>
      </c>
    </row>
    <row r="117" spans="1:5" ht="30" x14ac:dyDescent="0.2">
      <c r="A117" s="171" t="str">
        <f t="shared" ca="1" si="2"/>
        <v>Y3 Social Security and Other Obligatory Charges</v>
      </c>
      <c r="B117" s="7" t="s">
        <v>116</v>
      </c>
      <c r="C117" s="241" t="s">
        <v>2784</v>
      </c>
      <c r="D117" s="241" t="s">
        <v>2785</v>
      </c>
      <c r="E117" s="246" t="s">
        <v>2973</v>
      </c>
    </row>
    <row r="118" spans="1:5" ht="15" x14ac:dyDescent="0.2">
      <c r="A118" s="171" t="str">
        <f t="shared" ca="1" si="2"/>
        <v>Y3 Total Salary</v>
      </c>
      <c r="B118" s="7" t="s">
        <v>80</v>
      </c>
      <c r="C118" s="241" t="s">
        <v>2786</v>
      </c>
      <c r="D118" s="241" t="s">
        <v>2787</v>
      </c>
      <c r="E118" s="246" t="s">
        <v>2974</v>
      </c>
    </row>
    <row r="119" spans="1:5" ht="15" x14ac:dyDescent="0.2">
      <c r="A119" s="171" t="str">
        <f t="shared" ca="1" si="2"/>
        <v>Y3 Level of Effort (%)</v>
      </c>
      <c r="B119" s="7" t="s">
        <v>81</v>
      </c>
      <c r="C119" s="241" t="s">
        <v>2788</v>
      </c>
      <c r="D119" s="241" t="s">
        <v>2789</v>
      </c>
      <c r="E119" s="246" t="s">
        <v>2975</v>
      </c>
    </row>
    <row r="120" spans="1:5" ht="15" x14ac:dyDescent="0.2">
      <c r="A120" s="171" t="str">
        <f t="shared" ca="1" si="2"/>
        <v>Y3 Number of persons</v>
      </c>
      <c r="B120" s="7" t="s">
        <v>82</v>
      </c>
      <c r="C120" s="241" t="s">
        <v>2790</v>
      </c>
      <c r="D120" s="241" t="s">
        <v>2791</v>
      </c>
      <c r="E120" s="246" t="s">
        <v>2976</v>
      </c>
    </row>
    <row r="121" spans="1:5" ht="15" x14ac:dyDescent="0.2">
      <c r="A121" s="171" t="str">
        <f t="shared" ca="1" si="2"/>
        <v>Y3 Total Cost</v>
      </c>
      <c r="B121" s="7" t="s">
        <v>65</v>
      </c>
      <c r="C121" s="241" t="s">
        <v>2792</v>
      </c>
      <c r="D121" s="241" t="s">
        <v>2793</v>
      </c>
      <c r="E121" s="246" t="s">
        <v>2977</v>
      </c>
    </row>
    <row r="122" spans="1:5" ht="15" x14ac:dyDescent="0.2">
      <c r="A122" s="171" t="str">
        <f t="shared" ca="1" si="2"/>
        <v>Y4 Net Salary</v>
      </c>
      <c r="B122" s="7" t="s">
        <v>75</v>
      </c>
      <c r="C122" s="241" t="s">
        <v>2794</v>
      </c>
      <c r="D122" s="241" t="s">
        <v>2795</v>
      </c>
      <c r="E122" s="246" t="s">
        <v>2978</v>
      </c>
    </row>
    <row r="123" spans="1:5" ht="30" x14ac:dyDescent="0.2">
      <c r="A123" s="171" t="str">
        <f t="shared" ca="1" si="2"/>
        <v>Y4 Social Security and Other Obligatory Charges</v>
      </c>
      <c r="B123" s="7" t="s">
        <v>76</v>
      </c>
      <c r="C123" s="241" t="s">
        <v>2796</v>
      </c>
      <c r="D123" s="241" t="s">
        <v>2797</v>
      </c>
      <c r="E123" s="246" t="s">
        <v>2979</v>
      </c>
    </row>
    <row r="124" spans="1:5" ht="15" x14ac:dyDescent="0.2">
      <c r="A124" s="171" t="str">
        <f t="shared" ca="1" si="2"/>
        <v>Y4 Total Salary</v>
      </c>
      <c r="B124" s="7" t="s">
        <v>77</v>
      </c>
      <c r="C124" s="241" t="s">
        <v>2798</v>
      </c>
      <c r="D124" s="241" t="s">
        <v>2799</v>
      </c>
      <c r="E124" s="246" t="s">
        <v>2980</v>
      </c>
    </row>
    <row r="125" spans="1:5" ht="15" x14ac:dyDescent="0.2">
      <c r="A125" s="171" t="str">
        <f t="shared" ca="1" si="2"/>
        <v>Y4 Level of Effort (%)</v>
      </c>
      <c r="B125" s="7" t="s">
        <v>78</v>
      </c>
      <c r="C125" s="241" t="s">
        <v>2800</v>
      </c>
      <c r="D125" s="241" t="s">
        <v>2801</v>
      </c>
      <c r="E125" s="246" t="s">
        <v>2981</v>
      </c>
    </row>
    <row r="126" spans="1:5" ht="15" x14ac:dyDescent="0.2">
      <c r="A126" s="171" t="str">
        <f t="shared" ca="1" si="2"/>
        <v>Y4 Number of persons</v>
      </c>
      <c r="B126" s="7" t="s">
        <v>79</v>
      </c>
      <c r="C126" s="241" t="s">
        <v>2802</v>
      </c>
      <c r="D126" s="241" t="s">
        <v>2803</v>
      </c>
      <c r="E126" s="246" t="s">
        <v>2982</v>
      </c>
    </row>
    <row r="127" spans="1:5" ht="15" x14ac:dyDescent="0.2">
      <c r="A127" s="171" t="str">
        <f t="shared" ca="1" si="2"/>
        <v>Y4 Total Cost</v>
      </c>
      <c r="B127" s="7" t="s">
        <v>66</v>
      </c>
      <c r="C127" s="241" t="s">
        <v>2804</v>
      </c>
      <c r="D127" s="241" t="s">
        <v>2805</v>
      </c>
      <c r="E127" s="246" t="s">
        <v>2983</v>
      </c>
    </row>
    <row r="128" spans="1:5" ht="15" x14ac:dyDescent="0.2">
      <c r="A128" s="171" t="str">
        <f t="shared" ca="1" si="2"/>
        <v>Y1 Unit Cost</v>
      </c>
      <c r="B128" s="7" t="s">
        <v>67</v>
      </c>
      <c r="C128" s="241" t="s">
        <v>2806</v>
      </c>
      <c r="D128" s="241" t="s">
        <v>2807</v>
      </c>
      <c r="E128" s="246" t="s">
        <v>2984</v>
      </c>
    </row>
    <row r="129" spans="1:5" ht="15" x14ac:dyDescent="0.2">
      <c r="A129" s="171" t="str">
        <f t="shared" ca="1" si="2"/>
        <v>Y1 Duration (days)</v>
      </c>
      <c r="B129" s="7" t="s">
        <v>1863</v>
      </c>
      <c r="C129" s="241" t="s">
        <v>2808</v>
      </c>
      <c r="D129" s="241" t="s">
        <v>2809</v>
      </c>
      <c r="E129" s="246" t="s">
        <v>2985</v>
      </c>
    </row>
    <row r="130" spans="1:5" ht="15" x14ac:dyDescent="0.2">
      <c r="A130" s="171" t="str">
        <f t="shared" ca="1" si="2"/>
        <v>Y1 Quantity</v>
      </c>
      <c r="B130" s="7" t="s">
        <v>68</v>
      </c>
      <c r="C130" s="241" t="s">
        <v>2810</v>
      </c>
      <c r="D130" s="241" t="s">
        <v>2811</v>
      </c>
      <c r="E130" s="246" t="s">
        <v>2986</v>
      </c>
    </row>
    <row r="131" spans="1:5" ht="15" x14ac:dyDescent="0.2">
      <c r="A131" s="171" t="str">
        <f t="shared" ca="1" si="2"/>
        <v>Y2 Unit Cost</v>
      </c>
      <c r="B131" s="7" t="s">
        <v>69</v>
      </c>
      <c r="C131" s="241" t="s">
        <v>2812</v>
      </c>
      <c r="D131" s="241" t="s">
        <v>2813</v>
      </c>
      <c r="E131" s="246" t="s">
        <v>2987</v>
      </c>
    </row>
    <row r="132" spans="1:5" ht="15" x14ac:dyDescent="0.2">
      <c r="A132" s="171" t="str">
        <f t="shared" ca="1" si="2"/>
        <v>Y2 Duration (days)</v>
      </c>
      <c r="B132" s="7" t="s">
        <v>1864</v>
      </c>
      <c r="C132" s="241" t="s">
        <v>2814</v>
      </c>
      <c r="D132" s="241" t="s">
        <v>2815</v>
      </c>
      <c r="E132" s="246" t="s">
        <v>2988</v>
      </c>
    </row>
    <row r="133" spans="1:5" ht="15" x14ac:dyDescent="0.2">
      <c r="A133" s="171" t="str">
        <f t="shared" ca="1" si="2"/>
        <v>Y2 Quantity</v>
      </c>
      <c r="B133" s="7" t="s">
        <v>70</v>
      </c>
      <c r="C133" s="241" t="s">
        <v>2816</v>
      </c>
      <c r="D133" s="241" t="s">
        <v>2817</v>
      </c>
      <c r="E133" s="246" t="s">
        <v>2989</v>
      </c>
    </row>
    <row r="134" spans="1:5" ht="15" x14ac:dyDescent="0.2">
      <c r="A134" s="171" t="str">
        <f t="shared" ca="1" si="2"/>
        <v>Y3 Unit Cost</v>
      </c>
      <c r="B134" s="7" t="s">
        <v>71</v>
      </c>
      <c r="C134" s="241" t="s">
        <v>2818</v>
      </c>
      <c r="D134" s="241" t="s">
        <v>2819</v>
      </c>
      <c r="E134" s="246" t="s">
        <v>2990</v>
      </c>
    </row>
    <row r="135" spans="1:5" ht="15" x14ac:dyDescent="0.2">
      <c r="A135" s="171" t="str">
        <f t="shared" ca="1" si="2"/>
        <v>Y3 Duration (days)</v>
      </c>
      <c r="B135" s="7" t="s">
        <v>1865</v>
      </c>
      <c r="C135" s="241" t="s">
        <v>2820</v>
      </c>
      <c r="D135" s="241" t="s">
        <v>2821</v>
      </c>
      <c r="E135" s="246" t="s">
        <v>2991</v>
      </c>
    </row>
    <row r="136" spans="1:5" ht="15" x14ac:dyDescent="0.2">
      <c r="A136" s="171" t="str">
        <f t="shared" ca="1" si="2"/>
        <v>Y3 Quantity</v>
      </c>
      <c r="B136" s="7" t="s">
        <v>72</v>
      </c>
      <c r="C136" s="241" t="s">
        <v>2816</v>
      </c>
      <c r="D136" s="241" t="s">
        <v>2822</v>
      </c>
      <c r="E136" s="246" t="s">
        <v>2992</v>
      </c>
    </row>
    <row r="137" spans="1:5" ht="15" x14ac:dyDescent="0.2">
      <c r="A137" s="171" t="str">
        <f t="shared" ca="1" si="2"/>
        <v>Y4 Unit Cost</v>
      </c>
      <c r="B137" s="7" t="s">
        <v>73</v>
      </c>
      <c r="C137" s="241" t="s">
        <v>2715</v>
      </c>
      <c r="D137" s="241" t="s">
        <v>2823</v>
      </c>
      <c r="E137" s="246" t="s">
        <v>2993</v>
      </c>
    </row>
    <row r="138" spans="1:5" ht="15" x14ac:dyDescent="0.2">
      <c r="A138" s="171" t="str">
        <f t="shared" ca="1" si="2"/>
        <v>Y4 Duration (days)</v>
      </c>
      <c r="B138" s="7" t="s">
        <v>1866</v>
      </c>
      <c r="C138" s="241" t="s">
        <v>2824</v>
      </c>
      <c r="D138" s="241" t="s">
        <v>2825</v>
      </c>
      <c r="E138" s="246" t="s">
        <v>2994</v>
      </c>
    </row>
    <row r="139" spans="1:5" ht="15" x14ac:dyDescent="0.2">
      <c r="A139" s="171" t="str">
        <f t="shared" ca="1" si="2"/>
        <v>Y4 Quantity</v>
      </c>
      <c r="B139" s="7" t="s">
        <v>74</v>
      </c>
      <c r="C139" s="241" t="s">
        <v>2826</v>
      </c>
      <c r="D139" s="241" t="s">
        <v>1867</v>
      </c>
      <c r="E139" s="246" t="s">
        <v>2995</v>
      </c>
    </row>
    <row r="140" spans="1:5" ht="30" x14ac:dyDescent="0.2">
      <c r="A140" s="171" t="str">
        <f t="shared" ca="1" si="2"/>
        <v>Budget Line Activity Name</v>
      </c>
      <c r="B140" s="7" t="s">
        <v>44</v>
      </c>
      <c r="C140" s="241" t="s">
        <v>2827</v>
      </c>
      <c r="D140" s="241" t="s">
        <v>2828</v>
      </c>
      <c r="E140" s="246" t="s">
        <v>2881</v>
      </c>
    </row>
    <row r="141" spans="1:5" ht="30" x14ac:dyDescent="0.2">
      <c r="A141" s="171" t="str">
        <f t="shared" ca="1" si="2"/>
        <v>Product Category / 
Cost Input</v>
      </c>
      <c r="B141" s="7" t="s">
        <v>2465</v>
      </c>
      <c r="C141" s="241" t="s">
        <v>2829</v>
      </c>
      <c r="D141" s="241" t="s">
        <v>2830</v>
      </c>
      <c r="E141" s="285" t="s">
        <v>2880</v>
      </c>
    </row>
    <row r="142" spans="1:5" ht="83.25" customHeight="1" x14ac:dyDescent="0.2">
      <c r="A142" s="171" t="str">
        <f t="shared" ca="1" si="2"/>
        <v>To refresh the pivot table with latest amounts entered in the Detailed budgets,  click anywhere on the pivot table and then press Alt + F5.</v>
      </c>
      <c r="B142" s="7" t="s">
        <v>1893</v>
      </c>
      <c r="C142" s="241" t="s">
        <v>2831</v>
      </c>
      <c r="D142" s="241" t="s">
        <v>2832</v>
      </c>
      <c r="E142" s="245" t="s">
        <v>2996</v>
      </c>
    </row>
    <row r="143" spans="1:5" ht="30" x14ac:dyDescent="0.2">
      <c r="A143" s="171" t="str">
        <f t="shared" ca="1" si="2"/>
        <v>Budget Summary (in grant currency)</v>
      </c>
      <c r="B143" s="7" t="s">
        <v>2459</v>
      </c>
      <c r="C143" s="241" t="s">
        <v>2833</v>
      </c>
      <c r="D143" s="241" t="s">
        <v>2834</v>
      </c>
      <c r="E143" s="246" t="s">
        <v>2997</v>
      </c>
    </row>
    <row r="144" spans="1:5" ht="15.75" customHeight="1" x14ac:dyDescent="0.2">
      <c r="A144" s="171" t="str">
        <f t="shared" ca="1" si="2"/>
        <v>By Module</v>
      </c>
      <c r="B144" s="7" t="s">
        <v>49</v>
      </c>
      <c r="C144" s="241" t="s">
        <v>2567</v>
      </c>
      <c r="D144" s="241" t="s">
        <v>1894</v>
      </c>
      <c r="E144" s="246" t="s">
        <v>2998</v>
      </c>
    </row>
    <row r="145" spans="1:5" ht="15" x14ac:dyDescent="0.2">
      <c r="A145" s="171" t="str">
        <f t="shared" ca="1" si="2"/>
        <v>By Cost Grouping</v>
      </c>
      <c r="B145" s="7" t="s">
        <v>1895</v>
      </c>
      <c r="C145" s="241" t="s">
        <v>2835</v>
      </c>
      <c r="D145" s="241" t="s">
        <v>2836</v>
      </c>
      <c r="E145" s="246" t="s">
        <v>2999</v>
      </c>
    </row>
    <row r="146" spans="1:5" ht="135" x14ac:dyDescent="0.2">
      <c r="A146" s="171" t="str">
        <f t="shared" ca="1" si="2"/>
        <v>To refresh the pivot table with latest amounts entered in the Module budgets on the Concept Note sheet, click anywhere on the pivot table and then press Alt + F5 or go to the menu and select Data and then Refresh All.</v>
      </c>
      <c r="B146" s="242" t="s">
        <v>2001</v>
      </c>
      <c r="C146" s="243" t="s">
        <v>2837</v>
      </c>
      <c r="D146" s="243" t="s">
        <v>2838</v>
      </c>
      <c r="E146" s="245" t="s">
        <v>3000</v>
      </c>
    </row>
    <row r="147" spans="1:5" ht="30" x14ac:dyDescent="0.2">
      <c r="A147" s="171" t="str">
        <f t="shared" ca="1" si="2"/>
        <v>Exchange rate
(to grant currency)</v>
      </c>
      <c r="B147" s="7" t="s">
        <v>2362</v>
      </c>
      <c r="C147" s="241" t="s">
        <v>2839</v>
      </c>
      <c r="D147" s="241" t="s">
        <v>2840</v>
      </c>
      <c r="E147" s="246" t="s">
        <v>3001</v>
      </c>
    </row>
    <row r="148" spans="1:5" ht="15" x14ac:dyDescent="0.2">
      <c r="A148" s="171" t="str">
        <f t="shared" ca="1" si="2"/>
        <v>Currency Code</v>
      </c>
      <c r="B148" s="274" t="s">
        <v>2356</v>
      </c>
      <c r="C148" s="241" t="s">
        <v>2841</v>
      </c>
      <c r="D148" s="241" t="s">
        <v>2842</v>
      </c>
      <c r="E148" s="246" t="s">
        <v>2357</v>
      </c>
    </row>
    <row r="149" spans="1:5" ht="15" x14ac:dyDescent="0.2">
      <c r="A149" s="171" t="str">
        <f t="shared" ca="1" si="2"/>
        <v>Concept Note / Grant</v>
      </c>
      <c r="B149" s="274" t="s">
        <v>2466</v>
      </c>
      <c r="C149" s="241" t="s">
        <v>2843</v>
      </c>
      <c r="D149" s="241" t="s">
        <v>2844</v>
      </c>
      <c r="E149" s="287" t="s">
        <v>3002</v>
      </c>
    </row>
    <row r="150" spans="1:5" ht="15" x14ac:dyDescent="0.2">
      <c r="A150" s="171" t="str">
        <f t="shared" ca="1" si="2"/>
        <v>Local</v>
      </c>
      <c r="B150" s="274" t="s">
        <v>2361</v>
      </c>
      <c r="C150" s="241" t="s">
        <v>2845</v>
      </c>
      <c r="D150" s="241" t="s">
        <v>2846</v>
      </c>
      <c r="E150" s="246" t="s">
        <v>3003</v>
      </c>
    </row>
    <row r="151" spans="1:5" ht="15" x14ac:dyDescent="0.2">
      <c r="A151" s="171" t="str">
        <f t="shared" ca="1" si="2"/>
        <v>Other</v>
      </c>
      <c r="B151" s="274" t="s">
        <v>39</v>
      </c>
      <c r="C151" s="241" t="s">
        <v>2847</v>
      </c>
      <c r="D151" s="241" t="s">
        <v>2360</v>
      </c>
      <c r="E151" s="246" t="s">
        <v>3004</v>
      </c>
    </row>
    <row r="152" spans="1:5" ht="30" x14ac:dyDescent="0.2">
      <c r="A152" s="171" t="str">
        <f t="shared" ca="1" si="2"/>
        <v>Y1 Unit Cost (Grant Currency)</v>
      </c>
      <c r="B152" s="7" t="s">
        <v>2213</v>
      </c>
      <c r="C152" s="241" t="s">
        <v>2848</v>
      </c>
      <c r="D152" s="241" t="s">
        <v>2849</v>
      </c>
      <c r="E152" s="246" t="s">
        <v>3005</v>
      </c>
    </row>
    <row r="153" spans="1:5" ht="30" x14ac:dyDescent="0.2">
      <c r="A153" s="171" t="str">
        <f t="shared" ca="1" si="2"/>
        <v>Y2 Unit Cost (Grant Currency)</v>
      </c>
      <c r="B153" s="7" t="s">
        <v>2214</v>
      </c>
      <c r="C153" s="241" t="s">
        <v>2850</v>
      </c>
      <c r="D153" s="241" t="s">
        <v>2851</v>
      </c>
      <c r="E153" s="246" t="s">
        <v>3006</v>
      </c>
    </row>
    <row r="154" spans="1:5" ht="30" x14ac:dyDescent="0.2">
      <c r="A154" s="171" t="str">
        <f t="shared" ca="1" si="2"/>
        <v>Y3 Unit Cost (Grant Currency)</v>
      </c>
      <c r="B154" s="7" t="s">
        <v>2215</v>
      </c>
      <c r="C154" s="241" t="s">
        <v>2852</v>
      </c>
      <c r="D154" s="241" t="s">
        <v>2853</v>
      </c>
      <c r="E154" s="246" t="s">
        <v>3007</v>
      </c>
    </row>
    <row r="155" spans="1:5" ht="30" x14ac:dyDescent="0.2">
      <c r="A155" s="171" t="str">
        <f t="shared" ca="1" si="2"/>
        <v>Y4 Unit Cost (Grant Currency)</v>
      </c>
      <c r="B155" s="7" t="s">
        <v>2216</v>
      </c>
      <c r="C155" s="241" t="s">
        <v>2854</v>
      </c>
      <c r="D155" s="241" t="s">
        <v>2855</v>
      </c>
      <c r="E155" s="246" t="s">
        <v>3008</v>
      </c>
    </row>
    <row r="156" spans="1:5" ht="30" x14ac:dyDescent="0.2">
      <c r="A156" s="171" t="str">
        <f t="shared" ca="1" si="2"/>
        <v>Y1 Average Cost by Budget Line</v>
      </c>
      <c r="B156" s="7" t="s">
        <v>2318</v>
      </c>
      <c r="C156" s="241" t="s">
        <v>2856</v>
      </c>
      <c r="D156" s="241" t="s">
        <v>2857</v>
      </c>
      <c r="E156" s="246" t="s">
        <v>3009</v>
      </c>
    </row>
    <row r="157" spans="1:5" ht="30" x14ac:dyDescent="0.2">
      <c r="A157" s="171" t="str">
        <f t="shared" ca="1" si="2"/>
        <v>Y2 Average Cost by Budget Line</v>
      </c>
      <c r="B157" s="7" t="s">
        <v>2319</v>
      </c>
      <c r="C157" s="241" t="s">
        <v>2858</v>
      </c>
      <c r="D157" s="241" t="s">
        <v>2859</v>
      </c>
      <c r="E157" s="246" t="s">
        <v>3010</v>
      </c>
    </row>
    <row r="158" spans="1:5" ht="30" x14ac:dyDescent="0.2">
      <c r="A158" s="171" t="str">
        <f t="shared" ca="1" si="2"/>
        <v>Y3 Average Cost by Budget Line</v>
      </c>
      <c r="B158" s="7" t="s">
        <v>2320</v>
      </c>
      <c r="C158" s="241" t="s">
        <v>2860</v>
      </c>
      <c r="D158" s="241" t="s">
        <v>2861</v>
      </c>
      <c r="E158" s="246" t="s">
        <v>3011</v>
      </c>
    </row>
    <row r="159" spans="1:5" ht="30" x14ac:dyDescent="0.2">
      <c r="A159" s="171" t="str">
        <f t="shared" ca="1" si="2"/>
        <v>Y4 Average Cost by Budget Line</v>
      </c>
      <c r="B159" s="7" t="s">
        <v>2321</v>
      </c>
      <c r="C159" s="241" t="s">
        <v>2862</v>
      </c>
      <c r="D159" s="241" t="s">
        <v>2863</v>
      </c>
      <c r="E159" s="246" t="s">
        <v>3012</v>
      </c>
    </row>
    <row r="160" spans="1:5" ht="15" x14ac:dyDescent="0.2">
      <c r="A160" s="171" t="str">
        <f t="shared" ca="1" si="2"/>
        <v>Year 1</v>
      </c>
      <c r="B160" s="7" t="s">
        <v>46</v>
      </c>
      <c r="C160" s="241" t="s">
        <v>2864</v>
      </c>
      <c r="D160" s="241" t="s">
        <v>2865</v>
      </c>
      <c r="E160" s="246" t="s">
        <v>3013</v>
      </c>
    </row>
    <row r="161" spans="1:5" ht="15" x14ac:dyDescent="0.2">
      <c r="A161" s="171" t="str">
        <f t="shared" ref="A161:A192" ca="1" si="3">OFFSET($B161,0,LangOffset,1,1)</f>
        <v>Year 2</v>
      </c>
      <c r="B161" s="7" t="s">
        <v>47</v>
      </c>
      <c r="C161" s="241" t="s">
        <v>2866</v>
      </c>
      <c r="D161" s="241" t="s">
        <v>2867</v>
      </c>
      <c r="E161" s="246" t="s">
        <v>3014</v>
      </c>
    </row>
    <row r="162" spans="1:5" ht="15" x14ac:dyDescent="0.2">
      <c r="A162" s="171" t="str">
        <f t="shared" ca="1" si="3"/>
        <v>Year 3</v>
      </c>
      <c r="B162" s="7" t="s">
        <v>48</v>
      </c>
      <c r="C162" s="241" t="s">
        <v>2868</v>
      </c>
      <c r="D162" s="241" t="s">
        <v>2869</v>
      </c>
      <c r="E162" s="246" t="s">
        <v>3015</v>
      </c>
    </row>
    <row r="163" spans="1:5" ht="15" x14ac:dyDescent="0.2">
      <c r="A163" s="171" t="str">
        <f t="shared" ca="1" si="3"/>
        <v>Year 4</v>
      </c>
      <c r="B163" s="7" t="s">
        <v>1493</v>
      </c>
      <c r="C163" s="241" t="s">
        <v>1494</v>
      </c>
      <c r="D163" s="241" t="s">
        <v>1495</v>
      </c>
      <c r="E163" s="246" t="s">
        <v>1496</v>
      </c>
    </row>
    <row r="164" spans="1:5" ht="30" x14ac:dyDescent="0.2">
      <c r="A164" s="171" t="str">
        <f t="shared" ca="1" si="3"/>
        <v>Y1 Sum of Total Cost by Budget Line</v>
      </c>
      <c r="B164" s="7" t="s">
        <v>2310</v>
      </c>
      <c r="C164" s="241" t="s">
        <v>2870</v>
      </c>
      <c r="D164" s="241" t="s">
        <v>3052</v>
      </c>
      <c r="E164" s="246" t="s">
        <v>3016</v>
      </c>
    </row>
    <row r="165" spans="1:5" ht="30" x14ac:dyDescent="0.2">
      <c r="A165" s="171" t="str">
        <f t="shared" ca="1" si="3"/>
        <v>Y2 Sum of Total Cost by Budget Line</v>
      </c>
      <c r="B165" s="7" t="s">
        <v>2311</v>
      </c>
      <c r="C165" s="241" t="s">
        <v>2871</v>
      </c>
      <c r="D165" s="241" t="s">
        <v>3053</v>
      </c>
      <c r="E165" s="246" t="s">
        <v>3017</v>
      </c>
    </row>
    <row r="166" spans="1:5" ht="30" x14ac:dyDescent="0.2">
      <c r="A166" s="171" t="str">
        <f t="shared" ca="1" si="3"/>
        <v>Y3 Sum of Total Cost by Budget Line</v>
      </c>
      <c r="B166" s="7" t="s">
        <v>2312</v>
      </c>
      <c r="C166" s="241" t="s">
        <v>2872</v>
      </c>
      <c r="D166" s="241" t="s">
        <v>3054</v>
      </c>
      <c r="E166" s="246" t="s">
        <v>3018</v>
      </c>
    </row>
    <row r="167" spans="1:5" ht="30" x14ac:dyDescent="0.2">
      <c r="A167" s="171" t="str">
        <f t="shared" ca="1" si="3"/>
        <v>Y4 Sum of Total Cost by Budget Line</v>
      </c>
      <c r="B167" s="7" t="s">
        <v>2313</v>
      </c>
      <c r="C167" s="241" t="s">
        <v>2873</v>
      </c>
      <c r="D167" s="241" t="s">
        <v>3055</v>
      </c>
      <c r="E167" s="246" t="s">
        <v>3019</v>
      </c>
    </row>
    <row r="168" spans="1:5" ht="15" x14ac:dyDescent="0.2">
      <c r="A168" s="171" t="str">
        <f t="shared" ca="1" si="3"/>
        <v>By Recipients</v>
      </c>
      <c r="B168" s="7" t="s">
        <v>2302</v>
      </c>
      <c r="C168" s="241" t="s">
        <v>2874</v>
      </c>
      <c r="D168" s="241" t="s">
        <v>3056</v>
      </c>
      <c r="E168" s="246" t="s">
        <v>3020</v>
      </c>
    </row>
    <row r="169" spans="1:5" ht="30" x14ac:dyDescent="0.2">
      <c r="A169" s="171" t="str">
        <f t="shared" ca="1" si="3"/>
        <v>Y1 Net Salary (Grant Currency)</v>
      </c>
      <c r="B169" s="7" t="s">
        <v>2314</v>
      </c>
      <c r="C169" s="241" t="s">
        <v>2875</v>
      </c>
      <c r="D169" s="241" t="s">
        <v>3057</v>
      </c>
      <c r="E169" s="246" t="s">
        <v>3021</v>
      </c>
    </row>
    <row r="170" spans="1:5" ht="30" x14ac:dyDescent="0.2">
      <c r="A170" s="171" t="str">
        <f t="shared" ca="1" si="3"/>
        <v>Y2 Net Salary (Grant Currency)</v>
      </c>
      <c r="B170" s="7" t="s">
        <v>2315</v>
      </c>
      <c r="C170" s="241" t="s">
        <v>2876</v>
      </c>
      <c r="D170" s="241" t="s">
        <v>3058</v>
      </c>
      <c r="E170" s="246" t="s">
        <v>3022</v>
      </c>
    </row>
    <row r="171" spans="1:5" ht="30" x14ac:dyDescent="0.2">
      <c r="A171" s="171" t="str">
        <f t="shared" ca="1" si="3"/>
        <v>Y3 Net Salary (Grant Currency)</v>
      </c>
      <c r="B171" s="7" t="s">
        <v>2316</v>
      </c>
      <c r="C171" s="241" t="s">
        <v>2877</v>
      </c>
      <c r="D171" s="241" t="s">
        <v>3059</v>
      </c>
      <c r="E171" s="246" t="s">
        <v>3023</v>
      </c>
    </row>
    <row r="172" spans="1:5" ht="30" x14ac:dyDescent="0.2">
      <c r="A172" s="171" t="str">
        <f t="shared" ca="1" si="3"/>
        <v>Y4 Net Salary (Grant Currency)</v>
      </c>
      <c r="B172" s="7" t="s">
        <v>2317</v>
      </c>
      <c r="C172" s="241" t="s">
        <v>2878</v>
      </c>
      <c r="D172" s="241" t="s">
        <v>3060</v>
      </c>
      <c r="E172" s="246" t="s">
        <v>3024</v>
      </c>
    </row>
    <row r="173" spans="1:5" ht="60" x14ac:dyDescent="0.2">
      <c r="A173" s="171" t="str">
        <f t="shared" ca="1" si="3"/>
        <v>PSM Detailed Budget - feeding into Overall Detailed Budget (in grant currency)</v>
      </c>
      <c r="B173" s="7" t="s">
        <v>3025</v>
      </c>
      <c r="C173" s="241" t="s">
        <v>3028</v>
      </c>
      <c r="D173" s="241" t="s">
        <v>3061</v>
      </c>
      <c r="E173" s="288" t="s">
        <v>3041</v>
      </c>
    </row>
    <row r="174" spans="1:5" ht="15" x14ac:dyDescent="0.2">
      <c r="A174" s="171" t="str">
        <f t="shared" ca="1" si="3"/>
        <v>Total</v>
      </c>
      <c r="B174" s="7" t="s">
        <v>2239</v>
      </c>
      <c r="C174" s="241" t="s">
        <v>2239</v>
      </c>
      <c r="D174" s="241" t="s">
        <v>2239</v>
      </c>
      <c r="E174" s="288" t="s">
        <v>2879</v>
      </c>
    </row>
    <row r="175" spans="1:5" ht="15" x14ac:dyDescent="0.2">
      <c r="A175" s="171" t="str">
        <f t="shared" ca="1" si="3"/>
        <v>Specification</v>
      </c>
      <c r="B175" s="7" t="s">
        <v>1852</v>
      </c>
      <c r="C175" s="241" t="s">
        <v>2552</v>
      </c>
      <c r="D175" s="241" t="s">
        <v>2553</v>
      </c>
      <c r="E175" s="288" t="s">
        <v>2551</v>
      </c>
    </row>
    <row r="176" spans="1:5" ht="30" x14ac:dyDescent="0.2">
      <c r="A176" s="171" t="str">
        <f t="shared" ca="1" si="3"/>
        <v>Product Summary (in grant currency)</v>
      </c>
      <c r="B176" s="7" t="s">
        <v>2549</v>
      </c>
      <c r="C176" s="241" t="s">
        <v>3029</v>
      </c>
      <c r="D176" s="241" t="s">
        <v>3062</v>
      </c>
      <c r="E176" s="288" t="s">
        <v>2550</v>
      </c>
    </row>
    <row r="177" spans="1:5" ht="15" x14ac:dyDescent="0.2">
      <c r="A177" s="171" t="str">
        <f t="shared" ca="1" si="3"/>
        <v>Unit Cost</v>
      </c>
      <c r="B177" s="7" t="s">
        <v>2556</v>
      </c>
      <c r="C177" s="241" t="s">
        <v>3030</v>
      </c>
      <c r="D177" s="241" t="s">
        <v>3063</v>
      </c>
      <c r="E177" s="285" t="s">
        <v>3042</v>
      </c>
    </row>
    <row r="178" spans="1:5" ht="15" x14ac:dyDescent="0.2">
      <c r="A178" s="171" t="str">
        <f t="shared" ca="1" si="3"/>
        <v>Quantity</v>
      </c>
      <c r="B178" s="7" t="s">
        <v>2557</v>
      </c>
      <c r="C178" s="241" t="s">
        <v>2558</v>
      </c>
      <c r="D178" s="241" t="s">
        <v>2559</v>
      </c>
      <c r="E178" s="246" t="s">
        <v>2560</v>
      </c>
    </row>
    <row r="179" spans="1:5" ht="15" x14ac:dyDescent="0.2">
      <c r="A179" s="171" t="str">
        <f t="shared" ca="1" si="3"/>
        <v>USER “TIPS”</v>
      </c>
      <c r="B179" s="7" t="s">
        <v>3899</v>
      </c>
      <c r="C179" s="7" t="s">
        <v>3899</v>
      </c>
      <c r="D179" s="7" t="s">
        <v>3899</v>
      </c>
      <c r="E179" s="7" t="s">
        <v>3899</v>
      </c>
    </row>
    <row r="180" spans="1:5" ht="90" x14ac:dyDescent="0.2">
      <c r="A180" s="171" t="str">
        <f t="shared" ca="1" si="3"/>
        <v>1.Always download from the GF website the LoHP template. Do not use a version that you would have saved in your file.</v>
      </c>
      <c r="B180" s="7" t="s">
        <v>3911</v>
      </c>
      <c r="C180" s="7" t="s">
        <v>3922</v>
      </c>
      <c r="D180" s="7" t="s">
        <v>3933</v>
      </c>
      <c r="E180" s="7" t="s">
        <v>3900</v>
      </c>
    </row>
    <row r="181" spans="1:5" ht="60" x14ac:dyDescent="0.2">
      <c r="A181" s="171" t="str">
        <f t="shared" ca="1" si="3"/>
        <v xml:space="preserve">2.Use the file at zoom of 100 to 120% for best view of the drop-down options. </v>
      </c>
      <c r="B181" s="7" t="s">
        <v>3912</v>
      </c>
      <c r="C181" s="7" t="s">
        <v>3923</v>
      </c>
      <c r="D181" s="7" t="s">
        <v>3934</v>
      </c>
      <c r="E181" s="7" t="s">
        <v>3901</v>
      </c>
    </row>
    <row r="182" spans="1:5" ht="135" x14ac:dyDescent="0.2">
      <c r="A182" s="171" t="str">
        <f t="shared" ca="1" si="3"/>
        <v xml:space="preserve">3.Don’t make further changes to the set-up page particularly the selection of disease component otherwise such change will create errors in selection of eligible modules, interventions, cost categories or products. </v>
      </c>
      <c r="B182" s="7" t="s">
        <v>3913</v>
      </c>
      <c r="C182" s="7" t="s">
        <v>3924</v>
      </c>
      <c r="D182" s="7" t="s">
        <v>3935</v>
      </c>
      <c r="E182" s="7" t="s">
        <v>3902</v>
      </c>
    </row>
    <row r="183" spans="1:5" ht="105" x14ac:dyDescent="0.2">
      <c r="A183" s="171" t="str">
        <f ca="1">OFFSET($B183,0,LangOffset,1,1)</f>
        <v>4.Use “freeze panes” function provided in the MS-Excel. Freeze panes on the “Module column” on the data input sheets to help navigate the sheet to enter easily</v>
      </c>
      <c r="B183" s="217" t="s">
        <v>3914</v>
      </c>
      <c r="C183" s="217" t="s">
        <v>3925</v>
      </c>
      <c r="D183" s="217" t="s">
        <v>3936</v>
      </c>
      <c r="E183" s="217" t="s">
        <v>3903</v>
      </c>
    </row>
    <row r="184" spans="1:5" ht="135" x14ac:dyDescent="0.2">
      <c r="A184" s="171" t="str">
        <f t="shared" ca="1" si="3"/>
        <v xml:space="preserve">5.Do not unlock the template (e.g. by cracking its password). This may change its structure. The template is intended for upload into the system. Files with affected/corrupted structure cannot be uploaded into the system.  </v>
      </c>
      <c r="B184" s="217" t="s">
        <v>3915</v>
      </c>
      <c r="C184" s="217" t="s">
        <v>3926</v>
      </c>
      <c r="D184" s="217" t="s">
        <v>3937</v>
      </c>
      <c r="E184" s="217" t="s">
        <v>3904</v>
      </c>
    </row>
    <row r="185" spans="1:5" ht="45" x14ac:dyDescent="0.2">
      <c r="A185" s="171" t="str">
        <f t="shared" ca="1" si="3"/>
        <v>6.The template is fully functional on MS-Excel 2010 and higher, on windows</v>
      </c>
      <c r="B185" s="217" t="s">
        <v>3916</v>
      </c>
      <c r="C185" s="217" t="s">
        <v>3927</v>
      </c>
      <c r="D185" s="217" t="s">
        <v>3938</v>
      </c>
      <c r="E185" s="217" t="s">
        <v>3905</v>
      </c>
    </row>
    <row r="186" spans="1:5" ht="120" x14ac:dyDescent="0.2">
      <c r="A186" s="171" t="str">
        <f t="shared" ca="1" si="3"/>
        <v>7.Create multiple data entry lines   using “copy/paste” function for repetitive module/intervention lines, column by column. Do not paste CORE item names/specs from an external files.</v>
      </c>
      <c r="B186" s="217" t="s">
        <v>3917</v>
      </c>
      <c r="C186" s="217" t="s">
        <v>3928</v>
      </c>
      <c r="D186" s="217" t="s">
        <v>3939</v>
      </c>
      <c r="E186" s="217" t="s">
        <v>3906</v>
      </c>
    </row>
    <row r="187" spans="1:5" ht="60" x14ac:dyDescent="0.2">
      <c r="A187" s="171" t="str">
        <f ca="1">OFFSET($B187,0,LangOffset,1,1)</f>
        <v>8.Make sure you do not have blank rows in your dataset (do not skip rows).</v>
      </c>
      <c r="B187" s="217" t="s">
        <v>3918</v>
      </c>
      <c r="C187" s="217" t="s">
        <v>3929</v>
      </c>
      <c r="D187" s="217" t="s">
        <v>3940</v>
      </c>
      <c r="E187" s="217" t="s">
        <v>3907</v>
      </c>
    </row>
    <row r="188" spans="1:5" ht="90" x14ac:dyDescent="0.2">
      <c r="A188" s="171" t="str">
        <f t="shared" ca="1" si="3"/>
        <v>9. Ask your CTs for support or transfer data to a fresh copy of the LoHP template if your file fails to function correctly at any stage of data entry.</v>
      </c>
      <c r="B188" s="217" t="s">
        <v>3919</v>
      </c>
      <c r="C188" s="217" t="s">
        <v>3930</v>
      </c>
      <c r="D188" s="217" t="s">
        <v>3941</v>
      </c>
      <c r="E188" s="217" t="s">
        <v>3908</v>
      </c>
    </row>
    <row r="189" spans="1:5" ht="120" x14ac:dyDescent="0.2">
      <c r="A189" s="171" t="str">
        <f t="shared" ca="1" si="3"/>
        <v xml:space="preserve">10.Entry VL &amp; EID test reagents needs based on standard “equipment/reagent bundles” for specimen types. Check the LoHP drop-down menu for comprehensive list of VL &amp; EID test bundles. </v>
      </c>
      <c r="B189" s="217" t="s">
        <v>3920</v>
      </c>
      <c r="C189" s="217" t="s">
        <v>3931</v>
      </c>
      <c r="D189" s="217" t="s">
        <v>3942</v>
      </c>
      <c r="E189" s="217" t="s">
        <v>3909</v>
      </c>
    </row>
    <row r="190" spans="1:5" ht="150" x14ac:dyDescent="0.2">
      <c r="A190" s="171" t="str">
        <f t="shared" ca="1" si="3"/>
        <v xml:space="preserve">11.Entry requirements for the following category of items is simplified: Chemistry/immunology/hematology/culture analyzers/accessories/consumables. PR’s will enter lump sum amounts in the LoHP rather than the full range of items needed for each type of analyzer. </v>
      </c>
      <c r="B190" s="217" t="s">
        <v>3921</v>
      </c>
      <c r="C190" s="217" t="s">
        <v>3932</v>
      </c>
      <c r="D190" s="217" t="s">
        <v>3943</v>
      </c>
      <c r="E190" s="217" t="s">
        <v>3910</v>
      </c>
    </row>
    <row r="191" spans="1:5" ht="135" x14ac:dyDescent="0.2">
      <c r="A191" s="171">
        <f t="shared" ca="1" si="3"/>
        <v>0</v>
      </c>
      <c r="B191" s="217"/>
      <c r="C191" s="241" t="s">
        <v>3031</v>
      </c>
      <c r="D191" s="251" t="s">
        <v>3064</v>
      </c>
      <c r="E191" s="217" t="s">
        <v>3043</v>
      </c>
    </row>
    <row r="192" spans="1:5" ht="126" x14ac:dyDescent="0.2">
      <c r="A192" s="171" t="str">
        <f t="shared" ca="1" si="3"/>
        <v>* This is an aggregation by Product Name and Specification. In the case multiple lines in the individual data entry sheets hold the same combination of Product Name and Specification,</v>
      </c>
      <c r="B192" s="218" t="s">
        <v>2561</v>
      </c>
      <c r="C192" s="241" t="s">
        <v>3032</v>
      </c>
      <c r="D192" s="252" t="s">
        <v>3065</v>
      </c>
      <c r="E192" s="218" t="s">
        <v>3044</v>
      </c>
    </row>
    <row r="193" spans="1:5" ht="75" x14ac:dyDescent="0.2">
      <c r="A193" s="171" t="str">
        <f t="shared" ref="A193:A199" ca="1" si="4">OFFSET($B193,0,LangOffset,1,1)</f>
        <v>the Unit Cost here will be calculated as the Total cost for the combination during that year, divided by the the total Quantity for the year.</v>
      </c>
      <c r="B193" s="217" t="s">
        <v>2562</v>
      </c>
      <c r="C193" s="241" t="s">
        <v>3033</v>
      </c>
      <c r="D193" s="251" t="s">
        <v>3066</v>
      </c>
      <c r="E193" s="217" t="s">
        <v>3045</v>
      </c>
    </row>
    <row r="194" spans="1:5" ht="75" x14ac:dyDescent="0.2">
      <c r="A194" s="171" t="str">
        <f t="shared" ca="1" si="4"/>
        <v>This sheet “PSM Detailed Budget” will populate automatically and contain the aggregated PSM entries.</v>
      </c>
      <c r="B194" s="217" t="s">
        <v>3027</v>
      </c>
      <c r="C194" s="241" t="s">
        <v>3034</v>
      </c>
      <c r="D194" s="251" t="s">
        <v>3067</v>
      </c>
      <c r="E194" s="217" t="s">
        <v>3046</v>
      </c>
    </row>
    <row r="195" spans="1:5" ht="135" x14ac:dyDescent="0.2">
      <c r="A195" s="171" t="str">
        <f t="shared" ca="1" si="4"/>
        <v>This is a summary by Module, Intervention, Product Category, Product Name and Recipient. It contains the exact content that needs to be copy+pasted into the Detailed Budget Offline Template in a scenario where you are working completely offline.</v>
      </c>
      <c r="B195" s="217" t="s">
        <v>3026</v>
      </c>
      <c r="C195" s="241" t="s">
        <v>3035</v>
      </c>
      <c r="D195" s="251" t="s">
        <v>3068</v>
      </c>
      <c r="E195" s="217" t="s">
        <v>3047</v>
      </c>
    </row>
    <row r="196" spans="1:5" ht="105" x14ac:dyDescent="0.2">
      <c r="A196" s="171" t="str">
        <f t="shared" ca="1" si="4"/>
        <v>Where multiple lines exist in the data entry sheets for the same combination mentioned above, they will be aggregated into one row here in order to minimize the amount of data to copy+paste.</v>
      </c>
      <c r="B196" s="217" t="s">
        <v>2563</v>
      </c>
      <c r="C196" s="241" t="s">
        <v>3036</v>
      </c>
      <c r="D196" s="251" t="s">
        <v>3069</v>
      </c>
      <c r="E196" s="217" t="s">
        <v>3048</v>
      </c>
    </row>
    <row r="197" spans="1:5" ht="120" x14ac:dyDescent="0.2">
      <c r="A197" s="171" t="str">
        <f t="shared" ca="1" si="4"/>
        <v>In order to properly reflect quarterly amounts in the Detailed Budget and because of this aggregation of rows, Unit Costs are normalized to 1 here, and Quantities contain the actual Cash Outflow amounts.</v>
      </c>
      <c r="B197" s="217" t="s">
        <v>2565</v>
      </c>
      <c r="C197" s="241" t="s">
        <v>3037</v>
      </c>
      <c r="D197" s="251" t="s">
        <v>3070</v>
      </c>
      <c r="E197" s="217" t="s">
        <v>3049</v>
      </c>
    </row>
    <row r="198" spans="1:5" ht="120" x14ac:dyDescent="0.2">
      <c r="A198" s="171" t="str">
        <f t="shared" ca="1" si="4"/>
        <v>When copying into the Detailed Budget Offline Template, you can select the content of this sheet column by column and copy+paste it into the other file. Do not try to paste the entire table in one go.</v>
      </c>
      <c r="B198" s="217" t="s">
        <v>2564</v>
      </c>
      <c r="C198" s="241" t="s">
        <v>3038</v>
      </c>
      <c r="D198" s="251" t="s">
        <v>3071</v>
      </c>
      <c r="E198" s="217" t="s">
        <v>3050</v>
      </c>
    </row>
    <row r="199" spans="1:5" ht="90" x14ac:dyDescent="0.2">
      <c r="A199" s="171" t="str">
        <f t="shared" ca="1" si="4"/>
        <v>When pasting into the Detailed Budget file make sure to paste AS VALUES (symbol 123) to avoid creating links between the two files.</v>
      </c>
      <c r="B199" s="217" t="s">
        <v>2566</v>
      </c>
      <c r="C199" s="241" t="s">
        <v>3039</v>
      </c>
      <c r="D199" s="251" t="s">
        <v>3072</v>
      </c>
      <c r="E199" s="217" t="s">
        <v>3051</v>
      </c>
    </row>
    <row r="200" spans="1:5" ht="63.75" customHeight="1" x14ac:dyDescent="0.2">
      <c r="A200" s="7" t="str">
        <f t="shared" ref="A200:A216" ca="1" si="5">OFFSET($B200,0,LangOffset,1,1)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200" s="7" t="s">
        <v>3076</v>
      </c>
      <c r="C200" s="241" t="s">
        <v>3077</v>
      </c>
      <c r="D200" s="7" t="s">
        <v>3078</v>
      </c>
      <c r="E200" s="259" t="s">
        <v>3079</v>
      </c>
    </row>
    <row r="201" spans="1:5" ht="15" x14ac:dyDescent="0.2">
      <c r="A201" s="7" t="str">
        <f t="shared" ca="1" si="5"/>
        <v>Implementation Period</v>
      </c>
      <c r="B201" s="7" t="s">
        <v>3135</v>
      </c>
      <c r="C201" s="241" t="s">
        <v>3136</v>
      </c>
      <c r="D201" s="282" t="s">
        <v>3140</v>
      </c>
      <c r="E201" s="282" t="s">
        <v>3139</v>
      </c>
    </row>
    <row r="202" spans="1:5" ht="15" x14ac:dyDescent="0.2">
      <c r="A202" s="7" t="str">
        <f t="shared" ca="1" si="5"/>
        <v>Start Date (MM/YYYY)</v>
      </c>
      <c r="B202" s="7" t="s">
        <v>3175</v>
      </c>
      <c r="C202" s="241" t="s">
        <v>3177</v>
      </c>
      <c r="D202" s="281" t="s">
        <v>3179</v>
      </c>
      <c r="E202" s="273" t="s">
        <v>3181</v>
      </c>
    </row>
    <row r="203" spans="1:5" ht="15" x14ac:dyDescent="0.2">
      <c r="A203" s="7" t="str">
        <f t="shared" ca="1" si="5"/>
        <v>End Date (MM/YYYY)</v>
      </c>
      <c r="B203" s="7" t="s">
        <v>3176</v>
      </c>
      <c r="C203" s="241" t="s">
        <v>3178</v>
      </c>
      <c r="D203" s="281" t="s">
        <v>3180</v>
      </c>
      <c r="E203" s="273" t="s">
        <v>3182</v>
      </c>
    </row>
    <row r="204" spans="1:5" s="271" customFormat="1" ht="60" x14ac:dyDescent="0.2">
      <c r="A204" s="7" t="str">
        <f t="shared" ca="1" si="5"/>
        <v>Confirm that Q1 in the LoHP corresponds to Q1 in the PF and Grant budget</v>
      </c>
      <c r="B204" s="7" t="s">
        <v>3888</v>
      </c>
      <c r="C204" s="241" t="s">
        <v>3889</v>
      </c>
      <c r="D204" s="281" t="s">
        <v>3890</v>
      </c>
      <c r="E204" s="273" t="s">
        <v>3891</v>
      </c>
    </row>
    <row r="205" spans="1:5" ht="30" x14ac:dyDescent="0.2">
      <c r="A205" s="7" t="str">
        <f t="shared" ca="1" si="5"/>
        <v>Yes</v>
      </c>
      <c r="B205" s="7" t="s">
        <v>3892</v>
      </c>
      <c r="C205" s="241" t="s">
        <v>3893</v>
      </c>
      <c r="D205" s="281" t="s">
        <v>3894</v>
      </c>
      <c r="E205" s="273" t="s">
        <v>3895</v>
      </c>
    </row>
    <row r="206" spans="1:5" ht="30" x14ac:dyDescent="0.2">
      <c r="A206" s="7" t="str">
        <f t="shared" ca="1" si="5"/>
        <v>No</v>
      </c>
      <c r="B206" s="7" t="s">
        <v>3896</v>
      </c>
      <c r="C206" s="241" t="s">
        <v>3897</v>
      </c>
      <c r="D206" s="281" t="s">
        <v>3896</v>
      </c>
      <c r="E206" s="273" t="s">
        <v>3898</v>
      </c>
    </row>
    <row r="207" spans="1:5" ht="75" x14ac:dyDescent="0.2">
      <c r="A207" s="7">
        <f t="shared" ca="1" si="5"/>
        <v>0</v>
      </c>
      <c r="B207" s="275"/>
      <c r="C207" s="241" t="s">
        <v>3159</v>
      </c>
      <c r="D207" s="275" t="s">
        <v>3141</v>
      </c>
      <c r="E207" s="289" t="s">
        <v>3150</v>
      </c>
    </row>
    <row r="208" spans="1:5" ht="370" x14ac:dyDescent="0.2">
      <c r="A208" s="7">
        <f t="shared" ca="1" si="5"/>
        <v>0</v>
      </c>
      <c r="B208" s="276"/>
      <c r="C208" s="275" t="s">
        <v>3160</v>
      </c>
      <c r="D208" s="278" t="s">
        <v>3142</v>
      </c>
      <c r="E208" s="291" t="s">
        <v>3151</v>
      </c>
    </row>
    <row r="209" spans="1:5" ht="46" x14ac:dyDescent="0.2">
      <c r="A209" s="7">
        <f t="shared" ca="1" si="5"/>
        <v>0</v>
      </c>
      <c r="B209" s="277"/>
      <c r="C209" s="241" t="s">
        <v>3161</v>
      </c>
      <c r="D209" s="283" t="s">
        <v>3143</v>
      </c>
      <c r="E209" s="284" t="s">
        <v>3152</v>
      </c>
    </row>
    <row r="210" spans="1:5" ht="328" x14ac:dyDescent="0.2">
      <c r="A210" s="7">
        <f t="shared" ca="1" si="5"/>
        <v>0</v>
      </c>
      <c r="B210" s="278"/>
      <c r="C210" s="241" t="s">
        <v>3162</v>
      </c>
      <c r="D210" s="278" t="s">
        <v>3144</v>
      </c>
      <c r="E210" s="291" t="s">
        <v>3153</v>
      </c>
    </row>
    <row r="211" spans="1:5" ht="165" x14ac:dyDescent="0.2">
      <c r="A211" s="7">
        <f t="shared" ca="1" si="5"/>
        <v>0</v>
      </c>
      <c r="B211" s="279"/>
      <c r="C211" s="241" t="s">
        <v>3163</v>
      </c>
      <c r="D211" s="279" t="s">
        <v>3148</v>
      </c>
      <c r="E211" s="291" t="s">
        <v>3154</v>
      </c>
    </row>
    <row r="212" spans="1:5" ht="150" x14ac:dyDescent="0.2">
      <c r="A212" s="7">
        <f t="shared" ca="1" si="5"/>
        <v>0</v>
      </c>
      <c r="B212" s="279"/>
      <c r="C212" s="241" t="s">
        <v>3164</v>
      </c>
      <c r="D212" s="279" t="s">
        <v>3149</v>
      </c>
      <c r="E212" s="290" t="s">
        <v>3155</v>
      </c>
    </row>
    <row r="213" spans="1:5" ht="196" x14ac:dyDescent="0.2">
      <c r="A213" s="7">
        <f t="shared" ca="1" si="5"/>
        <v>0</v>
      </c>
      <c r="B213" s="280"/>
      <c r="C213" s="295" t="s">
        <v>3187</v>
      </c>
      <c r="D213" s="280" t="s">
        <v>3145</v>
      </c>
      <c r="E213" s="292" t="s">
        <v>3156</v>
      </c>
    </row>
    <row r="214" spans="1:5" ht="166" x14ac:dyDescent="0.2">
      <c r="A214" s="7">
        <f t="shared" ca="1" si="5"/>
        <v>0</v>
      </c>
      <c r="B214" s="280"/>
      <c r="C214" s="295" t="s">
        <v>3188</v>
      </c>
      <c r="D214" s="280" t="s">
        <v>3146</v>
      </c>
      <c r="E214" s="292" t="s">
        <v>3157</v>
      </c>
    </row>
    <row r="215" spans="1:5" ht="255" x14ac:dyDescent="0.2">
      <c r="A215" s="7">
        <f t="shared" ca="1" si="5"/>
        <v>0</v>
      </c>
      <c r="B215" s="279"/>
      <c r="C215" s="279" t="s">
        <v>3186</v>
      </c>
      <c r="D215" s="278" t="s">
        <v>3147</v>
      </c>
      <c r="E215" s="290" t="s">
        <v>3158</v>
      </c>
    </row>
    <row r="216" spans="1:5" ht="15" x14ac:dyDescent="0.2">
      <c r="A216" s="171" t="str">
        <f t="shared" ca="1" si="5"/>
        <v>Activity Description</v>
      </c>
      <c r="B216" s="7" t="s">
        <v>57</v>
      </c>
      <c r="C216" s="241" t="s">
        <v>2753</v>
      </c>
      <c r="D216" s="241" t="s">
        <v>1856</v>
      </c>
      <c r="E216" s="294" t="s">
        <v>3183</v>
      </c>
    </row>
    <row r="217" spans="1:5" ht="135" x14ac:dyDescent="0.2">
      <c r="A217" s="290" t="str">
        <f ca="1">OFFSET($B217,0,LangOffset,1,1)</f>
        <v>If there Principal Recipient name cannot be retrieved in the drop down menu, please type in 1)  the Principal Recipient abbreviation (2 to 7 characters) for example (ABC) and 2) name of the Organisation in the Recipient field</v>
      </c>
      <c r="B217" s="291" t="s">
        <v>3944</v>
      </c>
      <c r="C217" s="310" t="s">
        <v>3945</v>
      </c>
      <c r="D217" s="291" t="s">
        <v>3946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M26"/>
  <sheetViews>
    <sheetView view="pageLayout" zoomScaleNormal="100" workbookViewId="0">
      <selection sqref="A1:M26"/>
    </sheetView>
  </sheetViews>
  <sheetFormatPr baseColWidth="10" defaultColWidth="8.83203125" defaultRowHeight="13" x14ac:dyDescent="0.15"/>
  <cols>
    <col min="1" max="16384" width="8.83203125" style="107"/>
  </cols>
  <sheetData>
    <row r="1" spans="1:13" x14ac:dyDescent="0.15">
      <c r="A1" s="336" t="s">
        <v>4402</v>
      </c>
      <c r="B1" s="337"/>
      <c r="C1" s="337"/>
      <c r="D1" s="337"/>
      <c r="E1" s="337"/>
      <c r="F1" s="337"/>
      <c r="G1" s="337"/>
      <c r="H1" s="337"/>
      <c r="I1" s="337"/>
      <c r="J1" s="337"/>
      <c r="K1" s="337"/>
      <c r="L1" s="337"/>
      <c r="M1" s="337"/>
    </row>
    <row r="2" spans="1:13" s="108" customFormat="1" x14ac:dyDescent="0.15">
      <c r="A2" s="337"/>
      <c r="B2" s="337"/>
      <c r="C2" s="337"/>
      <c r="D2" s="337"/>
      <c r="E2" s="337"/>
      <c r="F2" s="337"/>
      <c r="G2" s="337"/>
      <c r="H2" s="337"/>
      <c r="I2" s="337"/>
      <c r="J2" s="337"/>
      <c r="K2" s="337"/>
      <c r="L2" s="337"/>
      <c r="M2" s="337"/>
    </row>
    <row r="3" spans="1:13" x14ac:dyDescent="0.15">
      <c r="A3" s="337"/>
      <c r="B3" s="337"/>
      <c r="C3" s="337"/>
      <c r="D3" s="337"/>
      <c r="E3" s="337"/>
      <c r="F3" s="337"/>
      <c r="G3" s="337"/>
      <c r="H3" s="337"/>
      <c r="I3" s="337"/>
      <c r="J3" s="337"/>
      <c r="K3" s="337"/>
      <c r="L3" s="337"/>
      <c r="M3" s="337"/>
    </row>
    <row r="4" spans="1:13" x14ac:dyDescent="0.15">
      <c r="A4" s="337"/>
      <c r="B4" s="337"/>
      <c r="C4" s="337"/>
      <c r="D4" s="337"/>
      <c r="E4" s="337"/>
      <c r="F4" s="337"/>
      <c r="G4" s="337"/>
      <c r="H4" s="337"/>
      <c r="I4" s="337"/>
      <c r="J4" s="337"/>
      <c r="K4" s="337"/>
      <c r="L4" s="337"/>
      <c r="M4" s="337"/>
    </row>
    <row r="5" spans="1:13" x14ac:dyDescent="0.15">
      <c r="A5" s="337"/>
      <c r="B5" s="337"/>
      <c r="C5" s="337"/>
      <c r="D5" s="337"/>
      <c r="E5" s="337"/>
      <c r="F5" s="337"/>
      <c r="G5" s="337"/>
      <c r="H5" s="337"/>
      <c r="I5" s="337"/>
      <c r="J5" s="337"/>
      <c r="K5" s="337"/>
      <c r="L5" s="337"/>
      <c r="M5" s="337"/>
    </row>
    <row r="6" spans="1:13" x14ac:dyDescent="0.15">
      <c r="A6" s="337"/>
      <c r="B6" s="337"/>
      <c r="C6" s="337"/>
      <c r="D6" s="337"/>
      <c r="E6" s="337"/>
      <c r="F6" s="337"/>
      <c r="G6" s="337"/>
      <c r="H6" s="337"/>
      <c r="I6" s="337"/>
      <c r="J6" s="337"/>
      <c r="K6" s="337"/>
      <c r="L6" s="337"/>
      <c r="M6" s="337"/>
    </row>
    <row r="7" spans="1:13" x14ac:dyDescent="0.15">
      <c r="A7" s="337"/>
      <c r="B7" s="337"/>
      <c r="C7" s="337"/>
      <c r="D7" s="337"/>
      <c r="E7" s="337"/>
      <c r="F7" s="337"/>
      <c r="G7" s="337"/>
      <c r="H7" s="337"/>
      <c r="I7" s="337"/>
      <c r="J7" s="337"/>
      <c r="K7" s="337"/>
      <c r="L7" s="337"/>
      <c r="M7" s="337"/>
    </row>
    <row r="8" spans="1:13" x14ac:dyDescent="0.15">
      <c r="A8" s="337"/>
      <c r="B8" s="337"/>
      <c r="C8" s="337"/>
      <c r="D8" s="337"/>
      <c r="E8" s="337"/>
      <c r="F8" s="337"/>
      <c r="G8" s="337"/>
      <c r="H8" s="337"/>
      <c r="I8" s="337"/>
      <c r="J8" s="337"/>
      <c r="K8" s="337"/>
      <c r="L8" s="337"/>
      <c r="M8" s="337"/>
    </row>
    <row r="9" spans="1:13" x14ac:dyDescent="0.15">
      <c r="A9" s="337"/>
      <c r="B9" s="337"/>
      <c r="C9" s="337"/>
      <c r="D9" s="337"/>
      <c r="E9" s="337"/>
      <c r="F9" s="337"/>
      <c r="G9" s="337"/>
      <c r="H9" s="337"/>
      <c r="I9" s="337"/>
      <c r="J9" s="337"/>
      <c r="K9" s="337"/>
      <c r="L9" s="337"/>
      <c r="M9" s="337"/>
    </row>
    <row r="10" spans="1:13" s="108" customFormat="1" x14ac:dyDescent="0.15">
      <c r="A10" s="337"/>
      <c r="B10" s="337"/>
      <c r="C10" s="337"/>
      <c r="D10" s="337"/>
      <c r="E10" s="337"/>
      <c r="F10" s="337"/>
      <c r="G10" s="337"/>
      <c r="H10" s="337"/>
      <c r="I10" s="337"/>
      <c r="J10" s="337"/>
      <c r="K10" s="337"/>
      <c r="L10" s="337"/>
      <c r="M10" s="337"/>
    </row>
    <row r="11" spans="1:13" x14ac:dyDescent="0.15">
      <c r="A11" s="337"/>
      <c r="B11" s="337"/>
      <c r="C11" s="337"/>
      <c r="D11" s="337"/>
      <c r="E11" s="337"/>
      <c r="F11" s="337"/>
      <c r="G11" s="337"/>
      <c r="H11" s="337"/>
      <c r="I11" s="337"/>
      <c r="J11" s="337"/>
      <c r="K11" s="337"/>
      <c r="L11" s="337"/>
      <c r="M11" s="337"/>
    </row>
    <row r="12" spans="1:13" x14ac:dyDescent="0.15">
      <c r="A12" s="337"/>
      <c r="B12" s="337"/>
      <c r="C12" s="337"/>
      <c r="D12" s="337"/>
      <c r="E12" s="337"/>
      <c r="F12" s="337"/>
      <c r="G12" s="337"/>
      <c r="H12" s="337"/>
      <c r="I12" s="337"/>
      <c r="J12" s="337"/>
      <c r="K12" s="337"/>
      <c r="L12" s="337"/>
      <c r="M12" s="337"/>
    </row>
    <row r="13" spans="1:13" x14ac:dyDescent="0.15">
      <c r="A13" s="337"/>
      <c r="B13" s="337"/>
      <c r="C13" s="337"/>
      <c r="D13" s="337"/>
      <c r="E13" s="337"/>
      <c r="F13" s="337"/>
      <c r="G13" s="337"/>
      <c r="H13" s="337"/>
      <c r="I13" s="337"/>
      <c r="J13" s="337"/>
      <c r="K13" s="337"/>
      <c r="L13" s="337"/>
      <c r="M13" s="337"/>
    </row>
    <row r="14" spans="1:13" x14ac:dyDescent="0.15">
      <c r="A14" s="337"/>
      <c r="B14" s="337"/>
      <c r="C14" s="337"/>
      <c r="D14" s="337"/>
      <c r="E14" s="337"/>
      <c r="F14" s="337"/>
      <c r="G14" s="337"/>
      <c r="H14" s="337"/>
      <c r="I14" s="337"/>
      <c r="J14" s="337"/>
      <c r="K14" s="337"/>
      <c r="L14" s="337"/>
      <c r="M14" s="337"/>
    </row>
    <row r="15" spans="1:13" x14ac:dyDescent="0.15">
      <c r="A15" s="337"/>
      <c r="B15" s="337"/>
      <c r="C15" s="337"/>
      <c r="D15" s="337"/>
      <c r="E15" s="337"/>
      <c r="F15" s="337"/>
      <c r="G15" s="337"/>
      <c r="H15" s="337"/>
      <c r="I15" s="337"/>
      <c r="J15" s="337"/>
      <c r="K15" s="337"/>
      <c r="L15" s="337"/>
      <c r="M15" s="337"/>
    </row>
    <row r="16" spans="1:13" x14ac:dyDescent="0.15">
      <c r="A16" s="337"/>
      <c r="B16" s="337"/>
      <c r="C16" s="337"/>
      <c r="D16" s="337"/>
      <c r="E16" s="337"/>
      <c r="F16" s="337"/>
      <c r="G16" s="337"/>
      <c r="H16" s="337"/>
      <c r="I16" s="337"/>
      <c r="J16" s="337"/>
      <c r="K16" s="337"/>
      <c r="L16" s="337"/>
      <c r="M16" s="337"/>
    </row>
    <row r="17" spans="1:13" x14ac:dyDescent="0.15">
      <c r="A17" s="337"/>
      <c r="B17" s="337"/>
      <c r="C17" s="337"/>
      <c r="D17" s="337"/>
      <c r="E17" s="337"/>
      <c r="F17" s="337"/>
      <c r="G17" s="337"/>
      <c r="H17" s="337"/>
      <c r="I17" s="337"/>
      <c r="J17" s="337"/>
      <c r="K17" s="337"/>
      <c r="L17" s="337"/>
      <c r="M17" s="337"/>
    </row>
    <row r="18" spans="1:13" x14ac:dyDescent="0.15">
      <c r="A18" s="337"/>
      <c r="B18" s="337"/>
      <c r="C18" s="337"/>
      <c r="D18" s="337"/>
      <c r="E18" s="337"/>
      <c r="F18" s="337"/>
      <c r="G18" s="337"/>
      <c r="H18" s="337"/>
      <c r="I18" s="337"/>
      <c r="J18" s="337"/>
      <c r="K18" s="337"/>
      <c r="L18" s="337"/>
      <c r="M18" s="337"/>
    </row>
    <row r="19" spans="1:13" x14ac:dyDescent="0.15">
      <c r="A19" s="337"/>
      <c r="B19" s="337"/>
      <c r="C19" s="337"/>
      <c r="D19" s="337"/>
      <c r="E19" s="337"/>
      <c r="F19" s="337"/>
      <c r="G19" s="337"/>
      <c r="H19" s="337"/>
      <c r="I19" s="337"/>
      <c r="J19" s="337"/>
      <c r="K19" s="337"/>
      <c r="L19" s="337"/>
      <c r="M19" s="337"/>
    </row>
    <row r="20" spans="1:13" x14ac:dyDescent="0.15">
      <c r="A20" s="337"/>
      <c r="B20" s="337"/>
      <c r="C20" s="337"/>
      <c r="D20" s="337"/>
      <c r="E20" s="337"/>
      <c r="F20" s="337"/>
      <c r="G20" s="337"/>
      <c r="H20" s="337"/>
      <c r="I20" s="337"/>
      <c r="J20" s="337"/>
      <c r="K20" s="337"/>
      <c r="L20" s="337"/>
      <c r="M20" s="337"/>
    </row>
    <row r="21" spans="1:13" x14ac:dyDescent="0.15">
      <c r="A21" s="337"/>
      <c r="B21" s="337"/>
      <c r="C21" s="337"/>
      <c r="D21" s="337"/>
      <c r="E21" s="337"/>
      <c r="F21" s="337"/>
      <c r="G21" s="337"/>
      <c r="H21" s="337"/>
      <c r="I21" s="337"/>
      <c r="J21" s="337"/>
      <c r="K21" s="337"/>
      <c r="L21" s="337"/>
      <c r="M21" s="337"/>
    </row>
    <row r="22" spans="1:13" x14ac:dyDescent="0.15">
      <c r="A22" s="337"/>
      <c r="B22" s="337"/>
      <c r="C22" s="337"/>
      <c r="D22" s="337"/>
      <c r="E22" s="337"/>
      <c r="F22" s="337"/>
      <c r="G22" s="337"/>
      <c r="H22" s="337"/>
      <c r="I22" s="337"/>
      <c r="J22" s="337"/>
      <c r="K22" s="337"/>
      <c r="L22" s="337"/>
      <c r="M22" s="337"/>
    </row>
    <row r="23" spans="1:13" x14ac:dyDescent="0.15">
      <c r="A23" s="337"/>
      <c r="B23" s="337"/>
      <c r="C23" s="337"/>
      <c r="D23" s="337"/>
      <c r="E23" s="337"/>
      <c r="F23" s="337"/>
      <c r="G23" s="337"/>
      <c r="H23" s="337"/>
      <c r="I23" s="337"/>
      <c r="J23" s="337"/>
      <c r="K23" s="337"/>
      <c r="L23" s="337"/>
      <c r="M23" s="337"/>
    </row>
    <row r="24" spans="1:13" x14ac:dyDescent="0.15">
      <c r="A24" s="337"/>
      <c r="B24" s="337"/>
      <c r="C24" s="337"/>
      <c r="D24" s="337"/>
      <c r="E24" s="337"/>
      <c r="F24" s="337"/>
      <c r="G24" s="337"/>
      <c r="H24" s="337"/>
      <c r="I24" s="337"/>
      <c r="J24" s="337"/>
      <c r="K24" s="337"/>
      <c r="L24" s="337"/>
      <c r="M24" s="337"/>
    </row>
    <row r="25" spans="1:13" x14ac:dyDescent="0.15">
      <c r="A25" s="337"/>
      <c r="B25" s="337"/>
      <c r="C25" s="337"/>
      <c r="D25" s="337"/>
      <c r="E25" s="337"/>
      <c r="F25" s="337"/>
      <c r="G25" s="337"/>
      <c r="H25" s="337"/>
      <c r="I25" s="337"/>
      <c r="J25" s="337"/>
      <c r="K25" s="337"/>
      <c r="L25" s="337"/>
      <c r="M25" s="337"/>
    </row>
    <row r="26" spans="1:13" x14ac:dyDescent="0.15">
      <c r="A26" s="337"/>
      <c r="B26" s="337"/>
      <c r="C26" s="337"/>
      <c r="D26" s="337"/>
      <c r="E26" s="337"/>
      <c r="F26" s="337"/>
      <c r="G26" s="337"/>
      <c r="H26" s="337"/>
      <c r="I26" s="337"/>
      <c r="J26" s="337"/>
      <c r="K26" s="337"/>
      <c r="L26" s="337"/>
      <c r="M26" s="337"/>
    </row>
  </sheetData>
  <mergeCells count="1">
    <mergeCell ref="A1:M26"/>
  </mergeCells>
  <pageMargins left="0.7" right="0.7" top="0.75" bottom="0.75" header="0.3" footer="0.3"/>
  <pageSetup paperSize="9" orientation="landscape" r:id="rId1"/>
  <headerFooter>
    <oddHeader>&amp;L&amp;G&amp;C&amp;"Arial,Bold"&amp;10List of Health Products Template&amp;"Arial,Regular"
5 Feburary 2020</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I6"/>
  <sheetViews>
    <sheetView workbookViewId="0">
      <selection activeCell="C5" sqref="C5"/>
    </sheetView>
  </sheetViews>
  <sheetFormatPr baseColWidth="10" defaultColWidth="8.83203125" defaultRowHeight="16" x14ac:dyDescent="0.2"/>
  <sheetData>
    <row r="1" spans="1:9" x14ac:dyDescent="0.2">
      <c r="A1" s="21" t="s">
        <v>1868</v>
      </c>
      <c r="B1" s="21" t="s">
        <v>1869</v>
      </c>
      <c r="C1" s="21" t="s">
        <v>1440</v>
      </c>
      <c r="D1" s="22" t="s">
        <v>1870</v>
      </c>
      <c r="E1" s="22" t="s">
        <v>1871</v>
      </c>
      <c r="F1" s="22" t="s">
        <v>1872</v>
      </c>
      <c r="G1" s="22" t="s">
        <v>1873</v>
      </c>
    </row>
    <row r="2" spans="1:9" x14ac:dyDescent="0.2">
      <c r="A2" s="23">
        <v>1</v>
      </c>
      <c r="B2" s="23" t="s">
        <v>1874</v>
      </c>
      <c r="C2" s="23" t="str">
        <f ca="1">OFFSET(D2,0,LangOffset,1,1)</f>
        <v>HIV/AIDS</v>
      </c>
      <c r="D2" s="24" t="s">
        <v>119</v>
      </c>
      <c r="E2" s="25" t="s">
        <v>1438</v>
      </c>
      <c r="F2" s="26" t="s">
        <v>1438</v>
      </c>
      <c r="G2" s="27" t="s">
        <v>1875</v>
      </c>
      <c r="H2" s="27"/>
      <c r="I2" s="27"/>
    </row>
    <row r="3" spans="1:9" x14ac:dyDescent="0.2">
      <c r="A3" s="23">
        <v>2</v>
      </c>
      <c r="B3" s="23" t="s">
        <v>1876</v>
      </c>
      <c r="C3" s="23" t="str">
        <f ca="1">OFFSET(D3,0,LangOffset,1,1)</f>
        <v>Tuberculosis</v>
      </c>
      <c r="D3" s="25" t="s">
        <v>1877</v>
      </c>
      <c r="E3" s="24" t="s">
        <v>1878</v>
      </c>
      <c r="F3" s="26" t="s">
        <v>1877</v>
      </c>
      <c r="G3" s="26" t="s">
        <v>1879</v>
      </c>
      <c r="H3" s="26"/>
      <c r="I3" s="26"/>
    </row>
    <row r="4" spans="1:9" x14ac:dyDescent="0.2">
      <c r="A4" s="23">
        <v>3</v>
      </c>
      <c r="B4" s="23" t="s">
        <v>1880</v>
      </c>
      <c r="C4" s="23" t="str">
        <f ca="1">OFFSET(D4,0,LangOffset,1,1)</f>
        <v>Malaria</v>
      </c>
      <c r="D4" s="24" t="s">
        <v>1881</v>
      </c>
      <c r="E4" s="24" t="s">
        <v>1882</v>
      </c>
      <c r="F4" s="26" t="s">
        <v>1881</v>
      </c>
      <c r="G4" s="26" t="s">
        <v>1883</v>
      </c>
      <c r="H4" s="26"/>
      <c r="I4" s="26"/>
    </row>
    <row r="5" spans="1:9" x14ac:dyDescent="0.2">
      <c r="A5" s="23">
        <v>4</v>
      </c>
      <c r="B5" s="28" t="s">
        <v>1884</v>
      </c>
      <c r="C5" s="23" t="str">
        <f ca="1">OFFSET(D5,0,LangOffset,1,1)</f>
        <v>HIV/TB</v>
      </c>
      <c r="D5" s="25" t="s">
        <v>1885</v>
      </c>
      <c r="E5" s="25" t="s">
        <v>1886</v>
      </c>
      <c r="F5" s="27" t="s">
        <v>1886</v>
      </c>
      <c r="G5" s="27" t="s">
        <v>1887</v>
      </c>
      <c r="H5" s="26"/>
      <c r="I5" s="26"/>
    </row>
    <row r="6" spans="1:9" x14ac:dyDescent="0.2">
      <c r="A6" s="23">
        <v>6</v>
      </c>
      <c r="B6" s="23" t="s">
        <v>1888</v>
      </c>
      <c r="C6" s="23" t="str">
        <f ca="1">OFFSET(D6,0,LangOffset,1,1)</f>
        <v>HSS</v>
      </c>
      <c r="D6" s="24" t="s">
        <v>1889</v>
      </c>
      <c r="E6" s="24" t="s">
        <v>1890</v>
      </c>
      <c r="F6" s="26" t="s">
        <v>1891</v>
      </c>
      <c r="G6" s="26" t="s">
        <v>1892</v>
      </c>
      <c r="H6" s="26"/>
      <c r="I6" s="2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H27"/>
  <sheetViews>
    <sheetView zoomScale="75" zoomScaleNormal="75" workbookViewId="0">
      <pane ySplit="1" topLeftCell="A2" activePane="bottomLeft" state="frozen"/>
      <selection activeCell="B2" sqref="B2"/>
      <selection pane="bottomLeft" activeCell="D28" sqref="D28"/>
    </sheetView>
  </sheetViews>
  <sheetFormatPr baseColWidth="10" defaultColWidth="9" defaultRowHeight="14" x14ac:dyDescent="0.15"/>
  <cols>
    <col min="1" max="1" width="8.83203125" style="86" bestFit="1" customWidth="1"/>
    <col min="2" max="2" width="6.33203125" style="86" bestFit="1" customWidth="1"/>
    <col min="3" max="3" width="69.6640625" style="86" customWidth="1"/>
    <col min="4" max="4" width="62.1640625" style="89" customWidth="1"/>
    <col min="5" max="5" width="19.1640625" style="89" customWidth="1"/>
    <col min="6" max="6" width="16" style="89" customWidth="1"/>
    <col min="7" max="7" width="9.83203125" style="95" bestFit="1" customWidth="1"/>
    <col min="8" max="8" width="9" style="88"/>
    <col min="9" max="16384" width="9" style="86"/>
  </cols>
  <sheetData>
    <row r="1" spans="1:8" s="83" customFormat="1" x14ac:dyDescent="0.15">
      <c r="A1" s="83" t="s">
        <v>1869</v>
      </c>
      <c r="B1" s="83" t="s">
        <v>2369</v>
      </c>
      <c r="C1" s="83" t="s">
        <v>1440</v>
      </c>
      <c r="D1" s="84" t="s">
        <v>1980</v>
      </c>
      <c r="E1" s="84" t="s">
        <v>1981</v>
      </c>
      <c r="F1" s="84" t="s">
        <v>1982</v>
      </c>
      <c r="G1" s="85" t="s">
        <v>1983</v>
      </c>
      <c r="H1" s="83" t="s">
        <v>2411</v>
      </c>
    </row>
    <row r="2" spans="1:8" x14ac:dyDescent="0.15">
      <c r="A2" s="298" t="s">
        <v>2370</v>
      </c>
      <c r="B2" s="86">
        <v>7</v>
      </c>
      <c r="C2" s="86" t="str">
        <f t="shared" ref="C2:C27" ca="1" si="0">OFFSET(D2,0,LangOffset,1,1)</f>
        <v>Prevention programs for general population</v>
      </c>
      <c r="D2" s="296" t="s">
        <v>1941</v>
      </c>
      <c r="E2" s="87" t="s">
        <v>3189</v>
      </c>
      <c r="F2" s="87" t="s">
        <v>3190</v>
      </c>
      <c r="G2" s="87" t="s">
        <v>3191</v>
      </c>
      <c r="H2" s="88" t="e">
        <f ca="1">IF(MATCH(C2,Pharmaceuticals!#REF!,0),1,"")</f>
        <v>#REF!</v>
      </c>
    </row>
    <row r="3" spans="1:8" x14ac:dyDescent="0.15">
      <c r="A3" s="298" t="s">
        <v>2370</v>
      </c>
      <c r="B3" s="86">
        <v>244</v>
      </c>
      <c r="C3" s="86" t="str">
        <f t="shared" ca="1" si="0"/>
        <v>Comprehensive prevention programs for MSM</v>
      </c>
      <c r="D3" s="296" t="s">
        <v>3192</v>
      </c>
      <c r="E3" s="87" t="s">
        <v>3193</v>
      </c>
      <c r="F3" s="87" t="s">
        <v>3194</v>
      </c>
      <c r="G3" s="87" t="s">
        <v>3195</v>
      </c>
      <c r="H3" s="88" t="e">
        <f ca="1">IF(MATCH(C3,Pharmaceuticals!#REF!,0),1,"")</f>
        <v>#REF!</v>
      </c>
    </row>
    <row r="4" spans="1:8" x14ac:dyDescent="0.15">
      <c r="A4" s="298" t="s">
        <v>2370</v>
      </c>
      <c r="B4" s="86">
        <v>9</v>
      </c>
      <c r="C4" s="86" t="str">
        <f t="shared" ca="1" si="0"/>
        <v>Comprehensive prevention programs for sex workers and their clients</v>
      </c>
      <c r="D4" s="296" t="s">
        <v>3196</v>
      </c>
      <c r="E4" s="87" t="s">
        <v>3197</v>
      </c>
      <c r="F4" s="87" t="s">
        <v>3198</v>
      </c>
      <c r="G4" s="87" t="s">
        <v>3199</v>
      </c>
      <c r="H4" s="88" t="e">
        <f ca="1">IF(MATCH(C4,Pharmaceuticals!#REF!,0),1,"")</f>
        <v>#REF!</v>
      </c>
    </row>
    <row r="5" spans="1:8" x14ac:dyDescent="0.15">
      <c r="A5" s="298" t="s">
        <v>2370</v>
      </c>
      <c r="B5" s="86">
        <v>10</v>
      </c>
      <c r="C5" s="86" t="str">
        <f t="shared" ca="1" si="0"/>
        <v>Comprehensive prevention programs for people who inject drugs (PWID) and their partners</v>
      </c>
      <c r="D5" s="296" t="s">
        <v>3200</v>
      </c>
      <c r="E5" s="87" t="s">
        <v>3201</v>
      </c>
      <c r="F5" s="87" t="s">
        <v>3202</v>
      </c>
      <c r="G5" s="87" t="s">
        <v>3203</v>
      </c>
      <c r="H5" s="88" t="e">
        <f ca="1">IF(MATCH(C5,Pharmaceuticals!#REF!,0),1,"")</f>
        <v>#REF!</v>
      </c>
    </row>
    <row r="6" spans="1:8" x14ac:dyDescent="0.15">
      <c r="A6" s="298" t="s">
        <v>2370</v>
      </c>
      <c r="B6" s="86">
        <v>173</v>
      </c>
      <c r="C6" s="86" t="str">
        <f t="shared" ca="1" si="0"/>
        <v>Comprehensive prevention programs for TGs</v>
      </c>
      <c r="D6" s="296" t="s">
        <v>3204</v>
      </c>
      <c r="E6" s="87" t="s">
        <v>3205</v>
      </c>
      <c r="F6" s="87" t="s">
        <v>3206</v>
      </c>
      <c r="G6" s="87" t="s">
        <v>3207</v>
      </c>
      <c r="H6" s="88" t="e">
        <f ca="1">IF(MATCH(C6,Pharmaceuticals!#REF!,0),1,"")</f>
        <v>#REF!</v>
      </c>
    </row>
    <row r="7" spans="1:8" x14ac:dyDescent="0.15">
      <c r="A7" s="298" t="s">
        <v>2370</v>
      </c>
      <c r="B7" s="86">
        <v>174</v>
      </c>
      <c r="C7" s="86" t="str">
        <f t="shared" ca="1" si="0"/>
        <v>Comprehensive programs for people in prisons and other closed settings</v>
      </c>
      <c r="D7" s="296" t="s">
        <v>3208</v>
      </c>
      <c r="E7" s="88" t="s">
        <v>3209</v>
      </c>
      <c r="F7" s="88" t="s">
        <v>3210</v>
      </c>
      <c r="G7" s="88" t="s">
        <v>3211</v>
      </c>
      <c r="H7" s="88" t="e">
        <f ca="1">IF(MATCH(C7,Pharmaceuticals!#REF!,0),1,"")</f>
        <v>#REF!</v>
      </c>
    </row>
    <row r="8" spans="1:8" x14ac:dyDescent="0.15">
      <c r="A8" s="298" t="s">
        <v>2370</v>
      </c>
      <c r="B8" s="86">
        <v>11</v>
      </c>
      <c r="C8" s="86" t="str">
        <f t="shared" ca="1" si="0"/>
        <v>Prevention programs for other vulnerable populations</v>
      </c>
      <c r="D8" s="257" t="s">
        <v>3212</v>
      </c>
      <c r="E8" s="296" t="s">
        <v>3213</v>
      </c>
      <c r="F8" s="296" t="s">
        <v>3214</v>
      </c>
      <c r="G8" s="258" t="s">
        <v>3215</v>
      </c>
      <c r="H8" s="88" t="e">
        <f ca="1">IF(MATCH(C8,Pharmaceuticals!#REF!,0),1,"")</f>
        <v>#REF!</v>
      </c>
    </row>
    <row r="9" spans="1:8" x14ac:dyDescent="0.15">
      <c r="A9" s="298" t="s">
        <v>2370</v>
      </c>
      <c r="B9" s="86">
        <v>12</v>
      </c>
      <c r="C9" s="86" t="str">
        <f t="shared" ca="1" si="0"/>
        <v>Prevention programs for adolescents and youth, in and out of school</v>
      </c>
      <c r="D9" s="257" t="s">
        <v>1938</v>
      </c>
      <c r="E9" s="296" t="s">
        <v>3216</v>
      </c>
      <c r="F9" s="296" t="s">
        <v>3217</v>
      </c>
      <c r="G9" s="258" t="s">
        <v>3218</v>
      </c>
      <c r="H9" s="88" t="e">
        <f ca="1">IF(MATCH(C9,Pharmaceuticals!#REF!,0),1,"")</f>
        <v>#REF!</v>
      </c>
    </row>
    <row r="10" spans="1:8" x14ac:dyDescent="0.15">
      <c r="A10" s="298" t="s">
        <v>2370</v>
      </c>
      <c r="B10" s="86">
        <v>13</v>
      </c>
      <c r="C10" s="86" t="str">
        <f t="shared" ca="1" si="0"/>
        <v>PMTCT</v>
      </c>
      <c r="D10" s="89" t="s">
        <v>109</v>
      </c>
      <c r="E10" s="296" t="s">
        <v>3219</v>
      </c>
      <c r="F10" s="296" t="s">
        <v>1984</v>
      </c>
      <c r="G10" s="258" t="s">
        <v>3220</v>
      </c>
      <c r="H10" s="88" t="e">
        <f ca="1">IF(MATCH(C10,Pharmaceuticals!#REF!,0),1,"")</f>
        <v>#REF!</v>
      </c>
    </row>
    <row r="11" spans="1:8" x14ac:dyDescent="0.15">
      <c r="A11" s="298" t="s">
        <v>2370</v>
      </c>
      <c r="B11" s="86">
        <v>175</v>
      </c>
      <c r="C11" s="86" t="str">
        <f t="shared" ca="1" si="0"/>
        <v>HIV Testing Services</v>
      </c>
      <c r="D11" s="257" t="s">
        <v>3221</v>
      </c>
      <c r="E11" s="296" t="s">
        <v>3222</v>
      </c>
      <c r="F11" s="90" t="s">
        <v>3223</v>
      </c>
      <c r="G11" s="258" t="s">
        <v>3224</v>
      </c>
      <c r="H11" s="88" t="e">
        <f ca="1">IF(MATCH(C11,Pharmaceuticals!#REF!,0),1,"")</f>
        <v>#REF!</v>
      </c>
    </row>
    <row r="12" spans="1:8" x14ac:dyDescent="0.15">
      <c r="A12" s="298" t="s">
        <v>2370</v>
      </c>
      <c r="B12" s="86">
        <v>14</v>
      </c>
      <c r="C12" s="86" t="str">
        <f t="shared" ca="1" si="0"/>
        <v>Treatment, care and support</v>
      </c>
      <c r="D12" s="257" t="s">
        <v>1965</v>
      </c>
      <c r="E12" s="90" t="s">
        <v>1985</v>
      </c>
      <c r="F12" s="90" t="s">
        <v>1986</v>
      </c>
      <c r="G12" s="91" t="s">
        <v>3225</v>
      </c>
      <c r="H12" s="88" t="e">
        <f ca="1">IF(MATCH(C12,Pharmaceuticals!#REF!,0),1,"")</f>
        <v>#REF!</v>
      </c>
    </row>
    <row r="13" spans="1:8" x14ac:dyDescent="0.15">
      <c r="A13" s="298" t="s">
        <v>2372</v>
      </c>
      <c r="B13" s="86">
        <v>16</v>
      </c>
      <c r="C13" s="86" t="str">
        <f t="shared" ca="1" si="0"/>
        <v>TB/HIV</v>
      </c>
      <c r="D13" s="257" t="s">
        <v>1964</v>
      </c>
      <c r="E13" s="90" t="s">
        <v>1989</v>
      </c>
      <c r="F13" s="90" t="s">
        <v>3226</v>
      </c>
      <c r="G13" s="91" t="s">
        <v>1990</v>
      </c>
      <c r="H13" s="88" t="e">
        <f ca="1">IF(MATCH(C13,Pharmaceuticals!#REF!,0),1,"")</f>
        <v>#REF!</v>
      </c>
    </row>
    <row r="14" spans="1:8" x14ac:dyDescent="0.15">
      <c r="A14" s="298" t="s">
        <v>2370</v>
      </c>
      <c r="B14" s="86">
        <v>251</v>
      </c>
      <c r="C14" s="86" t="str">
        <f t="shared" ca="1" si="0"/>
        <v>Programs to reduce human rights-related barriers to HIV services</v>
      </c>
      <c r="D14" s="257" t="s">
        <v>3227</v>
      </c>
      <c r="E14" s="90" t="s">
        <v>3228</v>
      </c>
      <c r="F14" s="90" t="s">
        <v>3229</v>
      </c>
      <c r="G14" s="91" t="s">
        <v>3230</v>
      </c>
      <c r="H14" s="88" t="e">
        <f ca="1">IF(MATCH(C14,Pharmaceuticals!#REF!,0),1,"")</f>
        <v>#REF!</v>
      </c>
    </row>
    <row r="15" spans="1:8" x14ac:dyDescent="0.15">
      <c r="A15" s="298" t="s">
        <v>2373</v>
      </c>
      <c r="B15" s="86">
        <v>30</v>
      </c>
      <c r="C15" s="86" t="str">
        <f t="shared" ca="1" si="0"/>
        <v>Program management</v>
      </c>
      <c r="D15" s="257" t="s">
        <v>1943</v>
      </c>
      <c r="E15" s="90" t="s">
        <v>3231</v>
      </c>
      <c r="F15" s="90" t="s">
        <v>1999</v>
      </c>
      <c r="G15" s="91" t="s">
        <v>2000</v>
      </c>
      <c r="H15" s="88" t="e">
        <f ca="1">IF(MATCH(C15,Pharmaceuticals!#REF!,0),1,"")</f>
        <v>#REF!</v>
      </c>
    </row>
    <row r="16" spans="1:8" x14ac:dyDescent="0.15">
      <c r="A16" s="299" t="s">
        <v>1880</v>
      </c>
      <c r="B16" s="86">
        <v>18</v>
      </c>
      <c r="C16" s="86" t="str">
        <f ca="1">OFFSET(D16,0,LangOffset,1,1)</f>
        <v>Vector control</v>
      </c>
      <c r="D16" s="257" t="s">
        <v>1967</v>
      </c>
      <c r="E16" s="90" t="s">
        <v>1993</v>
      </c>
      <c r="F16" s="90" t="s">
        <v>1994</v>
      </c>
      <c r="G16" s="91" t="s">
        <v>3232</v>
      </c>
      <c r="H16" s="88" t="e">
        <f ca="1">IF(MATCH(C16,Pharmaceuticals!#REF!,0),1,"")</f>
        <v>#REF!</v>
      </c>
    </row>
    <row r="17" spans="1:8" x14ac:dyDescent="0.15">
      <c r="A17" s="299" t="s">
        <v>1880</v>
      </c>
      <c r="B17" s="86">
        <v>19</v>
      </c>
      <c r="C17" s="86" t="str">
        <f ca="1">OFFSET(D17,0,LangOffset,1,1)</f>
        <v>Case management</v>
      </c>
      <c r="D17" s="257" t="s">
        <v>1900</v>
      </c>
      <c r="E17" s="90" t="s">
        <v>1995</v>
      </c>
      <c r="F17" s="90" t="s">
        <v>1996</v>
      </c>
      <c r="G17" s="258" t="s">
        <v>3233</v>
      </c>
      <c r="H17" s="88" t="e">
        <f ca="1">IF(MATCH(C17,Pharmaceuticals!#REF!,0),1,"")</f>
        <v>#REF!</v>
      </c>
    </row>
    <row r="18" spans="1:8" x14ac:dyDescent="0.15">
      <c r="A18" s="299" t="s">
        <v>1880</v>
      </c>
      <c r="B18" s="86">
        <v>20</v>
      </c>
      <c r="C18" s="86" t="str">
        <f t="shared" ca="1" si="0"/>
        <v>Specific prevention interventions (SPI)</v>
      </c>
      <c r="D18" s="257" t="s">
        <v>1948</v>
      </c>
      <c r="E18" s="93" t="s">
        <v>1997</v>
      </c>
      <c r="F18" s="92" t="s">
        <v>1998</v>
      </c>
      <c r="G18" s="93" t="s">
        <v>3234</v>
      </c>
      <c r="H18" s="88" t="e">
        <f ca="1">IF(MATCH(C18,Pharmaceuticals!#REF!,0),1,"")</f>
        <v>#REF!</v>
      </c>
    </row>
    <row r="19" spans="1:8" s="94" customFormat="1" x14ac:dyDescent="0.15">
      <c r="A19" s="299" t="s">
        <v>2373</v>
      </c>
      <c r="B19" s="86">
        <v>23</v>
      </c>
      <c r="C19" s="86" t="str">
        <f ca="1">OFFSET(D19,0,LangOffset,1,1)</f>
        <v>RSSH: Procurement and supply chain management systems</v>
      </c>
      <c r="D19" s="257" t="s">
        <v>3235</v>
      </c>
      <c r="E19" s="296" t="s">
        <v>3236</v>
      </c>
      <c r="F19" s="296" t="s">
        <v>3237</v>
      </c>
      <c r="G19" s="91" t="s">
        <v>3238</v>
      </c>
      <c r="H19" s="88" t="e">
        <f ca="1">IF(MATCH(C19,Pharmaceuticals!#REF!,0),1,"")</f>
        <v>#REF!</v>
      </c>
    </row>
    <row r="20" spans="1:8" x14ac:dyDescent="0.15">
      <c r="A20" s="299" t="s">
        <v>2373</v>
      </c>
      <c r="B20" s="86">
        <v>29</v>
      </c>
      <c r="C20" s="86" t="str">
        <f ca="1">OFFSET(D20,0,LangOffset,1,1)</f>
        <v>RSSH: Health management information systems and M&amp;E</v>
      </c>
      <c r="D20" s="257" t="s">
        <v>3239</v>
      </c>
      <c r="E20" s="90" t="s">
        <v>3240</v>
      </c>
      <c r="F20" s="90" t="s">
        <v>3241</v>
      </c>
      <c r="G20" s="91" t="s">
        <v>3242</v>
      </c>
      <c r="H20" s="88" t="e">
        <f ca="1">IF(MATCH(C20,Pharmaceuticals!#REF!,0),1,"")</f>
        <v>#REF!</v>
      </c>
    </row>
    <row r="21" spans="1:8" x14ac:dyDescent="0.15">
      <c r="A21" s="299" t="s">
        <v>2373</v>
      </c>
      <c r="B21" s="86">
        <v>22</v>
      </c>
      <c r="C21" s="86" t="str">
        <f t="shared" ca="1" si="0"/>
        <v>RSSH: Human resources for health (HRH), including community health workers</v>
      </c>
      <c r="D21" s="257" t="s">
        <v>3243</v>
      </c>
      <c r="E21" s="90" t="s">
        <v>3244</v>
      </c>
      <c r="F21" s="90" t="s">
        <v>3245</v>
      </c>
      <c r="G21" s="91" t="s">
        <v>3246</v>
      </c>
      <c r="H21" s="88" t="e">
        <f ca="1">IF(MATCH(C21,Pharmaceuticals!#REF!,0),1,"")</f>
        <v>#REF!</v>
      </c>
    </row>
    <row r="22" spans="1:8" x14ac:dyDescent="0.15">
      <c r="A22" s="299" t="s">
        <v>2373</v>
      </c>
      <c r="B22" s="86">
        <v>21</v>
      </c>
      <c r="C22" s="86" t="str">
        <f t="shared" ca="1" si="0"/>
        <v>RSSH: Integrated service delivery and quality improvement</v>
      </c>
      <c r="D22" s="257" t="s">
        <v>3247</v>
      </c>
      <c r="E22" s="90" t="s">
        <v>3248</v>
      </c>
      <c r="F22" s="90" t="s">
        <v>3249</v>
      </c>
      <c r="G22" s="91" t="s">
        <v>3250</v>
      </c>
      <c r="H22" s="88" t="e">
        <f ca="1">IF(MATCH(C22,Pharmaceuticals!#REF!,0),1,"")</f>
        <v>#REF!</v>
      </c>
    </row>
    <row r="23" spans="1:8" x14ac:dyDescent="0.15">
      <c r="A23" s="298" t="s">
        <v>2373</v>
      </c>
      <c r="B23" s="86">
        <v>26</v>
      </c>
      <c r="C23" s="86" t="str">
        <f t="shared" ca="1" si="0"/>
        <v>RSSH: Financial management systems</v>
      </c>
      <c r="D23" s="89" t="s">
        <v>3251</v>
      </c>
      <c r="E23" s="90" t="s">
        <v>3252</v>
      </c>
      <c r="F23" s="90" t="s">
        <v>3253</v>
      </c>
      <c r="G23" s="91" t="s">
        <v>3254</v>
      </c>
      <c r="H23" s="88" t="e">
        <f ca="1">IF(MATCH(C23,Pharmaceuticals!#REF!,0),1,"")</f>
        <v>#REF!</v>
      </c>
    </row>
    <row r="24" spans="1:8" x14ac:dyDescent="0.15">
      <c r="A24" s="298" t="s">
        <v>2373</v>
      </c>
      <c r="B24" s="86">
        <v>252</v>
      </c>
      <c r="C24" s="86" t="str">
        <f t="shared" ca="1" si="0"/>
        <v>RSSH: National health strategies</v>
      </c>
      <c r="D24" s="257" t="s">
        <v>3255</v>
      </c>
      <c r="E24" s="90" t="s">
        <v>3256</v>
      </c>
      <c r="F24" s="90" t="s">
        <v>3257</v>
      </c>
      <c r="G24" s="91" t="s">
        <v>3258</v>
      </c>
      <c r="H24" s="88" t="e">
        <f ca="1">IF(MATCH(C24,Pharmaceuticals!#REF!,0),1,"")</f>
        <v>#REF!</v>
      </c>
    </row>
    <row r="25" spans="1:8" x14ac:dyDescent="0.15">
      <c r="A25" s="300" t="s">
        <v>2373</v>
      </c>
      <c r="B25" s="94">
        <v>28</v>
      </c>
      <c r="C25" s="94" t="str">
        <f t="shared" ca="1" si="0"/>
        <v>RSSH: Community responses and systems</v>
      </c>
      <c r="D25" s="297" t="s">
        <v>3259</v>
      </c>
      <c r="E25" s="297" t="s">
        <v>3260</v>
      </c>
      <c r="F25" s="297" t="s">
        <v>3261</v>
      </c>
      <c r="G25" s="297" t="s">
        <v>3262</v>
      </c>
      <c r="H25" s="88" t="e">
        <f ca="1">IF(MATCH(C25,Pharmaceuticals!#REF!,0),1,"")</f>
        <v>#REF!</v>
      </c>
    </row>
    <row r="26" spans="1:8" x14ac:dyDescent="0.15">
      <c r="A26" s="298" t="s">
        <v>2372</v>
      </c>
      <c r="B26" s="86">
        <v>15</v>
      </c>
      <c r="C26" s="86" t="str">
        <f t="shared" ca="1" si="0"/>
        <v>TB care and prevention</v>
      </c>
      <c r="D26" s="89" t="s">
        <v>1957</v>
      </c>
      <c r="E26" s="90" t="s">
        <v>1987</v>
      </c>
      <c r="F26" s="90" t="s">
        <v>1988</v>
      </c>
      <c r="G26" s="91" t="s">
        <v>3263</v>
      </c>
      <c r="H26" s="88" t="e">
        <f ca="1">IF(MATCH(C26,Pharmaceuticals!#REF!,0),1,"")</f>
        <v>#REF!</v>
      </c>
    </row>
    <row r="27" spans="1:8" x14ac:dyDescent="0.15">
      <c r="A27" s="298" t="s">
        <v>2372</v>
      </c>
      <c r="B27" s="86">
        <v>17</v>
      </c>
      <c r="C27" s="86" t="str">
        <f t="shared" ca="1" si="0"/>
        <v>MDR-TB</v>
      </c>
      <c r="D27" s="257" t="s">
        <v>1922</v>
      </c>
      <c r="E27" s="257" t="s">
        <v>1991</v>
      </c>
      <c r="F27" s="257" t="s">
        <v>1992</v>
      </c>
      <c r="G27" s="297" t="s">
        <v>3264</v>
      </c>
      <c r="H27" s="88" t="e">
        <f ca="1">IF(MATCH(C27,Pharmaceuticals!#REF!,0),1,"")</f>
        <v>#REF!</v>
      </c>
    </row>
  </sheetData>
  <sheetProtection formatCells="0"/>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F51"/>
  <sheetViews>
    <sheetView workbookViewId="0">
      <selection activeCell="C3" sqref="C3"/>
    </sheetView>
  </sheetViews>
  <sheetFormatPr baseColWidth="10" defaultColWidth="9" defaultRowHeight="13" x14ac:dyDescent="0.15"/>
  <cols>
    <col min="1" max="1" width="12.1640625" style="88" bestFit="1" customWidth="1"/>
    <col min="2" max="2" width="5.1640625" style="88" bestFit="1" customWidth="1"/>
    <col min="3" max="3" width="55.5" style="88" customWidth="1"/>
    <col min="4" max="4" width="19.1640625" style="88" bestFit="1" customWidth="1"/>
    <col min="5" max="5" width="5.1640625" style="88" bestFit="1" customWidth="1"/>
    <col min="6" max="6" width="7.5" style="88" customWidth="1"/>
    <col min="7" max="7" width="15.6640625" style="88" bestFit="1" customWidth="1"/>
    <col min="8" max="8" width="9.6640625" style="88" bestFit="1" customWidth="1"/>
    <col min="9" max="9" width="19.6640625" style="88" bestFit="1" customWidth="1"/>
    <col min="10" max="16384" width="9" style="88"/>
  </cols>
  <sheetData>
    <row r="1" spans="1:6" x14ac:dyDescent="0.15">
      <c r="A1" s="88" t="s">
        <v>2406</v>
      </c>
      <c r="B1" s="88" t="s">
        <v>2369</v>
      </c>
      <c r="C1" s="88" t="s">
        <v>2407</v>
      </c>
      <c r="D1" s="88" t="s">
        <v>2408</v>
      </c>
      <c r="E1" s="88" t="s">
        <v>2369</v>
      </c>
      <c r="F1" s="88" t="s">
        <v>2409</v>
      </c>
    </row>
    <row r="2" spans="1:6" x14ac:dyDescent="0.15">
      <c r="A2" s="88">
        <f ca="1">MATCH(CONCATENATE("*",CmpAcroSelected,"*"),CatModules!A2:A92,0)+1</f>
        <v>2</v>
      </c>
      <c r="B2" s="88">
        <f ca="1">IFERROR(INDIRECT(ADDRESS(A2,2,1,1,"CatModules")),"")</f>
        <v>7</v>
      </c>
      <c r="C2" s="88" t="str">
        <f ca="1">IFERROR(VLOOKUP(B2,CatModules!B:C,2,FALSE),"")</f>
        <v>Prevention programs for general population</v>
      </c>
      <c r="D2" s="88">
        <f ca="1">IF(B2&lt;&gt;"",J1,"")</f>
        <v>0</v>
      </c>
      <c r="E2" s="88">
        <f ca="1">IF(B2&lt;&gt;"",B2,"")</f>
        <v>7</v>
      </c>
      <c r="F2" s="88">
        <f ca="1">IF(B2&lt;&gt;"",COUNTIF(CatInt!A:A,ModInCmp!B2),"")</f>
        <v>8</v>
      </c>
    </row>
    <row r="3" spans="1:6" x14ac:dyDescent="0.15">
      <c r="A3" s="88">
        <f ca="1">IFERROR(A2+MATCH(CONCATENATE("*",CmpAcroSelected,"*"),OFFSET(CatModules!A$1,A2,0,100,1),0),"")</f>
        <v>3</v>
      </c>
      <c r="B3" s="88">
        <f ca="1">IFERROR(INDIRECT(ADDRESS(A3,2,1,1,"CatModules")),"")</f>
        <v>244</v>
      </c>
      <c r="C3" s="88" t="str">
        <f ca="1">IFERROR(VLOOKUP(B3,CatModules!B:C,2,FALSE),"")</f>
        <v>Comprehensive prevention programs for MSM</v>
      </c>
      <c r="D3" s="88">
        <f t="shared" ref="D3:D50" ca="1" si="0">IF(B3&lt;&gt;"",J2,"")</f>
        <v>0</v>
      </c>
      <c r="E3" s="88">
        <f t="shared" ref="E3:E50" ca="1" si="1">IF(B3&lt;&gt;"",B3,"")</f>
        <v>244</v>
      </c>
      <c r="F3" s="88">
        <f ca="1">IF(B3&lt;&gt;"",COUNTIF(CatInt!A:A,ModInCmp!B3),"")</f>
        <v>11</v>
      </c>
    </row>
    <row r="4" spans="1:6" x14ac:dyDescent="0.15">
      <c r="A4" s="88">
        <f ca="1">IFERROR(A3+MATCH(CONCATENATE("*",CmpAcroSelected,"*"),OFFSET(CatModules!A$1,A3,0,100,1),0),"")</f>
        <v>4</v>
      </c>
      <c r="B4" s="88">
        <f t="shared" ref="B4:B50" ca="1" si="2">IFERROR(INDIRECT(ADDRESS(A4,2,1,1,"CatModules")),"")</f>
        <v>9</v>
      </c>
      <c r="C4" s="88" t="str">
        <f ca="1">IFERROR(VLOOKUP(B4,CatModules!B:C,2,FALSE),"")</f>
        <v>Comprehensive prevention programs for sex workers and their clients</v>
      </c>
      <c r="D4" s="88">
        <f t="shared" ca="1" si="0"/>
        <v>0</v>
      </c>
      <c r="E4" s="88">
        <f t="shared" ca="1" si="1"/>
        <v>9</v>
      </c>
      <c r="F4" s="88">
        <f ca="1">IF(B4&lt;&gt;"",COUNTIF(CatInt!A:A,ModInCmp!B4),"")</f>
        <v>11</v>
      </c>
    </row>
    <row r="5" spans="1:6" x14ac:dyDescent="0.15">
      <c r="A5" s="88">
        <f ca="1">IFERROR(A4+MATCH(CONCATENATE("*",CmpAcroSelected,"*"),OFFSET(CatModules!A$1,A4,0,100,1),0),"")</f>
        <v>5</v>
      </c>
      <c r="B5" s="88">
        <f t="shared" ca="1" si="2"/>
        <v>10</v>
      </c>
      <c r="C5" s="88" t="str">
        <f ca="1">IFERROR(VLOOKUP(B5,CatModules!B:C,2,FALSE),"")</f>
        <v>Comprehensive prevention programs for people who inject drugs (PWID) and their partners</v>
      </c>
      <c r="D5" s="88">
        <f t="shared" ca="1" si="0"/>
        <v>0</v>
      </c>
      <c r="E5" s="88">
        <f t="shared" ca="1" si="1"/>
        <v>10</v>
      </c>
      <c r="F5" s="88">
        <f ca="1">IF(B5&lt;&gt;"",COUNTIF(CatInt!A:A,ModInCmp!B5),"")</f>
        <v>12</v>
      </c>
    </row>
    <row r="6" spans="1:6" x14ac:dyDescent="0.15">
      <c r="A6" s="88">
        <f ca="1">IFERROR(A5+MATCH(CONCATENATE("*",CmpAcroSelected,"*"),OFFSET(CatModules!A$1,A5,0,100,1),0),"")</f>
        <v>6</v>
      </c>
      <c r="B6" s="88">
        <f t="shared" ca="1" si="2"/>
        <v>173</v>
      </c>
      <c r="C6" s="88" t="str">
        <f ca="1">IFERROR(VLOOKUP(B6,CatModules!B:C,2,FALSE),"")</f>
        <v>Comprehensive prevention programs for TGs</v>
      </c>
      <c r="D6" s="88">
        <f t="shared" ca="1" si="0"/>
        <v>0</v>
      </c>
      <c r="E6" s="88">
        <f t="shared" ca="1" si="1"/>
        <v>173</v>
      </c>
      <c r="F6" s="88">
        <f ca="1">IF(B6&lt;&gt;"",COUNTIF(CatInt!A:A,ModInCmp!B6),"")</f>
        <v>11</v>
      </c>
    </row>
    <row r="7" spans="1:6" x14ac:dyDescent="0.15">
      <c r="A7" s="88">
        <f ca="1">IFERROR(A6+MATCH(CONCATENATE("*",CmpAcroSelected,"*"),OFFSET(CatModules!A$1,A6,0,100,1),0),"")</f>
        <v>7</v>
      </c>
      <c r="B7" s="88">
        <f t="shared" ca="1" si="2"/>
        <v>174</v>
      </c>
      <c r="C7" s="88" t="str">
        <f ca="1">IFERROR(VLOOKUP(B7,CatModules!B:C,2,FALSE),"")</f>
        <v>Comprehensive programs for people in prisons and other closed settings</v>
      </c>
      <c r="D7" s="88">
        <f t="shared" ca="1" si="0"/>
        <v>0</v>
      </c>
      <c r="E7" s="88">
        <f t="shared" ca="1" si="1"/>
        <v>174</v>
      </c>
      <c r="F7" s="88">
        <f ca="1">IF(B7&lt;&gt;"",COUNTIF(CatInt!A:A,ModInCmp!B7),"")</f>
        <v>10</v>
      </c>
    </row>
    <row r="8" spans="1:6" x14ac:dyDescent="0.15">
      <c r="A8" s="88">
        <f ca="1">IFERROR(A7+MATCH(CONCATENATE("*",CmpAcroSelected,"*"),OFFSET(CatModules!A$1,A7,0,100,1),0),"")</f>
        <v>8</v>
      </c>
      <c r="B8" s="88">
        <f t="shared" ca="1" si="2"/>
        <v>11</v>
      </c>
      <c r="C8" s="88" t="str">
        <f ca="1">IFERROR(VLOOKUP(B8,CatModules!B:C,2,FALSE),"")</f>
        <v>Prevention programs for other vulnerable populations</v>
      </c>
      <c r="D8" s="88">
        <f t="shared" ca="1" si="0"/>
        <v>0</v>
      </c>
      <c r="E8" s="88">
        <f t="shared" ca="1" si="1"/>
        <v>11</v>
      </c>
      <c r="F8" s="88">
        <f ca="1">IF(B8&lt;&gt;"",COUNTIF(CatInt!A:A,ModInCmp!B8),"")</f>
        <v>5</v>
      </c>
    </row>
    <row r="9" spans="1:6" x14ac:dyDescent="0.15">
      <c r="A9" s="88">
        <f ca="1">IFERROR(A8+MATCH(CONCATENATE("*",CmpAcroSelected,"*"),OFFSET(CatModules!A$1,A8,0,100,1),0),"")</f>
        <v>9</v>
      </c>
      <c r="B9" s="88">
        <f t="shared" ca="1" si="2"/>
        <v>12</v>
      </c>
      <c r="C9" s="88" t="str">
        <f ca="1">IFERROR(VLOOKUP(B9,CatModules!B:C,2,FALSE),"")</f>
        <v>Prevention programs for adolescents and youth, in and out of school</v>
      </c>
      <c r="D9" s="88">
        <f t="shared" ca="1" si="0"/>
        <v>0</v>
      </c>
      <c r="E9" s="88">
        <f t="shared" ca="1" si="1"/>
        <v>12</v>
      </c>
      <c r="F9" s="88">
        <f ca="1">IF(B9&lt;&gt;"",COUNTIF(CatInt!A:A,ModInCmp!B9),"")</f>
        <v>11</v>
      </c>
    </row>
    <row r="10" spans="1:6" x14ac:dyDescent="0.15">
      <c r="A10" s="88">
        <f ca="1">IFERROR(A9+MATCH(CONCATENATE("*",CmpAcroSelected,"*"),OFFSET(CatModules!A$1,A9,0,100,1),0),"")</f>
        <v>10</v>
      </c>
      <c r="B10" s="88">
        <f t="shared" ca="1" si="2"/>
        <v>13</v>
      </c>
      <c r="C10" s="88" t="str">
        <f ca="1">IFERROR(VLOOKUP(B10,CatModules!B:C,2,FALSE),"")</f>
        <v>PMTCT</v>
      </c>
      <c r="D10" s="88">
        <f t="shared" ca="1" si="0"/>
        <v>0</v>
      </c>
      <c r="E10" s="88">
        <f t="shared" ca="1" si="1"/>
        <v>13</v>
      </c>
      <c r="F10" s="88">
        <f ca="1">IF(B10&lt;&gt;"",COUNTIF(CatInt!A:A,ModInCmp!B10),"")</f>
        <v>5</v>
      </c>
    </row>
    <row r="11" spans="1:6" x14ac:dyDescent="0.15">
      <c r="A11" s="88">
        <f ca="1">IFERROR(A10+MATCH(CONCATENATE("*",CmpAcroSelected,"*"),OFFSET(CatModules!A$1,A10,0,100,1),0),"")</f>
        <v>11</v>
      </c>
      <c r="B11" s="88">
        <f t="shared" ca="1" si="2"/>
        <v>175</v>
      </c>
      <c r="C11" s="88" t="str">
        <f ca="1">IFERROR(VLOOKUP(B11,CatModules!B:C,2,FALSE),"")</f>
        <v>HIV Testing Services</v>
      </c>
      <c r="D11" s="88">
        <f t="shared" ca="1" si="0"/>
        <v>0</v>
      </c>
      <c r="E11" s="88">
        <f t="shared" ca="1" si="1"/>
        <v>175</v>
      </c>
      <c r="F11" s="88">
        <f ca="1">IF(B11&lt;&gt;"",COUNTIF(CatInt!A:A,ModInCmp!B11),"")</f>
        <v>1</v>
      </c>
    </row>
    <row r="12" spans="1:6" x14ac:dyDescent="0.15">
      <c r="A12" s="88">
        <f ca="1">IFERROR(A11+MATCH(CONCATENATE("*",CmpAcroSelected,"*"),OFFSET(CatModules!A$1,A11,0,100,1),0),"")</f>
        <v>12</v>
      </c>
      <c r="B12" s="88">
        <f t="shared" ca="1" si="2"/>
        <v>14</v>
      </c>
      <c r="C12" s="88" t="str">
        <f ca="1">IFERROR(VLOOKUP(B12,CatModules!B:C,2,FALSE),"")</f>
        <v>Treatment, care and support</v>
      </c>
      <c r="D12" s="88">
        <f t="shared" ca="1" si="0"/>
        <v>0</v>
      </c>
      <c r="E12" s="88">
        <f t="shared" ca="1" si="1"/>
        <v>14</v>
      </c>
      <c r="F12" s="88">
        <f ca="1">IF(B12&lt;&gt;"",COUNTIF(CatInt!A:A,ModInCmp!B12),"")</f>
        <v>8</v>
      </c>
    </row>
    <row r="13" spans="1:6" x14ac:dyDescent="0.15">
      <c r="A13" s="88">
        <f ca="1">IFERROR(A12+MATCH(CONCATENATE("*",CmpAcroSelected,"*"),OFFSET(CatModules!A$1,A12,0,100,1),0),"")</f>
        <v>13</v>
      </c>
      <c r="B13" s="88">
        <f t="shared" ca="1" si="2"/>
        <v>16</v>
      </c>
      <c r="C13" s="88" t="str">
        <f ca="1">IFERROR(VLOOKUP(B13,CatModules!B:C,2,FALSE),"")</f>
        <v>TB/HIV</v>
      </c>
      <c r="D13" s="88">
        <f t="shared" ca="1" si="0"/>
        <v>0</v>
      </c>
      <c r="E13" s="88">
        <f t="shared" ca="1" si="1"/>
        <v>16</v>
      </c>
      <c r="F13" s="88">
        <f ca="1">IF(B13&lt;&gt;"",COUNTIF(CatInt!A:A,ModInCmp!B13),"")</f>
        <v>16</v>
      </c>
    </row>
    <row r="14" spans="1:6" x14ac:dyDescent="0.15">
      <c r="A14" s="88">
        <f ca="1">IFERROR(A13+MATCH(CONCATENATE("*",CmpAcroSelected,"*"),OFFSET(CatModules!A$1,A13,0,100,1),0),"")</f>
        <v>14</v>
      </c>
      <c r="B14" s="88">
        <f t="shared" ca="1" si="2"/>
        <v>251</v>
      </c>
      <c r="C14" s="88" t="str">
        <f ca="1">IFERROR(VLOOKUP(B14,CatModules!B:C,2,FALSE),"")</f>
        <v>Programs to reduce human rights-related barriers to HIV services</v>
      </c>
      <c r="D14" s="88">
        <f t="shared" ca="1" si="0"/>
        <v>0</v>
      </c>
      <c r="E14" s="88">
        <f t="shared" ca="1" si="1"/>
        <v>251</v>
      </c>
      <c r="F14" s="88">
        <f ca="1">IF(B14&lt;&gt;"",COUNTIF(CatInt!A:A,ModInCmp!B14),"")</f>
        <v>8</v>
      </c>
    </row>
    <row r="15" spans="1:6" x14ac:dyDescent="0.15">
      <c r="A15" s="88">
        <f ca="1">IFERROR(A14+MATCH(CONCATENATE("*",CmpAcroSelected,"*"),OFFSET(CatModules!A$1,A14,0,100,1),0),"")</f>
        <v>15</v>
      </c>
      <c r="B15" s="88">
        <f t="shared" ca="1" si="2"/>
        <v>30</v>
      </c>
      <c r="C15" s="88" t="str">
        <f ca="1">IFERROR(VLOOKUP(B15,CatModules!B:C,2,FALSE),"")</f>
        <v>Program management</v>
      </c>
      <c r="D15" s="88">
        <f t="shared" ca="1" si="0"/>
        <v>0</v>
      </c>
      <c r="E15" s="88">
        <f t="shared" ca="1" si="1"/>
        <v>30</v>
      </c>
      <c r="F15" s="88">
        <f ca="1">IF(B15&lt;&gt;"",COUNTIF(CatInt!A:A,ModInCmp!B15),"")</f>
        <v>3</v>
      </c>
    </row>
    <row r="16" spans="1:6" x14ac:dyDescent="0.15">
      <c r="A16" s="88">
        <f ca="1">IFERROR(A15+MATCH(CONCATENATE("*",CmpAcroSelected,"*"),OFFSET(CatModules!A$1,A15,0,100,1),0),"")</f>
        <v>19</v>
      </c>
      <c r="B16" s="88">
        <f t="shared" ca="1" si="2"/>
        <v>23</v>
      </c>
      <c r="C16" s="88" t="str">
        <f ca="1">IFERROR(VLOOKUP(B16,CatModules!B:C,2,FALSE),"")</f>
        <v>RSSH: Procurement and supply chain management systems</v>
      </c>
      <c r="D16" s="88">
        <f t="shared" ca="1" si="0"/>
        <v>0</v>
      </c>
      <c r="E16" s="88">
        <f t="shared" ca="1" si="1"/>
        <v>23</v>
      </c>
      <c r="F16" s="88">
        <f ca="1">IF(B16&lt;&gt;"",COUNTIF(CatInt!A:A,ModInCmp!B16),"")</f>
        <v>5</v>
      </c>
    </row>
    <row r="17" spans="1:6" x14ac:dyDescent="0.15">
      <c r="A17" s="88">
        <f ca="1">IFERROR(A16+MATCH(CONCATENATE("*",CmpAcroSelected,"*"),OFFSET(CatModules!A$1,A16,0,100,1),0),"")</f>
        <v>20</v>
      </c>
      <c r="B17" s="88">
        <f t="shared" ca="1" si="2"/>
        <v>29</v>
      </c>
      <c r="C17" s="88" t="str">
        <f ca="1">IFERROR(VLOOKUP(B17,CatModules!B:C,2,FALSE),"")</f>
        <v>RSSH: Health management information systems and M&amp;E</v>
      </c>
      <c r="D17" s="88">
        <f t="shared" ca="1" si="0"/>
        <v>0</v>
      </c>
      <c r="E17" s="88">
        <f t="shared" ca="1" si="1"/>
        <v>29</v>
      </c>
      <c r="F17" s="88">
        <f ca="1">IF(B17&lt;&gt;"",COUNTIF(CatInt!A:A,ModInCmp!B17),"")</f>
        <v>7</v>
      </c>
    </row>
    <row r="18" spans="1:6" x14ac:dyDescent="0.15">
      <c r="A18" s="88">
        <f ca="1">IFERROR(A17+MATCH(CONCATENATE("*",CmpAcroSelected,"*"),OFFSET(CatModules!A$1,A17,0,100,1),0),"")</f>
        <v>21</v>
      </c>
      <c r="B18" s="88">
        <f t="shared" ca="1" si="2"/>
        <v>22</v>
      </c>
      <c r="C18" s="88" t="str">
        <f ca="1">IFERROR(VLOOKUP(B18,CatModules!B:C,2,FALSE),"")</f>
        <v>RSSH: Human resources for health (HRH), including community health workers</v>
      </c>
      <c r="D18" s="88">
        <f t="shared" ca="1" si="0"/>
        <v>0</v>
      </c>
      <c r="E18" s="88">
        <f t="shared" ca="1" si="1"/>
        <v>22</v>
      </c>
      <c r="F18" s="88">
        <f ca="1">IF(B18&lt;&gt;"",COUNTIF(CatInt!A:A,ModInCmp!B18),"")</f>
        <v>3</v>
      </c>
    </row>
    <row r="19" spans="1:6" x14ac:dyDescent="0.15">
      <c r="A19" s="88">
        <f ca="1">IFERROR(A18+MATCH(CONCATENATE("*",CmpAcroSelected,"*"),OFFSET(CatModules!A$1,A18,0,100,1),0),"")</f>
        <v>22</v>
      </c>
      <c r="B19" s="88">
        <f t="shared" ca="1" si="2"/>
        <v>21</v>
      </c>
      <c r="C19" s="88" t="str">
        <f ca="1">IFERROR(VLOOKUP(B19,CatModules!B:C,2,FALSE),"")</f>
        <v>RSSH: Integrated service delivery and quality improvement</v>
      </c>
      <c r="D19" s="88">
        <f t="shared" ca="1" si="0"/>
        <v>0</v>
      </c>
      <c r="E19" s="88">
        <f t="shared" ca="1" si="1"/>
        <v>21</v>
      </c>
      <c r="F19" s="88">
        <f ca="1">IF(B19&lt;&gt;"",COUNTIF(CatInt!A:A,ModInCmp!B19),"")</f>
        <v>6</v>
      </c>
    </row>
    <row r="20" spans="1:6" x14ac:dyDescent="0.15">
      <c r="A20" s="88">
        <f ca="1">IFERROR(A19+MATCH(CONCATENATE("*",CmpAcroSelected,"*"),OFFSET(CatModules!A$1,A19,0,100,1),0),"")</f>
        <v>23</v>
      </c>
      <c r="B20" s="88">
        <f t="shared" ca="1" si="2"/>
        <v>26</v>
      </c>
      <c r="C20" s="88" t="str">
        <f ca="1">IFERROR(VLOOKUP(B20,CatModules!B:C,2,FALSE),"")</f>
        <v>RSSH: Financial management systems</v>
      </c>
      <c r="D20" s="88">
        <f t="shared" ca="1" si="0"/>
        <v>0</v>
      </c>
      <c r="E20" s="88">
        <f t="shared" ca="1" si="1"/>
        <v>26</v>
      </c>
      <c r="F20" s="88">
        <f ca="1">IF(B20&lt;&gt;"",COUNTIF(CatInt!A:A,ModInCmp!B20),"")</f>
        <v>3</v>
      </c>
    </row>
    <row r="21" spans="1:6" x14ac:dyDescent="0.15">
      <c r="A21" s="88">
        <f ca="1">IFERROR(A20+MATCH(CONCATENATE("*",CmpAcroSelected,"*"),OFFSET(CatModules!A$1,A20,0,100,1),0),"")</f>
        <v>24</v>
      </c>
      <c r="B21" s="88">
        <f t="shared" ca="1" si="2"/>
        <v>252</v>
      </c>
      <c r="C21" s="88" t="str">
        <f ca="1">IFERROR(VLOOKUP(B21,CatModules!B:C,2,FALSE),"")</f>
        <v>RSSH: National health strategies</v>
      </c>
      <c r="D21" s="88">
        <f t="shared" ca="1" si="0"/>
        <v>0</v>
      </c>
      <c r="E21" s="88">
        <f t="shared" ca="1" si="1"/>
        <v>252</v>
      </c>
      <c r="F21" s="88">
        <f ca="1">IF(B21&lt;&gt;"",COUNTIF(CatInt!A:A,ModInCmp!B21),"")</f>
        <v>2</v>
      </c>
    </row>
    <row r="22" spans="1:6" x14ac:dyDescent="0.15">
      <c r="A22" s="88">
        <f ca="1">IFERROR(A21+MATCH(CONCATENATE("*",CmpAcroSelected,"*"),OFFSET(CatModules!A$1,A21,0,100,1),0),"")</f>
        <v>25</v>
      </c>
      <c r="B22" s="88">
        <f t="shared" ca="1" si="2"/>
        <v>28</v>
      </c>
      <c r="C22" s="88" t="str">
        <f ca="1">IFERROR(VLOOKUP(B22,CatModules!B:C,2,FALSE),"")</f>
        <v>RSSH: Community responses and systems</v>
      </c>
      <c r="D22" s="88">
        <f t="shared" ca="1" si="0"/>
        <v>0</v>
      </c>
      <c r="E22" s="88">
        <f t="shared" ca="1" si="1"/>
        <v>28</v>
      </c>
      <c r="F22" s="88">
        <f ca="1">IF(B22&lt;&gt;"",COUNTIF(CatInt!A:A,ModInCmp!B22),"")</f>
        <v>5</v>
      </c>
    </row>
    <row r="23" spans="1:6" x14ac:dyDescent="0.15">
      <c r="A23" s="88">
        <f ca="1">IFERROR(A22+MATCH(CONCATENATE("*",CmpAcroSelected,"*"),OFFSET(CatModules!A$1,A22,0,100,1),0),"")</f>
        <v>26</v>
      </c>
      <c r="B23" s="88">
        <f t="shared" ca="1" si="2"/>
        <v>15</v>
      </c>
      <c r="C23" s="88" t="str">
        <f ca="1">IFERROR(VLOOKUP(B23,CatModules!B:C,2,FALSE),"")</f>
        <v>TB care and prevention</v>
      </c>
      <c r="D23" s="88">
        <f t="shared" ca="1" si="0"/>
        <v>0</v>
      </c>
      <c r="E23" s="88">
        <f t="shared" ca="1" si="1"/>
        <v>15</v>
      </c>
      <c r="F23" s="88">
        <f ca="1">IF(B23&lt;&gt;"",COUNTIF(CatInt!A:A,ModInCmp!B23),"")</f>
        <v>10</v>
      </c>
    </row>
    <row r="24" spans="1:6" x14ac:dyDescent="0.15">
      <c r="A24" s="88">
        <f ca="1">IFERROR(A23+MATCH(CONCATENATE("*",CmpAcroSelected,"*"),OFFSET(CatModules!A$1,A23,0,100,1),0),"")</f>
        <v>27</v>
      </c>
      <c r="B24" s="88">
        <f t="shared" ca="1" si="2"/>
        <v>17</v>
      </c>
      <c r="C24" s="88" t="str">
        <f ca="1">IFERROR(VLOOKUP(B24,CatModules!B:C,2,FALSE),"")</f>
        <v>MDR-TB</v>
      </c>
      <c r="D24" s="88">
        <f t="shared" ca="1" si="0"/>
        <v>0</v>
      </c>
      <c r="E24" s="88">
        <f t="shared" ca="1" si="1"/>
        <v>17</v>
      </c>
      <c r="F24" s="88">
        <f ca="1">IF(B24&lt;&gt;"",COUNTIF(CatInt!A:A,ModInCmp!B24),"")</f>
        <v>10</v>
      </c>
    </row>
    <row r="25" spans="1:6" x14ac:dyDescent="0.15">
      <c r="A25" s="88" t="str">
        <f ca="1">IFERROR(A24+MATCH(CONCATENATE("*",CmpAcroSelected,"*"),OFFSET(CatModules!A$1,A24,0,100,1),0),"")</f>
        <v/>
      </c>
      <c r="B25" s="88" t="str">
        <f t="shared" ca="1" si="2"/>
        <v/>
      </c>
      <c r="C25" s="88" t="str">
        <f ca="1">IFERROR(VLOOKUP(B25,CatModules!B:C,2,FALSE),"")</f>
        <v/>
      </c>
      <c r="D25" s="88" t="str">
        <f t="shared" ca="1" si="0"/>
        <v/>
      </c>
      <c r="E25" s="88" t="str">
        <f t="shared" ca="1" si="1"/>
        <v/>
      </c>
      <c r="F25" s="88" t="str">
        <f ca="1">IF(B25&lt;&gt;"",COUNTIF(CatInt!A:A,ModInCmp!B25),"")</f>
        <v/>
      </c>
    </row>
    <row r="26" spans="1:6" x14ac:dyDescent="0.15">
      <c r="A26" s="88" t="str">
        <f ca="1">IFERROR(A25+MATCH(CONCATENATE("*",CmpAcroSelected,"*"),OFFSET(CatModules!A$1,A25,0,100,1),0),"")</f>
        <v/>
      </c>
      <c r="B26" s="88" t="str">
        <f t="shared" ca="1" si="2"/>
        <v/>
      </c>
      <c r="C26" s="88" t="str">
        <f ca="1">IFERROR(VLOOKUP(B26,CatModules!B:C,2,FALSE),"")</f>
        <v/>
      </c>
      <c r="D26" s="88" t="str">
        <f t="shared" ca="1" si="0"/>
        <v/>
      </c>
      <c r="E26" s="88" t="str">
        <f t="shared" ca="1" si="1"/>
        <v/>
      </c>
      <c r="F26" s="88" t="str">
        <f ca="1">IF(B26&lt;&gt;"",COUNTIF(CatInt!A:A,ModInCmp!B26),"")</f>
        <v/>
      </c>
    </row>
    <row r="27" spans="1:6" x14ac:dyDescent="0.15">
      <c r="A27" s="88" t="str">
        <f ca="1">IFERROR(A26+MATCH(CONCATENATE("*",CmpAcroSelected,"*"),OFFSET(CatModules!A$1,A26,0,100,1),0),"")</f>
        <v/>
      </c>
      <c r="B27" s="88" t="str">
        <f t="shared" ca="1" si="2"/>
        <v/>
      </c>
      <c r="C27" s="88" t="str">
        <f ca="1">IFERROR(VLOOKUP(B27,CatModules!B:C,2,FALSE),"")</f>
        <v/>
      </c>
      <c r="D27" s="88" t="str">
        <f t="shared" ca="1" si="0"/>
        <v/>
      </c>
      <c r="E27" s="88" t="str">
        <f t="shared" ca="1" si="1"/>
        <v/>
      </c>
      <c r="F27" s="88" t="str">
        <f ca="1">IF(B27&lt;&gt;"",COUNTIF(CatInt!A:A,ModInCmp!B27),"")</f>
        <v/>
      </c>
    </row>
    <row r="28" spans="1:6" x14ac:dyDescent="0.15">
      <c r="A28" s="88" t="str">
        <f ca="1">IFERROR(A27+MATCH(CONCATENATE("*",CmpAcroSelected,"*"),OFFSET(CatModules!A$1,A27,0,100,1),0),"")</f>
        <v/>
      </c>
      <c r="B28" s="88" t="str">
        <f t="shared" ca="1" si="2"/>
        <v/>
      </c>
      <c r="C28" s="88" t="str">
        <f ca="1">IFERROR(VLOOKUP(B28,CatModules!B:C,2,FALSE),"")</f>
        <v/>
      </c>
      <c r="D28" s="88" t="str">
        <f t="shared" ca="1" si="0"/>
        <v/>
      </c>
      <c r="E28" s="88" t="str">
        <f t="shared" ca="1" si="1"/>
        <v/>
      </c>
      <c r="F28" s="88" t="str">
        <f ca="1">IF(B28&lt;&gt;"",COUNTIF(CatInt!A:A,ModInCmp!B28),"")</f>
        <v/>
      </c>
    </row>
    <row r="29" spans="1:6" x14ac:dyDescent="0.15">
      <c r="A29" s="88" t="str">
        <f ca="1">IFERROR(A28+MATCH(CONCATENATE("*",CmpAcroSelected,"*"),OFFSET(CatModules!A$1,A28,0,100,1),0),"")</f>
        <v/>
      </c>
      <c r="B29" s="88" t="str">
        <f t="shared" ca="1" si="2"/>
        <v/>
      </c>
      <c r="C29" s="88" t="str">
        <f ca="1">IFERROR(VLOOKUP(B29,CatModules!B:C,2,FALSE),"")</f>
        <v/>
      </c>
      <c r="D29" s="88" t="str">
        <f t="shared" ca="1" si="0"/>
        <v/>
      </c>
      <c r="E29" s="88" t="str">
        <f t="shared" ca="1" si="1"/>
        <v/>
      </c>
      <c r="F29" s="88" t="str">
        <f ca="1">IF(B29&lt;&gt;"",COUNTIF(CatInt!A:A,ModInCmp!B29),"")</f>
        <v/>
      </c>
    </row>
    <row r="30" spans="1:6" x14ac:dyDescent="0.15">
      <c r="A30" s="88" t="str">
        <f ca="1">IFERROR(A29+MATCH(CONCATENATE("*",CmpAcroSelected,"*"),OFFSET(CatModules!A$1,A29,0,100,1),0),"")</f>
        <v/>
      </c>
      <c r="B30" s="88" t="str">
        <f t="shared" ca="1" si="2"/>
        <v/>
      </c>
      <c r="C30" s="88" t="str">
        <f ca="1">IFERROR(VLOOKUP(B30,CatModules!B:C,2,FALSE),"")</f>
        <v/>
      </c>
      <c r="D30" s="88" t="str">
        <f t="shared" ca="1" si="0"/>
        <v/>
      </c>
      <c r="E30" s="88" t="str">
        <f t="shared" ca="1" si="1"/>
        <v/>
      </c>
      <c r="F30" s="88" t="str">
        <f ca="1">IF(B30&lt;&gt;"",COUNTIF(CatInt!A:A,ModInCmp!B30),"")</f>
        <v/>
      </c>
    </row>
    <row r="31" spans="1:6" x14ac:dyDescent="0.15">
      <c r="A31" s="88" t="str">
        <f ca="1">IFERROR(A30+MATCH(CONCATENATE("*",CmpAcroSelected,"*"),OFFSET(CatModules!A$1,A30,0,100,1),0),"")</f>
        <v/>
      </c>
      <c r="B31" s="88" t="str">
        <f t="shared" ca="1" si="2"/>
        <v/>
      </c>
      <c r="C31" s="88" t="str">
        <f ca="1">IFERROR(VLOOKUP(B31,CatModules!B:C,2,FALSE),"")</f>
        <v/>
      </c>
      <c r="D31" s="88" t="str">
        <f t="shared" ca="1" si="0"/>
        <v/>
      </c>
      <c r="E31" s="88" t="str">
        <f t="shared" ca="1" si="1"/>
        <v/>
      </c>
      <c r="F31" s="88" t="str">
        <f ca="1">IF(B31&lt;&gt;"",COUNTIF(CatInt!A:A,ModInCmp!B31),"")</f>
        <v/>
      </c>
    </row>
    <row r="32" spans="1:6" x14ac:dyDescent="0.15">
      <c r="A32" s="88" t="str">
        <f ca="1">IFERROR(A31+MATCH(CONCATENATE("*",CmpAcroSelected,"*"),OFFSET(CatModules!A$1,A31,0,100,1),0),"")</f>
        <v/>
      </c>
      <c r="B32" s="88" t="str">
        <f t="shared" ca="1" si="2"/>
        <v/>
      </c>
      <c r="C32" s="88" t="str">
        <f ca="1">IFERROR(VLOOKUP(B32,CatModules!B:C,2,FALSE),"")</f>
        <v/>
      </c>
      <c r="D32" s="88" t="str">
        <f t="shared" ca="1" si="0"/>
        <v/>
      </c>
      <c r="E32" s="88" t="str">
        <f t="shared" ca="1" si="1"/>
        <v/>
      </c>
      <c r="F32" s="88" t="str">
        <f ca="1">IF(B32&lt;&gt;"",COUNTIF(CatInt!A:A,ModInCmp!B32),"")</f>
        <v/>
      </c>
    </row>
    <row r="33" spans="1:6" x14ac:dyDescent="0.15">
      <c r="A33" s="88" t="str">
        <f ca="1">IFERROR(A32+MATCH(CONCATENATE("*",CmpAcroSelected,"*"),OFFSET(CatModules!A$1,A32,0,100,1),0),"")</f>
        <v/>
      </c>
      <c r="B33" s="88" t="str">
        <f t="shared" ca="1" si="2"/>
        <v/>
      </c>
      <c r="C33" s="88" t="str">
        <f ca="1">IFERROR(VLOOKUP(B33,CatModules!B:C,2,FALSE),"")</f>
        <v/>
      </c>
      <c r="D33" s="88" t="str">
        <f t="shared" ca="1" si="0"/>
        <v/>
      </c>
      <c r="E33" s="88" t="str">
        <f t="shared" ca="1" si="1"/>
        <v/>
      </c>
      <c r="F33" s="88" t="str">
        <f ca="1">IF(B33&lt;&gt;"",COUNTIF(CatInt!A:A,ModInCmp!B33),"")</f>
        <v/>
      </c>
    </row>
    <row r="34" spans="1:6" x14ac:dyDescent="0.15">
      <c r="A34" s="88" t="str">
        <f ca="1">IFERROR(A33+MATCH(CONCATENATE("*",CmpAcroSelected,"*"),OFFSET(CatModules!A$1,A33,0,100,1),0),"")</f>
        <v/>
      </c>
      <c r="B34" s="88" t="str">
        <f t="shared" ca="1" si="2"/>
        <v/>
      </c>
      <c r="C34" s="88" t="str">
        <f ca="1">IFERROR(VLOOKUP(B34,CatModules!B:C,2,FALSE),"")</f>
        <v/>
      </c>
      <c r="D34" s="88" t="str">
        <f t="shared" ca="1" si="0"/>
        <v/>
      </c>
      <c r="E34" s="88" t="str">
        <f t="shared" ca="1" si="1"/>
        <v/>
      </c>
      <c r="F34" s="88" t="str">
        <f ca="1">IF(B34&lt;&gt;"",COUNTIF(CatInt!A:A,ModInCmp!B34),"")</f>
        <v/>
      </c>
    </row>
    <row r="35" spans="1:6" x14ac:dyDescent="0.15">
      <c r="A35" s="88" t="str">
        <f ca="1">IFERROR(A34+MATCH(CONCATENATE("*",CmpAcroSelected,"*"),OFFSET(CatModules!A$1,A34,0,100,1),0),"")</f>
        <v/>
      </c>
      <c r="B35" s="88" t="str">
        <f t="shared" ca="1" si="2"/>
        <v/>
      </c>
      <c r="C35" s="88" t="str">
        <f ca="1">IFERROR(VLOOKUP(B35,CatModules!B:C,2,FALSE),"")</f>
        <v/>
      </c>
      <c r="D35" s="88" t="str">
        <f t="shared" ca="1" si="0"/>
        <v/>
      </c>
      <c r="E35" s="88" t="str">
        <f t="shared" ca="1" si="1"/>
        <v/>
      </c>
      <c r="F35" s="88" t="str">
        <f ca="1">IF(B35&lt;&gt;"",COUNTIF(CatInt!A:A,ModInCmp!B35),"")</f>
        <v/>
      </c>
    </row>
    <row r="36" spans="1:6" x14ac:dyDescent="0.15">
      <c r="A36" s="88" t="str">
        <f ca="1">IFERROR(A35+MATCH(CONCATENATE("*",CmpAcroSelected,"*"),OFFSET(CatModules!A$1,A35,0,100,1),0),"")</f>
        <v/>
      </c>
      <c r="B36" s="88" t="str">
        <f t="shared" ca="1" si="2"/>
        <v/>
      </c>
      <c r="C36" s="88" t="str">
        <f ca="1">IFERROR(VLOOKUP(B36,CatModules!B:C,2,FALSE),"")</f>
        <v/>
      </c>
      <c r="D36" s="88" t="str">
        <f t="shared" ca="1" si="0"/>
        <v/>
      </c>
      <c r="E36" s="88" t="str">
        <f t="shared" ca="1" si="1"/>
        <v/>
      </c>
      <c r="F36" s="88" t="str">
        <f ca="1">IF(B36&lt;&gt;"",COUNTIF(CatInt!A:A,ModInCmp!B36),"")</f>
        <v/>
      </c>
    </row>
    <row r="37" spans="1:6" x14ac:dyDescent="0.15">
      <c r="A37" s="88" t="str">
        <f ca="1">IFERROR(A36+MATCH(CONCATENATE("*",CmpAcroSelected,"*"),OFFSET(CatModules!A$1,A36,0,100,1),0),"")</f>
        <v/>
      </c>
      <c r="B37" s="88" t="str">
        <f t="shared" ca="1" si="2"/>
        <v/>
      </c>
      <c r="C37" s="88" t="str">
        <f ca="1">IFERROR(VLOOKUP(B37,CatModules!B:C,2,FALSE),"")</f>
        <v/>
      </c>
      <c r="D37" s="88" t="str">
        <f t="shared" ca="1" si="0"/>
        <v/>
      </c>
      <c r="E37" s="88" t="str">
        <f t="shared" ca="1" si="1"/>
        <v/>
      </c>
      <c r="F37" s="88" t="str">
        <f ca="1">IF(B37&lt;&gt;"",COUNTIF(CatInt!A:A,ModInCmp!B37),"")</f>
        <v/>
      </c>
    </row>
    <row r="38" spans="1:6" x14ac:dyDescent="0.15">
      <c r="A38" s="88" t="str">
        <f ca="1">IFERROR(A37+MATCH(CONCATENATE("*",CmpAcroSelected,"*"),OFFSET(CatModules!A$1,A37,0,100,1),0),"")</f>
        <v/>
      </c>
      <c r="B38" s="88" t="str">
        <f t="shared" ca="1" si="2"/>
        <v/>
      </c>
      <c r="C38" s="88" t="str">
        <f ca="1">IFERROR(VLOOKUP(B38,CatModules!B:C,2,FALSE),"")</f>
        <v/>
      </c>
      <c r="D38" s="88" t="str">
        <f t="shared" ca="1" si="0"/>
        <v/>
      </c>
      <c r="E38" s="88" t="str">
        <f t="shared" ca="1" si="1"/>
        <v/>
      </c>
      <c r="F38" s="88" t="str">
        <f ca="1">IF(B38&lt;&gt;"",COUNTIF(CatInt!A:A,ModInCmp!B38),"")</f>
        <v/>
      </c>
    </row>
    <row r="39" spans="1:6" x14ac:dyDescent="0.15">
      <c r="A39" s="88" t="str">
        <f ca="1">IFERROR(A38+MATCH(CONCATENATE("*",CmpAcroSelected,"*"),OFFSET(CatModules!A$1,A38,0,100,1),0),"")</f>
        <v/>
      </c>
      <c r="B39" s="88" t="str">
        <f t="shared" ca="1" si="2"/>
        <v/>
      </c>
      <c r="C39" s="88" t="str">
        <f ca="1">IFERROR(VLOOKUP(B39,CatModules!B:C,2,FALSE),"")</f>
        <v/>
      </c>
      <c r="D39" s="88" t="str">
        <f t="shared" ca="1" si="0"/>
        <v/>
      </c>
      <c r="E39" s="88" t="str">
        <f t="shared" ca="1" si="1"/>
        <v/>
      </c>
      <c r="F39" s="88" t="str">
        <f ca="1">IF(B39&lt;&gt;"",COUNTIF(CatInt!A:A,ModInCmp!B39),"")</f>
        <v/>
      </c>
    </row>
    <row r="40" spans="1:6" x14ac:dyDescent="0.15">
      <c r="A40" s="88" t="str">
        <f ca="1">IFERROR(A39+MATCH(CONCATENATE("*",CmpAcroSelected,"*"),OFFSET(CatModules!A$1,A39,0,100,1),0),"")</f>
        <v/>
      </c>
      <c r="B40" s="88" t="str">
        <f t="shared" ca="1" si="2"/>
        <v/>
      </c>
      <c r="C40" s="88" t="str">
        <f ca="1">IFERROR(VLOOKUP(B40,CatModules!B:C,2,FALSE),"")</f>
        <v/>
      </c>
      <c r="D40" s="88" t="str">
        <f t="shared" ca="1" si="0"/>
        <v/>
      </c>
      <c r="E40" s="88" t="str">
        <f t="shared" ca="1" si="1"/>
        <v/>
      </c>
      <c r="F40" s="88" t="str">
        <f ca="1">IF(B40&lt;&gt;"",COUNTIF(CatInt!A:A,ModInCmp!B40),"")</f>
        <v/>
      </c>
    </row>
    <row r="41" spans="1:6" x14ac:dyDescent="0.15">
      <c r="A41" s="88" t="str">
        <f ca="1">IFERROR(A40+MATCH(CONCATENATE("*",CmpAcroSelected,"*"),OFFSET(CatModules!A$1,A40,0,100,1),0),"")</f>
        <v/>
      </c>
      <c r="B41" s="88" t="str">
        <f t="shared" ca="1" si="2"/>
        <v/>
      </c>
      <c r="C41" s="88" t="str">
        <f ca="1">IFERROR(VLOOKUP(B41,CatModules!B:C,2,FALSE),"")</f>
        <v/>
      </c>
      <c r="D41" s="88" t="str">
        <f t="shared" ca="1" si="0"/>
        <v/>
      </c>
      <c r="E41" s="88" t="str">
        <f t="shared" ca="1" si="1"/>
        <v/>
      </c>
      <c r="F41" s="88" t="str">
        <f ca="1">IF(B41&lt;&gt;"",COUNTIF(CatInt!A:A,ModInCmp!B41),"")</f>
        <v/>
      </c>
    </row>
    <row r="42" spans="1:6" x14ac:dyDescent="0.15">
      <c r="A42" s="88" t="str">
        <f ca="1">IFERROR(A41+MATCH(CONCATENATE("*",CmpAcroSelected,"*"),OFFSET(CatModules!A$1,A41,0,100,1),0),"")</f>
        <v/>
      </c>
      <c r="B42" s="88" t="str">
        <f t="shared" ca="1" si="2"/>
        <v/>
      </c>
      <c r="C42" s="88" t="str">
        <f ca="1">IFERROR(VLOOKUP(B42,CatModules!B:C,2,FALSE),"")</f>
        <v/>
      </c>
      <c r="D42" s="88" t="str">
        <f t="shared" ca="1" si="0"/>
        <v/>
      </c>
      <c r="E42" s="88" t="str">
        <f t="shared" ca="1" si="1"/>
        <v/>
      </c>
      <c r="F42" s="88" t="str">
        <f ca="1">IF(B42&lt;&gt;"",COUNTIF(CatInt!A:A,ModInCmp!B42),"")</f>
        <v/>
      </c>
    </row>
    <row r="43" spans="1:6" x14ac:dyDescent="0.15">
      <c r="A43" s="88" t="str">
        <f ca="1">IFERROR(A42+MATCH(CONCATENATE("*",CmpAcroSelected,"*"),OFFSET(CatModules!A$1,A42,0,100,1),0),"")</f>
        <v/>
      </c>
      <c r="B43" s="88" t="str">
        <f t="shared" ca="1" si="2"/>
        <v/>
      </c>
      <c r="C43" s="88" t="str">
        <f ca="1">IFERROR(VLOOKUP(B43,CatModules!B:C,2,FALSE),"")</f>
        <v/>
      </c>
      <c r="D43" s="88" t="str">
        <f t="shared" ca="1" si="0"/>
        <v/>
      </c>
      <c r="E43" s="88" t="str">
        <f t="shared" ca="1" si="1"/>
        <v/>
      </c>
      <c r="F43" s="88" t="str">
        <f ca="1">IF(B43&lt;&gt;"",COUNTIF(CatInt!A:A,ModInCmp!B43),"")</f>
        <v/>
      </c>
    </row>
    <row r="44" spans="1:6" x14ac:dyDescent="0.15">
      <c r="A44" s="88" t="str">
        <f ca="1">IFERROR(A43+MATCH(CONCATENATE("*",CmpAcroSelected,"*"),OFFSET(CatModules!A$1,A43,0,100,1),0),"")</f>
        <v/>
      </c>
      <c r="B44" s="88" t="str">
        <f t="shared" ca="1" si="2"/>
        <v/>
      </c>
      <c r="C44" s="88" t="str">
        <f ca="1">IFERROR(VLOOKUP(B44,CatModules!B:C,2,FALSE),"")</f>
        <v/>
      </c>
      <c r="D44" s="88" t="str">
        <f t="shared" ca="1" si="0"/>
        <v/>
      </c>
      <c r="E44" s="88" t="str">
        <f t="shared" ca="1" si="1"/>
        <v/>
      </c>
      <c r="F44" s="88" t="str">
        <f ca="1">IF(B44&lt;&gt;"",COUNTIF(CatInt!A:A,ModInCmp!B44),"")</f>
        <v/>
      </c>
    </row>
    <row r="45" spans="1:6" x14ac:dyDescent="0.15">
      <c r="A45" s="88" t="str">
        <f ca="1">IFERROR(A44+MATCH(CONCATENATE("*",CmpAcroSelected,"*"),OFFSET(CatModules!A$1,A44,0,100,1),0),"")</f>
        <v/>
      </c>
      <c r="B45" s="88" t="str">
        <f t="shared" ca="1" si="2"/>
        <v/>
      </c>
      <c r="C45" s="88" t="str">
        <f ca="1">IFERROR(VLOOKUP(B45,CatModules!B:C,2,FALSE),"")</f>
        <v/>
      </c>
      <c r="D45" s="88" t="str">
        <f t="shared" ca="1" si="0"/>
        <v/>
      </c>
      <c r="E45" s="88" t="str">
        <f t="shared" ca="1" si="1"/>
        <v/>
      </c>
      <c r="F45" s="88" t="str">
        <f ca="1">IF(B45&lt;&gt;"",COUNTIF(CatInt!A:A,ModInCmp!B45),"")</f>
        <v/>
      </c>
    </row>
    <row r="46" spans="1:6" x14ac:dyDescent="0.15">
      <c r="A46" s="88" t="str">
        <f ca="1">IFERROR(A45+MATCH(CONCATENATE("*",CmpAcroSelected,"*"),OFFSET(CatModules!A$1,A45,0,100,1),0),"")</f>
        <v/>
      </c>
      <c r="B46" s="88" t="str">
        <f t="shared" ca="1" si="2"/>
        <v/>
      </c>
      <c r="C46" s="88" t="str">
        <f ca="1">IFERROR(VLOOKUP(B46,CatModules!B:C,2,FALSE),"")</f>
        <v/>
      </c>
      <c r="D46" s="88" t="str">
        <f t="shared" ca="1" si="0"/>
        <v/>
      </c>
      <c r="E46" s="88" t="str">
        <f t="shared" ca="1" si="1"/>
        <v/>
      </c>
      <c r="F46" s="88" t="str">
        <f ca="1">IF(B46&lt;&gt;"",COUNTIF(CatInt!A:A,ModInCmp!B46),"")</f>
        <v/>
      </c>
    </row>
    <row r="47" spans="1:6" x14ac:dyDescent="0.15">
      <c r="A47" s="88" t="str">
        <f ca="1">IFERROR(A46+MATCH(CONCATENATE("*",CmpAcroSelected,"*"),OFFSET(CatModules!A$1,A46,0,100,1),0),"")</f>
        <v/>
      </c>
      <c r="B47" s="88" t="str">
        <f t="shared" ca="1" si="2"/>
        <v/>
      </c>
      <c r="C47" s="88" t="str">
        <f ca="1">IFERROR(VLOOKUP(B47,CatModules!B:C,2,FALSE),"")</f>
        <v/>
      </c>
      <c r="D47" s="88" t="str">
        <f t="shared" ca="1" si="0"/>
        <v/>
      </c>
      <c r="E47" s="88" t="str">
        <f t="shared" ca="1" si="1"/>
        <v/>
      </c>
      <c r="F47" s="88" t="str">
        <f ca="1">IF(B47&lt;&gt;"",COUNTIF(CatInt!A:A,ModInCmp!B47),"")</f>
        <v/>
      </c>
    </row>
    <row r="48" spans="1:6" x14ac:dyDescent="0.15">
      <c r="A48" s="88" t="str">
        <f ca="1">IFERROR(A47+MATCH(CONCATENATE("*",CmpAcroSelected,"*"),OFFSET(CatModules!A$1,A47,0,100,1),0),"")</f>
        <v/>
      </c>
      <c r="B48" s="88" t="str">
        <f t="shared" ca="1" si="2"/>
        <v/>
      </c>
      <c r="C48" s="88" t="str">
        <f ca="1">IFERROR(VLOOKUP(B48,CatModules!B:C,2,FALSE),"")</f>
        <v/>
      </c>
      <c r="D48" s="88" t="str">
        <f t="shared" ca="1" si="0"/>
        <v/>
      </c>
      <c r="E48" s="88" t="str">
        <f t="shared" ca="1" si="1"/>
        <v/>
      </c>
      <c r="F48" s="88" t="str">
        <f ca="1">IF(B48&lt;&gt;"",COUNTIF(CatInt!A:A,ModInCmp!B48),"")</f>
        <v/>
      </c>
    </row>
    <row r="49" spans="1:6" x14ac:dyDescent="0.15">
      <c r="A49" s="88" t="str">
        <f ca="1">IFERROR(A48+MATCH(CONCATENATE("*",CmpAcroSelected,"*"),OFFSET(CatModules!A$1,A48,0,100,1),0),"")</f>
        <v/>
      </c>
      <c r="B49" s="88" t="str">
        <f t="shared" ca="1" si="2"/>
        <v/>
      </c>
      <c r="C49" s="88" t="str">
        <f ca="1">IFERROR(VLOOKUP(B49,CatModules!B:C,2,FALSE),"")</f>
        <v/>
      </c>
      <c r="D49" s="88" t="str">
        <f t="shared" ca="1" si="0"/>
        <v/>
      </c>
      <c r="E49" s="88" t="str">
        <f t="shared" ca="1" si="1"/>
        <v/>
      </c>
      <c r="F49" s="88" t="str">
        <f ca="1">IF(B49&lt;&gt;"",COUNTIF(CatInt!A:A,ModInCmp!B49),"")</f>
        <v/>
      </c>
    </row>
    <row r="50" spans="1:6" x14ac:dyDescent="0.15">
      <c r="A50" s="88" t="str">
        <f ca="1">IFERROR(A49+MATCH(CONCATENATE("*",CmpAcroSelected,"*"),OFFSET(CatModules!A$1,A49,0,100,1),0),"")</f>
        <v/>
      </c>
      <c r="B50" s="88" t="str">
        <f t="shared" ca="1" si="2"/>
        <v/>
      </c>
      <c r="C50" s="88" t="str">
        <f ca="1">IFERROR(VLOOKUP(B50,CatModules!B:C,2,FALSE),"")</f>
        <v/>
      </c>
      <c r="D50" s="88" t="str">
        <f t="shared" ca="1" si="0"/>
        <v/>
      </c>
      <c r="E50" s="88" t="str">
        <f t="shared" ca="1" si="1"/>
        <v/>
      </c>
      <c r="F50" s="88" t="str">
        <f ca="1">IF(B50&lt;&gt;"",COUNTIF(CatInt!A:A,ModInCmp!B50),"")</f>
        <v/>
      </c>
    </row>
    <row r="51" spans="1:6" x14ac:dyDescent="0.15">
      <c r="D51" s="88" t="str">
        <f>IF(F51&lt;&gt;"",F50+D50,"")</f>
        <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197"/>
  <sheetViews>
    <sheetView zoomScale="90" zoomScaleNormal="90" workbookViewId="0">
      <pane xSplit="2" ySplit="1" topLeftCell="C2" activePane="bottomRight" state="frozen"/>
      <selection activeCell="B28" sqref="B28:Z28"/>
      <selection pane="topRight" activeCell="B28" sqref="B28:Z28"/>
      <selection pane="bottomLeft" activeCell="B28" sqref="B28:Z28"/>
      <selection pane="bottomRight" activeCell="A197" sqref="A197"/>
    </sheetView>
  </sheetViews>
  <sheetFormatPr baseColWidth="10" defaultColWidth="9" defaultRowHeight="13" x14ac:dyDescent="0.15"/>
  <cols>
    <col min="1" max="1" width="6.33203125" style="101" bestFit="1" customWidth="1"/>
    <col min="2" max="2" width="30" style="101" customWidth="1"/>
    <col min="3" max="3" width="4.6640625" style="101" bestFit="1" customWidth="1"/>
    <col min="4" max="4" width="17.1640625" style="101" bestFit="1" customWidth="1"/>
    <col min="5" max="5" width="55.1640625" style="102" customWidth="1"/>
    <col min="6" max="6" width="43.5" style="103" customWidth="1"/>
    <col min="7" max="7" width="28" style="103" customWidth="1"/>
    <col min="8" max="8" width="27.33203125" style="103" customWidth="1"/>
    <col min="9" max="9" width="14.1640625" style="103" bestFit="1" customWidth="1"/>
    <col min="10" max="10" width="16.83203125" style="101" bestFit="1" customWidth="1"/>
    <col min="11" max="16384" width="9" style="101"/>
  </cols>
  <sheetData>
    <row r="1" spans="1:11" s="97" customFormat="1" x14ac:dyDescent="0.15">
      <c r="A1" s="97" t="s">
        <v>2369</v>
      </c>
      <c r="B1" s="97" t="s">
        <v>55</v>
      </c>
      <c r="C1" s="97" t="s">
        <v>2374</v>
      </c>
      <c r="D1" s="97" t="s">
        <v>2536</v>
      </c>
      <c r="E1" s="98" t="s">
        <v>2375</v>
      </c>
      <c r="F1" s="99" t="s">
        <v>1551</v>
      </c>
      <c r="G1" s="99" t="s">
        <v>1552</v>
      </c>
      <c r="H1" s="99" t="s">
        <v>1553</v>
      </c>
      <c r="I1" s="100" t="s">
        <v>1554</v>
      </c>
      <c r="J1" s="97" t="s">
        <v>2411</v>
      </c>
      <c r="K1" s="97" t="s">
        <v>2458</v>
      </c>
    </row>
    <row r="2" spans="1:11" ht="16" x14ac:dyDescent="0.2">
      <c r="A2">
        <v>7</v>
      </c>
      <c r="B2" t="s">
        <v>1941</v>
      </c>
      <c r="C2">
        <v>33</v>
      </c>
      <c r="D2" s="101" t="str">
        <f>CONCATENATE(A2,"-",C2)</f>
        <v>7-33</v>
      </c>
      <c r="E2" s="102" t="str">
        <f ca="1">OFFSET(F2,0,LangOffset,1,1)</f>
        <v>Behavioral interventions as part of programs for general population</v>
      </c>
      <c r="F2" t="s">
        <v>3265</v>
      </c>
      <c r="G2" t="s">
        <v>2376</v>
      </c>
      <c r="H2" t="s">
        <v>2377</v>
      </c>
      <c r="I2" t="s">
        <v>3266</v>
      </c>
      <c r="J2" s="101" t="e">
        <f ca="1">IF(AND(MATCH(A2,Pharmaceuticals!#REF!,0),MATCH(E2,Pharmaceuticals!#REF!,0)),1,"")</f>
        <v>#REF!</v>
      </c>
      <c r="K2" s="101" t="str">
        <f ca="1">CONCATENATE(A2,"-",E2)</f>
        <v>7-Behavioral interventions as part of programs for general population</v>
      </c>
    </row>
    <row r="3" spans="1:11" ht="16" x14ac:dyDescent="0.2">
      <c r="A3">
        <v>7</v>
      </c>
      <c r="B3" t="s">
        <v>1941</v>
      </c>
      <c r="C3">
        <v>34</v>
      </c>
      <c r="D3" s="101" t="str">
        <f t="shared" ref="D3:D66" si="0">CONCATENATE(A3,"-",C3)</f>
        <v>7-34</v>
      </c>
      <c r="E3" s="102" t="str">
        <f t="shared" ref="E3:E33" ca="1" si="1">OFFSET(F3,0,LangOffset,1,1)</f>
        <v>Condoms as part of programs for general population</v>
      </c>
      <c r="F3" t="s">
        <v>2378</v>
      </c>
      <c r="G3" t="s">
        <v>2379</v>
      </c>
      <c r="H3" t="s">
        <v>2380</v>
      </c>
      <c r="I3" t="s">
        <v>3267</v>
      </c>
      <c r="J3" s="101" t="e">
        <f ca="1">IF(AND(MATCH(A3,Pharmaceuticals!#REF!,0),MATCH(E3,Pharmaceuticals!#REF!,0)),1,"")</f>
        <v>#REF!</v>
      </c>
      <c r="K3" s="101" t="str">
        <f t="shared" ref="K3:K66" ca="1" si="2">CONCATENATE(A3,"-",E3)</f>
        <v>7-Condoms as part of programs for general population</v>
      </c>
    </row>
    <row r="4" spans="1:11" ht="16" x14ac:dyDescent="0.2">
      <c r="A4">
        <v>7</v>
      </c>
      <c r="B4" t="s">
        <v>1941</v>
      </c>
      <c r="C4">
        <v>35</v>
      </c>
      <c r="D4" s="101" t="str">
        <f t="shared" si="0"/>
        <v>7-35</v>
      </c>
      <c r="E4" s="102" t="str">
        <f t="shared" ca="1" si="1"/>
        <v>Male circumcision</v>
      </c>
      <c r="F4" t="s">
        <v>2381</v>
      </c>
      <c r="G4" t="s">
        <v>2382</v>
      </c>
      <c r="H4" t="s">
        <v>2383</v>
      </c>
      <c r="I4" t="s">
        <v>2384</v>
      </c>
      <c r="J4" s="101" t="e">
        <f ca="1">IF(AND(MATCH(A4,Pharmaceuticals!#REF!,0),MATCH(E4,Pharmaceuticals!#REF!,0)),1,"")</f>
        <v>#REF!</v>
      </c>
      <c r="K4" s="101" t="str">
        <f t="shared" ca="1" si="2"/>
        <v>7-Male circumcision</v>
      </c>
    </row>
    <row r="5" spans="1:11" ht="16" x14ac:dyDescent="0.2">
      <c r="A5">
        <v>7</v>
      </c>
      <c r="B5" t="s">
        <v>1941</v>
      </c>
      <c r="C5">
        <v>37</v>
      </c>
      <c r="D5" s="101" t="str">
        <f t="shared" si="0"/>
        <v>7-37</v>
      </c>
      <c r="E5" s="102" t="str">
        <f t="shared" ca="1" si="1"/>
        <v>Diagnosis and treatment of STIs and other sexual health services for general population</v>
      </c>
      <c r="F5" t="s">
        <v>3268</v>
      </c>
      <c r="G5" t="s">
        <v>2385</v>
      </c>
      <c r="H5" t="s">
        <v>3269</v>
      </c>
      <c r="I5" t="s">
        <v>3270</v>
      </c>
      <c r="J5" s="101" t="e">
        <f ca="1">IF(AND(MATCH(A5,Pharmaceuticals!#REF!,0),MATCH(E5,Pharmaceuticals!#REF!,0)),1,"")</f>
        <v>#REF!</v>
      </c>
      <c r="K5" s="101" t="str">
        <f t="shared" ca="1" si="2"/>
        <v>7-Diagnosis and treatment of STIs and other sexual health services for general population</v>
      </c>
    </row>
    <row r="6" spans="1:11" ht="16" x14ac:dyDescent="0.2">
      <c r="A6">
        <v>7</v>
      </c>
      <c r="B6" t="s">
        <v>1941</v>
      </c>
      <c r="C6">
        <v>39</v>
      </c>
      <c r="D6" s="101" t="str">
        <f t="shared" si="0"/>
        <v>7-39</v>
      </c>
      <c r="E6" s="102" t="str">
        <f t="shared" ca="1" si="1"/>
        <v>Orphan and vulnerable children (OVC) package</v>
      </c>
      <c r="F6" t="s">
        <v>2386</v>
      </c>
      <c r="G6" t="s">
        <v>3271</v>
      </c>
      <c r="H6" t="s">
        <v>2387</v>
      </c>
      <c r="I6" t="s">
        <v>3272</v>
      </c>
      <c r="J6" s="101" t="e">
        <f ca="1">IF(AND(MATCH(A6,Pharmaceuticals!#REF!,0),MATCH(E6,Pharmaceuticals!#REF!,0)),1,"")</f>
        <v>#REF!</v>
      </c>
      <c r="K6" s="101" t="str">
        <f t="shared" ca="1" si="2"/>
        <v>7-Orphan and vulnerable children (OVC) package</v>
      </c>
    </row>
    <row r="7" spans="1:11" ht="16" x14ac:dyDescent="0.2">
      <c r="A7">
        <v>7</v>
      </c>
      <c r="B7" t="s">
        <v>1941</v>
      </c>
      <c r="C7">
        <v>176</v>
      </c>
      <c r="D7" s="101" t="str">
        <f t="shared" si="0"/>
        <v>7-176</v>
      </c>
      <c r="E7" s="102" t="str">
        <f t="shared" ca="1" si="1"/>
        <v>Linkages between HIV programs and RMNCH</v>
      </c>
      <c r="F7" t="s">
        <v>3273</v>
      </c>
      <c r="G7" t="s">
        <v>3274</v>
      </c>
      <c r="H7" t="s">
        <v>3275</v>
      </c>
      <c r="I7" t="s">
        <v>3276</v>
      </c>
      <c r="J7" s="101" t="e">
        <f ca="1">IF(AND(MATCH(A7,Pharmaceuticals!#REF!,0),MATCH(E7,Pharmaceuticals!#REF!,0)),1,"")</f>
        <v>#REF!</v>
      </c>
      <c r="K7" s="101" t="str">
        <f t="shared" ca="1" si="2"/>
        <v>7-Linkages between HIV programs and RMNCH</v>
      </c>
    </row>
    <row r="8" spans="1:11" ht="16" x14ac:dyDescent="0.2">
      <c r="A8">
        <v>7</v>
      </c>
      <c r="B8" t="s">
        <v>1941</v>
      </c>
      <c r="C8">
        <v>40</v>
      </c>
      <c r="D8" s="101" t="str">
        <f t="shared" si="0"/>
        <v>7-40</v>
      </c>
      <c r="E8" s="102" t="str">
        <f t="shared" ca="1" si="1"/>
        <v>Gender-based violence prevention and treatment programs for general population</v>
      </c>
      <c r="F8" t="s">
        <v>3277</v>
      </c>
      <c r="G8" t="s">
        <v>3278</v>
      </c>
      <c r="H8" t="s">
        <v>3279</v>
      </c>
      <c r="I8" t="s">
        <v>3280</v>
      </c>
      <c r="J8" s="101" t="e">
        <f ca="1">IF(AND(MATCH(A8,Pharmaceuticals!#REF!,0),MATCH(E8,Pharmaceuticals!#REF!,0)),1,"")</f>
        <v>#REF!</v>
      </c>
      <c r="K8" s="101" t="str">
        <f t="shared" ca="1" si="2"/>
        <v>7-Gender-based violence prevention and treatment programs for general population</v>
      </c>
    </row>
    <row r="9" spans="1:11" ht="16" x14ac:dyDescent="0.2">
      <c r="A9">
        <v>7</v>
      </c>
      <c r="B9" t="s">
        <v>1941</v>
      </c>
      <c r="C9">
        <v>41</v>
      </c>
      <c r="D9" s="101" t="str">
        <f t="shared" si="0"/>
        <v>7-41</v>
      </c>
      <c r="E9" s="102" t="str">
        <f t="shared" ca="1" si="1"/>
        <v>Other intervention(s) for general population</v>
      </c>
      <c r="F9" t="s">
        <v>3281</v>
      </c>
      <c r="G9" t="s">
        <v>3282</v>
      </c>
      <c r="H9" t="s">
        <v>3283</v>
      </c>
      <c r="I9" t="s">
        <v>3284</v>
      </c>
      <c r="J9" s="101" t="e">
        <f ca="1">IF(AND(MATCH(A9,Pharmaceuticals!#REF!,0),MATCH(E9,Pharmaceuticals!#REF!,0)),1,"")</f>
        <v>#REF!</v>
      </c>
      <c r="K9" s="101" t="str">
        <f t="shared" ca="1" si="2"/>
        <v>7-Other intervention(s) for general population</v>
      </c>
    </row>
    <row r="10" spans="1:11" ht="16" x14ac:dyDescent="0.2">
      <c r="A10">
        <v>9</v>
      </c>
      <c r="B10" t="s">
        <v>3196</v>
      </c>
      <c r="C10">
        <v>182</v>
      </c>
      <c r="D10" s="101" t="str">
        <f t="shared" si="0"/>
        <v>9-182</v>
      </c>
      <c r="E10" s="102" t="str">
        <f t="shared" ca="1" si="1"/>
        <v>Community empowerment for sex workers</v>
      </c>
      <c r="F10" t="s">
        <v>3285</v>
      </c>
      <c r="G10" t="s">
        <v>3286</v>
      </c>
      <c r="H10" t="s">
        <v>3287</v>
      </c>
      <c r="I10" t="s">
        <v>3288</v>
      </c>
      <c r="J10" s="101" t="e">
        <f ca="1">IF(AND(MATCH(A10,Pharmaceuticals!#REF!,0),MATCH(E10,Pharmaceuticals!#REF!,0)),1,"")</f>
        <v>#REF!</v>
      </c>
      <c r="K10" s="101" t="str">
        <f t="shared" ca="1" si="2"/>
        <v>9-Community empowerment for sex workers</v>
      </c>
    </row>
    <row r="11" spans="1:11" ht="16" x14ac:dyDescent="0.2">
      <c r="A11">
        <v>9</v>
      </c>
      <c r="B11" t="s">
        <v>3196</v>
      </c>
      <c r="C11">
        <v>183</v>
      </c>
      <c r="D11" s="101" t="str">
        <f t="shared" si="0"/>
        <v>9-183</v>
      </c>
      <c r="E11" s="102" t="str">
        <f t="shared" ca="1" si="1"/>
        <v>Addressing stigma, discrimination and violence against sex workers</v>
      </c>
      <c r="F11" t="s">
        <v>3289</v>
      </c>
      <c r="G11" t="s">
        <v>3290</v>
      </c>
      <c r="H11" t="s">
        <v>3291</v>
      </c>
      <c r="I11" t="s">
        <v>3292</v>
      </c>
      <c r="J11" s="101" t="e">
        <f ca="1">IF(AND(MATCH(A11,Pharmaceuticals!#REF!,0),MATCH(E11,Pharmaceuticals!#REF!,0)),1,"")</f>
        <v>#REF!</v>
      </c>
      <c r="K11" s="101" t="str">
        <f t="shared" ca="1" si="2"/>
        <v>9-Addressing stigma, discrimination and violence against sex workers</v>
      </c>
    </row>
    <row r="12" spans="1:11" ht="16" x14ac:dyDescent="0.2">
      <c r="A12">
        <v>9</v>
      </c>
      <c r="B12" t="s">
        <v>3196</v>
      </c>
      <c r="C12">
        <v>48</v>
      </c>
      <c r="D12" s="101" t="str">
        <f t="shared" si="0"/>
        <v>9-48</v>
      </c>
      <c r="E12" s="102" t="str">
        <f t="shared" ca="1" si="1"/>
        <v>Behavioral interventions for sex workers</v>
      </c>
      <c r="F12" t="s">
        <v>3293</v>
      </c>
      <c r="G12" t="s">
        <v>3294</v>
      </c>
      <c r="H12" t="s">
        <v>3295</v>
      </c>
      <c r="I12" t="s">
        <v>3296</v>
      </c>
      <c r="J12" s="101" t="e">
        <f ca="1">IF(AND(MATCH(A12,Pharmaceuticals!#REF!,0),MATCH(E12,Pharmaceuticals!#REF!,0)),1,"")</f>
        <v>#REF!</v>
      </c>
      <c r="K12" s="101" t="str">
        <f t="shared" ca="1" si="2"/>
        <v>9-Behavioral interventions for sex workers</v>
      </c>
    </row>
    <row r="13" spans="1:11" ht="16" x14ac:dyDescent="0.2">
      <c r="A13">
        <v>9</v>
      </c>
      <c r="B13" t="s">
        <v>3196</v>
      </c>
      <c r="C13">
        <v>49</v>
      </c>
      <c r="D13" s="101" t="str">
        <f t="shared" si="0"/>
        <v>9-49</v>
      </c>
      <c r="E13" s="102" t="str">
        <f t="shared" ca="1" si="1"/>
        <v>Condoms and lubricant programming for sex workers</v>
      </c>
      <c r="F13" t="s">
        <v>3297</v>
      </c>
      <c r="G13" t="s">
        <v>3298</v>
      </c>
      <c r="H13" t="s">
        <v>3299</v>
      </c>
      <c r="I13" t="s">
        <v>3300</v>
      </c>
      <c r="J13" s="101" t="e">
        <f ca="1">IF(AND(MATCH(A13,Pharmaceuticals!#REF!,0),MATCH(E13,Pharmaceuticals!#REF!,0)),1,"")</f>
        <v>#REF!</v>
      </c>
      <c r="K13" s="101" t="str">
        <f t="shared" ca="1" si="2"/>
        <v>9-Condoms and lubricant programming for sex workers</v>
      </c>
    </row>
    <row r="14" spans="1:11" ht="16" x14ac:dyDescent="0.2">
      <c r="A14">
        <v>9</v>
      </c>
      <c r="B14" t="s">
        <v>3196</v>
      </c>
      <c r="C14">
        <v>184</v>
      </c>
      <c r="D14" s="101" t="str">
        <f t="shared" si="0"/>
        <v>9-184</v>
      </c>
      <c r="E14" s="102" t="str">
        <f t="shared" ca="1" si="1"/>
        <v>Pre-exposure prophylaxis (PrEP) for sex workers</v>
      </c>
      <c r="F14" t="s">
        <v>3301</v>
      </c>
      <c r="G14" t="s">
        <v>3302</v>
      </c>
      <c r="H14" t="s">
        <v>3303</v>
      </c>
      <c r="I14" t="s">
        <v>3304</v>
      </c>
      <c r="J14" s="101" t="e">
        <f ca="1">IF(AND(MATCH(A14,Pharmaceuticals!#REF!,0),MATCH(E14,Pharmaceuticals!#REF!,0)),1,"")</f>
        <v>#REF!</v>
      </c>
      <c r="K14" s="101" t="str">
        <f t="shared" ca="1" si="2"/>
        <v>9-Pre-exposure prophylaxis (PrEP) for sex workers</v>
      </c>
    </row>
    <row r="15" spans="1:11" ht="16" x14ac:dyDescent="0.2">
      <c r="A15">
        <v>9</v>
      </c>
      <c r="B15" t="s">
        <v>3196</v>
      </c>
      <c r="C15">
        <v>52</v>
      </c>
      <c r="D15" s="101" t="str">
        <f t="shared" si="0"/>
        <v>9-52</v>
      </c>
      <c r="E15" s="102" t="str">
        <f t="shared" ca="1" si="1"/>
        <v>Harm reduction interventions for sex workers who inject drugs</v>
      </c>
      <c r="F15" t="s">
        <v>3305</v>
      </c>
      <c r="G15" t="s">
        <v>3306</v>
      </c>
      <c r="H15" t="s">
        <v>3307</v>
      </c>
      <c r="I15" t="s">
        <v>3308</v>
      </c>
      <c r="J15" s="101" t="e">
        <f ca="1">IF(AND(MATCH(A15,Pharmaceuticals!#REF!,0),MATCH(E15,Pharmaceuticals!#REF!,0)),1,"")</f>
        <v>#REF!</v>
      </c>
      <c r="K15" s="101" t="str">
        <f t="shared" ca="1" si="2"/>
        <v>9-Harm reduction interventions for sex workers who inject drugs</v>
      </c>
    </row>
    <row r="16" spans="1:11" ht="16" x14ac:dyDescent="0.2">
      <c r="A16">
        <v>9</v>
      </c>
      <c r="B16" t="s">
        <v>3196</v>
      </c>
      <c r="C16">
        <v>50</v>
      </c>
      <c r="D16" s="101" t="str">
        <f t="shared" si="0"/>
        <v>9-50</v>
      </c>
      <c r="E16" s="102" t="str">
        <f t="shared" ca="1" si="1"/>
        <v>HIV testing services for sex workers</v>
      </c>
      <c r="F16" t="s">
        <v>3309</v>
      </c>
      <c r="G16" t="s">
        <v>3310</v>
      </c>
      <c r="H16" t="s">
        <v>3311</v>
      </c>
      <c r="I16" t="s">
        <v>3312</v>
      </c>
      <c r="J16" s="101" t="e">
        <f ca="1">IF(AND(MATCH(A16,Pharmaceuticals!#REF!,0),MATCH(E16,Pharmaceuticals!#REF!,0)),1,"")</f>
        <v>#REF!</v>
      </c>
      <c r="K16" s="101" t="str">
        <f t="shared" ca="1" si="2"/>
        <v>9-HIV testing services for sex workers</v>
      </c>
    </row>
    <row r="17" spans="1:11" ht="16" x14ac:dyDescent="0.2">
      <c r="A17">
        <v>9</v>
      </c>
      <c r="B17" t="s">
        <v>3196</v>
      </c>
      <c r="C17">
        <v>51</v>
      </c>
      <c r="D17" s="101" t="str">
        <f t="shared" si="0"/>
        <v>9-51</v>
      </c>
      <c r="E17" s="102" t="str">
        <f t="shared" ca="1" si="1"/>
        <v>Diagnosis and treatment of STIs and other sexual and reproductive health services for sex workers</v>
      </c>
      <c r="F17" t="s">
        <v>3313</v>
      </c>
      <c r="G17" t="s">
        <v>3314</v>
      </c>
      <c r="H17" t="s">
        <v>3315</v>
      </c>
      <c r="I17" t="s">
        <v>3316</v>
      </c>
      <c r="J17" s="101" t="e">
        <f ca="1">IF(AND(MATCH(A17,Pharmaceuticals!#REF!,0),MATCH(E17,Pharmaceuticals!#REF!,0)),1,"")</f>
        <v>#REF!</v>
      </c>
      <c r="K17" s="101" t="str">
        <f t="shared" ca="1" si="2"/>
        <v>9-Diagnosis and treatment of STIs and other sexual and reproductive health services for sex workers</v>
      </c>
    </row>
    <row r="18" spans="1:11" ht="16" x14ac:dyDescent="0.2">
      <c r="A18">
        <v>9</v>
      </c>
      <c r="B18" t="s">
        <v>3196</v>
      </c>
      <c r="C18">
        <v>185</v>
      </c>
      <c r="D18" s="101" t="str">
        <f t="shared" si="0"/>
        <v>9-185</v>
      </c>
      <c r="E18" s="102" t="str">
        <f t="shared" ca="1" si="1"/>
        <v>Prevention and management of coinfections and co-morbidities for sex workers</v>
      </c>
      <c r="F18" t="s">
        <v>3317</v>
      </c>
      <c r="G18" t="s">
        <v>3318</v>
      </c>
      <c r="H18" t="s">
        <v>3319</v>
      </c>
      <c r="I18" t="s">
        <v>3320</v>
      </c>
      <c r="J18" s="101" t="e">
        <f ca="1">IF(AND(MATCH(A18,Pharmaceuticals!#REF!,0),MATCH(E18,Pharmaceuticals!#REF!,0)),1,"")</f>
        <v>#REF!</v>
      </c>
      <c r="K18" s="101" t="str">
        <f t="shared" ca="1" si="2"/>
        <v>9-Prevention and management of coinfections and co-morbidities for sex workers</v>
      </c>
    </row>
    <row r="19" spans="1:11" ht="16" x14ac:dyDescent="0.2">
      <c r="A19">
        <v>9</v>
      </c>
      <c r="B19" t="s">
        <v>3196</v>
      </c>
      <c r="C19">
        <v>186</v>
      </c>
      <c r="D19" s="101" t="str">
        <f t="shared" si="0"/>
        <v>9-186</v>
      </c>
      <c r="E19" s="102" t="str">
        <f t="shared" ca="1" si="1"/>
        <v>Interventions for young people who sell sex</v>
      </c>
      <c r="F19" t="s">
        <v>3321</v>
      </c>
      <c r="G19" t="s">
        <v>3322</v>
      </c>
      <c r="H19" t="s">
        <v>3323</v>
      </c>
      <c r="I19" t="s">
        <v>3324</v>
      </c>
      <c r="J19" s="101" t="e">
        <f ca="1">IF(AND(MATCH(A19,Pharmaceuticals!#REF!,0),MATCH(E19,Pharmaceuticals!#REF!,0)),1,"")</f>
        <v>#REF!</v>
      </c>
      <c r="K19" s="101" t="str">
        <f t="shared" ca="1" si="2"/>
        <v>9-Interventions for young people who sell sex</v>
      </c>
    </row>
    <row r="20" spans="1:11" ht="16" x14ac:dyDescent="0.2">
      <c r="A20">
        <v>9</v>
      </c>
      <c r="B20" t="s">
        <v>3196</v>
      </c>
      <c r="C20">
        <v>53</v>
      </c>
      <c r="D20" s="101" t="str">
        <f t="shared" si="0"/>
        <v>9-53</v>
      </c>
      <c r="E20" s="102" t="str">
        <f t="shared" ca="1" si="1"/>
        <v>Other intervention(s) for sex workers and their clients</v>
      </c>
      <c r="F20" t="s">
        <v>3325</v>
      </c>
      <c r="G20" t="s">
        <v>3326</v>
      </c>
      <c r="H20" t="s">
        <v>3327</v>
      </c>
      <c r="I20" t="s">
        <v>3328</v>
      </c>
      <c r="J20" s="101" t="e">
        <f ca="1">IF(AND(MATCH(A20,Pharmaceuticals!#REF!,0),MATCH(E20,Pharmaceuticals!#REF!,0)),1,"")</f>
        <v>#REF!</v>
      </c>
      <c r="K20" s="101" t="str">
        <f t="shared" ca="1" si="2"/>
        <v>9-Other intervention(s) for sex workers and their clients</v>
      </c>
    </row>
    <row r="21" spans="1:11" ht="16" x14ac:dyDescent="0.2">
      <c r="A21">
        <v>10</v>
      </c>
      <c r="B21" t="s">
        <v>3200</v>
      </c>
      <c r="C21">
        <v>187</v>
      </c>
      <c r="D21" s="101" t="str">
        <f t="shared" si="0"/>
        <v>10-187</v>
      </c>
      <c r="E21" s="102" t="str">
        <f t="shared" ca="1" si="1"/>
        <v>Community empowerment for PWID</v>
      </c>
      <c r="F21" t="s">
        <v>3329</v>
      </c>
      <c r="G21" t="s">
        <v>3330</v>
      </c>
      <c r="H21" t="s">
        <v>3331</v>
      </c>
      <c r="I21" t="s">
        <v>3332</v>
      </c>
      <c r="J21" s="101" t="e">
        <f ca="1">IF(AND(MATCH(A21,Pharmaceuticals!#REF!,0),MATCH(E21,Pharmaceuticals!#REF!,0)),1,"")</f>
        <v>#REF!</v>
      </c>
      <c r="K21" s="101" t="str">
        <f t="shared" ca="1" si="2"/>
        <v>10-Community empowerment for PWID</v>
      </c>
    </row>
    <row r="22" spans="1:11" ht="16" x14ac:dyDescent="0.2">
      <c r="A22">
        <v>10</v>
      </c>
      <c r="B22" t="s">
        <v>3200</v>
      </c>
      <c r="C22">
        <v>188</v>
      </c>
      <c r="D22" s="101" t="str">
        <f t="shared" si="0"/>
        <v>10-188</v>
      </c>
      <c r="E22" s="102" t="str">
        <f t="shared" ca="1" si="1"/>
        <v>Addressing stigma, discrimination and violence against PWID</v>
      </c>
      <c r="F22" t="s">
        <v>3333</v>
      </c>
      <c r="G22" t="s">
        <v>3334</v>
      </c>
      <c r="H22" t="s">
        <v>3335</v>
      </c>
      <c r="I22" t="s">
        <v>3336</v>
      </c>
      <c r="J22" s="101" t="e">
        <f ca="1">IF(AND(MATCH(A22,Pharmaceuticals!#REF!,0),MATCH(E22,Pharmaceuticals!#REF!,0)),1,"")</f>
        <v>#REF!</v>
      </c>
      <c r="K22" s="101" t="str">
        <f t="shared" ca="1" si="2"/>
        <v>10-Addressing stigma, discrimination and violence against PWID</v>
      </c>
    </row>
    <row r="23" spans="1:11" ht="16" x14ac:dyDescent="0.2">
      <c r="A23">
        <v>10</v>
      </c>
      <c r="B23" t="s">
        <v>3200</v>
      </c>
      <c r="C23">
        <v>54</v>
      </c>
      <c r="D23" s="101" t="str">
        <f t="shared" si="0"/>
        <v>10-54</v>
      </c>
      <c r="E23" s="102" t="str">
        <f t="shared" ca="1" si="1"/>
        <v>Behavioral interventions for PWID</v>
      </c>
      <c r="F23" t="s">
        <v>3337</v>
      </c>
      <c r="G23" t="s">
        <v>3338</v>
      </c>
      <c r="H23" t="s">
        <v>3339</v>
      </c>
      <c r="I23" t="s">
        <v>3340</v>
      </c>
      <c r="J23" s="101" t="e">
        <f ca="1">IF(AND(MATCH(A23,Pharmaceuticals!#REF!,0),MATCH(E23,Pharmaceuticals!#REF!,0)),1,"")</f>
        <v>#REF!</v>
      </c>
      <c r="K23" s="101" t="str">
        <f t="shared" ca="1" si="2"/>
        <v>10-Behavioral interventions for PWID</v>
      </c>
    </row>
    <row r="24" spans="1:11" ht="16" x14ac:dyDescent="0.2">
      <c r="A24">
        <v>10</v>
      </c>
      <c r="B24" t="s">
        <v>3200</v>
      </c>
      <c r="C24">
        <v>55</v>
      </c>
      <c r="D24" s="101" t="str">
        <f t="shared" si="0"/>
        <v>10-55</v>
      </c>
      <c r="E24" s="102" t="str">
        <f t="shared" ca="1" si="1"/>
        <v>Condoms and lubricant programming for PWID</v>
      </c>
      <c r="F24" t="s">
        <v>3341</v>
      </c>
      <c r="G24" t="s">
        <v>3342</v>
      </c>
      <c r="H24" t="s">
        <v>3343</v>
      </c>
      <c r="I24" t="s">
        <v>3344</v>
      </c>
      <c r="J24" s="101" t="e">
        <f ca="1">IF(AND(MATCH(A24,Pharmaceuticals!#REF!,0),MATCH(E24,Pharmaceuticals!#REF!,0)),1,"")</f>
        <v>#REF!</v>
      </c>
      <c r="K24" s="101" t="str">
        <f t="shared" ca="1" si="2"/>
        <v>10-Condoms and lubricant programming for PWID</v>
      </c>
    </row>
    <row r="25" spans="1:11" ht="16" x14ac:dyDescent="0.2">
      <c r="A25">
        <v>10</v>
      </c>
      <c r="B25" t="s">
        <v>3200</v>
      </c>
      <c r="C25">
        <v>189</v>
      </c>
      <c r="D25" s="101" t="str">
        <f t="shared" si="0"/>
        <v>10-189</v>
      </c>
      <c r="E25" s="102" t="str">
        <f t="shared" ca="1" si="1"/>
        <v>Overdose prevention and management</v>
      </c>
      <c r="F25" t="s">
        <v>3345</v>
      </c>
      <c r="G25" t="s">
        <v>3346</v>
      </c>
      <c r="H25" t="s">
        <v>3347</v>
      </c>
      <c r="I25" t="s">
        <v>3348</v>
      </c>
      <c r="J25" s="101" t="e">
        <f ca="1">IF(AND(MATCH(A25,Pharmaceuticals!#REF!,0),MATCH(E25,Pharmaceuticals!#REF!,0)),1,"")</f>
        <v>#REF!</v>
      </c>
      <c r="K25" s="101" t="str">
        <f t="shared" ca="1" si="2"/>
        <v>10-Overdose prevention and management</v>
      </c>
    </row>
    <row r="26" spans="1:11" ht="16" x14ac:dyDescent="0.2">
      <c r="A26">
        <v>10</v>
      </c>
      <c r="B26" t="s">
        <v>3200</v>
      </c>
      <c r="C26">
        <v>56</v>
      </c>
      <c r="D26" s="101" t="str">
        <f t="shared" si="0"/>
        <v>10-56</v>
      </c>
      <c r="E26" s="102" t="str">
        <f t="shared" ca="1" si="1"/>
        <v>HIV testing services for PWID</v>
      </c>
      <c r="F26" t="s">
        <v>3349</v>
      </c>
      <c r="G26" t="s">
        <v>3350</v>
      </c>
      <c r="H26" t="s">
        <v>3351</v>
      </c>
      <c r="I26" t="s">
        <v>3352</v>
      </c>
      <c r="J26" s="101" t="e">
        <f ca="1">IF(AND(MATCH(A26,Pharmaceuticals!#REF!,0),MATCH(E26,Pharmaceuticals!#REF!,0)),1,"")</f>
        <v>#REF!</v>
      </c>
      <c r="K26" s="101" t="str">
        <f t="shared" ca="1" si="2"/>
        <v>10-HIV testing services for PWID</v>
      </c>
    </row>
    <row r="27" spans="1:11" ht="16" x14ac:dyDescent="0.2">
      <c r="A27">
        <v>10</v>
      </c>
      <c r="B27" t="s">
        <v>3200</v>
      </c>
      <c r="C27">
        <v>57</v>
      </c>
      <c r="D27" s="101" t="str">
        <f t="shared" si="0"/>
        <v>10-57</v>
      </c>
      <c r="E27" s="102" t="str">
        <f t="shared" ca="1" si="1"/>
        <v>Diagnosis and treatment of STIs and other sexual health services for PWID</v>
      </c>
      <c r="F27" t="s">
        <v>3353</v>
      </c>
      <c r="G27" t="s">
        <v>1942</v>
      </c>
      <c r="H27" t="s">
        <v>3354</v>
      </c>
      <c r="I27" t="s">
        <v>3355</v>
      </c>
      <c r="J27" s="101" t="e">
        <f ca="1">IF(AND(MATCH(A27,Pharmaceuticals!#REF!,0),MATCH(E27,Pharmaceuticals!#REF!,0)),1,"")</f>
        <v>#REF!</v>
      </c>
      <c r="K27" s="101" t="str">
        <f t="shared" ca="1" si="2"/>
        <v>10-Diagnosis and treatment of STIs and other sexual health services for PWID</v>
      </c>
    </row>
    <row r="28" spans="1:11" ht="16" x14ac:dyDescent="0.2">
      <c r="A28">
        <v>10</v>
      </c>
      <c r="B28" t="s">
        <v>3200</v>
      </c>
      <c r="C28">
        <v>58</v>
      </c>
      <c r="D28" s="101" t="str">
        <f t="shared" si="0"/>
        <v>10-58</v>
      </c>
      <c r="E28" s="102" t="str">
        <f t="shared" ca="1" si="1"/>
        <v>Needle and Syringe programs for PWID and their partners</v>
      </c>
      <c r="F28" t="s">
        <v>3356</v>
      </c>
      <c r="G28" t="s">
        <v>3357</v>
      </c>
      <c r="H28" t="s">
        <v>3358</v>
      </c>
      <c r="I28" t="s">
        <v>3359</v>
      </c>
      <c r="J28" s="101" t="e">
        <f ca="1">IF(AND(MATCH(A28,Pharmaceuticals!#REF!,0),MATCH(E28,Pharmaceuticals!#REF!,0)),1,"")</f>
        <v>#REF!</v>
      </c>
      <c r="K28" s="101" t="str">
        <f t="shared" ca="1" si="2"/>
        <v>10-Needle and Syringe programs for PWID and their partners</v>
      </c>
    </row>
    <row r="29" spans="1:11" ht="16" x14ac:dyDescent="0.2">
      <c r="A29">
        <v>10</v>
      </c>
      <c r="B29" t="s">
        <v>3200</v>
      </c>
      <c r="C29">
        <v>59</v>
      </c>
      <c r="D29" s="101" t="str">
        <f t="shared" si="0"/>
        <v>10-59</v>
      </c>
      <c r="E29" s="102" t="str">
        <f t="shared" ca="1" si="1"/>
        <v>OST and other drug dependence treatment for PWID</v>
      </c>
      <c r="F29" t="s">
        <v>3360</v>
      </c>
      <c r="G29" t="s">
        <v>3361</v>
      </c>
      <c r="H29" t="s">
        <v>3362</v>
      </c>
      <c r="I29" t="s">
        <v>3363</v>
      </c>
      <c r="J29" s="101" t="e">
        <f ca="1">IF(AND(MATCH(A29,Pharmaceuticals!#REF!,0),MATCH(E29,Pharmaceuticals!#REF!,0)),1,"")</f>
        <v>#REF!</v>
      </c>
      <c r="K29" s="101" t="str">
        <f t="shared" ca="1" si="2"/>
        <v>10-OST and other drug dependence treatment for PWID</v>
      </c>
    </row>
    <row r="30" spans="1:11" ht="16" x14ac:dyDescent="0.2">
      <c r="A30">
        <v>10</v>
      </c>
      <c r="B30" t="s">
        <v>3200</v>
      </c>
      <c r="C30">
        <v>60</v>
      </c>
      <c r="D30" s="101" t="str">
        <f t="shared" si="0"/>
        <v>10-60</v>
      </c>
      <c r="E30" s="102" t="str">
        <f t="shared" ca="1" si="1"/>
        <v>Prevention and management of coinfections and co-morbidities for PWID</v>
      </c>
      <c r="F30" t="s">
        <v>3364</v>
      </c>
      <c r="G30" t="s">
        <v>3318</v>
      </c>
      <c r="H30" t="s">
        <v>3319</v>
      </c>
      <c r="I30" t="s">
        <v>3320</v>
      </c>
      <c r="J30" s="101" t="e">
        <f ca="1">IF(AND(MATCH(A30,Pharmaceuticals!#REF!,0),MATCH(E30,Pharmaceuticals!#REF!,0)),1,"")</f>
        <v>#REF!</v>
      </c>
      <c r="K30" s="101" t="str">
        <f t="shared" ca="1" si="2"/>
        <v>10-Prevention and management of coinfections and co-morbidities for PWID</v>
      </c>
    </row>
    <row r="31" spans="1:11" ht="16" x14ac:dyDescent="0.2">
      <c r="A31">
        <v>10</v>
      </c>
      <c r="B31" t="s">
        <v>3200</v>
      </c>
      <c r="C31">
        <v>190</v>
      </c>
      <c r="D31" s="101" t="str">
        <f t="shared" si="0"/>
        <v>10-190</v>
      </c>
      <c r="E31" s="102" t="str">
        <f t="shared" ca="1" si="1"/>
        <v>Interventions for young people who inject drugs</v>
      </c>
      <c r="F31" t="s">
        <v>3365</v>
      </c>
      <c r="G31" t="s">
        <v>3366</v>
      </c>
      <c r="H31" t="s">
        <v>3367</v>
      </c>
      <c r="I31" t="s">
        <v>3368</v>
      </c>
      <c r="J31" s="101" t="e">
        <f ca="1">IF(AND(MATCH(A31,Pharmaceuticals!#REF!,0),MATCH(E31,Pharmaceuticals!#REF!,0)),1,"")</f>
        <v>#REF!</v>
      </c>
      <c r="K31" s="101" t="str">
        <f t="shared" ca="1" si="2"/>
        <v>10-Interventions for young people who inject drugs</v>
      </c>
    </row>
    <row r="32" spans="1:11" ht="16" x14ac:dyDescent="0.2">
      <c r="A32">
        <v>10</v>
      </c>
      <c r="B32" t="s">
        <v>3200</v>
      </c>
      <c r="C32">
        <v>61</v>
      </c>
      <c r="D32" s="101" t="str">
        <f t="shared" si="0"/>
        <v>10-61</v>
      </c>
      <c r="E32" s="102" t="str">
        <f t="shared" ca="1" si="1"/>
        <v>Other intervention(s) for IDUs and their partners</v>
      </c>
      <c r="F32" t="s">
        <v>3369</v>
      </c>
      <c r="G32" t="s">
        <v>3370</v>
      </c>
      <c r="H32" t="s">
        <v>3371</v>
      </c>
      <c r="I32" t="s">
        <v>3372</v>
      </c>
      <c r="J32" s="101" t="e">
        <f ca="1">IF(AND(MATCH(A32,Pharmaceuticals!#REF!,0),MATCH(E32,Pharmaceuticals!#REF!,0)),1,"")</f>
        <v>#REF!</v>
      </c>
      <c r="K32" s="101" t="str">
        <f t="shared" ca="1" si="2"/>
        <v>10-Other intervention(s) for IDUs and their partners</v>
      </c>
    </row>
    <row r="33" spans="1:11" ht="16" x14ac:dyDescent="0.2">
      <c r="A33">
        <v>11</v>
      </c>
      <c r="B33" t="s">
        <v>3212</v>
      </c>
      <c r="C33">
        <v>62</v>
      </c>
      <c r="D33" s="101" t="str">
        <f t="shared" si="0"/>
        <v>11-62</v>
      </c>
      <c r="E33" s="102" t="str">
        <f t="shared" ca="1" si="1"/>
        <v>Behavioral interventions for other vulnerable populations</v>
      </c>
      <c r="F33" t="s">
        <v>3373</v>
      </c>
      <c r="G33" t="s">
        <v>3374</v>
      </c>
      <c r="H33" t="s">
        <v>3375</v>
      </c>
      <c r="I33" t="s">
        <v>3376</v>
      </c>
      <c r="J33" s="101" t="e">
        <f ca="1">IF(AND(MATCH(A33,Pharmaceuticals!#REF!,0),MATCH(E33,Pharmaceuticals!#REF!,0)),1,"")</f>
        <v>#REF!</v>
      </c>
      <c r="K33" s="101" t="str">
        <f t="shared" ca="1" si="2"/>
        <v>11-Behavioral interventions for other vulnerable populations</v>
      </c>
    </row>
    <row r="34" spans="1:11" ht="16" x14ac:dyDescent="0.2">
      <c r="A34">
        <v>11</v>
      </c>
      <c r="B34" t="s">
        <v>3212</v>
      </c>
      <c r="C34">
        <v>63</v>
      </c>
      <c r="D34" s="101" t="str">
        <f t="shared" si="0"/>
        <v>11-63</v>
      </c>
      <c r="E34" s="102" t="str">
        <f t="shared" ref="E34:E65" ca="1" si="3">OFFSET(F34,0,LangOffset,1,1)</f>
        <v>Male and female condoms for other vulnerable populations</v>
      </c>
      <c r="F34" t="s">
        <v>3377</v>
      </c>
      <c r="G34" t="s">
        <v>3378</v>
      </c>
      <c r="H34" t="s">
        <v>3379</v>
      </c>
      <c r="I34" t="s">
        <v>3380</v>
      </c>
      <c r="J34" s="101" t="e">
        <f ca="1">IF(AND(MATCH(A34,Pharmaceuticals!#REF!,0),MATCH(E34,Pharmaceuticals!#REF!,0)),1,"")</f>
        <v>#REF!</v>
      </c>
      <c r="K34" s="101" t="str">
        <f t="shared" ca="1" si="2"/>
        <v>11-Male and female condoms for other vulnerable populations</v>
      </c>
    </row>
    <row r="35" spans="1:11" ht="16" x14ac:dyDescent="0.2">
      <c r="A35">
        <v>11</v>
      </c>
      <c r="B35" t="s">
        <v>3212</v>
      </c>
      <c r="C35">
        <v>64</v>
      </c>
      <c r="D35" s="101" t="str">
        <f t="shared" si="0"/>
        <v>11-64</v>
      </c>
      <c r="E35" s="102" t="str">
        <f t="shared" ca="1" si="3"/>
        <v>HIV testing services for other vulnerable populations</v>
      </c>
      <c r="F35" t="s">
        <v>3381</v>
      </c>
      <c r="G35" t="s">
        <v>3382</v>
      </c>
      <c r="H35" t="s">
        <v>3383</v>
      </c>
      <c r="I35" t="s">
        <v>3384</v>
      </c>
      <c r="J35" s="101" t="e">
        <f ca="1">IF(AND(MATCH(A35,Pharmaceuticals!#REF!,0),MATCH(E35,Pharmaceuticals!#REF!,0)),1,"")</f>
        <v>#REF!</v>
      </c>
      <c r="K35" s="101" t="str">
        <f t="shared" ca="1" si="2"/>
        <v>11-HIV testing services for other vulnerable populations</v>
      </c>
    </row>
    <row r="36" spans="1:11" ht="16" x14ac:dyDescent="0.2">
      <c r="A36">
        <v>11</v>
      </c>
      <c r="B36" t="s">
        <v>3212</v>
      </c>
      <c r="C36">
        <v>65</v>
      </c>
      <c r="D36" s="101" t="str">
        <f t="shared" si="0"/>
        <v>11-65</v>
      </c>
      <c r="E36" s="102" t="str">
        <f t="shared" ca="1" si="3"/>
        <v>Diagnosis and treatment of STIs and other sexual health services for other vulnerable populations</v>
      </c>
      <c r="F36" t="s">
        <v>3385</v>
      </c>
      <c r="G36" t="s">
        <v>3386</v>
      </c>
      <c r="H36" t="s">
        <v>3387</v>
      </c>
      <c r="I36" t="s">
        <v>3388</v>
      </c>
      <c r="J36" s="101" t="e">
        <f ca="1">IF(AND(MATCH(A36,Pharmaceuticals!#REF!,0),MATCH(E36,Pharmaceuticals!#REF!,0)),1,"")</f>
        <v>#REF!</v>
      </c>
      <c r="K36" s="101" t="str">
        <f t="shared" ca="1" si="2"/>
        <v>11-Diagnosis and treatment of STIs and other sexual health services for other vulnerable populations</v>
      </c>
    </row>
    <row r="37" spans="1:11" ht="16" x14ac:dyDescent="0.2">
      <c r="A37">
        <v>11</v>
      </c>
      <c r="B37" t="s">
        <v>3212</v>
      </c>
      <c r="C37">
        <v>66</v>
      </c>
      <c r="D37" s="101" t="str">
        <f t="shared" si="0"/>
        <v>11-66</v>
      </c>
      <c r="E37" s="102" t="str">
        <f t="shared" ca="1" si="3"/>
        <v>Other intervention(s) for other vulnerable populations</v>
      </c>
      <c r="F37" t="s">
        <v>3389</v>
      </c>
      <c r="G37" t="s">
        <v>3390</v>
      </c>
      <c r="H37" t="s">
        <v>3391</v>
      </c>
      <c r="I37" t="s">
        <v>3392</v>
      </c>
      <c r="J37" s="101" t="e">
        <f ca="1">IF(AND(MATCH(A37,Pharmaceuticals!#REF!,0),MATCH(E37,Pharmaceuticals!#REF!,0)),1,"")</f>
        <v>#REF!</v>
      </c>
      <c r="K37" s="101" t="str">
        <f t="shared" ca="1" si="2"/>
        <v>11-Other intervention(s) for other vulnerable populations</v>
      </c>
    </row>
    <row r="38" spans="1:11" ht="16" x14ac:dyDescent="0.2">
      <c r="A38">
        <v>12</v>
      </c>
      <c r="B38" t="s">
        <v>1938</v>
      </c>
      <c r="C38">
        <v>67</v>
      </c>
      <c r="D38" s="101" t="str">
        <f t="shared" si="0"/>
        <v>12-67</v>
      </c>
      <c r="E38" s="102" t="str">
        <f t="shared" ca="1" si="3"/>
        <v>Behavioral change as part of programs for adolescent and youth</v>
      </c>
      <c r="F38" t="s">
        <v>113</v>
      </c>
      <c r="G38" t="s">
        <v>1939</v>
      </c>
      <c r="H38" t="s">
        <v>3393</v>
      </c>
      <c r="I38" t="s">
        <v>3394</v>
      </c>
      <c r="J38" s="101" t="e">
        <f ca="1">IF(AND(MATCH(A38,Pharmaceuticals!#REF!,0),MATCH(E38,Pharmaceuticals!#REF!,0)),1,"")</f>
        <v>#REF!</v>
      </c>
      <c r="K38" s="101" t="str">
        <f t="shared" ca="1" si="2"/>
        <v>12-Behavioral change as part of programs for adolescent and youth</v>
      </c>
    </row>
    <row r="39" spans="1:11" ht="16" x14ac:dyDescent="0.2">
      <c r="A39">
        <v>12</v>
      </c>
      <c r="B39" t="s">
        <v>1938</v>
      </c>
      <c r="C39">
        <v>68</v>
      </c>
      <c r="D39" s="101" t="str">
        <f t="shared" si="0"/>
        <v>12-68</v>
      </c>
      <c r="E39" s="102" t="str">
        <f t="shared" ca="1" si="3"/>
        <v>Male and Female condoms for adolescents and youth, in and out of school</v>
      </c>
      <c r="F39" t="s">
        <v>3395</v>
      </c>
      <c r="G39" t="s">
        <v>3396</v>
      </c>
      <c r="H39" t="s">
        <v>3397</v>
      </c>
      <c r="I39" t="s">
        <v>3398</v>
      </c>
      <c r="J39" s="101" t="e">
        <f ca="1">IF(AND(MATCH(A39,Pharmaceuticals!#REF!,0),MATCH(E39,Pharmaceuticals!#REF!,0)),1,"")</f>
        <v>#REF!</v>
      </c>
      <c r="K39" s="101" t="str">
        <f t="shared" ca="1" si="2"/>
        <v>12-Male and Female condoms for adolescents and youth, in and out of school</v>
      </c>
    </row>
    <row r="40" spans="1:11" ht="16" x14ac:dyDescent="0.2">
      <c r="A40">
        <v>12</v>
      </c>
      <c r="B40" t="s">
        <v>1938</v>
      </c>
      <c r="C40">
        <v>212</v>
      </c>
      <c r="D40" s="101" t="str">
        <f t="shared" si="0"/>
        <v>12-212</v>
      </c>
      <c r="E40" s="102" t="str">
        <f t="shared" ca="1" si="3"/>
        <v>Gender-based violence prevention and treatment programs for adolescents and youth</v>
      </c>
      <c r="F40" t="s">
        <v>3399</v>
      </c>
      <c r="G40" t="s">
        <v>3400</v>
      </c>
      <c r="H40" t="s">
        <v>3279</v>
      </c>
      <c r="I40" t="s">
        <v>3401</v>
      </c>
      <c r="J40" s="101" t="e">
        <f ca="1">IF(AND(MATCH(A40,Pharmaceuticals!#REF!,0),MATCH(E40,Pharmaceuticals!#REF!,0)),1,"")</f>
        <v>#REF!</v>
      </c>
      <c r="K40" s="101" t="str">
        <f t="shared" ca="1" si="2"/>
        <v>12-Gender-based violence prevention and treatment programs for adolescents and youth</v>
      </c>
    </row>
    <row r="41" spans="1:11" ht="16" x14ac:dyDescent="0.2">
      <c r="A41">
        <v>12</v>
      </c>
      <c r="B41" t="s">
        <v>1938</v>
      </c>
      <c r="C41">
        <v>213</v>
      </c>
      <c r="D41" s="101" t="str">
        <f t="shared" si="0"/>
        <v>12-213</v>
      </c>
      <c r="E41" s="102" t="str">
        <f t="shared" ca="1" si="3"/>
        <v>Pre-exposure prophylaxis (PrEP) for adolescents and youth</v>
      </c>
      <c r="F41" t="s">
        <v>3402</v>
      </c>
      <c r="G41" t="s">
        <v>3403</v>
      </c>
      <c r="H41" t="s">
        <v>3303</v>
      </c>
      <c r="I41" t="s">
        <v>3404</v>
      </c>
      <c r="J41" s="101" t="e">
        <f ca="1">IF(AND(MATCH(A41,Pharmaceuticals!#REF!,0),MATCH(E41,Pharmaceuticals!#REF!,0)),1,"")</f>
        <v>#REF!</v>
      </c>
      <c r="K41" s="101" t="str">
        <f t="shared" ca="1" si="2"/>
        <v>12-Pre-exposure prophylaxis (PrEP) for adolescents and youth</v>
      </c>
    </row>
    <row r="42" spans="1:11" ht="16" x14ac:dyDescent="0.2">
      <c r="A42">
        <v>12</v>
      </c>
      <c r="B42" t="s">
        <v>1938</v>
      </c>
      <c r="C42">
        <v>69</v>
      </c>
      <c r="D42" s="101" t="str">
        <f t="shared" si="0"/>
        <v>12-69</v>
      </c>
      <c r="E42" s="102" t="str">
        <f t="shared" ca="1" si="3"/>
        <v>HIV testing services for adolescents and youth, in and out of school</v>
      </c>
      <c r="F42" t="s">
        <v>3405</v>
      </c>
      <c r="G42" t="s">
        <v>3406</v>
      </c>
      <c r="H42" t="s">
        <v>3407</v>
      </c>
      <c r="I42" t="s">
        <v>3408</v>
      </c>
      <c r="J42" s="101" t="e">
        <f ca="1">IF(AND(MATCH(A42,Pharmaceuticals!#REF!,0),MATCH(E42,Pharmaceuticals!#REF!,0)),1,"")</f>
        <v>#REF!</v>
      </c>
      <c r="K42" s="101" t="str">
        <f t="shared" ca="1" si="2"/>
        <v>12-HIV testing services for adolescents and youth, in and out of school</v>
      </c>
    </row>
    <row r="43" spans="1:11" ht="16" x14ac:dyDescent="0.2">
      <c r="A43">
        <v>12</v>
      </c>
      <c r="B43" t="s">
        <v>1938</v>
      </c>
      <c r="C43">
        <v>214</v>
      </c>
      <c r="D43" s="101" t="str">
        <f t="shared" si="0"/>
        <v>12-214</v>
      </c>
      <c r="E43" s="102" t="str">
        <f t="shared" ca="1" si="3"/>
        <v>Community mobilization and norms change</v>
      </c>
      <c r="F43" t="s">
        <v>3409</v>
      </c>
      <c r="G43" t="s">
        <v>3410</v>
      </c>
      <c r="H43" t="s">
        <v>3411</v>
      </c>
      <c r="I43" t="s">
        <v>3412</v>
      </c>
      <c r="J43" s="101" t="e">
        <f ca="1">IF(AND(MATCH(A43,Pharmaceuticals!#REF!,0),MATCH(E43,Pharmaceuticals!#REF!,0)),1,"")</f>
        <v>#REF!</v>
      </c>
      <c r="K43" s="101" t="str">
        <f t="shared" ca="1" si="2"/>
        <v>12-Community mobilization and norms change</v>
      </c>
    </row>
    <row r="44" spans="1:11" ht="16" x14ac:dyDescent="0.2">
      <c r="A44">
        <v>12</v>
      </c>
      <c r="B44" t="s">
        <v>1938</v>
      </c>
      <c r="C44">
        <v>215</v>
      </c>
      <c r="D44" s="101" t="str">
        <f t="shared" si="0"/>
        <v>12-215</v>
      </c>
      <c r="E44" s="102" t="str">
        <f t="shared" ca="1" si="3"/>
        <v>Addressing stigma, discrimination and legal barriers to care for adolescents and youth</v>
      </c>
      <c r="F44" t="s">
        <v>3413</v>
      </c>
      <c r="G44" t="s">
        <v>3414</v>
      </c>
      <c r="H44" t="s">
        <v>3415</v>
      </c>
      <c r="I44" t="s">
        <v>3416</v>
      </c>
      <c r="J44" s="101" t="e">
        <f ca="1">IF(AND(MATCH(A44,Pharmaceuticals!#REF!,0),MATCH(E44,Pharmaceuticals!#REF!,0)),1,"")</f>
        <v>#REF!</v>
      </c>
      <c r="K44" s="101" t="str">
        <f t="shared" ca="1" si="2"/>
        <v>12-Addressing stigma, discrimination and legal barriers to care for adolescents and youth</v>
      </c>
    </row>
    <row r="45" spans="1:11" ht="16" x14ac:dyDescent="0.2">
      <c r="A45">
        <v>12</v>
      </c>
      <c r="B45" t="s">
        <v>1938</v>
      </c>
      <c r="C45">
        <v>216</v>
      </c>
      <c r="D45" s="101" t="str">
        <f t="shared" si="0"/>
        <v>12-216</v>
      </c>
      <c r="E45" s="102" t="str">
        <f t="shared" ca="1" si="3"/>
        <v>Socioeconomic approaches</v>
      </c>
      <c r="F45" t="s">
        <v>3417</v>
      </c>
      <c r="G45" t="s">
        <v>3418</v>
      </c>
      <c r="H45" t="s">
        <v>3419</v>
      </c>
      <c r="I45" t="s">
        <v>3420</v>
      </c>
      <c r="J45" s="101" t="e">
        <f ca="1">IF(AND(MATCH(A45,Pharmaceuticals!#REF!,0),MATCH(E45,Pharmaceuticals!#REF!,0)),1,"")</f>
        <v>#REF!</v>
      </c>
      <c r="K45" s="101" t="str">
        <f t="shared" ca="1" si="2"/>
        <v>12-Socioeconomic approaches</v>
      </c>
    </row>
    <row r="46" spans="1:11" ht="16" x14ac:dyDescent="0.2">
      <c r="A46">
        <v>12</v>
      </c>
      <c r="B46" t="s">
        <v>1938</v>
      </c>
      <c r="C46">
        <v>70</v>
      </c>
      <c r="D46" s="101" t="str">
        <f t="shared" si="0"/>
        <v>12-70</v>
      </c>
      <c r="E46" s="102" t="str">
        <f t="shared" ca="1" si="3"/>
        <v>Linkages of HIV, RMNCH, and TB programs for adolescents, girls, and young women</v>
      </c>
      <c r="F46" t="s">
        <v>3421</v>
      </c>
      <c r="G46" t="s">
        <v>3422</v>
      </c>
      <c r="H46" t="s">
        <v>3423</v>
      </c>
      <c r="I46" t="s">
        <v>3424</v>
      </c>
      <c r="J46" s="101" t="e">
        <f ca="1">IF(AND(MATCH(A46,Pharmaceuticals!#REF!,0),MATCH(E46,Pharmaceuticals!#REF!,0)),1,"")</f>
        <v>#REF!</v>
      </c>
      <c r="K46" s="101" t="str">
        <f t="shared" ca="1" si="2"/>
        <v>12-Linkages of HIV, RMNCH, and TB programs for adolescents, girls, and young women</v>
      </c>
    </row>
    <row r="47" spans="1:11" ht="16" x14ac:dyDescent="0.2">
      <c r="A47">
        <v>12</v>
      </c>
      <c r="B47" t="s">
        <v>1938</v>
      </c>
      <c r="C47">
        <v>217</v>
      </c>
      <c r="D47" s="101" t="str">
        <f t="shared" si="0"/>
        <v>12-217</v>
      </c>
      <c r="E47" s="102" t="str">
        <f t="shared" ca="1" si="3"/>
        <v>Keeping girls in school</v>
      </c>
      <c r="F47" t="s">
        <v>3425</v>
      </c>
      <c r="G47" t="s">
        <v>3426</v>
      </c>
      <c r="H47" t="s">
        <v>3427</v>
      </c>
      <c r="I47" t="s">
        <v>3428</v>
      </c>
      <c r="J47" s="101" t="e">
        <f ca="1">IF(AND(MATCH(A47,Pharmaceuticals!#REF!,0),MATCH(E47,Pharmaceuticals!#REF!,0)),1,"")</f>
        <v>#REF!</v>
      </c>
      <c r="K47" s="101" t="str">
        <f t="shared" ca="1" si="2"/>
        <v>12-Keeping girls in school</v>
      </c>
    </row>
    <row r="48" spans="1:11" ht="16" x14ac:dyDescent="0.2">
      <c r="A48">
        <v>12</v>
      </c>
      <c r="B48" t="s">
        <v>1938</v>
      </c>
      <c r="C48">
        <v>72</v>
      </c>
      <c r="D48" s="101" t="str">
        <f t="shared" si="0"/>
        <v>12-72</v>
      </c>
      <c r="E48" s="102" t="str">
        <f t="shared" ca="1" si="3"/>
        <v>Other intervention(s) for adolescent and youth</v>
      </c>
      <c r="F48" t="s">
        <v>3429</v>
      </c>
      <c r="G48" t="s">
        <v>3430</v>
      </c>
      <c r="H48" t="s">
        <v>1940</v>
      </c>
      <c r="I48" t="s">
        <v>3431</v>
      </c>
      <c r="J48" s="101" t="e">
        <f ca="1">IF(AND(MATCH(A48,Pharmaceuticals!#REF!,0),MATCH(E48,Pharmaceuticals!#REF!,0)),1,"")</f>
        <v>#REF!</v>
      </c>
      <c r="K48" s="101" t="str">
        <f t="shared" ca="1" si="2"/>
        <v>12-Other intervention(s) for adolescent and youth</v>
      </c>
    </row>
    <row r="49" spans="1:11" ht="16" x14ac:dyDescent="0.2">
      <c r="A49">
        <v>13</v>
      </c>
      <c r="B49" t="s">
        <v>109</v>
      </c>
      <c r="C49">
        <v>73</v>
      </c>
      <c r="D49" s="101" t="str">
        <f t="shared" si="0"/>
        <v>13-73</v>
      </c>
      <c r="E49" s="102" t="str">
        <f t="shared" ca="1" si="3"/>
        <v>Prong 1: Primary prevention of HIV infection among women of childbearing age</v>
      </c>
      <c r="F49" t="s">
        <v>110</v>
      </c>
      <c r="G49" t="s">
        <v>3432</v>
      </c>
      <c r="H49" t="s">
        <v>3433</v>
      </c>
      <c r="I49" t="s">
        <v>3434</v>
      </c>
      <c r="J49" s="101" t="e">
        <f ca="1">IF(AND(MATCH(A49,Pharmaceuticals!#REF!,0),MATCH(E49,Pharmaceuticals!#REF!,0)),1,"")</f>
        <v>#REF!</v>
      </c>
      <c r="K49" s="101" t="str">
        <f t="shared" ca="1" si="2"/>
        <v>13-Prong 1: Primary prevention of HIV infection among women of childbearing age</v>
      </c>
    </row>
    <row r="50" spans="1:11" ht="16" x14ac:dyDescent="0.2">
      <c r="A50">
        <v>13</v>
      </c>
      <c r="B50" t="s">
        <v>109</v>
      </c>
      <c r="C50">
        <v>74</v>
      </c>
      <c r="D50" s="101" t="str">
        <f t="shared" si="0"/>
        <v>13-74</v>
      </c>
      <c r="E50" s="102" t="str">
        <f t="shared" ca="1" si="3"/>
        <v>Prong 2: Preventing unintended pregnancies among women living with HIV</v>
      </c>
      <c r="F50" t="s">
        <v>111</v>
      </c>
      <c r="G50" t="s">
        <v>1936</v>
      </c>
      <c r="H50" t="s">
        <v>3435</v>
      </c>
      <c r="I50" t="s">
        <v>3436</v>
      </c>
      <c r="J50" s="101" t="e">
        <f ca="1">IF(AND(MATCH(A50,Pharmaceuticals!#REF!,0),MATCH(E50,Pharmaceuticals!#REF!,0)),1,"")</f>
        <v>#REF!</v>
      </c>
      <c r="K50" s="101" t="str">
        <f t="shared" ca="1" si="2"/>
        <v>13-Prong 2: Preventing unintended pregnancies among women living with HIV</v>
      </c>
    </row>
    <row r="51" spans="1:11" ht="16" x14ac:dyDescent="0.2">
      <c r="A51">
        <v>13</v>
      </c>
      <c r="B51" t="s">
        <v>109</v>
      </c>
      <c r="C51">
        <v>75</v>
      </c>
      <c r="D51" s="101" t="str">
        <f t="shared" si="0"/>
        <v>13-75</v>
      </c>
      <c r="E51" s="102" t="str">
        <f t="shared" ca="1" si="3"/>
        <v>Prong 3: Preventing vertical HIV transmission</v>
      </c>
      <c r="F51" t="s">
        <v>2388</v>
      </c>
      <c r="G51" t="s">
        <v>2389</v>
      </c>
      <c r="H51" t="s">
        <v>3437</v>
      </c>
      <c r="I51" t="s">
        <v>3438</v>
      </c>
      <c r="J51" s="101" t="e">
        <f ca="1">IF(AND(MATCH(A51,Pharmaceuticals!#REF!,0),MATCH(E51,Pharmaceuticals!#REF!,0)),1,"")</f>
        <v>#REF!</v>
      </c>
      <c r="K51" s="101" t="str">
        <f t="shared" ca="1" si="2"/>
        <v>13-Prong 3: Preventing vertical HIV transmission</v>
      </c>
    </row>
    <row r="52" spans="1:11" ht="16" x14ac:dyDescent="0.2">
      <c r="A52">
        <v>13</v>
      </c>
      <c r="B52" t="s">
        <v>109</v>
      </c>
      <c r="C52">
        <v>76</v>
      </c>
      <c r="D52" s="101" t="str">
        <f t="shared" si="0"/>
        <v>13-76</v>
      </c>
      <c r="E52" s="102" t="str">
        <f t="shared" ca="1" si="3"/>
        <v>Prong 4: Treatment, care and support to mothers living with HIV, their children and families</v>
      </c>
      <c r="F52" t="s">
        <v>3439</v>
      </c>
      <c r="G52" t="s">
        <v>1937</v>
      </c>
      <c r="H52" t="s">
        <v>3440</v>
      </c>
      <c r="I52" t="s">
        <v>3441</v>
      </c>
      <c r="J52" s="101" t="e">
        <f ca="1">IF(AND(MATCH(A52,Pharmaceuticals!#REF!,0),MATCH(E52,Pharmaceuticals!#REF!,0)),1,"")</f>
        <v>#REF!</v>
      </c>
      <c r="K52" s="101" t="str">
        <f t="shared" ca="1" si="2"/>
        <v>13-Prong 4: Treatment, care and support to mothers living with HIV, their children and families</v>
      </c>
    </row>
    <row r="53" spans="1:11" ht="16" x14ac:dyDescent="0.2">
      <c r="A53">
        <v>13</v>
      </c>
      <c r="B53" t="s">
        <v>109</v>
      </c>
      <c r="C53">
        <v>77</v>
      </c>
      <c r="D53" s="101" t="str">
        <f t="shared" si="0"/>
        <v>13-77</v>
      </c>
      <c r="E53" s="102" t="str">
        <f t="shared" ca="1" si="3"/>
        <v>Other intervention(s) for PMTCT</v>
      </c>
      <c r="F53" t="s">
        <v>3442</v>
      </c>
      <c r="G53" t="s">
        <v>3443</v>
      </c>
      <c r="H53" t="s">
        <v>3444</v>
      </c>
      <c r="I53" t="s">
        <v>3445</v>
      </c>
      <c r="J53" s="101" t="e">
        <f ca="1">IF(AND(MATCH(A53,Pharmaceuticals!#REF!,0),MATCH(E53,Pharmaceuticals!#REF!,0)),1,"")</f>
        <v>#REF!</v>
      </c>
      <c r="K53" s="101" t="str">
        <f t="shared" ca="1" si="2"/>
        <v>13-Other intervention(s) for PMTCT</v>
      </c>
    </row>
    <row r="54" spans="1:11" ht="16" x14ac:dyDescent="0.2">
      <c r="A54">
        <v>14</v>
      </c>
      <c r="B54" t="s">
        <v>1965</v>
      </c>
      <c r="C54">
        <v>78</v>
      </c>
      <c r="D54" s="101" t="str">
        <f t="shared" si="0"/>
        <v>14-78</v>
      </c>
      <c r="E54" s="102" t="str">
        <f t="shared" ca="1" si="3"/>
        <v>HIV care</v>
      </c>
      <c r="F54" t="s">
        <v>3446</v>
      </c>
      <c r="G54" t="s">
        <v>3447</v>
      </c>
      <c r="H54" t="s">
        <v>3448</v>
      </c>
      <c r="I54" t="s">
        <v>3449</v>
      </c>
      <c r="J54" s="101" t="e">
        <f ca="1">IF(AND(MATCH(A54,Pharmaceuticals!#REF!,0),MATCH(E54,Pharmaceuticals!#REF!,0)),1,"")</f>
        <v>#REF!</v>
      </c>
      <c r="K54" s="101" t="str">
        <f t="shared" ca="1" si="2"/>
        <v>14-HIV care</v>
      </c>
    </row>
    <row r="55" spans="1:11" ht="16" x14ac:dyDescent="0.2">
      <c r="A55">
        <v>14</v>
      </c>
      <c r="B55" t="s">
        <v>1965</v>
      </c>
      <c r="C55">
        <v>79</v>
      </c>
      <c r="D55" s="101" t="str">
        <f t="shared" si="0"/>
        <v>14-79</v>
      </c>
      <c r="E55" s="102" t="str">
        <f t="shared" ca="1" si="3"/>
        <v>Differentiated ART service delivery</v>
      </c>
      <c r="F55" t="s">
        <v>3450</v>
      </c>
      <c r="G55" t="s">
        <v>3451</v>
      </c>
      <c r="H55" t="s">
        <v>3452</v>
      </c>
      <c r="I55" t="s">
        <v>3453</v>
      </c>
      <c r="J55" s="101" t="e">
        <f ca="1">IF(AND(MATCH(A55,Pharmaceuticals!#REF!,0),MATCH(E55,Pharmaceuticals!#REF!,0)),1,"")</f>
        <v>#REF!</v>
      </c>
      <c r="K55" s="101" t="str">
        <f t="shared" ca="1" si="2"/>
        <v>14-Differentiated ART service delivery</v>
      </c>
    </row>
    <row r="56" spans="1:11" ht="16" x14ac:dyDescent="0.2">
      <c r="A56">
        <v>14</v>
      </c>
      <c r="B56" t="s">
        <v>1965</v>
      </c>
      <c r="C56">
        <v>80</v>
      </c>
      <c r="D56" s="101" t="str">
        <f t="shared" si="0"/>
        <v>14-80</v>
      </c>
      <c r="E56" s="102" t="str">
        <f t="shared" ca="1" si="3"/>
        <v>Treatment monitoring - Drug resistance surveillance</v>
      </c>
      <c r="F56" t="s">
        <v>3454</v>
      </c>
      <c r="G56" t="s">
        <v>3455</v>
      </c>
      <c r="H56" t="s">
        <v>3456</v>
      </c>
      <c r="I56" t="s">
        <v>3457</v>
      </c>
      <c r="J56" s="101" t="e">
        <f ca="1">IF(AND(MATCH(A56,Pharmaceuticals!#REF!,0),MATCH(E56,Pharmaceuticals!#REF!,0)),1,"")</f>
        <v>#REF!</v>
      </c>
      <c r="K56" s="101" t="str">
        <f t="shared" ca="1" si="2"/>
        <v>14-Treatment monitoring - Drug resistance surveillance</v>
      </c>
    </row>
    <row r="57" spans="1:11" ht="16" x14ac:dyDescent="0.2">
      <c r="A57">
        <v>14</v>
      </c>
      <c r="B57" t="s">
        <v>1965</v>
      </c>
      <c r="C57">
        <v>219</v>
      </c>
      <c r="D57" s="101" t="str">
        <f t="shared" si="0"/>
        <v>14-219</v>
      </c>
      <c r="E57" s="102" t="str">
        <f t="shared" ca="1" si="3"/>
        <v>Treatment monitoring - Viral load</v>
      </c>
      <c r="F57" t="s">
        <v>3458</v>
      </c>
      <c r="G57" t="s">
        <v>3459</v>
      </c>
      <c r="H57" t="s">
        <v>3460</v>
      </c>
      <c r="I57" t="s">
        <v>3461</v>
      </c>
      <c r="J57" s="101" t="e">
        <f ca="1">IF(AND(MATCH(A57,Pharmaceuticals!#REF!,0),MATCH(E57,Pharmaceuticals!#REF!,0)),1,"")</f>
        <v>#REF!</v>
      </c>
      <c r="K57" s="101" t="str">
        <f t="shared" ca="1" si="2"/>
        <v>14-Treatment monitoring - Viral load</v>
      </c>
    </row>
    <row r="58" spans="1:11" ht="16" x14ac:dyDescent="0.2">
      <c r="A58">
        <v>14</v>
      </c>
      <c r="B58" t="s">
        <v>1965</v>
      </c>
      <c r="C58">
        <v>81</v>
      </c>
      <c r="D58" s="101" t="str">
        <f t="shared" si="0"/>
        <v>14-81</v>
      </c>
      <c r="E58" s="102" t="str">
        <f t="shared" ca="1" si="3"/>
        <v>Treatment adherence</v>
      </c>
      <c r="F58" t="s">
        <v>2390</v>
      </c>
      <c r="G58" t="s">
        <v>2391</v>
      </c>
      <c r="H58" t="s">
        <v>3462</v>
      </c>
      <c r="I58" t="s">
        <v>3463</v>
      </c>
      <c r="J58" s="101" t="e">
        <f ca="1">IF(AND(MATCH(A58,Pharmaceuticals!#REF!,0),MATCH(E58,Pharmaceuticals!#REF!,0)),1,"")</f>
        <v>#REF!</v>
      </c>
      <c r="K58" s="101" t="str">
        <f t="shared" ca="1" si="2"/>
        <v>14-Treatment adherence</v>
      </c>
    </row>
    <row r="59" spans="1:11" ht="16" x14ac:dyDescent="0.2">
      <c r="A59">
        <v>14</v>
      </c>
      <c r="B59" t="s">
        <v>1965</v>
      </c>
      <c r="C59">
        <v>82</v>
      </c>
      <c r="D59" s="101" t="str">
        <f t="shared" si="0"/>
        <v>14-82</v>
      </c>
      <c r="E59" s="102" t="str">
        <f t="shared" ca="1" si="3"/>
        <v>Prevention, diagnosis and treatment of opportunistic infections</v>
      </c>
      <c r="F59" t="s">
        <v>112</v>
      </c>
      <c r="G59" t="s">
        <v>1558</v>
      </c>
      <c r="H59" t="s">
        <v>1966</v>
      </c>
      <c r="I59" t="s">
        <v>1555</v>
      </c>
      <c r="J59" s="101" t="e">
        <f ca="1">IF(AND(MATCH(A59,Pharmaceuticals!#REF!,0),MATCH(E59,Pharmaceuticals!#REF!,0)),1,"")</f>
        <v>#REF!</v>
      </c>
      <c r="K59" s="101" t="str">
        <f t="shared" ca="1" si="2"/>
        <v>14-Prevention, diagnosis and treatment of opportunistic infections</v>
      </c>
    </row>
    <row r="60" spans="1:11" ht="16" x14ac:dyDescent="0.2">
      <c r="A60">
        <v>14</v>
      </c>
      <c r="B60" t="s">
        <v>1965</v>
      </c>
      <c r="C60">
        <v>83</v>
      </c>
      <c r="D60" s="101" t="str">
        <f t="shared" si="0"/>
        <v>14-83</v>
      </c>
      <c r="E60" s="102" t="str">
        <f t="shared" ca="1" si="3"/>
        <v>Counseling and psycho-social support</v>
      </c>
      <c r="F60" t="s">
        <v>2392</v>
      </c>
      <c r="G60" t="s">
        <v>2393</v>
      </c>
      <c r="H60" t="s">
        <v>2394</v>
      </c>
      <c r="I60" t="s">
        <v>3464</v>
      </c>
      <c r="J60" s="101" t="e">
        <f ca="1">IF(AND(MATCH(A60,Pharmaceuticals!#REF!,0),MATCH(E60,Pharmaceuticals!#REF!,0)),1,"")</f>
        <v>#REF!</v>
      </c>
      <c r="K60" s="101" t="str">
        <f t="shared" ca="1" si="2"/>
        <v>14-Counseling and psycho-social support</v>
      </c>
    </row>
    <row r="61" spans="1:11" ht="16" x14ac:dyDescent="0.2">
      <c r="A61">
        <v>14</v>
      </c>
      <c r="B61" t="s">
        <v>1965</v>
      </c>
      <c r="C61">
        <v>86</v>
      </c>
      <c r="D61" s="101" t="str">
        <f t="shared" si="0"/>
        <v>14-86</v>
      </c>
      <c r="E61" s="102" t="str">
        <f t="shared" ca="1" si="3"/>
        <v>Other intervention(s) for treatment</v>
      </c>
      <c r="F61" t="s">
        <v>3465</v>
      </c>
      <c r="G61" t="s">
        <v>3466</v>
      </c>
      <c r="H61" t="s">
        <v>3467</v>
      </c>
      <c r="I61" t="s">
        <v>3468</v>
      </c>
      <c r="J61" s="101" t="e">
        <f ca="1">IF(AND(MATCH(A61,Pharmaceuticals!#REF!,0),MATCH(E61,Pharmaceuticals!#REF!,0)),1,"")</f>
        <v>#REF!</v>
      </c>
      <c r="K61" s="101" t="str">
        <f t="shared" ca="1" si="2"/>
        <v>14-Other intervention(s) for treatment</v>
      </c>
    </row>
    <row r="62" spans="1:11" ht="16" x14ac:dyDescent="0.2">
      <c r="A62">
        <v>15</v>
      </c>
      <c r="B62" t="s">
        <v>1957</v>
      </c>
      <c r="C62">
        <v>87</v>
      </c>
      <c r="D62" s="101" t="str">
        <f t="shared" si="0"/>
        <v>15-87</v>
      </c>
      <c r="E62" s="102" t="str">
        <f t="shared" ca="1" si="3"/>
        <v>Case detection and diagnosis</v>
      </c>
      <c r="F62" t="s">
        <v>1958</v>
      </c>
      <c r="G62" t="s">
        <v>1959</v>
      </c>
      <c r="H62" t="s">
        <v>1960</v>
      </c>
      <c r="I62" t="s">
        <v>3469</v>
      </c>
      <c r="J62" s="101" t="e">
        <f ca="1">IF(AND(MATCH(A62,Pharmaceuticals!#REF!,0),MATCH(E62,Pharmaceuticals!#REF!,0)),1,"")</f>
        <v>#REF!</v>
      </c>
      <c r="K62" s="101" t="str">
        <f t="shared" ca="1" si="2"/>
        <v>15-Case detection and diagnosis</v>
      </c>
    </row>
    <row r="63" spans="1:11" ht="16" x14ac:dyDescent="0.2">
      <c r="A63">
        <v>15</v>
      </c>
      <c r="B63" t="s">
        <v>1957</v>
      </c>
      <c r="C63">
        <v>88</v>
      </c>
      <c r="D63" s="101" t="str">
        <f t="shared" si="0"/>
        <v>15-88</v>
      </c>
      <c r="E63" s="102" t="str">
        <f t="shared" ca="1" si="3"/>
        <v>Treatment</v>
      </c>
      <c r="F63" t="s">
        <v>2395</v>
      </c>
      <c r="G63" t="s">
        <v>2396</v>
      </c>
      <c r="H63" t="s">
        <v>1961</v>
      </c>
      <c r="I63" t="s">
        <v>2371</v>
      </c>
      <c r="J63" s="101" t="e">
        <f ca="1">IF(AND(MATCH(A63,Pharmaceuticals!#REF!,0),MATCH(E63,Pharmaceuticals!#REF!,0)),1,"")</f>
        <v>#REF!</v>
      </c>
      <c r="K63" s="101" t="str">
        <f t="shared" ca="1" si="2"/>
        <v>15-Treatment</v>
      </c>
    </row>
    <row r="64" spans="1:11" ht="16" x14ac:dyDescent="0.2">
      <c r="A64">
        <v>15</v>
      </c>
      <c r="B64" t="s">
        <v>1957</v>
      </c>
      <c r="C64">
        <v>89</v>
      </c>
      <c r="D64" s="101" t="str">
        <f t="shared" si="0"/>
        <v>15-89</v>
      </c>
      <c r="E64" s="102" t="str">
        <f t="shared" ca="1" si="3"/>
        <v>Prevention</v>
      </c>
      <c r="F64" t="s">
        <v>2397</v>
      </c>
      <c r="G64" t="s">
        <v>2398</v>
      </c>
      <c r="H64" t="s">
        <v>1962</v>
      </c>
      <c r="I64" t="s">
        <v>2399</v>
      </c>
      <c r="J64" s="101" t="e">
        <f ca="1">IF(AND(MATCH(A64,Pharmaceuticals!#REF!,0),MATCH(E64,Pharmaceuticals!#REF!,0)),1,"")</f>
        <v>#REF!</v>
      </c>
      <c r="K64" s="101" t="str">
        <f t="shared" ca="1" si="2"/>
        <v>15-Prevention</v>
      </c>
    </row>
    <row r="65" spans="1:11" ht="16" x14ac:dyDescent="0.2">
      <c r="A65">
        <v>15</v>
      </c>
      <c r="B65" t="s">
        <v>1957</v>
      </c>
      <c r="C65">
        <v>90</v>
      </c>
      <c r="D65" s="101" t="str">
        <f t="shared" si="0"/>
        <v>15-90</v>
      </c>
      <c r="E65" s="102" t="str">
        <f t="shared" ca="1" si="3"/>
        <v>Engaging all care providers (TB care and prevention)</v>
      </c>
      <c r="F65" t="s">
        <v>3470</v>
      </c>
      <c r="G65" t="s">
        <v>1931</v>
      </c>
      <c r="H65" t="s">
        <v>3471</v>
      </c>
      <c r="I65" t="s">
        <v>2400</v>
      </c>
      <c r="J65" s="101" t="e">
        <f ca="1">IF(AND(MATCH(A65,Pharmaceuticals!#REF!,0),MATCH(E65,Pharmaceuticals!#REF!,0)),1,"")</f>
        <v>#REF!</v>
      </c>
      <c r="K65" s="101" t="str">
        <f t="shared" ca="1" si="2"/>
        <v>15-Engaging all care providers (TB care and prevention)</v>
      </c>
    </row>
    <row r="66" spans="1:11" ht="16" x14ac:dyDescent="0.2">
      <c r="A66">
        <v>15</v>
      </c>
      <c r="B66" t="s">
        <v>1957</v>
      </c>
      <c r="C66">
        <v>91</v>
      </c>
      <c r="D66" s="101" t="str">
        <f t="shared" si="0"/>
        <v>15-91</v>
      </c>
      <c r="E66" s="102" t="str">
        <f t="shared" ref="E66:E97" ca="1" si="4">OFFSET(F66,0,LangOffset,1,1)</f>
        <v>Community TB care delivery</v>
      </c>
      <c r="F66" t="s">
        <v>1933</v>
      </c>
      <c r="G66" t="s">
        <v>1934</v>
      </c>
      <c r="H66" t="s">
        <v>3472</v>
      </c>
      <c r="I66" t="s">
        <v>3473</v>
      </c>
      <c r="J66" s="101" t="e">
        <f ca="1">IF(AND(MATCH(A66,Pharmaceuticals!#REF!,0),MATCH(E66,Pharmaceuticals!#REF!,0)),1,"")</f>
        <v>#REF!</v>
      </c>
      <c r="K66" s="101" t="str">
        <f t="shared" ca="1" si="2"/>
        <v>15-Community TB care delivery</v>
      </c>
    </row>
    <row r="67" spans="1:11" ht="16" x14ac:dyDescent="0.2">
      <c r="A67">
        <v>15</v>
      </c>
      <c r="B67" t="s">
        <v>1957</v>
      </c>
      <c r="C67">
        <v>229</v>
      </c>
      <c r="D67" s="101" t="str">
        <f t="shared" ref="D67:D130" si="5">CONCATENATE(A67,"-",C67)</f>
        <v>15-229</v>
      </c>
      <c r="E67" s="102" t="str">
        <f t="shared" ca="1" si="4"/>
        <v>Key populations (TB care and prevention) - Prisoners</v>
      </c>
      <c r="F67" t="s">
        <v>3474</v>
      </c>
      <c r="G67" t="s">
        <v>3475</v>
      </c>
      <c r="H67" t="s">
        <v>3476</v>
      </c>
      <c r="I67" t="s">
        <v>3477</v>
      </c>
      <c r="J67" s="101" t="e">
        <f ca="1">IF(AND(MATCH(A67,Pharmaceuticals!#REF!,0),MATCH(E67,Pharmaceuticals!#REF!,0)),1,"")</f>
        <v>#REF!</v>
      </c>
      <c r="K67" s="101" t="str">
        <f t="shared" ref="K67:K130" ca="1" si="6">CONCATENATE(A67,"-",E67)</f>
        <v>15-Key populations (TB care and prevention) - Prisoners</v>
      </c>
    </row>
    <row r="68" spans="1:11" ht="16" x14ac:dyDescent="0.2">
      <c r="A68">
        <v>15</v>
      </c>
      <c r="B68" t="s">
        <v>1957</v>
      </c>
      <c r="C68">
        <v>92</v>
      </c>
      <c r="D68" s="101" t="str">
        <f t="shared" si="5"/>
        <v>15-92</v>
      </c>
      <c r="E68" s="102" t="str">
        <f t="shared" ca="1" si="4"/>
        <v>Key populations (TB care and prevention) - Others</v>
      </c>
      <c r="F68" t="s">
        <v>3478</v>
      </c>
      <c r="G68" t="s">
        <v>3479</v>
      </c>
      <c r="H68" t="s">
        <v>3480</v>
      </c>
      <c r="I68" t="s">
        <v>3481</v>
      </c>
      <c r="J68" s="101" t="e">
        <f ca="1">IF(AND(MATCH(A68,Pharmaceuticals!#REF!,0),MATCH(E68,Pharmaceuticals!#REF!,0)),1,"")</f>
        <v>#REF!</v>
      </c>
      <c r="K68" s="101" t="str">
        <f t="shared" ca="1" si="6"/>
        <v>15-Key populations (TB care and prevention) - Others</v>
      </c>
    </row>
    <row r="69" spans="1:11" ht="16" x14ac:dyDescent="0.2">
      <c r="A69">
        <v>15</v>
      </c>
      <c r="B69" t="s">
        <v>1957</v>
      </c>
      <c r="C69">
        <v>93</v>
      </c>
      <c r="D69" s="101" t="str">
        <f t="shared" si="5"/>
        <v>15-93</v>
      </c>
      <c r="E69" s="102" t="str">
        <f t="shared" ca="1" si="4"/>
        <v>Collaborative activities with other programs and sectors (TB care and prevention)</v>
      </c>
      <c r="F69" t="s">
        <v>3482</v>
      </c>
      <c r="G69" t="s">
        <v>1935</v>
      </c>
      <c r="H69" t="s">
        <v>1963</v>
      </c>
      <c r="I69" t="s">
        <v>3483</v>
      </c>
      <c r="J69" s="101" t="e">
        <f ca="1">IF(AND(MATCH(A69,Pharmaceuticals!#REF!,0),MATCH(E69,Pharmaceuticals!#REF!,0)),1,"")</f>
        <v>#REF!</v>
      </c>
      <c r="K69" s="101" t="str">
        <f t="shared" ca="1" si="6"/>
        <v>15-Collaborative activities with other programs and sectors (TB care and prevention)</v>
      </c>
    </row>
    <row r="70" spans="1:11" ht="16" x14ac:dyDescent="0.2">
      <c r="A70">
        <v>15</v>
      </c>
      <c r="B70" t="s">
        <v>1957</v>
      </c>
      <c r="C70">
        <v>230</v>
      </c>
      <c r="D70" s="101" t="str">
        <f t="shared" si="5"/>
        <v>15-230</v>
      </c>
      <c r="E70" s="102" t="str">
        <f t="shared" ca="1" si="4"/>
        <v>Removing human rights and gender related barriers to TB care and prevention</v>
      </c>
      <c r="F70" t="s">
        <v>3484</v>
      </c>
      <c r="G70" t="s">
        <v>3485</v>
      </c>
      <c r="H70" t="s">
        <v>3486</v>
      </c>
      <c r="I70" t="s">
        <v>3487</v>
      </c>
      <c r="J70" s="101" t="e">
        <f ca="1">IF(AND(MATCH(A70,Pharmaceuticals!#REF!,0),MATCH(E70,Pharmaceuticals!#REF!,0)),1,"")</f>
        <v>#REF!</v>
      </c>
      <c r="K70" s="101" t="str">
        <f t="shared" ca="1" si="6"/>
        <v>15-Removing human rights and gender related barriers to TB care and prevention</v>
      </c>
    </row>
    <row r="71" spans="1:11" ht="16" x14ac:dyDescent="0.2">
      <c r="A71">
        <v>15</v>
      </c>
      <c r="B71" t="s">
        <v>1957</v>
      </c>
      <c r="C71">
        <v>94</v>
      </c>
      <c r="D71" s="101" t="str">
        <f t="shared" si="5"/>
        <v>15-94</v>
      </c>
      <c r="E71" s="102" t="str">
        <f t="shared" ca="1" si="4"/>
        <v>Other TB care and prevention intervention(s)</v>
      </c>
      <c r="F71" t="s">
        <v>3488</v>
      </c>
      <c r="G71" t="s">
        <v>1914</v>
      </c>
      <c r="H71" t="s">
        <v>1915</v>
      </c>
      <c r="I71" t="s">
        <v>1918</v>
      </c>
      <c r="J71" s="101" t="e">
        <f ca="1">IF(AND(MATCH(A71,Pharmaceuticals!#REF!,0),MATCH(E71,Pharmaceuticals!#REF!,0)),1,"")</f>
        <v>#REF!</v>
      </c>
      <c r="K71" s="101" t="str">
        <f t="shared" ca="1" si="6"/>
        <v>15-Other TB care and prevention intervention(s)</v>
      </c>
    </row>
    <row r="72" spans="1:11" ht="16" x14ac:dyDescent="0.2">
      <c r="A72">
        <v>16</v>
      </c>
      <c r="B72" t="s">
        <v>1964</v>
      </c>
      <c r="C72">
        <v>95</v>
      </c>
      <c r="D72" s="101" t="str">
        <f t="shared" si="5"/>
        <v>16-95</v>
      </c>
      <c r="E72" s="102" t="str">
        <f t="shared" ca="1" si="4"/>
        <v>TB/HIV collaborative interventions</v>
      </c>
      <c r="F72" t="s">
        <v>2401</v>
      </c>
      <c r="G72" t="s">
        <v>3489</v>
      </c>
      <c r="H72" t="s">
        <v>3490</v>
      </c>
      <c r="I72" t="s">
        <v>2402</v>
      </c>
      <c r="J72" s="101" t="e">
        <f ca="1">IF(AND(MATCH(A72,Pharmaceuticals!#REF!,0),MATCH(E72,Pharmaceuticals!#REF!,0)),1,"")</f>
        <v>#REF!</v>
      </c>
      <c r="K72" s="101" t="str">
        <f t="shared" ca="1" si="6"/>
        <v>16-TB/HIV collaborative interventions</v>
      </c>
    </row>
    <row r="73" spans="1:11" ht="16" x14ac:dyDescent="0.2">
      <c r="A73">
        <v>16</v>
      </c>
      <c r="B73" t="s">
        <v>1964</v>
      </c>
      <c r="C73">
        <v>96</v>
      </c>
      <c r="D73" s="101" t="str">
        <f t="shared" si="5"/>
        <v>16-96</v>
      </c>
      <c r="E73" s="102" t="str">
        <f t="shared" ca="1" si="4"/>
        <v>Engaging all care providers (TB/HIV)</v>
      </c>
      <c r="F73" t="s">
        <v>3491</v>
      </c>
      <c r="G73" t="s">
        <v>1931</v>
      </c>
      <c r="H73" t="s">
        <v>3492</v>
      </c>
      <c r="I73" t="s">
        <v>3493</v>
      </c>
      <c r="J73" s="101" t="e">
        <f ca="1">IF(AND(MATCH(A73,Pharmaceuticals!#REF!,0),MATCH(E73,Pharmaceuticals!#REF!,0)),1,"")</f>
        <v>#REF!</v>
      </c>
      <c r="K73" s="101" t="str">
        <f t="shared" ca="1" si="6"/>
        <v>16-Engaging all care providers (TB/HIV)</v>
      </c>
    </row>
    <row r="74" spans="1:11" ht="16" x14ac:dyDescent="0.2">
      <c r="A74">
        <v>16</v>
      </c>
      <c r="B74" t="s">
        <v>1964</v>
      </c>
      <c r="C74">
        <v>97</v>
      </c>
      <c r="D74" s="101" t="str">
        <f t="shared" si="5"/>
        <v>16-97</v>
      </c>
      <c r="E74" s="102" t="str">
        <f t="shared" ca="1" si="4"/>
        <v>Community TB/HIV care delivery</v>
      </c>
      <c r="F74" t="s">
        <v>3494</v>
      </c>
      <c r="G74" t="s">
        <v>1934</v>
      </c>
      <c r="H74" t="s">
        <v>3495</v>
      </c>
      <c r="I74" t="s">
        <v>3496</v>
      </c>
      <c r="J74" s="101" t="e">
        <f ca="1">IF(AND(MATCH(A74,Pharmaceuticals!#REF!,0),MATCH(E74,Pharmaceuticals!#REF!,0)),1,"")</f>
        <v>#REF!</v>
      </c>
      <c r="K74" s="101" t="str">
        <f t="shared" ca="1" si="6"/>
        <v>16-Community TB/HIV care delivery</v>
      </c>
    </row>
    <row r="75" spans="1:11" ht="16" x14ac:dyDescent="0.2">
      <c r="A75">
        <v>16</v>
      </c>
      <c r="B75" t="s">
        <v>1964</v>
      </c>
      <c r="C75">
        <v>220</v>
      </c>
      <c r="D75" s="101" t="str">
        <f t="shared" si="5"/>
        <v>16-220</v>
      </c>
      <c r="E75" s="102" t="str">
        <f t="shared" ca="1" si="4"/>
        <v>Key populations (TB/HIV) - Prisoners</v>
      </c>
      <c r="F75" t="s">
        <v>3497</v>
      </c>
      <c r="G75" t="s">
        <v>3498</v>
      </c>
      <c r="H75" t="s">
        <v>3499</v>
      </c>
      <c r="I75" t="s">
        <v>3500</v>
      </c>
      <c r="J75" s="101" t="e">
        <f ca="1">IF(AND(MATCH(A75,Pharmaceuticals!#REF!,0),MATCH(E75,Pharmaceuticals!#REF!,0)),1,"")</f>
        <v>#REF!</v>
      </c>
      <c r="K75" s="101" t="str">
        <f t="shared" ca="1" si="6"/>
        <v>16-Key populations (TB/HIV) - Prisoners</v>
      </c>
    </row>
    <row r="76" spans="1:11" ht="16" x14ac:dyDescent="0.2">
      <c r="A76">
        <v>16</v>
      </c>
      <c r="B76" t="s">
        <v>1964</v>
      </c>
      <c r="C76">
        <v>98</v>
      </c>
      <c r="D76" s="101" t="str">
        <f t="shared" si="5"/>
        <v>16-98</v>
      </c>
      <c r="E76" s="102" t="str">
        <f t="shared" ca="1" si="4"/>
        <v>Key populations (TB/HIV) - Others</v>
      </c>
      <c r="F76" t="s">
        <v>3501</v>
      </c>
      <c r="G76" t="s">
        <v>3479</v>
      </c>
      <c r="H76" t="s">
        <v>3502</v>
      </c>
      <c r="I76" t="s">
        <v>3481</v>
      </c>
      <c r="J76" s="101" t="e">
        <f ca="1">IF(AND(MATCH(A76,Pharmaceuticals!#REF!,0),MATCH(E76,Pharmaceuticals!#REF!,0)),1,"")</f>
        <v>#REF!</v>
      </c>
      <c r="K76" s="101" t="str">
        <f t="shared" ca="1" si="6"/>
        <v>16-Key populations (TB/HIV) - Others</v>
      </c>
    </row>
    <row r="77" spans="1:11" ht="16" x14ac:dyDescent="0.2">
      <c r="A77">
        <v>16</v>
      </c>
      <c r="B77" t="s">
        <v>1964</v>
      </c>
      <c r="C77">
        <v>99</v>
      </c>
      <c r="D77" s="101" t="str">
        <f t="shared" si="5"/>
        <v>16-99</v>
      </c>
      <c r="E77" s="102" t="str">
        <f t="shared" ca="1" si="4"/>
        <v>Collaborative activities with other programs and sectors (TB/HIV)</v>
      </c>
      <c r="F77" t="s">
        <v>3503</v>
      </c>
      <c r="G77" t="s">
        <v>3504</v>
      </c>
      <c r="H77" t="s">
        <v>1963</v>
      </c>
      <c r="I77" t="s">
        <v>3505</v>
      </c>
      <c r="J77" s="101" t="e">
        <f ca="1">IF(AND(MATCH(A77,Pharmaceuticals!#REF!,0),MATCH(E77,Pharmaceuticals!#REF!,0)),1,"")</f>
        <v>#REF!</v>
      </c>
      <c r="K77" s="101" t="str">
        <f t="shared" ca="1" si="6"/>
        <v>16-Collaborative activities with other programs and sectors (TB/HIV)</v>
      </c>
    </row>
    <row r="78" spans="1:11" ht="16" x14ac:dyDescent="0.2">
      <c r="A78">
        <v>16</v>
      </c>
      <c r="B78" t="s">
        <v>1964</v>
      </c>
      <c r="C78">
        <v>221</v>
      </c>
      <c r="D78" s="101" t="str">
        <f t="shared" si="5"/>
        <v>16-221</v>
      </c>
      <c r="E78" s="102" t="str">
        <f t="shared" ca="1" si="4"/>
        <v>Removing human rights and gender related barriers to TB/HIV collaborative programming</v>
      </c>
      <c r="F78" t="s">
        <v>3506</v>
      </c>
      <c r="G78" t="s">
        <v>3507</v>
      </c>
      <c r="H78" t="s">
        <v>3508</v>
      </c>
      <c r="I78" t="s">
        <v>3509</v>
      </c>
      <c r="J78" s="101" t="e">
        <f ca="1">IF(AND(MATCH(A78,Pharmaceuticals!#REF!,0),MATCH(E78,Pharmaceuticals!#REF!,0)),1,"")</f>
        <v>#REF!</v>
      </c>
      <c r="K78" s="101" t="str">
        <f t="shared" ca="1" si="6"/>
        <v>16-Removing human rights and gender related barriers to TB/HIV collaborative programming</v>
      </c>
    </row>
    <row r="79" spans="1:11" ht="16" x14ac:dyDescent="0.2">
      <c r="A79">
        <v>16</v>
      </c>
      <c r="B79" t="s">
        <v>1964</v>
      </c>
      <c r="C79">
        <v>100</v>
      </c>
      <c r="D79" s="101" t="str">
        <f t="shared" si="5"/>
        <v>16-100</v>
      </c>
      <c r="E79" s="102" t="str">
        <f t="shared" ca="1" si="4"/>
        <v>Other TB/HIV intervention(s)</v>
      </c>
      <c r="F79" t="s">
        <v>3510</v>
      </c>
      <c r="G79" t="s">
        <v>1914</v>
      </c>
      <c r="H79" t="s">
        <v>1915</v>
      </c>
      <c r="I79" t="s">
        <v>1918</v>
      </c>
      <c r="J79" s="101" t="e">
        <f ca="1">IF(AND(MATCH(A79,Pharmaceuticals!#REF!,0),MATCH(E79,Pharmaceuticals!#REF!,0)),1,"")</f>
        <v>#REF!</v>
      </c>
      <c r="K79" s="101" t="str">
        <f t="shared" ca="1" si="6"/>
        <v>16-Other TB/HIV intervention(s)</v>
      </c>
    </row>
    <row r="80" spans="1:11" ht="16" x14ac:dyDescent="0.2">
      <c r="A80">
        <v>16</v>
      </c>
      <c r="B80" t="s">
        <v>1964</v>
      </c>
      <c r="C80">
        <v>95</v>
      </c>
      <c r="D80" s="101" t="str">
        <f t="shared" si="5"/>
        <v>16-95</v>
      </c>
      <c r="E80" s="102" t="str">
        <f t="shared" ca="1" si="4"/>
        <v>TB/HIV collaborative interventions</v>
      </c>
      <c r="F80" t="s">
        <v>2401</v>
      </c>
      <c r="G80" t="s">
        <v>3489</v>
      </c>
      <c r="H80" t="s">
        <v>3490</v>
      </c>
      <c r="I80" t="s">
        <v>2402</v>
      </c>
      <c r="J80" s="101" t="e">
        <f ca="1">IF(AND(MATCH(A80,Pharmaceuticals!#REF!,0),MATCH(E80,Pharmaceuticals!#REF!,0)),1,"")</f>
        <v>#REF!</v>
      </c>
      <c r="K80" s="101" t="str">
        <f t="shared" ca="1" si="6"/>
        <v>16-TB/HIV collaborative interventions</v>
      </c>
    </row>
    <row r="81" spans="1:11" ht="16" x14ac:dyDescent="0.2">
      <c r="A81">
        <v>16</v>
      </c>
      <c r="B81" t="s">
        <v>1964</v>
      </c>
      <c r="C81">
        <v>96</v>
      </c>
      <c r="D81" s="101" t="str">
        <f t="shared" si="5"/>
        <v>16-96</v>
      </c>
      <c r="E81" s="102" t="str">
        <f t="shared" ca="1" si="4"/>
        <v>Engaging all care providers (TB/HIV)</v>
      </c>
      <c r="F81" t="s">
        <v>3491</v>
      </c>
      <c r="G81" t="s">
        <v>1931</v>
      </c>
      <c r="H81" t="s">
        <v>3492</v>
      </c>
      <c r="I81" t="s">
        <v>3493</v>
      </c>
      <c r="J81" s="101" t="e">
        <f ca="1">IF(AND(MATCH(A81,Pharmaceuticals!#REF!,0),MATCH(E81,Pharmaceuticals!#REF!,0)),1,"")</f>
        <v>#REF!</v>
      </c>
      <c r="K81" s="101" t="str">
        <f t="shared" ca="1" si="6"/>
        <v>16-Engaging all care providers (TB/HIV)</v>
      </c>
    </row>
    <row r="82" spans="1:11" ht="16" x14ac:dyDescent="0.2">
      <c r="A82">
        <v>16</v>
      </c>
      <c r="B82" t="s">
        <v>1964</v>
      </c>
      <c r="C82">
        <v>97</v>
      </c>
      <c r="D82" s="101" t="str">
        <f t="shared" si="5"/>
        <v>16-97</v>
      </c>
      <c r="E82" s="102" t="str">
        <f t="shared" ca="1" si="4"/>
        <v>Community TB/HIV care delivery</v>
      </c>
      <c r="F82" t="s">
        <v>3494</v>
      </c>
      <c r="G82" t="s">
        <v>1934</v>
      </c>
      <c r="H82" t="s">
        <v>3495</v>
      </c>
      <c r="I82" t="s">
        <v>3496</v>
      </c>
      <c r="J82" s="101" t="e">
        <f ca="1">IF(AND(MATCH(A82,Pharmaceuticals!#REF!,0),MATCH(E82,Pharmaceuticals!#REF!,0)),1,"")</f>
        <v>#REF!</v>
      </c>
      <c r="K82" s="101" t="str">
        <f t="shared" ca="1" si="6"/>
        <v>16-Community TB/HIV care delivery</v>
      </c>
    </row>
    <row r="83" spans="1:11" ht="16" x14ac:dyDescent="0.2">
      <c r="A83">
        <v>16</v>
      </c>
      <c r="B83" t="s">
        <v>1964</v>
      </c>
      <c r="C83">
        <v>220</v>
      </c>
      <c r="D83" s="101" t="str">
        <f t="shared" si="5"/>
        <v>16-220</v>
      </c>
      <c r="E83" s="102" t="str">
        <f t="shared" ca="1" si="4"/>
        <v>Key populations (TB/HIV) - Prisoners</v>
      </c>
      <c r="F83" t="s">
        <v>3497</v>
      </c>
      <c r="G83" t="s">
        <v>3498</v>
      </c>
      <c r="H83" t="s">
        <v>3499</v>
      </c>
      <c r="I83" t="s">
        <v>3500</v>
      </c>
      <c r="J83" s="101" t="e">
        <f ca="1">IF(AND(MATCH(A83,Pharmaceuticals!#REF!,0),MATCH(E83,Pharmaceuticals!#REF!,0)),1,"")</f>
        <v>#REF!</v>
      </c>
      <c r="K83" s="101" t="str">
        <f t="shared" ca="1" si="6"/>
        <v>16-Key populations (TB/HIV) - Prisoners</v>
      </c>
    </row>
    <row r="84" spans="1:11" ht="16" x14ac:dyDescent="0.2">
      <c r="A84">
        <v>16</v>
      </c>
      <c r="B84" t="s">
        <v>1964</v>
      </c>
      <c r="C84">
        <v>98</v>
      </c>
      <c r="D84" s="101" t="str">
        <f t="shared" si="5"/>
        <v>16-98</v>
      </c>
      <c r="E84" s="102" t="str">
        <f t="shared" ca="1" si="4"/>
        <v>Key populations (TB/HIV) - Others</v>
      </c>
      <c r="F84" t="s">
        <v>3501</v>
      </c>
      <c r="G84" t="s">
        <v>3479</v>
      </c>
      <c r="H84" t="s">
        <v>3502</v>
      </c>
      <c r="I84" t="s">
        <v>3481</v>
      </c>
      <c r="J84" s="101" t="e">
        <f ca="1">IF(AND(MATCH(A84,Pharmaceuticals!#REF!,0),MATCH(E84,Pharmaceuticals!#REF!,0)),1,"")</f>
        <v>#REF!</v>
      </c>
      <c r="K84" s="101" t="str">
        <f t="shared" ca="1" si="6"/>
        <v>16-Key populations (TB/HIV) - Others</v>
      </c>
    </row>
    <row r="85" spans="1:11" ht="16" x14ac:dyDescent="0.2">
      <c r="A85">
        <v>16</v>
      </c>
      <c r="B85" t="s">
        <v>1964</v>
      </c>
      <c r="C85">
        <v>99</v>
      </c>
      <c r="D85" s="101" t="str">
        <f t="shared" si="5"/>
        <v>16-99</v>
      </c>
      <c r="E85" s="102" t="str">
        <f t="shared" ca="1" si="4"/>
        <v>Collaborative activities with other programs and sectors (TB/HIV)</v>
      </c>
      <c r="F85" t="s">
        <v>3503</v>
      </c>
      <c r="G85" t="s">
        <v>3504</v>
      </c>
      <c r="H85" t="s">
        <v>1963</v>
      </c>
      <c r="I85" t="s">
        <v>3505</v>
      </c>
      <c r="J85" s="101" t="e">
        <f ca="1">IF(AND(MATCH(A85,Pharmaceuticals!#REF!,0),MATCH(E85,Pharmaceuticals!#REF!,0)),1,"")</f>
        <v>#REF!</v>
      </c>
      <c r="K85" s="101" t="str">
        <f t="shared" ca="1" si="6"/>
        <v>16-Collaborative activities with other programs and sectors (TB/HIV)</v>
      </c>
    </row>
    <row r="86" spans="1:11" ht="16" x14ac:dyDescent="0.2">
      <c r="A86">
        <v>16</v>
      </c>
      <c r="B86" t="s">
        <v>1964</v>
      </c>
      <c r="C86">
        <v>221</v>
      </c>
      <c r="D86" s="101" t="str">
        <f t="shared" si="5"/>
        <v>16-221</v>
      </c>
      <c r="E86" s="102" t="str">
        <f t="shared" ca="1" si="4"/>
        <v>Removing human rights and gender related barriers to TB/HIV collaborative programming</v>
      </c>
      <c r="F86" t="s">
        <v>3506</v>
      </c>
      <c r="G86" t="s">
        <v>3507</v>
      </c>
      <c r="H86" t="s">
        <v>3508</v>
      </c>
      <c r="I86" t="s">
        <v>3509</v>
      </c>
      <c r="J86" s="101" t="e">
        <f ca="1">IF(AND(MATCH(A86,Pharmaceuticals!#REF!,0),MATCH(E86,Pharmaceuticals!#REF!,0)),1,"")</f>
        <v>#REF!</v>
      </c>
      <c r="K86" s="101" t="str">
        <f t="shared" ca="1" si="6"/>
        <v>16-Removing human rights and gender related barriers to TB/HIV collaborative programming</v>
      </c>
    </row>
    <row r="87" spans="1:11" ht="16" x14ac:dyDescent="0.2">
      <c r="A87">
        <v>16</v>
      </c>
      <c r="B87" t="s">
        <v>1964</v>
      </c>
      <c r="C87">
        <v>100</v>
      </c>
      <c r="D87" s="101" t="str">
        <f t="shared" si="5"/>
        <v>16-100</v>
      </c>
      <c r="E87" s="102" t="str">
        <f t="shared" ca="1" si="4"/>
        <v>Other TB/HIV intervention(s)</v>
      </c>
      <c r="F87" t="s">
        <v>3510</v>
      </c>
      <c r="G87" t="s">
        <v>1914</v>
      </c>
      <c r="H87" t="s">
        <v>1915</v>
      </c>
      <c r="I87" t="s">
        <v>1918</v>
      </c>
      <c r="J87" s="101" t="e">
        <f ca="1">IF(AND(MATCH(A87,Pharmaceuticals!#REF!,0),MATCH(E87,Pharmaceuticals!#REF!,0)),1,"")</f>
        <v>#REF!</v>
      </c>
      <c r="K87" s="101" t="str">
        <f t="shared" ca="1" si="6"/>
        <v>16-Other TB/HIV intervention(s)</v>
      </c>
    </row>
    <row r="88" spans="1:11" ht="16" x14ac:dyDescent="0.2">
      <c r="A88">
        <v>17</v>
      </c>
      <c r="B88" t="s">
        <v>1922</v>
      </c>
      <c r="C88">
        <v>101</v>
      </c>
      <c r="D88" s="101" t="str">
        <f t="shared" si="5"/>
        <v>17-101</v>
      </c>
      <c r="E88" s="102" t="str">
        <f t="shared" ca="1" si="4"/>
        <v>Case detection and diagnosis: MDR-TB</v>
      </c>
      <c r="F88" t="s">
        <v>1923</v>
      </c>
      <c r="G88" t="s">
        <v>3511</v>
      </c>
      <c r="H88" t="s">
        <v>3512</v>
      </c>
      <c r="I88" t="s">
        <v>1924</v>
      </c>
      <c r="J88" s="101" t="e">
        <f ca="1">IF(AND(MATCH(A88,Pharmaceuticals!#REF!,0),MATCH(E88,Pharmaceuticals!#REF!,0)),1,"")</f>
        <v>#REF!</v>
      </c>
      <c r="K88" s="101" t="str">
        <f t="shared" ca="1" si="6"/>
        <v>17-Case detection and diagnosis: MDR-TB</v>
      </c>
    </row>
    <row r="89" spans="1:11" ht="16" x14ac:dyDescent="0.2">
      <c r="A89">
        <v>17</v>
      </c>
      <c r="B89" t="s">
        <v>1922</v>
      </c>
      <c r="C89">
        <v>102</v>
      </c>
      <c r="D89" s="101" t="str">
        <f t="shared" si="5"/>
        <v>17-102</v>
      </c>
      <c r="E89" s="102" t="str">
        <f t="shared" ca="1" si="4"/>
        <v>Treatment: MDR-TB</v>
      </c>
      <c r="F89" t="s">
        <v>1925</v>
      </c>
      <c r="G89" t="s">
        <v>1926</v>
      </c>
      <c r="H89" t="s">
        <v>3513</v>
      </c>
      <c r="I89" t="s">
        <v>1927</v>
      </c>
      <c r="J89" s="101" t="e">
        <f ca="1">IF(AND(MATCH(A89,Pharmaceuticals!#REF!,0),MATCH(E89,Pharmaceuticals!#REF!,0)),1,"")</f>
        <v>#REF!</v>
      </c>
      <c r="K89" s="101" t="str">
        <f t="shared" ca="1" si="6"/>
        <v>17-Treatment: MDR-TB</v>
      </c>
    </row>
    <row r="90" spans="1:11" ht="16" x14ac:dyDescent="0.2">
      <c r="A90">
        <v>17</v>
      </c>
      <c r="B90" t="s">
        <v>1922</v>
      </c>
      <c r="C90">
        <v>103</v>
      </c>
      <c r="D90" s="101" t="str">
        <f t="shared" si="5"/>
        <v>17-103</v>
      </c>
      <c r="E90" s="102" t="str">
        <f t="shared" ca="1" si="4"/>
        <v>Prevention for MDR-TB</v>
      </c>
      <c r="F90" t="s">
        <v>1928</v>
      </c>
      <c r="G90" t="s">
        <v>1929</v>
      </c>
      <c r="H90" t="s">
        <v>3514</v>
      </c>
      <c r="I90" t="s">
        <v>1930</v>
      </c>
      <c r="J90" s="101" t="e">
        <f ca="1">IF(AND(MATCH(A90,Pharmaceuticals!#REF!,0),MATCH(E90,Pharmaceuticals!#REF!,0)),1,"")</f>
        <v>#REF!</v>
      </c>
      <c r="K90" s="101" t="str">
        <f t="shared" ca="1" si="6"/>
        <v>17-Prevention for MDR-TB</v>
      </c>
    </row>
    <row r="91" spans="1:11" ht="16" x14ac:dyDescent="0.2">
      <c r="A91">
        <v>17</v>
      </c>
      <c r="B91" t="s">
        <v>1922</v>
      </c>
      <c r="C91">
        <v>104</v>
      </c>
      <c r="D91" s="101" t="str">
        <f t="shared" si="5"/>
        <v>17-104</v>
      </c>
      <c r="E91" s="102" t="str">
        <f t="shared" ca="1" si="4"/>
        <v>Engaging all care providers (MDR-TB)</v>
      </c>
      <c r="F91" t="s">
        <v>3515</v>
      </c>
      <c r="G91" t="s">
        <v>1931</v>
      </c>
      <c r="H91" t="s">
        <v>3471</v>
      </c>
      <c r="I91" t="s">
        <v>1932</v>
      </c>
      <c r="J91" s="101" t="e">
        <f ca="1">IF(AND(MATCH(A91,Pharmaceuticals!#REF!,0),MATCH(E91,Pharmaceuticals!#REF!,0)),1,"")</f>
        <v>#REF!</v>
      </c>
      <c r="K91" s="101" t="str">
        <f t="shared" ca="1" si="6"/>
        <v>17-Engaging all care providers (MDR-TB)</v>
      </c>
    </row>
    <row r="92" spans="1:11" ht="16" x14ac:dyDescent="0.2">
      <c r="A92">
        <v>17</v>
      </c>
      <c r="B92" t="s">
        <v>1922</v>
      </c>
      <c r="C92">
        <v>105</v>
      </c>
      <c r="D92" s="101" t="str">
        <f t="shared" si="5"/>
        <v>17-105</v>
      </c>
      <c r="E92" s="102" t="str">
        <f t="shared" ca="1" si="4"/>
        <v>Community MDR-TB care delivery</v>
      </c>
      <c r="F92" t="s">
        <v>3516</v>
      </c>
      <c r="G92" t="s">
        <v>1934</v>
      </c>
      <c r="H92" t="s">
        <v>3517</v>
      </c>
      <c r="I92" t="s">
        <v>3518</v>
      </c>
      <c r="J92" s="101" t="e">
        <f ca="1">IF(AND(MATCH(A92,Pharmaceuticals!#REF!,0),MATCH(E92,Pharmaceuticals!#REF!,0)),1,"")</f>
        <v>#REF!</v>
      </c>
      <c r="K92" s="101" t="str">
        <f t="shared" ca="1" si="6"/>
        <v>17-Community MDR-TB care delivery</v>
      </c>
    </row>
    <row r="93" spans="1:11" ht="16" x14ac:dyDescent="0.2">
      <c r="A93">
        <v>17</v>
      </c>
      <c r="B93" t="s">
        <v>1922</v>
      </c>
      <c r="C93">
        <v>231</v>
      </c>
      <c r="D93" s="101" t="str">
        <f t="shared" si="5"/>
        <v>17-231</v>
      </c>
      <c r="E93" s="102" t="str">
        <f t="shared" ca="1" si="4"/>
        <v>Key populations (MDR-TB) - Prisoners</v>
      </c>
      <c r="F93" t="s">
        <v>3519</v>
      </c>
      <c r="G93" t="s">
        <v>3475</v>
      </c>
      <c r="H93" t="s">
        <v>3476</v>
      </c>
      <c r="I93" t="s">
        <v>3477</v>
      </c>
      <c r="J93" s="101" t="e">
        <f ca="1">IF(AND(MATCH(A93,Pharmaceuticals!#REF!,0),MATCH(E93,Pharmaceuticals!#REF!,0)),1,"")</f>
        <v>#REF!</v>
      </c>
      <c r="K93" s="101" t="str">
        <f t="shared" ca="1" si="6"/>
        <v>17-Key populations (MDR-TB) - Prisoners</v>
      </c>
    </row>
    <row r="94" spans="1:11" ht="16" x14ac:dyDescent="0.2">
      <c r="A94">
        <v>17</v>
      </c>
      <c r="B94" t="s">
        <v>1922</v>
      </c>
      <c r="C94">
        <v>106</v>
      </c>
      <c r="D94" s="101" t="str">
        <f t="shared" si="5"/>
        <v>17-106</v>
      </c>
      <c r="E94" s="102" t="str">
        <f t="shared" ca="1" si="4"/>
        <v>Key populations (MDR-TB) - Others</v>
      </c>
      <c r="F94" t="s">
        <v>3520</v>
      </c>
      <c r="G94" t="s">
        <v>3479</v>
      </c>
      <c r="H94" t="s">
        <v>3480</v>
      </c>
      <c r="I94" t="s">
        <v>3481</v>
      </c>
      <c r="J94" s="101" t="e">
        <f ca="1">IF(AND(MATCH(A94,Pharmaceuticals!#REF!,0),MATCH(E94,Pharmaceuticals!#REF!,0)),1,"")</f>
        <v>#REF!</v>
      </c>
      <c r="K94" s="101" t="str">
        <f t="shared" ca="1" si="6"/>
        <v>17-Key populations (MDR-TB) - Others</v>
      </c>
    </row>
    <row r="95" spans="1:11" ht="16" x14ac:dyDescent="0.2">
      <c r="A95">
        <v>17</v>
      </c>
      <c r="B95" t="s">
        <v>1922</v>
      </c>
      <c r="C95">
        <v>107</v>
      </c>
      <c r="D95" s="101" t="str">
        <f t="shared" si="5"/>
        <v>17-107</v>
      </c>
      <c r="E95" s="102" t="str">
        <f t="shared" ca="1" si="4"/>
        <v>Collaborative activities with other programs and sectors (MDR-TB)</v>
      </c>
      <c r="F95" t="s">
        <v>3521</v>
      </c>
      <c r="G95" t="s">
        <v>1935</v>
      </c>
      <c r="H95" t="s">
        <v>3522</v>
      </c>
      <c r="I95" t="s">
        <v>3523</v>
      </c>
      <c r="J95" s="101" t="e">
        <f ca="1">IF(AND(MATCH(A95,Pharmaceuticals!#REF!,0),MATCH(E95,Pharmaceuticals!#REF!,0)),1,"")</f>
        <v>#REF!</v>
      </c>
      <c r="K95" s="101" t="str">
        <f t="shared" ca="1" si="6"/>
        <v>17-Collaborative activities with other programs and sectors (MDR-TB)</v>
      </c>
    </row>
    <row r="96" spans="1:11" ht="16" x14ac:dyDescent="0.2">
      <c r="A96">
        <v>17</v>
      </c>
      <c r="B96" t="s">
        <v>1922</v>
      </c>
      <c r="C96">
        <v>232</v>
      </c>
      <c r="D96" s="101" t="str">
        <f t="shared" si="5"/>
        <v>17-232</v>
      </c>
      <c r="E96" s="102" t="str">
        <f t="shared" ca="1" si="4"/>
        <v>Removing human rights and gender related barriers to MDR-TB</v>
      </c>
      <c r="F96" t="s">
        <v>3524</v>
      </c>
      <c r="G96" t="s">
        <v>3525</v>
      </c>
      <c r="H96" t="s">
        <v>3526</v>
      </c>
      <c r="I96" t="s">
        <v>3527</v>
      </c>
      <c r="J96" s="101" t="e">
        <f ca="1">IF(AND(MATCH(A96,Pharmaceuticals!#REF!,0),MATCH(E96,Pharmaceuticals!#REF!,0)),1,"")</f>
        <v>#REF!</v>
      </c>
      <c r="K96" s="101" t="str">
        <f t="shared" ca="1" si="6"/>
        <v>17-Removing human rights and gender related barriers to MDR-TB</v>
      </c>
    </row>
    <row r="97" spans="1:11" ht="16" x14ac:dyDescent="0.2">
      <c r="A97">
        <v>17</v>
      </c>
      <c r="B97" t="s">
        <v>1922</v>
      </c>
      <c r="C97">
        <v>108</v>
      </c>
      <c r="D97" s="101" t="str">
        <f t="shared" si="5"/>
        <v>17-108</v>
      </c>
      <c r="E97" s="102" t="str">
        <f t="shared" ca="1" si="4"/>
        <v>Other MDR-TB intervention(s)</v>
      </c>
      <c r="F97" t="s">
        <v>3528</v>
      </c>
      <c r="G97" t="s">
        <v>1914</v>
      </c>
      <c r="H97" t="s">
        <v>1915</v>
      </c>
      <c r="I97" t="s">
        <v>1918</v>
      </c>
      <c r="J97" s="101" t="e">
        <f ca="1">IF(AND(MATCH(A97,Pharmaceuticals!#REF!,0),MATCH(E97,Pharmaceuticals!#REF!,0)),1,"")</f>
        <v>#REF!</v>
      </c>
      <c r="K97" s="101" t="str">
        <f t="shared" ca="1" si="6"/>
        <v>17-Other MDR-TB intervention(s)</v>
      </c>
    </row>
    <row r="98" spans="1:11" ht="16" x14ac:dyDescent="0.2">
      <c r="A98">
        <v>18</v>
      </c>
      <c r="B98" t="s">
        <v>1967</v>
      </c>
      <c r="C98">
        <v>109</v>
      </c>
      <c r="D98" s="101" t="str">
        <f t="shared" si="5"/>
        <v>18-109</v>
      </c>
      <c r="E98" s="102" t="str">
        <f t="shared" ref="E98:E130" ca="1" si="7">OFFSET(F98,0,LangOffset,1,1)</f>
        <v>Long-lasting insecticidal nets (LLIN) - Mass campaign</v>
      </c>
      <c r="F98" t="s">
        <v>1968</v>
      </c>
      <c r="G98" t="s">
        <v>3529</v>
      </c>
      <c r="H98" t="s">
        <v>3530</v>
      </c>
      <c r="I98" t="s">
        <v>1969</v>
      </c>
      <c r="J98" s="101" t="e">
        <f ca="1">IF(AND(MATCH(A98,Pharmaceuticals!#REF!,0),MATCH(E98,Pharmaceuticals!#REF!,0)),1,"")</f>
        <v>#REF!</v>
      </c>
      <c r="K98" s="101" t="str">
        <f t="shared" ca="1" si="6"/>
        <v>18-Long-lasting insecticidal nets (LLIN) - Mass campaign</v>
      </c>
    </row>
    <row r="99" spans="1:11" ht="16" x14ac:dyDescent="0.2">
      <c r="A99">
        <v>18</v>
      </c>
      <c r="B99" t="s">
        <v>1967</v>
      </c>
      <c r="C99">
        <v>110</v>
      </c>
      <c r="D99" s="101" t="str">
        <f t="shared" si="5"/>
        <v>18-110</v>
      </c>
      <c r="E99" s="102" t="str">
        <f t="shared" ca="1" si="7"/>
        <v>Long-lasting insecticidal nets (LLIN) - Continuous distribution</v>
      </c>
      <c r="F99" t="s">
        <v>1970</v>
      </c>
      <c r="G99" t="s">
        <v>3531</v>
      </c>
      <c r="H99" t="s">
        <v>3532</v>
      </c>
      <c r="I99" t="s">
        <v>3533</v>
      </c>
      <c r="J99" s="101" t="e">
        <f ca="1">IF(AND(MATCH(A99,Pharmaceuticals!#REF!,0),MATCH(E99,Pharmaceuticals!#REF!,0)),1,"")</f>
        <v>#REF!</v>
      </c>
      <c r="K99" s="101" t="str">
        <f t="shared" ca="1" si="6"/>
        <v>18-Long-lasting insecticidal nets (LLIN) - Continuous distribution</v>
      </c>
    </row>
    <row r="100" spans="1:11" ht="16" x14ac:dyDescent="0.2">
      <c r="A100">
        <v>18</v>
      </c>
      <c r="B100" t="s">
        <v>1967</v>
      </c>
      <c r="C100">
        <v>111</v>
      </c>
      <c r="D100" s="101" t="str">
        <f t="shared" si="5"/>
        <v>18-111</v>
      </c>
      <c r="E100" s="102" t="str">
        <f t="shared" ca="1" si="7"/>
        <v>Indoor residual spraying (IRS)</v>
      </c>
      <c r="F100" t="s">
        <v>1971</v>
      </c>
      <c r="G100" t="s">
        <v>1972</v>
      </c>
      <c r="H100" t="s">
        <v>3534</v>
      </c>
      <c r="I100" t="s">
        <v>3535</v>
      </c>
      <c r="J100" s="101" t="e">
        <f ca="1">IF(AND(MATCH(A100,Pharmaceuticals!#REF!,0),MATCH(E100,Pharmaceuticals!#REF!,0)),1,"")</f>
        <v>#REF!</v>
      </c>
      <c r="K100" s="101" t="str">
        <f t="shared" ca="1" si="6"/>
        <v>18-Indoor residual spraying (IRS)</v>
      </c>
    </row>
    <row r="101" spans="1:11" ht="16" x14ac:dyDescent="0.2">
      <c r="A101">
        <v>18</v>
      </c>
      <c r="B101" t="s">
        <v>1967</v>
      </c>
      <c r="C101">
        <v>112</v>
      </c>
      <c r="D101" s="101" t="str">
        <f t="shared" si="5"/>
        <v>18-112</v>
      </c>
      <c r="E101" s="102" t="str">
        <f ca="1">OFFSET(F101,0,LangOffset,1,1)</f>
        <v>Other vector control measure(s)</v>
      </c>
      <c r="F101" t="s">
        <v>3536</v>
      </c>
      <c r="G101" t="s">
        <v>1973</v>
      </c>
      <c r="H101" t="s">
        <v>1974</v>
      </c>
      <c r="I101" t="s">
        <v>1975</v>
      </c>
      <c r="J101" s="101" t="e">
        <f ca="1">IF(AND(MATCH(A101,Pharmaceuticals!#REF!,0),MATCH(E101,Pharmaceuticals!#REF!,0)),1,"")</f>
        <v>#REF!</v>
      </c>
      <c r="K101" s="101" t="str">
        <f t="shared" ca="1" si="6"/>
        <v>18-Other vector control measure(s)</v>
      </c>
    </row>
    <row r="102" spans="1:11" ht="16" x14ac:dyDescent="0.2">
      <c r="A102">
        <v>18</v>
      </c>
      <c r="B102" t="s">
        <v>1967</v>
      </c>
      <c r="C102">
        <v>113</v>
      </c>
      <c r="D102" s="101" t="str">
        <f t="shared" si="5"/>
        <v>18-113</v>
      </c>
      <c r="E102" s="102" t="str">
        <f ca="1">OFFSET(F102,0,LangOffset,1,1)</f>
        <v>Entomological monitoring</v>
      </c>
      <c r="F102" t="s">
        <v>1976</v>
      </c>
      <c r="G102" t="s">
        <v>1977</v>
      </c>
      <c r="H102" t="s">
        <v>1978</v>
      </c>
      <c r="I102" t="s">
        <v>1979</v>
      </c>
      <c r="J102" s="101" t="e">
        <f ca="1">IF(AND(MATCH(A102,Pharmaceuticals!#REF!,0),MATCH(E102,Pharmaceuticals!#REF!,0)),1,"")</f>
        <v>#REF!</v>
      </c>
      <c r="K102" s="101" t="str">
        <f t="shared" ca="1" si="6"/>
        <v>18-Entomological monitoring</v>
      </c>
    </row>
    <row r="103" spans="1:11" ht="16" x14ac:dyDescent="0.2">
      <c r="A103">
        <v>18</v>
      </c>
      <c r="B103" t="s">
        <v>1967</v>
      </c>
      <c r="C103">
        <v>114</v>
      </c>
      <c r="D103" s="101" t="str">
        <f t="shared" si="5"/>
        <v>18-114</v>
      </c>
      <c r="E103" s="102" t="str">
        <f t="shared" ca="1" si="7"/>
        <v>IEC/BCC (Vector control)</v>
      </c>
      <c r="F103" t="s">
        <v>3537</v>
      </c>
      <c r="G103" t="s">
        <v>1913</v>
      </c>
      <c r="H103" t="s">
        <v>1913</v>
      </c>
      <c r="I103" t="s">
        <v>3538</v>
      </c>
      <c r="J103" s="101" t="e">
        <f ca="1">IF(AND(MATCH(A103,Pharmaceuticals!#REF!,0),MATCH(E103,Pharmaceuticals!#REF!,0)),1,"")</f>
        <v>#REF!</v>
      </c>
      <c r="K103" s="101" t="str">
        <f t="shared" ca="1" si="6"/>
        <v>18-IEC/BCC (Vector control)</v>
      </c>
    </row>
    <row r="104" spans="1:11" ht="16" x14ac:dyDescent="0.2">
      <c r="A104">
        <v>18</v>
      </c>
      <c r="B104" t="s">
        <v>1967</v>
      </c>
      <c r="C104">
        <v>233</v>
      </c>
      <c r="D104" s="101" t="str">
        <f t="shared" si="5"/>
        <v>18-233</v>
      </c>
      <c r="E104" s="102" t="str">
        <f t="shared" ca="1" si="7"/>
        <v>Removing human rights and gender related barriers to vector control programmes</v>
      </c>
      <c r="F104" t="s">
        <v>3539</v>
      </c>
      <c r="G104" t="s">
        <v>3540</v>
      </c>
      <c r="H104" t="s">
        <v>3541</v>
      </c>
      <c r="I104" t="s">
        <v>3542</v>
      </c>
      <c r="J104" s="101" t="e">
        <f ca="1">IF(AND(MATCH(A104,Pharmaceuticals!#REF!,0),MATCH(E104,Pharmaceuticals!#REF!,0)),1,"")</f>
        <v>#REF!</v>
      </c>
      <c r="K104" s="101" t="str">
        <f t="shared" ca="1" si="6"/>
        <v>18-Removing human rights and gender related barriers to vector control programmes</v>
      </c>
    </row>
    <row r="105" spans="1:11" ht="16" x14ac:dyDescent="0.2">
      <c r="A105">
        <v>19</v>
      </c>
      <c r="B105" t="s">
        <v>1900</v>
      </c>
      <c r="C105">
        <v>115</v>
      </c>
      <c r="D105" s="101" t="str">
        <f t="shared" si="5"/>
        <v>19-115</v>
      </c>
      <c r="E105" s="102" t="str">
        <f t="shared" ca="1" si="7"/>
        <v>Facility-based treatment</v>
      </c>
      <c r="F105" t="s">
        <v>1901</v>
      </c>
      <c r="G105" t="s">
        <v>1902</v>
      </c>
      <c r="H105" t="s">
        <v>1903</v>
      </c>
      <c r="I105" t="s">
        <v>3543</v>
      </c>
      <c r="J105" s="101" t="e">
        <f ca="1">IF(AND(MATCH(A105,Pharmaceuticals!#REF!,0),MATCH(E105,Pharmaceuticals!#REF!,0)),1,"")</f>
        <v>#REF!</v>
      </c>
      <c r="K105" s="101" t="str">
        <f t="shared" ca="1" si="6"/>
        <v>19-Facility-based treatment</v>
      </c>
    </row>
    <row r="106" spans="1:11" ht="16" x14ac:dyDescent="0.2">
      <c r="A106">
        <v>19</v>
      </c>
      <c r="B106" t="s">
        <v>1900</v>
      </c>
      <c r="C106">
        <v>116</v>
      </c>
      <c r="D106" s="101" t="str">
        <f t="shared" si="5"/>
        <v>19-116</v>
      </c>
      <c r="E106" s="102" t="str">
        <f t="shared" ca="1" si="7"/>
        <v>Epidemic preparedness</v>
      </c>
      <c r="F106" t="s">
        <v>3544</v>
      </c>
      <c r="G106" t="s">
        <v>3545</v>
      </c>
      <c r="H106" t="s">
        <v>3546</v>
      </c>
      <c r="I106" t="s">
        <v>3547</v>
      </c>
      <c r="J106" s="101" t="e">
        <f ca="1">IF(AND(MATCH(A106,Pharmaceuticals!#REF!,0),MATCH(E106,Pharmaceuticals!#REF!,0)),1,"")</f>
        <v>#REF!</v>
      </c>
      <c r="K106" s="101" t="str">
        <f t="shared" ca="1" si="6"/>
        <v>19-Epidemic preparedness</v>
      </c>
    </row>
    <row r="107" spans="1:11" ht="16" x14ac:dyDescent="0.2">
      <c r="A107">
        <v>19</v>
      </c>
      <c r="B107" t="s">
        <v>1900</v>
      </c>
      <c r="C107">
        <v>117</v>
      </c>
      <c r="D107" s="101" t="str">
        <f t="shared" si="5"/>
        <v>19-117</v>
      </c>
      <c r="E107" s="102" t="str">
        <f t="shared" ca="1" si="7"/>
        <v>Integrated community case management (ICCM)</v>
      </c>
      <c r="F107" t="s">
        <v>1904</v>
      </c>
      <c r="G107" t="s">
        <v>3548</v>
      </c>
      <c r="H107" t="s">
        <v>3549</v>
      </c>
      <c r="I107" t="s">
        <v>3550</v>
      </c>
      <c r="J107" s="101" t="e">
        <f ca="1">IF(AND(MATCH(A107,Pharmaceuticals!#REF!,0),MATCH(E107,Pharmaceuticals!#REF!,0)),1,"")</f>
        <v>#REF!</v>
      </c>
      <c r="K107" s="101" t="str">
        <f t="shared" ca="1" si="6"/>
        <v>19-Integrated community case management (ICCM)</v>
      </c>
    </row>
    <row r="108" spans="1:11" ht="12.75" customHeight="1" x14ac:dyDescent="0.2">
      <c r="A108">
        <v>19</v>
      </c>
      <c r="B108" t="s">
        <v>1900</v>
      </c>
      <c r="C108">
        <v>118</v>
      </c>
      <c r="D108" s="101" t="str">
        <f t="shared" si="5"/>
        <v>19-118</v>
      </c>
      <c r="E108" s="102" t="str">
        <f ca="1">OFFSET(F108,0,LangOffset,1,1)</f>
        <v>Active case detection and investigation (elimination phase)</v>
      </c>
      <c r="F108" t="s">
        <v>1905</v>
      </c>
      <c r="G108" t="s">
        <v>3551</v>
      </c>
      <c r="H108" t="s">
        <v>1906</v>
      </c>
      <c r="I108" t="s">
        <v>3552</v>
      </c>
      <c r="J108" s="101" t="e">
        <f ca="1">IF(AND(MATCH(A108,Pharmaceuticals!#REF!,0),MATCH(E108,Pharmaceuticals!#REF!,0)),1,"")</f>
        <v>#REF!</v>
      </c>
      <c r="K108" s="101" t="str">
        <f t="shared" ca="1" si="6"/>
        <v>19-Active case detection and investigation (elimination phase)</v>
      </c>
    </row>
    <row r="109" spans="1:11" ht="16" x14ac:dyDescent="0.2">
      <c r="A109">
        <v>19</v>
      </c>
      <c r="B109" t="s">
        <v>1900</v>
      </c>
      <c r="C109">
        <v>119</v>
      </c>
      <c r="D109" s="101" t="str">
        <f t="shared" si="5"/>
        <v>19-119</v>
      </c>
      <c r="E109" s="102" t="str">
        <f t="shared" ca="1" si="7"/>
        <v>Therapeutic efficacy surveillance</v>
      </c>
      <c r="F109" t="s">
        <v>1907</v>
      </c>
      <c r="G109" t="s">
        <v>1908</v>
      </c>
      <c r="H109" t="s">
        <v>1909</v>
      </c>
      <c r="I109" t="s">
        <v>3553</v>
      </c>
      <c r="J109" s="101" t="e">
        <f ca="1">IF(AND(MATCH(A109,Pharmaceuticals!#REF!,0),MATCH(E109,Pharmaceuticals!#REF!,0)),1,"")</f>
        <v>#REF!</v>
      </c>
      <c r="K109" s="101" t="str">
        <f t="shared" ca="1" si="6"/>
        <v>19-Therapeutic efficacy surveillance</v>
      </c>
    </row>
    <row r="110" spans="1:11" ht="16" x14ac:dyDescent="0.2">
      <c r="A110">
        <v>19</v>
      </c>
      <c r="B110" t="s">
        <v>1900</v>
      </c>
      <c r="C110">
        <v>120</v>
      </c>
      <c r="D110" s="101" t="str">
        <f t="shared" si="5"/>
        <v>19-120</v>
      </c>
      <c r="E110" s="102" t="str">
        <f t="shared" ca="1" si="7"/>
        <v>Severe malaria</v>
      </c>
      <c r="F110" t="s">
        <v>1910</v>
      </c>
      <c r="G110" t="s">
        <v>1911</v>
      </c>
      <c r="H110" t="s">
        <v>1912</v>
      </c>
      <c r="I110" t="s">
        <v>3554</v>
      </c>
      <c r="J110" s="101" t="e">
        <f ca="1">IF(AND(MATCH(A110,Pharmaceuticals!#REF!,0),MATCH(E110,Pharmaceuticals!#REF!,0)),1,"")</f>
        <v>#REF!</v>
      </c>
      <c r="K110" s="101" t="str">
        <f t="shared" ca="1" si="6"/>
        <v>19-Severe malaria</v>
      </c>
    </row>
    <row r="111" spans="1:11" ht="16" x14ac:dyDescent="0.2">
      <c r="A111">
        <v>19</v>
      </c>
      <c r="B111" t="s">
        <v>1900</v>
      </c>
      <c r="C111">
        <v>122</v>
      </c>
      <c r="D111" s="101" t="str">
        <f t="shared" si="5"/>
        <v>19-122</v>
      </c>
      <c r="E111" s="102" t="str">
        <f t="shared" ca="1" si="7"/>
        <v>Private sector case management</v>
      </c>
      <c r="F111" t="s">
        <v>3555</v>
      </c>
      <c r="G111" t="s">
        <v>3556</v>
      </c>
      <c r="H111" t="s">
        <v>3557</v>
      </c>
      <c r="I111" t="s">
        <v>3558</v>
      </c>
      <c r="J111" s="101" t="e">
        <f ca="1">IF(AND(MATCH(A111,Pharmaceuticals!#REF!,0),MATCH(E111,Pharmaceuticals!#REF!,0)),1,"")</f>
        <v>#REF!</v>
      </c>
      <c r="K111" s="101" t="str">
        <f t="shared" ca="1" si="6"/>
        <v>19-Private sector case management</v>
      </c>
    </row>
    <row r="112" spans="1:11" ht="16" x14ac:dyDescent="0.2">
      <c r="A112">
        <v>19</v>
      </c>
      <c r="B112" t="s">
        <v>1900</v>
      </c>
      <c r="C112">
        <v>123</v>
      </c>
      <c r="D112" s="101" t="str">
        <f t="shared" si="5"/>
        <v>19-123</v>
      </c>
      <c r="E112" s="102" t="str">
        <f t="shared" ca="1" si="7"/>
        <v>Ensuring drug and other health product quality</v>
      </c>
      <c r="F112" t="s">
        <v>3559</v>
      </c>
      <c r="G112" t="s">
        <v>3560</v>
      </c>
      <c r="H112" t="s">
        <v>3561</v>
      </c>
      <c r="I112" t="s">
        <v>3562</v>
      </c>
      <c r="J112" s="101" t="e">
        <f ca="1">IF(AND(MATCH(A112,Pharmaceuticals!#REF!,0),MATCH(E112,Pharmaceuticals!#REF!,0)),1,"")</f>
        <v>#REF!</v>
      </c>
      <c r="K112" s="101" t="str">
        <f t="shared" ca="1" si="6"/>
        <v>19-Ensuring drug and other health product quality</v>
      </c>
    </row>
    <row r="113" spans="1:11" ht="16" x14ac:dyDescent="0.2">
      <c r="A113">
        <v>19</v>
      </c>
      <c r="B113" t="s">
        <v>1900</v>
      </c>
      <c r="C113">
        <v>124</v>
      </c>
      <c r="D113" s="101" t="str">
        <f t="shared" si="5"/>
        <v>19-124</v>
      </c>
      <c r="E113" s="102" t="str">
        <f t="shared" ca="1" si="7"/>
        <v>IEC/BCC (Case management)</v>
      </c>
      <c r="F113" t="s">
        <v>3563</v>
      </c>
      <c r="G113" t="s">
        <v>1913</v>
      </c>
      <c r="H113" t="s">
        <v>1913</v>
      </c>
      <c r="I113" t="s">
        <v>3538</v>
      </c>
      <c r="J113" s="101" t="e">
        <f ca="1">IF(AND(MATCH(A113,Pharmaceuticals!#REF!,0),MATCH(E113,Pharmaceuticals!#REF!,0)),1,"")</f>
        <v>#REF!</v>
      </c>
      <c r="K113" s="101" t="str">
        <f t="shared" ca="1" si="6"/>
        <v>19-IEC/BCC (Case management)</v>
      </c>
    </row>
    <row r="114" spans="1:11" ht="16" x14ac:dyDescent="0.2">
      <c r="A114">
        <v>19</v>
      </c>
      <c r="B114" t="s">
        <v>1900</v>
      </c>
      <c r="C114">
        <v>234</v>
      </c>
      <c r="D114" s="101" t="str">
        <f t="shared" si="5"/>
        <v>19-234</v>
      </c>
      <c r="E114" s="102" t="str">
        <f t="shared" ca="1" si="7"/>
        <v>Removing human rights and gender related barriers to case management</v>
      </c>
      <c r="F114" t="s">
        <v>3564</v>
      </c>
      <c r="G114" t="s">
        <v>3565</v>
      </c>
      <c r="H114" t="s">
        <v>3566</v>
      </c>
      <c r="I114" t="s">
        <v>3567</v>
      </c>
      <c r="J114" s="101" t="e">
        <f ca="1">IF(AND(MATCH(A114,Pharmaceuticals!#REF!,0),MATCH(E114,Pharmaceuticals!#REF!,0)),1,"")</f>
        <v>#REF!</v>
      </c>
      <c r="K114" s="101" t="str">
        <f t="shared" ca="1" si="6"/>
        <v>19-Removing human rights and gender related barriers to case management</v>
      </c>
    </row>
    <row r="115" spans="1:11" ht="16" x14ac:dyDescent="0.2">
      <c r="A115">
        <v>19</v>
      </c>
      <c r="B115" t="s">
        <v>1900</v>
      </c>
      <c r="C115">
        <v>125</v>
      </c>
      <c r="D115" s="101" t="str">
        <f t="shared" si="5"/>
        <v>19-125</v>
      </c>
      <c r="E115" s="102" t="str">
        <f t="shared" ca="1" si="7"/>
        <v>Other case management intervention(s)</v>
      </c>
      <c r="F115" t="s">
        <v>3568</v>
      </c>
      <c r="G115" t="s">
        <v>1914</v>
      </c>
      <c r="H115" t="s">
        <v>1915</v>
      </c>
      <c r="I115" t="s">
        <v>1918</v>
      </c>
      <c r="J115" s="101" t="e">
        <f ca="1">IF(AND(MATCH(A115,Pharmaceuticals!#REF!,0),MATCH(E115,Pharmaceuticals!#REF!,0)),1,"")</f>
        <v>#REF!</v>
      </c>
      <c r="K115" s="101" t="str">
        <f t="shared" ca="1" si="6"/>
        <v>19-Other case management intervention(s)</v>
      </c>
    </row>
    <row r="116" spans="1:11" ht="16" x14ac:dyDescent="0.2">
      <c r="A116">
        <v>20</v>
      </c>
      <c r="B116" t="s">
        <v>1948</v>
      </c>
      <c r="C116">
        <v>126</v>
      </c>
      <c r="D116" s="101" t="str">
        <f t="shared" si="5"/>
        <v>20-126</v>
      </c>
      <c r="E116" s="102" t="str">
        <f t="shared" ca="1" si="7"/>
        <v>Intermittent preventive treatment (IPT) - In pregnancy</v>
      </c>
      <c r="F116" t="s">
        <v>1949</v>
      </c>
      <c r="G116" t="s">
        <v>1950</v>
      </c>
      <c r="H116" t="s">
        <v>3569</v>
      </c>
      <c r="I116" t="s">
        <v>1951</v>
      </c>
      <c r="J116" s="101" t="e">
        <f ca="1">IF(AND(MATCH(A116,Pharmaceuticals!#REF!,0),MATCH(E116,Pharmaceuticals!#REF!,0)),1,"")</f>
        <v>#REF!</v>
      </c>
      <c r="K116" s="101" t="str">
        <f t="shared" ca="1" si="6"/>
        <v>20-Intermittent preventive treatment (IPT) - In pregnancy</v>
      </c>
    </row>
    <row r="117" spans="1:11" ht="16" x14ac:dyDescent="0.2">
      <c r="A117">
        <v>20</v>
      </c>
      <c r="B117" t="s">
        <v>1948</v>
      </c>
      <c r="C117">
        <v>127</v>
      </c>
      <c r="D117" s="101" t="str">
        <f t="shared" si="5"/>
        <v>20-127</v>
      </c>
      <c r="E117" s="102" t="str">
        <f t="shared" ca="1" si="7"/>
        <v>Intermittent preventive treatment (IPT) - In infancy</v>
      </c>
      <c r="F117" t="s">
        <v>1952</v>
      </c>
      <c r="G117" t="s">
        <v>1953</v>
      </c>
      <c r="H117" t="s">
        <v>3570</v>
      </c>
      <c r="I117" t="s">
        <v>3571</v>
      </c>
      <c r="J117" s="101" t="e">
        <f ca="1">IF(AND(MATCH(A117,Pharmaceuticals!#REF!,0),MATCH(E117,Pharmaceuticals!#REF!,0)),1,"")</f>
        <v>#REF!</v>
      </c>
      <c r="K117" s="101" t="str">
        <f t="shared" ca="1" si="6"/>
        <v>20-Intermittent preventive treatment (IPT) - In infancy</v>
      </c>
    </row>
    <row r="118" spans="1:11" ht="16" x14ac:dyDescent="0.2">
      <c r="A118">
        <v>20</v>
      </c>
      <c r="B118" t="s">
        <v>1948</v>
      </c>
      <c r="C118">
        <v>128</v>
      </c>
      <c r="D118" s="101" t="str">
        <f t="shared" si="5"/>
        <v>20-128</v>
      </c>
      <c r="E118" s="102" t="str">
        <f t="shared" ca="1" si="7"/>
        <v>Seasonal malaria chemoprevention</v>
      </c>
      <c r="F118" t="s">
        <v>1954</v>
      </c>
      <c r="G118" t="s">
        <v>1955</v>
      </c>
      <c r="H118" t="s">
        <v>1956</v>
      </c>
      <c r="I118" t="s">
        <v>3572</v>
      </c>
      <c r="J118" s="101" t="e">
        <f ca="1">IF(AND(MATCH(A118,Pharmaceuticals!#REF!,0),MATCH(E118,Pharmaceuticals!#REF!,0)),1,"")</f>
        <v>#REF!</v>
      </c>
      <c r="K118" s="101" t="str">
        <f t="shared" ca="1" si="6"/>
        <v>20-Seasonal malaria chemoprevention</v>
      </c>
    </row>
    <row r="119" spans="1:11" ht="16" x14ac:dyDescent="0.2">
      <c r="A119">
        <v>20</v>
      </c>
      <c r="B119" t="s">
        <v>1948</v>
      </c>
      <c r="C119">
        <v>236</v>
      </c>
      <c r="D119" s="101" t="str">
        <f t="shared" si="5"/>
        <v>20-236</v>
      </c>
      <c r="E119" s="102" t="str">
        <f t="shared" ca="1" si="7"/>
        <v>Mass drug administration</v>
      </c>
      <c r="F119" t="s">
        <v>3573</v>
      </c>
      <c r="G119" t="s">
        <v>3574</v>
      </c>
      <c r="H119" t="s">
        <v>3575</v>
      </c>
      <c r="I119" t="s">
        <v>3576</v>
      </c>
      <c r="J119" s="101" t="e">
        <f ca="1">IF(AND(MATCH(A119,Pharmaceuticals!#REF!,0),MATCH(E119,Pharmaceuticals!#REF!,0)),1,"")</f>
        <v>#REF!</v>
      </c>
      <c r="K119" s="101" t="str">
        <f t="shared" ca="1" si="6"/>
        <v>20-Mass drug administration</v>
      </c>
    </row>
    <row r="120" spans="1:11" ht="16" x14ac:dyDescent="0.2">
      <c r="A120">
        <v>20</v>
      </c>
      <c r="B120" t="s">
        <v>1948</v>
      </c>
      <c r="C120">
        <v>129</v>
      </c>
      <c r="D120" s="101" t="str">
        <f t="shared" si="5"/>
        <v>20-129</v>
      </c>
      <c r="E120" s="102" t="str">
        <f t="shared" ca="1" si="7"/>
        <v>IEC/BCC (SPI)</v>
      </c>
      <c r="F120" t="s">
        <v>3577</v>
      </c>
      <c r="G120" t="s">
        <v>1913</v>
      </c>
      <c r="H120" t="s">
        <v>1913</v>
      </c>
      <c r="I120" t="s">
        <v>3538</v>
      </c>
      <c r="J120" s="101" t="e">
        <f ca="1">IF(AND(MATCH(A120,Pharmaceuticals!#REF!,0),MATCH(E120,Pharmaceuticals!#REF!,0)),1,"")</f>
        <v>#REF!</v>
      </c>
      <c r="K120" s="101" t="str">
        <f t="shared" ca="1" si="6"/>
        <v>20-IEC/BCC (SPI)</v>
      </c>
    </row>
    <row r="121" spans="1:11" ht="16" x14ac:dyDescent="0.2">
      <c r="A121">
        <v>20</v>
      </c>
      <c r="B121" t="s">
        <v>1948</v>
      </c>
      <c r="C121">
        <v>235</v>
      </c>
      <c r="D121" s="101" t="str">
        <f t="shared" si="5"/>
        <v>20-235</v>
      </c>
      <c r="E121" s="102" t="str">
        <f t="shared" ca="1" si="7"/>
        <v>Removing human rights and gender related barriers to specific prevention interventions</v>
      </c>
      <c r="F121" t="s">
        <v>3578</v>
      </c>
      <c r="G121" t="s">
        <v>3579</v>
      </c>
      <c r="H121" t="s">
        <v>3580</v>
      </c>
      <c r="I121" t="s">
        <v>3581</v>
      </c>
      <c r="J121" s="101" t="e">
        <f ca="1">IF(AND(MATCH(A121,Pharmaceuticals!#REF!,0),MATCH(E121,Pharmaceuticals!#REF!,0)),1,"")</f>
        <v>#REF!</v>
      </c>
      <c r="K121" s="101" t="str">
        <f t="shared" ca="1" si="6"/>
        <v>20-Removing human rights and gender related barriers to specific prevention interventions</v>
      </c>
    </row>
    <row r="122" spans="1:11" ht="16" x14ac:dyDescent="0.2">
      <c r="A122">
        <v>20</v>
      </c>
      <c r="B122" t="s">
        <v>1948</v>
      </c>
      <c r="C122">
        <v>130</v>
      </c>
      <c r="D122" s="101" t="str">
        <f t="shared" si="5"/>
        <v>20-130</v>
      </c>
      <c r="E122" s="102" t="str">
        <f t="shared" ca="1" si="7"/>
        <v>Other specific prevention intervention(s)</v>
      </c>
      <c r="F122" t="s">
        <v>3582</v>
      </c>
      <c r="G122" t="s">
        <v>1914</v>
      </c>
      <c r="H122" t="s">
        <v>1915</v>
      </c>
      <c r="I122" t="s">
        <v>1918</v>
      </c>
      <c r="J122" s="101" t="e">
        <f ca="1">IF(AND(MATCH(A122,Pharmaceuticals!#REF!,0),MATCH(E122,Pharmaceuticals!#REF!,0)),1,"")</f>
        <v>#REF!</v>
      </c>
      <c r="K122" s="101" t="str">
        <f t="shared" ca="1" si="6"/>
        <v>20-Other specific prevention intervention(s)</v>
      </c>
    </row>
    <row r="123" spans="1:11" ht="16" x14ac:dyDescent="0.2">
      <c r="A123">
        <v>21</v>
      </c>
      <c r="B123" t="s">
        <v>3247</v>
      </c>
      <c r="C123">
        <v>240</v>
      </c>
      <c r="D123" s="101" t="str">
        <f t="shared" si="5"/>
        <v>21-240</v>
      </c>
      <c r="E123" s="102" t="str">
        <f t="shared" ca="1" si="7"/>
        <v xml:space="preserve">Supportive policy and programmatic environment </v>
      </c>
      <c r="F123" t="s">
        <v>3583</v>
      </c>
      <c r="G123" t="s">
        <v>3584</v>
      </c>
      <c r="H123" t="s">
        <v>3585</v>
      </c>
      <c r="I123" t="s">
        <v>3586</v>
      </c>
      <c r="J123" s="101" t="e">
        <f ca="1">IF(AND(MATCH(A123,Pharmaceuticals!#REF!,0),MATCH(E123,Pharmaceuticals!#REF!,0)),1,"")</f>
        <v>#REF!</v>
      </c>
      <c r="K123" s="101" t="str">
        <f t="shared" ca="1" si="6"/>
        <v xml:space="preserve">21-Supportive policy and programmatic environment </v>
      </c>
    </row>
    <row r="124" spans="1:11" ht="16" x14ac:dyDescent="0.2">
      <c r="A124">
        <v>21</v>
      </c>
      <c r="B124" t="s">
        <v>3247</v>
      </c>
      <c r="C124">
        <v>131</v>
      </c>
      <c r="D124" s="101" t="str">
        <f t="shared" si="5"/>
        <v>21-131</v>
      </c>
      <c r="E124" s="102" t="str">
        <f t="shared" ca="1" si="7"/>
        <v>Service organization and facility management</v>
      </c>
      <c r="F124" t="s">
        <v>2403</v>
      </c>
      <c r="G124" t="s">
        <v>2404</v>
      </c>
      <c r="H124" t="s">
        <v>3587</v>
      </c>
      <c r="I124" t="s">
        <v>3588</v>
      </c>
      <c r="J124" s="101" t="e">
        <f ca="1">IF(AND(MATCH(A124,Pharmaceuticals!#REF!,0),MATCH(E124,Pharmaceuticals!#REF!,0)),1,"")</f>
        <v>#REF!</v>
      </c>
      <c r="K124" s="101" t="str">
        <f t="shared" ca="1" si="6"/>
        <v>21-Service organization and facility management</v>
      </c>
    </row>
    <row r="125" spans="1:11" ht="16" x14ac:dyDescent="0.2">
      <c r="A125">
        <v>21</v>
      </c>
      <c r="B125" t="s">
        <v>3247</v>
      </c>
      <c r="C125">
        <v>132</v>
      </c>
      <c r="D125" s="101" t="str">
        <f t="shared" si="5"/>
        <v>21-132</v>
      </c>
      <c r="E125" s="102" t="str">
        <f t="shared" ca="1" si="7"/>
        <v>Laboratory systems for disease prevention, control, treatment and disease surveillance</v>
      </c>
      <c r="F125" t="s">
        <v>3589</v>
      </c>
      <c r="G125" t="s">
        <v>3590</v>
      </c>
      <c r="H125" t="s">
        <v>3591</v>
      </c>
      <c r="I125" t="s">
        <v>3592</v>
      </c>
      <c r="J125" s="101" t="e">
        <f ca="1">IF(AND(MATCH(A125,Pharmaceuticals!#REF!,0),MATCH(E125,Pharmaceuticals!#REF!,0)),1,"")</f>
        <v>#REF!</v>
      </c>
      <c r="K125" s="101" t="str">
        <f t="shared" ca="1" si="6"/>
        <v>21-Laboratory systems for disease prevention, control, treatment and disease surveillance</v>
      </c>
    </row>
    <row r="126" spans="1:11" ht="16" x14ac:dyDescent="0.2">
      <c r="A126">
        <v>21</v>
      </c>
      <c r="B126" t="s">
        <v>3247</v>
      </c>
      <c r="C126">
        <v>133</v>
      </c>
      <c r="D126" s="101" t="str">
        <f t="shared" si="5"/>
        <v>21-133</v>
      </c>
      <c r="E126" s="102" t="str">
        <f t="shared" ca="1" si="7"/>
        <v>Improving service delivery infrastructure</v>
      </c>
      <c r="F126" t="s">
        <v>1946</v>
      </c>
      <c r="G126" t="s">
        <v>1947</v>
      </c>
      <c r="H126" t="s">
        <v>3593</v>
      </c>
      <c r="I126" t="s">
        <v>3594</v>
      </c>
      <c r="J126" s="101" t="e">
        <f ca="1">IF(AND(MATCH(A126,Pharmaceuticals!#REF!,0),MATCH(E126,Pharmaceuticals!#REF!,0)),1,"")</f>
        <v>#REF!</v>
      </c>
      <c r="K126" s="101" t="str">
        <f t="shared" ca="1" si="6"/>
        <v>21-Improving service delivery infrastructure</v>
      </c>
    </row>
    <row r="127" spans="1:11" ht="16" x14ac:dyDescent="0.2">
      <c r="A127">
        <v>21</v>
      </c>
      <c r="B127" t="s">
        <v>3247</v>
      </c>
      <c r="C127">
        <v>241</v>
      </c>
      <c r="D127" s="101" t="str">
        <f t="shared" si="5"/>
        <v>21-241</v>
      </c>
      <c r="E127" s="102" t="str">
        <f t="shared" ca="1" si="7"/>
        <v>Provider initiated feedback mechanisms</v>
      </c>
      <c r="F127" t="s">
        <v>3595</v>
      </c>
      <c r="G127" t="s">
        <v>3596</v>
      </c>
      <c r="H127" t="s">
        <v>3597</v>
      </c>
      <c r="I127" t="s">
        <v>3598</v>
      </c>
      <c r="J127" s="101" t="e">
        <f ca="1">IF(AND(MATCH(A127,Pharmaceuticals!#REF!,0),MATCH(E127,Pharmaceuticals!#REF!,0)),1,"")</f>
        <v>#REF!</v>
      </c>
      <c r="K127" s="101" t="str">
        <f t="shared" ca="1" si="6"/>
        <v>21-Provider initiated feedback mechanisms</v>
      </c>
    </row>
    <row r="128" spans="1:11" ht="16" x14ac:dyDescent="0.2">
      <c r="A128">
        <v>21</v>
      </c>
      <c r="B128" t="s">
        <v>3247</v>
      </c>
      <c r="C128">
        <v>134</v>
      </c>
      <c r="D128" s="101" t="str">
        <f t="shared" si="5"/>
        <v>21-134</v>
      </c>
      <c r="E128" s="102" t="str">
        <f t="shared" ca="1" si="7"/>
        <v>Other service delivery intervention(s)</v>
      </c>
      <c r="F128" t="s">
        <v>3599</v>
      </c>
      <c r="G128" t="s">
        <v>1914</v>
      </c>
      <c r="H128" t="s">
        <v>1915</v>
      </c>
      <c r="I128" t="s">
        <v>1918</v>
      </c>
      <c r="J128" s="101" t="e">
        <f ca="1">IF(AND(MATCH(A128,Pharmaceuticals!#REF!,0),MATCH(E128,Pharmaceuticals!#REF!,0)),1,"")</f>
        <v>#REF!</v>
      </c>
      <c r="K128" s="101" t="str">
        <f t="shared" ca="1" si="6"/>
        <v>21-Other service delivery intervention(s)</v>
      </c>
    </row>
    <row r="129" spans="1:11" ht="16" x14ac:dyDescent="0.2">
      <c r="A129">
        <v>22</v>
      </c>
      <c r="B129" t="s">
        <v>3243</v>
      </c>
      <c r="C129">
        <v>135</v>
      </c>
      <c r="D129" s="101" t="str">
        <f t="shared" si="5"/>
        <v>22-135</v>
      </c>
      <c r="E129" s="102" t="str">
        <f t="shared" ca="1" si="7"/>
        <v>Capacity building for health workers, including those at community level</v>
      </c>
      <c r="F129" t="s">
        <v>3600</v>
      </c>
      <c r="G129" t="s">
        <v>3601</v>
      </c>
      <c r="H129" t="s">
        <v>3602</v>
      </c>
      <c r="I129" t="s">
        <v>3603</v>
      </c>
      <c r="J129" s="101" t="e">
        <f ca="1">IF(AND(MATCH(A129,Pharmaceuticals!#REF!,0),MATCH(E129,Pharmaceuticals!#REF!,0)),1,"")</f>
        <v>#REF!</v>
      </c>
      <c r="K129" s="101" t="str">
        <f t="shared" ca="1" si="6"/>
        <v>22-Capacity building for health workers, including those at community level</v>
      </c>
    </row>
    <row r="130" spans="1:11" ht="16" x14ac:dyDescent="0.2">
      <c r="A130">
        <v>22</v>
      </c>
      <c r="B130" t="s">
        <v>3243</v>
      </c>
      <c r="C130">
        <v>136</v>
      </c>
      <c r="D130" s="101" t="str">
        <f t="shared" si="5"/>
        <v>22-136</v>
      </c>
      <c r="E130" s="102" t="str">
        <f t="shared" ca="1" si="7"/>
        <v>Retention and scale-up of health workers, including for community health workers</v>
      </c>
      <c r="F130" t="s">
        <v>3604</v>
      </c>
      <c r="G130" t="s">
        <v>3605</v>
      </c>
      <c r="H130" t="s">
        <v>3606</v>
      </c>
      <c r="I130" t="s">
        <v>3607</v>
      </c>
      <c r="J130" s="101" t="e">
        <f ca="1">IF(AND(MATCH(A130,Pharmaceuticals!#REF!,0),MATCH(E130,Pharmaceuticals!#REF!,0)),1,"")</f>
        <v>#REF!</v>
      </c>
      <c r="K130" s="101" t="str">
        <f t="shared" ca="1" si="6"/>
        <v>22-Retention and scale-up of health workers, including for community health workers</v>
      </c>
    </row>
    <row r="131" spans="1:11" ht="16" x14ac:dyDescent="0.2">
      <c r="A131">
        <v>22</v>
      </c>
      <c r="B131" t="s">
        <v>3243</v>
      </c>
      <c r="C131">
        <v>138</v>
      </c>
      <c r="D131" s="101" t="str">
        <f t="shared" ref="D131:D141" si="8">CONCATENATE(A131,"-",C131)</f>
        <v>22-138</v>
      </c>
      <c r="E131" s="102" t="str">
        <f t="shared" ref="E131:E141" ca="1" si="9">OFFSET(F131,0,LangOffset,1,1)</f>
        <v>Other health and community workforce intervention(s)</v>
      </c>
      <c r="F131" t="s">
        <v>3608</v>
      </c>
      <c r="G131" t="s">
        <v>1914</v>
      </c>
      <c r="H131" t="s">
        <v>1915</v>
      </c>
      <c r="I131" t="s">
        <v>1918</v>
      </c>
      <c r="J131" s="101" t="e">
        <f ca="1">IF(AND(MATCH(A131,Pharmaceuticals!#REF!,0),MATCH(E131,Pharmaceuticals!#REF!,0)),1,"")</f>
        <v>#REF!</v>
      </c>
      <c r="K131" s="101" t="str">
        <f t="shared" ref="K131:K194" ca="1" si="10">CONCATENATE(A131,"-",E131)</f>
        <v>22-Other health and community workforce intervention(s)</v>
      </c>
    </row>
    <row r="132" spans="1:11" ht="15" customHeight="1" x14ac:dyDescent="0.2">
      <c r="A132">
        <v>23</v>
      </c>
      <c r="B132" t="s">
        <v>3819</v>
      </c>
      <c r="C132">
        <v>139</v>
      </c>
      <c r="D132" s="101" t="str">
        <f t="shared" si="8"/>
        <v>23-139</v>
      </c>
      <c r="E132" s="102" t="str">
        <f t="shared" ca="1" si="9"/>
        <v>National costed supply chain master plan, and implementation</v>
      </c>
      <c r="F132" t="s">
        <v>3609</v>
      </c>
      <c r="G132" t="s">
        <v>3610</v>
      </c>
      <c r="H132" t="s">
        <v>3611</v>
      </c>
      <c r="I132" t="s">
        <v>3612</v>
      </c>
      <c r="J132" s="101" t="e">
        <f ca="1">IF(AND(MATCH(A132,Pharmaceuticals!#REF!,0),MATCH(E132,Pharmaceuticals!#REF!,0)),1,"")</f>
        <v>#REF!</v>
      </c>
      <c r="K132" s="101" t="str">
        <f t="shared" ca="1" si="10"/>
        <v>23-National costed supply chain master plan, and implementation</v>
      </c>
    </row>
    <row r="133" spans="1:11" ht="16" x14ac:dyDescent="0.2">
      <c r="A133">
        <v>23</v>
      </c>
      <c r="B133" t="s">
        <v>3819</v>
      </c>
      <c r="C133">
        <v>237</v>
      </c>
      <c r="D133" s="101" t="str">
        <f t="shared" si="8"/>
        <v>23-237</v>
      </c>
      <c r="E133" s="102" t="str">
        <f t="shared" ca="1" si="9"/>
        <v>Procurement strategy</v>
      </c>
      <c r="F133" t="s">
        <v>3613</v>
      </c>
      <c r="G133" t="s">
        <v>3614</v>
      </c>
      <c r="H133" t="s">
        <v>3615</v>
      </c>
      <c r="I133" t="s">
        <v>3616</v>
      </c>
      <c r="J133" s="101" t="e">
        <f ca="1">IF(AND(MATCH(A133,Pharmaceuticals!#REF!,0),MATCH(E133,Pharmaceuticals!#REF!,0)),1,"")</f>
        <v>#REF!</v>
      </c>
      <c r="K133" s="101" t="str">
        <f t="shared" ca="1" si="10"/>
        <v>23-Procurement strategy</v>
      </c>
    </row>
    <row r="134" spans="1:11" ht="16" x14ac:dyDescent="0.2">
      <c r="A134">
        <v>23</v>
      </c>
      <c r="B134" t="s">
        <v>3819</v>
      </c>
      <c r="C134">
        <v>140</v>
      </c>
      <c r="D134" s="101" t="str">
        <f t="shared" si="8"/>
        <v>23-140</v>
      </c>
      <c r="E134" s="102" t="str">
        <f t="shared" ca="1" si="9"/>
        <v>Supply chain infrastructure and development of tools</v>
      </c>
      <c r="F134" t="s">
        <v>3617</v>
      </c>
      <c r="G134" t="s">
        <v>3618</v>
      </c>
      <c r="H134" t="s">
        <v>3619</v>
      </c>
      <c r="I134" t="s">
        <v>3620</v>
      </c>
      <c r="J134" s="101" t="e">
        <f ca="1">IF(AND(MATCH(A134,Pharmaceuticals!#REF!,0),MATCH(E134,Pharmaceuticals!#REF!,0)),1,"")</f>
        <v>#REF!</v>
      </c>
      <c r="K134" s="101" t="str">
        <f t="shared" ca="1" si="10"/>
        <v>23-Supply chain infrastructure and development of tools</v>
      </c>
    </row>
    <row r="135" spans="1:11" ht="16" x14ac:dyDescent="0.2">
      <c r="A135">
        <v>23</v>
      </c>
      <c r="B135" t="s">
        <v>3819</v>
      </c>
      <c r="C135">
        <v>238</v>
      </c>
      <c r="D135" s="101" t="str">
        <f t="shared" si="8"/>
        <v>23-238</v>
      </c>
      <c r="E135" s="102" t="str">
        <f t="shared" ca="1" si="9"/>
        <v>National product selection, registration and quality monitoring</v>
      </c>
      <c r="F135" t="s">
        <v>3621</v>
      </c>
      <c r="G135" t="s">
        <v>3622</v>
      </c>
      <c r="H135" t="s">
        <v>3623</v>
      </c>
      <c r="I135" t="s">
        <v>3624</v>
      </c>
      <c r="J135" s="101" t="e">
        <f ca="1">IF(AND(MATCH(A135,Pharmaceuticals!#REF!,0),MATCH(E135,Pharmaceuticals!#REF!,0)),1,"")</f>
        <v>#REF!</v>
      </c>
      <c r="K135" s="101" t="str">
        <f t="shared" ca="1" si="10"/>
        <v>23-National product selection, registration and quality monitoring</v>
      </c>
    </row>
    <row r="136" spans="1:11" ht="16" x14ac:dyDescent="0.2">
      <c r="A136">
        <v>23</v>
      </c>
      <c r="B136" t="s">
        <v>3819</v>
      </c>
      <c r="C136">
        <v>141</v>
      </c>
      <c r="D136" s="101" t="str">
        <f t="shared" si="8"/>
        <v>23-141</v>
      </c>
      <c r="E136" s="102" t="str">
        <f t="shared" ca="1" si="9"/>
        <v>Other procurement supply chain management intervention(s)</v>
      </c>
      <c r="F136" t="s">
        <v>3625</v>
      </c>
      <c r="G136" t="s">
        <v>1914</v>
      </c>
      <c r="H136" t="s">
        <v>1915</v>
      </c>
      <c r="I136" t="s">
        <v>1918</v>
      </c>
      <c r="J136" s="101" t="e">
        <f ca="1">IF(AND(MATCH(A136,Pharmaceuticals!#REF!,0),MATCH(E136,Pharmaceuticals!#REF!,0)),1,"")</f>
        <v>#REF!</v>
      </c>
      <c r="K136" s="101" t="str">
        <f t="shared" ca="1" si="10"/>
        <v>23-Other procurement supply chain management intervention(s)</v>
      </c>
    </row>
    <row r="137" spans="1:11" ht="16" x14ac:dyDescent="0.2">
      <c r="A137">
        <v>26</v>
      </c>
      <c r="B137" t="s">
        <v>3820</v>
      </c>
      <c r="C137">
        <v>148</v>
      </c>
      <c r="D137" s="101" t="str">
        <f t="shared" si="8"/>
        <v>26-148</v>
      </c>
      <c r="E137" s="102" t="str">
        <f t="shared" ca="1" si="9"/>
        <v>Public financial management (PFM) strengthening</v>
      </c>
      <c r="F137" t="s">
        <v>3626</v>
      </c>
      <c r="G137" t="s">
        <v>3627</v>
      </c>
      <c r="H137" t="s">
        <v>3628</v>
      </c>
      <c r="I137" t="s">
        <v>3629</v>
      </c>
      <c r="J137" s="101" t="e">
        <f ca="1">IF(AND(MATCH(A137,Pharmaceuticals!#REF!,0),MATCH(E137,Pharmaceuticals!#REF!,0)),1,"")</f>
        <v>#REF!</v>
      </c>
      <c r="K137" s="101" t="str">
        <f t="shared" ca="1" si="10"/>
        <v>26-Public financial management (PFM) strengthening</v>
      </c>
    </row>
    <row r="138" spans="1:11" ht="16" x14ac:dyDescent="0.2">
      <c r="A138">
        <v>26</v>
      </c>
      <c r="B138" t="s">
        <v>3820</v>
      </c>
      <c r="C138">
        <v>242</v>
      </c>
      <c r="D138" s="101" t="str">
        <f t="shared" si="8"/>
        <v>26-242</v>
      </c>
      <c r="E138" s="102" t="str">
        <f t="shared" ca="1" si="9"/>
        <v>Routine financial management improvement (non-PFM)</v>
      </c>
      <c r="F138" t="s">
        <v>3630</v>
      </c>
      <c r="G138" t="s">
        <v>3631</v>
      </c>
      <c r="H138" t="s">
        <v>3632</v>
      </c>
      <c r="I138" t="s">
        <v>3633</v>
      </c>
      <c r="J138" s="101" t="e">
        <f ca="1">IF(AND(MATCH(A138,Pharmaceuticals!#REF!,0),MATCH(E138,Pharmaceuticals!#REF!,0)),1,"")</f>
        <v>#REF!</v>
      </c>
      <c r="K138" s="101" t="str">
        <f t="shared" ca="1" si="10"/>
        <v>26-Routine financial management improvement (non-PFM)</v>
      </c>
    </row>
    <row r="139" spans="1:11" ht="16" x14ac:dyDescent="0.2">
      <c r="A139">
        <v>26</v>
      </c>
      <c r="B139" t="s">
        <v>3820</v>
      </c>
      <c r="C139">
        <v>149</v>
      </c>
      <c r="D139" s="101" t="str">
        <f t="shared" si="8"/>
        <v>26-149</v>
      </c>
      <c r="E139" s="102" t="str">
        <f t="shared" ca="1" si="9"/>
        <v>Other financial management intervention(s)</v>
      </c>
      <c r="F139" t="s">
        <v>3634</v>
      </c>
      <c r="G139" t="s">
        <v>1914</v>
      </c>
      <c r="H139" t="s">
        <v>1915</v>
      </c>
      <c r="I139" t="s">
        <v>1918</v>
      </c>
      <c r="J139" s="101" t="e">
        <f ca="1">IF(AND(MATCH(A139,Pharmaceuticals!#REF!,0),MATCH(E139,Pharmaceuticals!#REF!,0)),1,"")</f>
        <v>#REF!</v>
      </c>
      <c r="K139" s="101" t="str">
        <f t="shared" ca="1" si="10"/>
        <v>26-Other financial management intervention(s)</v>
      </c>
    </row>
    <row r="140" spans="1:11" ht="16" x14ac:dyDescent="0.2">
      <c r="A140">
        <v>28</v>
      </c>
      <c r="B140" t="s">
        <v>3821</v>
      </c>
      <c r="C140">
        <v>156</v>
      </c>
      <c r="D140" s="101" t="str">
        <f t="shared" si="8"/>
        <v>28-156</v>
      </c>
      <c r="E140" s="102" t="str">
        <f t="shared" ca="1" si="9"/>
        <v>Community-based monitoring</v>
      </c>
      <c r="F140" t="s">
        <v>3635</v>
      </c>
      <c r="G140" t="s">
        <v>3636</v>
      </c>
      <c r="H140" t="s">
        <v>3637</v>
      </c>
      <c r="I140" t="s">
        <v>3638</v>
      </c>
      <c r="J140" s="101" t="e">
        <f ca="1">IF(AND(MATCH(A140,Pharmaceuticals!#REF!,0),MATCH(E140,Pharmaceuticals!#REF!,0)),1,"")</f>
        <v>#REF!</v>
      </c>
      <c r="K140" s="101" t="str">
        <f t="shared" ca="1" si="10"/>
        <v>28-Community-based monitoring</v>
      </c>
    </row>
    <row r="141" spans="1:11" ht="16" x14ac:dyDescent="0.2">
      <c r="A141">
        <v>28</v>
      </c>
      <c r="B141" t="s">
        <v>3821</v>
      </c>
      <c r="C141">
        <v>157</v>
      </c>
      <c r="D141" s="101" t="str">
        <f t="shared" si="8"/>
        <v>28-157</v>
      </c>
      <c r="E141" s="102" t="str">
        <f t="shared" ca="1" si="9"/>
        <v>Community led advocacy</v>
      </c>
      <c r="F141" t="s">
        <v>3639</v>
      </c>
      <c r="G141" t="s">
        <v>3640</v>
      </c>
      <c r="H141" t="s">
        <v>3641</v>
      </c>
      <c r="I141" t="s">
        <v>3642</v>
      </c>
      <c r="J141" s="101" t="e">
        <f ca="1">IF(AND(MATCH(A141,Pharmaceuticals!#REF!,0),MATCH(E141,Pharmaceuticals!#REF!,0)),1,"")</f>
        <v>#REF!</v>
      </c>
      <c r="K141" s="101" t="str">
        <f t="shared" ca="1" si="10"/>
        <v>28-Community led advocacy</v>
      </c>
    </row>
    <row r="142" spans="1:11" ht="16" x14ac:dyDescent="0.2">
      <c r="A142">
        <v>28</v>
      </c>
      <c r="B142" t="s">
        <v>3821</v>
      </c>
      <c r="C142">
        <v>158</v>
      </c>
      <c r="D142" s="101" t="str">
        <f t="shared" ref="D142:D197" si="11">CONCATENATE(A142,"-",C142)</f>
        <v>28-158</v>
      </c>
      <c r="E142" s="102" t="str">
        <f t="shared" ref="E142:E197" ca="1" si="12">OFFSET(F142,0,LangOffset,1,1)</f>
        <v>Social mobilization, building community linkages, collaboration and coordination</v>
      </c>
      <c r="F142" t="s">
        <v>1916</v>
      </c>
      <c r="G142" t="s">
        <v>1917</v>
      </c>
      <c r="H142" t="s">
        <v>3643</v>
      </c>
      <c r="I142" t="s">
        <v>3644</v>
      </c>
      <c r="J142" s="101" t="e">
        <f ca="1">IF(AND(MATCH(A142,Pharmaceuticals!#REF!,0),MATCH(E142,Pharmaceuticals!#REF!,0)),1,"")</f>
        <v>#REF!</v>
      </c>
      <c r="K142" s="101" t="str">
        <f t="shared" ca="1" si="10"/>
        <v>28-Social mobilization, building community linkages, collaboration and coordination</v>
      </c>
    </row>
    <row r="143" spans="1:11" ht="16" x14ac:dyDescent="0.2">
      <c r="A143">
        <v>28</v>
      </c>
      <c r="B143" t="s">
        <v>3821</v>
      </c>
      <c r="C143">
        <v>159</v>
      </c>
      <c r="D143" s="101" t="str">
        <f t="shared" si="11"/>
        <v>28-159</v>
      </c>
      <c r="E143" s="102" t="str">
        <f t="shared" ca="1" si="12"/>
        <v>Institutional capacity building, planning and leadership development</v>
      </c>
      <c r="F143" t="s">
        <v>2405</v>
      </c>
      <c r="G143" t="s">
        <v>3645</v>
      </c>
      <c r="H143" t="s">
        <v>3646</v>
      </c>
      <c r="I143" t="s">
        <v>3647</v>
      </c>
      <c r="J143" s="101" t="e">
        <f ca="1">IF(AND(MATCH(A143,Pharmaceuticals!#REF!,0),MATCH(E143,Pharmaceuticals!#REF!,0)),1,"")</f>
        <v>#REF!</v>
      </c>
      <c r="K143" s="101" t="str">
        <f t="shared" ca="1" si="10"/>
        <v>28-Institutional capacity building, planning and leadership development</v>
      </c>
    </row>
    <row r="144" spans="1:11" ht="16" x14ac:dyDescent="0.2">
      <c r="A144">
        <v>28</v>
      </c>
      <c r="B144" t="s">
        <v>3821</v>
      </c>
      <c r="C144">
        <v>160</v>
      </c>
      <c r="D144" s="101" t="str">
        <f t="shared" si="11"/>
        <v>28-160</v>
      </c>
      <c r="E144" s="102" t="str">
        <f t="shared" ca="1" si="12"/>
        <v>Other community responses and systems intervention(s)</v>
      </c>
      <c r="F144" t="s">
        <v>3648</v>
      </c>
      <c r="G144" t="s">
        <v>1914</v>
      </c>
      <c r="H144" t="s">
        <v>1915</v>
      </c>
      <c r="I144" t="s">
        <v>1918</v>
      </c>
      <c r="J144" s="101" t="e">
        <f ca="1">IF(AND(MATCH(A144,Pharmaceuticals!#REF!,0),MATCH(E144,Pharmaceuticals!#REF!,0)),1,"")</f>
        <v>#REF!</v>
      </c>
      <c r="K144" s="101" t="str">
        <f t="shared" ca="1" si="10"/>
        <v>28-Other community responses and systems intervention(s)</v>
      </c>
    </row>
    <row r="145" spans="1:11" ht="16" x14ac:dyDescent="0.2">
      <c r="A145">
        <v>29</v>
      </c>
      <c r="B145" t="s">
        <v>3239</v>
      </c>
      <c r="C145">
        <v>161</v>
      </c>
      <c r="D145" s="101" t="str">
        <f t="shared" si="11"/>
        <v>29-161</v>
      </c>
      <c r="E145" s="102" t="str">
        <f t="shared" ca="1" si="12"/>
        <v>Routine reporting</v>
      </c>
      <c r="F145" t="s">
        <v>40</v>
      </c>
      <c r="G145" t="s">
        <v>3649</v>
      </c>
      <c r="H145" t="s">
        <v>3650</v>
      </c>
      <c r="I145" t="s">
        <v>3651</v>
      </c>
      <c r="J145" s="101" t="e">
        <f ca="1">IF(AND(MATCH(A145,Pharmaceuticals!#REF!,0),MATCH(E145,Pharmaceuticals!#REF!,0)),1,"")</f>
        <v>#REF!</v>
      </c>
      <c r="K145" s="101" t="str">
        <f t="shared" ca="1" si="10"/>
        <v>29-Routine reporting</v>
      </c>
    </row>
    <row r="146" spans="1:11" ht="16" x14ac:dyDescent="0.2">
      <c r="A146">
        <v>29</v>
      </c>
      <c r="B146" t="s">
        <v>3239</v>
      </c>
      <c r="C146">
        <v>239</v>
      </c>
      <c r="D146" s="101" t="str">
        <f t="shared" si="11"/>
        <v>29-239</v>
      </c>
      <c r="E146" s="102" t="str">
        <f t="shared" ca="1" si="12"/>
        <v>Program and data quality</v>
      </c>
      <c r="F146" t="s">
        <v>3652</v>
      </c>
      <c r="G146" t="s">
        <v>3653</v>
      </c>
      <c r="H146" t="s">
        <v>3654</v>
      </c>
      <c r="I146" t="s">
        <v>3655</v>
      </c>
      <c r="J146" s="101" t="e">
        <f ca="1">IF(AND(MATCH(A146,Pharmaceuticals!#REF!,0),MATCH(E146,Pharmaceuticals!#REF!,0)),1,"")</f>
        <v>#REF!</v>
      </c>
      <c r="K146" s="101" t="str">
        <f t="shared" ca="1" si="10"/>
        <v>29-Program and data quality</v>
      </c>
    </row>
    <row r="147" spans="1:11" ht="16" x14ac:dyDescent="0.2">
      <c r="A147">
        <v>29</v>
      </c>
      <c r="B147" t="s">
        <v>3239</v>
      </c>
      <c r="C147">
        <v>162</v>
      </c>
      <c r="D147" s="101" t="str">
        <f t="shared" si="11"/>
        <v>29-162</v>
      </c>
      <c r="E147" s="102" t="str">
        <f t="shared" ca="1" si="12"/>
        <v>Analysis, review and transparency</v>
      </c>
      <c r="F147" t="s">
        <v>45</v>
      </c>
      <c r="G147" t="s">
        <v>3656</v>
      </c>
      <c r="H147" t="s">
        <v>3657</v>
      </c>
      <c r="I147" t="s">
        <v>3658</v>
      </c>
      <c r="J147" s="101" t="e">
        <f ca="1">IF(AND(MATCH(A147,Pharmaceuticals!#REF!,0),MATCH(E147,Pharmaceuticals!#REF!,0)),1,"")</f>
        <v>#REF!</v>
      </c>
      <c r="K147" s="101" t="str">
        <f t="shared" ca="1" si="10"/>
        <v>29-Analysis, review and transparency</v>
      </c>
    </row>
    <row r="148" spans="1:11" ht="16" x14ac:dyDescent="0.2">
      <c r="A148">
        <v>29</v>
      </c>
      <c r="B148" t="s">
        <v>3239</v>
      </c>
      <c r="C148">
        <v>163</v>
      </c>
      <c r="D148" s="101" t="str">
        <f t="shared" si="11"/>
        <v>29-163</v>
      </c>
      <c r="E148" s="102" t="str">
        <f t="shared" ca="1" si="12"/>
        <v>Surveys</v>
      </c>
      <c r="F148" t="s">
        <v>30</v>
      </c>
      <c r="G148" t="s">
        <v>1919</v>
      </c>
      <c r="H148" t="s">
        <v>1556</v>
      </c>
      <c r="I148" t="s">
        <v>3659</v>
      </c>
      <c r="J148" s="101" t="e">
        <f ca="1">IF(AND(MATCH(A148,Pharmaceuticals!#REF!,0),MATCH(E148,Pharmaceuticals!#REF!,0)),1,"")</f>
        <v>#REF!</v>
      </c>
      <c r="K148" s="101" t="str">
        <f t="shared" ca="1" si="10"/>
        <v>29-Surveys</v>
      </c>
    </row>
    <row r="149" spans="1:11" ht="16" x14ac:dyDescent="0.2">
      <c r="A149">
        <v>29</v>
      </c>
      <c r="B149" t="s">
        <v>3239</v>
      </c>
      <c r="C149">
        <v>164</v>
      </c>
      <c r="D149" s="101" t="str">
        <f t="shared" si="11"/>
        <v>29-164</v>
      </c>
      <c r="E149" s="102" t="str">
        <f t="shared" ca="1" si="12"/>
        <v>Administrative and finance data sources</v>
      </c>
      <c r="F149" t="s">
        <v>38</v>
      </c>
      <c r="G149" t="s">
        <v>1559</v>
      </c>
      <c r="H149" t="s">
        <v>3660</v>
      </c>
      <c r="I149" t="s">
        <v>1920</v>
      </c>
      <c r="J149" s="101" t="e">
        <f ca="1">IF(AND(MATCH(A149,Pharmaceuticals!#REF!,0),MATCH(E149,Pharmaceuticals!#REF!,0)),1,"")</f>
        <v>#REF!</v>
      </c>
      <c r="K149" s="101" t="str">
        <f t="shared" ca="1" si="10"/>
        <v>29-Administrative and finance data sources</v>
      </c>
    </row>
    <row r="150" spans="1:11" ht="16" x14ac:dyDescent="0.2">
      <c r="A150">
        <v>29</v>
      </c>
      <c r="B150" t="s">
        <v>3239</v>
      </c>
      <c r="C150">
        <v>165</v>
      </c>
      <c r="D150" s="101" t="str">
        <f t="shared" si="11"/>
        <v>29-165</v>
      </c>
      <c r="E150" s="102" t="str">
        <f t="shared" ca="1" si="12"/>
        <v>Vital registration system</v>
      </c>
      <c r="F150" t="s">
        <v>31</v>
      </c>
      <c r="G150" t="s">
        <v>3661</v>
      </c>
      <c r="H150" t="s">
        <v>1557</v>
      </c>
      <c r="I150" t="s">
        <v>1921</v>
      </c>
      <c r="J150" s="101" t="e">
        <f ca="1">IF(AND(MATCH(A150,Pharmaceuticals!#REF!,0),MATCH(E150,Pharmaceuticals!#REF!,0)),1,"")</f>
        <v>#REF!</v>
      </c>
      <c r="K150" s="101" t="str">
        <f t="shared" ca="1" si="10"/>
        <v>29-Vital registration system</v>
      </c>
    </row>
    <row r="151" spans="1:11" ht="16" x14ac:dyDescent="0.2">
      <c r="A151">
        <v>29</v>
      </c>
      <c r="B151" t="s">
        <v>3239</v>
      </c>
      <c r="C151">
        <v>166</v>
      </c>
      <c r="D151" s="101" t="str">
        <f t="shared" si="11"/>
        <v>29-166</v>
      </c>
      <c r="E151" s="102" t="str">
        <f t="shared" ca="1" si="12"/>
        <v>Other health information systems and M&amp;E intervention(s)</v>
      </c>
      <c r="F151" t="s">
        <v>3662</v>
      </c>
      <c r="G151" t="s">
        <v>1914</v>
      </c>
      <c r="H151" t="s">
        <v>1915</v>
      </c>
      <c r="I151" t="s">
        <v>1918</v>
      </c>
      <c r="J151" s="101" t="e">
        <f ca="1">IF(AND(MATCH(A151,Pharmaceuticals!#REF!,0),MATCH(E151,Pharmaceuticals!#REF!,0)),1,"")</f>
        <v>#REF!</v>
      </c>
      <c r="K151" s="101" t="str">
        <f t="shared" ca="1" si="10"/>
        <v>29-Other health information systems and M&amp;E intervention(s)</v>
      </c>
    </row>
    <row r="152" spans="1:11" ht="16" x14ac:dyDescent="0.2">
      <c r="A152">
        <v>30</v>
      </c>
      <c r="B152" t="s">
        <v>1943</v>
      </c>
      <c r="C152">
        <v>167</v>
      </c>
      <c r="D152" s="101" t="str">
        <f t="shared" si="11"/>
        <v>30-167</v>
      </c>
      <c r="E152" s="102" t="str">
        <f t="shared" ca="1" si="12"/>
        <v>Policy, planning, coordination and management of national disease control programs</v>
      </c>
      <c r="F152" t="s">
        <v>3663</v>
      </c>
      <c r="G152" t="s">
        <v>3664</v>
      </c>
      <c r="H152" t="s">
        <v>3665</v>
      </c>
      <c r="I152" t="s">
        <v>3666</v>
      </c>
      <c r="J152" s="101" t="e">
        <f ca="1">IF(AND(MATCH(A152,Pharmaceuticals!#REF!,0),MATCH(E152,Pharmaceuticals!#REF!,0)),1,"")</f>
        <v>#REF!</v>
      </c>
      <c r="K152" s="101" t="str">
        <f t="shared" ca="1" si="10"/>
        <v>30-Policy, planning, coordination and management of national disease control programs</v>
      </c>
    </row>
    <row r="153" spans="1:11" ht="16" x14ac:dyDescent="0.2">
      <c r="A153">
        <v>30</v>
      </c>
      <c r="B153" t="s">
        <v>1943</v>
      </c>
      <c r="C153">
        <v>168</v>
      </c>
      <c r="D153" s="101" t="str">
        <f t="shared" si="11"/>
        <v>30-168</v>
      </c>
      <c r="E153" s="102" t="str">
        <f t="shared" ca="1" si="12"/>
        <v>Grant management</v>
      </c>
      <c r="F153" t="s">
        <v>61</v>
      </c>
      <c r="G153" t="s">
        <v>3231</v>
      </c>
      <c r="H153" t="s">
        <v>1944</v>
      </c>
      <c r="I153" t="s">
        <v>1945</v>
      </c>
      <c r="J153" s="101" t="e">
        <f ca="1">IF(AND(MATCH(A153,Pharmaceuticals!#REF!,0),MATCH(E153,Pharmaceuticals!#REF!,0)),1,"")</f>
        <v>#REF!</v>
      </c>
      <c r="K153" s="101" t="str">
        <f t="shared" ca="1" si="10"/>
        <v>30-Grant management</v>
      </c>
    </row>
    <row r="154" spans="1:11" ht="16" x14ac:dyDescent="0.2">
      <c r="A154">
        <v>30</v>
      </c>
      <c r="B154" t="s">
        <v>1943</v>
      </c>
      <c r="C154">
        <v>170</v>
      </c>
      <c r="D154" s="101" t="str">
        <f t="shared" si="11"/>
        <v>30-170</v>
      </c>
      <c r="E154" s="102" t="str">
        <f t="shared" ca="1" si="12"/>
        <v>Other program management intervention(s)</v>
      </c>
      <c r="F154" t="s">
        <v>3667</v>
      </c>
      <c r="G154" t="s">
        <v>1914</v>
      </c>
      <c r="H154" t="s">
        <v>1915</v>
      </c>
      <c r="I154" t="s">
        <v>1918</v>
      </c>
      <c r="J154" s="101" t="e">
        <f ca="1">IF(AND(MATCH(A154,Pharmaceuticals!#REF!,0),MATCH(E154,Pharmaceuticals!#REF!,0)),1,"")</f>
        <v>#REF!</v>
      </c>
      <c r="K154" s="101" t="str">
        <f t="shared" ca="1" si="10"/>
        <v>30-Other program management intervention(s)</v>
      </c>
    </row>
    <row r="155" spans="1:11" ht="16" x14ac:dyDescent="0.2">
      <c r="A155">
        <v>173</v>
      </c>
      <c r="B155" t="s">
        <v>3204</v>
      </c>
      <c r="C155">
        <v>191</v>
      </c>
      <c r="D155" s="101" t="str">
        <f t="shared" si="11"/>
        <v>173-191</v>
      </c>
      <c r="E155" s="102" t="str">
        <f t="shared" ca="1" si="12"/>
        <v>Community empowerment for TGs</v>
      </c>
      <c r="F155" t="s">
        <v>3668</v>
      </c>
      <c r="G155" t="s">
        <v>3669</v>
      </c>
      <c r="H155" t="s">
        <v>3670</v>
      </c>
      <c r="I155" t="s">
        <v>3671</v>
      </c>
      <c r="J155" s="101" t="e">
        <f ca="1">IF(AND(MATCH(A155,Pharmaceuticals!#REF!,0),MATCH(E155,Pharmaceuticals!#REF!,0)),1,"")</f>
        <v>#REF!</v>
      </c>
      <c r="K155" s="101" t="str">
        <f t="shared" ca="1" si="10"/>
        <v>173-Community empowerment for TGs</v>
      </c>
    </row>
    <row r="156" spans="1:11" ht="16" x14ac:dyDescent="0.2">
      <c r="A156">
        <v>173</v>
      </c>
      <c r="B156" t="s">
        <v>3204</v>
      </c>
      <c r="C156">
        <v>192</v>
      </c>
      <c r="D156" s="101" t="str">
        <f t="shared" si="11"/>
        <v>173-192</v>
      </c>
      <c r="E156" s="102" t="str">
        <f t="shared" ca="1" si="12"/>
        <v>Addressing stigma, discrimination and violence against TGs</v>
      </c>
      <c r="F156" t="s">
        <v>3672</v>
      </c>
      <c r="G156" t="s">
        <v>3673</v>
      </c>
      <c r="H156" t="s">
        <v>3674</v>
      </c>
      <c r="I156" t="s">
        <v>3675</v>
      </c>
      <c r="J156" s="101" t="e">
        <f ca="1">IF(AND(MATCH(A156,Pharmaceuticals!#REF!,0),MATCH(E156,Pharmaceuticals!#REF!,0)),1,"")</f>
        <v>#REF!</v>
      </c>
      <c r="K156" s="101" t="str">
        <f t="shared" ca="1" si="10"/>
        <v>173-Addressing stigma, discrimination and violence against TGs</v>
      </c>
    </row>
    <row r="157" spans="1:11" ht="16" x14ac:dyDescent="0.2">
      <c r="A157">
        <v>173</v>
      </c>
      <c r="B157" t="s">
        <v>3204</v>
      </c>
      <c r="C157">
        <v>193</v>
      </c>
      <c r="D157" s="101" t="str">
        <f t="shared" si="11"/>
        <v>173-193</v>
      </c>
      <c r="E157" s="102" t="str">
        <f t="shared" ca="1" si="12"/>
        <v>Behavioral interventions for TGs</v>
      </c>
      <c r="F157" t="s">
        <v>3676</v>
      </c>
      <c r="G157" t="s">
        <v>3677</v>
      </c>
      <c r="H157" t="s">
        <v>3678</v>
      </c>
      <c r="I157" t="s">
        <v>3679</v>
      </c>
      <c r="J157" s="101" t="e">
        <f ca="1">IF(AND(MATCH(A157,Pharmaceuticals!#REF!,0),MATCH(E157,Pharmaceuticals!#REF!,0)),1,"")</f>
        <v>#REF!</v>
      </c>
      <c r="K157" s="101" t="str">
        <f t="shared" ca="1" si="10"/>
        <v>173-Behavioral interventions for TGs</v>
      </c>
    </row>
    <row r="158" spans="1:11" ht="16" x14ac:dyDescent="0.2">
      <c r="A158">
        <v>173</v>
      </c>
      <c r="B158" t="s">
        <v>3204</v>
      </c>
      <c r="C158">
        <v>194</v>
      </c>
      <c r="D158" s="101" t="str">
        <f t="shared" si="11"/>
        <v>173-194</v>
      </c>
      <c r="E158" s="102" t="str">
        <f t="shared" ca="1" si="12"/>
        <v>Condoms and lubricant programming for TGs</v>
      </c>
      <c r="F158" t="s">
        <v>3680</v>
      </c>
      <c r="G158" t="s">
        <v>3681</v>
      </c>
      <c r="H158" t="s">
        <v>3682</v>
      </c>
      <c r="I158" t="s">
        <v>3683</v>
      </c>
      <c r="J158" s="101" t="e">
        <f ca="1">IF(AND(MATCH(A158,Pharmaceuticals!#REF!,0),MATCH(E158,Pharmaceuticals!#REF!,0)),1,"")</f>
        <v>#REF!</v>
      </c>
      <c r="K158" s="101" t="str">
        <f t="shared" ca="1" si="10"/>
        <v>173-Condoms and lubricant programming for TGs</v>
      </c>
    </row>
    <row r="159" spans="1:11" ht="16" x14ac:dyDescent="0.2">
      <c r="A159">
        <v>173</v>
      </c>
      <c r="B159" t="s">
        <v>3204</v>
      </c>
      <c r="C159">
        <v>195</v>
      </c>
      <c r="D159" s="101" t="str">
        <f t="shared" si="11"/>
        <v>173-195</v>
      </c>
      <c r="E159" s="102" t="str">
        <f t="shared" ca="1" si="12"/>
        <v>Pre-exposure prophylaxis (PrEP) and other biomedical interventions for TGs</v>
      </c>
      <c r="F159" t="s">
        <v>3684</v>
      </c>
      <c r="G159" t="s">
        <v>3685</v>
      </c>
      <c r="H159" t="s">
        <v>3686</v>
      </c>
      <c r="I159" t="s">
        <v>3687</v>
      </c>
      <c r="J159" s="101" t="e">
        <f ca="1">IF(AND(MATCH(A159,Pharmaceuticals!#REF!,0),MATCH(E159,Pharmaceuticals!#REF!,0)),1,"")</f>
        <v>#REF!</v>
      </c>
      <c r="K159" s="101" t="str">
        <f t="shared" ca="1" si="10"/>
        <v>173-Pre-exposure prophylaxis (PrEP) and other biomedical interventions for TGs</v>
      </c>
    </row>
    <row r="160" spans="1:11" ht="16" x14ac:dyDescent="0.2">
      <c r="A160">
        <v>173</v>
      </c>
      <c r="B160" t="s">
        <v>3204</v>
      </c>
      <c r="C160">
        <v>196</v>
      </c>
      <c r="D160" s="101" t="str">
        <f t="shared" si="11"/>
        <v>173-196</v>
      </c>
      <c r="E160" s="102" t="str">
        <f t="shared" ca="1" si="12"/>
        <v>Harm reduction interventions for TGs with substance use</v>
      </c>
      <c r="F160" t="s">
        <v>3688</v>
      </c>
      <c r="G160" t="s">
        <v>3689</v>
      </c>
      <c r="H160" t="s">
        <v>3690</v>
      </c>
      <c r="I160" t="s">
        <v>3691</v>
      </c>
      <c r="J160" s="101" t="e">
        <f ca="1">IF(AND(MATCH(A160,Pharmaceuticals!#REF!,0),MATCH(E160,Pharmaceuticals!#REF!,0)),1,"")</f>
        <v>#REF!</v>
      </c>
      <c r="K160" s="101" t="str">
        <f t="shared" ca="1" si="10"/>
        <v>173-Harm reduction interventions for TGs with substance use</v>
      </c>
    </row>
    <row r="161" spans="1:11" ht="16" x14ac:dyDescent="0.2">
      <c r="A161">
        <v>173</v>
      </c>
      <c r="B161" t="s">
        <v>3204</v>
      </c>
      <c r="C161">
        <v>197</v>
      </c>
      <c r="D161" s="101" t="str">
        <f t="shared" si="11"/>
        <v>173-197</v>
      </c>
      <c r="E161" s="102" t="str">
        <f t="shared" ca="1" si="12"/>
        <v>HIV testing services for TGs</v>
      </c>
      <c r="F161" t="s">
        <v>3692</v>
      </c>
      <c r="G161" t="s">
        <v>3693</v>
      </c>
      <c r="H161" t="s">
        <v>3694</v>
      </c>
      <c r="I161" t="s">
        <v>3695</v>
      </c>
      <c r="J161" s="101" t="e">
        <f ca="1">IF(AND(MATCH(A161,Pharmaceuticals!#REF!,0),MATCH(E161,Pharmaceuticals!#REF!,0)),1,"")</f>
        <v>#REF!</v>
      </c>
      <c r="K161" s="101" t="str">
        <f t="shared" ca="1" si="10"/>
        <v>173-HIV testing services for TGs</v>
      </c>
    </row>
    <row r="162" spans="1:11" ht="16" x14ac:dyDescent="0.2">
      <c r="A162">
        <v>173</v>
      </c>
      <c r="B162" t="s">
        <v>3204</v>
      </c>
      <c r="C162">
        <v>198</v>
      </c>
      <c r="D162" s="101" t="str">
        <f t="shared" si="11"/>
        <v>173-198</v>
      </c>
      <c r="E162" s="102" t="str">
        <f t="shared" ca="1" si="12"/>
        <v>Diagnosis and treatment of STIs and sexual health services for TGs</v>
      </c>
      <c r="F162" t="s">
        <v>3696</v>
      </c>
      <c r="G162" t="s">
        <v>3697</v>
      </c>
      <c r="H162" t="s">
        <v>3698</v>
      </c>
      <c r="I162" t="s">
        <v>3699</v>
      </c>
      <c r="J162" s="101" t="e">
        <f ca="1">IF(AND(MATCH(A162,Pharmaceuticals!#REF!,0),MATCH(E162,Pharmaceuticals!#REF!,0)),1,"")</f>
        <v>#REF!</v>
      </c>
      <c r="K162" s="101" t="str">
        <f t="shared" ca="1" si="10"/>
        <v>173-Diagnosis and treatment of STIs and sexual health services for TGs</v>
      </c>
    </row>
    <row r="163" spans="1:11" ht="16" x14ac:dyDescent="0.2">
      <c r="A163">
        <v>173</v>
      </c>
      <c r="B163" t="s">
        <v>3204</v>
      </c>
      <c r="C163">
        <v>199</v>
      </c>
      <c r="D163" s="101" t="str">
        <f t="shared" si="11"/>
        <v>173-199</v>
      </c>
      <c r="E163" s="102" t="str">
        <f t="shared" ca="1" si="12"/>
        <v>Prevention and management of coinfections and co-morbidities for TGs</v>
      </c>
      <c r="F163" t="s">
        <v>3700</v>
      </c>
      <c r="G163" t="s">
        <v>3318</v>
      </c>
      <c r="H163" t="s">
        <v>3319</v>
      </c>
      <c r="I163" t="s">
        <v>3320</v>
      </c>
      <c r="J163" s="101" t="e">
        <f ca="1">IF(AND(MATCH(A163,Pharmaceuticals!#REF!,0),MATCH(E163,Pharmaceuticals!#REF!,0)),1,"")</f>
        <v>#REF!</v>
      </c>
      <c r="K163" s="101" t="str">
        <f t="shared" ca="1" si="10"/>
        <v>173-Prevention and management of coinfections and co-morbidities for TGs</v>
      </c>
    </row>
    <row r="164" spans="1:11" ht="16" x14ac:dyDescent="0.2">
      <c r="A164">
        <v>173</v>
      </c>
      <c r="B164" t="s">
        <v>3204</v>
      </c>
      <c r="C164">
        <v>200</v>
      </c>
      <c r="D164" s="101" t="str">
        <f t="shared" si="11"/>
        <v>173-200</v>
      </c>
      <c r="E164" s="102" t="str">
        <f t="shared" ca="1" si="12"/>
        <v>Interventions for young transgender people</v>
      </c>
      <c r="F164" t="s">
        <v>3701</v>
      </c>
      <c r="G164" t="s">
        <v>3702</v>
      </c>
      <c r="H164" t="s">
        <v>3703</v>
      </c>
      <c r="I164" t="s">
        <v>3704</v>
      </c>
      <c r="J164" s="101" t="e">
        <f ca="1">IF(AND(MATCH(A164,Pharmaceuticals!#REF!,0),MATCH(E164,Pharmaceuticals!#REF!,0)),1,"")</f>
        <v>#REF!</v>
      </c>
      <c r="K164" s="101" t="str">
        <f t="shared" ca="1" si="10"/>
        <v>173-Interventions for young transgender people</v>
      </c>
    </row>
    <row r="165" spans="1:11" ht="16" x14ac:dyDescent="0.2">
      <c r="A165">
        <v>173</v>
      </c>
      <c r="B165" t="s">
        <v>3204</v>
      </c>
      <c r="C165">
        <v>201</v>
      </c>
      <c r="D165" s="101" t="str">
        <f t="shared" si="11"/>
        <v>173-201</v>
      </c>
      <c r="E165" s="102" t="str">
        <f t="shared" ca="1" si="12"/>
        <v>Other intervention(s) for TGs</v>
      </c>
      <c r="F165" t="s">
        <v>3705</v>
      </c>
      <c r="G165" t="s">
        <v>3706</v>
      </c>
      <c r="H165" t="s">
        <v>3707</v>
      </c>
      <c r="I165" t="s">
        <v>3708</v>
      </c>
      <c r="J165" s="101" t="e">
        <f ca="1">IF(AND(MATCH(A165,Pharmaceuticals!#REF!,0),MATCH(E165,Pharmaceuticals!#REF!,0)),1,"")</f>
        <v>#REF!</v>
      </c>
      <c r="K165" s="101" t="str">
        <f t="shared" ca="1" si="10"/>
        <v>173-Other intervention(s) for TGs</v>
      </c>
    </row>
    <row r="166" spans="1:11" ht="16" x14ac:dyDescent="0.2">
      <c r="A166">
        <v>174</v>
      </c>
      <c r="B166" t="s">
        <v>3208</v>
      </c>
      <c r="C166">
        <v>202</v>
      </c>
      <c r="D166" s="101" t="str">
        <f t="shared" si="11"/>
        <v>174-202</v>
      </c>
      <c r="E166" s="102" t="str">
        <f t="shared" ca="1" si="12"/>
        <v>Community empowerment for people in prisons and other closed settings</v>
      </c>
      <c r="F166" t="s">
        <v>3709</v>
      </c>
      <c r="G166" t="s">
        <v>3710</v>
      </c>
      <c r="H166" t="s">
        <v>3711</v>
      </c>
      <c r="I166" t="s">
        <v>3712</v>
      </c>
      <c r="J166" s="101" t="e">
        <f ca="1">IF(AND(MATCH(A166,Pharmaceuticals!#REF!,0),MATCH(E166,Pharmaceuticals!#REF!,0)),1,"")</f>
        <v>#REF!</v>
      </c>
      <c r="K166" s="101" t="str">
        <f t="shared" ca="1" si="10"/>
        <v>174-Community empowerment for people in prisons and other closed settings</v>
      </c>
    </row>
    <row r="167" spans="1:11" ht="16" x14ac:dyDescent="0.2">
      <c r="A167">
        <v>174</v>
      </c>
      <c r="B167" t="s">
        <v>3208</v>
      </c>
      <c r="C167">
        <v>203</v>
      </c>
      <c r="D167" s="101" t="str">
        <f t="shared" si="11"/>
        <v>174-203</v>
      </c>
      <c r="E167" s="102" t="str">
        <f t="shared" ca="1" si="12"/>
        <v>Addressing stigma, discrimination and violence against people in prisons and other closed settings</v>
      </c>
      <c r="F167" t="s">
        <v>3713</v>
      </c>
      <c r="G167" t="s">
        <v>3714</v>
      </c>
      <c r="H167" t="s">
        <v>3715</v>
      </c>
      <c r="I167" t="s">
        <v>3716</v>
      </c>
      <c r="J167" s="101" t="e">
        <f ca="1">IF(AND(MATCH(A167,Pharmaceuticals!#REF!,0),MATCH(E167,Pharmaceuticals!#REF!,0)),1,"")</f>
        <v>#REF!</v>
      </c>
      <c r="K167" s="101" t="str">
        <f t="shared" ca="1" si="10"/>
        <v>174-Addressing stigma, discrimination and violence against people in prisons and other closed settings</v>
      </c>
    </row>
    <row r="168" spans="1:11" ht="16" x14ac:dyDescent="0.2">
      <c r="A168">
        <v>174</v>
      </c>
      <c r="B168" t="s">
        <v>3208</v>
      </c>
      <c r="C168">
        <v>204</v>
      </c>
      <c r="D168" s="101" t="str">
        <f t="shared" si="11"/>
        <v>174-204</v>
      </c>
      <c r="E168" s="102" t="str">
        <f t="shared" ca="1" si="12"/>
        <v>Behavioral interventions for people in prisons and other closed settings</v>
      </c>
      <c r="F168" t="s">
        <v>3717</v>
      </c>
      <c r="G168" t="s">
        <v>3718</v>
      </c>
      <c r="H168" t="s">
        <v>3719</v>
      </c>
      <c r="I168" t="s">
        <v>3720</v>
      </c>
      <c r="J168" s="101" t="e">
        <f ca="1">IF(AND(MATCH(A168,Pharmaceuticals!#REF!,0),MATCH(E168,Pharmaceuticals!#REF!,0)),1,"")</f>
        <v>#REF!</v>
      </c>
      <c r="K168" s="101" t="str">
        <f t="shared" ca="1" si="10"/>
        <v>174-Behavioral interventions for people in prisons and other closed settings</v>
      </c>
    </row>
    <row r="169" spans="1:11" ht="16" x14ac:dyDescent="0.2">
      <c r="A169">
        <v>174</v>
      </c>
      <c r="B169" t="s">
        <v>3208</v>
      </c>
      <c r="C169">
        <v>205</v>
      </c>
      <c r="D169" s="101" t="str">
        <f t="shared" si="11"/>
        <v>174-205</v>
      </c>
      <c r="E169" s="102" t="str">
        <f t="shared" ca="1" si="12"/>
        <v>Condoms and lubricant programming for people in prisons and other closed settings</v>
      </c>
      <c r="F169" t="s">
        <v>3721</v>
      </c>
      <c r="G169" t="s">
        <v>3722</v>
      </c>
      <c r="H169" t="s">
        <v>3723</v>
      </c>
      <c r="I169" t="s">
        <v>3724</v>
      </c>
      <c r="J169" s="101" t="e">
        <f ca="1">IF(AND(MATCH(A169,Pharmaceuticals!#REF!,0),MATCH(E169,Pharmaceuticals!#REF!,0)),1,"")</f>
        <v>#REF!</v>
      </c>
      <c r="K169" s="101" t="str">
        <f t="shared" ca="1" si="10"/>
        <v>174-Condoms and lubricant programming for people in prisons and other closed settings</v>
      </c>
    </row>
    <row r="170" spans="1:11" ht="16" x14ac:dyDescent="0.2">
      <c r="A170">
        <v>174</v>
      </c>
      <c r="B170" t="s">
        <v>3208</v>
      </c>
      <c r="C170">
        <v>206</v>
      </c>
      <c r="D170" s="101" t="str">
        <f t="shared" si="11"/>
        <v>174-206</v>
      </c>
      <c r="E170" s="102" t="str">
        <f t="shared" ca="1" si="12"/>
        <v>Pre-exposure prophylaxis (PrEP) for people in prisons and other closed settings</v>
      </c>
      <c r="F170" t="s">
        <v>3725</v>
      </c>
      <c r="G170" t="s">
        <v>3302</v>
      </c>
      <c r="H170" t="s">
        <v>3303</v>
      </c>
      <c r="I170" t="s">
        <v>3304</v>
      </c>
      <c r="J170" s="101" t="e">
        <f ca="1">IF(AND(MATCH(A170,Pharmaceuticals!#REF!,0),MATCH(E170,Pharmaceuticals!#REF!,0)),1,"")</f>
        <v>#REF!</v>
      </c>
      <c r="K170" s="101" t="str">
        <f t="shared" ca="1" si="10"/>
        <v>174-Pre-exposure prophylaxis (PrEP) for people in prisons and other closed settings</v>
      </c>
    </row>
    <row r="171" spans="1:11" ht="16" x14ac:dyDescent="0.2">
      <c r="A171">
        <v>174</v>
      </c>
      <c r="B171" t="s">
        <v>3208</v>
      </c>
      <c r="C171">
        <v>207</v>
      </c>
      <c r="D171" s="101" t="str">
        <f t="shared" si="11"/>
        <v>174-207</v>
      </c>
      <c r="E171" s="102" t="str">
        <f t="shared" ca="1" si="12"/>
        <v xml:space="preserve">Harm reduction interventions for people in prisons and other closed settings </v>
      </c>
      <c r="F171" t="s">
        <v>3726</v>
      </c>
      <c r="G171" t="s">
        <v>3727</v>
      </c>
      <c r="H171" t="s">
        <v>3728</v>
      </c>
      <c r="I171" t="s">
        <v>3729</v>
      </c>
      <c r="J171" s="101" t="e">
        <f ca="1">IF(AND(MATCH(A171,Pharmaceuticals!#REF!,0),MATCH(E171,Pharmaceuticals!#REF!,0)),1,"")</f>
        <v>#REF!</v>
      </c>
      <c r="K171" s="101" t="str">
        <f t="shared" ca="1" si="10"/>
        <v xml:space="preserve">174-Harm reduction interventions for people in prisons and other closed settings </v>
      </c>
    </row>
    <row r="172" spans="1:11" ht="16" x14ac:dyDescent="0.2">
      <c r="A172">
        <v>174</v>
      </c>
      <c r="B172" t="s">
        <v>3208</v>
      </c>
      <c r="C172">
        <v>208</v>
      </c>
      <c r="D172" s="101" t="str">
        <f t="shared" si="11"/>
        <v>174-208</v>
      </c>
      <c r="E172" s="102" t="str">
        <f t="shared" ca="1" si="12"/>
        <v>HIV testing services for people in prisons and other closed settings</v>
      </c>
      <c r="F172" t="s">
        <v>3730</v>
      </c>
      <c r="G172" t="s">
        <v>3731</v>
      </c>
      <c r="H172" t="s">
        <v>3732</v>
      </c>
      <c r="I172" t="s">
        <v>3733</v>
      </c>
      <c r="J172" s="101" t="e">
        <f ca="1">IF(AND(MATCH(A172,Pharmaceuticals!#REF!,0),MATCH(E172,Pharmaceuticals!#REF!,0)),1,"")</f>
        <v>#REF!</v>
      </c>
      <c r="K172" s="101" t="str">
        <f t="shared" ca="1" si="10"/>
        <v>174-HIV testing services for people in prisons and other closed settings</v>
      </c>
    </row>
    <row r="173" spans="1:11" ht="16" x14ac:dyDescent="0.2">
      <c r="A173">
        <v>174</v>
      </c>
      <c r="B173" t="s">
        <v>3208</v>
      </c>
      <c r="C173">
        <v>209</v>
      </c>
      <c r="D173" s="101" t="str">
        <f t="shared" si="11"/>
        <v>174-209</v>
      </c>
      <c r="E173" s="102" t="str">
        <f t="shared" ca="1" si="12"/>
        <v>Diagnosis and treatment of STIs and other sexual and reproductive health services for people in prisons and other closed settings</v>
      </c>
      <c r="F173" t="s">
        <v>3734</v>
      </c>
      <c r="G173" t="s">
        <v>3735</v>
      </c>
      <c r="H173" t="s">
        <v>3736</v>
      </c>
      <c r="I173" t="s">
        <v>3737</v>
      </c>
      <c r="J173" s="101" t="e">
        <f ca="1">IF(AND(MATCH(A173,Pharmaceuticals!#REF!,0),MATCH(E173,Pharmaceuticals!#REF!,0)),1,"")</f>
        <v>#REF!</v>
      </c>
      <c r="K173" s="101" t="str">
        <f t="shared" ca="1" si="10"/>
        <v>174-Diagnosis and treatment of STIs and other sexual and reproductive health services for people in prisons and other closed settings</v>
      </c>
    </row>
    <row r="174" spans="1:11" ht="16" x14ac:dyDescent="0.2">
      <c r="A174">
        <v>174</v>
      </c>
      <c r="B174" t="s">
        <v>3208</v>
      </c>
      <c r="C174">
        <v>210</v>
      </c>
      <c r="D174" s="101" t="str">
        <f t="shared" si="11"/>
        <v>174-210</v>
      </c>
      <c r="E174" s="102" t="str">
        <f t="shared" ca="1" si="12"/>
        <v>Prevention and management of coinfections and co-morbidities for people in prisons and other closed settings</v>
      </c>
      <c r="F174" t="s">
        <v>3738</v>
      </c>
      <c r="G174" t="s">
        <v>3318</v>
      </c>
      <c r="H174" t="s">
        <v>3319</v>
      </c>
      <c r="I174" t="s">
        <v>3320</v>
      </c>
      <c r="J174" s="101" t="e">
        <f ca="1">IF(AND(MATCH(A174,Pharmaceuticals!#REF!,0),MATCH(E174,Pharmaceuticals!#REF!,0)),1,"")</f>
        <v>#REF!</v>
      </c>
      <c r="K174" s="101" t="str">
        <f t="shared" ca="1" si="10"/>
        <v>174-Prevention and management of coinfections and co-morbidities for people in prisons and other closed settings</v>
      </c>
    </row>
    <row r="175" spans="1:11" ht="16" x14ac:dyDescent="0.2">
      <c r="A175">
        <v>174</v>
      </c>
      <c r="B175" t="s">
        <v>3208</v>
      </c>
      <c r="C175">
        <v>211</v>
      </c>
      <c r="D175" s="101" t="str">
        <f t="shared" si="11"/>
        <v>174-211</v>
      </c>
      <c r="E175" s="102" t="str">
        <f t="shared" ca="1" si="12"/>
        <v>Other intervention(s) for people in prisons and other closed settings</v>
      </c>
      <c r="F175" t="s">
        <v>3739</v>
      </c>
      <c r="G175" t="s">
        <v>3740</v>
      </c>
      <c r="H175" t="s">
        <v>3741</v>
      </c>
      <c r="I175" t="s">
        <v>3742</v>
      </c>
      <c r="J175" s="101" t="e">
        <f ca="1">IF(AND(MATCH(A175,Pharmaceuticals!#REF!,0),MATCH(E175,Pharmaceuticals!#REF!,0)),1,"")</f>
        <v>#REF!</v>
      </c>
      <c r="K175" s="101" t="str">
        <f t="shared" ca="1" si="10"/>
        <v>174-Other intervention(s) for people in prisons and other closed settings</v>
      </c>
    </row>
    <row r="176" spans="1:11" ht="16" x14ac:dyDescent="0.2">
      <c r="A176">
        <v>175</v>
      </c>
      <c r="B176" t="s">
        <v>3221</v>
      </c>
      <c r="C176">
        <v>218</v>
      </c>
      <c r="D176" s="101" t="str">
        <f t="shared" si="11"/>
        <v>175-218</v>
      </c>
      <c r="E176" s="102" t="str">
        <f t="shared" ca="1" si="12"/>
        <v>Differentiated HIV testing services</v>
      </c>
      <c r="F176" t="s">
        <v>3743</v>
      </c>
      <c r="G176" t="s">
        <v>3744</v>
      </c>
      <c r="H176" t="s">
        <v>3745</v>
      </c>
      <c r="I176" t="s">
        <v>3746</v>
      </c>
      <c r="J176" s="101" t="e">
        <f ca="1">IF(AND(MATCH(A176,Pharmaceuticals!#REF!,0),MATCH(E176,Pharmaceuticals!#REF!,0)),1,"")</f>
        <v>#REF!</v>
      </c>
      <c r="K176" s="101" t="str">
        <f t="shared" ca="1" si="10"/>
        <v>175-Differentiated HIV testing services</v>
      </c>
    </row>
    <row r="177" spans="1:11" ht="16" x14ac:dyDescent="0.2">
      <c r="A177">
        <v>244</v>
      </c>
      <c r="B177" t="s">
        <v>3192</v>
      </c>
      <c r="C177">
        <v>177</v>
      </c>
      <c r="D177" s="101" t="str">
        <f t="shared" si="11"/>
        <v>244-177</v>
      </c>
      <c r="E177" s="102" t="str">
        <f t="shared" ca="1" si="12"/>
        <v>Community empowerment for MSM</v>
      </c>
      <c r="F177" t="s">
        <v>3747</v>
      </c>
      <c r="G177" t="s">
        <v>3748</v>
      </c>
      <c r="H177" t="s">
        <v>3749</v>
      </c>
      <c r="I177" t="s">
        <v>3750</v>
      </c>
      <c r="J177" s="101" t="e">
        <f ca="1">IF(AND(MATCH(A177,Pharmaceuticals!#REF!,0),MATCH(E177,Pharmaceuticals!#REF!,0)),1,"")</f>
        <v>#REF!</v>
      </c>
      <c r="K177" s="101" t="str">
        <f t="shared" ca="1" si="10"/>
        <v>244-Community empowerment for MSM</v>
      </c>
    </row>
    <row r="178" spans="1:11" ht="16" x14ac:dyDescent="0.2">
      <c r="A178">
        <v>244</v>
      </c>
      <c r="B178" t="s">
        <v>3192</v>
      </c>
      <c r="C178">
        <v>178</v>
      </c>
      <c r="D178" s="101" t="str">
        <f t="shared" si="11"/>
        <v>244-178</v>
      </c>
      <c r="E178" s="102" t="str">
        <f t="shared" ca="1" si="12"/>
        <v>Addressing stigma, discrimination and violence against MSM</v>
      </c>
      <c r="F178" t="s">
        <v>3751</v>
      </c>
      <c r="G178" t="s">
        <v>3752</v>
      </c>
      <c r="H178" t="s">
        <v>3753</v>
      </c>
      <c r="I178" t="s">
        <v>3754</v>
      </c>
      <c r="J178" s="101" t="e">
        <f ca="1">IF(AND(MATCH(A178,Pharmaceuticals!#REF!,0),MATCH(E178,Pharmaceuticals!#REF!,0)),1,"")</f>
        <v>#REF!</v>
      </c>
      <c r="K178" s="101" t="str">
        <f t="shared" ca="1" si="10"/>
        <v>244-Addressing stigma, discrimination and violence against MSM</v>
      </c>
    </row>
    <row r="179" spans="1:11" ht="16" x14ac:dyDescent="0.2">
      <c r="A179">
        <v>244</v>
      </c>
      <c r="B179" t="s">
        <v>3192</v>
      </c>
      <c r="C179">
        <v>245</v>
      </c>
      <c r="D179" s="101" t="str">
        <f t="shared" si="11"/>
        <v>244-245</v>
      </c>
      <c r="E179" s="102" t="str">
        <f t="shared" ca="1" si="12"/>
        <v>Behavioral interventions for MSM</v>
      </c>
      <c r="F179" t="s">
        <v>3755</v>
      </c>
      <c r="G179" t="s">
        <v>3756</v>
      </c>
      <c r="H179" t="s">
        <v>3757</v>
      </c>
      <c r="I179" t="s">
        <v>3758</v>
      </c>
      <c r="J179" s="101" t="e">
        <f ca="1">IF(AND(MATCH(A179,Pharmaceuticals!#REF!,0),MATCH(E179,Pharmaceuticals!#REF!,0)),1,"")</f>
        <v>#REF!</v>
      </c>
      <c r="K179" s="101" t="str">
        <f t="shared" ca="1" si="10"/>
        <v>244-Behavioral interventions for MSM</v>
      </c>
    </row>
    <row r="180" spans="1:11" ht="16" x14ac:dyDescent="0.2">
      <c r="A180">
        <v>244</v>
      </c>
      <c r="B180" t="s">
        <v>3192</v>
      </c>
      <c r="C180">
        <v>246</v>
      </c>
      <c r="D180" s="101" t="str">
        <f t="shared" si="11"/>
        <v>244-246</v>
      </c>
      <c r="E180" s="102" t="str">
        <f t="shared" ca="1" si="12"/>
        <v xml:space="preserve">Condoms and lubricant programming for MSM </v>
      </c>
      <c r="F180" t="s">
        <v>3759</v>
      </c>
      <c r="G180" t="s">
        <v>3760</v>
      </c>
      <c r="H180" t="s">
        <v>3761</v>
      </c>
      <c r="I180" t="s">
        <v>3762</v>
      </c>
      <c r="J180" s="101" t="e">
        <f ca="1">IF(AND(MATCH(A180,Pharmaceuticals!#REF!,0),MATCH(E180,Pharmaceuticals!#REF!,0)),1,"")</f>
        <v>#REF!</v>
      </c>
      <c r="K180" s="101" t="str">
        <f t="shared" ca="1" si="10"/>
        <v xml:space="preserve">244-Condoms and lubricant programming for MSM </v>
      </c>
    </row>
    <row r="181" spans="1:11" ht="16" x14ac:dyDescent="0.2">
      <c r="A181">
        <v>244</v>
      </c>
      <c r="B181" t="s">
        <v>3192</v>
      </c>
      <c r="C181">
        <v>179</v>
      </c>
      <c r="D181" s="101" t="str">
        <f t="shared" si="11"/>
        <v>244-179</v>
      </c>
      <c r="E181" s="102" t="str">
        <f t="shared" ca="1" si="12"/>
        <v>Pre-exposure prophylaxis (PrEP) for MSM</v>
      </c>
      <c r="F181" t="s">
        <v>3763</v>
      </c>
      <c r="G181" t="s">
        <v>3302</v>
      </c>
      <c r="H181" t="s">
        <v>3303</v>
      </c>
      <c r="I181" t="s">
        <v>3304</v>
      </c>
      <c r="J181" s="101" t="e">
        <f ca="1">IF(AND(MATCH(A181,Pharmaceuticals!#REF!,0),MATCH(E181,Pharmaceuticals!#REF!,0)),1,"")</f>
        <v>#REF!</v>
      </c>
      <c r="K181" s="101" t="str">
        <f t="shared" ca="1" si="10"/>
        <v>244-Pre-exposure prophylaxis (PrEP) for MSM</v>
      </c>
    </row>
    <row r="182" spans="1:11" ht="16" x14ac:dyDescent="0.2">
      <c r="A182">
        <v>244</v>
      </c>
      <c r="B182" t="s">
        <v>3192</v>
      </c>
      <c r="C182">
        <v>180</v>
      </c>
      <c r="D182" s="101" t="str">
        <f t="shared" si="11"/>
        <v>244-180</v>
      </c>
      <c r="E182" s="102" t="str">
        <f t="shared" ca="1" si="12"/>
        <v>Harm reduction interventions for MSM who inject drugs</v>
      </c>
      <c r="F182" t="s">
        <v>3764</v>
      </c>
      <c r="G182" t="s">
        <v>3765</v>
      </c>
      <c r="H182" t="s">
        <v>3766</v>
      </c>
      <c r="I182" t="s">
        <v>3767</v>
      </c>
      <c r="J182" s="101" t="e">
        <f ca="1">IF(AND(MATCH(A182,Pharmaceuticals!#REF!,0),MATCH(E182,Pharmaceuticals!#REF!,0)),1,"")</f>
        <v>#REF!</v>
      </c>
      <c r="K182" s="101" t="str">
        <f t="shared" ca="1" si="10"/>
        <v>244-Harm reduction interventions for MSM who inject drugs</v>
      </c>
    </row>
    <row r="183" spans="1:11" ht="16" x14ac:dyDescent="0.2">
      <c r="A183">
        <v>244</v>
      </c>
      <c r="B183" t="s">
        <v>3192</v>
      </c>
      <c r="C183">
        <v>247</v>
      </c>
      <c r="D183" s="101" t="str">
        <f t="shared" si="11"/>
        <v>244-247</v>
      </c>
      <c r="E183" s="102" t="str">
        <f t="shared" ca="1" si="12"/>
        <v>HIV testing services for MSM</v>
      </c>
      <c r="F183" t="s">
        <v>3768</v>
      </c>
      <c r="G183" t="s">
        <v>3769</v>
      </c>
      <c r="H183" t="s">
        <v>3770</v>
      </c>
      <c r="I183" t="s">
        <v>3771</v>
      </c>
      <c r="J183" s="101" t="e">
        <f ca="1">IF(AND(MATCH(A183,Pharmaceuticals!#REF!,0),MATCH(E183,Pharmaceuticals!#REF!,0)),1,"")</f>
        <v>#REF!</v>
      </c>
      <c r="K183" s="101" t="str">
        <f t="shared" ca="1" si="10"/>
        <v>244-HIV testing services for MSM</v>
      </c>
    </row>
    <row r="184" spans="1:11" ht="16" x14ac:dyDescent="0.2">
      <c r="A184">
        <v>244</v>
      </c>
      <c r="B184" t="s">
        <v>3192</v>
      </c>
      <c r="C184">
        <v>248</v>
      </c>
      <c r="D184" s="101" t="str">
        <f t="shared" si="11"/>
        <v>244-248</v>
      </c>
      <c r="E184" s="102" t="str">
        <f t="shared" ca="1" si="12"/>
        <v>Diagnosis and treatment of STIs and other sexual health services for MSM</v>
      </c>
      <c r="F184" t="s">
        <v>3772</v>
      </c>
      <c r="G184" t="s">
        <v>3773</v>
      </c>
      <c r="H184" t="s">
        <v>3774</v>
      </c>
      <c r="I184" t="s">
        <v>3775</v>
      </c>
      <c r="J184" s="101" t="e">
        <f ca="1">IF(AND(MATCH(A184,Pharmaceuticals!#REF!,0),MATCH(E184,Pharmaceuticals!#REF!,0)),1,"")</f>
        <v>#REF!</v>
      </c>
      <c r="K184" s="101" t="str">
        <f t="shared" ca="1" si="10"/>
        <v>244-Diagnosis and treatment of STIs and other sexual health services for MSM</v>
      </c>
    </row>
    <row r="185" spans="1:11" ht="16" x14ac:dyDescent="0.2">
      <c r="A185">
        <v>244</v>
      </c>
      <c r="B185" t="s">
        <v>3192</v>
      </c>
      <c r="C185">
        <v>249</v>
      </c>
      <c r="D185" s="101" t="str">
        <f t="shared" si="11"/>
        <v>244-249</v>
      </c>
      <c r="E185" s="102" t="str">
        <f t="shared" ca="1" si="12"/>
        <v>Prevention and management of coinfections and co-morbidities for MSM</v>
      </c>
      <c r="F185" t="s">
        <v>3776</v>
      </c>
      <c r="G185" t="s">
        <v>3318</v>
      </c>
      <c r="H185" t="s">
        <v>3319</v>
      </c>
      <c r="I185" t="s">
        <v>3320</v>
      </c>
      <c r="J185" s="101" t="e">
        <f ca="1">IF(AND(MATCH(A185,Pharmaceuticals!#REF!,0),MATCH(E185,Pharmaceuticals!#REF!,0)),1,"")</f>
        <v>#REF!</v>
      </c>
      <c r="K185" s="101" t="str">
        <f t="shared" ca="1" si="10"/>
        <v>244-Prevention and management of coinfections and co-morbidities for MSM</v>
      </c>
    </row>
    <row r="186" spans="1:11" ht="16" x14ac:dyDescent="0.2">
      <c r="A186">
        <v>244</v>
      </c>
      <c r="B186" t="s">
        <v>3192</v>
      </c>
      <c r="C186">
        <v>181</v>
      </c>
      <c r="D186" s="101" t="str">
        <f t="shared" si="11"/>
        <v>244-181</v>
      </c>
      <c r="E186" s="102" t="str">
        <f t="shared" ca="1" si="12"/>
        <v>Interventions for young men who have sex with men</v>
      </c>
      <c r="F186" t="s">
        <v>3777</v>
      </c>
      <c r="G186" t="s">
        <v>3778</v>
      </c>
      <c r="H186" t="s">
        <v>3779</v>
      </c>
      <c r="I186" t="s">
        <v>3780</v>
      </c>
      <c r="J186" s="101" t="e">
        <f ca="1">IF(AND(MATCH(A186,Pharmaceuticals!#REF!,0),MATCH(E186,Pharmaceuticals!#REF!,0)),1,"")</f>
        <v>#REF!</v>
      </c>
      <c r="K186" s="101" t="str">
        <f t="shared" ca="1" si="10"/>
        <v>244-Interventions for young men who have sex with men</v>
      </c>
    </row>
    <row r="187" spans="1:11" ht="16" x14ac:dyDescent="0.2">
      <c r="A187">
        <v>244</v>
      </c>
      <c r="B187" t="s">
        <v>3192</v>
      </c>
      <c r="C187">
        <v>250</v>
      </c>
      <c r="D187" s="101" t="str">
        <f t="shared" si="11"/>
        <v>244-250</v>
      </c>
      <c r="E187" s="102" t="str">
        <f t="shared" ca="1" si="12"/>
        <v>Other intervention(s) for MSM</v>
      </c>
      <c r="F187" t="s">
        <v>3781</v>
      </c>
      <c r="G187" t="s">
        <v>3782</v>
      </c>
      <c r="H187" t="s">
        <v>3783</v>
      </c>
      <c r="I187" t="s">
        <v>3784</v>
      </c>
      <c r="J187" s="101" t="e">
        <f ca="1">IF(AND(MATCH(A187,Pharmaceuticals!#REF!,0),MATCH(E187,Pharmaceuticals!#REF!,0)),1,"")</f>
        <v>#REF!</v>
      </c>
      <c r="K187" s="101" t="str">
        <f t="shared" ca="1" si="10"/>
        <v>244-Other intervention(s) for MSM</v>
      </c>
    </row>
    <row r="188" spans="1:11" ht="16" x14ac:dyDescent="0.2">
      <c r="A188">
        <v>251</v>
      </c>
      <c r="B188" t="s">
        <v>3227</v>
      </c>
      <c r="C188">
        <v>222</v>
      </c>
      <c r="D188" s="101" t="str">
        <f t="shared" si="11"/>
        <v>251-222</v>
      </c>
      <c r="E188" s="102" t="str">
        <f t="shared" ca="1" si="12"/>
        <v>Stigma and discrimination reduction</v>
      </c>
      <c r="F188" t="s">
        <v>3785</v>
      </c>
      <c r="G188" t="s">
        <v>3786</v>
      </c>
      <c r="H188" t="s">
        <v>3787</v>
      </c>
      <c r="I188" t="s">
        <v>3788</v>
      </c>
      <c r="J188" s="101" t="e">
        <f ca="1">IF(AND(MATCH(A188,Pharmaceuticals!#REF!,0),MATCH(E188,Pharmaceuticals!#REF!,0)),1,"")</f>
        <v>#REF!</v>
      </c>
      <c r="K188" s="101" t="str">
        <f t="shared" ca="1" si="10"/>
        <v>251-Stigma and discrimination reduction</v>
      </c>
    </row>
    <row r="189" spans="1:11" ht="16" x14ac:dyDescent="0.2">
      <c r="A189">
        <v>251</v>
      </c>
      <c r="B189" t="s">
        <v>3227</v>
      </c>
      <c r="C189">
        <v>223</v>
      </c>
      <c r="D189" s="101" t="str">
        <f t="shared" si="11"/>
        <v>251-223</v>
      </c>
      <c r="E189" s="102" t="str">
        <f t="shared" ca="1" si="12"/>
        <v>Legal Literacy (“Know Your Rights")</v>
      </c>
      <c r="F189" t="s">
        <v>3789</v>
      </c>
      <c r="G189" t="s">
        <v>3790</v>
      </c>
      <c r="H189" t="s">
        <v>3791</v>
      </c>
      <c r="I189" t="s">
        <v>3792</v>
      </c>
      <c r="J189" s="101" t="e">
        <f ca="1">IF(AND(MATCH(A189,Pharmaceuticals!#REF!,0),MATCH(E189,Pharmaceuticals!#REF!,0)),1,"")</f>
        <v>#REF!</v>
      </c>
      <c r="K189" s="101" t="str">
        <f t="shared" ca="1" si="10"/>
        <v>251-Legal Literacy (“Know Your Rights")</v>
      </c>
    </row>
    <row r="190" spans="1:11" ht="16" x14ac:dyDescent="0.2">
      <c r="A190">
        <v>251</v>
      </c>
      <c r="B190" t="s">
        <v>3227</v>
      </c>
      <c r="C190">
        <v>224</v>
      </c>
      <c r="D190" s="101" t="str">
        <f t="shared" si="11"/>
        <v>251-224</v>
      </c>
      <c r="E190" s="102" t="str">
        <f t="shared" ca="1" si="12"/>
        <v>Training of health care providers on human rights and medical ethics related to HIV and HIV/TB</v>
      </c>
      <c r="F190" t="s">
        <v>3793</v>
      </c>
      <c r="G190" t="s">
        <v>3794</v>
      </c>
      <c r="H190" t="s">
        <v>3795</v>
      </c>
      <c r="I190" t="s">
        <v>3796</v>
      </c>
      <c r="J190" s="101" t="e">
        <f ca="1">IF(AND(MATCH(A190,Pharmaceuticals!#REF!,0),MATCH(E190,Pharmaceuticals!#REF!,0)),1,"")</f>
        <v>#REF!</v>
      </c>
      <c r="K190" s="101" t="str">
        <f t="shared" ca="1" si="10"/>
        <v>251-Training of health care providers on human rights and medical ethics related to HIV and HIV/TB</v>
      </c>
    </row>
    <row r="191" spans="1:11" ht="16" x14ac:dyDescent="0.2">
      <c r="A191">
        <v>251</v>
      </c>
      <c r="B191" t="s">
        <v>3227</v>
      </c>
      <c r="C191">
        <v>225</v>
      </c>
      <c r="D191" s="101" t="str">
        <f t="shared" si="11"/>
        <v>251-225</v>
      </c>
      <c r="E191" s="102" t="str">
        <f t="shared" ca="1" si="12"/>
        <v>HIV and HIV/TB-related legal services</v>
      </c>
      <c r="F191" t="s">
        <v>3797</v>
      </c>
      <c r="G191" t="s">
        <v>3798</v>
      </c>
      <c r="H191" t="s">
        <v>3799</v>
      </c>
      <c r="I191" t="s">
        <v>3800</v>
      </c>
      <c r="J191" s="101" t="e">
        <f ca="1">IF(AND(MATCH(A191,Pharmaceuticals!#REF!,0),MATCH(E191,Pharmaceuticals!#REF!,0)),1,"")</f>
        <v>#REF!</v>
      </c>
      <c r="K191" s="101" t="str">
        <f t="shared" ca="1" si="10"/>
        <v>251-HIV and HIV/TB-related legal services</v>
      </c>
    </row>
    <row r="192" spans="1:11" ht="16" x14ac:dyDescent="0.2">
      <c r="A192">
        <v>251</v>
      </c>
      <c r="B192" t="s">
        <v>3227</v>
      </c>
      <c r="C192">
        <v>226</v>
      </c>
      <c r="D192" s="101" t="str">
        <f t="shared" si="11"/>
        <v>251-226</v>
      </c>
      <c r="E192" s="102" t="str">
        <f t="shared" ca="1" si="12"/>
        <v>Sensitisation of law-makers and law-enforcement agents</v>
      </c>
      <c r="F192" t="s">
        <v>3801</v>
      </c>
      <c r="G192" t="s">
        <v>3802</v>
      </c>
      <c r="H192" t="s">
        <v>3803</v>
      </c>
      <c r="I192" t="s">
        <v>3804</v>
      </c>
      <c r="J192" s="101" t="e">
        <f ca="1">IF(AND(MATCH(A192,Pharmaceuticals!#REF!,0),MATCH(E192,Pharmaceuticals!#REF!,0)),1,"")</f>
        <v>#REF!</v>
      </c>
      <c r="K192" s="101" t="str">
        <f t="shared" ca="1" si="10"/>
        <v>251-Sensitisation of law-makers and law-enforcement agents</v>
      </c>
    </row>
    <row r="193" spans="1:11" ht="16" x14ac:dyDescent="0.2">
      <c r="A193">
        <v>251</v>
      </c>
      <c r="B193" t="s">
        <v>3227</v>
      </c>
      <c r="C193">
        <v>227</v>
      </c>
      <c r="D193" s="101" t="str">
        <f t="shared" si="11"/>
        <v>251-227</v>
      </c>
      <c r="E193" s="102" t="str">
        <f t="shared" ca="1" si="12"/>
        <v>Improving laws, regulations and polices relating to HIV and HIV/TB</v>
      </c>
      <c r="F193" t="s">
        <v>3805</v>
      </c>
      <c r="G193" t="s">
        <v>3806</v>
      </c>
      <c r="H193" t="s">
        <v>3807</v>
      </c>
      <c r="I193" t="s">
        <v>3808</v>
      </c>
      <c r="J193" s="101" t="e">
        <f ca="1">IF(AND(MATCH(A193,Pharmaceuticals!#REF!,0),MATCH(E193,Pharmaceuticals!#REF!,0)),1,"")</f>
        <v>#REF!</v>
      </c>
      <c r="K193" s="101" t="str">
        <f t="shared" ca="1" si="10"/>
        <v>251-Improving laws, regulations and polices relating to HIV and HIV/TB</v>
      </c>
    </row>
    <row r="194" spans="1:11" ht="16" x14ac:dyDescent="0.2">
      <c r="A194">
        <v>251</v>
      </c>
      <c r="B194" t="s">
        <v>3227</v>
      </c>
      <c r="C194">
        <v>228</v>
      </c>
      <c r="D194" s="101" t="str">
        <f t="shared" si="11"/>
        <v>251-228</v>
      </c>
      <c r="E194" s="102" t="str">
        <f t="shared" ca="1" si="12"/>
        <v>Reducing HIV-related gender discrimination, harmful gender norms and violence against women and girls in all their diversity</v>
      </c>
      <c r="F194" t="s">
        <v>3809</v>
      </c>
      <c r="G194" t="s">
        <v>3810</v>
      </c>
      <c r="H194" t="s">
        <v>3811</v>
      </c>
      <c r="I194" t="s">
        <v>3812</v>
      </c>
      <c r="J194" s="101" t="e">
        <f ca="1">IF(AND(MATCH(A194,Pharmaceuticals!#REF!,0),MATCH(E194,Pharmaceuticals!#REF!,0)),1,"")</f>
        <v>#REF!</v>
      </c>
      <c r="K194" s="101" t="str">
        <f t="shared" ca="1" si="10"/>
        <v>251-Reducing HIV-related gender discrimination, harmful gender norms and violence against women and girls in all their diversity</v>
      </c>
    </row>
    <row r="195" spans="1:11" ht="16" x14ac:dyDescent="0.2">
      <c r="A195">
        <v>251</v>
      </c>
      <c r="B195" t="s">
        <v>3227</v>
      </c>
      <c r="C195">
        <v>243</v>
      </c>
      <c r="D195" s="101" t="str">
        <f t="shared" si="11"/>
        <v>251-243</v>
      </c>
      <c r="E195" s="102" t="str">
        <f t="shared" ca="1" si="12"/>
        <v>Other intervention(s) to reduce human rights-related barriers to HIV services</v>
      </c>
      <c r="F195" t="s">
        <v>3813</v>
      </c>
      <c r="G195" t="s">
        <v>1914</v>
      </c>
      <c r="H195" t="s">
        <v>1915</v>
      </c>
      <c r="I195" t="s">
        <v>1918</v>
      </c>
      <c r="J195" s="101" t="e">
        <f ca="1">IF(AND(MATCH(A195,Pharmaceuticals!#REF!,0),MATCH(E195,Pharmaceuticals!#REF!,0)),1,"")</f>
        <v>#REF!</v>
      </c>
      <c r="K195" s="101" t="str">
        <f t="shared" ref="K195:K197" ca="1" si="13">CONCATENATE(A195,"-",E195)</f>
        <v>251-Other intervention(s) to reduce human rights-related barriers to HIV services</v>
      </c>
    </row>
    <row r="196" spans="1:11" ht="16" x14ac:dyDescent="0.2">
      <c r="A196">
        <v>252</v>
      </c>
      <c r="B196" t="s">
        <v>3255</v>
      </c>
      <c r="C196">
        <v>253</v>
      </c>
      <c r="D196" s="101" t="str">
        <f t="shared" si="11"/>
        <v>252-253</v>
      </c>
      <c r="E196" s="102" t="str">
        <f t="shared" ca="1" si="12"/>
        <v>National health strategies, alignment with disease-specific plans, health sector governance and financing</v>
      </c>
      <c r="F196" t="s">
        <v>3814</v>
      </c>
      <c r="G196" t="s">
        <v>3815</v>
      </c>
      <c r="H196" t="s">
        <v>3816</v>
      </c>
      <c r="I196" t="s">
        <v>3817</v>
      </c>
      <c r="J196" s="101" t="e">
        <f ca="1">IF(AND(MATCH(A196,Pharmaceuticals!#REF!,0),MATCH(E196,Pharmaceuticals!#REF!,0)),1,"")</f>
        <v>#REF!</v>
      </c>
      <c r="K196" s="101" t="str">
        <f t="shared" ca="1" si="13"/>
        <v>252-National health strategies, alignment with disease-specific plans, health sector governance and financing</v>
      </c>
    </row>
    <row r="197" spans="1:11" ht="16" x14ac:dyDescent="0.2">
      <c r="A197">
        <v>252</v>
      </c>
      <c r="B197" t="s">
        <v>3255</v>
      </c>
      <c r="C197">
        <v>254</v>
      </c>
      <c r="D197" s="101" t="str">
        <f t="shared" si="11"/>
        <v>252-254</v>
      </c>
      <c r="E197" s="102" t="str">
        <f t="shared" ca="1" si="12"/>
        <v>Other policy and governance intervention(s)</v>
      </c>
      <c r="F197" t="s">
        <v>3818</v>
      </c>
      <c r="G197" t="s">
        <v>1914</v>
      </c>
      <c r="H197" t="s">
        <v>1915</v>
      </c>
      <c r="I197" t="s">
        <v>1918</v>
      </c>
      <c r="J197" s="101" t="e">
        <f ca="1">IF(AND(MATCH(A197,Pharmaceuticals!#REF!,0),MATCH(E197,Pharmaceuticals!#REF!,0)),1,"")</f>
        <v>#REF!</v>
      </c>
      <c r="K197" s="101" t="str">
        <f t="shared" ca="1" si="13"/>
        <v>252-Other policy and governance intervention(s)</v>
      </c>
    </row>
  </sheetData>
  <sheetProtection formatCells="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M245"/>
  <sheetViews>
    <sheetView workbookViewId="0">
      <pane ySplit="1" topLeftCell="A225" activePane="bottomLeft" state="frozen"/>
      <selection pane="bottomLeft" activeCell="J238" sqref="J238"/>
    </sheetView>
  </sheetViews>
  <sheetFormatPr baseColWidth="10" defaultColWidth="21.5" defaultRowHeight="16" x14ac:dyDescent="0.2"/>
  <cols>
    <col min="5" max="5" width="46.1640625" customWidth="1"/>
    <col min="7" max="7" width="12.6640625" bestFit="1" customWidth="1"/>
    <col min="8" max="8" width="21.83203125" style="20" bestFit="1" customWidth="1"/>
    <col min="9" max="9" width="19.6640625" bestFit="1" customWidth="1"/>
  </cols>
  <sheetData>
    <row r="1" spans="1:13" s="3" customFormat="1" x14ac:dyDescent="0.2">
      <c r="A1" s="3" t="s">
        <v>120</v>
      </c>
      <c r="B1" s="3" t="s">
        <v>124</v>
      </c>
      <c r="C1" s="3" t="s">
        <v>125</v>
      </c>
      <c r="D1" s="3" t="s">
        <v>126</v>
      </c>
      <c r="E1" s="3" t="s">
        <v>127</v>
      </c>
      <c r="F1" s="3" t="s">
        <v>1545</v>
      </c>
      <c r="G1" s="3" t="s">
        <v>1546</v>
      </c>
      <c r="H1" s="19" t="s">
        <v>2364</v>
      </c>
      <c r="I1" s="3" t="s">
        <v>2365</v>
      </c>
      <c r="J1" s="82" t="s">
        <v>2366</v>
      </c>
      <c r="K1" s="3">
        <f>VLOOKUP("EUR",G:H,2,FALSE)</f>
        <v>0.90958700000000003</v>
      </c>
    </row>
    <row r="2" spans="1:13" ht="17" x14ac:dyDescent="0.2">
      <c r="A2" t="str">
        <f t="shared" ref="A2:A65" ca="1" si="0">OFFSET(B2,0,LangOffset,1,1)</f>
        <v>Afghanistan</v>
      </c>
      <c r="B2" t="s">
        <v>128</v>
      </c>
      <c r="C2" t="s">
        <v>128</v>
      </c>
      <c r="D2" t="s">
        <v>131</v>
      </c>
      <c r="E2" t="s">
        <v>132</v>
      </c>
      <c r="F2" s="18" t="s">
        <v>1563</v>
      </c>
      <c r="G2" s="18" t="s">
        <v>1562</v>
      </c>
      <c r="H2" s="261">
        <v>57.770074999999999</v>
      </c>
      <c r="I2">
        <v>63.512423770348519</v>
      </c>
      <c r="K2" s="14"/>
      <c r="L2" s="14"/>
      <c r="M2" s="14"/>
    </row>
    <row r="3" spans="1:13" ht="17" x14ac:dyDescent="0.2">
      <c r="A3" t="str">
        <f t="shared" ca="1" si="0"/>
        <v>Albania</v>
      </c>
      <c r="B3" t="s">
        <v>137</v>
      </c>
      <c r="C3" t="s">
        <v>138</v>
      </c>
      <c r="D3" t="s">
        <v>137</v>
      </c>
      <c r="E3" t="s">
        <v>139</v>
      </c>
      <c r="F3" s="18" t="s">
        <v>1565</v>
      </c>
      <c r="G3" s="18" t="s">
        <v>1564</v>
      </c>
      <c r="H3" s="261">
        <v>126.390293</v>
      </c>
      <c r="I3">
        <v>138.95349537757247</v>
      </c>
      <c r="K3" s="12"/>
      <c r="L3" s="12"/>
      <c r="M3" s="12"/>
    </row>
    <row r="4" spans="1:13" x14ac:dyDescent="0.2">
      <c r="A4" t="str">
        <f t="shared" ca="1" si="0"/>
        <v>Algeria</v>
      </c>
      <c r="B4" t="s">
        <v>142</v>
      </c>
      <c r="C4" t="s">
        <v>143</v>
      </c>
      <c r="D4" t="s">
        <v>144</v>
      </c>
      <c r="E4" t="s">
        <v>145</v>
      </c>
      <c r="F4" s="16" t="s">
        <v>1628</v>
      </c>
      <c r="G4" s="16" t="s">
        <v>1627</v>
      </c>
      <c r="H4" s="261">
        <v>99.009900000000002</v>
      </c>
      <c r="I4">
        <v>108.85148974204776</v>
      </c>
      <c r="K4" s="12"/>
      <c r="L4" s="12"/>
      <c r="M4" s="12"/>
    </row>
    <row r="5" spans="1:13" x14ac:dyDescent="0.2">
      <c r="A5" t="str">
        <f t="shared" ca="1" si="0"/>
        <v>Andorra</v>
      </c>
      <c r="B5" t="s">
        <v>149</v>
      </c>
      <c r="C5" t="s">
        <v>150</v>
      </c>
      <c r="D5" t="s">
        <v>149</v>
      </c>
      <c r="E5" t="s">
        <v>151</v>
      </c>
      <c r="F5" s="16" t="s">
        <v>1544</v>
      </c>
      <c r="G5" s="16" t="s">
        <v>62</v>
      </c>
      <c r="H5" s="261">
        <v>0.90958700000000003</v>
      </c>
      <c r="I5">
        <v>1</v>
      </c>
    </row>
    <row r="6" spans="1:13" x14ac:dyDescent="0.2">
      <c r="A6" t="str">
        <f t="shared" ca="1" si="0"/>
        <v>Angola</v>
      </c>
      <c r="B6" t="s">
        <v>153</v>
      </c>
      <c r="C6" t="s">
        <v>153</v>
      </c>
      <c r="D6" t="s">
        <v>153</v>
      </c>
      <c r="E6" t="s">
        <v>154</v>
      </c>
      <c r="F6" s="15" t="s">
        <v>1571</v>
      </c>
      <c r="G6" s="15" t="s">
        <v>1570</v>
      </c>
      <c r="H6" s="261">
        <v>109.37329099999999</v>
      </c>
      <c r="I6">
        <v>120.24500240218912</v>
      </c>
      <c r="K6" s="12"/>
      <c r="L6" s="12"/>
      <c r="M6" s="12"/>
    </row>
    <row r="7" spans="1:13" x14ac:dyDescent="0.2">
      <c r="A7" t="str">
        <f t="shared" ca="1" si="0"/>
        <v>Anguilla</v>
      </c>
      <c r="B7" t="s">
        <v>156</v>
      </c>
      <c r="C7" t="s">
        <v>156</v>
      </c>
      <c r="D7" t="s">
        <v>156</v>
      </c>
      <c r="E7" t="s">
        <v>157</v>
      </c>
      <c r="F7" s="16" t="s">
        <v>1837</v>
      </c>
      <c r="G7" s="16" t="s">
        <v>1836</v>
      </c>
      <c r="H7" s="261">
        <v>2.6881719999999998</v>
      </c>
      <c r="I7">
        <v>2.9553764510706504</v>
      </c>
    </row>
    <row r="8" spans="1:13" x14ac:dyDescent="0.2">
      <c r="A8" t="str">
        <f t="shared" ca="1" si="0"/>
        <v>Antigua and Barbuda</v>
      </c>
      <c r="B8" t="s">
        <v>160</v>
      </c>
      <c r="C8" t="s">
        <v>161</v>
      </c>
      <c r="D8" t="s">
        <v>162</v>
      </c>
      <c r="E8" t="s">
        <v>163</v>
      </c>
      <c r="F8" s="16" t="s">
        <v>1837</v>
      </c>
      <c r="G8" s="16" t="s">
        <v>1836</v>
      </c>
      <c r="H8" s="261">
        <v>2.6881719999999998</v>
      </c>
      <c r="I8">
        <v>2.9553764510706504</v>
      </c>
    </row>
    <row r="9" spans="1:13" x14ac:dyDescent="0.2">
      <c r="A9" t="str">
        <f t="shared" ca="1" si="0"/>
        <v>Argentina</v>
      </c>
      <c r="B9" t="s">
        <v>164</v>
      </c>
      <c r="C9" t="s">
        <v>167</v>
      </c>
      <c r="D9" t="s">
        <v>164</v>
      </c>
      <c r="E9" t="s">
        <v>168</v>
      </c>
      <c r="F9" s="15" t="s">
        <v>1573</v>
      </c>
      <c r="G9" s="15" t="s">
        <v>1572</v>
      </c>
      <c r="H9" s="261">
        <v>8.9928050000000006</v>
      </c>
      <c r="I9">
        <v>9.8866903330852356</v>
      </c>
      <c r="K9" s="12"/>
      <c r="L9" s="12"/>
      <c r="M9" s="12"/>
    </row>
    <row r="10" spans="1:13" x14ac:dyDescent="0.2">
      <c r="A10" t="str">
        <f t="shared" ca="1" si="0"/>
        <v>Armenia</v>
      </c>
      <c r="B10" t="s">
        <v>170</v>
      </c>
      <c r="C10" t="s">
        <v>171</v>
      </c>
      <c r="D10" t="s">
        <v>170</v>
      </c>
      <c r="E10" t="s">
        <v>172</v>
      </c>
      <c r="F10" s="15" t="s">
        <v>1567</v>
      </c>
      <c r="G10" s="15" t="s">
        <v>1566</v>
      </c>
      <c r="H10" s="261">
        <v>477.32696800000002</v>
      </c>
      <c r="I10">
        <v>524.77329601236602</v>
      </c>
    </row>
    <row r="11" spans="1:13" x14ac:dyDescent="0.2">
      <c r="A11" t="str">
        <f t="shared" ca="1" si="0"/>
        <v>Aruba</v>
      </c>
      <c r="B11" t="s">
        <v>175</v>
      </c>
      <c r="C11" t="s">
        <v>175</v>
      </c>
      <c r="D11" t="s">
        <v>175</v>
      </c>
      <c r="E11" t="s">
        <v>176</v>
      </c>
      <c r="F11" s="15" t="s">
        <v>1575</v>
      </c>
      <c r="G11" s="15" t="s">
        <v>1574</v>
      </c>
      <c r="H11" s="261">
        <v>1.779992</v>
      </c>
      <c r="I11">
        <v>1.9569233069513965</v>
      </c>
      <c r="K11" s="12"/>
      <c r="L11" s="12"/>
      <c r="M11" s="12"/>
    </row>
    <row r="12" spans="1:13" x14ac:dyDescent="0.2">
      <c r="A12" t="str">
        <f t="shared" ca="1" si="0"/>
        <v>Australia</v>
      </c>
      <c r="B12" t="s">
        <v>179</v>
      </c>
      <c r="C12" t="s">
        <v>180</v>
      </c>
      <c r="D12" t="s">
        <v>179</v>
      </c>
      <c r="E12" t="s">
        <v>181</v>
      </c>
      <c r="F12" s="15" t="s">
        <v>1534</v>
      </c>
      <c r="G12" s="15" t="s">
        <v>1533</v>
      </c>
      <c r="H12" s="261">
        <v>1.3068470000000001</v>
      </c>
      <c r="I12">
        <v>1.4367476667982282</v>
      </c>
      <c r="K12" s="12"/>
      <c r="L12" s="12"/>
      <c r="M12" s="12"/>
    </row>
    <row r="13" spans="1:13" x14ac:dyDescent="0.2">
      <c r="A13" t="str">
        <f t="shared" ca="1" si="0"/>
        <v>Austria</v>
      </c>
      <c r="B13" t="s">
        <v>184</v>
      </c>
      <c r="C13" t="s">
        <v>185</v>
      </c>
      <c r="D13" t="s">
        <v>184</v>
      </c>
      <c r="E13" t="s">
        <v>186</v>
      </c>
      <c r="F13" s="16" t="s">
        <v>1544</v>
      </c>
      <c r="G13" s="16" t="s">
        <v>62</v>
      </c>
      <c r="H13" s="261">
        <v>0.90958700000000003</v>
      </c>
      <c r="I13">
        <v>1</v>
      </c>
    </row>
    <row r="14" spans="1:13" x14ac:dyDescent="0.2">
      <c r="A14" t="str">
        <f t="shared" ca="1" si="0"/>
        <v>Azerbaijan</v>
      </c>
      <c r="B14" t="s">
        <v>187</v>
      </c>
      <c r="C14" t="s">
        <v>189</v>
      </c>
      <c r="D14" t="s">
        <v>190</v>
      </c>
      <c r="E14" t="s">
        <v>191</v>
      </c>
      <c r="F14" s="15" t="s">
        <v>1577</v>
      </c>
      <c r="G14" s="15" t="s">
        <v>1576</v>
      </c>
      <c r="H14" s="261">
        <v>1.047998</v>
      </c>
      <c r="I14">
        <v>1.1521690613432249</v>
      </c>
      <c r="K14" s="12"/>
      <c r="L14" s="12"/>
      <c r="M14" s="12"/>
    </row>
    <row r="15" spans="1:13" x14ac:dyDescent="0.2">
      <c r="A15" t="str">
        <f t="shared" ca="1" si="0"/>
        <v>Bahamas</v>
      </c>
      <c r="B15" t="s">
        <v>193</v>
      </c>
      <c r="C15" t="s">
        <v>193</v>
      </c>
      <c r="D15" t="s">
        <v>193</v>
      </c>
      <c r="E15" t="s">
        <v>194</v>
      </c>
      <c r="F15" s="15" t="s">
        <v>1597</v>
      </c>
      <c r="G15" s="15" t="s">
        <v>1596</v>
      </c>
      <c r="H15" s="261">
        <v>0.99522200000000005</v>
      </c>
      <c r="I15">
        <v>1.09414712391448</v>
      </c>
      <c r="K15" s="11"/>
      <c r="L15" s="11"/>
      <c r="M15" s="11"/>
    </row>
    <row r="16" spans="1:13" x14ac:dyDescent="0.2">
      <c r="A16" t="str">
        <f t="shared" ca="1" si="0"/>
        <v>Bahrain</v>
      </c>
      <c r="B16" t="s">
        <v>197</v>
      </c>
      <c r="C16" t="s">
        <v>198</v>
      </c>
      <c r="D16" t="s">
        <v>199</v>
      </c>
      <c r="E16" t="s">
        <v>200</v>
      </c>
      <c r="F16" s="15" t="s">
        <v>1587</v>
      </c>
      <c r="G16" s="15" t="s">
        <v>1586</v>
      </c>
      <c r="H16" s="261">
        <v>0.37439099999999997</v>
      </c>
      <c r="I16">
        <v>0.41160548688580639</v>
      </c>
      <c r="K16" s="11"/>
      <c r="L16" s="11"/>
      <c r="M16" s="11"/>
    </row>
    <row r="17" spans="1:13" x14ac:dyDescent="0.2">
      <c r="A17" t="str">
        <f t="shared" ca="1" si="0"/>
        <v>Bangladesh</v>
      </c>
      <c r="B17" t="s">
        <v>195</v>
      </c>
      <c r="C17" t="s">
        <v>195</v>
      </c>
      <c r="D17" t="s">
        <v>195</v>
      </c>
      <c r="E17" t="s">
        <v>203</v>
      </c>
      <c r="F17" s="15" t="s">
        <v>1583</v>
      </c>
      <c r="G17" s="15" t="s">
        <v>1582</v>
      </c>
      <c r="H17" s="261">
        <v>76.045626999999996</v>
      </c>
      <c r="I17">
        <v>83.604566687958368</v>
      </c>
    </row>
    <row r="18" spans="1:13" x14ac:dyDescent="0.2">
      <c r="A18" t="str">
        <f t="shared" ca="1" si="0"/>
        <v>Barbados</v>
      </c>
      <c r="B18" t="s">
        <v>206</v>
      </c>
      <c r="C18" t="s">
        <v>207</v>
      </c>
      <c r="D18" t="s">
        <v>206</v>
      </c>
      <c r="E18" t="s">
        <v>208</v>
      </c>
      <c r="F18" s="15" t="s">
        <v>1581</v>
      </c>
      <c r="G18" s="15" t="s">
        <v>1580</v>
      </c>
      <c r="H18" s="261">
        <v>2</v>
      </c>
      <c r="I18">
        <v>2.1988001147773657</v>
      </c>
      <c r="K18" s="11"/>
      <c r="L18" s="11"/>
      <c r="M18" s="11"/>
    </row>
    <row r="19" spans="1:13" x14ac:dyDescent="0.2">
      <c r="A19" t="str">
        <f t="shared" ca="1" si="0"/>
        <v>Belarus</v>
      </c>
      <c r="B19" t="s">
        <v>210</v>
      </c>
      <c r="C19" t="s">
        <v>211</v>
      </c>
      <c r="D19" t="s">
        <v>212</v>
      </c>
      <c r="E19" t="s">
        <v>213</v>
      </c>
      <c r="F19" s="15" t="s">
        <v>1603</v>
      </c>
      <c r="G19" s="15" t="s">
        <v>1602</v>
      </c>
      <c r="H19" s="261">
        <v>14801.657784999999</v>
      </c>
      <c r="I19">
        <v>16272.943418276645</v>
      </c>
      <c r="K19" s="11"/>
      <c r="L19" s="11"/>
      <c r="M19" s="11"/>
    </row>
    <row r="20" spans="1:13" x14ac:dyDescent="0.2">
      <c r="A20" t="str">
        <f t="shared" ca="1" si="0"/>
        <v>Belgium</v>
      </c>
      <c r="B20" t="s">
        <v>216</v>
      </c>
      <c r="C20" t="s">
        <v>217</v>
      </c>
      <c r="D20" t="s">
        <v>218</v>
      </c>
      <c r="E20" t="s">
        <v>219</v>
      </c>
      <c r="F20" s="16" t="s">
        <v>1544</v>
      </c>
      <c r="G20" s="16" t="s">
        <v>62</v>
      </c>
      <c r="H20" s="261">
        <v>0.90958700000000003</v>
      </c>
      <c r="I20">
        <v>1</v>
      </c>
    </row>
    <row r="21" spans="1:13" x14ac:dyDescent="0.2">
      <c r="A21" t="str">
        <f t="shared" ca="1" si="0"/>
        <v>Belize</v>
      </c>
      <c r="B21" t="s">
        <v>221</v>
      </c>
      <c r="C21" t="s">
        <v>221</v>
      </c>
      <c r="D21" t="s">
        <v>222</v>
      </c>
      <c r="E21" t="s">
        <v>223</v>
      </c>
      <c r="F21" s="15" t="s">
        <v>1605</v>
      </c>
      <c r="G21" s="15" t="s">
        <v>1604</v>
      </c>
      <c r="H21" s="261">
        <v>1.9489369999999999</v>
      </c>
      <c r="I21">
        <v>2.1426614496469276</v>
      </c>
      <c r="K21" s="11"/>
      <c r="L21" s="11"/>
      <c r="M21" s="11"/>
    </row>
    <row r="22" spans="1:13" x14ac:dyDescent="0.2">
      <c r="A22" t="str">
        <f t="shared" ca="1" si="0"/>
        <v>Benin</v>
      </c>
      <c r="B22" t="s">
        <v>226</v>
      </c>
      <c r="C22" t="s">
        <v>227</v>
      </c>
      <c r="D22" t="s">
        <v>226</v>
      </c>
      <c r="E22" t="s">
        <v>228</v>
      </c>
      <c r="F22" s="16" t="s">
        <v>1835</v>
      </c>
      <c r="G22" s="16" t="s">
        <v>1838</v>
      </c>
      <c r="H22" s="261">
        <v>598.44404499999996</v>
      </c>
      <c r="I22">
        <v>657.9294174169155</v>
      </c>
    </row>
    <row r="23" spans="1:13" x14ac:dyDescent="0.2">
      <c r="A23" t="str">
        <f t="shared" ca="1" si="0"/>
        <v>Bhutan</v>
      </c>
      <c r="B23" t="s">
        <v>232</v>
      </c>
      <c r="C23" t="s">
        <v>233</v>
      </c>
      <c r="D23" t="s">
        <v>232</v>
      </c>
      <c r="E23" t="s">
        <v>234</v>
      </c>
      <c r="F23" s="15" t="s">
        <v>1599</v>
      </c>
      <c r="G23" s="15" t="s">
        <v>1598</v>
      </c>
      <c r="H23" s="261">
        <v>63.734862</v>
      </c>
      <c r="I23">
        <v>70.070110940459784</v>
      </c>
    </row>
    <row r="24" spans="1:13" x14ac:dyDescent="0.2">
      <c r="A24" t="str">
        <f t="shared" ca="1" si="0"/>
        <v>Bolivia (Plurinational State)</v>
      </c>
      <c r="B24" t="s">
        <v>237</v>
      </c>
      <c r="C24" t="s">
        <v>238</v>
      </c>
      <c r="D24" t="s">
        <v>239</v>
      </c>
      <c r="E24" t="s">
        <v>240</v>
      </c>
      <c r="F24" s="15" t="s">
        <v>1593</v>
      </c>
      <c r="G24" s="15" t="s">
        <v>1592</v>
      </c>
      <c r="H24" s="261">
        <v>6.715916</v>
      </c>
      <c r="I24">
        <v>7.3834784358175742</v>
      </c>
      <c r="K24" s="11"/>
      <c r="L24" s="11"/>
      <c r="M24" s="11"/>
    </row>
    <row r="25" spans="1:13" x14ac:dyDescent="0.2">
      <c r="A25" t="str">
        <f t="shared" ca="1" si="0"/>
        <v>Bosnia and Herzegovina</v>
      </c>
      <c r="B25" t="s">
        <v>243</v>
      </c>
      <c r="C25" t="s">
        <v>244</v>
      </c>
      <c r="D25" t="s">
        <v>245</v>
      </c>
      <c r="E25" t="s">
        <v>246</v>
      </c>
      <c r="F25" s="15" t="s">
        <v>1579</v>
      </c>
      <c r="G25" s="15" t="s">
        <v>1578</v>
      </c>
      <c r="H25" s="261">
        <v>1.779042</v>
      </c>
      <c r="I25">
        <v>1.9558788768968773</v>
      </c>
    </row>
    <row r="26" spans="1:13" x14ac:dyDescent="0.2">
      <c r="A26" t="str">
        <f t="shared" ca="1" si="0"/>
        <v>Botswana</v>
      </c>
      <c r="B26" t="s">
        <v>249</v>
      </c>
      <c r="C26" t="s">
        <v>249</v>
      </c>
      <c r="D26" t="s">
        <v>249</v>
      </c>
      <c r="E26" t="s">
        <v>250</v>
      </c>
      <c r="F26" s="15" t="s">
        <v>1601</v>
      </c>
      <c r="G26" s="15" t="s">
        <v>1600</v>
      </c>
      <c r="H26" s="261">
        <v>9.7465879999999991</v>
      </c>
      <c r="I26">
        <v>10.715399406543847</v>
      </c>
      <c r="K26" s="11"/>
      <c r="L26" s="11"/>
      <c r="M26" s="11"/>
    </row>
    <row r="27" spans="1:13" x14ac:dyDescent="0.2">
      <c r="A27" t="str">
        <f t="shared" ca="1" si="0"/>
        <v>Brazil</v>
      </c>
      <c r="B27" t="s">
        <v>253</v>
      </c>
      <c r="C27" t="s">
        <v>254</v>
      </c>
      <c r="D27" t="s">
        <v>255</v>
      </c>
      <c r="E27" t="s">
        <v>256</v>
      </c>
      <c r="F27" s="15" t="s">
        <v>1595</v>
      </c>
      <c r="G27" s="15" t="s">
        <v>1594</v>
      </c>
      <c r="H27" s="261">
        <v>3.1735950000000002</v>
      </c>
      <c r="I27">
        <v>3.4890505251284374</v>
      </c>
      <c r="K27" s="11"/>
      <c r="L27" s="11"/>
      <c r="M27" s="11"/>
    </row>
    <row r="28" spans="1:13" x14ac:dyDescent="0.2">
      <c r="A28" t="str">
        <f t="shared" ca="1" si="0"/>
        <v>Brunei Darussalam</v>
      </c>
      <c r="B28" t="s">
        <v>260</v>
      </c>
      <c r="C28" t="s">
        <v>260</v>
      </c>
      <c r="D28" t="s">
        <v>260</v>
      </c>
      <c r="E28" t="s">
        <v>261</v>
      </c>
      <c r="F28" s="15" t="s">
        <v>1591</v>
      </c>
      <c r="G28" s="15" t="s">
        <v>1590</v>
      </c>
      <c r="H28" s="261">
        <v>1.324152</v>
      </c>
      <c r="I28">
        <v>1.4557727847913393</v>
      </c>
      <c r="K28" s="11"/>
      <c r="L28" s="11"/>
      <c r="M28" s="11"/>
    </row>
    <row r="29" spans="1:13" x14ac:dyDescent="0.2">
      <c r="A29" t="str">
        <f t="shared" ca="1" si="0"/>
        <v>Bulgaria</v>
      </c>
      <c r="B29" t="s">
        <v>263</v>
      </c>
      <c r="C29" t="s">
        <v>264</v>
      </c>
      <c r="D29" t="s">
        <v>263</v>
      </c>
      <c r="E29" t="s">
        <v>265</v>
      </c>
      <c r="F29" s="15" t="s">
        <v>1585</v>
      </c>
      <c r="G29" s="15" t="s">
        <v>1584</v>
      </c>
      <c r="H29" s="261">
        <v>1.7727349999999999</v>
      </c>
      <c r="I29">
        <v>1.9489449607349267</v>
      </c>
    </row>
    <row r="30" spans="1:13" x14ac:dyDescent="0.2">
      <c r="A30" t="str">
        <f t="shared" ca="1" si="0"/>
        <v>Burkina Faso</v>
      </c>
      <c r="B30" t="s">
        <v>268</v>
      </c>
      <c r="C30" t="s">
        <v>268</v>
      </c>
      <c r="D30" t="s">
        <v>268</v>
      </c>
      <c r="E30" t="s">
        <v>269</v>
      </c>
      <c r="F30" s="16" t="s">
        <v>1835</v>
      </c>
      <c r="G30" s="16" t="s">
        <v>1838</v>
      </c>
      <c r="H30" s="261">
        <v>598.44404499999996</v>
      </c>
      <c r="I30">
        <v>657.9294174169155</v>
      </c>
    </row>
    <row r="31" spans="1:13" x14ac:dyDescent="0.2">
      <c r="A31" t="str">
        <f t="shared" ca="1" si="0"/>
        <v>Burundi</v>
      </c>
      <c r="B31" t="s">
        <v>272</v>
      </c>
      <c r="C31" t="s">
        <v>272</v>
      </c>
      <c r="D31" t="s">
        <v>272</v>
      </c>
      <c r="E31" t="s">
        <v>273</v>
      </c>
      <c r="F31" s="15" t="s">
        <v>1589</v>
      </c>
      <c r="G31" s="15" t="s">
        <v>1588</v>
      </c>
      <c r="H31" s="261">
        <v>1531.6281200000001</v>
      </c>
      <c r="I31">
        <v>1683.8720430261208</v>
      </c>
      <c r="K31" s="11"/>
      <c r="L31" s="11"/>
      <c r="M31" s="11"/>
    </row>
    <row r="32" spans="1:13" x14ac:dyDescent="0.2">
      <c r="A32" t="str">
        <f t="shared" ca="1" si="0"/>
        <v>Cambodia</v>
      </c>
      <c r="B32" t="s">
        <v>276</v>
      </c>
      <c r="C32" t="s">
        <v>277</v>
      </c>
      <c r="D32" t="s">
        <v>278</v>
      </c>
      <c r="E32" t="s">
        <v>279</v>
      </c>
      <c r="F32" s="16" t="s">
        <v>1686</v>
      </c>
      <c r="G32" s="16" t="s">
        <v>1685</v>
      </c>
      <c r="H32" s="261">
        <v>3984.0637449999999</v>
      </c>
      <c r="I32">
        <v>4380.0799098931711</v>
      </c>
      <c r="K32" s="11"/>
      <c r="L32" s="11"/>
      <c r="M32" s="11"/>
    </row>
    <row r="33" spans="1:13" x14ac:dyDescent="0.2">
      <c r="A33" t="str">
        <f t="shared" ca="1" si="0"/>
        <v>Cameroon</v>
      </c>
      <c r="B33" t="s">
        <v>281</v>
      </c>
      <c r="C33" t="s">
        <v>282</v>
      </c>
      <c r="D33" t="s">
        <v>283</v>
      </c>
      <c r="E33" t="s">
        <v>284</v>
      </c>
      <c r="F33" s="16" t="s">
        <v>1835</v>
      </c>
      <c r="G33" s="16" t="s">
        <v>1834</v>
      </c>
      <c r="H33" s="261">
        <v>598.44404499999996</v>
      </c>
      <c r="I33">
        <v>657.9294174169155</v>
      </c>
    </row>
    <row r="34" spans="1:13" x14ac:dyDescent="0.2">
      <c r="A34" t="str">
        <f t="shared" ca="1" si="0"/>
        <v>Canada</v>
      </c>
      <c r="B34" t="s">
        <v>286</v>
      </c>
      <c r="C34" t="s">
        <v>286</v>
      </c>
      <c r="D34" t="s">
        <v>287</v>
      </c>
      <c r="E34" t="s">
        <v>288</v>
      </c>
      <c r="F34" s="16" t="s">
        <v>1606</v>
      </c>
      <c r="G34" s="16" t="s">
        <v>1526</v>
      </c>
      <c r="H34" s="261">
        <v>1.2447090000000001</v>
      </c>
      <c r="I34">
        <v>1.3684331460322103</v>
      </c>
      <c r="K34" s="11"/>
      <c r="L34" s="11"/>
      <c r="M34" s="11"/>
    </row>
    <row r="35" spans="1:13" x14ac:dyDescent="0.2">
      <c r="A35" t="str">
        <f t="shared" ca="1" si="0"/>
        <v>Cape Verde</v>
      </c>
      <c r="B35" t="s">
        <v>290</v>
      </c>
      <c r="C35" t="s">
        <v>291</v>
      </c>
      <c r="D35" t="s">
        <v>292</v>
      </c>
      <c r="E35" t="s">
        <v>293</v>
      </c>
      <c r="F35" s="16" t="s">
        <v>1619</v>
      </c>
      <c r="G35" s="16" t="s">
        <v>1618</v>
      </c>
      <c r="H35" s="261">
        <v>100.502512</v>
      </c>
      <c r="I35">
        <v>110.49246746050679</v>
      </c>
      <c r="K35" s="11"/>
      <c r="L35" s="11"/>
      <c r="M35" s="11"/>
    </row>
    <row r="36" spans="1:13" x14ac:dyDescent="0.2">
      <c r="A36" t="str">
        <f t="shared" ca="1" si="0"/>
        <v>Cayman Islands</v>
      </c>
      <c r="B36" t="s">
        <v>296</v>
      </c>
      <c r="C36" t="s">
        <v>297</v>
      </c>
      <c r="D36" t="s">
        <v>298</v>
      </c>
      <c r="E36" t="s">
        <v>299</v>
      </c>
      <c r="F36" s="16" t="s">
        <v>1696</v>
      </c>
      <c r="G36" s="16" t="s">
        <v>1695</v>
      </c>
      <c r="H36" s="261">
        <v>0.81076599999999999</v>
      </c>
      <c r="I36">
        <v>0.89135618692879293</v>
      </c>
    </row>
    <row r="37" spans="1:13" x14ac:dyDescent="0.2">
      <c r="A37" t="str">
        <f t="shared" ca="1" si="0"/>
        <v>Central African Republic</v>
      </c>
      <c r="B37" t="s">
        <v>302</v>
      </c>
      <c r="C37" t="s">
        <v>303</v>
      </c>
      <c r="D37" t="s">
        <v>304</v>
      </c>
      <c r="E37" t="s">
        <v>305</v>
      </c>
      <c r="F37" s="16" t="s">
        <v>1835</v>
      </c>
      <c r="G37" s="16" t="s">
        <v>1834</v>
      </c>
      <c r="H37" s="261">
        <v>598.44404499999996</v>
      </c>
      <c r="I37">
        <v>657.9294174169155</v>
      </c>
    </row>
    <row r="38" spans="1:13" x14ac:dyDescent="0.2">
      <c r="A38" t="str">
        <f t="shared" ca="1" si="0"/>
        <v>Chad</v>
      </c>
      <c r="B38" t="s">
        <v>308</v>
      </c>
      <c r="C38" t="s">
        <v>309</v>
      </c>
      <c r="D38" t="s">
        <v>308</v>
      </c>
      <c r="E38" t="s">
        <v>310</v>
      </c>
      <c r="F38" s="16" t="s">
        <v>1835</v>
      </c>
      <c r="G38" s="16" t="s">
        <v>1834</v>
      </c>
      <c r="H38" s="261">
        <v>598.44404499999996</v>
      </c>
      <c r="I38">
        <v>657.9294174169155</v>
      </c>
    </row>
    <row r="39" spans="1:13" x14ac:dyDescent="0.2">
      <c r="A39" t="str">
        <f t="shared" ca="1" si="0"/>
        <v>Chile</v>
      </c>
      <c r="B39" t="s">
        <v>313</v>
      </c>
      <c r="C39" t="s">
        <v>314</v>
      </c>
      <c r="D39" t="s">
        <v>313</v>
      </c>
      <c r="E39" t="s">
        <v>315</v>
      </c>
      <c r="F39" s="16" t="s">
        <v>1609</v>
      </c>
      <c r="G39" s="16" t="s">
        <v>1608</v>
      </c>
      <c r="H39" s="261">
        <v>616.90314599999999</v>
      </c>
      <c r="I39">
        <v>678.22335411565905</v>
      </c>
    </row>
    <row r="40" spans="1:13" x14ac:dyDescent="0.2">
      <c r="A40" t="str">
        <f t="shared" ca="1" si="0"/>
        <v>China</v>
      </c>
      <c r="B40" t="s">
        <v>317</v>
      </c>
      <c r="C40" t="s">
        <v>318</v>
      </c>
      <c r="D40" t="s">
        <v>317</v>
      </c>
      <c r="E40" t="s">
        <v>319</v>
      </c>
      <c r="F40" s="16" t="s">
        <v>1611</v>
      </c>
      <c r="G40" s="16" t="s">
        <v>1610</v>
      </c>
      <c r="H40" s="261">
        <v>6.0864269999999996</v>
      </c>
      <c r="I40">
        <v>6.6914181930920291</v>
      </c>
    </row>
    <row r="41" spans="1:13" x14ac:dyDescent="0.2">
      <c r="A41" t="str">
        <f t="shared" ca="1" si="0"/>
        <v>Colombia</v>
      </c>
      <c r="B41" t="s">
        <v>322</v>
      </c>
      <c r="C41" t="s">
        <v>323</v>
      </c>
      <c r="D41" t="s">
        <v>322</v>
      </c>
      <c r="E41" t="s">
        <v>324</v>
      </c>
      <c r="F41" s="16" t="s">
        <v>1613</v>
      </c>
      <c r="G41" s="16" t="s">
        <v>1612</v>
      </c>
      <c r="H41" s="261">
        <v>2501.2506250000001</v>
      </c>
      <c r="I41">
        <v>2749.8750806684793</v>
      </c>
    </row>
    <row r="42" spans="1:13" x14ac:dyDescent="0.2">
      <c r="A42" t="str">
        <f t="shared" ca="1" si="0"/>
        <v>Comoros</v>
      </c>
      <c r="B42" t="s">
        <v>327</v>
      </c>
      <c r="C42" t="s">
        <v>328</v>
      </c>
      <c r="D42" t="s">
        <v>329</v>
      </c>
      <c r="E42" t="s">
        <v>330</v>
      </c>
      <c r="F42" s="16" t="s">
        <v>1688</v>
      </c>
      <c r="G42" s="16" t="s">
        <v>1687</v>
      </c>
      <c r="H42" s="261">
        <v>447.828034</v>
      </c>
      <c r="I42">
        <v>492.34216627986109</v>
      </c>
    </row>
    <row r="43" spans="1:13" x14ac:dyDescent="0.2">
      <c r="A43" t="str">
        <f t="shared" ca="1" si="0"/>
        <v>Congo</v>
      </c>
      <c r="B43" t="s">
        <v>333</v>
      </c>
      <c r="C43" t="s">
        <v>333</v>
      </c>
      <c r="D43" t="s">
        <v>333</v>
      </c>
      <c r="E43" t="s">
        <v>334</v>
      </c>
      <c r="F43" s="16" t="s">
        <v>1835</v>
      </c>
      <c r="G43" s="16" t="s">
        <v>1834</v>
      </c>
      <c r="H43" s="261">
        <v>598.44404499999996</v>
      </c>
      <c r="I43">
        <v>657.9294174169155</v>
      </c>
    </row>
    <row r="44" spans="1:13" x14ac:dyDescent="0.2">
      <c r="A44" t="str">
        <f t="shared" ca="1" si="0"/>
        <v>Congo (Democratic Republic)</v>
      </c>
      <c r="B44" t="s">
        <v>337</v>
      </c>
      <c r="C44" t="s">
        <v>338</v>
      </c>
      <c r="D44" t="s">
        <v>339</v>
      </c>
      <c r="E44" t="s">
        <v>340</v>
      </c>
      <c r="F44" s="16" t="s">
        <v>1607</v>
      </c>
      <c r="G44" s="16" t="s">
        <v>958</v>
      </c>
      <c r="H44" s="261">
        <v>909.09090900000001</v>
      </c>
      <c r="I44">
        <v>999.45459752612999</v>
      </c>
    </row>
    <row r="45" spans="1:13" x14ac:dyDescent="0.2">
      <c r="A45" t="str">
        <f t="shared" ca="1" si="0"/>
        <v>Costa Rica</v>
      </c>
      <c r="B45" t="s">
        <v>344</v>
      </c>
      <c r="C45" t="s">
        <v>344</v>
      </c>
      <c r="D45" t="s">
        <v>344</v>
      </c>
      <c r="E45" t="s">
        <v>345</v>
      </c>
      <c r="F45" s="16" t="s">
        <v>1615</v>
      </c>
      <c r="G45" s="16" t="s">
        <v>1614</v>
      </c>
      <c r="H45" s="261">
        <v>517.86639000000002</v>
      </c>
      <c r="I45">
        <v>569.34233888567007</v>
      </c>
    </row>
    <row r="46" spans="1:13" x14ac:dyDescent="0.2">
      <c r="A46" t="str">
        <f t="shared" ca="1" si="0"/>
        <v>Côte d'Ivoire</v>
      </c>
      <c r="B46" t="s">
        <v>348</v>
      </c>
      <c r="C46" t="s">
        <v>349</v>
      </c>
      <c r="D46" t="s">
        <v>349</v>
      </c>
      <c r="E46" t="s">
        <v>350</v>
      </c>
      <c r="F46" s="16" t="s">
        <v>1835</v>
      </c>
      <c r="G46" s="16" t="s">
        <v>1838</v>
      </c>
      <c r="H46" s="261">
        <v>598.44404499999996</v>
      </c>
      <c r="I46">
        <v>657.9294174169155</v>
      </c>
    </row>
    <row r="47" spans="1:13" x14ac:dyDescent="0.2">
      <c r="A47" t="str">
        <f t="shared" ca="1" si="0"/>
        <v>Croatia</v>
      </c>
      <c r="B47" t="s">
        <v>352</v>
      </c>
      <c r="C47" t="s">
        <v>353</v>
      </c>
      <c r="D47" t="s">
        <v>354</v>
      </c>
      <c r="E47" t="s">
        <v>355</v>
      </c>
      <c r="F47" s="16" t="s">
        <v>1661</v>
      </c>
      <c r="G47" s="16" t="s">
        <v>1660</v>
      </c>
      <c r="H47" s="261">
        <v>6.8823119999999998</v>
      </c>
      <c r="I47">
        <v>7.5664142077668215</v>
      </c>
    </row>
    <row r="48" spans="1:13" x14ac:dyDescent="0.2">
      <c r="A48" t="str">
        <f t="shared" ca="1" si="0"/>
        <v>Cuba</v>
      </c>
      <c r="B48" t="s">
        <v>358</v>
      </c>
      <c r="C48" t="s">
        <v>358</v>
      </c>
      <c r="D48" t="s">
        <v>358</v>
      </c>
      <c r="E48" t="s">
        <v>359</v>
      </c>
      <c r="F48" s="16" t="s">
        <v>1617</v>
      </c>
      <c r="G48" s="262" t="s">
        <v>1616</v>
      </c>
      <c r="H48" s="261">
        <v>1</v>
      </c>
      <c r="I48">
        <v>1.0994000573886828</v>
      </c>
    </row>
    <row r="49" spans="1:9" x14ac:dyDescent="0.2">
      <c r="A49" t="str">
        <f t="shared" ca="1" si="0"/>
        <v>Cyprus</v>
      </c>
      <c r="B49" t="s">
        <v>362</v>
      </c>
      <c r="C49" t="s">
        <v>363</v>
      </c>
      <c r="D49" t="s">
        <v>364</v>
      </c>
      <c r="E49" t="s">
        <v>365</v>
      </c>
      <c r="F49" s="16" t="s">
        <v>1544</v>
      </c>
      <c r="G49" s="16" t="s">
        <v>62</v>
      </c>
      <c r="H49" s="261">
        <v>0.90958700000000003</v>
      </c>
      <c r="I49">
        <v>1</v>
      </c>
    </row>
    <row r="50" spans="1:9" x14ac:dyDescent="0.2">
      <c r="A50" t="str">
        <f t="shared" ca="1" si="0"/>
        <v>Czech Republic</v>
      </c>
      <c r="B50" t="s">
        <v>368</v>
      </c>
      <c r="C50" t="s">
        <v>369</v>
      </c>
      <c r="D50" t="s">
        <v>370</v>
      </c>
      <c r="E50" t="s">
        <v>371</v>
      </c>
      <c r="F50" s="16" t="s">
        <v>1621</v>
      </c>
      <c r="G50" s="16" t="s">
        <v>1620</v>
      </c>
      <c r="H50" s="261">
        <v>24.912804999999999</v>
      </c>
      <c r="I50">
        <v>27.389139246713068</v>
      </c>
    </row>
    <row r="51" spans="1:9" x14ac:dyDescent="0.2">
      <c r="A51" t="str">
        <f t="shared" ca="1" si="0"/>
        <v>Denmark</v>
      </c>
      <c r="B51" t="s">
        <v>373</v>
      </c>
      <c r="C51" t="s">
        <v>374</v>
      </c>
      <c r="D51" t="s">
        <v>375</v>
      </c>
      <c r="E51" t="s">
        <v>376</v>
      </c>
      <c r="F51" s="16" t="s">
        <v>1624</v>
      </c>
      <c r="G51" s="16" t="s">
        <v>1529</v>
      </c>
      <c r="H51" s="261">
        <v>6.7888659999999996</v>
      </c>
      <c r="I51">
        <v>7.4636796700040779</v>
      </c>
    </row>
    <row r="52" spans="1:9" x14ac:dyDescent="0.2">
      <c r="A52" t="str">
        <f t="shared" ca="1" si="0"/>
        <v>Djibouti</v>
      </c>
      <c r="B52" t="s">
        <v>379</v>
      </c>
      <c r="C52" t="s">
        <v>379</v>
      </c>
      <c r="D52" t="s">
        <v>379</v>
      </c>
      <c r="E52" t="s">
        <v>380</v>
      </c>
      <c r="F52" s="16" t="s">
        <v>1623</v>
      </c>
      <c r="G52" s="16" t="s">
        <v>1622</v>
      </c>
      <c r="H52" s="261">
        <v>177.71458999999999</v>
      </c>
      <c r="I52">
        <v>195.37943044480625</v>
      </c>
    </row>
    <row r="53" spans="1:9" x14ac:dyDescent="0.2">
      <c r="A53" t="str">
        <f t="shared" ca="1" si="0"/>
        <v>Dominica</v>
      </c>
      <c r="B53" t="s">
        <v>383</v>
      </c>
      <c r="C53" t="s">
        <v>384</v>
      </c>
      <c r="D53" t="s">
        <v>383</v>
      </c>
      <c r="E53" t="s">
        <v>385</v>
      </c>
      <c r="F53" s="16" t="s">
        <v>1837</v>
      </c>
      <c r="G53" s="16" t="s">
        <v>1836</v>
      </c>
      <c r="H53" s="261">
        <v>2.6881719999999998</v>
      </c>
      <c r="I53">
        <v>2.9553764510706504</v>
      </c>
    </row>
    <row r="54" spans="1:9" x14ac:dyDescent="0.2">
      <c r="A54" t="str">
        <f t="shared" ca="1" si="0"/>
        <v>Dominican Republic</v>
      </c>
      <c r="B54" t="s">
        <v>388</v>
      </c>
      <c r="C54" t="s">
        <v>389</v>
      </c>
      <c r="D54" t="s">
        <v>390</v>
      </c>
      <c r="E54" t="s">
        <v>391</v>
      </c>
      <c r="F54" s="16" t="s">
        <v>1626</v>
      </c>
      <c r="G54" s="16" t="s">
        <v>1625</v>
      </c>
      <c r="H54" s="261">
        <v>44.169611000000003</v>
      </c>
      <c r="I54">
        <v>48.560072868235807</v>
      </c>
    </row>
    <row r="55" spans="1:9" x14ac:dyDescent="0.2">
      <c r="A55" t="str">
        <f t="shared" ca="1" si="0"/>
        <v>Ecuador</v>
      </c>
      <c r="B55" t="s">
        <v>394</v>
      </c>
      <c r="C55" t="s">
        <v>395</v>
      </c>
      <c r="D55" t="s">
        <v>394</v>
      </c>
      <c r="E55" t="s">
        <v>396</v>
      </c>
      <c r="F55" s="16" t="s">
        <v>1822</v>
      </c>
      <c r="G55" s="16" t="s">
        <v>50</v>
      </c>
      <c r="H55" s="261">
        <v>1</v>
      </c>
      <c r="I55">
        <v>1.0994000573886828</v>
      </c>
    </row>
    <row r="56" spans="1:9" x14ac:dyDescent="0.2">
      <c r="A56" t="str">
        <f t="shared" ca="1" si="0"/>
        <v>Egypt</v>
      </c>
      <c r="B56" t="s">
        <v>399</v>
      </c>
      <c r="C56" t="s">
        <v>400</v>
      </c>
      <c r="D56" t="s">
        <v>401</v>
      </c>
      <c r="E56" t="s">
        <v>402</v>
      </c>
      <c r="F56" s="16" t="s">
        <v>1632</v>
      </c>
      <c r="G56" s="16" t="s">
        <v>1631</v>
      </c>
      <c r="H56" s="261">
        <v>7.6103500000000004</v>
      </c>
      <c r="I56">
        <v>8.366819226747964</v>
      </c>
    </row>
    <row r="57" spans="1:9" x14ac:dyDescent="0.2">
      <c r="A57" t="str">
        <f t="shared" ca="1" si="0"/>
        <v>El Salvador</v>
      </c>
      <c r="B57" t="s">
        <v>405</v>
      </c>
      <c r="C57" t="s">
        <v>405</v>
      </c>
      <c r="D57" t="s">
        <v>405</v>
      </c>
      <c r="E57" t="s">
        <v>406</v>
      </c>
      <c r="F57" s="16" t="s">
        <v>1822</v>
      </c>
      <c r="G57" s="16" t="s">
        <v>50</v>
      </c>
      <c r="H57" s="261">
        <v>1</v>
      </c>
      <c r="I57">
        <v>1.0994000573886828</v>
      </c>
    </row>
    <row r="58" spans="1:9" x14ac:dyDescent="0.2">
      <c r="A58" t="str">
        <f t="shared" ca="1" si="0"/>
        <v>Equatorial Guinea</v>
      </c>
      <c r="B58" t="s">
        <v>408</v>
      </c>
      <c r="C58" t="s">
        <v>409</v>
      </c>
      <c r="D58" t="s">
        <v>410</v>
      </c>
      <c r="E58" t="s">
        <v>411</v>
      </c>
      <c r="F58" s="16" t="s">
        <v>1651</v>
      </c>
      <c r="G58" s="263" t="s">
        <v>1834</v>
      </c>
      <c r="H58" s="261">
        <v>598.44404499999996</v>
      </c>
      <c r="I58">
        <v>657.9294174169155</v>
      </c>
    </row>
    <row r="59" spans="1:9" x14ac:dyDescent="0.2">
      <c r="A59" t="str">
        <f t="shared" ca="1" si="0"/>
        <v>Eritrea</v>
      </c>
      <c r="B59" t="s">
        <v>413</v>
      </c>
      <c r="C59" t="s">
        <v>414</v>
      </c>
      <c r="D59" t="s">
        <v>413</v>
      </c>
      <c r="E59" t="s">
        <v>415</v>
      </c>
      <c r="F59" s="16" t="s">
        <v>1634</v>
      </c>
      <c r="G59" s="16" t="s">
        <v>1633</v>
      </c>
      <c r="H59" s="261">
        <v>14.99925</v>
      </c>
      <c r="I59">
        <v>16.490176310787202</v>
      </c>
    </row>
    <row r="60" spans="1:9" x14ac:dyDescent="0.2">
      <c r="A60" t="str">
        <f t="shared" ca="1" si="0"/>
        <v>Estonia</v>
      </c>
      <c r="B60" t="s">
        <v>418</v>
      </c>
      <c r="C60" t="s">
        <v>419</v>
      </c>
      <c r="D60" t="s">
        <v>418</v>
      </c>
      <c r="E60" t="s">
        <v>420</v>
      </c>
      <c r="F60" s="16" t="s">
        <v>1630</v>
      </c>
      <c r="G60" s="16" t="s">
        <v>1629</v>
      </c>
      <c r="H60" s="261">
        <v>14.232849</v>
      </c>
      <c r="I60">
        <v>15.647595007404458</v>
      </c>
    </row>
    <row r="61" spans="1:9" x14ac:dyDescent="0.2">
      <c r="A61" t="str">
        <f t="shared" ca="1" si="0"/>
        <v>Ethiopia</v>
      </c>
      <c r="B61" t="s">
        <v>422</v>
      </c>
      <c r="C61" t="s">
        <v>423</v>
      </c>
      <c r="D61" t="s">
        <v>424</v>
      </c>
      <c r="E61" t="s">
        <v>425</v>
      </c>
      <c r="F61" s="16" t="s">
        <v>1636</v>
      </c>
      <c r="G61" s="16" t="s">
        <v>1635</v>
      </c>
      <c r="H61" s="261">
        <v>20.316943999999999</v>
      </c>
      <c r="I61">
        <v>22.336449399562657</v>
      </c>
    </row>
    <row r="62" spans="1:9" x14ac:dyDescent="0.2">
      <c r="A62" t="str">
        <f t="shared" ca="1" si="0"/>
        <v>Falkland Islands (Malvinas)</v>
      </c>
      <c r="B62" t="s">
        <v>431</v>
      </c>
      <c r="C62" t="s">
        <v>432</v>
      </c>
      <c r="D62" t="s">
        <v>433</v>
      </c>
      <c r="E62" t="s">
        <v>434</v>
      </c>
      <c r="F62" s="16" t="s">
        <v>1640</v>
      </c>
      <c r="G62" s="16" t="s">
        <v>1639</v>
      </c>
      <c r="H62" s="261">
        <v>0.65372200000000003</v>
      </c>
      <c r="I62">
        <v>0.71870200431624465</v>
      </c>
    </row>
    <row r="63" spans="1:9" x14ac:dyDescent="0.2">
      <c r="A63" t="str">
        <f t="shared" ca="1" si="0"/>
        <v>Fiji</v>
      </c>
      <c r="B63" t="s">
        <v>437</v>
      </c>
      <c r="C63" t="s">
        <v>438</v>
      </c>
      <c r="D63" t="s">
        <v>437</v>
      </c>
      <c r="E63" t="s">
        <v>439</v>
      </c>
      <c r="F63" s="16" t="s">
        <v>1638</v>
      </c>
      <c r="G63" s="16" t="s">
        <v>1637</v>
      </c>
      <c r="H63" s="261">
        <v>2.058036</v>
      </c>
      <c r="I63">
        <v>2.2626048965079755</v>
      </c>
    </row>
    <row r="64" spans="1:9" x14ac:dyDescent="0.2">
      <c r="A64" t="str">
        <f t="shared" ca="1" si="0"/>
        <v>Finland</v>
      </c>
      <c r="B64" t="s">
        <v>441</v>
      </c>
      <c r="C64" t="s">
        <v>442</v>
      </c>
      <c r="D64" t="s">
        <v>443</v>
      </c>
      <c r="E64" t="s">
        <v>444</v>
      </c>
      <c r="F64" s="16" t="s">
        <v>1544</v>
      </c>
      <c r="G64" s="16" t="s">
        <v>62</v>
      </c>
      <c r="H64" s="261">
        <v>0.90958700000000003</v>
      </c>
      <c r="I64">
        <v>1</v>
      </c>
    </row>
    <row r="65" spans="1:13" x14ac:dyDescent="0.2">
      <c r="A65" t="str">
        <f t="shared" ca="1" si="0"/>
        <v>France</v>
      </c>
      <c r="B65" t="s">
        <v>447</v>
      </c>
      <c r="C65" t="s">
        <v>447</v>
      </c>
      <c r="D65" t="s">
        <v>448</v>
      </c>
      <c r="E65" t="s">
        <v>449</v>
      </c>
      <c r="F65" s="16" t="s">
        <v>1544</v>
      </c>
      <c r="G65" s="16" t="s">
        <v>62</v>
      </c>
      <c r="H65" s="261">
        <v>0.90958700000000003</v>
      </c>
      <c r="I65">
        <v>1</v>
      </c>
    </row>
    <row r="66" spans="1:13" x14ac:dyDescent="0.2">
      <c r="A66" t="str">
        <f t="shared" ref="A66:A129" ca="1" si="1">OFFSET(B66,0,LangOffset,1,1)</f>
        <v>French Polynesia</v>
      </c>
      <c r="B66" t="s">
        <v>452</v>
      </c>
      <c r="C66" t="s">
        <v>453</v>
      </c>
      <c r="D66" t="s">
        <v>454</v>
      </c>
      <c r="E66" t="s">
        <v>455</v>
      </c>
      <c r="F66" s="16" t="s">
        <v>1840</v>
      </c>
      <c r="G66" s="16" t="s">
        <v>1839</v>
      </c>
      <c r="H66" s="261">
        <v>108.778418</v>
      </c>
      <c r="I66">
        <v>119.59099899185014</v>
      </c>
    </row>
    <row r="67" spans="1:13" x14ac:dyDescent="0.2">
      <c r="A67" t="str">
        <f t="shared" ca="1" si="1"/>
        <v>Gabon</v>
      </c>
      <c r="B67" t="s">
        <v>458</v>
      </c>
      <c r="C67" t="s">
        <v>458</v>
      </c>
      <c r="D67" t="s">
        <v>459</v>
      </c>
      <c r="E67" t="s">
        <v>460</v>
      </c>
      <c r="F67" s="16" t="s">
        <v>1840</v>
      </c>
      <c r="G67" s="16" t="s">
        <v>1834</v>
      </c>
      <c r="H67" s="261">
        <v>598.44404499999996</v>
      </c>
      <c r="I67">
        <v>657.9294174169155</v>
      </c>
    </row>
    <row r="68" spans="1:13" x14ac:dyDescent="0.2">
      <c r="A68" t="str">
        <f t="shared" ca="1" si="1"/>
        <v>Gambia</v>
      </c>
      <c r="B68" t="s">
        <v>463</v>
      </c>
      <c r="C68" t="s">
        <v>464</v>
      </c>
      <c r="D68" t="s">
        <v>463</v>
      </c>
      <c r="E68" t="s">
        <v>465</v>
      </c>
      <c r="F68" s="16" t="s">
        <v>1648</v>
      </c>
      <c r="G68" s="16" t="s">
        <v>1647</v>
      </c>
      <c r="H68" s="261">
        <v>42.607584000000003</v>
      </c>
      <c r="I68">
        <v>46.84278029479313</v>
      </c>
    </row>
    <row r="69" spans="1:13" x14ac:dyDescent="0.2">
      <c r="A69" t="str">
        <f t="shared" ca="1" si="1"/>
        <v>Georgia</v>
      </c>
      <c r="B69" t="s">
        <v>468</v>
      </c>
      <c r="C69" t="s">
        <v>469</v>
      </c>
      <c r="D69" t="s">
        <v>468</v>
      </c>
      <c r="E69" t="s">
        <v>470</v>
      </c>
      <c r="F69" s="16" t="s">
        <v>1642</v>
      </c>
      <c r="G69" s="16" t="s">
        <v>1641</v>
      </c>
      <c r="H69" s="261">
        <v>2.31107</v>
      </c>
      <c r="I69">
        <v>2.5407904906292633</v>
      </c>
    </row>
    <row r="70" spans="1:13" x14ac:dyDescent="0.2">
      <c r="A70" t="str">
        <f t="shared" ca="1" si="1"/>
        <v>Germany</v>
      </c>
      <c r="B70" t="s">
        <v>473</v>
      </c>
      <c r="C70" t="s">
        <v>474</v>
      </c>
      <c r="D70" t="s">
        <v>475</v>
      </c>
      <c r="E70" t="s">
        <v>476</v>
      </c>
      <c r="F70" s="16" t="s">
        <v>1544</v>
      </c>
      <c r="G70" s="16" t="s">
        <v>62</v>
      </c>
      <c r="H70" s="261">
        <v>0.90958700000000003</v>
      </c>
      <c r="I70">
        <v>1</v>
      </c>
    </row>
    <row r="71" spans="1:13" x14ac:dyDescent="0.2">
      <c r="A71" t="str">
        <f t="shared" ca="1" si="1"/>
        <v>Ghana</v>
      </c>
      <c r="B71" t="s">
        <v>478</v>
      </c>
      <c r="C71" t="s">
        <v>478</v>
      </c>
      <c r="D71" t="s">
        <v>478</v>
      </c>
      <c r="E71" t="s">
        <v>479</v>
      </c>
      <c r="F71" s="16" t="s">
        <v>1644</v>
      </c>
      <c r="G71" s="16" t="s">
        <v>1643</v>
      </c>
      <c r="H71" s="261">
        <v>4.0290080000000001</v>
      </c>
      <c r="I71">
        <v>4.4294916264194626</v>
      </c>
      <c r="K71" s="13"/>
      <c r="L71" s="13"/>
      <c r="M71" s="13"/>
    </row>
    <row r="72" spans="1:13" x14ac:dyDescent="0.2">
      <c r="A72" t="str">
        <f t="shared" ca="1" si="1"/>
        <v>Gibraltar</v>
      </c>
      <c r="B72" t="s">
        <v>482</v>
      </c>
      <c r="C72" t="s">
        <v>482</v>
      </c>
      <c r="D72" t="s">
        <v>482</v>
      </c>
      <c r="E72" t="s">
        <v>483</v>
      </c>
      <c r="F72" s="16" t="s">
        <v>1646</v>
      </c>
      <c r="G72" s="16" t="s">
        <v>1645</v>
      </c>
      <c r="H72" s="261">
        <v>0.65372200000000003</v>
      </c>
      <c r="I72">
        <v>0.71870200431624465</v>
      </c>
    </row>
    <row r="73" spans="1:13" x14ac:dyDescent="0.2">
      <c r="A73" t="str">
        <f t="shared" ca="1" si="1"/>
        <v>Greece</v>
      </c>
      <c r="B73" t="s">
        <v>486</v>
      </c>
      <c r="C73" t="s">
        <v>487</v>
      </c>
      <c r="D73" t="s">
        <v>488</v>
      </c>
      <c r="E73" t="s">
        <v>489</v>
      </c>
      <c r="F73" s="16" t="s">
        <v>1544</v>
      </c>
      <c r="G73" s="16" t="s">
        <v>62</v>
      </c>
      <c r="H73" s="261">
        <v>0.90958700000000003</v>
      </c>
      <c r="I73">
        <v>1</v>
      </c>
    </row>
    <row r="74" spans="1:13" x14ac:dyDescent="0.2">
      <c r="A74" t="str">
        <f t="shared" ca="1" si="1"/>
        <v>Grenada</v>
      </c>
      <c r="B74" t="s">
        <v>494</v>
      </c>
      <c r="C74" t="s">
        <v>495</v>
      </c>
      <c r="D74" t="s">
        <v>496</v>
      </c>
      <c r="E74" t="s">
        <v>497</v>
      </c>
      <c r="F74" s="16" t="s">
        <v>1837</v>
      </c>
      <c r="G74" s="16" t="s">
        <v>1836</v>
      </c>
      <c r="H74" s="261">
        <v>2.6881719999999998</v>
      </c>
      <c r="I74">
        <v>2.9553764510706504</v>
      </c>
    </row>
    <row r="75" spans="1:13" x14ac:dyDescent="0.2">
      <c r="A75" t="str">
        <f t="shared" ca="1" si="1"/>
        <v>Guatemala</v>
      </c>
      <c r="B75" t="s">
        <v>504</v>
      </c>
      <c r="C75" t="s">
        <v>504</v>
      </c>
      <c r="D75" t="s">
        <v>504</v>
      </c>
      <c r="E75" t="s">
        <v>505</v>
      </c>
      <c r="F75" s="16" t="s">
        <v>1653</v>
      </c>
      <c r="G75" s="16" t="s">
        <v>1652</v>
      </c>
      <c r="H75" s="261">
        <v>7.4906360000000003</v>
      </c>
      <c r="I75">
        <v>8.2352056482777343</v>
      </c>
    </row>
    <row r="76" spans="1:13" x14ac:dyDescent="0.2">
      <c r="A76" t="str">
        <f t="shared" ca="1" si="1"/>
        <v>Guinea</v>
      </c>
      <c r="B76" t="s">
        <v>508</v>
      </c>
      <c r="C76" t="s">
        <v>509</v>
      </c>
      <c r="D76" t="s">
        <v>508</v>
      </c>
      <c r="E76" t="s">
        <v>510</v>
      </c>
      <c r="F76" s="16" t="s">
        <v>1650</v>
      </c>
      <c r="G76" s="16" t="s">
        <v>1649</v>
      </c>
      <c r="H76" s="261">
        <v>7331.378299</v>
      </c>
      <c r="I76">
        <v>8060.1177226587452</v>
      </c>
    </row>
    <row r="77" spans="1:13" x14ac:dyDescent="0.2">
      <c r="A77" t="str">
        <f t="shared" ca="1" si="1"/>
        <v>Guinea-Bissau</v>
      </c>
      <c r="B77" t="s">
        <v>513</v>
      </c>
      <c r="C77" t="s">
        <v>514</v>
      </c>
      <c r="D77" t="s">
        <v>513</v>
      </c>
      <c r="E77" t="s">
        <v>515</v>
      </c>
      <c r="F77" s="16" t="s">
        <v>1835</v>
      </c>
      <c r="G77" s="16" t="s">
        <v>1838</v>
      </c>
      <c r="H77" s="261">
        <v>598.44404499999996</v>
      </c>
      <c r="I77">
        <v>657.9294174169155</v>
      </c>
    </row>
    <row r="78" spans="1:13" x14ac:dyDescent="0.2">
      <c r="A78" t="str">
        <f t="shared" ca="1" si="1"/>
        <v>Guyana</v>
      </c>
      <c r="B78" t="s">
        <v>518</v>
      </c>
      <c r="C78" t="s">
        <v>519</v>
      </c>
      <c r="D78" t="s">
        <v>520</v>
      </c>
      <c r="E78" t="s">
        <v>521</v>
      </c>
      <c r="F78" s="16" t="s">
        <v>1655</v>
      </c>
      <c r="G78" s="16" t="s">
        <v>1654</v>
      </c>
      <c r="H78" s="261">
        <v>196.77292399999999</v>
      </c>
      <c r="I78">
        <v>216.33216393813893</v>
      </c>
    </row>
    <row r="79" spans="1:13" x14ac:dyDescent="0.2">
      <c r="A79" t="str">
        <f t="shared" ca="1" si="1"/>
        <v>Haiti</v>
      </c>
      <c r="B79" t="s">
        <v>523</v>
      </c>
      <c r="C79" t="s">
        <v>524</v>
      </c>
      <c r="D79" t="s">
        <v>525</v>
      </c>
      <c r="E79" t="s">
        <v>526</v>
      </c>
      <c r="F79" s="16" t="s">
        <v>1663</v>
      </c>
      <c r="G79" s="16" t="s">
        <v>1662</v>
      </c>
      <c r="H79" s="261">
        <v>46.468401</v>
      </c>
      <c r="I79">
        <v>51.087362726160329</v>
      </c>
    </row>
    <row r="80" spans="1:13" x14ac:dyDescent="0.2">
      <c r="A80" t="str">
        <f t="shared" ca="1" si="1"/>
        <v>Honduras</v>
      </c>
      <c r="B80" t="s">
        <v>530</v>
      </c>
      <c r="C80" t="s">
        <v>530</v>
      </c>
      <c r="D80" t="s">
        <v>530</v>
      </c>
      <c r="E80" t="s">
        <v>531</v>
      </c>
      <c r="F80" s="16" t="s">
        <v>1659</v>
      </c>
      <c r="G80" s="16" t="s">
        <v>1658</v>
      </c>
      <c r="H80" s="261">
        <v>21.413276</v>
      </c>
      <c r="I80">
        <v>23.541756863279709</v>
      </c>
    </row>
    <row r="81" spans="1:13" x14ac:dyDescent="0.2">
      <c r="A81" t="str">
        <f t="shared" ca="1" si="1"/>
        <v>Hong Kong</v>
      </c>
      <c r="B81" t="s">
        <v>534</v>
      </c>
      <c r="C81" t="s">
        <v>535</v>
      </c>
      <c r="D81" t="s">
        <v>534</v>
      </c>
      <c r="E81" t="s">
        <v>536</v>
      </c>
      <c r="F81" s="16" t="s">
        <v>1657</v>
      </c>
      <c r="G81" s="16" t="s">
        <v>1656</v>
      </c>
      <c r="H81" s="261">
        <v>7.7519369999999999</v>
      </c>
      <c r="I81">
        <v>8.5224799826734543</v>
      </c>
    </row>
    <row r="82" spans="1:13" x14ac:dyDescent="0.2">
      <c r="A82" t="str">
        <f t="shared" ca="1" si="1"/>
        <v>Hungary</v>
      </c>
      <c r="B82" t="s">
        <v>538</v>
      </c>
      <c r="C82" t="s">
        <v>539</v>
      </c>
      <c r="D82" t="s">
        <v>540</v>
      </c>
      <c r="E82" t="s">
        <v>541</v>
      </c>
      <c r="F82" s="16" t="s">
        <v>1665</v>
      </c>
      <c r="G82" s="16" t="s">
        <v>1664</v>
      </c>
      <c r="H82" s="261">
        <v>280.89887599999997</v>
      </c>
      <c r="I82">
        <v>308.82024039481649</v>
      </c>
    </row>
    <row r="83" spans="1:13" x14ac:dyDescent="0.2">
      <c r="A83" t="str">
        <f t="shared" ca="1" si="1"/>
        <v>Iceland</v>
      </c>
      <c r="B83" t="s">
        <v>544</v>
      </c>
      <c r="C83" t="s">
        <v>545</v>
      </c>
      <c r="D83" t="s">
        <v>546</v>
      </c>
      <c r="E83" t="s">
        <v>547</v>
      </c>
      <c r="F83" s="16" t="s">
        <v>1676</v>
      </c>
      <c r="G83" s="16" t="s">
        <v>1675</v>
      </c>
      <c r="H83" s="261">
        <v>134.15615700000001</v>
      </c>
      <c r="I83">
        <v>147.49128670484518</v>
      </c>
    </row>
    <row r="84" spans="1:13" x14ac:dyDescent="0.2">
      <c r="A84" t="str">
        <f t="shared" ca="1" si="1"/>
        <v>India</v>
      </c>
      <c r="B84" t="s">
        <v>549</v>
      </c>
      <c r="C84" t="s">
        <v>550</v>
      </c>
      <c r="D84" t="s">
        <v>549</v>
      </c>
      <c r="E84" t="s">
        <v>551</v>
      </c>
      <c r="F84" s="16" t="s">
        <v>1670</v>
      </c>
      <c r="G84" s="16" t="s">
        <v>1530</v>
      </c>
      <c r="H84" s="261">
        <v>63.694267000000004</v>
      </c>
      <c r="I84">
        <v>70.025480795130093</v>
      </c>
    </row>
    <row r="85" spans="1:13" x14ac:dyDescent="0.2">
      <c r="A85" t="str">
        <f t="shared" ca="1" si="1"/>
        <v>Indonesia</v>
      </c>
      <c r="B85" t="s">
        <v>553</v>
      </c>
      <c r="C85" t="s">
        <v>554</v>
      </c>
      <c r="D85" t="s">
        <v>553</v>
      </c>
      <c r="E85" t="s">
        <v>555</v>
      </c>
      <c r="F85" s="16" t="s">
        <v>1667</v>
      </c>
      <c r="G85" s="16" t="s">
        <v>1666</v>
      </c>
      <c r="H85" s="261">
        <v>13210.039629999999</v>
      </c>
      <c r="I85">
        <v>14523.118327328775</v>
      </c>
    </row>
    <row r="86" spans="1:13" x14ac:dyDescent="0.2">
      <c r="A86" t="str">
        <f t="shared" ca="1" si="1"/>
        <v>Iran (Islamic Republic)</v>
      </c>
      <c r="B86" t="s">
        <v>558</v>
      </c>
      <c r="C86" t="s">
        <v>559</v>
      </c>
      <c r="D86" t="s">
        <v>560</v>
      </c>
      <c r="E86" t="s">
        <v>561</v>
      </c>
      <c r="F86" s="16" t="s">
        <v>1674</v>
      </c>
      <c r="G86" s="16" t="s">
        <v>1673</v>
      </c>
      <c r="H86" s="261">
        <v>28653.295128000002</v>
      </c>
      <c r="I86">
        <v>31501.434308098073</v>
      </c>
    </row>
    <row r="87" spans="1:13" x14ac:dyDescent="0.2">
      <c r="A87" t="str">
        <f t="shared" ca="1" si="1"/>
        <v>Iraq</v>
      </c>
      <c r="B87" t="s">
        <v>564</v>
      </c>
      <c r="C87" t="s">
        <v>565</v>
      </c>
      <c r="D87" t="s">
        <v>565</v>
      </c>
      <c r="E87" t="s">
        <v>566</v>
      </c>
      <c r="F87" s="16" t="s">
        <v>1672</v>
      </c>
      <c r="G87" s="16" t="s">
        <v>1671</v>
      </c>
      <c r="H87" s="261">
        <v>1146.2631819999999</v>
      </c>
      <c r="I87">
        <v>1260.2018080733342</v>
      </c>
    </row>
    <row r="88" spans="1:13" x14ac:dyDescent="0.2">
      <c r="A88" t="str">
        <f t="shared" ca="1" si="1"/>
        <v>Ireland</v>
      </c>
      <c r="B88" t="s">
        <v>569</v>
      </c>
      <c r="C88" t="s">
        <v>570</v>
      </c>
      <c r="D88" t="s">
        <v>571</v>
      </c>
      <c r="E88" t="s">
        <v>572</v>
      </c>
      <c r="F88" s="16" t="s">
        <v>1544</v>
      </c>
      <c r="G88" s="16" t="s">
        <v>62</v>
      </c>
      <c r="H88" s="261">
        <v>0.90958700000000003</v>
      </c>
      <c r="I88">
        <v>1</v>
      </c>
    </row>
    <row r="89" spans="1:13" x14ac:dyDescent="0.2">
      <c r="A89" t="str">
        <f t="shared" ca="1" si="1"/>
        <v>Israel</v>
      </c>
      <c r="B89" t="s">
        <v>575</v>
      </c>
      <c r="C89" t="s">
        <v>576</v>
      </c>
      <c r="D89" t="s">
        <v>575</v>
      </c>
      <c r="E89" t="s">
        <v>577</v>
      </c>
      <c r="F89" s="16" t="s">
        <v>1669</v>
      </c>
      <c r="G89" s="16" t="s">
        <v>1668</v>
      </c>
      <c r="H89" s="261">
        <v>3.8669760000000002</v>
      </c>
      <c r="I89">
        <v>4.2513536363206601</v>
      </c>
    </row>
    <row r="90" spans="1:13" x14ac:dyDescent="0.2">
      <c r="A90" t="str">
        <f t="shared" ca="1" si="1"/>
        <v>Italy</v>
      </c>
      <c r="B90" t="s">
        <v>579</v>
      </c>
      <c r="C90" t="s">
        <v>580</v>
      </c>
      <c r="D90" t="s">
        <v>581</v>
      </c>
      <c r="E90" t="s">
        <v>582</v>
      </c>
      <c r="F90" s="16" t="s">
        <v>1544</v>
      </c>
      <c r="G90" s="16" t="s">
        <v>62</v>
      </c>
      <c r="H90" s="261">
        <v>0.90958700000000003</v>
      </c>
      <c r="I90">
        <v>1</v>
      </c>
    </row>
    <row r="91" spans="1:13" x14ac:dyDescent="0.2">
      <c r="A91" t="str">
        <f t="shared" ca="1" si="1"/>
        <v>Jamaica</v>
      </c>
      <c r="B91" t="s">
        <v>585</v>
      </c>
      <c r="C91" t="s">
        <v>586</v>
      </c>
      <c r="D91" t="s">
        <v>585</v>
      </c>
      <c r="E91" t="s">
        <v>587</v>
      </c>
      <c r="F91" s="16" t="s">
        <v>1678</v>
      </c>
      <c r="G91" s="16" t="s">
        <v>1677</v>
      </c>
      <c r="H91" s="261">
        <v>114.038088</v>
      </c>
      <c r="I91">
        <v>125.37348049169567</v>
      </c>
    </row>
    <row r="92" spans="1:13" x14ac:dyDescent="0.2">
      <c r="A92" t="str">
        <f t="shared" ca="1" si="1"/>
        <v>Japan</v>
      </c>
      <c r="B92" t="s">
        <v>589</v>
      </c>
      <c r="C92" t="s">
        <v>590</v>
      </c>
      <c r="D92" t="s">
        <v>591</v>
      </c>
      <c r="E92" t="s">
        <v>592</v>
      </c>
      <c r="F92" s="16" t="s">
        <v>1532</v>
      </c>
      <c r="G92" s="16" t="s">
        <v>1531</v>
      </c>
      <c r="H92" s="261">
        <v>124.115675</v>
      </c>
      <c r="I92">
        <v>136.45278021783511</v>
      </c>
    </row>
    <row r="93" spans="1:13" x14ac:dyDescent="0.2">
      <c r="A93" t="str">
        <f t="shared" ca="1" si="1"/>
        <v>Jordan</v>
      </c>
      <c r="B93" t="s">
        <v>595</v>
      </c>
      <c r="C93" t="s">
        <v>596</v>
      </c>
      <c r="D93" t="s">
        <v>597</v>
      </c>
      <c r="E93" t="s">
        <v>598</v>
      </c>
      <c r="F93" s="16" t="s">
        <v>1680</v>
      </c>
      <c r="G93" s="16" t="s">
        <v>1679</v>
      </c>
      <c r="H93" s="261">
        <v>0.70596499999999995</v>
      </c>
      <c r="I93">
        <v>0.77613796151440151</v>
      </c>
    </row>
    <row r="94" spans="1:13" x14ac:dyDescent="0.2">
      <c r="A94" t="str">
        <f t="shared" ca="1" si="1"/>
        <v>Kazakhstan</v>
      </c>
      <c r="B94" t="s">
        <v>600</v>
      </c>
      <c r="C94" t="s">
        <v>600</v>
      </c>
      <c r="D94" t="s">
        <v>601</v>
      </c>
      <c r="E94" t="s">
        <v>602</v>
      </c>
      <c r="F94" s="16" t="s">
        <v>1698</v>
      </c>
      <c r="G94" s="16" t="s">
        <v>1697</v>
      </c>
      <c r="H94" s="261">
        <v>182.88222300000001</v>
      </c>
      <c r="I94">
        <v>201.06072646156991</v>
      </c>
    </row>
    <row r="95" spans="1:13" x14ac:dyDescent="0.2">
      <c r="A95" t="str">
        <f t="shared" ca="1" si="1"/>
        <v>Kenya</v>
      </c>
      <c r="B95" t="s">
        <v>603</v>
      </c>
      <c r="C95" t="s">
        <v>603</v>
      </c>
      <c r="D95" t="s">
        <v>604</v>
      </c>
      <c r="E95" t="s">
        <v>605</v>
      </c>
      <c r="F95" s="16" t="s">
        <v>1682</v>
      </c>
      <c r="G95" s="16" t="s">
        <v>1681</v>
      </c>
      <c r="H95" s="261">
        <v>95.969289000000003</v>
      </c>
      <c r="I95">
        <v>105.50864183415111</v>
      </c>
    </row>
    <row r="96" spans="1:13" x14ac:dyDescent="0.2">
      <c r="A96" t="str">
        <f t="shared" ca="1" si="1"/>
        <v>Kiribati</v>
      </c>
      <c r="B96" t="s">
        <v>608</v>
      </c>
      <c r="C96" t="s">
        <v>608</v>
      </c>
      <c r="D96" t="s">
        <v>608</v>
      </c>
      <c r="E96" t="s">
        <v>609</v>
      </c>
      <c r="F96" s="15" t="s">
        <v>1534</v>
      </c>
      <c r="G96" s="15" t="s">
        <v>1533</v>
      </c>
      <c r="H96" s="261">
        <v>1.3068470000000001</v>
      </c>
      <c r="I96">
        <v>1.4367476667982282</v>
      </c>
      <c r="K96" s="12"/>
      <c r="L96" s="12"/>
      <c r="M96" s="12"/>
    </row>
    <row r="97" spans="1:9" x14ac:dyDescent="0.2">
      <c r="A97" t="str">
        <f t="shared" ca="1" si="1"/>
        <v>Korea (Democratic Peoples Republic)</v>
      </c>
      <c r="B97" t="s">
        <v>611</v>
      </c>
      <c r="C97" t="s">
        <v>612</v>
      </c>
      <c r="D97" t="s">
        <v>613</v>
      </c>
      <c r="E97" t="s">
        <v>614</v>
      </c>
      <c r="F97" s="16" t="s">
        <v>1690</v>
      </c>
      <c r="G97" s="16" t="s">
        <v>1689</v>
      </c>
      <c r="H97" s="261">
        <v>135.00742500000001</v>
      </c>
      <c r="I97">
        <v>148.42717079289832</v>
      </c>
    </row>
    <row r="98" spans="1:9" x14ac:dyDescent="0.2">
      <c r="A98" t="str">
        <f t="shared" ca="1" si="1"/>
        <v>Korea (Republic)</v>
      </c>
      <c r="B98" t="s">
        <v>617</v>
      </c>
      <c r="C98" t="s">
        <v>618</v>
      </c>
      <c r="D98" t="s">
        <v>619</v>
      </c>
      <c r="E98" t="s">
        <v>620</v>
      </c>
      <c r="F98" s="16" t="s">
        <v>1692</v>
      </c>
      <c r="G98" s="16" t="s">
        <v>1691</v>
      </c>
      <c r="H98" s="261">
        <v>1111.728738</v>
      </c>
      <c r="I98">
        <v>1222.2346383578481</v>
      </c>
    </row>
    <row r="99" spans="1:9" x14ac:dyDescent="0.2">
      <c r="A99" t="str">
        <f t="shared" ca="1" si="1"/>
        <v>Kosovo</v>
      </c>
      <c r="B99" t="s">
        <v>623</v>
      </c>
      <c r="C99" t="s">
        <v>623</v>
      </c>
      <c r="D99" t="s">
        <v>623</v>
      </c>
      <c r="E99" t="s">
        <v>624</v>
      </c>
      <c r="F99" s="16" t="s">
        <v>1544</v>
      </c>
      <c r="G99" s="16" t="s">
        <v>62</v>
      </c>
      <c r="H99" s="261">
        <v>0.90958700000000003</v>
      </c>
      <c r="I99">
        <v>1</v>
      </c>
    </row>
    <row r="100" spans="1:9" x14ac:dyDescent="0.2">
      <c r="A100" t="str">
        <f t="shared" ca="1" si="1"/>
        <v>Kuwait</v>
      </c>
      <c r="B100" t="s">
        <v>627</v>
      </c>
      <c r="C100" t="s">
        <v>628</v>
      </c>
      <c r="D100" t="s">
        <v>627</v>
      </c>
      <c r="E100" t="s">
        <v>629</v>
      </c>
      <c r="F100" s="16" t="s">
        <v>1694</v>
      </c>
      <c r="G100" s="16" t="s">
        <v>1693</v>
      </c>
      <c r="H100" s="261">
        <v>0.30244300000000002</v>
      </c>
      <c r="I100">
        <v>0.33250585155680545</v>
      </c>
    </row>
    <row r="101" spans="1:9" x14ac:dyDescent="0.2">
      <c r="A101" t="str">
        <f t="shared" ca="1" si="1"/>
        <v>Kyrgyzstan</v>
      </c>
      <c r="B101" t="s">
        <v>632</v>
      </c>
      <c r="C101" t="s">
        <v>633</v>
      </c>
      <c r="D101" t="s">
        <v>634</v>
      </c>
      <c r="E101" t="s">
        <v>635</v>
      </c>
      <c r="F101" s="16" t="s">
        <v>1684</v>
      </c>
      <c r="G101" s="16" t="s">
        <v>1683</v>
      </c>
      <c r="H101" s="261">
        <v>58.411214000000001</v>
      </c>
      <c r="I101">
        <v>64.217292023742644</v>
      </c>
    </row>
    <row r="102" spans="1:9" x14ac:dyDescent="0.2">
      <c r="A102" t="str">
        <f t="shared" ca="1" si="1"/>
        <v>Lao (Peoples Democratic Republic)</v>
      </c>
      <c r="B102" t="s">
        <v>638</v>
      </c>
      <c r="C102" t="s">
        <v>639</v>
      </c>
      <c r="D102" t="s">
        <v>640</v>
      </c>
      <c r="E102" t="s">
        <v>641</v>
      </c>
      <c r="F102" s="16" t="s">
        <v>1700</v>
      </c>
      <c r="G102" s="16" t="s">
        <v>1699</v>
      </c>
      <c r="H102" s="261">
        <v>7917.6563729999998</v>
      </c>
      <c r="I102">
        <v>8704.6718708600711</v>
      </c>
    </row>
    <row r="103" spans="1:9" x14ac:dyDescent="0.2">
      <c r="A103" t="str">
        <f t="shared" ca="1" si="1"/>
        <v>Latvia</v>
      </c>
      <c r="B103" t="s">
        <v>643</v>
      </c>
      <c r="C103" t="s">
        <v>644</v>
      </c>
      <c r="D103" t="s">
        <v>645</v>
      </c>
      <c r="E103" t="s">
        <v>646</v>
      </c>
      <c r="F103" s="16" t="s">
        <v>1711</v>
      </c>
      <c r="G103" s="16" t="s">
        <v>1710</v>
      </c>
      <c r="H103" s="261">
        <v>0.63926300000000003</v>
      </c>
      <c r="I103">
        <v>0.70280577888646167</v>
      </c>
    </row>
    <row r="104" spans="1:9" x14ac:dyDescent="0.2">
      <c r="A104" t="str">
        <f t="shared" ca="1" si="1"/>
        <v>Lebanon</v>
      </c>
      <c r="B104" t="s">
        <v>649</v>
      </c>
      <c r="C104" t="s">
        <v>650</v>
      </c>
      <c r="D104" t="s">
        <v>651</v>
      </c>
      <c r="E104" t="s">
        <v>652</v>
      </c>
      <c r="F104" s="16" t="s">
        <v>1702</v>
      </c>
      <c r="G104" s="16" t="s">
        <v>1701</v>
      </c>
      <c r="H104" s="261">
        <v>1474.9262530000001</v>
      </c>
      <c r="I104">
        <v>1621.5340071922751</v>
      </c>
    </row>
    <row r="105" spans="1:9" x14ac:dyDescent="0.2">
      <c r="A105" t="str">
        <f t="shared" ca="1" si="1"/>
        <v>Lesotho</v>
      </c>
      <c r="B105" t="s">
        <v>654</v>
      </c>
      <c r="C105" t="s">
        <v>654</v>
      </c>
      <c r="D105" t="s">
        <v>655</v>
      </c>
      <c r="E105" t="s">
        <v>656</v>
      </c>
      <c r="F105" s="16" t="s">
        <v>1708</v>
      </c>
      <c r="G105" s="16" t="s">
        <v>1707</v>
      </c>
      <c r="H105" s="261">
        <v>12.141520999999999</v>
      </c>
      <c r="I105">
        <v>13.348388884185898</v>
      </c>
    </row>
    <row r="106" spans="1:9" x14ac:dyDescent="0.2">
      <c r="A106" t="str">
        <f t="shared" ca="1" si="1"/>
        <v>Liberia</v>
      </c>
      <c r="B106" t="s">
        <v>658</v>
      </c>
      <c r="C106" t="s">
        <v>659</v>
      </c>
      <c r="D106" t="s">
        <v>658</v>
      </c>
      <c r="E106" t="s">
        <v>660</v>
      </c>
      <c r="F106" s="16" t="s">
        <v>1706</v>
      </c>
      <c r="G106" s="16" t="s">
        <v>1705</v>
      </c>
      <c r="H106" s="261">
        <v>84.033613000000003</v>
      </c>
      <c r="I106">
        <v>92.38655895477838</v>
      </c>
    </row>
    <row r="107" spans="1:9" x14ac:dyDescent="0.2">
      <c r="A107" t="str">
        <f t="shared" ca="1" si="1"/>
        <v>Libyan Arab Jamahiriya</v>
      </c>
      <c r="B107" t="s">
        <v>663</v>
      </c>
      <c r="C107" t="s">
        <v>664</v>
      </c>
      <c r="D107" t="s">
        <v>665</v>
      </c>
      <c r="E107" t="s">
        <v>666</v>
      </c>
      <c r="F107" s="16" t="s">
        <v>1713</v>
      </c>
      <c r="G107" s="16" t="s">
        <v>1712</v>
      </c>
      <c r="H107" s="261">
        <v>1.336541</v>
      </c>
      <c r="I107">
        <v>1.4693932521023276</v>
      </c>
    </row>
    <row r="108" spans="1:9" x14ac:dyDescent="0.2">
      <c r="A108" t="str">
        <f t="shared" ca="1" si="1"/>
        <v>Liechtenstein</v>
      </c>
      <c r="B108" t="s">
        <v>669</v>
      </c>
      <c r="C108" t="s">
        <v>669</v>
      </c>
      <c r="D108" t="s">
        <v>669</v>
      </c>
      <c r="E108" t="s">
        <v>670</v>
      </c>
      <c r="F108" s="16" t="s">
        <v>1535</v>
      </c>
      <c r="G108" s="16" t="s">
        <v>491</v>
      </c>
      <c r="H108" s="261">
        <v>0.93976099999999996</v>
      </c>
      <c r="I108">
        <v>1.0331732973316461</v>
      </c>
    </row>
    <row r="109" spans="1:9" x14ac:dyDescent="0.2">
      <c r="A109" t="str">
        <f t="shared" ca="1" si="1"/>
        <v>Lithuania</v>
      </c>
      <c r="B109" t="s">
        <v>673</v>
      </c>
      <c r="C109" t="s">
        <v>674</v>
      </c>
      <c r="D109" t="s">
        <v>675</v>
      </c>
      <c r="E109" t="s">
        <v>676</v>
      </c>
      <c r="F109" s="16" t="s">
        <v>1709</v>
      </c>
      <c r="G109" s="16" t="s">
        <v>118</v>
      </c>
      <c r="H109" s="261">
        <v>3.1407029999999998</v>
      </c>
      <c r="I109">
        <v>3.4528890584408085</v>
      </c>
    </row>
    <row r="110" spans="1:9" x14ac:dyDescent="0.2">
      <c r="A110" t="str">
        <f t="shared" ca="1" si="1"/>
        <v>Luxembourg</v>
      </c>
      <c r="B110" t="s">
        <v>679</v>
      </c>
      <c r="C110" t="s">
        <v>679</v>
      </c>
      <c r="D110" t="s">
        <v>680</v>
      </c>
      <c r="E110" t="s">
        <v>681</v>
      </c>
      <c r="F110" s="16" t="s">
        <v>1544</v>
      </c>
      <c r="G110" s="16" t="s">
        <v>62</v>
      </c>
      <c r="H110" s="261">
        <v>0.90958700000000003</v>
      </c>
      <c r="I110">
        <v>1</v>
      </c>
    </row>
    <row r="111" spans="1:9" x14ac:dyDescent="0.2">
      <c r="A111" t="str">
        <f t="shared" ca="1" si="1"/>
        <v>Macao</v>
      </c>
      <c r="B111" t="s">
        <v>684</v>
      </c>
      <c r="C111" t="s">
        <v>684</v>
      </c>
      <c r="D111" t="s">
        <v>684</v>
      </c>
      <c r="E111" t="s">
        <v>685</v>
      </c>
      <c r="F111" s="16" t="s">
        <v>1727</v>
      </c>
      <c r="G111" s="16" t="s">
        <v>1726</v>
      </c>
      <c r="H111" s="261">
        <v>7.7881609999999997</v>
      </c>
      <c r="I111">
        <v>8.5623046503523028</v>
      </c>
    </row>
    <row r="112" spans="1:9" x14ac:dyDescent="0.2">
      <c r="A112" t="str">
        <f t="shared" ca="1" si="1"/>
        <v>Macedonia (Former Yugoslav Republic)</v>
      </c>
      <c r="B112" t="s">
        <v>687</v>
      </c>
      <c r="C112" t="s">
        <v>688</v>
      </c>
      <c r="D112" t="s">
        <v>689</v>
      </c>
      <c r="E112" t="s">
        <v>690</v>
      </c>
      <c r="F112" s="16" t="s">
        <v>1721</v>
      </c>
      <c r="G112" s="16" t="s">
        <v>1720</v>
      </c>
      <c r="H112" s="261">
        <v>55.648302000000001</v>
      </c>
      <c r="I112">
        <v>61.179746412382762</v>
      </c>
    </row>
    <row r="113" spans="1:9" x14ac:dyDescent="0.2">
      <c r="A113" t="str">
        <f t="shared" ca="1" si="1"/>
        <v>Madagascar</v>
      </c>
      <c r="B113" t="s">
        <v>693</v>
      </c>
      <c r="C113" t="s">
        <v>693</v>
      </c>
      <c r="D113" t="s">
        <v>693</v>
      </c>
      <c r="E113" t="s">
        <v>694</v>
      </c>
      <c r="F113" s="16" t="s">
        <v>1719</v>
      </c>
      <c r="G113" s="16" t="s">
        <v>1718</v>
      </c>
      <c r="H113" s="261">
        <v>3142.677561</v>
      </c>
      <c r="I113">
        <v>3455.059890917526</v>
      </c>
    </row>
    <row r="114" spans="1:9" x14ac:dyDescent="0.2">
      <c r="A114" t="str">
        <f t="shared" ca="1" si="1"/>
        <v>Malawi</v>
      </c>
      <c r="B114" t="s">
        <v>696</v>
      </c>
      <c r="C114" t="s">
        <v>696</v>
      </c>
      <c r="D114" t="s">
        <v>696</v>
      </c>
      <c r="E114" t="s">
        <v>697</v>
      </c>
      <c r="F114" s="16" t="s">
        <v>1735</v>
      </c>
      <c r="G114" s="16" t="s">
        <v>1734</v>
      </c>
      <c r="H114" s="261">
        <v>435.72984700000001</v>
      </c>
      <c r="I114">
        <v>479.04141879776205</v>
      </c>
    </row>
    <row r="115" spans="1:9" x14ac:dyDescent="0.2">
      <c r="A115" t="str">
        <f t="shared" ca="1" si="1"/>
        <v>Malaysia</v>
      </c>
      <c r="B115" t="s">
        <v>700</v>
      </c>
      <c r="C115" t="s">
        <v>701</v>
      </c>
      <c r="D115" t="s">
        <v>702</v>
      </c>
      <c r="E115" t="s">
        <v>703</v>
      </c>
      <c r="F115" s="16" t="s">
        <v>1739</v>
      </c>
      <c r="G115" s="16" t="s">
        <v>1738</v>
      </c>
      <c r="H115" s="261">
        <v>3.653635</v>
      </c>
      <c r="I115">
        <v>4.0168065286773009</v>
      </c>
    </row>
    <row r="116" spans="1:9" x14ac:dyDescent="0.2">
      <c r="A116" t="str">
        <f t="shared" ca="1" si="1"/>
        <v>Maldives</v>
      </c>
      <c r="B116" t="s">
        <v>706</v>
      </c>
      <c r="C116" t="s">
        <v>706</v>
      </c>
      <c r="D116" t="s">
        <v>707</v>
      </c>
      <c r="E116" t="s">
        <v>708</v>
      </c>
      <c r="F116" s="16" t="s">
        <v>1733</v>
      </c>
      <c r="G116" s="16" t="s">
        <v>1732</v>
      </c>
      <c r="H116" s="261">
        <v>14.954389000000001</v>
      </c>
      <c r="I116">
        <v>16.44085612481269</v>
      </c>
    </row>
    <row r="117" spans="1:9" x14ac:dyDescent="0.2">
      <c r="A117" t="str">
        <f t="shared" ca="1" si="1"/>
        <v>Mali</v>
      </c>
      <c r="B117" t="s">
        <v>710</v>
      </c>
      <c r="C117" t="s">
        <v>710</v>
      </c>
      <c r="D117" t="s">
        <v>711</v>
      </c>
      <c r="E117" t="s">
        <v>712</v>
      </c>
      <c r="F117" s="16" t="s">
        <v>1835</v>
      </c>
      <c r="G117" s="16" t="s">
        <v>1838</v>
      </c>
      <c r="H117" s="261">
        <v>598.44404499999996</v>
      </c>
      <c r="I117">
        <v>657.9294174169155</v>
      </c>
    </row>
    <row r="118" spans="1:9" x14ac:dyDescent="0.2">
      <c r="A118" t="str">
        <f t="shared" ca="1" si="1"/>
        <v>Malta</v>
      </c>
      <c r="B118" t="s">
        <v>715</v>
      </c>
      <c r="C118" t="s">
        <v>716</v>
      </c>
      <c r="D118" t="s">
        <v>715</v>
      </c>
      <c r="E118" t="s">
        <v>717</v>
      </c>
      <c r="F118" s="16" t="s">
        <v>1544</v>
      </c>
      <c r="G118" s="16" t="s">
        <v>62</v>
      </c>
      <c r="H118" s="261">
        <v>0.90958700000000003</v>
      </c>
      <c r="I118">
        <v>1</v>
      </c>
    </row>
    <row r="119" spans="1:9" x14ac:dyDescent="0.2">
      <c r="A119" t="str">
        <f t="shared" ca="1" si="1"/>
        <v>Mauritania</v>
      </c>
      <c r="B119" t="s">
        <v>721</v>
      </c>
      <c r="C119" t="s">
        <v>722</v>
      </c>
      <c r="D119" t="s">
        <v>721</v>
      </c>
      <c r="E119" t="s">
        <v>723</v>
      </c>
      <c r="F119" s="16" t="s">
        <v>1729</v>
      </c>
      <c r="G119" s="16" t="s">
        <v>1728</v>
      </c>
      <c r="H119" s="261">
        <v>309.50170200000002</v>
      </c>
      <c r="I119">
        <v>340.26618894069509</v>
      </c>
    </row>
    <row r="120" spans="1:9" x14ac:dyDescent="0.2">
      <c r="A120" t="str">
        <f t="shared" ca="1" si="1"/>
        <v>Mauritius</v>
      </c>
      <c r="B120" t="s">
        <v>726</v>
      </c>
      <c r="C120" t="s">
        <v>727</v>
      </c>
      <c r="D120" t="s">
        <v>728</v>
      </c>
      <c r="E120" t="s">
        <v>729</v>
      </c>
      <c r="F120" s="16" t="s">
        <v>1731</v>
      </c>
      <c r="G120" s="16" t="s">
        <v>1730</v>
      </c>
      <c r="H120" s="261">
        <v>34.094783</v>
      </c>
      <c r="I120">
        <v>37.483806386854688</v>
      </c>
    </row>
    <row r="121" spans="1:9" x14ac:dyDescent="0.2">
      <c r="A121" t="str">
        <f t="shared" ca="1" si="1"/>
        <v>Mexico</v>
      </c>
      <c r="B121" t="s">
        <v>733</v>
      </c>
      <c r="C121" t="s">
        <v>734</v>
      </c>
      <c r="D121" t="s">
        <v>735</v>
      </c>
      <c r="E121" t="s">
        <v>736</v>
      </c>
      <c r="F121" s="16" t="s">
        <v>1737</v>
      </c>
      <c r="G121" s="16" t="s">
        <v>1736</v>
      </c>
      <c r="H121" s="261">
        <v>15.375152999999999</v>
      </c>
      <c r="I121">
        <v>16.90344409055978</v>
      </c>
    </row>
    <row r="122" spans="1:9" x14ac:dyDescent="0.2">
      <c r="A122" t="str">
        <f t="shared" ca="1" si="1"/>
        <v>Micronesia (Federated States)</v>
      </c>
      <c r="B122" t="s">
        <v>739</v>
      </c>
      <c r="C122" t="s">
        <v>740</v>
      </c>
      <c r="D122" t="s">
        <v>741</v>
      </c>
      <c r="E122" t="s">
        <v>742</v>
      </c>
      <c r="F122" s="16" t="s">
        <v>1822</v>
      </c>
      <c r="G122" s="16" t="s">
        <v>50</v>
      </c>
      <c r="H122" s="261">
        <v>1</v>
      </c>
      <c r="I122">
        <v>1.0994000573886828</v>
      </c>
    </row>
    <row r="123" spans="1:9" x14ac:dyDescent="0.2">
      <c r="A123" t="str">
        <f t="shared" ca="1" si="1"/>
        <v>Moldova</v>
      </c>
      <c r="B123" t="s">
        <v>745</v>
      </c>
      <c r="C123" t="s">
        <v>746</v>
      </c>
      <c r="D123" t="s">
        <v>747</v>
      </c>
      <c r="E123" t="s">
        <v>748</v>
      </c>
      <c r="F123" s="16" t="s">
        <v>1717</v>
      </c>
      <c r="G123" s="16" t="s">
        <v>1716</v>
      </c>
      <c r="H123" s="261">
        <v>17.599436000000001</v>
      </c>
      <c r="I123">
        <v>19.348820948408452</v>
      </c>
    </row>
    <row r="124" spans="1:9" x14ac:dyDescent="0.2">
      <c r="A124" t="str">
        <f t="shared" ca="1" si="1"/>
        <v>Monaco</v>
      </c>
      <c r="B124" t="s">
        <v>751</v>
      </c>
      <c r="C124" t="s">
        <v>751</v>
      </c>
      <c r="D124" t="s">
        <v>752</v>
      </c>
      <c r="E124" t="s">
        <v>753</v>
      </c>
      <c r="F124" s="16" t="s">
        <v>1544</v>
      </c>
      <c r="G124" s="16" t="s">
        <v>62</v>
      </c>
      <c r="H124" s="261">
        <v>0.90958700000000003</v>
      </c>
      <c r="I124">
        <v>1</v>
      </c>
    </row>
    <row r="125" spans="1:9" x14ac:dyDescent="0.2">
      <c r="A125" t="str">
        <f t="shared" ca="1" si="1"/>
        <v>Mongolia</v>
      </c>
      <c r="B125" t="s">
        <v>756</v>
      </c>
      <c r="C125" t="s">
        <v>757</v>
      </c>
      <c r="D125" t="s">
        <v>756</v>
      </c>
      <c r="E125" t="s">
        <v>758</v>
      </c>
      <c r="F125" s="16" t="s">
        <v>1725</v>
      </c>
      <c r="G125" s="16" t="s">
        <v>1724</v>
      </c>
      <c r="H125" s="261">
        <v>1924.927815</v>
      </c>
      <c r="I125">
        <v>2116.2657502800721</v>
      </c>
    </row>
    <row r="126" spans="1:9" x14ac:dyDescent="0.2">
      <c r="A126" t="str">
        <f t="shared" ca="1" si="1"/>
        <v>Montenegro</v>
      </c>
      <c r="B126" t="s">
        <v>761</v>
      </c>
      <c r="C126" t="s">
        <v>762</v>
      </c>
      <c r="D126" t="s">
        <v>761</v>
      </c>
      <c r="E126" t="s">
        <v>763</v>
      </c>
      <c r="F126" s="16" t="s">
        <v>1544</v>
      </c>
      <c r="G126" s="16" t="s">
        <v>62</v>
      </c>
      <c r="H126" s="261">
        <v>0.90958700000000003</v>
      </c>
      <c r="I126">
        <v>1</v>
      </c>
    </row>
    <row r="127" spans="1:9" x14ac:dyDescent="0.2">
      <c r="A127" t="str">
        <f t="shared" ca="1" si="1"/>
        <v>Montserrat</v>
      </c>
      <c r="B127" t="s">
        <v>766</v>
      </c>
      <c r="C127" t="s">
        <v>766</v>
      </c>
      <c r="D127" t="s">
        <v>766</v>
      </c>
      <c r="E127" t="s">
        <v>767</v>
      </c>
      <c r="F127" s="16" t="s">
        <v>1837</v>
      </c>
      <c r="G127" s="16" t="s">
        <v>1836</v>
      </c>
      <c r="H127" s="261">
        <v>2.6881719999999998</v>
      </c>
      <c r="I127">
        <v>2.9553764510706504</v>
      </c>
    </row>
    <row r="128" spans="1:9" x14ac:dyDescent="0.2">
      <c r="A128" t="str">
        <f t="shared" ca="1" si="1"/>
        <v>Morocco</v>
      </c>
      <c r="B128" t="s">
        <v>770</v>
      </c>
      <c r="C128" t="s">
        <v>771</v>
      </c>
      <c r="D128" t="s">
        <v>772</v>
      </c>
      <c r="E128" t="s">
        <v>773</v>
      </c>
      <c r="F128" s="16" t="s">
        <v>1715</v>
      </c>
      <c r="G128" s="16" t="s">
        <v>1714</v>
      </c>
      <c r="H128" s="261">
        <v>9.5602289999999996</v>
      </c>
      <c r="I128">
        <v>10.510516311248951</v>
      </c>
    </row>
    <row r="129" spans="1:13" x14ac:dyDescent="0.2">
      <c r="A129" t="str">
        <f t="shared" ca="1" si="1"/>
        <v>Mozambique</v>
      </c>
      <c r="B129" t="s">
        <v>776</v>
      </c>
      <c r="C129" t="s">
        <v>776</v>
      </c>
      <c r="D129" t="s">
        <v>776</v>
      </c>
      <c r="E129" t="s">
        <v>777</v>
      </c>
      <c r="F129" s="16" t="s">
        <v>1740</v>
      </c>
      <c r="G129" s="262" t="s">
        <v>3102</v>
      </c>
      <c r="H129" s="261">
        <v>36.205647999999997</v>
      </c>
      <c r="I129">
        <v>39.804491488994451</v>
      </c>
    </row>
    <row r="130" spans="1:13" x14ac:dyDescent="0.2">
      <c r="A130" t="str">
        <f t="shared" ref="A130:A193" ca="1" si="2">OFFSET(B130,0,LangOffset,1,1)</f>
        <v>Myanmar</v>
      </c>
      <c r="B130" t="s">
        <v>801</v>
      </c>
      <c r="C130" t="s">
        <v>801</v>
      </c>
      <c r="D130" t="s">
        <v>801</v>
      </c>
      <c r="E130" t="s">
        <v>802</v>
      </c>
      <c r="F130" s="16" t="s">
        <v>1723</v>
      </c>
      <c r="G130" s="16" t="s">
        <v>1722</v>
      </c>
      <c r="H130" s="261">
        <v>1074.3446489999999</v>
      </c>
      <c r="I130">
        <v>1181.1345687658243</v>
      </c>
    </row>
    <row r="131" spans="1:13" x14ac:dyDescent="0.2">
      <c r="A131" t="str">
        <f t="shared" ca="1" si="2"/>
        <v>Namibia</v>
      </c>
      <c r="B131" t="s">
        <v>804</v>
      </c>
      <c r="C131" t="s">
        <v>805</v>
      </c>
      <c r="D131" t="s">
        <v>804</v>
      </c>
      <c r="E131" t="s">
        <v>806</v>
      </c>
      <c r="F131" s="16" t="s">
        <v>1742</v>
      </c>
      <c r="G131" s="16" t="s">
        <v>1741</v>
      </c>
      <c r="H131" s="261">
        <v>12.141520999999999</v>
      </c>
      <c r="I131">
        <v>13.348388884185898</v>
      </c>
    </row>
    <row r="132" spans="1:13" x14ac:dyDescent="0.2">
      <c r="A132" t="str">
        <f t="shared" ca="1" si="2"/>
        <v>Nauru</v>
      </c>
      <c r="B132" t="s">
        <v>808</v>
      </c>
      <c r="C132" t="s">
        <v>808</v>
      </c>
      <c r="D132" t="s">
        <v>808</v>
      </c>
      <c r="E132" t="s">
        <v>809</v>
      </c>
      <c r="F132" s="15" t="s">
        <v>1534</v>
      </c>
      <c r="G132" s="15" t="s">
        <v>1533</v>
      </c>
      <c r="H132" s="261">
        <v>1.3068470000000001</v>
      </c>
      <c r="I132">
        <v>1.4367476667982282</v>
      </c>
      <c r="K132" s="12"/>
      <c r="L132" s="12"/>
      <c r="M132" s="12"/>
    </row>
    <row r="133" spans="1:13" x14ac:dyDescent="0.2">
      <c r="A133" t="str">
        <f t="shared" ca="1" si="2"/>
        <v>Nepal</v>
      </c>
      <c r="B133" t="s">
        <v>811</v>
      </c>
      <c r="C133" t="s">
        <v>812</v>
      </c>
      <c r="D133" t="s">
        <v>811</v>
      </c>
      <c r="E133" t="s">
        <v>813</v>
      </c>
      <c r="F133" s="16" t="s">
        <v>1749</v>
      </c>
      <c r="G133" s="16" t="s">
        <v>1748</v>
      </c>
      <c r="H133" s="261">
        <v>100.391526</v>
      </c>
      <c r="I133">
        <v>110.37044944573745</v>
      </c>
    </row>
    <row r="134" spans="1:13" x14ac:dyDescent="0.2">
      <c r="A134" t="str">
        <f t="shared" ca="1" si="2"/>
        <v>Netherlands</v>
      </c>
      <c r="B134" t="s">
        <v>815</v>
      </c>
      <c r="C134" t="s">
        <v>816</v>
      </c>
      <c r="D134" t="s">
        <v>817</v>
      </c>
      <c r="E134" t="s">
        <v>818</v>
      </c>
      <c r="F134" s="16" t="s">
        <v>1544</v>
      </c>
      <c r="G134" s="16" t="s">
        <v>62</v>
      </c>
      <c r="H134" s="261">
        <v>0.90958700000000003</v>
      </c>
      <c r="I134">
        <v>1</v>
      </c>
    </row>
    <row r="135" spans="1:13" x14ac:dyDescent="0.2">
      <c r="A135" t="str">
        <f t="shared" ca="1" si="2"/>
        <v>Netherlands Antilles</v>
      </c>
      <c r="B135" t="s">
        <v>821</v>
      </c>
      <c r="C135" t="s">
        <v>822</v>
      </c>
      <c r="D135" t="s">
        <v>823</v>
      </c>
      <c r="E135" t="s">
        <v>824</v>
      </c>
      <c r="F135" s="15" t="s">
        <v>1569</v>
      </c>
      <c r="G135" s="15" t="s">
        <v>1568</v>
      </c>
      <c r="H135" s="261">
        <v>1.779992</v>
      </c>
      <c r="I135">
        <v>1.9569233069513965</v>
      </c>
    </row>
    <row r="136" spans="1:13" x14ac:dyDescent="0.2">
      <c r="A136" t="str">
        <f t="shared" ca="1" si="2"/>
        <v>New Caledonia</v>
      </c>
      <c r="B136" t="s">
        <v>827</v>
      </c>
      <c r="C136" t="s">
        <v>828</v>
      </c>
      <c r="D136" t="s">
        <v>829</v>
      </c>
      <c r="E136" t="s">
        <v>830</v>
      </c>
      <c r="F136" s="16" t="s">
        <v>1840</v>
      </c>
      <c r="G136" s="16" t="s">
        <v>1839</v>
      </c>
      <c r="H136" s="261">
        <v>108.778418</v>
      </c>
      <c r="I136">
        <v>119.59099899185014</v>
      </c>
    </row>
    <row r="137" spans="1:13" x14ac:dyDescent="0.2">
      <c r="A137" t="str">
        <f t="shared" ca="1" si="2"/>
        <v>New Zealand</v>
      </c>
      <c r="B137" t="s">
        <v>833</v>
      </c>
      <c r="C137" t="s">
        <v>834</v>
      </c>
      <c r="D137" t="s">
        <v>835</v>
      </c>
      <c r="E137" t="s">
        <v>836</v>
      </c>
      <c r="F137" s="16" t="s">
        <v>1528</v>
      </c>
      <c r="G137" s="16" t="s">
        <v>1527</v>
      </c>
      <c r="H137" s="261">
        <v>1.4052830000000001</v>
      </c>
      <c r="I137">
        <v>1.5449682108473406</v>
      </c>
    </row>
    <row r="138" spans="1:13" x14ac:dyDescent="0.2">
      <c r="A138" t="str">
        <f t="shared" ca="1" si="2"/>
        <v>Nicaragua</v>
      </c>
      <c r="B138" t="s">
        <v>839</v>
      </c>
      <c r="C138" t="s">
        <v>839</v>
      </c>
      <c r="D138" t="s">
        <v>839</v>
      </c>
      <c r="E138" t="s">
        <v>840</v>
      </c>
      <c r="F138" s="16" t="s">
        <v>1746</v>
      </c>
      <c r="G138" s="16" t="s">
        <v>1745</v>
      </c>
      <c r="H138" s="261">
        <v>26.123301000000001</v>
      </c>
      <c r="I138">
        <v>28.719958618581842</v>
      </c>
    </row>
    <row r="139" spans="1:13" x14ac:dyDescent="0.2">
      <c r="A139" t="str">
        <f t="shared" ca="1" si="2"/>
        <v>Niger</v>
      </c>
      <c r="B139" t="s">
        <v>843</v>
      </c>
      <c r="C139" t="s">
        <v>843</v>
      </c>
      <c r="D139" t="s">
        <v>844</v>
      </c>
      <c r="E139" t="s">
        <v>845</v>
      </c>
      <c r="F139" s="16" t="s">
        <v>1835</v>
      </c>
      <c r="G139" s="16" t="s">
        <v>1838</v>
      </c>
      <c r="H139" s="261">
        <v>598.44404499999996</v>
      </c>
      <c r="I139">
        <v>657.9294174169155</v>
      </c>
    </row>
    <row r="140" spans="1:13" x14ac:dyDescent="0.2">
      <c r="A140" t="str">
        <f t="shared" ca="1" si="2"/>
        <v>Nigeria</v>
      </c>
      <c r="B140" t="s">
        <v>848</v>
      </c>
      <c r="C140" t="s">
        <v>848</v>
      </c>
      <c r="D140" t="s">
        <v>848</v>
      </c>
      <c r="E140" t="s">
        <v>849</v>
      </c>
      <c r="F140" s="16" t="s">
        <v>1744</v>
      </c>
      <c r="G140" s="16" t="s">
        <v>1743</v>
      </c>
      <c r="H140" s="261">
        <v>196.618167</v>
      </c>
      <c r="I140">
        <v>216.16202408345765</v>
      </c>
    </row>
    <row r="141" spans="1:13" x14ac:dyDescent="0.2">
      <c r="A141" t="str">
        <f t="shared" ca="1" si="2"/>
        <v>Norway</v>
      </c>
      <c r="B141" t="s">
        <v>860</v>
      </c>
      <c r="C141" t="s">
        <v>861</v>
      </c>
      <c r="D141" t="s">
        <v>862</v>
      </c>
      <c r="E141" t="s">
        <v>863</v>
      </c>
      <c r="F141" s="16" t="s">
        <v>1747</v>
      </c>
      <c r="G141" s="16" t="s">
        <v>1536</v>
      </c>
      <c r="H141" s="261">
        <v>7.7579510000000003</v>
      </c>
      <c r="I141">
        <v>8.5290917746185908</v>
      </c>
    </row>
    <row r="142" spans="1:13" x14ac:dyDescent="0.2">
      <c r="A142" t="str">
        <f t="shared" ca="1" si="2"/>
        <v>Oman</v>
      </c>
      <c r="B142" t="s">
        <v>866</v>
      </c>
      <c r="C142" t="s">
        <v>866</v>
      </c>
      <c r="D142" t="s">
        <v>867</v>
      </c>
      <c r="E142" t="s">
        <v>868</v>
      </c>
      <c r="F142" s="16" t="s">
        <v>1751</v>
      </c>
      <c r="G142" s="16" t="s">
        <v>1750</v>
      </c>
      <c r="H142" s="261">
        <v>0.38395000000000001</v>
      </c>
      <c r="I142">
        <v>0.42211465203438481</v>
      </c>
    </row>
    <row r="143" spans="1:13" x14ac:dyDescent="0.2">
      <c r="A143" t="str">
        <f t="shared" ca="1" si="2"/>
        <v>Pakistan</v>
      </c>
      <c r="B143" t="s">
        <v>870</v>
      </c>
      <c r="C143" t="s">
        <v>870</v>
      </c>
      <c r="D143" t="s">
        <v>871</v>
      </c>
      <c r="E143" t="s">
        <v>872</v>
      </c>
      <c r="F143" s="16" t="s">
        <v>1538</v>
      </c>
      <c r="G143" s="16" t="s">
        <v>1537</v>
      </c>
      <c r="H143" s="261">
        <v>100.55304099999999</v>
      </c>
      <c r="I143">
        <v>110.54801904600659</v>
      </c>
    </row>
    <row r="144" spans="1:13" x14ac:dyDescent="0.2">
      <c r="A144" t="str">
        <f t="shared" ca="1" si="2"/>
        <v>Palau</v>
      </c>
      <c r="B144" t="s">
        <v>874</v>
      </c>
      <c r="C144" t="s">
        <v>874</v>
      </c>
      <c r="D144" t="s">
        <v>874</v>
      </c>
      <c r="E144" t="s">
        <v>875</v>
      </c>
      <c r="F144" s="16" t="s">
        <v>1822</v>
      </c>
      <c r="G144" s="16" t="s">
        <v>50</v>
      </c>
      <c r="H144" s="261">
        <v>1</v>
      </c>
      <c r="I144">
        <v>1.0994000573886828</v>
      </c>
    </row>
    <row r="145" spans="1:9" x14ac:dyDescent="0.2">
      <c r="A145" t="str">
        <f t="shared" ca="1" si="2"/>
        <v>Palestine</v>
      </c>
      <c r="B145" t="s">
        <v>877</v>
      </c>
      <c r="C145" t="s">
        <v>877</v>
      </c>
      <c r="D145" t="s">
        <v>878</v>
      </c>
      <c r="E145" t="s">
        <v>879</v>
      </c>
      <c r="F145" s="16" t="s">
        <v>1669</v>
      </c>
      <c r="G145" s="16" t="s">
        <v>1668</v>
      </c>
      <c r="H145" s="261">
        <v>3.8669760000000002</v>
      </c>
      <c r="I145">
        <v>4.2513536363206601</v>
      </c>
    </row>
    <row r="146" spans="1:9" x14ac:dyDescent="0.2">
      <c r="A146" t="str">
        <f t="shared" ca="1" si="2"/>
        <v>Panama</v>
      </c>
      <c r="B146" t="s">
        <v>882</v>
      </c>
      <c r="C146" t="s">
        <v>882</v>
      </c>
      <c r="D146" t="s">
        <v>883</v>
      </c>
      <c r="E146" t="s">
        <v>884</v>
      </c>
      <c r="F146" s="16" t="s">
        <v>1753</v>
      </c>
      <c r="G146" s="16" t="s">
        <v>1752</v>
      </c>
      <c r="H146" s="261">
        <v>1</v>
      </c>
      <c r="I146">
        <v>1.0994000573886828</v>
      </c>
    </row>
    <row r="147" spans="1:9" x14ac:dyDescent="0.2">
      <c r="A147" t="str">
        <f t="shared" ca="1" si="2"/>
        <v>Papua New Guinea</v>
      </c>
      <c r="B147" t="s">
        <v>887</v>
      </c>
      <c r="C147" t="s">
        <v>888</v>
      </c>
      <c r="D147" t="s">
        <v>889</v>
      </c>
      <c r="E147" t="s">
        <v>890</v>
      </c>
      <c r="F147" s="16" t="s">
        <v>1757</v>
      </c>
      <c r="G147" s="16" t="s">
        <v>1756</v>
      </c>
      <c r="H147" s="261">
        <v>2.6448019999999999</v>
      </c>
      <c r="I147">
        <v>2.9076954705817033</v>
      </c>
    </row>
    <row r="148" spans="1:9" x14ac:dyDescent="0.2">
      <c r="A148" t="str">
        <f t="shared" ca="1" si="2"/>
        <v>Paraguay</v>
      </c>
      <c r="B148" t="s">
        <v>893</v>
      </c>
      <c r="C148" t="s">
        <v>893</v>
      </c>
      <c r="D148" t="s">
        <v>893</v>
      </c>
      <c r="E148" t="s">
        <v>894</v>
      </c>
      <c r="F148" s="16" t="s">
        <v>1763</v>
      </c>
      <c r="G148" s="16" t="s">
        <v>1762</v>
      </c>
      <c r="H148" s="261">
        <v>4982.5610360000001</v>
      </c>
      <c r="I148">
        <v>5477.827888921016</v>
      </c>
    </row>
    <row r="149" spans="1:9" x14ac:dyDescent="0.2">
      <c r="A149" t="str">
        <f t="shared" ca="1" si="2"/>
        <v>Peru</v>
      </c>
      <c r="B149" t="s">
        <v>896</v>
      </c>
      <c r="C149" t="s">
        <v>897</v>
      </c>
      <c r="D149" t="s">
        <v>898</v>
      </c>
      <c r="E149" t="s">
        <v>899</v>
      </c>
      <c r="F149" s="16" t="s">
        <v>1755</v>
      </c>
      <c r="G149" s="16" t="s">
        <v>1754</v>
      </c>
      <c r="H149" s="261">
        <v>3.08928</v>
      </c>
      <c r="I149">
        <v>3.3963546092897103</v>
      </c>
    </row>
    <row r="150" spans="1:9" x14ac:dyDescent="0.2">
      <c r="A150" t="str">
        <f t="shared" ca="1" si="2"/>
        <v>Philippines</v>
      </c>
      <c r="B150" t="s">
        <v>901</v>
      </c>
      <c r="C150" t="s">
        <v>901</v>
      </c>
      <c r="D150" t="s">
        <v>902</v>
      </c>
      <c r="E150" t="s">
        <v>903</v>
      </c>
      <c r="F150" s="16" t="s">
        <v>1759</v>
      </c>
      <c r="G150" s="16" t="s">
        <v>1758</v>
      </c>
      <c r="H150" s="261">
        <v>44.404972999999998</v>
      </c>
      <c r="I150">
        <v>48.818829864542913</v>
      </c>
    </row>
    <row r="151" spans="1:9" x14ac:dyDescent="0.2">
      <c r="A151" t="str">
        <f t="shared" ca="1" si="2"/>
        <v>Poland</v>
      </c>
      <c r="B151" t="s">
        <v>906</v>
      </c>
      <c r="C151" t="s">
        <v>907</v>
      </c>
      <c r="D151" t="s">
        <v>908</v>
      </c>
      <c r="E151" t="s">
        <v>909</v>
      </c>
      <c r="F151" s="16" t="s">
        <v>1761</v>
      </c>
      <c r="G151" s="16" t="s">
        <v>1760</v>
      </c>
      <c r="H151" s="261">
        <v>3.7383169999999999</v>
      </c>
      <c r="I151">
        <v>4.109905924337089</v>
      </c>
    </row>
    <row r="152" spans="1:9" x14ac:dyDescent="0.2">
      <c r="A152" t="str">
        <f t="shared" ca="1" si="2"/>
        <v>Portugal</v>
      </c>
      <c r="B152" t="s">
        <v>911</v>
      </c>
      <c r="C152" t="s">
        <v>911</v>
      </c>
      <c r="D152" t="s">
        <v>911</v>
      </c>
      <c r="E152" t="s">
        <v>912</v>
      </c>
      <c r="F152" s="16" t="s">
        <v>1544</v>
      </c>
      <c r="G152" s="16" t="s">
        <v>62</v>
      </c>
      <c r="H152" s="261">
        <v>0.90958700000000003</v>
      </c>
      <c r="I152">
        <v>1</v>
      </c>
    </row>
    <row r="153" spans="1:9" x14ac:dyDescent="0.2">
      <c r="A153" t="str">
        <f t="shared" ca="1" si="2"/>
        <v>Puerto Rico</v>
      </c>
      <c r="B153" t="s">
        <v>915</v>
      </c>
      <c r="C153" t="s">
        <v>915</v>
      </c>
      <c r="D153" t="s">
        <v>915</v>
      </c>
      <c r="E153" t="s">
        <v>916</v>
      </c>
      <c r="F153" s="16" t="s">
        <v>1822</v>
      </c>
      <c r="G153" s="16" t="s">
        <v>50</v>
      </c>
      <c r="H153" s="261">
        <v>1</v>
      </c>
      <c r="I153">
        <v>1.0994000573886828</v>
      </c>
    </row>
    <row r="154" spans="1:9" x14ac:dyDescent="0.2">
      <c r="A154" t="str">
        <f t="shared" ca="1" si="2"/>
        <v>Qatar</v>
      </c>
      <c r="B154" t="s">
        <v>919</v>
      </c>
      <c r="C154" t="s">
        <v>919</v>
      </c>
      <c r="D154" t="s">
        <v>920</v>
      </c>
      <c r="E154" t="s">
        <v>921</v>
      </c>
      <c r="F154" s="16" t="s">
        <v>1765</v>
      </c>
      <c r="G154" s="16" t="s">
        <v>1764</v>
      </c>
      <c r="H154" s="261">
        <v>3.637686</v>
      </c>
      <c r="I154">
        <v>3.9992721971620084</v>
      </c>
    </row>
    <row r="155" spans="1:9" x14ac:dyDescent="0.2">
      <c r="A155" t="str">
        <f t="shared" ca="1" si="2"/>
        <v>Romania</v>
      </c>
      <c r="B155" t="s">
        <v>925</v>
      </c>
      <c r="C155" t="s">
        <v>926</v>
      </c>
      <c r="D155" t="s">
        <v>927</v>
      </c>
      <c r="E155" t="s">
        <v>928</v>
      </c>
      <c r="F155" s="16" t="s">
        <v>1767</v>
      </c>
      <c r="G155" s="16" t="s">
        <v>1766</v>
      </c>
      <c r="H155" s="261">
        <v>4.0485819999999997</v>
      </c>
      <c r="I155">
        <v>4.4510112831427886</v>
      </c>
    </row>
    <row r="156" spans="1:9" x14ac:dyDescent="0.2">
      <c r="A156" t="str">
        <f t="shared" ca="1" si="2"/>
        <v>Russian Federation</v>
      </c>
      <c r="B156" t="s">
        <v>931</v>
      </c>
      <c r="C156" t="s">
        <v>932</v>
      </c>
      <c r="D156" t="s">
        <v>933</v>
      </c>
      <c r="E156" t="s">
        <v>934</v>
      </c>
      <c r="F156" s="16" t="s">
        <v>1771</v>
      </c>
      <c r="G156" s="16" t="s">
        <v>1770</v>
      </c>
      <c r="H156" s="261">
        <v>52.966101000000002</v>
      </c>
      <c r="I156">
        <v>58.230934479054781</v>
      </c>
    </row>
    <row r="157" spans="1:9" x14ac:dyDescent="0.2">
      <c r="A157" t="str">
        <f t="shared" ca="1" si="2"/>
        <v>Rwanda</v>
      </c>
      <c r="B157" t="s">
        <v>937</v>
      </c>
      <c r="C157" t="s">
        <v>937</v>
      </c>
      <c r="D157" t="s">
        <v>938</v>
      </c>
      <c r="E157" t="s">
        <v>939</v>
      </c>
      <c r="F157" s="16" t="s">
        <v>1773</v>
      </c>
      <c r="G157" s="16" t="s">
        <v>1772</v>
      </c>
      <c r="H157" s="261">
        <v>673.85444700000005</v>
      </c>
      <c r="I157">
        <v>740.8356177034193</v>
      </c>
    </row>
    <row r="158" spans="1:9" x14ac:dyDescent="0.2">
      <c r="A158" t="str">
        <f t="shared" ca="1" si="2"/>
        <v>Saint Helena</v>
      </c>
      <c r="B158" t="s">
        <v>941</v>
      </c>
      <c r="C158" t="s">
        <v>942</v>
      </c>
      <c r="D158" t="s">
        <v>943</v>
      </c>
      <c r="E158" t="s">
        <v>944</v>
      </c>
      <c r="F158" s="16" t="s">
        <v>1786</v>
      </c>
      <c r="G158" s="16" t="s">
        <v>1785</v>
      </c>
      <c r="H158" s="261">
        <v>0.62119500000000005</v>
      </c>
      <c r="I158">
        <v>0.68294181864956294</v>
      </c>
    </row>
    <row r="159" spans="1:9" x14ac:dyDescent="0.2">
      <c r="A159" t="str">
        <f t="shared" ca="1" si="2"/>
        <v>Saint Kitts and Nevis</v>
      </c>
      <c r="B159" t="s">
        <v>947</v>
      </c>
      <c r="C159" t="s">
        <v>948</v>
      </c>
      <c r="D159" t="s">
        <v>949</v>
      </c>
      <c r="E159" t="s">
        <v>950</v>
      </c>
      <c r="F159" s="16" t="s">
        <v>1837</v>
      </c>
      <c r="G159" s="16" t="s">
        <v>1836</v>
      </c>
      <c r="H159" s="261">
        <v>2.6881719999999998</v>
      </c>
      <c r="I159">
        <v>2.9553764510706504</v>
      </c>
    </row>
    <row r="160" spans="1:9" x14ac:dyDescent="0.2">
      <c r="A160" t="str">
        <f t="shared" ca="1" si="2"/>
        <v>Saint Lucia</v>
      </c>
      <c r="B160" t="s">
        <v>953</v>
      </c>
      <c r="C160" t="s">
        <v>954</v>
      </c>
      <c r="D160" t="s">
        <v>955</v>
      </c>
      <c r="E160" t="s">
        <v>956</v>
      </c>
      <c r="F160" s="16" t="s">
        <v>1837</v>
      </c>
      <c r="G160" s="16" t="s">
        <v>1836</v>
      </c>
      <c r="H160" s="261">
        <v>2.6881719999999998</v>
      </c>
      <c r="I160">
        <v>2.9553764510706504</v>
      </c>
    </row>
    <row r="161" spans="1:13" x14ac:dyDescent="0.2">
      <c r="A161" t="str">
        <f t="shared" ca="1" si="2"/>
        <v>Saint Vincent and Grenadines</v>
      </c>
      <c r="B161" t="s">
        <v>960</v>
      </c>
      <c r="C161" t="s">
        <v>961</v>
      </c>
      <c r="D161" t="s">
        <v>962</v>
      </c>
      <c r="E161" t="s">
        <v>963</v>
      </c>
      <c r="F161" s="16" t="s">
        <v>1837</v>
      </c>
      <c r="G161" s="16" t="s">
        <v>1836</v>
      </c>
      <c r="H161" s="261">
        <v>2.6881719999999998</v>
      </c>
      <c r="I161">
        <v>2.9553764510706504</v>
      </c>
    </row>
    <row r="162" spans="1:13" x14ac:dyDescent="0.2">
      <c r="A162" t="str">
        <f t="shared" ca="1" si="2"/>
        <v>Samoa</v>
      </c>
      <c r="B162" t="s">
        <v>965</v>
      </c>
      <c r="C162" t="s">
        <v>965</v>
      </c>
      <c r="D162" t="s">
        <v>965</v>
      </c>
      <c r="E162" t="s">
        <v>966</v>
      </c>
      <c r="F162" s="16" t="s">
        <v>1833</v>
      </c>
      <c r="G162" s="16" t="s">
        <v>1832</v>
      </c>
      <c r="H162" s="261">
        <v>2.2691170000000001</v>
      </c>
      <c r="I162">
        <v>2.4946673600216362</v>
      </c>
    </row>
    <row r="163" spans="1:13" x14ac:dyDescent="0.2">
      <c r="A163" t="str">
        <f t="shared" ca="1" si="2"/>
        <v>San Marino</v>
      </c>
      <c r="B163" t="s">
        <v>969</v>
      </c>
      <c r="C163" t="s">
        <v>969</v>
      </c>
      <c r="D163" t="s">
        <v>969</v>
      </c>
      <c r="E163" t="s">
        <v>970</v>
      </c>
      <c r="F163" s="16" t="s">
        <v>1544</v>
      </c>
      <c r="G163" s="16" t="s">
        <v>62</v>
      </c>
      <c r="H163" s="261">
        <v>0.90958700000000003</v>
      </c>
      <c r="I163">
        <v>1</v>
      </c>
    </row>
    <row r="164" spans="1:13" x14ac:dyDescent="0.2">
      <c r="A164" t="str">
        <f t="shared" ca="1" si="2"/>
        <v>Sao Tome and Principe</v>
      </c>
      <c r="B164" t="s">
        <v>973</v>
      </c>
      <c r="C164" t="s">
        <v>974</v>
      </c>
      <c r="D164" t="s">
        <v>975</v>
      </c>
      <c r="E164" t="s">
        <v>976</v>
      </c>
      <c r="F164" s="16" t="s">
        <v>1796</v>
      </c>
      <c r="G164" s="16" t="s">
        <v>1795</v>
      </c>
      <c r="H164" s="261">
        <v>22296.544034999999</v>
      </c>
      <c r="I164">
        <v>24512.821791648297</v>
      </c>
    </row>
    <row r="165" spans="1:13" x14ac:dyDescent="0.2">
      <c r="A165" t="str">
        <f t="shared" ca="1" si="2"/>
        <v>Saudi Arabia</v>
      </c>
      <c r="B165" t="s">
        <v>979</v>
      </c>
      <c r="C165" t="s">
        <v>980</v>
      </c>
      <c r="D165" t="s">
        <v>981</v>
      </c>
      <c r="E165" t="s">
        <v>982</v>
      </c>
      <c r="F165" s="16" t="s">
        <v>1775</v>
      </c>
      <c r="G165" s="16" t="s">
        <v>1774</v>
      </c>
      <c r="H165" s="261">
        <v>3.7495310000000002</v>
      </c>
      <c r="I165">
        <v>4.1222345965806459</v>
      </c>
    </row>
    <row r="166" spans="1:13" x14ac:dyDescent="0.2">
      <c r="A166" t="str">
        <f t="shared" ca="1" si="2"/>
        <v>Senegal</v>
      </c>
      <c r="B166" t="s">
        <v>984</v>
      </c>
      <c r="C166" t="s">
        <v>985</v>
      </c>
      <c r="D166" t="s">
        <v>984</v>
      </c>
      <c r="E166" t="s">
        <v>986</v>
      </c>
      <c r="F166" s="16" t="s">
        <v>1835</v>
      </c>
      <c r="G166" s="16" t="s">
        <v>1838</v>
      </c>
      <c r="H166" s="261">
        <v>598.44404499999996</v>
      </c>
      <c r="I166">
        <v>657.9294174169155</v>
      </c>
    </row>
    <row r="167" spans="1:13" x14ac:dyDescent="0.2">
      <c r="A167" t="str">
        <f t="shared" ca="1" si="2"/>
        <v>Serbia</v>
      </c>
      <c r="B167" t="s">
        <v>988</v>
      </c>
      <c r="C167" t="s">
        <v>989</v>
      </c>
      <c r="D167" t="s">
        <v>988</v>
      </c>
      <c r="E167" t="s">
        <v>990</v>
      </c>
      <c r="F167" s="16" t="s">
        <v>1769</v>
      </c>
      <c r="G167" s="16" t="s">
        <v>1768</v>
      </c>
      <c r="H167" s="261">
        <v>109.565026</v>
      </c>
      <c r="I167">
        <v>120.45579587219254</v>
      </c>
    </row>
    <row r="168" spans="1:13" x14ac:dyDescent="0.2">
      <c r="A168" t="str">
        <f t="shared" ca="1" si="2"/>
        <v>Seychelles</v>
      </c>
      <c r="B168" t="s">
        <v>991</v>
      </c>
      <c r="C168" t="s">
        <v>991</v>
      </c>
      <c r="D168" t="s">
        <v>991</v>
      </c>
      <c r="E168" t="s">
        <v>992</v>
      </c>
      <c r="F168" s="16" t="s">
        <v>1779</v>
      </c>
      <c r="G168" s="16" t="s">
        <v>1778</v>
      </c>
      <c r="H168" s="261">
        <v>12.645422</v>
      </c>
      <c r="I168">
        <v>13.902377672504114</v>
      </c>
    </row>
    <row r="169" spans="1:13" x14ac:dyDescent="0.2">
      <c r="A169" t="str">
        <f t="shared" ca="1" si="2"/>
        <v>Sierra Leone</v>
      </c>
      <c r="B169" t="s">
        <v>995</v>
      </c>
      <c r="C169" t="s">
        <v>995</v>
      </c>
      <c r="D169" t="s">
        <v>996</v>
      </c>
      <c r="E169" t="s">
        <v>997</v>
      </c>
      <c r="F169" s="16" t="s">
        <v>1790</v>
      </c>
      <c r="G169" s="16" t="s">
        <v>1789</v>
      </c>
      <c r="H169" s="261">
        <v>4280.8219170000002</v>
      </c>
      <c r="I169">
        <v>4706.335861220532</v>
      </c>
    </row>
    <row r="170" spans="1:13" x14ac:dyDescent="0.2">
      <c r="A170" t="str">
        <f t="shared" ca="1" si="2"/>
        <v>Singapore</v>
      </c>
      <c r="B170" t="s">
        <v>999</v>
      </c>
      <c r="C170" t="s">
        <v>1000</v>
      </c>
      <c r="D170" t="s">
        <v>1001</v>
      </c>
      <c r="E170" t="s">
        <v>1002</v>
      </c>
      <c r="F170" s="16" t="s">
        <v>1784</v>
      </c>
      <c r="G170" s="16" t="s">
        <v>1783</v>
      </c>
      <c r="H170" s="261">
        <v>1.347164</v>
      </c>
      <c r="I170">
        <v>1.4810721789119676</v>
      </c>
    </row>
    <row r="171" spans="1:13" x14ac:dyDescent="0.2">
      <c r="A171" t="str">
        <f t="shared" ca="1" si="2"/>
        <v>Slovakia</v>
      </c>
      <c r="B171" t="s">
        <v>1004</v>
      </c>
      <c r="C171" t="s">
        <v>1005</v>
      </c>
      <c r="D171" t="s">
        <v>1006</v>
      </c>
      <c r="E171" t="s">
        <v>1007</v>
      </c>
      <c r="F171" s="16" t="s">
        <v>1788</v>
      </c>
      <c r="G171" s="16" t="s">
        <v>1787</v>
      </c>
      <c r="H171" s="261">
        <v>27.404768000000001</v>
      </c>
      <c r="I171">
        <v>30.128803511923543</v>
      </c>
    </row>
    <row r="172" spans="1:13" x14ac:dyDescent="0.2">
      <c r="A172" t="str">
        <f t="shared" ca="1" si="2"/>
        <v>Slovenia</v>
      </c>
      <c r="B172" t="s">
        <v>1010</v>
      </c>
      <c r="C172" t="s">
        <v>1011</v>
      </c>
      <c r="D172" t="s">
        <v>1012</v>
      </c>
      <c r="E172" t="s">
        <v>1013</v>
      </c>
      <c r="F172" s="16" t="s">
        <v>1544</v>
      </c>
      <c r="G172" s="16" t="s">
        <v>62</v>
      </c>
      <c r="H172" s="261">
        <v>0.90958700000000003</v>
      </c>
      <c r="I172">
        <v>1</v>
      </c>
    </row>
    <row r="173" spans="1:13" x14ac:dyDescent="0.2">
      <c r="A173" t="str">
        <f t="shared" ca="1" si="2"/>
        <v>Solomon Islands</v>
      </c>
      <c r="B173" t="s">
        <v>1015</v>
      </c>
      <c r="C173" t="s">
        <v>1016</v>
      </c>
      <c r="D173" t="s">
        <v>1017</v>
      </c>
      <c r="E173" t="s">
        <v>1018</v>
      </c>
      <c r="F173" s="16" t="s">
        <v>1777</v>
      </c>
      <c r="G173" s="16" t="s">
        <v>1776</v>
      </c>
      <c r="H173" s="261">
        <v>7.7041599999999999</v>
      </c>
      <c r="I173">
        <v>8.4699539461315947</v>
      </c>
    </row>
    <row r="174" spans="1:13" x14ac:dyDescent="0.2">
      <c r="A174" t="str">
        <f t="shared" ca="1" si="2"/>
        <v>Somalia</v>
      </c>
      <c r="B174" t="s">
        <v>1020</v>
      </c>
      <c r="C174" t="s">
        <v>1021</v>
      </c>
      <c r="D174" t="s">
        <v>1020</v>
      </c>
      <c r="E174" t="s">
        <v>1022</v>
      </c>
      <c r="F174" s="16" t="s">
        <v>1792</v>
      </c>
      <c r="G174" s="16" t="s">
        <v>1791</v>
      </c>
      <c r="H174" s="261">
        <v>680.73519399999998</v>
      </c>
      <c r="I174">
        <v>748.40031135009622</v>
      </c>
    </row>
    <row r="175" spans="1:13" x14ac:dyDescent="0.2">
      <c r="A175" t="str">
        <f t="shared" ca="1" si="2"/>
        <v>South Africa</v>
      </c>
      <c r="B175" t="s">
        <v>1024</v>
      </c>
      <c r="C175" t="s">
        <v>1025</v>
      </c>
      <c r="D175" t="s">
        <v>1026</v>
      </c>
      <c r="E175" t="s">
        <v>1027</v>
      </c>
      <c r="F175" s="16" t="s">
        <v>1540</v>
      </c>
      <c r="G175" s="16" t="s">
        <v>1539</v>
      </c>
      <c r="H175" s="261">
        <v>12.141816</v>
      </c>
      <c r="I175">
        <v>13.348713207202829</v>
      </c>
      <c r="K175" s="14"/>
      <c r="L175" s="14"/>
      <c r="M175" s="14"/>
    </row>
    <row r="176" spans="1:13" x14ac:dyDescent="0.2">
      <c r="A176" t="str">
        <f t="shared" ca="1" si="2"/>
        <v>South Sudan</v>
      </c>
      <c r="B176" t="s">
        <v>1030</v>
      </c>
      <c r="C176" t="s">
        <v>1031</v>
      </c>
      <c r="D176" t="s">
        <v>1032</v>
      </c>
      <c r="E176" t="s">
        <v>1033</v>
      </c>
      <c r="F176" s="16" t="s">
        <v>3103</v>
      </c>
      <c r="G176" s="16" t="s">
        <v>3104</v>
      </c>
      <c r="H176" s="261" t="e">
        <v>#N/A</v>
      </c>
      <c r="I176" t="e">
        <v>#N/A</v>
      </c>
    </row>
    <row r="177" spans="1:13" x14ac:dyDescent="0.2">
      <c r="A177" t="str">
        <f t="shared" ca="1" si="2"/>
        <v>Spain</v>
      </c>
      <c r="B177" t="s">
        <v>1035</v>
      </c>
      <c r="C177" t="s">
        <v>1036</v>
      </c>
      <c r="D177" t="s">
        <v>1037</v>
      </c>
      <c r="E177" t="s">
        <v>1038</v>
      </c>
      <c r="F177" s="16" t="s">
        <v>1544</v>
      </c>
      <c r="G177" s="16" t="s">
        <v>62</v>
      </c>
      <c r="H177" s="261">
        <v>0.90958700000000003</v>
      </c>
      <c r="I177">
        <v>1</v>
      </c>
    </row>
    <row r="178" spans="1:13" x14ac:dyDescent="0.2">
      <c r="A178" t="str">
        <f t="shared" ca="1" si="2"/>
        <v>Sri Lanka</v>
      </c>
      <c r="B178" t="s">
        <v>1041</v>
      </c>
      <c r="C178" t="s">
        <v>1041</v>
      </c>
      <c r="D178" t="s">
        <v>1041</v>
      </c>
      <c r="E178" t="s">
        <v>1042</v>
      </c>
      <c r="F178" s="16" t="s">
        <v>1704</v>
      </c>
      <c r="G178" s="16" t="s">
        <v>1703</v>
      </c>
      <c r="H178" s="261">
        <v>130.59945099999999</v>
      </c>
      <c r="I178">
        <v>143.58104392433049</v>
      </c>
    </row>
    <row r="179" spans="1:13" x14ac:dyDescent="0.2">
      <c r="A179" t="str">
        <f t="shared" ca="1" si="2"/>
        <v>Sudan</v>
      </c>
      <c r="B179" t="s">
        <v>1045</v>
      </c>
      <c r="C179" t="s">
        <v>1046</v>
      </c>
      <c r="D179" t="s">
        <v>1047</v>
      </c>
      <c r="E179" t="s">
        <v>1048</v>
      </c>
      <c r="F179" s="16" t="s">
        <v>1781</v>
      </c>
      <c r="G179" s="16" t="s">
        <v>1780</v>
      </c>
      <c r="H179" s="261">
        <v>5.9171589999999998</v>
      </c>
      <c r="I179">
        <v>6.5053249441779615</v>
      </c>
    </row>
    <row r="180" spans="1:13" x14ac:dyDescent="0.2">
      <c r="A180" t="str">
        <f t="shared" ca="1" si="2"/>
        <v>Suriname</v>
      </c>
      <c r="B180" t="s">
        <v>1051</v>
      </c>
      <c r="C180" t="s">
        <v>1051</v>
      </c>
      <c r="D180" t="s">
        <v>1051</v>
      </c>
      <c r="E180" t="s">
        <v>1052</v>
      </c>
      <c r="F180" s="16" t="s">
        <v>1794</v>
      </c>
      <c r="G180" s="16" t="s">
        <v>1793</v>
      </c>
      <c r="H180" s="261">
        <v>3.24044</v>
      </c>
      <c r="I180">
        <v>3.5625399219645839</v>
      </c>
    </row>
    <row r="181" spans="1:13" x14ac:dyDescent="0.2">
      <c r="A181" t="str">
        <f t="shared" ca="1" si="2"/>
        <v>Swaziland</v>
      </c>
      <c r="B181" t="s">
        <v>1054</v>
      </c>
      <c r="C181" t="s">
        <v>1054</v>
      </c>
      <c r="D181" t="s">
        <v>1055</v>
      </c>
      <c r="E181" t="s">
        <v>1056</v>
      </c>
      <c r="F181" s="16" t="s">
        <v>1800</v>
      </c>
      <c r="G181" s="16" t="s">
        <v>1799</v>
      </c>
      <c r="H181" s="261">
        <v>12.141520999999999</v>
      </c>
      <c r="I181">
        <v>13.348388884185898</v>
      </c>
    </row>
    <row r="182" spans="1:13" x14ac:dyDescent="0.2">
      <c r="A182" t="str">
        <f t="shared" ca="1" si="2"/>
        <v>Sweden</v>
      </c>
      <c r="B182" t="s">
        <v>1059</v>
      </c>
      <c r="C182" t="s">
        <v>1060</v>
      </c>
      <c r="D182" t="s">
        <v>1061</v>
      </c>
      <c r="E182" t="s">
        <v>1062</v>
      </c>
      <c r="F182" s="16" t="s">
        <v>1782</v>
      </c>
      <c r="G182" s="16" t="s">
        <v>1541</v>
      </c>
      <c r="H182" s="261">
        <v>8.5034010000000002</v>
      </c>
      <c r="I182">
        <v>9.3486395473989834</v>
      </c>
    </row>
    <row r="183" spans="1:13" x14ac:dyDescent="0.2">
      <c r="A183" t="str">
        <f t="shared" ca="1" si="2"/>
        <v>Switzerland</v>
      </c>
      <c r="B183" t="s">
        <v>1065</v>
      </c>
      <c r="C183" t="s">
        <v>1066</v>
      </c>
      <c r="D183" t="s">
        <v>1067</v>
      </c>
      <c r="E183" t="s">
        <v>1068</v>
      </c>
      <c r="F183" s="16" t="s">
        <v>1535</v>
      </c>
      <c r="G183" s="16" t="s">
        <v>491</v>
      </c>
      <c r="H183" s="261">
        <v>0.93976099999999996</v>
      </c>
      <c r="I183">
        <v>1.0331732973316461</v>
      </c>
    </row>
    <row r="184" spans="1:13" x14ac:dyDescent="0.2">
      <c r="A184" t="str">
        <f t="shared" ca="1" si="2"/>
        <v>Syrian Arab Republic</v>
      </c>
      <c r="B184" t="s">
        <v>1070</v>
      </c>
      <c r="C184" t="s">
        <v>1071</v>
      </c>
      <c r="D184" t="s">
        <v>1072</v>
      </c>
      <c r="E184" t="s">
        <v>1073</v>
      </c>
      <c r="F184" s="16" t="s">
        <v>1798</v>
      </c>
      <c r="G184" s="16" t="s">
        <v>1797</v>
      </c>
      <c r="H184" s="261">
        <v>216.87269499999999</v>
      </c>
      <c r="I184">
        <v>238.42985332903834</v>
      </c>
    </row>
    <row r="185" spans="1:13" x14ac:dyDescent="0.2">
      <c r="A185" t="str">
        <f t="shared" ca="1" si="2"/>
        <v>Taiwan</v>
      </c>
      <c r="B185" t="s">
        <v>1075</v>
      </c>
      <c r="C185" t="s">
        <v>1075</v>
      </c>
      <c r="D185" t="s">
        <v>1075</v>
      </c>
      <c r="E185" t="s">
        <v>1076</v>
      </c>
      <c r="F185" s="16" t="s">
        <v>1815</v>
      </c>
      <c r="G185" s="16" t="s">
        <v>1814</v>
      </c>
      <c r="H185" s="261">
        <v>30.646643999999998</v>
      </c>
      <c r="I185">
        <v>33.692922172370537</v>
      </c>
    </row>
    <row r="186" spans="1:13" x14ac:dyDescent="0.2">
      <c r="A186" t="str">
        <f t="shared" ca="1" si="2"/>
        <v>Tajikistan</v>
      </c>
      <c r="B186" t="s">
        <v>1079</v>
      </c>
      <c r="C186" t="s">
        <v>1080</v>
      </c>
      <c r="D186" t="s">
        <v>1081</v>
      </c>
      <c r="E186" t="s">
        <v>1082</v>
      </c>
      <c r="F186" s="16" t="s">
        <v>1804</v>
      </c>
      <c r="G186" s="16" t="s">
        <v>1803</v>
      </c>
      <c r="H186" s="261">
        <v>6.277463</v>
      </c>
      <c r="I186">
        <v>6.9014431824553339</v>
      </c>
    </row>
    <row r="187" spans="1:13" x14ac:dyDescent="0.2">
      <c r="A187" t="str">
        <f t="shared" ca="1" si="2"/>
        <v>Tanzania (United Republic)</v>
      </c>
      <c r="B187" t="s">
        <v>1084</v>
      </c>
      <c r="C187" t="s">
        <v>1085</v>
      </c>
      <c r="D187" t="s">
        <v>1086</v>
      </c>
      <c r="E187" t="s">
        <v>1087</v>
      </c>
      <c r="F187" s="16" t="s">
        <v>1817</v>
      </c>
      <c r="G187" s="16" t="s">
        <v>1816</v>
      </c>
      <c r="H187" s="261">
        <v>2038.735983</v>
      </c>
      <c r="I187">
        <v>2241.3864567105729</v>
      </c>
    </row>
    <row r="188" spans="1:13" x14ac:dyDescent="0.2">
      <c r="A188" t="str">
        <f t="shared" ca="1" si="2"/>
        <v>Thailand</v>
      </c>
      <c r="B188" t="s">
        <v>1089</v>
      </c>
      <c r="C188" t="s">
        <v>1090</v>
      </c>
      <c r="D188" t="s">
        <v>1091</v>
      </c>
      <c r="E188" t="s">
        <v>1092</v>
      </c>
      <c r="F188" s="16" t="s">
        <v>1802</v>
      </c>
      <c r="G188" s="16" t="s">
        <v>1801</v>
      </c>
      <c r="H188" s="261">
        <v>33.636057000000001</v>
      </c>
      <c r="I188">
        <v>36.979482996129015</v>
      </c>
      <c r="K188" s="11"/>
      <c r="L188" s="11"/>
      <c r="M188" s="11"/>
    </row>
    <row r="189" spans="1:13" x14ac:dyDescent="0.2">
      <c r="A189" t="str">
        <f t="shared" ca="1" si="2"/>
        <v>Timor-Leste</v>
      </c>
      <c r="B189" t="s">
        <v>1095</v>
      </c>
      <c r="C189" t="s">
        <v>1096</v>
      </c>
      <c r="D189" t="s">
        <v>1097</v>
      </c>
      <c r="E189" t="s">
        <v>1098</v>
      </c>
      <c r="F189" s="16" t="s">
        <v>1822</v>
      </c>
      <c r="G189" s="16" t="s">
        <v>50</v>
      </c>
      <c r="H189" s="261">
        <v>1</v>
      </c>
      <c r="I189">
        <v>1.0994000573886828</v>
      </c>
    </row>
    <row r="190" spans="1:13" x14ac:dyDescent="0.2">
      <c r="A190" t="str">
        <f t="shared" ca="1" si="2"/>
        <v>Togo</v>
      </c>
      <c r="B190" t="s">
        <v>1100</v>
      </c>
      <c r="C190" t="s">
        <v>1100</v>
      </c>
      <c r="D190" t="s">
        <v>1100</v>
      </c>
      <c r="E190" t="s">
        <v>1101</v>
      </c>
      <c r="F190" s="16" t="s">
        <v>1835</v>
      </c>
      <c r="G190" s="16" t="s">
        <v>1838</v>
      </c>
      <c r="H190" s="261">
        <v>598.44404499999996</v>
      </c>
      <c r="I190">
        <v>657.9294174169155</v>
      </c>
    </row>
    <row r="191" spans="1:13" x14ac:dyDescent="0.2">
      <c r="A191" t="str">
        <f t="shared" ca="1" si="2"/>
        <v>Tonga</v>
      </c>
      <c r="B191" t="s">
        <v>1105</v>
      </c>
      <c r="C191" t="s">
        <v>1105</v>
      </c>
      <c r="D191" t="s">
        <v>1105</v>
      </c>
      <c r="E191" t="s">
        <v>1106</v>
      </c>
      <c r="F191" s="16" t="s">
        <v>1809</v>
      </c>
      <c r="G191" s="16" t="s">
        <v>1808</v>
      </c>
      <c r="H191" s="261">
        <v>2.0644089999999999</v>
      </c>
      <c r="I191">
        <v>2.2696113730737135</v>
      </c>
    </row>
    <row r="192" spans="1:13" x14ac:dyDescent="0.2">
      <c r="A192" t="str">
        <f t="shared" ca="1" si="2"/>
        <v>Trinidad and Tobago</v>
      </c>
      <c r="B192" t="s">
        <v>1107</v>
      </c>
      <c r="C192" t="s">
        <v>1108</v>
      </c>
      <c r="D192" t="s">
        <v>1109</v>
      </c>
      <c r="E192" t="s">
        <v>1110</v>
      </c>
      <c r="F192" s="16" t="s">
        <v>1813</v>
      </c>
      <c r="G192" s="16" t="s">
        <v>1812</v>
      </c>
      <c r="H192" s="261">
        <v>6.1996279999999997</v>
      </c>
      <c r="I192">
        <v>6.8158713789884855</v>
      </c>
    </row>
    <row r="193" spans="1:13" x14ac:dyDescent="0.2">
      <c r="A193" t="str">
        <f t="shared" ca="1" si="2"/>
        <v>Tunisia</v>
      </c>
      <c r="B193" t="s">
        <v>1112</v>
      </c>
      <c r="C193" t="s">
        <v>1113</v>
      </c>
      <c r="D193" t="s">
        <v>1114</v>
      </c>
      <c r="E193" t="s">
        <v>1115</v>
      </c>
      <c r="F193" s="16" t="s">
        <v>1807</v>
      </c>
      <c r="G193" s="16" t="s">
        <v>1806</v>
      </c>
      <c r="H193" s="261">
        <v>1.958863</v>
      </c>
      <c r="I193">
        <v>2.1535740946165678</v>
      </c>
    </row>
    <row r="194" spans="1:13" x14ac:dyDescent="0.2">
      <c r="A194" t="str">
        <f t="shared" ref="A194:A245" ca="1" si="3">OFFSET(B194,0,LangOffset,1,1)</f>
        <v>Turkey</v>
      </c>
      <c r="B194" t="s">
        <v>1117</v>
      </c>
      <c r="C194" t="s">
        <v>1118</v>
      </c>
      <c r="D194" t="s">
        <v>1119</v>
      </c>
      <c r="E194" t="s">
        <v>1120</v>
      </c>
      <c r="F194" s="16" t="s">
        <v>1811</v>
      </c>
      <c r="G194" s="16" t="s">
        <v>1810</v>
      </c>
      <c r="H194" s="261">
        <v>2.6609889999999998</v>
      </c>
      <c r="I194">
        <v>2.925491459310654</v>
      </c>
    </row>
    <row r="195" spans="1:13" x14ac:dyDescent="0.2">
      <c r="A195" t="str">
        <f t="shared" ca="1" si="3"/>
        <v>Turkmenistan</v>
      </c>
      <c r="B195" t="s">
        <v>1122</v>
      </c>
      <c r="C195" t="s">
        <v>1123</v>
      </c>
      <c r="D195" t="s">
        <v>1124</v>
      </c>
      <c r="E195" t="s">
        <v>1125</v>
      </c>
      <c r="F195" s="16" t="s">
        <v>1805</v>
      </c>
      <c r="G195" s="262" t="s">
        <v>3105</v>
      </c>
      <c r="H195" s="261">
        <v>2.8498139999999998</v>
      </c>
      <c r="I195">
        <v>3.1330856751470719</v>
      </c>
    </row>
    <row r="196" spans="1:13" x14ac:dyDescent="0.2">
      <c r="A196" t="str">
        <f t="shared" ca="1" si="3"/>
        <v>Tuvalu</v>
      </c>
      <c r="B196" t="s">
        <v>1129</v>
      </c>
      <c r="C196" t="s">
        <v>1129</v>
      </c>
      <c r="D196" t="s">
        <v>1129</v>
      </c>
      <c r="E196" t="s">
        <v>1130</v>
      </c>
      <c r="F196" s="15" t="s">
        <v>1534</v>
      </c>
      <c r="G196" s="15" t="s">
        <v>1533</v>
      </c>
      <c r="H196" s="261">
        <v>1.3068470000000001</v>
      </c>
      <c r="I196">
        <v>1.4367476667982282</v>
      </c>
      <c r="K196" s="12"/>
      <c r="L196" s="12"/>
      <c r="M196" s="12"/>
    </row>
    <row r="197" spans="1:13" x14ac:dyDescent="0.2">
      <c r="A197" t="str">
        <f t="shared" ca="1" si="3"/>
        <v>Uganda</v>
      </c>
      <c r="B197" t="s">
        <v>1133</v>
      </c>
      <c r="C197" t="s">
        <v>1134</v>
      </c>
      <c r="D197" t="s">
        <v>1133</v>
      </c>
      <c r="E197" t="s">
        <v>1135</v>
      </c>
      <c r="F197" s="16" t="s">
        <v>1821</v>
      </c>
      <c r="G197" s="16" t="s">
        <v>1820</v>
      </c>
      <c r="H197" s="261">
        <v>3010.234798</v>
      </c>
      <c r="I197">
        <v>3309.4523096746102</v>
      </c>
    </row>
    <row r="198" spans="1:13" x14ac:dyDescent="0.2">
      <c r="A198" t="str">
        <f t="shared" ca="1" si="3"/>
        <v>Ukraine</v>
      </c>
      <c r="B198" t="s">
        <v>1138</v>
      </c>
      <c r="C198" t="s">
        <v>1138</v>
      </c>
      <c r="D198" t="s">
        <v>1139</v>
      </c>
      <c r="E198" t="s">
        <v>1140</v>
      </c>
      <c r="F198" s="16" t="s">
        <v>1819</v>
      </c>
      <c r="G198" s="16" t="s">
        <v>1818</v>
      </c>
      <c r="H198" s="261">
        <v>20.859407000000001</v>
      </c>
      <c r="I198">
        <v>22.932833252893897</v>
      </c>
    </row>
    <row r="199" spans="1:13" x14ac:dyDescent="0.2">
      <c r="A199" t="str">
        <f t="shared" ca="1" si="3"/>
        <v>United Arab Emirates</v>
      </c>
      <c r="B199" t="s">
        <v>1143</v>
      </c>
      <c r="C199" t="s">
        <v>1144</v>
      </c>
      <c r="D199" t="s">
        <v>1145</v>
      </c>
      <c r="E199" t="s">
        <v>1146</v>
      </c>
      <c r="F199" s="17" t="s">
        <v>1561</v>
      </c>
      <c r="G199" s="264" t="s">
        <v>1560</v>
      </c>
      <c r="H199" s="261">
        <v>3.6724199999999998</v>
      </c>
      <c r="I199">
        <v>4.0374587587553465</v>
      </c>
    </row>
    <row r="200" spans="1:13" x14ac:dyDescent="0.2">
      <c r="A200" t="str">
        <f t="shared" ca="1" si="3"/>
        <v>United Kingdom</v>
      </c>
      <c r="B200" t="s">
        <v>1149</v>
      </c>
      <c r="C200" t="s">
        <v>1150</v>
      </c>
      <c r="D200" t="s">
        <v>1151</v>
      </c>
      <c r="E200" t="s">
        <v>1152</v>
      </c>
      <c r="F200" s="16" t="s">
        <v>1543</v>
      </c>
      <c r="G200" s="16" t="s">
        <v>1542</v>
      </c>
      <c r="H200" s="261">
        <v>0.65342299999999998</v>
      </c>
      <c r="I200">
        <v>0.71837328369908537</v>
      </c>
    </row>
    <row r="201" spans="1:13" x14ac:dyDescent="0.2">
      <c r="A201" t="str">
        <f t="shared" ca="1" si="3"/>
        <v>United States</v>
      </c>
      <c r="B201" t="s">
        <v>1154</v>
      </c>
      <c r="C201" t="s">
        <v>1155</v>
      </c>
      <c r="D201" t="s">
        <v>1156</v>
      </c>
      <c r="E201" t="s">
        <v>1157</v>
      </c>
      <c r="F201" s="16" t="s">
        <v>1822</v>
      </c>
      <c r="G201" s="16" t="s">
        <v>50</v>
      </c>
      <c r="H201" s="261">
        <v>1</v>
      </c>
      <c r="I201">
        <v>1.0994000573886828</v>
      </c>
    </row>
    <row r="202" spans="1:13" x14ac:dyDescent="0.2">
      <c r="A202" t="str">
        <f t="shared" ca="1" si="3"/>
        <v>Uruguay</v>
      </c>
      <c r="B202" t="s">
        <v>1160</v>
      </c>
      <c r="C202" t="s">
        <v>1160</v>
      </c>
      <c r="D202" t="s">
        <v>1160</v>
      </c>
      <c r="E202" t="s">
        <v>1161</v>
      </c>
      <c r="F202" s="16" t="s">
        <v>1824</v>
      </c>
      <c r="G202" s="16" t="s">
        <v>1823</v>
      </c>
      <c r="H202" s="261">
        <v>26.399155</v>
      </c>
      <c r="I202">
        <v>29.023232522012737</v>
      </c>
    </row>
    <row r="203" spans="1:13" x14ac:dyDescent="0.2">
      <c r="A203" t="str">
        <f t="shared" ca="1" si="3"/>
        <v>Uzbekistan</v>
      </c>
      <c r="B203" t="s">
        <v>1164</v>
      </c>
      <c r="C203" t="s">
        <v>1165</v>
      </c>
      <c r="D203" t="s">
        <v>1166</v>
      </c>
      <c r="E203" t="s">
        <v>1167</v>
      </c>
      <c r="F203" s="16" t="s">
        <v>1826</v>
      </c>
      <c r="G203" s="16" t="s">
        <v>1825</v>
      </c>
      <c r="H203" s="261">
        <v>2508.151492</v>
      </c>
      <c r="I203">
        <v>2757.4618942443108</v>
      </c>
    </row>
    <row r="204" spans="1:13" x14ac:dyDescent="0.2">
      <c r="A204" t="str">
        <f t="shared" ca="1" si="3"/>
        <v>Vanuatu</v>
      </c>
      <c r="B204" t="s">
        <v>1169</v>
      </c>
      <c r="C204" t="s">
        <v>1169</v>
      </c>
      <c r="D204" t="s">
        <v>1169</v>
      </c>
      <c r="E204" t="s">
        <v>1170</v>
      </c>
      <c r="F204" s="16" t="s">
        <v>1831</v>
      </c>
      <c r="G204" s="16" t="s">
        <v>1830</v>
      </c>
      <c r="H204" s="261">
        <v>103.05028799999999</v>
      </c>
      <c r="I204">
        <v>113.2934925411203</v>
      </c>
    </row>
    <row r="205" spans="1:13" x14ac:dyDescent="0.2">
      <c r="A205" t="str">
        <f t="shared" ca="1" si="3"/>
        <v>Venezuela</v>
      </c>
      <c r="B205" t="s">
        <v>1173</v>
      </c>
      <c r="C205" t="s">
        <v>1173</v>
      </c>
      <c r="D205" t="s">
        <v>1173</v>
      </c>
      <c r="E205" t="s">
        <v>1174</v>
      </c>
      <c r="F205" s="16" t="s">
        <v>1827</v>
      </c>
      <c r="G205" s="262" t="s">
        <v>3106</v>
      </c>
      <c r="H205" s="261">
        <v>6.2893080000000001</v>
      </c>
      <c r="I205">
        <v>6.914465576135103</v>
      </c>
    </row>
    <row r="206" spans="1:13" x14ac:dyDescent="0.2">
      <c r="A206" t="str">
        <f t="shared" ca="1" si="3"/>
        <v>Viet Nam</v>
      </c>
      <c r="B206" t="s">
        <v>1176</v>
      </c>
      <c r="C206" t="s">
        <v>1176</v>
      </c>
      <c r="D206" t="s">
        <v>1176</v>
      </c>
      <c r="E206" t="s">
        <v>1177</v>
      </c>
      <c r="F206" s="16" t="s">
        <v>1829</v>
      </c>
      <c r="G206" s="16" t="s">
        <v>1828</v>
      </c>
      <c r="H206" s="261">
        <v>21786.492374000001</v>
      </c>
      <c r="I206">
        <v>23952.070966273706</v>
      </c>
    </row>
    <row r="207" spans="1:13" x14ac:dyDescent="0.2">
      <c r="A207" t="str">
        <f t="shared" ca="1" si="3"/>
        <v>Wallis and Futuna Islands</v>
      </c>
      <c r="B207" t="s">
        <v>1178</v>
      </c>
      <c r="C207" t="s">
        <v>1179</v>
      </c>
      <c r="D207" t="s">
        <v>1180</v>
      </c>
      <c r="E207" t="s">
        <v>1181</v>
      </c>
      <c r="F207" s="16" t="s">
        <v>1840</v>
      </c>
      <c r="G207" s="16" t="s">
        <v>1839</v>
      </c>
      <c r="H207" s="261">
        <v>108.778418</v>
      </c>
      <c r="I207">
        <v>119.59099899185014</v>
      </c>
    </row>
    <row r="208" spans="1:13" x14ac:dyDescent="0.2">
      <c r="A208" t="str">
        <f t="shared" ca="1" si="3"/>
        <v>Yemen</v>
      </c>
      <c r="B208" t="s">
        <v>1184</v>
      </c>
      <c r="C208" t="s">
        <v>1185</v>
      </c>
      <c r="D208" t="s">
        <v>1184</v>
      </c>
      <c r="E208" t="s">
        <v>1186</v>
      </c>
      <c r="F208" s="16" t="s">
        <v>1842</v>
      </c>
      <c r="G208" s="16" t="s">
        <v>1841</v>
      </c>
      <c r="H208" s="261">
        <v>214.730513</v>
      </c>
      <c r="I208">
        <v>236.07473831530135</v>
      </c>
    </row>
    <row r="209" spans="1:9" x14ac:dyDescent="0.2">
      <c r="A209" t="str">
        <f t="shared" ca="1" si="3"/>
        <v>Zambia</v>
      </c>
      <c r="B209" t="s">
        <v>1188</v>
      </c>
      <c r="C209" t="s">
        <v>1189</v>
      </c>
      <c r="D209" t="s">
        <v>1188</v>
      </c>
      <c r="E209" t="s">
        <v>1190</v>
      </c>
      <c r="F209" s="16" t="s">
        <v>1843</v>
      </c>
      <c r="G209" s="262" t="s">
        <v>3107</v>
      </c>
      <c r="H209" s="261">
        <v>7.1994239999999996</v>
      </c>
      <c r="I209">
        <v>7.9150471587654607</v>
      </c>
    </row>
    <row r="210" spans="1:9" x14ac:dyDescent="0.2">
      <c r="A210" t="str">
        <f t="shared" ca="1" si="3"/>
        <v>Zanzibar</v>
      </c>
      <c r="B210" t="s">
        <v>1192</v>
      </c>
      <c r="C210" t="s">
        <v>1192</v>
      </c>
      <c r="D210" t="s">
        <v>1192</v>
      </c>
      <c r="E210" t="s">
        <v>1193</v>
      </c>
      <c r="F210" s="16" t="s">
        <v>1817</v>
      </c>
      <c r="G210" s="16" t="s">
        <v>1816</v>
      </c>
      <c r="H210" s="261">
        <v>2038.735983</v>
      </c>
      <c r="I210">
        <v>2241.3864567105729</v>
      </c>
    </row>
    <row r="211" spans="1:9" x14ac:dyDescent="0.2">
      <c r="A211" t="str">
        <f t="shared" ca="1" si="3"/>
        <v>Zimbabwe</v>
      </c>
      <c r="B211" t="s">
        <v>1196</v>
      </c>
      <c r="C211" t="s">
        <v>1196</v>
      </c>
      <c r="D211" t="s">
        <v>1197</v>
      </c>
      <c r="E211" t="s">
        <v>1198</v>
      </c>
      <c r="F211" s="265" t="s">
        <v>3101</v>
      </c>
      <c r="G211" s="262" t="s">
        <v>50</v>
      </c>
      <c r="H211" s="261">
        <v>1</v>
      </c>
      <c r="I211">
        <v>1.0994000573886828</v>
      </c>
    </row>
    <row r="212" spans="1:9" x14ac:dyDescent="0.2">
      <c r="A212" t="str">
        <f t="shared" ca="1" si="3"/>
        <v>Multicountry Africa (RMCC)</v>
      </c>
      <c r="B212" t="s">
        <v>2323</v>
      </c>
      <c r="C212" t="s">
        <v>2323</v>
      </c>
      <c r="D212" t="s">
        <v>2323</v>
      </c>
      <c r="E212" t="s">
        <v>2323</v>
      </c>
      <c r="F212" t="s">
        <v>3101</v>
      </c>
      <c r="G212" s="16" t="s">
        <v>50</v>
      </c>
      <c r="H212" s="261">
        <v>1</v>
      </c>
      <c r="I212">
        <v>1.0994000573886828</v>
      </c>
    </row>
    <row r="213" spans="1:9" x14ac:dyDescent="0.2">
      <c r="A213" t="str">
        <f t="shared" ca="1" si="3"/>
        <v>Multicountry Africa (SADC)</v>
      </c>
      <c r="B213" t="s">
        <v>2324</v>
      </c>
      <c r="C213" t="s">
        <v>2324</v>
      </c>
      <c r="D213" t="s">
        <v>2324</v>
      </c>
      <c r="E213" t="s">
        <v>2324</v>
      </c>
      <c r="F213" t="s">
        <v>3101</v>
      </c>
      <c r="G213" s="16" t="s">
        <v>50</v>
      </c>
      <c r="H213" s="261">
        <v>1</v>
      </c>
      <c r="I213">
        <v>1.0994000573886828</v>
      </c>
    </row>
    <row r="214" spans="1:9" x14ac:dyDescent="0.2">
      <c r="A214" t="str">
        <f t="shared" ca="1" si="3"/>
        <v>Multicountry Africa (West Africa Corridor Program)</v>
      </c>
      <c r="B214" t="s">
        <v>2325</v>
      </c>
      <c r="C214" t="s">
        <v>2325</v>
      </c>
      <c r="D214" t="s">
        <v>2325</v>
      </c>
      <c r="E214" t="s">
        <v>2325</v>
      </c>
      <c r="F214" t="s">
        <v>3101</v>
      </c>
      <c r="G214" s="16" t="s">
        <v>50</v>
      </c>
      <c r="H214" s="261">
        <v>1</v>
      </c>
      <c r="I214">
        <v>1.0994000573886828</v>
      </c>
    </row>
    <row r="215" spans="1:9" x14ac:dyDescent="0.2">
      <c r="A215" t="str">
        <f t="shared" ca="1" si="3"/>
        <v>Multicountry Americas (Andean)</v>
      </c>
      <c r="B215" t="s">
        <v>2326</v>
      </c>
      <c r="C215" t="s">
        <v>2326</v>
      </c>
      <c r="D215" t="s">
        <v>2326</v>
      </c>
      <c r="E215" t="s">
        <v>2326</v>
      </c>
      <c r="F215" t="s">
        <v>3101</v>
      </c>
      <c r="G215" s="16" t="s">
        <v>50</v>
      </c>
      <c r="H215" s="261">
        <v>1</v>
      </c>
      <c r="I215">
        <v>1.0994000573886828</v>
      </c>
    </row>
    <row r="216" spans="1:9" x14ac:dyDescent="0.2">
      <c r="A216" t="str">
        <f t="shared" ca="1" si="3"/>
        <v>Multicountry Americas (CARICOM / PANCAP)</v>
      </c>
      <c r="B216" t="s">
        <v>2327</v>
      </c>
      <c r="C216" t="s">
        <v>2327</v>
      </c>
      <c r="D216" t="s">
        <v>2327</v>
      </c>
      <c r="E216" t="s">
        <v>2327</v>
      </c>
      <c r="F216" t="s">
        <v>3101</v>
      </c>
      <c r="G216" s="16" t="s">
        <v>50</v>
      </c>
      <c r="H216" s="261">
        <v>1</v>
      </c>
      <c r="I216">
        <v>1.0994000573886828</v>
      </c>
    </row>
    <row r="217" spans="1:9" x14ac:dyDescent="0.2">
      <c r="A217" t="str">
        <f t="shared" ca="1" si="3"/>
        <v>Multicountry Americas (COPRECOS)</v>
      </c>
      <c r="B217" t="s">
        <v>2328</v>
      </c>
      <c r="C217" t="s">
        <v>2328</v>
      </c>
      <c r="D217" t="s">
        <v>2328</v>
      </c>
      <c r="E217" t="s">
        <v>2328</v>
      </c>
      <c r="F217" t="s">
        <v>3101</v>
      </c>
      <c r="G217" s="16" t="s">
        <v>50</v>
      </c>
      <c r="H217" s="261">
        <v>1</v>
      </c>
      <c r="I217">
        <v>1.0994000573886828</v>
      </c>
    </row>
    <row r="218" spans="1:9" x14ac:dyDescent="0.2">
      <c r="A218" t="str">
        <f t="shared" ca="1" si="3"/>
        <v>Multicountry Americas (CRN+)</v>
      </c>
      <c r="B218" t="s">
        <v>2329</v>
      </c>
      <c r="C218" t="s">
        <v>2329</v>
      </c>
      <c r="D218" t="s">
        <v>2329</v>
      </c>
      <c r="E218" t="s">
        <v>2329</v>
      </c>
      <c r="F218" t="s">
        <v>3101</v>
      </c>
      <c r="G218" s="16" t="s">
        <v>50</v>
      </c>
      <c r="H218" s="261">
        <v>1</v>
      </c>
      <c r="I218">
        <v>1.0994000573886828</v>
      </c>
    </row>
    <row r="219" spans="1:9" x14ac:dyDescent="0.2">
      <c r="A219" t="str">
        <f t="shared" ca="1" si="3"/>
        <v>Multicountry Americas (Meso)</v>
      </c>
      <c r="B219" t="s">
        <v>2330</v>
      </c>
      <c r="C219" t="s">
        <v>2330</v>
      </c>
      <c r="D219" t="s">
        <v>2330</v>
      </c>
      <c r="E219" t="s">
        <v>2330</v>
      </c>
      <c r="F219" t="s">
        <v>3101</v>
      </c>
      <c r="G219" s="16" t="s">
        <v>50</v>
      </c>
      <c r="H219" s="261">
        <v>1</v>
      </c>
      <c r="I219">
        <v>1.0994000573886828</v>
      </c>
    </row>
    <row r="220" spans="1:9" x14ac:dyDescent="0.2">
      <c r="A220" t="str">
        <f t="shared" ca="1" si="3"/>
        <v>Multicountry Americas (OECS)</v>
      </c>
      <c r="B220" t="s">
        <v>2331</v>
      </c>
      <c r="C220" t="s">
        <v>2331</v>
      </c>
      <c r="D220" t="s">
        <v>2331</v>
      </c>
      <c r="E220" t="s">
        <v>2331</v>
      </c>
      <c r="F220" t="s">
        <v>3101</v>
      </c>
      <c r="G220" s="16" t="s">
        <v>50</v>
      </c>
      <c r="H220" s="261">
        <v>1</v>
      </c>
      <c r="I220">
        <v>1.0994000573886828</v>
      </c>
    </row>
    <row r="221" spans="1:9" x14ac:dyDescent="0.2">
      <c r="A221" t="str">
        <f t="shared" ca="1" si="3"/>
        <v>Multicountry Americas (REDCA+)</v>
      </c>
      <c r="B221" t="s">
        <v>2332</v>
      </c>
      <c r="C221" t="s">
        <v>2332</v>
      </c>
      <c r="D221" t="s">
        <v>2332</v>
      </c>
      <c r="E221" t="s">
        <v>2332</v>
      </c>
      <c r="F221" t="s">
        <v>3101</v>
      </c>
      <c r="G221" s="16" t="s">
        <v>50</v>
      </c>
      <c r="H221" s="261">
        <v>1</v>
      </c>
      <c r="I221">
        <v>1.0994000573886828</v>
      </c>
    </row>
    <row r="222" spans="1:9" x14ac:dyDescent="0.2">
      <c r="A222" t="str">
        <f t="shared" ca="1" si="3"/>
        <v>Multicountry Americas (REDTRASEX)</v>
      </c>
      <c r="B222" t="s">
        <v>2333</v>
      </c>
      <c r="C222" t="s">
        <v>2333</v>
      </c>
      <c r="D222" t="s">
        <v>2333</v>
      </c>
      <c r="E222" t="s">
        <v>2333</v>
      </c>
      <c r="F222" t="s">
        <v>3101</v>
      </c>
      <c r="G222" s="16" t="s">
        <v>50</v>
      </c>
      <c r="H222" s="261">
        <v>1</v>
      </c>
      <c r="I222">
        <v>1.0994000573886828</v>
      </c>
    </row>
    <row r="223" spans="1:9" x14ac:dyDescent="0.2">
      <c r="A223" t="str">
        <f t="shared" ca="1" si="3"/>
        <v>Multicountry East Asia and Pacific (APN+)</v>
      </c>
      <c r="B223" t="s">
        <v>2334</v>
      </c>
      <c r="C223" t="s">
        <v>2334</v>
      </c>
      <c r="D223" t="s">
        <v>2334</v>
      </c>
      <c r="E223" t="s">
        <v>2334</v>
      </c>
      <c r="F223" t="s">
        <v>3101</v>
      </c>
      <c r="G223" s="16" t="s">
        <v>50</v>
      </c>
      <c r="H223" s="261">
        <v>1</v>
      </c>
      <c r="I223">
        <v>1.0994000573886828</v>
      </c>
    </row>
    <row r="224" spans="1:9" x14ac:dyDescent="0.2">
      <c r="A224" t="str">
        <f t="shared" ca="1" si="3"/>
        <v>Multicountry East Asia and Pacific (ISEAN-HIVOS)</v>
      </c>
      <c r="B224" t="s">
        <v>2335</v>
      </c>
      <c r="C224" t="s">
        <v>2335</v>
      </c>
      <c r="D224" t="s">
        <v>2335</v>
      </c>
      <c r="E224" t="s">
        <v>2335</v>
      </c>
      <c r="F224" t="s">
        <v>3101</v>
      </c>
      <c r="G224" s="16" t="s">
        <v>50</v>
      </c>
      <c r="H224" s="261">
        <v>1</v>
      </c>
      <c r="I224">
        <v>1.0994000573886828</v>
      </c>
    </row>
    <row r="225" spans="1:9" x14ac:dyDescent="0.2">
      <c r="A225" t="str">
        <f t="shared" ca="1" si="3"/>
        <v>Multicountry East Asia and Pacific (RAI)</v>
      </c>
      <c r="B225" t="s">
        <v>2336</v>
      </c>
      <c r="C225" t="s">
        <v>2336</v>
      </c>
      <c r="D225" t="s">
        <v>2336</v>
      </c>
      <c r="E225" t="s">
        <v>2336</v>
      </c>
      <c r="F225" t="s">
        <v>3101</v>
      </c>
      <c r="G225" s="16" t="s">
        <v>50</v>
      </c>
      <c r="H225" s="261">
        <v>1</v>
      </c>
      <c r="I225">
        <v>1.0994000573886828</v>
      </c>
    </row>
    <row r="226" spans="1:9" x14ac:dyDescent="0.2">
      <c r="A226" t="str">
        <f t="shared" ca="1" si="3"/>
        <v>Multicountry Eastern Europe - Central Asia (EHRN)</v>
      </c>
      <c r="B226" t="s">
        <v>2337</v>
      </c>
      <c r="C226" t="s">
        <v>2337</v>
      </c>
      <c r="D226" t="s">
        <v>2337</v>
      </c>
      <c r="E226" t="s">
        <v>2337</v>
      </c>
      <c r="F226" t="s">
        <v>3101</v>
      </c>
      <c r="G226" s="16" t="s">
        <v>50</v>
      </c>
      <c r="H226" s="261">
        <v>1</v>
      </c>
      <c r="I226">
        <v>1.0994000573886828</v>
      </c>
    </row>
    <row r="227" spans="1:9" x14ac:dyDescent="0.2">
      <c r="A227" t="str">
        <f t="shared" ca="1" si="3"/>
        <v>Multicountry Middle East - North Africa (MENAHRA)</v>
      </c>
      <c r="B227" t="s">
        <v>2338</v>
      </c>
      <c r="C227" t="s">
        <v>2338</v>
      </c>
      <c r="D227" t="s">
        <v>2338</v>
      </c>
      <c r="E227" t="s">
        <v>2338</v>
      </c>
      <c r="F227" t="s">
        <v>3101</v>
      </c>
      <c r="G227" s="16" t="s">
        <v>50</v>
      </c>
      <c r="H227" s="261">
        <v>1</v>
      </c>
      <c r="I227">
        <v>1.0994000573886828</v>
      </c>
    </row>
    <row r="228" spans="1:9" x14ac:dyDescent="0.2">
      <c r="A228" t="str">
        <f t="shared" ca="1" si="3"/>
        <v>Multicountry South Asia</v>
      </c>
      <c r="B228" t="s">
        <v>2339</v>
      </c>
      <c r="C228" t="s">
        <v>2339</v>
      </c>
      <c r="D228" t="s">
        <v>2339</v>
      </c>
      <c r="E228" t="s">
        <v>2339</v>
      </c>
      <c r="F228" t="s">
        <v>3101</v>
      </c>
      <c r="G228" s="16" t="s">
        <v>50</v>
      </c>
      <c r="H228" s="261">
        <v>1</v>
      </c>
      <c r="I228">
        <v>1.0994000573886828</v>
      </c>
    </row>
    <row r="229" spans="1:9" x14ac:dyDescent="0.2">
      <c r="A229" t="str">
        <f t="shared" ca="1" si="3"/>
        <v>Multicountry Western Pacific</v>
      </c>
      <c r="B229" t="s">
        <v>2340</v>
      </c>
      <c r="C229" t="s">
        <v>2340</v>
      </c>
      <c r="D229" t="s">
        <v>2340</v>
      </c>
      <c r="E229" t="s">
        <v>2340</v>
      </c>
      <c r="F229" t="s">
        <v>3101</v>
      </c>
      <c r="G229" s="16" t="s">
        <v>50</v>
      </c>
      <c r="H229" s="261">
        <v>1</v>
      </c>
      <c r="I229">
        <v>1.0994000573886828</v>
      </c>
    </row>
    <row r="230" spans="1:9" x14ac:dyDescent="0.2">
      <c r="A230" t="str">
        <f t="shared" ca="1" si="3"/>
        <v>Multicountry Africa (HIVOS)</v>
      </c>
      <c r="B230" t="s">
        <v>3085</v>
      </c>
      <c r="C230" t="s">
        <v>3085</v>
      </c>
      <c r="D230" t="s">
        <v>3085</v>
      </c>
      <c r="E230" t="s">
        <v>3085</v>
      </c>
      <c r="F230" t="s">
        <v>3101</v>
      </c>
      <c r="G230" s="16" t="s">
        <v>50</v>
      </c>
      <c r="H230" s="261">
        <v>1</v>
      </c>
      <c r="I230">
        <v>1.0994000573886828</v>
      </c>
    </row>
    <row r="231" spans="1:9" x14ac:dyDescent="0.2">
      <c r="A231" t="str">
        <f t="shared" ca="1" si="3"/>
        <v>Multicountry Africa (ARASA-ENDA)</v>
      </c>
      <c r="B231" t="s">
        <v>3086</v>
      </c>
      <c r="C231" t="s">
        <v>3086</v>
      </c>
      <c r="D231" t="s">
        <v>3086</v>
      </c>
      <c r="E231" t="s">
        <v>3086</v>
      </c>
      <c r="F231" t="s">
        <v>3101</v>
      </c>
      <c r="G231" s="16" t="s">
        <v>50</v>
      </c>
      <c r="H231" s="261">
        <v>1</v>
      </c>
      <c r="I231">
        <v>1.0994000573886828</v>
      </c>
    </row>
    <row r="232" spans="1:9" x14ac:dyDescent="0.2">
      <c r="A232" t="str">
        <f t="shared" ca="1" si="3"/>
        <v>Multicountry Africa (KANCO)</v>
      </c>
      <c r="B232" t="s">
        <v>3087</v>
      </c>
      <c r="C232" t="s">
        <v>3087</v>
      </c>
      <c r="D232" t="s">
        <v>3087</v>
      </c>
      <c r="E232" t="s">
        <v>3087</v>
      </c>
      <c r="F232" t="s">
        <v>3101</v>
      </c>
      <c r="G232" s="16" t="s">
        <v>50</v>
      </c>
      <c r="H232" s="261">
        <v>1</v>
      </c>
      <c r="I232">
        <v>1.0994000573886828</v>
      </c>
    </row>
    <row r="233" spans="1:9" x14ac:dyDescent="0.2">
      <c r="A233" t="str">
        <f t="shared" ca="1" si="3"/>
        <v>Multicountry Africa (African Network for the Care of Children Affected by HIV/AIDS (ANECCA))</v>
      </c>
      <c r="B233" t="s">
        <v>3088</v>
      </c>
      <c r="C233" t="s">
        <v>3088</v>
      </c>
      <c r="D233" t="s">
        <v>3088</v>
      </c>
      <c r="E233" t="s">
        <v>3088</v>
      </c>
      <c r="F233" t="s">
        <v>3101</v>
      </c>
      <c r="G233" s="16" t="s">
        <v>50</v>
      </c>
      <c r="H233" s="261">
        <v>1</v>
      </c>
      <c r="I233">
        <v>1.0994000573886828</v>
      </c>
    </row>
    <row r="234" spans="1:9" x14ac:dyDescent="0.2">
      <c r="A234" t="str">
        <f t="shared" ca="1" si="3"/>
        <v>Multicountry Africa (Abidjan-Lagos Corridor Organization  (OCAL))</v>
      </c>
      <c r="B234" t="s">
        <v>3089</v>
      </c>
      <c r="C234" t="s">
        <v>3089</v>
      </c>
      <c r="D234" t="s">
        <v>3089</v>
      </c>
      <c r="E234" t="s">
        <v>3089</v>
      </c>
      <c r="F234" s="16" t="s">
        <v>1835</v>
      </c>
      <c r="G234" s="16" t="s">
        <v>1838</v>
      </c>
      <c r="H234" s="261">
        <v>598.44404499999996</v>
      </c>
      <c r="I234">
        <v>657.9294174169155</v>
      </c>
    </row>
    <row r="235" spans="1:9" x14ac:dyDescent="0.2">
      <c r="A235" t="str">
        <f t="shared" ca="1" si="3"/>
        <v>Multicountry Africa (Intergovernmental Authority on Development (IGAD))</v>
      </c>
      <c r="B235" t="s">
        <v>3090</v>
      </c>
      <c r="C235" t="s">
        <v>3090</v>
      </c>
      <c r="D235" t="s">
        <v>3090</v>
      </c>
      <c r="E235" t="s">
        <v>3090</v>
      </c>
      <c r="F235" t="s">
        <v>3101</v>
      </c>
      <c r="G235" s="16" t="s">
        <v>50</v>
      </c>
      <c r="H235" s="261">
        <v>1</v>
      </c>
      <c r="I235">
        <v>1.0994000573886828</v>
      </c>
    </row>
    <row r="236" spans="1:9" x14ac:dyDescent="0.2">
      <c r="A236" t="str">
        <f t="shared" ca="1" si="3"/>
        <v>Multicountry Africa (E8 Secretariat - SADC)</v>
      </c>
      <c r="B236" t="s">
        <v>3091</v>
      </c>
      <c r="C236" t="s">
        <v>3091</v>
      </c>
      <c r="D236" t="s">
        <v>3091</v>
      </c>
      <c r="E236" t="s">
        <v>3091</v>
      </c>
      <c r="F236" t="s">
        <v>3101</v>
      </c>
      <c r="G236" s="16" t="s">
        <v>50</v>
      </c>
      <c r="H236" s="261">
        <v>1</v>
      </c>
      <c r="I236">
        <v>1.0994000573886828</v>
      </c>
    </row>
    <row r="237" spans="1:9" x14ac:dyDescent="0.2">
      <c r="A237" t="str">
        <f t="shared" ca="1" si="3"/>
        <v>Multicountry Africa ( SARCOM)</v>
      </c>
      <c r="B237" t="s">
        <v>3092</v>
      </c>
      <c r="C237" t="s">
        <v>3092</v>
      </c>
      <c r="D237" t="s">
        <v>3092</v>
      </c>
      <c r="E237" t="s">
        <v>3092</v>
      </c>
      <c r="F237" t="s">
        <v>3101</v>
      </c>
      <c r="G237" s="16" t="s">
        <v>50</v>
      </c>
      <c r="H237" s="261">
        <v>1</v>
      </c>
      <c r="I237">
        <v>1.0994000573886828</v>
      </c>
    </row>
    <row r="238" spans="1:9" x14ac:dyDescent="0.2">
      <c r="A238" t="str">
        <f t="shared" ca="1" si="3"/>
        <v>Multicountry Africa (East, Central and Southern Africa Health Community (ECSA-HC))</v>
      </c>
      <c r="B238" t="s">
        <v>3093</v>
      </c>
      <c r="C238" t="s">
        <v>3093</v>
      </c>
      <c r="D238" t="s">
        <v>3093</v>
      </c>
      <c r="E238" t="s">
        <v>3093</v>
      </c>
      <c r="F238" t="s">
        <v>3101</v>
      </c>
      <c r="G238" s="16" t="s">
        <v>50</v>
      </c>
      <c r="H238" s="261">
        <v>1</v>
      </c>
      <c r="I238">
        <v>1.0994000573886828</v>
      </c>
    </row>
    <row r="239" spans="1:9" x14ac:dyDescent="0.2">
      <c r="A239" t="str">
        <f t="shared" ca="1" si="3"/>
        <v>Multicountry East Asia and Pacific (Asia Pacific Network of People Living with HIV (APN+))</v>
      </c>
      <c r="B239" t="s">
        <v>3094</v>
      </c>
      <c r="C239" t="s">
        <v>3094</v>
      </c>
      <c r="D239" t="s">
        <v>3094</v>
      </c>
      <c r="E239" t="s">
        <v>3094</v>
      </c>
      <c r="F239" t="s">
        <v>3101</v>
      </c>
      <c r="G239" s="16" t="s">
        <v>50</v>
      </c>
      <c r="H239" s="261">
        <v>1</v>
      </c>
      <c r="I239">
        <v>1.0994000573886828</v>
      </c>
    </row>
    <row r="240" spans="1:9" x14ac:dyDescent="0.2">
      <c r="A240" t="str">
        <f t="shared" ca="1" si="3"/>
        <v>Multicountry Eastern Europe - Central Asia (The East Europe &amp; Central Asia Union of PLHIV (ECUO))</v>
      </c>
      <c r="B240" t="s">
        <v>3095</v>
      </c>
      <c r="C240" t="s">
        <v>3095</v>
      </c>
      <c r="D240" t="s">
        <v>3095</v>
      </c>
      <c r="E240" t="s">
        <v>3095</v>
      </c>
      <c r="F240" s="16" t="s">
        <v>1544</v>
      </c>
      <c r="G240" s="16" t="s">
        <v>62</v>
      </c>
      <c r="H240" s="261">
        <v>0.90958700000000003</v>
      </c>
      <c r="I240">
        <v>1</v>
      </c>
    </row>
    <row r="241" spans="1:9" x14ac:dyDescent="0.2">
      <c r="A241" t="str">
        <f t="shared" ca="1" si="3"/>
        <v>Multicountry Eastern Europe - Central Asia (PAS - The Center for Health Policies and Studies )</v>
      </c>
      <c r="B241" t="s">
        <v>3096</v>
      </c>
      <c r="C241" t="s">
        <v>3096</v>
      </c>
      <c r="D241" t="s">
        <v>3096</v>
      </c>
      <c r="E241" t="s">
        <v>3096</v>
      </c>
      <c r="F241" t="s">
        <v>3101</v>
      </c>
      <c r="G241" s="16" t="s">
        <v>50</v>
      </c>
      <c r="H241" s="261">
        <v>1</v>
      </c>
      <c r="I241">
        <v>1.0994000573886828</v>
      </c>
    </row>
    <row r="242" spans="1:9" x14ac:dyDescent="0.2">
      <c r="A242" t="str">
        <f t="shared" ca="1" si="3"/>
        <v>Multicountry Americas (PANCAP)</v>
      </c>
      <c r="B242" t="s">
        <v>3097</v>
      </c>
      <c r="C242" t="s">
        <v>3097</v>
      </c>
      <c r="D242" t="s">
        <v>3097</v>
      </c>
      <c r="E242" t="s">
        <v>3097</v>
      </c>
      <c r="F242" t="s">
        <v>3101</v>
      </c>
      <c r="G242" s="16" t="s">
        <v>50</v>
      </c>
      <c r="H242" s="261">
        <v>1</v>
      </c>
      <c r="I242">
        <v>1.0994000573886828</v>
      </c>
    </row>
    <row r="243" spans="1:9" x14ac:dyDescent="0.2">
      <c r="A243" t="str">
        <f t="shared" ca="1" si="3"/>
        <v>Multicountry Americas (Comunidad Internacional de Mujeres Viviendo con VIH sida (ICW))</v>
      </c>
      <c r="B243" t="s">
        <v>3098</v>
      </c>
      <c r="C243" t="s">
        <v>3098</v>
      </c>
      <c r="D243" t="s">
        <v>3098</v>
      </c>
      <c r="E243" t="s">
        <v>3098</v>
      </c>
      <c r="F243" t="s">
        <v>3101</v>
      </c>
      <c r="G243" s="16" t="s">
        <v>50</v>
      </c>
      <c r="H243" s="261">
        <v>1</v>
      </c>
      <c r="I243">
        <v>1.0994000573886828</v>
      </c>
    </row>
    <row r="244" spans="1:9" x14ac:dyDescent="0.2">
      <c r="A244" t="str">
        <f t="shared" ca="1" si="3"/>
        <v>Multicountry Americas (REDLACTRANS)</v>
      </c>
      <c r="B244" t="s">
        <v>3099</v>
      </c>
      <c r="C244" t="s">
        <v>3099</v>
      </c>
      <c r="D244" t="s">
        <v>3099</v>
      </c>
      <c r="E244" t="s">
        <v>3099</v>
      </c>
      <c r="F244" t="s">
        <v>3101</v>
      </c>
      <c r="G244" s="16" t="s">
        <v>50</v>
      </c>
      <c r="H244" s="261">
        <v>1</v>
      </c>
      <c r="I244">
        <v>1.0994000573886828</v>
      </c>
    </row>
    <row r="245" spans="1:9" x14ac:dyDescent="0.2">
      <c r="A245" t="str">
        <f t="shared" ca="1" si="3"/>
        <v>Multicountry Middle East - North Africa  (Regional/Arab Network against AIDS (Ranaa))</v>
      </c>
      <c r="B245" t="s">
        <v>3100</v>
      </c>
      <c r="C245" t="s">
        <v>3100</v>
      </c>
      <c r="D245" t="s">
        <v>3100</v>
      </c>
      <c r="E245" t="s">
        <v>3100</v>
      </c>
      <c r="F245" t="s">
        <v>3101</v>
      </c>
      <c r="G245" s="16" t="s">
        <v>50</v>
      </c>
      <c r="H245" s="261">
        <v>1</v>
      </c>
      <c r="I245">
        <v>1.0994000573886828</v>
      </c>
    </row>
  </sheetData>
  <sortState ref="A2:M212">
    <sortCondition ref="B2:B212"/>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E14"/>
  <sheetViews>
    <sheetView zoomScale="109" zoomScaleNormal="46" workbookViewId="0">
      <selection activeCell="B6" sqref="B6"/>
    </sheetView>
  </sheetViews>
  <sheetFormatPr baseColWidth="10" defaultColWidth="9" defaultRowHeight="14" x14ac:dyDescent="0.2"/>
  <cols>
    <col min="1" max="1" width="9" style="5"/>
    <col min="2" max="2" width="43.1640625" style="5" bestFit="1" customWidth="1"/>
    <col min="3" max="3" width="13" style="5" customWidth="1"/>
    <col min="4" max="4" width="23.83203125" style="5" customWidth="1"/>
    <col min="5" max="16384" width="9" style="5"/>
  </cols>
  <sheetData>
    <row r="1" spans="1:5" s="104" customFormat="1" x14ac:dyDescent="0.2">
      <c r="A1" s="104" t="s">
        <v>1440</v>
      </c>
      <c r="B1" s="104" t="s">
        <v>2453</v>
      </c>
      <c r="C1" s="104" t="s">
        <v>2413</v>
      </c>
      <c r="D1" s="104" t="s">
        <v>2454</v>
      </c>
      <c r="E1" s="104" t="s">
        <v>2414</v>
      </c>
    </row>
    <row r="2" spans="1:5" x14ac:dyDescent="0.2">
      <c r="A2" s="5" t="str">
        <f t="shared" ref="A2:A14" ca="1" si="0">OFFSET(B2,0,LangOffset,1,1)</f>
        <v>1.0 Human Resources (HR)</v>
      </c>
      <c r="B2" s="5" t="s">
        <v>12</v>
      </c>
      <c r="C2" s="5" t="s">
        <v>2415</v>
      </c>
      <c r="D2" s="5" t="s">
        <v>2416</v>
      </c>
      <c r="E2" s="5" t="s">
        <v>2568</v>
      </c>
    </row>
    <row r="3" spans="1:5" x14ac:dyDescent="0.2">
      <c r="A3" s="5" t="str">
        <f t="shared" ca="1" si="0"/>
        <v>2.0 Travel related costs (TRC)</v>
      </c>
      <c r="B3" s="5" t="s">
        <v>13</v>
      </c>
      <c r="C3" s="5" t="s">
        <v>2569</v>
      </c>
      <c r="D3" s="5" t="s">
        <v>2417</v>
      </c>
      <c r="E3" s="5" t="s">
        <v>2418</v>
      </c>
    </row>
    <row r="4" spans="1:5" x14ac:dyDescent="0.2">
      <c r="A4" s="5" t="str">
        <f t="shared" ca="1" si="0"/>
        <v>3.0 External Professional services (EPS)</v>
      </c>
      <c r="B4" s="5" t="s">
        <v>15</v>
      </c>
      <c r="C4" s="5" t="s">
        <v>2423</v>
      </c>
      <c r="D4" s="5" t="s">
        <v>2570</v>
      </c>
      <c r="E4" s="5" t="s">
        <v>2571</v>
      </c>
    </row>
    <row r="5" spans="1:5" x14ac:dyDescent="0.2">
      <c r="A5" s="5" t="str">
        <f t="shared" ca="1" si="0"/>
        <v>4.0 Health Products - Pharmaceutical Products (HPPP)</v>
      </c>
      <c r="B5" s="5" t="s">
        <v>2013</v>
      </c>
      <c r="C5" s="5" t="s">
        <v>2428</v>
      </c>
      <c r="D5" s="5" t="s">
        <v>2429</v>
      </c>
      <c r="E5" s="5" t="s">
        <v>2430</v>
      </c>
    </row>
    <row r="6" spans="1:5" x14ac:dyDescent="0.2">
      <c r="A6" s="5" t="str">
        <f t="shared" ca="1" si="0"/>
        <v>5.0 Health Products - Non-Pharmaceuticals (HPNP)</v>
      </c>
      <c r="B6" s="5" t="s">
        <v>2034</v>
      </c>
      <c r="C6" s="5" t="s">
        <v>2431</v>
      </c>
      <c r="D6" s="5" t="s">
        <v>2432</v>
      </c>
      <c r="E6" s="5" t="s">
        <v>2433</v>
      </c>
    </row>
    <row r="7" spans="1:5" x14ac:dyDescent="0.2">
      <c r="A7" s="5" t="str">
        <f t="shared" ca="1" si="0"/>
        <v>6.0 Health Products - Equipment (HPE)</v>
      </c>
      <c r="B7" s="5" t="s">
        <v>2058</v>
      </c>
      <c r="C7" s="5" t="s">
        <v>2434</v>
      </c>
      <c r="D7" s="5" t="s">
        <v>2435</v>
      </c>
      <c r="E7" s="5" t="s">
        <v>2436</v>
      </c>
    </row>
    <row r="8" spans="1:5" x14ac:dyDescent="0.2">
      <c r="A8" s="5" t="str">
        <f t="shared" ca="1" si="0"/>
        <v>7.0 Procurement and Supply-Chain Management costs (PSM)</v>
      </c>
      <c r="B8" s="5" t="s">
        <v>99</v>
      </c>
      <c r="C8" s="5" t="s">
        <v>2437</v>
      </c>
      <c r="D8" s="5" t="s">
        <v>2438</v>
      </c>
      <c r="E8" s="5" t="s">
        <v>2439</v>
      </c>
    </row>
    <row r="9" spans="1:5" x14ac:dyDescent="0.2">
      <c r="A9" s="5" t="str">
        <f t="shared" ca="1" si="0"/>
        <v>8.0 Infrastructure (INF)</v>
      </c>
      <c r="B9" s="5" t="s">
        <v>16</v>
      </c>
      <c r="C9" s="5" t="s">
        <v>2440</v>
      </c>
      <c r="D9" s="5" t="s">
        <v>2441</v>
      </c>
      <c r="E9" s="5" t="s">
        <v>2442</v>
      </c>
    </row>
    <row r="10" spans="1:5" x14ac:dyDescent="0.2">
      <c r="A10" s="5" t="str">
        <f t="shared" ca="1" si="0"/>
        <v>9.0 Non-health equipment (NHP)</v>
      </c>
      <c r="B10" s="5" t="s">
        <v>17</v>
      </c>
      <c r="C10" s="5" t="s">
        <v>2443</v>
      </c>
      <c r="D10" s="5" t="s">
        <v>2444</v>
      </c>
      <c r="E10" s="5" t="s">
        <v>2445</v>
      </c>
    </row>
    <row r="11" spans="1:5" x14ac:dyDescent="0.2">
      <c r="A11" s="5" t="str">
        <f t="shared" ca="1" si="0"/>
        <v>10.0 Communication Material and Publications (CMP)</v>
      </c>
      <c r="B11" s="5" t="s">
        <v>19</v>
      </c>
      <c r="C11" s="5" t="s">
        <v>2446</v>
      </c>
      <c r="D11" s="5" t="s">
        <v>2447</v>
      </c>
      <c r="E11" s="5" t="s">
        <v>2448</v>
      </c>
    </row>
    <row r="12" spans="1:5" x14ac:dyDescent="0.2">
      <c r="A12" s="5" t="str">
        <f t="shared" ca="1" si="0"/>
        <v>11.0 Programme Administration costs (PA)</v>
      </c>
      <c r="B12" s="5" t="s">
        <v>23</v>
      </c>
      <c r="C12" s="5" t="s">
        <v>2572</v>
      </c>
      <c r="D12" s="5" t="s">
        <v>2449</v>
      </c>
      <c r="E12" s="5" t="s">
        <v>2450</v>
      </c>
    </row>
    <row r="13" spans="1:5" x14ac:dyDescent="0.2">
      <c r="A13" s="5" t="str">
        <f t="shared" ca="1" si="0"/>
        <v>12.0 Living support to client/ target population (LSCTP)</v>
      </c>
      <c r="B13" s="5" t="s">
        <v>0</v>
      </c>
      <c r="C13" s="5" t="s">
        <v>2573</v>
      </c>
      <c r="D13" s="5" t="s">
        <v>2574</v>
      </c>
      <c r="E13" s="5" t="s">
        <v>2575</v>
      </c>
    </row>
    <row r="14" spans="1:5" x14ac:dyDescent="0.2">
      <c r="A14" s="5" t="str">
        <f t="shared" ca="1" si="0"/>
        <v>13.0 Results-based financing (RBF)</v>
      </c>
      <c r="B14" s="5" t="s">
        <v>108</v>
      </c>
      <c r="C14" s="5" t="s">
        <v>2451</v>
      </c>
      <c r="D14" s="5" t="s">
        <v>2452</v>
      </c>
      <c r="E14" s="5" t="s">
        <v>2576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dimension ref="A1:O86"/>
  <sheetViews>
    <sheetView showGridLines="0" workbookViewId="0">
      <pane ySplit="1" topLeftCell="A18" activePane="bottomLeft" state="frozen"/>
      <selection pane="bottomLeft" activeCell="E19" sqref="E19"/>
    </sheetView>
  </sheetViews>
  <sheetFormatPr baseColWidth="10" defaultColWidth="11" defaultRowHeight="12" x14ac:dyDescent="0.15"/>
  <cols>
    <col min="1" max="1" width="15.33203125" style="141" bestFit="1" customWidth="1"/>
    <col min="2" max="2" width="25.5" style="141" customWidth="1"/>
    <col min="3" max="3" width="15.33203125" style="141" customWidth="1"/>
    <col min="4" max="4" width="15.33203125" style="163" customWidth="1"/>
    <col min="5" max="5" width="24.1640625" style="130" customWidth="1"/>
    <col min="6" max="6" width="34.33203125" style="139" customWidth="1"/>
    <col min="7" max="7" width="30.1640625" style="139" customWidth="1"/>
    <col min="8" max="8" width="29.5" style="139" customWidth="1"/>
    <col min="9" max="9" width="27.33203125" style="140" customWidth="1"/>
    <col min="10" max="10" width="46.6640625" style="139" bestFit="1" customWidth="1"/>
    <col min="11" max="14" width="31.33203125" style="139" customWidth="1"/>
    <col min="15" max="15" width="31.5" style="139" customWidth="1"/>
    <col min="16" max="16384" width="11" style="130"/>
  </cols>
  <sheetData>
    <row r="1" spans="1:15" x14ac:dyDescent="0.15">
      <c r="A1" s="59" t="s">
        <v>2467</v>
      </c>
      <c r="B1" s="59" t="s">
        <v>2470</v>
      </c>
      <c r="C1" s="143" t="s">
        <v>2479</v>
      </c>
      <c r="D1" s="161" t="s">
        <v>2537</v>
      </c>
      <c r="E1" s="128" t="s">
        <v>2468</v>
      </c>
      <c r="F1" s="128" t="s">
        <v>2469</v>
      </c>
      <c r="G1" s="128" t="s">
        <v>2002</v>
      </c>
      <c r="H1" s="128" t="s">
        <v>2003</v>
      </c>
      <c r="I1" s="129" t="s">
        <v>2004</v>
      </c>
      <c r="J1" s="128" t="s">
        <v>117</v>
      </c>
      <c r="K1" s="128" t="s">
        <v>2477</v>
      </c>
      <c r="L1" s="128" t="s">
        <v>2108</v>
      </c>
      <c r="M1" s="128" t="s">
        <v>2109</v>
      </c>
      <c r="N1" s="128" t="s">
        <v>2110</v>
      </c>
      <c r="O1" s="128" t="s">
        <v>2111</v>
      </c>
    </row>
    <row r="2" spans="1:15" hidden="1" x14ac:dyDescent="0.15">
      <c r="A2" s="133" t="s">
        <v>2240</v>
      </c>
      <c r="B2" s="133"/>
      <c r="C2" s="133" t="str">
        <f>CONCATENATE(A2,"-",B2)</f>
        <v>C, H, M, T, S-</v>
      </c>
      <c r="D2" s="162" t="str">
        <f ca="1">LEFT(E2,FIND(" ",E2)-1)</f>
        <v>1.0</v>
      </c>
      <c r="E2" s="131" t="str">
        <f ca="1">OFFSET(F2,0,LangOffset,1,1)</f>
        <v>1.0 Human Resources (HR)</v>
      </c>
      <c r="F2" s="132" t="s">
        <v>12</v>
      </c>
      <c r="G2" s="132" t="s">
        <v>2415</v>
      </c>
      <c r="H2" s="132" t="s">
        <v>2416</v>
      </c>
      <c r="I2" s="133" t="s">
        <v>2568</v>
      </c>
      <c r="J2" s="131" t="s">
        <v>12</v>
      </c>
      <c r="K2" s="131" t="str">
        <f t="shared" ref="K2:K29" ca="1" si="0">OFFSET(L2,0,LangOffset,1,1)</f>
        <v>Average payment per FTE (person) per quarter</v>
      </c>
      <c r="L2" s="134" t="s">
        <v>95</v>
      </c>
      <c r="M2" s="134" t="s">
        <v>2112</v>
      </c>
      <c r="N2" s="134" t="s">
        <v>2113</v>
      </c>
      <c r="O2" s="134" t="s">
        <v>2114</v>
      </c>
    </row>
    <row r="3" spans="1:15" hidden="1" x14ac:dyDescent="0.15">
      <c r="A3" s="133" t="s">
        <v>2240</v>
      </c>
      <c r="B3" s="133"/>
      <c r="C3" s="133" t="str">
        <f t="shared" ref="C3:C66" si="1">CONCATENATE(A3,"-",B3)</f>
        <v>C, H, M, T, S-</v>
      </c>
      <c r="D3" s="162" t="str">
        <f t="shared" ref="D3:D66" ca="1" si="2">LEFT(E3,FIND(" ",E3)-1)</f>
        <v>1.1</v>
      </c>
      <c r="E3" s="131" t="str">
        <f t="shared" ref="E3:E29" ca="1" si="3">OFFSET(F3,0,LangOffset,1,1)</f>
        <v>1.1 Salaries - program management</v>
      </c>
      <c r="F3" s="132" t="s">
        <v>2303</v>
      </c>
      <c r="G3" s="132" t="s">
        <v>2241</v>
      </c>
      <c r="H3" s="132" t="s">
        <v>2242</v>
      </c>
      <c r="I3" s="133" t="s">
        <v>2243</v>
      </c>
      <c r="J3" s="131" t="s">
        <v>12</v>
      </c>
      <c r="K3" s="131" t="str">
        <f t="shared" ca="1" si="0"/>
        <v>Average gross salary per FTE (person) per quarter</v>
      </c>
      <c r="L3" s="134" t="s">
        <v>96</v>
      </c>
      <c r="M3" s="134" t="s">
        <v>2115</v>
      </c>
      <c r="N3" s="134" t="s">
        <v>2116</v>
      </c>
      <c r="O3" s="134" t="s">
        <v>2117</v>
      </c>
    </row>
    <row r="4" spans="1:15" hidden="1" x14ac:dyDescent="0.15">
      <c r="A4" s="133" t="s">
        <v>2240</v>
      </c>
      <c r="B4" s="133"/>
      <c r="C4" s="133" t="str">
        <f t="shared" si="1"/>
        <v>C, H, M, T, S-</v>
      </c>
      <c r="D4" s="162" t="str">
        <f t="shared" ca="1" si="2"/>
        <v>1.2</v>
      </c>
      <c r="E4" s="131" t="str">
        <f t="shared" ca="1" si="3"/>
        <v>1.2 Salaries - outreach workers, medical staff and other service providers</v>
      </c>
      <c r="F4" s="132" t="s">
        <v>2304</v>
      </c>
      <c r="G4" s="132" t="s">
        <v>2577</v>
      </c>
      <c r="H4" s="132" t="s">
        <v>2578</v>
      </c>
      <c r="I4" s="133" t="s">
        <v>2244</v>
      </c>
      <c r="J4" s="131" t="s">
        <v>12</v>
      </c>
      <c r="K4" s="131" t="str">
        <f t="shared" ca="1" si="0"/>
        <v>Average payment per FTE (person) per quarter</v>
      </c>
      <c r="L4" s="134" t="s">
        <v>95</v>
      </c>
      <c r="M4" s="134" t="s">
        <v>2112</v>
      </c>
      <c r="N4" s="134" t="s">
        <v>2113</v>
      </c>
      <c r="O4" s="134" t="s">
        <v>2114</v>
      </c>
    </row>
    <row r="5" spans="1:15" hidden="1" x14ac:dyDescent="0.15">
      <c r="A5" s="133" t="s">
        <v>2240</v>
      </c>
      <c r="B5" s="133"/>
      <c r="C5" s="133" t="str">
        <f t="shared" si="1"/>
        <v>C, H, M, T, S-</v>
      </c>
      <c r="D5" s="162" t="str">
        <f t="shared" ca="1" si="2"/>
        <v>1.3</v>
      </c>
      <c r="E5" s="131" t="str">
        <f t="shared" ca="1" si="3"/>
        <v>1.3 Performance based suppliments, incentives</v>
      </c>
      <c r="F5" s="132" t="s">
        <v>2305</v>
      </c>
      <c r="G5" s="132" t="s">
        <v>2245</v>
      </c>
      <c r="H5" s="132" t="s">
        <v>2246</v>
      </c>
      <c r="I5" s="133" t="s">
        <v>2579</v>
      </c>
      <c r="J5" s="131" t="s">
        <v>12</v>
      </c>
      <c r="K5" s="131" t="str">
        <f t="shared" ca="1" si="0"/>
        <v>Average payment per FTE (person) per quarter</v>
      </c>
      <c r="L5" s="134" t="s">
        <v>95</v>
      </c>
      <c r="M5" s="134" t="s">
        <v>2112</v>
      </c>
      <c r="N5" s="134" t="s">
        <v>2113</v>
      </c>
      <c r="O5" s="134" t="s">
        <v>2114</v>
      </c>
    </row>
    <row r="6" spans="1:15" hidden="1" x14ac:dyDescent="0.15">
      <c r="A6" s="133" t="s">
        <v>2240</v>
      </c>
      <c r="B6" s="133"/>
      <c r="C6" s="133" t="str">
        <f t="shared" si="1"/>
        <v>C, H, M, T, S-</v>
      </c>
      <c r="D6" s="162" t="str">
        <f t="shared" ca="1" si="2"/>
        <v>1.4</v>
      </c>
      <c r="E6" s="131" t="str">
        <f t="shared" ca="1" si="3"/>
        <v>1.4 Other HR Costs</v>
      </c>
      <c r="F6" s="132" t="s">
        <v>2306</v>
      </c>
      <c r="G6" s="132" t="s">
        <v>2247</v>
      </c>
      <c r="H6" s="132" t="s">
        <v>2248</v>
      </c>
      <c r="I6" s="133" t="s">
        <v>2580</v>
      </c>
      <c r="J6" s="131" t="s">
        <v>13</v>
      </c>
      <c r="K6" s="131" t="str">
        <f t="shared" ca="1" si="0"/>
        <v>N/A</v>
      </c>
      <c r="L6" s="134" t="s">
        <v>94</v>
      </c>
      <c r="M6" s="134" t="s">
        <v>2118</v>
      </c>
      <c r="N6" s="134" t="s">
        <v>94</v>
      </c>
      <c r="O6" s="134" t="s">
        <v>2119</v>
      </c>
    </row>
    <row r="7" spans="1:15" hidden="1" x14ac:dyDescent="0.15">
      <c r="A7" s="133" t="s">
        <v>2240</v>
      </c>
      <c r="B7" s="133"/>
      <c r="C7" s="133" t="str">
        <f t="shared" si="1"/>
        <v>C, H, M, T, S-</v>
      </c>
      <c r="D7" s="162" t="str">
        <f t="shared" ca="1" si="2"/>
        <v>2.0</v>
      </c>
      <c r="E7" s="131" t="str">
        <f t="shared" ca="1" si="3"/>
        <v>2.0 Travel related costs (TRC)</v>
      </c>
      <c r="F7" s="132" t="s">
        <v>13</v>
      </c>
      <c r="G7" s="132" t="s">
        <v>2569</v>
      </c>
      <c r="H7" s="132" t="s">
        <v>2417</v>
      </c>
      <c r="I7" s="133" t="s">
        <v>2418</v>
      </c>
      <c r="J7" s="131" t="s">
        <v>13</v>
      </c>
      <c r="K7" s="131" t="str">
        <f t="shared" ca="1" si="0"/>
        <v>Average cost of event per person per day</v>
      </c>
      <c r="L7" s="134" t="s">
        <v>2419</v>
      </c>
      <c r="M7" s="134" t="s">
        <v>2420</v>
      </c>
      <c r="N7" s="134" t="s">
        <v>2421</v>
      </c>
      <c r="O7" s="134" t="s">
        <v>2422</v>
      </c>
    </row>
    <row r="8" spans="1:15" hidden="1" x14ac:dyDescent="0.15">
      <c r="A8" s="133" t="s">
        <v>2240</v>
      </c>
      <c r="B8" s="133"/>
      <c r="C8" s="133" t="str">
        <f t="shared" si="1"/>
        <v>C, H, M, T, S-</v>
      </c>
      <c r="D8" s="162" t="str">
        <f t="shared" ca="1" si="2"/>
        <v>2.1</v>
      </c>
      <c r="E8" s="131" t="str">
        <f t="shared" ca="1" si="3"/>
        <v>2.1 Training related per diems/transport/other costs</v>
      </c>
      <c r="F8" s="132" t="s">
        <v>34</v>
      </c>
      <c r="G8" s="132" t="s">
        <v>2581</v>
      </c>
      <c r="H8" s="132" t="s">
        <v>2582</v>
      </c>
      <c r="I8" s="133" t="s">
        <v>2583</v>
      </c>
      <c r="J8" s="131" t="s">
        <v>13</v>
      </c>
      <c r="K8" s="131" t="str">
        <f t="shared" ca="1" si="0"/>
        <v>Average cost of training per person per day</v>
      </c>
      <c r="L8" s="134" t="s">
        <v>97</v>
      </c>
      <c r="M8" s="134" t="s">
        <v>2120</v>
      </c>
      <c r="N8" s="134" t="s">
        <v>2121</v>
      </c>
      <c r="O8" s="134" t="s">
        <v>2122</v>
      </c>
    </row>
    <row r="9" spans="1:15" hidden="1" x14ac:dyDescent="0.15">
      <c r="A9" s="133" t="s">
        <v>2240</v>
      </c>
      <c r="B9" s="133"/>
      <c r="C9" s="133" t="str">
        <f t="shared" si="1"/>
        <v>C, H, M, T, S-</v>
      </c>
      <c r="D9" s="162" t="str">
        <f t="shared" ca="1" si="2"/>
        <v>2.2</v>
      </c>
      <c r="E9" s="131" t="str">
        <f t="shared" ca="1" si="3"/>
        <v>2.2 Technical Assistance related per diems/transport/other costs</v>
      </c>
      <c r="F9" s="132" t="s">
        <v>14</v>
      </c>
      <c r="G9" s="132" t="s">
        <v>2584</v>
      </c>
      <c r="H9" s="132" t="s">
        <v>2005</v>
      </c>
      <c r="I9" s="133" t="s">
        <v>2249</v>
      </c>
      <c r="J9" s="131" t="s">
        <v>13</v>
      </c>
      <c r="K9" s="131" t="str">
        <f t="shared" ca="1" si="0"/>
        <v>Average cost of subsistence per person per day</v>
      </c>
      <c r="L9" s="134" t="s">
        <v>3</v>
      </c>
      <c r="M9" s="134" t="s">
        <v>2123</v>
      </c>
      <c r="N9" s="134" t="s">
        <v>2124</v>
      </c>
      <c r="O9" s="134" t="s">
        <v>2125</v>
      </c>
    </row>
    <row r="10" spans="1:15" hidden="1" x14ac:dyDescent="0.15">
      <c r="A10" s="133" t="s">
        <v>2240</v>
      </c>
      <c r="B10" s="133"/>
      <c r="C10" s="133" t="str">
        <f t="shared" si="1"/>
        <v>C, H, M, T, S-</v>
      </c>
      <c r="D10" s="162" t="str">
        <f t="shared" ca="1" si="2"/>
        <v>2.3</v>
      </c>
      <c r="E10" s="131" t="str">
        <f t="shared" ca="1" si="3"/>
        <v>2.3 Supervision/surveys/data collection related per diems/transport/other costs</v>
      </c>
      <c r="F10" s="132" t="s">
        <v>35</v>
      </c>
      <c r="G10" s="132" t="s">
        <v>2585</v>
      </c>
      <c r="H10" s="132" t="s">
        <v>2006</v>
      </c>
      <c r="I10" s="133" t="s">
        <v>2586</v>
      </c>
      <c r="J10" s="131" t="s">
        <v>13</v>
      </c>
      <c r="K10" s="131" t="str">
        <f t="shared" ca="1" si="0"/>
        <v>Average cost of subsistence per person per day</v>
      </c>
      <c r="L10" s="134" t="s">
        <v>3</v>
      </c>
      <c r="M10" s="134" t="s">
        <v>2123</v>
      </c>
      <c r="N10" s="134" t="s">
        <v>2124</v>
      </c>
      <c r="O10" s="134" t="s">
        <v>2125</v>
      </c>
    </row>
    <row r="11" spans="1:15" hidden="1" x14ac:dyDescent="0.15">
      <c r="A11" s="133" t="s">
        <v>2240</v>
      </c>
      <c r="B11" s="133"/>
      <c r="C11" s="133" t="str">
        <f t="shared" si="1"/>
        <v>C, H, M, T, S-</v>
      </c>
      <c r="D11" s="162" t="str">
        <f t="shared" ca="1" si="2"/>
        <v>2.4</v>
      </c>
      <c r="E11" s="131" t="str">
        <f t="shared" ca="1" si="3"/>
        <v>2.4 Meeting/Advocacy related per diems/transport/other costs</v>
      </c>
      <c r="F11" s="132" t="s">
        <v>36</v>
      </c>
      <c r="G11" s="132" t="s">
        <v>2587</v>
      </c>
      <c r="H11" s="132" t="s">
        <v>2007</v>
      </c>
      <c r="I11" s="133" t="s">
        <v>2588</v>
      </c>
      <c r="J11" s="131" t="s">
        <v>15</v>
      </c>
      <c r="K11" s="131" t="str">
        <f t="shared" ca="1" si="0"/>
        <v>Average cost of event per participant per day</v>
      </c>
      <c r="L11" s="134" t="s">
        <v>98</v>
      </c>
      <c r="M11" s="134" t="s">
        <v>2126</v>
      </c>
      <c r="N11" s="134" t="s">
        <v>2127</v>
      </c>
      <c r="O11" s="134" t="s">
        <v>2128</v>
      </c>
    </row>
    <row r="12" spans="1:15" hidden="1" x14ac:dyDescent="0.15">
      <c r="A12" s="133" t="s">
        <v>2240</v>
      </c>
      <c r="B12" s="133"/>
      <c r="C12" s="133" t="str">
        <f t="shared" si="1"/>
        <v>C, H, M, T, S-</v>
      </c>
      <c r="D12" s="162" t="str">
        <f t="shared" ca="1" si="2"/>
        <v>2.5</v>
      </c>
      <c r="E12" s="131" t="str">
        <f t="shared" ca="1" si="3"/>
        <v>2.5 Other Transportation costs</v>
      </c>
      <c r="F12" s="132" t="s">
        <v>2307</v>
      </c>
      <c r="G12" s="132" t="s">
        <v>2218</v>
      </c>
      <c r="H12" s="132" t="s">
        <v>2589</v>
      </c>
      <c r="I12" s="133" t="s">
        <v>2250</v>
      </c>
      <c r="J12" s="131" t="s">
        <v>15</v>
      </c>
      <c r="K12" s="131" t="str">
        <f t="shared" ca="1" si="0"/>
        <v>N/A</v>
      </c>
      <c r="L12" s="134" t="s">
        <v>94</v>
      </c>
      <c r="M12" s="134" t="s">
        <v>2118</v>
      </c>
      <c r="N12" s="134" t="s">
        <v>94</v>
      </c>
      <c r="O12" s="134" t="s">
        <v>2119</v>
      </c>
    </row>
    <row r="13" spans="1:15" hidden="1" x14ac:dyDescent="0.15">
      <c r="A13" s="133" t="s">
        <v>2240</v>
      </c>
      <c r="B13" s="133"/>
      <c r="C13" s="133" t="str">
        <f t="shared" si="1"/>
        <v>C, H, M, T, S-</v>
      </c>
      <c r="D13" s="162" t="str">
        <f t="shared" ca="1" si="2"/>
        <v>3.0</v>
      </c>
      <c r="E13" s="131" t="str">
        <f t="shared" ca="1" si="3"/>
        <v>3.0 External Professional services (EPS)</v>
      </c>
      <c r="F13" s="132" t="s">
        <v>15</v>
      </c>
      <c r="G13" s="132" t="s">
        <v>2423</v>
      </c>
      <c r="H13" s="132" t="s">
        <v>2570</v>
      </c>
      <c r="I13" s="133" t="s">
        <v>2571</v>
      </c>
      <c r="J13" s="131" t="s">
        <v>15</v>
      </c>
      <c r="K13" s="131" t="str">
        <f t="shared" ca="1" si="0"/>
        <v>Average fee per person, per workday</v>
      </c>
      <c r="L13" s="134" t="s">
        <v>2424</v>
      </c>
      <c r="M13" s="134" t="s">
        <v>2425</v>
      </c>
      <c r="N13" s="134" t="s">
        <v>2426</v>
      </c>
      <c r="O13" s="134" t="s">
        <v>2427</v>
      </c>
    </row>
    <row r="14" spans="1:15" hidden="1" x14ac:dyDescent="0.15">
      <c r="A14" s="133" t="s">
        <v>2240</v>
      </c>
      <c r="B14" s="133"/>
      <c r="C14" s="133" t="str">
        <f t="shared" si="1"/>
        <v>C, H, M, T, S-</v>
      </c>
      <c r="D14" s="162" t="str">
        <f t="shared" ca="1" si="2"/>
        <v>3.1</v>
      </c>
      <c r="E14" s="131" t="str">
        <f t="shared" ca="1" si="3"/>
        <v>3.1 TA Fees - Consultants</v>
      </c>
      <c r="F14" s="132" t="s">
        <v>37</v>
      </c>
      <c r="G14" s="132" t="s">
        <v>2590</v>
      </c>
      <c r="H14" s="132" t="s">
        <v>2008</v>
      </c>
      <c r="I14" s="133" t="s">
        <v>2591</v>
      </c>
      <c r="J14" s="131" t="s">
        <v>15</v>
      </c>
      <c r="K14" s="131" t="str">
        <f t="shared" ca="1" si="0"/>
        <v>Consultant fee per person per workday</v>
      </c>
      <c r="L14" s="134" t="s">
        <v>4</v>
      </c>
      <c r="M14" s="134" t="s">
        <v>2129</v>
      </c>
      <c r="N14" s="134" t="s">
        <v>2130</v>
      </c>
      <c r="O14" s="134" t="s">
        <v>2131</v>
      </c>
    </row>
    <row r="15" spans="1:15" hidden="1" x14ac:dyDescent="0.15">
      <c r="A15" s="133" t="s">
        <v>2240</v>
      </c>
      <c r="B15" s="133"/>
      <c r="C15" s="133" t="str">
        <f t="shared" si="1"/>
        <v>C, H, M, T, S-</v>
      </c>
      <c r="D15" s="162" t="str">
        <f t="shared" ca="1" si="2"/>
        <v>3.2</v>
      </c>
      <c r="E15" s="131" t="str">
        <f t="shared" ca="1" si="3"/>
        <v>3.2 Fiscal/Fiduciary Agent fees</v>
      </c>
      <c r="F15" s="132" t="s">
        <v>24</v>
      </c>
      <c r="G15" s="132" t="s">
        <v>2592</v>
      </c>
      <c r="H15" s="132" t="s">
        <v>2009</v>
      </c>
      <c r="I15" s="133" t="s">
        <v>2593</v>
      </c>
      <c r="J15" s="132" t="s">
        <v>2013</v>
      </c>
      <c r="K15" s="131" t="str">
        <f t="shared" ca="1" si="0"/>
        <v>N/A</v>
      </c>
      <c r="L15" s="134" t="s">
        <v>94</v>
      </c>
      <c r="M15" s="134" t="s">
        <v>2118</v>
      </c>
      <c r="N15" s="134" t="s">
        <v>94</v>
      </c>
      <c r="O15" s="134" t="s">
        <v>2119</v>
      </c>
    </row>
    <row r="16" spans="1:15" hidden="1" x14ac:dyDescent="0.15">
      <c r="A16" s="133" t="s">
        <v>2240</v>
      </c>
      <c r="B16" s="133"/>
      <c r="C16" s="133" t="str">
        <f t="shared" si="1"/>
        <v>C, H, M, T, S-</v>
      </c>
      <c r="D16" s="162" t="str">
        <f t="shared" ca="1" si="2"/>
        <v>3.3</v>
      </c>
      <c r="E16" s="131" t="str">
        <f t="shared" ca="1" si="3"/>
        <v>3.3 External audit fees</v>
      </c>
      <c r="F16" s="132" t="s">
        <v>25</v>
      </c>
      <c r="G16" s="132" t="s">
        <v>2594</v>
      </c>
      <c r="H16" s="132" t="s">
        <v>2010</v>
      </c>
      <c r="I16" s="133" t="s">
        <v>2251</v>
      </c>
      <c r="J16" s="132" t="s">
        <v>2013</v>
      </c>
      <c r="K16" s="131" t="str">
        <f t="shared" ca="1" si="0"/>
        <v>N/A</v>
      </c>
      <c r="L16" s="134" t="s">
        <v>94</v>
      </c>
      <c r="M16" s="134" t="s">
        <v>2118</v>
      </c>
      <c r="N16" s="134" t="s">
        <v>94</v>
      </c>
      <c r="O16" s="134" t="s">
        <v>2119</v>
      </c>
    </row>
    <row r="17" spans="1:15" hidden="1" x14ac:dyDescent="0.15">
      <c r="A17" s="133" t="s">
        <v>2240</v>
      </c>
      <c r="B17" s="133"/>
      <c r="C17" s="133" t="str">
        <f t="shared" si="1"/>
        <v>C, H, M, T, S-</v>
      </c>
      <c r="D17" s="162" t="str">
        <f t="shared" ca="1" si="2"/>
        <v>3.4</v>
      </c>
      <c r="E17" s="131" t="str">
        <f t="shared" ca="1" si="3"/>
        <v>3.4 Other external professional services</v>
      </c>
      <c r="F17" s="132" t="s">
        <v>26</v>
      </c>
      <c r="G17" s="132" t="s">
        <v>2011</v>
      </c>
      <c r="H17" s="132" t="s">
        <v>2012</v>
      </c>
      <c r="I17" s="133" t="s">
        <v>2252</v>
      </c>
      <c r="J17" s="132" t="s">
        <v>2013</v>
      </c>
      <c r="K17" s="131" t="str">
        <f t="shared" ca="1" si="0"/>
        <v>N/A</v>
      </c>
      <c r="L17" s="134" t="s">
        <v>94</v>
      </c>
      <c r="M17" s="134" t="s">
        <v>2118</v>
      </c>
      <c r="N17" s="134" t="s">
        <v>94</v>
      </c>
      <c r="O17" s="134" t="s">
        <v>2119</v>
      </c>
    </row>
    <row r="18" spans="1:15" x14ac:dyDescent="0.15">
      <c r="A18" s="133" t="s">
        <v>3949</v>
      </c>
      <c r="B18" s="133"/>
      <c r="C18" s="133" t="str">
        <f t="shared" si="1"/>
        <v>C, H, T, M, S-</v>
      </c>
      <c r="D18" s="162" t="str">
        <f t="shared" ca="1" si="2"/>
        <v>4.0</v>
      </c>
      <c r="E18" s="131" t="str">
        <f t="shared" ca="1" si="3"/>
        <v>4.0 Health Products - Pharmaceutical Products (HPPP)</v>
      </c>
      <c r="F18" s="132" t="s">
        <v>2013</v>
      </c>
      <c r="G18" s="132" t="s">
        <v>2428</v>
      </c>
      <c r="H18" s="132" t="s">
        <v>2429</v>
      </c>
      <c r="I18" s="133" t="s">
        <v>2430</v>
      </c>
      <c r="J18" s="132" t="s">
        <v>2013</v>
      </c>
      <c r="K18" s="131" t="str">
        <f t="shared" ca="1" si="0"/>
        <v>N/A</v>
      </c>
      <c r="L18" s="134" t="s">
        <v>94</v>
      </c>
      <c r="M18" s="134" t="s">
        <v>2118</v>
      </c>
      <c r="N18" s="134" t="s">
        <v>94</v>
      </c>
      <c r="O18" s="134" t="s">
        <v>2119</v>
      </c>
    </row>
    <row r="19" spans="1:15" x14ac:dyDescent="0.15">
      <c r="A19" s="133" t="s">
        <v>3949</v>
      </c>
      <c r="B19" s="133" t="s">
        <v>2471</v>
      </c>
      <c r="C19" s="133" t="str">
        <f t="shared" si="1"/>
        <v>C, H, T, M, S-Pharmaceuticals</v>
      </c>
      <c r="D19" s="162" t="str">
        <f t="shared" ca="1" si="2"/>
        <v>4.1</v>
      </c>
      <c r="E19" s="131" t="str">
        <f t="shared" ca="1" si="3"/>
        <v>4.1 Antiretroviral medicines</v>
      </c>
      <c r="F19" s="132" t="s">
        <v>2014</v>
      </c>
      <c r="G19" s="132" t="s">
        <v>2015</v>
      </c>
      <c r="H19" s="132" t="s">
        <v>2016</v>
      </c>
      <c r="I19" s="133" t="s">
        <v>2253</v>
      </c>
      <c r="J19" s="132" t="s">
        <v>2013</v>
      </c>
      <c r="K19" s="131" t="str">
        <f t="shared" ca="1" si="0"/>
        <v>Cost of a pack</v>
      </c>
      <c r="L19" s="134" t="s">
        <v>2222</v>
      </c>
      <c r="M19" s="134" t="s">
        <v>2132</v>
      </c>
      <c r="N19" s="134" t="s">
        <v>2133</v>
      </c>
      <c r="O19" s="134" t="s">
        <v>2134</v>
      </c>
    </row>
    <row r="20" spans="1:15" x14ac:dyDescent="0.15">
      <c r="A20" s="133" t="s">
        <v>3949</v>
      </c>
      <c r="B20" s="133" t="s">
        <v>2471</v>
      </c>
      <c r="C20" s="133" t="str">
        <f t="shared" si="1"/>
        <v>C, H, T, M, S-Pharmaceuticals</v>
      </c>
      <c r="D20" s="162" t="str">
        <f t="shared" ca="1" si="2"/>
        <v>4.2</v>
      </c>
      <c r="E20" s="135" t="str">
        <f t="shared" ca="1" si="3"/>
        <v>4.2 Anti-tuberculosis medicines</v>
      </c>
      <c r="F20" s="132" t="s">
        <v>2017</v>
      </c>
      <c r="G20" s="132" t="s">
        <v>2018</v>
      </c>
      <c r="H20" s="132" t="s">
        <v>2019</v>
      </c>
      <c r="I20" s="133" t="s">
        <v>2254</v>
      </c>
      <c r="J20" s="132" t="s">
        <v>2013</v>
      </c>
      <c r="K20" s="131" t="str">
        <f t="shared" ca="1" si="0"/>
        <v>Cost of a pack</v>
      </c>
      <c r="L20" s="134" t="s">
        <v>2222</v>
      </c>
      <c r="M20" s="134" t="s">
        <v>2132</v>
      </c>
      <c r="N20" s="134" t="s">
        <v>2133</v>
      </c>
      <c r="O20" s="134" t="s">
        <v>2134</v>
      </c>
    </row>
    <row r="21" spans="1:15" x14ac:dyDescent="0.15">
      <c r="A21" s="133" t="s">
        <v>3949</v>
      </c>
      <c r="B21" s="133" t="s">
        <v>2471</v>
      </c>
      <c r="C21" s="133" t="str">
        <f t="shared" si="1"/>
        <v>C, H, T, M, S-Pharmaceuticals</v>
      </c>
      <c r="D21" s="162" t="str">
        <f t="shared" ca="1" si="2"/>
        <v>4.3</v>
      </c>
      <c r="E21" s="135" t="str">
        <f t="shared" ca="1" si="3"/>
        <v>4.3 Antimalarial medicines</v>
      </c>
      <c r="F21" s="132" t="s">
        <v>2020</v>
      </c>
      <c r="G21" s="132" t="s">
        <v>2021</v>
      </c>
      <c r="H21" s="132" t="s">
        <v>2022</v>
      </c>
      <c r="I21" s="133" t="s">
        <v>2255</v>
      </c>
      <c r="J21" s="132" t="s">
        <v>2013</v>
      </c>
      <c r="K21" s="131" t="str">
        <f t="shared" ca="1" si="0"/>
        <v>Cost of a pack (possibly subsidized)</v>
      </c>
      <c r="L21" s="134" t="s">
        <v>2223</v>
      </c>
      <c r="M21" s="134" t="s">
        <v>2135</v>
      </c>
      <c r="N21" s="134" t="s">
        <v>2136</v>
      </c>
      <c r="O21" s="134" t="s">
        <v>2137</v>
      </c>
    </row>
    <row r="22" spans="1:15" x14ac:dyDescent="0.15">
      <c r="A22" s="133" t="s">
        <v>3949</v>
      </c>
      <c r="B22" s="133" t="s">
        <v>2471</v>
      </c>
      <c r="C22" s="133" t="str">
        <f t="shared" si="1"/>
        <v>C, H, T, M, S-Pharmaceuticals</v>
      </c>
      <c r="D22" s="162" t="str">
        <f t="shared" ca="1" si="2"/>
        <v>4.4</v>
      </c>
      <c r="E22" s="135" t="str">
        <f t="shared" ca="1" si="3"/>
        <v>4.4 Opioid substitutes medicines</v>
      </c>
      <c r="F22" s="132" t="s">
        <v>2023</v>
      </c>
      <c r="G22" s="132" t="s">
        <v>2024</v>
      </c>
      <c r="H22" s="132" t="s">
        <v>2025</v>
      </c>
      <c r="I22" s="133" t="s">
        <v>2256</v>
      </c>
      <c r="J22" s="132" t="s">
        <v>2034</v>
      </c>
      <c r="K22" s="131" t="str">
        <f t="shared" ca="1" si="0"/>
        <v>Cost of a pack</v>
      </c>
      <c r="L22" s="134" t="s">
        <v>2222</v>
      </c>
      <c r="M22" s="134" t="s">
        <v>2132</v>
      </c>
      <c r="N22" s="134" t="s">
        <v>2133</v>
      </c>
      <c r="O22" s="134" t="s">
        <v>2134</v>
      </c>
    </row>
    <row r="23" spans="1:15" x14ac:dyDescent="0.15">
      <c r="A23" s="133" t="s">
        <v>3949</v>
      </c>
      <c r="B23" s="133" t="s">
        <v>2542</v>
      </c>
      <c r="C23" s="133" t="str">
        <f t="shared" si="1"/>
        <v>C, H, T, M, S-Other Pharma &amp; Health Products</v>
      </c>
      <c r="D23" s="162" t="str">
        <f t="shared" ca="1" si="2"/>
        <v>4.5</v>
      </c>
      <c r="E23" s="135" t="str">
        <f t="shared" ca="1" si="3"/>
        <v>4.5 Opportunistic infections and STI medicines</v>
      </c>
      <c r="F23" s="132" t="s">
        <v>2026</v>
      </c>
      <c r="G23" s="132" t="s">
        <v>2027</v>
      </c>
      <c r="H23" s="132" t="s">
        <v>2028</v>
      </c>
      <c r="I23" s="133" t="s">
        <v>2257</v>
      </c>
      <c r="J23" s="132" t="s">
        <v>2034</v>
      </c>
      <c r="K23" s="131" t="str">
        <f t="shared" ca="1" si="0"/>
        <v>Cost of a pack</v>
      </c>
      <c r="L23" s="134" t="s">
        <v>2222</v>
      </c>
      <c r="M23" s="134" t="s">
        <v>2132</v>
      </c>
      <c r="N23" s="134" t="s">
        <v>2133</v>
      </c>
      <c r="O23" s="134" t="s">
        <v>2134</v>
      </c>
    </row>
    <row r="24" spans="1:15" x14ac:dyDescent="0.15">
      <c r="A24" s="133" t="s">
        <v>3949</v>
      </c>
      <c r="B24" s="133" t="s">
        <v>2542</v>
      </c>
      <c r="C24" s="133" t="str">
        <f t="shared" si="1"/>
        <v>C, H, T, M, S-Other Pharma &amp; Health Products</v>
      </c>
      <c r="D24" s="162" t="str">
        <f t="shared" ca="1" si="2"/>
        <v>4.6</v>
      </c>
      <c r="E24" s="135" t="str">
        <f t="shared" ca="1" si="3"/>
        <v>4.6 Private Sector subsidies for ACTs (co-payment to 4.3)</v>
      </c>
      <c r="F24" s="132" t="s">
        <v>2029</v>
      </c>
      <c r="G24" s="132" t="s">
        <v>2595</v>
      </c>
      <c r="H24" s="132" t="s">
        <v>2030</v>
      </c>
      <c r="I24" s="133" t="s">
        <v>2596</v>
      </c>
      <c r="J24" s="132" t="s">
        <v>2034</v>
      </c>
      <c r="K24" s="131" t="str">
        <f t="shared" ca="1" si="0"/>
        <v>Subsidy per pack</v>
      </c>
      <c r="L24" s="134" t="s">
        <v>2224</v>
      </c>
      <c r="M24" s="134" t="s">
        <v>2138</v>
      </c>
      <c r="N24" s="134" t="s">
        <v>2139</v>
      </c>
      <c r="O24" s="134" t="s">
        <v>2140</v>
      </c>
    </row>
    <row r="25" spans="1:15" x14ac:dyDescent="0.15">
      <c r="A25" s="133" t="s">
        <v>3949</v>
      </c>
      <c r="B25" s="133" t="s">
        <v>2542</v>
      </c>
      <c r="C25" s="133" t="str">
        <f t="shared" si="1"/>
        <v>C, H, T, M, S-Other Pharma &amp; Health Products</v>
      </c>
      <c r="D25" s="162" t="str">
        <f t="shared" ca="1" si="2"/>
        <v>4.7</v>
      </c>
      <c r="E25" s="135" t="str">
        <f t="shared" ca="1" si="3"/>
        <v>4.7 Other medicines</v>
      </c>
      <c r="F25" s="132" t="s">
        <v>2031</v>
      </c>
      <c r="G25" s="132" t="s">
        <v>2032</v>
      </c>
      <c r="H25" s="132" t="s">
        <v>2033</v>
      </c>
      <c r="I25" s="133" t="s">
        <v>2258</v>
      </c>
      <c r="J25" s="132" t="s">
        <v>2034</v>
      </c>
      <c r="K25" s="131" t="str">
        <f t="shared" ca="1" si="0"/>
        <v>N/A</v>
      </c>
      <c r="L25" s="134" t="s">
        <v>94</v>
      </c>
      <c r="M25" s="134" t="s">
        <v>2118</v>
      </c>
      <c r="N25" s="134" t="s">
        <v>94</v>
      </c>
      <c r="O25" s="134" t="s">
        <v>2119</v>
      </c>
    </row>
    <row r="26" spans="1:15" x14ac:dyDescent="0.15">
      <c r="A26" s="133" t="s">
        <v>3949</v>
      </c>
      <c r="B26" s="133"/>
      <c r="C26" s="133" t="str">
        <f t="shared" si="1"/>
        <v>C, H, T, M, S-</v>
      </c>
      <c r="D26" s="162" t="str">
        <f t="shared" ca="1" si="2"/>
        <v>5.0</v>
      </c>
      <c r="E26" s="135" t="str">
        <f t="shared" ca="1" si="3"/>
        <v>5.0 Health Products - Non-Pharmaceuticals (HPNP)</v>
      </c>
      <c r="F26" s="132" t="s">
        <v>2034</v>
      </c>
      <c r="G26" s="132" t="s">
        <v>2431</v>
      </c>
      <c r="H26" s="132" t="s">
        <v>2432</v>
      </c>
      <c r="I26" s="133" t="s">
        <v>2433</v>
      </c>
      <c r="J26" s="132" t="s">
        <v>2034</v>
      </c>
      <c r="K26" s="131" t="str">
        <f t="shared" ca="1" si="0"/>
        <v>N/A</v>
      </c>
      <c r="L26" s="134" t="s">
        <v>94</v>
      </c>
      <c r="M26" s="134" t="s">
        <v>2118</v>
      </c>
      <c r="N26" s="134" t="s">
        <v>94</v>
      </c>
      <c r="O26" s="134" t="s">
        <v>2119</v>
      </c>
    </row>
    <row r="27" spans="1:15" x14ac:dyDescent="0.15">
      <c r="A27" s="133" t="s">
        <v>3949</v>
      </c>
      <c r="B27" s="133" t="s">
        <v>2472</v>
      </c>
      <c r="C27" s="133" t="str">
        <f t="shared" si="1"/>
        <v>C, H, T, M, S-Health Products and Equipment</v>
      </c>
      <c r="D27" s="162" t="str">
        <f t="shared" ca="1" si="2"/>
        <v>5.1</v>
      </c>
      <c r="E27" s="135" t="str">
        <f t="shared" ca="1" si="3"/>
        <v>5.1 Insecticide-treated Nets (LLINs/ITNs)</v>
      </c>
      <c r="F27" s="132" t="s">
        <v>2035</v>
      </c>
      <c r="G27" s="132" t="s">
        <v>2036</v>
      </c>
      <c r="H27" s="132" t="s">
        <v>2037</v>
      </c>
      <c r="I27" s="133" t="s">
        <v>2259</v>
      </c>
      <c r="J27" s="132" t="s">
        <v>2034</v>
      </c>
      <c r="K27" s="131" t="str">
        <f t="shared" ca="1" si="0"/>
        <v>Cost of a net</v>
      </c>
      <c r="L27" s="134" t="s">
        <v>2225</v>
      </c>
      <c r="M27" s="134" t="s">
        <v>2141</v>
      </c>
      <c r="N27" s="134" t="s">
        <v>2142</v>
      </c>
      <c r="O27" s="134" t="s">
        <v>2143</v>
      </c>
    </row>
    <row r="28" spans="1:15" x14ac:dyDescent="0.15">
      <c r="A28" s="133" t="s">
        <v>3949</v>
      </c>
      <c r="B28" s="133" t="s">
        <v>2472</v>
      </c>
      <c r="C28" s="133" t="str">
        <f t="shared" si="1"/>
        <v>C, H, T, M, S-Health Products and Equipment</v>
      </c>
      <c r="D28" s="162" t="str">
        <f t="shared" ca="1" si="2"/>
        <v>5.2</v>
      </c>
      <c r="E28" s="135" t="str">
        <f t="shared" ca="1" si="3"/>
        <v>5.2 Condoms - Male</v>
      </c>
      <c r="F28" s="132" t="s">
        <v>2038</v>
      </c>
      <c r="G28" s="132" t="s">
        <v>2039</v>
      </c>
      <c r="H28" s="132" t="s">
        <v>2040</v>
      </c>
      <c r="I28" s="133" t="s">
        <v>2260</v>
      </c>
      <c r="J28" s="132" t="s">
        <v>2034</v>
      </c>
      <c r="K28" s="131" t="str">
        <f t="shared" ca="1" si="0"/>
        <v>Cost of a pack</v>
      </c>
      <c r="L28" s="134" t="s">
        <v>2222</v>
      </c>
      <c r="M28" s="134" t="s">
        <v>2132</v>
      </c>
      <c r="N28" s="134" t="s">
        <v>2133</v>
      </c>
      <c r="O28" s="134" t="s">
        <v>2134</v>
      </c>
    </row>
    <row r="29" spans="1:15" x14ac:dyDescent="0.15">
      <c r="A29" s="133" t="s">
        <v>3949</v>
      </c>
      <c r="B29" s="133" t="s">
        <v>2472</v>
      </c>
      <c r="C29" s="133" t="str">
        <f t="shared" si="1"/>
        <v>C, H, T, M, S-Health Products and Equipment</v>
      </c>
      <c r="D29" s="162" t="str">
        <f t="shared" ca="1" si="2"/>
        <v>5.3</v>
      </c>
      <c r="E29" s="135" t="str">
        <f t="shared" ca="1" si="3"/>
        <v>5.3 Condoms - Female</v>
      </c>
      <c r="F29" s="132" t="s">
        <v>2041</v>
      </c>
      <c r="G29" s="132" t="s">
        <v>2042</v>
      </c>
      <c r="H29" s="132" t="s">
        <v>2043</v>
      </c>
      <c r="I29" s="133" t="s">
        <v>2261</v>
      </c>
      <c r="J29" s="132" t="s">
        <v>2034</v>
      </c>
      <c r="K29" s="131" t="str">
        <f t="shared" ca="1" si="0"/>
        <v>Cost of a pack</v>
      </c>
      <c r="L29" s="134" t="s">
        <v>2222</v>
      </c>
      <c r="M29" s="134" t="s">
        <v>2132</v>
      </c>
      <c r="N29" s="134" t="s">
        <v>2133</v>
      </c>
      <c r="O29" s="134" t="s">
        <v>2134</v>
      </c>
    </row>
    <row r="30" spans="1:15" x14ac:dyDescent="0.15">
      <c r="A30" s="133" t="s">
        <v>3949</v>
      </c>
      <c r="B30" s="133" t="s">
        <v>2472</v>
      </c>
      <c r="C30" s="133" t="str">
        <f t="shared" si="1"/>
        <v>C, H, T, M, S-Health Products and Equipment</v>
      </c>
      <c r="D30" s="162" t="str">
        <f t="shared" ca="1" si="2"/>
        <v>5.4</v>
      </c>
      <c r="E30" s="135" t="str">
        <f t="shared" ref="E30:E75" ca="1" si="4">OFFSET(F30,0,LangOffset,1,1)</f>
        <v>5.4 Rapid Diagnostic Test</v>
      </c>
      <c r="F30" s="132" t="s">
        <v>2044</v>
      </c>
      <c r="G30" s="132" t="s">
        <v>2045</v>
      </c>
      <c r="H30" s="132" t="s">
        <v>2046</v>
      </c>
      <c r="I30" s="133" t="s">
        <v>2262</v>
      </c>
      <c r="J30" s="136" t="s">
        <v>2058</v>
      </c>
      <c r="K30" s="131" t="str">
        <f t="shared" ref="K30:K56" ca="1" si="5">OFFSET(L30,0,LangOffset,1,1)</f>
        <v>Cost of a pack</v>
      </c>
      <c r="L30" s="134" t="s">
        <v>2222</v>
      </c>
      <c r="M30" s="134" t="s">
        <v>2132</v>
      </c>
      <c r="N30" s="134" t="s">
        <v>2133</v>
      </c>
      <c r="O30" s="134" t="s">
        <v>2134</v>
      </c>
    </row>
    <row r="31" spans="1:15" x14ac:dyDescent="0.15">
      <c r="A31" s="133" t="s">
        <v>3949</v>
      </c>
      <c r="B31" s="133" t="s">
        <v>2472</v>
      </c>
      <c r="C31" s="133" t="str">
        <f t="shared" si="1"/>
        <v>C, H, T, M, S-Health Products and Equipment</v>
      </c>
      <c r="D31" s="162" t="str">
        <f t="shared" ca="1" si="2"/>
        <v>5.5</v>
      </c>
      <c r="E31" s="135" t="str">
        <f t="shared" ca="1" si="4"/>
        <v>5.5 Insecticides</v>
      </c>
      <c r="F31" s="137" t="s">
        <v>2047</v>
      </c>
      <c r="G31" s="137" t="s">
        <v>2047</v>
      </c>
      <c r="H31" s="137" t="s">
        <v>2048</v>
      </c>
      <c r="I31" s="133" t="s">
        <v>2263</v>
      </c>
      <c r="J31" s="136" t="s">
        <v>2058</v>
      </c>
      <c r="K31" s="131" t="str">
        <f t="shared" ca="1" si="5"/>
        <v>Cost of a unit</v>
      </c>
      <c r="L31" s="134" t="s">
        <v>2226</v>
      </c>
      <c r="M31" s="134" t="s">
        <v>2144</v>
      </c>
      <c r="N31" s="134" t="s">
        <v>2145</v>
      </c>
      <c r="O31" s="134" t="s">
        <v>2146</v>
      </c>
    </row>
    <row r="32" spans="1:15" x14ac:dyDescent="0.15">
      <c r="A32" s="133" t="s">
        <v>3949</v>
      </c>
      <c r="B32" s="133" t="s">
        <v>2542</v>
      </c>
      <c r="C32" s="133" t="str">
        <f t="shared" si="1"/>
        <v>C, H, T, M, S-Other Pharma &amp; Health Products</v>
      </c>
      <c r="D32" s="162" t="str">
        <f t="shared" ca="1" si="2"/>
        <v>5.6</v>
      </c>
      <c r="E32" s="135" t="str">
        <f t="shared" ca="1" si="4"/>
        <v>5.6 Laboratory reagents</v>
      </c>
      <c r="F32" s="132" t="s">
        <v>2049</v>
      </c>
      <c r="G32" s="132" t="s">
        <v>2050</v>
      </c>
      <c r="H32" s="132" t="s">
        <v>2051</v>
      </c>
      <c r="I32" s="133" t="s">
        <v>2264</v>
      </c>
      <c r="J32" s="136" t="s">
        <v>2058</v>
      </c>
      <c r="K32" s="131" t="str">
        <f t="shared" ca="1" si="5"/>
        <v>N/A</v>
      </c>
      <c r="L32" s="134" t="s">
        <v>94</v>
      </c>
      <c r="M32" s="134" t="s">
        <v>2118</v>
      </c>
      <c r="N32" s="134" t="s">
        <v>94</v>
      </c>
      <c r="O32" s="134" t="s">
        <v>2119</v>
      </c>
    </row>
    <row r="33" spans="1:15" x14ac:dyDescent="0.15">
      <c r="A33" s="133" t="s">
        <v>3949</v>
      </c>
      <c r="B33" s="133" t="s">
        <v>2542</v>
      </c>
      <c r="C33" s="133" t="str">
        <f t="shared" si="1"/>
        <v>C, H, T, M, S-Other Pharma &amp; Health Products</v>
      </c>
      <c r="D33" s="162" t="str">
        <f t="shared" ca="1" si="2"/>
        <v>5.7</v>
      </c>
      <c r="E33" s="135" t="str">
        <f t="shared" ca="1" si="4"/>
        <v>5.7 Syringes and needles</v>
      </c>
      <c r="F33" s="132" t="s">
        <v>2052</v>
      </c>
      <c r="G33" s="132" t="s">
        <v>2053</v>
      </c>
      <c r="H33" s="132" t="s">
        <v>2054</v>
      </c>
      <c r="I33" s="133" t="s">
        <v>2265</v>
      </c>
      <c r="J33" s="136" t="s">
        <v>2058</v>
      </c>
      <c r="K33" s="131" t="str">
        <f t="shared" ca="1" si="5"/>
        <v>Cost of a pack</v>
      </c>
      <c r="L33" s="134" t="s">
        <v>2222</v>
      </c>
      <c r="M33" s="134" t="s">
        <v>2132</v>
      </c>
      <c r="N33" s="134" t="s">
        <v>2133</v>
      </c>
      <c r="O33" s="134" t="s">
        <v>2134</v>
      </c>
    </row>
    <row r="34" spans="1:15" x14ac:dyDescent="0.15">
      <c r="A34" s="133" t="s">
        <v>3949</v>
      </c>
      <c r="B34" s="133" t="s">
        <v>2542</v>
      </c>
      <c r="C34" s="133" t="str">
        <f t="shared" si="1"/>
        <v>C, H, T, M, S-Other Pharma &amp; Health Products</v>
      </c>
      <c r="D34" s="162" t="str">
        <f t="shared" ca="1" si="2"/>
        <v>5.8</v>
      </c>
      <c r="E34" s="135" t="str">
        <f t="shared" ca="1" si="4"/>
        <v>5.8 Other consumables</v>
      </c>
      <c r="F34" s="132" t="s">
        <v>2055</v>
      </c>
      <c r="G34" s="132" t="s">
        <v>2056</v>
      </c>
      <c r="H34" s="132" t="s">
        <v>2057</v>
      </c>
      <c r="I34" s="133" t="s">
        <v>2597</v>
      </c>
      <c r="J34" s="136" t="s">
        <v>2058</v>
      </c>
      <c r="K34" s="131" t="str">
        <f t="shared" ca="1" si="5"/>
        <v>N/A</v>
      </c>
      <c r="L34" s="134" t="s">
        <v>94</v>
      </c>
      <c r="M34" s="134" t="s">
        <v>2118</v>
      </c>
      <c r="N34" s="134" t="s">
        <v>94</v>
      </c>
      <c r="O34" s="134" t="s">
        <v>2119</v>
      </c>
    </row>
    <row r="35" spans="1:15" x14ac:dyDescent="0.15">
      <c r="A35" s="133" t="s">
        <v>3949</v>
      </c>
      <c r="B35" s="133"/>
      <c r="C35" s="133" t="str">
        <f t="shared" si="1"/>
        <v>C, H, T, M, S-</v>
      </c>
      <c r="D35" s="162" t="str">
        <f t="shared" ca="1" si="2"/>
        <v>6.0</v>
      </c>
      <c r="E35" s="135" t="str">
        <f t="shared" ca="1" si="4"/>
        <v>6.0 Health Products - Equipment (HPE)</v>
      </c>
      <c r="F35" s="132" t="s">
        <v>2058</v>
      </c>
      <c r="G35" s="132" t="s">
        <v>2434</v>
      </c>
      <c r="H35" s="132" t="s">
        <v>2435</v>
      </c>
      <c r="I35" s="133" t="s">
        <v>2436</v>
      </c>
      <c r="J35" s="136" t="s">
        <v>2058</v>
      </c>
      <c r="K35" s="131" t="str">
        <f t="shared" ca="1" si="5"/>
        <v>N/A</v>
      </c>
      <c r="L35" s="134" t="s">
        <v>94</v>
      </c>
      <c r="M35" s="134" t="s">
        <v>2118</v>
      </c>
      <c r="N35" s="134" t="s">
        <v>94</v>
      </c>
      <c r="O35" s="134" t="s">
        <v>2119</v>
      </c>
    </row>
    <row r="36" spans="1:15" x14ac:dyDescent="0.15">
      <c r="A36" s="133" t="s">
        <v>3949</v>
      </c>
      <c r="B36" s="133" t="s">
        <v>2472</v>
      </c>
      <c r="C36" s="133" t="str">
        <f t="shared" si="1"/>
        <v>C, H, T, M, S-Health Products and Equipment</v>
      </c>
      <c r="D36" s="162" t="str">
        <f t="shared" ca="1" si="2"/>
        <v>6.1</v>
      </c>
      <c r="E36" s="135" t="str">
        <f t="shared" ca="1" si="4"/>
        <v>6.1 CD4 analyser/accessories</v>
      </c>
      <c r="F36" s="132" t="s">
        <v>2059</v>
      </c>
      <c r="G36" s="132" t="s">
        <v>2598</v>
      </c>
      <c r="H36" s="132" t="s">
        <v>2060</v>
      </c>
      <c r="I36" s="133" t="s">
        <v>2266</v>
      </c>
      <c r="J36" s="131" t="s">
        <v>99</v>
      </c>
      <c r="K36" s="131" t="str">
        <f t="shared" ca="1" si="5"/>
        <v>Cost of a pack</v>
      </c>
      <c r="L36" s="134" t="s">
        <v>2222</v>
      </c>
      <c r="M36" s="134" t="s">
        <v>2132</v>
      </c>
      <c r="N36" s="134" t="s">
        <v>2133</v>
      </c>
      <c r="O36" s="134" t="s">
        <v>2134</v>
      </c>
    </row>
    <row r="37" spans="1:15" x14ac:dyDescent="0.15">
      <c r="A37" s="133" t="s">
        <v>3949</v>
      </c>
      <c r="B37" s="133" t="s">
        <v>2472</v>
      </c>
      <c r="C37" s="133" t="str">
        <f t="shared" si="1"/>
        <v>C, H, T, M, S-Health Products and Equipment</v>
      </c>
      <c r="D37" s="162" t="str">
        <f t="shared" ca="1" si="2"/>
        <v>6.2</v>
      </c>
      <c r="E37" s="135" t="str">
        <f t="shared" ca="1" si="4"/>
        <v>6.2 HIV Viral Load analyser/accessories</v>
      </c>
      <c r="F37" s="132" t="s">
        <v>2308</v>
      </c>
      <c r="G37" s="132" t="s">
        <v>2599</v>
      </c>
      <c r="H37" s="132" t="s">
        <v>2267</v>
      </c>
      <c r="I37" s="133" t="s">
        <v>2268</v>
      </c>
      <c r="J37" s="131" t="s">
        <v>99</v>
      </c>
      <c r="K37" s="131" t="str">
        <f t="shared" ca="1" si="5"/>
        <v>Cost of a pack</v>
      </c>
      <c r="L37" s="134" t="s">
        <v>2222</v>
      </c>
      <c r="M37" s="134" t="s">
        <v>2132</v>
      </c>
      <c r="N37" s="134" t="s">
        <v>2133</v>
      </c>
      <c r="O37" s="134" t="s">
        <v>2134</v>
      </c>
    </row>
    <row r="38" spans="1:15" x14ac:dyDescent="0.15">
      <c r="A38" s="133" t="s">
        <v>3949</v>
      </c>
      <c r="B38" s="133" t="s">
        <v>2472</v>
      </c>
      <c r="C38" s="133" t="str">
        <f t="shared" si="1"/>
        <v>C, H, T, M, S-Health Products and Equipment</v>
      </c>
      <c r="D38" s="162" t="str">
        <f t="shared" ca="1" si="2"/>
        <v>6.3</v>
      </c>
      <c r="E38" s="135" t="str">
        <f t="shared" ca="1" si="4"/>
        <v>6.3 Microscopes</v>
      </c>
      <c r="F38" s="132" t="s">
        <v>2061</v>
      </c>
      <c r="G38" s="132" t="s">
        <v>2061</v>
      </c>
      <c r="H38" s="132" t="s">
        <v>2062</v>
      </c>
      <c r="I38" s="133" t="s">
        <v>2269</v>
      </c>
      <c r="J38" s="131" t="s">
        <v>99</v>
      </c>
      <c r="K38" s="131" t="str">
        <f t="shared" ca="1" si="5"/>
        <v>Cost of a pack</v>
      </c>
      <c r="L38" s="134" t="s">
        <v>2222</v>
      </c>
      <c r="M38" s="134" t="s">
        <v>2132</v>
      </c>
      <c r="N38" s="134" t="s">
        <v>2133</v>
      </c>
      <c r="O38" s="134" t="s">
        <v>2134</v>
      </c>
    </row>
    <row r="39" spans="1:15" x14ac:dyDescent="0.15">
      <c r="A39" s="133" t="s">
        <v>3949</v>
      </c>
      <c r="B39" s="133" t="s">
        <v>2472</v>
      </c>
      <c r="C39" s="133" t="str">
        <f t="shared" si="1"/>
        <v>C, H, T, M, S-Health Products and Equipment</v>
      </c>
      <c r="D39" s="162" t="str">
        <f t="shared" ca="1" si="2"/>
        <v>6.4</v>
      </c>
      <c r="E39" s="135" t="str">
        <f t="shared" ca="1" si="4"/>
        <v>6.4 TB Molecular Test equipment</v>
      </c>
      <c r="F39" s="132" t="s">
        <v>2063</v>
      </c>
      <c r="G39" s="132" t="s">
        <v>2064</v>
      </c>
      <c r="H39" s="132" t="s">
        <v>2065</v>
      </c>
      <c r="I39" s="133" t="s">
        <v>2270</v>
      </c>
      <c r="J39" s="131" t="s">
        <v>99</v>
      </c>
      <c r="K39" s="131" t="str">
        <f t="shared" ca="1" si="5"/>
        <v>Cost of a pack</v>
      </c>
      <c r="L39" s="134" t="s">
        <v>2222</v>
      </c>
      <c r="M39" s="134" t="s">
        <v>2132</v>
      </c>
      <c r="N39" s="134" t="s">
        <v>2133</v>
      </c>
      <c r="O39" s="134" t="s">
        <v>2134</v>
      </c>
    </row>
    <row r="40" spans="1:15" ht="12.75" customHeight="1" x14ac:dyDescent="0.15">
      <c r="A40" s="133" t="s">
        <v>3949</v>
      </c>
      <c r="B40" s="133" t="s">
        <v>2472</v>
      </c>
      <c r="C40" s="133" t="str">
        <f t="shared" si="1"/>
        <v>C, H, T, M, S-Health Products and Equipment</v>
      </c>
      <c r="D40" s="162" t="str">
        <f t="shared" ca="1" si="2"/>
        <v>6.5</v>
      </c>
      <c r="E40" s="135" t="str">
        <f t="shared" ca="1" si="4"/>
        <v>6.5 Maintenance and service costs for health equipment</v>
      </c>
      <c r="F40" s="132" t="s">
        <v>2066</v>
      </c>
      <c r="G40" s="132" t="s">
        <v>2067</v>
      </c>
      <c r="H40" s="132" t="s">
        <v>2068</v>
      </c>
      <c r="I40" s="133" t="s">
        <v>2271</v>
      </c>
      <c r="J40" s="131" t="s">
        <v>99</v>
      </c>
      <c r="K40" s="131" t="str">
        <f t="shared" ca="1" si="5"/>
        <v>N/A</v>
      </c>
      <c r="L40" s="134" t="s">
        <v>94</v>
      </c>
      <c r="M40" s="134" t="s">
        <v>2118</v>
      </c>
      <c r="N40" s="134" t="s">
        <v>94</v>
      </c>
      <c r="O40" s="134" t="s">
        <v>2119</v>
      </c>
    </row>
    <row r="41" spans="1:15" x14ac:dyDescent="0.15">
      <c r="A41" s="133" t="s">
        <v>3949</v>
      </c>
      <c r="B41" s="133" t="s">
        <v>2472</v>
      </c>
      <c r="C41" s="133" t="str">
        <f t="shared" si="1"/>
        <v>C, H, T, M, S-Health Products and Equipment</v>
      </c>
      <c r="D41" s="162" t="str">
        <f t="shared" ca="1" si="2"/>
        <v>6.6</v>
      </c>
      <c r="E41" s="135" t="str">
        <f t="shared" ca="1" si="4"/>
        <v>6.6 Other health equipment</v>
      </c>
      <c r="F41" s="132" t="s">
        <v>2069</v>
      </c>
      <c r="G41" s="132" t="s">
        <v>2070</v>
      </c>
      <c r="H41" s="132" t="s">
        <v>2071</v>
      </c>
      <c r="I41" s="133" t="s">
        <v>2272</v>
      </c>
      <c r="J41" s="131" t="s">
        <v>99</v>
      </c>
      <c r="K41" s="131" t="str">
        <f t="shared" ca="1" si="5"/>
        <v>N/A</v>
      </c>
      <c r="L41" s="134" t="s">
        <v>94</v>
      </c>
      <c r="M41" s="134" t="s">
        <v>2118</v>
      </c>
      <c r="N41" s="134" t="s">
        <v>94</v>
      </c>
      <c r="O41" s="134" t="s">
        <v>2119</v>
      </c>
    </row>
    <row r="42" spans="1:15" x14ac:dyDescent="0.15">
      <c r="A42" s="133" t="s">
        <v>3949</v>
      </c>
      <c r="B42" s="133"/>
      <c r="C42" s="133" t="str">
        <f t="shared" si="1"/>
        <v>C, H, T, M, S-</v>
      </c>
      <c r="D42" s="162" t="str">
        <f t="shared" ca="1" si="2"/>
        <v>7.0</v>
      </c>
      <c r="E42" s="135" t="str">
        <f t="shared" ca="1" si="4"/>
        <v>7.0 Procurement and Supply-Chain Management costs (PSM)</v>
      </c>
      <c r="F42" s="132" t="s">
        <v>99</v>
      </c>
      <c r="G42" s="132" t="s">
        <v>2437</v>
      </c>
      <c r="H42" s="132" t="s">
        <v>2438</v>
      </c>
      <c r="I42" s="133" t="s">
        <v>2439</v>
      </c>
      <c r="J42" s="131" t="s">
        <v>99</v>
      </c>
      <c r="K42" s="131" t="str">
        <f t="shared" ca="1" si="5"/>
        <v>N/A</v>
      </c>
      <c r="L42" s="134" t="s">
        <v>94</v>
      </c>
      <c r="M42" s="134" t="s">
        <v>2118</v>
      </c>
      <c r="N42" s="134" t="s">
        <v>94</v>
      </c>
      <c r="O42" s="134" t="s">
        <v>2119</v>
      </c>
    </row>
    <row r="43" spans="1:15" x14ac:dyDescent="0.15">
      <c r="A43" s="133" t="s">
        <v>3949</v>
      </c>
      <c r="B43" s="133" t="s">
        <v>2473</v>
      </c>
      <c r="C43" s="133" t="str">
        <f t="shared" si="1"/>
        <v>C, H, T, M, S-PSM Costs</v>
      </c>
      <c r="D43" s="162" t="str">
        <f t="shared" ca="1" si="2"/>
        <v>7.1</v>
      </c>
      <c r="E43" s="135" t="str">
        <f t="shared" ca="1" si="4"/>
        <v>7.1 Procurement agent and handling fees</v>
      </c>
      <c r="F43" s="132" t="s">
        <v>100</v>
      </c>
      <c r="G43" s="132" t="s">
        <v>2600</v>
      </c>
      <c r="H43" s="132" t="s">
        <v>2601</v>
      </c>
      <c r="I43" s="133" t="s">
        <v>2273</v>
      </c>
      <c r="J43" s="131" t="s">
        <v>16</v>
      </c>
      <c r="K43" s="131" t="str">
        <f t="shared" ca="1" si="5"/>
        <v>N/A</v>
      </c>
      <c r="L43" s="134" t="s">
        <v>94</v>
      </c>
      <c r="M43" s="134" t="s">
        <v>2118</v>
      </c>
      <c r="N43" s="134" t="s">
        <v>94</v>
      </c>
      <c r="O43" s="134" t="s">
        <v>2119</v>
      </c>
    </row>
    <row r="44" spans="1:15" x14ac:dyDescent="0.15">
      <c r="A44" s="133" t="s">
        <v>3949</v>
      </c>
      <c r="B44" s="133" t="s">
        <v>2473</v>
      </c>
      <c r="C44" s="133" t="str">
        <f t="shared" si="1"/>
        <v>C, H, T, M, S-PSM Costs</v>
      </c>
      <c r="D44" s="162" t="str">
        <f t="shared" ca="1" si="2"/>
        <v>7.2</v>
      </c>
      <c r="E44" s="135" t="str">
        <f t="shared" ca="1" si="4"/>
        <v>7.2 Freight and insurance costs (Health products)</v>
      </c>
      <c r="F44" s="132" t="s">
        <v>101</v>
      </c>
      <c r="G44" s="132" t="s">
        <v>2072</v>
      </c>
      <c r="H44" s="132" t="s">
        <v>2073</v>
      </c>
      <c r="I44" s="133" t="s">
        <v>2274</v>
      </c>
      <c r="J44" s="131" t="s">
        <v>16</v>
      </c>
      <c r="K44" s="131" t="str">
        <f t="shared" ca="1" si="5"/>
        <v>N/A</v>
      </c>
      <c r="L44" s="134" t="s">
        <v>94</v>
      </c>
      <c r="M44" s="134" t="s">
        <v>2118</v>
      </c>
      <c r="N44" s="134" t="s">
        <v>94</v>
      </c>
      <c r="O44" s="134" t="s">
        <v>2119</v>
      </c>
    </row>
    <row r="45" spans="1:15" x14ac:dyDescent="0.15">
      <c r="A45" s="133" t="s">
        <v>3949</v>
      </c>
      <c r="B45" s="133" t="s">
        <v>2473</v>
      </c>
      <c r="C45" s="133" t="str">
        <f t="shared" si="1"/>
        <v>C, H, T, M, S-PSM Costs</v>
      </c>
      <c r="D45" s="162" t="str">
        <f t="shared" ca="1" si="2"/>
        <v>7.3</v>
      </c>
      <c r="E45" s="135" t="str">
        <f t="shared" ca="1" si="4"/>
        <v>7.3 Warehouse and Storage Costs</v>
      </c>
      <c r="F45" s="132" t="s">
        <v>102</v>
      </c>
      <c r="G45" s="132" t="s">
        <v>2074</v>
      </c>
      <c r="H45" s="132" t="s">
        <v>2075</v>
      </c>
      <c r="I45" s="133" t="s">
        <v>2275</v>
      </c>
      <c r="J45" s="131" t="s">
        <v>16</v>
      </c>
      <c r="K45" s="131" t="str">
        <f t="shared" ca="1" si="5"/>
        <v>N/A</v>
      </c>
      <c r="L45" s="134" t="s">
        <v>94</v>
      </c>
      <c r="M45" s="134" t="s">
        <v>2118</v>
      </c>
      <c r="N45" s="134" t="s">
        <v>94</v>
      </c>
      <c r="O45" s="134" t="s">
        <v>2119</v>
      </c>
    </row>
    <row r="46" spans="1:15" x14ac:dyDescent="0.15">
      <c r="A46" s="133" t="s">
        <v>3949</v>
      </c>
      <c r="B46" s="133" t="s">
        <v>2473</v>
      </c>
      <c r="C46" s="133" t="str">
        <f t="shared" si="1"/>
        <v>C, H, T, M, S-PSM Costs</v>
      </c>
      <c r="D46" s="162" t="str">
        <f t="shared" ca="1" si="2"/>
        <v>7.4</v>
      </c>
      <c r="E46" s="135" t="str">
        <f t="shared" ca="1" si="4"/>
        <v>7.4 In-country distribution costs</v>
      </c>
      <c r="F46" s="132" t="s">
        <v>103</v>
      </c>
      <c r="G46" s="132" t="s">
        <v>2076</v>
      </c>
      <c r="H46" s="132" t="s">
        <v>2077</v>
      </c>
      <c r="I46" s="133" t="s">
        <v>2602</v>
      </c>
      <c r="J46" s="131" t="s">
        <v>17</v>
      </c>
      <c r="K46" s="131" t="str">
        <f t="shared" ca="1" si="5"/>
        <v>N/A</v>
      </c>
      <c r="L46" s="134" t="s">
        <v>94</v>
      </c>
      <c r="M46" s="134" t="s">
        <v>2118</v>
      </c>
      <c r="N46" s="134" t="s">
        <v>94</v>
      </c>
      <c r="O46" s="134" t="s">
        <v>2119</v>
      </c>
    </row>
    <row r="47" spans="1:15" x14ac:dyDescent="0.15">
      <c r="A47" s="133" t="s">
        <v>3949</v>
      </c>
      <c r="B47" s="133" t="s">
        <v>2473</v>
      </c>
      <c r="C47" s="133" t="str">
        <f t="shared" si="1"/>
        <v>C, H, T, M, S-PSM Costs</v>
      </c>
      <c r="D47" s="162" t="str">
        <f t="shared" ca="1" si="2"/>
        <v>7.5</v>
      </c>
      <c r="E47" s="135" t="str">
        <f t="shared" ca="1" si="4"/>
        <v>7.5 Quality assurance and quality control costs (QA/QC)</v>
      </c>
      <c r="F47" s="132" t="s">
        <v>104</v>
      </c>
      <c r="G47" s="132" t="s">
        <v>2078</v>
      </c>
      <c r="H47" s="132" t="s">
        <v>2079</v>
      </c>
      <c r="I47" s="133" t="s">
        <v>2276</v>
      </c>
      <c r="J47" s="131" t="s">
        <v>17</v>
      </c>
      <c r="K47" s="131" t="str">
        <f t="shared" ca="1" si="5"/>
        <v>N/A</v>
      </c>
      <c r="L47" s="134" t="s">
        <v>94</v>
      </c>
      <c r="M47" s="134" t="s">
        <v>2118</v>
      </c>
      <c r="N47" s="134" t="s">
        <v>94</v>
      </c>
      <c r="O47" s="134" t="s">
        <v>2119</v>
      </c>
    </row>
    <row r="48" spans="1:15" x14ac:dyDescent="0.15">
      <c r="A48" s="133" t="s">
        <v>3949</v>
      </c>
      <c r="B48" s="133" t="s">
        <v>2473</v>
      </c>
      <c r="C48" s="133" t="str">
        <f t="shared" si="1"/>
        <v>C, H, T, M, S-PSM Costs</v>
      </c>
      <c r="D48" s="162" t="str">
        <f t="shared" ca="1" si="2"/>
        <v>7.6</v>
      </c>
      <c r="E48" s="135" t="str">
        <f t="shared" ca="1" si="4"/>
        <v>7.6 PSM Customs Clearance</v>
      </c>
      <c r="F48" s="132" t="s">
        <v>105</v>
      </c>
      <c r="G48" s="132" t="s">
        <v>2080</v>
      </c>
      <c r="H48" s="132" t="s">
        <v>2603</v>
      </c>
      <c r="I48" s="133" t="s">
        <v>2277</v>
      </c>
      <c r="J48" s="131" t="s">
        <v>17</v>
      </c>
      <c r="K48" s="131" t="str">
        <f t="shared" ca="1" si="5"/>
        <v>N/A</v>
      </c>
      <c r="L48" s="134" t="s">
        <v>94</v>
      </c>
      <c r="M48" s="134" t="s">
        <v>2118</v>
      </c>
      <c r="N48" s="134" t="s">
        <v>94</v>
      </c>
      <c r="O48" s="134" t="s">
        <v>2119</v>
      </c>
    </row>
    <row r="49" spans="1:15" x14ac:dyDescent="0.15">
      <c r="A49" s="133" t="s">
        <v>3949</v>
      </c>
      <c r="B49" s="133" t="s">
        <v>2473</v>
      </c>
      <c r="C49" s="133" t="str">
        <f t="shared" si="1"/>
        <v>C, H, T, M, S-PSM Costs</v>
      </c>
      <c r="D49" s="162" t="str">
        <f t="shared" ca="1" si="2"/>
        <v>7.7</v>
      </c>
      <c r="E49" s="135" t="str">
        <f t="shared" ca="1" si="4"/>
        <v>7.7 Other PSM costs</v>
      </c>
      <c r="F49" s="132" t="s">
        <v>106</v>
      </c>
      <c r="G49" s="132" t="s">
        <v>2081</v>
      </c>
      <c r="H49" s="132" t="s">
        <v>2082</v>
      </c>
      <c r="I49" s="133" t="s">
        <v>2278</v>
      </c>
      <c r="J49" s="131" t="s">
        <v>17</v>
      </c>
      <c r="K49" s="131" t="str">
        <f t="shared" ca="1" si="5"/>
        <v>N/A</v>
      </c>
      <c r="L49" s="134" t="s">
        <v>94</v>
      </c>
      <c r="M49" s="134" t="s">
        <v>2118</v>
      </c>
      <c r="N49" s="134" t="s">
        <v>94</v>
      </c>
      <c r="O49" s="134" t="s">
        <v>2119</v>
      </c>
    </row>
    <row r="50" spans="1:15" hidden="1" x14ac:dyDescent="0.15">
      <c r="A50" s="133" t="s">
        <v>3949</v>
      </c>
      <c r="B50" s="142"/>
      <c r="C50" s="133" t="str">
        <f t="shared" si="1"/>
        <v>C, H, T, M, S-</v>
      </c>
      <c r="D50" s="162" t="str">
        <f t="shared" ca="1" si="2"/>
        <v>8.0</v>
      </c>
      <c r="E50" s="135" t="str">
        <f t="shared" ca="1" si="4"/>
        <v>8.0 Infrastructure (INF)</v>
      </c>
      <c r="F50" s="132" t="s">
        <v>16</v>
      </c>
      <c r="G50" s="132" t="s">
        <v>2440</v>
      </c>
      <c r="H50" s="132" t="s">
        <v>2441</v>
      </c>
      <c r="I50" s="133" t="s">
        <v>2442</v>
      </c>
      <c r="J50" s="131" t="s">
        <v>19</v>
      </c>
      <c r="K50" s="131" t="str">
        <f t="shared" ca="1" si="5"/>
        <v>N/A</v>
      </c>
      <c r="L50" s="134" t="s">
        <v>94</v>
      </c>
      <c r="M50" s="134" t="s">
        <v>2118</v>
      </c>
      <c r="N50" s="134" t="s">
        <v>94</v>
      </c>
      <c r="O50" s="134" t="s">
        <v>2119</v>
      </c>
    </row>
    <row r="51" spans="1:15" hidden="1" x14ac:dyDescent="0.15">
      <c r="A51" s="133" t="s">
        <v>3949</v>
      </c>
      <c r="B51" s="142"/>
      <c r="C51" s="133" t="str">
        <f t="shared" si="1"/>
        <v>C, H, T, M, S-</v>
      </c>
      <c r="D51" s="162" t="str">
        <f t="shared" ca="1" si="2"/>
        <v>8.1</v>
      </c>
      <c r="E51" s="135" t="str">
        <f t="shared" ca="1" si="4"/>
        <v>8.1 Furniture</v>
      </c>
      <c r="F51" s="132" t="s">
        <v>27</v>
      </c>
      <c r="G51" s="132" t="s">
        <v>2083</v>
      </c>
      <c r="H51" s="132" t="s">
        <v>2084</v>
      </c>
      <c r="I51" s="133" t="s">
        <v>2279</v>
      </c>
      <c r="J51" s="131" t="s">
        <v>19</v>
      </c>
      <c r="K51" s="131" t="str">
        <f t="shared" ca="1" si="5"/>
        <v>N/A</v>
      </c>
      <c r="L51" s="134" t="s">
        <v>94</v>
      </c>
      <c r="M51" s="134" t="s">
        <v>2118</v>
      </c>
      <c r="N51" s="134" t="s">
        <v>94</v>
      </c>
      <c r="O51" s="134" t="s">
        <v>2119</v>
      </c>
    </row>
    <row r="52" spans="1:15" hidden="1" x14ac:dyDescent="0.15">
      <c r="A52" s="133" t="s">
        <v>3949</v>
      </c>
      <c r="B52" s="142"/>
      <c r="C52" s="133" t="str">
        <f t="shared" si="1"/>
        <v>C, H, T, M, S-</v>
      </c>
      <c r="D52" s="162" t="str">
        <f t="shared" ca="1" si="2"/>
        <v>8.2</v>
      </c>
      <c r="E52" s="135" t="str">
        <f t="shared" ca="1" si="4"/>
        <v>8.2 Renovation/constructions</v>
      </c>
      <c r="F52" s="132" t="s">
        <v>28</v>
      </c>
      <c r="G52" s="132" t="s">
        <v>2085</v>
      </c>
      <c r="H52" s="132" t="s">
        <v>2086</v>
      </c>
      <c r="I52" s="133" t="s">
        <v>2280</v>
      </c>
      <c r="J52" s="131" t="s">
        <v>19</v>
      </c>
      <c r="K52" s="131" t="str">
        <f t="shared" ca="1" si="5"/>
        <v>N/A</v>
      </c>
      <c r="L52" s="134" t="s">
        <v>94</v>
      </c>
      <c r="M52" s="134" t="s">
        <v>2118</v>
      </c>
      <c r="N52" s="134" t="s">
        <v>94</v>
      </c>
      <c r="O52" s="134" t="s">
        <v>2119</v>
      </c>
    </row>
    <row r="53" spans="1:15" hidden="1" x14ac:dyDescent="0.15">
      <c r="A53" s="133" t="s">
        <v>3949</v>
      </c>
      <c r="B53" s="133"/>
      <c r="C53" s="133" t="str">
        <f t="shared" si="1"/>
        <v>C, H, T, M, S-</v>
      </c>
      <c r="D53" s="162" t="str">
        <f t="shared" ca="1" si="2"/>
        <v>8.3</v>
      </c>
      <c r="E53" s="135" t="str">
        <f t="shared" ca="1" si="4"/>
        <v>8.3 Infrastructure maintenance and other INF costs</v>
      </c>
      <c r="F53" s="132" t="s">
        <v>29</v>
      </c>
      <c r="G53" s="132" t="s">
        <v>2087</v>
      </c>
      <c r="H53" s="132" t="s">
        <v>2088</v>
      </c>
      <c r="I53" s="133" t="s">
        <v>2281</v>
      </c>
      <c r="J53" s="131" t="s">
        <v>23</v>
      </c>
      <c r="K53" s="131" t="str">
        <f t="shared" ca="1" si="5"/>
        <v>N/A</v>
      </c>
      <c r="L53" s="134" t="s">
        <v>94</v>
      </c>
      <c r="M53" s="134" t="s">
        <v>2118</v>
      </c>
      <c r="N53" s="134" t="s">
        <v>94</v>
      </c>
      <c r="O53" s="134" t="s">
        <v>2119</v>
      </c>
    </row>
    <row r="54" spans="1:15" hidden="1" x14ac:dyDescent="0.15">
      <c r="A54" s="133" t="s">
        <v>3949</v>
      </c>
      <c r="B54" s="133"/>
      <c r="C54" s="133" t="str">
        <f t="shared" si="1"/>
        <v>C, H, T, M, S-</v>
      </c>
      <c r="D54" s="162" t="str">
        <f t="shared" ca="1" si="2"/>
        <v>9.0</v>
      </c>
      <c r="E54" s="135" t="str">
        <f t="shared" ca="1" si="4"/>
        <v>9.0 Non-health equipment (NHP)</v>
      </c>
      <c r="F54" s="132" t="s">
        <v>17</v>
      </c>
      <c r="G54" s="132" t="s">
        <v>2443</v>
      </c>
      <c r="H54" s="132" t="s">
        <v>2444</v>
      </c>
      <c r="I54" s="133" t="s">
        <v>2445</v>
      </c>
      <c r="J54" s="131" t="s">
        <v>23</v>
      </c>
      <c r="K54" s="131" t="str">
        <f t="shared" ca="1" si="5"/>
        <v>N/A</v>
      </c>
      <c r="L54" s="134" t="s">
        <v>94</v>
      </c>
      <c r="M54" s="134" t="s">
        <v>2118</v>
      </c>
      <c r="N54" s="134" t="s">
        <v>94</v>
      </c>
      <c r="O54" s="134" t="s">
        <v>2119</v>
      </c>
    </row>
    <row r="55" spans="1:15" hidden="1" x14ac:dyDescent="0.15">
      <c r="A55" s="133" t="s">
        <v>3949</v>
      </c>
      <c r="B55" s="133"/>
      <c r="C55" s="133" t="str">
        <f t="shared" si="1"/>
        <v>C, H, T, M, S-</v>
      </c>
      <c r="D55" s="162" t="str">
        <f t="shared" ca="1" si="2"/>
        <v>9.1</v>
      </c>
      <c r="E55" s="135" t="str">
        <f t="shared" ca="1" si="4"/>
        <v>9.1 IT - Computers, computer equipment, Software and applications</v>
      </c>
      <c r="F55" s="132" t="s">
        <v>18</v>
      </c>
      <c r="G55" s="132" t="s">
        <v>2604</v>
      </c>
      <c r="H55" s="132" t="s">
        <v>2089</v>
      </c>
      <c r="I55" s="133" t="s">
        <v>2282</v>
      </c>
      <c r="J55" s="131" t="s">
        <v>23</v>
      </c>
      <c r="K55" s="131" t="str">
        <f t="shared" ca="1" si="5"/>
        <v>N/A</v>
      </c>
      <c r="L55" s="134" t="s">
        <v>94</v>
      </c>
      <c r="M55" s="134" t="s">
        <v>2118</v>
      </c>
      <c r="N55" s="134" t="s">
        <v>94</v>
      </c>
      <c r="O55" s="134" t="s">
        <v>2119</v>
      </c>
    </row>
    <row r="56" spans="1:15" hidden="1" x14ac:dyDescent="0.15">
      <c r="A56" s="133" t="s">
        <v>3949</v>
      </c>
      <c r="B56" s="133"/>
      <c r="C56" s="133" t="str">
        <f t="shared" si="1"/>
        <v>C, H, T, M, S-</v>
      </c>
      <c r="D56" s="162" t="str">
        <f t="shared" ca="1" si="2"/>
        <v>9.2</v>
      </c>
      <c r="E56" s="135" t="str">
        <f t="shared" ca="1" si="4"/>
        <v>9.2 Vehicles</v>
      </c>
      <c r="F56" s="132" t="s">
        <v>2090</v>
      </c>
      <c r="G56" s="132" t="s">
        <v>2283</v>
      </c>
      <c r="H56" s="132" t="s">
        <v>2091</v>
      </c>
      <c r="I56" s="133" t="s">
        <v>2284</v>
      </c>
      <c r="J56" s="131" t="s">
        <v>23</v>
      </c>
      <c r="K56" s="131" t="str">
        <f t="shared" ca="1" si="5"/>
        <v>Cost of a vehicle</v>
      </c>
      <c r="L56" s="134" t="s">
        <v>5</v>
      </c>
      <c r="M56" s="134" t="s">
        <v>2147</v>
      </c>
      <c r="N56" s="134" t="s">
        <v>2148</v>
      </c>
      <c r="O56" s="134" t="s">
        <v>2149</v>
      </c>
    </row>
    <row r="57" spans="1:15" hidden="1" x14ac:dyDescent="0.15">
      <c r="A57" s="133" t="s">
        <v>3949</v>
      </c>
      <c r="B57" s="133"/>
      <c r="C57" s="133" t="str">
        <f t="shared" si="1"/>
        <v>C, H, T, M, S-</v>
      </c>
      <c r="D57" s="162" t="str">
        <f t="shared" ca="1" si="2"/>
        <v>9.3</v>
      </c>
      <c r="E57" s="135" t="str">
        <f t="shared" ca="1" si="4"/>
        <v>9.3 Other non-health equipment</v>
      </c>
      <c r="F57" s="132" t="s">
        <v>2092</v>
      </c>
      <c r="G57" s="132" t="s">
        <v>2093</v>
      </c>
      <c r="H57" s="132" t="s">
        <v>2094</v>
      </c>
      <c r="I57" s="133" t="s">
        <v>2285</v>
      </c>
      <c r="J57" s="131" t="s">
        <v>0</v>
      </c>
      <c r="K57" s="131" t="str">
        <f t="shared" ref="K57:K62" ca="1" si="6">OFFSET(L57,0,LangOffset,1,1)</f>
        <v>N/A</v>
      </c>
      <c r="L57" s="134" t="s">
        <v>94</v>
      </c>
      <c r="M57" s="134" t="s">
        <v>2118</v>
      </c>
      <c r="N57" s="134" t="s">
        <v>94</v>
      </c>
      <c r="O57" s="134" t="s">
        <v>2119</v>
      </c>
    </row>
    <row r="58" spans="1:15" hidden="1" x14ac:dyDescent="0.15">
      <c r="A58" s="133" t="s">
        <v>3949</v>
      </c>
      <c r="B58" s="133"/>
      <c r="C58" s="133" t="str">
        <f t="shared" si="1"/>
        <v>C, H, T, M, S-</v>
      </c>
      <c r="D58" s="162" t="str">
        <f t="shared" ca="1" si="2"/>
        <v>9.4</v>
      </c>
      <c r="E58" s="135" t="str">
        <f t="shared" ca="1" si="4"/>
        <v>9.4 Maintenance and service costs non-health equipment</v>
      </c>
      <c r="F58" s="132" t="s">
        <v>2095</v>
      </c>
      <c r="G58" s="132" t="s">
        <v>2605</v>
      </c>
      <c r="H58" s="132" t="s">
        <v>2096</v>
      </c>
      <c r="I58" s="133" t="s">
        <v>2286</v>
      </c>
      <c r="J58" s="131" t="s">
        <v>0</v>
      </c>
      <c r="K58" s="131" t="str">
        <f t="shared" ca="1" si="6"/>
        <v>N/A</v>
      </c>
      <c r="L58" s="134" t="s">
        <v>94</v>
      </c>
      <c r="M58" s="134" t="s">
        <v>2118</v>
      </c>
      <c r="N58" s="134" t="s">
        <v>94</v>
      </c>
      <c r="O58" s="134" t="s">
        <v>2119</v>
      </c>
    </row>
    <row r="59" spans="1:15" hidden="1" x14ac:dyDescent="0.15">
      <c r="A59" s="133" t="s">
        <v>3949</v>
      </c>
      <c r="B59" s="133"/>
      <c r="C59" s="133" t="str">
        <f t="shared" si="1"/>
        <v>C, H, T, M, S-</v>
      </c>
      <c r="D59" s="162" t="str">
        <f t="shared" ca="1" si="2"/>
        <v>10.0</v>
      </c>
      <c r="E59" s="135" t="str">
        <f t="shared" ca="1" si="4"/>
        <v>10.0 Communication Material and Publications (CMP)</v>
      </c>
      <c r="F59" s="132" t="s">
        <v>19</v>
      </c>
      <c r="G59" s="132" t="s">
        <v>2446</v>
      </c>
      <c r="H59" s="132" t="s">
        <v>2447</v>
      </c>
      <c r="I59" s="133" t="s">
        <v>2448</v>
      </c>
      <c r="J59" s="131" t="s">
        <v>0</v>
      </c>
      <c r="K59" s="131" t="str">
        <f t="shared" ca="1" si="6"/>
        <v>N/A</v>
      </c>
      <c r="L59" s="134" t="s">
        <v>94</v>
      </c>
      <c r="M59" s="134" t="s">
        <v>2118</v>
      </c>
      <c r="N59" s="134" t="s">
        <v>94</v>
      </c>
      <c r="O59" s="134" t="s">
        <v>2119</v>
      </c>
    </row>
    <row r="60" spans="1:15" hidden="1" x14ac:dyDescent="0.15">
      <c r="A60" s="133" t="s">
        <v>3949</v>
      </c>
      <c r="B60" s="133"/>
      <c r="C60" s="133" t="str">
        <f t="shared" si="1"/>
        <v>C, H, T, M, S-</v>
      </c>
      <c r="D60" s="162" t="str">
        <f t="shared" ca="1" si="2"/>
        <v>10.1</v>
      </c>
      <c r="E60" s="135" t="str">
        <f t="shared" ca="1" si="4"/>
        <v>10.1 Printed materials (forms, books, guidelines, brochure, leaflets...)</v>
      </c>
      <c r="F60" s="132" t="s">
        <v>20</v>
      </c>
      <c r="G60" s="132" t="s">
        <v>2097</v>
      </c>
      <c r="H60" s="132" t="s">
        <v>2098</v>
      </c>
      <c r="I60" s="133" t="s">
        <v>2606</v>
      </c>
      <c r="J60" s="131" t="s">
        <v>0</v>
      </c>
      <c r="K60" s="131" t="str">
        <f t="shared" ca="1" si="6"/>
        <v>N/A</v>
      </c>
      <c r="L60" s="134" t="s">
        <v>94</v>
      </c>
      <c r="M60" s="134" t="s">
        <v>2118</v>
      </c>
      <c r="N60" s="134" t="s">
        <v>94</v>
      </c>
      <c r="O60" s="134" t="s">
        <v>2119</v>
      </c>
    </row>
    <row r="61" spans="1:15" hidden="1" x14ac:dyDescent="0.15">
      <c r="A61" s="133" t="s">
        <v>3949</v>
      </c>
      <c r="B61" s="133"/>
      <c r="C61" s="133" t="str">
        <f t="shared" si="1"/>
        <v>C, H, T, M, S-</v>
      </c>
      <c r="D61" s="162" t="str">
        <f t="shared" ca="1" si="2"/>
        <v>10.2</v>
      </c>
      <c r="E61" s="135" t="str">
        <f t="shared" ca="1" si="4"/>
        <v>10.2 Television/Radio spots and programmes</v>
      </c>
      <c r="F61" s="132" t="s">
        <v>21</v>
      </c>
      <c r="G61" s="132" t="s">
        <v>2099</v>
      </c>
      <c r="H61" s="132" t="s">
        <v>2100</v>
      </c>
      <c r="I61" s="133" t="s">
        <v>2287</v>
      </c>
      <c r="J61" s="131" t="s">
        <v>0</v>
      </c>
      <c r="K61" s="131" t="str">
        <f t="shared" ca="1" si="6"/>
        <v>Average cost of a spot/program</v>
      </c>
      <c r="L61" s="134" t="s">
        <v>6</v>
      </c>
      <c r="M61" s="134" t="s">
        <v>2150</v>
      </c>
      <c r="N61" s="134" t="s">
        <v>2151</v>
      </c>
      <c r="O61" s="134" t="s">
        <v>2152</v>
      </c>
    </row>
    <row r="62" spans="1:15" hidden="1" x14ac:dyDescent="0.15">
      <c r="A62" s="133" t="s">
        <v>3949</v>
      </c>
      <c r="B62" s="142"/>
      <c r="C62" s="133" t="str">
        <f t="shared" si="1"/>
        <v>C, H, T, M, S-</v>
      </c>
      <c r="D62" s="162" t="str">
        <f t="shared" ca="1" si="2"/>
        <v>10.3</v>
      </c>
      <c r="E62" s="135" t="str">
        <f t="shared" ca="1" si="4"/>
        <v>10.3 Promotional Material (t-shirts, mugs, pins...) and other CMP costs</v>
      </c>
      <c r="F62" s="132" t="s">
        <v>22</v>
      </c>
      <c r="G62" s="132" t="s">
        <v>2101</v>
      </c>
      <c r="H62" s="132" t="s">
        <v>2102</v>
      </c>
      <c r="I62" s="133" t="s">
        <v>2288</v>
      </c>
      <c r="J62" s="135" t="s">
        <v>108</v>
      </c>
      <c r="K62" s="131" t="str">
        <f t="shared" ca="1" si="6"/>
        <v>Average cost of a set of promotional materials per person</v>
      </c>
      <c r="L62" s="134" t="s">
        <v>7</v>
      </c>
      <c r="M62" s="134" t="s">
        <v>2153</v>
      </c>
      <c r="N62" s="134" t="s">
        <v>2154</v>
      </c>
      <c r="O62" s="134" t="s">
        <v>2155</v>
      </c>
    </row>
    <row r="63" spans="1:15" hidden="1" x14ac:dyDescent="0.15">
      <c r="A63" s="133" t="s">
        <v>3949</v>
      </c>
      <c r="C63" s="133" t="str">
        <f t="shared" si="1"/>
        <v>C, H, T, M, S-</v>
      </c>
      <c r="D63" s="162" t="str">
        <f t="shared" ca="1" si="2"/>
        <v>11.0</v>
      </c>
      <c r="E63" s="135" t="str">
        <f t="shared" ca="1" si="4"/>
        <v>11.0 Programme Administration costs (PA)</v>
      </c>
      <c r="F63" s="131" t="s">
        <v>23</v>
      </c>
      <c r="G63" s="131" t="s">
        <v>2572</v>
      </c>
      <c r="H63" s="131" t="s">
        <v>2449</v>
      </c>
      <c r="I63" s="138" t="s">
        <v>2450</v>
      </c>
      <c r="J63" s="135"/>
      <c r="K63" s="135"/>
      <c r="L63" s="135" t="s">
        <v>107</v>
      </c>
      <c r="M63" s="135" t="s">
        <v>2156</v>
      </c>
      <c r="N63" s="135" t="s">
        <v>2157</v>
      </c>
      <c r="O63" s="135" t="s">
        <v>2158</v>
      </c>
    </row>
    <row r="64" spans="1:15" hidden="1" x14ac:dyDescent="0.15">
      <c r="A64" s="133" t="s">
        <v>3949</v>
      </c>
      <c r="C64" s="133" t="str">
        <f t="shared" si="1"/>
        <v>C, H, T, M, S-</v>
      </c>
      <c r="D64" s="162" t="str">
        <f t="shared" ca="1" si="2"/>
        <v>11.1</v>
      </c>
      <c r="E64" s="135" t="str">
        <f t="shared" ca="1" si="4"/>
        <v>11.1  Office related costs</v>
      </c>
      <c r="F64" s="139" t="s">
        <v>2309</v>
      </c>
      <c r="G64" s="139" t="s">
        <v>2289</v>
      </c>
      <c r="H64" s="139" t="s">
        <v>2290</v>
      </c>
      <c r="I64" s="140" t="s">
        <v>2607</v>
      </c>
      <c r="J64" s="130"/>
      <c r="K64" s="130"/>
      <c r="L64" s="130" t="s">
        <v>107</v>
      </c>
      <c r="M64" s="130" t="s">
        <v>2156</v>
      </c>
      <c r="N64" s="130" t="s">
        <v>2157</v>
      </c>
      <c r="O64" s="130" t="s">
        <v>2158</v>
      </c>
    </row>
    <row r="65" spans="1:15" hidden="1" x14ac:dyDescent="0.15">
      <c r="A65" s="133" t="s">
        <v>3949</v>
      </c>
      <c r="C65" s="133" t="str">
        <f t="shared" si="1"/>
        <v>C, H, T, M, S-</v>
      </c>
      <c r="D65" s="162" t="str">
        <f t="shared" ca="1" si="2"/>
        <v>11.2</v>
      </c>
      <c r="E65" s="135" t="str">
        <f t="shared" ca="1" si="4"/>
        <v>11.2 Unrecoverable taxes and duties</v>
      </c>
      <c r="F65" s="139" t="s">
        <v>2219</v>
      </c>
      <c r="G65" s="139" t="s">
        <v>2608</v>
      </c>
      <c r="H65" s="139" t="s">
        <v>2291</v>
      </c>
      <c r="I65" s="140" t="s">
        <v>2292</v>
      </c>
      <c r="J65" s="130"/>
      <c r="K65" s="130"/>
      <c r="L65" s="130" t="s">
        <v>94</v>
      </c>
      <c r="M65" s="130" t="s">
        <v>2118</v>
      </c>
      <c r="N65" s="130" t="s">
        <v>94</v>
      </c>
      <c r="O65" s="130" t="s">
        <v>2119</v>
      </c>
    </row>
    <row r="66" spans="1:15" hidden="1" x14ac:dyDescent="0.15">
      <c r="A66" s="133" t="s">
        <v>3949</v>
      </c>
      <c r="C66" s="133" t="str">
        <f t="shared" si="1"/>
        <v>C, H, T, M, S-</v>
      </c>
      <c r="D66" s="162" t="str">
        <f t="shared" ca="1" si="2"/>
        <v>11.3</v>
      </c>
      <c r="E66" s="135" t="str">
        <f t="shared" ca="1" si="4"/>
        <v>11.3 Indirect cost recovery (ICR) - % based</v>
      </c>
      <c r="F66" s="139" t="s">
        <v>2220</v>
      </c>
      <c r="G66" s="139" t="s">
        <v>2293</v>
      </c>
      <c r="H66" s="139" t="s">
        <v>2294</v>
      </c>
      <c r="I66" s="140" t="s">
        <v>2609</v>
      </c>
      <c r="J66" s="130"/>
      <c r="K66" s="130"/>
      <c r="L66" s="130" t="s">
        <v>94</v>
      </c>
      <c r="M66" s="130" t="s">
        <v>2118</v>
      </c>
      <c r="N66" s="130" t="s">
        <v>94</v>
      </c>
      <c r="O66" s="130" t="s">
        <v>2119</v>
      </c>
    </row>
    <row r="67" spans="1:15" hidden="1" x14ac:dyDescent="0.15">
      <c r="A67" s="133" t="s">
        <v>3949</v>
      </c>
      <c r="C67" s="133" t="str">
        <f t="shared" ref="C67:C75" si="7">CONCATENATE(A67,"-",B67)</f>
        <v>C, H, T, M, S-</v>
      </c>
      <c r="D67" s="162" t="str">
        <f t="shared" ref="D67:D75" ca="1" si="8">LEFT(E67,FIND(" ",E67)-1)</f>
        <v>11.4</v>
      </c>
      <c r="E67" s="135" t="str">
        <f t="shared" ca="1" si="4"/>
        <v>11.4 Other PA costs</v>
      </c>
      <c r="F67" s="139" t="s">
        <v>2221</v>
      </c>
      <c r="G67" s="139" t="s">
        <v>2610</v>
      </c>
      <c r="H67" s="139" t="s">
        <v>2295</v>
      </c>
      <c r="I67" s="140" t="s">
        <v>2296</v>
      </c>
      <c r="J67" s="130"/>
      <c r="K67" s="130"/>
      <c r="L67" s="130" t="s">
        <v>94</v>
      </c>
      <c r="M67" s="130" t="s">
        <v>2118</v>
      </c>
      <c r="N67" s="130" t="s">
        <v>94</v>
      </c>
      <c r="O67" s="130" t="s">
        <v>2119</v>
      </c>
    </row>
    <row r="68" spans="1:15" hidden="1" x14ac:dyDescent="0.15">
      <c r="A68" s="133" t="s">
        <v>3949</v>
      </c>
      <c r="C68" s="133" t="str">
        <f t="shared" si="7"/>
        <v>C, H, T, M, S-</v>
      </c>
      <c r="D68" s="162" t="str">
        <f t="shared" ca="1" si="8"/>
        <v>12.0</v>
      </c>
      <c r="E68" s="135" t="str">
        <f t="shared" ca="1" si="4"/>
        <v>12.0 Living support to client/ target population (LSCTP)</v>
      </c>
      <c r="F68" s="139" t="s">
        <v>0</v>
      </c>
      <c r="G68" s="139" t="s">
        <v>2573</v>
      </c>
      <c r="H68" s="139" t="s">
        <v>2574</v>
      </c>
      <c r="I68" s="140" t="s">
        <v>2575</v>
      </c>
      <c r="J68" s="130"/>
      <c r="K68" s="130"/>
      <c r="L68" s="130" t="s">
        <v>94</v>
      </c>
      <c r="M68" s="130" t="s">
        <v>2118</v>
      </c>
      <c r="N68" s="130" t="s">
        <v>94</v>
      </c>
      <c r="O68" s="130" t="s">
        <v>2119</v>
      </c>
    </row>
    <row r="69" spans="1:15" hidden="1" x14ac:dyDescent="0.15">
      <c r="A69" s="133" t="s">
        <v>3949</v>
      </c>
      <c r="C69" s="133" t="str">
        <f t="shared" si="7"/>
        <v>C, H, T, M, S-</v>
      </c>
      <c r="D69" s="162" t="str">
        <f t="shared" ca="1" si="8"/>
        <v>12.1</v>
      </c>
      <c r="E69" s="135" t="str">
        <f t="shared" ca="1" si="4"/>
        <v>12.1 OVC Support (school fees, uniforms, books...)</v>
      </c>
      <c r="F69" s="139" t="s">
        <v>1</v>
      </c>
      <c r="G69" s="139" t="s">
        <v>2611</v>
      </c>
      <c r="H69" s="139" t="s">
        <v>2103</v>
      </c>
      <c r="I69" s="140" t="s">
        <v>2297</v>
      </c>
      <c r="J69" s="130"/>
      <c r="K69" s="130"/>
      <c r="L69" s="130" t="s">
        <v>8</v>
      </c>
      <c r="M69" s="130" t="s">
        <v>2159</v>
      </c>
      <c r="N69" s="130" t="s">
        <v>2160</v>
      </c>
      <c r="O69" s="130" t="s">
        <v>2161</v>
      </c>
    </row>
    <row r="70" spans="1:15" hidden="1" x14ac:dyDescent="0.15">
      <c r="A70" s="133" t="s">
        <v>3949</v>
      </c>
      <c r="C70" s="133" t="str">
        <f t="shared" si="7"/>
        <v>C, H, T, M, S-</v>
      </c>
      <c r="D70" s="162" t="str">
        <f t="shared" ca="1" si="8"/>
        <v>12.2</v>
      </c>
      <c r="E70" s="135" t="str">
        <f t="shared" ca="1" si="4"/>
        <v>12.2 Food and care packages</v>
      </c>
      <c r="F70" s="139" t="s">
        <v>32</v>
      </c>
      <c r="G70" s="139" t="s">
        <v>2612</v>
      </c>
      <c r="H70" s="139" t="s">
        <v>2613</v>
      </c>
      <c r="I70" s="140" t="s">
        <v>2298</v>
      </c>
      <c r="J70" s="130"/>
      <c r="K70" s="130"/>
      <c r="L70" s="130" t="s">
        <v>9</v>
      </c>
      <c r="M70" s="130" t="s">
        <v>2162</v>
      </c>
      <c r="N70" s="130" t="s">
        <v>2163</v>
      </c>
      <c r="O70" s="130" t="s">
        <v>2164</v>
      </c>
    </row>
    <row r="71" spans="1:15" hidden="1" x14ac:dyDescent="0.15">
      <c r="A71" s="133" t="s">
        <v>3949</v>
      </c>
      <c r="C71" s="133" t="str">
        <f t="shared" si="7"/>
        <v>C, H, T, M, S-</v>
      </c>
      <c r="D71" s="162" t="str">
        <f t="shared" ca="1" si="8"/>
        <v>12.3</v>
      </c>
      <c r="E71" s="135" t="str">
        <f t="shared" ca="1" si="4"/>
        <v>12.3 Cash incentives to patients/counsellors/mediators</v>
      </c>
      <c r="F71" s="139" t="s">
        <v>2</v>
      </c>
      <c r="G71" s="139" t="s">
        <v>2104</v>
      </c>
      <c r="H71" s="139" t="s">
        <v>2614</v>
      </c>
      <c r="I71" s="140" t="s">
        <v>2615</v>
      </c>
      <c r="J71" s="130"/>
      <c r="K71" s="130"/>
      <c r="L71" s="130" t="s">
        <v>11</v>
      </c>
      <c r="M71" s="130" t="s">
        <v>2165</v>
      </c>
      <c r="N71" s="130" t="s">
        <v>2166</v>
      </c>
      <c r="O71" s="130" t="s">
        <v>2167</v>
      </c>
    </row>
    <row r="72" spans="1:15" hidden="1" x14ac:dyDescent="0.15">
      <c r="A72" s="133" t="s">
        <v>3949</v>
      </c>
      <c r="C72" s="133" t="str">
        <f t="shared" si="7"/>
        <v>C, H, T, M, S-</v>
      </c>
      <c r="D72" s="162" t="str">
        <f t="shared" ca="1" si="8"/>
        <v>12.4</v>
      </c>
      <c r="E72" s="135" t="str">
        <f t="shared" ca="1" si="4"/>
        <v>12.4 Micro-loans and micro-grants</v>
      </c>
      <c r="F72" s="139" t="s">
        <v>2105</v>
      </c>
      <c r="G72" s="139" t="s">
        <v>2106</v>
      </c>
      <c r="H72" s="139" t="s">
        <v>2107</v>
      </c>
      <c r="I72" s="140" t="s">
        <v>2299</v>
      </c>
      <c r="J72" s="130"/>
      <c r="K72" s="130"/>
      <c r="L72" s="130" t="s">
        <v>10</v>
      </c>
      <c r="M72" s="130" t="s">
        <v>2168</v>
      </c>
      <c r="N72" s="130" t="s">
        <v>2169</v>
      </c>
      <c r="O72" s="130" t="s">
        <v>2170</v>
      </c>
    </row>
    <row r="73" spans="1:15" hidden="1" x14ac:dyDescent="0.15">
      <c r="A73" s="133" t="s">
        <v>3949</v>
      </c>
      <c r="C73" s="133" t="str">
        <f t="shared" si="7"/>
        <v>C, H, T, M, S-</v>
      </c>
      <c r="D73" s="162" t="str">
        <f t="shared" ca="1" si="8"/>
        <v>12.5</v>
      </c>
      <c r="E73" s="135" t="str">
        <f t="shared" ca="1" si="4"/>
        <v>12.5 Other LSCTP costs</v>
      </c>
      <c r="F73" s="139" t="s">
        <v>33</v>
      </c>
      <c r="G73" s="139" t="s">
        <v>2300</v>
      </c>
      <c r="H73" s="139" t="s">
        <v>2616</v>
      </c>
      <c r="I73" s="140" t="s">
        <v>2617</v>
      </c>
      <c r="J73" s="130"/>
      <c r="K73" s="130"/>
      <c r="L73" s="130" t="s">
        <v>94</v>
      </c>
      <c r="M73" s="130" t="s">
        <v>2118</v>
      </c>
      <c r="N73" s="130" t="s">
        <v>94</v>
      </c>
      <c r="O73" s="130" t="s">
        <v>2119</v>
      </c>
    </row>
    <row r="74" spans="1:15" hidden="1" x14ac:dyDescent="0.15">
      <c r="A74" s="133" t="s">
        <v>3949</v>
      </c>
      <c r="C74" s="133" t="str">
        <f t="shared" si="7"/>
        <v>C, H, T, M, S-</v>
      </c>
      <c r="D74" s="162" t="str">
        <f t="shared" ca="1" si="8"/>
        <v>13.0</v>
      </c>
      <c r="E74" s="135" t="str">
        <f t="shared" ca="1" si="4"/>
        <v>13.0 Results-based financing (RBF)</v>
      </c>
      <c r="F74" s="139" t="s">
        <v>108</v>
      </c>
      <c r="G74" s="139" t="s">
        <v>2451</v>
      </c>
      <c r="H74" s="139" t="s">
        <v>2452</v>
      </c>
      <c r="I74" s="140" t="s">
        <v>2576</v>
      </c>
      <c r="J74" s="130"/>
      <c r="K74" s="130"/>
      <c r="L74" s="130" t="s">
        <v>94</v>
      </c>
      <c r="M74" s="130" t="s">
        <v>2118</v>
      </c>
      <c r="N74" s="130" t="s">
        <v>94</v>
      </c>
      <c r="O74" s="130" t="s">
        <v>2119</v>
      </c>
    </row>
    <row r="75" spans="1:15" hidden="1" x14ac:dyDescent="0.15">
      <c r="A75" s="133" t="s">
        <v>3949</v>
      </c>
      <c r="C75" s="133" t="str">
        <f t="shared" si="7"/>
        <v>C, H, T, M, S-</v>
      </c>
      <c r="D75" s="162" t="str">
        <f t="shared" ca="1" si="8"/>
        <v>13.1</v>
      </c>
      <c r="E75" s="135" t="str">
        <f t="shared" ca="1" si="4"/>
        <v>13.1 Results-based financing</v>
      </c>
      <c r="F75" s="139" t="s">
        <v>2474</v>
      </c>
      <c r="G75" s="139" t="s">
        <v>2475</v>
      </c>
      <c r="H75" s="139" t="s">
        <v>2476</v>
      </c>
      <c r="I75" s="140" t="s">
        <v>2618</v>
      </c>
      <c r="J75" s="130"/>
      <c r="K75" s="130"/>
      <c r="L75" s="130" t="s">
        <v>94</v>
      </c>
      <c r="M75" s="130" t="s">
        <v>2118</v>
      </c>
      <c r="N75" s="130" t="s">
        <v>94</v>
      </c>
      <c r="O75" s="130" t="s">
        <v>2119</v>
      </c>
    </row>
    <row r="76" spans="1:15" x14ac:dyDescent="0.15">
      <c r="A76" s="133" t="s">
        <v>3949</v>
      </c>
      <c r="B76" s="301" t="s">
        <v>2542</v>
      </c>
      <c r="C76" s="133" t="str">
        <f t="shared" ref="C76:C77" si="9">CONCATENATE(A76,"-",B76)</f>
        <v>C, H, T, M, S-Other Pharma &amp; Health Products</v>
      </c>
      <c r="D76" s="162" t="str">
        <f t="shared" ref="D76:D77" ca="1" si="10">LEFT(E76,FIND(" ",E76)-1)</f>
        <v>6.3</v>
      </c>
      <c r="E76" s="135" t="str">
        <f t="shared" ref="E76:E77" ca="1" si="11">OFFSET(F76,0,LangOffset,1,1)</f>
        <v>6.3 Microscopes</v>
      </c>
      <c r="F76" s="302" t="s">
        <v>2061</v>
      </c>
      <c r="G76" s="302" t="s">
        <v>2061</v>
      </c>
      <c r="H76" s="302" t="s">
        <v>2062</v>
      </c>
      <c r="I76" s="301" t="s">
        <v>2269</v>
      </c>
      <c r="J76" s="130"/>
      <c r="K76" s="130"/>
      <c r="L76" s="130"/>
      <c r="M76" s="130"/>
      <c r="N76" s="130"/>
      <c r="O76" s="130"/>
    </row>
    <row r="77" spans="1:15" x14ac:dyDescent="0.15">
      <c r="A77" s="133" t="s">
        <v>3949</v>
      </c>
      <c r="B77" s="301" t="s">
        <v>2542</v>
      </c>
      <c r="C77" s="133" t="str">
        <f t="shared" si="9"/>
        <v>C, H, T, M, S-Other Pharma &amp; Health Products</v>
      </c>
      <c r="D77" s="162" t="str">
        <f t="shared" ca="1" si="10"/>
        <v>6.6</v>
      </c>
      <c r="E77" s="135" t="str">
        <f t="shared" ca="1" si="11"/>
        <v>6.6 Other health equipment</v>
      </c>
      <c r="F77" s="302" t="s">
        <v>2069</v>
      </c>
      <c r="G77" s="302" t="s">
        <v>2070</v>
      </c>
      <c r="H77" s="302" t="s">
        <v>2071</v>
      </c>
      <c r="I77" s="301" t="s">
        <v>2272</v>
      </c>
      <c r="J77" s="130"/>
      <c r="K77" s="130"/>
      <c r="L77" s="130"/>
      <c r="M77" s="130"/>
      <c r="N77" s="130"/>
      <c r="O77" s="130"/>
    </row>
    <row r="78" spans="1:15" x14ac:dyDescent="0.15">
      <c r="J78" s="130"/>
      <c r="K78" s="130"/>
      <c r="L78" s="130"/>
      <c r="M78" s="130"/>
      <c r="N78" s="130"/>
      <c r="O78" s="130"/>
    </row>
    <row r="79" spans="1:15" x14ac:dyDescent="0.15">
      <c r="J79" s="130"/>
      <c r="K79" s="130"/>
      <c r="L79" s="130"/>
      <c r="M79" s="130"/>
      <c r="N79" s="130"/>
      <c r="O79" s="130"/>
    </row>
    <row r="80" spans="1:15" x14ac:dyDescent="0.15">
      <c r="J80" s="130"/>
      <c r="K80" s="130"/>
      <c r="L80" s="130"/>
      <c r="M80" s="130"/>
      <c r="N80" s="130"/>
      <c r="O80" s="130"/>
    </row>
    <row r="81" spans="10:15" x14ac:dyDescent="0.15">
      <c r="J81" s="130"/>
      <c r="K81" s="130"/>
      <c r="L81" s="130"/>
      <c r="M81" s="130"/>
      <c r="N81" s="130"/>
      <c r="O81" s="130"/>
    </row>
    <row r="82" spans="10:15" x14ac:dyDescent="0.15">
      <c r="J82" s="130"/>
      <c r="K82" s="130"/>
      <c r="L82" s="130"/>
      <c r="M82" s="130"/>
      <c r="N82" s="130"/>
      <c r="O82" s="130"/>
    </row>
    <row r="83" spans="10:15" x14ac:dyDescent="0.15">
      <c r="J83" s="130"/>
      <c r="K83" s="130"/>
      <c r="L83" s="130"/>
      <c r="M83" s="130"/>
      <c r="N83" s="130"/>
      <c r="O83" s="130"/>
    </row>
    <row r="84" spans="10:15" x14ac:dyDescent="0.15">
      <c r="J84" s="130"/>
      <c r="K84" s="130"/>
      <c r="L84" s="130"/>
      <c r="M84" s="130"/>
      <c r="N84" s="130"/>
      <c r="O84" s="130"/>
    </row>
    <row r="85" spans="10:15" x14ac:dyDescent="0.15">
      <c r="J85" s="130"/>
      <c r="K85" s="130"/>
      <c r="L85" s="130"/>
      <c r="M85" s="130"/>
      <c r="N85" s="130"/>
      <c r="O85" s="130"/>
    </row>
    <row r="86" spans="10:15" x14ac:dyDescent="0.15">
      <c r="J86" s="130"/>
      <c r="K86" s="130"/>
      <c r="L86" s="130"/>
      <c r="M86" s="130"/>
      <c r="N86" s="130"/>
      <c r="O86" s="130"/>
    </row>
  </sheetData>
  <phoneticPr fontId="8" type="noConversion"/>
  <pageMargins left="0.75" right="0.75" top="1" bottom="1" header="0.5" footer="0.5"/>
  <pageSetup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topLeftCell="A11" workbookViewId="0"/>
  </sheetViews>
  <sheetFormatPr baseColWidth="10" defaultColWidth="8.83203125" defaultRowHeight="16"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H39"/>
  <sheetViews>
    <sheetView showGridLines="0" tabSelected="1" topLeftCell="B1" zoomScale="85" zoomScaleNormal="85" workbookViewId="0">
      <selection activeCell="C36" sqref="C36"/>
    </sheetView>
  </sheetViews>
  <sheetFormatPr baseColWidth="10" defaultColWidth="10.83203125" defaultRowHeight="18" customHeight="1" x14ac:dyDescent="0.2"/>
  <cols>
    <col min="1" max="1" width="0" style="196" hidden="1" customWidth="1"/>
    <col min="2" max="2" width="56.1640625" style="196" customWidth="1"/>
    <col min="3" max="3" width="25.1640625" style="196" customWidth="1"/>
    <col min="4" max="4" width="21.1640625" style="198" customWidth="1"/>
    <col min="5" max="5" width="10.83203125" style="196" customWidth="1"/>
    <col min="6" max="6" width="21" style="196" customWidth="1"/>
    <col min="7" max="16384" width="10.83203125" style="196"/>
  </cols>
  <sheetData>
    <row r="1" spans="1:8" s="192" customFormat="1" x14ac:dyDescent="0.2">
      <c r="B1" s="39" t="str">
        <f ca="1">Translations!$A$3</f>
        <v>List of Health Products Template ver. DEC 2019</v>
      </c>
      <c r="C1" s="39"/>
      <c r="D1" s="39"/>
      <c r="E1" s="43"/>
      <c r="F1" s="39"/>
    </row>
    <row r="2" spans="1:8" s="71" customFormat="1" ht="24" customHeight="1" x14ac:dyDescent="0.2">
      <c r="B2" s="74" t="str">
        <f ca="1">Translations!$A$35</f>
        <v>Language:</v>
      </c>
      <c r="C2" s="253" t="s">
        <v>1437</v>
      </c>
      <c r="D2" s="75"/>
      <c r="E2" s="69"/>
      <c r="F2" s="70"/>
      <c r="H2" s="72"/>
    </row>
    <row r="3" spans="1:8" s="65" customFormat="1" ht="18" customHeight="1" x14ac:dyDescent="0.2">
      <c r="B3" s="63"/>
      <c r="C3" s="67"/>
      <c r="D3" s="193"/>
      <c r="E3" s="64"/>
      <c r="F3" s="68"/>
      <c r="H3" s="66"/>
    </row>
    <row r="4" spans="1:8" s="71" customFormat="1" ht="15.75" customHeight="1" x14ac:dyDescent="0.2">
      <c r="B4" s="80" t="str">
        <f ca="1">Translations!A9</f>
        <v>Component:</v>
      </c>
      <c r="C4" s="76" t="s">
        <v>1885</v>
      </c>
      <c r="D4" s="340" t="str">
        <f ca="1">Translations!$A$36</f>
        <v>&lt;= Make sure to update component selection if you change language</v>
      </c>
      <c r="E4" s="340"/>
      <c r="F4" s="340"/>
      <c r="H4" s="72"/>
    </row>
    <row r="5" spans="1:8" s="41" customFormat="1" x14ac:dyDescent="0.2">
      <c r="B5" s="50"/>
      <c r="C5" s="40"/>
      <c r="D5" s="340"/>
      <c r="E5" s="340"/>
      <c r="F5" s="340"/>
      <c r="G5" s="42"/>
      <c r="H5" s="42"/>
    </row>
    <row r="6" spans="1:8" s="194" customFormat="1" ht="18" customHeight="1" x14ac:dyDescent="0.2">
      <c r="B6" s="77" t="str">
        <f ca="1">Translations!$A$8</f>
        <v>Country / Applicant:</v>
      </c>
      <c r="C6" s="341" t="s">
        <v>632</v>
      </c>
      <c r="D6" s="341"/>
      <c r="E6" s="64"/>
      <c r="F6" s="70"/>
    </row>
    <row r="7" spans="1:8" s="41" customFormat="1" x14ac:dyDescent="0.2">
      <c r="B7" s="50"/>
      <c r="C7" s="40"/>
      <c r="D7" s="40"/>
      <c r="E7" s="44"/>
      <c r="F7" s="195"/>
      <c r="G7" s="42"/>
      <c r="H7" s="42"/>
    </row>
    <row r="8" spans="1:8" ht="18" customHeight="1" x14ac:dyDescent="0.2">
      <c r="B8" s="73"/>
      <c r="D8" s="197"/>
      <c r="E8" s="198"/>
    </row>
    <row r="9" spans="1:8" s="194" customFormat="1" ht="53.25" customHeight="1" x14ac:dyDescent="0.2">
      <c r="B9" s="199" t="str">
        <f ca="1">Translations!A102</f>
        <v>Payment Currency</v>
      </c>
      <c r="C9" s="313" t="str">
        <f ca="1">Translations!$A$148</f>
        <v>Currency Code</v>
      </c>
      <c r="D9" s="314" t="str">
        <f ca="1">Translations!$A$147</f>
        <v>Exchange rate
(to grant currency)</v>
      </c>
      <c r="E9" s="200"/>
      <c r="F9" s="201"/>
    </row>
    <row r="10" spans="1:8" ht="18" customHeight="1" x14ac:dyDescent="0.2">
      <c r="B10" s="202" t="str">
        <f ca="1">Translations!$A$149</f>
        <v>Concept Note / Grant</v>
      </c>
      <c r="C10" s="203" t="s">
        <v>50</v>
      </c>
      <c r="D10" s="308">
        <v>1</v>
      </c>
      <c r="E10" s="204"/>
      <c r="F10" s="205"/>
    </row>
    <row r="11" spans="1:8" ht="18" hidden="1" customHeight="1" x14ac:dyDescent="0.2">
      <c r="B11" s="202" t="str">
        <f ca="1">Translations!$A$150</f>
        <v>Local</v>
      </c>
      <c r="C11" s="206" t="str">
        <f ca="1">LocalCurrency</f>
        <v>KGS</v>
      </c>
      <c r="D11" s="207">
        <f ca="1">IF(C11&lt;&gt;"",IF(C$10="USD",VLOOKUP(C11,Currencies!G:I,2,FALSE),IF(C$10="EUR",VLOOKUP(C11,Currencies!G:I,3,FALSE),"- rate missing -")))</f>
        <v>58.411214000000001</v>
      </c>
      <c r="E11" s="208"/>
      <c r="F11" s="205"/>
    </row>
    <row r="12" spans="1:8" ht="18" hidden="1" customHeight="1" x14ac:dyDescent="0.2">
      <c r="B12" s="202" t="str">
        <f ca="1">Translations!$A$151</f>
        <v>Other</v>
      </c>
      <c r="C12" s="209" t="str">
        <f t="array" ref="C12">IF(C10="EUR","USD","EUR")</f>
        <v>EUR</v>
      </c>
      <c r="D12" s="210">
        <f>IF(C12&lt;&gt;"",IF(C$10="USD",Currencies!K1,IF(C$10="EUR",1/Currencies!K1,"- rate missing -")))</f>
        <v>0.90958700000000003</v>
      </c>
      <c r="E12" s="208"/>
      <c r="F12" s="205"/>
    </row>
    <row r="13" spans="1:8" ht="18" customHeight="1" x14ac:dyDescent="0.2">
      <c r="B13" s="202"/>
      <c r="C13" s="211"/>
      <c r="D13" s="212"/>
      <c r="E13" s="204"/>
      <c r="F13" s="205"/>
    </row>
    <row r="15" spans="1:8" s="197" customFormat="1" ht="18" customHeight="1" x14ac:dyDescent="0.2">
      <c r="B15" s="78" t="str">
        <f ca="1">Translations!$A$42</f>
        <v>Recipient</v>
      </c>
      <c r="C15" s="79"/>
      <c r="D15" s="81" t="str">
        <f ca="1">Translations!$A$43</f>
        <v>Recipient ID</v>
      </c>
      <c r="E15" s="213"/>
      <c r="F15" s="214"/>
    </row>
    <row r="16" spans="1:8" ht="18" customHeight="1" x14ac:dyDescent="0.2">
      <c r="A16" s="196">
        <f>E16</f>
        <v>1</v>
      </c>
      <c r="B16" s="338" t="s">
        <v>983</v>
      </c>
      <c r="C16" s="339"/>
      <c r="D16" s="309" t="s">
        <v>122</v>
      </c>
      <c r="E16" s="215">
        <v>1</v>
      </c>
      <c r="F16" s="205"/>
    </row>
    <row r="17" spans="1:6" ht="18" customHeight="1" x14ac:dyDescent="0.2">
      <c r="A17" s="196">
        <f t="shared" ref="A17:A25" si="0">E17</f>
        <v>2</v>
      </c>
      <c r="B17" s="338"/>
      <c r="C17" s="339"/>
      <c r="D17" s="309"/>
      <c r="E17" s="215">
        <v>2</v>
      </c>
      <c r="F17" s="205"/>
    </row>
    <row r="18" spans="1:6" ht="18" customHeight="1" x14ac:dyDescent="0.2">
      <c r="A18" s="196">
        <f t="shared" si="0"/>
        <v>3</v>
      </c>
      <c r="B18" s="338"/>
      <c r="C18" s="339"/>
      <c r="D18" s="309" t="str">
        <f>IFERROR(VLOOKUP(B18,Recipient!B:C,2,FALSE),LEFT(B18,7))</f>
        <v/>
      </c>
      <c r="E18" s="215">
        <v>3</v>
      </c>
      <c r="F18" s="205"/>
    </row>
    <row r="19" spans="1:6" ht="18" customHeight="1" x14ac:dyDescent="0.2">
      <c r="A19" s="196">
        <f t="shared" si="0"/>
        <v>4</v>
      </c>
      <c r="B19" s="338"/>
      <c r="C19" s="339"/>
      <c r="D19" s="309" t="str">
        <f>IFERROR(VLOOKUP(B19,Recipient!B:C,2,FALSE),LEFT(B19,7))</f>
        <v/>
      </c>
      <c r="E19" s="215">
        <v>4</v>
      </c>
      <c r="F19" s="205"/>
    </row>
    <row r="20" spans="1:6" ht="18" customHeight="1" x14ac:dyDescent="0.2">
      <c r="A20" s="196">
        <f t="shared" si="0"/>
        <v>5</v>
      </c>
      <c r="B20" s="338"/>
      <c r="C20" s="339"/>
      <c r="D20" s="309" t="str">
        <f>IFERROR(VLOOKUP(B20,Recipient!B:C,2,FALSE),LEFT(B20,7))</f>
        <v/>
      </c>
      <c r="E20" s="215">
        <v>5</v>
      </c>
      <c r="F20" s="205"/>
    </row>
    <row r="21" spans="1:6" ht="18" customHeight="1" x14ac:dyDescent="0.2">
      <c r="A21" s="196">
        <f t="shared" si="0"/>
        <v>6</v>
      </c>
      <c r="B21" s="338"/>
      <c r="C21" s="339"/>
      <c r="D21" s="309" t="str">
        <f>IFERROR(VLOOKUP(B21,Recipient!B:C,2,FALSE),LEFT(B21,7))</f>
        <v/>
      </c>
      <c r="E21" s="215">
        <v>6</v>
      </c>
      <c r="F21" s="205"/>
    </row>
    <row r="22" spans="1:6" ht="18" customHeight="1" x14ac:dyDescent="0.2">
      <c r="A22" s="196">
        <f t="shared" si="0"/>
        <v>7</v>
      </c>
      <c r="B22" s="338"/>
      <c r="C22" s="339"/>
      <c r="D22" s="309" t="str">
        <f>IFERROR(VLOOKUP(B22,Recipient!B:C,2,FALSE),LEFT(B22,7))</f>
        <v/>
      </c>
      <c r="E22" s="215">
        <v>7</v>
      </c>
      <c r="F22" s="216"/>
    </row>
    <row r="23" spans="1:6" ht="18" customHeight="1" x14ac:dyDescent="0.2">
      <c r="A23" s="196">
        <f t="shared" si="0"/>
        <v>8</v>
      </c>
      <c r="B23" s="338"/>
      <c r="C23" s="339"/>
      <c r="D23" s="309" t="str">
        <f>IFERROR(VLOOKUP(B23,Recipient!B:C,2,FALSE),LEFT(B23,7))</f>
        <v/>
      </c>
      <c r="E23" s="215">
        <v>8</v>
      </c>
      <c r="F23" s="205"/>
    </row>
    <row r="24" spans="1:6" ht="18" customHeight="1" x14ac:dyDescent="0.2">
      <c r="A24" s="196">
        <f t="shared" si="0"/>
        <v>9</v>
      </c>
      <c r="B24" s="338"/>
      <c r="C24" s="339"/>
      <c r="D24" s="309" t="str">
        <f>IFERROR(VLOOKUP(B24,Recipient!B:C,2,FALSE),LEFT(B24,7))</f>
        <v/>
      </c>
      <c r="E24" s="215">
        <v>9</v>
      </c>
      <c r="F24" s="205"/>
    </row>
    <row r="25" spans="1:6" ht="18" customHeight="1" x14ac:dyDescent="0.2">
      <c r="A25" s="196">
        <f t="shared" si="0"/>
        <v>10</v>
      </c>
      <c r="B25" s="338"/>
      <c r="C25" s="339"/>
      <c r="D25" s="309" t="str">
        <f>IFERROR(VLOOKUP(B25,Recipient!B:C,2,FALSE),LEFT(B25,7))</f>
        <v/>
      </c>
      <c r="E25" s="215">
        <v>10</v>
      </c>
      <c r="F25" s="205"/>
    </row>
    <row r="26" spans="1:6" ht="18" customHeight="1" x14ac:dyDescent="0.2">
      <c r="B26" s="202"/>
      <c r="C26" s="211"/>
      <c r="D26" s="212"/>
      <c r="E26" s="204"/>
      <c r="F26" s="205"/>
    </row>
    <row r="27" spans="1:6" ht="18" customHeight="1" x14ac:dyDescent="0.2">
      <c r="B27" s="196" t="str">
        <f ca="1">Translations!A217</f>
        <v>If there Principal Recipient name cannot be retrieved in the drop down menu, please type in 1)  the Principal Recipient abbreviation (2 to 7 characters) for example (ABC) and 2) name of the Organisation in the Recipient field</v>
      </c>
    </row>
    <row r="33" spans="2:4" ht="18" customHeight="1" x14ac:dyDescent="0.2">
      <c r="B33" s="270" t="str">
        <f ca="1">Translations!A201</f>
        <v>Implementation Period</v>
      </c>
      <c r="C33" s="215"/>
      <c r="D33" s="215"/>
    </row>
    <row r="34" spans="2:4" ht="18" customHeight="1" x14ac:dyDescent="0.2">
      <c r="B34" s="267" t="str">
        <f ca="1">Translations!A202</f>
        <v>Start Date (MM/YYYY)</v>
      </c>
      <c r="C34" s="269">
        <v>44197</v>
      </c>
      <c r="D34" s="215"/>
    </row>
    <row r="35" spans="2:4" ht="18" customHeight="1" x14ac:dyDescent="0.2">
      <c r="B35" s="267" t="str">
        <f ca="1">Translations!A203</f>
        <v>End Date (MM/YYYY)</v>
      </c>
      <c r="C35" s="269">
        <v>45291</v>
      </c>
      <c r="D35" s="215"/>
    </row>
    <row r="36" spans="2:4" ht="41.25" customHeight="1" x14ac:dyDescent="0.2">
      <c r="B36" s="268" t="str">
        <f ca="1">Translations!A204</f>
        <v>Confirm that Q1 in the LoHP corresponds to Q1 in the PF and Grant budget</v>
      </c>
      <c r="C36" s="272" t="s">
        <v>3892</v>
      </c>
      <c r="D36" s="215"/>
    </row>
    <row r="37" spans="2:4" ht="18" customHeight="1" x14ac:dyDescent="0.2">
      <c r="B37" s="215"/>
      <c r="C37" s="215"/>
      <c r="D37" s="215"/>
    </row>
    <row r="39" spans="2:4" ht="18" customHeight="1" x14ac:dyDescent="0.2">
      <c r="B39" s="311"/>
    </row>
  </sheetData>
  <sheetProtection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conditionalFormatting sqref="C34">
    <cfRule type="expression" dxfId="241" priority="3">
      <formula>C34=""</formula>
    </cfRule>
  </conditionalFormatting>
  <conditionalFormatting sqref="C35">
    <cfRule type="expression" dxfId="240" priority="2">
      <formula>C35=""</formula>
    </cfRule>
  </conditionalFormatting>
  <conditionalFormatting sqref="C36">
    <cfRule type="expression" dxfId="239" priority="1">
      <formula>C36=""</formula>
    </cfRule>
  </conditionalFormatting>
  <dataValidations count="9">
    <dataValidation type="list" allowBlank="1" showInputMessage="1" showErrorMessage="1" sqref="C6:D6" xr:uid="{00000000-0002-0000-0200-000000000000}">
      <formula1>Country</formula1>
    </dataValidation>
    <dataValidation type="list" allowBlank="1" showInputMessage="1" showErrorMessage="1" errorTitle="Language" error="You can only select language, you can not edit or modify the text." sqref="C2" xr:uid="{00000000-0002-0000-0200-000001000000}">
      <formula1>"English,French,Spanish"</formula1>
    </dataValidation>
    <dataValidation type="list" allowBlank="1" showInputMessage="1" showErrorMessage="1" sqref="G5 G7" xr:uid="{00000000-0002-0000-0200-000002000000}">
      <formula1>"English,French,Spanish,Russian"</formula1>
    </dataValidation>
    <dataValidation allowBlank="1" showInputMessage="1" sqref="C3" xr:uid="{00000000-0002-0000-0200-000003000000}"/>
    <dataValidation type="list" allowBlank="1" showInputMessage="1" showErrorMessage="1" errorTitle="Disease" error="Select Disease only, you can edit or enter text." sqref="C4" xr:uid="{00000000-0002-0000-0200-000004000000}">
      <formula1>Components</formula1>
    </dataValidation>
    <dataValidation type="list" allowBlank="1" showInputMessage="1" showErrorMessage="1" sqref="C10" xr:uid="{00000000-0002-0000-0200-000005000000}">
      <formula1>"EUR,USD"</formula1>
    </dataValidation>
    <dataValidation type="decimal" operator="greaterThanOrEqual" allowBlank="1" showInputMessage="1" showErrorMessage="1" sqref="D11:D12" xr:uid="{00000000-0002-0000-0200-000006000000}">
      <formula1>-1</formula1>
    </dataValidation>
    <dataValidation type="date" allowBlank="1" showInputMessage="1" showErrorMessage="1" error="Date outside of range (needs to be between 2017 and 2022)" sqref="C34:C35" xr:uid="{00000000-0002-0000-0200-000007000000}">
      <formula1>43831</formula1>
      <formula2>45291</formula2>
    </dataValidation>
    <dataValidation type="list" allowBlank="1" showInputMessage="1" sqref="B16:C25" xr:uid="{00000000-0002-0000-0200-000008000000}">
      <formula1>PRsInCountry</formula1>
    </dataValidation>
  </dataValidations>
  <pageMargins left="0.75" right="0.75" top="1" bottom="1" header="0.5" footer="0.5"/>
  <pageSetup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9000000}">
          <x14:formula1>
            <xm:f>Translations!$A$205:$A$206</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dimension ref="A1:I1390"/>
  <sheetViews>
    <sheetView topLeftCell="G1" zoomScaleNormal="85" workbookViewId="0">
      <pane ySplit="1" topLeftCell="A470" activePane="bottomLeft" state="frozen"/>
      <selection activeCell="B2" sqref="B2"/>
      <selection pane="bottomLeft" activeCell="I476" sqref="I476:I492"/>
    </sheetView>
  </sheetViews>
  <sheetFormatPr baseColWidth="10" defaultColWidth="9" defaultRowHeight="14" x14ac:dyDescent="0.2"/>
  <cols>
    <col min="1" max="1" width="36.83203125" style="316" customWidth="1"/>
    <col min="2" max="2" width="5.5" style="5" customWidth="1"/>
    <col min="3" max="3" width="27.1640625" style="5" customWidth="1"/>
    <col min="4" max="4" width="28.5" style="316" customWidth="1"/>
    <col min="5" max="7" width="18" style="316" customWidth="1"/>
    <col min="8" max="8" width="34" style="5" customWidth="1"/>
    <col min="9" max="16384" width="9" style="5"/>
  </cols>
  <sheetData>
    <row r="1" spans="1:9" x14ac:dyDescent="0.2">
      <c r="A1" s="316" t="s">
        <v>2481</v>
      </c>
      <c r="B1" s="146" t="s">
        <v>2490</v>
      </c>
      <c r="C1" s="146" t="s">
        <v>2485</v>
      </c>
      <c r="D1" s="316" t="s">
        <v>2486</v>
      </c>
      <c r="E1" s="316" t="s">
        <v>2487</v>
      </c>
      <c r="F1" s="316" t="s">
        <v>2488</v>
      </c>
      <c r="G1" s="316" t="s">
        <v>2489</v>
      </c>
      <c r="H1" s="146" t="s">
        <v>2479</v>
      </c>
      <c r="I1" s="146" t="s">
        <v>2554</v>
      </c>
    </row>
    <row r="2" spans="1:9" ht="15" x14ac:dyDescent="0.2">
      <c r="A2" s="317" t="s">
        <v>3822</v>
      </c>
      <c r="B2" s="5">
        <f>IFERROR(VLOOKUP(A2,CatProd!C:G,5,FALSE),"")</f>
        <v>1</v>
      </c>
      <c r="C2" s="5" t="str">
        <f t="shared" ref="C2:C65" ca="1" si="0">IF(OFFSET(D2,0,LangOffset,1,1)&lt;&gt;"",OFFSET(D2,0,LangOffset,1,1),"")</f>
        <v xml:space="preserve"> 20mg/ml oral solution 240ml</v>
      </c>
      <c r="D2" s="317" t="s">
        <v>3976</v>
      </c>
      <c r="E2" s="317" t="s">
        <v>3976</v>
      </c>
      <c r="F2" s="317" t="s">
        <v>3976</v>
      </c>
      <c r="G2" s="317" t="s">
        <v>3976</v>
      </c>
      <c r="H2" s="5" t="str">
        <f t="shared" ref="H2:H65" ca="1" si="1">CONCATENATE(B2,"-",C2)</f>
        <v>1- 20mg/ml oral solution 240ml</v>
      </c>
      <c r="I2" s="306">
        <v>1</v>
      </c>
    </row>
    <row r="3" spans="1:9" ht="15" x14ac:dyDescent="0.2">
      <c r="A3" s="317" t="s">
        <v>3822</v>
      </c>
      <c r="B3" s="5">
        <f>IFERROR(VLOOKUP(A3,CatProd!C:G,5,FALSE),"")</f>
        <v>1</v>
      </c>
      <c r="C3" s="5" t="str">
        <f t="shared" ca="1" si="0"/>
        <v xml:space="preserve"> 300mg tablet 60</v>
      </c>
      <c r="D3" s="317" t="s">
        <v>3977</v>
      </c>
      <c r="E3" s="317" t="s">
        <v>3977</v>
      </c>
      <c r="F3" s="317" t="s">
        <v>3977</v>
      </c>
      <c r="G3" s="317" t="s">
        <v>3977</v>
      </c>
      <c r="H3" s="5" t="str">
        <f t="shared" ca="1" si="1"/>
        <v>1- 300mg tablet 60</v>
      </c>
      <c r="I3" s="306">
        <v>2</v>
      </c>
    </row>
    <row r="4" spans="1:9" ht="15" x14ac:dyDescent="0.2">
      <c r="A4" s="317" t="s">
        <v>3822</v>
      </c>
      <c r="B4" s="5">
        <f>IFERROR(VLOOKUP(A4,CatProd!C:G,5,FALSE),"")</f>
        <v>1</v>
      </c>
      <c r="C4" s="5" t="str">
        <f t="shared" ca="1" si="0"/>
        <v xml:space="preserve"> 60mg tablet dispersible 60</v>
      </c>
      <c r="D4" s="317" t="s">
        <v>3955</v>
      </c>
      <c r="E4" s="317" t="s">
        <v>3955</v>
      </c>
      <c r="F4" s="317" t="s">
        <v>3955</v>
      </c>
      <c r="G4" s="317" t="s">
        <v>3955</v>
      </c>
      <c r="H4" s="5" t="str">
        <f t="shared" ca="1" si="1"/>
        <v>1- 60mg tablet dispersible 60</v>
      </c>
      <c r="I4" s="306">
        <v>3</v>
      </c>
    </row>
    <row r="5" spans="1:9" ht="15" x14ac:dyDescent="0.2">
      <c r="A5" s="317" t="s">
        <v>3823</v>
      </c>
      <c r="B5" s="5">
        <f>IFERROR(VLOOKUP(A5,CatProd!C:G,5,FALSE),"")</f>
        <v>2</v>
      </c>
      <c r="C5" s="5" t="str">
        <f t="shared" ca="1" si="0"/>
        <v xml:space="preserve"> 120/60mg tablet dispersible 30</v>
      </c>
      <c r="D5" s="317" t="s">
        <v>3956</v>
      </c>
      <c r="E5" s="317" t="s">
        <v>3956</v>
      </c>
      <c r="F5" s="317" t="s">
        <v>3956</v>
      </c>
      <c r="G5" s="317" t="s">
        <v>3956</v>
      </c>
      <c r="H5" s="5" t="str">
        <f t="shared" ca="1" si="1"/>
        <v>2- 120/60mg tablet dispersible 30</v>
      </c>
      <c r="I5" s="306">
        <v>4</v>
      </c>
    </row>
    <row r="6" spans="1:9" ht="15" x14ac:dyDescent="0.2">
      <c r="A6" s="317" t="s">
        <v>3823</v>
      </c>
      <c r="B6" s="5">
        <f>IFERROR(VLOOKUP(A6,CatProd!C:G,5,FALSE),"")</f>
        <v>2</v>
      </c>
      <c r="C6" s="5" t="str">
        <f t="shared" ca="1" si="0"/>
        <v xml:space="preserve"> 120/60mg tablet dispersible 60</v>
      </c>
      <c r="D6" s="317" t="s">
        <v>3957</v>
      </c>
      <c r="E6" s="317" t="s">
        <v>3957</v>
      </c>
      <c r="F6" s="317" t="s">
        <v>3957</v>
      </c>
      <c r="G6" s="317" t="s">
        <v>3957</v>
      </c>
      <c r="H6" s="5" t="str">
        <f t="shared" ca="1" si="1"/>
        <v>2- 120/60mg tablet dispersible 60</v>
      </c>
      <c r="I6" s="306">
        <v>5</v>
      </c>
    </row>
    <row r="7" spans="1:9" ht="15" x14ac:dyDescent="0.2">
      <c r="A7" s="317" t="s">
        <v>3823</v>
      </c>
      <c r="B7" s="5">
        <f>IFERROR(VLOOKUP(A7,CatProd!C:G,5,FALSE),"")</f>
        <v>2</v>
      </c>
      <c r="C7" s="5" t="str">
        <f t="shared" ca="1" si="0"/>
        <v xml:space="preserve"> 60/30mg tablet dispersible 60</v>
      </c>
      <c r="D7" s="317" t="s">
        <v>3958</v>
      </c>
      <c r="E7" s="317" t="s">
        <v>3958</v>
      </c>
      <c r="F7" s="317" t="s">
        <v>3958</v>
      </c>
      <c r="G7" s="317" t="s">
        <v>3958</v>
      </c>
      <c r="H7" s="5" t="str">
        <f t="shared" ca="1" si="1"/>
        <v>2- 60/30mg tablet dispersible 60</v>
      </c>
      <c r="I7" s="306">
        <v>6</v>
      </c>
    </row>
    <row r="8" spans="1:9" ht="15" x14ac:dyDescent="0.2">
      <c r="A8" s="317" t="s">
        <v>3823</v>
      </c>
      <c r="B8" s="5">
        <f>IFERROR(VLOOKUP(A8,CatProd!C:G,5,FALSE),"")</f>
        <v>2</v>
      </c>
      <c r="C8" s="5" t="str">
        <f t="shared" ca="1" si="0"/>
        <v xml:space="preserve"> 600/300mg tablet 30</v>
      </c>
      <c r="D8" s="317" t="s">
        <v>3959</v>
      </c>
      <c r="E8" s="317" t="s">
        <v>3959</v>
      </c>
      <c r="F8" s="317" t="s">
        <v>3959</v>
      </c>
      <c r="G8" s="317" t="s">
        <v>3959</v>
      </c>
      <c r="H8" s="5" t="str">
        <f t="shared" ca="1" si="1"/>
        <v>2- 600/300mg tablet 30</v>
      </c>
      <c r="I8" s="306">
        <v>7</v>
      </c>
    </row>
    <row r="9" spans="1:9" ht="15" x14ac:dyDescent="0.2">
      <c r="A9" s="317" t="s">
        <v>3824</v>
      </c>
      <c r="B9" s="5">
        <f>IFERROR(VLOOKUP(A9,CatProd!C:G,5,FALSE),"")</f>
        <v>3</v>
      </c>
      <c r="C9" s="5" t="str">
        <f t="shared" ca="1" si="0"/>
        <v xml:space="preserve"> 300/150/300mg tablet 60</v>
      </c>
      <c r="D9" s="317" t="s">
        <v>3960</v>
      </c>
      <c r="E9" s="317" t="s">
        <v>3960</v>
      </c>
      <c r="F9" s="317" t="s">
        <v>3960</v>
      </c>
      <c r="G9" s="317" t="s">
        <v>3960</v>
      </c>
      <c r="H9" s="5" t="str">
        <f t="shared" ca="1" si="1"/>
        <v>3- 300/150/300mg tablet 60</v>
      </c>
      <c r="I9" s="306">
        <v>8</v>
      </c>
    </row>
    <row r="10" spans="1:9" ht="15" x14ac:dyDescent="0.2">
      <c r="A10" s="317" t="s">
        <v>3824</v>
      </c>
      <c r="B10" s="5">
        <f>IFERROR(VLOOKUP(A10,CatProd!C:G,5,FALSE),"")</f>
        <v>3</v>
      </c>
      <c r="C10" s="5" t="str">
        <f t="shared" ca="1" si="0"/>
        <v xml:space="preserve"> 60/30/60mg tablet 60</v>
      </c>
      <c r="D10" s="317" t="s">
        <v>3961</v>
      </c>
      <c r="E10" s="317" t="s">
        <v>3961</v>
      </c>
      <c r="F10" s="317" t="s">
        <v>3961</v>
      </c>
      <c r="G10" s="317" t="s">
        <v>3961</v>
      </c>
      <c r="H10" s="5" t="str">
        <f t="shared" ca="1" si="1"/>
        <v>3- 60/30/60mg tablet 60</v>
      </c>
      <c r="I10" s="306">
        <v>9</v>
      </c>
    </row>
    <row r="11" spans="1:9" ht="15" x14ac:dyDescent="0.2">
      <c r="A11" s="317" t="s">
        <v>3825</v>
      </c>
      <c r="B11" s="5">
        <f>IFERROR(VLOOKUP(A11,CatProd!C:G,5,FALSE),"")</f>
        <v>4</v>
      </c>
      <c r="C11" s="5" t="str">
        <f t="shared" ca="1" si="0"/>
        <v xml:space="preserve"> 100mg capsule 60</v>
      </c>
      <c r="D11" s="317" t="s">
        <v>3962</v>
      </c>
      <c r="E11" s="317" t="s">
        <v>3962</v>
      </c>
      <c r="F11" s="317" t="s">
        <v>3962</v>
      </c>
      <c r="G11" s="317" t="s">
        <v>3962</v>
      </c>
      <c r="H11" s="5" t="str">
        <f t="shared" ca="1" si="1"/>
        <v>4- 100mg capsule 60</v>
      </c>
      <c r="I11" s="306">
        <v>10</v>
      </c>
    </row>
    <row r="12" spans="1:9" ht="15" x14ac:dyDescent="0.2">
      <c r="A12" s="317" t="s">
        <v>3825</v>
      </c>
      <c r="B12" s="5">
        <f>IFERROR(VLOOKUP(A12,CatProd!C:G,5,FALSE),"")</f>
        <v>4</v>
      </c>
      <c r="C12" s="5" t="str">
        <f t="shared" ca="1" si="0"/>
        <v xml:space="preserve"> 150mg capsule 30</v>
      </c>
      <c r="D12" s="317" t="s">
        <v>3963</v>
      </c>
      <c r="E12" s="317" t="s">
        <v>3963</v>
      </c>
      <c r="F12" s="317" t="s">
        <v>3963</v>
      </c>
      <c r="G12" s="317" t="s">
        <v>3963</v>
      </c>
      <c r="H12" s="5" t="str">
        <f t="shared" ca="1" si="1"/>
        <v>4- 150mg capsule 30</v>
      </c>
      <c r="I12" s="306">
        <v>11</v>
      </c>
    </row>
    <row r="13" spans="1:9" ht="15" x14ac:dyDescent="0.2">
      <c r="A13" s="317" t="s">
        <v>3825</v>
      </c>
      <c r="B13" s="5">
        <f>IFERROR(VLOOKUP(A13,CatProd!C:G,5,FALSE),"")</f>
        <v>4</v>
      </c>
      <c r="C13" s="5" t="str">
        <f t="shared" ca="1" si="0"/>
        <v xml:space="preserve"> 150mg capsule 60</v>
      </c>
      <c r="D13" s="317" t="s">
        <v>3964</v>
      </c>
      <c r="E13" s="317" t="s">
        <v>3964</v>
      </c>
      <c r="F13" s="317" t="s">
        <v>3964</v>
      </c>
      <c r="G13" s="317" t="s">
        <v>3964</v>
      </c>
      <c r="H13" s="5" t="str">
        <f t="shared" ca="1" si="1"/>
        <v>4- 150mg capsule 60</v>
      </c>
      <c r="I13" s="306">
        <v>12</v>
      </c>
    </row>
    <row r="14" spans="1:9" ht="15" x14ac:dyDescent="0.2">
      <c r="A14" s="317" t="s">
        <v>3825</v>
      </c>
      <c r="B14" s="5">
        <f>IFERROR(VLOOKUP(A14,CatProd!C:G,5,FALSE),"")</f>
        <v>4</v>
      </c>
      <c r="C14" s="5" t="str">
        <f t="shared" ca="1" si="0"/>
        <v xml:space="preserve"> 200mg capsule 60</v>
      </c>
      <c r="D14" s="317" t="s">
        <v>3965</v>
      </c>
      <c r="E14" s="317" t="s">
        <v>3965</v>
      </c>
      <c r="F14" s="317" t="s">
        <v>3965</v>
      </c>
      <c r="G14" s="317" t="s">
        <v>3965</v>
      </c>
      <c r="H14" s="5" t="str">
        <f t="shared" ca="1" si="1"/>
        <v>4- 200mg capsule 60</v>
      </c>
      <c r="I14" s="306">
        <v>13</v>
      </c>
    </row>
    <row r="15" spans="1:9" ht="15" x14ac:dyDescent="0.2">
      <c r="A15" s="317" t="s">
        <v>3825</v>
      </c>
      <c r="B15" s="5">
        <f>IFERROR(VLOOKUP(A15,CatProd!C:G,5,FALSE),"")</f>
        <v>4</v>
      </c>
      <c r="C15" s="5" t="str">
        <f t="shared" ca="1" si="0"/>
        <v xml:space="preserve"> 300mg capsule 30</v>
      </c>
      <c r="D15" s="317" t="s">
        <v>3966</v>
      </c>
      <c r="E15" s="317" t="s">
        <v>3966</v>
      </c>
      <c r="F15" s="317" t="s">
        <v>3966</v>
      </c>
      <c r="G15" s="317" t="s">
        <v>3966</v>
      </c>
      <c r="H15" s="5" t="str">
        <f t="shared" ca="1" si="1"/>
        <v>4- 300mg capsule 30</v>
      </c>
      <c r="I15" s="306">
        <v>14</v>
      </c>
    </row>
    <row r="16" spans="1:9" ht="15" x14ac:dyDescent="0.2">
      <c r="A16" s="317" t="s">
        <v>3826</v>
      </c>
      <c r="B16" s="5">
        <f>IFERROR(VLOOKUP(A16,CatProd!C:G,5,FALSE),"")</f>
        <v>5</v>
      </c>
      <c r="C16" s="5" t="str">
        <f t="shared" ca="1" si="0"/>
        <v xml:space="preserve"> 300/100mg tablet 30</v>
      </c>
      <c r="D16" s="317" t="s">
        <v>3967</v>
      </c>
      <c r="E16" s="317" t="s">
        <v>3967</v>
      </c>
      <c r="F16" s="317" t="s">
        <v>3967</v>
      </c>
      <c r="G16" s="317" t="s">
        <v>3967</v>
      </c>
      <c r="H16" s="5" t="str">
        <f t="shared" ca="1" si="1"/>
        <v>5- 300/100mg tablet 30</v>
      </c>
      <c r="I16" s="306">
        <v>15</v>
      </c>
    </row>
    <row r="17" spans="1:9" ht="15" x14ac:dyDescent="0.2">
      <c r="A17" s="317" t="s">
        <v>3953</v>
      </c>
      <c r="B17" s="5">
        <f>IFERROR(VLOOKUP(A17,CatProd!C:G,5,FALSE),"")</f>
        <v>6</v>
      </c>
      <c r="C17" s="5" t="str">
        <f t="shared" ca="1" si="0"/>
        <v xml:space="preserve"> 300/100+150/300mg tablet co-blistered 30+60</v>
      </c>
      <c r="D17" s="317" t="s">
        <v>3968</v>
      </c>
      <c r="E17" s="317" t="s">
        <v>3968</v>
      </c>
      <c r="F17" s="317" t="s">
        <v>3968</v>
      </c>
      <c r="G17" s="317" t="s">
        <v>3968</v>
      </c>
      <c r="H17" s="5" t="str">
        <f t="shared" ca="1" si="1"/>
        <v>6- 300/100+150/300mg tablet co-blistered 30+60</v>
      </c>
      <c r="I17" s="306">
        <v>16</v>
      </c>
    </row>
    <row r="18" spans="1:9" ht="15" x14ac:dyDescent="0.2">
      <c r="A18" s="317" t="s">
        <v>3827</v>
      </c>
      <c r="B18" s="5">
        <f>IFERROR(VLOOKUP(A18,CatProd!C:G,5,FALSE),"")</f>
        <v>7</v>
      </c>
      <c r="C18" s="5" t="str">
        <f t="shared" ca="1" si="0"/>
        <v xml:space="preserve"> 150mg tablet 240</v>
      </c>
      <c r="D18" s="317" t="s">
        <v>3969</v>
      </c>
      <c r="E18" s="317" t="s">
        <v>3969</v>
      </c>
      <c r="F18" s="317" t="s">
        <v>3969</v>
      </c>
      <c r="G18" s="317" t="s">
        <v>3969</v>
      </c>
      <c r="H18" s="5" t="str">
        <f t="shared" ca="1" si="1"/>
        <v>7- 150mg tablet 240</v>
      </c>
      <c r="I18" s="306">
        <v>17</v>
      </c>
    </row>
    <row r="19" spans="1:9" ht="15" x14ac:dyDescent="0.2">
      <c r="A19" s="317" t="s">
        <v>3827</v>
      </c>
      <c r="B19" s="5">
        <f>IFERROR(VLOOKUP(A19,CatProd!C:G,5,FALSE),"")</f>
        <v>7</v>
      </c>
      <c r="C19" s="5" t="str">
        <f t="shared" ca="1" si="0"/>
        <v xml:space="preserve"> 400mg tablet 60</v>
      </c>
      <c r="D19" s="317" t="s">
        <v>3970</v>
      </c>
      <c r="E19" s="317" t="s">
        <v>3970</v>
      </c>
      <c r="F19" s="317" t="s">
        <v>3970</v>
      </c>
      <c r="G19" s="317" t="s">
        <v>3970</v>
      </c>
      <c r="H19" s="5" t="str">
        <f t="shared" ca="1" si="1"/>
        <v>7- 400mg tablet 60</v>
      </c>
      <c r="I19" s="306">
        <v>18</v>
      </c>
    </row>
    <row r="20" spans="1:9" ht="15" x14ac:dyDescent="0.2">
      <c r="A20" s="317" t="s">
        <v>3827</v>
      </c>
      <c r="B20" s="5">
        <f>IFERROR(VLOOKUP(A20,CatProd!C:G,5,FALSE),"")</f>
        <v>7</v>
      </c>
      <c r="C20" s="5" t="str">
        <f t="shared" ca="1" si="0"/>
        <v xml:space="preserve"> 600mg tablet 60</v>
      </c>
      <c r="D20" s="317" t="s">
        <v>3971</v>
      </c>
      <c r="E20" s="317" t="s">
        <v>3971</v>
      </c>
      <c r="F20" s="317" t="s">
        <v>3971</v>
      </c>
      <c r="G20" s="317" t="s">
        <v>3971</v>
      </c>
      <c r="H20" s="5" t="str">
        <f t="shared" ca="1" si="1"/>
        <v>7- 600mg tablet 60</v>
      </c>
      <c r="I20" s="306">
        <v>19</v>
      </c>
    </row>
    <row r="21" spans="1:9" ht="15" x14ac:dyDescent="0.2">
      <c r="A21" s="317" t="s">
        <v>3827</v>
      </c>
      <c r="B21" s="5">
        <f>IFERROR(VLOOKUP(A21,CatProd!C:G,5,FALSE),"")</f>
        <v>7</v>
      </c>
      <c r="C21" s="5" t="str">
        <f t="shared" ca="1" si="0"/>
        <v xml:space="preserve"> 75mg tablet 480</v>
      </c>
      <c r="D21" s="317" t="s">
        <v>3972</v>
      </c>
      <c r="E21" s="317" t="s">
        <v>3972</v>
      </c>
      <c r="F21" s="317" t="s">
        <v>3972</v>
      </c>
      <c r="G21" s="317" t="s">
        <v>3972</v>
      </c>
      <c r="H21" s="5" t="str">
        <f t="shared" ca="1" si="1"/>
        <v>7- 75mg tablet 480</v>
      </c>
      <c r="I21" s="306">
        <v>20</v>
      </c>
    </row>
    <row r="22" spans="1:9" ht="15" x14ac:dyDescent="0.2">
      <c r="A22" s="318" t="s">
        <v>3827</v>
      </c>
      <c r="B22" s="5">
        <f>IFERROR(VLOOKUP(A22,CatProd!C:G,5,FALSE),"")</f>
        <v>7</v>
      </c>
      <c r="C22" s="5" t="str">
        <f t="shared" ca="1" si="0"/>
        <v xml:space="preserve"> 800mg tablet 30</v>
      </c>
      <c r="D22" s="317" t="s">
        <v>3973</v>
      </c>
      <c r="E22" s="317" t="s">
        <v>3973</v>
      </c>
      <c r="F22" s="317" t="s">
        <v>3973</v>
      </c>
      <c r="G22" s="317" t="s">
        <v>3973</v>
      </c>
      <c r="H22" s="5" t="str">
        <f t="shared" ca="1" si="1"/>
        <v>7- 800mg tablet 30</v>
      </c>
      <c r="I22" s="306">
        <v>21</v>
      </c>
    </row>
    <row r="23" spans="1:9" ht="15" x14ac:dyDescent="0.2">
      <c r="A23" s="318" t="s">
        <v>3954</v>
      </c>
      <c r="B23" s="5">
        <f>IFERROR(VLOOKUP(A23,CatProd!C:G,5,FALSE),"")</f>
        <v>8</v>
      </c>
      <c r="C23" s="5" t="str">
        <f t="shared" ca="1" si="0"/>
        <v xml:space="preserve"> 400/50mg tablet 60</v>
      </c>
      <c r="D23" s="318" t="s">
        <v>3974</v>
      </c>
      <c r="E23" s="318" t="s">
        <v>3974</v>
      </c>
      <c r="F23" s="318" t="s">
        <v>3974</v>
      </c>
      <c r="G23" s="318" t="s">
        <v>3974</v>
      </c>
      <c r="H23" s="5" t="str">
        <f t="shared" ca="1" si="1"/>
        <v>8- 400/50mg tablet 60</v>
      </c>
      <c r="I23" s="306">
        <v>22</v>
      </c>
    </row>
    <row r="24" spans="1:9" ht="15" x14ac:dyDescent="0.2">
      <c r="A24" s="318" t="s">
        <v>3954</v>
      </c>
      <c r="B24" s="5">
        <f>IFERROR(VLOOKUP(A24,CatProd!C:G,5,FALSE),"")</f>
        <v>8</v>
      </c>
      <c r="C24" s="5" t="str">
        <f t="shared" ca="1" si="0"/>
        <v xml:space="preserve"> 800/100mg tablet 30</v>
      </c>
      <c r="D24" s="318" t="s">
        <v>3975</v>
      </c>
      <c r="E24" s="318" t="s">
        <v>3975</v>
      </c>
      <c r="F24" s="318" t="s">
        <v>3975</v>
      </c>
      <c r="G24" s="318" t="s">
        <v>3975</v>
      </c>
      <c r="H24" s="5" t="str">
        <f t="shared" ca="1" si="1"/>
        <v>8- 800/100mg tablet 30</v>
      </c>
      <c r="I24" s="306">
        <v>23</v>
      </c>
    </row>
    <row r="25" spans="1:9" ht="15" x14ac:dyDescent="0.2">
      <c r="A25" s="317" t="s">
        <v>3828</v>
      </c>
      <c r="B25" s="5">
        <f>IFERROR(VLOOKUP(A25,CatProd!C:G,5,FALSE),"")</f>
        <v>9</v>
      </c>
      <c r="C25" s="5" t="str">
        <f t="shared" ca="1" si="0"/>
        <v xml:space="preserve"> 50mg tablet 30</v>
      </c>
      <c r="D25" s="317" t="s">
        <v>3986</v>
      </c>
      <c r="E25" s="317" t="s">
        <v>3986</v>
      </c>
      <c r="F25" s="317" t="s">
        <v>3986</v>
      </c>
      <c r="G25" s="317" t="s">
        <v>3986</v>
      </c>
      <c r="H25" s="5" t="str">
        <f t="shared" ca="1" si="1"/>
        <v>9- 50mg tablet 30</v>
      </c>
      <c r="I25" s="306">
        <v>24</v>
      </c>
    </row>
    <row r="26" spans="1:9" ht="15" x14ac:dyDescent="0.2">
      <c r="A26" s="304" t="s">
        <v>3828</v>
      </c>
      <c r="B26" s="5">
        <f>IFERROR(VLOOKUP(A26,CatProd!C:G,5,FALSE),"")</f>
        <v>9</v>
      </c>
      <c r="C26" s="5" t="str">
        <f t="shared" ca="1" si="0"/>
        <v>10mg - Tablets - Bottle of 30</v>
      </c>
      <c r="D26" s="304" t="s">
        <v>3877</v>
      </c>
      <c r="E26" s="332" t="s">
        <v>3878</v>
      </c>
      <c r="F26" s="332" t="s">
        <v>3879</v>
      </c>
      <c r="G26" s="332"/>
      <c r="H26" s="5" t="str">
        <f t="shared" ca="1" si="1"/>
        <v>9-10mg - Tablets - Bottle of 30</v>
      </c>
      <c r="I26" s="333">
        <v>1218</v>
      </c>
    </row>
    <row r="27" spans="1:9" ht="15" x14ac:dyDescent="0.2">
      <c r="A27" s="304" t="s">
        <v>3828</v>
      </c>
      <c r="B27" s="5">
        <f>IFERROR(VLOOKUP(A27,CatProd!C:G,5,FALSE),"")</f>
        <v>9</v>
      </c>
      <c r="C27" s="5" t="str">
        <f t="shared" ca="1" si="0"/>
        <v>25mg - Tablets - Bottle of 30</v>
      </c>
      <c r="D27" s="304" t="s">
        <v>3880</v>
      </c>
      <c r="E27" s="332" t="s">
        <v>3881</v>
      </c>
      <c r="F27" s="332" t="s">
        <v>3882</v>
      </c>
      <c r="G27" s="332"/>
      <c r="H27" s="5" t="str">
        <f t="shared" ca="1" si="1"/>
        <v>9-25mg - Tablets - Bottle of 30</v>
      </c>
      <c r="I27" s="333">
        <v>1219</v>
      </c>
    </row>
    <row r="28" spans="1:9" ht="15" x14ac:dyDescent="0.2">
      <c r="A28" s="304" t="s">
        <v>3828</v>
      </c>
      <c r="B28" s="5">
        <f>IFERROR(VLOOKUP(A28,CatProd!C:G,5,FALSE),"")</f>
        <v>9</v>
      </c>
      <c r="C28" s="5" t="str">
        <f t="shared" ca="1" si="0"/>
        <v>50mg - Tablet - Bottle of 30</v>
      </c>
      <c r="D28" s="304" t="s">
        <v>3875</v>
      </c>
      <c r="E28" s="332" t="s">
        <v>3876</v>
      </c>
      <c r="F28" s="332" t="s">
        <v>2533</v>
      </c>
      <c r="G28" s="332"/>
      <c r="H28" s="5" t="str">
        <f t="shared" ca="1" si="1"/>
        <v>9-50mg - Tablet - Bottle of 30</v>
      </c>
      <c r="I28" s="306">
        <v>1072</v>
      </c>
    </row>
    <row r="29" spans="1:9" ht="15" x14ac:dyDescent="0.2">
      <c r="A29" s="304" t="s">
        <v>3828</v>
      </c>
      <c r="B29" s="5">
        <f>IFERROR(VLOOKUP(A29,CatProd!C:G,5,FALSE),"")</f>
        <v>9</v>
      </c>
      <c r="C29" s="5" t="str">
        <f t="shared" ca="1" si="0"/>
        <v>50mg - Tablet - Bottle of 90</v>
      </c>
      <c r="D29" s="304" t="s">
        <v>3884</v>
      </c>
      <c r="E29" s="332" t="s">
        <v>3948</v>
      </c>
      <c r="F29" s="332" t="s">
        <v>2534</v>
      </c>
      <c r="G29" s="332"/>
      <c r="H29" s="5" t="str">
        <f t="shared" ca="1" si="1"/>
        <v>9-50mg - Tablet - Bottle of 90</v>
      </c>
      <c r="I29" s="334">
        <v>1562</v>
      </c>
    </row>
    <row r="30" spans="1:9" ht="15" x14ac:dyDescent="0.2">
      <c r="A30" s="318" t="s">
        <v>3978</v>
      </c>
      <c r="B30" s="5">
        <f>IFERROR(VLOOKUP(A30,CatProd!C:G,5,FALSE),"")</f>
        <v>10</v>
      </c>
      <c r="C30" s="5" t="str">
        <f t="shared" ca="1" si="0"/>
        <v xml:space="preserve"> 50/300/300mg tablet 180</v>
      </c>
      <c r="D30" s="318" t="s">
        <v>3987</v>
      </c>
      <c r="E30" s="318" t="s">
        <v>3987</v>
      </c>
      <c r="F30" s="318" t="s">
        <v>3987</v>
      </c>
      <c r="G30" s="318" t="s">
        <v>3987</v>
      </c>
      <c r="H30" s="5" t="str">
        <f t="shared" ca="1" si="1"/>
        <v>10- 50/300/300mg tablet 180</v>
      </c>
      <c r="I30" s="306">
        <v>25</v>
      </c>
    </row>
    <row r="31" spans="1:9" ht="15" x14ac:dyDescent="0.2">
      <c r="A31" s="318" t="s">
        <v>3978</v>
      </c>
      <c r="B31" s="5">
        <f>IFERROR(VLOOKUP(A31,CatProd!C:G,5,FALSE),"")</f>
        <v>10</v>
      </c>
      <c r="C31" s="5" t="str">
        <f t="shared" ca="1" si="0"/>
        <v xml:space="preserve"> 50/300/300mg tablet 30</v>
      </c>
      <c r="D31" s="318" t="s">
        <v>3988</v>
      </c>
      <c r="E31" s="318" t="s">
        <v>3988</v>
      </c>
      <c r="F31" s="318" t="s">
        <v>3988</v>
      </c>
      <c r="G31" s="318" t="s">
        <v>3988</v>
      </c>
      <c r="H31" s="5" t="str">
        <f t="shared" ca="1" si="1"/>
        <v>10- 50/300/300mg tablet 30</v>
      </c>
      <c r="I31" s="306">
        <v>26</v>
      </c>
    </row>
    <row r="32" spans="1:9" ht="15" x14ac:dyDescent="0.2">
      <c r="A32" s="318" t="s">
        <v>3978</v>
      </c>
      <c r="B32" s="5">
        <f>IFERROR(VLOOKUP(A32,CatProd!C:G,5,FALSE),"")</f>
        <v>10</v>
      </c>
      <c r="C32" s="5" t="str">
        <f t="shared" ca="1" si="0"/>
        <v xml:space="preserve"> 50/300/300mg tablet 30  no carton</v>
      </c>
      <c r="D32" s="318" t="s">
        <v>3989</v>
      </c>
      <c r="E32" s="318" t="s">
        <v>3989</v>
      </c>
      <c r="F32" s="318" t="s">
        <v>3989</v>
      </c>
      <c r="G32" s="318" t="s">
        <v>3989</v>
      </c>
      <c r="H32" s="5" t="str">
        <f t="shared" ca="1" si="1"/>
        <v>10- 50/300/300mg tablet 30  no carton</v>
      </c>
      <c r="I32" s="306">
        <v>27</v>
      </c>
    </row>
    <row r="33" spans="1:9" ht="15" x14ac:dyDescent="0.2">
      <c r="A33" s="318" t="s">
        <v>3978</v>
      </c>
      <c r="B33" s="5">
        <f>IFERROR(VLOOKUP(A33,CatProd!C:G,5,FALSE),"")</f>
        <v>10</v>
      </c>
      <c r="C33" s="5" t="str">
        <f t="shared" ca="1" si="0"/>
        <v xml:space="preserve"> 50/300/300mg tablet 90 - no carton</v>
      </c>
      <c r="D33" s="318" t="s">
        <v>3990</v>
      </c>
      <c r="E33" s="318" t="s">
        <v>3990</v>
      </c>
      <c r="F33" s="318" t="s">
        <v>3990</v>
      </c>
      <c r="G33" s="318" t="s">
        <v>3990</v>
      </c>
      <c r="H33" s="5" t="str">
        <f t="shared" ca="1" si="1"/>
        <v>10- 50/300/300mg tablet 90 - no carton</v>
      </c>
      <c r="I33" s="306">
        <v>28</v>
      </c>
    </row>
    <row r="34" spans="1:9" ht="15" x14ac:dyDescent="0.2">
      <c r="A34" s="318" t="s">
        <v>3829</v>
      </c>
      <c r="B34" s="5">
        <f>IFERROR(VLOOKUP(A34,CatProd!C:G,5,FALSE),"")</f>
        <v>11</v>
      </c>
      <c r="C34" s="5" t="str">
        <f t="shared" ca="1" si="0"/>
        <v xml:space="preserve"> 200mg capsule 30</v>
      </c>
      <c r="D34" s="318" t="s">
        <v>3991</v>
      </c>
      <c r="E34" s="318" t="s">
        <v>3991</v>
      </c>
      <c r="F34" s="318" t="s">
        <v>3991</v>
      </c>
      <c r="G34" s="318" t="s">
        <v>3991</v>
      </c>
      <c r="H34" s="5" t="str">
        <f t="shared" ca="1" si="1"/>
        <v>11- 200mg capsule 30</v>
      </c>
      <c r="I34" s="306">
        <v>29</v>
      </c>
    </row>
    <row r="35" spans="1:9" ht="15" x14ac:dyDescent="0.2">
      <c r="A35" s="317" t="s">
        <v>3829</v>
      </c>
      <c r="B35" s="5">
        <f>IFERROR(VLOOKUP(A35,CatProd!C:G,5,FALSE),"")</f>
        <v>11</v>
      </c>
      <c r="C35" s="5" t="str">
        <f t="shared" ca="1" si="0"/>
        <v xml:space="preserve"> 200mg capsule 90</v>
      </c>
      <c r="D35" s="317" t="s">
        <v>3992</v>
      </c>
      <c r="E35" s="317" t="s">
        <v>3992</v>
      </c>
      <c r="F35" s="317" t="s">
        <v>3992</v>
      </c>
      <c r="G35" s="317" t="s">
        <v>3992</v>
      </c>
      <c r="H35" s="5" t="str">
        <f t="shared" ca="1" si="1"/>
        <v>11- 200mg capsule 90</v>
      </c>
      <c r="I35" s="306">
        <v>30</v>
      </c>
    </row>
    <row r="36" spans="1:9" ht="15" x14ac:dyDescent="0.2">
      <c r="A36" s="317" t="s">
        <v>3829</v>
      </c>
      <c r="B36" s="5">
        <f>IFERROR(VLOOKUP(A36,CatProd!C:G,5,FALSE),"")</f>
        <v>11</v>
      </c>
      <c r="C36" s="5" t="str">
        <f t="shared" ca="1" si="0"/>
        <v xml:space="preserve"> 200mg tablet 30</v>
      </c>
      <c r="D36" s="317" t="s">
        <v>3993</v>
      </c>
      <c r="E36" s="317" t="s">
        <v>3993</v>
      </c>
      <c r="F36" s="317" t="s">
        <v>3993</v>
      </c>
      <c r="G36" s="317" t="s">
        <v>3993</v>
      </c>
      <c r="H36" s="5" t="str">
        <f t="shared" ca="1" si="1"/>
        <v>11- 200mg tablet 30</v>
      </c>
      <c r="I36" s="306">
        <v>31</v>
      </c>
    </row>
    <row r="37" spans="1:9" ht="15" x14ac:dyDescent="0.2">
      <c r="A37" s="317" t="s">
        <v>3829</v>
      </c>
      <c r="B37" s="5">
        <f>IFERROR(VLOOKUP(A37,CatProd!C:G,5,FALSE),"")</f>
        <v>11</v>
      </c>
      <c r="C37" s="5" t="str">
        <f t="shared" ca="1" si="0"/>
        <v xml:space="preserve"> 200mg tablet 90</v>
      </c>
      <c r="D37" s="317" t="s">
        <v>3994</v>
      </c>
      <c r="E37" s="317" t="s">
        <v>3994</v>
      </c>
      <c r="F37" s="317" t="s">
        <v>3994</v>
      </c>
      <c r="G37" s="317" t="s">
        <v>3994</v>
      </c>
      <c r="H37" s="5" t="str">
        <f t="shared" ca="1" si="1"/>
        <v>11- 200mg tablet 90</v>
      </c>
      <c r="I37" s="306">
        <v>32</v>
      </c>
    </row>
    <row r="38" spans="1:9" ht="15" x14ac:dyDescent="0.2">
      <c r="A38" s="317" t="s">
        <v>3829</v>
      </c>
      <c r="B38" s="5">
        <f>IFERROR(VLOOKUP(A38,CatProd!C:G,5,FALSE),"")</f>
        <v>11</v>
      </c>
      <c r="C38" s="5" t="str">
        <f t="shared" ca="1" si="0"/>
        <v xml:space="preserve"> 200mg tablet double scored 90</v>
      </c>
      <c r="D38" s="317" t="s">
        <v>3995</v>
      </c>
      <c r="E38" s="317" t="s">
        <v>3995</v>
      </c>
      <c r="F38" s="317" t="s">
        <v>3995</v>
      </c>
      <c r="G38" s="317" t="s">
        <v>3995</v>
      </c>
      <c r="H38" s="5" t="str">
        <f t="shared" ca="1" si="1"/>
        <v>11- 200mg tablet double scored 90</v>
      </c>
      <c r="I38" s="306">
        <v>33</v>
      </c>
    </row>
    <row r="39" spans="1:9" ht="15" x14ac:dyDescent="0.2">
      <c r="A39" s="317" t="s">
        <v>3829</v>
      </c>
      <c r="B39" s="5">
        <f>IFERROR(VLOOKUP(A39,CatProd!C:G,5,FALSE),"")</f>
        <v>11</v>
      </c>
      <c r="C39" s="5" t="str">
        <f t="shared" ca="1" si="0"/>
        <v xml:space="preserve"> 200mg tablet scored 90</v>
      </c>
      <c r="D39" s="317" t="s">
        <v>3996</v>
      </c>
      <c r="E39" s="317" t="s">
        <v>3996</v>
      </c>
      <c r="F39" s="317" t="s">
        <v>3996</v>
      </c>
      <c r="G39" s="317" t="s">
        <v>3996</v>
      </c>
      <c r="H39" s="5" t="str">
        <f t="shared" ca="1" si="1"/>
        <v>11- 200mg tablet scored 90</v>
      </c>
      <c r="I39" s="306">
        <v>34</v>
      </c>
    </row>
    <row r="40" spans="1:9" ht="15" x14ac:dyDescent="0.2">
      <c r="A40" s="317" t="s">
        <v>3829</v>
      </c>
      <c r="B40" s="5">
        <f>IFERROR(VLOOKUP(A40,CatProd!C:G,5,FALSE),"")</f>
        <v>11</v>
      </c>
      <c r="C40" s="5" t="str">
        <f t="shared" ca="1" si="0"/>
        <v xml:space="preserve"> 200mg tablet single scored 90</v>
      </c>
      <c r="D40" s="317" t="s">
        <v>3997</v>
      </c>
      <c r="E40" s="317" t="s">
        <v>3997</v>
      </c>
      <c r="F40" s="317" t="s">
        <v>3997</v>
      </c>
      <c r="G40" s="317" t="s">
        <v>3997</v>
      </c>
      <c r="H40" s="5" t="str">
        <f t="shared" ca="1" si="1"/>
        <v>11- 200mg tablet single scored 90</v>
      </c>
      <c r="I40" s="306">
        <v>35</v>
      </c>
    </row>
    <row r="41" spans="1:9" ht="15" x14ac:dyDescent="0.2">
      <c r="A41" s="317" t="s">
        <v>3829</v>
      </c>
      <c r="B41" s="5">
        <f>IFERROR(VLOOKUP(A41,CatProd!C:G,5,FALSE),"")</f>
        <v>11</v>
      </c>
      <c r="C41" s="5" t="str">
        <f t="shared" ca="1" si="0"/>
        <v xml:space="preserve"> 30mg/ml Oral solution 180ml</v>
      </c>
      <c r="D41" s="317" t="s">
        <v>3998</v>
      </c>
      <c r="E41" s="317" t="s">
        <v>3998</v>
      </c>
      <c r="F41" s="317" t="s">
        <v>3998</v>
      </c>
      <c r="G41" s="317" t="s">
        <v>3998</v>
      </c>
      <c r="H41" s="5" t="str">
        <f t="shared" ca="1" si="1"/>
        <v>11- 30mg/ml Oral solution 180ml</v>
      </c>
      <c r="I41" s="306">
        <v>36</v>
      </c>
    </row>
    <row r="42" spans="1:9" ht="15" x14ac:dyDescent="0.2">
      <c r="A42" s="317" t="s">
        <v>3829</v>
      </c>
      <c r="B42" s="5">
        <f>IFERROR(VLOOKUP(A42,CatProd!C:G,5,FALSE),"")</f>
        <v>11</v>
      </c>
      <c r="C42" s="5" t="str">
        <f t="shared" ca="1" si="0"/>
        <v xml:space="preserve"> 50mg capsule 30</v>
      </c>
      <c r="D42" s="317" t="s">
        <v>3999</v>
      </c>
      <c r="E42" s="317" t="s">
        <v>3999</v>
      </c>
      <c r="F42" s="317" t="s">
        <v>3999</v>
      </c>
      <c r="G42" s="317" t="s">
        <v>3999</v>
      </c>
      <c r="H42" s="5" t="str">
        <f t="shared" ca="1" si="1"/>
        <v>11- 50mg capsule 30</v>
      </c>
      <c r="I42" s="306">
        <v>37</v>
      </c>
    </row>
    <row r="43" spans="1:9" ht="15" x14ac:dyDescent="0.2">
      <c r="A43" s="317" t="s">
        <v>3829</v>
      </c>
      <c r="B43" s="5">
        <f>IFERROR(VLOOKUP(A43,CatProd!C:G,5,FALSE),"")</f>
        <v>11</v>
      </c>
      <c r="C43" s="5" t="str">
        <f t="shared" ca="1" si="0"/>
        <v xml:space="preserve"> 50mg tablet 30</v>
      </c>
      <c r="D43" s="317" t="s">
        <v>3986</v>
      </c>
      <c r="E43" s="317" t="s">
        <v>3986</v>
      </c>
      <c r="F43" s="317" t="s">
        <v>3986</v>
      </c>
      <c r="G43" s="317" t="s">
        <v>3986</v>
      </c>
      <c r="H43" s="5" t="str">
        <f t="shared" ca="1" si="1"/>
        <v>11- 50mg tablet 30</v>
      </c>
      <c r="I43" s="306">
        <v>38</v>
      </c>
    </row>
    <row r="44" spans="1:9" ht="15" x14ac:dyDescent="0.2">
      <c r="A44" s="317" t="s">
        <v>3829</v>
      </c>
      <c r="B44" s="5">
        <f>IFERROR(VLOOKUP(A44,CatProd!C:G,5,FALSE),"")</f>
        <v>11</v>
      </c>
      <c r="C44" s="5" t="str">
        <f t="shared" ca="1" si="0"/>
        <v xml:space="preserve"> 600mg tablet 30</v>
      </c>
      <c r="D44" s="317" t="s">
        <v>4000</v>
      </c>
      <c r="E44" s="317" t="s">
        <v>4000</v>
      </c>
      <c r="F44" s="317" t="s">
        <v>4000</v>
      </c>
      <c r="G44" s="317" t="s">
        <v>4000</v>
      </c>
      <c r="H44" s="5" t="str">
        <f t="shared" ca="1" si="1"/>
        <v>11- 600mg tablet 30</v>
      </c>
      <c r="I44" s="306">
        <v>39</v>
      </c>
    </row>
    <row r="45" spans="1:9" ht="15" x14ac:dyDescent="0.2">
      <c r="A45" s="317" t="s">
        <v>3830</v>
      </c>
      <c r="B45" s="5">
        <f>IFERROR(VLOOKUP(A45,CatProd!C:G,5,FALSE),"")</f>
        <v>12</v>
      </c>
      <c r="C45" s="5" t="str">
        <f t="shared" ca="1" si="0"/>
        <v xml:space="preserve"> 600/200/300mg tablet 30</v>
      </c>
      <c r="D45" s="317" t="s">
        <v>4001</v>
      </c>
      <c r="E45" s="317" t="s">
        <v>4001</v>
      </c>
      <c r="F45" s="317" t="s">
        <v>4001</v>
      </c>
      <c r="G45" s="317" t="s">
        <v>4001</v>
      </c>
      <c r="H45" s="5" t="str">
        <f t="shared" ca="1" si="1"/>
        <v>12- 600/200/300mg tablet 30</v>
      </c>
      <c r="I45" s="306">
        <v>40</v>
      </c>
    </row>
    <row r="46" spans="1:9" ht="15" x14ac:dyDescent="0.2">
      <c r="A46" s="317" t="s">
        <v>3830</v>
      </c>
      <c r="B46" s="5">
        <f>IFERROR(VLOOKUP(A46,CatProd!C:G,5,FALSE),"")</f>
        <v>12</v>
      </c>
      <c r="C46" s="5" t="str">
        <f t="shared" ca="1" si="0"/>
        <v xml:space="preserve"> 600/200mg/300mg tablet 180</v>
      </c>
      <c r="D46" s="318" t="s">
        <v>4002</v>
      </c>
      <c r="E46" s="318" t="s">
        <v>4002</v>
      </c>
      <c r="F46" s="318" t="s">
        <v>4002</v>
      </c>
      <c r="G46" s="318" t="s">
        <v>4002</v>
      </c>
      <c r="H46" s="5" t="str">
        <f t="shared" ca="1" si="1"/>
        <v>12- 600/200mg/300mg tablet 180</v>
      </c>
      <c r="I46" s="306">
        <v>41</v>
      </c>
    </row>
    <row r="47" spans="1:9" ht="15" x14ac:dyDescent="0.2">
      <c r="A47" s="317" t="s">
        <v>3830</v>
      </c>
      <c r="B47" s="5">
        <f>IFERROR(VLOOKUP(A47,CatProd!C:G,5,FALSE),"")</f>
        <v>12</v>
      </c>
      <c r="C47" s="5" t="str">
        <f t="shared" ca="1" si="0"/>
        <v xml:space="preserve"> 600/200mg/300mg tablet 30  no carton</v>
      </c>
      <c r="D47" s="318" t="s">
        <v>4003</v>
      </c>
      <c r="E47" s="318" t="s">
        <v>4003</v>
      </c>
      <c r="F47" s="318" t="s">
        <v>4003</v>
      </c>
      <c r="G47" s="318" t="s">
        <v>4003</v>
      </c>
      <c r="H47" s="5" t="str">
        <f t="shared" ca="1" si="1"/>
        <v>12- 600/200mg/300mg tablet 30  no carton</v>
      </c>
      <c r="I47" s="306">
        <v>42</v>
      </c>
    </row>
    <row r="48" spans="1:9" ht="15" x14ac:dyDescent="0.2">
      <c r="A48" s="317" t="s">
        <v>3830</v>
      </c>
      <c r="B48" s="5">
        <f>IFERROR(VLOOKUP(A48,CatProd!C:G,5,FALSE),"")</f>
        <v>12</v>
      </c>
      <c r="C48" s="5" t="str">
        <f t="shared" ca="1" si="0"/>
        <v xml:space="preserve"> 600/200mg/300mg tablet 90</v>
      </c>
      <c r="D48" s="318" t="s">
        <v>4004</v>
      </c>
      <c r="E48" s="318" t="s">
        <v>4004</v>
      </c>
      <c r="F48" s="318" t="s">
        <v>4004</v>
      </c>
      <c r="G48" s="318" t="s">
        <v>4004</v>
      </c>
      <c r="H48" s="5" t="str">
        <f t="shared" ca="1" si="1"/>
        <v>12- 600/200mg/300mg tablet 90</v>
      </c>
      <c r="I48" s="306">
        <v>43</v>
      </c>
    </row>
    <row r="49" spans="1:9" ht="15" x14ac:dyDescent="0.2">
      <c r="A49" s="317" t="s">
        <v>3831</v>
      </c>
      <c r="B49" s="5">
        <f>IFERROR(VLOOKUP(A49,CatProd!C:G,5,FALSE),"")</f>
        <v>13</v>
      </c>
      <c r="C49" s="5" t="str">
        <f t="shared" ca="1" si="0"/>
        <v xml:space="preserve"> 400/300/300mg tablet 180</v>
      </c>
      <c r="D49" s="318" t="s">
        <v>4005</v>
      </c>
      <c r="E49" s="318" t="s">
        <v>4005</v>
      </c>
      <c r="F49" s="318" t="s">
        <v>4005</v>
      </c>
      <c r="G49" s="318" t="s">
        <v>4005</v>
      </c>
      <c r="H49" s="5" t="str">
        <f t="shared" ca="1" si="1"/>
        <v>13- 400/300/300mg tablet 180</v>
      </c>
      <c r="I49" s="306">
        <v>44</v>
      </c>
    </row>
    <row r="50" spans="1:9" ht="15" x14ac:dyDescent="0.2">
      <c r="A50" s="317" t="s">
        <v>3831</v>
      </c>
      <c r="B50" s="5">
        <f>IFERROR(VLOOKUP(A50,CatProd!C:G,5,FALSE),"")</f>
        <v>13</v>
      </c>
      <c r="C50" s="5" t="str">
        <f t="shared" ca="1" si="0"/>
        <v xml:space="preserve"> 400/300/300mg tablet 30</v>
      </c>
      <c r="D50" s="317" t="s">
        <v>4006</v>
      </c>
      <c r="E50" s="317" t="s">
        <v>4006</v>
      </c>
      <c r="F50" s="317" t="s">
        <v>4006</v>
      </c>
      <c r="G50" s="317" t="s">
        <v>4006</v>
      </c>
      <c r="H50" s="5" t="str">
        <f t="shared" ca="1" si="1"/>
        <v>13- 400/300/300mg tablet 30</v>
      </c>
      <c r="I50" s="306">
        <v>45</v>
      </c>
    </row>
    <row r="51" spans="1:9" ht="15" x14ac:dyDescent="0.2">
      <c r="A51" s="317" t="s">
        <v>3831</v>
      </c>
      <c r="B51" s="5">
        <f>IFERROR(VLOOKUP(A51,CatProd!C:G,5,FALSE),"")</f>
        <v>13</v>
      </c>
      <c r="C51" s="5" t="str">
        <f t="shared" ca="1" si="0"/>
        <v>400/300/300mg tablet 30  no carton</v>
      </c>
      <c r="D51" s="318" t="s">
        <v>4007</v>
      </c>
      <c r="E51" s="318" t="s">
        <v>4007</v>
      </c>
      <c r="F51" s="318" t="s">
        <v>4007</v>
      </c>
      <c r="G51" s="318" t="s">
        <v>4007</v>
      </c>
      <c r="H51" s="5" t="str">
        <f t="shared" ca="1" si="1"/>
        <v>13-400/300/300mg tablet 30  no carton</v>
      </c>
      <c r="I51" s="306">
        <v>46</v>
      </c>
    </row>
    <row r="52" spans="1:9" ht="15" x14ac:dyDescent="0.2">
      <c r="A52" s="317" t="s">
        <v>3831</v>
      </c>
      <c r="B52" s="5">
        <f>IFERROR(VLOOKUP(A52,CatProd!C:G,5,FALSE),"")</f>
        <v>13</v>
      </c>
      <c r="C52" s="5" t="str">
        <f t="shared" ca="1" si="0"/>
        <v xml:space="preserve"> 400/300/300mg tablet 90</v>
      </c>
      <c r="D52" s="318" t="s">
        <v>4008</v>
      </c>
      <c r="E52" s="318" t="s">
        <v>4008</v>
      </c>
      <c r="F52" s="318" t="s">
        <v>4008</v>
      </c>
      <c r="G52" s="318" t="s">
        <v>4008</v>
      </c>
      <c r="H52" s="5" t="str">
        <f t="shared" ca="1" si="1"/>
        <v>13- 400/300/300mg tablet 90</v>
      </c>
      <c r="I52" s="306">
        <v>47</v>
      </c>
    </row>
    <row r="53" spans="1:9" ht="15" x14ac:dyDescent="0.2">
      <c r="A53" s="317" t="s">
        <v>3831</v>
      </c>
      <c r="B53" s="5">
        <f>IFERROR(VLOOKUP(A53,CatProd!C:G,5,FALSE),"")</f>
        <v>13</v>
      </c>
      <c r="C53" s="5" t="str">
        <f t="shared" ca="1" si="0"/>
        <v xml:space="preserve"> 600/300/300mg tablet 100</v>
      </c>
      <c r="D53" s="317" t="s">
        <v>4009</v>
      </c>
      <c r="E53" s="317" t="s">
        <v>4009</v>
      </c>
      <c r="F53" s="317" t="s">
        <v>4009</v>
      </c>
      <c r="G53" s="317" t="s">
        <v>4009</v>
      </c>
      <c r="H53" s="5" t="str">
        <f t="shared" ca="1" si="1"/>
        <v>13- 600/300/300mg tablet 100</v>
      </c>
      <c r="I53" s="306">
        <v>48</v>
      </c>
    </row>
    <row r="54" spans="1:9" ht="15" x14ac:dyDescent="0.2">
      <c r="A54" s="317" t="s">
        <v>3831</v>
      </c>
      <c r="B54" s="5">
        <f>IFERROR(VLOOKUP(A54,CatProd!C:G,5,FALSE),"")</f>
        <v>13</v>
      </c>
      <c r="C54" s="5" t="str">
        <f t="shared" ca="1" si="0"/>
        <v xml:space="preserve"> 600/300/300mg tablet 100  no carton</v>
      </c>
      <c r="D54" s="318" t="s">
        <v>4010</v>
      </c>
      <c r="E54" s="318" t="s">
        <v>4010</v>
      </c>
      <c r="F54" s="318" t="s">
        <v>4010</v>
      </c>
      <c r="G54" s="318" t="s">
        <v>4010</v>
      </c>
      <c r="H54" s="5" t="str">
        <f t="shared" ca="1" si="1"/>
        <v>13- 600/300/300mg tablet 100  no carton</v>
      </c>
      <c r="I54" s="306">
        <v>49</v>
      </c>
    </row>
    <row r="55" spans="1:9" ht="15" x14ac:dyDescent="0.2">
      <c r="A55" s="317" t="s">
        <v>3831</v>
      </c>
      <c r="B55" s="5">
        <f>IFERROR(VLOOKUP(A55,CatProd!C:G,5,FALSE),"")</f>
        <v>13</v>
      </c>
      <c r="C55" s="5" t="str">
        <f t="shared" ca="1" si="0"/>
        <v xml:space="preserve"> 600/300/300mg tablet 180</v>
      </c>
      <c r="D55" s="318" t="s">
        <v>4011</v>
      </c>
      <c r="E55" s="318" t="s">
        <v>4011</v>
      </c>
      <c r="F55" s="318" t="s">
        <v>4011</v>
      </c>
      <c r="G55" s="318" t="s">
        <v>4011</v>
      </c>
      <c r="H55" s="5" t="str">
        <f t="shared" ca="1" si="1"/>
        <v>13- 600/300/300mg tablet 180</v>
      </c>
      <c r="I55" s="306">
        <v>50</v>
      </c>
    </row>
    <row r="56" spans="1:9" ht="15" x14ac:dyDescent="0.2">
      <c r="A56" s="317" t="s">
        <v>3831</v>
      </c>
      <c r="B56" s="5">
        <f>IFERROR(VLOOKUP(A56,CatProd!C:G,5,FALSE),"")</f>
        <v>13</v>
      </c>
      <c r="C56" s="5" t="str">
        <f t="shared" ca="1" si="0"/>
        <v xml:space="preserve"> 600/300/300mg tablet 30</v>
      </c>
      <c r="D56" s="317" t="s">
        <v>4012</v>
      </c>
      <c r="E56" s="317" t="s">
        <v>4012</v>
      </c>
      <c r="F56" s="317" t="s">
        <v>4012</v>
      </c>
      <c r="G56" s="317" t="s">
        <v>4012</v>
      </c>
      <c r="H56" s="5" t="str">
        <f t="shared" ca="1" si="1"/>
        <v>13- 600/300/300mg tablet 30</v>
      </c>
      <c r="I56" s="306">
        <v>51</v>
      </c>
    </row>
    <row r="57" spans="1:9" ht="15" x14ac:dyDescent="0.2">
      <c r="A57" s="317" t="s">
        <v>3831</v>
      </c>
      <c r="B57" s="5">
        <f>IFERROR(VLOOKUP(A57,CatProd!C:G,5,FALSE),"")</f>
        <v>13</v>
      </c>
      <c r="C57" s="5" t="str">
        <f t="shared" ca="1" si="0"/>
        <v xml:space="preserve"> 600/300/300mg tablet 30  no carton</v>
      </c>
      <c r="D57" s="318" t="s">
        <v>4013</v>
      </c>
      <c r="E57" s="318" t="s">
        <v>4013</v>
      </c>
      <c r="F57" s="318" t="s">
        <v>4013</v>
      </c>
      <c r="G57" s="318" t="s">
        <v>4013</v>
      </c>
      <c r="H57" s="5" t="str">
        <f t="shared" ca="1" si="1"/>
        <v>13- 600/300/300mg tablet 30  no carton</v>
      </c>
      <c r="I57" s="306">
        <v>52</v>
      </c>
    </row>
    <row r="58" spans="1:9" ht="15" x14ac:dyDescent="0.2">
      <c r="A58" s="317" t="s">
        <v>3831</v>
      </c>
      <c r="B58" s="5">
        <f>IFERROR(VLOOKUP(A58,CatProd!C:G,5,FALSE),"")</f>
        <v>13</v>
      </c>
      <c r="C58" s="5" t="str">
        <f t="shared" ca="1" si="0"/>
        <v xml:space="preserve"> 600/300/300mg tablet 90</v>
      </c>
      <c r="D58" s="318" t="s">
        <v>4014</v>
      </c>
      <c r="E58" s="318" t="s">
        <v>4014</v>
      </c>
      <c r="F58" s="318" t="s">
        <v>4014</v>
      </c>
      <c r="G58" s="318" t="s">
        <v>4014</v>
      </c>
      <c r="H58" s="5" t="str">
        <f t="shared" ca="1" si="1"/>
        <v>13- 600/300/300mg tablet 90</v>
      </c>
      <c r="I58" s="306">
        <v>53</v>
      </c>
    </row>
    <row r="59" spans="1:9" ht="15" x14ac:dyDescent="0.2">
      <c r="A59" s="317" t="s">
        <v>3831</v>
      </c>
      <c r="B59" s="5">
        <f>IFERROR(VLOOKUP(A59,CatProd!C:G,5,FALSE),"")</f>
        <v>13</v>
      </c>
      <c r="C59" s="5" t="str">
        <f t="shared" ca="1" si="0"/>
        <v xml:space="preserve"> 600/300/300mg tablet 90  no carton</v>
      </c>
      <c r="D59" s="318" t="s">
        <v>4015</v>
      </c>
      <c r="E59" s="318" t="s">
        <v>4015</v>
      </c>
      <c r="F59" s="318" t="s">
        <v>4015</v>
      </c>
      <c r="G59" s="318" t="s">
        <v>4015</v>
      </c>
      <c r="H59" s="5" t="str">
        <f t="shared" ca="1" si="1"/>
        <v>13- 600/300/300mg tablet 90  no carton</v>
      </c>
      <c r="I59" s="306">
        <v>54</v>
      </c>
    </row>
    <row r="60" spans="1:9" ht="15" x14ac:dyDescent="0.2">
      <c r="A60" s="317" t="s">
        <v>3832</v>
      </c>
      <c r="B60" s="5">
        <f>IFERROR(VLOOKUP(A60,CatProd!C:G,5,FALSE),"")</f>
        <v>14</v>
      </c>
      <c r="C60" s="5" t="str">
        <f t="shared" ca="1" si="0"/>
        <v>10mg/ml - Oral solution - Bottle of 170 ml</v>
      </c>
      <c r="D60" s="317" t="s">
        <v>3885</v>
      </c>
      <c r="E60" s="317" t="s">
        <v>3885</v>
      </c>
      <c r="F60" s="317" t="s">
        <v>3885</v>
      </c>
      <c r="G60" s="317" t="s">
        <v>3885</v>
      </c>
      <c r="H60" s="5" t="str">
        <f t="shared" ca="1" si="1"/>
        <v>14-10mg/ml - Oral solution - Bottle of 170 ml</v>
      </c>
      <c r="I60" s="306">
        <v>55</v>
      </c>
    </row>
    <row r="61" spans="1:9" ht="16" customHeight="1" x14ac:dyDescent="0.2">
      <c r="A61" s="317" t="s">
        <v>3832</v>
      </c>
      <c r="B61" s="5">
        <f>IFERROR(VLOOKUP(A61,CatProd!C:G,5,FALSE),"")</f>
        <v>14</v>
      </c>
      <c r="C61" s="5" t="str">
        <f t="shared" ca="1" si="0"/>
        <v>200mg - Capsule - Bottle of 30</v>
      </c>
      <c r="D61" s="317" t="s">
        <v>3883</v>
      </c>
      <c r="E61" s="317" t="s">
        <v>3883</v>
      </c>
      <c r="F61" s="317" t="s">
        <v>3883</v>
      </c>
      <c r="G61" s="317" t="s">
        <v>3883</v>
      </c>
      <c r="H61" s="5" t="str">
        <f t="shared" ca="1" si="1"/>
        <v>14-200mg - Capsule - Bottle of 30</v>
      </c>
      <c r="I61" s="306">
        <v>56</v>
      </c>
    </row>
    <row r="62" spans="1:9" ht="15" x14ac:dyDescent="0.2">
      <c r="A62" s="317" t="s">
        <v>3833</v>
      </c>
      <c r="B62" s="5">
        <f>IFERROR(VLOOKUP(A62,CatProd!C:G,5,FALSE),"")</f>
        <v>15</v>
      </c>
      <c r="C62" s="5" t="str">
        <f t="shared" ca="1" si="0"/>
        <v xml:space="preserve"> 200/300mg tablet 30</v>
      </c>
      <c r="D62" s="317" t="s">
        <v>4016</v>
      </c>
      <c r="E62" s="317" t="s">
        <v>4016</v>
      </c>
      <c r="F62" s="317" t="s">
        <v>4016</v>
      </c>
      <c r="G62" s="317" t="s">
        <v>4016</v>
      </c>
      <c r="H62" s="5" t="str">
        <f t="shared" ca="1" si="1"/>
        <v>15- 200/300mg tablet 30</v>
      </c>
      <c r="I62" s="306">
        <v>57</v>
      </c>
    </row>
    <row r="63" spans="1:9" ht="15" x14ac:dyDescent="0.2">
      <c r="A63" s="317" t="s">
        <v>3979</v>
      </c>
      <c r="B63" s="5">
        <f>IFERROR(VLOOKUP(A63,CatProd!C:G,5,FALSE),"")</f>
        <v>16</v>
      </c>
      <c r="C63" s="5" t="str">
        <f t="shared" ca="1" si="0"/>
        <v xml:space="preserve"> 200/300mg+200mg tablet co-blister 30+60</v>
      </c>
      <c r="D63" s="317" t="s">
        <v>4017</v>
      </c>
      <c r="E63" s="317" t="s">
        <v>4017</v>
      </c>
      <c r="F63" s="317" t="s">
        <v>4017</v>
      </c>
      <c r="G63" s="317" t="s">
        <v>4017</v>
      </c>
      <c r="H63" s="5" t="str">
        <f t="shared" ca="1" si="1"/>
        <v>16- 200/300mg+200mg tablet co-blister 30+60</v>
      </c>
      <c r="I63" s="306">
        <v>58</v>
      </c>
    </row>
    <row r="64" spans="1:9" ht="15" x14ac:dyDescent="0.2">
      <c r="A64" s="317" t="s">
        <v>3834</v>
      </c>
      <c r="B64" s="5">
        <f>IFERROR(VLOOKUP(A64,CatProd!C:G,5,FALSE),"")</f>
        <v>17</v>
      </c>
      <c r="C64" s="5" t="str">
        <f t="shared" ca="1" si="0"/>
        <v xml:space="preserve"> 100mg tablet 120</v>
      </c>
      <c r="D64" s="317" t="s">
        <v>4018</v>
      </c>
      <c r="E64" s="317" t="s">
        <v>4018</v>
      </c>
      <c r="F64" s="317" t="s">
        <v>4018</v>
      </c>
      <c r="G64" s="317" t="s">
        <v>4018</v>
      </c>
      <c r="H64" s="5" t="str">
        <f t="shared" ca="1" si="1"/>
        <v>17- 100mg tablet 120</v>
      </c>
      <c r="I64" s="306">
        <v>59</v>
      </c>
    </row>
    <row r="65" spans="1:9" ht="15" x14ac:dyDescent="0.2">
      <c r="A65" s="317" t="s">
        <v>3834</v>
      </c>
      <c r="B65" s="5">
        <f>IFERROR(VLOOKUP(A65,CatProd!C:G,5,FALSE),"")</f>
        <v>17</v>
      </c>
      <c r="C65" s="5" t="str">
        <f t="shared" ca="1" si="0"/>
        <v xml:space="preserve"> 25mg tablet 120</v>
      </c>
      <c r="D65" s="317" t="s">
        <v>4019</v>
      </c>
      <c r="E65" s="317" t="s">
        <v>4019</v>
      </c>
      <c r="F65" s="317" t="s">
        <v>4019</v>
      </c>
      <c r="G65" s="317" t="s">
        <v>4019</v>
      </c>
      <c r="H65" s="5" t="str">
        <f t="shared" ca="1" si="1"/>
        <v>17- 25mg tablet 120</v>
      </c>
      <c r="I65" s="306">
        <v>60</v>
      </c>
    </row>
    <row r="66" spans="1:9" ht="15" x14ac:dyDescent="0.2">
      <c r="A66" s="317" t="s">
        <v>3834</v>
      </c>
      <c r="B66" s="5">
        <f>IFERROR(VLOOKUP(A66,CatProd!C:G,5,FALSE),"")</f>
        <v>17</v>
      </c>
      <c r="C66" s="5" t="str">
        <f t="shared" ref="C66:C129" ca="1" si="2">IF(OFFSET(D66,0,LangOffset,1,1)&lt;&gt;"",OFFSET(D66,0,LangOffset,1,1),"")</f>
        <v xml:space="preserve"> 200mg tablet 60</v>
      </c>
      <c r="D66" s="318" t="s">
        <v>4020</v>
      </c>
      <c r="E66" s="318" t="s">
        <v>4020</v>
      </c>
      <c r="F66" s="318" t="s">
        <v>4020</v>
      </c>
      <c r="G66" s="318" t="s">
        <v>4020</v>
      </c>
      <c r="H66" s="5" t="str">
        <f t="shared" ref="H66:H129" ca="1" si="3">CONCATENATE(B66,"-",C66)</f>
        <v>17- 200mg tablet 60</v>
      </c>
      <c r="I66" s="306">
        <v>61</v>
      </c>
    </row>
    <row r="67" spans="1:9" ht="15" x14ac:dyDescent="0.2">
      <c r="A67" s="317" t="s">
        <v>3835</v>
      </c>
      <c r="B67" s="5">
        <f>IFERROR(VLOOKUP(A67,CatProd!C:G,5,FALSE),"")</f>
        <v>18</v>
      </c>
      <c r="C67" s="5" t="str">
        <f t="shared" ca="1" si="2"/>
        <v>50mg/ml - Oral suspension - Bottle of 225 ml</v>
      </c>
      <c r="D67" s="317" t="s">
        <v>3886</v>
      </c>
      <c r="E67" s="317" t="s">
        <v>3886</v>
      </c>
      <c r="F67" s="317" t="s">
        <v>3886</v>
      </c>
      <c r="G67" s="317" t="s">
        <v>3886</v>
      </c>
      <c r="H67" s="5" t="str">
        <f t="shared" ca="1" si="3"/>
        <v>18-50mg/ml - Oral suspension - Bottle of 225 ml</v>
      </c>
      <c r="I67" s="306">
        <v>62</v>
      </c>
    </row>
    <row r="68" spans="1:9" ht="15" x14ac:dyDescent="0.2">
      <c r="A68" s="317" t="s">
        <v>3835</v>
      </c>
      <c r="B68" s="5">
        <f>IFERROR(VLOOKUP(A68,CatProd!C:G,5,FALSE),"")</f>
        <v>18</v>
      </c>
      <c r="C68" s="5" t="str">
        <f t="shared" ca="1" si="2"/>
        <v>700mg - Tablet - Bottle of 60</v>
      </c>
      <c r="D68" s="317" t="s">
        <v>3887</v>
      </c>
      <c r="E68" s="317" t="s">
        <v>3887</v>
      </c>
      <c r="F68" s="317" t="s">
        <v>3887</v>
      </c>
      <c r="G68" s="317" t="s">
        <v>3887</v>
      </c>
      <c r="H68" s="5" t="str">
        <f t="shared" ca="1" si="3"/>
        <v>18-700mg - Tablet - Bottle of 60</v>
      </c>
      <c r="I68" s="306">
        <v>63</v>
      </c>
    </row>
    <row r="69" spans="1:9" ht="15" x14ac:dyDescent="0.2">
      <c r="A69" s="317" t="s">
        <v>3836</v>
      </c>
      <c r="B69" s="5">
        <f>IFERROR(VLOOKUP(A69,CatProd!C:G,5,FALSE),"")</f>
        <v>19</v>
      </c>
      <c r="C69" s="5" t="str">
        <f t="shared" ca="1" si="2"/>
        <v xml:space="preserve"> 10mg/ml oral solution 100ml</v>
      </c>
      <c r="D69" s="317" t="s">
        <v>4021</v>
      </c>
      <c r="E69" s="317" t="s">
        <v>4021</v>
      </c>
      <c r="F69" s="317" t="s">
        <v>4021</v>
      </c>
      <c r="G69" s="317" t="s">
        <v>4021</v>
      </c>
      <c r="H69" s="5" t="str">
        <f t="shared" ca="1" si="3"/>
        <v>19- 10mg/ml oral solution 100ml</v>
      </c>
      <c r="I69" s="306">
        <v>64</v>
      </c>
    </row>
    <row r="70" spans="1:9" ht="15" x14ac:dyDescent="0.2">
      <c r="A70" s="317" t="s">
        <v>3836</v>
      </c>
      <c r="B70" s="5">
        <f>IFERROR(VLOOKUP(A70,CatProd!C:G,5,FALSE),"")</f>
        <v>19</v>
      </c>
      <c r="C70" s="5" t="str">
        <f t="shared" ca="1" si="2"/>
        <v xml:space="preserve"> 10mg/ml oral solution 240ml</v>
      </c>
      <c r="D70" s="317" t="s">
        <v>4022</v>
      </c>
      <c r="E70" s="317" t="s">
        <v>4022</v>
      </c>
      <c r="F70" s="317" t="s">
        <v>4022</v>
      </c>
      <c r="G70" s="317" t="s">
        <v>4022</v>
      </c>
      <c r="H70" s="5" t="str">
        <f t="shared" ca="1" si="3"/>
        <v>19- 10mg/ml oral solution 240ml</v>
      </c>
      <c r="I70" s="306">
        <v>65</v>
      </c>
    </row>
    <row r="71" spans="1:9" ht="15" x14ac:dyDescent="0.2">
      <c r="A71" s="317" t="s">
        <v>3836</v>
      </c>
      <c r="B71" s="5">
        <f>IFERROR(VLOOKUP(A71,CatProd!C:G,5,FALSE),"")</f>
        <v>19</v>
      </c>
      <c r="C71" s="5" t="str">
        <f t="shared" ca="1" si="2"/>
        <v xml:space="preserve"> 150mg tablet 60</v>
      </c>
      <c r="D71" s="317" t="s">
        <v>4023</v>
      </c>
      <c r="E71" s="317" t="s">
        <v>4023</v>
      </c>
      <c r="F71" s="317" t="s">
        <v>4023</v>
      </c>
      <c r="G71" s="317" t="s">
        <v>4023</v>
      </c>
      <c r="H71" s="5" t="str">
        <f t="shared" ca="1" si="3"/>
        <v>19- 150mg tablet 60</v>
      </c>
      <c r="I71" s="306">
        <v>66</v>
      </c>
    </row>
    <row r="72" spans="1:9" ht="15" x14ac:dyDescent="0.2">
      <c r="A72" s="317" t="s">
        <v>3980</v>
      </c>
      <c r="B72" s="5">
        <f>IFERROR(VLOOKUP(A72,CatProd!C:G,5,FALSE),"")</f>
        <v>20</v>
      </c>
      <c r="C72" s="5" t="str">
        <f t="shared" ca="1" si="2"/>
        <v xml:space="preserve"> 300/300mg tablet 30</v>
      </c>
      <c r="D72" s="317" t="s">
        <v>4024</v>
      </c>
      <c r="E72" s="317" t="s">
        <v>4024</v>
      </c>
      <c r="F72" s="317" t="s">
        <v>4024</v>
      </c>
      <c r="G72" s="317" t="s">
        <v>4024</v>
      </c>
      <c r="H72" s="5" t="str">
        <f t="shared" ca="1" si="3"/>
        <v>20- 300/300mg tablet 30</v>
      </c>
      <c r="I72" s="306">
        <v>67</v>
      </c>
    </row>
    <row r="73" spans="1:9" ht="15" x14ac:dyDescent="0.2">
      <c r="A73" s="317" t="s">
        <v>3980</v>
      </c>
      <c r="B73" s="5">
        <f>IFERROR(VLOOKUP(A73,CatProd!C:G,5,FALSE),"")</f>
        <v>20</v>
      </c>
      <c r="C73" s="5" t="str">
        <f t="shared" ca="1" si="2"/>
        <v>75/75mg tablet 30</v>
      </c>
      <c r="D73" s="318" t="s">
        <v>4025</v>
      </c>
      <c r="E73" s="318" t="s">
        <v>4025</v>
      </c>
      <c r="F73" s="318" t="s">
        <v>4025</v>
      </c>
      <c r="G73" s="318" t="s">
        <v>4025</v>
      </c>
      <c r="H73" s="5" t="str">
        <f t="shared" ca="1" si="3"/>
        <v>20-75/75mg tablet 30</v>
      </c>
      <c r="I73" s="306">
        <v>68</v>
      </c>
    </row>
    <row r="74" spans="1:9" ht="15" x14ac:dyDescent="0.2">
      <c r="A74" s="317" t="s">
        <v>3981</v>
      </c>
      <c r="B74" s="5">
        <f>IFERROR(VLOOKUP(A74,CatProd!C:G,5,FALSE),"")</f>
        <v>21</v>
      </c>
      <c r="C74" s="5" t="str">
        <f t="shared" ca="1" si="2"/>
        <v xml:space="preserve"> 300/300+300+100mg tablet co-blistered 60</v>
      </c>
      <c r="D74" s="317" t="s">
        <v>4026</v>
      </c>
      <c r="E74" s="317" t="s">
        <v>4026</v>
      </c>
      <c r="F74" s="317" t="s">
        <v>4026</v>
      </c>
      <c r="G74" s="317" t="s">
        <v>4026</v>
      </c>
      <c r="H74" s="5" t="str">
        <f t="shared" ca="1" si="3"/>
        <v>21- 300/300+300+100mg tablet co-blistered 60</v>
      </c>
      <c r="I74" s="306">
        <v>69</v>
      </c>
    </row>
    <row r="75" spans="1:9" ht="15" x14ac:dyDescent="0.2">
      <c r="A75" s="317" t="s">
        <v>3837</v>
      </c>
      <c r="B75" s="5">
        <f>IFERROR(VLOOKUP(A75,CatProd!C:G,5,FALSE),"")</f>
        <v>22</v>
      </c>
      <c r="C75" s="5" t="str">
        <f t="shared" ca="1" si="2"/>
        <v xml:space="preserve"> 150/300mg tablet 60</v>
      </c>
      <c r="D75" s="317" t="s">
        <v>4027</v>
      </c>
      <c r="E75" s="317" t="s">
        <v>4027</v>
      </c>
      <c r="F75" s="317" t="s">
        <v>4027</v>
      </c>
      <c r="G75" s="317" t="s">
        <v>4027</v>
      </c>
      <c r="H75" s="5" t="str">
        <f t="shared" ca="1" si="3"/>
        <v>22- 150/300mg tablet 60</v>
      </c>
      <c r="I75" s="306">
        <v>70</v>
      </c>
    </row>
    <row r="76" spans="1:9" ht="15" x14ac:dyDescent="0.2">
      <c r="A76" s="317" t="s">
        <v>3837</v>
      </c>
      <c r="B76" s="5">
        <f>IFERROR(VLOOKUP(A76,CatProd!C:G,5,FALSE),"")</f>
        <v>22</v>
      </c>
      <c r="C76" s="5" t="str">
        <f t="shared" ca="1" si="2"/>
        <v xml:space="preserve"> 30/60mg tablet dispersible 60</v>
      </c>
      <c r="D76" s="317" t="s">
        <v>4028</v>
      </c>
      <c r="E76" s="317" t="s">
        <v>4028</v>
      </c>
      <c r="F76" s="317" t="s">
        <v>4028</v>
      </c>
      <c r="G76" s="317" t="s">
        <v>4028</v>
      </c>
      <c r="H76" s="5" t="str">
        <f t="shared" ca="1" si="3"/>
        <v>22- 30/60mg tablet dispersible 60</v>
      </c>
      <c r="I76" s="306">
        <v>71</v>
      </c>
    </row>
    <row r="77" spans="1:9" ht="15" x14ac:dyDescent="0.2">
      <c r="A77" s="317" t="s">
        <v>3982</v>
      </c>
      <c r="B77" s="5">
        <f>IFERROR(VLOOKUP(A77,CatProd!C:G,5,FALSE),"")</f>
        <v>23</v>
      </c>
      <c r="C77" s="5" t="str">
        <f t="shared" ca="1" si="2"/>
        <v xml:space="preserve"> 150/300+600mg 60+30 tablet co-blistered 90</v>
      </c>
      <c r="D77" s="317" t="s">
        <v>4029</v>
      </c>
      <c r="E77" s="317" t="s">
        <v>4029</v>
      </c>
      <c r="F77" s="317" t="s">
        <v>4029</v>
      </c>
      <c r="G77" s="317" t="s">
        <v>4029</v>
      </c>
      <c r="H77" s="5" t="str">
        <f t="shared" ca="1" si="3"/>
        <v>23- 150/300+600mg 60+30 tablet co-blistered 90</v>
      </c>
      <c r="I77" s="306">
        <v>72</v>
      </c>
    </row>
    <row r="78" spans="1:9" ht="15" x14ac:dyDescent="0.2">
      <c r="A78" s="317" t="s">
        <v>3838</v>
      </c>
      <c r="B78" s="5">
        <f>IFERROR(VLOOKUP(A78,CatProd!C:G,5,FALSE),"")</f>
        <v>24</v>
      </c>
      <c r="C78" s="5" t="str">
        <f t="shared" ca="1" si="2"/>
        <v xml:space="preserve"> 100/25mg tablet 120</v>
      </c>
      <c r="D78" s="317" t="s">
        <v>4030</v>
      </c>
      <c r="E78" s="317" t="s">
        <v>4030</v>
      </c>
      <c r="F78" s="317" t="s">
        <v>4030</v>
      </c>
      <c r="G78" s="317" t="s">
        <v>4030</v>
      </c>
      <c r="H78" s="5" t="str">
        <f t="shared" ca="1" si="3"/>
        <v>24- 100/25mg tablet 120</v>
      </c>
      <c r="I78" s="306">
        <v>73</v>
      </c>
    </row>
    <row r="79" spans="1:9" ht="15" x14ac:dyDescent="0.2">
      <c r="A79" s="317" t="s">
        <v>3838</v>
      </c>
      <c r="B79" s="5">
        <f>IFERROR(VLOOKUP(A79,CatProd!C:G,5,FALSE),"")</f>
        <v>24</v>
      </c>
      <c r="C79" s="5" t="str">
        <f t="shared" ca="1" si="2"/>
        <v xml:space="preserve"> 100/25mg tablet 60</v>
      </c>
      <c r="D79" s="317" t="s">
        <v>4031</v>
      </c>
      <c r="E79" s="317" t="s">
        <v>4031</v>
      </c>
      <c r="F79" s="317" t="s">
        <v>4031</v>
      </c>
      <c r="G79" s="317" t="s">
        <v>4031</v>
      </c>
      <c r="H79" s="5" t="str">
        <f t="shared" ca="1" si="3"/>
        <v>24- 100/25mg tablet 60</v>
      </c>
      <c r="I79" s="306">
        <v>74</v>
      </c>
    </row>
    <row r="80" spans="1:9" ht="15" x14ac:dyDescent="0.2">
      <c r="A80" s="317" t="s">
        <v>3838</v>
      </c>
      <c r="B80" s="5">
        <f>IFERROR(VLOOKUP(A80,CatProd!C:G,5,FALSE),"")</f>
        <v>24</v>
      </c>
      <c r="C80" s="5" t="str">
        <f t="shared" ca="1" si="2"/>
        <v xml:space="preserve"> 200/50mg tablet 120</v>
      </c>
      <c r="D80" s="317" t="s">
        <v>4032</v>
      </c>
      <c r="E80" s="317" t="s">
        <v>4032</v>
      </c>
      <c r="F80" s="317" t="s">
        <v>4032</v>
      </c>
      <c r="G80" s="317" t="s">
        <v>4032</v>
      </c>
      <c r="H80" s="5" t="str">
        <f t="shared" ca="1" si="3"/>
        <v>24- 200/50mg tablet 120</v>
      </c>
      <c r="I80" s="306">
        <v>75</v>
      </c>
    </row>
    <row r="81" spans="1:9" ht="15" x14ac:dyDescent="0.2">
      <c r="A81" s="317" t="s">
        <v>3838</v>
      </c>
      <c r="B81" s="5">
        <f>IFERROR(VLOOKUP(A81,CatProd!C:G,5,FALSE),"")</f>
        <v>24</v>
      </c>
      <c r="C81" s="5" t="str">
        <f t="shared" ca="1" si="2"/>
        <v xml:space="preserve"> 40/10mg capsule 120</v>
      </c>
      <c r="D81" s="317" t="s">
        <v>4033</v>
      </c>
      <c r="E81" s="317" t="s">
        <v>4033</v>
      </c>
      <c r="F81" s="317" t="s">
        <v>4033</v>
      </c>
      <c r="G81" s="317" t="s">
        <v>4033</v>
      </c>
      <c r="H81" s="5" t="str">
        <f t="shared" ca="1" si="3"/>
        <v>24- 40/10mg capsule 120</v>
      </c>
      <c r="I81" s="306">
        <v>76</v>
      </c>
    </row>
    <row r="82" spans="1:9" ht="15" x14ac:dyDescent="0.2">
      <c r="A82" s="317" t="s">
        <v>3838</v>
      </c>
      <c r="B82" s="5">
        <f>IFERROR(VLOOKUP(A82,CatProd!C:G,5,FALSE),"")</f>
        <v>24</v>
      </c>
      <c r="C82" s="5" t="str">
        <f t="shared" ca="1" si="2"/>
        <v xml:space="preserve"> 40/10mg oral granules  120 sachets</v>
      </c>
      <c r="D82" s="318" t="s">
        <v>4034</v>
      </c>
      <c r="E82" s="318" t="s">
        <v>4034</v>
      </c>
      <c r="F82" s="318" t="s">
        <v>4034</v>
      </c>
      <c r="G82" s="318" t="s">
        <v>4034</v>
      </c>
      <c r="H82" s="5" t="str">
        <f t="shared" ca="1" si="3"/>
        <v>24- 40/10mg oral granules  120 sachets</v>
      </c>
      <c r="I82" s="306">
        <v>77</v>
      </c>
    </row>
    <row r="83" spans="1:9" ht="15" x14ac:dyDescent="0.2">
      <c r="A83" s="317" t="s">
        <v>3838</v>
      </c>
      <c r="B83" s="5">
        <f>IFERROR(VLOOKUP(A83,CatProd!C:G,5,FALSE),"")</f>
        <v>24</v>
      </c>
      <c r="C83" s="5" t="str">
        <f t="shared" ca="1" si="2"/>
        <v xml:space="preserve"> 80/20mg/ml oral solution 160ml</v>
      </c>
      <c r="D83" s="317" t="s">
        <v>4035</v>
      </c>
      <c r="E83" s="317" t="s">
        <v>4035</v>
      </c>
      <c r="F83" s="317" t="s">
        <v>4035</v>
      </c>
      <c r="G83" s="317" t="s">
        <v>4035</v>
      </c>
      <c r="H83" s="5" t="str">
        <f t="shared" ca="1" si="3"/>
        <v>24- 80/20mg/ml oral solution 160ml</v>
      </c>
      <c r="I83" s="306">
        <v>78</v>
      </c>
    </row>
    <row r="84" spans="1:9" ht="15" x14ac:dyDescent="0.2">
      <c r="A84" s="317" t="s">
        <v>3838</v>
      </c>
      <c r="B84" s="5">
        <f>IFERROR(VLOOKUP(A84,CatProd!C:G,5,FALSE),"")</f>
        <v>24</v>
      </c>
      <c r="C84" s="5" t="str">
        <f t="shared" ca="1" si="2"/>
        <v xml:space="preserve"> 80/20mg/ml oral solution 60ml*5</v>
      </c>
      <c r="D84" s="317" t="s">
        <v>4036</v>
      </c>
      <c r="E84" s="317" t="s">
        <v>4036</v>
      </c>
      <c r="F84" s="317" t="s">
        <v>4036</v>
      </c>
      <c r="G84" s="317" t="s">
        <v>4036</v>
      </c>
      <c r="H84" s="5" t="str">
        <f t="shared" ca="1" si="3"/>
        <v>24- 80/20mg/ml oral solution 60ml*5</v>
      </c>
      <c r="I84" s="306">
        <v>79</v>
      </c>
    </row>
    <row r="85" spans="1:9" ht="15" x14ac:dyDescent="0.2">
      <c r="A85" s="317" t="s">
        <v>3839</v>
      </c>
      <c r="B85" s="5">
        <f>IFERROR(VLOOKUP(A85,CatProd!C:G,5,FALSE),"")</f>
        <v>25</v>
      </c>
      <c r="C85" s="5" t="str">
        <f t="shared" ca="1" si="2"/>
        <v xml:space="preserve"> 10mg/ml oral suspension 100ml</v>
      </c>
      <c r="D85" s="317" t="s">
        <v>4037</v>
      </c>
      <c r="E85" s="317" t="s">
        <v>4037</v>
      </c>
      <c r="F85" s="317" t="s">
        <v>4037</v>
      </c>
      <c r="G85" s="317" t="s">
        <v>4037</v>
      </c>
      <c r="H85" s="5" t="str">
        <f t="shared" ca="1" si="3"/>
        <v>25- 10mg/ml oral suspension 100ml</v>
      </c>
      <c r="I85" s="306">
        <v>80</v>
      </c>
    </row>
    <row r="86" spans="1:9" ht="15" x14ac:dyDescent="0.2">
      <c r="A86" s="318" t="s">
        <v>3983</v>
      </c>
      <c r="B86" s="5">
        <f>IFERROR(VLOOKUP(A86,CatProd!C:G,5,FALSE),"")</f>
        <v>26</v>
      </c>
      <c r="C86" s="5" t="str">
        <f t="shared" ca="1" si="2"/>
        <v>Nevirapine 10mg/ml oral suspension 240ml</v>
      </c>
      <c r="D86" s="318" t="s">
        <v>3983</v>
      </c>
      <c r="E86" s="318" t="s">
        <v>3983</v>
      </c>
      <c r="F86" s="318" t="s">
        <v>3983</v>
      </c>
      <c r="G86" s="318" t="s">
        <v>3983</v>
      </c>
      <c r="H86" s="5" t="str">
        <f t="shared" ca="1" si="3"/>
        <v>26-Nevirapine 10mg/ml oral suspension 240ml</v>
      </c>
      <c r="I86" s="306">
        <v>81</v>
      </c>
    </row>
    <row r="87" spans="1:9" ht="15" x14ac:dyDescent="0.2">
      <c r="A87" s="317" t="s">
        <v>2506</v>
      </c>
      <c r="B87" s="5">
        <f>IFERROR(VLOOKUP(A87,CatProd!C:G,5,FALSE),"")</f>
        <v>27</v>
      </c>
      <c r="C87" s="5" t="str">
        <f t="shared" ca="1" si="2"/>
        <v xml:space="preserve"> 100mg tablet chewable 60</v>
      </c>
      <c r="D87" s="317" t="s">
        <v>4039</v>
      </c>
      <c r="E87" s="317" t="s">
        <v>4039</v>
      </c>
      <c r="F87" s="317" t="s">
        <v>4039</v>
      </c>
      <c r="G87" s="317" t="s">
        <v>4039</v>
      </c>
      <c r="H87" s="5" t="str">
        <f t="shared" ca="1" si="3"/>
        <v>27- 100mg tablet chewable 60</v>
      </c>
      <c r="I87" s="306">
        <v>83</v>
      </c>
    </row>
    <row r="88" spans="1:9" ht="15" x14ac:dyDescent="0.2">
      <c r="A88" s="317" t="s">
        <v>2506</v>
      </c>
      <c r="B88" s="5">
        <f>IFERROR(VLOOKUP(A88,CatProd!C:G,5,FALSE),"")</f>
        <v>27</v>
      </c>
      <c r="C88" s="5" t="str">
        <f t="shared" ca="1" si="2"/>
        <v xml:space="preserve"> 25mg tablet chewable 60</v>
      </c>
      <c r="D88" s="317" t="s">
        <v>4040</v>
      </c>
      <c r="E88" s="317" t="s">
        <v>4040</v>
      </c>
      <c r="F88" s="317" t="s">
        <v>4040</v>
      </c>
      <c r="G88" s="317" t="s">
        <v>4040</v>
      </c>
      <c r="H88" s="5" t="str">
        <f t="shared" ca="1" si="3"/>
        <v>27- 25mg tablet chewable 60</v>
      </c>
      <c r="I88" s="306">
        <v>84</v>
      </c>
    </row>
    <row r="89" spans="1:9" ht="15" x14ac:dyDescent="0.2">
      <c r="A89" s="317" t="s">
        <v>2506</v>
      </c>
      <c r="B89" s="5">
        <f>IFERROR(VLOOKUP(A89,CatProd!C:G,5,FALSE),"")</f>
        <v>27</v>
      </c>
      <c r="C89" s="5" t="str">
        <f t="shared" ca="1" si="2"/>
        <v xml:space="preserve"> 400mg tablet 60</v>
      </c>
      <c r="D89" s="317" t="s">
        <v>3970</v>
      </c>
      <c r="E89" s="317" t="s">
        <v>3970</v>
      </c>
      <c r="F89" s="317" t="s">
        <v>3970</v>
      </c>
      <c r="G89" s="317" t="s">
        <v>3970</v>
      </c>
      <c r="H89" s="5" t="str">
        <f t="shared" ca="1" si="3"/>
        <v>27- 400mg tablet 60</v>
      </c>
      <c r="I89" s="306">
        <v>85</v>
      </c>
    </row>
    <row r="90" spans="1:9" ht="15" x14ac:dyDescent="0.2">
      <c r="A90" s="317" t="s">
        <v>3840</v>
      </c>
      <c r="B90" s="5">
        <f>IFERROR(VLOOKUP(A90,CatProd!C:G,5,FALSE),"")</f>
        <v>28</v>
      </c>
      <c r="C90" s="5" t="str">
        <f t="shared" ca="1" si="2"/>
        <v xml:space="preserve"> 100mg powder for oral solution  1 sachet</v>
      </c>
      <c r="D90" s="318" t="s">
        <v>4041</v>
      </c>
      <c r="E90" s="318" t="s">
        <v>4041</v>
      </c>
      <c r="F90" s="318" t="s">
        <v>4041</v>
      </c>
      <c r="G90" s="318" t="s">
        <v>4041</v>
      </c>
      <c r="H90" s="5" t="str">
        <f t="shared" ca="1" si="3"/>
        <v>28- 100mg powder for oral solution  1 sachet</v>
      </c>
      <c r="I90" s="306">
        <v>86</v>
      </c>
    </row>
    <row r="91" spans="1:9" ht="15" x14ac:dyDescent="0.2">
      <c r="A91" s="317" t="s">
        <v>3840</v>
      </c>
      <c r="B91" s="5">
        <f>IFERROR(VLOOKUP(A91,CatProd!C:G,5,FALSE),"")</f>
        <v>28</v>
      </c>
      <c r="C91" s="5" t="str">
        <f t="shared" ca="1" si="2"/>
        <v xml:space="preserve"> 100mg tablet 30</v>
      </c>
      <c r="D91" s="317" t="s">
        <v>4042</v>
      </c>
      <c r="E91" s="317" t="s">
        <v>4042</v>
      </c>
      <c r="F91" s="317" t="s">
        <v>4042</v>
      </c>
      <c r="G91" s="317" t="s">
        <v>4042</v>
      </c>
      <c r="H91" s="5" t="str">
        <f t="shared" ca="1" si="3"/>
        <v>28- 100mg tablet 30</v>
      </c>
      <c r="I91" s="306">
        <v>87</v>
      </c>
    </row>
    <row r="92" spans="1:9" ht="15" x14ac:dyDescent="0.2">
      <c r="A92" s="317" t="s">
        <v>3840</v>
      </c>
      <c r="B92" s="5">
        <f>IFERROR(VLOOKUP(A92,CatProd!C:G,5,FALSE),"")</f>
        <v>28</v>
      </c>
      <c r="C92" s="5" t="str">
        <f t="shared" ca="1" si="2"/>
        <v xml:space="preserve"> 100mg tablet 60</v>
      </c>
      <c r="D92" s="317" t="s">
        <v>4043</v>
      </c>
      <c r="E92" s="317" t="s">
        <v>4043</v>
      </c>
      <c r="F92" s="317" t="s">
        <v>4043</v>
      </c>
      <c r="G92" s="317" t="s">
        <v>4043</v>
      </c>
      <c r="H92" s="5" t="str">
        <f t="shared" ca="1" si="3"/>
        <v>28- 100mg tablet 60</v>
      </c>
      <c r="I92" s="306">
        <v>88</v>
      </c>
    </row>
    <row r="93" spans="1:9" ht="15" x14ac:dyDescent="0.2">
      <c r="A93" s="317" t="s">
        <v>3840</v>
      </c>
      <c r="B93" s="5">
        <f>IFERROR(VLOOKUP(A93,CatProd!C:G,5,FALSE),"")</f>
        <v>28</v>
      </c>
      <c r="C93" s="5" t="str">
        <f t="shared" ca="1" si="2"/>
        <v xml:space="preserve"> 25mg tablet 30</v>
      </c>
      <c r="D93" s="318" t="s">
        <v>4044</v>
      </c>
      <c r="E93" s="318" t="s">
        <v>4044</v>
      </c>
      <c r="F93" s="318" t="s">
        <v>4044</v>
      </c>
      <c r="G93" s="318" t="s">
        <v>4044</v>
      </c>
      <c r="H93" s="5" t="str">
        <f t="shared" ca="1" si="3"/>
        <v>28- 25mg tablet 30</v>
      </c>
      <c r="I93" s="306">
        <v>89</v>
      </c>
    </row>
    <row r="94" spans="1:9" ht="15" x14ac:dyDescent="0.2">
      <c r="A94" s="317" t="s">
        <v>3840</v>
      </c>
      <c r="B94" s="5">
        <f>IFERROR(VLOOKUP(A94,CatProd!C:G,5,FALSE),"")</f>
        <v>28</v>
      </c>
      <c r="C94" s="5" t="str">
        <f t="shared" ca="1" si="2"/>
        <v xml:space="preserve"> 25mg tablet 60</v>
      </c>
      <c r="D94" s="317" t="s">
        <v>4045</v>
      </c>
      <c r="E94" s="317" t="s">
        <v>4045</v>
      </c>
      <c r="F94" s="317" t="s">
        <v>4045</v>
      </c>
      <c r="G94" s="317" t="s">
        <v>4045</v>
      </c>
      <c r="H94" s="5" t="str">
        <f t="shared" ca="1" si="3"/>
        <v>28- 25mg tablet 60</v>
      </c>
      <c r="I94" s="306">
        <v>90</v>
      </c>
    </row>
    <row r="95" spans="1:9" ht="15" x14ac:dyDescent="0.2">
      <c r="A95" s="317" t="s">
        <v>3840</v>
      </c>
      <c r="B95" s="5">
        <f>IFERROR(VLOOKUP(A95,CatProd!C:G,5,FALSE),"")</f>
        <v>28</v>
      </c>
      <c r="C95" s="5" t="str">
        <f t="shared" ca="1" si="2"/>
        <v xml:space="preserve"> 50mg tablet 60</v>
      </c>
      <c r="D95" s="317" t="s">
        <v>4046</v>
      </c>
      <c r="E95" s="317" t="s">
        <v>4046</v>
      </c>
      <c r="F95" s="317" t="s">
        <v>4046</v>
      </c>
      <c r="G95" s="317" t="s">
        <v>4046</v>
      </c>
      <c r="H95" s="5" t="str">
        <f t="shared" ca="1" si="3"/>
        <v>28- 50mg tablet 60</v>
      </c>
      <c r="I95" s="306">
        <v>91</v>
      </c>
    </row>
    <row r="96" spans="1:9" ht="15" x14ac:dyDescent="0.2">
      <c r="A96" s="317" t="s">
        <v>3840</v>
      </c>
      <c r="B96" s="5">
        <f>IFERROR(VLOOKUP(A96,CatProd!C:G,5,FALSE),"")</f>
        <v>28</v>
      </c>
      <c r="C96" s="5" t="str">
        <f t="shared" ca="1" si="2"/>
        <v xml:space="preserve"> 80mg/ml oral solution 90ml</v>
      </c>
      <c r="D96" s="317" t="s">
        <v>4047</v>
      </c>
      <c r="E96" s="317" t="s">
        <v>4047</v>
      </c>
      <c r="F96" s="317" t="s">
        <v>4047</v>
      </c>
      <c r="G96" s="317" t="s">
        <v>4047</v>
      </c>
      <c r="H96" s="5" t="str">
        <f t="shared" ca="1" si="3"/>
        <v>28- 80mg/ml oral solution 90ml</v>
      </c>
      <c r="I96" s="306">
        <v>92</v>
      </c>
    </row>
    <row r="97" spans="1:9" ht="15" x14ac:dyDescent="0.2">
      <c r="A97" s="317" t="s">
        <v>3985</v>
      </c>
      <c r="B97" s="5">
        <f>IFERROR(VLOOKUP(A97,CatProd!C:G,5,FALSE),"")</f>
        <v>29</v>
      </c>
      <c r="C97" s="5" t="str">
        <f t="shared" ca="1" si="2"/>
        <v xml:space="preserve"> 300mg tablet 30</v>
      </c>
      <c r="D97" s="317" t="s">
        <v>4048</v>
      </c>
      <c r="E97" s="317" t="s">
        <v>4048</v>
      </c>
      <c r="F97" s="317" t="s">
        <v>4048</v>
      </c>
      <c r="G97" s="317" t="s">
        <v>4048</v>
      </c>
      <c r="H97" s="5" t="str">
        <f t="shared" ca="1" si="3"/>
        <v>29- 300mg tablet 30</v>
      </c>
      <c r="I97" s="306">
        <v>93</v>
      </c>
    </row>
    <row r="98" spans="1:9" ht="15" x14ac:dyDescent="0.2">
      <c r="A98" s="317" t="s">
        <v>3985</v>
      </c>
      <c r="B98" s="5">
        <f>IFERROR(VLOOKUP(A98,CatProd!C:G,5,FALSE),"")</f>
        <v>29</v>
      </c>
      <c r="C98" s="5" t="str">
        <f t="shared" ca="1" si="2"/>
        <v xml:space="preserve"> 40mg/g granules  60g</v>
      </c>
      <c r="D98" s="318" t="s">
        <v>4049</v>
      </c>
      <c r="E98" s="318" t="s">
        <v>4049</v>
      </c>
      <c r="F98" s="318" t="s">
        <v>4049</v>
      </c>
      <c r="G98" s="318" t="s">
        <v>4049</v>
      </c>
      <c r="H98" s="5" t="str">
        <f t="shared" ca="1" si="3"/>
        <v>29- 40mg/g granules  60g</v>
      </c>
      <c r="I98" s="306">
        <v>94</v>
      </c>
    </row>
    <row r="99" spans="1:9" ht="15" x14ac:dyDescent="0.2">
      <c r="A99" s="317" t="s">
        <v>3841</v>
      </c>
      <c r="B99" s="5">
        <f>IFERROR(VLOOKUP(A99,CatProd!C:G,5,FALSE),"")</f>
        <v>30</v>
      </c>
      <c r="C99" s="5" t="str">
        <f t="shared" ca="1" si="2"/>
        <v xml:space="preserve"> 100mg capsule 100</v>
      </c>
      <c r="D99" s="317" t="s">
        <v>4050</v>
      </c>
      <c r="E99" s="317" t="s">
        <v>4050</v>
      </c>
      <c r="F99" s="317" t="s">
        <v>4050</v>
      </c>
      <c r="G99" s="317" t="s">
        <v>4050</v>
      </c>
      <c r="H99" s="5" t="str">
        <f t="shared" ca="1" si="3"/>
        <v>30- 100mg capsule 100</v>
      </c>
      <c r="I99" s="306">
        <v>95</v>
      </c>
    </row>
    <row r="100" spans="1:9" ht="15" x14ac:dyDescent="0.2">
      <c r="A100" s="317" t="s">
        <v>3841</v>
      </c>
      <c r="B100" s="5">
        <f>IFERROR(VLOOKUP(A100,CatProd!C:G,5,FALSE),"")</f>
        <v>30</v>
      </c>
      <c r="C100" s="5" t="str">
        <f t="shared" ca="1" si="2"/>
        <v xml:space="preserve"> 10mg/ml injection for infusion 20ml  5 ampoules</v>
      </c>
      <c r="D100" s="318" t="s">
        <v>4051</v>
      </c>
      <c r="E100" s="318" t="s">
        <v>4051</v>
      </c>
      <c r="F100" s="318" t="s">
        <v>4051</v>
      </c>
      <c r="G100" s="318" t="s">
        <v>4051</v>
      </c>
      <c r="H100" s="5" t="str">
        <f t="shared" ca="1" si="3"/>
        <v>30- 10mg/ml injection for infusion 20ml  5 ampoules</v>
      </c>
      <c r="I100" s="306">
        <v>96</v>
      </c>
    </row>
    <row r="101" spans="1:9" ht="15" x14ac:dyDescent="0.2">
      <c r="A101" s="317" t="s">
        <v>3841</v>
      </c>
      <c r="B101" s="5">
        <f>IFERROR(VLOOKUP(A101,CatProd!C:G,5,FALSE),"")</f>
        <v>30</v>
      </c>
      <c r="C101" s="5" t="str">
        <f t="shared" ca="1" si="2"/>
        <v xml:space="preserve"> 300mg tablet 60</v>
      </c>
      <c r="D101" s="317" t="s">
        <v>3977</v>
      </c>
      <c r="E101" s="317" t="s">
        <v>3977</v>
      </c>
      <c r="F101" s="317" t="s">
        <v>3977</v>
      </c>
      <c r="G101" s="317" t="s">
        <v>3977</v>
      </c>
      <c r="H101" s="5" t="str">
        <f t="shared" ca="1" si="3"/>
        <v>30- 300mg tablet 60</v>
      </c>
      <c r="I101" s="306">
        <v>97</v>
      </c>
    </row>
    <row r="102" spans="1:9" ht="15" x14ac:dyDescent="0.2">
      <c r="A102" s="317" t="s">
        <v>3841</v>
      </c>
      <c r="B102" s="5">
        <f>IFERROR(VLOOKUP(A102,CatProd!C:G,5,FALSE),"")</f>
        <v>30</v>
      </c>
      <c r="C102" s="5" t="str">
        <f t="shared" ca="1" si="2"/>
        <v xml:space="preserve"> 50mg/5ml Oral solution 100ml</v>
      </c>
      <c r="D102" s="317" t="s">
        <v>4052</v>
      </c>
      <c r="E102" s="317" t="s">
        <v>4052</v>
      </c>
      <c r="F102" s="317" t="s">
        <v>4052</v>
      </c>
      <c r="G102" s="317" t="s">
        <v>4052</v>
      </c>
      <c r="H102" s="5" t="str">
        <f t="shared" ca="1" si="3"/>
        <v>30- 50mg/5ml Oral solution 100ml</v>
      </c>
      <c r="I102" s="306">
        <v>98</v>
      </c>
    </row>
    <row r="103" spans="1:9" ht="15" x14ac:dyDescent="0.2">
      <c r="A103" s="317" t="s">
        <v>3841</v>
      </c>
      <c r="B103" s="5">
        <f>IFERROR(VLOOKUP(A103,CatProd!C:G,5,FALSE),"")</f>
        <v>30</v>
      </c>
      <c r="C103" s="5" t="str">
        <f t="shared" ca="1" si="2"/>
        <v xml:space="preserve"> 50mg/5ml Oral solution 240ml</v>
      </c>
      <c r="D103" s="317" t="s">
        <v>4053</v>
      </c>
      <c r="E103" s="317" t="s">
        <v>4053</v>
      </c>
      <c r="F103" s="317" t="s">
        <v>4053</v>
      </c>
      <c r="G103" s="317" t="s">
        <v>4053</v>
      </c>
      <c r="H103" s="5" t="str">
        <f t="shared" ca="1" si="3"/>
        <v>30- 50mg/5ml Oral solution 240ml</v>
      </c>
      <c r="I103" s="306">
        <v>99</v>
      </c>
    </row>
    <row r="104" spans="1:9" ht="15" x14ac:dyDescent="0.2">
      <c r="A104" s="317" t="s">
        <v>4054</v>
      </c>
      <c r="B104" s="5">
        <f>IFERROR(VLOOKUP(A104,CatProd!C:G,5,FALSE),"")</f>
        <v>31</v>
      </c>
      <c r="C104" s="5" t="str">
        <f t="shared" ca="1" si="2"/>
        <v xml:space="preserve"> [enter specifications manually]</v>
      </c>
      <c r="D104" s="317" t="s">
        <v>4038</v>
      </c>
      <c r="E104" s="317" t="s">
        <v>4038</v>
      </c>
      <c r="F104" s="317" t="s">
        <v>4038</v>
      </c>
      <c r="G104" s="317" t="s">
        <v>4038</v>
      </c>
      <c r="H104" s="5" t="str">
        <f t="shared" ca="1" si="3"/>
        <v>31- [enter specifications manually]</v>
      </c>
      <c r="I104" s="306">
        <v>82</v>
      </c>
    </row>
    <row r="105" spans="1:9" ht="48" x14ac:dyDescent="0.2">
      <c r="A105" s="319" t="s">
        <v>4055</v>
      </c>
      <c r="B105" s="5">
        <f>IFERROR(VLOOKUP(A105,CatProd!C:G,5,FALSE),"")</f>
        <v>32</v>
      </c>
      <c r="C105" s="5" t="str">
        <f t="shared" ca="1" si="2"/>
        <v>300 mg/25 mg/800 mg/160 tablets 30</v>
      </c>
      <c r="D105" s="319" t="s">
        <v>4062</v>
      </c>
      <c r="E105" s="319" t="s">
        <v>4062</v>
      </c>
      <c r="F105" s="319" t="s">
        <v>4062</v>
      </c>
      <c r="G105" s="319" t="s">
        <v>4062</v>
      </c>
      <c r="H105" s="5" t="str">
        <f t="shared" ca="1" si="3"/>
        <v>32-300 mg/25 mg/800 mg/160 tablets 30</v>
      </c>
      <c r="I105" s="306">
        <v>100</v>
      </c>
    </row>
    <row r="106" spans="1:9" ht="15" x14ac:dyDescent="0.2">
      <c r="A106" s="317" t="s">
        <v>2511</v>
      </c>
      <c r="B106" s="5">
        <f>IFERROR(VLOOKUP(A106,CatProd!C:G,5,FALSE),"")</f>
        <v>33</v>
      </c>
      <c r="C106" s="5" t="str">
        <f t="shared" ca="1" si="2"/>
        <v xml:space="preserve">100mg 10 tablet 10 blister </v>
      </c>
      <c r="D106" s="317" t="s">
        <v>4063</v>
      </c>
      <c r="E106" s="317" t="s">
        <v>4063</v>
      </c>
      <c r="F106" s="317" t="s">
        <v>4063</v>
      </c>
      <c r="G106" s="317" t="s">
        <v>4063</v>
      </c>
      <c r="H106" s="5" t="str">
        <f t="shared" ca="1" si="3"/>
        <v xml:space="preserve">33-100mg 10 tablet 10 blister </v>
      </c>
      <c r="I106" s="306">
        <v>101</v>
      </c>
    </row>
    <row r="107" spans="1:9" ht="15" x14ac:dyDescent="0.2">
      <c r="A107" s="317" t="s">
        <v>2511</v>
      </c>
      <c r="B107" s="5">
        <f>IFERROR(VLOOKUP(A107,CatProd!C:G,5,FALSE),"")</f>
        <v>33</v>
      </c>
      <c r="C107" s="5" t="str">
        <f t="shared" ca="1" si="2"/>
        <v xml:space="preserve">100mg 28 tablet 24 blister </v>
      </c>
      <c r="D107" s="317" t="s">
        <v>4064</v>
      </c>
      <c r="E107" s="317" t="s">
        <v>4064</v>
      </c>
      <c r="F107" s="317" t="s">
        <v>4064</v>
      </c>
      <c r="G107" s="317" t="s">
        <v>4064</v>
      </c>
      <c r="H107" s="5" t="str">
        <f t="shared" ca="1" si="3"/>
        <v xml:space="preserve">33-100mg 28 tablet 24 blister </v>
      </c>
      <c r="I107" s="306">
        <v>102</v>
      </c>
    </row>
    <row r="108" spans="1:9" ht="15" x14ac:dyDescent="0.2">
      <c r="A108" s="317" t="s">
        <v>2511</v>
      </c>
      <c r="B108" s="5">
        <f>IFERROR(VLOOKUP(A108,CatProd!C:G,5,FALSE),"")</f>
        <v>33</v>
      </c>
      <c r="C108" s="5" t="str">
        <f t="shared" ca="1" si="2"/>
        <v xml:space="preserve">300mg 10 tablet 10 blister </v>
      </c>
      <c r="D108" s="317" t="s">
        <v>4065</v>
      </c>
      <c r="E108" s="317" t="s">
        <v>4065</v>
      </c>
      <c r="F108" s="317" t="s">
        <v>4065</v>
      </c>
      <c r="G108" s="317" t="s">
        <v>4065</v>
      </c>
      <c r="H108" s="5" t="str">
        <f t="shared" ca="1" si="3"/>
        <v xml:space="preserve">33-300mg 10 tablet 10 blister </v>
      </c>
      <c r="I108" s="306">
        <v>103</v>
      </c>
    </row>
    <row r="109" spans="1:9" ht="15" x14ac:dyDescent="0.2">
      <c r="A109" s="317" t="s">
        <v>2511</v>
      </c>
      <c r="B109" s="5">
        <f>IFERROR(VLOOKUP(A109,CatProd!C:G,5,FALSE),"")</f>
        <v>33</v>
      </c>
      <c r="C109" s="5" t="str">
        <f t="shared" ca="1" si="2"/>
        <v xml:space="preserve">300mg 28 tablet 24 blister </v>
      </c>
      <c r="D109" s="317" t="s">
        <v>4066</v>
      </c>
      <c r="E109" s="317" t="s">
        <v>4066</v>
      </c>
      <c r="F109" s="317" t="s">
        <v>4066</v>
      </c>
      <c r="G109" s="317" t="s">
        <v>4066</v>
      </c>
      <c r="H109" s="5" t="str">
        <f t="shared" ca="1" si="3"/>
        <v xml:space="preserve">33-300mg 28 tablet 24 blister </v>
      </c>
      <c r="I109" s="306">
        <v>104</v>
      </c>
    </row>
    <row r="110" spans="1:9" ht="15" x14ac:dyDescent="0.2">
      <c r="A110" s="317" t="s">
        <v>2511</v>
      </c>
      <c r="B110" s="5">
        <f>IFERROR(VLOOKUP(A110,CatProd!C:G,5,FALSE),"")</f>
        <v>33</v>
      </c>
      <c r="C110" s="5" t="str">
        <f t="shared" ca="1" si="2"/>
        <v xml:space="preserve">50mg 10 tablet 10 blister </v>
      </c>
      <c r="D110" s="317" t="s">
        <v>4067</v>
      </c>
      <c r="E110" s="317" t="s">
        <v>4067</v>
      </c>
      <c r="F110" s="317" t="s">
        <v>4067</v>
      </c>
      <c r="G110" s="317" t="s">
        <v>4067</v>
      </c>
      <c r="H110" s="5" t="str">
        <f t="shared" ca="1" si="3"/>
        <v xml:space="preserve">33-50mg 10 tablet 10 blister </v>
      </c>
      <c r="I110" s="306">
        <v>105</v>
      </c>
    </row>
    <row r="111" spans="1:9" ht="15" x14ac:dyDescent="0.2">
      <c r="A111" s="317" t="s">
        <v>2511</v>
      </c>
      <c r="B111" s="5">
        <f>IFERROR(VLOOKUP(A111,CatProd!C:G,5,FALSE),"")</f>
        <v>33</v>
      </c>
      <c r="C111" s="5" t="str">
        <f t="shared" ca="1" si="2"/>
        <v xml:space="preserve">100mg 10 tablet 10 blister </v>
      </c>
      <c r="D111" s="317" t="s">
        <v>4063</v>
      </c>
      <c r="E111" s="317" t="s">
        <v>4063</v>
      </c>
      <c r="F111" s="317" t="s">
        <v>4063</v>
      </c>
      <c r="G111" s="317" t="s">
        <v>4063</v>
      </c>
      <c r="H111" s="5" t="str">
        <f t="shared" ca="1" si="3"/>
        <v xml:space="preserve">33-100mg 10 tablet 10 blister </v>
      </c>
      <c r="I111" s="306">
        <v>135</v>
      </c>
    </row>
    <row r="112" spans="1:9" ht="15" x14ac:dyDescent="0.2">
      <c r="A112" s="317" t="s">
        <v>2511</v>
      </c>
      <c r="B112" s="5">
        <f>IFERROR(VLOOKUP(A112,CatProd!C:G,5,FALSE),"")</f>
        <v>33</v>
      </c>
      <c r="C112" s="5" t="str">
        <f t="shared" ca="1" si="2"/>
        <v xml:space="preserve">100mg 28 tablet 24 blister </v>
      </c>
      <c r="D112" s="317" t="s">
        <v>4064</v>
      </c>
      <c r="E112" s="317" t="s">
        <v>4064</v>
      </c>
      <c r="F112" s="317" t="s">
        <v>4064</v>
      </c>
      <c r="G112" s="317" t="s">
        <v>4064</v>
      </c>
      <c r="H112" s="5" t="str">
        <f t="shared" ca="1" si="3"/>
        <v xml:space="preserve">33-100mg 28 tablet 24 blister </v>
      </c>
      <c r="I112" s="306">
        <v>136</v>
      </c>
    </row>
    <row r="113" spans="1:9" ht="15" x14ac:dyDescent="0.2">
      <c r="A113" s="317" t="s">
        <v>2511</v>
      </c>
      <c r="B113" s="5">
        <f>IFERROR(VLOOKUP(A113,CatProd!C:G,5,FALSE),"")</f>
        <v>33</v>
      </c>
      <c r="C113" s="5" t="str">
        <f t="shared" ca="1" si="2"/>
        <v xml:space="preserve">300mg 10 tablet 10 blister </v>
      </c>
      <c r="D113" s="317" t="s">
        <v>4065</v>
      </c>
      <c r="E113" s="317" t="s">
        <v>4065</v>
      </c>
      <c r="F113" s="317" t="s">
        <v>4065</v>
      </c>
      <c r="G113" s="317" t="s">
        <v>4065</v>
      </c>
      <c r="H113" s="5" t="str">
        <f t="shared" ca="1" si="3"/>
        <v xml:space="preserve">33-300mg 10 tablet 10 blister </v>
      </c>
      <c r="I113" s="306">
        <v>137</v>
      </c>
    </row>
    <row r="114" spans="1:9" ht="15" x14ac:dyDescent="0.2">
      <c r="A114" s="317" t="s">
        <v>2511</v>
      </c>
      <c r="B114" s="5">
        <f>IFERROR(VLOOKUP(A114,CatProd!C:G,5,FALSE),"")</f>
        <v>33</v>
      </c>
      <c r="C114" s="5" t="str">
        <f t="shared" ca="1" si="2"/>
        <v xml:space="preserve">300mg 28 tablet 24 blister </v>
      </c>
      <c r="D114" s="317" t="s">
        <v>4066</v>
      </c>
      <c r="E114" s="317" t="s">
        <v>4066</v>
      </c>
      <c r="F114" s="317" t="s">
        <v>4066</v>
      </c>
      <c r="G114" s="317" t="s">
        <v>4066</v>
      </c>
      <c r="H114" s="5" t="str">
        <f t="shared" ca="1" si="3"/>
        <v xml:space="preserve">33-300mg 28 tablet 24 blister </v>
      </c>
      <c r="I114" s="306">
        <v>138</v>
      </c>
    </row>
    <row r="115" spans="1:9" ht="15" x14ac:dyDescent="0.2">
      <c r="A115" s="317" t="s">
        <v>2511</v>
      </c>
      <c r="B115" s="5">
        <f>IFERROR(VLOOKUP(A115,CatProd!C:G,5,FALSE),"")</f>
        <v>33</v>
      </c>
      <c r="C115" s="5" t="str">
        <f t="shared" ca="1" si="2"/>
        <v xml:space="preserve">50mg 10 tablet 10 blister </v>
      </c>
      <c r="D115" s="317" t="s">
        <v>4067</v>
      </c>
      <c r="E115" s="317" t="s">
        <v>4067</v>
      </c>
      <c r="F115" s="317" t="s">
        <v>4067</v>
      </c>
      <c r="G115" s="317" t="s">
        <v>4067</v>
      </c>
      <c r="H115" s="5" t="str">
        <f t="shared" ca="1" si="3"/>
        <v xml:space="preserve">33-50mg 10 tablet 10 blister </v>
      </c>
      <c r="I115" s="306">
        <v>139</v>
      </c>
    </row>
    <row r="116" spans="1:9" ht="15" x14ac:dyDescent="0.2">
      <c r="A116" s="318" t="s">
        <v>3947</v>
      </c>
      <c r="B116" s="5">
        <f>IFERROR(VLOOKUP(A116,CatProd!C:G,5,FALSE),"")</f>
        <v>34</v>
      </c>
      <c r="C116" s="5" t="str">
        <f t="shared" ca="1" si="2"/>
        <v>150mg tablet 24</v>
      </c>
      <c r="D116" s="318" t="s">
        <v>4068</v>
      </c>
      <c r="E116" s="318" t="s">
        <v>4068</v>
      </c>
      <c r="F116" s="318" t="s">
        <v>4068</v>
      </c>
      <c r="G116" s="318" t="s">
        <v>4068</v>
      </c>
      <c r="H116" s="5" t="str">
        <f t="shared" ca="1" si="3"/>
        <v>34-150mg tablet 24</v>
      </c>
      <c r="I116" s="306">
        <v>106</v>
      </c>
    </row>
    <row r="117" spans="1:9" ht="15" x14ac:dyDescent="0.2">
      <c r="A117" s="317" t="s">
        <v>3844</v>
      </c>
      <c r="B117" s="5">
        <f>IFERROR(VLOOKUP(A117,CatProd!C:G,5,FALSE),"")</f>
        <v>35</v>
      </c>
      <c r="C117" s="5" t="str">
        <f t="shared" ca="1" si="2"/>
        <v xml:space="preserve">275/75/400/150mg 10 tablet 10 blister </v>
      </c>
      <c r="D117" s="317" t="s">
        <v>4069</v>
      </c>
      <c r="E117" s="317" t="s">
        <v>4069</v>
      </c>
      <c r="F117" s="317" t="s">
        <v>4069</v>
      </c>
      <c r="G117" s="317" t="s">
        <v>4069</v>
      </c>
      <c r="H117" s="5" t="str">
        <f t="shared" ca="1" si="3"/>
        <v xml:space="preserve">35-275/75/400/150mg 10 tablet 10 blister </v>
      </c>
      <c r="I117" s="306">
        <v>107</v>
      </c>
    </row>
    <row r="118" spans="1:9" ht="15" x14ac:dyDescent="0.2">
      <c r="A118" s="317" t="s">
        <v>3844</v>
      </c>
      <c r="B118" s="5">
        <f>IFERROR(VLOOKUP(A118,CatProd!C:G,5,FALSE),"")</f>
        <v>35</v>
      </c>
      <c r="C118" s="5" t="str">
        <f t="shared" ca="1" si="2"/>
        <v xml:space="preserve">275/75/400/150mg 28 tablet 24 blister </v>
      </c>
      <c r="D118" s="317" t="s">
        <v>4070</v>
      </c>
      <c r="E118" s="317" t="s">
        <v>4070</v>
      </c>
      <c r="F118" s="317" t="s">
        <v>4070</v>
      </c>
      <c r="G118" s="317" t="s">
        <v>4070</v>
      </c>
      <c r="H118" s="5" t="str">
        <f t="shared" ca="1" si="3"/>
        <v xml:space="preserve">35-275/75/400/150mg 28 tablet 24 blister </v>
      </c>
      <c r="I118" s="306">
        <v>108</v>
      </c>
    </row>
    <row r="119" spans="1:9" ht="15" x14ac:dyDescent="0.2">
      <c r="A119" s="317" t="s">
        <v>3845</v>
      </c>
      <c r="B119" s="5">
        <f>IFERROR(VLOOKUP(A119,CatProd!C:G,5,FALSE),"")</f>
        <v>36</v>
      </c>
      <c r="C119" s="5" t="str">
        <f t="shared" ca="1" si="2"/>
        <v xml:space="preserve">275/75/150mg 10 tablet 10 blister </v>
      </c>
      <c r="D119" s="317" t="s">
        <v>4071</v>
      </c>
      <c r="E119" s="317" t="s">
        <v>4071</v>
      </c>
      <c r="F119" s="317" t="s">
        <v>4071</v>
      </c>
      <c r="G119" s="317" t="s">
        <v>4071</v>
      </c>
      <c r="H119" s="5" t="str">
        <f t="shared" ca="1" si="3"/>
        <v xml:space="preserve">36-275/75/150mg 10 tablet 10 blister </v>
      </c>
      <c r="I119" s="306">
        <v>109</v>
      </c>
    </row>
    <row r="120" spans="1:9" ht="15" x14ac:dyDescent="0.2">
      <c r="A120" s="317" t="s">
        <v>3845</v>
      </c>
      <c r="B120" s="5">
        <f>IFERROR(VLOOKUP(A120,CatProd!C:G,5,FALSE),"")</f>
        <v>36</v>
      </c>
      <c r="C120" s="5" t="str">
        <f t="shared" ca="1" si="2"/>
        <v xml:space="preserve">275/75/150mg 28 tablet 24 blister </v>
      </c>
      <c r="D120" s="317" t="s">
        <v>4072</v>
      </c>
      <c r="E120" s="317" t="s">
        <v>4072</v>
      </c>
      <c r="F120" s="317" t="s">
        <v>4072</v>
      </c>
      <c r="G120" s="317" t="s">
        <v>4072</v>
      </c>
      <c r="H120" s="5" t="str">
        <f t="shared" ca="1" si="3"/>
        <v xml:space="preserve">36-275/75/150mg 28 tablet 24 blister </v>
      </c>
      <c r="I120" s="306">
        <v>110</v>
      </c>
    </row>
    <row r="121" spans="1:9" ht="15" x14ac:dyDescent="0.2">
      <c r="A121" s="317" t="s">
        <v>3847</v>
      </c>
      <c r="B121" s="5">
        <f>IFERROR(VLOOKUP(A121,CatProd!C:G,5,FALSE),"")</f>
        <v>37</v>
      </c>
      <c r="C121" s="5" t="str">
        <f t="shared" ca="1" si="2"/>
        <v>50/150/75mg 10 tablet dispersible 10 blister</v>
      </c>
      <c r="D121" s="317" t="s">
        <v>4073</v>
      </c>
      <c r="E121" s="317" t="s">
        <v>4073</v>
      </c>
      <c r="F121" s="317" t="s">
        <v>4073</v>
      </c>
      <c r="G121" s="317" t="s">
        <v>4073</v>
      </c>
      <c r="H121" s="5" t="str">
        <f t="shared" ca="1" si="3"/>
        <v>37-50/150/75mg 10 tablet dispersible 10 blister</v>
      </c>
      <c r="I121" s="306">
        <v>111</v>
      </c>
    </row>
    <row r="122" spans="1:9" ht="15" x14ac:dyDescent="0.2">
      <c r="A122" s="317" t="s">
        <v>3847</v>
      </c>
      <c r="B122" s="5">
        <f>IFERROR(VLOOKUP(A122,CatProd!C:G,5,FALSE),"")</f>
        <v>37</v>
      </c>
      <c r="C122" s="5" t="str">
        <f t="shared" ca="1" si="2"/>
        <v>50/150/75mg 28 tablet dispersible 3 blister</v>
      </c>
      <c r="D122" s="317" t="s">
        <v>4074</v>
      </c>
      <c r="E122" s="317" t="s">
        <v>4074</v>
      </c>
      <c r="F122" s="317" t="s">
        <v>4074</v>
      </c>
      <c r="G122" s="317" t="s">
        <v>4074</v>
      </c>
      <c r="H122" s="5" t="str">
        <f t="shared" ca="1" si="3"/>
        <v>37-50/150/75mg 28 tablet dispersible 3 blister</v>
      </c>
      <c r="I122" s="306">
        <v>112</v>
      </c>
    </row>
    <row r="123" spans="1:9" ht="15" x14ac:dyDescent="0.2">
      <c r="A123" s="317" t="s">
        <v>3848</v>
      </c>
      <c r="B123" s="5">
        <f>IFERROR(VLOOKUP(A123,CatProd!C:G,5,FALSE),"")</f>
        <v>38</v>
      </c>
      <c r="C123" s="5" t="str">
        <f t="shared" ca="1" si="2"/>
        <v xml:space="preserve">150/300mg 10 tablet 10 blister </v>
      </c>
      <c r="D123" s="317" t="s">
        <v>4075</v>
      </c>
      <c r="E123" s="317" t="s">
        <v>4075</v>
      </c>
      <c r="F123" s="317" t="s">
        <v>4075</v>
      </c>
      <c r="G123" s="317" t="s">
        <v>4075</v>
      </c>
      <c r="H123" s="5" t="str">
        <f t="shared" ca="1" si="3"/>
        <v xml:space="preserve">38-150/300mg 10 tablet 10 blister </v>
      </c>
      <c r="I123" s="306">
        <v>113</v>
      </c>
    </row>
    <row r="124" spans="1:9" ht="15" x14ac:dyDescent="0.2">
      <c r="A124" s="317" t="s">
        <v>3848</v>
      </c>
      <c r="B124" s="5">
        <f>IFERROR(VLOOKUP(A124,CatProd!C:G,5,FALSE),"")</f>
        <v>38</v>
      </c>
      <c r="C124" s="5" t="str">
        <f t="shared" ca="1" si="2"/>
        <v xml:space="preserve">150/300mg 28 tablet 24 blister </v>
      </c>
      <c r="D124" s="317" t="s">
        <v>4076</v>
      </c>
      <c r="E124" s="317" t="s">
        <v>4076</v>
      </c>
      <c r="F124" s="317" t="s">
        <v>4076</v>
      </c>
      <c r="G124" s="317" t="s">
        <v>4076</v>
      </c>
      <c r="H124" s="5" t="str">
        <f t="shared" ca="1" si="3"/>
        <v xml:space="preserve">38-150/300mg 28 tablet 24 blister </v>
      </c>
      <c r="I124" s="306">
        <v>114</v>
      </c>
    </row>
    <row r="125" spans="1:9" ht="15" x14ac:dyDescent="0.2">
      <c r="A125" s="317" t="s">
        <v>3848</v>
      </c>
      <c r="B125" s="5">
        <f>IFERROR(VLOOKUP(A125,CatProd!C:G,5,FALSE),"")</f>
        <v>38</v>
      </c>
      <c r="C125" s="5" t="str">
        <f t="shared" ca="1" si="2"/>
        <v>50/75mg 28 tablet dispersible 3 blister</v>
      </c>
      <c r="D125" s="317" t="s">
        <v>4077</v>
      </c>
      <c r="E125" s="317" t="s">
        <v>4077</v>
      </c>
      <c r="F125" s="317" t="s">
        <v>4077</v>
      </c>
      <c r="G125" s="317" t="s">
        <v>4077</v>
      </c>
      <c r="H125" s="5" t="str">
        <f t="shared" ca="1" si="3"/>
        <v>38-50/75mg 28 tablet dispersible 3 blister</v>
      </c>
      <c r="I125" s="306">
        <v>115</v>
      </c>
    </row>
    <row r="126" spans="1:9" ht="15" x14ac:dyDescent="0.2">
      <c r="A126" s="317" t="s">
        <v>3848</v>
      </c>
      <c r="B126" s="5">
        <f>IFERROR(VLOOKUP(A126,CatProd!C:G,5,FALSE),"")</f>
        <v>38</v>
      </c>
      <c r="C126" s="5" t="str">
        <f t="shared" ca="1" si="2"/>
        <v xml:space="preserve">50/75mg tablet dispersible 100  </v>
      </c>
      <c r="D126" s="317" t="s">
        <v>4078</v>
      </c>
      <c r="E126" s="317" t="s">
        <v>4078</v>
      </c>
      <c r="F126" s="317" t="s">
        <v>4078</v>
      </c>
      <c r="G126" s="317" t="s">
        <v>4078</v>
      </c>
      <c r="H126" s="5" t="str">
        <f t="shared" ca="1" si="3"/>
        <v xml:space="preserve">38-50/75mg tablet dispersible 100  </v>
      </c>
      <c r="I126" s="306">
        <v>116</v>
      </c>
    </row>
    <row r="127" spans="1:9" ht="15" x14ac:dyDescent="0.2">
      <c r="A127" s="317" t="s">
        <v>3166</v>
      </c>
      <c r="B127" s="5">
        <f>IFERROR(VLOOKUP(A127,CatProd!C:G,5,FALSE),"")</f>
        <v>39</v>
      </c>
      <c r="C127" s="5" t="str">
        <f t="shared" ca="1" si="2"/>
        <v xml:space="preserve">150mg capsule 100   </v>
      </c>
      <c r="D127" s="317" t="s">
        <v>4079</v>
      </c>
      <c r="E127" s="317" t="s">
        <v>4079</v>
      </c>
      <c r="F127" s="317" t="s">
        <v>4079</v>
      </c>
      <c r="G127" s="317" t="s">
        <v>4079</v>
      </c>
      <c r="H127" s="5" t="str">
        <f t="shared" ca="1" si="3"/>
        <v xml:space="preserve">39-150mg capsule 100   </v>
      </c>
      <c r="I127" s="306">
        <v>117</v>
      </c>
    </row>
    <row r="128" spans="1:9" x14ac:dyDescent="0.2">
      <c r="A128" s="304" t="s">
        <v>3166</v>
      </c>
      <c r="B128" s="5">
        <f>IFERROR(VLOOKUP(A128,CatProd!C:G,5,FALSE),"")</f>
        <v>39</v>
      </c>
      <c r="C128" s="5" t="str">
        <f t="shared" ca="1" si="2"/>
        <v>150mg - capsule - Bottle of 100</v>
      </c>
      <c r="D128" s="304" t="s">
        <v>3869</v>
      </c>
      <c r="E128" s="304" t="s">
        <v>2529</v>
      </c>
      <c r="F128" s="304" t="s">
        <v>2530</v>
      </c>
      <c r="G128" s="304"/>
      <c r="H128" s="5" t="str">
        <f t="shared" ca="1" si="3"/>
        <v>39-150mg - capsule - Bottle of 100</v>
      </c>
      <c r="I128" s="333">
        <v>1077</v>
      </c>
    </row>
    <row r="129" spans="1:9" ht="15" x14ac:dyDescent="0.2">
      <c r="A129" s="317" t="s">
        <v>2517</v>
      </c>
      <c r="B129" s="5">
        <f>IFERROR(VLOOKUP(A129,CatProd!C:G,5,FALSE),"")</f>
        <v>40</v>
      </c>
      <c r="C129" s="5" t="str">
        <f t="shared" ca="1" si="2"/>
        <v xml:space="preserve">150mg 10 capsule 10 blister </v>
      </c>
      <c r="D129" s="317" t="s">
        <v>4080</v>
      </c>
      <c r="E129" s="317" t="s">
        <v>4080</v>
      </c>
      <c r="F129" s="317" t="s">
        <v>4080</v>
      </c>
      <c r="G129" s="317" t="s">
        <v>4080</v>
      </c>
      <c r="H129" s="5" t="str">
        <f t="shared" ca="1" si="3"/>
        <v xml:space="preserve">40-150mg 10 capsule 10 blister </v>
      </c>
      <c r="I129" s="306">
        <v>118</v>
      </c>
    </row>
    <row r="130" spans="1:9" ht="15" x14ac:dyDescent="0.2">
      <c r="A130" s="317" t="s">
        <v>2517</v>
      </c>
      <c r="B130" s="5">
        <f>IFERROR(VLOOKUP(A130,CatProd!C:G,5,FALSE),"")</f>
        <v>40</v>
      </c>
      <c r="C130" s="5" t="str">
        <f t="shared" ref="C130:C193" ca="1" si="4">IF(OFFSET(D130,0,LangOffset,1,1)&lt;&gt;"",OFFSET(D130,0,LangOffset,1,1),"")</f>
        <v>20mg/ml granules for oral suspension 100ml</v>
      </c>
      <c r="D130" s="317" t="s">
        <v>4081</v>
      </c>
      <c r="E130" s="317" t="s">
        <v>4081</v>
      </c>
      <c r="F130" s="317" t="s">
        <v>4081</v>
      </c>
      <c r="G130" s="317" t="s">
        <v>4081</v>
      </c>
      <c r="H130" s="5" t="str">
        <f t="shared" ref="H130:H193" ca="1" si="5">CONCATENATE(B130,"-",C130)</f>
        <v>40-20mg/ml granules for oral suspension 100ml</v>
      </c>
      <c r="I130" s="306">
        <v>119</v>
      </c>
    </row>
    <row r="131" spans="1:9" ht="15" x14ac:dyDescent="0.2">
      <c r="A131" s="317" t="s">
        <v>2517</v>
      </c>
      <c r="B131" s="5">
        <f>IFERROR(VLOOKUP(A131,CatProd!C:G,5,FALSE),"")</f>
        <v>40</v>
      </c>
      <c r="C131" s="5" t="str">
        <f t="shared" ca="1" si="4"/>
        <v>20mg/ml granules for oral suspension 120ml</v>
      </c>
      <c r="D131" s="317" t="s">
        <v>4082</v>
      </c>
      <c r="E131" s="317" t="s">
        <v>4082</v>
      </c>
      <c r="F131" s="317" t="s">
        <v>4082</v>
      </c>
      <c r="G131" s="317" t="s">
        <v>4082</v>
      </c>
      <c r="H131" s="5" t="str">
        <f t="shared" ca="1" si="5"/>
        <v>40-20mg/ml granules for oral suspension 120ml</v>
      </c>
      <c r="I131" s="306">
        <v>120</v>
      </c>
    </row>
    <row r="132" spans="1:9" ht="15" x14ac:dyDescent="0.2">
      <c r="A132" s="317" t="s">
        <v>2517</v>
      </c>
      <c r="B132" s="5">
        <f>IFERROR(VLOOKUP(A132,CatProd!C:G,5,FALSE),"")</f>
        <v>40</v>
      </c>
      <c r="C132" s="5" t="str">
        <f t="shared" ca="1" si="4"/>
        <v xml:space="preserve">300mg 10 capsule 10 blister </v>
      </c>
      <c r="D132" s="317" t="s">
        <v>4083</v>
      </c>
      <c r="E132" s="317" t="s">
        <v>4083</v>
      </c>
      <c r="F132" s="317" t="s">
        <v>4083</v>
      </c>
      <c r="G132" s="317" t="s">
        <v>4083</v>
      </c>
      <c r="H132" s="5" t="str">
        <f t="shared" ca="1" si="5"/>
        <v xml:space="preserve">40-300mg 10 capsule 10 blister </v>
      </c>
      <c r="I132" s="306">
        <v>121</v>
      </c>
    </row>
    <row r="133" spans="1:9" ht="15" x14ac:dyDescent="0.2">
      <c r="A133" s="317" t="s">
        <v>2517</v>
      </c>
      <c r="B133" s="5">
        <f>IFERROR(VLOOKUP(A133,CatProd!C:G,5,FALSE),"")</f>
        <v>40</v>
      </c>
      <c r="C133" s="5" t="str">
        <f t="shared" ca="1" si="4"/>
        <v xml:space="preserve">450mg 10 capsule 10 blister </v>
      </c>
      <c r="D133" s="317" t="s">
        <v>4084</v>
      </c>
      <c r="E133" s="317" t="s">
        <v>4084</v>
      </c>
      <c r="F133" s="317" t="s">
        <v>4084</v>
      </c>
      <c r="G133" s="317" t="s">
        <v>4084</v>
      </c>
      <c r="H133" s="5" t="str">
        <f t="shared" ca="1" si="5"/>
        <v xml:space="preserve">40-450mg 10 capsule 10 blister </v>
      </c>
      <c r="I133" s="306">
        <v>122</v>
      </c>
    </row>
    <row r="134" spans="1:9" ht="15" x14ac:dyDescent="0.2">
      <c r="A134" s="317" t="s">
        <v>2517</v>
      </c>
      <c r="B134" s="5">
        <f>IFERROR(VLOOKUP(A134,CatProd!C:G,5,FALSE),"")</f>
        <v>40</v>
      </c>
      <c r="C134" s="5" t="str">
        <f t="shared" ca="1" si="4"/>
        <v xml:space="preserve">600mg 10 capsule 10 blister </v>
      </c>
      <c r="D134" s="317" t="s">
        <v>4085</v>
      </c>
      <c r="E134" s="317" t="s">
        <v>4085</v>
      </c>
      <c r="F134" s="317" t="s">
        <v>4085</v>
      </c>
      <c r="G134" s="317" t="s">
        <v>4085</v>
      </c>
      <c r="H134" s="5" t="str">
        <f t="shared" ca="1" si="5"/>
        <v xml:space="preserve">40-600mg 10 capsule 10 blister </v>
      </c>
      <c r="I134" s="306">
        <v>123</v>
      </c>
    </row>
    <row r="135" spans="1:9" ht="15" x14ac:dyDescent="0.2">
      <c r="A135" s="317" t="s">
        <v>4056</v>
      </c>
      <c r="B135" s="5">
        <f>IFERROR(VLOOKUP(A135,CatProd!C:G,5,FALSE),"")</f>
        <v>41</v>
      </c>
      <c r="C135" s="5" t="str">
        <f t="shared" ca="1" si="4"/>
        <v xml:space="preserve"> 4-FDC 6x28tabs(R150/H75/Z400/E275)+2-FDC 12x28tabs (R150/H75) - Kit</v>
      </c>
      <c r="D135" s="317" t="s">
        <v>4086</v>
      </c>
      <c r="E135" s="317" t="s">
        <v>4086</v>
      </c>
      <c r="F135" s="317" t="s">
        <v>4086</v>
      </c>
      <c r="G135" s="317" t="s">
        <v>4086</v>
      </c>
      <c r="H135" s="5" t="str">
        <f t="shared" ca="1" si="5"/>
        <v>41- 4-FDC 6x28tabs(R150/H75/Z400/E275)+2-FDC 12x28tabs (R150/H75) - Kit</v>
      </c>
      <c r="I135" s="306">
        <v>124</v>
      </c>
    </row>
    <row r="136" spans="1:9" ht="15" x14ac:dyDescent="0.2">
      <c r="A136" s="317" t="s">
        <v>4057</v>
      </c>
      <c r="B136" s="5">
        <f>IFERROR(VLOOKUP(A136,CatProd!C:G,5,FALSE),"")</f>
        <v>42</v>
      </c>
      <c r="C136" s="5" t="str">
        <f t="shared" ca="1" si="4"/>
        <v xml:space="preserve"> 4-FDC 6x28tabs(R150/H75/Z400/E275)+2-FDC 18x28tabs(R150/H150) - Kit</v>
      </c>
      <c r="D136" s="317" t="s">
        <v>4087</v>
      </c>
      <c r="E136" s="317" t="s">
        <v>4087</v>
      </c>
      <c r="F136" s="317" t="s">
        <v>4087</v>
      </c>
      <c r="G136" s="317" t="s">
        <v>4087</v>
      </c>
      <c r="H136" s="5" t="str">
        <f t="shared" ca="1" si="5"/>
        <v>42- 4-FDC 6x28tabs(R150/H75/Z400/E275)+2-FDC 18x28tabs(R150/H150) - Kit</v>
      </c>
      <c r="I136" s="306">
        <v>125</v>
      </c>
    </row>
    <row r="137" spans="1:9" ht="15" x14ac:dyDescent="0.2">
      <c r="A137" s="317" t="s">
        <v>2509</v>
      </c>
      <c r="B137" s="5">
        <f>IFERROR(VLOOKUP(A137,CatProd!C:G,5,FALSE),"")</f>
        <v>43</v>
      </c>
      <c r="C137" s="5" t="str">
        <f t="shared" ca="1" si="4"/>
        <v xml:space="preserve">100mg 10 tablet 10 blister </v>
      </c>
      <c r="D137" s="317" t="s">
        <v>4063</v>
      </c>
      <c r="E137" s="317" t="s">
        <v>4063</v>
      </c>
      <c r="F137" s="317" t="s">
        <v>4063</v>
      </c>
      <c r="G137" s="317" t="s">
        <v>4063</v>
      </c>
      <c r="H137" s="5" t="str">
        <f t="shared" ca="1" si="5"/>
        <v xml:space="preserve">43-100mg 10 tablet 10 blister </v>
      </c>
      <c r="I137" s="306">
        <v>126</v>
      </c>
    </row>
    <row r="138" spans="1:9" ht="15" x14ac:dyDescent="0.2">
      <c r="A138" s="317" t="s">
        <v>2509</v>
      </c>
      <c r="B138" s="5">
        <f>IFERROR(VLOOKUP(A138,CatProd!C:G,5,FALSE),"")</f>
        <v>43</v>
      </c>
      <c r="C138" s="5" t="str">
        <f t="shared" ca="1" si="4"/>
        <v xml:space="preserve">100mg 28 tablet 24 blister </v>
      </c>
      <c r="D138" s="317" t="s">
        <v>4064</v>
      </c>
      <c r="E138" s="317" t="s">
        <v>4064</v>
      </c>
      <c r="F138" s="317" t="s">
        <v>4064</v>
      </c>
      <c r="G138" s="317" t="s">
        <v>4064</v>
      </c>
      <c r="H138" s="5" t="str">
        <f t="shared" ca="1" si="5"/>
        <v xml:space="preserve">43-100mg 28 tablet 24 blister </v>
      </c>
      <c r="I138" s="306">
        <v>127</v>
      </c>
    </row>
    <row r="139" spans="1:9" ht="15" x14ac:dyDescent="0.2">
      <c r="A139" s="317" t="s">
        <v>2509</v>
      </c>
      <c r="B139" s="5">
        <f>IFERROR(VLOOKUP(A139,CatProd!C:G,5,FALSE),"")</f>
        <v>43</v>
      </c>
      <c r="C139" s="5" t="str">
        <f t="shared" ca="1" si="4"/>
        <v xml:space="preserve">400mg 10 tablet 10 blister </v>
      </c>
      <c r="D139" s="317" t="s">
        <v>4088</v>
      </c>
      <c r="E139" s="317" t="s">
        <v>4088</v>
      </c>
      <c r="F139" s="317" t="s">
        <v>4088</v>
      </c>
      <c r="G139" s="317" t="s">
        <v>4088</v>
      </c>
      <c r="H139" s="5" t="str">
        <f t="shared" ca="1" si="5"/>
        <v xml:space="preserve">43-400mg 10 tablet 10 blister </v>
      </c>
      <c r="I139" s="306">
        <v>128</v>
      </c>
    </row>
    <row r="140" spans="1:9" ht="15" x14ac:dyDescent="0.2">
      <c r="A140" s="317" t="s">
        <v>2509</v>
      </c>
      <c r="B140" s="5">
        <f>IFERROR(VLOOKUP(A140,CatProd!C:G,5,FALSE),"")</f>
        <v>43</v>
      </c>
      <c r="C140" s="5" t="str">
        <f t="shared" ca="1" si="4"/>
        <v xml:space="preserve">400mg 28 tablet 24 blister </v>
      </c>
      <c r="D140" s="317" t="s">
        <v>4089</v>
      </c>
      <c r="E140" s="317" t="s">
        <v>4089</v>
      </c>
      <c r="F140" s="317" t="s">
        <v>4089</v>
      </c>
      <c r="G140" s="317" t="s">
        <v>4089</v>
      </c>
      <c r="H140" s="5" t="str">
        <f t="shared" ca="1" si="5"/>
        <v xml:space="preserve">43-400mg 28 tablet 24 blister </v>
      </c>
      <c r="I140" s="306">
        <v>129</v>
      </c>
    </row>
    <row r="141" spans="1:9" ht="15" x14ac:dyDescent="0.2">
      <c r="A141" s="317" t="s">
        <v>2509</v>
      </c>
      <c r="B141" s="5">
        <f>IFERROR(VLOOKUP(A141,CatProd!C:G,5,FALSE),"")</f>
        <v>43</v>
      </c>
      <c r="C141" s="5" t="str">
        <f t="shared" ca="1" si="4"/>
        <v xml:space="preserve">100mg 10 tablet 10 blister </v>
      </c>
      <c r="D141" s="317" t="s">
        <v>4063</v>
      </c>
      <c r="E141" s="317" t="s">
        <v>4063</v>
      </c>
      <c r="F141" s="317" t="s">
        <v>4063</v>
      </c>
      <c r="G141" s="317" t="s">
        <v>4063</v>
      </c>
      <c r="H141" s="5" t="str">
        <f t="shared" ca="1" si="5"/>
        <v xml:space="preserve">43-100mg 10 tablet 10 blister </v>
      </c>
      <c r="I141" s="306">
        <v>140</v>
      </c>
    </row>
    <row r="142" spans="1:9" ht="15" x14ac:dyDescent="0.2">
      <c r="A142" s="317" t="s">
        <v>2509</v>
      </c>
      <c r="B142" s="5">
        <f>IFERROR(VLOOKUP(A142,CatProd!C:G,5,FALSE),"")</f>
        <v>43</v>
      </c>
      <c r="C142" s="5" t="str">
        <f t="shared" ca="1" si="4"/>
        <v xml:space="preserve">100mg 28 tablet 24 blister </v>
      </c>
      <c r="D142" s="317" t="s">
        <v>4064</v>
      </c>
      <c r="E142" s="317" t="s">
        <v>4064</v>
      </c>
      <c r="F142" s="317" t="s">
        <v>4064</v>
      </c>
      <c r="G142" s="317" t="s">
        <v>4064</v>
      </c>
      <c r="H142" s="5" t="str">
        <f t="shared" ca="1" si="5"/>
        <v xml:space="preserve">43-100mg 28 tablet 24 blister </v>
      </c>
      <c r="I142" s="306">
        <v>141</v>
      </c>
    </row>
    <row r="143" spans="1:9" ht="15" x14ac:dyDescent="0.2">
      <c r="A143" s="317" t="s">
        <v>2509</v>
      </c>
      <c r="B143" s="5">
        <f>IFERROR(VLOOKUP(A143,CatProd!C:G,5,FALSE),"")</f>
        <v>43</v>
      </c>
      <c r="C143" s="5" t="str">
        <f t="shared" ca="1" si="4"/>
        <v xml:space="preserve">400mg 10 tablet 10 blister </v>
      </c>
      <c r="D143" s="317" t="s">
        <v>4088</v>
      </c>
      <c r="E143" s="317" t="s">
        <v>4088</v>
      </c>
      <c r="F143" s="317" t="s">
        <v>4088</v>
      </c>
      <c r="G143" s="317" t="s">
        <v>4088</v>
      </c>
      <c r="H143" s="5" t="str">
        <f t="shared" ca="1" si="5"/>
        <v xml:space="preserve">43-400mg 10 tablet 10 blister </v>
      </c>
      <c r="I143" s="306">
        <v>142</v>
      </c>
    </row>
    <row r="144" spans="1:9" ht="15" x14ac:dyDescent="0.2">
      <c r="A144" s="317" t="s">
        <v>2509</v>
      </c>
      <c r="B144" s="5">
        <f>IFERROR(VLOOKUP(A144,CatProd!C:G,5,FALSE),"")</f>
        <v>43</v>
      </c>
      <c r="C144" s="5" t="str">
        <f t="shared" ca="1" si="4"/>
        <v xml:space="preserve">400mg 28 tablet 24 blister </v>
      </c>
      <c r="D144" s="317" t="s">
        <v>4089</v>
      </c>
      <c r="E144" s="317" t="s">
        <v>4089</v>
      </c>
      <c r="F144" s="317" t="s">
        <v>4089</v>
      </c>
      <c r="G144" s="317" t="s">
        <v>4089</v>
      </c>
      <c r="H144" s="5" t="str">
        <f t="shared" ca="1" si="5"/>
        <v xml:space="preserve">43-400mg 28 tablet 24 blister </v>
      </c>
      <c r="I144" s="306">
        <v>143</v>
      </c>
    </row>
    <row r="145" spans="1:9" ht="15" x14ac:dyDescent="0.2">
      <c r="A145" s="317" t="s">
        <v>2516</v>
      </c>
      <c r="B145" s="5">
        <f>IFERROR(VLOOKUP(A145,CatProd!C:G,5,FALSE),"")</f>
        <v>44</v>
      </c>
      <c r="C145" s="5" t="str">
        <f t="shared" ca="1" si="4"/>
        <v xml:space="preserve">150mg tablet dispersible 100  </v>
      </c>
      <c r="D145" s="317" t="s">
        <v>4090</v>
      </c>
      <c r="E145" s="317" t="s">
        <v>4090</v>
      </c>
      <c r="F145" s="317" t="s">
        <v>4090</v>
      </c>
      <c r="G145" s="317" t="s">
        <v>4090</v>
      </c>
      <c r="H145" s="5" t="str">
        <f t="shared" ca="1" si="5"/>
        <v xml:space="preserve">44-150mg tablet dispersible 100  </v>
      </c>
      <c r="I145" s="306">
        <v>130</v>
      </c>
    </row>
    <row r="146" spans="1:9" ht="15" x14ac:dyDescent="0.2">
      <c r="A146" s="317" t="s">
        <v>2516</v>
      </c>
      <c r="B146" s="5">
        <f>IFERROR(VLOOKUP(A146,CatProd!C:G,5,FALSE),"")</f>
        <v>44</v>
      </c>
      <c r="C146" s="5" t="str">
        <f t="shared" ca="1" si="4"/>
        <v xml:space="preserve">400mg 10 tablet 10 blister </v>
      </c>
      <c r="D146" s="317" t="s">
        <v>4088</v>
      </c>
      <c r="E146" s="317" t="s">
        <v>4088</v>
      </c>
      <c r="F146" s="317" t="s">
        <v>4088</v>
      </c>
      <c r="G146" s="317" t="s">
        <v>4088</v>
      </c>
      <c r="H146" s="5" t="str">
        <f t="shared" ca="1" si="5"/>
        <v xml:space="preserve">44-400mg 10 tablet 10 blister </v>
      </c>
      <c r="I146" s="306">
        <v>131</v>
      </c>
    </row>
    <row r="147" spans="1:9" ht="15" x14ac:dyDescent="0.2">
      <c r="A147" s="317" t="s">
        <v>2516</v>
      </c>
      <c r="B147" s="5">
        <f>IFERROR(VLOOKUP(A147,CatProd!C:G,5,FALSE),"")</f>
        <v>44</v>
      </c>
      <c r="C147" s="5" t="str">
        <f t="shared" ca="1" si="4"/>
        <v xml:space="preserve">400mg 28 tablet 24 blister </v>
      </c>
      <c r="D147" s="317" t="s">
        <v>4089</v>
      </c>
      <c r="E147" s="317" t="s">
        <v>4089</v>
      </c>
      <c r="F147" s="317" t="s">
        <v>4089</v>
      </c>
      <c r="G147" s="317" t="s">
        <v>4089</v>
      </c>
      <c r="H147" s="5" t="str">
        <f t="shared" ca="1" si="5"/>
        <v xml:space="preserve">44-400mg 28 tablet 24 blister </v>
      </c>
      <c r="I147" s="306">
        <v>132</v>
      </c>
    </row>
    <row r="148" spans="1:9" ht="15" x14ac:dyDescent="0.2">
      <c r="A148" s="317" t="s">
        <v>2516</v>
      </c>
      <c r="B148" s="5">
        <f>IFERROR(VLOOKUP(A148,CatProd!C:G,5,FALSE),"")</f>
        <v>44</v>
      </c>
      <c r="C148" s="5" t="str">
        <f t="shared" ca="1" si="4"/>
        <v xml:space="preserve">500mg 28 tablet 24 blister </v>
      </c>
      <c r="D148" s="317" t="s">
        <v>4091</v>
      </c>
      <c r="E148" s="317" t="s">
        <v>4091</v>
      </c>
      <c r="F148" s="317" t="s">
        <v>4091</v>
      </c>
      <c r="G148" s="317" t="s">
        <v>4091</v>
      </c>
      <c r="H148" s="5" t="str">
        <f t="shared" ca="1" si="5"/>
        <v xml:space="preserve">44-500mg 28 tablet 24 blister </v>
      </c>
      <c r="I148" s="306">
        <v>133</v>
      </c>
    </row>
    <row r="149" spans="1:9" ht="15" x14ac:dyDescent="0.2">
      <c r="A149" s="317" t="s">
        <v>2516</v>
      </c>
      <c r="B149" s="5">
        <f>IFERROR(VLOOKUP(A149,CatProd!C:G,5,FALSE),"")</f>
        <v>44</v>
      </c>
      <c r="C149" s="5" t="str">
        <f t="shared" ca="1" si="4"/>
        <v xml:space="preserve">150mg tablet dispersible 100  </v>
      </c>
      <c r="D149" s="317" t="s">
        <v>4090</v>
      </c>
      <c r="E149" s="317" t="s">
        <v>4090</v>
      </c>
      <c r="F149" s="317" t="s">
        <v>4090</v>
      </c>
      <c r="G149" s="317" t="s">
        <v>4090</v>
      </c>
      <c r="H149" s="5" t="str">
        <f t="shared" ca="1" si="5"/>
        <v xml:space="preserve">44-150mg tablet dispersible 100  </v>
      </c>
      <c r="I149" s="306">
        <v>144</v>
      </c>
    </row>
    <row r="150" spans="1:9" ht="15" x14ac:dyDescent="0.2">
      <c r="A150" s="317" t="s">
        <v>2516</v>
      </c>
      <c r="B150" s="5">
        <f>IFERROR(VLOOKUP(A150,CatProd!C:G,5,FALSE),"")</f>
        <v>44</v>
      </c>
      <c r="C150" s="5" t="str">
        <f t="shared" ca="1" si="4"/>
        <v xml:space="preserve">400mg 10 tablet 10 blister </v>
      </c>
      <c r="D150" s="317" t="s">
        <v>4088</v>
      </c>
      <c r="E150" s="317" t="s">
        <v>4088</v>
      </c>
      <c r="F150" s="317" t="s">
        <v>4088</v>
      </c>
      <c r="G150" s="317" t="s">
        <v>4088</v>
      </c>
      <c r="H150" s="5" t="str">
        <f t="shared" ca="1" si="5"/>
        <v xml:space="preserve">44-400mg 10 tablet 10 blister </v>
      </c>
      <c r="I150" s="306">
        <v>145</v>
      </c>
    </row>
    <row r="151" spans="1:9" ht="15" x14ac:dyDescent="0.2">
      <c r="A151" s="317" t="s">
        <v>2516</v>
      </c>
      <c r="B151" s="5">
        <f>IFERROR(VLOOKUP(A151,CatProd!C:G,5,FALSE),"")</f>
        <v>44</v>
      </c>
      <c r="C151" s="5" t="str">
        <f t="shared" ca="1" si="4"/>
        <v xml:space="preserve">400mg 28 tablet 24 blister </v>
      </c>
      <c r="D151" s="317" t="s">
        <v>4089</v>
      </c>
      <c r="E151" s="317" t="s">
        <v>4089</v>
      </c>
      <c r="F151" s="317" t="s">
        <v>4089</v>
      </c>
      <c r="G151" s="317" t="s">
        <v>4089</v>
      </c>
      <c r="H151" s="5" t="str">
        <f t="shared" ca="1" si="5"/>
        <v xml:space="preserve">44-400mg 28 tablet 24 blister </v>
      </c>
      <c r="I151" s="306">
        <v>146</v>
      </c>
    </row>
    <row r="152" spans="1:9" ht="15" x14ac:dyDescent="0.2">
      <c r="A152" s="317" t="s">
        <v>2516</v>
      </c>
      <c r="B152" s="5">
        <f>IFERROR(VLOOKUP(A152,CatProd!C:G,5,FALSE),"")</f>
        <v>44</v>
      </c>
      <c r="C152" s="5" t="str">
        <f t="shared" ca="1" si="4"/>
        <v xml:space="preserve">500mg 28 tablet 24 blister </v>
      </c>
      <c r="D152" s="317" t="s">
        <v>4091</v>
      </c>
      <c r="E152" s="317" t="s">
        <v>4091</v>
      </c>
      <c r="F152" s="317" t="s">
        <v>4091</v>
      </c>
      <c r="G152" s="317" t="s">
        <v>4091</v>
      </c>
      <c r="H152" s="5" t="str">
        <f t="shared" ca="1" si="5"/>
        <v xml:space="preserve">44-500mg 28 tablet 24 blister </v>
      </c>
      <c r="I152" s="306">
        <v>147</v>
      </c>
    </row>
    <row r="153" spans="1:9" ht="16" x14ac:dyDescent="0.2">
      <c r="A153" s="320" t="s">
        <v>4060</v>
      </c>
      <c r="B153" s="5">
        <f>IFERROR(VLOOKUP(A153,CatProd!C:G,5,FALSE),"")</f>
        <v>45</v>
      </c>
      <c r="C153" s="5" t="str">
        <f t="shared" ca="1" si="4"/>
        <v xml:space="preserve"> [enter specifications manually]</v>
      </c>
      <c r="D153" s="317" t="s">
        <v>4038</v>
      </c>
      <c r="E153" s="317" t="s">
        <v>4038</v>
      </c>
      <c r="F153" s="317" t="s">
        <v>4038</v>
      </c>
      <c r="G153" s="317" t="s">
        <v>4038</v>
      </c>
      <c r="H153" s="5" t="str">
        <f t="shared" ca="1" si="5"/>
        <v>45- [enter specifications manually]</v>
      </c>
      <c r="I153" s="306">
        <v>134</v>
      </c>
    </row>
    <row r="154" spans="1:9" ht="16" x14ac:dyDescent="0.2">
      <c r="A154" s="320" t="s">
        <v>4061</v>
      </c>
      <c r="B154" s="5">
        <f>IFERROR(VLOOKUP(A154,CatProd!C:G,5,FALSE),"")</f>
        <v>46</v>
      </c>
      <c r="C154" s="5" t="str">
        <f t="shared" ca="1" si="4"/>
        <v xml:space="preserve"> [enter specifications manually]</v>
      </c>
      <c r="D154" s="317" t="s">
        <v>4038</v>
      </c>
      <c r="E154" s="317" t="s">
        <v>4038</v>
      </c>
      <c r="F154" s="317" t="s">
        <v>4038</v>
      </c>
      <c r="G154" s="317" t="s">
        <v>4038</v>
      </c>
      <c r="H154" s="5" t="str">
        <f t="shared" ca="1" si="5"/>
        <v>46- [enter specifications manually]</v>
      </c>
      <c r="I154" s="306">
        <v>148</v>
      </c>
    </row>
    <row r="155" spans="1:9" ht="15" x14ac:dyDescent="0.2">
      <c r="A155" s="317" t="s">
        <v>2507</v>
      </c>
      <c r="B155" s="5">
        <f>IFERROR(VLOOKUP(A155,CatProd!C:G,5,FALSE),"")</f>
        <v>47</v>
      </c>
      <c r="C155" s="5" t="str">
        <f t="shared" ca="1" si="4"/>
        <v>500mg/2ml solution for injection - 1 vial</v>
      </c>
      <c r="D155" s="317" t="s">
        <v>4092</v>
      </c>
      <c r="E155" s="317" t="s">
        <v>4092</v>
      </c>
      <c r="F155" s="317" t="s">
        <v>4092</v>
      </c>
      <c r="G155" s="317" t="s">
        <v>4092</v>
      </c>
      <c r="H155" s="5" t="str">
        <f t="shared" ca="1" si="5"/>
        <v>47-500mg/2ml solution for injection - 1 vial</v>
      </c>
      <c r="I155" s="306">
        <v>149</v>
      </c>
    </row>
    <row r="156" spans="1:9" ht="15" x14ac:dyDescent="0.2">
      <c r="A156" s="317" t="s">
        <v>2507</v>
      </c>
      <c r="B156" s="5">
        <f>IFERROR(VLOOKUP(A156,CatProd!C:G,5,FALSE),"")</f>
        <v>47</v>
      </c>
      <c r="C156" s="5" t="str">
        <f t="shared" ca="1" si="4"/>
        <v>500mg/2ml solution for injection - 10 vial</v>
      </c>
      <c r="D156" s="317" t="s">
        <v>4093</v>
      </c>
      <c r="E156" s="317" t="s">
        <v>4093</v>
      </c>
      <c r="F156" s="317" t="s">
        <v>4093</v>
      </c>
      <c r="G156" s="317" t="s">
        <v>4093</v>
      </c>
      <c r="H156" s="5" t="str">
        <f t="shared" ca="1" si="5"/>
        <v>47-500mg/2ml solution for injection - 10 vial</v>
      </c>
      <c r="I156" s="306">
        <v>150</v>
      </c>
    </row>
    <row r="157" spans="1:9" ht="15" x14ac:dyDescent="0.2">
      <c r="A157" s="317" t="s">
        <v>3842</v>
      </c>
      <c r="B157" s="5">
        <f>IFERROR(VLOOKUP(A157,CatProd!C:G,5,FALSE),"")</f>
        <v>48</v>
      </c>
      <c r="C157" s="5" t="str">
        <f t="shared" ca="1" si="4"/>
        <v>125mg/31.25mg/5ml powder for oral solution 100ml</v>
      </c>
      <c r="D157" s="317" t="s">
        <v>4094</v>
      </c>
      <c r="E157" s="317" t="s">
        <v>4094</v>
      </c>
      <c r="F157" s="317" t="s">
        <v>4094</v>
      </c>
      <c r="G157" s="317" t="s">
        <v>4094</v>
      </c>
      <c r="H157" s="5" t="str">
        <f t="shared" ca="1" si="5"/>
        <v>48-125mg/31.25mg/5ml powder for oral solution 100ml</v>
      </c>
      <c r="I157" s="306">
        <v>151</v>
      </c>
    </row>
    <row r="158" spans="1:9" ht="15" x14ac:dyDescent="0.2">
      <c r="A158" s="317" t="s">
        <v>3842</v>
      </c>
      <c r="B158" s="5">
        <f>IFERROR(VLOOKUP(A158,CatProd!C:G,5,FALSE),"")</f>
        <v>48</v>
      </c>
      <c r="C158" s="5" t="str">
        <f t="shared" ca="1" si="4"/>
        <v xml:space="preserve">250/125mg 10 tablet 1 blister </v>
      </c>
      <c r="D158" s="317" t="s">
        <v>4095</v>
      </c>
      <c r="E158" s="317" t="s">
        <v>4095</v>
      </c>
      <c r="F158" s="317" t="s">
        <v>4095</v>
      </c>
      <c r="G158" s="317" t="s">
        <v>4095</v>
      </c>
      <c r="H158" s="5" t="str">
        <f t="shared" ca="1" si="5"/>
        <v xml:space="preserve">48-250/125mg 10 tablet 1 blister </v>
      </c>
      <c r="I158" s="306">
        <v>152</v>
      </c>
    </row>
    <row r="159" spans="1:9" ht="15" x14ac:dyDescent="0.2">
      <c r="A159" s="317" t="s">
        <v>3842</v>
      </c>
      <c r="B159" s="5">
        <f>IFERROR(VLOOKUP(A159,CatProd!C:G,5,FALSE),"")</f>
        <v>48</v>
      </c>
      <c r="C159" s="5" t="str">
        <f t="shared" ca="1" si="4"/>
        <v>250mg/62.5mg/5ml powder for oral solution 100ml</v>
      </c>
      <c r="D159" s="317" t="s">
        <v>4096</v>
      </c>
      <c r="E159" s="317" t="s">
        <v>4096</v>
      </c>
      <c r="F159" s="317" t="s">
        <v>4096</v>
      </c>
      <c r="G159" s="317" t="s">
        <v>4096</v>
      </c>
      <c r="H159" s="5" t="str">
        <f t="shared" ca="1" si="5"/>
        <v>48-250mg/62.5mg/5ml powder for oral solution 100ml</v>
      </c>
      <c r="I159" s="306">
        <v>153</v>
      </c>
    </row>
    <row r="160" spans="1:9" ht="15" x14ac:dyDescent="0.2">
      <c r="A160" s="317" t="s">
        <v>3842</v>
      </c>
      <c r="B160" s="5">
        <f>IFERROR(VLOOKUP(A160,CatProd!C:G,5,FALSE),"")</f>
        <v>48</v>
      </c>
      <c r="C160" s="5" t="str">
        <f t="shared" ca="1" si="4"/>
        <v xml:space="preserve">500/125mg 10 tablet 1 blister </v>
      </c>
      <c r="D160" s="317" t="s">
        <v>4097</v>
      </c>
      <c r="E160" s="317" t="s">
        <v>4097</v>
      </c>
      <c r="F160" s="317" t="s">
        <v>4097</v>
      </c>
      <c r="G160" s="317" t="s">
        <v>4097</v>
      </c>
      <c r="H160" s="5" t="str">
        <f t="shared" ca="1" si="5"/>
        <v xml:space="preserve">48-500/125mg 10 tablet 1 blister </v>
      </c>
      <c r="I160" s="306">
        <v>154</v>
      </c>
    </row>
    <row r="161" spans="1:9" ht="15" x14ac:dyDescent="0.2">
      <c r="A161" s="317" t="s">
        <v>3842</v>
      </c>
      <c r="B161" s="5">
        <f>IFERROR(VLOOKUP(A161,CatProd!C:G,5,FALSE),"")</f>
        <v>48</v>
      </c>
      <c r="C161" s="5" t="str">
        <f t="shared" ca="1" si="4"/>
        <v xml:space="preserve"> 875/125mg 10 tablet 1 blister</v>
      </c>
      <c r="D161" s="317" t="s">
        <v>4098</v>
      </c>
      <c r="E161" s="317" t="s">
        <v>4098</v>
      </c>
      <c r="F161" s="317" t="s">
        <v>4098</v>
      </c>
      <c r="G161" s="317" t="s">
        <v>4098</v>
      </c>
      <c r="H161" s="5" t="str">
        <f t="shared" ca="1" si="5"/>
        <v>48- 875/125mg 10 tablet 1 blister</v>
      </c>
      <c r="I161" s="306">
        <v>155</v>
      </c>
    </row>
    <row r="162" spans="1:9" ht="15" x14ac:dyDescent="0.2">
      <c r="A162" s="317" t="s">
        <v>3843</v>
      </c>
      <c r="B162" s="5">
        <f>IFERROR(VLOOKUP(A162,CatProd!C:G,5,FALSE),"")</f>
        <v>49</v>
      </c>
      <c r="C162" s="5" t="str">
        <f t="shared" ca="1" si="4"/>
        <v xml:space="preserve">100mg tablet 188   </v>
      </c>
      <c r="D162" s="317" t="s">
        <v>4099</v>
      </c>
      <c r="E162" s="317" t="s">
        <v>4099</v>
      </c>
      <c r="F162" s="317" t="s">
        <v>4099</v>
      </c>
      <c r="G162" s="317" t="s">
        <v>4099</v>
      </c>
      <c r="H162" s="5" t="str">
        <f t="shared" ca="1" si="5"/>
        <v xml:space="preserve">49-100mg tablet 188   </v>
      </c>
      <c r="I162" s="306">
        <v>156</v>
      </c>
    </row>
    <row r="163" spans="1:9" ht="15" x14ac:dyDescent="0.2">
      <c r="A163" s="317" t="s">
        <v>3843</v>
      </c>
      <c r="B163" s="5">
        <f>IFERROR(VLOOKUP(A163,CatProd!C:G,5,FALSE),"")</f>
        <v>49</v>
      </c>
      <c r="C163" s="5" t="str">
        <f t="shared" ca="1" si="4"/>
        <v xml:space="preserve">100mg tablet 24   </v>
      </c>
      <c r="D163" s="317" t="s">
        <v>4100</v>
      </c>
      <c r="E163" s="317" t="s">
        <v>4100</v>
      </c>
      <c r="F163" s="317" t="s">
        <v>4100</v>
      </c>
      <c r="G163" s="317" t="s">
        <v>4100</v>
      </c>
      <c r="H163" s="5" t="str">
        <f t="shared" ca="1" si="5"/>
        <v xml:space="preserve">49-100mg tablet 24   </v>
      </c>
      <c r="I163" s="306">
        <v>157</v>
      </c>
    </row>
    <row r="164" spans="1:9" ht="15" x14ac:dyDescent="0.2">
      <c r="A164" s="317" t="s">
        <v>2519</v>
      </c>
      <c r="B164" s="5">
        <f>IFERROR(VLOOKUP(A164,CatProd!C:G,5,FALSE),"")</f>
        <v>50</v>
      </c>
      <c r="C164" s="5" t="str">
        <f t="shared" ca="1" si="4"/>
        <v xml:space="preserve">250mg 10 tablet 1 blister </v>
      </c>
      <c r="D164" s="317" t="s">
        <v>4101</v>
      </c>
      <c r="E164" s="317" t="s">
        <v>4101</v>
      </c>
      <c r="F164" s="317" t="s">
        <v>4101</v>
      </c>
      <c r="G164" s="317" t="s">
        <v>4101</v>
      </c>
      <c r="H164" s="5" t="str">
        <f t="shared" ca="1" si="5"/>
        <v xml:space="preserve">50-250mg 10 tablet 1 blister </v>
      </c>
      <c r="I164" s="306">
        <v>158</v>
      </c>
    </row>
    <row r="165" spans="1:9" ht="15" x14ac:dyDescent="0.2">
      <c r="A165" s="317" t="s">
        <v>2519</v>
      </c>
      <c r="B165" s="5">
        <f>IFERROR(VLOOKUP(A165,CatProd!C:G,5,FALSE),"")</f>
        <v>50</v>
      </c>
      <c r="C165" s="5" t="str">
        <f t="shared" ca="1" si="4"/>
        <v xml:space="preserve">500mg 10 tablet 1 blister </v>
      </c>
      <c r="D165" s="317" t="s">
        <v>4102</v>
      </c>
      <c r="E165" s="317" t="s">
        <v>4102</v>
      </c>
      <c r="F165" s="317" t="s">
        <v>4102</v>
      </c>
      <c r="G165" s="317" t="s">
        <v>4102</v>
      </c>
      <c r="H165" s="5" t="str">
        <f t="shared" ca="1" si="5"/>
        <v xml:space="preserve">50-500mg 10 tablet 1 blister </v>
      </c>
      <c r="I165" s="306">
        <v>159</v>
      </c>
    </row>
    <row r="166" spans="1:9" ht="15" x14ac:dyDescent="0.2">
      <c r="A166" s="317" t="s">
        <v>2521</v>
      </c>
      <c r="B166" s="5">
        <f>IFERROR(VLOOKUP(A166,CatProd!C:G,5,FALSE),"")</f>
        <v>51</v>
      </c>
      <c r="C166" s="5" t="str">
        <f t="shared" ca="1" si="4"/>
        <v xml:space="preserve">100mg tablet 100   </v>
      </c>
      <c r="D166" s="317" t="s">
        <v>4103</v>
      </c>
      <c r="E166" s="317" t="s">
        <v>4103</v>
      </c>
      <c r="F166" s="317" t="s">
        <v>4103</v>
      </c>
      <c r="G166" s="317" t="s">
        <v>4103</v>
      </c>
      <c r="H166" s="5" t="str">
        <f t="shared" ca="1" si="5"/>
        <v xml:space="preserve">51-100mg tablet 100   </v>
      </c>
      <c r="I166" s="306">
        <v>160</v>
      </c>
    </row>
    <row r="167" spans="1:9" ht="15" x14ac:dyDescent="0.2">
      <c r="A167" s="317" t="s">
        <v>2521</v>
      </c>
      <c r="B167" s="5">
        <f>IFERROR(VLOOKUP(A167,CatProd!C:G,5,FALSE),"")</f>
        <v>51</v>
      </c>
      <c r="C167" s="5" t="str">
        <f t="shared" ca="1" si="4"/>
        <v xml:space="preserve">50mg tablet 100   </v>
      </c>
      <c r="D167" s="317" t="s">
        <v>4104</v>
      </c>
      <c r="E167" s="317" t="s">
        <v>4104</v>
      </c>
      <c r="F167" s="317" t="s">
        <v>4104</v>
      </c>
      <c r="G167" s="317" t="s">
        <v>4104</v>
      </c>
      <c r="H167" s="5" t="str">
        <f t="shared" ca="1" si="5"/>
        <v xml:space="preserve">51-50mg tablet 100   </v>
      </c>
      <c r="I167" s="306">
        <v>161</v>
      </c>
    </row>
    <row r="168" spans="1:9" ht="15" x14ac:dyDescent="0.2">
      <c r="A168" s="317" t="s">
        <v>2508</v>
      </c>
      <c r="B168" s="5">
        <f>IFERROR(VLOOKUP(A168,CatProd!C:G,5,FALSE),"")</f>
        <v>52</v>
      </c>
      <c r="C168" s="5" t="str">
        <f t="shared" ca="1" si="4"/>
        <v xml:space="preserve">250mg 10 capsule 10 blister </v>
      </c>
      <c r="D168" s="317" t="s">
        <v>4105</v>
      </c>
      <c r="E168" s="317" t="s">
        <v>4105</v>
      </c>
      <c r="F168" s="317" t="s">
        <v>4105</v>
      </c>
      <c r="G168" s="317" t="s">
        <v>4105</v>
      </c>
      <c r="H168" s="5" t="str">
        <f t="shared" ca="1" si="5"/>
        <v xml:space="preserve">52-250mg 10 capsule 10 blister </v>
      </c>
      <c r="I168" s="306">
        <v>162</v>
      </c>
    </row>
    <row r="169" spans="1:9" ht="15" x14ac:dyDescent="0.2">
      <c r="A169" s="317" t="s">
        <v>3165</v>
      </c>
      <c r="B169" s="5">
        <f>IFERROR(VLOOKUP(A169,CatProd!C:G,5,FALSE),"")</f>
        <v>53</v>
      </c>
      <c r="C169" s="5" t="str">
        <f t="shared" ca="1" si="4"/>
        <v xml:space="preserve">50mg 8 tablet 6 blister </v>
      </c>
      <c r="D169" s="317" t="s">
        <v>4106</v>
      </c>
      <c r="E169" s="317" t="s">
        <v>4106</v>
      </c>
      <c r="F169" s="317" t="s">
        <v>4106</v>
      </c>
      <c r="G169" s="317" t="s">
        <v>4106</v>
      </c>
      <c r="H169" s="5" t="str">
        <f t="shared" ca="1" si="5"/>
        <v xml:space="preserve">53-50mg 8 tablet 6 blister </v>
      </c>
      <c r="I169" s="306">
        <v>163</v>
      </c>
    </row>
    <row r="170" spans="1:9" x14ac:dyDescent="0.2">
      <c r="A170" s="304" t="s">
        <v>3165</v>
      </c>
      <c r="B170" s="5">
        <f>IFERROR(VLOOKUP(A170,CatProd!C:G,5,FALSE),"")</f>
        <v>53</v>
      </c>
      <c r="C170" s="5" t="str">
        <f t="shared" ca="1" si="4"/>
        <v>50mg - Tablet - Blister of 8 - 40 (8*5)</v>
      </c>
      <c r="D170" s="304" t="s">
        <v>3873</v>
      </c>
      <c r="E170" s="304" t="s">
        <v>3171</v>
      </c>
      <c r="F170" s="304" t="s">
        <v>3170</v>
      </c>
      <c r="G170" s="304"/>
      <c r="H170" s="5" t="str">
        <f t="shared" ca="1" si="5"/>
        <v>53-50mg - Tablet - Blister of 8 - 40 (8*5)</v>
      </c>
      <c r="I170" s="306">
        <v>1075</v>
      </c>
    </row>
    <row r="171" spans="1:9" x14ac:dyDescent="0.2">
      <c r="A171" s="304" t="s">
        <v>3165</v>
      </c>
      <c r="B171" s="5">
        <f>IFERROR(VLOOKUP(A171,CatProd!C:G,5,FALSE),"")</f>
        <v>53</v>
      </c>
      <c r="C171" s="5" t="str">
        <f t="shared" ca="1" si="4"/>
        <v>50mg - Tablet - Blister of 8 - 48 (8*6)</v>
      </c>
      <c r="D171" s="304" t="s">
        <v>3874</v>
      </c>
      <c r="E171" s="304" t="s">
        <v>3173</v>
      </c>
      <c r="F171" s="304" t="s">
        <v>3174</v>
      </c>
      <c r="G171" s="304"/>
      <c r="H171" s="5" t="str">
        <f t="shared" ca="1" si="5"/>
        <v>53-50mg - Tablet - Blister of 8 - 48 (8*6)</v>
      </c>
      <c r="I171" s="333">
        <v>1076</v>
      </c>
    </row>
    <row r="172" spans="1:9" x14ac:dyDescent="0.2">
      <c r="A172" s="304" t="s">
        <v>3165</v>
      </c>
      <c r="B172" s="5">
        <f>IFERROR(VLOOKUP(A172,CatProd!C:G,5,FALSE),"")</f>
        <v>53</v>
      </c>
      <c r="C172" s="5" t="str">
        <f t="shared" ca="1" si="4"/>
        <v>50mg - Tablet - Bottle of 300</v>
      </c>
      <c r="D172" s="304" t="s">
        <v>3871</v>
      </c>
      <c r="E172" s="304" t="s">
        <v>3167</v>
      </c>
      <c r="F172" s="304" t="s">
        <v>3168</v>
      </c>
      <c r="G172" s="304"/>
      <c r="H172" s="5" t="str">
        <f t="shared" ca="1" si="5"/>
        <v>53-50mg - Tablet - Bottle of 300</v>
      </c>
      <c r="I172" s="306">
        <v>1073</v>
      </c>
    </row>
    <row r="173" spans="1:9" x14ac:dyDescent="0.2">
      <c r="A173" s="304" t="s">
        <v>3165</v>
      </c>
      <c r="B173" s="5">
        <f>IFERROR(VLOOKUP(A173,CatProd!C:G,5,FALSE),"")</f>
        <v>53</v>
      </c>
      <c r="C173" s="5" t="str">
        <f t="shared" ca="1" si="4"/>
        <v>50mg - Tablet - Bottle of 50</v>
      </c>
      <c r="D173" s="304" t="s">
        <v>3872</v>
      </c>
      <c r="E173" s="304" t="s">
        <v>3172</v>
      </c>
      <c r="F173" s="304" t="s">
        <v>3169</v>
      </c>
      <c r="G173" s="304"/>
      <c r="H173" s="5" t="str">
        <f t="shared" ca="1" si="5"/>
        <v>53-50mg - Tablet - Bottle of 50</v>
      </c>
      <c r="I173" s="306">
        <v>1074</v>
      </c>
    </row>
    <row r="174" spans="1:9" ht="15" x14ac:dyDescent="0.2">
      <c r="A174" s="317" t="s">
        <v>2510</v>
      </c>
      <c r="B174" s="5">
        <f>IFERROR(VLOOKUP(A174,CatProd!C:G,5,FALSE),"")</f>
        <v>54</v>
      </c>
      <c r="C174" s="5" t="str">
        <f t="shared" ca="1" si="4"/>
        <v xml:space="preserve">125mg 10 tablet 10 blister </v>
      </c>
      <c r="D174" s="317" t="s">
        <v>4107</v>
      </c>
      <c r="E174" s="317" t="s">
        <v>4107</v>
      </c>
      <c r="F174" s="317" t="s">
        <v>4107</v>
      </c>
      <c r="G174" s="317" t="s">
        <v>4107</v>
      </c>
      <c r="H174" s="5" t="str">
        <f t="shared" ca="1" si="5"/>
        <v xml:space="preserve">54-125mg 10 tablet 10 blister </v>
      </c>
      <c r="I174" s="306">
        <v>164</v>
      </c>
    </row>
    <row r="175" spans="1:9" ht="15" x14ac:dyDescent="0.2">
      <c r="A175" s="317" t="s">
        <v>2510</v>
      </c>
      <c r="B175" s="5">
        <f>IFERROR(VLOOKUP(A175,CatProd!C:G,5,FALSE),"")</f>
        <v>54</v>
      </c>
      <c r="C175" s="5" t="str">
        <f t="shared" ca="1" si="4"/>
        <v xml:space="preserve">250mg 10 tablet 10 blister </v>
      </c>
      <c r="D175" s="317" t="s">
        <v>4108</v>
      </c>
      <c r="E175" s="317" t="s">
        <v>4108</v>
      </c>
      <c r="F175" s="317" t="s">
        <v>4108</v>
      </c>
      <c r="G175" s="317" t="s">
        <v>4108</v>
      </c>
      <c r="H175" s="5" t="str">
        <f t="shared" ca="1" si="5"/>
        <v xml:space="preserve">54-250mg 10 tablet 10 blister </v>
      </c>
      <c r="I175" s="306">
        <v>165</v>
      </c>
    </row>
    <row r="176" spans="1:9" ht="15" x14ac:dyDescent="0.2">
      <c r="A176" s="317" t="s">
        <v>3846</v>
      </c>
      <c r="B176" s="5">
        <f>IFERROR(VLOOKUP(A176,CatProd!C:G,5,FALSE),"")</f>
        <v>55</v>
      </c>
      <c r="C176" s="5" t="str">
        <f t="shared" ca="1" si="4"/>
        <v>250/250mg powder for solution for infusion 20ml - 10 vial</v>
      </c>
      <c r="D176" s="317" t="s">
        <v>4109</v>
      </c>
      <c r="E176" s="317" t="s">
        <v>4109</v>
      </c>
      <c r="F176" s="317" t="s">
        <v>4109</v>
      </c>
      <c r="G176" s="317" t="s">
        <v>4109</v>
      </c>
      <c r="H176" s="5" t="str">
        <f t="shared" ca="1" si="5"/>
        <v>55-250/250mg powder for solution for infusion 20ml - 10 vial</v>
      </c>
      <c r="I176" s="306">
        <v>166</v>
      </c>
    </row>
    <row r="177" spans="1:9" ht="15" x14ac:dyDescent="0.2">
      <c r="A177" s="317" t="s">
        <v>3846</v>
      </c>
      <c r="B177" s="5">
        <f>IFERROR(VLOOKUP(A177,CatProd!C:G,5,FALSE),"")</f>
        <v>55</v>
      </c>
      <c r="C177" s="5" t="str">
        <f t="shared" ca="1" si="4"/>
        <v>500/500mg powder for solution for infusion 20ml - 10 vial</v>
      </c>
      <c r="D177" s="317" t="s">
        <v>4110</v>
      </c>
      <c r="E177" s="317" t="s">
        <v>4110</v>
      </c>
      <c r="F177" s="317" t="s">
        <v>4110</v>
      </c>
      <c r="G177" s="317" t="s">
        <v>4110</v>
      </c>
      <c r="H177" s="5" t="str">
        <f t="shared" ca="1" si="5"/>
        <v>55-500/500mg powder for solution for infusion 20ml - 10 vial</v>
      </c>
      <c r="I177" s="306">
        <v>167</v>
      </c>
    </row>
    <row r="178" spans="1:9" ht="15" x14ac:dyDescent="0.2">
      <c r="A178" s="317" t="s">
        <v>2512</v>
      </c>
      <c r="B178" s="5">
        <f>IFERROR(VLOOKUP(A178,CatProd!C:G,5,FALSE),"")</f>
        <v>56</v>
      </c>
      <c r="C178" s="5" t="str">
        <f t="shared" ca="1" si="4"/>
        <v xml:space="preserve"> 1g powder for solution for injection - 50 vial</v>
      </c>
      <c r="D178" s="317" t="s">
        <v>4111</v>
      </c>
      <c r="E178" s="317" t="s">
        <v>4111</v>
      </c>
      <c r="F178" s="317" t="s">
        <v>4111</v>
      </c>
      <c r="G178" s="317" t="s">
        <v>4111</v>
      </c>
      <c r="H178" s="5" t="str">
        <f t="shared" ca="1" si="5"/>
        <v>56- 1g powder for solution for injection - 50 vial</v>
      </c>
      <c r="I178" s="306">
        <v>168</v>
      </c>
    </row>
    <row r="179" spans="1:9" ht="15" x14ac:dyDescent="0.2">
      <c r="A179" s="317" t="s">
        <v>2512</v>
      </c>
      <c r="B179" s="5">
        <f>IFERROR(VLOOKUP(A179,CatProd!C:G,5,FALSE),"")</f>
        <v>56</v>
      </c>
      <c r="C179" s="5" t="str">
        <f t="shared" ca="1" si="4"/>
        <v xml:space="preserve"> 1g/4ml solution for injection - 10 amp</v>
      </c>
      <c r="D179" s="317" t="s">
        <v>4112</v>
      </c>
      <c r="E179" s="317" t="s">
        <v>4112</v>
      </c>
      <c r="F179" s="317" t="s">
        <v>4112</v>
      </c>
      <c r="G179" s="317" t="s">
        <v>4112</v>
      </c>
      <c r="H179" s="5" t="str">
        <f t="shared" ca="1" si="5"/>
        <v>56- 1g/4ml solution for injection - 10 amp</v>
      </c>
      <c r="I179" s="306">
        <v>169</v>
      </c>
    </row>
    <row r="180" spans="1:9" ht="15" x14ac:dyDescent="0.2">
      <c r="A180" s="317" t="s">
        <v>2512</v>
      </c>
      <c r="B180" s="5">
        <f>IFERROR(VLOOKUP(A180,CatProd!C:G,5,FALSE),"")</f>
        <v>56</v>
      </c>
      <c r="C180" s="5" t="str">
        <f t="shared" ca="1" si="4"/>
        <v xml:space="preserve"> 500mg powder for solution for injection - 50 vial</v>
      </c>
      <c r="D180" s="317" t="s">
        <v>4113</v>
      </c>
      <c r="E180" s="317" t="s">
        <v>4113</v>
      </c>
      <c r="F180" s="317" t="s">
        <v>4113</v>
      </c>
      <c r="G180" s="317" t="s">
        <v>4113</v>
      </c>
      <c r="H180" s="5" t="str">
        <f t="shared" ca="1" si="5"/>
        <v>56- 500mg powder for solution for injection - 50 vial</v>
      </c>
      <c r="I180" s="306">
        <v>170</v>
      </c>
    </row>
    <row r="181" spans="1:9" ht="15" x14ac:dyDescent="0.2">
      <c r="A181" s="317" t="s">
        <v>2512</v>
      </c>
      <c r="B181" s="5">
        <f>IFERROR(VLOOKUP(A181,CatProd!C:G,5,FALSE),"")</f>
        <v>56</v>
      </c>
      <c r="C181" s="5" t="str">
        <f t="shared" ca="1" si="4"/>
        <v xml:space="preserve"> 500mg/2ml solution for injection - 10 amp</v>
      </c>
      <c r="D181" s="317" t="s">
        <v>4114</v>
      </c>
      <c r="E181" s="317" t="s">
        <v>4114</v>
      </c>
      <c r="F181" s="317" t="s">
        <v>4114</v>
      </c>
      <c r="G181" s="317" t="s">
        <v>4114</v>
      </c>
      <c r="H181" s="5" t="str">
        <f t="shared" ca="1" si="5"/>
        <v>56- 500mg/2ml solution for injection - 10 amp</v>
      </c>
      <c r="I181" s="306">
        <v>171</v>
      </c>
    </row>
    <row r="182" spans="1:9" ht="15" x14ac:dyDescent="0.2">
      <c r="A182" s="317" t="s">
        <v>2513</v>
      </c>
      <c r="B182" s="5">
        <f>IFERROR(VLOOKUP(A182,CatProd!C:G,5,FALSE),"")</f>
        <v>57</v>
      </c>
      <c r="C182" s="5" t="str">
        <f t="shared" ca="1" si="4"/>
        <v>100mg 10 tablet dispersible 10 blister</v>
      </c>
      <c r="D182" s="317" t="s">
        <v>4115</v>
      </c>
      <c r="E182" s="317" t="s">
        <v>4115</v>
      </c>
      <c r="F182" s="317" t="s">
        <v>4115</v>
      </c>
      <c r="G182" s="317" t="s">
        <v>4115</v>
      </c>
      <c r="H182" s="5" t="str">
        <f t="shared" ca="1" si="5"/>
        <v>57-100mg 10 tablet dispersible 10 blister</v>
      </c>
      <c r="I182" s="306">
        <v>172</v>
      </c>
    </row>
    <row r="183" spans="1:9" ht="15" x14ac:dyDescent="0.2">
      <c r="A183" s="317" t="s">
        <v>2513</v>
      </c>
      <c r="B183" s="5">
        <f>IFERROR(VLOOKUP(A183,CatProd!C:G,5,FALSE),"")</f>
        <v>57</v>
      </c>
      <c r="C183" s="5" t="str">
        <f t="shared" ca="1" si="4"/>
        <v xml:space="preserve">250mg 10 tablet 10 blister </v>
      </c>
      <c r="D183" s="317" t="s">
        <v>4108</v>
      </c>
      <c r="E183" s="317" t="s">
        <v>4108</v>
      </c>
      <c r="F183" s="317" t="s">
        <v>4108</v>
      </c>
      <c r="G183" s="317" t="s">
        <v>4108</v>
      </c>
      <c r="H183" s="5" t="str">
        <f t="shared" ca="1" si="5"/>
        <v xml:space="preserve">57-250mg 10 tablet 10 blister </v>
      </c>
      <c r="I183" s="306">
        <v>173</v>
      </c>
    </row>
    <row r="184" spans="1:9" ht="15" x14ac:dyDescent="0.2">
      <c r="A184" s="317" t="s">
        <v>2513</v>
      </c>
      <c r="B184" s="5">
        <f>IFERROR(VLOOKUP(A184,CatProd!C:G,5,FALSE),"")</f>
        <v>57</v>
      </c>
      <c r="C184" s="5" t="str">
        <f t="shared" ca="1" si="4"/>
        <v xml:space="preserve">500mg 10 tablet 10 blister </v>
      </c>
      <c r="D184" s="317" t="s">
        <v>4116</v>
      </c>
      <c r="E184" s="317" t="s">
        <v>4116</v>
      </c>
      <c r="F184" s="317" t="s">
        <v>4116</v>
      </c>
      <c r="G184" s="317" t="s">
        <v>4116</v>
      </c>
      <c r="H184" s="5" t="str">
        <f t="shared" ca="1" si="5"/>
        <v xml:space="preserve">57-500mg 10 tablet 10 blister </v>
      </c>
      <c r="I184" s="306">
        <v>174</v>
      </c>
    </row>
    <row r="185" spans="1:9" ht="15" x14ac:dyDescent="0.2">
      <c r="A185" s="317" t="s">
        <v>2513</v>
      </c>
      <c r="B185" s="5">
        <f>IFERROR(VLOOKUP(A185,CatProd!C:G,5,FALSE),"")</f>
        <v>57</v>
      </c>
      <c r="C185" s="5" t="str">
        <f t="shared" ca="1" si="4"/>
        <v xml:space="preserve">750mg 10 tablet 10 blister </v>
      </c>
      <c r="D185" s="317" t="s">
        <v>4117</v>
      </c>
      <c r="E185" s="317" t="s">
        <v>4117</v>
      </c>
      <c r="F185" s="317" t="s">
        <v>4117</v>
      </c>
      <c r="G185" s="317" t="s">
        <v>4117</v>
      </c>
      <c r="H185" s="5" t="str">
        <f t="shared" ca="1" si="5"/>
        <v xml:space="preserve">57-750mg 10 tablet 10 blister </v>
      </c>
      <c r="I185" s="306">
        <v>175</v>
      </c>
    </row>
    <row r="186" spans="1:9" ht="15" x14ac:dyDescent="0.2">
      <c r="A186" s="317" t="s">
        <v>2520</v>
      </c>
      <c r="B186" s="5">
        <f>IFERROR(VLOOKUP(A186,CatProd!C:G,5,FALSE),"")</f>
        <v>58</v>
      </c>
      <c r="C186" s="5" t="str">
        <f t="shared" ca="1" si="4"/>
        <v xml:space="preserve">600mg 10 tablet 10 blister </v>
      </c>
      <c r="D186" s="317" t="s">
        <v>4118</v>
      </c>
      <c r="E186" s="317" t="s">
        <v>4118</v>
      </c>
      <c r="F186" s="317" t="s">
        <v>4118</v>
      </c>
      <c r="G186" s="317" t="s">
        <v>4118</v>
      </c>
      <c r="H186" s="5" t="str">
        <f t="shared" ca="1" si="5"/>
        <v xml:space="preserve">58-600mg 10 tablet 10 blister </v>
      </c>
      <c r="I186" s="306">
        <v>176</v>
      </c>
    </row>
    <row r="187" spans="1:9" ht="15" x14ac:dyDescent="0.2">
      <c r="A187" s="317" t="s">
        <v>2520</v>
      </c>
      <c r="B187" s="5">
        <f>IFERROR(VLOOKUP(A187,CatProd!C:G,5,FALSE),"")</f>
        <v>58</v>
      </c>
      <c r="C187" s="5" t="str">
        <f t="shared" ca="1" si="4"/>
        <v xml:space="preserve">600mg tablet 20   </v>
      </c>
      <c r="D187" s="317" t="s">
        <v>4119</v>
      </c>
      <c r="E187" s="317" t="s">
        <v>4119</v>
      </c>
      <c r="F187" s="317" t="s">
        <v>4119</v>
      </c>
      <c r="G187" s="317" t="s">
        <v>4119</v>
      </c>
      <c r="H187" s="5" t="str">
        <f t="shared" ca="1" si="5"/>
        <v xml:space="preserve">58-600mg tablet 20   </v>
      </c>
      <c r="I187" s="306">
        <v>177</v>
      </c>
    </row>
    <row r="188" spans="1:9" ht="15" x14ac:dyDescent="0.2">
      <c r="A188" s="317" t="s">
        <v>3849</v>
      </c>
      <c r="B188" s="5">
        <f>IFERROR(VLOOKUP(A188,CatProd!C:G,5,FALSE),"")</f>
        <v>59</v>
      </c>
      <c r="C188" s="5" t="str">
        <f t="shared" ca="1" si="4"/>
        <v>1g powder for solution for injection - 10 vial</v>
      </c>
      <c r="D188" s="317" t="s">
        <v>4120</v>
      </c>
      <c r="E188" s="317" t="s">
        <v>4120</v>
      </c>
      <c r="F188" s="317" t="s">
        <v>4120</v>
      </c>
      <c r="G188" s="317" t="s">
        <v>4120</v>
      </c>
      <c r="H188" s="5" t="str">
        <f t="shared" ca="1" si="5"/>
        <v>59-1g powder for solution for injection - 10 vial</v>
      </c>
      <c r="I188" s="306">
        <v>178</v>
      </c>
    </row>
    <row r="189" spans="1:9" x14ac:dyDescent="0.2">
      <c r="A189" s="304" t="s">
        <v>3849</v>
      </c>
      <c r="B189" s="5">
        <f>IFERROR(VLOOKUP(A189,CatProd!C:G,5,FALSE),"")</f>
        <v>59</v>
      </c>
      <c r="C189" s="5" t="str">
        <f t="shared" ca="1" si="4"/>
        <v>1g - Powder for injection - Vial - 10*1g</v>
      </c>
      <c r="D189" s="304" t="s">
        <v>3870</v>
      </c>
      <c r="E189" s="304" t="s">
        <v>2532</v>
      </c>
      <c r="F189" s="304" t="s">
        <v>2531</v>
      </c>
      <c r="G189" s="304"/>
      <c r="H189" s="5" t="str">
        <f t="shared" ca="1" si="5"/>
        <v>59-1g - Powder for injection - Vial - 10*1g</v>
      </c>
      <c r="I189" s="333">
        <v>1420</v>
      </c>
    </row>
    <row r="190" spans="1:9" ht="15" x14ac:dyDescent="0.2">
      <c r="A190" s="317" t="s">
        <v>2514</v>
      </c>
      <c r="B190" s="5">
        <f>IFERROR(VLOOKUP(A190,CatProd!C:G,5,FALSE),"")</f>
        <v>60</v>
      </c>
      <c r="C190" s="5" t="str">
        <f t="shared" ca="1" si="4"/>
        <v>100mg 10 tablet dispersible 10 blister</v>
      </c>
      <c r="D190" s="317" t="s">
        <v>4115</v>
      </c>
      <c r="E190" s="317" t="s">
        <v>4115</v>
      </c>
      <c r="F190" s="317" t="s">
        <v>4115</v>
      </c>
      <c r="G190" s="317" t="s">
        <v>4115</v>
      </c>
      <c r="H190" s="5" t="str">
        <f t="shared" ca="1" si="5"/>
        <v>60-100mg 10 tablet dispersible 10 blister</v>
      </c>
      <c r="I190" s="306">
        <v>179</v>
      </c>
    </row>
    <row r="191" spans="1:9" ht="15" x14ac:dyDescent="0.2">
      <c r="A191" s="317" t="s">
        <v>2514</v>
      </c>
      <c r="B191" s="5">
        <f>IFERROR(VLOOKUP(A191,CatProd!C:G,5,FALSE),"")</f>
        <v>60</v>
      </c>
      <c r="C191" s="5" t="str">
        <f t="shared" ca="1" si="4"/>
        <v xml:space="preserve">400mg 10 tablet 10 blister </v>
      </c>
      <c r="D191" s="317" t="s">
        <v>4088</v>
      </c>
      <c r="E191" s="317" t="s">
        <v>4088</v>
      </c>
      <c r="F191" s="317" t="s">
        <v>4088</v>
      </c>
      <c r="G191" s="317" t="s">
        <v>4088</v>
      </c>
      <c r="H191" s="5" t="str">
        <f t="shared" ca="1" si="5"/>
        <v xml:space="preserve">60-400mg 10 tablet 10 blister </v>
      </c>
      <c r="I191" s="306">
        <v>180</v>
      </c>
    </row>
    <row r="192" spans="1:9" ht="15" x14ac:dyDescent="0.2">
      <c r="A192" s="317" t="s">
        <v>3850</v>
      </c>
      <c r="B192" s="5">
        <f>IFERROR(VLOOKUP(A192,CatProd!C:G,5,FALSE),"")</f>
        <v>61</v>
      </c>
      <c r="C192" s="5" t="str">
        <f t="shared" ca="1" si="4"/>
        <v>4g granule 30</v>
      </c>
      <c r="D192" s="317" t="s">
        <v>4121</v>
      </c>
      <c r="E192" s="317" t="s">
        <v>4121</v>
      </c>
      <c r="F192" s="317" t="s">
        <v>4121</v>
      </c>
      <c r="G192" s="317" t="s">
        <v>4121</v>
      </c>
      <c r="H192" s="5" t="str">
        <f t="shared" ca="1" si="5"/>
        <v>61-4g granule 30</v>
      </c>
      <c r="I192" s="306">
        <v>181</v>
      </c>
    </row>
    <row r="193" spans="1:9" ht="15" x14ac:dyDescent="0.2">
      <c r="A193" s="317" t="s">
        <v>3850</v>
      </c>
      <c r="B193" s="5">
        <f>IFERROR(VLOOKUP(A193,CatProd!C:G,5,FALSE),"")</f>
        <v>61</v>
      </c>
      <c r="C193" s="5" t="str">
        <f t="shared" ca="1" si="4"/>
        <v>5.52g (equiv 4g PAS) powder for oral solution - 25 sachet</v>
      </c>
      <c r="D193" s="317" t="s">
        <v>4122</v>
      </c>
      <c r="E193" s="317" t="s">
        <v>4122</v>
      </c>
      <c r="F193" s="317" t="s">
        <v>4122</v>
      </c>
      <c r="G193" s="317" t="s">
        <v>4122</v>
      </c>
      <c r="H193" s="5" t="str">
        <f t="shared" ca="1" si="5"/>
        <v>61-5.52g (equiv 4g PAS) powder for oral solution - 25 sachet</v>
      </c>
      <c r="I193" s="306">
        <v>182</v>
      </c>
    </row>
    <row r="194" spans="1:9" ht="15" x14ac:dyDescent="0.2">
      <c r="A194" s="317" t="s">
        <v>3850</v>
      </c>
      <c r="B194" s="5">
        <f>IFERROR(VLOOKUP(A194,CatProd!C:G,5,FALSE),"")</f>
        <v>61</v>
      </c>
      <c r="C194" s="5" t="str">
        <f t="shared" ref="C194:C257" ca="1" si="6">IF(OFFSET(D194,0,LangOffset,1,1)&lt;&gt;"",OFFSET(D194,0,LangOffset,1,1),"")</f>
        <v>60% w/w 9.2g - 30 sachet</v>
      </c>
      <c r="D194" s="317" t="s">
        <v>4123</v>
      </c>
      <c r="E194" s="317" t="s">
        <v>4123</v>
      </c>
      <c r="F194" s="317" t="s">
        <v>4123</v>
      </c>
      <c r="G194" s="317" t="s">
        <v>4123</v>
      </c>
      <c r="H194" s="5" t="str">
        <f t="shared" ref="H194:H212" ca="1" si="7">CONCATENATE(B194,"-",C194)</f>
        <v>61-60% w/w 9.2g - 30 sachet</v>
      </c>
      <c r="I194" s="306">
        <v>183</v>
      </c>
    </row>
    <row r="195" spans="1:9" ht="15" x14ac:dyDescent="0.2">
      <c r="A195" s="317" t="s">
        <v>3850</v>
      </c>
      <c r="B195" s="5">
        <f>IFERROR(VLOOKUP(A195,CatProd!C:G,5,FALSE),"")</f>
        <v>61</v>
      </c>
      <c r="C195" s="5" t="str">
        <f t="shared" ca="1" si="6"/>
        <v xml:space="preserve">60% w/w granule delayed release 100g </v>
      </c>
      <c r="D195" s="317" t="s">
        <v>4124</v>
      </c>
      <c r="E195" s="317" t="s">
        <v>4124</v>
      </c>
      <c r="F195" s="317" t="s">
        <v>4124</v>
      </c>
      <c r="G195" s="317" t="s">
        <v>4124</v>
      </c>
      <c r="H195" s="5" t="str">
        <f t="shared" ca="1" si="7"/>
        <v xml:space="preserve">61-60% w/w granule delayed release 100g </v>
      </c>
      <c r="I195" s="306">
        <v>184</v>
      </c>
    </row>
    <row r="196" spans="1:9" ht="15" x14ac:dyDescent="0.2">
      <c r="A196" s="321" t="s">
        <v>4058</v>
      </c>
      <c r="B196" s="5">
        <f>IFERROR(VLOOKUP(A196,CatProd!C:G,5,FALSE),"")</f>
        <v>62</v>
      </c>
      <c r="C196" s="5" t="str">
        <f t="shared" ca="1" si="6"/>
        <v>200 mg tablets 26</v>
      </c>
      <c r="D196" s="321" t="s">
        <v>4125</v>
      </c>
      <c r="E196" s="321" t="s">
        <v>4125</v>
      </c>
      <c r="F196" s="321" t="s">
        <v>4125</v>
      </c>
      <c r="G196" s="321" t="s">
        <v>4125</v>
      </c>
      <c r="H196" s="5" t="str">
        <f t="shared" ca="1" si="7"/>
        <v>62-200 mg tablets 26</v>
      </c>
      <c r="I196" s="306">
        <v>185</v>
      </c>
    </row>
    <row r="197" spans="1:9" ht="15" x14ac:dyDescent="0.2">
      <c r="A197" s="317" t="s">
        <v>2515</v>
      </c>
      <c r="B197" s="5">
        <f>IFERROR(VLOOKUP(A197,CatProd!C:G,5,FALSE),"")</f>
        <v>63</v>
      </c>
      <c r="C197" s="5" t="str">
        <f t="shared" ca="1" si="6"/>
        <v xml:space="preserve">250mg 100 tablet 1 blister </v>
      </c>
      <c r="D197" s="317" t="s">
        <v>4126</v>
      </c>
      <c r="E197" s="317" t="s">
        <v>4126</v>
      </c>
      <c r="F197" s="317" t="s">
        <v>4126</v>
      </c>
      <c r="G197" s="317" t="s">
        <v>4126</v>
      </c>
      <c r="H197" s="5" t="str">
        <f t="shared" ca="1" si="7"/>
        <v xml:space="preserve">63-250mg 100 tablet 1 blister </v>
      </c>
      <c r="I197" s="306">
        <v>186</v>
      </c>
    </row>
    <row r="198" spans="1:9" ht="15" x14ac:dyDescent="0.2">
      <c r="A198" s="317" t="s">
        <v>2518</v>
      </c>
      <c r="B198" s="5">
        <f>IFERROR(VLOOKUP(A198,CatProd!C:G,5,FALSE),"")</f>
        <v>64</v>
      </c>
      <c r="C198" s="5" t="str">
        <f t="shared" ca="1" si="6"/>
        <v>1g powder for solution for injection - 1 vial</v>
      </c>
      <c r="D198" s="317" t="s">
        <v>4127</v>
      </c>
      <c r="E198" s="317" t="s">
        <v>4127</v>
      </c>
      <c r="F198" s="317" t="s">
        <v>4127</v>
      </c>
      <c r="G198" s="317" t="s">
        <v>4127</v>
      </c>
      <c r="H198" s="5" t="str">
        <f t="shared" ca="1" si="7"/>
        <v>64-1g powder for solution for injection - 1 vial</v>
      </c>
      <c r="I198" s="306">
        <v>187</v>
      </c>
    </row>
    <row r="199" spans="1:9" ht="15" x14ac:dyDescent="0.2">
      <c r="A199" s="317" t="s">
        <v>4059</v>
      </c>
      <c r="B199" s="5">
        <f>IFERROR(VLOOKUP(A199,CatProd!C:G,5,FALSE),"")</f>
        <v>65</v>
      </c>
      <c r="C199" s="5" t="str">
        <f t="shared" ca="1" si="6"/>
        <v>250mg 50 capsule 1 blister</v>
      </c>
      <c r="D199" s="317" t="s">
        <v>4128</v>
      </c>
      <c r="E199" s="317" t="s">
        <v>4128</v>
      </c>
      <c r="F199" s="317" t="s">
        <v>4128</v>
      </c>
      <c r="G199" s="317" t="s">
        <v>4128</v>
      </c>
      <c r="H199" s="5" t="str">
        <f t="shared" ca="1" si="7"/>
        <v>65-250mg 50 capsule 1 blister</v>
      </c>
      <c r="I199" s="306">
        <v>188</v>
      </c>
    </row>
    <row r="200" spans="1:9" ht="15" x14ac:dyDescent="0.2">
      <c r="A200" s="317" t="s">
        <v>4129</v>
      </c>
      <c r="B200" s="5">
        <f>IFERROR(VLOOKUP(A200,CatProd!C:G,5,FALSE),"")</f>
        <v>66</v>
      </c>
      <c r="C200" s="5" t="str">
        <f t="shared" ca="1" si="6"/>
        <v xml:space="preserve"> 150mg+500/25mg 3+1 tablet co-blistered 25 blister</v>
      </c>
      <c r="D200" s="317" t="s">
        <v>4135</v>
      </c>
      <c r="E200" s="317" t="s">
        <v>4135</v>
      </c>
      <c r="F200" s="317" t="s">
        <v>4135</v>
      </c>
      <c r="G200" s="317" t="s">
        <v>4135</v>
      </c>
      <c r="H200" s="5" t="str">
        <f t="shared" ca="1" si="7"/>
        <v>66- 150mg+500/25mg 3+1 tablet co-blistered 25 blister</v>
      </c>
      <c r="I200" s="306">
        <v>189</v>
      </c>
    </row>
    <row r="201" spans="1:9" ht="15" x14ac:dyDescent="0.2">
      <c r="A201" s="317" t="s">
        <v>4129</v>
      </c>
      <c r="B201" s="5">
        <f>IFERROR(VLOOKUP(A201,CatProd!C:G,5,FALSE),"")</f>
        <v>66</v>
      </c>
      <c r="C201" s="5" t="str">
        <f t="shared" ca="1" si="6"/>
        <v xml:space="preserve"> 153mg+500/25mg 3+1 tablet dispersible co-blistered 50 blister</v>
      </c>
      <c r="D201" s="317" t="s">
        <v>4136</v>
      </c>
      <c r="E201" s="317" t="s">
        <v>4136</v>
      </c>
      <c r="F201" s="317" t="s">
        <v>4136</v>
      </c>
      <c r="G201" s="317" t="s">
        <v>4136</v>
      </c>
      <c r="H201" s="5" t="str">
        <f t="shared" ca="1" si="7"/>
        <v>66- 153mg+500/25mg 3+1 tablet dispersible co-blistered 50 blister</v>
      </c>
      <c r="I201" s="306">
        <v>190</v>
      </c>
    </row>
    <row r="202" spans="1:9" ht="15" x14ac:dyDescent="0.2">
      <c r="A202" s="317" t="s">
        <v>4129</v>
      </c>
      <c r="B202" s="5">
        <f>IFERROR(VLOOKUP(A202,CatProd!C:G,5,FALSE),"")</f>
        <v>66</v>
      </c>
      <c r="C202" s="5" t="str">
        <f t="shared" ca="1" si="6"/>
        <v xml:space="preserve"> 75mg+250/12.5mg 3+1 tablet co-blistered 25 blister</v>
      </c>
      <c r="D202" s="317" t="s">
        <v>4137</v>
      </c>
      <c r="E202" s="317" t="s">
        <v>4137</v>
      </c>
      <c r="F202" s="317" t="s">
        <v>4137</v>
      </c>
      <c r="G202" s="317" t="s">
        <v>4137</v>
      </c>
      <c r="H202" s="5" t="str">
        <f t="shared" ca="1" si="7"/>
        <v>66- 75mg+250/12.5mg 3+1 tablet co-blistered 25 blister</v>
      </c>
      <c r="I202" s="306">
        <v>191</v>
      </c>
    </row>
    <row r="203" spans="1:9" ht="15" x14ac:dyDescent="0.2">
      <c r="A203" s="317" t="s">
        <v>4129</v>
      </c>
      <c r="B203" s="5">
        <f>IFERROR(VLOOKUP(A203,CatProd!C:G,5,FALSE),"")</f>
        <v>66</v>
      </c>
      <c r="C203" s="5" t="str">
        <f t="shared" ca="1" si="6"/>
        <v xml:space="preserve"> 775mg+250/12.5mg 3+1 tablet co-blistered 50 blister</v>
      </c>
      <c r="D203" s="317" t="s">
        <v>4138</v>
      </c>
      <c r="E203" s="317" t="s">
        <v>4138</v>
      </c>
      <c r="F203" s="317" t="s">
        <v>4138</v>
      </c>
      <c r="G203" s="317" t="s">
        <v>4138</v>
      </c>
      <c r="H203" s="5" t="str">
        <f t="shared" ca="1" si="7"/>
        <v>66- 775mg+250/12.5mg 3+1 tablet co-blistered 50 blister</v>
      </c>
      <c r="I203" s="306">
        <v>192</v>
      </c>
    </row>
    <row r="204" spans="1:9" ht="15" x14ac:dyDescent="0.2">
      <c r="A204" s="317" t="s">
        <v>4129</v>
      </c>
      <c r="B204" s="5">
        <f>IFERROR(VLOOKUP(A204,CatProd!C:G,5,FALSE),"")</f>
        <v>66</v>
      </c>
      <c r="C204" s="5" t="str">
        <f t="shared" ca="1" si="6"/>
        <v xml:space="preserve"> 76.5mg+250/12.5mg 3+1 tablet dispersible co-blistered 50 blister</v>
      </c>
      <c r="D204" s="317" t="s">
        <v>4139</v>
      </c>
      <c r="E204" s="317" t="s">
        <v>4139</v>
      </c>
      <c r="F204" s="317" t="s">
        <v>4139</v>
      </c>
      <c r="G204" s="317" t="s">
        <v>4139</v>
      </c>
      <c r="H204" s="5" t="str">
        <f t="shared" ca="1" si="7"/>
        <v>66- 76.5mg+250/12.5mg 3+1 tablet dispersible co-blistered 50 blister</v>
      </c>
      <c r="I204" s="306">
        <v>193</v>
      </c>
    </row>
    <row r="205" spans="1:9" ht="15" x14ac:dyDescent="0.2">
      <c r="A205" s="317" t="s">
        <v>4130</v>
      </c>
      <c r="B205" s="5">
        <f>IFERROR(VLOOKUP(A205,CatProd!C:G,5,FALSE),"")</f>
        <v>67</v>
      </c>
      <c r="C205" s="5" t="str">
        <f t="shared" ca="1" si="6"/>
        <v>80mg/ml Solution for Injection - 1 vial</v>
      </c>
      <c r="D205" s="317" t="s">
        <v>4140</v>
      </c>
      <c r="E205" s="317" t="s">
        <v>4140</v>
      </c>
      <c r="F205" s="317" t="s">
        <v>4140</v>
      </c>
      <c r="G205" s="317" t="s">
        <v>4140</v>
      </c>
      <c r="H205" s="5" t="str">
        <f t="shared" ca="1" si="7"/>
        <v>67-80mg/ml Solution for Injection - 1 vial</v>
      </c>
      <c r="I205" s="306">
        <v>194</v>
      </c>
    </row>
    <row r="206" spans="1:9" ht="15" x14ac:dyDescent="0.2">
      <c r="A206" s="317" t="s">
        <v>3851</v>
      </c>
      <c r="B206" s="5">
        <f>IFERROR(VLOOKUP(A206,CatProd!C:G,5,FALSE),"")</f>
        <v>68</v>
      </c>
      <c r="C206" s="5" t="str">
        <f t="shared" ca="1" si="6"/>
        <v xml:space="preserve"> 20/120mg 12 tablet dispersible 30 blister</v>
      </c>
      <c r="D206" s="317" t="s">
        <v>4141</v>
      </c>
      <c r="E206" s="317" t="s">
        <v>4141</v>
      </c>
      <c r="F206" s="317" t="s">
        <v>4141</v>
      </c>
      <c r="G206" s="317" t="s">
        <v>4141</v>
      </c>
      <c r="H206" s="5" t="str">
        <f t="shared" ca="1" si="7"/>
        <v>68- 20/120mg 12 tablet dispersible 30 blister</v>
      </c>
      <c r="I206" s="306">
        <v>195</v>
      </c>
    </row>
    <row r="207" spans="1:9" ht="15" x14ac:dyDescent="0.2">
      <c r="A207" s="317" t="s">
        <v>3851</v>
      </c>
      <c r="B207" s="5">
        <f>IFERROR(VLOOKUP(A207,CatProd!C:G,5,FALSE),"")</f>
        <v>68</v>
      </c>
      <c r="C207" s="5" t="str">
        <f t="shared" ca="1" si="6"/>
        <v xml:space="preserve"> 20/120mg 24 tablet 30 blister</v>
      </c>
      <c r="D207" s="317" t="s">
        <v>4142</v>
      </c>
      <c r="E207" s="317" t="s">
        <v>4142</v>
      </c>
      <c r="F207" s="317" t="s">
        <v>4142</v>
      </c>
      <c r="G207" s="317" t="s">
        <v>4142</v>
      </c>
      <c r="H207" s="5" t="str">
        <f t="shared" ca="1" si="7"/>
        <v>68- 20/120mg 24 tablet 30 blister</v>
      </c>
      <c r="I207" s="306">
        <v>196</v>
      </c>
    </row>
    <row r="208" spans="1:9" ht="15" x14ac:dyDescent="0.2">
      <c r="A208" s="317" t="s">
        <v>3851</v>
      </c>
      <c r="B208" s="5">
        <f>IFERROR(VLOOKUP(A208,CatProd!C:G,5,FALSE),"")</f>
        <v>68</v>
      </c>
      <c r="C208" s="5" t="str">
        <f t="shared" ca="1" si="6"/>
        <v xml:space="preserve"> 20/120mg 6 tablet dispersible 30 blister</v>
      </c>
      <c r="D208" s="317" t="s">
        <v>4143</v>
      </c>
      <c r="E208" s="317" t="s">
        <v>4143</v>
      </c>
      <c r="F208" s="317" t="s">
        <v>4143</v>
      </c>
      <c r="G208" s="317" t="s">
        <v>4143</v>
      </c>
      <c r="H208" s="5" t="str">
        <f t="shared" ca="1" si="7"/>
        <v>68- 20/120mg 6 tablet dispersible 30 blister</v>
      </c>
      <c r="I208" s="306">
        <v>197</v>
      </c>
    </row>
    <row r="209" spans="1:9" ht="15" x14ac:dyDescent="0.2">
      <c r="A209" s="317" t="s">
        <v>3851</v>
      </c>
      <c r="B209" s="5">
        <f>IFERROR(VLOOKUP(A209,CatProd!C:G,5,FALSE),"")</f>
        <v>68</v>
      </c>
      <c r="C209" s="5" t="str">
        <f t="shared" ca="1" si="6"/>
        <v xml:space="preserve"> 40/240mg 12 tablet 30 blister       </v>
      </c>
      <c r="D209" s="317" t="s">
        <v>4144</v>
      </c>
      <c r="E209" s="317" t="s">
        <v>4144</v>
      </c>
      <c r="F209" s="317" t="s">
        <v>4144</v>
      </c>
      <c r="G209" s="317" t="s">
        <v>4144</v>
      </c>
      <c r="H209" s="5" t="str">
        <f t="shared" ca="1" si="7"/>
        <v xml:space="preserve">68- 40/240mg 12 tablet 30 blister       </v>
      </c>
      <c r="I209" s="306">
        <v>198</v>
      </c>
    </row>
    <row r="210" spans="1:9" ht="15" x14ac:dyDescent="0.2">
      <c r="A210" s="317" t="s">
        <v>3851</v>
      </c>
      <c r="B210" s="5">
        <f>IFERROR(VLOOKUP(A210,CatProd!C:G,5,FALSE),"")</f>
        <v>68</v>
      </c>
      <c r="C210" s="5" t="str">
        <f t="shared" ca="1" si="6"/>
        <v xml:space="preserve"> 40/240mg 6 tablet 30 blister       </v>
      </c>
      <c r="D210" s="317" t="s">
        <v>4145</v>
      </c>
      <c r="E210" s="317" t="s">
        <v>4145</v>
      </c>
      <c r="F210" s="317" t="s">
        <v>4145</v>
      </c>
      <c r="G210" s="317" t="s">
        <v>4145</v>
      </c>
      <c r="H210" s="5" t="str">
        <f t="shared" ca="1" si="7"/>
        <v xml:space="preserve">68- 40/240mg 6 tablet 30 blister       </v>
      </c>
      <c r="I210" s="306">
        <v>199</v>
      </c>
    </row>
    <row r="211" spans="1:9" ht="15" x14ac:dyDescent="0.2">
      <c r="A211" s="317" t="s">
        <v>3851</v>
      </c>
      <c r="B211" s="5">
        <f>IFERROR(VLOOKUP(A211,CatProd!C:G,5,FALSE),"")</f>
        <v>68</v>
      </c>
      <c r="C211" s="5" t="str">
        <f t="shared" ca="1" si="6"/>
        <v xml:space="preserve"> 60/360mg 6 tablet 30 blister       </v>
      </c>
      <c r="D211" s="317" t="s">
        <v>4146</v>
      </c>
      <c r="E211" s="317" t="s">
        <v>4146</v>
      </c>
      <c r="F211" s="317" t="s">
        <v>4146</v>
      </c>
      <c r="G211" s="317" t="s">
        <v>4146</v>
      </c>
      <c r="H211" s="5" t="str">
        <f t="shared" ca="1" si="7"/>
        <v xml:space="preserve">68- 60/360mg 6 tablet 30 blister       </v>
      </c>
      <c r="I211" s="306">
        <v>200</v>
      </c>
    </row>
    <row r="212" spans="1:9" ht="15" x14ac:dyDescent="0.2">
      <c r="A212" s="317" t="s">
        <v>3851</v>
      </c>
      <c r="B212" s="5">
        <f>IFERROR(VLOOKUP(A212,CatProd!C:G,5,FALSE),"")</f>
        <v>68</v>
      </c>
      <c r="C212" s="5" t="str">
        <f t="shared" ca="1" si="6"/>
        <v xml:space="preserve"> 80/480mg 6 tablet 30 blister       </v>
      </c>
      <c r="D212" s="317" t="s">
        <v>4147</v>
      </c>
      <c r="E212" s="317" t="s">
        <v>4147</v>
      </c>
      <c r="F212" s="317" t="s">
        <v>4147</v>
      </c>
      <c r="G212" s="317" t="s">
        <v>4147</v>
      </c>
      <c r="H212" s="5" t="str">
        <f t="shared" ca="1" si="7"/>
        <v xml:space="preserve">68- 80/480mg 6 tablet 30 blister       </v>
      </c>
      <c r="I212" s="306">
        <v>201</v>
      </c>
    </row>
    <row r="213" spans="1:9" ht="15" x14ac:dyDescent="0.2">
      <c r="A213" s="317" t="s">
        <v>3851</v>
      </c>
      <c r="B213" s="5">
        <f>IFERROR(VLOOKUP(A213,CatProd!C:G,5,FALSE),"")</f>
        <v>68</v>
      </c>
      <c r="C213" s="5" t="str">
        <f t="shared" ca="1" si="6"/>
        <v xml:space="preserve"> 20/120mg 12 tablet 30 blister</v>
      </c>
      <c r="D213" s="317" t="s">
        <v>4148</v>
      </c>
      <c r="E213" s="317"/>
      <c r="F213" s="317"/>
      <c r="G213" s="317"/>
      <c r="I213" s="306">
        <v>202</v>
      </c>
    </row>
    <row r="214" spans="1:9" ht="15" x14ac:dyDescent="0.2">
      <c r="A214" s="317" t="s">
        <v>3851</v>
      </c>
      <c r="B214" s="5">
        <f>IFERROR(VLOOKUP(A214,CatProd!C:G,5,FALSE),"")</f>
        <v>68</v>
      </c>
      <c r="C214" s="5" t="str">
        <f t="shared" ca="1" si="6"/>
        <v xml:space="preserve"> 20/120mg 18 tablet 30 blister</v>
      </c>
      <c r="D214" s="317" t="s">
        <v>4149</v>
      </c>
      <c r="E214" s="317" t="s">
        <v>4149</v>
      </c>
      <c r="F214" s="317" t="s">
        <v>4149</v>
      </c>
      <c r="G214" s="317" t="s">
        <v>4149</v>
      </c>
      <c r="H214" s="5" t="str">
        <f t="shared" ref="H214:H245" ca="1" si="8">CONCATENATE(B214,"-",C214)</f>
        <v>68- 20/120mg 18 tablet 30 blister</v>
      </c>
      <c r="I214" s="306">
        <v>203</v>
      </c>
    </row>
    <row r="215" spans="1:9" ht="15" x14ac:dyDescent="0.2">
      <c r="A215" s="317" t="s">
        <v>3851</v>
      </c>
      <c r="B215" s="5">
        <f>IFERROR(VLOOKUP(A215,CatProd!C:G,5,FALSE),"")</f>
        <v>68</v>
      </c>
      <c r="C215" s="5" t="str">
        <f t="shared" ca="1" si="6"/>
        <v xml:space="preserve"> 20/120mg 6 tablet 30 blister</v>
      </c>
      <c r="D215" s="317" t="s">
        <v>4150</v>
      </c>
      <c r="E215" s="317" t="s">
        <v>4150</v>
      </c>
      <c r="F215" s="317" t="s">
        <v>4150</v>
      </c>
      <c r="G215" s="317" t="s">
        <v>4150</v>
      </c>
      <c r="H215" s="5" t="str">
        <f t="shared" ca="1" si="8"/>
        <v>68- 20/120mg 6 tablet 30 blister</v>
      </c>
      <c r="I215" s="306">
        <v>204</v>
      </c>
    </row>
    <row r="216" spans="1:9" ht="15" x14ac:dyDescent="0.2">
      <c r="A216" s="317" t="s">
        <v>2522</v>
      </c>
      <c r="B216" s="5">
        <f>IFERROR(VLOOKUP(A216,CatProd!C:G,5,FALSE),"")</f>
        <v>69</v>
      </c>
      <c r="C216" s="5" t="str">
        <f t="shared" ca="1" si="6"/>
        <v xml:space="preserve"> 100mg 2 suppository         </v>
      </c>
      <c r="D216" s="317" t="s">
        <v>4151</v>
      </c>
      <c r="E216" s="317" t="s">
        <v>4151</v>
      </c>
      <c r="F216" s="317" t="s">
        <v>4151</v>
      </c>
      <c r="G216" s="317" t="s">
        <v>4151</v>
      </c>
      <c r="H216" s="5" t="str">
        <f t="shared" ca="1" si="8"/>
        <v xml:space="preserve">69- 100mg 2 suppository         </v>
      </c>
      <c r="I216" s="306">
        <v>205</v>
      </c>
    </row>
    <row r="217" spans="1:9" ht="15" x14ac:dyDescent="0.2">
      <c r="A217" s="317" t="s">
        <v>2522</v>
      </c>
      <c r="B217" s="5">
        <f>IFERROR(VLOOKUP(A217,CatProd!C:G,5,FALSE),"")</f>
        <v>69</v>
      </c>
      <c r="C217" s="5" t="str">
        <f t="shared" ca="1" si="6"/>
        <v xml:space="preserve"> 120mg powder for solution for injection - 1 vial</v>
      </c>
      <c r="D217" s="317" t="s">
        <v>4152</v>
      </c>
      <c r="E217" s="317" t="s">
        <v>4152</v>
      </c>
      <c r="F217" s="317" t="s">
        <v>4152</v>
      </c>
      <c r="G217" s="317" t="s">
        <v>4152</v>
      </c>
      <c r="H217" s="5" t="str">
        <f t="shared" ca="1" si="8"/>
        <v>69- 120mg powder for solution for injection - 1 vial</v>
      </c>
      <c r="I217" s="306">
        <v>206</v>
      </c>
    </row>
    <row r="218" spans="1:9" ht="15" x14ac:dyDescent="0.2">
      <c r="A218" s="317" t="s">
        <v>2522</v>
      </c>
      <c r="B218" s="5">
        <f>IFERROR(VLOOKUP(A218,CatProd!C:G,5,FALSE),"")</f>
        <v>69</v>
      </c>
      <c r="C218" s="5" t="str">
        <f t="shared" ca="1" si="6"/>
        <v xml:space="preserve"> 30mg powder for solution for injection - 1 vial   </v>
      </c>
      <c r="D218" s="317" t="s">
        <v>4153</v>
      </c>
      <c r="E218" s="317" t="s">
        <v>4153</v>
      </c>
      <c r="F218" s="317" t="s">
        <v>4153</v>
      </c>
      <c r="G218" s="317" t="s">
        <v>4153</v>
      </c>
      <c r="H218" s="5" t="str">
        <f t="shared" ca="1" si="8"/>
        <v xml:space="preserve">69- 30mg powder for solution for injection - 1 vial   </v>
      </c>
      <c r="I218" s="306">
        <v>207</v>
      </c>
    </row>
    <row r="219" spans="1:9" ht="15" x14ac:dyDescent="0.2">
      <c r="A219" s="317" t="s">
        <v>2522</v>
      </c>
      <c r="B219" s="5">
        <f>IFERROR(VLOOKUP(A219,CatProd!C:G,5,FALSE),"")</f>
        <v>69</v>
      </c>
      <c r="C219" s="5" t="str">
        <f t="shared" ca="1" si="6"/>
        <v xml:space="preserve"> 60mg powder for solution for injection - 1 vial</v>
      </c>
      <c r="D219" s="317" t="s">
        <v>4154</v>
      </c>
      <c r="E219" s="317" t="s">
        <v>4154</v>
      </c>
      <c r="F219" s="317" t="s">
        <v>4154</v>
      </c>
      <c r="G219" s="317" t="s">
        <v>4154</v>
      </c>
      <c r="H219" s="5" t="str">
        <f t="shared" ca="1" si="8"/>
        <v>69- 60mg powder for solution for injection - 1 vial</v>
      </c>
      <c r="I219" s="306">
        <v>208</v>
      </c>
    </row>
    <row r="220" spans="1:9" ht="15" x14ac:dyDescent="0.2">
      <c r="A220" s="317" t="s">
        <v>4131</v>
      </c>
      <c r="B220" s="5">
        <f>IFERROR(VLOOKUP(A220,CatProd!C:G,5,FALSE),"")</f>
        <v>70</v>
      </c>
      <c r="C220" s="5" t="str">
        <f t="shared" ca="1" si="6"/>
        <v xml:space="preserve"> 100/270mg 3 tablet 25 blister</v>
      </c>
      <c r="D220" s="317" t="s">
        <v>4155</v>
      </c>
      <c r="E220" s="317" t="s">
        <v>4155</v>
      </c>
      <c r="F220" s="317" t="s">
        <v>4155</v>
      </c>
      <c r="G220" s="317" t="s">
        <v>4155</v>
      </c>
      <c r="H220" s="5" t="str">
        <f t="shared" ca="1" si="8"/>
        <v>70- 100/270mg 3 tablet 25 blister</v>
      </c>
      <c r="I220" s="306">
        <v>209</v>
      </c>
    </row>
    <row r="221" spans="1:9" ht="15" x14ac:dyDescent="0.2">
      <c r="A221" s="317" t="s">
        <v>4131</v>
      </c>
      <c r="B221" s="5">
        <f>IFERROR(VLOOKUP(A221,CatProd!C:G,5,FALSE),"")</f>
        <v>70</v>
      </c>
      <c r="C221" s="5" t="str">
        <f t="shared" ca="1" si="6"/>
        <v xml:space="preserve"> 100/270mg 6 tablet 25 blister</v>
      </c>
      <c r="D221" s="317" t="s">
        <v>4156</v>
      </c>
      <c r="E221" s="317" t="s">
        <v>4156</v>
      </c>
      <c r="F221" s="317" t="s">
        <v>4156</v>
      </c>
      <c r="G221" s="317" t="s">
        <v>4156</v>
      </c>
      <c r="H221" s="5" t="str">
        <f t="shared" ca="1" si="8"/>
        <v>70- 100/270mg 6 tablet 25 blister</v>
      </c>
      <c r="I221" s="306">
        <v>210</v>
      </c>
    </row>
    <row r="222" spans="1:9" ht="15" x14ac:dyDescent="0.2">
      <c r="A222" s="317" t="s">
        <v>4131</v>
      </c>
      <c r="B222" s="5">
        <f>IFERROR(VLOOKUP(A222,CatProd!C:G,5,FALSE),"")</f>
        <v>70</v>
      </c>
      <c r="C222" s="5" t="str">
        <f t="shared" ca="1" si="6"/>
        <v xml:space="preserve"> 25/67.5mg 3 tablet 25 blister</v>
      </c>
      <c r="D222" s="317" t="s">
        <v>4157</v>
      </c>
      <c r="E222" s="317" t="s">
        <v>4157</v>
      </c>
      <c r="F222" s="317" t="s">
        <v>4157</v>
      </c>
      <c r="G222" s="317" t="s">
        <v>4157</v>
      </c>
      <c r="H222" s="5" t="str">
        <f t="shared" ca="1" si="8"/>
        <v>70- 25/67.5mg 3 tablet 25 blister</v>
      </c>
      <c r="I222" s="306">
        <v>211</v>
      </c>
    </row>
    <row r="223" spans="1:9" ht="15" x14ac:dyDescent="0.2">
      <c r="A223" s="317" t="s">
        <v>4131</v>
      </c>
      <c r="B223" s="5">
        <f>IFERROR(VLOOKUP(A223,CatProd!C:G,5,FALSE),"")</f>
        <v>70</v>
      </c>
      <c r="C223" s="5" t="str">
        <f t="shared" ca="1" si="6"/>
        <v xml:space="preserve"> 50/135mg 3 tablet 25 blister</v>
      </c>
      <c r="D223" s="317" t="s">
        <v>4158</v>
      </c>
      <c r="E223" s="317" t="s">
        <v>4158</v>
      </c>
      <c r="F223" s="317" t="s">
        <v>4158</v>
      </c>
      <c r="G223" s="317" t="s">
        <v>4158</v>
      </c>
      <c r="H223" s="5" t="str">
        <f t="shared" ca="1" si="8"/>
        <v>70- 50/135mg 3 tablet 25 blister</v>
      </c>
      <c r="I223" s="306">
        <v>212</v>
      </c>
    </row>
    <row r="224" spans="1:9" ht="15" x14ac:dyDescent="0.2">
      <c r="A224" s="317" t="s">
        <v>3852</v>
      </c>
      <c r="B224" s="5">
        <f>IFERROR(VLOOKUP(A224,CatProd!C:G,5,FALSE),"")</f>
        <v>71</v>
      </c>
      <c r="C224" s="5" t="str">
        <f t="shared" ca="1" si="6"/>
        <v xml:space="preserve">100/200mg 3 tablet         </v>
      </c>
      <c r="D224" s="317" t="s">
        <v>4159</v>
      </c>
      <c r="E224" s="317" t="s">
        <v>4159</v>
      </c>
      <c r="F224" s="317" t="s">
        <v>4159</v>
      </c>
      <c r="G224" s="317" t="s">
        <v>4159</v>
      </c>
      <c r="H224" s="5" t="str">
        <f t="shared" ca="1" si="8"/>
        <v xml:space="preserve">71-100/200mg 3 tablet         </v>
      </c>
      <c r="I224" s="306">
        <v>213</v>
      </c>
    </row>
    <row r="225" spans="1:9" ht="15" x14ac:dyDescent="0.2">
      <c r="A225" s="317" t="s">
        <v>3852</v>
      </c>
      <c r="B225" s="5">
        <f>IFERROR(VLOOKUP(A225,CatProd!C:G,5,FALSE),"")</f>
        <v>71</v>
      </c>
      <c r="C225" s="5" t="str">
        <f t="shared" ca="1" si="6"/>
        <v xml:space="preserve">100/200mg 6 tablet         </v>
      </c>
      <c r="D225" s="317" t="s">
        <v>4160</v>
      </c>
      <c r="E225" s="317" t="s">
        <v>4160</v>
      </c>
      <c r="F225" s="317" t="s">
        <v>4160</v>
      </c>
      <c r="G225" s="317" t="s">
        <v>4160</v>
      </c>
      <c r="H225" s="5" t="str">
        <f t="shared" ca="1" si="8"/>
        <v xml:space="preserve">71-100/200mg 6 tablet         </v>
      </c>
      <c r="I225" s="306">
        <v>214</v>
      </c>
    </row>
    <row r="226" spans="1:9" ht="15" x14ac:dyDescent="0.2">
      <c r="A226" s="317" t="s">
        <v>3853</v>
      </c>
      <c r="B226" s="5">
        <f>IFERROR(VLOOKUP(A226,CatProd!C:G,5,FALSE),"")</f>
        <v>72</v>
      </c>
      <c r="C226" s="5" t="str">
        <f t="shared" ca="1" si="6"/>
        <v xml:space="preserve">20/60mg granule for oral suspension 90         </v>
      </c>
      <c r="D226" s="317" t="s">
        <v>4161</v>
      </c>
      <c r="E226" s="317" t="s">
        <v>4161</v>
      </c>
      <c r="F226" s="317" t="s">
        <v>4161</v>
      </c>
      <c r="G226" s="317" t="s">
        <v>4161</v>
      </c>
      <c r="H226" s="5" t="str">
        <f t="shared" ca="1" si="8"/>
        <v xml:space="preserve">72-20/60mg granule for oral suspension 90         </v>
      </c>
      <c r="I226" s="306">
        <v>217</v>
      </c>
    </row>
    <row r="227" spans="1:9" ht="45" x14ac:dyDescent="0.2">
      <c r="A227" s="322" t="s">
        <v>3853</v>
      </c>
      <c r="B227" s="5">
        <f>IFERROR(VLOOKUP(A227,CatProd!C:G,5,FALSE),"")</f>
        <v>72</v>
      </c>
      <c r="C227" s="5" t="str">
        <f t="shared" ca="1" si="6"/>
        <v>20mg+60mg - Granules for oral suspension - 1*90</v>
      </c>
      <c r="D227" s="322" t="s">
        <v>3860</v>
      </c>
      <c r="E227" s="322" t="s">
        <v>3861</v>
      </c>
      <c r="F227" s="322" t="s">
        <v>3862</v>
      </c>
      <c r="G227" s="322"/>
      <c r="H227" s="5" t="str">
        <f t="shared" ca="1" si="8"/>
        <v>72-20mg+60mg - Granules for oral suspension - 1*90</v>
      </c>
      <c r="I227" s="333">
        <v>1151</v>
      </c>
    </row>
    <row r="228" spans="1:9" ht="45" x14ac:dyDescent="0.2">
      <c r="A228" s="322" t="s">
        <v>3853</v>
      </c>
      <c r="B228" s="5">
        <f>IFERROR(VLOOKUP(A228,CatProd!C:G,5,FALSE),"")</f>
        <v>72</v>
      </c>
      <c r="C228" s="5" t="str">
        <f t="shared" ca="1" si="6"/>
        <v>60mg+180mg - Tablet - Blister of 9</v>
      </c>
      <c r="D228" s="322" t="s">
        <v>3863</v>
      </c>
      <c r="E228" s="322" t="s">
        <v>3864</v>
      </c>
      <c r="F228" s="322" t="s">
        <v>3865</v>
      </c>
      <c r="G228" s="322"/>
      <c r="H228" s="5" t="str">
        <f t="shared" ca="1" si="8"/>
        <v>72-60mg+180mg - Tablet - Blister of 9</v>
      </c>
      <c r="I228" s="333">
        <v>1152</v>
      </c>
    </row>
    <row r="229" spans="1:9" ht="45" x14ac:dyDescent="0.2">
      <c r="A229" s="322" t="s">
        <v>3853</v>
      </c>
      <c r="B229" s="5">
        <f>IFERROR(VLOOKUP(A229,CatProd!C:G,5,FALSE),"")</f>
        <v>72</v>
      </c>
      <c r="C229" s="5" t="str">
        <f t="shared" ca="1" si="6"/>
        <v>60mg+180mg - Tablet - Blister of 9 - 9*10</v>
      </c>
      <c r="D229" s="322" t="s">
        <v>3866</v>
      </c>
      <c r="E229" s="322" t="s">
        <v>3867</v>
      </c>
      <c r="F229" s="322" t="s">
        <v>3868</v>
      </c>
      <c r="G229" s="322"/>
      <c r="H229" s="5" t="str">
        <f t="shared" ca="1" si="8"/>
        <v>72-60mg+180mg - Tablet - Blister of 9 - 9*10</v>
      </c>
      <c r="I229" s="333">
        <v>1153</v>
      </c>
    </row>
    <row r="230" spans="1:9" ht="15" x14ac:dyDescent="0.2">
      <c r="A230" s="317" t="s">
        <v>4132</v>
      </c>
      <c r="B230" s="5">
        <f>IFERROR(VLOOKUP(A230,CatProd!C:G,5,FALSE),"")</f>
        <v>73</v>
      </c>
      <c r="C230" s="5" t="str">
        <f t="shared" ca="1" si="6"/>
        <v xml:space="preserve"> 50mg+500/25mg 6+2 tablet co-blistered 25 blister</v>
      </c>
      <c r="D230" s="317" t="s">
        <v>4162</v>
      </c>
      <c r="E230" s="317" t="s">
        <v>4162</v>
      </c>
      <c r="F230" s="317" t="s">
        <v>4162</v>
      </c>
      <c r="G230" s="317" t="s">
        <v>4162</v>
      </c>
      <c r="H230" s="5" t="str">
        <f t="shared" ca="1" si="8"/>
        <v>73- 50mg+500/25mg 6+2 tablet co-blistered 25 blister</v>
      </c>
      <c r="I230" s="306">
        <v>220</v>
      </c>
    </row>
    <row r="231" spans="1:9" ht="15" x14ac:dyDescent="0.2">
      <c r="A231" s="317" t="s">
        <v>2523</v>
      </c>
      <c r="B231" s="5">
        <f>IFERROR(VLOOKUP(A231,CatProd!C:G,5,FALSE),"")</f>
        <v>74</v>
      </c>
      <c r="C231" s="5" t="str">
        <f t="shared" ca="1" si="6"/>
        <v xml:space="preserve">250mg as phosphate/sulfate (155mg as base) 10 tablet 10 blister  </v>
      </c>
      <c r="D231" s="317" t="s">
        <v>4163</v>
      </c>
      <c r="E231" s="317" t="s">
        <v>4163</v>
      </c>
      <c r="F231" s="317" t="s">
        <v>4163</v>
      </c>
      <c r="G231" s="317" t="s">
        <v>4163</v>
      </c>
      <c r="H231" s="5" t="str">
        <f t="shared" ca="1" si="8"/>
        <v xml:space="preserve">74-250mg as phosphate/sulfate (155mg as base) 10 tablet 10 blister  </v>
      </c>
      <c r="I231" s="306">
        <v>221</v>
      </c>
    </row>
    <row r="232" spans="1:9" ht="15" x14ac:dyDescent="0.2">
      <c r="A232" s="317" t="s">
        <v>2523</v>
      </c>
      <c r="B232" s="5">
        <f>IFERROR(VLOOKUP(A232,CatProd!C:G,5,FALSE),"")</f>
        <v>74</v>
      </c>
      <c r="C232" s="5" t="str">
        <f t="shared" ca="1" si="6"/>
        <v xml:space="preserve">250mg as phosphate/sulfate (155mg as base) 100 tablet    </v>
      </c>
      <c r="D232" s="317" t="s">
        <v>4164</v>
      </c>
      <c r="E232" s="317" t="s">
        <v>4164</v>
      </c>
      <c r="F232" s="317" t="s">
        <v>4164</v>
      </c>
      <c r="G232" s="317" t="s">
        <v>4164</v>
      </c>
      <c r="H232" s="5" t="str">
        <f t="shared" ca="1" si="8"/>
        <v xml:space="preserve">74-250mg as phosphate/sulfate (155mg as base) 100 tablet    </v>
      </c>
      <c r="I232" s="306">
        <v>222</v>
      </c>
    </row>
    <row r="233" spans="1:9" ht="15" x14ac:dyDescent="0.2">
      <c r="A233" s="317" t="s">
        <v>2523</v>
      </c>
      <c r="B233" s="5">
        <f>IFERROR(VLOOKUP(A233,CatProd!C:G,5,FALSE),"")</f>
        <v>74</v>
      </c>
      <c r="C233" s="5" t="str">
        <f t="shared" ca="1" si="6"/>
        <v xml:space="preserve">250mg as phosphate/sulfate (155mg as base) 100 tablet 10 blister  </v>
      </c>
      <c r="D233" s="317" t="s">
        <v>4165</v>
      </c>
      <c r="E233" s="317" t="s">
        <v>4165</v>
      </c>
      <c r="F233" s="317" t="s">
        <v>4165</v>
      </c>
      <c r="G233" s="317" t="s">
        <v>4165</v>
      </c>
      <c r="H233" s="5" t="str">
        <f t="shared" ca="1" si="8"/>
        <v xml:space="preserve">74-250mg as phosphate/sulfate (155mg as base) 100 tablet 10 blister  </v>
      </c>
      <c r="I233" s="306">
        <v>223</v>
      </c>
    </row>
    <row r="234" spans="1:9" ht="15" x14ac:dyDescent="0.2">
      <c r="A234" s="317" t="s">
        <v>2523</v>
      </c>
      <c r="B234" s="5">
        <f>IFERROR(VLOOKUP(A234,CatProd!C:G,5,FALSE),"")</f>
        <v>74</v>
      </c>
      <c r="C234" s="5" t="str">
        <f t="shared" ca="1" si="6"/>
        <v xml:space="preserve">250mg as phosphate/sulfate (155mg as base) 1000 tablet    </v>
      </c>
      <c r="D234" s="317" t="s">
        <v>4166</v>
      </c>
      <c r="E234" s="317" t="s">
        <v>4166</v>
      </c>
      <c r="F234" s="317" t="s">
        <v>4166</v>
      </c>
      <c r="G234" s="317" t="s">
        <v>4166</v>
      </c>
      <c r="H234" s="5" t="str">
        <f t="shared" ca="1" si="8"/>
        <v xml:space="preserve">74-250mg as phosphate/sulfate (155mg as base) 1000 tablet    </v>
      </c>
      <c r="I234" s="306">
        <v>224</v>
      </c>
    </row>
    <row r="235" spans="1:9" ht="15" x14ac:dyDescent="0.2">
      <c r="A235" s="317" t="s">
        <v>2523</v>
      </c>
      <c r="B235" s="5">
        <f>IFERROR(VLOOKUP(A235,CatProd!C:G,5,FALSE),"")</f>
        <v>74</v>
      </c>
      <c r="C235" s="5" t="str">
        <f t="shared" ca="1" si="6"/>
        <v xml:space="preserve">250mg as phosphate/sulfate (155mg as base) 20 tablet    </v>
      </c>
      <c r="D235" s="317" t="s">
        <v>4167</v>
      </c>
      <c r="E235" s="317" t="s">
        <v>4167</v>
      </c>
      <c r="F235" s="317" t="s">
        <v>4167</v>
      </c>
      <c r="G235" s="317" t="s">
        <v>4167</v>
      </c>
      <c r="H235" s="5" t="str">
        <f t="shared" ca="1" si="8"/>
        <v xml:space="preserve">74-250mg as phosphate/sulfate (155mg as base) 20 tablet    </v>
      </c>
      <c r="I235" s="306">
        <v>225</v>
      </c>
    </row>
    <row r="236" spans="1:9" ht="15" x14ac:dyDescent="0.2">
      <c r="A236" s="317" t="s">
        <v>2523</v>
      </c>
      <c r="B236" s="5">
        <f>IFERROR(VLOOKUP(A236,CatProd!C:G,5,FALSE),"")</f>
        <v>74</v>
      </c>
      <c r="C236" s="5" t="str">
        <f t="shared" ca="1" si="6"/>
        <v xml:space="preserve">250mg as phosphate/sulfate (155mg as base) 500 tablet    </v>
      </c>
      <c r="D236" s="317" t="s">
        <v>4168</v>
      </c>
      <c r="E236" s="317" t="s">
        <v>4168</v>
      </c>
      <c r="F236" s="317" t="s">
        <v>4168</v>
      </c>
      <c r="G236" s="317" t="s">
        <v>4168</v>
      </c>
      <c r="H236" s="5" t="str">
        <f t="shared" ca="1" si="8"/>
        <v xml:space="preserve">74-250mg as phosphate/sulfate (155mg as base) 500 tablet    </v>
      </c>
      <c r="I236" s="306">
        <v>226</v>
      </c>
    </row>
    <row r="237" spans="1:9" ht="15" x14ac:dyDescent="0.2">
      <c r="A237" s="317" t="s">
        <v>2523</v>
      </c>
      <c r="B237" s="5">
        <f>IFERROR(VLOOKUP(A237,CatProd!C:G,5,FALSE),"")</f>
        <v>74</v>
      </c>
      <c r="C237" s="5" t="str">
        <f t="shared" ca="1" si="6"/>
        <v xml:space="preserve">80mg/5ml as phosphate/sulfate (50mg/5ml as base) 150ml     </v>
      </c>
      <c r="D237" s="317" t="s">
        <v>4169</v>
      </c>
      <c r="E237" s="317" t="s">
        <v>4169</v>
      </c>
      <c r="F237" s="317" t="s">
        <v>4169</v>
      </c>
      <c r="G237" s="317" t="s">
        <v>4169</v>
      </c>
      <c r="H237" s="5" t="str">
        <f t="shared" ca="1" si="8"/>
        <v xml:space="preserve">74-80mg/5ml as phosphate/sulfate (50mg/5ml as base) 150ml     </v>
      </c>
      <c r="I237" s="306">
        <v>227</v>
      </c>
    </row>
    <row r="238" spans="1:9" ht="15" x14ac:dyDescent="0.2">
      <c r="A238" s="317" t="s">
        <v>2524</v>
      </c>
      <c r="B238" s="5">
        <f>IFERROR(VLOOKUP(A238,CatProd!C:G,5,FALSE),"")</f>
        <v>75</v>
      </c>
      <c r="C238" s="5" t="str">
        <f t="shared" ca="1" si="6"/>
        <v xml:space="preserve">250mg 8 tablet         </v>
      </c>
      <c r="D238" s="317" t="s">
        <v>4170</v>
      </c>
      <c r="E238" s="317" t="s">
        <v>4170</v>
      </c>
      <c r="F238" s="317" t="s">
        <v>4170</v>
      </c>
      <c r="G238" s="317" t="s">
        <v>4170</v>
      </c>
      <c r="H238" s="5" t="str">
        <f t="shared" ca="1" si="8"/>
        <v xml:space="preserve">75-250mg 8 tablet         </v>
      </c>
      <c r="I238" s="306">
        <v>228</v>
      </c>
    </row>
    <row r="239" spans="1:9" ht="15" x14ac:dyDescent="0.2">
      <c r="A239" s="317" t="s">
        <v>4133</v>
      </c>
      <c r="B239" s="5">
        <f>IFERROR(VLOOKUP(A239,CatProd!C:G,5,FALSE),"")</f>
        <v>77</v>
      </c>
      <c r="C239" s="5" t="str">
        <f t="shared" ca="1" si="6"/>
        <v xml:space="preserve"> 160/20mg 3 tablet     </v>
      </c>
      <c r="D239" s="317" t="s">
        <v>4171</v>
      </c>
      <c r="E239" s="317" t="s">
        <v>4171</v>
      </c>
      <c r="F239" s="317" t="s">
        <v>4171</v>
      </c>
      <c r="G239" s="317" t="s">
        <v>4171</v>
      </c>
      <c r="H239" s="5" t="str">
        <f t="shared" ca="1" si="8"/>
        <v xml:space="preserve">77- 160/20mg 3 tablet     </v>
      </c>
      <c r="I239" s="306">
        <v>230</v>
      </c>
    </row>
    <row r="240" spans="1:9" ht="15" x14ac:dyDescent="0.2">
      <c r="A240" s="317" t="s">
        <v>4133</v>
      </c>
      <c r="B240" s="5">
        <f>IFERROR(VLOOKUP(A240,CatProd!C:G,5,FALSE),"")</f>
        <v>77</v>
      </c>
      <c r="C240" s="5" t="str">
        <f t="shared" ca="1" si="6"/>
        <v xml:space="preserve"> 320/40mg 12 tablet     </v>
      </c>
      <c r="D240" s="317" t="s">
        <v>4172</v>
      </c>
      <c r="E240" s="317" t="s">
        <v>4172</v>
      </c>
      <c r="F240" s="317" t="s">
        <v>4172</v>
      </c>
      <c r="G240" s="317" t="s">
        <v>4172</v>
      </c>
      <c r="H240" s="5" t="str">
        <f t="shared" ca="1" si="8"/>
        <v xml:space="preserve">77- 320/40mg 12 tablet     </v>
      </c>
      <c r="I240" s="306">
        <v>231</v>
      </c>
    </row>
    <row r="241" spans="1:9" ht="15" x14ac:dyDescent="0.2">
      <c r="A241" s="317" t="s">
        <v>4133</v>
      </c>
      <c r="B241" s="5">
        <f>IFERROR(VLOOKUP(A241,CatProd!C:G,5,FALSE),"")</f>
        <v>77</v>
      </c>
      <c r="C241" s="5" t="str">
        <f t="shared" ca="1" si="6"/>
        <v xml:space="preserve"> 320/40mg 3 tablet     </v>
      </c>
      <c r="D241" s="317" t="s">
        <v>4173</v>
      </c>
      <c r="E241" s="317" t="s">
        <v>4173</v>
      </c>
      <c r="F241" s="317" t="s">
        <v>4173</v>
      </c>
      <c r="G241" s="317" t="s">
        <v>4173</v>
      </c>
      <c r="H241" s="5" t="str">
        <f t="shared" ca="1" si="8"/>
        <v xml:space="preserve">77- 320/40mg 3 tablet     </v>
      </c>
      <c r="I241" s="306">
        <v>232</v>
      </c>
    </row>
    <row r="242" spans="1:9" ht="15" x14ac:dyDescent="0.2">
      <c r="A242" s="317" t="s">
        <v>4133</v>
      </c>
      <c r="B242" s="5">
        <f>IFERROR(VLOOKUP(A242,CatProd!C:G,5,FALSE),"")</f>
        <v>77</v>
      </c>
      <c r="C242" s="5" t="str">
        <f t="shared" ca="1" si="6"/>
        <v xml:space="preserve"> 320/40mg 6 tablet    </v>
      </c>
      <c r="D242" s="317" t="s">
        <v>4174</v>
      </c>
      <c r="E242" s="317" t="s">
        <v>4174</v>
      </c>
      <c r="F242" s="317" t="s">
        <v>4174</v>
      </c>
      <c r="G242" s="317" t="s">
        <v>4174</v>
      </c>
      <c r="H242" s="5" t="str">
        <f t="shared" ca="1" si="8"/>
        <v xml:space="preserve">77- 320/40mg 6 tablet    </v>
      </c>
      <c r="I242" s="306">
        <v>233</v>
      </c>
    </row>
    <row r="243" spans="1:9" ht="15" x14ac:dyDescent="0.2">
      <c r="A243" s="317" t="s">
        <v>4133</v>
      </c>
      <c r="B243" s="5">
        <f>IFERROR(VLOOKUP(A243,CatProd!C:G,5,FALSE),"")</f>
        <v>77</v>
      </c>
      <c r="C243" s="5" t="str">
        <f t="shared" ca="1" si="6"/>
        <v xml:space="preserve"> 320/40mg 9 tablet    </v>
      </c>
      <c r="D243" s="317" t="s">
        <v>4175</v>
      </c>
      <c r="E243" s="317" t="s">
        <v>4175</v>
      </c>
      <c r="F243" s="317" t="s">
        <v>4175</v>
      </c>
      <c r="G243" s="317" t="s">
        <v>4175</v>
      </c>
      <c r="H243" s="5" t="str">
        <f t="shared" ca="1" si="8"/>
        <v xml:space="preserve">77- 320/40mg 9 tablet    </v>
      </c>
      <c r="I243" s="306">
        <v>234</v>
      </c>
    </row>
    <row r="244" spans="1:9" ht="15" x14ac:dyDescent="0.2">
      <c r="A244" s="317" t="s">
        <v>2525</v>
      </c>
      <c r="B244" s="5">
        <f>IFERROR(VLOOKUP(A244,CatProd!C:G,5,FALSE),"")</f>
        <v>78</v>
      </c>
      <c r="C244" s="5" t="str">
        <f t="shared" ca="1" si="6"/>
        <v xml:space="preserve">15mg (as base) (equivalent to 26.4mg Primaquine Phosphate) tablet 100  </v>
      </c>
      <c r="D244" s="317" t="s">
        <v>4176</v>
      </c>
      <c r="E244" s="317" t="s">
        <v>4176</v>
      </c>
      <c r="F244" s="317" t="s">
        <v>4176</v>
      </c>
      <c r="G244" s="317" t="s">
        <v>4176</v>
      </c>
      <c r="H244" s="5" t="str">
        <f t="shared" ca="1" si="8"/>
        <v xml:space="preserve">78-15mg (as base) (equivalent to 26.4mg Primaquine Phosphate) tablet 100  </v>
      </c>
      <c r="I244" s="306">
        <v>235</v>
      </c>
    </row>
    <row r="245" spans="1:9" ht="15" x14ac:dyDescent="0.2">
      <c r="A245" s="317" t="s">
        <v>2525</v>
      </c>
      <c r="B245" s="5">
        <f>IFERROR(VLOOKUP(A245,CatProd!C:G,5,FALSE),"")</f>
        <v>78</v>
      </c>
      <c r="C245" s="5" t="str">
        <f t="shared" ca="1" si="6"/>
        <v>7.5mg (as base) (equivalent to 13.2mg Primaquine Phosphate) 10 tablet 10 blister</v>
      </c>
      <c r="D245" s="317" t="s">
        <v>4177</v>
      </c>
      <c r="E245" s="317" t="s">
        <v>4177</v>
      </c>
      <c r="F245" s="317" t="s">
        <v>4177</v>
      </c>
      <c r="G245" s="317" t="s">
        <v>4177</v>
      </c>
      <c r="H245" s="5" t="str">
        <f t="shared" ca="1" si="8"/>
        <v>78-7.5mg (as base) (equivalent to 13.2mg Primaquine Phosphate) 10 tablet 10 blister</v>
      </c>
      <c r="I245" s="306">
        <v>236</v>
      </c>
    </row>
    <row r="246" spans="1:9" ht="15" x14ac:dyDescent="0.2">
      <c r="A246" s="317" t="s">
        <v>2525</v>
      </c>
      <c r="B246" s="5">
        <f>IFERROR(VLOOKUP(A246,CatProd!C:G,5,FALSE),"")</f>
        <v>78</v>
      </c>
      <c r="C246" s="5" t="str">
        <f t="shared" ca="1" si="6"/>
        <v>7.5mg (as base) (equivalent to 13.2mg Primaquine Phosphate) 10 tablet 100 blister</v>
      </c>
      <c r="D246" s="317" t="s">
        <v>4178</v>
      </c>
      <c r="E246" s="317" t="s">
        <v>4178</v>
      </c>
      <c r="F246" s="317" t="s">
        <v>4178</v>
      </c>
      <c r="G246" s="317" t="s">
        <v>4178</v>
      </c>
      <c r="H246" s="5" t="str">
        <f t="shared" ref="H246:H264" ca="1" si="9">CONCATENATE(B246,"-",C246)</f>
        <v>78-7.5mg (as base) (equivalent to 13.2mg Primaquine Phosphate) 10 tablet 100 blister</v>
      </c>
      <c r="I246" s="306">
        <v>237</v>
      </c>
    </row>
    <row r="247" spans="1:9" ht="15" x14ac:dyDescent="0.2">
      <c r="A247" s="317" t="s">
        <v>2525</v>
      </c>
      <c r="B247" s="5">
        <f>IFERROR(VLOOKUP(A247,CatProd!C:G,5,FALSE),"")</f>
        <v>78</v>
      </c>
      <c r="C247" s="5" t="str">
        <f t="shared" ca="1" si="6"/>
        <v xml:space="preserve">7.5mg (as base) (equivalent to 13.2mg Primaquine Phosphate) tablet 100  </v>
      </c>
      <c r="D247" s="317" t="s">
        <v>4179</v>
      </c>
      <c r="E247" s="317" t="s">
        <v>4179</v>
      </c>
      <c r="F247" s="317" t="s">
        <v>4179</v>
      </c>
      <c r="G247" s="317" t="s">
        <v>4179</v>
      </c>
      <c r="H247" s="5" t="str">
        <f t="shared" ca="1" si="9"/>
        <v xml:space="preserve">78-7.5mg (as base) (equivalent to 13.2mg Primaquine Phosphate) tablet 100  </v>
      </c>
      <c r="I247" s="306">
        <v>238</v>
      </c>
    </row>
    <row r="248" spans="1:9" ht="15" x14ac:dyDescent="0.2">
      <c r="A248" s="317" t="s">
        <v>2525</v>
      </c>
      <c r="B248" s="5">
        <f>IFERROR(VLOOKUP(A248,CatProd!C:G,5,FALSE),"")</f>
        <v>78</v>
      </c>
      <c r="C248" s="5" t="str">
        <f t="shared" ca="1" si="6"/>
        <v xml:space="preserve">7.5mg (as base) (equivalent to 13.2mg Primaquine Phosphate) tablet 1000  </v>
      </c>
      <c r="D248" s="317" t="s">
        <v>4180</v>
      </c>
      <c r="E248" s="317" t="s">
        <v>4180</v>
      </c>
      <c r="F248" s="317" t="s">
        <v>4180</v>
      </c>
      <c r="G248" s="317" t="s">
        <v>4180</v>
      </c>
      <c r="H248" s="5" t="str">
        <f t="shared" ca="1" si="9"/>
        <v xml:space="preserve">78-7.5mg (as base) (equivalent to 13.2mg Primaquine Phosphate) tablet 1000  </v>
      </c>
      <c r="I248" s="306">
        <v>239</v>
      </c>
    </row>
    <row r="249" spans="1:9" ht="16" x14ac:dyDescent="0.2">
      <c r="A249" s="328" t="s">
        <v>2527</v>
      </c>
      <c r="B249" s="5">
        <f>IFERROR(VLOOKUP(A249,CatProd!C:G,5,FALSE),"")</f>
        <v>79</v>
      </c>
      <c r="C249" s="5" t="str">
        <f t="shared" ca="1" si="6"/>
        <v>100mg tablet 100</v>
      </c>
      <c r="D249" s="328" t="s">
        <v>4181</v>
      </c>
      <c r="E249" s="328" t="s">
        <v>4181</v>
      </c>
      <c r="F249" s="328" t="s">
        <v>4181</v>
      </c>
      <c r="G249" s="328" t="s">
        <v>4181</v>
      </c>
      <c r="H249" s="5" t="str">
        <f t="shared" ca="1" si="9"/>
        <v>79-100mg tablet 100</v>
      </c>
      <c r="I249" s="306">
        <v>240</v>
      </c>
    </row>
    <row r="250" spans="1:9" ht="16" x14ac:dyDescent="0.2">
      <c r="A250" s="330" t="s">
        <v>2526</v>
      </c>
      <c r="B250" s="5">
        <f>IFERROR(VLOOKUP(A250,CatProd!C:G,5,FALSE),"")</f>
        <v>80</v>
      </c>
      <c r="C250" s="5" t="str">
        <f t="shared" ca="1" si="6"/>
        <v>300mg 100</v>
      </c>
      <c r="D250" s="330" t="s">
        <v>4182</v>
      </c>
      <c r="E250" s="330" t="s">
        <v>4182</v>
      </c>
      <c r="F250" s="330" t="s">
        <v>4182</v>
      </c>
      <c r="G250" s="330" t="s">
        <v>4182</v>
      </c>
      <c r="H250" s="5" t="str">
        <f t="shared" ca="1" si="9"/>
        <v>80-300mg 100</v>
      </c>
      <c r="I250" s="307">
        <v>241</v>
      </c>
    </row>
    <row r="251" spans="1:9" ht="16" x14ac:dyDescent="0.2">
      <c r="A251" s="330" t="s">
        <v>2526</v>
      </c>
      <c r="B251" s="5">
        <f>IFERROR(VLOOKUP(A251,CatProd!C:G,5,FALSE),"")</f>
        <v>80</v>
      </c>
      <c r="C251" s="5" t="str">
        <f t="shared" ca="1" si="6"/>
        <v>300mg 1000</v>
      </c>
      <c r="D251" s="330" t="s">
        <v>4183</v>
      </c>
      <c r="E251" s="330" t="s">
        <v>4183</v>
      </c>
      <c r="F251" s="330" t="s">
        <v>4183</v>
      </c>
      <c r="G251" s="330" t="s">
        <v>4183</v>
      </c>
      <c r="H251" s="5" t="str">
        <f t="shared" ca="1" si="9"/>
        <v>80-300mg 1000</v>
      </c>
      <c r="I251" s="307">
        <v>242</v>
      </c>
    </row>
    <row r="252" spans="1:9" ht="32" x14ac:dyDescent="0.2">
      <c r="A252" s="330" t="s">
        <v>2526</v>
      </c>
      <c r="B252" s="5">
        <f>IFERROR(VLOOKUP(A252,CatProd!C:G,5,FALSE),"")</f>
        <v>80</v>
      </c>
      <c r="C252" s="5" t="str">
        <f t="shared" ca="1" si="6"/>
        <v>300mg/ml  Amp 10 * 2ml</v>
      </c>
      <c r="D252" s="330" t="s">
        <v>4184</v>
      </c>
      <c r="E252" s="330" t="s">
        <v>4184</v>
      </c>
      <c r="F252" s="330" t="s">
        <v>4184</v>
      </c>
      <c r="G252" s="330" t="s">
        <v>4184</v>
      </c>
      <c r="H252" s="5" t="str">
        <f t="shared" ca="1" si="9"/>
        <v>80-300mg/ml  Amp 10 * 2ml</v>
      </c>
      <c r="I252" s="307">
        <v>243</v>
      </c>
    </row>
    <row r="253" spans="1:9" ht="32" x14ac:dyDescent="0.2">
      <c r="A253" s="330" t="s">
        <v>2526</v>
      </c>
      <c r="B253" s="5">
        <f>IFERROR(VLOOKUP(A253,CatProd!C:G,5,FALSE),"")</f>
        <v>80</v>
      </c>
      <c r="C253" s="5" t="str">
        <f t="shared" ca="1" si="6"/>
        <v>300mg/ml  Amp 100 * 2ml</v>
      </c>
      <c r="D253" s="330" t="s">
        <v>4185</v>
      </c>
      <c r="E253" s="330" t="s">
        <v>4185</v>
      </c>
      <c r="F253" s="330" t="s">
        <v>4185</v>
      </c>
      <c r="G253" s="330" t="s">
        <v>4185</v>
      </c>
      <c r="H253" s="5" t="str">
        <f t="shared" ca="1" si="9"/>
        <v>80-300mg/ml  Amp 100 * 2ml</v>
      </c>
      <c r="I253" s="307">
        <v>244</v>
      </c>
    </row>
    <row r="254" spans="1:9" ht="15" x14ac:dyDescent="0.2">
      <c r="A254" s="331" t="s">
        <v>3854</v>
      </c>
      <c r="B254" s="5">
        <f>IFERROR(VLOOKUP(A254,CatProd!C:G,5,FALSE),"")</f>
        <v>81</v>
      </c>
      <c r="C254" s="5" t="str">
        <f t="shared" ca="1" si="6"/>
        <v xml:space="preserve"> 500/25mg 3 tablet 10 blister</v>
      </c>
      <c r="D254" s="331" t="s">
        <v>4186</v>
      </c>
      <c r="E254" s="331" t="s">
        <v>4186</v>
      </c>
      <c r="F254" s="331" t="s">
        <v>4186</v>
      </c>
      <c r="G254" s="331" t="s">
        <v>4186</v>
      </c>
      <c r="H254" s="5" t="str">
        <f t="shared" ca="1" si="9"/>
        <v>81- 500/25mg 3 tablet 10 blister</v>
      </c>
      <c r="I254" s="307">
        <v>245</v>
      </c>
    </row>
    <row r="255" spans="1:9" ht="15" x14ac:dyDescent="0.2">
      <c r="A255" s="331" t="s">
        <v>3854</v>
      </c>
      <c r="B255" s="5">
        <f>IFERROR(VLOOKUP(A255,CatProd!C:G,5,FALSE),"")</f>
        <v>81</v>
      </c>
      <c r="C255" s="5" t="str">
        <f t="shared" ca="1" si="6"/>
        <v xml:space="preserve"> 500/25mg 3 tablet 100 blister</v>
      </c>
      <c r="D255" s="331" t="s">
        <v>4187</v>
      </c>
      <c r="E255" s="331" t="s">
        <v>4187</v>
      </c>
      <c r="F255" s="331" t="s">
        <v>4187</v>
      </c>
      <c r="G255" s="331" t="s">
        <v>4187</v>
      </c>
      <c r="H255" s="5" t="str">
        <f t="shared" ca="1" si="9"/>
        <v>81- 500/25mg 3 tablet 100 blister</v>
      </c>
      <c r="I255" s="307">
        <v>246</v>
      </c>
    </row>
    <row r="256" spans="1:9" ht="15" x14ac:dyDescent="0.2">
      <c r="A256" s="331" t="s">
        <v>3854</v>
      </c>
      <c r="B256" s="5">
        <f>IFERROR(VLOOKUP(A256,CatProd!C:G,5,FALSE),"")</f>
        <v>81</v>
      </c>
      <c r="C256" s="5" t="str">
        <f t="shared" ca="1" si="6"/>
        <v xml:space="preserve"> 500/25mg tablet 100</v>
      </c>
      <c r="D256" s="331" t="s">
        <v>4188</v>
      </c>
      <c r="E256" s="331" t="s">
        <v>4188</v>
      </c>
      <c r="F256" s="331" t="s">
        <v>4188</v>
      </c>
      <c r="G256" s="331" t="s">
        <v>4188</v>
      </c>
      <c r="H256" s="5" t="str">
        <f t="shared" ca="1" si="9"/>
        <v>81- 500/25mg tablet 100</v>
      </c>
      <c r="I256" s="307">
        <v>247</v>
      </c>
    </row>
    <row r="257" spans="1:9" ht="15" x14ac:dyDescent="0.2">
      <c r="A257" s="331" t="s">
        <v>3854</v>
      </c>
      <c r="B257" s="5">
        <f>IFERROR(VLOOKUP(A257,CatProd!C:G,5,FALSE),"")</f>
        <v>81</v>
      </c>
      <c r="C257" s="5" t="str">
        <f t="shared" ca="1" si="6"/>
        <v xml:space="preserve"> 500/25mg tablet 1000</v>
      </c>
      <c r="D257" s="331" t="s">
        <v>4189</v>
      </c>
      <c r="E257" s="331" t="s">
        <v>4189</v>
      </c>
      <c r="F257" s="331" t="s">
        <v>4189</v>
      </c>
      <c r="G257" s="331" t="s">
        <v>4189</v>
      </c>
      <c r="H257" s="5" t="str">
        <f t="shared" ca="1" si="9"/>
        <v>81- 500/25mg tablet 1000</v>
      </c>
      <c r="I257" s="307">
        <v>248</v>
      </c>
    </row>
    <row r="258" spans="1:9" ht="15" x14ac:dyDescent="0.2">
      <c r="A258" s="317" t="s">
        <v>4190</v>
      </c>
      <c r="B258" s="5">
        <f>IFERROR(VLOOKUP(A258,CatProd!C:G,5,FALSE),"")</f>
        <v>82</v>
      </c>
      <c r="C258" s="5" t="str">
        <f t="shared" ref="C258:C321" ca="1" si="10">IF(OFFSET(D258,0,LangOffset,1,1)&lt;&gt;"",OFFSET(D258,0,LangOffset,1,1),"")</f>
        <v>2 mg - Box or bottle of 28 tab</v>
      </c>
      <c r="D258" s="317" t="s">
        <v>4193</v>
      </c>
      <c r="E258" s="317" t="s">
        <v>4193</v>
      </c>
      <c r="F258" s="317" t="s">
        <v>4193</v>
      </c>
      <c r="G258" s="317" t="s">
        <v>4193</v>
      </c>
      <c r="H258" s="5" t="str">
        <f t="shared" ca="1" si="9"/>
        <v>82-2 mg - Box or bottle of 28 tab</v>
      </c>
      <c r="I258" s="307">
        <v>249</v>
      </c>
    </row>
    <row r="259" spans="1:9" ht="15" x14ac:dyDescent="0.2">
      <c r="A259" s="317" t="s">
        <v>4190</v>
      </c>
      <c r="B259" s="5">
        <f>IFERROR(VLOOKUP(A259,CatProd!C:G,5,FALSE),"")</f>
        <v>82</v>
      </c>
      <c r="C259" s="5" t="str">
        <f t="shared" ca="1" si="10"/>
        <v>8mg - Box or bottle of 28 tab</v>
      </c>
      <c r="D259" s="317" t="s">
        <v>2528</v>
      </c>
      <c r="E259" s="317" t="s">
        <v>2528</v>
      </c>
      <c r="F259" s="317" t="s">
        <v>2528</v>
      </c>
      <c r="G259" s="317" t="s">
        <v>2528</v>
      </c>
      <c r="H259" s="5" t="str">
        <f t="shared" ca="1" si="9"/>
        <v>82-8mg - Box or bottle of 28 tab</v>
      </c>
      <c r="I259" s="307">
        <v>250</v>
      </c>
    </row>
    <row r="260" spans="1:9" ht="15" x14ac:dyDescent="0.2">
      <c r="A260" s="317" t="s">
        <v>4191</v>
      </c>
      <c r="B260" s="5">
        <f>IFERROR(VLOOKUP(A260,CatProd!C:G,5,FALSE),"")</f>
        <v>83</v>
      </c>
      <c r="C260" s="5" t="str">
        <f t="shared" ca="1" si="10"/>
        <v>10mg - Blister - 100</v>
      </c>
      <c r="D260" s="317" t="s">
        <v>3081</v>
      </c>
      <c r="E260" s="317" t="s">
        <v>3081</v>
      </c>
      <c r="F260" s="317" t="s">
        <v>3081</v>
      </c>
      <c r="G260" s="317" t="s">
        <v>3081</v>
      </c>
      <c r="H260" s="5" t="str">
        <f t="shared" ca="1" si="9"/>
        <v>83-10mg - Blister - 100</v>
      </c>
      <c r="I260" s="307">
        <v>251</v>
      </c>
    </row>
    <row r="261" spans="1:9" ht="15" x14ac:dyDescent="0.2">
      <c r="A261" s="317" t="s">
        <v>4191</v>
      </c>
      <c r="B261" s="5">
        <f>IFERROR(VLOOKUP(A261,CatProd!C:G,5,FALSE),"")</f>
        <v>83</v>
      </c>
      <c r="C261" s="5" t="str">
        <f t="shared" ca="1" si="10"/>
        <v>25mg - Blister - 100</v>
      </c>
      <c r="D261" s="317" t="s">
        <v>3082</v>
      </c>
      <c r="E261" s="317" t="s">
        <v>3082</v>
      </c>
      <c r="F261" s="317" t="s">
        <v>3082</v>
      </c>
      <c r="G261" s="317" t="s">
        <v>3082</v>
      </c>
      <c r="H261" s="5" t="str">
        <f t="shared" ca="1" si="9"/>
        <v>83-25mg - Blister - 100</v>
      </c>
      <c r="I261" s="307">
        <v>252</v>
      </c>
    </row>
    <row r="262" spans="1:9" ht="15" x14ac:dyDescent="0.2">
      <c r="A262" s="317" t="s">
        <v>4191</v>
      </c>
      <c r="B262" s="5">
        <f>IFERROR(VLOOKUP(A262,CatProd!C:G,5,FALSE),"")</f>
        <v>83</v>
      </c>
      <c r="C262" s="5" t="str">
        <f t="shared" ca="1" si="10"/>
        <v>5mg - Blister - 100</v>
      </c>
      <c r="D262" s="317" t="s">
        <v>3080</v>
      </c>
      <c r="E262" s="317" t="s">
        <v>3080</v>
      </c>
      <c r="F262" s="317" t="s">
        <v>3080</v>
      </c>
      <c r="G262" s="317" t="s">
        <v>3080</v>
      </c>
      <c r="H262" s="5" t="str">
        <f t="shared" ca="1" si="9"/>
        <v>83-5mg - Blister - 100</v>
      </c>
      <c r="I262" s="307">
        <v>253</v>
      </c>
    </row>
    <row r="263" spans="1:9" ht="15" x14ac:dyDescent="0.2">
      <c r="A263" s="317" t="s">
        <v>4191</v>
      </c>
      <c r="B263" s="5">
        <f>IFERROR(VLOOKUP(A263,CatProd!C:G,5,FALSE),"")</f>
        <v>83</v>
      </c>
      <c r="C263" s="5" t="str">
        <f t="shared" ca="1" si="10"/>
        <v>10mg/ml oral concentrate 1 Liter</v>
      </c>
      <c r="D263" s="317" t="s">
        <v>4194</v>
      </c>
      <c r="E263" s="317" t="s">
        <v>4194</v>
      </c>
      <c r="F263" s="317" t="s">
        <v>4194</v>
      </c>
      <c r="G263" s="317" t="s">
        <v>4194</v>
      </c>
      <c r="H263" s="5" t="str">
        <f t="shared" ca="1" si="9"/>
        <v>83-10mg/ml oral concentrate 1 Liter</v>
      </c>
      <c r="I263" s="307">
        <v>254</v>
      </c>
    </row>
    <row r="264" spans="1:9" ht="15" x14ac:dyDescent="0.2">
      <c r="A264" s="317" t="s">
        <v>4191</v>
      </c>
      <c r="B264" s="5">
        <f>IFERROR(VLOOKUP(A264,CatProd!C:G,5,FALSE),"")</f>
        <v>83</v>
      </c>
      <c r="C264" s="5" t="str">
        <f t="shared" ca="1" si="10"/>
        <v>5mg/ml oral concentrate 1 Liter</v>
      </c>
      <c r="D264" s="317" t="s">
        <v>4195</v>
      </c>
      <c r="E264" s="317" t="s">
        <v>4195</v>
      </c>
      <c r="F264" s="317" t="s">
        <v>4195</v>
      </c>
      <c r="G264" s="317" t="s">
        <v>4195</v>
      </c>
      <c r="H264" s="5" t="str">
        <f t="shared" ca="1" si="9"/>
        <v>83-5mg/ml oral concentrate 1 Liter</v>
      </c>
      <c r="I264" s="307">
        <v>255</v>
      </c>
    </row>
    <row r="265" spans="1:9" ht="15" x14ac:dyDescent="0.2">
      <c r="A265" s="317" t="s">
        <v>4192</v>
      </c>
      <c r="B265" s="5">
        <f>IFERROR(VLOOKUP(A265,CatProd!C:G,5,FALSE),"")</f>
        <v>84</v>
      </c>
      <c r="C265" s="5" t="str">
        <f t="shared" ca="1" si="10"/>
        <v xml:space="preserve"> [enter specifications manually]</v>
      </c>
      <c r="D265" s="317" t="s">
        <v>4038</v>
      </c>
      <c r="E265" s="317" t="s">
        <v>4038</v>
      </c>
      <c r="F265" s="317" t="s">
        <v>4038</v>
      </c>
      <c r="G265" s="317" t="s">
        <v>4038</v>
      </c>
      <c r="H265" s="5" t="str">
        <f t="shared" ref="H265:H328" ca="1" si="11">CONCATENATE(B265,"-",C265)</f>
        <v>84- [enter specifications manually]</v>
      </c>
      <c r="I265" s="307">
        <v>256</v>
      </c>
    </row>
    <row r="266" spans="1:9" ht="15" x14ac:dyDescent="0.2">
      <c r="A266" s="317" t="s">
        <v>4196</v>
      </c>
      <c r="B266" s="5">
        <f>IFERROR(VLOOKUP(A266,CatProd!C:G,5,FALSE),"")</f>
        <v>85</v>
      </c>
      <c r="C266" s="5" t="str">
        <f t="shared" ca="1" si="10"/>
        <v xml:space="preserve"> 1000x65x250 Conical LLIN</v>
      </c>
      <c r="D266" s="317" t="s">
        <v>4201</v>
      </c>
      <c r="E266" s="317" t="s">
        <v>4201</v>
      </c>
      <c r="F266" s="317" t="s">
        <v>4201</v>
      </c>
      <c r="G266" s="317" t="s">
        <v>4201</v>
      </c>
      <c r="H266" s="5" t="str">
        <f t="shared" ca="1" si="11"/>
        <v>85- 1000x65x250 Conical LLIN</v>
      </c>
      <c r="I266" s="307">
        <v>257</v>
      </c>
    </row>
    <row r="267" spans="1:9" ht="15" x14ac:dyDescent="0.2">
      <c r="A267" s="317" t="s">
        <v>4196</v>
      </c>
      <c r="B267" s="5">
        <f>IFERROR(VLOOKUP(A267,CatProd!C:G,5,FALSE),"")</f>
        <v>85</v>
      </c>
      <c r="C267" s="5" t="str">
        <f t="shared" ca="1" si="10"/>
        <v xml:space="preserve"> 1050x65x220 Conical LLIN</v>
      </c>
      <c r="D267" s="317" t="s">
        <v>4202</v>
      </c>
      <c r="E267" s="317" t="s">
        <v>4202</v>
      </c>
      <c r="F267" s="317" t="s">
        <v>4202</v>
      </c>
      <c r="G267" s="317" t="s">
        <v>4202</v>
      </c>
      <c r="H267" s="5" t="str">
        <f t="shared" ca="1" si="11"/>
        <v>85- 1050x65x220 Conical LLIN</v>
      </c>
      <c r="I267" s="307">
        <v>258</v>
      </c>
    </row>
    <row r="268" spans="1:9" ht="15" x14ac:dyDescent="0.2">
      <c r="A268" s="317" t="s">
        <v>4196</v>
      </c>
      <c r="B268" s="5">
        <f>IFERROR(VLOOKUP(A268,CatProd!C:G,5,FALSE),"")</f>
        <v>85</v>
      </c>
      <c r="C268" s="5" t="str">
        <f t="shared" ca="1" si="10"/>
        <v xml:space="preserve"> 1250x65x250 Conical LLIN</v>
      </c>
      <c r="D268" s="317" t="s">
        <v>4203</v>
      </c>
      <c r="E268" s="317" t="s">
        <v>4203</v>
      </c>
      <c r="F268" s="317" t="s">
        <v>4203</v>
      </c>
      <c r="G268" s="317" t="s">
        <v>4203</v>
      </c>
      <c r="H268" s="5" t="str">
        <f t="shared" ca="1" si="11"/>
        <v>85- 1250x65x250 Conical LLIN</v>
      </c>
      <c r="I268" s="307">
        <v>259</v>
      </c>
    </row>
    <row r="269" spans="1:9" ht="15" x14ac:dyDescent="0.2">
      <c r="A269" s="317" t="s">
        <v>4196</v>
      </c>
      <c r="B269" s="5">
        <f>IFERROR(VLOOKUP(A269,CatProd!C:G,5,FALSE),"")</f>
        <v>85</v>
      </c>
      <c r="C269" s="5" t="str">
        <f t="shared" ca="1" si="10"/>
        <v>180x160x150 Rectangular LLIN</v>
      </c>
      <c r="D269" s="318" t="s">
        <v>4204</v>
      </c>
      <c r="E269" s="318" t="s">
        <v>4204</v>
      </c>
      <c r="F269" s="318" t="s">
        <v>4204</v>
      </c>
      <c r="G269" s="318" t="s">
        <v>4204</v>
      </c>
      <c r="H269" s="5" t="str">
        <f t="shared" ca="1" si="11"/>
        <v>85-180x160x150 Rectangular LLIN</v>
      </c>
      <c r="I269" s="307">
        <v>260</v>
      </c>
    </row>
    <row r="270" spans="1:9" ht="15" x14ac:dyDescent="0.2">
      <c r="A270" s="317" t="s">
        <v>4196</v>
      </c>
      <c r="B270" s="5">
        <f>IFERROR(VLOOKUP(A270,CatProd!C:G,5,FALSE),"")</f>
        <v>85</v>
      </c>
      <c r="C270" s="5" t="str">
        <f t="shared" ca="1" si="10"/>
        <v>180x160x150 Rectangular PBO LLIN</v>
      </c>
      <c r="D270" s="318" t="s">
        <v>4205</v>
      </c>
      <c r="E270" s="318" t="s">
        <v>4205</v>
      </c>
      <c r="F270" s="318" t="s">
        <v>4205</v>
      </c>
      <c r="G270" s="318" t="s">
        <v>4205</v>
      </c>
      <c r="H270" s="5" t="str">
        <f t="shared" ca="1" si="11"/>
        <v>85-180x160x150 Rectangular PBO LLIN</v>
      </c>
      <c r="I270" s="307">
        <v>261</v>
      </c>
    </row>
    <row r="271" spans="1:9" ht="15" x14ac:dyDescent="0.2">
      <c r="A271" s="317" t="s">
        <v>4196</v>
      </c>
      <c r="B271" s="5">
        <f>IFERROR(VLOOKUP(A271,CatProd!C:G,5,FALSE),"")</f>
        <v>85</v>
      </c>
      <c r="C271" s="5" t="str">
        <f t="shared" ca="1" si="10"/>
        <v>180x160x170 Rectangular LLIN</v>
      </c>
      <c r="D271" s="318" t="s">
        <v>4206</v>
      </c>
      <c r="E271" s="318" t="s">
        <v>4206</v>
      </c>
      <c r="F271" s="318" t="s">
        <v>4206</v>
      </c>
      <c r="G271" s="318" t="s">
        <v>4206</v>
      </c>
      <c r="H271" s="5" t="str">
        <f t="shared" ca="1" si="11"/>
        <v>85-180x160x170 Rectangular LLIN</v>
      </c>
      <c r="I271" s="307">
        <v>262</v>
      </c>
    </row>
    <row r="272" spans="1:9" ht="15" x14ac:dyDescent="0.2">
      <c r="A272" s="317" t="s">
        <v>4196</v>
      </c>
      <c r="B272" s="5">
        <f>IFERROR(VLOOKUP(A272,CatProd!C:G,5,FALSE),"")</f>
        <v>85</v>
      </c>
      <c r="C272" s="5" t="str">
        <f t="shared" ca="1" si="10"/>
        <v>180x160x170 Rectangular PBO LLIN</v>
      </c>
      <c r="D272" s="318" t="s">
        <v>4207</v>
      </c>
      <c r="E272" s="318" t="s">
        <v>4207</v>
      </c>
      <c r="F272" s="318" t="s">
        <v>4207</v>
      </c>
      <c r="G272" s="318" t="s">
        <v>4207</v>
      </c>
      <c r="H272" s="5" t="str">
        <f t="shared" ca="1" si="11"/>
        <v>85-180x160x170 Rectangular PBO LLIN</v>
      </c>
      <c r="I272" s="307">
        <v>263</v>
      </c>
    </row>
    <row r="273" spans="1:9" ht="15" x14ac:dyDescent="0.2">
      <c r="A273" s="317" t="s">
        <v>4196</v>
      </c>
      <c r="B273" s="5">
        <f>IFERROR(VLOOKUP(A273,CatProd!C:G,5,FALSE),"")</f>
        <v>85</v>
      </c>
      <c r="C273" s="5" t="str">
        <f t="shared" ca="1" si="10"/>
        <v>180x160x180 Rectangular LLIN</v>
      </c>
      <c r="D273" s="318" t="s">
        <v>4208</v>
      </c>
      <c r="E273" s="318" t="s">
        <v>4208</v>
      </c>
      <c r="F273" s="318" t="s">
        <v>4208</v>
      </c>
      <c r="G273" s="318" t="s">
        <v>4208</v>
      </c>
      <c r="H273" s="5" t="str">
        <f t="shared" ca="1" si="11"/>
        <v>85-180x160x180 Rectangular LLIN</v>
      </c>
      <c r="I273" s="307">
        <v>264</v>
      </c>
    </row>
    <row r="274" spans="1:9" ht="15" x14ac:dyDescent="0.2">
      <c r="A274" s="317" t="s">
        <v>4196</v>
      </c>
      <c r="B274" s="5">
        <f>IFERROR(VLOOKUP(A274,CatProd!C:G,5,FALSE),"")</f>
        <v>85</v>
      </c>
      <c r="C274" s="5" t="str">
        <f t="shared" ca="1" si="10"/>
        <v>180x160x180 Rectangular PBO LLIN</v>
      </c>
      <c r="D274" s="318" t="s">
        <v>4209</v>
      </c>
      <c r="E274" s="318" t="s">
        <v>4209</v>
      </c>
      <c r="F274" s="318" t="s">
        <v>4209</v>
      </c>
      <c r="G274" s="318" t="s">
        <v>4209</v>
      </c>
      <c r="H274" s="5" t="str">
        <f t="shared" ca="1" si="11"/>
        <v>85-180x160x180 Rectangular PBO LLIN</v>
      </c>
      <c r="I274" s="307">
        <v>265</v>
      </c>
    </row>
    <row r="275" spans="1:9" ht="15" x14ac:dyDescent="0.2">
      <c r="A275" s="317" t="s">
        <v>4196</v>
      </c>
      <c r="B275" s="5">
        <f>IFERROR(VLOOKUP(A275,CatProd!C:G,5,FALSE),"")</f>
        <v>85</v>
      </c>
      <c r="C275" s="5" t="str">
        <f t="shared" ca="1" si="10"/>
        <v>180x160x200 Rectangular LLIN</v>
      </c>
      <c r="D275" s="318" t="s">
        <v>4210</v>
      </c>
      <c r="E275" s="318" t="s">
        <v>4210</v>
      </c>
      <c r="F275" s="318" t="s">
        <v>4210</v>
      </c>
      <c r="G275" s="318" t="s">
        <v>4210</v>
      </c>
      <c r="H275" s="5" t="str">
        <f t="shared" ca="1" si="11"/>
        <v>85-180x160x200 Rectangular LLIN</v>
      </c>
      <c r="I275" s="307">
        <v>266</v>
      </c>
    </row>
    <row r="276" spans="1:9" ht="15" x14ac:dyDescent="0.2">
      <c r="A276" s="317" t="s">
        <v>4196</v>
      </c>
      <c r="B276" s="5">
        <f>IFERROR(VLOOKUP(A276,CatProd!C:G,5,FALSE),"")</f>
        <v>85</v>
      </c>
      <c r="C276" s="5" t="str">
        <f t="shared" ca="1" si="10"/>
        <v>180x160x200 Rectangular PBO LLIN</v>
      </c>
      <c r="D276" s="318" t="s">
        <v>4211</v>
      </c>
      <c r="E276" s="318" t="s">
        <v>4211</v>
      </c>
      <c r="F276" s="318" t="s">
        <v>4211</v>
      </c>
      <c r="G276" s="318" t="s">
        <v>4211</v>
      </c>
      <c r="H276" s="5" t="str">
        <f t="shared" ca="1" si="11"/>
        <v>85-180x160x200 Rectangular PBO LLIN</v>
      </c>
      <c r="I276" s="307">
        <v>267</v>
      </c>
    </row>
    <row r="277" spans="1:9" ht="15" x14ac:dyDescent="0.2">
      <c r="A277" s="317" t="s">
        <v>4196</v>
      </c>
      <c r="B277" s="5">
        <f>IFERROR(VLOOKUP(A277,CatProd!C:G,5,FALSE),"")</f>
        <v>85</v>
      </c>
      <c r="C277" s="5" t="str">
        <f t="shared" ca="1" si="10"/>
        <v>180x190x150 Rectangular LLIN</v>
      </c>
      <c r="D277" s="318" t="s">
        <v>4212</v>
      </c>
      <c r="E277" s="318" t="s">
        <v>4212</v>
      </c>
      <c r="F277" s="318" t="s">
        <v>4212</v>
      </c>
      <c r="G277" s="318" t="s">
        <v>4212</v>
      </c>
      <c r="H277" s="5" t="str">
        <f t="shared" ca="1" si="11"/>
        <v>85-180x190x150 Rectangular LLIN</v>
      </c>
      <c r="I277" s="307">
        <v>268</v>
      </c>
    </row>
    <row r="278" spans="1:9" ht="15" x14ac:dyDescent="0.2">
      <c r="A278" s="317" t="s">
        <v>4196</v>
      </c>
      <c r="B278" s="5">
        <f>IFERROR(VLOOKUP(A278,CatProd!C:G,5,FALSE),"")</f>
        <v>85</v>
      </c>
      <c r="C278" s="5" t="str">
        <f t="shared" ca="1" si="10"/>
        <v>180x190x150 Rectangular PBO LLIN</v>
      </c>
      <c r="D278" s="318" t="s">
        <v>4213</v>
      </c>
      <c r="E278" s="318" t="s">
        <v>4213</v>
      </c>
      <c r="F278" s="318" t="s">
        <v>4213</v>
      </c>
      <c r="G278" s="318" t="s">
        <v>4213</v>
      </c>
      <c r="H278" s="5" t="str">
        <f t="shared" ca="1" si="11"/>
        <v>85-180x190x150 Rectangular PBO LLIN</v>
      </c>
      <c r="I278" s="307">
        <v>269</v>
      </c>
    </row>
    <row r="279" spans="1:9" ht="15" x14ac:dyDescent="0.2">
      <c r="A279" s="317" t="s">
        <v>4196</v>
      </c>
      <c r="B279" s="5">
        <f>IFERROR(VLOOKUP(A279,CatProd!C:G,5,FALSE),"")</f>
        <v>85</v>
      </c>
      <c r="C279" s="5" t="str">
        <f t="shared" ca="1" si="10"/>
        <v>180x190x160 Rectangular LLIN</v>
      </c>
      <c r="D279" s="318" t="s">
        <v>4214</v>
      </c>
      <c r="E279" s="318" t="s">
        <v>4214</v>
      </c>
      <c r="F279" s="318" t="s">
        <v>4214</v>
      </c>
      <c r="G279" s="318" t="s">
        <v>4214</v>
      </c>
      <c r="H279" s="5" t="str">
        <f t="shared" ca="1" si="11"/>
        <v>85-180x190x160 Rectangular LLIN</v>
      </c>
      <c r="I279" s="307">
        <v>270</v>
      </c>
    </row>
    <row r="280" spans="1:9" ht="15" x14ac:dyDescent="0.2">
      <c r="A280" s="317" t="s">
        <v>4196</v>
      </c>
      <c r="B280" s="5">
        <f>IFERROR(VLOOKUP(A280,CatProd!C:G,5,FALSE),"")</f>
        <v>85</v>
      </c>
      <c r="C280" s="5" t="str">
        <f t="shared" ca="1" si="10"/>
        <v>180x190x160 Rectangular PBO LLIN</v>
      </c>
      <c r="D280" s="318" t="s">
        <v>4215</v>
      </c>
      <c r="E280" s="318" t="s">
        <v>4215</v>
      </c>
      <c r="F280" s="318" t="s">
        <v>4215</v>
      </c>
      <c r="G280" s="318" t="s">
        <v>4215</v>
      </c>
      <c r="H280" s="5" t="str">
        <f t="shared" ca="1" si="11"/>
        <v>85-180x190x160 Rectangular PBO LLIN</v>
      </c>
      <c r="I280" s="307">
        <v>271</v>
      </c>
    </row>
    <row r="281" spans="1:9" ht="15" x14ac:dyDescent="0.2">
      <c r="A281" s="317" t="s">
        <v>4196</v>
      </c>
      <c r="B281" s="5">
        <f>IFERROR(VLOOKUP(A281,CatProd!C:G,5,FALSE),"")</f>
        <v>85</v>
      </c>
      <c r="C281" s="5" t="str">
        <f t="shared" ca="1" si="10"/>
        <v>190x180x170 Rectangular LLIN</v>
      </c>
      <c r="D281" s="318" t="s">
        <v>4216</v>
      </c>
      <c r="E281" s="318" t="s">
        <v>4216</v>
      </c>
      <c r="F281" s="318" t="s">
        <v>4216</v>
      </c>
      <c r="G281" s="318" t="s">
        <v>4216</v>
      </c>
      <c r="H281" s="5" t="str">
        <f t="shared" ca="1" si="11"/>
        <v>85-190x180x170 Rectangular LLIN</v>
      </c>
      <c r="I281" s="307">
        <v>272</v>
      </c>
    </row>
    <row r="282" spans="1:9" ht="15" x14ac:dyDescent="0.2">
      <c r="A282" s="317" t="s">
        <v>4196</v>
      </c>
      <c r="B282" s="5">
        <f>IFERROR(VLOOKUP(A282,CatProd!C:G,5,FALSE),"")</f>
        <v>85</v>
      </c>
      <c r="C282" s="5" t="str">
        <f t="shared" ca="1" si="10"/>
        <v>190x180x170 Rectangular PBO LLIN</v>
      </c>
      <c r="D282" s="318" t="s">
        <v>4217</v>
      </c>
      <c r="E282" s="318" t="s">
        <v>4217</v>
      </c>
      <c r="F282" s="318" t="s">
        <v>4217</v>
      </c>
      <c r="G282" s="318" t="s">
        <v>4217</v>
      </c>
      <c r="H282" s="5" t="str">
        <f t="shared" ca="1" si="11"/>
        <v>85-190x180x170 Rectangular PBO LLIN</v>
      </c>
      <c r="I282" s="307">
        <v>273</v>
      </c>
    </row>
    <row r="283" spans="1:9" ht="15" x14ac:dyDescent="0.2">
      <c r="A283" s="317" t="s">
        <v>4196</v>
      </c>
      <c r="B283" s="5">
        <f>IFERROR(VLOOKUP(A283,CatProd!C:G,5,FALSE),"")</f>
        <v>85</v>
      </c>
      <c r="C283" s="5" t="str">
        <f t="shared" ca="1" si="10"/>
        <v>190x180x180 Rectangular LLIN</v>
      </c>
      <c r="D283" s="318" t="s">
        <v>4218</v>
      </c>
      <c r="E283" s="318" t="s">
        <v>4218</v>
      </c>
      <c r="F283" s="318" t="s">
        <v>4218</v>
      </c>
      <c r="G283" s="318" t="s">
        <v>4218</v>
      </c>
      <c r="H283" s="5" t="str">
        <f t="shared" ca="1" si="11"/>
        <v>85-190x180x180 Rectangular LLIN</v>
      </c>
      <c r="I283" s="307">
        <v>274</v>
      </c>
    </row>
    <row r="284" spans="1:9" ht="15" x14ac:dyDescent="0.2">
      <c r="A284" s="317" t="s">
        <v>4196</v>
      </c>
      <c r="B284" s="5">
        <f>IFERROR(VLOOKUP(A284,CatProd!C:G,5,FALSE),"")</f>
        <v>85</v>
      </c>
      <c r="C284" s="5" t="str">
        <f t="shared" ca="1" si="10"/>
        <v>190x180x180 Rectangular PBO LLIN</v>
      </c>
      <c r="D284" s="318" t="s">
        <v>4219</v>
      </c>
      <c r="E284" s="318" t="s">
        <v>4219</v>
      </c>
      <c r="F284" s="318" t="s">
        <v>4219</v>
      </c>
      <c r="G284" s="318" t="s">
        <v>4219</v>
      </c>
      <c r="H284" s="5" t="str">
        <f t="shared" ca="1" si="11"/>
        <v>85-190x180x180 Rectangular PBO LLIN</v>
      </c>
      <c r="I284" s="307">
        <v>275</v>
      </c>
    </row>
    <row r="285" spans="1:9" ht="15" x14ac:dyDescent="0.2">
      <c r="A285" s="317" t="s">
        <v>4196</v>
      </c>
      <c r="B285" s="5">
        <f>IFERROR(VLOOKUP(A285,CatProd!C:G,5,FALSE),"")</f>
        <v>85</v>
      </c>
      <c r="C285" s="5" t="str">
        <f t="shared" ca="1" si="10"/>
        <v>195x160x200 Rectangular LLIN</v>
      </c>
      <c r="D285" s="318" t="s">
        <v>4220</v>
      </c>
      <c r="E285" s="318" t="s">
        <v>4220</v>
      </c>
      <c r="F285" s="318" t="s">
        <v>4220</v>
      </c>
      <c r="G285" s="318" t="s">
        <v>4220</v>
      </c>
      <c r="H285" s="5" t="str">
        <f t="shared" ca="1" si="11"/>
        <v>85-195x160x200 Rectangular LLIN</v>
      </c>
      <c r="I285" s="307">
        <v>276</v>
      </c>
    </row>
    <row r="286" spans="1:9" ht="15" x14ac:dyDescent="0.2">
      <c r="A286" s="317" t="s">
        <v>4196</v>
      </c>
      <c r="B286" s="5">
        <f>IFERROR(VLOOKUP(A286,CatProd!C:G,5,FALSE),"")</f>
        <v>85</v>
      </c>
      <c r="C286" s="5" t="str">
        <f t="shared" ca="1" si="10"/>
        <v>195x160x200 Rectangular PBO LLIN</v>
      </c>
      <c r="D286" s="318" t="s">
        <v>4221</v>
      </c>
      <c r="E286" s="318" t="s">
        <v>4221</v>
      </c>
      <c r="F286" s="318" t="s">
        <v>4221</v>
      </c>
      <c r="G286" s="318" t="s">
        <v>4221</v>
      </c>
      <c r="H286" s="5" t="str">
        <f t="shared" ca="1" si="11"/>
        <v>85-195x160x200 Rectangular PBO LLIN</v>
      </c>
      <c r="I286" s="307">
        <v>277</v>
      </c>
    </row>
    <row r="287" spans="1:9" ht="15" x14ac:dyDescent="0.2">
      <c r="A287" s="317" t="s">
        <v>4196</v>
      </c>
      <c r="B287" s="5">
        <f>IFERROR(VLOOKUP(A287,CatProd!C:G,5,FALSE),"")</f>
        <v>85</v>
      </c>
      <c r="C287" s="5" t="str">
        <f t="shared" ca="1" si="10"/>
        <v>200x140x150 Rectangular LLIN</v>
      </c>
      <c r="D287" s="318" t="s">
        <v>4222</v>
      </c>
      <c r="E287" s="318" t="s">
        <v>4222</v>
      </c>
      <c r="F287" s="318" t="s">
        <v>4222</v>
      </c>
      <c r="G287" s="318" t="s">
        <v>4222</v>
      </c>
      <c r="H287" s="5" t="str">
        <f t="shared" ca="1" si="11"/>
        <v>85-200x140x150 Rectangular LLIN</v>
      </c>
      <c r="I287" s="307">
        <v>278</v>
      </c>
    </row>
    <row r="288" spans="1:9" ht="15" x14ac:dyDescent="0.2">
      <c r="A288" s="317" t="s">
        <v>4196</v>
      </c>
      <c r="B288" s="5">
        <f>IFERROR(VLOOKUP(A288,CatProd!C:G,5,FALSE),"")</f>
        <v>85</v>
      </c>
      <c r="C288" s="5" t="str">
        <f t="shared" ca="1" si="10"/>
        <v>200x140x150 Rectangular PBO LLIN</v>
      </c>
      <c r="D288" s="318" t="s">
        <v>4223</v>
      </c>
      <c r="E288" s="318" t="s">
        <v>4223</v>
      </c>
      <c r="F288" s="318" t="s">
        <v>4223</v>
      </c>
      <c r="G288" s="318" t="s">
        <v>4223</v>
      </c>
      <c r="H288" s="5" t="str">
        <f t="shared" ca="1" si="11"/>
        <v>85-200x140x150 Rectangular PBO LLIN</v>
      </c>
      <c r="I288" s="307">
        <v>279</v>
      </c>
    </row>
    <row r="289" spans="1:9" ht="15" x14ac:dyDescent="0.2">
      <c r="A289" s="317" t="s">
        <v>4196</v>
      </c>
      <c r="B289" s="5">
        <f>IFERROR(VLOOKUP(A289,CatProd!C:G,5,FALSE),"")</f>
        <v>85</v>
      </c>
      <c r="C289" s="5" t="str">
        <f t="shared" ca="1" si="10"/>
        <v>210x190x180 Rectangular LLIN</v>
      </c>
      <c r="D289" s="318" t="s">
        <v>4224</v>
      </c>
      <c r="E289" s="318" t="s">
        <v>4224</v>
      </c>
      <c r="F289" s="318" t="s">
        <v>4224</v>
      </c>
      <c r="G289" s="318" t="s">
        <v>4224</v>
      </c>
      <c r="H289" s="5" t="str">
        <f t="shared" ca="1" si="11"/>
        <v>85-210x190x180 Rectangular LLIN</v>
      </c>
      <c r="I289" s="307">
        <v>280</v>
      </c>
    </row>
    <row r="290" spans="1:9" ht="15" x14ac:dyDescent="0.2">
      <c r="A290" s="317" t="s">
        <v>4196</v>
      </c>
      <c r="B290" s="5">
        <f>IFERROR(VLOOKUP(A290,CatProd!C:G,5,FALSE),"")</f>
        <v>85</v>
      </c>
      <c r="C290" s="5" t="str">
        <f t="shared" ca="1" si="10"/>
        <v>210x190x180 Rectangular PBO LLIN</v>
      </c>
      <c r="D290" s="318" t="s">
        <v>4225</v>
      </c>
      <c r="E290" s="318" t="s">
        <v>4225</v>
      </c>
      <c r="F290" s="318" t="s">
        <v>4225</v>
      </c>
      <c r="G290" s="318" t="s">
        <v>4225</v>
      </c>
      <c r="H290" s="5" t="str">
        <f t="shared" ca="1" si="11"/>
        <v>85-210x190x180 Rectangular PBO LLIN</v>
      </c>
      <c r="I290" s="307">
        <v>281</v>
      </c>
    </row>
    <row r="291" spans="1:9" ht="15" x14ac:dyDescent="0.2">
      <c r="A291" s="317" t="s">
        <v>4196</v>
      </c>
      <c r="B291" s="5">
        <f>IFERROR(VLOOKUP(A291,CatProd!C:G,5,FALSE),"")</f>
        <v>85</v>
      </c>
      <c r="C291" s="5" t="str">
        <f t="shared" ca="1" si="10"/>
        <v>240x65x120 Rectangular LLIN + 140x240 Hammock</v>
      </c>
      <c r="D291" s="318" t="s">
        <v>4226</v>
      </c>
      <c r="E291" s="318" t="s">
        <v>4226</v>
      </c>
      <c r="F291" s="318" t="s">
        <v>4226</v>
      </c>
      <c r="G291" s="318" t="s">
        <v>4226</v>
      </c>
      <c r="H291" s="5" t="str">
        <f t="shared" ca="1" si="11"/>
        <v>85-240x65x120 Rectangular LLIN + 140x240 Hammock</v>
      </c>
      <c r="I291" s="307">
        <v>282</v>
      </c>
    </row>
    <row r="292" spans="1:9" ht="15" x14ac:dyDescent="0.2">
      <c r="A292" s="317" t="s">
        <v>4196</v>
      </c>
      <c r="B292" s="5">
        <f>IFERROR(VLOOKUP(A292,CatProd!C:G,5,FALSE),"")</f>
        <v>85</v>
      </c>
      <c r="C292" s="5" t="str">
        <f t="shared" ca="1" si="10"/>
        <v xml:space="preserve"> [enter specifications manually]</v>
      </c>
      <c r="D292" s="317" t="s">
        <v>4038</v>
      </c>
      <c r="E292" s="317" t="s">
        <v>4038</v>
      </c>
      <c r="F292" s="317" t="s">
        <v>4038</v>
      </c>
      <c r="G292" s="317" t="s">
        <v>4038</v>
      </c>
      <c r="H292" s="5" t="str">
        <f t="shared" ca="1" si="11"/>
        <v>85- [enter specifications manually]</v>
      </c>
      <c r="I292" s="307">
        <v>283</v>
      </c>
    </row>
    <row r="293" spans="1:9" ht="15" x14ac:dyDescent="0.2">
      <c r="A293" s="317" t="s">
        <v>4197</v>
      </c>
      <c r="B293" s="5">
        <f>IFERROR(VLOOKUP(A293,CatProd!C:G,5,FALSE),"")</f>
        <v>86</v>
      </c>
      <c r="C293" s="5" t="str">
        <f t="shared" ca="1" si="10"/>
        <v xml:space="preserve"> 1000x65x250 Conical LLIN</v>
      </c>
      <c r="D293" s="317" t="s">
        <v>4201</v>
      </c>
      <c r="E293" s="317" t="s">
        <v>4201</v>
      </c>
      <c r="F293" s="317" t="s">
        <v>4201</v>
      </c>
      <c r="G293" s="317" t="s">
        <v>4201</v>
      </c>
      <c r="H293" s="5" t="str">
        <f t="shared" ca="1" si="11"/>
        <v>86- 1000x65x250 Conical LLIN</v>
      </c>
      <c r="I293" s="307">
        <v>284</v>
      </c>
    </row>
    <row r="294" spans="1:9" ht="15" x14ac:dyDescent="0.2">
      <c r="A294" s="317" t="s">
        <v>4197</v>
      </c>
      <c r="B294" s="5">
        <f>IFERROR(VLOOKUP(A294,CatProd!C:G,5,FALSE),"")</f>
        <v>86</v>
      </c>
      <c r="C294" s="5" t="str">
        <f t="shared" ca="1" si="10"/>
        <v xml:space="preserve"> 1050x65x220 Conical LLIN</v>
      </c>
      <c r="D294" s="317" t="s">
        <v>4202</v>
      </c>
      <c r="E294" s="317" t="s">
        <v>4202</v>
      </c>
      <c r="F294" s="317" t="s">
        <v>4202</v>
      </c>
      <c r="G294" s="317" t="s">
        <v>4202</v>
      </c>
      <c r="H294" s="5" t="str">
        <f t="shared" ca="1" si="11"/>
        <v>86- 1050x65x220 Conical LLIN</v>
      </c>
      <c r="I294" s="307">
        <v>285</v>
      </c>
    </row>
    <row r="295" spans="1:9" ht="15" x14ac:dyDescent="0.2">
      <c r="A295" s="317" t="s">
        <v>4197</v>
      </c>
      <c r="B295" s="5">
        <f>IFERROR(VLOOKUP(A295,CatProd!C:G,5,FALSE),"")</f>
        <v>86</v>
      </c>
      <c r="C295" s="5" t="str">
        <f t="shared" ca="1" si="10"/>
        <v xml:space="preserve"> 1250x65x250 Conical LLIN</v>
      </c>
      <c r="D295" s="317" t="s">
        <v>4203</v>
      </c>
      <c r="E295" s="317" t="s">
        <v>4203</v>
      </c>
      <c r="F295" s="317" t="s">
        <v>4203</v>
      </c>
      <c r="G295" s="317" t="s">
        <v>4203</v>
      </c>
      <c r="H295" s="5" t="str">
        <f t="shared" ca="1" si="11"/>
        <v>86- 1250x65x250 Conical LLIN</v>
      </c>
      <c r="I295" s="307">
        <v>286</v>
      </c>
    </row>
    <row r="296" spans="1:9" ht="15" x14ac:dyDescent="0.2">
      <c r="A296" s="317" t="s">
        <v>4197</v>
      </c>
      <c r="B296" s="5">
        <f>IFERROR(VLOOKUP(A296,CatProd!C:G,5,FALSE),"")</f>
        <v>86</v>
      </c>
      <c r="C296" s="5" t="str">
        <f t="shared" ca="1" si="10"/>
        <v>180x160x150 Rectangular LLIN</v>
      </c>
      <c r="D296" s="318" t="s">
        <v>4204</v>
      </c>
      <c r="E296" s="318" t="s">
        <v>4204</v>
      </c>
      <c r="F296" s="318" t="s">
        <v>4204</v>
      </c>
      <c r="G296" s="318" t="s">
        <v>4204</v>
      </c>
      <c r="H296" s="5" t="str">
        <f t="shared" ca="1" si="11"/>
        <v>86-180x160x150 Rectangular LLIN</v>
      </c>
      <c r="I296" s="307">
        <v>287</v>
      </c>
    </row>
    <row r="297" spans="1:9" ht="15" x14ac:dyDescent="0.2">
      <c r="A297" s="317" t="s">
        <v>4197</v>
      </c>
      <c r="B297" s="5">
        <f>IFERROR(VLOOKUP(A297,CatProd!C:G,5,FALSE),"")</f>
        <v>86</v>
      </c>
      <c r="C297" s="5" t="str">
        <f t="shared" ca="1" si="10"/>
        <v>180x160x150 Rectangular PBO LLIN</v>
      </c>
      <c r="D297" s="318" t="s">
        <v>4205</v>
      </c>
      <c r="E297" s="318" t="s">
        <v>4205</v>
      </c>
      <c r="F297" s="318" t="s">
        <v>4205</v>
      </c>
      <c r="G297" s="318" t="s">
        <v>4205</v>
      </c>
      <c r="H297" s="5" t="str">
        <f t="shared" ca="1" si="11"/>
        <v>86-180x160x150 Rectangular PBO LLIN</v>
      </c>
      <c r="I297" s="307">
        <v>288</v>
      </c>
    </row>
    <row r="298" spans="1:9" ht="15" x14ac:dyDescent="0.2">
      <c r="A298" s="317" t="s">
        <v>4197</v>
      </c>
      <c r="B298" s="5">
        <f>IFERROR(VLOOKUP(A298,CatProd!C:G,5,FALSE),"")</f>
        <v>86</v>
      </c>
      <c r="C298" s="5" t="str">
        <f t="shared" ca="1" si="10"/>
        <v>180x160x170 Rectangular LLIN</v>
      </c>
      <c r="D298" s="318" t="s">
        <v>4206</v>
      </c>
      <c r="E298" s="318" t="s">
        <v>4206</v>
      </c>
      <c r="F298" s="318" t="s">
        <v>4206</v>
      </c>
      <c r="G298" s="318" t="s">
        <v>4206</v>
      </c>
      <c r="H298" s="5" t="str">
        <f t="shared" ca="1" si="11"/>
        <v>86-180x160x170 Rectangular LLIN</v>
      </c>
      <c r="I298" s="307">
        <v>289</v>
      </c>
    </row>
    <row r="299" spans="1:9" ht="15" x14ac:dyDescent="0.2">
      <c r="A299" s="317" t="s">
        <v>4197</v>
      </c>
      <c r="B299" s="5">
        <f>IFERROR(VLOOKUP(A299,CatProd!C:G,5,FALSE),"")</f>
        <v>86</v>
      </c>
      <c r="C299" s="5" t="str">
        <f t="shared" ca="1" si="10"/>
        <v>180x160x170 Rectangular PBO LLIN</v>
      </c>
      <c r="D299" s="318" t="s">
        <v>4207</v>
      </c>
      <c r="E299" s="318" t="s">
        <v>4207</v>
      </c>
      <c r="F299" s="318" t="s">
        <v>4207</v>
      </c>
      <c r="G299" s="318" t="s">
        <v>4207</v>
      </c>
      <c r="H299" s="5" t="str">
        <f t="shared" ca="1" si="11"/>
        <v>86-180x160x170 Rectangular PBO LLIN</v>
      </c>
      <c r="I299" s="307">
        <v>290</v>
      </c>
    </row>
    <row r="300" spans="1:9" ht="15" x14ac:dyDescent="0.2">
      <c r="A300" s="317" t="s">
        <v>4197</v>
      </c>
      <c r="B300" s="5">
        <f>IFERROR(VLOOKUP(A300,CatProd!C:G,5,FALSE),"")</f>
        <v>86</v>
      </c>
      <c r="C300" s="5" t="str">
        <f t="shared" ca="1" si="10"/>
        <v>180x160x180 Rectangular LLIN</v>
      </c>
      <c r="D300" s="318" t="s">
        <v>4208</v>
      </c>
      <c r="E300" s="318" t="s">
        <v>4208</v>
      </c>
      <c r="F300" s="318" t="s">
        <v>4208</v>
      </c>
      <c r="G300" s="318" t="s">
        <v>4208</v>
      </c>
      <c r="H300" s="5" t="str">
        <f t="shared" ca="1" si="11"/>
        <v>86-180x160x180 Rectangular LLIN</v>
      </c>
      <c r="I300" s="307">
        <v>291</v>
      </c>
    </row>
    <row r="301" spans="1:9" ht="15" x14ac:dyDescent="0.2">
      <c r="A301" s="317" t="s">
        <v>4197</v>
      </c>
      <c r="B301" s="5">
        <f>IFERROR(VLOOKUP(A301,CatProd!C:G,5,FALSE),"")</f>
        <v>86</v>
      </c>
      <c r="C301" s="5" t="str">
        <f t="shared" ca="1" si="10"/>
        <v>180x160x180 Rectangular PBO LLIN</v>
      </c>
      <c r="D301" s="318" t="s">
        <v>4209</v>
      </c>
      <c r="E301" s="318" t="s">
        <v>4209</v>
      </c>
      <c r="F301" s="318" t="s">
        <v>4209</v>
      </c>
      <c r="G301" s="318" t="s">
        <v>4209</v>
      </c>
      <c r="H301" s="5" t="str">
        <f t="shared" ca="1" si="11"/>
        <v>86-180x160x180 Rectangular PBO LLIN</v>
      </c>
      <c r="I301" s="307">
        <v>292</v>
      </c>
    </row>
    <row r="302" spans="1:9" ht="15" x14ac:dyDescent="0.2">
      <c r="A302" s="317" t="s">
        <v>4197</v>
      </c>
      <c r="B302" s="5">
        <f>IFERROR(VLOOKUP(A302,CatProd!C:G,5,FALSE),"")</f>
        <v>86</v>
      </c>
      <c r="C302" s="5" t="str">
        <f t="shared" ca="1" si="10"/>
        <v>180x160x200 Rectangular LLIN</v>
      </c>
      <c r="D302" s="318" t="s">
        <v>4210</v>
      </c>
      <c r="E302" s="318" t="s">
        <v>4210</v>
      </c>
      <c r="F302" s="318" t="s">
        <v>4210</v>
      </c>
      <c r="G302" s="318" t="s">
        <v>4210</v>
      </c>
      <c r="H302" s="5" t="str">
        <f t="shared" ca="1" si="11"/>
        <v>86-180x160x200 Rectangular LLIN</v>
      </c>
      <c r="I302" s="307">
        <v>293</v>
      </c>
    </row>
    <row r="303" spans="1:9" ht="15" x14ac:dyDescent="0.2">
      <c r="A303" s="317" t="s">
        <v>4197</v>
      </c>
      <c r="B303" s="5">
        <f>IFERROR(VLOOKUP(A303,CatProd!C:G,5,FALSE),"")</f>
        <v>86</v>
      </c>
      <c r="C303" s="5" t="str">
        <f t="shared" ca="1" si="10"/>
        <v>180x160x200 Rectangular PBO LLIN</v>
      </c>
      <c r="D303" s="318" t="s">
        <v>4211</v>
      </c>
      <c r="E303" s="318" t="s">
        <v>4211</v>
      </c>
      <c r="F303" s="318" t="s">
        <v>4211</v>
      </c>
      <c r="G303" s="318" t="s">
        <v>4211</v>
      </c>
      <c r="H303" s="5" t="str">
        <f t="shared" ca="1" si="11"/>
        <v>86-180x160x200 Rectangular PBO LLIN</v>
      </c>
      <c r="I303" s="307">
        <v>294</v>
      </c>
    </row>
    <row r="304" spans="1:9" ht="15" x14ac:dyDescent="0.2">
      <c r="A304" s="317" t="s">
        <v>4197</v>
      </c>
      <c r="B304" s="5">
        <f>IFERROR(VLOOKUP(A304,CatProd!C:G,5,FALSE),"")</f>
        <v>86</v>
      </c>
      <c r="C304" s="5" t="str">
        <f t="shared" ca="1" si="10"/>
        <v>180x190x150 Rectangular LLIN</v>
      </c>
      <c r="D304" s="318" t="s">
        <v>4212</v>
      </c>
      <c r="E304" s="318" t="s">
        <v>4212</v>
      </c>
      <c r="F304" s="318" t="s">
        <v>4212</v>
      </c>
      <c r="G304" s="318" t="s">
        <v>4212</v>
      </c>
      <c r="H304" s="5" t="str">
        <f t="shared" ca="1" si="11"/>
        <v>86-180x190x150 Rectangular LLIN</v>
      </c>
      <c r="I304" s="307">
        <v>295</v>
      </c>
    </row>
    <row r="305" spans="1:9" ht="15" x14ac:dyDescent="0.2">
      <c r="A305" s="317" t="s">
        <v>4197</v>
      </c>
      <c r="B305" s="5">
        <f>IFERROR(VLOOKUP(A305,CatProd!C:G,5,FALSE),"")</f>
        <v>86</v>
      </c>
      <c r="C305" s="5" t="str">
        <f t="shared" ca="1" si="10"/>
        <v>180x190x150 Rectangular PBO LLIN</v>
      </c>
      <c r="D305" s="318" t="s">
        <v>4213</v>
      </c>
      <c r="E305" s="318" t="s">
        <v>4213</v>
      </c>
      <c r="F305" s="318" t="s">
        <v>4213</v>
      </c>
      <c r="G305" s="318" t="s">
        <v>4213</v>
      </c>
      <c r="H305" s="5" t="str">
        <f t="shared" ca="1" si="11"/>
        <v>86-180x190x150 Rectangular PBO LLIN</v>
      </c>
      <c r="I305" s="307">
        <v>296</v>
      </c>
    </row>
    <row r="306" spans="1:9" ht="15" x14ac:dyDescent="0.2">
      <c r="A306" s="317" t="s">
        <v>4197</v>
      </c>
      <c r="B306" s="5">
        <f>IFERROR(VLOOKUP(A306,CatProd!C:G,5,FALSE),"")</f>
        <v>86</v>
      </c>
      <c r="C306" s="5" t="str">
        <f t="shared" ca="1" si="10"/>
        <v>180x190x160 Rectangular LLIN</v>
      </c>
      <c r="D306" s="318" t="s">
        <v>4214</v>
      </c>
      <c r="E306" s="318" t="s">
        <v>4214</v>
      </c>
      <c r="F306" s="318" t="s">
        <v>4214</v>
      </c>
      <c r="G306" s="318" t="s">
        <v>4214</v>
      </c>
      <c r="H306" s="5" t="str">
        <f t="shared" ca="1" si="11"/>
        <v>86-180x190x160 Rectangular LLIN</v>
      </c>
      <c r="I306" s="307">
        <v>297</v>
      </c>
    </row>
    <row r="307" spans="1:9" ht="15" x14ac:dyDescent="0.2">
      <c r="A307" s="317" t="s">
        <v>4197</v>
      </c>
      <c r="B307" s="5">
        <f>IFERROR(VLOOKUP(A307,CatProd!C:G,5,FALSE),"")</f>
        <v>86</v>
      </c>
      <c r="C307" s="5" t="str">
        <f t="shared" ca="1" si="10"/>
        <v>180x190x160 Rectangular PBO LLIN</v>
      </c>
      <c r="D307" s="318" t="s">
        <v>4215</v>
      </c>
      <c r="E307" s="318" t="s">
        <v>4215</v>
      </c>
      <c r="F307" s="318" t="s">
        <v>4215</v>
      </c>
      <c r="G307" s="318" t="s">
        <v>4215</v>
      </c>
      <c r="H307" s="5" t="str">
        <f t="shared" ca="1" si="11"/>
        <v>86-180x190x160 Rectangular PBO LLIN</v>
      </c>
      <c r="I307" s="307">
        <v>298</v>
      </c>
    </row>
    <row r="308" spans="1:9" ht="15" x14ac:dyDescent="0.2">
      <c r="A308" s="317" t="s">
        <v>4197</v>
      </c>
      <c r="B308" s="5">
        <f>IFERROR(VLOOKUP(A308,CatProd!C:G,5,FALSE),"")</f>
        <v>86</v>
      </c>
      <c r="C308" s="5" t="str">
        <f t="shared" ca="1" si="10"/>
        <v>190x180x170 Rectangular LLIN</v>
      </c>
      <c r="D308" s="318" t="s">
        <v>4216</v>
      </c>
      <c r="E308" s="318" t="s">
        <v>4216</v>
      </c>
      <c r="F308" s="318" t="s">
        <v>4216</v>
      </c>
      <c r="G308" s="318" t="s">
        <v>4216</v>
      </c>
      <c r="H308" s="5" t="str">
        <f t="shared" ca="1" si="11"/>
        <v>86-190x180x170 Rectangular LLIN</v>
      </c>
      <c r="I308" s="307">
        <v>299</v>
      </c>
    </row>
    <row r="309" spans="1:9" ht="15" x14ac:dyDescent="0.2">
      <c r="A309" s="317" t="s">
        <v>4197</v>
      </c>
      <c r="B309" s="5">
        <f>IFERROR(VLOOKUP(A309,CatProd!C:G,5,FALSE),"")</f>
        <v>86</v>
      </c>
      <c r="C309" s="5" t="str">
        <f t="shared" ca="1" si="10"/>
        <v>190x180x170 Rectangular PBO LLIN</v>
      </c>
      <c r="D309" s="318" t="s">
        <v>4217</v>
      </c>
      <c r="E309" s="318" t="s">
        <v>4217</v>
      </c>
      <c r="F309" s="318" t="s">
        <v>4217</v>
      </c>
      <c r="G309" s="318" t="s">
        <v>4217</v>
      </c>
      <c r="H309" s="5" t="str">
        <f t="shared" ca="1" si="11"/>
        <v>86-190x180x170 Rectangular PBO LLIN</v>
      </c>
      <c r="I309" s="307">
        <v>300</v>
      </c>
    </row>
    <row r="310" spans="1:9" ht="15" x14ac:dyDescent="0.2">
      <c r="A310" s="317" t="s">
        <v>4197</v>
      </c>
      <c r="B310" s="5">
        <f>IFERROR(VLOOKUP(A310,CatProd!C:G,5,FALSE),"")</f>
        <v>86</v>
      </c>
      <c r="C310" s="5" t="str">
        <f t="shared" ca="1" si="10"/>
        <v>190x180x180 Rectangular LLIN</v>
      </c>
      <c r="D310" s="318" t="s">
        <v>4218</v>
      </c>
      <c r="E310" s="318" t="s">
        <v>4218</v>
      </c>
      <c r="F310" s="318" t="s">
        <v>4218</v>
      </c>
      <c r="G310" s="318" t="s">
        <v>4218</v>
      </c>
      <c r="H310" s="5" t="str">
        <f t="shared" ca="1" si="11"/>
        <v>86-190x180x180 Rectangular LLIN</v>
      </c>
      <c r="I310" s="307">
        <v>301</v>
      </c>
    </row>
    <row r="311" spans="1:9" ht="15" x14ac:dyDescent="0.2">
      <c r="A311" s="317" t="s">
        <v>4197</v>
      </c>
      <c r="B311" s="5">
        <f>IFERROR(VLOOKUP(A311,CatProd!C:G,5,FALSE),"")</f>
        <v>86</v>
      </c>
      <c r="C311" s="5" t="str">
        <f t="shared" ca="1" si="10"/>
        <v>190x180x180 Rectangular PBO LLIN</v>
      </c>
      <c r="D311" s="318" t="s">
        <v>4219</v>
      </c>
      <c r="E311" s="318" t="s">
        <v>4219</v>
      </c>
      <c r="F311" s="318" t="s">
        <v>4219</v>
      </c>
      <c r="G311" s="318" t="s">
        <v>4219</v>
      </c>
      <c r="H311" s="5" t="str">
        <f t="shared" ca="1" si="11"/>
        <v>86-190x180x180 Rectangular PBO LLIN</v>
      </c>
      <c r="I311" s="307">
        <v>302</v>
      </c>
    </row>
    <row r="312" spans="1:9" ht="15" x14ac:dyDescent="0.2">
      <c r="A312" s="317" t="s">
        <v>4197</v>
      </c>
      <c r="B312" s="5">
        <f>IFERROR(VLOOKUP(A312,CatProd!C:G,5,FALSE),"")</f>
        <v>86</v>
      </c>
      <c r="C312" s="5" t="str">
        <f t="shared" ca="1" si="10"/>
        <v>195x160x200 Rectangular LLIN</v>
      </c>
      <c r="D312" s="318" t="s">
        <v>4220</v>
      </c>
      <c r="E312" s="318" t="s">
        <v>4220</v>
      </c>
      <c r="F312" s="318" t="s">
        <v>4220</v>
      </c>
      <c r="G312" s="318" t="s">
        <v>4220</v>
      </c>
      <c r="H312" s="5" t="str">
        <f t="shared" ca="1" si="11"/>
        <v>86-195x160x200 Rectangular LLIN</v>
      </c>
      <c r="I312" s="307">
        <v>303</v>
      </c>
    </row>
    <row r="313" spans="1:9" ht="15" x14ac:dyDescent="0.2">
      <c r="A313" s="317" t="s">
        <v>4197</v>
      </c>
      <c r="B313" s="5">
        <f>IFERROR(VLOOKUP(A313,CatProd!C:G,5,FALSE),"")</f>
        <v>86</v>
      </c>
      <c r="C313" s="5" t="str">
        <f t="shared" ca="1" si="10"/>
        <v>195x160x200 Rectangular PBO LLIN</v>
      </c>
      <c r="D313" s="318" t="s">
        <v>4221</v>
      </c>
      <c r="E313" s="318" t="s">
        <v>4221</v>
      </c>
      <c r="F313" s="318" t="s">
        <v>4221</v>
      </c>
      <c r="G313" s="318" t="s">
        <v>4221</v>
      </c>
      <c r="H313" s="5" t="str">
        <f t="shared" ca="1" si="11"/>
        <v>86-195x160x200 Rectangular PBO LLIN</v>
      </c>
      <c r="I313" s="307">
        <v>304</v>
      </c>
    </row>
    <row r="314" spans="1:9" ht="15" x14ac:dyDescent="0.2">
      <c r="A314" s="317" t="s">
        <v>4197</v>
      </c>
      <c r="B314" s="5">
        <f>IFERROR(VLOOKUP(A314,CatProd!C:G,5,FALSE),"")</f>
        <v>86</v>
      </c>
      <c r="C314" s="5" t="str">
        <f t="shared" ca="1" si="10"/>
        <v>200x140x150 Rectangular LLIN</v>
      </c>
      <c r="D314" s="318" t="s">
        <v>4222</v>
      </c>
      <c r="E314" s="318" t="s">
        <v>4222</v>
      </c>
      <c r="F314" s="318" t="s">
        <v>4222</v>
      </c>
      <c r="G314" s="318" t="s">
        <v>4222</v>
      </c>
      <c r="H314" s="5" t="str">
        <f t="shared" ca="1" si="11"/>
        <v>86-200x140x150 Rectangular LLIN</v>
      </c>
      <c r="I314" s="307">
        <v>305</v>
      </c>
    </row>
    <row r="315" spans="1:9" ht="15" x14ac:dyDescent="0.2">
      <c r="A315" s="317" t="s">
        <v>4197</v>
      </c>
      <c r="B315" s="5">
        <f>IFERROR(VLOOKUP(A315,CatProd!C:G,5,FALSE),"")</f>
        <v>86</v>
      </c>
      <c r="C315" s="5" t="str">
        <f t="shared" ca="1" si="10"/>
        <v>200x140x150 Rectangular PBO LLIN</v>
      </c>
      <c r="D315" s="318" t="s">
        <v>4223</v>
      </c>
      <c r="E315" s="318" t="s">
        <v>4223</v>
      </c>
      <c r="F315" s="318" t="s">
        <v>4223</v>
      </c>
      <c r="G315" s="318" t="s">
        <v>4223</v>
      </c>
      <c r="H315" s="5" t="str">
        <f t="shared" ca="1" si="11"/>
        <v>86-200x140x150 Rectangular PBO LLIN</v>
      </c>
      <c r="I315" s="307">
        <v>306</v>
      </c>
    </row>
    <row r="316" spans="1:9" ht="15" x14ac:dyDescent="0.2">
      <c r="A316" s="317" t="s">
        <v>4197</v>
      </c>
      <c r="B316" s="5">
        <f>IFERROR(VLOOKUP(A316,CatProd!C:G,5,FALSE),"")</f>
        <v>86</v>
      </c>
      <c r="C316" s="5" t="str">
        <f t="shared" ca="1" si="10"/>
        <v>210x190x180 Rectangular LLIN</v>
      </c>
      <c r="D316" s="318" t="s">
        <v>4224</v>
      </c>
      <c r="E316" s="318" t="s">
        <v>4224</v>
      </c>
      <c r="F316" s="318" t="s">
        <v>4224</v>
      </c>
      <c r="G316" s="318" t="s">
        <v>4224</v>
      </c>
      <c r="H316" s="5" t="str">
        <f t="shared" ca="1" si="11"/>
        <v>86-210x190x180 Rectangular LLIN</v>
      </c>
      <c r="I316" s="307">
        <v>307</v>
      </c>
    </row>
    <row r="317" spans="1:9" ht="15" x14ac:dyDescent="0.2">
      <c r="A317" s="317" t="s">
        <v>4197</v>
      </c>
      <c r="B317" s="5">
        <f>IFERROR(VLOOKUP(A317,CatProd!C:G,5,FALSE),"")</f>
        <v>86</v>
      </c>
      <c r="C317" s="5" t="str">
        <f t="shared" ca="1" si="10"/>
        <v>210x190x180 Rectangular PBO LLIN</v>
      </c>
      <c r="D317" s="318" t="s">
        <v>4225</v>
      </c>
      <c r="E317" s="318" t="s">
        <v>4225</v>
      </c>
      <c r="F317" s="318" t="s">
        <v>4225</v>
      </c>
      <c r="G317" s="318" t="s">
        <v>4225</v>
      </c>
      <c r="H317" s="5" t="str">
        <f t="shared" ca="1" si="11"/>
        <v>86-210x190x180 Rectangular PBO LLIN</v>
      </c>
      <c r="I317" s="307">
        <v>308</v>
      </c>
    </row>
    <row r="318" spans="1:9" ht="15" x14ac:dyDescent="0.2">
      <c r="A318" s="317" t="s">
        <v>4197</v>
      </c>
      <c r="B318" s="5">
        <f>IFERROR(VLOOKUP(A318,CatProd!C:G,5,FALSE),"")</f>
        <v>86</v>
      </c>
      <c r="C318" s="5" t="str">
        <f t="shared" ca="1" si="10"/>
        <v>240x65x120 Rectangular LLIN + 140x240 Hammock</v>
      </c>
      <c r="D318" s="318" t="s">
        <v>4226</v>
      </c>
      <c r="E318" s="318" t="s">
        <v>4226</v>
      </c>
      <c r="F318" s="318" t="s">
        <v>4226</v>
      </c>
      <c r="G318" s="318" t="s">
        <v>4226</v>
      </c>
      <c r="H318" s="5" t="str">
        <f t="shared" ca="1" si="11"/>
        <v>86-240x65x120 Rectangular LLIN + 140x240 Hammock</v>
      </c>
      <c r="I318" s="307">
        <v>309</v>
      </c>
    </row>
    <row r="319" spans="1:9" ht="15" x14ac:dyDescent="0.2">
      <c r="A319" s="317" t="s">
        <v>4197</v>
      </c>
      <c r="B319" s="5">
        <f>IFERROR(VLOOKUP(A319,CatProd!C:G,5,FALSE),"")</f>
        <v>86</v>
      </c>
      <c r="C319" s="5" t="str">
        <f t="shared" ca="1" si="10"/>
        <v xml:space="preserve"> [enter specifications manually]</v>
      </c>
      <c r="D319" s="317" t="s">
        <v>4038</v>
      </c>
      <c r="E319" s="317" t="s">
        <v>4038</v>
      </c>
      <c r="F319" s="317" t="s">
        <v>4038</v>
      </c>
      <c r="G319" s="317" t="s">
        <v>4038</v>
      </c>
      <c r="H319" s="5" t="str">
        <f t="shared" ca="1" si="11"/>
        <v>86- [enter specifications manually]</v>
      </c>
      <c r="I319" s="307">
        <v>310</v>
      </c>
    </row>
    <row r="320" spans="1:9" ht="15" x14ac:dyDescent="0.2">
      <c r="A320" s="317" t="s">
        <v>4198</v>
      </c>
      <c r="B320" s="5">
        <f>IFERROR(VLOOKUP(A320,CatProd!C:G,5,FALSE),"")</f>
        <v>87</v>
      </c>
      <c r="C320" s="5" t="str">
        <f t="shared" ca="1" si="10"/>
        <v xml:space="preserve"> 35 g – sterile jelly - 1 tube</v>
      </c>
      <c r="D320" s="317" t="s">
        <v>4227</v>
      </c>
      <c r="E320" s="317" t="s">
        <v>4227</v>
      </c>
      <c r="F320" s="317" t="s">
        <v>4227</v>
      </c>
      <c r="G320" s="317" t="s">
        <v>4227</v>
      </c>
      <c r="H320" s="5" t="str">
        <f t="shared" ca="1" si="11"/>
        <v>87- 35 g – sterile jelly - 1 tube</v>
      </c>
      <c r="I320" s="307">
        <v>311</v>
      </c>
    </row>
    <row r="321" spans="1:9" ht="15" x14ac:dyDescent="0.2">
      <c r="A321" s="317" t="s">
        <v>4198</v>
      </c>
      <c r="B321" s="5">
        <f>IFERROR(VLOOKUP(A321,CatProd!C:G,5,FALSE),"")</f>
        <v>87</v>
      </c>
      <c r="C321" s="5" t="str">
        <f t="shared" ca="1" si="10"/>
        <v xml:space="preserve"> 82 g – sterile jelly - 1 tube</v>
      </c>
      <c r="D321" s="317" t="s">
        <v>4228</v>
      </c>
      <c r="E321" s="317" t="s">
        <v>4228</v>
      </c>
      <c r="F321" s="317" t="s">
        <v>4228</v>
      </c>
      <c r="G321" s="317" t="s">
        <v>4228</v>
      </c>
      <c r="H321" s="5" t="str">
        <f t="shared" ca="1" si="11"/>
        <v>87- 82 g – sterile jelly - 1 tube</v>
      </c>
      <c r="I321" s="307">
        <v>312</v>
      </c>
    </row>
    <row r="322" spans="1:9" ht="15" x14ac:dyDescent="0.2">
      <c r="A322" s="317" t="s">
        <v>4198</v>
      </c>
      <c r="B322" s="5">
        <f>IFERROR(VLOOKUP(A322,CatProd!C:G,5,FALSE),"")</f>
        <v>87</v>
      </c>
      <c r="C322" s="5" t="str">
        <f t="shared" ref="C322:C385" ca="1" si="12">IF(OFFSET(D322,0,LangOffset,1,1)&lt;&gt;"",OFFSET(D322,0,LangOffset,1,1),"")</f>
        <v xml:space="preserve"> 4 ml - water based - 1000 sachets</v>
      </c>
      <c r="D322" s="317" t="s">
        <v>4229</v>
      </c>
      <c r="E322" s="317" t="s">
        <v>4229</v>
      </c>
      <c r="F322" s="317" t="s">
        <v>4229</v>
      </c>
      <c r="G322" s="317" t="s">
        <v>4229</v>
      </c>
      <c r="H322" s="5" t="str">
        <f t="shared" ca="1" si="11"/>
        <v>87- 4 ml - water based - 1000 sachets</v>
      </c>
      <c r="I322" s="307">
        <v>313</v>
      </c>
    </row>
    <row r="323" spans="1:9" ht="15" x14ac:dyDescent="0.2">
      <c r="A323" s="317" t="s">
        <v>4198</v>
      </c>
      <c r="B323" s="5">
        <f>IFERROR(VLOOKUP(A323,CatProd!C:G,5,FALSE),"")</f>
        <v>87</v>
      </c>
      <c r="C323" s="5" t="str">
        <f t="shared" ca="1" si="12"/>
        <v xml:space="preserve"> 4.3 ml - water based - 1000 sachets</v>
      </c>
      <c r="D323" s="317" t="s">
        <v>4230</v>
      </c>
      <c r="E323" s="317" t="s">
        <v>4230</v>
      </c>
      <c r="F323" s="317" t="s">
        <v>4230</v>
      </c>
      <c r="G323" s="317" t="s">
        <v>4230</v>
      </c>
      <c r="H323" s="5" t="str">
        <f t="shared" ca="1" si="11"/>
        <v>87- 4.3 ml - water based - 1000 sachets</v>
      </c>
      <c r="I323" s="307">
        <v>314</v>
      </c>
    </row>
    <row r="324" spans="1:9" ht="15" x14ac:dyDescent="0.2">
      <c r="A324" s="317" t="s">
        <v>4198</v>
      </c>
      <c r="B324" s="5">
        <f>IFERROR(VLOOKUP(A324,CatProd!C:G,5,FALSE),"")</f>
        <v>87</v>
      </c>
      <c r="C324" s="5" t="str">
        <f t="shared" ca="1" si="12"/>
        <v xml:space="preserve"> 5 ml - water based - 1000 sachets</v>
      </c>
      <c r="D324" s="317" t="s">
        <v>4231</v>
      </c>
      <c r="E324" s="317" t="s">
        <v>4231</v>
      </c>
      <c r="F324" s="317" t="s">
        <v>4231</v>
      </c>
      <c r="G324" s="317" t="s">
        <v>4231</v>
      </c>
      <c r="H324" s="5" t="str">
        <f t="shared" ca="1" si="11"/>
        <v>87- 5 ml - water based - 1000 sachets</v>
      </c>
      <c r="I324" s="307">
        <v>315</v>
      </c>
    </row>
    <row r="325" spans="1:9" ht="15" x14ac:dyDescent="0.2">
      <c r="A325" s="317" t="s">
        <v>4199</v>
      </c>
      <c r="B325" s="5">
        <f>IFERROR(VLOOKUP(A325,CatProd!C:G,5,FALSE),"")</f>
        <v>88</v>
      </c>
      <c r="C325" s="5" t="str">
        <f t="shared" ca="1" si="12"/>
        <v xml:space="preserve"> 49 mm - dotted - pack of 144</v>
      </c>
      <c r="D325" s="317" t="s">
        <v>4232</v>
      </c>
      <c r="E325" s="317" t="s">
        <v>4232</v>
      </c>
      <c r="F325" s="317" t="s">
        <v>4232</v>
      </c>
      <c r="G325" s="317" t="s">
        <v>4232</v>
      </c>
      <c r="H325" s="5" t="str">
        <f t="shared" ca="1" si="11"/>
        <v>88- 49 mm - dotted - pack of 144</v>
      </c>
      <c r="I325" s="307">
        <v>316</v>
      </c>
    </row>
    <row r="326" spans="1:9" ht="15" x14ac:dyDescent="0.2">
      <c r="A326" s="317" t="s">
        <v>4199</v>
      </c>
      <c r="B326" s="5">
        <f>IFERROR(VLOOKUP(A326,CatProd!C:G,5,FALSE),"")</f>
        <v>88</v>
      </c>
      <c r="C326" s="5" t="str">
        <f t="shared" ca="1" si="12"/>
        <v xml:space="preserve"> 49 mm - plain - pack of 144</v>
      </c>
      <c r="D326" s="317" t="s">
        <v>4233</v>
      </c>
      <c r="E326" s="317" t="s">
        <v>4233</v>
      </c>
      <c r="F326" s="317" t="s">
        <v>4233</v>
      </c>
      <c r="G326" s="317" t="s">
        <v>4233</v>
      </c>
      <c r="H326" s="5" t="str">
        <f t="shared" ca="1" si="11"/>
        <v>88- 49 mm - plain - pack of 144</v>
      </c>
      <c r="I326" s="307">
        <v>317</v>
      </c>
    </row>
    <row r="327" spans="1:9" ht="15" x14ac:dyDescent="0.2">
      <c r="A327" s="317" t="s">
        <v>4199</v>
      </c>
      <c r="B327" s="5">
        <f>IFERROR(VLOOKUP(A327,CatProd!C:G,5,FALSE),"")</f>
        <v>88</v>
      </c>
      <c r="C327" s="5" t="str">
        <f t="shared" ca="1" si="12"/>
        <v xml:space="preserve"> 49 mm - ribbed - pack of 144</v>
      </c>
      <c r="D327" s="317" t="s">
        <v>4234</v>
      </c>
      <c r="E327" s="317" t="s">
        <v>4234</v>
      </c>
      <c r="F327" s="317" t="s">
        <v>4234</v>
      </c>
      <c r="G327" s="317" t="s">
        <v>4234</v>
      </c>
      <c r="H327" s="5" t="str">
        <f t="shared" ca="1" si="11"/>
        <v>88- 49 mm - ribbed - pack of 144</v>
      </c>
      <c r="I327" s="307">
        <v>318</v>
      </c>
    </row>
    <row r="328" spans="1:9" ht="15" x14ac:dyDescent="0.2">
      <c r="A328" s="317" t="s">
        <v>4199</v>
      </c>
      <c r="B328" s="5">
        <f>IFERROR(VLOOKUP(A328,CatProd!C:G,5,FALSE),"")</f>
        <v>88</v>
      </c>
      <c r="C328" s="5" t="str">
        <f t="shared" ca="1" si="12"/>
        <v xml:space="preserve"> 49 mm - with color - pack of 144</v>
      </c>
      <c r="D328" s="317" t="s">
        <v>4235</v>
      </c>
      <c r="E328" s="317" t="s">
        <v>4235</v>
      </c>
      <c r="F328" s="317" t="s">
        <v>4235</v>
      </c>
      <c r="G328" s="317" t="s">
        <v>4235</v>
      </c>
      <c r="H328" s="5" t="str">
        <f t="shared" ca="1" si="11"/>
        <v>88- 49 mm - with color - pack of 144</v>
      </c>
      <c r="I328" s="307">
        <v>319</v>
      </c>
    </row>
    <row r="329" spans="1:9" ht="15" x14ac:dyDescent="0.2">
      <c r="A329" s="317" t="s">
        <v>4199</v>
      </c>
      <c r="B329" s="5">
        <f>IFERROR(VLOOKUP(A329,CatProd!C:G,5,FALSE),"")</f>
        <v>88</v>
      </c>
      <c r="C329" s="5" t="str">
        <f t="shared" ca="1" si="12"/>
        <v xml:space="preserve"> 49 mm - with flavor/scent - pack of 144</v>
      </c>
      <c r="D329" s="317" t="s">
        <v>4236</v>
      </c>
      <c r="E329" s="317" t="s">
        <v>4236</v>
      </c>
      <c r="F329" s="317" t="s">
        <v>4236</v>
      </c>
      <c r="G329" s="317" t="s">
        <v>4236</v>
      </c>
      <c r="H329" s="5" t="str">
        <f t="shared" ref="H329:H392" ca="1" si="13">CONCATENATE(B329,"-",C329)</f>
        <v>88- 49 mm - with flavor/scent - pack of 144</v>
      </c>
      <c r="I329" s="307">
        <v>320</v>
      </c>
    </row>
    <row r="330" spans="1:9" ht="15" x14ac:dyDescent="0.2">
      <c r="A330" s="317" t="s">
        <v>4199</v>
      </c>
      <c r="B330" s="5">
        <f>IFERROR(VLOOKUP(A330,CatProd!C:G,5,FALSE),"")</f>
        <v>88</v>
      </c>
      <c r="C330" s="5" t="str">
        <f t="shared" ca="1" si="12"/>
        <v xml:space="preserve"> 52 mm - contoured - pack of 144</v>
      </c>
      <c r="D330" s="317" t="s">
        <v>4237</v>
      </c>
      <c r="E330" s="317" t="s">
        <v>4237</v>
      </c>
      <c r="F330" s="317" t="s">
        <v>4237</v>
      </c>
      <c r="G330" s="317" t="s">
        <v>4237</v>
      </c>
      <c r="H330" s="5" t="str">
        <f t="shared" ca="1" si="13"/>
        <v>88- 52 mm - contoured - pack of 144</v>
      </c>
      <c r="I330" s="307">
        <v>321</v>
      </c>
    </row>
    <row r="331" spans="1:9" ht="15" x14ac:dyDescent="0.2">
      <c r="A331" s="317" t="s">
        <v>4199</v>
      </c>
      <c r="B331" s="5">
        <f>IFERROR(VLOOKUP(A331,CatProd!C:G,5,FALSE),"")</f>
        <v>88</v>
      </c>
      <c r="C331" s="5" t="str">
        <f t="shared" ca="1" si="12"/>
        <v xml:space="preserve"> 52 mm - dotted - contoured - pack of 144</v>
      </c>
      <c r="D331" s="317" t="s">
        <v>4238</v>
      </c>
      <c r="E331" s="317" t="s">
        <v>4238</v>
      </c>
      <c r="F331" s="317" t="s">
        <v>4238</v>
      </c>
      <c r="G331" s="317" t="s">
        <v>4238</v>
      </c>
      <c r="H331" s="5" t="str">
        <f t="shared" ca="1" si="13"/>
        <v>88- 52 mm - dotted - contoured - pack of 144</v>
      </c>
      <c r="I331" s="307">
        <v>322</v>
      </c>
    </row>
    <row r="332" spans="1:9" ht="15" x14ac:dyDescent="0.2">
      <c r="A332" s="317" t="s">
        <v>4199</v>
      </c>
      <c r="B332" s="5">
        <f>IFERROR(VLOOKUP(A332,CatProd!C:G,5,FALSE),"")</f>
        <v>88</v>
      </c>
      <c r="C332" s="5" t="str">
        <f t="shared" ca="1" si="12"/>
        <v xml:space="preserve"> 52 mm - ribbed - contoured - pack of 144</v>
      </c>
      <c r="D332" s="317" t="s">
        <v>4239</v>
      </c>
      <c r="E332" s="317" t="s">
        <v>4239</v>
      </c>
      <c r="F332" s="317" t="s">
        <v>4239</v>
      </c>
      <c r="G332" s="317" t="s">
        <v>4239</v>
      </c>
      <c r="H332" s="5" t="str">
        <f t="shared" ca="1" si="13"/>
        <v>88- 52 mm - ribbed - contoured - pack of 144</v>
      </c>
      <c r="I332" s="307">
        <v>323</v>
      </c>
    </row>
    <row r="333" spans="1:9" ht="15" x14ac:dyDescent="0.2">
      <c r="A333" s="317" t="s">
        <v>4199</v>
      </c>
      <c r="B333" s="5">
        <f>IFERROR(VLOOKUP(A333,CatProd!C:G,5,FALSE),"")</f>
        <v>88</v>
      </c>
      <c r="C333" s="5" t="str">
        <f t="shared" ca="1" si="12"/>
        <v xml:space="preserve"> 53 mm - dotted - pack of 144</v>
      </c>
      <c r="D333" s="317" t="s">
        <v>4240</v>
      </c>
      <c r="E333" s="317" t="s">
        <v>4240</v>
      </c>
      <c r="F333" s="317" t="s">
        <v>4240</v>
      </c>
      <c r="G333" s="317" t="s">
        <v>4240</v>
      </c>
      <c r="H333" s="5" t="str">
        <f t="shared" ca="1" si="13"/>
        <v>88- 53 mm - dotted - pack of 144</v>
      </c>
      <c r="I333" s="307">
        <v>324</v>
      </c>
    </row>
    <row r="334" spans="1:9" ht="15" x14ac:dyDescent="0.2">
      <c r="A334" s="317" t="s">
        <v>4199</v>
      </c>
      <c r="B334" s="5">
        <f>IFERROR(VLOOKUP(A334,CatProd!C:G,5,FALSE),"")</f>
        <v>88</v>
      </c>
      <c r="C334" s="5" t="str">
        <f t="shared" ca="1" si="12"/>
        <v xml:space="preserve"> 53 mm - plain - pack of 144</v>
      </c>
      <c r="D334" s="317" t="s">
        <v>4241</v>
      </c>
      <c r="E334" s="317" t="s">
        <v>4241</v>
      </c>
      <c r="F334" s="317" t="s">
        <v>4241</v>
      </c>
      <c r="G334" s="317" t="s">
        <v>4241</v>
      </c>
      <c r="H334" s="5" t="str">
        <f t="shared" ca="1" si="13"/>
        <v>88- 53 mm - plain - pack of 144</v>
      </c>
      <c r="I334" s="307">
        <v>325</v>
      </c>
    </row>
    <row r="335" spans="1:9" ht="15" x14ac:dyDescent="0.2">
      <c r="A335" s="317" t="s">
        <v>4199</v>
      </c>
      <c r="B335" s="5">
        <f>IFERROR(VLOOKUP(A335,CatProd!C:G,5,FALSE),"")</f>
        <v>88</v>
      </c>
      <c r="C335" s="5" t="str">
        <f t="shared" ca="1" si="12"/>
        <v xml:space="preserve"> 53 mm - ribbed - pack of 144</v>
      </c>
      <c r="D335" s="317" t="s">
        <v>4242</v>
      </c>
      <c r="E335" s="317" t="s">
        <v>4242</v>
      </c>
      <c r="F335" s="317" t="s">
        <v>4242</v>
      </c>
      <c r="G335" s="317" t="s">
        <v>4242</v>
      </c>
      <c r="H335" s="5" t="str">
        <f t="shared" ca="1" si="13"/>
        <v>88- 53 mm - ribbed - pack of 144</v>
      </c>
      <c r="I335" s="307">
        <v>326</v>
      </c>
    </row>
    <row r="336" spans="1:9" ht="15" x14ac:dyDescent="0.2">
      <c r="A336" s="317" t="s">
        <v>4199</v>
      </c>
      <c r="B336" s="5">
        <f>IFERROR(VLOOKUP(A336,CatProd!C:G,5,FALSE),"")</f>
        <v>88</v>
      </c>
      <c r="C336" s="5" t="str">
        <f t="shared" ca="1" si="12"/>
        <v xml:space="preserve"> 53 mm - thick - pack of 144</v>
      </c>
      <c r="D336" s="317" t="s">
        <v>4243</v>
      </c>
      <c r="E336" s="317" t="s">
        <v>4243</v>
      </c>
      <c r="F336" s="317" t="s">
        <v>4243</v>
      </c>
      <c r="G336" s="317" t="s">
        <v>4243</v>
      </c>
      <c r="H336" s="5" t="str">
        <f t="shared" ca="1" si="13"/>
        <v>88- 53 mm - thick - pack of 144</v>
      </c>
      <c r="I336" s="307">
        <v>327</v>
      </c>
    </row>
    <row r="337" spans="1:9" ht="15" x14ac:dyDescent="0.2">
      <c r="A337" s="317" t="s">
        <v>4199</v>
      </c>
      <c r="B337" s="5">
        <f>IFERROR(VLOOKUP(A337,CatProd!C:G,5,FALSE),"")</f>
        <v>88</v>
      </c>
      <c r="C337" s="5" t="str">
        <f t="shared" ca="1" si="12"/>
        <v xml:space="preserve"> 53 mm - thin - pack of 144</v>
      </c>
      <c r="D337" s="317" t="s">
        <v>4244</v>
      </c>
      <c r="E337" s="317" t="s">
        <v>4244</v>
      </c>
      <c r="F337" s="317" t="s">
        <v>4244</v>
      </c>
      <c r="G337" s="317" t="s">
        <v>4244</v>
      </c>
      <c r="H337" s="5" t="str">
        <f t="shared" ca="1" si="13"/>
        <v>88- 53 mm - thin - pack of 144</v>
      </c>
      <c r="I337" s="307">
        <v>328</v>
      </c>
    </row>
    <row r="338" spans="1:9" ht="15" x14ac:dyDescent="0.2">
      <c r="A338" s="317" t="s">
        <v>4199</v>
      </c>
      <c r="B338" s="5">
        <f>IFERROR(VLOOKUP(A338,CatProd!C:G,5,FALSE),"")</f>
        <v>88</v>
      </c>
      <c r="C338" s="5" t="str">
        <f t="shared" ca="1" si="12"/>
        <v xml:space="preserve"> 53 mm - with color - pack of 144</v>
      </c>
      <c r="D338" s="317" t="s">
        <v>4245</v>
      </c>
      <c r="E338" s="317" t="s">
        <v>4245</v>
      </c>
      <c r="F338" s="317" t="s">
        <v>4245</v>
      </c>
      <c r="G338" s="317" t="s">
        <v>4245</v>
      </c>
      <c r="H338" s="5" t="str">
        <f t="shared" ca="1" si="13"/>
        <v>88- 53 mm - with color - pack of 144</v>
      </c>
      <c r="I338" s="307">
        <v>329</v>
      </c>
    </row>
    <row r="339" spans="1:9" ht="15" x14ac:dyDescent="0.2">
      <c r="A339" s="317" t="s">
        <v>4199</v>
      </c>
      <c r="B339" s="5">
        <f>IFERROR(VLOOKUP(A339,CatProd!C:G,5,FALSE),"")</f>
        <v>88</v>
      </c>
      <c r="C339" s="5" t="str">
        <f t="shared" ca="1" si="12"/>
        <v xml:space="preserve"> 53 mm - with color - with flavor/scent - pack of 144</v>
      </c>
      <c r="D339" s="317" t="s">
        <v>4246</v>
      </c>
      <c r="E339" s="317" t="s">
        <v>4246</v>
      </c>
      <c r="F339" s="317" t="s">
        <v>4246</v>
      </c>
      <c r="G339" s="317" t="s">
        <v>4246</v>
      </c>
      <c r="H339" s="5" t="str">
        <f t="shared" ca="1" si="13"/>
        <v>88- 53 mm - with color - with flavor/scent - pack of 144</v>
      </c>
      <c r="I339" s="307">
        <v>330</v>
      </c>
    </row>
    <row r="340" spans="1:9" ht="15" x14ac:dyDescent="0.2">
      <c r="A340" s="317" t="s">
        <v>4199</v>
      </c>
      <c r="B340" s="5">
        <f>IFERROR(VLOOKUP(A340,CatProd!C:G,5,FALSE),"")</f>
        <v>88</v>
      </c>
      <c r="C340" s="5" t="str">
        <f t="shared" ca="1" si="12"/>
        <v xml:space="preserve"> 53 mm - with flavor/scent - pack of 144</v>
      </c>
      <c r="D340" s="317" t="s">
        <v>4247</v>
      </c>
      <c r="E340" s="317" t="s">
        <v>4247</v>
      </c>
      <c r="F340" s="317" t="s">
        <v>4247</v>
      </c>
      <c r="G340" s="317" t="s">
        <v>4247</v>
      </c>
      <c r="H340" s="5" t="str">
        <f t="shared" ca="1" si="13"/>
        <v>88- 53 mm - with flavor/scent - pack of 144</v>
      </c>
      <c r="I340" s="307">
        <v>331</v>
      </c>
    </row>
    <row r="341" spans="1:9" ht="15" x14ac:dyDescent="0.2">
      <c r="A341" s="317" t="s">
        <v>4199</v>
      </c>
      <c r="B341" s="5">
        <f>IFERROR(VLOOKUP(A341,CatProd!C:G,5,FALSE),"")</f>
        <v>88</v>
      </c>
      <c r="C341" s="5" t="str">
        <f t="shared" ca="1" si="12"/>
        <v xml:space="preserve"> [enter specifications manually]</v>
      </c>
      <c r="D341" s="317" t="s">
        <v>4038</v>
      </c>
      <c r="E341" s="317" t="s">
        <v>4038</v>
      </c>
      <c r="F341" s="317" t="s">
        <v>4038</v>
      </c>
      <c r="G341" s="317" t="s">
        <v>4038</v>
      </c>
      <c r="H341" s="5" t="str">
        <f t="shared" ca="1" si="13"/>
        <v>88- [enter specifications manually]</v>
      </c>
      <c r="I341" s="307">
        <v>332</v>
      </c>
    </row>
    <row r="342" spans="1:9" ht="15" x14ac:dyDescent="0.2">
      <c r="A342" s="317" t="s">
        <v>4200</v>
      </c>
      <c r="B342" s="5">
        <f>IFERROR(VLOOKUP(A342,CatProd!C:G,5,FALSE),"")</f>
        <v>89</v>
      </c>
      <c r="C342" s="5" t="str">
        <f t="shared" ca="1" si="12"/>
        <v xml:space="preserve"> latex - ring</v>
      </c>
      <c r="D342" s="317" t="s">
        <v>4248</v>
      </c>
      <c r="E342" s="317" t="s">
        <v>4248</v>
      </c>
      <c r="F342" s="317" t="s">
        <v>4248</v>
      </c>
      <c r="G342" s="317" t="s">
        <v>4248</v>
      </c>
      <c r="H342" s="5" t="str">
        <f t="shared" ca="1" si="13"/>
        <v>89- latex - ring</v>
      </c>
      <c r="I342" s="307">
        <v>333</v>
      </c>
    </row>
    <row r="343" spans="1:9" ht="15" x14ac:dyDescent="0.2">
      <c r="A343" s="317" t="s">
        <v>4200</v>
      </c>
      <c r="B343" s="5">
        <f>IFERROR(VLOOKUP(A343,CatProd!C:G,5,FALSE),"")</f>
        <v>89</v>
      </c>
      <c r="C343" s="5" t="str">
        <f t="shared" ca="1" si="12"/>
        <v xml:space="preserve"> latex - sponge</v>
      </c>
      <c r="D343" s="317" t="s">
        <v>4249</v>
      </c>
      <c r="E343" s="317" t="s">
        <v>4249</v>
      </c>
      <c r="F343" s="317" t="s">
        <v>4249</v>
      </c>
      <c r="G343" s="317" t="s">
        <v>4249</v>
      </c>
      <c r="H343" s="5" t="str">
        <f t="shared" ca="1" si="13"/>
        <v>89- latex - sponge</v>
      </c>
      <c r="I343" s="307">
        <v>334</v>
      </c>
    </row>
    <row r="344" spans="1:9" ht="15" x14ac:dyDescent="0.2">
      <c r="A344" s="317" t="s">
        <v>4200</v>
      </c>
      <c r="B344" s="5">
        <f>IFERROR(VLOOKUP(A344,CatProd!C:G,5,FALSE),"")</f>
        <v>89</v>
      </c>
      <c r="C344" s="5" t="str">
        <f t="shared" ca="1" si="12"/>
        <v xml:space="preserve"> nitrile - ring</v>
      </c>
      <c r="D344" s="317" t="s">
        <v>4250</v>
      </c>
      <c r="E344" s="317" t="s">
        <v>4250</v>
      </c>
      <c r="F344" s="317" t="s">
        <v>4250</v>
      </c>
      <c r="G344" s="317" t="s">
        <v>4250</v>
      </c>
      <c r="H344" s="5" t="str">
        <f t="shared" ca="1" si="13"/>
        <v>89- nitrile - ring</v>
      </c>
      <c r="I344" s="307">
        <v>335</v>
      </c>
    </row>
    <row r="345" spans="1:9" ht="15" x14ac:dyDescent="0.2">
      <c r="A345" s="317" t="s">
        <v>4200</v>
      </c>
      <c r="B345" s="5">
        <f>IFERROR(VLOOKUP(A345,CatProd!C:G,5,FALSE),"")</f>
        <v>89</v>
      </c>
      <c r="C345" s="5" t="str">
        <f t="shared" ca="1" si="12"/>
        <v xml:space="preserve"> polyurethane</v>
      </c>
      <c r="D345" s="317" t="s">
        <v>4251</v>
      </c>
      <c r="E345" s="317" t="s">
        <v>4251</v>
      </c>
      <c r="F345" s="317" t="s">
        <v>4251</v>
      </c>
      <c r="G345" s="317" t="s">
        <v>4251</v>
      </c>
      <c r="H345" s="5" t="str">
        <f t="shared" ca="1" si="13"/>
        <v>89- polyurethane</v>
      </c>
      <c r="I345" s="307">
        <v>336</v>
      </c>
    </row>
    <row r="346" spans="1:9" ht="15" x14ac:dyDescent="0.2">
      <c r="A346" s="317" t="s">
        <v>4200</v>
      </c>
      <c r="B346" s="5">
        <f>IFERROR(VLOOKUP(A346,CatProd!C:G,5,FALSE),"")</f>
        <v>89</v>
      </c>
      <c r="C346" s="5" t="str">
        <f t="shared" ca="1" si="12"/>
        <v xml:space="preserve"> [enter specifications manually] </v>
      </c>
      <c r="D346" s="317" t="s">
        <v>4252</v>
      </c>
      <c r="E346" s="335" t="s">
        <v>4252</v>
      </c>
      <c r="F346" s="335" t="s">
        <v>4252</v>
      </c>
      <c r="G346" s="335" t="s">
        <v>4252</v>
      </c>
      <c r="H346" s="5" t="str">
        <f t="shared" ca="1" si="13"/>
        <v xml:space="preserve">89- [enter specifications manually] </v>
      </c>
      <c r="I346" s="307">
        <v>337</v>
      </c>
    </row>
    <row r="347" spans="1:9" ht="15" x14ac:dyDescent="0.2">
      <c r="A347" s="317" t="s">
        <v>4253</v>
      </c>
      <c r="B347" s="5">
        <f>IFERROR(VLOOKUP(A347,CatProd!C:G,5,FALSE),"")</f>
        <v>90</v>
      </c>
      <c r="C347" s="5" t="str">
        <f t="shared" ca="1" si="12"/>
        <v xml:space="preserve"> Cryptococcus - Latex Agglutination Antigen Detection System - 120 Tests</v>
      </c>
      <c r="D347" s="317" t="s">
        <v>4256</v>
      </c>
      <c r="E347" s="317" t="s">
        <v>4256</v>
      </c>
      <c r="F347" s="317" t="s">
        <v>4256</v>
      </c>
      <c r="G347" s="317" t="s">
        <v>4256</v>
      </c>
      <c r="H347" s="5" t="str">
        <f t="shared" ca="1" si="13"/>
        <v>90- Cryptococcus - Latex Agglutination Antigen Detection System - 120 Tests</v>
      </c>
      <c r="I347" s="307">
        <v>338</v>
      </c>
    </row>
    <row r="348" spans="1:9" ht="15" x14ac:dyDescent="0.2">
      <c r="A348" s="317" t="s">
        <v>4253</v>
      </c>
      <c r="B348" s="5">
        <f>IFERROR(VLOOKUP(A348,CatProd!C:G,5,FALSE),"")</f>
        <v>90</v>
      </c>
      <c r="C348" s="5" t="str">
        <f t="shared" ca="1" si="12"/>
        <v xml:space="preserve"> Cryptococcus Antigen Latex lateral flow assay, 50 test/kit</v>
      </c>
      <c r="D348" s="318" t="s">
        <v>4257</v>
      </c>
      <c r="E348" s="318" t="s">
        <v>4257</v>
      </c>
      <c r="F348" s="318" t="s">
        <v>4257</v>
      </c>
      <c r="G348" s="318" t="s">
        <v>4257</v>
      </c>
      <c r="H348" s="5" t="str">
        <f t="shared" ca="1" si="13"/>
        <v>90- Cryptococcus Antigen Latex lateral flow assay, 50 test/kit</v>
      </c>
      <c r="I348" s="307">
        <v>339</v>
      </c>
    </row>
    <row r="349" spans="1:9" ht="15" x14ac:dyDescent="0.2">
      <c r="A349" s="317" t="s">
        <v>3855</v>
      </c>
      <c r="B349" s="5">
        <f>IFERROR(VLOOKUP(A349,CatProd!C:G,5,FALSE),"")</f>
        <v>91</v>
      </c>
      <c r="C349" s="5" t="str">
        <f t="shared" ca="1" si="12"/>
        <v xml:space="preserve"> HBV - Generic Rapid Diagnostic Test Kit - 1 test</v>
      </c>
      <c r="D349" s="317" t="s">
        <v>4258</v>
      </c>
      <c r="E349" s="317" t="s">
        <v>4258</v>
      </c>
      <c r="F349" s="317" t="s">
        <v>4258</v>
      </c>
      <c r="G349" s="317" t="s">
        <v>4258</v>
      </c>
      <c r="H349" s="5" t="str">
        <f t="shared" ca="1" si="13"/>
        <v>91- HBV - Generic Rapid Diagnostic Test Kit - 1 test</v>
      </c>
      <c r="I349" s="307">
        <v>340</v>
      </c>
    </row>
    <row r="350" spans="1:9" ht="15" x14ac:dyDescent="0.2">
      <c r="A350" s="317" t="s">
        <v>3855</v>
      </c>
      <c r="B350" s="5">
        <f>IFERROR(VLOOKUP(A350,CatProd!C:G,5,FALSE),"")</f>
        <v>91</v>
      </c>
      <c r="C350" s="5" t="str">
        <f t="shared" ca="1" si="12"/>
        <v xml:space="preserve"> SD BIOLINE HBsAg WB – 30 tests</v>
      </c>
      <c r="D350" s="318" t="s">
        <v>4259</v>
      </c>
      <c r="E350" s="318" t="s">
        <v>4259</v>
      </c>
      <c r="F350" s="318" t="s">
        <v>4259</v>
      </c>
      <c r="G350" s="318" t="s">
        <v>4259</v>
      </c>
      <c r="H350" s="5" t="str">
        <f t="shared" ca="1" si="13"/>
        <v>91- SD BIOLINE HBsAg WB – 30 tests</v>
      </c>
      <c r="I350" s="307">
        <v>341</v>
      </c>
    </row>
    <row r="351" spans="1:9" ht="15" x14ac:dyDescent="0.2">
      <c r="A351" s="317" t="s">
        <v>3856</v>
      </c>
      <c r="B351" s="5">
        <f>IFERROR(VLOOKUP(A351,CatProd!C:G,5,FALSE),"")</f>
        <v>92</v>
      </c>
      <c r="C351" s="5" t="str">
        <f t="shared" ca="1" si="12"/>
        <v xml:space="preserve"> HCV - Generic Rapid Diagnostic Test Kit - 1 test</v>
      </c>
      <c r="D351" s="317" t="s">
        <v>4260</v>
      </c>
      <c r="E351" s="317" t="s">
        <v>4260</v>
      </c>
      <c r="F351" s="317" t="s">
        <v>4260</v>
      </c>
      <c r="G351" s="317" t="s">
        <v>4260</v>
      </c>
      <c r="H351" s="5" t="str">
        <f t="shared" ca="1" si="13"/>
        <v>92- HCV - Generic Rapid Diagnostic Test Kit - 1 test</v>
      </c>
      <c r="I351" s="307">
        <v>342</v>
      </c>
    </row>
    <row r="352" spans="1:9" ht="15" x14ac:dyDescent="0.2">
      <c r="A352" s="317" t="s">
        <v>3856</v>
      </c>
      <c r="B352" s="5">
        <f>IFERROR(VLOOKUP(A352,CatProd!C:G,5,FALSE),"")</f>
        <v>92</v>
      </c>
      <c r="C352" s="5" t="str">
        <f t="shared" ca="1" si="12"/>
        <v xml:space="preserve"> GeneXpert Cartridge 10</v>
      </c>
      <c r="D352" s="317" t="s">
        <v>4261</v>
      </c>
      <c r="E352" s="317" t="s">
        <v>4261</v>
      </c>
      <c r="F352" s="317" t="s">
        <v>4261</v>
      </c>
      <c r="G352" s="317" t="s">
        <v>4261</v>
      </c>
      <c r="H352" s="5" t="str">
        <f t="shared" ca="1" si="13"/>
        <v>92- GeneXpert Cartridge 10</v>
      </c>
      <c r="I352" s="307">
        <v>343</v>
      </c>
    </row>
    <row r="353" spans="1:9" ht="15" x14ac:dyDescent="0.2">
      <c r="A353" s="317" t="s">
        <v>4254</v>
      </c>
      <c r="B353" s="5">
        <f>IFERROR(VLOOKUP(A353,CatProd!C:G,5,FALSE),"")</f>
        <v>93</v>
      </c>
      <c r="C353" s="5" t="str">
        <f t="shared" ca="1" si="12"/>
        <v xml:space="preserve"> Syphilis - Generic Rapid Diagnostic Test Kit - 1 test</v>
      </c>
      <c r="D353" s="317" t="s">
        <v>4262</v>
      </c>
      <c r="E353" s="317" t="s">
        <v>4262</v>
      </c>
      <c r="F353" s="317" t="s">
        <v>4262</v>
      </c>
      <c r="G353" s="317" t="s">
        <v>4262</v>
      </c>
      <c r="H353" s="5" t="str">
        <f t="shared" ca="1" si="13"/>
        <v>93- Syphilis - Generic Rapid Diagnostic Test Kit - 1 test</v>
      </c>
      <c r="I353" s="307">
        <v>344</v>
      </c>
    </row>
    <row r="354" spans="1:9" ht="15" x14ac:dyDescent="0.2">
      <c r="A354" s="317" t="s">
        <v>3857</v>
      </c>
      <c r="B354" s="5">
        <f>IFERROR(VLOOKUP(A354,CatProd!C:G,5,FALSE),"")</f>
        <v>94</v>
      </c>
      <c r="C354" s="5" t="str">
        <f t="shared" ca="1" si="12"/>
        <v xml:space="preserve"> HIV 1 - Generic Rapid Diagnostic Test Kit - 1 test</v>
      </c>
      <c r="D354" s="317" t="s">
        <v>4263</v>
      </c>
      <c r="E354" s="317" t="s">
        <v>4263</v>
      </c>
      <c r="F354" s="317" t="s">
        <v>4263</v>
      </c>
      <c r="G354" s="317" t="s">
        <v>4263</v>
      </c>
      <c r="H354" s="5" t="str">
        <f t="shared" ca="1" si="13"/>
        <v>94- HIV 1 - Generic Rapid Diagnostic Test Kit - 1 test</v>
      </c>
      <c r="I354" s="307">
        <v>345</v>
      </c>
    </row>
    <row r="355" spans="1:9" ht="15" x14ac:dyDescent="0.2">
      <c r="A355" s="317" t="s">
        <v>3857</v>
      </c>
      <c r="B355" s="5">
        <f>IFERROR(VLOOKUP(A355,CatProd!C:G,5,FALSE),"")</f>
        <v>94</v>
      </c>
      <c r="C355" s="5" t="str">
        <f t="shared" ca="1" si="12"/>
        <v xml:space="preserve"> HIV 1/2 - Determine HIV Combo Kit 100 tests</v>
      </c>
      <c r="D355" s="317" t="s">
        <v>4264</v>
      </c>
      <c r="E355" s="317" t="s">
        <v>4264</v>
      </c>
      <c r="F355" s="317" t="s">
        <v>4264</v>
      </c>
      <c r="G355" s="317" t="s">
        <v>4264</v>
      </c>
      <c r="H355" s="5" t="str">
        <f t="shared" ca="1" si="13"/>
        <v>94- HIV 1/2 - Determine HIV Combo Kit 100 tests</v>
      </c>
      <c r="I355" s="307">
        <v>346</v>
      </c>
    </row>
    <row r="356" spans="1:9" ht="15" x14ac:dyDescent="0.2">
      <c r="A356" s="317" t="s">
        <v>3857</v>
      </c>
      <c r="B356" s="5">
        <f>IFERROR(VLOOKUP(A356,CatProd!C:G,5,FALSE),"")</f>
        <v>94</v>
      </c>
      <c r="C356" s="5" t="str">
        <f t="shared" ca="1" si="12"/>
        <v xml:space="preserve"> DPP HIV 1/2 Assay - 20 tests</v>
      </c>
      <c r="D356" s="318" t="s">
        <v>4265</v>
      </c>
      <c r="E356" s="318" t="s">
        <v>4265</v>
      </c>
      <c r="F356" s="318" t="s">
        <v>4265</v>
      </c>
      <c r="G356" s="318" t="s">
        <v>4265</v>
      </c>
      <c r="H356" s="5" t="str">
        <f t="shared" ca="1" si="13"/>
        <v>94- DPP HIV 1/2 Assay - 20 tests</v>
      </c>
      <c r="I356" s="307">
        <v>347</v>
      </c>
    </row>
    <row r="357" spans="1:9" ht="15" x14ac:dyDescent="0.2">
      <c r="A357" s="317" t="s">
        <v>3857</v>
      </c>
      <c r="B357" s="5">
        <f>IFERROR(VLOOKUP(A357,CatProd!C:G,5,FALSE),"")</f>
        <v>94</v>
      </c>
      <c r="C357" s="5" t="str">
        <f t="shared" ca="1" si="12"/>
        <v xml:space="preserve"> HIV 1/2 - Generic Rapid Diagnostic Test Kit - 1 test</v>
      </c>
      <c r="D357" s="317" t="s">
        <v>4266</v>
      </c>
      <c r="E357" s="317" t="s">
        <v>4266</v>
      </c>
      <c r="F357" s="317" t="s">
        <v>4266</v>
      </c>
      <c r="G357" s="317" t="s">
        <v>4266</v>
      </c>
      <c r="H357" s="5" t="str">
        <f t="shared" ca="1" si="13"/>
        <v>94- HIV 1/2 - Generic Rapid Diagnostic Test Kit - 1 test</v>
      </c>
      <c r="I357" s="307">
        <v>348</v>
      </c>
    </row>
    <row r="358" spans="1:9" ht="15" x14ac:dyDescent="0.2">
      <c r="A358" s="317" t="s">
        <v>3857</v>
      </c>
      <c r="B358" s="5">
        <f>IFERROR(VLOOKUP(A358,CatProd!C:G,5,FALSE),"")</f>
        <v>94</v>
      </c>
      <c r="C358" s="5" t="str">
        <f t="shared" ca="1" si="12"/>
        <v xml:space="preserve"> HIV 1/2 - SD Bioline 3.0 Kit - 25 tests</v>
      </c>
      <c r="D358" s="317" t="s">
        <v>4267</v>
      </c>
      <c r="E358" s="317" t="s">
        <v>4267</v>
      </c>
      <c r="F358" s="317" t="s">
        <v>4267</v>
      </c>
      <c r="G358" s="317" t="s">
        <v>4267</v>
      </c>
      <c r="H358" s="5" t="str">
        <f t="shared" ca="1" si="13"/>
        <v>94- HIV 1/2 - SD Bioline 3.0 Kit - 25 tests</v>
      </c>
      <c r="I358" s="307">
        <v>349</v>
      </c>
    </row>
    <row r="359" spans="1:9" ht="15" x14ac:dyDescent="0.2">
      <c r="A359" s="317" t="s">
        <v>3857</v>
      </c>
      <c r="B359" s="5">
        <f>IFERROR(VLOOKUP(A359,CatProd!C:G,5,FALSE),"")</f>
        <v>94</v>
      </c>
      <c r="C359" s="5" t="str">
        <f t="shared" ca="1" si="12"/>
        <v xml:space="preserve"> HIV 1/2 – MultiSure HIV Rapid Test – 20 tests</v>
      </c>
      <c r="D359" s="318" t="s">
        <v>4268</v>
      </c>
      <c r="E359" s="318" t="s">
        <v>4268</v>
      </c>
      <c r="F359" s="318" t="s">
        <v>4268</v>
      </c>
      <c r="G359" s="318" t="s">
        <v>4268</v>
      </c>
      <c r="H359" s="5" t="str">
        <f t="shared" ca="1" si="13"/>
        <v>94- HIV 1/2 – MultiSure HIV Rapid Test – 20 tests</v>
      </c>
      <c r="I359" s="307">
        <v>350</v>
      </c>
    </row>
    <row r="360" spans="1:9" ht="15" x14ac:dyDescent="0.2">
      <c r="A360" s="317" t="s">
        <v>3857</v>
      </c>
      <c r="B360" s="5">
        <f>IFERROR(VLOOKUP(A360,CatProd!C:G,5,FALSE),"")</f>
        <v>94</v>
      </c>
      <c r="C360" s="5" t="str">
        <f t="shared" ca="1" si="12"/>
        <v xml:space="preserve"> HIV 1/2-O - First Response HIV 1-2.0 v.3.0 Cards Kit - 25 tests</v>
      </c>
      <c r="D360" s="317" t="s">
        <v>4269</v>
      </c>
      <c r="E360" s="317" t="s">
        <v>4269</v>
      </c>
      <c r="F360" s="317" t="s">
        <v>4269</v>
      </c>
      <c r="G360" s="317" t="s">
        <v>4269</v>
      </c>
      <c r="H360" s="5" t="str">
        <f t="shared" ca="1" si="13"/>
        <v>94- HIV 1/2-O - First Response HIV 1-2.0 v.3.0 Cards Kit - 25 tests</v>
      </c>
      <c r="I360" s="307">
        <v>351</v>
      </c>
    </row>
    <row r="361" spans="1:9" ht="15" x14ac:dyDescent="0.2">
      <c r="A361" s="317" t="s">
        <v>3857</v>
      </c>
      <c r="B361" s="5">
        <f>IFERROR(VLOOKUP(A361,CatProd!C:G,5,FALSE),"")</f>
        <v>94</v>
      </c>
      <c r="C361" s="5" t="str">
        <f t="shared" ca="1" si="12"/>
        <v xml:space="preserve"> HIV 1/2-O - First Response HIV 1-2.0 v.3.0 Cards Kit - 30 tests</v>
      </c>
      <c r="D361" s="317" t="s">
        <v>4270</v>
      </c>
      <c r="E361" s="317" t="s">
        <v>4270</v>
      </c>
      <c r="F361" s="317" t="s">
        <v>4270</v>
      </c>
      <c r="G361" s="317" t="s">
        <v>4270</v>
      </c>
      <c r="H361" s="5" t="str">
        <f t="shared" ca="1" si="13"/>
        <v>94- HIV 1/2-O - First Response HIV 1-2.0 v.3.0 Cards Kit - 30 tests</v>
      </c>
      <c r="I361" s="307">
        <v>352</v>
      </c>
    </row>
    <row r="362" spans="1:9" ht="15" x14ac:dyDescent="0.2">
      <c r="A362" s="317" t="s">
        <v>3857</v>
      </c>
      <c r="B362" s="5">
        <f>IFERROR(VLOOKUP(A362,CatProd!C:G,5,FALSE),"")</f>
        <v>94</v>
      </c>
      <c r="C362" s="5" t="str">
        <f t="shared" ca="1" si="12"/>
        <v xml:space="preserve"> HIV 1/2-O - First Response HIV 1-2.0 v.3.0 Cards Kit - 100 tests</v>
      </c>
      <c r="D362" s="317" t="s">
        <v>4271</v>
      </c>
      <c r="E362" s="317" t="s">
        <v>4271</v>
      </c>
      <c r="F362" s="317" t="s">
        <v>4271</v>
      </c>
      <c r="G362" s="317" t="s">
        <v>4271</v>
      </c>
      <c r="H362" s="5" t="str">
        <f t="shared" ca="1" si="13"/>
        <v>94- HIV 1/2-O - First Response HIV 1-2.0 v.3.0 Cards Kit - 100 tests</v>
      </c>
      <c r="I362" s="307">
        <v>353</v>
      </c>
    </row>
    <row r="363" spans="1:9" ht="15" x14ac:dyDescent="0.2">
      <c r="A363" s="317" t="s">
        <v>3857</v>
      </c>
      <c r="B363" s="5">
        <f>IFERROR(VLOOKUP(A363,CatProd!C:G,5,FALSE),"")</f>
        <v>94</v>
      </c>
      <c r="C363" s="5" t="str">
        <f t="shared" ca="1" si="12"/>
        <v xml:space="preserve"> HIV 1/2:  Geenius HIV Confirmatory Assay - 20 tests</v>
      </c>
      <c r="D363" s="318" t="s">
        <v>4272</v>
      </c>
      <c r="E363" s="318" t="s">
        <v>4272</v>
      </c>
      <c r="F363" s="318" t="s">
        <v>4272</v>
      </c>
      <c r="G363" s="318" t="s">
        <v>4272</v>
      </c>
      <c r="H363" s="5" t="str">
        <f t="shared" ca="1" si="13"/>
        <v>94- HIV 1/2:  Geenius HIV Confirmatory Assay - 20 tests</v>
      </c>
      <c r="I363" s="307">
        <v>354</v>
      </c>
    </row>
    <row r="364" spans="1:9" ht="15" x14ac:dyDescent="0.2">
      <c r="A364" s="317" t="s">
        <v>3857</v>
      </c>
      <c r="B364" s="5">
        <f>IFERROR(VLOOKUP(A364,CatProd!C:G,5,FALSE),"")</f>
        <v>94</v>
      </c>
      <c r="C364" s="5" t="str">
        <f t="shared" ca="1" si="12"/>
        <v xml:space="preserve"> HIV 1/2/O – ABON Tri-Line HIV Rapid Test Kit - 40 tests</v>
      </c>
      <c r="D364" s="318" t="s">
        <v>4273</v>
      </c>
      <c r="E364" s="318" t="s">
        <v>4273</v>
      </c>
      <c r="F364" s="318" t="s">
        <v>4273</v>
      </c>
      <c r="G364" s="318" t="s">
        <v>4273</v>
      </c>
      <c r="H364" s="5" t="str">
        <f t="shared" ca="1" si="13"/>
        <v>94- HIV 1/2/O – ABON Tri-Line HIV Rapid Test Kit - 40 tests</v>
      </c>
      <c r="I364" s="307">
        <v>355</v>
      </c>
    </row>
    <row r="365" spans="1:9" ht="15" x14ac:dyDescent="0.2">
      <c r="A365" s="317" t="s">
        <v>3857</v>
      </c>
      <c r="B365" s="5">
        <f>IFERROR(VLOOKUP(A365,CatProd!C:G,5,FALSE),"")</f>
        <v>94</v>
      </c>
      <c r="C365" s="5" t="str">
        <f t="shared" ca="1" si="12"/>
        <v xml:space="preserve"> HIV 1+2 -  SD Bioline Ag/Ab Combo Kit - 30 tests</v>
      </c>
      <c r="D365" s="317" t="s">
        <v>4274</v>
      </c>
      <c r="E365" s="317" t="s">
        <v>4274</v>
      </c>
      <c r="F365" s="317" t="s">
        <v>4274</v>
      </c>
      <c r="G365" s="317" t="s">
        <v>4274</v>
      </c>
      <c r="H365" s="5" t="str">
        <f t="shared" ca="1" si="13"/>
        <v>94- HIV 1+2 -  SD Bioline Ag/Ab Combo Kit - 30 tests</v>
      </c>
      <c r="I365" s="307">
        <v>356</v>
      </c>
    </row>
    <row r="366" spans="1:9" ht="15" x14ac:dyDescent="0.2">
      <c r="A366" s="317" t="s">
        <v>3857</v>
      </c>
      <c r="B366" s="5">
        <f>IFERROR(VLOOKUP(A366,CatProd!C:G,5,FALSE),"")</f>
        <v>94</v>
      </c>
      <c r="C366" s="5" t="str">
        <f t="shared" ca="1" si="12"/>
        <v xml:space="preserve"> HIV 1+2 - Determine Chase Buffer - 2.5ml vial - 100 tests</v>
      </c>
      <c r="D366" s="317" t="s">
        <v>4275</v>
      </c>
      <c r="E366" s="317" t="s">
        <v>4275</v>
      </c>
      <c r="F366" s="317" t="s">
        <v>4275</v>
      </c>
      <c r="G366" s="317" t="s">
        <v>4275</v>
      </c>
      <c r="H366" s="5" t="str">
        <f t="shared" ca="1" si="13"/>
        <v>94- HIV 1+2 - Determine Chase Buffer - 2.5ml vial - 100 tests</v>
      </c>
      <c r="I366" s="307">
        <v>357</v>
      </c>
    </row>
    <row r="367" spans="1:9" ht="15" x14ac:dyDescent="0.2">
      <c r="A367" s="317" t="s">
        <v>3857</v>
      </c>
      <c r="B367" s="5">
        <f>IFERROR(VLOOKUP(A367,CatProd!C:G,5,FALSE),"")</f>
        <v>94</v>
      </c>
      <c r="C367" s="5" t="str">
        <f t="shared" ca="1" si="12"/>
        <v xml:space="preserve"> HIV 1+2 - Determine Complete HIV Kit - 100 tests</v>
      </c>
      <c r="D367" s="317" t="s">
        <v>4276</v>
      </c>
      <c r="E367" s="317" t="s">
        <v>4276</v>
      </c>
      <c r="F367" s="317" t="s">
        <v>4276</v>
      </c>
      <c r="G367" s="317" t="s">
        <v>4276</v>
      </c>
      <c r="H367" s="5" t="str">
        <f t="shared" ca="1" si="13"/>
        <v>94- HIV 1+2 - Determine Complete HIV Kit - 100 tests</v>
      </c>
      <c r="I367" s="307">
        <v>358</v>
      </c>
    </row>
    <row r="368" spans="1:9" ht="15" x14ac:dyDescent="0.2">
      <c r="A368" s="317" t="s">
        <v>3857</v>
      </c>
      <c r="B368" s="5">
        <f>IFERROR(VLOOKUP(A368,CatProd!C:G,5,FALSE),"")</f>
        <v>94</v>
      </c>
      <c r="C368" s="5" t="str">
        <f t="shared" ca="1" si="12"/>
        <v xml:space="preserve"> HIV 1+2 - Determine HIV Kit - 100 tests</v>
      </c>
      <c r="D368" s="317" t="s">
        <v>4277</v>
      </c>
      <c r="E368" s="317" t="s">
        <v>4277</v>
      </c>
      <c r="F368" s="317" t="s">
        <v>4277</v>
      </c>
      <c r="G368" s="317" t="s">
        <v>4277</v>
      </c>
      <c r="H368" s="5" t="str">
        <f t="shared" ca="1" si="13"/>
        <v>94- HIV 1+2 - Determine HIV Kit - 100 tests</v>
      </c>
      <c r="I368" s="307">
        <v>359</v>
      </c>
    </row>
    <row r="369" spans="1:9" ht="15" x14ac:dyDescent="0.2">
      <c r="A369" s="317" t="s">
        <v>3857</v>
      </c>
      <c r="B369" s="5">
        <f>IFERROR(VLOOKUP(A369,CatProd!C:G,5,FALSE),"")</f>
        <v>94</v>
      </c>
      <c r="C369" s="5" t="str">
        <f t="shared" ca="1" si="12"/>
        <v xml:space="preserve"> HIV 1+2 - Determine HIV Kit - 20 tests</v>
      </c>
      <c r="D369" s="317" t="s">
        <v>4278</v>
      </c>
      <c r="E369" s="317" t="s">
        <v>4278</v>
      </c>
      <c r="F369" s="317" t="s">
        <v>4278</v>
      </c>
      <c r="G369" s="317" t="s">
        <v>4278</v>
      </c>
      <c r="H369" s="5" t="str">
        <f t="shared" ca="1" si="13"/>
        <v>94- HIV 1+2 - Determine HIV Kit - 20 tests</v>
      </c>
      <c r="I369" s="307">
        <v>360</v>
      </c>
    </row>
    <row r="370" spans="1:9" ht="15" x14ac:dyDescent="0.2">
      <c r="A370" s="317" t="s">
        <v>3857</v>
      </c>
      <c r="B370" s="5">
        <f>IFERROR(VLOOKUP(A370,CatProd!C:G,5,FALSE),"")</f>
        <v>94</v>
      </c>
      <c r="C370" s="5" t="str">
        <f t="shared" ca="1" si="12"/>
        <v xml:space="preserve"> HIV 1+2 - Generic Rapid Diagnostic Test Kit - 1 test</v>
      </c>
      <c r="D370" s="317" t="s">
        <v>4279</v>
      </c>
      <c r="E370" s="317" t="s">
        <v>4279</v>
      </c>
      <c r="F370" s="317" t="s">
        <v>4279</v>
      </c>
      <c r="G370" s="317" t="s">
        <v>4279</v>
      </c>
      <c r="H370" s="5" t="str">
        <f t="shared" ca="1" si="13"/>
        <v>94- HIV 1+2 - Generic Rapid Diagnostic Test Kit - 1 test</v>
      </c>
      <c r="I370" s="307">
        <v>361</v>
      </c>
    </row>
    <row r="371" spans="1:9" ht="15" x14ac:dyDescent="0.2">
      <c r="A371" s="317" t="s">
        <v>3857</v>
      </c>
      <c r="B371" s="5">
        <f>IFERROR(VLOOKUP(A371,CatProd!C:G,5,FALSE),"")</f>
        <v>94</v>
      </c>
      <c r="C371" s="5" t="str">
        <f t="shared" ca="1" si="12"/>
        <v xml:space="preserve"> HIV 1+2 - INSTI HIV Antibody Test Kit - 48 tests</v>
      </c>
      <c r="D371" s="317" t="s">
        <v>4280</v>
      </c>
      <c r="E371" s="317" t="s">
        <v>4280</v>
      </c>
      <c r="F371" s="317" t="s">
        <v>4280</v>
      </c>
      <c r="G371" s="317" t="s">
        <v>4280</v>
      </c>
      <c r="H371" s="5" t="str">
        <f t="shared" ca="1" si="13"/>
        <v>94- HIV 1+2 - INSTI HIV Antibody Test Kit - 48 tests</v>
      </c>
      <c r="I371" s="307">
        <v>362</v>
      </c>
    </row>
    <row r="372" spans="1:9" ht="15" x14ac:dyDescent="0.2">
      <c r="A372" s="317" t="s">
        <v>3857</v>
      </c>
      <c r="B372" s="5">
        <f>IFERROR(VLOOKUP(A372,CatProd!C:G,5,FALSE),"")</f>
        <v>94</v>
      </c>
      <c r="C372" s="5" t="str">
        <f t="shared" ca="1" si="12"/>
        <v>HIV 1+2 - OraQuick ADVANCE HIV Rapid Antibody Kit - 25 Tests</v>
      </c>
      <c r="D372" s="318" t="s">
        <v>4281</v>
      </c>
      <c r="E372" s="318" t="s">
        <v>4281</v>
      </c>
      <c r="F372" s="318" t="s">
        <v>4281</v>
      </c>
      <c r="G372" s="318" t="s">
        <v>4281</v>
      </c>
      <c r="H372" s="5" t="str">
        <f t="shared" ca="1" si="13"/>
        <v>94-HIV 1+2 - OraQuick ADVANCE HIV Rapid Antibody Kit - 25 Tests</v>
      </c>
      <c r="I372" s="307">
        <v>363</v>
      </c>
    </row>
    <row r="373" spans="1:9" ht="15" x14ac:dyDescent="0.2">
      <c r="A373" s="317" t="s">
        <v>3857</v>
      </c>
      <c r="B373" s="5">
        <f>IFERROR(VLOOKUP(A373,CatProd!C:G,5,FALSE),"")</f>
        <v>94</v>
      </c>
      <c r="C373" s="5" t="str">
        <f t="shared" ca="1" si="12"/>
        <v xml:space="preserve"> HIV 1+2 - OraQuick HIV Rapid Antibody Kit -  100 Tests</v>
      </c>
      <c r="D373" s="317" t="s">
        <v>4282</v>
      </c>
      <c r="E373" s="317" t="s">
        <v>4282</v>
      </c>
      <c r="F373" s="317" t="s">
        <v>4282</v>
      </c>
      <c r="G373" s="317" t="s">
        <v>4282</v>
      </c>
      <c r="H373" s="5" t="str">
        <f t="shared" ca="1" si="13"/>
        <v>94- HIV 1+2 - OraQuick HIV Rapid Antibody Kit -  100 Tests</v>
      </c>
      <c r="I373" s="307">
        <v>364</v>
      </c>
    </row>
    <row r="374" spans="1:9" ht="15" x14ac:dyDescent="0.2">
      <c r="A374" s="317" t="s">
        <v>3857</v>
      </c>
      <c r="B374" s="5">
        <f>IFERROR(VLOOKUP(A374,CatProd!C:G,5,FALSE),"")</f>
        <v>94</v>
      </c>
      <c r="C374" s="5" t="str">
        <f t="shared" ca="1" si="12"/>
        <v>HIV 1+2 - OraQuick HIV Self Test -  250 Tests</v>
      </c>
      <c r="D374" s="318" t="s">
        <v>4283</v>
      </c>
      <c r="E374" s="318" t="s">
        <v>4283</v>
      </c>
      <c r="F374" s="318" t="s">
        <v>4283</v>
      </c>
      <c r="G374" s="318" t="s">
        <v>4283</v>
      </c>
      <c r="H374" s="5" t="str">
        <f t="shared" ca="1" si="13"/>
        <v>94-HIV 1+2 - OraQuick HIV Self Test -  250 Tests</v>
      </c>
      <c r="I374" s="307">
        <v>365</v>
      </c>
    </row>
    <row r="375" spans="1:9" ht="15" x14ac:dyDescent="0.2">
      <c r="A375" s="317" t="s">
        <v>3857</v>
      </c>
      <c r="B375" s="5">
        <f>IFERROR(VLOOKUP(A375,CatProd!C:G,5,FALSE),"")</f>
        <v>94</v>
      </c>
      <c r="C375" s="5" t="str">
        <f t="shared" ca="1" si="12"/>
        <v>HIV 1+2 - OraQuick HIV Self Test - 50 Tests</v>
      </c>
      <c r="D375" s="318" t="s">
        <v>4284</v>
      </c>
      <c r="E375" s="318" t="s">
        <v>4284</v>
      </c>
      <c r="F375" s="318" t="s">
        <v>4284</v>
      </c>
      <c r="G375" s="318" t="s">
        <v>4284</v>
      </c>
      <c r="H375" s="5" t="str">
        <f t="shared" ca="1" si="13"/>
        <v>94-HIV 1+2 - OraQuick HIV Self Test - 50 Tests</v>
      </c>
      <c r="I375" s="307">
        <v>366</v>
      </c>
    </row>
    <row r="376" spans="1:9" ht="15" x14ac:dyDescent="0.2">
      <c r="A376" s="317" t="s">
        <v>3857</v>
      </c>
      <c r="B376" s="5">
        <f>IFERROR(VLOOKUP(A376,CatProd!C:G,5,FALSE),"")</f>
        <v>94</v>
      </c>
      <c r="C376" s="5" t="str">
        <f t="shared" ca="1" si="12"/>
        <v xml:space="preserve"> HIV 1+2 - Stat-Pak Dipstick Assay Kit - 30 tests</v>
      </c>
      <c r="D376" s="317" t="s">
        <v>4285</v>
      </c>
      <c r="E376" s="317" t="s">
        <v>4285</v>
      </c>
      <c r="F376" s="317" t="s">
        <v>4285</v>
      </c>
      <c r="G376" s="317" t="s">
        <v>4285</v>
      </c>
      <c r="H376" s="5" t="str">
        <f t="shared" ca="1" si="13"/>
        <v>94- HIV 1+2 - Stat-Pak Dipstick Assay Kit - 30 tests</v>
      </c>
      <c r="I376" s="307">
        <v>367</v>
      </c>
    </row>
    <row r="377" spans="1:9" ht="15" x14ac:dyDescent="0.2">
      <c r="A377" s="317" t="s">
        <v>3857</v>
      </c>
      <c r="B377" s="5">
        <f>IFERROR(VLOOKUP(A377,CatProd!C:G,5,FALSE),"")</f>
        <v>94</v>
      </c>
      <c r="C377" s="5" t="str">
        <f t="shared" ca="1" si="12"/>
        <v xml:space="preserve"> HIV 1+2 - Stat-Pak HIV Kit - 20 tests</v>
      </c>
      <c r="D377" s="317" t="s">
        <v>4286</v>
      </c>
      <c r="E377" s="317" t="s">
        <v>4286</v>
      </c>
      <c r="F377" s="317" t="s">
        <v>4286</v>
      </c>
      <c r="G377" s="317" t="s">
        <v>4286</v>
      </c>
      <c r="H377" s="5" t="str">
        <f t="shared" ca="1" si="13"/>
        <v>94- HIV 1+2 - Stat-Pak HIV Kit - 20 tests</v>
      </c>
      <c r="I377" s="307">
        <v>368</v>
      </c>
    </row>
    <row r="378" spans="1:9" ht="15" x14ac:dyDescent="0.2">
      <c r="A378" s="317" t="s">
        <v>3857</v>
      </c>
      <c r="B378" s="5">
        <f>IFERROR(VLOOKUP(A378,CatProd!C:G,5,FALSE),"")</f>
        <v>94</v>
      </c>
      <c r="C378" s="5" t="str">
        <f t="shared" ca="1" si="12"/>
        <v xml:space="preserve"> HIV 1+2 - Uni-gold HIV Kit - 100 tests</v>
      </c>
      <c r="D378" s="317" t="s">
        <v>4287</v>
      </c>
      <c r="E378" s="317" t="s">
        <v>4287</v>
      </c>
      <c r="F378" s="317" t="s">
        <v>4287</v>
      </c>
      <c r="G378" s="317" t="s">
        <v>4287</v>
      </c>
      <c r="H378" s="5" t="str">
        <f t="shared" ca="1" si="13"/>
        <v>94- HIV 1+2 - Uni-gold HIV Kit - 100 tests</v>
      </c>
      <c r="I378" s="307">
        <v>369</v>
      </c>
    </row>
    <row r="379" spans="1:9" ht="15" x14ac:dyDescent="0.2">
      <c r="A379" s="317" t="s">
        <v>3857</v>
      </c>
      <c r="B379" s="5">
        <f>IFERROR(VLOOKUP(A379,CatProd!C:G,5,FALSE),"")</f>
        <v>94</v>
      </c>
      <c r="C379" s="5" t="str">
        <f t="shared" ca="1" si="12"/>
        <v xml:space="preserve"> HIV 1+2 - Uni-gold HIV Kit - 20 tests</v>
      </c>
      <c r="D379" s="317" t="s">
        <v>4288</v>
      </c>
      <c r="E379" s="317" t="s">
        <v>4288</v>
      </c>
      <c r="F379" s="317" t="s">
        <v>4288</v>
      </c>
      <c r="G379" s="317" t="s">
        <v>4288</v>
      </c>
      <c r="H379" s="5" t="str">
        <f t="shared" ca="1" si="13"/>
        <v>94- HIV 1+2 - Uni-gold HIV Kit - 20 tests</v>
      </c>
      <c r="I379" s="307">
        <v>370</v>
      </c>
    </row>
    <row r="380" spans="1:9" ht="15" x14ac:dyDescent="0.2">
      <c r="A380" s="317" t="s">
        <v>3857</v>
      </c>
      <c r="B380" s="5">
        <f>IFERROR(VLOOKUP(A380,CatProd!C:G,5,FALSE),"")</f>
        <v>94</v>
      </c>
      <c r="C380" s="5" t="str">
        <f t="shared" ca="1" si="12"/>
        <v xml:space="preserve"> HIV 1+2 - Vikia HIV Device Kit - 25 tests</v>
      </c>
      <c r="D380" s="317" t="s">
        <v>4289</v>
      </c>
      <c r="E380" s="317" t="s">
        <v>4289</v>
      </c>
      <c r="F380" s="317" t="s">
        <v>4289</v>
      </c>
      <c r="G380" s="317" t="s">
        <v>4289</v>
      </c>
      <c r="H380" s="5" t="str">
        <f t="shared" ca="1" si="13"/>
        <v>94- HIV 1+2 - Vikia HIV Device Kit - 25 tests</v>
      </c>
      <c r="I380" s="307">
        <v>371</v>
      </c>
    </row>
    <row r="381" spans="1:9" ht="15" x14ac:dyDescent="0.2">
      <c r="A381" s="317" t="s">
        <v>3857</v>
      </c>
      <c r="B381" s="5">
        <f>IFERROR(VLOOKUP(A381,CatProd!C:G,5,FALSE),"")</f>
        <v>94</v>
      </c>
      <c r="C381" s="5" t="str">
        <f t="shared" ca="1" si="12"/>
        <v xml:space="preserve"> HIV 1+2 Colloidal Gold - 50 tests</v>
      </c>
      <c r="D381" s="318" t="s">
        <v>4290</v>
      </c>
      <c r="E381" s="318" t="s">
        <v>4290</v>
      </c>
      <c r="F381" s="318" t="s">
        <v>4290</v>
      </c>
      <c r="G381" s="318" t="s">
        <v>4290</v>
      </c>
      <c r="H381" s="5" t="str">
        <f t="shared" ca="1" si="13"/>
        <v>94- HIV 1+2 Colloidal Gold - 50 tests</v>
      </c>
      <c r="I381" s="307">
        <v>372</v>
      </c>
    </row>
    <row r="382" spans="1:9" ht="15" x14ac:dyDescent="0.2">
      <c r="A382" s="317" t="s">
        <v>3857</v>
      </c>
      <c r="B382" s="5">
        <f>IFERROR(VLOOKUP(A382,CatProd!C:G,5,FALSE),"")</f>
        <v>94</v>
      </c>
      <c r="C382" s="5" t="str">
        <f t="shared" ca="1" si="12"/>
        <v xml:space="preserve"> HIV Self Testing - Generic Rapid Diagnostic Test Kit - 1 test</v>
      </c>
      <c r="D382" s="317" t="s">
        <v>4291</v>
      </c>
      <c r="E382" s="317" t="s">
        <v>4291</v>
      </c>
      <c r="F382" s="317" t="s">
        <v>4291</v>
      </c>
      <c r="G382" s="317" t="s">
        <v>4291</v>
      </c>
      <c r="H382" s="5" t="str">
        <f t="shared" ca="1" si="13"/>
        <v>94- HIV Self Testing - Generic Rapid Diagnostic Test Kit - 1 test</v>
      </c>
      <c r="I382" s="307">
        <v>373</v>
      </c>
    </row>
    <row r="383" spans="1:9" ht="15" x14ac:dyDescent="0.2">
      <c r="A383" s="317" t="s">
        <v>3857</v>
      </c>
      <c r="B383" s="5">
        <f>IFERROR(VLOOKUP(A383,CatProd!C:G,5,FALSE),"")</f>
        <v>94</v>
      </c>
      <c r="C383" s="5" t="str">
        <f t="shared" ca="1" si="12"/>
        <v xml:space="preserve"> HIV/Syphilis - Generic RDT - 1 test</v>
      </c>
      <c r="D383" s="317" t="s">
        <v>4292</v>
      </c>
      <c r="E383" s="317" t="s">
        <v>4292</v>
      </c>
      <c r="F383" s="317" t="s">
        <v>4292</v>
      </c>
      <c r="G383" s="317" t="s">
        <v>4292</v>
      </c>
      <c r="H383" s="5" t="str">
        <f t="shared" ca="1" si="13"/>
        <v>94- HIV/Syphilis - Generic RDT - 1 test</v>
      </c>
      <c r="I383" s="307">
        <v>374</v>
      </c>
    </row>
    <row r="384" spans="1:9" ht="15" x14ac:dyDescent="0.2">
      <c r="A384" s="317" t="s">
        <v>3857</v>
      </c>
      <c r="B384" s="5">
        <f>IFERROR(VLOOKUP(A384,CatProd!C:G,5,FALSE),"")</f>
        <v>94</v>
      </c>
      <c r="C384" s="5" t="str">
        <f t="shared" ca="1" si="12"/>
        <v xml:space="preserve"> HIV/Syphilis - SD Bioline Duo complete kit - 25 tests</v>
      </c>
      <c r="D384" s="317" t="s">
        <v>4293</v>
      </c>
      <c r="E384" s="317" t="s">
        <v>4293</v>
      </c>
      <c r="F384" s="317" t="s">
        <v>4293</v>
      </c>
      <c r="G384" s="317" t="s">
        <v>4293</v>
      </c>
      <c r="H384" s="5" t="str">
        <f t="shared" ca="1" si="13"/>
        <v>94- HIV/Syphilis - SD Bioline Duo complete kit - 25 tests</v>
      </c>
      <c r="I384" s="307">
        <v>375</v>
      </c>
    </row>
    <row r="385" spans="1:9" ht="15" x14ac:dyDescent="0.2">
      <c r="A385" s="317" t="s">
        <v>3857</v>
      </c>
      <c r="B385" s="5">
        <f>IFERROR(VLOOKUP(A385,CatProd!C:G,5,FALSE),"")</f>
        <v>94</v>
      </c>
      <c r="C385" s="5" t="str">
        <f t="shared" ca="1" si="12"/>
        <v xml:space="preserve"> [enter specifications manually] </v>
      </c>
      <c r="D385" s="317" t="s">
        <v>4252</v>
      </c>
      <c r="E385" s="317" t="s">
        <v>4252</v>
      </c>
      <c r="F385" s="317" t="s">
        <v>4252</v>
      </c>
      <c r="G385" s="317" t="s">
        <v>4252</v>
      </c>
      <c r="H385" s="5" t="str">
        <f t="shared" ca="1" si="13"/>
        <v xml:space="preserve">94- [enter specifications manually] </v>
      </c>
      <c r="I385" s="307">
        <v>376</v>
      </c>
    </row>
    <row r="386" spans="1:9" ht="15" x14ac:dyDescent="0.2">
      <c r="A386" s="317" t="s">
        <v>4255</v>
      </c>
      <c r="B386" s="5">
        <f>IFERROR(VLOOKUP(A386,CatProd!C:G,5,FALSE),"")</f>
        <v>95</v>
      </c>
      <c r="C386" s="5" t="str">
        <f t="shared" ref="C386:C449" ca="1" si="14">IF(OFFSET(D386,0,LangOffset,1,1)&lt;&gt;"",OFFSET(D386,0,LangOffset,1,1),"")</f>
        <v xml:space="preserve"> Determine TB LAM Ag Test, 100 test/kit</v>
      </c>
      <c r="D386" s="318" t="s">
        <v>4294</v>
      </c>
      <c r="E386" s="318" t="s">
        <v>4294</v>
      </c>
      <c r="F386" s="318" t="s">
        <v>4294</v>
      </c>
      <c r="G386" s="318" t="s">
        <v>4294</v>
      </c>
      <c r="H386" s="5" t="str">
        <f t="shared" ca="1" si="13"/>
        <v>95- Determine TB LAM Ag Test, 100 test/kit</v>
      </c>
      <c r="I386" s="307">
        <v>377</v>
      </c>
    </row>
    <row r="387" spans="1:9" ht="15" x14ac:dyDescent="0.2">
      <c r="A387" s="317" t="s">
        <v>4255</v>
      </c>
      <c r="B387" s="5">
        <f>IFERROR(VLOOKUP(A387,CatProd!C:G,5,FALSE),"")</f>
        <v>95</v>
      </c>
      <c r="C387" s="5" t="str">
        <f t="shared" ca="1" si="14"/>
        <v xml:space="preserve"> GeneXpert Cartridge 10</v>
      </c>
      <c r="D387" s="317" t="s">
        <v>4261</v>
      </c>
      <c r="E387" s="317" t="s">
        <v>4261</v>
      </c>
      <c r="F387" s="317" t="s">
        <v>4261</v>
      </c>
      <c r="G387" s="317" t="s">
        <v>4261</v>
      </c>
      <c r="H387" s="5" t="str">
        <f t="shared" ca="1" si="13"/>
        <v>95- GeneXpert Cartridge 10</v>
      </c>
      <c r="I387" s="307">
        <v>378</v>
      </c>
    </row>
    <row r="388" spans="1:9" ht="15" x14ac:dyDescent="0.2">
      <c r="A388" s="317" t="s">
        <v>4255</v>
      </c>
      <c r="B388" s="5">
        <f>IFERROR(VLOOKUP(A388,CatProd!C:G,5,FALSE),"")</f>
        <v>95</v>
      </c>
      <c r="C388" s="5" t="str">
        <f t="shared" ca="1" si="14"/>
        <v xml:space="preserve"> GeneXpert Cartridge 50</v>
      </c>
      <c r="D388" s="317" t="s">
        <v>4295</v>
      </c>
      <c r="E388" s="317" t="s">
        <v>4295</v>
      </c>
      <c r="F388" s="317" t="s">
        <v>4295</v>
      </c>
      <c r="G388" s="317" t="s">
        <v>4295</v>
      </c>
      <c r="H388" s="5" t="str">
        <f t="shared" ca="1" si="13"/>
        <v>95- GeneXpert Cartridge 50</v>
      </c>
      <c r="I388" s="307">
        <v>379</v>
      </c>
    </row>
    <row r="389" spans="1:9" ht="15" x14ac:dyDescent="0.2">
      <c r="A389" s="317" t="s">
        <v>4255</v>
      </c>
      <c r="B389" s="5">
        <f>IFERROR(VLOOKUP(A389,CatProd!C:G,5,FALSE),"")</f>
        <v>95</v>
      </c>
      <c r="C389" s="5" t="str">
        <f t="shared" ca="1" si="14"/>
        <v xml:space="preserve"> GeneXpert ULTRA Cartridge 10</v>
      </c>
      <c r="D389" s="317" t="s">
        <v>4296</v>
      </c>
      <c r="E389" s="317" t="s">
        <v>4296</v>
      </c>
      <c r="F389" s="317" t="s">
        <v>4296</v>
      </c>
      <c r="G389" s="317" t="s">
        <v>4296</v>
      </c>
      <c r="H389" s="5" t="str">
        <f t="shared" ca="1" si="13"/>
        <v>95- GeneXpert ULTRA Cartridge 10</v>
      </c>
      <c r="I389" s="307">
        <v>380</v>
      </c>
    </row>
    <row r="390" spans="1:9" ht="15" x14ac:dyDescent="0.2">
      <c r="A390" s="317" t="s">
        <v>4255</v>
      </c>
      <c r="B390" s="5">
        <f>IFERROR(VLOOKUP(A390,CatProd!C:G,5,FALSE),"")</f>
        <v>95</v>
      </c>
      <c r="C390" s="5" t="str">
        <f t="shared" ca="1" si="14"/>
        <v xml:space="preserve"> GeneXpert ULTRA Cartridge 50</v>
      </c>
      <c r="D390" s="317" t="s">
        <v>4297</v>
      </c>
      <c r="E390" s="317" t="s">
        <v>4297</v>
      </c>
      <c r="F390" s="317" t="s">
        <v>4297</v>
      </c>
      <c r="G390" s="317" t="s">
        <v>4297</v>
      </c>
      <c r="H390" s="5" t="str">
        <f t="shared" ca="1" si="13"/>
        <v>95- GeneXpert ULTRA Cartridge 50</v>
      </c>
      <c r="I390" s="307">
        <v>381</v>
      </c>
    </row>
    <row r="391" spans="1:9" ht="15" x14ac:dyDescent="0.2">
      <c r="A391" s="317" t="s">
        <v>3858</v>
      </c>
      <c r="B391" s="5">
        <f>IFERROR(VLOOKUP(A391,CatProd!C:G,5,FALSE),"")</f>
        <v>96</v>
      </c>
      <c r="C391" s="5" t="str">
        <f t="shared" ca="1" si="14"/>
        <v>Malaria Antigen P.f , HRP2/pLDH, Kit, 25 Tests</v>
      </c>
      <c r="D391" s="318" t="s">
        <v>4298</v>
      </c>
      <c r="E391" s="318" t="s">
        <v>4298</v>
      </c>
      <c r="F391" s="318" t="s">
        <v>4298</v>
      </c>
      <c r="G391" s="318" t="s">
        <v>4298</v>
      </c>
      <c r="H391" s="5" t="str">
        <f t="shared" ca="1" si="13"/>
        <v>96-Malaria Antigen P.f , HRP2/pLDH, Kit, 25 Tests</v>
      </c>
      <c r="I391" s="307">
        <v>382</v>
      </c>
    </row>
    <row r="392" spans="1:9" ht="15" x14ac:dyDescent="0.2">
      <c r="A392" s="317" t="s">
        <v>3858</v>
      </c>
      <c r="B392" s="5">
        <f>IFERROR(VLOOKUP(A392,CatProd!C:G,5,FALSE),"")</f>
        <v>96</v>
      </c>
      <c r="C392" s="5" t="str">
        <f t="shared" ca="1" si="14"/>
        <v>Malaria Antigen P.f / P.v, HRP2, pLDH, Kit, 10 Tests</v>
      </c>
      <c r="D392" s="318" t="s">
        <v>4299</v>
      </c>
      <c r="E392" s="318" t="s">
        <v>4299</v>
      </c>
      <c r="F392" s="318" t="s">
        <v>4299</v>
      </c>
      <c r="G392" s="318" t="s">
        <v>4299</v>
      </c>
      <c r="H392" s="5" t="str">
        <f t="shared" ca="1" si="13"/>
        <v>96-Malaria Antigen P.f / P.v, HRP2, pLDH, Kit, 10 Tests</v>
      </c>
      <c r="I392" s="307">
        <v>383</v>
      </c>
    </row>
    <row r="393" spans="1:9" ht="15" x14ac:dyDescent="0.2">
      <c r="A393" s="317" t="s">
        <v>3858</v>
      </c>
      <c r="B393" s="5">
        <f>IFERROR(VLOOKUP(A393,CatProd!C:G,5,FALSE),"")</f>
        <v>96</v>
      </c>
      <c r="C393" s="5" t="str">
        <f t="shared" ca="1" si="14"/>
        <v>Malaria Rapid Diagnostic Test Kit - PAN - 25 tests</v>
      </c>
      <c r="D393" s="317" t="s">
        <v>4300</v>
      </c>
      <c r="E393" s="317" t="s">
        <v>4300</v>
      </c>
      <c r="F393" s="317" t="s">
        <v>4300</v>
      </c>
      <c r="G393" s="317" t="s">
        <v>4300</v>
      </c>
      <c r="H393" s="5" t="str">
        <f t="shared" ref="H393:H456" ca="1" si="15">CONCATENATE(B393,"-",C393)</f>
        <v>96-Malaria Rapid Diagnostic Test Kit - PAN - 25 tests</v>
      </c>
      <c r="I393" s="307">
        <v>384</v>
      </c>
    </row>
    <row r="394" spans="1:9" ht="15" x14ac:dyDescent="0.2">
      <c r="A394" s="317" t="s">
        <v>3858</v>
      </c>
      <c r="B394" s="5">
        <f>IFERROR(VLOOKUP(A394,CatProd!C:G,5,FALSE),"")</f>
        <v>96</v>
      </c>
      <c r="C394" s="5" t="str">
        <f t="shared" ca="1" si="14"/>
        <v>Malaria Rapid Diagnostic Test Kit - Pf/Pv - 25 tests</v>
      </c>
      <c r="D394" s="318" t="s">
        <v>4301</v>
      </c>
      <c r="E394" s="318" t="s">
        <v>4301</v>
      </c>
      <c r="F394" s="318" t="s">
        <v>4301</v>
      </c>
      <c r="G394" s="318" t="s">
        <v>4301</v>
      </c>
      <c r="H394" s="5" t="str">
        <f t="shared" ca="1" si="15"/>
        <v>96-Malaria Rapid Diagnostic Test Kit - Pf/Pv - 25 tests</v>
      </c>
      <c r="I394" s="307">
        <v>385</v>
      </c>
    </row>
    <row r="395" spans="1:9" ht="15" x14ac:dyDescent="0.2">
      <c r="A395" s="317" t="s">
        <v>3858</v>
      </c>
      <c r="B395" s="5">
        <f>IFERROR(VLOOKUP(A395,CatProd!C:G,5,FALSE),"")</f>
        <v>96</v>
      </c>
      <c r="C395" s="5" t="str">
        <f t="shared" ca="1" si="14"/>
        <v>Malaria Rapid Diagnostic Test Kit - Pf only - 25 tests</v>
      </c>
      <c r="D395" s="317" t="s">
        <v>4302</v>
      </c>
      <c r="E395" s="317" t="s">
        <v>4302</v>
      </c>
      <c r="F395" s="317" t="s">
        <v>4302</v>
      </c>
      <c r="G395" s="317" t="s">
        <v>4302</v>
      </c>
      <c r="H395" s="5" t="str">
        <f t="shared" ca="1" si="15"/>
        <v>96-Malaria Rapid Diagnostic Test Kit - Pf only - 25 tests</v>
      </c>
      <c r="I395" s="307">
        <v>386</v>
      </c>
    </row>
    <row r="396" spans="1:9" ht="15" x14ac:dyDescent="0.2">
      <c r="A396" s="317" t="s">
        <v>3858</v>
      </c>
      <c r="B396" s="5">
        <f>IFERROR(VLOOKUP(A396,CatProd!C:G,5,FALSE),"")</f>
        <v>96</v>
      </c>
      <c r="C396" s="5" t="str">
        <f t="shared" ca="1" si="14"/>
        <v>Malaria Rapid Diagnostic Test Kit - Pf/PAN - 25 tests</v>
      </c>
      <c r="D396" s="317" t="s">
        <v>4303</v>
      </c>
      <c r="E396" s="317" t="s">
        <v>4303</v>
      </c>
      <c r="F396" s="317" t="s">
        <v>4303</v>
      </c>
      <c r="G396" s="317" t="s">
        <v>4303</v>
      </c>
      <c r="H396" s="5" t="str">
        <f t="shared" ca="1" si="15"/>
        <v>96-Malaria Rapid Diagnostic Test Kit - Pf/PAN - 25 tests</v>
      </c>
      <c r="I396" s="307">
        <v>387</v>
      </c>
    </row>
    <row r="397" spans="1:9" ht="15" x14ac:dyDescent="0.2">
      <c r="A397" s="317" t="s">
        <v>3858</v>
      </c>
      <c r="B397" s="5">
        <f>IFERROR(VLOOKUP(A397,CatProd!C:G,5,FALSE),"")</f>
        <v>96</v>
      </c>
      <c r="C397" s="5" t="str">
        <f t="shared" ca="1" si="14"/>
        <v>Malaria Rapid Diagnostic Test Kit - Pf/VOM - 25 tests</v>
      </c>
      <c r="D397" s="317" t="s">
        <v>4304</v>
      </c>
      <c r="E397" s="317" t="s">
        <v>4304</v>
      </c>
      <c r="F397" s="317" t="s">
        <v>4304</v>
      </c>
      <c r="G397" s="317" t="s">
        <v>4304</v>
      </c>
      <c r="H397" s="5" t="str">
        <f t="shared" ca="1" si="15"/>
        <v>96-Malaria Rapid Diagnostic Test Kit - Pf/VOM - 25 tests</v>
      </c>
      <c r="I397" s="307">
        <v>388</v>
      </c>
    </row>
    <row r="398" spans="1:9" ht="15" x14ac:dyDescent="0.2">
      <c r="A398" s="317" t="s">
        <v>4305</v>
      </c>
      <c r="B398" s="5">
        <f>IFERROR(VLOOKUP(A398,CatProd!C:G,5,FALSE),"")</f>
        <v>97</v>
      </c>
      <c r="C398" s="5" t="str">
        <f t="shared" ca="1" si="14"/>
        <v>[enter specifications manually]</v>
      </c>
      <c r="D398" s="317" t="s">
        <v>4315</v>
      </c>
      <c r="E398" s="317" t="s">
        <v>4315</v>
      </c>
      <c r="F398" s="317" t="s">
        <v>4315</v>
      </c>
      <c r="G398" s="317" t="s">
        <v>4315</v>
      </c>
      <c r="H398" s="5" t="str">
        <f t="shared" ca="1" si="15"/>
        <v>97-[enter specifications manually]</v>
      </c>
      <c r="I398" s="307">
        <v>389</v>
      </c>
    </row>
    <row r="399" spans="1:9" ht="15" x14ac:dyDescent="0.2">
      <c r="A399" s="317" t="s">
        <v>4306</v>
      </c>
      <c r="B399" s="5">
        <f>IFERROR(VLOOKUP(A399,CatProd!C:G,5,FALSE),"")</f>
        <v>98</v>
      </c>
      <c r="C399" s="5" t="str">
        <f t="shared" ca="1" si="14"/>
        <v>[enter specifications manually]</v>
      </c>
      <c r="D399" s="317" t="s">
        <v>4315</v>
      </c>
      <c r="E399" s="317" t="s">
        <v>4315</v>
      </c>
      <c r="F399" s="317" t="s">
        <v>4315</v>
      </c>
      <c r="G399" s="317" t="s">
        <v>4315</v>
      </c>
      <c r="H399" s="5" t="str">
        <f t="shared" ca="1" si="15"/>
        <v>98-[enter specifications manually]</v>
      </c>
      <c r="I399" s="307">
        <v>390</v>
      </c>
    </row>
    <row r="400" spans="1:9" ht="15" x14ac:dyDescent="0.2">
      <c r="A400" s="317" t="s">
        <v>4307</v>
      </c>
      <c r="B400" s="5">
        <f>IFERROR(VLOOKUP(A400,CatProd!C:G,5,FALSE),"")</f>
        <v>99</v>
      </c>
      <c r="C400" s="5" t="str">
        <f t="shared" ca="1" si="14"/>
        <v>[enter specifications manually]</v>
      </c>
      <c r="D400" s="317" t="s">
        <v>4315</v>
      </c>
      <c r="E400" s="317" t="s">
        <v>4315</v>
      </c>
      <c r="F400" s="317" t="s">
        <v>4315</v>
      </c>
      <c r="G400" s="317" t="s">
        <v>4315</v>
      </c>
      <c r="H400" s="5" t="str">
        <f t="shared" ca="1" si="15"/>
        <v>99-[enter specifications manually]</v>
      </c>
      <c r="I400" s="307">
        <v>391</v>
      </c>
    </row>
    <row r="401" spans="1:9" ht="15" x14ac:dyDescent="0.2">
      <c r="A401" s="317" t="s">
        <v>4308</v>
      </c>
      <c r="B401" s="5">
        <f>IFERROR(VLOOKUP(A401,CatProd!C:G,5,FALSE),"")</f>
        <v>100</v>
      </c>
      <c r="C401" s="5" t="str">
        <f t="shared" ca="1" si="14"/>
        <v>[enter specifications manually]</v>
      </c>
      <c r="D401" s="317" t="s">
        <v>4315</v>
      </c>
      <c r="E401" s="317" t="s">
        <v>4315</v>
      </c>
      <c r="F401" s="317" t="s">
        <v>4315</v>
      </c>
      <c r="G401" s="317" t="s">
        <v>4315</v>
      </c>
      <c r="H401" s="5" t="str">
        <f t="shared" ca="1" si="15"/>
        <v>100-[enter specifications manually]</v>
      </c>
      <c r="I401" s="307">
        <v>392</v>
      </c>
    </row>
    <row r="402" spans="1:9" ht="15" x14ac:dyDescent="0.2">
      <c r="A402" s="317" t="s">
        <v>4309</v>
      </c>
      <c r="B402" s="5">
        <f>IFERROR(VLOOKUP(A402,CatProd!C:G,5,FALSE),"")</f>
        <v>101</v>
      </c>
      <c r="C402" s="5" t="str">
        <f t="shared" ca="1" si="14"/>
        <v>MTB/MPT64 identification-Rapid test - 30 tests</v>
      </c>
      <c r="D402" s="317" t="s">
        <v>4316</v>
      </c>
      <c r="E402" s="317" t="s">
        <v>4316</v>
      </c>
      <c r="F402" s="317" t="s">
        <v>4316</v>
      </c>
      <c r="G402" s="317" t="s">
        <v>4316</v>
      </c>
      <c r="H402" s="5" t="str">
        <f t="shared" ca="1" si="15"/>
        <v>101-MTB/MPT64 identification-Rapid test - 30 tests</v>
      </c>
      <c r="I402" s="307">
        <v>393</v>
      </c>
    </row>
    <row r="403" spans="1:9" ht="15" x14ac:dyDescent="0.2">
      <c r="A403" s="317" t="s">
        <v>4255</v>
      </c>
      <c r="B403" s="5">
        <f>IFERROR(VLOOKUP(A403,CatProd!C:G,5,FALSE),"")</f>
        <v>95</v>
      </c>
      <c r="C403" s="5" t="str">
        <f t="shared" ca="1" si="14"/>
        <v xml:space="preserve"> [enter specifications manually] </v>
      </c>
      <c r="D403" s="317" t="s">
        <v>4252</v>
      </c>
      <c r="E403" s="317" t="s">
        <v>4252</v>
      </c>
      <c r="F403" s="317" t="s">
        <v>4252</v>
      </c>
      <c r="G403" s="317" t="s">
        <v>4252</v>
      </c>
      <c r="H403" s="5" t="str">
        <f t="shared" ca="1" si="15"/>
        <v xml:space="preserve">95- [enter specifications manually] </v>
      </c>
      <c r="I403" s="307">
        <v>394</v>
      </c>
    </row>
    <row r="404" spans="1:9" ht="15" x14ac:dyDescent="0.2">
      <c r="A404" s="317" t="s">
        <v>4310</v>
      </c>
      <c r="B404" s="5">
        <f>IFERROR(VLOOKUP(A404,CatProd!C:G,5,FALSE),"")</f>
        <v>103</v>
      </c>
      <c r="C404" s="5" t="str">
        <f t="shared" ca="1" si="14"/>
        <v xml:space="preserve"> [enter specifications manually]</v>
      </c>
      <c r="D404" s="317" t="s">
        <v>4038</v>
      </c>
      <c r="E404" s="317" t="s">
        <v>4038</v>
      </c>
      <c r="F404" s="317" t="s">
        <v>4038</v>
      </c>
      <c r="G404" s="317" t="s">
        <v>4038</v>
      </c>
      <c r="H404" s="5" t="str">
        <f t="shared" ca="1" si="15"/>
        <v>103- [enter specifications manually]</v>
      </c>
      <c r="I404" s="307">
        <v>395</v>
      </c>
    </row>
    <row r="405" spans="1:9" ht="15" x14ac:dyDescent="0.2">
      <c r="A405" s="317" t="s">
        <v>4311</v>
      </c>
      <c r="B405" s="5">
        <f>IFERROR(VLOOKUP(A405,CatProd!C:G,5,FALSE),"")</f>
        <v>104</v>
      </c>
      <c r="C405" s="5" t="str">
        <f t="shared" ca="1" si="14"/>
        <v xml:space="preserve"> Alpha-cypermethrin WG-SB</v>
      </c>
      <c r="D405" s="317" t="s">
        <v>4317</v>
      </c>
      <c r="E405" s="317" t="s">
        <v>4317</v>
      </c>
      <c r="F405" s="317" t="s">
        <v>4317</v>
      </c>
      <c r="G405" s="317" t="s">
        <v>4317</v>
      </c>
      <c r="H405" s="5" t="str">
        <f t="shared" ca="1" si="15"/>
        <v>104- Alpha-cypermethrin WG-SB</v>
      </c>
      <c r="I405" s="307">
        <v>396</v>
      </c>
    </row>
    <row r="406" spans="1:9" ht="15" x14ac:dyDescent="0.2">
      <c r="A406" s="317" t="s">
        <v>4311</v>
      </c>
      <c r="B406" s="5">
        <f>IFERROR(VLOOKUP(A406,CatProd!C:G,5,FALSE),"")</f>
        <v>104</v>
      </c>
      <c r="C406" s="5" t="str">
        <f t="shared" ca="1" si="14"/>
        <v xml:space="preserve"> Alpha-cypermethrin WP, SC</v>
      </c>
      <c r="D406" s="317" t="s">
        <v>4318</v>
      </c>
      <c r="E406" s="317" t="s">
        <v>4318</v>
      </c>
      <c r="F406" s="317" t="s">
        <v>4318</v>
      </c>
      <c r="G406" s="317" t="s">
        <v>4318</v>
      </c>
      <c r="H406" s="5" t="str">
        <f t="shared" ca="1" si="15"/>
        <v>104- Alpha-cypermethrin WP, SC</v>
      </c>
      <c r="I406" s="307">
        <v>397</v>
      </c>
    </row>
    <row r="407" spans="1:9" ht="15" x14ac:dyDescent="0.2">
      <c r="A407" s="317" t="s">
        <v>4311</v>
      </c>
      <c r="B407" s="5">
        <f>IFERROR(VLOOKUP(A407,CatProd!C:G,5,FALSE),"")</f>
        <v>104</v>
      </c>
      <c r="C407" s="5" t="str">
        <f t="shared" ca="1" si="14"/>
        <v xml:space="preserve"> Bendiocarb WP, WP-SB</v>
      </c>
      <c r="D407" s="317" t="s">
        <v>4319</v>
      </c>
      <c r="E407" s="317" t="s">
        <v>4319</v>
      </c>
      <c r="F407" s="317" t="s">
        <v>4319</v>
      </c>
      <c r="G407" s="317" t="s">
        <v>4319</v>
      </c>
      <c r="H407" s="5" t="str">
        <f t="shared" ca="1" si="15"/>
        <v>104- Bendiocarb WP, WP-SB</v>
      </c>
      <c r="I407" s="307">
        <v>398</v>
      </c>
    </row>
    <row r="408" spans="1:9" ht="15" x14ac:dyDescent="0.2">
      <c r="A408" s="317" t="s">
        <v>4311</v>
      </c>
      <c r="B408" s="5">
        <f>IFERROR(VLOOKUP(A408,CatProd!C:G,5,FALSE),"")</f>
        <v>104</v>
      </c>
      <c r="C408" s="5" t="str">
        <f t="shared" ca="1" si="14"/>
        <v xml:space="preserve"> Bifenthrin WP</v>
      </c>
      <c r="D408" s="317" t="s">
        <v>4320</v>
      </c>
      <c r="E408" s="317" t="s">
        <v>4320</v>
      </c>
      <c r="F408" s="317" t="s">
        <v>4320</v>
      </c>
      <c r="G408" s="317" t="s">
        <v>4320</v>
      </c>
      <c r="H408" s="5" t="str">
        <f t="shared" ca="1" si="15"/>
        <v>104- Bifenthrin WP</v>
      </c>
      <c r="I408" s="307">
        <v>399</v>
      </c>
    </row>
    <row r="409" spans="1:9" ht="15" x14ac:dyDescent="0.2">
      <c r="A409" s="317" t="s">
        <v>4311</v>
      </c>
      <c r="B409" s="5">
        <f>IFERROR(VLOOKUP(A409,CatProd!C:G,5,FALSE),"")</f>
        <v>104</v>
      </c>
      <c r="C409" s="5" t="str">
        <f t="shared" ca="1" si="14"/>
        <v xml:space="preserve"> Cyfluthrin WP </v>
      </c>
      <c r="D409" s="317" t="s">
        <v>4321</v>
      </c>
      <c r="E409" s="317" t="s">
        <v>4321</v>
      </c>
      <c r="F409" s="317" t="s">
        <v>4321</v>
      </c>
      <c r="G409" s="317" t="s">
        <v>4321</v>
      </c>
      <c r="H409" s="5" t="str">
        <f t="shared" ca="1" si="15"/>
        <v xml:space="preserve">104- Cyfluthrin WP </v>
      </c>
      <c r="I409" s="307">
        <v>400</v>
      </c>
    </row>
    <row r="410" spans="1:9" ht="15" x14ac:dyDescent="0.2">
      <c r="A410" s="317" t="s">
        <v>4311</v>
      </c>
      <c r="B410" s="5">
        <f>IFERROR(VLOOKUP(A410,CatProd!C:G,5,FALSE),"")</f>
        <v>104</v>
      </c>
      <c r="C410" s="5" t="str">
        <f t="shared" ca="1" si="14"/>
        <v xml:space="preserve"> DDT WP </v>
      </c>
      <c r="D410" s="317" t="s">
        <v>4322</v>
      </c>
      <c r="E410" s="317" t="s">
        <v>4322</v>
      </c>
      <c r="F410" s="317" t="s">
        <v>4322</v>
      </c>
      <c r="G410" s="317" t="s">
        <v>4322</v>
      </c>
      <c r="H410" s="5" t="str">
        <f t="shared" ca="1" si="15"/>
        <v xml:space="preserve">104- DDT WP </v>
      </c>
      <c r="I410" s="307">
        <v>401</v>
      </c>
    </row>
    <row r="411" spans="1:9" ht="15" x14ac:dyDescent="0.2">
      <c r="A411" s="317" t="s">
        <v>4311</v>
      </c>
      <c r="B411" s="5">
        <f>IFERROR(VLOOKUP(A411,CatProd!C:G,5,FALSE),"")</f>
        <v>104</v>
      </c>
      <c r="C411" s="5" t="str">
        <f t="shared" ca="1" si="14"/>
        <v xml:space="preserve"> Deltamethrin SC-PE</v>
      </c>
      <c r="D411" s="317" t="s">
        <v>4323</v>
      </c>
      <c r="E411" s="317" t="s">
        <v>4323</v>
      </c>
      <c r="F411" s="317" t="s">
        <v>4323</v>
      </c>
      <c r="G411" s="317" t="s">
        <v>4323</v>
      </c>
      <c r="H411" s="5" t="str">
        <f t="shared" ca="1" si="15"/>
        <v>104- Deltamethrin SC-PE</v>
      </c>
      <c r="I411" s="307">
        <v>402</v>
      </c>
    </row>
    <row r="412" spans="1:9" ht="15" x14ac:dyDescent="0.2">
      <c r="A412" s="317" t="s">
        <v>4311</v>
      </c>
      <c r="B412" s="5">
        <f>IFERROR(VLOOKUP(A412,CatProd!C:G,5,FALSE),"")</f>
        <v>104</v>
      </c>
      <c r="C412" s="5" t="str">
        <f t="shared" ca="1" si="14"/>
        <v xml:space="preserve"> Deltamethrin WP, WG, WG-SB</v>
      </c>
      <c r="D412" s="317" t="s">
        <v>4324</v>
      </c>
      <c r="E412" s="317" t="s">
        <v>4324</v>
      </c>
      <c r="F412" s="317" t="s">
        <v>4324</v>
      </c>
      <c r="G412" s="317" t="s">
        <v>4324</v>
      </c>
      <c r="H412" s="5" t="str">
        <f t="shared" ca="1" si="15"/>
        <v>104- Deltamethrin WP, WG, WG-SB</v>
      </c>
      <c r="I412" s="307">
        <v>403</v>
      </c>
    </row>
    <row r="413" spans="1:9" ht="15" x14ac:dyDescent="0.2">
      <c r="A413" s="317" t="s">
        <v>4311</v>
      </c>
      <c r="B413" s="5">
        <f>IFERROR(VLOOKUP(A413,CatProd!C:G,5,FALSE),"")</f>
        <v>104</v>
      </c>
      <c r="C413" s="5" t="str">
        <f t="shared" ca="1" si="14"/>
        <v xml:space="preserve"> Etofenprox WP </v>
      </c>
      <c r="D413" s="317" t="s">
        <v>4325</v>
      </c>
      <c r="E413" s="317" t="s">
        <v>4325</v>
      </c>
      <c r="F413" s="317" t="s">
        <v>4325</v>
      </c>
      <c r="G413" s="317" t="s">
        <v>4325</v>
      </c>
      <c r="H413" s="5" t="str">
        <f t="shared" ca="1" si="15"/>
        <v xml:space="preserve">104- Etofenprox WP </v>
      </c>
      <c r="I413" s="307">
        <v>404</v>
      </c>
    </row>
    <row r="414" spans="1:9" ht="15" x14ac:dyDescent="0.2">
      <c r="A414" s="317" t="s">
        <v>4311</v>
      </c>
      <c r="B414" s="5">
        <f>IFERROR(VLOOKUP(A414,CatProd!C:G,5,FALSE),"")</f>
        <v>104</v>
      </c>
      <c r="C414" s="5" t="str">
        <f t="shared" ca="1" si="14"/>
        <v xml:space="preserve"> Fenitrothion WP </v>
      </c>
      <c r="D414" s="317" t="s">
        <v>4326</v>
      </c>
      <c r="E414" s="317" t="s">
        <v>4326</v>
      </c>
      <c r="F414" s="317" t="s">
        <v>4326</v>
      </c>
      <c r="G414" s="317" t="s">
        <v>4326</v>
      </c>
      <c r="H414" s="5" t="str">
        <f t="shared" ca="1" si="15"/>
        <v xml:space="preserve">104- Fenitrothion WP </v>
      </c>
      <c r="I414" s="307">
        <v>405</v>
      </c>
    </row>
    <row r="415" spans="1:9" ht="15" x14ac:dyDescent="0.2">
      <c r="A415" s="317" t="s">
        <v>4311</v>
      </c>
      <c r="B415" s="5">
        <f>IFERROR(VLOOKUP(A415,CatProd!C:G,5,FALSE),"")</f>
        <v>104</v>
      </c>
      <c r="C415" s="5" t="str">
        <f t="shared" ca="1" si="14"/>
        <v xml:space="preserve"> Lambda-cyhalothrin WP, CS</v>
      </c>
      <c r="D415" s="317" t="s">
        <v>4327</v>
      </c>
      <c r="E415" s="317" t="s">
        <v>4327</v>
      </c>
      <c r="F415" s="317" t="s">
        <v>4327</v>
      </c>
      <c r="G415" s="317" t="s">
        <v>4327</v>
      </c>
      <c r="H415" s="5" t="str">
        <f t="shared" ca="1" si="15"/>
        <v>104- Lambda-cyhalothrin WP, CS</v>
      </c>
      <c r="I415" s="307">
        <v>406</v>
      </c>
    </row>
    <row r="416" spans="1:9" ht="15" x14ac:dyDescent="0.2">
      <c r="A416" s="317" t="s">
        <v>4311</v>
      </c>
      <c r="B416" s="5">
        <f>IFERROR(VLOOKUP(A416,CatProd!C:G,5,FALSE),"")</f>
        <v>104</v>
      </c>
      <c r="C416" s="5" t="str">
        <f t="shared" ca="1" si="14"/>
        <v xml:space="preserve"> Malathion WP </v>
      </c>
      <c r="D416" s="317" t="s">
        <v>4328</v>
      </c>
      <c r="E416" s="317" t="s">
        <v>4328</v>
      </c>
      <c r="F416" s="317" t="s">
        <v>4328</v>
      </c>
      <c r="G416" s="317" t="s">
        <v>4328</v>
      </c>
      <c r="H416" s="5" t="str">
        <f t="shared" ca="1" si="15"/>
        <v xml:space="preserve">104- Malathion WP </v>
      </c>
      <c r="I416" s="307">
        <v>407</v>
      </c>
    </row>
    <row r="417" spans="1:9" ht="15" x14ac:dyDescent="0.2">
      <c r="A417" s="317" t="s">
        <v>4311</v>
      </c>
      <c r="B417" s="5">
        <f>IFERROR(VLOOKUP(A417,CatProd!C:G,5,FALSE),"")</f>
        <v>104</v>
      </c>
      <c r="C417" s="5" t="str">
        <f t="shared" ca="1" si="14"/>
        <v xml:space="preserve"> Other insecticide</v>
      </c>
      <c r="D417" s="317" t="s">
        <v>4329</v>
      </c>
      <c r="E417" s="317" t="s">
        <v>4329</v>
      </c>
      <c r="F417" s="317" t="s">
        <v>4329</v>
      </c>
      <c r="G417" s="317" t="s">
        <v>4329</v>
      </c>
      <c r="H417" s="5" t="str">
        <f t="shared" ca="1" si="15"/>
        <v>104- Other insecticide</v>
      </c>
      <c r="I417" s="307">
        <v>408</v>
      </c>
    </row>
    <row r="418" spans="1:9" ht="15" x14ac:dyDescent="0.2">
      <c r="A418" s="317" t="s">
        <v>4311</v>
      </c>
      <c r="B418" s="5">
        <f>IFERROR(VLOOKUP(A418,CatProd!C:G,5,FALSE),"")</f>
        <v>104</v>
      </c>
      <c r="C418" s="5" t="str">
        <f t="shared" ca="1" si="14"/>
        <v xml:space="preserve"> Pirimiphos-methyl CS</v>
      </c>
      <c r="D418" s="317" t="s">
        <v>4330</v>
      </c>
      <c r="E418" s="317" t="s">
        <v>4330</v>
      </c>
      <c r="F418" s="317" t="s">
        <v>4330</v>
      </c>
      <c r="G418" s="317" t="s">
        <v>4330</v>
      </c>
      <c r="H418" s="5" t="str">
        <f t="shared" ca="1" si="15"/>
        <v>104- Pirimiphos-methyl CS</v>
      </c>
      <c r="I418" s="307">
        <v>409</v>
      </c>
    </row>
    <row r="419" spans="1:9" ht="15" x14ac:dyDescent="0.2">
      <c r="A419" s="317" t="s">
        <v>4311</v>
      </c>
      <c r="B419" s="5">
        <f>IFERROR(VLOOKUP(A419,CatProd!C:G,5,FALSE),"")</f>
        <v>104</v>
      </c>
      <c r="C419" s="5" t="str">
        <f t="shared" ca="1" si="14"/>
        <v xml:space="preserve"> Pirimiphos-methyl WP </v>
      </c>
      <c r="D419" s="317" t="s">
        <v>4331</v>
      </c>
      <c r="E419" s="317" t="s">
        <v>4331</v>
      </c>
      <c r="F419" s="317" t="s">
        <v>4331</v>
      </c>
      <c r="G419" s="317" t="s">
        <v>4331</v>
      </c>
      <c r="H419" s="5" t="str">
        <f t="shared" ca="1" si="15"/>
        <v xml:space="preserve">104- Pirimiphos-methyl WP </v>
      </c>
      <c r="I419" s="307">
        <v>410</v>
      </c>
    </row>
    <row r="420" spans="1:9" ht="15" x14ac:dyDescent="0.2">
      <c r="A420" s="317" t="s">
        <v>4311</v>
      </c>
      <c r="B420" s="5">
        <f>IFERROR(VLOOKUP(A420,CatProd!C:G,5,FALSE),"")</f>
        <v>104</v>
      </c>
      <c r="C420" s="5" t="str">
        <f t="shared" ca="1" si="14"/>
        <v xml:space="preserve"> Propoxur WP </v>
      </c>
      <c r="D420" s="317" t="s">
        <v>4332</v>
      </c>
      <c r="E420" s="317" t="s">
        <v>4332</v>
      </c>
      <c r="F420" s="317" t="s">
        <v>4332</v>
      </c>
      <c r="G420" s="317" t="s">
        <v>4332</v>
      </c>
      <c r="H420" s="5" t="str">
        <f t="shared" ca="1" si="15"/>
        <v xml:space="preserve">104- Propoxur WP </v>
      </c>
      <c r="I420" s="307">
        <v>411</v>
      </c>
    </row>
    <row r="421" spans="1:9" ht="15" x14ac:dyDescent="0.2">
      <c r="A421" s="317" t="s">
        <v>4311</v>
      </c>
      <c r="B421" s="5">
        <f>IFERROR(VLOOKUP(A421,CatProd!C:G,5,FALSE),"")</f>
        <v>104</v>
      </c>
      <c r="C421" s="5" t="str">
        <f t="shared" ca="1" si="14"/>
        <v xml:space="preserve"> [enter specifications manually]</v>
      </c>
      <c r="D421" s="317" t="s">
        <v>4038</v>
      </c>
      <c r="E421" s="317" t="s">
        <v>4038</v>
      </c>
      <c r="F421" s="317" t="s">
        <v>4038</v>
      </c>
      <c r="G421" s="317" t="s">
        <v>4038</v>
      </c>
      <c r="H421" s="5" t="str">
        <f t="shared" ca="1" si="15"/>
        <v>104- [enter specifications manually]</v>
      </c>
      <c r="I421" s="307">
        <v>412</v>
      </c>
    </row>
    <row r="422" spans="1:9" ht="15" x14ac:dyDescent="0.2">
      <c r="A422" s="317" t="s">
        <v>4313</v>
      </c>
      <c r="B422" s="5">
        <f>IFERROR(VLOOKUP(A422,CatProd!C:G,5,FALSE),"")</f>
        <v>105</v>
      </c>
      <c r="C422" s="5" t="str">
        <f t="shared" ca="1" si="14"/>
        <v xml:space="preserve"> Abbott Early Infant Diagnosis Test Kit and Consumable Bundle - 96 tests </v>
      </c>
      <c r="D422" s="317" t="s">
        <v>4333</v>
      </c>
      <c r="E422" s="317" t="s">
        <v>4333</v>
      </c>
      <c r="F422" s="317" t="s">
        <v>4333</v>
      </c>
      <c r="G422" s="317" t="s">
        <v>4333</v>
      </c>
      <c r="H422" s="5" t="str">
        <f t="shared" ca="1" si="15"/>
        <v xml:space="preserve">105- Abbott Early Infant Diagnosis Test Kit and Consumable Bundle - 96 tests </v>
      </c>
      <c r="I422" s="307">
        <v>413</v>
      </c>
    </row>
    <row r="423" spans="1:9" ht="15" x14ac:dyDescent="0.2">
      <c r="A423" s="317" t="s">
        <v>4313</v>
      </c>
      <c r="B423" s="5">
        <f>IFERROR(VLOOKUP(A423,CatProd!C:G,5,FALSE),"")</f>
        <v>105</v>
      </c>
      <c r="C423" s="5" t="str">
        <f t="shared" ca="1" si="14"/>
        <v xml:space="preserve"> Alere Early Infant Diagnosis Test Kit - 10 tests</v>
      </c>
      <c r="D423" s="317" t="s">
        <v>4334</v>
      </c>
      <c r="E423" s="317" t="s">
        <v>4334</v>
      </c>
      <c r="F423" s="317" t="s">
        <v>4334</v>
      </c>
      <c r="G423" s="317" t="s">
        <v>4334</v>
      </c>
      <c r="H423" s="5" t="str">
        <f t="shared" ca="1" si="15"/>
        <v>105- Alere Early Infant Diagnosis Test Kit - 10 tests</v>
      </c>
      <c r="I423" s="307">
        <v>414</v>
      </c>
    </row>
    <row r="424" spans="1:9" ht="15" x14ac:dyDescent="0.2">
      <c r="A424" s="317" t="s">
        <v>4313</v>
      </c>
      <c r="B424" s="5">
        <f>IFERROR(VLOOKUP(A424,CatProd!C:G,5,FALSE),"")</f>
        <v>105</v>
      </c>
      <c r="C424" s="5" t="str">
        <f t="shared" ca="1" si="14"/>
        <v xml:space="preserve"> Alere Early Infant Diagnosis Test Kit - 50 tests</v>
      </c>
      <c r="D424" s="317" t="s">
        <v>4335</v>
      </c>
      <c r="E424" s="317" t="s">
        <v>4335</v>
      </c>
      <c r="F424" s="317" t="s">
        <v>4335</v>
      </c>
      <c r="G424" s="317" t="s">
        <v>4335</v>
      </c>
      <c r="H424" s="5" t="str">
        <f t="shared" ca="1" si="15"/>
        <v>105- Alere Early Infant Diagnosis Test Kit - 50 tests</v>
      </c>
      <c r="I424" s="307">
        <v>415</v>
      </c>
    </row>
    <row r="425" spans="1:9" ht="15" x14ac:dyDescent="0.2">
      <c r="A425" s="317" t="s">
        <v>4313</v>
      </c>
      <c r="B425" s="5">
        <f>IFERROR(VLOOKUP(A425,CatProd!C:G,5,FALSE),"")</f>
        <v>105</v>
      </c>
      <c r="C425" s="5" t="str">
        <f t="shared" ca="1" si="14"/>
        <v xml:space="preserve"> Cepheid Early Infant Diagnosis Test Kit - 10 tests</v>
      </c>
      <c r="D425" s="317" t="s">
        <v>4336</v>
      </c>
      <c r="E425" s="317" t="s">
        <v>4336</v>
      </c>
      <c r="F425" s="317" t="s">
        <v>4336</v>
      </c>
      <c r="G425" s="317" t="s">
        <v>4336</v>
      </c>
      <c r="H425" s="5" t="str">
        <f t="shared" ca="1" si="15"/>
        <v>105- Cepheid Early Infant Diagnosis Test Kit - 10 tests</v>
      </c>
      <c r="I425" s="307">
        <v>416</v>
      </c>
    </row>
    <row r="426" spans="1:9" ht="15" x14ac:dyDescent="0.2">
      <c r="A426" s="317" t="s">
        <v>4313</v>
      </c>
      <c r="B426" s="5">
        <f>IFERROR(VLOOKUP(A426,CatProd!C:G,5,FALSE),"")</f>
        <v>105</v>
      </c>
      <c r="C426" s="5" t="str">
        <f t="shared" ca="1" si="14"/>
        <v xml:space="preserve"> DRW Samba I Early Infant Diagnosis Test Kit - 12 tests</v>
      </c>
      <c r="D426" s="317" t="s">
        <v>4337</v>
      </c>
      <c r="E426" s="317" t="s">
        <v>4337</v>
      </c>
      <c r="F426" s="317" t="s">
        <v>4337</v>
      </c>
      <c r="G426" s="317" t="s">
        <v>4337</v>
      </c>
      <c r="H426" s="5" t="str">
        <f t="shared" ca="1" si="15"/>
        <v>105- DRW Samba I Early Infant Diagnosis Test Kit - 12 tests</v>
      </c>
      <c r="I426" s="307">
        <v>417</v>
      </c>
    </row>
    <row r="427" spans="1:9" ht="15" x14ac:dyDescent="0.2">
      <c r="A427" s="317" t="s">
        <v>4313</v>
      </c>
      <c r="B427" s="5">
        <f>IFERROR(VLOOKUP(A427,CatProd!C:G,5,FALSE),"")</f>
        <v>105</v>
      </c>
      <c r="C427" s="5" t="str">
        <f t="shared" ca="1" si="14"/>
        <v xml:space="preserve"> DRW Samba II Early Infant Diagnosis Test Kit - 12 tests</v>
      </c>
      <c r="D427" s="317" t="s">
        <v>4338</v>
      </c>
      <c r="E427" s="317" t="s">
        <v>4338</v>
      </c>
      <c r="F427" s="317" t="s">
        <v>4338</v>
      </c>
      <c r="G427" s="317" t="s">
        <v>4338</v>
      </c>
      <c r="H427" s="5" t="str">
        <f t="shared" ca="1" si="15"/>
        <v>105- DRW Samba II Early Infant Diagnosis Test Kit - 12 tests</v>
      </c>
      <c r="I427" s="307">
        <v>418</v>
      </c>
    </row>
    <row r="428" spans="1:9" ht="15" x14ac:dyDescent="0.2">
      <c r="A428" s="317" t="s">
        <v>4313</v>
      </c>
      <c r="B428" s="5">
        <f>IFERROR(VLOOKUP(A428,CatProd!C:G,5,FALSE),"")</f>
        <v>105</v>
      </c>
      <c r="C428" s="5" t="str">
        <f t="shared" ca="1" si="14"/>
        <v xml:space="preserve"> [enter specifications manually] </v>
      </c>
      <c r="D428" s="317" t="s">
        <v>4252</v>
      </c>
      <c r="E428" s="317" t="s">
        <v>4252</v>
      </c>
      <c r="F428" s="317" t="s">
        <v>4252</v>
      </c>
      <c r="G428" s="317" t="s">
        <v>4252</v>
      </c>
      <c r="H428" s="5" t="str">
        <f t="shared" ca="1" si="15"/>
        <v xml:space="preserve">105- [enter specifications manually] </v>
      </c>
      <c r="I428" s="307">
        <v>419</v>
      </c>
    </row>
    <row r="429" spans="1:9" ht="15" x14ac:dyDescent="0.2">
      <c r="A429" s="317" t="s">
        <v>4313</v>
      </c>
      <c r="B429" s="5">
        <f>IFERROR(VLOOKUP(A429,CatProd!C:G,5,FALSE),"")</f>
        <v>105</v>
      </c>
      <c r="C429" s="5" t="str">
        <f t="shared" ca="1" si="14"/>
        <v xml:space="preserve"> Roche Early Infant Diagnosis Test Kit and Consumable Bundle - 48 tests</v>
      </c>
      <c r="D429" s="317" t="s">
        <v>4339</v>
      </c>
      <c r="E429" s="317" t="s">
        <v>4339</v>
      </c>
      <c r="F429" s="317" t="s">
        <v>4339</v>
      </c>
      <c r="G429" s="317" t="s">
        <v>4339</v>
      </c>
      <c r="H429" s="5" t="str">
        <f t="shared" ca="1" si="15"/>
        <v>105- Roche Early Infant Diagnosis Test Kit and Consumable Bundle - 48 tests</v>
      </c>
      <c r="I429" s="307">
        <v>420</v>
      </c>
    </row>
    <row r="430" spans="1:9" ht="15" x14ac:dyDescent="0.2">
      <c r="A430" s="317" t="s">
        <v>4314</v>
      </c>
      <c r="B430" s="5">
        <f>IFERROR(VLOOKUP(A430,CatProd!C:G,5,FALSE),"")</f>
        <v>106</v>
      </c>
      <c r="C430" s="5" t="str">
        <f t="shared" ca="1" si="14"/>
        <v xml:space="preserve"> Abbott Viral Load Test Kit and Consumable Bundle - Plasma - 96 tests</v>
      </c>
      <c r="D430" s="317" t="s">
        <v>4340</v>
      </c>
      <c r="E430" s="317" t="s">
        <v>4340</v>
      </c>
      <c r="F430" s="317" t="s">
        <v>4340</v>
      </c>
      <c r="G430" s="317" t="s">
        <v>4340</v>
      </c>
      <c r="H430" s="5" t="str">
        <f t="shared" ca="1" si="15"/>
        <v>106- Abbott Viral Load Test Kit and Consumable Bundle - Plasma - 96 tests</v>
      </c>
      <c r="I430" s="307">
        <v>421</v>
      </c>
    </row>
    <row r="431" spans="1:9" ht="15" x14ac:dyDescent="0.2">
      <c r="A431" s="317" t="s">
        <v>4314</v>
      </c>
      <c r="B431" s="5">
        <f>IFERROR(VLOOKUP(A431,CatProd!C:G,5,FALSE),"")</f>
        <v>106</v>
      </c>
      <c r="C431" s="5" t="str">
        <f t="shared" ca="1" si="14"/>
        <v xml:space="preserve"> Biocentric Viral Load Test Kit and Consumable Bundle - 440 tests</v>
      </c>
      <c r="D431" s="317" t="s">
        <v>4341</v>
      </c>
      <c r="E431" s="317" t="s">
        <v>4341</v>
      </c>
      <c r="F431" s="317" t="s">
        <v>4341</v>
      </c>
      <c r="G431" s="317" t="s">
        <v>4341</v>
      </c>
      <c r="H431" s="5" t="str">
        <f t="shared" ca="1" si="15"/>
        <v>106- Biocentric Viral Load Test Kit and Consumable Bundle - 440 tests</v>
      </c>
      <c r="I431" s="307">
        <v>422</v>
      </c>
    </row>
    <row r="432" spans="1:9" ht="15" x14ac:dyDescent="0.2">
      <c r="A432" s="317" t="s">
        <v>4314</v>
      </c>
      <c r="B432" s="5">
        <f>IFERROR(VLOOKUP(A432,CatProd!C:G,5,FALSE),"")</f>
        <v>106</v>
      </c>
      <c r="C432" s="5" t="str">
        <f t="shared" ca="1" si="14"/>
        <v xml:space="preserve"> bioMerieux Viral Load Test Kit and Consumable Bundle - 48 tests</v>
      </c>
      <c r="D432" s="317" t="s">
        <v>4342</v>
      </c>
      <c r="E432" s="317" t="s">
        <v>4342</v>
      </c>
      <c r="F432" s="317" t="s">
        <v>4342</v>
      </c>
      <c r="G432" s="317" t="s">
        <v>4342</v>
      </c>
      <c r="H432" s="5" t="str">
        <f t="shared" ca="1" si="15"/>
        <v>106- bioMerieux Viral Load Test Kit and Consumable Bundle - 48 tests</v>
      </c>
      <c r="I432" s="307">
        <v>423</v>
      </c>
    </row>
    <row r="433" spans="1:9" ht="15" x14ac:dyDescent="0.2">
      <c r="A433" s="317" t="s">
        <v>4314</v>
      </c>
      <c r="B433" s="5">
        <f>IFERROR(VLOOKUP(A433,CatProd!C:G,5,FALSE),"")</f>
        <v>106</v>
      </c>
      <c r="C433" s="5" t="str">
        <f t="shared" ca="1" si="14"/>
        <v xml:space="preserve"> Cepheid Viral Load Test Kit - 10 tests</v>
      </c>
      <c r="D433" s="317" t="s">
        <v>4343</v>
      </c>
      <c r="E433" s="317" t="s">
        <v>4343</v>
      </c>
      <c r="F433" s="317" t="s">
        <v>4343</v>
      </c>
      <c r="G433" s="317" t="s">
        <v>4343</v>
      </c>
      <c r="H433" s="5" t="str">
        <f t="shared" ca="1" si="15"/>
        <v>106- Cepheid Viral Load Test Kit - 10 tests</v>
      </c>
      <c r="I433" s="307">
        <v>424</v>
      </c>
    </row>
    <row r="434" spans="1:9" ht="15" x14ac:dyDescent="0.2">
      <c r="A434" s="317" t="s">
        <v>4314</v>
      </c>
      <c r="B434" s="5">
        <f>IFERROR(VLOOKUP(A434,CatProd!C:G,5,FALSE),"")</f>
        <v>106</v>
      </c>
      <c r="C434" s="5" t="str">
        <f t="shared" ca="1" si="14"/>
        <v xml:space="preserve"> DRW Samba I Viral Load Test Kit - 12 tests</v>
      </c>
      <c r="D434" s="317" t="s">
        <v>4344</v>
      </c>
      <c r="E434" s="317" t="s">
        <v>4344</v>
      </c>
      <c r="F434" s="317" t="s">
        <v>4344</v>
      </c>
      <c r="G434" s="317" t="s">
        <v>4344</v>
      </c>
      <c r="H434" s="5" t="str">
        <f t="shared" ca="1" si="15"/>
        <v>106- DRW Samba I Viral Load Test Kit - 12 tests</v>
      </c>
      <c r="I434" s="307">
        <v>425</v>
      </c>
    </row>
    <row r="435" spans="1:9" ht="15" x14ac:dyDescent="0.2">
      <c r="A435" s="317" t="s">
        <v>4314</v>
      </c>
      <c r="B435" s="5">
        <f>IFERROR(VLOOKUP(A435,CatProd!C:G,5,FALSE),"")</f>
        <v>106</v>
      </c>
      <c r="C435" s="5" t="str">
        <f t="shared" ca="1" si="14"/>
        <v xml:space="preserve"> DRW Samba II Viral Load Test Kit - 12 tests</v>
      </c>
      <c r="D435" s="317" t="s">
        <v>4345</v>
      </c>
      <c r="E435" s="317" t="s">
        <v>4345</v>
      </c>
      <c r="F435" s="317" t="s">
        <v>4345</v>
      </c>
      <c r="G435" s="317" t="s">
        <v>4345</v>
      </c>
      <c r="H435" s="5" t="str">
        <f t="shared" ca="1" si="15"/>
        <v>106- DRW Samba II Viral Load Test Kit - 12 tests</v>
      </c>
      <c r="I435" s="307">
        <v>426</v>
      </c>
    </row>
    <row r="436" spans="1:9" ht="15" x14ac:dyDescent="0.2">
      <c r="A436" s="317" t="s">
        <v>4314</v>
      </c>
      <c r="B436" s="5">
        <f>IFERROR(VLOOKUP(A436,CatProd!C:G,5,FALSE),"")</f>
        <v>106</v>
      </c>
      <c r="C436" s="5" t="str">
        <f t="shared" ca="1" si="14"/>
        <v xml:space="preserve"> Hologic Viral Load Test Kit - 100 tests</v>
      </c>
      <c r="D436" s="317" t="s">
        <v>4346</v>
      </c>
      <c r="E436" s="317" t="s">
        <v>4346</v>
      </c>
      <c r="F436" s="317" t="s">
        <v>4346</v>
      </c>
      <c r="G436" s="317" t="s">
        <v>4346</v>
      </c>
      <c r="H436" s="5" t="str">
        <f t="shared" ca="1" si="15"/>
        <v>106- Hologic Viral Load Test Kit - 100 tests</v>
      </c>
      <c r="I436" s="307">
        <v>427</v>
      </c>
    </row>
    <row r="437" spans="1:9" ht="15" x14ac:dyDescent="0.2">
      <c r="A437" s="317" t="s">
        <v>4314</v>
      </c>
      <c r="B437" s="5">
        <f>IFERROR(VLOOKUP(A437,CatProd!C:G,5,FALSE),"")</f>
        <v>106</v>
      </c>
      <c r="C437" s="5" t="str">
        <f t="shared" ca="1" si="14"/>
        <v xml:space="preserve"> [enter specifications manually] </v>
      </c>
      <c r="D437" s="317" t="s">
        <v>4252</v>
      </c>
      <c r="E437" s="317" t="s">
        <v>4252</v>
      </c>
      <c r="F437" s="317" t="s">
        <v>4252</v>
      </c>
      <c r="G437" s="317" t="s">
        <v>4252</v>
      </c>
      <c r="H437" s="5" t="str">
        <f t="shared" ca="1" si="15"/>
        <v xml:space="preserve">106- [enter specifications manually] </v>
      </c>
      <c r="I437" s="307">
        <v>428</v>
      </c>
    </row>
    <row r="438" spans="1:9" ht="15" x14ac:dyDescent="0.2">
      <c r="A438" s="317" t="s">
        <v>4314</v>
      </c>
      <c r="B438" s="5">
        <f>IFERROR(VLOOKUP(A438,CatProd!C:G,5,FALSE),"")</f>
        <v>106</v>
      </c>
      <c r="C438" s="5" t="str">
        <f t="shared" ca="1" si="14"/>
        <v xml:space="preserve"> Qiagen Viral Load Test Kit and Consumable Bundle - 24 tests</v>
      </c>
      <c r="D438" s="317" t="s">
        <v>4347</v>
      </c>
      <c r="E438" s="317" t="s">
        <v>4347</v>
      </c>
      <c r="F438" s="317" t="s">
        <v>4347</v>
      </c>
      <c r="G438" s="317" t="s">
        <v>4347</v>
      </c>
      <c r="H438" s="5" t="str">
        <f t="shared" ca="1" si="15"/>
        <v>106- Qiagen Viral Load Test Kit and Consumable Bundle - 24 tests</v>
      </c>
      <c r="I438" s="307">
        <v>429</v>
      </c>
    </row>
    <row r="439" spans="1:9" ht="15" x14ac:dyDescent="0.2">
      <c r="A439" s="317" t="s">
        <v>4314</v>
      </c>
      <c r="B439" s="5">
        <f>IFERROR(VLOOKUP(A439,CatProd!C:G,5,FALSE),"")</f>
        <v>106</v>
      </c>
      <c r="C439" s="5" t="str">
        <f t="shared" ca="1" si="14"/>
        <v xml:space="preserve"> Qiagen Viral Load Test Kit and Consumable Bundle - 72 tests</v>
      </c>
      <c r="D439" s="317" t="s">
        <v>4348</v>
      </c>
      <c r="E439" s="317" t="s">
        <v>4348</v>
      </c>
      <c r="F439" s="317" t="s">
        <v>4348</v>
      </c>
      <c r="G439" s="317" t="s">
        <v>4348</v>
      </c>
      <c r="H439" s="5" t="str">
        <f t="shared" ca="1" si="15"/>
        <v>106- Qiagen Viral Load Test Kit and Consumable Bundle - 72 tests</v>
      </c>
      <c r="I439" s="307">
        <v>430</v>
      </c>
    </row>
    <row r="440" spans="1:9" ht="15" x14ac:dyDescent="0.2">
      <c r="A440" s="317" t="s">
        <v>4314</v>
      </c>
      <c r="B440" s="5">
        <f>IFERROR(VLOOKUP(A440,CatProd!C:G,5,FALSE),"")</f>
        <v>106</v>
      </c>
      <c r="C440" s="5" t="str">
        <f t="shared" ca="1" si="14"/>
        <v xml:space="preserve"> Roche Viral Load Test Kit and Consumable Bundle - 48 tests</v>
      </c>
      <c r="D440" s="317" t="s">
        <v>4349</v>
      </c>
      <c r="E440" s="317" t="s">
        <v>4349</v>
      </c>
      <c r="F440" s="317" t="s">
        <v>4349</v>
      </c>
      <c r="G440" s="317" t="s">
        <v>4349</v>
      </c>
      <c r="H440" s="5" t="str">
        <f t="shared" ca="1" si="15"/>
        <v>106- Roche Viral Load Test Kit and Consumable Bundle - 48 tests</v>
      </c>
      <c r="I440" s="307">
        <v>431</v>
      </c>
    </row>
    <row r="441" spans="1:9" ht="15" x14ac:dyDescent="0.2">
      <c r="A441" s="317" t="s">
        <v>4350</v>
      </c>
      <c r="B441" s="5">
        <f>IFERROR(VLOOKUP(A441,CatProd!C:G,5,FALSE),"")</f>
        <v>107</v>
      </c>
      <c r="C441" s="5" t="str">
        <f t="shared" ca="1" si="14"/>
        <v>Equipment</v>
      </c>
      <c r="D441" s="317" t="s">
        <v>4352</v>
      </c>
      <c r="E441" s="317" t="s">
        <v>4352</v>
      </c>
      <c r="F441" s="317" t="s">
        <v>4352</v>
      </c>
      <c r="G441" s="317" t="s">
        <v>4352</v>
      </c>
      <c r="H441" s="5" t="str">
        <f t="shared" ca="1" si="15"/>
        <v>107-Equipment</v>
      </c>
      <c r="I441" s="307">
        <v>432</v>
      </c>
    </row>
    <row r="442" spans="1:9" ht="15" x14ac:dyDescent="0.2">
      <c r="A442" s="317" t="s">
        <v>4350</v>
      </c>
      <c r="B442" s="5">
        <f>IFERROR(VLOOKUP(A442,CatProd!C:G,5,FALSE),"")</f>
        <v>107</v>
      </c>
      <c r="C442" s="5" t="str">
        <f t="shared" ca="1" si="14"/>
        <v>Spare parts</v>
      </c>
      <c r="D442" s="317" t="s">
        <v>4353</v>
      </c>
      <c r="E442" s="317" t="s">
        <v>4353</v>
      </c>
      <c r="F442" s="317" t="s">
        <v>4353</v>
      </c>
      <c r="G442" s="317" t="s">
        <v>4353</v>
      </c>
      <c r="H442" s="5" t="str">
        <f t="shared" ca="1" si="15"/>
        <v>107-Spare parts</v>
      </c>
      <c r="I442" s="307">
        <v>433</v>
      </c>
    </row>
    <row r="443" spans="1:9" ht="15" x14ac:dyDescent="0.2">
      <c r="A443" s="317" t="s">
        <v>4351</v>
      </c>
      <c r="B443" s="5">
        <f>IFERROR(VLOOKUP(A443,CatProd!C:G,5,FALSE),"")</f>
        <v>108</v>
      </c>
      <c r="C443" s="5" t="str">
        <f t="shared" ca="1" si="14"/>
        <v>Equipment</v>
      </c>
      <c r="D443" s="317" t="s">
        <v>4352</v>
      </c>
      <c r="E443" s="317" t="s">
        <v>4352</v>
      </c>
      <c r="F443" s="317" t="s">
        <v>4352</v>
      </c>
      <c r="G443" s="317" t="s">
        <v>4352</v>
      </c>
      <c r="H443" s="5" t="str">
        <f t="shared" ca="1" si="15"/>
        <v>108-Equipment</v>
      </c>
      <c r="I443" s="307">
        <v>434</v>
      </c>
    </row>
    <row r="444" spans="1:9" ht="15" x14ac:dyDescent="0.2">
      <c r="A444" s="317" t="s">
        <v>4351</v>
      </c>
      <c r="B444" s="5">
        <f>IFERROR(VLOOKUP(A444,CatProd!C:G,5,FALSE),"")</f>
        <v>108</v>
      </c>
      <c r="C444" s="5" t="str">
        <f t="shared" ca="1" si="14"/>
        <v>Spare parts</v>
      </c>
      <c r="D444" s="317" t="s">
        <v>4353</v>
      </c>
      <c r="E444" s="317" t="s">
        <v>4353</v>
      </c>
      <c r="F444" s="317" t="s">
        <v>4353</v>
      </c>
      <c r="G444" s="317" t="s">
        <v>4353</v>
      </c>
      <c r="H444" s="5" t="str">
        <f t="shared" ca="1" si="15"/>
        <v>108-Spare parts</v>
      </c>
      <c r="I444" s="307">
        <v>435</v>
      </c>
    </row>
    <row r="445" spans="1:9" ht="15" x14ac:dyDescent="0.2">
      <c r="A445" s="317" t="s">
        <v>4354</v>
      </c>
      <c r="B445" s="5">
        <f>IFERROR(VLOOKUP(A445,CatProd!C:G,5,FALSE),"")</f>
        <v>109</v>
      </c>
      <c r="C445" s="5" t="str">
        <f t="shared" ca="1" si="14"/>
        <v xml:space="preserve"> LED Microscope</v>
      </c>
      <c r="D445" s="317" t="s">
        <v>4358</v>
      </c>
      <c r="E445" s="317" t="s">
        <v>4358</v>
      </c>
      <c r="F445" s="317" t="s">
        <v>4358</v>
      </c>
      <c r="G445" s="317" t="s">
        <v>4358</v>
      </c>
      <c r="H445" s="5" t="str">
        <f t="shared" ca="1" si="15"/>
        <v>109- LED Microscope</v>
      </c>
      <c r="I445" s="307">
        <v>436</v>
      </c>
    </row>
    <row r="446" spans="1:9" ht="15" x14ac:dyDescent="0.2">
      <c r="A446" s="317" t="s">
        <v>4354</v>
      </c>
      <c r="B446" s="5">
        <f>IFERROR(VLOOKUP(A446,CatProd!C:G,5,FALSE),"")</f>
        <v>109</v>
      </c>
      <c r="C446" s="5" t="str">
        <f t="shared" ca="1" si="14"/>
        <v xml:space="preserve"> Light Microscope</v>
      </c>
      <c r="D446" s="317" t="s">
        <v>4359</v>
      </c>
      <c r="E446" s="317" t="s">
        <v>4359</v>
      </c>
      <c r="F446" s="317" t="s">
        <v>4359</v>
      </c>
      <c r="G446" s="317" t="s">
        <v>4359</v>
      </c>
      <c r="H446" s="5" t="str">
        <f t="shared" ca="1" si="15"/>
        <v>109- Light Microscope</v>
      </c>
      <c r="I446" s="307">
        <v>437</v>
      </c>
    </row>
    <row r="447" spans="1:9" ht="15" x14ac:dyDescent="0.2">
      <c r="A447" s="317" t="s">
        <v>4355</v>
      </c>
      <c r="B447" s="5">
        <f>IFERROR(VLOOKUP(A447,CatProd!C:G,5,FALSE),"")</f>
        <v>110</v>
      </c>
      <c r="C447" s="5" t="str">
        <f t="shared" ca="1" si="14"/>
        <v xml:space="preserve"> [enter specifications manually] </v>
      </c>
      <c r="D447" s="317" t="s">
        <v>4252</v>
      </c>
      <c r="E447" s="317" t="s">
        <v>4252</v>
      </c>
      <c r="F447" s="317" t="s">
        <v>4252</v>
      </c>
      <c r="G447" s="317" t="s">
        <v>4252</v>
      </c>
      <c r="H447" s="5" t="str">
        <f t="shared" ca="1" si="15"/>
        <v xml:space="preserve">110- [enter specifications manually] </v>
      </c>
      <c r="I447" s="307">
        <v>438</v>
      </c>
    </row>
    <row r="448" spans="1:9" ht="15" x14ac:dyDescent="0.2">
      <c r="A448" s="317" t="s">
        <v>4356</v>
      </c>
      <c r="B448" s="5">
        <f>IFERROR(VLOOKUP(A448,CatProd!C:G,5,FALSE),"")</f>
        <v>111</v>
      </c>
      <c r="C448" s="5" t="str">
        <f t="shared" ca="1" si="14"/>
        <v xml:space="preserve"> [enter specifications manually] </v>
      </c>
      <c r="D448" s="317" t="s">
        <v>4252</v>
      </c>
      <c r="E448" s="317" t="s">
        <v>4252</v>
      </c>
      <c r="F448" s="317" t="s">
        <v>4252</v>
      </c>
      <c r="G448" s="317" t="s">
        <v>4252</v>
      </c>
      <c r="H448" s="5" t="str">
        <f t="shared" ca="1" si="15"/>
        <v xml:space="preserve">111- [enter specifications manually] </v>
      </c>
      <c r="I448" s="307">
        <v>439</v>
      </c>
    </row>
    <row r="449" spans="1:9" ht="64" x14ac:dyDescent="0.2">
      <c r="A449" s="317" t="s">
        <v>4357</v>
      </c>
      <c r="B449" s="5">
        <f>IFERROR(VLOOKUP(A449,CatProd!C:G,5,FALSE),"")</f>
        <v>112</v>
      </c>
      <c r="C449" s="5" t="str">
        <f t="shared" ca="1" si="14"/>
        <v>GeneXpert IV-4 modules with desktop computer and barcode reader</v>
      </c>
      <c r="D449" s="328" t="s">
        <v>4360</v>
      </c>
      <c r="E449" s="328" t="s">
        <v>4360</v>
      </c>
      <c r="F449" s="328" t="s">
        <v>4360</v>
      </c>
      <c r="G449" s="328" t="s">
        <v>4360</v>
      </c>
      <c r="H449" s="5" t="str">
        <f t="shared" ca="1" si="15"/>
        <v>112-GeneXpert IV-4 modules with desktop computer and barcode reader</v>
      </c>
      <c r="I449" s="307">
        <v>440</v>
      </c>
    </row>
    <row r="450" spans="1:9" ht="64" x14ac:dyDescent="0.2">
      <c r="A450" s="317" t="s">
        <v>4357</v>
      </c>
      <c r="B450" s="5">
        <f>IFERROR(VLOOKUP(A450,CatProd!C:G,5,FALSE),"")</f>
        <v>112</v>
      </c>
      <c r="C450" s="5" t="str">
        <f t="shared" ref="C450:C492" ca="1" si="16">IF(OFFSET(D450,0,LangOffset,1,1)&lt;&gt;"",OFFSET(D450,0,LangOffset,1,1),"")</f>
        <v>GeneXpert IV-4 modules with with laptop computer and barcode reader</v>
      </c>
      <c r="D450" s="328" t="s">
        <v>4361</v>
      </c>
      <c r="E450" s="328" t="s">
        <v>4361</v>
      </c>
      <c r="F450" s="328" t="s">
        <v>4361</v>
      </c>
      <c r="G450" s="328" t="s">
        <v>4361</v>
      </c>
      <c r="H450" s="5" t="str">
        <f t="shared" ca="1" si="15"/>
        <v>112-GeneXpert IV-4 modules with with laptop computer and barcode reader</v>
      </c>
      <c r="I450" s="307">
        <v>441</v>
      </c>
    </row>
    <row r="451" spans="1:9" ht="15" x14ac:dyDescent="0.2">
      <c r="A451" s="317" t="s">
        <v>4357</v>
      </c>
      <c r="B451" s="5">
        <f>IFERROR(VLOOKUP(A451,CatProd!C:G,5,FALSE),"")</f>
        <v>112</v>
      </c>
      <c r="C451" s="5" t="str">
        <f t="shared" ca="1" si="16"/>
        <v>GeneXpert 1-module Edge with tablet, barcode reader and auxiliary batteries</v>
      </c>
      <c r="D451" s="317" t="s">
        <v>4362</v>
      </c>
      <c r="E451" s="317" t="s">
        <v>4362</v>
      </c>
      <c r="F451" s="317" t="s">
        <v>4362</v>
      </c>
      <c r="G451" s="317" t="s">
        <v>4362</v>
      </c>
      <c r="H451" s="5" t="str">
        <f t="shared" ca="1" si="15"/>
        <v>112-GeneXpert 1-module Edge with tablet, barcode reader and auxiliary batteries</v>
      </c>
      <c r="I451" s="307">
        <v>442</v>
      </c>
    </row>
    <row r="452" spans="1:9" ht="15" x14ac:dyDescent="0.2">
      <c r="A452" s="317" t="s">
        <v>4357</v>
      </c>
      <c r="B452" s="5">
        <f>IFERROR(VLOOKUP(A452,CatProd!C:G,5,FALSE),"")</f>
        <v>112</v>
      </c>
      <c r="C452" s="5" t="str">
        <f t="shared" ca="1" si="16"/>
        <v>GeneXpert IV-2 modules with desktop computer and barcode reader</v>
      </c>
      <c r="D452" s="317" t="s">
        <v>4363</v>
      </c>
      <c r="E452" s="317" t="s">
        <v>4363</v>
      </c>
      <c r="F452" s="317" t="s">
        <v>4363</v>
      </c>
      <c r="G452" s="317" t="s">
        <v>4363</v>
      </c>
      <c r="H452" s="5" t="str">
        <f t="shared" ca="1" si="15"/>
        <v>112-GeneXpert IV-2 modules with desktop computer and barcode reader</v>
      </c>
      <c r="I452" s="307">
        <v>443</v>
      </c>
    </row>
    <row r="453" spans="1:9" ht="15" x14ac:dyDescent="0.2">
      <c r="A453" s="317" t="s">
        <v>4357</v>
      </c>
      <c r="B453" s="5">
        <f>IFERROR(VLOOKUP(A453,CatProd!C:G,5,FALSE),"")</f>
        <v>112</v>
      </c>
      <c r="C453" s="5" t="str">
        <f t="shared" ca="1" si="16"/>
        <v>GeneXpert IV-2 modules with desktop computer and barcode reader</v>
      </c>
      <c r="D453" s="317" t="s">
        <v>4363</v>
      </c>
      <c r="E453" s="317" t="s">
        <v>4363</v>
      </c>
      <c r="F453" s="317" t="s">
        <v>4363</v>
      </c>
      <c r="G453" s="317" t="s">
        <v>4363</v>
      </c>
      <c r="H453" s="5" t="str">
        <f t="shared" ca="1" si="15"/>
        <v>112-GeneXpert IV-2 modules with desktop computer and barcode reader</v>
      </c>
      <c r="I453" s="307">
        <v>444</v>
      </c>
    </row>
    <row r="454" spans="1:9" ht="15" x14ac:dyDescent="0.2">
      <c r="A454" s="317" t="s">
        <v>4357</v>
      </c>
      <c r="B454" s="5">
        <f>IFERROR(VLOOKUP(A454,CatProd!C:G,5,FALSE),"")</f>
        <v>112</v>
      </c>
      <c r="C454" s="5" t="str">
        <f t="shared" ca="1" si="16"/>
        <v>GeneXpert XVI-16 modules with desktop computer and barcode reader</v>
      </c>
      <c r="D454" s="317" t="s">
        <v>4364</v>
      </c>
      <c r="E454" s="317" t="s">
        <v>4364</v>
      </c>
      <c r="F454" s="317" t="s">
        <v>4364</v>
      </c>
      <c r="G454" s="317" t="s">
        <v>4364</v>
      </c>
      <c r="H454" s="5" t="str">
        <f t="shared" ca="1" si="15"/>
        <v>112-GeneXpert XVI-16 modules with desktop computer and barcode reader</v>
      </c>
      <c r="I454" s="307">
        <v>445</v>
      </c>
    </row>
    <row r="455" spans="1:9" ht="15" x14ac:dyDescent="0.2">
      <c r="A455" s="317" t="s">
        <v>4357</v>
      </c>
      <c r="B455" s="5">
        <f>IFERROR(VLOOKUP(A455,CatProd!C:G,5,FALSE),"")</f>
        <v>112</v>
      </c>
      <c r="C455" s="5" t="str">
        <f t="shared" ca="1" si="16"/>
        <v>GeneXpert XVI-16 modules with desktop computer and barcode reader</v>
      </c>
      <c r="D455" s="317" t="s">
        <v>4364</v>
      </c>
      <c r="E455" s="317" t="s">
        <v>4364</v>
      </c>
      <c r="F455" s="317" t="s">
        <v>4364</v>
      </c>
      <c r="G455" s="317" t="s">
        <v>4364</v>
      </c>
      <c r="H455" s="5" t="str">
        <f t="shared" ca="1" si="15"/>
        <v>112-GeneXpert XVI-16 modules with desktop computer and barcode reader</v>
      </c>
      <c r="I455" s="307">
        <v>446</v>
      </c>
    </row>
    <row r="456" spans="1:9" ht="15" x14ac:dyDescent="0.2">
      <c r="A456" s="317" t="s">
        <v>4365</v>
      </c>
      <c r="B456" s="5">
        <f>IFERROR(VLOOKUP(A456,CatProd!C:G,5,FALSE),"")</f>
        <v>113</v>
      </c>
      <c r="C456" s="5" t="str">
        <f t="shared" ca="1" si="16"/>
        <v xml:space="preserve"> [enter specifications manually] </v>
      </c>
      <c r="D456" s="317" t="s">
        <v>4252</v>
      </c>
      <c r="E456" s="317" t="s">
        <v>4252</v>
      </c>
      <c r="F456" s="317" t="s">
        <v>4252</v>
      </c>
      <c r="G456" s="317" t="s">
        <v>4252</v>
      </c>
      <c r="H456" s="5" t="str">
        <f t="shared" ca="1" si="15"/>
        <v xml:space="preserve">113- [enter specifications manually] </v>
      </c>
      <c r="I456" s="307">
        <v>447</v>
      </c>
    </row>
    <row r="457" spans="1:9" ht="15" x14ac:dyDescent="0.2">
      <c r="A457" s="321" t="s">
        <v>4366</v>
      </c>
      <c r="B457" s="5">
        <f>IFERROR(VLOOKUP(A457,CatProd!C:G,5,FALSE),"")</f>
        <v>114</v>
      </c>
      <c r="C457" s="5" t="str">
        <f t="shared" ca="1" si="16"/>
        <v xml:space="preserve"> [enter specifications manually] </v>
      </c>
      <c r="D457" s="317" t="s">
        <v>4252</v>
      </c>
      <c r="E457" s="317" t="s">
        <v>4252</v>
      </c>
      <c r="F457" s="317" t="s">
        <v>4252</v>
      </c>
      <c r="G457" s="317" t="s">
        <v>4252</v>
      </c>
      <c r="H457" s="5" t="str">
        <f t="shared" ref="H457:H483" ca="1" si="17">CONCATENATE(B457,"-",C457)</f>
        <v xml:space="preserve">114- [enter specifications manually] </v>
      </c>
      <c r="I457" s="307">
        <v>448</v>
      </c>
    </row>
    <row r="458" spans="1:9" ht="15" x14ac:dyDescent="0.2">
      <c r="A458" s="317" t="s">
        <v>4367</v>
      </c>
      <c r="B458" s="5">
        <f>IFERROR(VLOOKUP(A458,CatProd!C:G,5,FALSE),"")</f>
        <v>115</v>
      </c>
      <c r="C458" s="5" t="str">
        <f t="shared" ca="1" si="16"/>
        <v>Genoscan reader (GS-001) + PC + Screen + software</v>
      </c>
      <c r="D458" s="317" t="s">
        <v>4369</v>
      </c>
      <c r="E458" s="317" t="s">
        <v>4369</v>
      </c>
      <c r="F458" s="317" t="s">
        <v>4369</v>
      </c>
      <c r="G458" s="317" t="s">
        <v>4369</v>
      </c>
      <c r="H458" s="5" t="str">
        <f t="shared" ca="1" si="17"/>
        <v>115-Genoscan reader (GS-001) + PC + Screen + software</v>
      </c>
      <c r="I458" s="307">
        <v>449</v>
      </c>
    </row>
    <row r="459" spans="1:9" ht="15" x14ac:dyDescent="0.2">
      <c r="A459" s="317" t="s">
        <v>4367</v>
      </c>
      <c r="B459" s="5">
        <f>IFERROR(VLOOKUP(A459,CatProd!C:G,5,FALSE),"")</f>
        <v>115</v>
      </c>
      <c r="C459" s="5" t="str">
        <f t="shared" ca="1" si="16"/>
        <v>GT blot - 48</v>
      </c>
      <c r="D459" s="318" t="s">
        <v>4370</v>
      </c>
      <c r="E459" s="318" t="s">
        <v>4370</v>
      </c>
      <c r="F459" s="318" t="s">
        <v>4370</v>
      </c>
      <c r="G459" s="318" t="s">
        <v>4370</v>
      </c>
      <c r="H459" s="5" t="str">
        <f t="shared" ca="1" si="17"/>
        <v>115-GT blot - 48</v>
      </c>
      <c r="I459" s="307">
        <v>450</v>
      </c>
    </row>
    <row r="460" spans="1:9" ht="15" x14ac:dyDescent="0.2">
      <c r="A460" s="317" t="s">
        <v>4367</v>
      </c>
      <c r="B460" s="5">
        <f>IFERROR(VLOOKUP(A460,CatProd!C:G,5,FALSE),"")</f>
        <v>115</v>
      </c>
      <c r="C460" s="5" t="str">
        <f t="shared" ca="1" si="16"/>
        <v>GTQ-Cycler 96</v>
      </c>
      <c r="D460" s="318" t="s">
        <v>4371</v>
      </c>
      <c r="E460" s="318" t="s">
        <v>4371</v>
      </c>
      <c r="F460" s="318" t="s">
        <v>4371</v>
      </c>
      <c r="G460" s="318" t="s">
        <v>4371</v>
      </c>
      <c r="H460" s="5" t="str">
        <f t="shared" ca="1" si="17"/>
        <v>115-GTQ-Cycler 96</v>
      </c>
      <c r="I460" s="307">
        <v>451</v>
      </c>
    </row>
    <row r="461" spans="1:9" ht="15" x14ac:dyDescent="0.2">
      <c r="A461" s="317" t="s">
        <v>4367</v>
      </c>
      <c r="B461" s="5">
        <f>IFERROR(VLOOKUP(A461,CatProd!C:G,5,FALSE),"")</f>
        <v>115</v>
      </c>
      <c r="C461" s="5" t="str">
        <f t="shared" ca="1" si="16"/>
        <v xml:space="preserve"> [enter specifications manually] </v>
      </c>
      <c r="D461" s="317" t="s">
        <v>4252</v>
      </c>
      <c r="E461" s="317" t="s">
        <v>4252</v>
      </c>
      <c r="F461" s="317" t="s">
        <v>4252</v>
      </c>
      <c r="G461" s="317" t="s">
        <v>4252</v>
      </c>
      <c r="H461" s="5" t="str">
        <f t="shared" ca="1" si="17"/>
        <v xml:space="preserve">115- [enter specifications manually] </v>
      </c>
      <c r="I461" s="307">
        <v>452</v>
      </c>
    </row>
    <row r="462" spans="1:9" ht="15" x14ac:dyDescent="0.2">
      <c r="A462" s="317" t="s">
        <v>4368</v>
      </c>
      <c r="B462" s="5">
        <f>IFERROR(VLOOKUP(A462,CatProd!C:G,5,FALSE),"")</f>
        <v>116</v>
      </c>
      <c r="C462" s="5" t="str">
        <f t="shared" ca="1" si="16"/>
        <v xml:space="preserve"> [enter specifications manually] </v>
      </c>
      <c r="D462" s="317" t="s">
        <v>4252</v>
      </c>
      <c r="E462" s="317" t="s">
        <v>4252</v>
      </c>
      <c r="F462" s="317" t="s">
        <v>4252</v>
      </c>
      <c r="G462" s="317" t="s">
        <v>4252</v>
      </c>
      <c r="H462" s="5" t="str">
        <f t="shared" ca="1" si="17"/>
        <v xml:space="preserve">116- [enter specifications manually] </v>
      </c>
      <c r="I462" s="307">
        <v>453</v>
      </c>
    </row>
    <row r="463" spans="1:9" ht="15" x14ac:dyDescent="0.2">
      <c r="A463" s="317" t="s">
        <v>4372</v>
      </c>
      <c r="B463" s="5">
        <f>IFERROR(VLOOKUP(A463,CatProd!C:G,5,FALSE),"")</f>
        <v>117</v>
      </c>
      <c r="C463" s="5" t="str">
        <f t="shared" ca="1" si="16"/>
        <v xml:space="preserve"> [enter specifications manually] </v>
      </c>
      <c r="D463" s="317" t="s">
        <v>4252</v>
      </c>
      <c r="E463" s="317" t="s">
        <v>4252</v>
      </c>
      <c r="F463" s="317" t="s">
        <v>4252</v>
      </c>
      <c r="G463" s="317" t="s">
        <v>4252</v>
      </c>
      <c r="H463" s="5" t="str">
        <f t="shared" ca="1" si="17"/>
        <v xml:space="preserve">117- [enter specifications manually] </v>
      </c>
      <c r="I463" s="307">
        <v>454</v>
      </c>
    </row>
    <row r="464" spans="1:9" ht="15" x14ac:dyDescent="0.2">
      <c r="A464" s="317" t="s">
        <v>4373</v>
      </c>
      <c r="B464" s="5">
        <f>IFERROR(VLOOKUP(A464,CatProd!C:G,5,FALSE),"")</f>
        <v>118</v>
      </c>
      <c r="C464" s="5" t="str">
        <f t="shared" ca="1" si="16"/>
        <v>Equipment</v>
      </c>
      <c r="D464" s="317" t="s">
        <v>4352</v>
      </c>
      <c r="E464" s="317" t="s">
        <v>4352</v>
      </c>
      <c r="F464" s="317" t="s">
        <v>4352</v>
      </c>
      <c r="G464" s="317" t="s">
        <v>4352</v>
      </c>
      <c r="H464" s="5" t="str">
        <f t="shared" ca="1" si="17"/>
        <v>118-Equipment</v>
      </c>
      <c r="I464" s="307">
        <v>455</v>
      </c>
    </row>
    <row r="465" spans="1:9" ht="15" x14ac:dyDescent="0.2">
      <c r="A465" s="317" t="s">
        <v>4374</v>
      </c>
      <c r="B465" s="5">
        <f>IFERROR(VLOOKUP(A465,CatProd!C:G,5,FALSE),"")</f>
        <v>119</v>
      </c>
      <c r="C465" s="5" t="str">
        <f t="shared" ca="1" si="16"/>
        <v>Equipment</v>
      </c>
      <c r="D465" s="317" t="s">
        <v>4352</v>
      </c>
      <c r="E465" s="317" t="s">
        <v>4352</v>
      </c>
      <c r="F465" s="317" t="s">
        <v>4352</v>
      </c>
      <c r="G465" s="317" t="s">
        <v>4352</v>
      </c>
      <c r="H465" s="5" t="str">
        <f t="shared" ca="1" si="17"/>
        <v>119-Equipment</v>
      </c>
      <c r="I465" s="307">
        <v>456</v>
      </c>
    </row>
    <row r="466" spans="1:9" ht="15" x14ac:dyDescent="0.2">
      <c r="A466" s="317" t="s">
        <v>4375</v>
      </c>
      <c r="B466" s="5">
        <f>IFERROR(VLOOKUP(A466,CatProd!C:G,5,FALSE),"")</f>
        <v>120</v>
      </c>
      <c r="C466" s="5" t="str">
        <f t="shared" ca="1" si="16"/>
        <v>Equipment</v>
      </c>
      <c r="D466" s="317" t="s">
        <v>4352</v>
      </c>
      <c r="E466" s="317" t="s">
        <v>4352</v>
      </c>
      <c r="F466" s="317" t="s">
        <v>4352</v>
      </c>
      <c r="G466" s="317" t="s">
        <v>4352</v>
      </c>
      <c r="H466" s="5" t="str">
        <f t="shared" ca="1" si="17"/>
        <v>120-Equipment</v>
      </c>
      <c r="I466" s="307">
        <v>457</v>
      </c>
    </row>
    <row r="467" spans="1:9" ht="15" x14ac:dyDescent="0.2">
      <c r="A467" s="317" t="s">
        <v>4376</v>
      </c>
      <c r="B467" s="5">
        <f>IFERROR(VLOOKUP(A467,CatProd!C:G,5,FALSE),"")</f>
        <v>121</v>
      </c>
      <c r="C467" s="5" t="str">
        <f t="shared" ca="1" si="16"/>
        <v>Equipment</v>
      </c>
      <c r="D467" s="317" t="s">
        <v>4352</v>
      </c>
      <c r="E467" s="317" t="s">
        <v>4352</v>
      </c>
      <c r="F467" s="317" t="s">
        <v>4352</v>
      </c>
      <c r="G467" s="317" t="s">
        <v>4352</v>
      </c>
      <c r="H467" s="5" t="str">
        <f t="shared" ca="1" si="17"/>
        <v>121-Equipment</v>
      </c>
      <c r="I467" s="307">
        <v>458</v>
      </c>
    </row>
    <row r="468" spans="1:9" ht="15" x14ac:dyDescent="0.2">
      <c r="A468" s="317" t="s">
        <v>4377</v>
      </c>
      <c r="B468" s="5">
        <f>IFERROR(VLOOKUP(A468,CatProd!C:G,5,FALSE),"")</f>
        <v>122</v>
      </c>
      <c r="C468" s="5" t="str">
        <f t="shared" ca="1" si="16"/>
        <v>Equipment</v>
      </c>
      <c r="D468" s="317" t="s">
        <v>4352</v>
      </c>
      <c r="E468" s="317" t="s">
        <v>4352</v>
      </c>
      <c r="F468" s="317" t="s">
        <v>4352</v>
      </c>
      <c r="G468" s="317" t="s">
        <v>4352</v>
      </c>
      <c r="H468" s="5" t="str">
        <f t="shared" ca="1" si="17"/>
        <v>122-Equipment</v>
      </c>
      <c r="I468" s="307">
        <v>459</v>
      </c>
    </row>
    <row r="469" spans="1:9" ht="15" x14ac:dyDescent="0.2">
      <c r="A469" s="317" t="s">
        <v>4378</v>
      </c>
      <c r="B469" s="5">
        <f>IFERROR(VLOOKUP(A469,CatProd!C:G,5,FALSE),"")</f>
        <v>123</v>
      </c>
      <c r="C469" s="5" t="str">
        <f t="shared" ca="1" si="16"/>
        <v>Equipment</v>
      </c>
      <c r="D469" s="317" t="s">
        <v>4352</v>
      </c>
      <c r="E469" s="317" t="s">
        <v>4352</v>
      </c>
      <c r="F469" s="317" t="s">
        <v>4352</v>
      </c>
      <c r="G469" s="317" t="s">
        <v>4352</v>
      </c>
      <c r="H469" s="5" t="str">
        <f t="shared" ca="1" si="17"/>
        <v>123-Equipment</v>
      </c>
      <c r="I469" s="307">
        <v>460</v>
      </c>
    </row>
    <row r="470" spans="1:9" ht="15" x14ac:dyDescent="0.2">
      <c r="A470" s="317" t="s">
        <v>4379</v>
      </c>
      <c r="B470" s="5">
        <f>IFERROR(VLOOKUP(A470,CatProd!C:G,5,FALSE),"")</f>
        <v>124</v>
      </c>
      <c r="C470" s="5" t="str">
        <f t="shared" ca="1" si="16"/>
        <v>Equipment</v>
      </c>
      <c r="D470" s="317" t="s">
        <v>4352</v>
      </c>
      <c r="E470" s="317" t="s">
        <v>4352</v>
      </c>
      <c r="F470" s="317" t="s">
        <v>4352</v>
      </c>
      <c r="G470" s="317" t="s">
        <v>4352</v>
      </c>
      <c r="H470" s="5" t="str">
        <f t="shared" ca="1" si="17"/>
        <v>124-Equipment</v>
      </c>
      <c r="I470" s="307">
        <v>461</v>
      </c>
    </row>
    <row r="471" spans="1:9" ht="15" x14ac:dyDescent="0.2">
      <c r="A471" s="317" t="s">
        <v>4380</v>
      </c>
      <c r="B471" s="5">
        <f>IFERROR(VLOOKUP(A471,CatProd!C:G,5,FALSE),"")</f>
        <v>125</v>
      </c>
      <c r="C471" s="5" t="str">
        <f t="shared" ca="1" si="16"/>
        <v>Equipment</v>
      </c>
      <c r="D471" s="317" t="s">
        <v>4352</v>
      </c>
      <c r="E471" s="317" t="s">
        <v>4352</v>
      </c>
      <c r="F471" s="317" t="s">
        <v>4352</v>
      </c>
      <c r="G471" s="317" t="s">
        <v>4352</v>
      </c>
      <c r="H471" s="5" t="str">
        <f t="shared" ca="1" si="17"/>
        <v>125-Equipment</v>
      </c>
      <c r="I471" s="307">
        <v>462</v>
      </c>
    </row>
    <row r="472" spans="1:9" ht="15" x14ac:dyDescent="0.2">
      <c r="A472" s="317" t="s">
        <v>4381</v>
      </c>
      <c r="B472" s="5">
        <f>IFERROR(VLOOKUP(A472,CatProd!C:G,5,FALSE),"")</f>
        <v>126</v>
      </c>
      <c r="C472" s="5" t="str">
        <f t="shared" ca="1" si="16"/>
        <v>Equipment</v>
      </c>
      <c r="D472" s="317" t="s">
        <v>4352</v>
      </c>
      <c r="E472" s="317" t="s">
        <v>4352</v>
      </c>
      <c r="F472" s="317" t="s">
        <v>4352</v>
      </c>
      <c r="G472" s="317" t="s">
        <v>4352</v>
      </c>
      <c r="H472" s="5" t="str">
        <f t="shared" ca="1" si="17"/>
        <v>126-Equipment</v>
      </c>
      <c r="I472" s="307">
        <v>463</v>
      </c>
    </row>
    <row r="473" spans="1:9" ht="15" x14ac:dyDescent="0.2">
      <c r="A473" s="318" t="s">
        <v>4382</v>
      </c>
      <c r="B473" s="5">
        <f>IFERROR(VLOOKUP(A473,CatProd!C:G,5,FALSE),"")</f>
        <v>127</v>
      </c>
      <c r="C473" s="5" t="str">
        <f t="shared" ca="1" si="16"/>
        <v>Equipment</v>
      </c>
      <c r="D473" s="317" t="s">
        <v>4352</v>
      </c>
      <c r="E473" s="317" t="s">
        <v>4352</v>
      </c>
      <c r="F473" s="317" t="s">
        <v>4352</v>
      </c>
      <c r="G473" s="317" t="s">
        <v>4352</v>
      </c>
      <c r="H473" s="5" t="str">
        <f t="shared" ca="1" si="17"/>
        <v>127-Equipment</v>
      </c>
      <c r="I473" s="307">
        <v>464</v>
      </c>
    </row>
    <row r="474" spans="1:9" ht="15" x14ac:dyDescent="0.2">
      <c r="A474" s="318" t="s">
        <v>4383</v>
      </c>
      <c r="B474" s="5">
        <f>IFERROR(VLOOKUP(A474,CatProd!C:G,5,FALSE),"")</f>
        <v>128</v>
      </c>
      <c r="C474" s="5" t="str">
        <f t="shared" ca="1" si="16"/>
        <v>Equipment</v>
      </c>
      <c r="D474" s="317" t="s">
        <v>4352</v>
      </c>
      <c r="E474" s="317" t="s">
        <v>4352</v>
      </c>
      <c r="F474" s="317" t="s">
        <v>4352</v>
      </c>
      <c r="G474" s="317" t="s">
        <v>4352</v>
      </c>
      <c r="H474" s="5" t="str">
        <f t="shared" ca="1" si="17"/>
        <v>128-Equipment</v>
      </c>
      <c r="I474" s="307">
        <v>465</v>
      </c>
    </row>
    <row r="475" spans="1:9" ht="15" x14ac:dyDescent="0.2">
      <c r="A475" s="318" t="s">
        <v>4384</v>
      </c>
      <c r="B475" s="5">
        <f>IFERROR(VLOOKUP(A475,CatProd!C:G,5,FALSE),"")</f>
        <v>129</v>
      </c>
      <c r="C475" s="5" t="str">
        <f t="shared" ca="1" si="16"/>
        <v>Equipment</v>
      </c>
      <c r="D475" s="317" t="s">
        <v>4352</v>
      </c>
      <c r="E475" s="317" t="s">
        <v>4352</v>
      </c>
      <c r="F475" s="317" t="s">
        <v>4352</v>
      </c>
      <c r="G475" s="317" t="s">
        <v>4352</v>
      </c>
      <c r="H475" s="5" t="str">
        <f t="shared" ca="1" si="17"/>
        <v>129-Equipment</v>
      </c>
      <c r="I475" s="307">
        <v>466</v>
      </c>
    </row>
    <row r="476" spans="1:9" ht="15" x14ac:dyDescent="0.2">
      <c r="A476" s="318" t="s">
        <v>4385</v>
      </c>
      <c r="B476" s="5">
        <f>IFERROR(VLOOKUP(A476,CatProd!C:G,5,FALSE),"")</f>
        <v>130</v>
      </c>
      <c r="C476" s="5" t="str">
        <f t="shared" ca="1" si="16"/>
        <v>Equipment</v>
      </c>
      <c r="D476" s="317" t="s">
        <v>4352</v>
      </c>
      <c r="E476" s="317" t="s">
        <v>4352</v>
      </c>
      <c r="F476" s="317" t="s">
        <v>4352</v>
      </c>
      <c r="G476" s="317" t="s">
        <v>4352</v>
      </c>
      <c r="H476" s="5" t="str">
        <f t="shared" ca="1" si="17"/>
        <v>130-Equipment</v>
      </c>
      <c r="I476" s="307">
        <v>467</v>
      </c>
    </row>
    <row r="477" spans="1:9" ht="15" x14ac:dyDescent="0.2">
      <c r="A477" s="317" t="s">
        <v>4386</v>
      </c>
      <c r="B477" s="5">
        <f>IFERROR(VLOOKUP(A477,CatProd!C:G,5,FALSE),"")</f>
        <v>131</v>
      </c>
      <c r="C477" s="5" t="str">
        <f t="shared" ca="1" si="16"/>
        <v xml:space="preserve"> [enter specifications manually]</v>
      </c>
      <c r="D477" s="335" t="s">
        <v>4038</v>
      </c>
      <c r="E477" s="335" t="s">
        <v>4038</v>
      </c>
      <c r="F477" s="335" t="s">
        <v>4038</v>
      </c>
      <c r="G477" s="335" t="s">
        <v>4038</v>
      </c>
      <c r="H477" s="5" t="str">
        <f t="shared" ca="1" si="17"/>
        <v>131- [enter specifications manually]</v>
      </c>
      <c r="I477" s="307">
        <v>468</v>
      </c>
    </row>
    <row r="478" spans="1:9" ht="15" x14ac:dyDescent="0.2">
      <c r="A478" s="317" t="s">
        <v>4387</v>
      </c>
      <c r="B478" s="5">
        <f>IFERROR(VLOOKUP(A478,CatProd!C:G,5,FALSE),"")</f>
        <v>132</v>
      </c>
      <c r="C478" s="5" t="str">
        <f t="shared" ca="1" si="16"/>
        <v xml:space="preserve"> [enter specifications manually]</v>
      </c>
      <c r="D478" s="335" t="s">
        <v>4038</v>
      </c>
      <c r="E478" s="335" t="s">
        <v>4038</v>
      </c>
      <c r="F478" s="335" t="s">
        <v>4038</v>
      </c>
      <c r="G478" s="335" t="s">
        <v>4038</v>
      </c>
      <c r="H478" s="5" t="str">
        <f t="shared" ca="1" si="17"/>
        <v>132- [enter specifications manually]</v>
      </c>
      <c r="I478" s="307">
        <v>469</v>
      </c>
    </row>
    <row r="479" spans="1:9" ht="15" x14ac:dyDescent="0.2">
      <c r="A479" s="317" t="s">
        <v>4388</v>
      </c>
      <c r="B479" s="5">
        <f>IFERROR(VLOOKUP(A479,CatProd!C:G,5,FALSE),"")</f>
        <v>133</v>
      </c>
      <c r="C479" s="5" t="str">
        <f t="shared" ca="1" si="16"/>
        <v xml:space="preserve"> [enter specifications manually]</v>
      </c>
      <c r="D479" s="335" t="s">
        <v>4038</v>
      </c>
      <c r="E479" s="335" t="s">
        <v>4038</v>
      </c>
      <c r="F479" s="335" t="s">
        <v>4038</v>
      </c>
      <c r="G479" s="335" t="s">
        <v>4038</v>
      </c>
      <c r="H479" s="5" t="str">
        <f t="shared" ca="1" si="17"/>
        <v>133- [enter specifications manually]</v>
      </c>
      <c r="I479" s="307">
        <v>470</v>
      </c>
    </row>
    <row r="480" spans="1:9" ht="15" x14ac:dyDescent="0.2">
      <c r="A480" s="317" t="s">
        <v>4389</v>
      </c>
      <c r="B480" s="5">
        <f>IFERROR(VLOOKUP(A480,CatProd!C:G,5,FALSE),"")</f>
        <v>134</v>
      </c>
      <c r="C480" s="5" t="str">
        <f t="shared" ca="1" si="16"/>
        <v xml:space="preserve"> [enter specifications manually]</v>
      </c>
      <c r="D480" s="335" t="s">
        <v>4038</v>
      </c>
      <c r="E480" s="335" t="s">
        <v>4038</v>
      </c>
      <c r="F480" s="335" t="s">
        <v>4038</v>
      </c>
      <c r="G480" s="335" t="s">
        <v>4038</v>
      </c>
      <c r="H480" s="5" t="str">
        <f t="shared" ca="1" si="17"/>
        <v>134- [enter specifications manually]</v>
      </c>
      <c r="I480" s="307">
        <v>471</v>
      </c>
    </row>
    <row r="481" spans="1:9" ht="32" x14ac:dyDescent="0.2">
      <c r="A481" s="328" t="s">
        <v>4390</v>
      </c>
      <c r="B481" s="5">
        <f>IFERROR(VLOOKUP(A481,CatProd!C:G,5,FALSE),"")</f>
        <v>135</v>
      </c>
      <c r="C481" s="5" t="str">
        <f t="shared" ca="1" si="16"/>
        <v xml:space="preserve"> [enter specifications manually]</v>
      </c>
      <c r="D481" s="335" t="s">
        <v>4038</v>
      </c>
      <c r="E481" s="335" t="s">
        <v>4038</v>
      </c>
      <c r="F481" s="335" t="s">
        <v>4038</v>
      </c>
      <c r="G481" s="335" t="s">
        <v>4038</v>
      </c>
      <c r="H481" s="5" t="str">
        <f t="shared" ca="1" si="17"/>
        <v>135- [enter specifications manually]</v>
      </c>
      <c r="I481" s="307">
        <v>472</v>
      </c>
    </row>
    <row r="482" spans="1:9" ht="15" x14ac:dyDescent="0.2">
      <c r="A482" s="317" t="s">
        <v>4391</v>
      </c>
      <c r="B482" s="5">
        <f>IFERROR(VLOOKUP(A482,CatProd!C:G,5,FALSE),"")</f>
        <v>136</v>
      </c>
      <c r="C482" s="5" t="str">
        <f t="shared" ca="1" si="16"/>
        <v xml:space="preserve"> [enter specifications manually]</v>
      </c>
      <c r="D482" s="335" t="s">
        <v>4038</v>
      </c>
      <c r="E482" s="335" t="s">
        <v>4038</v>
      </c>
      <c r="F482" s="335" t="s">
        <v>4038</v>
      </c>
      <c r="G482" s="335" t="s">
        <v>4038</v>
      </c>
      <c r="H482" s="5" t="str">
        <f t="shared" ca="1" si="17"/>
        <v>136- [enter specifications manually]</v>
      </c>
      <c r="I482" s="307">
        <v>473</v>
      </c>
    </row>
    <row r="483" spans="1:9" ht="15" x14ac:dyDescent="0.2">
      <c r="A483" s="317" t="s">
        <v>4392</v>
      </c>
      <c r="B483" s="5">
        <f>IFERROR(VLOOKUP(A483,CatProd!C:G,5,FALSE),"")</f>
        <v>137</v>
      </c>
      <c r="C483" s="5" t="str">
        <f t="shared" ca="1" si="16"/>
        <v xml:space="preserve"> [enter specifications manually]</v>
      </c>
      <c r="D483" s="335" t="s">
        <v>4038</v>
      </c>
      <c r="E483" s="335" t="s">
        <v>4038</v>
      </c>
      <c r="F483" s="335" t="s">
        <v>4038</v>
      </c>
      <c r="G483" s="335" t="s">
        <v>4038</v>
      </c>
      <c r="H483" s="5" t="str">
        <f t="shared" ca="1" si="17"/>
        <v>137- [enter specifications manually]</v>
      </c>
      <c r="I483" s="307">
        <v>474</v>
      </c>
    </row>
    <row r="484" spans="1:9" ht="15" x14ac:dyDescent="0.2">
      <c r="A484" s="317" t="s">
        <v>4393</v>
      </c>
      <c r="B484" s="5">
        <f>IFERROR(VLOOKUP(A484,CatProd!C:G,5,FALSE),"")</f>
        <v>138</v>
      </c>
      <c r="C484" s="5" t="str">
        <f t="shared" ca="1" si="16"/>
        <v>Equipment</v>
      </c>
      <c r="D484" s="317" t="s">
        <v>4352</v>
      </c>
      <c r="E484" s="317" t="s">
        <v>4352</v>
      </c>
      <c r="F484" s="317" t="s">
        <v>4352</v>
      </c>
      <c r="G484" s="317" t="s">
        <v>4352</v>
      </c>
      <c r="H484" s="5" t="str">
        <f t="shared" ref="H484:H492" ca="1" si="18">CONCATENATE(B484,"-",C484)</f>
        <v>138-Equipment</v>
      </c>
      <c r="I484" s="307">
        <v>475</v>
      </c>
    </row>
    <row r="485" spans="1:9" ht="15" x14ac:dyDescent="0.2">
      <c r="A485" s="317" t="s">
        <v>4394</v>
      </c>
      <c r="B485" s="5">
        <f>IFERROR(VLOOKUP(A485,CatProd!C:G,5,FALSE),"")</f>
        <v>139</v>
      </c>
      <c r="C485" s="5" t="str">
        <f t="shared" ca="1" si="16"/>
        <v>Darkroom Automatic X-ray Film processor</v>
      </c>
      <c r="D485" s="318" t="s">
        <v>4395</v>
      </c>
      <c r="E485" s="318" t="s">
        <v>4395</v>
      </c>
      <c r="F485" s="318" t="s">
        <v>4395</v>
      </c>
      <c r="G485" s="318" t="s">
        <v>4395</v>
      </c>
      <c r="H485" s="5" t="str">
        <f t="shared" ca="1" si="18"/>
        <v>139-Darkroom Automatic X-ray Film processor</v>
      </c>
      <c r="I485" s="307">
        <v>476</v>
      </c>
    </row>
    <row r="486" spans="1:9" ht="15" x14ac:dyDescent="0.2">
      <c r="A486" s="317" t="s">
        <v>4394</v>
      </c>
      <c r="B486" s="5">
        <f>IFERROR(VLOOKUP(A486,CatProd!C:G,5,FALSE),"")</f>
        <v>139</v>
      </c>
      <c r="C486" s="5" t="str">
        <f t="shared" ca="1" si="16"/>
        <v>Daylight Automatic X-ray Film Processor</v>
      </c>
      <c r="D486" s="318" t="s">
        <v>4396</v>
      </c>
      <c r="E486" s="318" t="s">
        <v>4396</v>
      </c>
      <c r="F486" s="318" t="s">
        <v>4396</v>
      </c>
      <c r="G486" s="318" t="s">
        <v>4396</v>
      </c>
      <c r="H486" s="5" t="str">
        <f t="shared" ca="1" si="18"/>
        <v>139-Daylight Automatic X-ray Film Processor</v>
      </c>
      <c r="I486" s="307">
        <v>477</v>
      </c>
    </row>
    <row r="487" spans="1:9" ht="15" x14ac:dyDescent="0.2">
      <c r="A487" s="317" t="s">
        <v>4394</v>
      </c>
      <c r="B487" s="5">
        <f>IFERROR(VLOOKUP(A487,CatProd!C:G,5,FALSE),"")</f>
        <v>139</v>
      </c>
      <c r="C487" s="5" t="str">
        <f t="shared" ca="1" si="16"/>
        <v>Mobile basic diagnostic x-ray system, analogue</v>
      </c>
      <c r="D487" s="318" t="s">
        <v>4397</v>
      </c>
      <c r="E487" s="318" t="s">
        <v>4397</v>
      </c>
      <c r="F487" s="318" t="s">
        <v>4397</v>
      </c>
      <c r="G487" s="318" t="s">
        <v>4397</v>
      </c>
      <c r="H487" s="5" t="str">
        <f t="shared" ca="1" si="18"/>
        <v>139-Mobile basic diagnostic x-ray system, analogue</v>
      </c>
      <c r="I487" s="307">
        <v>478</v>
      </c>
    </row>
    <row r="488" spans="1:9" ht="15" x14ac:dyDescent="0.2">
      <c r="A488" s="317" t="s">
        <v>4394</v>
      </c>
      <c r="B488" s="5">
        <f>IFERROR(VLOOKUP(A488,CatProd!C:G,5,FALSE),"")</f>
        <v>139</v>
      </c>
      <c r="C488" s="5" t="str">
        <f t="shared" ca="1" si="16"/>
        <v>Mobile basic diagnostic x-ray system, digital</v>
      </c>
      <c r="D488" s="318" t="s">
        <v>4398</v>
      </c>
      <c r="E488" s="318" t="s">
        <v>4398</v>
      </c>
      <c r="F488" s="318" t="s">
        <v>4398</v>
      </c>
      <c r="G488" s="318" t="s">
        <v>4398</v>
      </c>
      <c r="H488" s="5" t="str">
        <f t="shared" ca="1" si="18"/>
        <v>139-Mobile basic diagnostic x-ray system, digital</v>
      </c>
      <c r="I488" s="307">
        <v>479</v>
      </c>
    </row>
    <row r="489" spans="1:9" ht="15" x14ac:dyDescent="0.2">
      <c r="A489" s="317" t="s">
        <v>4394</v>
      </c>
      <c r="B489" s="5">
        <f>IFERROR(VLOOKUP(A489,CatProd!C:G,5,FALSE),"")</f>
        <v>139</v>
      </c>
      <c r="C489" s="5" t="str">
        <f t="shared" ca="1" si="16"/>
        <v>Mobile flouroscopic x-ray system, analogue</v>
      </c>
      <c r="D489" s="318" t="s">
        <v>4399</v>
      </c>
      <c r="E489" s="318" t="s">
        <v>4399</v>
      </c>
      <c r="F489" s="318" t="s">
        <v>4399</v>
      </c>
      <c r="G489" s="318" t="s">
        <v>4399</v>
      </c>
      <c r="H489" s="5" t="str">
        <f t="shared" ca="1" si="18"/>
        <v>139-Mobile flouroscopic x-ray system, analogue</v>
      </c>
      <c r="I489" s="307">
        <v>480</v>
      </c>
    </row>
    <row r="490" spans="1:9" ht="15" x14ac:dyDescent="0.2">
      <c r="A490" s="317" t="s">
        <v>4394</v>
      </c>
      <c r="B490" s="5">
        <f>IFERROR(VLOOKUP(A490,CatProd!C:G,5,FALSE),"")</f>
        <v>139</v>
      </c>
      <c r="C490" s="5" t="str">
        <f t="shared" ca="1" si="16"/>
        <v>Mobile flouroscopic x-ray system, digital</v>
      </c>
      <c r="D490" s="318" t="s">
        <v>4400</v>
      </c>
      <c r="E490" s="318" t="s">
        <v>4400</v>
      </c>
      <c r="F490" s="318" t="s">
        <v>4400</v>
      </c>
      <c r="G490" s="318" t="s">
        <v>4400</v>
      </c>
      <c r="H490" s="5" t="str">
        <f t="shared" ca="1" si="18"/>
        <v>139-Mobile flouroscopic x-ray system, digital</v>
      </c>
      <c r="I490" s="307">
        <v>481</v>
      </c>
    </row>
    <row r="491" spans="1:9" ht="15" x14ac:dyDescent="0.2">
      <c r="A491" s="317" t="s">
        <v>4394</v>
      </c>
      <c r="B491" s="5">
        <f>IFERROR(VLOOKUP(A491,CatProd!C:G,5,FALSE),"")</f>
        <v>139</v>
      </c>
      <c r="C491" s="5" t="str">
        <f t="shared" ca="1" si="16"/>
        <v>Radiographic film view box, non-powered</v>
      </c>
      <c r="D491" s="318" t="s">
        <v>4401</v>
      </c>
      <c r="E491" s="318" t="s">
        <v>4401</v>
      </c>
      <c r="F491" s="318" t="s">
        <v>4401</v>
      </c>
      <c r="G491" s="318" t="s">
        <v>4401</v>
      </c>
      <c r="H491" s="5" t="str">
        <f t="shared" ca="1" si="18"/>
        <v>139-Radiographic film view box, non-powered</v>
      </c>
      <c r="I491" s="307">
        <v>482</v>
      </c>
    </row>
    <row r="492" spans="1:9" ht="15" x14ac:dyDescent="0.2">
      <c r="A492" s="317" t="s">
        <v>4394</v>
      </c>
      <c r="B492" s="5">
        <f>IFERROR(VLOOKUP(A492,CatProd!C:G,5,FALSE),"")</f>
        <v>139</v>
      </c>
      <c r="C492" s="5" t="str">
        <f t="shared" ca="1" si="16"/>
        <v xml:space="preserve"> [enter specifications manually]</v>
      </c>
      <c r="D492" s="317" t="s">
        <v>4038</v>
      </c>
      <c r="E492" s="317" t="s">
        <v>4038</v>
      </c>
      <c r="F492" s="317" t="s">
        <v>4038</v>
      </c>
      <c r="G492" s="317" t="s">
        <v>4038</v>
      </c>
      <c r="H492" s="5" t="str">
        <f t="shared" ca="1" si="18"/>
        <v>139- [enter specifications manually]</v>
      </c>
      <c r="I492" s="307">
        <v>483</v>
      </c>
    </row>
    <row r="493" spans="1:9" ht="15" x14ac:dyDescent="0.2">
      <c r="A493" s="326"/>
      <c r="D493" s="326"/>
      <c r="E493" s="323"/>
      <c r="F493" s="323"/>
      <c r="G493" s="327"/>
      <c r="I493" s="312"/>
    </row>
    <row r="494" spans="1:9" ht="15" x14ac:dyDescent="0.2">
      <c r="A494" s="326"/>
      <c r="D494" s="326"/>
      <c r="E494" s="323"/>
      <c r="F494" s="323"/>
      <c r="G494" s="327"/>
      <c r="I494" s="312"/>
    </row>
    <row r="495" spans="1:9" ht="15" x14ac:dyDescent="0.2">
      <c r="A495" s="323"/>
      <c r="D495" s="323"/>
      <c r="E495" s="325"/>
      <c r="F495" s="325"/>
      <c r="G495" s="325"/>
      <c r="I495" s="312"/>
    </row>
    <row r="496" spans="1:9" ht="15" x14ac:dyDescent="0.2">
      <c r="A496" s="323"/>
      <c r="D496" s="323"/>
      <c r="E496" s="325"/>
      <c r="F496" s="325"/>
      <c r="G496" s="325"/>
      <c r="I496" s="312"/>
    </row>
    <row r="497" spans="1:9" ht="15" x14ac:dyDescent="0.2">
      <c r="A497" s="323"/>
      <c r="D497" s="323"/>
      <c r="E497" s="325"/>
      <c r="F497" s="325"/>
      <c r="G497" s="325"/>
      <c r="I497" s="312"/>
    </row>
    <row r="498" spans="1:9" ht="15" x14ac:dyDescent="0.2">
      <c r="A498" s="323"/>
      <c r="D498" s="323"/>
      <c r="E498" s="325"/>
      <c r="F498" s="325"/>
      <c r="G498" s="325"/>
      <c r="I498" s="312"/>
    </row>
    <row r="499" spans="1:9" ht="15" x14ac:dyDescent="0.2">
      <c r="A499" s="323"/>
      <c r="D499" s="323"/>
      <c r="E499" s="325"/>
      <c r="F499" s="325"/>
      <c r="G499" s="325"/>
      <c r="I499" s="312"/>
    </row>
    <row r="500" spans="1:9" ht="15" x14ac:dyDescent="0.2">
      <c r="A500" s="323"/>
      <c r="D500" s="323"/>
      <c r="E500" s="325"/>
      <c r="F500" s="325"/>
      <c r="G500" s="325"/>
      <c r="I500" s="312"/>
    </row>
    <row r="501" spans="1:9" ht="15" x14ac:dyDescent="0.2">
      <c r="A501" s="323"/>
      <c r="D501" s="323"/>
      <c r="E501" s="325"/>
      <c r="F501" s="325"/>
      <c r="G501" s="325"/>
      <c r="I501" s="312"/>
    </row>
    <row r="502" spans="1:9" ht="15" x14ac:dyDescent="0.2">
      <c r="A502" s="323"/>
      <c r="D502" s="323"/>
      <c r="E502" s="325"/>
      <c r="F502" s="325"/>
      <c r="G502" s="325"/>
      <c r="I502" s="312"/>
    </row>
    <row r="503" spans="1:9" ht="15" x14ac:dyDescent="0.2">
      <c r="A503" s="323"/>
      <c r="D503" s="323"/>
      <c r="E503" s="325"/>
      <c r="F503" s="325"/>
      <c r="G503" s="325"/>
      <c r="I503" s="312"/>
    </row>
    <row r="504" spans="1:9" ht="15" x14ac:dyDescent="0.2">
      <c r="A504" s="323"/>
      <c r="D504" s="323"/>
      <c r="E504" s="325"/>
      <c r="F504" s="325"/>
      <c r="G504" s="325"/>
      <c r="I504" s="312"/>
    </row>
    <row r="505" spans="1:9" ht="15" x14ac:dyDescent="0.2">
      <c r="A505" s="323"/>
      <c r="D505" s="323"/>
      <c r="E505" s="323"/>
      <c r="F505" s="323"/>
      <c r="G505" s="325"/>
      <c r="I505" s="312"/>
    </row>
    <row r="506" spans="1:9" ht="15" x14ac:dyDescent="0.2">
      <c r="A506" s="323"/>
      <c r="D506" s="323"/>
      <c r="E506" s="325"/>
      <c r="F506" s="325"/>
      <c r="G506" s="325"/>
      <c r="I506" s="312"/>
    </row>
    <row r="507" spans="1:9" ht="15" x14ac:dyDescent="0.2">
      <c r="A507" s="323"/>
      <c r="D507" s="323"/>
      <c r="E507" s="325"/>
      <c r="F507" s="325"/>
      <c r="G507" s="325"/>
      <c r="I507" s="312"/>
    </row>
    <row r="508" spans="1:9" ht="15" x14ac:dyDescent="0.2">
      <c r="A508" s="323"/>
      <c r="D508" s="323"/>
      <c r="E508" s="325"/>
      <c r="F508" s="325"/>
      <c r="G508" s="325"/>
      <c r="I508" s="312"/>
    </row>
    <row r="509" spans="1:9" ht="15" x14ac:dyDescent="0.2">
      <c r="A509" s="323"/>
      <c r="D509" s="323"/>
      <c r="E509" s="325"/>
      <c r="F509" s="325"/>
      <c r="G509" s="325"/>
      <c r="I509" s="312"/>
    </row>
    <row r="510" spans="1:9" ht="15" x14ac:dyDescent="0.2">
      <c r="A510" s="323"/>
      <c r="D510" s="323"/>
      <c r="E510" s="325"/>
      <c r="F510" s="325"/>
      <c r="G510" s="325"/>
      <c r="I510" s="312"/>
    </row>
    <row r="511" spans="1:9" ht="15" x14ac:dyDescent="0.2">
      <c r="A511" s="326"/>
      <c r="D511" s="326"/>
      <c r="E511" s="323"/>
      <c r="F511" s="323"/>
      <c r="G511" s="327"/>
      <c r="I511" s="312"/>
    </row>
    <row r="512" spans="1:9" ht="15" x14ac:dyDescent="0.2">
      <c r="A512" s="323"/>
      <c r="D512" s="323"/>
      <c r="E512" s="323"/>
      <c r="F512" s="323"/>
      <c r="G512" s="325"/>
      <c r="I512" s="312"/>
    </row>
    <row r="513" spans="1:9" ht="15" x14ac:dyDescent="0.2">
      <c r="A513" s="323"/>
      <c r="D513" s="323"/>
      <c r="E513" s="325"/>
      <c r="F513" s="325"/>
      <c r="G513" s="325"/>
      <c r="I513" s="312"/>
    </row>
    <row r="514" spans="1:9" ht="15" x14ac:dyDescent="0.2">
      <c r="A514" s="323"/>
      <c r="D514" s="323"/>
      <c r="E514" s="325"/>
      <c r="F514" s="325"/>
      <c r="G514" s="325"/>
      <c r="I514" s="312"/>
    </row>
    <row r="515" spans="1:9" ht="15" x14ac:dyDescent="0.2">
      <c r="A515" s="323"/>
      <c r="D515" s="323"/>
      <c r="E515" s="325"/>
      <c r="F515" s="325"/>
      <c r="G515" s="325"/>
      <c r="I515" s="312"/>
    </row>
    <row r="516" spans="1:9" ht="15" x14ac:dyDescent="0.2">
      <c r="A516" s="323"/>
      <c r="D516" s="323"/>
      <c r="E516" s="325"/>
      <c r="F516" s="325"/>
      <c r="G516" s="325"/>
      <c r="I516" s="312"/>
    </row>
    <row r="517" spans="1:9" ht="15" x14ac:dyDescent="0.2">
      <c r="A517" s="323"/>
      <c r="D517" s="323"/>
      <c r="E517" s="325"/>
      <c r="F517" s="325"/>
      <c r="G517" s="325"/>
      <c r="I517" s="312"/>
    </row>
    <row r="518" spans="1:9" x14ac:dyDescent="0.2">
      <c r="A518" s="324"/>
      <c r="D518" s="324"/>
      <c r="E518" s="324"/>
      <c r="F518" s="324"/>
      <c r="G518" s="324"/>
      <c r="I518" s="315"/>
    </row>
    <row r="519" spans="1:9" x14ac:dyDescent="0.2">
      <c r="A519" s="324"/>
      <c r="D519" s="324"/>
      <c r="E519" s="324"/>
      <c r="F519" s="324"/>
      <c r="G519" s="324"/>
      <c r="I519" s="315"/>
    </row>
    <row r="520" spans="1:9" x14ac:dyDescent="0.2">
      <c r="A520" s="324"/>
      <c r="D520" s="324"/>
      <c r="E520" s="324"/>
      <c r="F520" s="324"/>
      <c r="G520" s="324"/>
      <c r="I520" s="315"/>
    </row>
    <row r="521" spans="1:9" x14ac:dyDescent="0.2">
      <c r="A521" s="324"/>
      <c r="D521" s="324"/>
      <c r="E521" s="324"/>
      <c r="F521" s="324"/>
      <c r="G521" s="324"/>
      <c r="I521" s="315"/>
    </row>
    <row r="522" spans="1:9" x14ac:dyDescent="0.2">
      <c r="A522" s="324"/>
      <c r="D522" s="324"/>
      <c r="E522" s="324"/>
      <c r="F522" s="324"/>
      <c r="G522" s="324"/>
      <c r="I522" s="315"/>
    </row>
    <row r="523" spans="1:9" x14ac:dyDescent="0.2">
      <c r="A523" s="324"/>
      <c r="D523" s="324"/>
      <c r="E523" s="324"/>
      <c r="F523" s="324"/>
      <c r="G523" s="324"/>
      <c r="I523" s="315"/>
    </row>
    <row r="524" spans="1:9" x14ac:dyDescent="0.2">
      <c r="A524" s="324"/>
      <c r="D524" s="324"/>
      <c r="E524" s="324"/>
      <c r="F524" s="324"/>
      <c r="G524" s="324"/>
      <c r="I524" s="315"/>
    </row>
    <row r="525" spans="1:9" x14ac:dyDescent="0.2">
      <c r="A525" s="324"/>
      <c r="D525" s="324"/>
      <c r="E525" s="324"/>
      <c r="F525" s="324"/>
      <c r="G525" s="324"/>
      <c r="I525" s="315"/>
    </row>
    <row r="606" spans="2:3" x14ac:dyDescent="0.2">
      <c r="B606" s="5" t="str">
        <f>IFERROR(VLOOKUP(A606,CatProd!C:G,5,FALSE),"")</f>
        <v/>
      </c>
      <c r="C606" s="5" t="str">
        <f t="shared" ref="C606:C669" ca="1" si="19">IF(OFFSET(D606,0,LangOffset,1,1)&lt;&gt;"",OFFSET(D606,0,LangOffset,1,1),"")</f>
        <v/>
      </c>
    </row>
    <row r="607" spans="2:3" x14ac:dyDescent="0.2">
      <c r="B607" s="5" t="str">
        <f>IFERROR(VLOOKUP(A607,CatProd!C:G,5,FALSE),"")</f>
        <v/>
      </c>
      <c r="C607" s="5" t="str">
        <f t="shared" ca="1" si="19"/>
        <v/>
      </c>
    </row>
    <row r="608" spans="2:3" x14ac:dyDescent="0.2">
      <c r="B608" s="5" t="str">
        <f>IFERROR(VLOOKUP(A608,CatProd!C:G,5,FALSE),"")</f>
        <v/>
      </c>
      <c r="C608" s="5" t="str">
        <f t="shared" ca="1" si="19"/>
        <v/>
      </c>
    </row>
    <row r="609" spans="2:3" x14ac:dyDescent="0.2">
      <c r="B609" s="5" t="str">
        <f>IFERROR(VLOOKUP(A609,CatProd!C:G,5,FALSE),"")</f>
        <v/>
      </c>
      <c r="C609" s="5" t="str">
        <f t="shared" ca="1" si="19"/>
        <v/>
      </c>
    </row>
    <row r="610" spans="2:3" x14ac:dyDescent="0.2">
      <c r="B610" s="5" t="str">
        <f>IFERROR(VLOOKUP(A610,CatProd!C:G,5,FALSE),"")</f>
        <v/>
      </c>
      <c r="C610" s="5" t="str">
        <f t="shared" ca="1" si="19"/>
        <v/>
      </c>
    </row>
    <row r="611" spans="2:3" x14ac:dyDescent="0.2">
      <c r="B611" s="5" t="str">
        <f>IFERROR(VLOOKUP(A611,CatProd!C:G,5,FALSE),"")</f>
        <v/>
      </c>
      <c r="C611" s="5" t="str">
        <f t="shared" ca="1" si="19"/>
        <v/>
      </c>
    </row>
    <row r="612" spans="2:3" x14ac:dyDescent="0.2">
      <c r="B612" s="5" t="str">
        <f>IFERROR(VLOOKUP(A612,CatProd!C:G,5,FALSE),"")</f>
        <v/>
      </c>
      <c r="C612" s="5" t="str">
        <f t="shared" ca="1" si="19"/>
        <v/>
      </c>
    </row>
    <row r="613" spans="2:3" x14ac:dyDescent="0.2">
      <c r="B613" s="5" t="str">
        <f>IFERROR(VLOOKUP(A613,CatProd!C:G,5,FALSE),"")</f>
        <v/>
      </c>
      <c r="C613" s="5" t="str">
        <f t="shared" ca="1" si="19"/>
        <v/>
      </c>
    </row>
    <row r="614" spans="2:3" x14ac:dyDescent="0.2">
      <c r="B614" s="5" t="str">
        <f>IFERROR(VLOOKUP(A614,CatProd!C:G,5,FALSE),"")</f>
        <v/>
      </c>
      <c r="C614" s="5" t="str">
        <f t="shared" ca="1" si="19"/>
        <v/>
      </c>
    </row>
    <row r="615" spans="2:3" x14ac:dyDescent="0.2">
      <c r="B615" s="5" t="str">
        <f>IFERROR(VLOOKUP(A615,CatProd!C:G,5,FALSE),"")</f>
        <v/>
      </c>
      <c r="C615" s="5" t="str">
        <f t="shared" ca="1" si="19"/>
        <v/>
      </c>
    </row>
    <row r="616" spans="2:3" x14ac:dyDescent="0.2">
      <c r="B616" s="5" t="str">
        <f>IFERROR(VLOOKUP(A616,CatProd!C:G,5,FALSE),"")</f>
        <v/>
      </c>
      <c r="C616" s="5" t="str">
        <f t="shared" ca="1" si="19"/>
        <v/>
      </c>
    </row>
    <row r="617" spans="2:3" x14ac:dyDescent="0.2">
      <c r="B617" s="5" t="str">
        <f>IFERROR(VLOOKUP(A617,CatProd!C:G,5,FALSE),"")</f>
        <v/>
      </c>
      <c r="C617" s="5" t="str">
        <f t="shared" ca="1" si="19"/>
        <v/>
      </c>
    </row>
    <row r="618" spans="2:3" x14ac:dyDescent="0.2">
      <c r="B618" s="5" t="str">
        <f>IFERROR(VLOOKUP(A618,CatProd!C:G,5,FALSE),"")</f>
        <v/>
      </c>
      <c r="C618" s="5" t="str">
        <f t="shared" ca="1" si="19"/>
        <v/>
      </c>
    </row>
    <row r="619" spans="2:3" x14ac:dyDescent="0.2">
      <c r="B619" s="5" t="str">
        <f>IFERROR(VLOOKUP(A619,CatProd!C:G,5,FALSE),"")</f>
        <v/>
      </c>
      <c r="C619" s="5" t="str">
        <f t="shared" ca="1" si="19"/>
        <v/>
      </c>
    </row>
    <row r="620" spans="2:3" x14ac:dyDescent="0.2">
      <c r="B620" s="5" t="str">
        <f>IFERROR(VLOOKUP(A620,CatProd!C:G,5,FALSE),"")</f>
        <v/>
      </c>
      <c r="C620" s="5" t="str">
        <f t="shared" ca="1" si="19"/>
        <v/>
      </c>
    </row>
    <row r="621" spans="2:3" x14ac:dyDescent="0.2">
      <c r="B621" s="5" t="str">
        <f>IFERROR(VLOOKUP(A621,CatProd!C:G,5,FALSE),"")</f>
        <v/>
      </c>
      <c r="C621" s="5" t="str">
        <f t="shared" ca="1" si="19"/>
        <v/>
      </c>
    </row>
    <row r="622" spans="2:3" x14ac:dyDescent="0.2">
      <c r="B622" s="5" t="str">
        <f>IFERROR(VLOOKUP(A622,CatProd!C:G,5,FALSE),"")</f>
        <v/>
      </c>
      <c r="C622" s="5" t="str">
        <f t="shared" ca="1" si="19"/>
        <v/>
      </c>
    </row>
    <row r="623" spans="2:3" x14ac:dyDescent="0.2">
      <c r="B623" s="5" t="str">
        <f>IFERROR(VLOOKUP(A623,CatProd!C:G,5,FALSE),"")</f>
        <v/>
      </c>
      <c r="C623" s="5" t="str">
        <f t="shared" ca="1" si="19"/>
        <v/>
      </c>
    </row>
    <row r="624" spans="2:3" x14ac:dyDescent="0.2">
      <c r="B624" s="5" t="str">
        <f>IFERROR(VLOOKUP(A624,CatProd!C:G,5,FALSE),"")</f>
        <v/>
      </c>
      <c r="C624" s="5" t="str">
        <f t="shared" ca="1" si="19"/>
        <v/>
      </c>
    </row>
    <row r="625" spans="2:3" x14ac:dyDescent="0.2">
      <c r="B625" s="5" t="str">
        <f>IFERROR(VLOOKUP(A625,CatProd!C:G,5,FALSE),"")</f>
        <v/>
      </c>
      <c r="C625" s="5" t="str">
        <f t="shared" ca="1" si="19"/>
        <v/>
      </c>
    </row>
    <row r="626" spans="2:3" x14ac:dyDescent="0.2">
      <c r="B626" s="5" t="str">
        <f>IFERROR(VLOOKUP(A626,CatProd!C:G,5,FALSE),"")</f>
        <v/>
      </c>
      <c r="C626" s="5" t="str">
        <f t="shared" ca="1" si="19"/>
        <v/>
      </c>
    </row>
    <row r="627" spans="2:3" x14ac:dyDescent="0.2">
      <c r="B627" s="5" t="str">
        <f>IFERROR(VLOOKUP(A627,CatProd!C:G,5,FALSE),"")</f>
        <v/>
      </c>
      <c r="C627" s="5" t="str">
        <f t="shared" ca="1" si="19"/>
        <v/>
      </c>
    </row>
    <row r="628" spans="2:3" x14ac:dyDescent="0.2">
      <c r="B628" s="5" t="str">
        <f>IFERROR(VLOOKUP(A628,CatProd!C:G,5,FALSE),"")</f>
        <v/>
      </c>
      <c r="C628" s="5" t="str">
        <f t="shared" ca="1" si="19"/>
        <v/>
      </c>
    </row>
    <row r="629" spans="2:3" x14ac:dyDescent="0.2">
      <c r="B629" s="5" t="str">
        <f>IFERROR(VLOOKUP(A629,CatProd!C:G,5,FALSE),"")</f>
        <v/>
      </c>
      <c r="C629" s="5" t="str">
        <f t="shared" ca="1" si="19"/>
        <v/>
      </c>
    </row>
    <row r="630" spans="2:3" x14ac:dyDescent="0.2">
      <c r="B630" s="5" t="str">
        <f>IFERROR(VLOOKUP(A630,CatProd!C:G,5,FALSE),"")</f>
        <v/>
      </c>
      <c r="C630" s="5" t="str">
        <f t="shared" ca="1" si="19"/>
        <v/>
      </c>
    </row>
    <row r="631" spans="2:3" x14ac:dyDescent="0.2">
      <c r="B631" s="5" t="str">
        <f>IFERROR(VLOOKUP(A631,CatProd!C:G,5,FALSE),"")</f>
        <v/>
      </c>
      <c r="C631" s="5" t="str">
        <f t="shared" ca="1" si="19"/>
        <v/>
      </c>
    </row>
    <row r="632" spans="2:3" x14ac:dyDescent="0.2">
      <c r="B632" s="5" t="str">
        <f>IFERROR(VLOOKUP(A632,CatProd!C:G,5,FALSE),"")</f>
        <v/>
      </c>
      <c r="C632" s="5" t="str">
        <f t="shared" ca="1" si="19"/>
        <v/>
      </c>
    </row>
    <row r="633" spans="2:3" x14ac:dyDescent="0.2">
      <c r="B633" s="5" t="str">
        <f>IFERROR(VLOOKUP(A633,CatProd!C:G,5,FALSE),"")</f>
        <v/>
      </c>
      <c r="C633" s="5" t="str">
        <f t="shared" ca="1" si="19"/>
        <v/>
      </c>
    </row>
    <row r="634" spans="2:3" x14ac:dyDescent="0.2">
      <c r="B634" s="5" t="str">
        <f>IFERROR(VLOOKUP(A634,CatProd!C:G,5,FALSE),"")</f>
        <v/>
      </c>
      <c r="C634" s="5" t="str">
        <f t="shared" ca="1" si="19"/>
        <v/>
      </c>
    </row>
    <row r="635" spans="2:3" x14ac:dyDescent="0.2">
      <c r="B635" s="5" t="str">
        <f>IFERROR(VLOOKUP(A635,CatProd!C:G,5,FALSE),"")</f>
        <v/>
      </c>
      <c r="C635" s="5" t="str">
        <f t="shared" ca="1" si="19"/>
        <v/>
      </c>
    </row>
    <row r="636" spans="2:3" x14ac:dyDescent="0.2">
      <c r="B636" s="5" t="str">
        <f>IFERROR(VLOOKUP(A636,CatProd!C:G,5,FALSE),"")</f>
        <v/>
      </c>
      <c r="C636" s="5" t="str">
        <f t="shared" ca="1" si="19"/>
        <v/>
      </c>
    </row>
    <row r="637" spans="2:3" x14ac:dyDescent="0.2">
      <c r="B637" s="5" t="str">
        <f>IFERROR(VLOOKUP(A637,CatProd!C:G,5,FALSE),"")</f>
        <v/>
      </c>
      <c r="C637" s="5" t="str">
        <f t="shared" ca="1" si="19"/>
        <v/>
      </c>
    </row>
    <row r="638" spans="2:3" x14ac:dyDescent="0.2">
      <c r="B638" s="5" t="str">
        <f>IFERROR(VLOOKUP(A638,CatProd!C:G,5,FALSE),"")</f>
        <v/>
      </c>
      <c r="C638" s="5" t="str">
        <f t="shared" ca="1" si="19"/>
        <v/>
      </c>
    </row>
    <row r="639" spans="2:3" x14ac:dyDescent="0.2">
      <c r="B639" s="5" t="str">
        <f>IFERROR(VLOOKUP(A639,CatProd!C:G,5,FALSE),"")</f>
        <v/>
      </c>
      <c r="C639" s="5" t="str">
        <f t="shared" ca="1" si="19"/>
        <v/>
      </c>
    </row>
    <row r="640" spans="2:3" x14ac:dyDescent="0.2">
      <c r="B640" s="5" t="str">
        <f>IFERROR(VLOOKUP(A640,CatProd!C:G,5,FALSE),"")</f>
        <v/>
      </c>
      <c r="C640" s="5" t="str">
        <f t="shared" ca="1" si="19"/>
        <v/>
      </c>
    </row>
    <row r="641" spans="2:3" x14ac:dyDescent="0.2">
      <c r="B641" s="5" t="str">
        <f>IFERROR(VLOOKUP(A641,CatProd!C:G,5,FALSE),"")</f>
        <v/>
      </c>
      <c r="C641" s="5" t="str">
        <f t="shared" ca="1" si="19"/>
        <v/>
      </c>
    </row>
    <row r="642" spans="2:3" x14ac:dyDescent="0.2">
      <c r="B642" s="5" t="str">
        <f>IFERROR(VLOOKUP(A642,CatProd!C:G,5,FALSE),"")</f>
        <v/>
      </c>
      <c r="C642" s="5" t="str">
        <f t="shared" ca="1" si="19"/>
        <v/>
      </c>
    </row>
    <row r="643" spans="2:3" x14ac:dyDescent="0.2">
      <c r="B643" s="5" t="str">
        <f>IFERROR(VLOOKUP(A643,CatProd!C:G,5,FALSE),"")</f>
        <v/>
      </c>
      <c r="C643" s="5" t="str">
        <f t="shared" ca="1" si="19"/>
        <v/>
      </c>
    </row>
    <row r="644" spans="2:3" x14ac:dyDescent="0.2">
      <c r="B644" s="5" t="str">
        <f>IFERROR(VLOOKUP(A644,CatProd!C:G,5,FALSE),"")</f>
        <v/>
      </c>
      <c r="C644" s="5" t="str">
        <f t="shared" ca="1" si="19"/>
        <v/>
      </c>
    </row>
    <row r="645" spans="2:3" x14ac:dyDescent="0.2">
      <c r="B645" s="5" t="str">
        <f>IFERROR(VLOOKUP(A645,CatProd!C:G,5,FALSE),"")</f>
        <v/>
      </c>
      <c r="C645" s="5" t="str">
        <f t="shared" ca="1" si="19"/>
        <v/>
      </c>
    </row>
    <row r="646" spans="2:3" x14ac:dyDescent="0.2">
      <c r="B646" s="5" t="str">
        <f>IFERROR(VLOOKUP(A646,CatProd!C:G,5,FALSE),"")</f>
        <v/>
      </c>
      <c r="C646" s="5" t="str">
        <f t="shared" ca="1" si="19"/>
        <v/>
      </c>
    </row>
    <row r="647" spans="2:3" x14ac:dyDescent="0.2">
      <c r="B647" s="5" t="str">
        <f>IFERROR(VLOOKUP(A647,CatProd!C:G,5,FALSE),"")</f>
        <v/>
      </c>
      <c r="C647" s="5" t="str">
        <f t="shared" ca="1" si="19"/>
        <v/>
      </c>
    </row>
    <row r="648" spans="2:3" x14ac:dyDescent="0.2">
      <c r="B648" s="5" t="str">
        <f>IFERROR(VLOOKUP(A648,CatProd!C:G,5,FALSE),"")</f>
        <v/>
      </c>
      <c r="C648" s="5" t="str">
        <f t="shared" ca="1" si="19"/>
        <v/>
      </c>
    </row>
    <row r="649" spans="2:3" x14ac:dyDescent="0.2">
      <c r="B649" s="5" t="str">
        <f>IFERROR(VLOOKUP(A649,CatProd!C:G,5,FALSE),"")</f>
        <v/>
      </c>
      <c r="C649" s="5" t="str">
        <f t="shared" ca="1" si="19"/>
        <v/>
      </c>
    </row>
    <row r="650" spans="2:3" x14ac:dyDescent="0.2">
      <c r="B650" s="5" t="str">
        <f>IFERROR(VLOOKUP(A650,CatProd!C:G,5,FALSE),"")</f>
        <v/>
      </c>
      <c r="C650" s="5" t="str">
        <f t="shared" ca="1" si="19"/>
        <v/>
      </c>
    </row>
    <row r="651" spans="2:3" x14ac:dyDescent="0.2">
      <c r="B651" s="5" t="str">
        <f>IFERROR(VLOOKUP(A651,CatProd!C:G,5,FALSE),"")</f>
        <v/>
      </c>
      <c r="C651" s="5" t="str">
        <f t="shared" ca="1" si="19"/>
        <v/>
      </c>
    </row>
    <row r="652" spans="2:3" x14ac:dyDescent="0.2">
      <c r="B652" s="5" t="str">
        <f>IFERROR(VLOOKUP(A652,CatProd!C:G,5,FALSE),"")</f>
        <v/>
      </c>
      <c r="C652" s="5" t="str">
        <f t="shared" ca="1" si="19"/>
        <v/>
      </c>
    </row>
    <row r="653" spans="2:3" x14ac:dyDescent="0.2">
      <c r="B653" s="5" t="str">
        <f>IFERROR(VLOOKUP(A653,CatProd!C:G,5,FALSE),"")</f>
        <v/>
      </c>
      <c r="C653" s="5" t="str">
        <f t="shared" ca="1" si="19"/>
        <v/>
      </c>
    </row>
    <row r="654" spans="2:3" x14ac:dyDescent="0.2">
      <c r="B654" s="5" t="str">
        <f>IFERROR(VLOOKUP(A654,CatProd!C:G,5,FALSE),"")</f>
        <v/>
      </c>
      <c r="C654" s="5" t="str">
        <f t="shared" ca="1" si="19"/>
        <v/>
      </c>
    </row>
    <row r="655" spans="2:3" x14ac:dyDescent="0.2">
      <c r="B655" s="5" t="str">
        <f>IFERROR(VLOOKUP(A655,CatProd!C:G,5,FALSE),"")</f>
        <v/>
      </c>
      <c r="C655" s="5" t="str">
        <f t="shared" ca="1" si="19"/>
        <v/>
      </c>
    </row>
    <row r="656" spans="2:3" x14ac:dyDescent="0.2">
      <c r="B656" s="5" t="str">
        <f>IFERROR(VLOOKUP(A656,CatProd!C:G,5,FALSE),"")</f>
        <v/>
      </c>
      <c r="C656" s="5" t="str">
        <f t="shared" ca="1" si="19"/>
        <v/>
      </c>
    </row>
    <row r="657" spans="2:3" x14ac:dyDescent="0.2">
      <c r="B657" s="5" t="str">
        <f>IFERROR(VLOOKUP(A657,CatProd!C:G,5,FALSE),"")</f>
        <v/>
      </c>
      <c r="C657" s="5" t="str">
        <f t="shared" ca="1" si="19"/>
        <v/>
      </c>
    </row>
    <row r="658" spans="2:3" x14ac:dyDescent="0.2">
      <c r="B658" s="5" t="str">
        <f>IFERROR(VLOOKUP(A658,CatProd!C:G,5,FALSE),"")</f>
        <v/>
      </c>
      <c r="C658" s="5" t="str">
        <f t="shared" ca="1" si="19"/>
        <v/>
      </c>
    </row>
    <row r="659" spans="2:3" x14ac:dyDescent="0.2">
      <c r="B659" s="5" t="str">
        <f>IFERROR(VLOOKUP(A659,CatProd!C:G,5,FALSE),"")</f>
        <v/>
      </c>
      <c r="C659" s="5" t="str">
        <f t="shared" ca="1" si="19"/>
        <v/>
      </c>
    </row>
    <row r="660" spans="2:3" x14ac:dyDescent="0.2">
      <c r="B660" s="5" t="str">
        <f>IFERROR(VLOOKUP(A660,CatProd!C:G,5,FALSE),"")</f>
        <v/>
      </c>
      <c r="C660" s="5" t="str">
        <f t="shared" ca="1" si="19"/>
        <v/>
      </c>
    </row>
    <row r="661" spans="2:3" x14ac:dyDescent="0.2">
      <c r="B661" s="5" t="str">
        <f>IFERROR(VLOOKUP(A661,CatProd!C:G,5,FALSE),"")</f>
        <v/>
      </c>
      <c r="C661" s="5" t="str">
        <f t="shared" ca="1" si="19"/>
        <v/>
      </c>
    </row>
    <row r="662" spans="2:3" x14ac:dyDescent="0.2">
      <c r="B662" s="5" t="str">
        <f>IFERROR(VLOOKUP(A662,CatProd!C:G,5,FALSE),"")</f>
        <v/>
      </c>
      <c r="C662" s="5" t="str">
        <f t="shared" ca="1" si="19"/>
        <v/>
      </c>
    </row>
    <row r="663" spans="2:3" x14ac:dyDescent="0.2">
      <c r="B663" s="5" t="str">
        <f>IFERROR(VLOOKUP(A663,CatProd!C:G,5,FALSE),"")</f>
        <v/>
      </c>
      <c r="C663" s="5" t="str">
        <f t="shared" ca="1" si="19"/>
        <v/>
      </c>
    </row>
    <row r="664" spans="2:3" x14ac:dyDescent="0.2">
      <c r="B664" s="5" t="str">
        <f>IFERROR(VLOOKUP(A664,CatProd!C:G,5,FALSE),"")</f>
        <v/>
      </c>
      <c r="C664" s="5" t="str">
        <f t="shared" ca="1" si="19"/>
        <v/>
      </c>
    </row>
    <row r="665" spans="2:3" x14ac:dyDescent="0.2">
      <c r="B665" s="5" t="str">
        <f>IFERROR(VLOOKUP(A665,CatProd!C:G,5,FALSE),"")</f>
        <v/>
      </c>
      <c r="C665" s="5" t="str">
        <f t="shared" ca="1" si="19"/>
        <v/>
      </c>
    </row>
    <row r="666" spans="2:3" x14ac:dyDescent="0.2">
      <c r="B666" s="5" t="str">
        <f>IFERROR(VLOOKUP(A666,CatProd!C:G,5,FALSE),"")</f>
        <v/>
      </c>
      <c r="C666" s="5" t="str">
        <f t="shared" ca="1" si="19"/>
        <v/>
      </c>
    </row>
    <row r="667" spans="2:3" x14ac:dyDescent="0.2">
      <c r="B667" s="5" t="str">
        <f>IFERROR(VLOOKUP(A667,CatProd!C:G,5,FALSE),"")</f>
        <v/>
      </c>
      <c r="C667" s="5" t="str">
        <f t="shared" ca="1" si="19"/>
        <v/>
      </c>
    </row>
    <row r="668" spans="2:3" x14ac:dyDescent="0.2">
      <c r="B668" s="5" t="str">
        <f>IFERROR(VLOOKUP(A668,CatProd!C:G,5,FALSE),"")</f>
        <v/>
      </c>
      <c r="C668" s="5" t="str">
        <f t="shared" ca="1" si="19"/>
        <v/>
      </c>
    </row>
    <row r="669" spans="2:3" x14ac:dyDescent="0.2">
      <c r="B669" s="5" t="str">
        <f>IFERROR(VLOOKUP(A669,CatProd!C:G,5,FALSE),"")</f>
        <v/>
      </c>
      <c r="C669" s="5" t="str">
        <f t="shared" ca="1" si="19"/>
        <v/>
      </c>
    </row>
    <row r="670" spans="2:3" x14ac:dyDescent="0.2">
      <c r="B670" s="5" t="str">
        <f>IFERROR(VLOOKUP(A670,CatProd!C:G,5,FALSE),"")</f>
        <v/>
      </c>
      <c r="C670" s="5" t="str">
        <f t="shared" ref="C670:C733" ca="1" si="20">IF(OFFSET(D670,0,LangOffset,1,1)&lt;&gt;"",OFFSET(D670,0,LangOffset,1,1),"")</f>
        <v/>
      </c>
    </row>
    <row r="671" spans="2:3" x14ac:dyDescent="0.2">
      <c r="B671" s="5" t="str">
        <f>IFERROR(VLOOKUP(A671,CatProd!C:G,5,FALSE),"")</f>
        <v/>
      </c>
      <c r="C671" s="5" t="str">
        <f t="shared" ca="1" si="20"/>
        <v/>
      </c>
    </row>
    <row r="672" spans="2:3" x14ac:dyDescent="0.2">
      <c r="B672" s="5" t="str">
        <f>IFERROR(VLOOKUP(A672,CatProd!C:G,5,FALSE),"")</f>
        <v/>
      </c>
      <c r="C672" s="5" t="str">
        <f t="shared" ca="1" si="20"/>
        <v/>
      </c>
    </row>
    <row r="673" spans="2:3" x14ac:dyDescent="0.2">
      <c r="B673" s="5" t="str">
        <f>IFERROR(VLOOKUP(A673,CatProd!C:G,5,FALSE),"")</f>
        <v/>
      </c>
      <c r="C673" s="5" t="str">
        <f t="shared" ca="1" si="20"/>
        <v/>
      </c>
    </row>
    <row r="674" spans="2:3" x14ac:dyDescent="0.2">
      <c r="B674" s="5" t="str">
        <f>IFERROR(VLOOKUP(A674,CatProd!C:G,5,FALSE),"")</f>
        <v/>
      </c>
      <c r="C674" s="5" t="str">
        <f t="shared" ca="1" si="20"/>
        <v/>
      </c>
    </row>
    <row r="675" spans="2:3" x14ac:dyDescent="0.2">
      <c r="B675" s="5" t="str">
        <f>IFERROR(VLOOKUP(A675,CatProd!C:G,5,FALSE),"")</f>
        <v/>
      </c>
      <c r="C675" s="5" t="str">
        <f t="shared" ca="1" si="20"/>
        <v/>
      </c>
    </row>
    <row r="676" spans="2:3" x14ac:dyDescent="0.2">
      <c r="B676" s="5" t="str">
        <f>IFERROR(VLOOKUP(A676,CatProd!C:G,5,FALSE),"")</f>
        <v/>
      </c>
      <c r="C676" s="5" t="str">
        <f t="shared" ca="1" si="20"/>
        <v/>
      </c>
    </row>
    <row r="677" spans="2:3" x14ac:dyDescent="0.2">
      <c r="B677" s="5" t="str">
        <f>IFERROR(VLOOKUP(A677,CatProd!C:G,5,FALSE),"")</f>
        <v/>
      </c>
      <c r="C677" s="5" t="str">
        <f t="shared" ca="1" si="20"/>
        <v/>
      </c>
    </row>
    <row r="678" spans="2:3" x14ac:dyDescent="0.2">
      <c r="B678" s="5" t="str">
        <f>IFERROR(VLOOKUP(A678,CatProd!C:G,5,FALSE),"")</f>
        <v/>
      </c>
      <c r="C678" s="5" t="str">
        <f t="shared" ca="1" si="20"/>
        <v/>
      </c>
    </row>
    <row r="679" spans="2:3" x14ac:dyDescent="0.2">
      <c r="B679" s="5" t="str">
        <f>IFERROR(VLOOKUP(A679,CatProd!C:G,5,FALSE),"")</f>
        <v/>
      </c>
      <c r="C679" s="5" t="str">
        <f t="shared" ca="1" si="20"/>
        <v/>
      </c>
    </row>
    <row r="680" spans="2:3" x14ac:dyDescent="0.2">
      <c r="B680" s="5" t="str">
        <f>IFERROR(VLOOKUP(A680,CatProd!C:G,5,FALSE),"")</f>
        <v/>
      </c>
      <c r="C680" s="5" t="str">
        <f t="shared" ca="1" si="20"/>
        <v/>
      </c>
    </row>
    <row r="681" spans="2:3" x14ac:dyDescent="0.2">
      <c r="B681" s="5" t="str">
        <f>IFERROR(VLOOKUP(A681,CatProd!C:G,5,FALSE),"")</f>
        <v/>
      </c>
      <c r="C681" s="5" t="str">
        <f t="shared" ca="1" si="20"/>
        <v/>
      </c>
    </row>
    <row r="682" spans="2:3" x14ac:dyDescent="0.2">
      <c r="B682" s="5" t="str">
        <f>IFERROR(VLOOKUP(A682,CatProd!C:G,5,FALSE),"")</f>
        <v/>
      </c>
      <c r="C682" s="5" t="str">
        <f t="shared" ca="1" si="20"/>
        <v/>
      </c>
    </row>
    <row r="683" spans="2:3" x14ac:dyDescent="0.2">
      <c r="B683" s="5" t="str">
        <f>IFERROR(VLOOKUP(A683,CatProd!C:G,5,FALSE),"")</f>
        <v/>
      </c>
      <c r="C683" s="5" t="str">
        <f t="shared" ca="1" si="20"/>
        <v/>
      </c>
    </row>
    <row r="684" spans="2:3" x14ac:dyDescent="0.2">
      <c r="B684" s="5" t="str">
        <f>IFERROR(VLOOKUP(A684,CatProd!C:G,5,FALSE),"")</f>
        <v/>
      </c>
      <c r="C684" s="5" t="str">
        <f t="shared" ca="1" si="20"/>
        <v/>
      </c>
    </row>
    <row r="685" spans="2:3" x14ac:dyDescent="0.2">
      <c r="B685" s="5" t="str">
        <f>IFERROR(VLOOKUP(A685,CatProd!C:G,5,FALSE),"")</f>
        <v/>
      </c>
      <c r="C685" s="5" t="str">
        <f t="shared" ca="1" si="20"/>
        <v/>
      </c>
    </row>
    <row r="686" spans="2:3" x14ac:dyDescent="0.2">
      <c r="B686" s="5" t="str">
        <f>IFERROR(VLOOKUP(A686,CatProd!C:G,5,FALSE),"")</f>
        <v/>
      </c>
      <c r="C686" s="5" t="str">
        <f t="shared" ca="1" si="20"/>
        <v/>
      </c>
    </row>
    <row r="687" spans="2:3" x14ac:dyDescent="0.2">
      <c r="B687" s="5" t="str">
        <f>IFERROR(VLOOKUP(A687,CatProd!C:G,5,FALSE),"")</f>
        <v/>
      </c>
      <c r="C687" s="5" t="str">
        <f t="shared" ca="1" si="20"/>
        <v/>
      </c>
    </row>
    <row r="688" spans="2:3" x14ac:dyDescent="0.2">
      <c r="B688" s="5" t="str">
        <f>IFERROR(VLOOKUP(A688,CatProd!C:G,5,FALSE),"")</f>
        <v/>
      </c>
      <c r="C688" s="5" t="str">
        <f t="shared" ca="1" si="20"/>
        <v/>
      </c>
    </row>
    <row r="689" spans="2:3" x14ac:dyDescent="0.2">
      <c r="B689" s="5" t="str">
        <f>IFERROR(VLOOKUP(A689,CatProd!C:G,5,FALSE),"")</f>
        <v/>
      </c>
      <c r="C689" s="5" t="str">
        <f t="shared" ca="1" si="20"/>
        <v/>
      </c>
    </row>
    <row r="690" spans="2:3" x14ac:dyDescent="0.2">
      <c r="B690" s="5" t="str">
        <f>IFERROR(VLOOKUP(A690,CatProd!C:G,5,FALSE),"")</f>
        <v/>
      </c>
      <c r="C690" s="5" t="str">
        <f t="shared" ca="1" si="20"/>
        <v/>
      </c>
    </row>
    <row r="691" spans="2:3" x14ac:dyDescent="0.2">
      <c r="B691" s="5" t="str">
        <f>IFERROR(VLOOKUP(A691,CatProd!C:G,5,FALSE),"")</f>
        <v/>
      </c>
      <c r="C691" s="5" t="str">
        <f t="shared" ca="1" si="20"/>
        <v/>
      </c>
    </row>
    <row r="692" spans="2:3" x14ac:dyDescent="0.2">
      <c r="B692" s="5" t="str">
        <f>IFERROR(VLOOKUP(A692,CatProd!C:G,5,FALSE),"")</f>
        <v/>
      </c>
      <c r="C692" s="5" t="str">
        <f t="shared" ca="1" si="20"/>
        <v/>
      </c>
    </row>
    <row r="693" spans="2:3" x14ac:dyDescent="0.2">
      <c r="B693" s="5" t="str">
        <f>IFERROR(VLOOKUP(A693,CatProd!C:G,5,FALSE),"")</f>
        <v/>
      </c>
      <c r="C693" s="5" t="str">
        <f t="shared" ca="1" si="20"/>
        <v/>
      </c>
    </row>
    <row r="694" spans="2:3" x14ac:dyDescent="0.2">
      <c r="B694" s="5" t="str">
        <f>IFERROR(VLOOKUP(A694,CatProd!C:G,5,FALSE),"")</f>
        <v/>
      </c>
      <c r="C694" s="5" t="str">
        <f t="shared" ca="1" si="20"/>
        <v/>
      </c>
    </row>
    <row r="695" spans="2:3" x14ac:dyDescent="0.2">
      <c r="B695" s="5" t="str">
        <f>IFERROR(VLOOKUP(A695,CatProd!C:G,5,FALSE),"")</f>
        <v/>
      </c>
      <c r="C695" s="5" t="str">
        <f t="shared" ca="1" si="20"/>
        <v/>
      </c>
    </row>
    <row r="696" spans="2:3" x14ac:dyDescent="0.2">
      <c r="B696" s="5" t="str">
        <f>IFERROR(VLOOKUP(A696,CatProd!C:G,5,FALSE),"")</f>
        <v/>
      </c>
      <c r="C696" s="5" t="str">
        <f t="shared" ca="1" si="20"/>
        <v/>
      </c>
    </row>
    <row r="697" spans="2:3" x14ac:dyDescent="0.2">
      <c r="B697" s="5" t="str">
        <f>IFERROR(VLOOKUP(A697,CatProd!C:G,5,FALSE),"")</f>
        <v/>
      </c>
      <c r="C697" s="5" t="str">
        <f t="shared" ca="1" si="20"/>
        <v/>
      </c>
    </row>
    <row r="698" spans="2:3" x14ac:dyDescent="0.2">
      <c r="B698" s="5" t="str">
        <f>IFERROR(VLOOKUP(A698,CatProd!C:G,5,FALSE),"")</f>
        <v/>
      </c>
      <c r="C698" s="5" t="str">
        <f t="shared" ca="1" si="20"/>
        <v/>
      </c>
    </row>
    <row r="699" spans="2:3" x14ac:dyDescent="0.2">
      <c r="B699" s="5" t="str">
        <f>IFERROR(VLOOKUP(A699,CatProd!C:G,5,FALSE),"")</f>
        <v/>
      </c>
      <c r="C699" s="5" t="str">
        <f t="shared" ca="1" si="20"/>
        <v/>
      </c>
    </row>
    <row r="700" spans="2:3" x14ac:dyDescent="0.2">
      <c r="B700" s="5" t="str">
        <f>IFERROR(VLOOKUP(A700,CatProd!C:G,5,FALSE),"")</f>
        <v/>
      </c>
      <c r="C700" s="5" t="str">
        <f t="shared" ca="1" si="20"/>
        <v/>
      </c>
    </row>
    <row r="701" spans="2:3" x14ac:dyDescent="0.2">
      <c r="B701" s="5" t="str">
        <f>IFERROR(VLOOKUP(A701,CatProd!C:G,5,FALSE),"")</f>
        <v/>
      </c>
      <c r="C701" s="5" t="str">
        <f t="shared" ca="1" si="20"/>
        <v/>
      </c>
    </row>
    <row r="702" spans="2:3" x14ac:dyDescent="0.2">
      <c r="B702" s="5" t="str">
        <f>IFERROR(VLOOKUP(A702,CatProd!C:G,5,FALSE),"")</f>
        <v/>
      </c>
      <c r="C702" s="5" t="str">
        <f t="shared" ca="1" si="20"/>
        <v/>
      </c>
    </row>
    <row r="703" spans="2:3" x14ac:dyDescent="0.2">
      <c r="B703" s="5" t="str">
        <f>IFERROR(VLOOKUP(A703,CatProd!C:G,5,FALSE),"")</f>
        <v/>
      </c>
      <c r="C703" s="5" t="str">
        <f t="shared" ca="1" si="20"/>
        <v/>
      </c>
    </row>
    <row r="704" spans="2:3" x14ac:dyDescent="0.2">
      <c r="B704" s="5" t="str">
        <f>IFERROR(VLOOKUP(A704,CatProd!C:G,5,FALSE),"")</f>
        <v/>
      </c>
      <c r="C704" s="5" t="str">
        <f t="shared" ca="1" si="20"/>
        <v/>
      </c>
    </row>
    <row r="705" spans="2:3" x14ac:dyDescent="0.2">
      <c r="B705" s="5" t="str">
        <f>IFERROR(VLOOKUP(A705,CatProd!C:G,5,FALSE),"")</f>
        <v/>
      </c>
      <c r="C705" s="5" t="str">
        <f t="shared" ca="1" si="20"/>
        <v/>
      </c>
    </row>
    <row r="706" spans="2:3" x14ac:dyDescent="0.2">
      <c r="B706" s="5" t="str">
        <f>IFERROR(VLOOKUP(A706,CatProd!C:G,5,FALSE),"")</f>
        <v/>
      </c>
      <c r="C706" s="5" t="str">
        <f t="shared" ca="1" si="20"/>
        <v/>
      </c>
    </row>
    <row r="707" spans="2:3" x14ac:dyDescent="0.2">
      <c r="B707" s="5" t="str">
        <f>IFERROR(VLOOKUP(A707,CatProd!C:G,5,FALSE),"")</f>
        <v/>
      </c>
      <c r="C707" s="5" t="str">
        <f t="shared" ca="1" si="20"/>
        <v/>
      </c>
    </row>
    <row r="708" spans="2:3" x14ac:dyDescent="0.2">
      <c r="B708" s="5" t="str">
        <f>IFERROR(VLOOKUP(A708,CatProd!C:G,5,FALSE),"")</f>
        <v/>
      </c>
      <c r="C708" s="5" t="str">
        <f t="shared" ca="1" si="20"/>
        <v/>
      </c>
    </row>
    <row r="709" spans="2:3" x14ac:dyDescent="0.2">
      <c r="B709" s="5" t="str">
        <f>IFERROR(VLOOKUP(A709,CatProd!C:G,5,FALSE),"")</f>
        <v/>
      </c>
      <c r="C709" s="5" t="str">
        <f t="shared" ca="1" si="20"/>
        <v/>
      </c>
    </row>
    <row r="710" spans="2:3" x14ac:dyDescent="0.2">
      <c r="B710" s="5" t="str">
        <f>IFERROR(VLOOKUP(A710,CatProd!C:G,5,FALSE),"")</f>
        <v/>
      </c>
      <c r="C710" s="5" t="str">
        <f t="shared" ca="1" si="20"/>
        <v/>
      </c>
    </row>
    <row r="711" spans="2:3" x14ac:dyDescent="0.2">
      <c r="B711" s="5" t="str">
        <f>IFERROR(VLOOKUP(A711,CatProd!C:G,5,FALSE),"")</f>
        <v/>
      </c>
      <c r="C711" s="5" t="str">
        <f t="shared" ca="1" si="20"/>
        <v/>
      </c>
    </row>
    <row r="712" spans="2:3" x14ac:dyDescent="0.2">
      <c r="B712" s="5" t="str">
        <f>IFERROR(VLOOKUP(A712,CatProd!C:G,5,FALSE),"")</f>
        <v/>
      </c>
      <c r="C712" s="5" t="str">
        <f t="shared" ca="1" si="20"/>
        <v/>
      </c>
    </row>
    <row r="713" spans="2:3" x14ac:dyDescent="0.2">
      <c r="B713" s="5" t="str">
        <f>IFERROR(VLOOKUP(A713,CatProd!C:G,5,FALSE),"")</f>
        <v/>
      </c>
      <c r="C713" s="5" t="str">
        <f t="shared" ca="1" si="20"/>
        <v/>
      </c>
    </row>
    <row r="714" spans="2:3" x14ac:dyDescent="0.2">
      <c r="B714" s="5" t="str">
        <f>IFERROR(VLOOKUP(A714,CatProd!C:G,5,FALSE),"")</f>
        <v/>
      </c>
      <c r="C714" s="5" t="str">
        <f t="shared" ca="1" si="20"/>
        <v/>
      </c>
    </row>
    <row r="715" spans="2:3" x14ac:dyDescent="0.2">
      <c r="B715" s="5" t="str">
        <f>IFERROR(VLOOKUP(A715,CatProd!C:G,5,FALSE),"")</f>
        <v/>
      </c>
      <c r="C715" s="5" t="str">
        <f t="shared" ca="1" si="20"/>
        <v/>
      </c>
    </row>
    <row r="716" spans="2:3" x14ac:dyDescent="0.2">
      <c r="B716" s="5" t="str">
        <f>IFERROR(VLOOKUP(A716,CatProd!C:G,5,FALSE),"")</f>
        <v/>
      </c>
      <c r="C716" s="5" t="str">
        <f t="shared" ca="1" si="20"/>
        <v/>
      </c>
    </row>
    <row r="717" spans="2:3" x14ac:dyDescent="0.2">
      <c r="B717" s="5" t="str">
        <f>IFERROR(VLOOKUP(A717,CatProd!C:G,5,FALSE),"")</f>
        <v/>
      </c>
      <c r="C717" s="5" t="str">
        <f t="shared" ca="1" si="20"/>
        <v/>
      </c>
    </row>
    <row r="718" spans="2:3" x14ac:dyDescent="0.2">
      <c r="B718" s="5" t="str">
        <f>IFERROR(VLOOKUP(A718,CatProd!C:G,5,FALSE),"")</f>
        <v/>
      </c>
      <c r="C718" s="5" t="str">
        <f t="shared" ca="1" si="20"/>
        <v/>
      </c>
    </row>
    <row r="719" spans="2:3" x14ac:dyDescent="0.2">
      <c r="B719" s="5" t="str">
        <f>IFERROR(VLOOKUP(A719,CatProd!C:G,5,FALSE),"")</f>
        <v/>
      </c>
      <c r="C719" s="5" t="str">
        <f t="shared" ca="1" si="20"/>
        <v/>
      </c>
    </row>
    <row r="720" spans="2:3" x14ac:dyDescent="0.2">
      <c r="B720" s="5" t="str">
        <f>IFERROR(VLOOKUP(A720,CatProd!C:G,5,FALSE),"")</f>
        <v/>
      </c>
      <c r="C720" s="5" t="str">
        <f t="shared" ca="1" si="20"/>
        <v/>
      </c>
    </row>
    <row r="721" spans="2:3" x14ac:dyDescent="0.2">
      <c r="B721" s="5" t="str">
        <f>IFERROR(VLOOKUP(A721,CatProd!C:G,5,FALSE),"")</f>
        <v/>
      </c>
      <c r="C721" s="5" t="str">
        <f t="shared" ca="1" si="20"/>
        <v/>
      </c>
    </row>
    <row r="722" spans="2:3" x14ac:dyDescent="0.2">
      <c r="B722" s="5" t="str">
        <f>IFERROR(VLOOKUP(A722,CatProd!C:G,5,FALSE),"")</f>
        <v/>
      </c>
      <c r="C722" s="5" t="str">
        <f t="shared" ca="1" si="20"/>
        <v/>
      </c>
    </row>
    <row r="723" spans="2:3" x14ac:dyDescent="0.2">
      <c r="B723" s="5" t="str">
        <f>IFERROR(VLOOKUP(A723,CatProd!C:G,5,FALSE),"")</f>
        <v/>
      </c>
      <c r="C723" s="5" t="str">
        <f t="shared" ca="1" si="20"/>
        <v/>
      </c>
    </row>
    <row r="724" spans="2:3" x14ac:dyDescent="0.2">
      <c r="B724" s="5" t="str">
        <f>IFERROR(VLOOKUP(A724,CatProd!C:G,5,FALSE),"")</f>
        <v/>
      </c>
      <c r="C724" s="5" t="str">
        <f t="shared" ca="1" si="20"/>
        <v/>
      </c>
    </row>
    <row r="725" spans="2:3" x14ac:dyDescent="0.2">
      <c r="B725" s="5" t="str">
        <f>IFERROR(VLOOKUP(A725,CatProd!C:G,5,FALSE),"")</f>
        <v/>
      </c>
      <c r="C725" s="5" t="str">
        <f t="shared" ca="1" si="20"/>
        <v/>
      </c>
    </row>
    <row r="726" spans="2:3" x14ac:dyDescent="0.2">
      <c r="B726" s="5" t="str">
        <f>IFERROR(VLOOKUP(A726,CatProd!C:G,5,FALSE),"")</f>
        <v/>
      </c>
      <c r="C726" s="5" t="str">
        <f t="shared" ca="1" si="20"/>
        <v/>
      </c>
    </row>
    <row r="727" spans="2:3" x14ac:dyDescent="0.2">
      <c r="B727" s="5" t="str">
        <f>IFERROR(VLOOKUP(A727,CatProd!C:G,5,FALSE),"")</f>
        <v/>
      </c>
      <c r="C727" s="5" t="str">
        <f t="shared" ca="1" si="20"/>
        <v/>
      </c>
    </row>
    <row r="728" spans="2:3" x14ac:dyDescent="0.2">
      <c r="B728" s="5" t="str">
        <f>IFERROR(VLOOKUP(A728,CatProd!C:G,5,FALSE),"")</f>
        <v/>
      </c>
      <c r="C728" s="5" t="str">
        <f t="shared" ca="1" si="20"/>
        <v/>
      </c>
    </row>
    <row r="729" spans="2:3" x14ac:dyDescent="0.2">
      <c r="B729" s="5" t="str">
        <f>IFERROR(VLOOKUP(A729,CatProd!C:G,5,FALSE),"")</f>
        <v/>
      </c>
      <c r="C729" s="5" t="str">
        <f t="shared" ca="1" si="20"/>
        <v/>
      </c>
    </row>
    <row r="730" spans="2:3" x14ac:dyDescent="0.2">
      <c r="B730" s="5" t="str">
        <f>IFERROR(VLOOKUP(A730,CatProd!C:G,5,FALSE),"")</f>
        <v/>
      </c>
      <c r="C730" s="5" t="str">
        <f t="shared" ca="1" si="20"/>
        <v/>
      </c>
    </row>
    <row r="731" spans="2:3" x14ac:dyDescent="0.2">
      <c r="B731" s="5" t="str">
        <f>IFERROR(VLOOKUP(A731,CatProd!C:G,5,FALSE),"")</f>
        <v/>
      </c>
      <c r="C731" s="5" t="str">
        <f t="shared" ca="1" si="20"/>
        <v/>
      </c>
    </row>
    <row r="732" spans="2:3" x14ac:dyDescent="0.2">
      <c r="B732" s="5" t="str">
        <f>IFERROR(VLOOKUP(A732,CatProd!C:G,5,FALSE),"")</f>
        <v/>
      </c>
      <c r="C732" s="5" t="str">
        <f t="shared" ca="1" si="20"/>
        <v/>
      </c>
    </row>
    <row r="733" spans="2:3" x14ac:dyDescent="0.2">
      <c r="B733" s="5" t="str">
        <f>IFERROR(VLOOKUP(A733,CatProd!C:G,5,FALSE),"")</f>
        <v/>
      </c>
      <c r="C733" s="5" t="str">
        <f t="shared" ca="1" si="20"/>
        <v/>
      </c>
    </row>
    <row r="734" spans="2:3" x14ac:dyDescent="0.2">
      <c r="B734" s="5" t="str">
        <f>IFERROR(VLOOKUP(A734,CatProd!C:G,5,FALSE),"")</f>
        <v/>
      </c>
      <c r="C734" s="5" t="str">
        <f t="shared" ref="C734:C797" ca="1" si="21">IF(OFFSET(D734,0,LangOffset,1,1)&lt;&gt;"",OFFSET(D734,0,LangOffset,1,1),"")</f>
        <v/>
      </c>
    </row>
    <row r="735" spans="2:3" x14ac:dyDescent="0.2">
      <c r="B735" s="5" t="str">
        <f>IFERROR(VLOOKUP(A735,CatProd!C:G,5,FALSE),"")</f>
        <v/>
      </c>
      <c r="C735" s="5" t="str">
        <f t="shared" ca="1" si="21"/>
        <v/>
      </c>
    </row>
    <row r="736" spans="2:3" x14ac:dyDescent="0.2">
      <c r="B736" s="5" t="str">
        <f>IFERROR(VLOOKUP(A736,CatProd!C:G,5,FALSE),"")</f>
        <v/>
      </c>
      <c r="C736" s="5" t="str">
        <f t="shared" ca="1" si="21"/>
        <v/>
      </c>
    </row>
    <row r="737" spans="2:3" x14ac:dyDescent="0.2">
      <c r="B737" s="5" t="str">
        <f>IFERROR(VLOOKUP(A737,CatProd!C:G,5,FALSE),"")</f>
        <v/>
      </c>
      <c r="C737" s="5" t="str">
        <f t="shared" ca="1" si="21"/>
        <v/>
      </c>
    </row>
    <row r="738" spans="2:3" x14ac:dyDescent="0.2">
      <c r="B738" s="5" t="str">
        <f>IFERROR(VLOOKUP(A738,CatProd!C:G,5,FALSE),"")</f>
        <v/>
      </c>
      <c r="C738" s="5" t="str">
        <f t="shared" ca="1" si="21"/>
        <v/>
      </c>
    </row>
    <row r="739" spans="2:3" x14ac:dyDescent="0.2">
      <c r="B739" s="5" t="str">
        <f>IFERROR(VLOOKUP(A739,CatProd!C:G,5,FALSE),"")</f>
        <v/>
      </c>
      <c r="C739" s="5" t="str">
        <f t="shared" ca="1" si="21"/>
        <v/>
      </c>
    </row>
    <row r="740" spans="2:3" x14ac:dyDescent="0.2">
      <c r="B740" s="5" t="str">
        <f>IFERROR(VLOOKUP(A740,CatProd!C:G,5,FALSE),"")</f>
        <v/>
      </c>
      <c r="C740" s="5" t="str">
        <f t="shared" ca="1" si="21"/>
        <v/>
      </c>
    </row>
    <row r="741" spans="2:3" x14ac:dyDescent="0.2">
      <c r="B741" s="5" t="str">
        <f>IFERROR(VLOOKUP(A741,CatProd!C:G,5,FALSE),"")</f>
        <v/>
      </c>
      <c r="C741" s="5" t="str">
        <f t="shared" ca="1" si="21"/>
        <v/>
      </c>
    </row>
    <row r="742" spans="2:3" x14ac:dyDescent="0.2">
      <c r="B742" s="5" t="str">
        <f>IFERROR(VLOOKUP(A742,CatProd!C:G,5,FALSE),"")</f>
        <v/>
      </c>
      <c r="C742" s="5" t="str">
        <f t="shared" ca="1" si="21"/>
        <v/>
      </c>
    </row>
    <row r="743" spans="2:3" x14ac:dyDescent="0.2">
      <c r="B743" s="5" t="str">
        <f>IFERROR(VLOOKUP(A743,CatProd!C:G,5,FALSE),"")</f>
        <v/>
      </c>
      <c r="C743" s="5" t="str">
        <f t="shared" ca="1" si="21"/>
        <v/>
      </c>
    </row>
    <row r="744" spans="2:3" x14ac:dyDescent="0.2">
      <c r="B744" s="5" t="str">
        <f>IFERROR(VLOOKUP(A744,CatProd!C:G,5,FALSE),"")</f>
        <v/>
      </c>
      <c r="C744" s="5" t="str">
        <f t="shared" ca="1" si="21"/>
        <v/>
      </c>
    </row>
    <row r="745" spans="2:3" x14ac:dyDescent="0.2">
      <c r="B745" s="5" t="str">
        <f>IFERROR(VLOOKUP(A745,CatProd!C:G,5,FALSE),"")</f>
        <v/>
      </c>
      <c r="C745" s="5" t="str">
        <f t="shared" ca="1" si="21"/>
        <v/>
      </c>
    </row>
    <row r="746" spans="2:3" x14ac:dyDescent="0.2">
      <c r="B746" s="5" t="str">
        <f>IFERROR(VLOOKUP(A746,CatProd!C:G,5,FALSE),"")</f>
        <v/>
      </c>
      <c r="C746" s="5" t="str">
        <f t="shared" ca="1" si="21"/>
        <v/>
      </c>
    </row>
    <row r="747" spans="2:3" x14ac:dyDescent="0.2">
      <c r="B747" s="5" t="str">
        <f>IFERROR(VLOOKUP(A747,CatProd!C:G,5,FALSE),"")</f>
        <v/>
      </c>
      <c r="C747" s="5" t="str">
        <f t="shared" ca="1" si="21"/>
        <v/>
      </c>
    </row>
    <row r="748" spans="2:3" x14ac:dyDescent="0.2">
      <c r="B748" s="5" t="str">
        <f>IFERROR(VLOOKUP(A748,CatProd!C:G,5,FALSE),"")</f>
        <v/>
      </c>
      <c r="C748" s="5" t="str">
        <f t="shared" ca="1" si="21"/>
        <v/>
      </c>
    </row>
    <row r="749" spans="2:3" x14ac:dyDescent="0.2">
      <c r="B749" s="5" t="str">
        <f>IFERROR(VLOOKUP(A749,CatProd!C:G,5,FALSE),"")</f>
        <v/>
      </c>
      <c r="C749" s="5" t="str">
        <f t="shared" ca="1" si="21"/>
        <v/>
      </c>
    </row>
    <row r="750" spans="2:3" x14ac:dyDescent="0.2">
      <c r="B750" s="5" t="str">
        <f>IFERROR(VLOOKUP(A750,CatProd!C:G,5,FALSE),"")</f>
        <v/>
      </c>
      <c r="C750" s="5" t="str">
        <f t="shared" ca="1" si="21"/>
        <v/>
      </c>
    </row>
    <row r="751" spans="2:3" x14ac:dyDescent="0.2">
      <c r="B751" s="5" t="str">
        <f>IFERROR(VLOOKUP(A751,CatProd!C:G,5,FALSE),"")</f>
        <v/>
      </c>
      <c r="C751" s="5" t="str">
        <f t="shared" ca="1" si="21"/>
        <v/>
      </c>
    </row>
    <row r="752" spans="2:3" x14ac:dyDescent="0.2">
      <c r="B752" s="5" t="str">
        <f>IFERROR(VLOOKUP(A752,CatProd!C:G,5,FALSE),"")</f>
        <v/>
      </c>
      <c r="C752" s="5" t="str">
        <f t="shared" ca="1" si="21"/>
        <v/>
      </c>
    </row>
    <row r="753" spans="2:3" x14ac:dyDescent="0.2">
      <c r="B753" s="5" t="str">
        <f>IFERROR(VLOOKUP(A753,CatProd!C:G,5,FALSE),"")</f>
        <v/>
      </c>
      <c r="C753" s="5" t="str">
        <f t="shared" ca="1" si="21"/>
        <v/>
      </c>
    </row>
    <row r="754" spans="2:3" x14ac:dyDescent="0.2">
      <c r="B754" s="5" t="str">
        <f>IFERROR(VLOOKUP(A754,CatProd!C:G,5,FALSE),"")</f>
        <v/>
      </c>
      <c r="C754" s="5" t="str">
        <f t="shared" ca="1" si="21"/>
        <v/>
      </c>
    </row>
    <row r="755" spans="2:3" x14ac:dyDescent="0.2">
      <c r="B755" s="5" t="str">
        <f>IFERROR(VLOOKUP(A755,CatProd!C:G,5,FALSE),"")</f>
        <v/>
      </c>
      <c r="C755" s="5" t="str">
        <f t="shared" ca="1" si="21"/>
        <v/>
      </c>
    </row>
    <row r="756" spans="2:3" x14ac:dyDescent="0.2">
      <c r="B756" s="5" t="str">
        <f>IFERROR(VLOOKUP(A756,CatProd!C:G,5,FALSE),"")</f>
        <v/>
      </c>
      <c r="C756" s="5" t="str">
        <f t="shared" ca="1" si="21"/>
        <v/>
      </c>
    </row>
    <row r="757" spans="2:3" x14ac:dyDescent="0.2">
      <c r="B757" s="5" t="str">
        <f>IFERROR(VLOOKUP(A757,CatProd!C:G,5,FALSE),"")</f>
        <v/>
      </c>
      <c r="C757" s="5" t="str">
        <f t="shared" ca="1" si="21"/>
        <v/>
      </c>
    </row>
    <row r="758" spans="2:3" x14ac:dyDescent="0.2">
      <c r="B758" s="5" t="str">
        <f>IFERROR(VLOOKUP(A758,CatProd!C:G,5,FALSE),"")</f>
        <v/>
      </c>
      <c r="C758" s="5" t="str">
        <f t="shared" ca="1" si="21"/>
        <v/>
      </c>
    </row>
    <row r="759" spans="2:3" x14ac:dyDescent="0.2">
      <c r="B759" s="5" t="str">
        <f>IFERROR(VLOOKUP(A759,CatProd!C:G,5,FALSE),"")</f>
        <v/>
      </c>
      <c r="C759" s="5" t="str">
        <f t="shared" ca="1" si="21"/>
        <v/>
      </c>
    </row>
    <row r="760" spans="2:3" x14ac:dyDescent="0.2">
      <c r="B760" s="5" t="str">
        <f>IFERROR(VLOOKUP(A760,CatProd!C:G,5,FALSE),"")</f>
        <v/>
      </c>
      <c r="C760" s="5" t="str">
        <f t="shared" ca="1" si="21"/>
        <v/>
      </c>
    </row>
    <row r="761" spans="2:3" x14ac:dyDescent="0.2">
      <c r="B761" s="5" t="str">
        <f>IFERROR(VLOOKUP(A761,CatProd!C:G,5,FALSE),"")</f>
        <v/>
      </c>
      <c r="C761" s="5" t="str">
        <f t="shared" ca="1" si="21"/>
        <v/>
      </c>
    </row>
    <row r="762" spans="2:3" x14ac:dyDescent="0.2">
      <c r="B762" s="5" t="str">
        <f>IFERROR(VLOOKUP(A762,CatProd!C:G,5,FALSE),"")</f>
        <v/>
      </c>
      <c r="C762" s="5" t="str">
        <f t="shared" ca="1" si="21"/>
        <v/>
      </c>
    </row>
    <row r="763" spans="2:3" x14ac:dyDescent="0.2">
      <c r="B763" s="5" t="str">
        <f>IFERROR(VLOOKUP(A763,CatProd!C:G,5,FALSE),"")</f>
        <v/>
      </c>
      <c r="C763" s="5" t="str">
        <f t="shared" ca="1" si="21"/>
        <v/>
      </c>
    </row>
    <row r="764" spans="2:3" x14ac:dyDescent="0.2">
      <c r="B764" s="5" t="str">
        <f>IFERROR(VLOOKUP(A764,CatProd!C:G,5,FALSE),"")</f>
        <v/>
      </c>
      <c r="C764" s="5" t="str">
        <f t="shared" ca="1" si="21"/>
        <v/>
      </c>
    </row>
    <row r="765" spans="2:3" x14ac:dyDescent="0.2">
      <c r="B765" s="5" t="str">
        <f>IFERROR(VLOOKUP(A765,CatProd!C:G,5,FALSE),"")</f>
        <v/>
      </c>
      <c r="C765" s="5" t="str">
        <f t="shared" ca="1" si="21"/>
        <v/>
      </c>
    </row>
    <row r="766" spans="2:3" x14ac:dyDescent="0.2">
      <c r="B766" s="5" t="str">
        <f>IFERROR(VLOOKUP(A766,CatProd!C:G,5,FALSE),"")</f>
        <v/>
      </c>
      <c r="C766" s="5" t="str">
        <f t="shared" ca="1" si="21"/>
        <v/>
      </c>
    </row>
    <row r="767" spans="2:3" x14ac:dyDescent="0.2">
      <c r="B767" s="5" t="str">
        <f>IFERROR(VLOOKUP(A767,CatProd!C:G,5,FALSE),"")</f>
        <v/>
      </c>
      <c r="C767" s="5" t="str">
        <f t="shared" ca="1" si="21"/>
        <v/>
      </c>
    </row>
    <row r="768" spans="2:3" x14ac:dyDescent="0.2">
      <c r="B768" s="5" t="str">
        <f>IFERROR(VLOOKUP(A768,CatProd!C:G,5,FALSE),"")</f>
        <v/>
      </c>
      <c r="C768" s="5" t="str">
        <f t="shared" ca="1" si="21"/>
        <v/>
      </c>
    </row>
    <row r="769" spans="2:3" x14ac:dyDescent="0.2">
      <c r="B769" s="5" t="str">
        <f>IFERROR(VLOOKUP(A769,CatProd!C:G,5,FALSE),"")</f>
        <v/>
      </c>
      <c r="C769" s="5" t="str">
        <f t="shared" ca="1" si="21"/>
        <v/>
      </c>
    </row>
    <row r="770" spans="2:3" x14ac:dyDescent="0.2">
      <c r="B770" s="5" t="str">
        <f>IFERROR(VLOOKUP(A770,CatProd!C:G,5,FALSE),"")</f>
        <v/>
      </c>
      <c r="C770" s="5" t="str">
        <f t="shared" ca="1" si="21"/>
        <v/>
      </c>
    </row>
    <row r="771" spans="2:3" x14ac:dyDescent="0.2">
      <c r="B771" s="5" t="str">
        <f>IFERROR(VLOOKUP(A771,CatProd!C:G,5,FALSE),"")</f>
        <v/>
      </c>
      <c r="C771" s="5" t="str">
        <f t="shared" ca="1" si="21"/>
        <v/>
      </c>
    </row>
    <row r="772" spans="2:3" x14ac:dyDescent="0.2">
      <c r="B772" s="5" t="str">
        <f>IFERROR(VLOOKUP(A772,CatProd!C:G,5,FALSE),"")</f>
        <v/>
      </c>
      <c r="C772" s="5" t="str">
        <f t="shared" ca="1" si="21"/>
        <v/>
      </c>
    </row>
    <row r="773" spans="2:3" x14ac:dyDescent="0.2">
      <c r="B773" s="5" t="str">
        <f>IFERROR(VLOOKUP(A773,CatProd!C:G,5,FALSE),"")</f>
        <v/>
      </c>
      <c r="C773" s="5" t="str">
        <f t="shared" ca="1" si="21"/>
        <v/>
      </c>
    </row>
    <row r="774" spans="2:3" x14ac:dyDescent="0.2">
      <c r="B774" s="5" t="str">
        <f>IFERROR(VLOOKUP(A774,CatProd!C:G,5,FALSE),"")</f>
        <v/>
      </c>
      <c r="C774" s="5" t="str">
        <f t="shared" ca="1" si="21"/>
        <v/>
      </c>
    </row>
    <row r="775" spans="2:3" x14ac:dyDescent="0.2">
      <c r="B775" s="5" t="str">
        <f>IFERROR(VLOOKUP(A775,CatProd!C:G,5,FALSE),"")</f>
        <v/>
      </c>
      <c r="C775" s="5" t="str">
        <f t="shared" ca="1" si="21"/>
        <v/>
      </c>
    </row>
    <row r="776" spans="2:3" x14ac:dyDescent="0.2">
      <c r="B776" s="5" t="str">
        <f>IFERROR(VLOOKUP(A776,CatProd!C:G,5,FALSE),"")</f>
        <v/>
      </c>
      <c r="C776" s="5" t="str">
        <f t="shared" ca="1" si="21"/>
        <v/>
      </c>
    </row>
    <row r="777" spans="2:3" x14ac:dyDescent="0.2">
      <c r="B777" s="5" t="str">
        <f>IFERROR(VLOOKUP(A777,CatProd!C:G,5,FALSE),"")</f>
        <v/>
      </c>
      <c r="C777" s="5" t="str">
        <f t="shared" ca="1" si="21"/>
        <v/>
      </c>
    </row>
    <row r="778" spans="2:3" x14ac:dyDescent="0.2">
      <c r="B778" s="5" t="str">
        <f>IFERROR(VLOOKUP(A778,CatProd!C:G,5,FALSE),"")</f>
        <v/>
      </c>
      <c r="C778" s="5" t="str">
        <f t="shared" ca="1" si="21"/>
        <v/>
      </c>
    </row>
    <row r="779" spans="2:3" x14ac:dyDescent="0.2">
      <c r="B779" s="5" t="str">
        <f>IFERROR(VLOOKUP(A779,CatProd!C:G,5,FALSE),"")</f>
        <v/>
      </c>
      <c r="C779" s="5" t="str">
        <f t="shared" ca="1" si="21"/>
        <v/>
      </c>
    </row>
    <row r="780" spans="2:3" x14ac:dyDescent="0.2">
      <c r="B780" s="5" t="str">
        <f>IFERROR(VLOOKUP(A780,CatProd!C:G,5,FALSE),"")</f>
        <v/>
      </c>
      <c r="C780" s="5" t="str">
        <f t="shared" ca="1" si="21"/>
        <v/>
      </c>
    </row>
    <row r="781" spans="2:3" x14ac:dyDescent="0.2">
      <c r="B781" s="5" t="str">
        <f>IFERROR(VLOOKUP(A781,CatProd!C:G,5,FALSE),"")</f>
        <v/>
      </c>
      <c r="C781" s="5" t="str">
        <f t="shared" ca="1" si="21"/>
        <v/>
      </c>
    </row>
    <row r="782" spans="2:3" x14ac:dyDescent="0.2">
      <c r="B782" s="5" t="str">
        <f>IFERROR(VLOOKUP(A782,CatProd!C:G,5,FALSE),"")</f>
        <v/>
      </c>
      <c r="C782" s="5" t="str">
        <f t="shared" ca="1" si="21"/>
        <v/>
      </c>
    </row>
    <row r="783" spans="2:3" x14ac:dyDescent="0.2">
      <c r="B783" s="5" t="str">
        <f>IFERROR(VLOOKUP(A783,CatProd!C:G,5,FALSE),"")</f>
        <v/>
      </c>
      <c r="C783" s="5" t="str">
        <f t="shared" ca="1" si="21"/>
        <v/>
      </c>
    </row>
    <row r="784" spans="2:3" x14ac:dyDescent="0.2">
      <c r="B784" s="5" t="str">
        <f>IFERROR(VLOOKUP(A784,CatProd!C:G,5,FALSE),"")</f>
        <v/>
      </c>
      <c r="C784" s="5" t="str">
        <f t="shared" ca="1" si="21"/>
        <v/>
      </c>
    </row>
    <row r="785" spans="2:3" x14ac:dyDescent="0.2">
      <c r="B785" s="5" t="str">
        <f>IFERROR(VLOOKUP(A785,CatProd!C:G,5,FALSE),"")</f>
        <v/>
      </c>
      <c r="C785" s="5" t="str">
        <f t="shared" ca="1" si="21"/>
        <v/>
      </c>
    </row>
    <row r="786" spans="2:3" x14ac:dyDescent="0.2">
      <c r="B786" s="5" t="str">
        <f>IFERROR(VLOOKUP(A786,CatProd!C:G,5,FALSE),"")</f>
        <v/>
      </c>
      <c r="C786" s="5" t="str">
        <f t="shared" ca="1" si="21"/>
        <v/>
      </c>
    </row>
    <row r="787" spans="2:3" x14ac:dyDescent="0.2">
      <c r="B787" s="5" t="str">
        <f>IFERROR(VLOOKUP(A787,CatProd!C:G,5,FALSE),"")</f>
        <v/>
      </c>
      <c r="C787" s="5" t="str">
        <f t="shared" ca="1" si="21"/>
        <v/>
      </c>
    </row>
    <row r="788" spans="2:3" x14ac:dyDescent="0.2">
      <c r="B788" s="5" t="str">
        <f>IFERROR(VLOOKUP(A788,CatProd!C:G,5,FALSE),"")</f>
        <v/>
      </c>
      <c r="C788" s="5" t="str">
        <f t="shared" ca="1" si="21"/>
        <v/>
      </c>
    </row>
    <row r="789" spans="2:3" x14ac:dyDescent="0.2">
      <c r="B789" s="5" t="str">
        <f>IFERROR(VLOOKUP(A789,CatProd!C:G,5,FALSE),"")</f>
        <v/>
      </c>
      <c r="C789" s="5" t="str">
        <f t="shared" ca="1" si="21"/>
        <v/>
      </c>
    </row>
    <row r="790" spans="2:3" x14ac:dyDescent="0.2">
      <c r="B790" s="5" t="str">
        <f>IFERROR(VLOOKUP(A790,CatProd!C:G,5,FALSE),"")</f>
        <v/>
      </c>
      <c r="C790" s="5" t="str">
        <f t="shared" ca="1" si="21"/>
        <v/>
      </c>
    </row>
    <row r="791" spans="2:3" x14ac:dyDescent="0.2">
      <c r="B791" s="5" t="str">
        <f>IFERROR(VLOOKUP(A791,CatProd!C:G,5,FALSE),"")</f>
        <v/>
      </c>
      <c r="C791" s="5" t="str">
        <f t="shared" ca="1" si="21"/>
        <v/>
      </c>
    </row>
    <row r="792" spans="2:3" x14ac:dyDescent="0.2">
      <c r="B792" s="5" t="str">
        <f>IFERROR(VLOOKUP(A792,CatProd!C:G,5,FALSE),"")</f>
        <v/>
      </c>
      <c r="C792" s="5" t="str">
        <f t="shared" ca="1" si="21"/>
        <v/>
      </c>
    </row>
    <row r="793" spans="2:3" x14ac:dyDescent="0.2">
      <c r="B793" s="5" t="str">
        <f>IFERROR(VLOOKUP(A793,CatProd!C:G,5,FALSE),"")</f>
        <v/>
      </c>
      <c r="C793" s="5" t="str">
        <f t="shared" ca="1" si="21"/>
        <v/>
      </c>
    </row>
    <row r="794" spans="2:3" x14ac:dyDescent="0.2">
      <c r="B794" s="5" t="str">
        <f>IFERROR(VLOOKUP(A794,CatProd!C:G,5,FALSE),"")</f>
        <v/>
      </c>
      <c r="C794" s="5" t="str">
        <f t="shared" ca="1" si="21"/>
        <v/>
      </c>
    </row>
    <row r="795" spans="2:3" x14ac:dyDescent="0.2">
      <c r="B795" s="5" t="str">
        <f>IFERROR(VLOOKUP(A795,CatProd!C:G,5,FALSE),"")</f>
        <v/>
      </c>
      <c r="C795" s="5" t="str">
        <f t="shared" ca="1" si="21"/>
        <v/>
      </c>
    </row>
    <row r="796" spans="2:3" x14ac:dyDescent="0.2">
      <c r="B796" s="5" t="str">
        <f>IFERROR(VLOOKUP(A796,CatProd!C:G,5,FALSE),"")</f>
        <v/>
      </c>
      <c r="C796" s="5" t="str">
        <f t="shared" ca="1" si="21"/>
        <v/>
      </c>
    </row>
    <row r="797" spans="2:3" x14ac:dyDescent="0.2">
      <c r="B797" s="5" t="str">
        <f>IFERROR(VLOOKUP(A797,CatProd!C:G,5,FALSE),"")</f>
        <v/>
      </c>
      <c r="C797" s="5" t="str">
        <f t="shared" ca="1" si="21"/>
        <v/>
      </c>
    </row>
    <row r="798" spans="2:3" x14ac:dyDescent="0.2">
      <c r="B798" s="5" t="str">
        <f>IFERROR(VLOOKUP(A798,CatProd!C:G,5,FALSE),"")</f>
        <v/>
      </c>
      <c r="C798" s="5" t="str">
        <f t="shared" ref="C798:C861" ca="1" si="22">IF(OFFSET(D798,0,LangOffset,1,1)&lt;&gt;"",OFFSET(D798,0,LangOffset,1,1),"")</f>
        <v/>
      </c>
    </row>
    <row r="799" spans="2:3" x14ac:dyDescent="0.2">
      <c r="B799" s="5" t="str">
        <f>IFERROR(VLOOKUP(A799,CatProd!C:G,5,FALSE),"")</f>
        <v/>
      </c>
      <c r="C799" s="5" t="str">
        <f t="shared" ca="1" si="22"/>
        <v/>
      </c>
    </row>
    <row r="800" spans="2:3" x14ac:dyDescent="0.2">
      <c r="B800" s="5" t="str">
        <f>IFERROR(VLOOKUP(A800,CatProd!C:G,5,FALSE),"")</f>
        <v/>
      </c>
      <c r="C800" s="5" t="str">
        <f t="shared" ca="1" si="22"/>
        <v/>
      </c>
    </row>
    <row r="801" spans="2:3" x14ac:dyDescent="0.2">
      <c r="B801" s="5" t="str">
        <f>IFERROR(VLOOKUP(A801,CatProd!C:G,5,FALSE),"")</f>
        <v/>
      </c>
      <c r="C801" s="5" t="str">
        <f t="shared" ca="1" si="22"/>
        <v/>
      </c>
    </row>
    <row r="802" spans="2:3" x14ac:dyDescent="0.2">
      <c r="B802" s="5" t="str">
        <f>IFERROR(VLOOKUP(A802,CatProd!C:G,5,FALSE),"")</f>
        <v/>
      </c>
      <c r="C802" s="5" t="str">
        <f t="shared" ca="1" si="22"/>
        <v/>
      </c>
    </row>
    <row r="803" spans="2:3" x14ac:dyDescent="0.2">
      <c r="B803" s="5" t="str">
        <f>IFERROR(VLOOKUP(A803,CatProd!C:G,5,FALSE),"")</f>
        <v/>
      </c>
      <c r="C803" s="5" t="str">
        <f t="shared" ca="1" si="22"/>
        <v/>
      </c>
    </row>
    <row r="804" spans="2:3" x14ac:dyDescent="0.2">
      <c r="B804" s="5" t="str">
        <f>IFERROR(VLOOKUP(A804,CatProd!C:G,5,FALSE),"")</f>
        <v/>
      </c>
      <c r="C804" s="5" t="str">
        <f t="shared" ca="1" si="22"/>
        <v/>
      </c>
    </row>
    <row r="805" spans="2:3" x14ac:dyDescent="0.2">
      <c r="B805" s="5" t="str">
        <f>IFERROR(VLOOKUP(A805,CatProd!C:G,5,FALSE),"")</f>
        <v/>
      </c>
      <c r="C805" s="5" t="str">
        <f t="shared" ca="1" si="22"/>
        <v/>
      </c>
    </row>
    <row r="806" spans="2:3" x14ac:dyDescent="0.2">
      <c r="B806" s="5" t="str">
        <f>IFERROR(VLOOKUP(A806,CatProd!C:G,5,FALSE),"")</f>
        <v/>
      </c>
      <c r="C806" s="5" t="str">
        <f t="shared" ca="1" si="22"/>
        <v/>
      </c>
    </row>
    <row r="807" spans="2:3" x14ac:dyDescent="0.2">
      <c r="B807" s="5" t="str">
        <f>IFERROR(VLOOKUP(A807,CatProd!C:G,5,FALSE),"")</f>
        <v/>
      </c>
      <c r="C807" s="5" t="str">
        <f t="shared" ca="1" si="22"/>
        <v/>
      </c>
    </row>
    <row r="808" spans="2:3" x14ac:dyDescent="0.2">
      <c r="B808" s="5" t="str">
        <f>IFERROR(VLOOKUP(A808,CatProd!C:G,5,FALSE),"")</f>
        <v/>
      </c>
      <c r="C808" s="5" t="str">
        <f t="shared" ca="1" si="22"/>
        <v/>
      </c>
    </row>
    <row r="809" spans="2:3" x14ac:dyDescent="0.2">
      <c r="B809" s="5" t="str">
        <f>IFERROR(VLOOKUP(A809,CatProd!C:G,5,FALSE),"")</f>
        <v/>
      </c>
      <c r="C809" s="5" t="str">
        <f t="shared" ca="1" si="22"/>
        <v/>
      </c>
    </row>
    <row r="810" spans="2:3" x14ac:dyDescent="0.2">
      <c r="B810" s="5" t="str">
        <f>IFERROR(VLOOKUP(A810,CatProd!C:G,5,FALSE),"")</f>
        <v/>
      </c>
      <c r="C810" s="5" t="str">
        <f t="shared" ca="1" si="22"/>
        <v/>
      </c>
    </row>
    <row r="811" spans="2:3" x14ac:dyDescent="0.2">
      <c r="B811" s="5" t="str">
        <f>IFERROR(VLOOKUP(A811,CatProd!C:G,5,FALSE),"")</f>
        <v/>
      </c>
      <c r="C811" s="5" t="str">
        <f t="shared" ca="1" si="22"/>
        <v/>
      </c>
    </row>
    <row r="812" spans="2:3" x14ac:dyDescent="0.2">
      <c r="B812" s="5" t="str">
        <f>IFERROR(VLOOKUP(A812,CatProd!C:G,5,FALSE),"")</f>
        <v/>
      </c>
      <c r="C812" s="5" t="str">
        <f t="shared" ca="1" si="22"/>
        <v/>
      </c>
    </row>
    <row r="813" spans="2:3" x14ac:dyDescent="0.2">
      <c r="B813" s="5" t="str">
        <f>IFERROR(VLOOKUP(A813,CatProd!C:G,5,FALSE),"")</f>
        <v/>
      </c>
      <c r="C813" s="5" t="str">
        <f t="shared" ca="1" si="22"/>
        <v/>
      </c>
    </row>
    <row r="814" spans="2:3" x14ac:dyDescent="0.2">
      <c r="B814" s="5" t="str">
        <f>IFERROR(VLOOKUP(A814,CatProd!C:G,5,FALSE),"")</f>
        <v/>
      </c>
      <c r="C814" s="5" t="str">
        <f t="shared" ca="1" si="22"/>
        <v/>
      </c>
    </row>
    <row r="815" spans="2:3" x14ac:dyDescent="0.2">
      <c r="B815" s="5" t="str">
        <f>IFERROR(VLOOKUP(A815,CatProd!C:G,5,FALSE),"")</f>
        <v/>
      </c>
      <c r="C815" s="5" t="str">
        <f t="shared" ca="1" si="22"/>
        <v/>
      </c>
    </row>
    <row r="816" spans="2:3" x14ac:dyDescent="0.2">
      <c r="B816" s="5" t="str">
        <f>IFERROR(VLOOKUP(A816,CatProd!C:G,5,FALSE),"")</f>
        <v/>
      </c>
      <c r="C816" s="5" t="str">
        <f t="shared" ca="1" si="22"/>
        <v/>
      </c>
    </row>
    <row r="817" spans="2:3" x14ac:dyDescent="0.2">
      <c r="B817" s="5" t="str">
        <f>IFERROR(VLOOKUP(A817,CatProd!C:G,5,FALSE),"")</f>
        <v/>
      </c>
      <c r="C817" s="5" t="str">
        <f t="shared" ca="1" si="22"/>
        <v/>
      </c>
    </row>
    <row r="818" spans="2:3" x14ac:dyDescent="0.2">
      <c r="B818" s="5" t="str">
        <f>IFERROR(VLOOKUP(A818,CatProd!C:G,5,FALSE),"")</f>
        <v/>
      </c>
      <c r="C818" s="5" t="str">
        <f t="shared" ca="1" si="22"/>
        <v/>
      </c>
    </row>
    <row r="819" spans="2:3" x14ac:dyDescent="0.2">
      <c r="B819" s="5" t="str">
        <f>IFERROR(VLOOKUP(A819,CatProd!C:G,5,FALSE),"")</f>
        <v/>
      </c>
      <c r="C819" s="5" t="str">
        <f t="shared" ca="1" si="22"/>
        <v/>
      </c>
    </row>
    <row r="820" spans="2:3" x14ac:dyDescent="0.2">
      <c r="B820" s="5" t="str">
        <f>IFERROR(VLOOKUP(A820,CatProd!C:G,5,FALSE),"")</f>
        <v/>
      </c>
      <c r="C820" s="5" t="str">
        <f t="shared" ca="1" si="22"/>
        <v/>
      </c>
    </row>
    <row r="821" spans="2:3" x14ac:dyDescent="0.2">
      <c r="B821" s="5" t="str">
        <f>IFERROR(VLOOKUP(A821,CatProd!C:G,5,FALSE),"")</f>
        <v/>
      </c>
      <c r="C821" s="5" t="str">
        <f t="shared" ca="1" si="22"/>
        <v/>
      </c>
    </row>
    <row r="822" spans="2:3" x14ac:dyDescent="0.2">
      <c r="B822" s="5" t="str">
        <f>IFERROR(VLOOKUP(A822,CatProd!C:G,5,FALSE),"")</f>
        <v/>
      </c>
      <c r="C822" s="5" t="str">
        <f t="shared" ca="1" si="22"/>
        <v/>
      </c>
    </row>
    <row r="823" spans="2:3" x14ac:dyDescent="0.2">
      <c r="B823" s="5" t="str">
        <f>IFERROR(VLOOKUP(A823,CatProd!C:G,5,FALSE),"")</f>
        <v/>
      </c>
      <c r="C823" s="5" t="str">
        <f t="shared" ca="1" si="22"/>
        <v/>
      </c>
    </row>
    <row r="824" spans="2:3" x14ac:dyDescent="0.2">
      <c r="B824" s="5" t="str">
        <f>IFERROR(VLOOKUP(A824,CatProd!C:G,5,FALSE),"")</f>
        <v/>
      </c>
      <c r="C824" s="5" t="str">
        <f t="shared" ca="1" si="22"/>
        <v/>
      </c>
    </row>
    <row r="825" spans="2:3" x14ac:dyDescent="0.2">
      <c r="B825" s="5" t="str">
        <f>IFERROR(VLOOKUP(A825,CatProd!C:G,5,FALSE),"")</f>
        <v/>
      </c>
      <c r="C825" s="5" t="str">
        <f t="shared" ca="1" si="22"/>
        <v/>
      </c>
    </row>
    <row r="826" spans="2:3" x14ac:dyDescent="0.2">
      <c r="B826" s="5" t="str">
        <f>IFERROR(VLOOKUP(A826,CatProd!C:G,5,FALSE),"")</f>
        <v/>
      </c>
      <c r="C826" s="5" t="str">
        <f t="shared" ca="1" si="22"/>
        <v/>
      </c>
    </row>
    <row r="827" spans="2:3" x14ac:dyDescent="0.2">
      <c r="B827" s="5" t="str">
        <f>IFERROR(VLOOKUP(A827,CatProd!C:G,5,FALSE),"")</f>
        <v/>
      </c>
      <c r="C827" s="5" t="str">
        <f t="shared" ca="1" si="22"/>
        <v/>
      </c>
    </row>
    <row r="828" spans="2:3" x14ac:dyDescent="0.2">
      <c r="B828" s="5" t="str">
        <f>IFERROR(VLOOKUP(A828,CatProd!C:G,5,FALSE),"")</f>
        <v/>
      </c>
      <c r="C828" s="5" t="str">
        <f t="shared" ca="1" si="22"/>
        <v/>
      </c>
    </row>
    <row r="829" spans="2:3" x14ac:dyDescent="0.2">
      <c r="B829" s="5" t="str">
        <f>IFERROR(VLOOKUP(A829,CatProd!C:G,5,FALSE),"")</f>
        <v/>
      </c>
      <c r="C829" s="5" t="str">
        <f t="shared" ca="1" si="22"/>
        <v/>
      </c>
    </row>
    <row r="830" spans="2:3" x14ac:dyDescent="0.2">
      <c r="B830" s="5" t="str">
        <f>IFERROR(VLOOKUP(A830,CatProd!C:G,5,FALSE),"")</f>
        <v/>
      </c>
      <c r="C830" s="5" t="str">
        <f t="shared" ca="1" si="22"/>
        <v/>
      </c>
    </row>
    <row r="831" spans="2:3" x14ac:dyDescent="0.2">
      <c r="B831" s="5" t="str">
        <f>IFERROR(VLOOKUP(A831,CatProd!C:G,5,FALSE),"")</f>
        <v/>
      </c>
      <c r="C831" s="5" t="str">
        <f t="shared" ca="1" si="22"/>
        <v/>
      </c>
    </row>
    <row r="832" spans="2:3" x14ac:dyDescent="0.2">
      <c r="B832" s="5" t="str">
        <f>IFERROR(VLOOKUP(A832,CatProd!C:G,5,FALSE),"")</f>
        <v/>
      </c>
      <c r="C832" s="5" t="str">
        <f t="shared" ca="1" si="22"/>
        <v/>
      </c>
    </row>
    <row r="833" spans="2:3" x14ac:dyDescent="0.2">
      <c r="B833" s="5" t="str">
        <f>IFERROR(VLOOKUP(A833,CatProd!C:G,5,FALSE),"")</f>
        <v/>
      </c>
      <c r="C833" s="5" t="str">
        <f t="shared" ca="1" si="22"/>
        <v/>
      </c>
    </row>
    <row r="834" spans="2:3" x14ac:dyDescent="0.2">
      <c r="B834" s="5" t="str">
        <f>IFERROR(VLOOKUP(A834,CatProd!C:G,5,FALSE),"")</f>
        <v/>
      </c>
      <c r="C834" s="5" t="str">
        <f t="shared" ca="1" si="22"/>
        <v/>
      </c>
    </row>
    <row r="835" spans="2:3" x14ac:dyDescent="0.2">
      <c r="B835" s="5" t="str">
        <f>IFERROR(VLOOKUP(A835,CatProd!C:G,5,FALSE),"")</f>
        <v/>
      </c>
      <c r="C835" s="5" t="str">
        <f t="shared" ca="1" si="22"/>
        <v/>
      </c>
    </row>
    <row r="836" spans="2:3" x14ac:dyDescent="0.2">
      <c r="B836" s="5" t="str">
        <f>IFERROR(VLOOKUP(A836,CatProd!C:G,5,FALSE),"")</f>
        <v/>
      </c>
      <c r="C836" s="5" t="str">
        <f t="shared" ca="1" si="22"/>
        <v/>
      </c>
    </row>
    <row r="837" spans="2:3" x14ac:dyDescent="0.2">
      <c r="B837" s="5" t="str">
        <f>IFERROR(VLOOKUP(A837,CatProd!C:G,5,FALSE),"")</f>
        <v/>
      </c>
      <c r="C837" s="5" t="str">
        <f t="shared" ca="1" si="22"/>
        <v/>
      </c>
    </row>
    <row r="838" spans="2:3" x14ac:dyDescent="0.2">
      <c r="B838" s="5" t="str">
        <f>IFERROR(VLOOKUP(A838,CatProd!C:G,5,FALSE),"")</f>
        <v/>
      </c>
      <c r="C838" s="5" t="str">
        <f t="shared" ca="1" si="22"/>
        <v/>
      </c>
    </row>
    <row r="839" spans="2:3" x14ac:dyDescent="0.2">
      <c r="B839" s="5" t="str">
        <f>IFERROR(VLOOKUP(A839,CatProd!C:G,5,FALSE),"")</f>
        <v/>
      </c>
      <c r="C839" s="5" t="str">
        <f t="shared" ca="1" si="22"/>
        <v/>
      </c>
    </row>
    <row r="840" spans="2:3" x14ac:dyDescent="0.2">
      <c r="B840" s="5" t="str">
        <f>IFERROR(VLOOKUP(A840,CatProd!C:G,5,FALSE),"")</f>
        <v/>
      </c>
      <c r="C840" s="5" t="str">
        <f t="shared" ca="1" si="22"/>
        <v/>
      </c>
    </row>
    <row r="841" spans="2:3" x14ac:dyDescent="0.2">
      <c r="B841" s="5" t="str">
        <f>IFERROR(VLOOKUP(A841,CatProd!C:G,5,FALSE),"")</f>
        <v/>
      </c>
      <c r="C841" s="5" t="str">
        <f t="shared" ca="1" si="22"/>
        <v/>
      </c>
    </row>
    <row r="842" spans="2:3" x14ac:dyDescent="0.2">
      <c r="B842" s="5" t="str">
        <f>IFERROR(VLOOKUP(A842,CatProd!C:G,5,FALSE),"")</f>
        <v/>
      </c>
      <c r="C842" s="5" t="str">
        <f t="shared" ca="1" si="22"/>
        <v/>
      </c>
    </row>
    <row r="843" spans="2:3" x14ac:dyDescent="0.2">
      <c r="B843" s="5" t="str">
        <f>IFERROR(VLOOKUP(A843,CatProd!C:G,5,FALSE),"")</f>
        <v/>
      </c>
      <c r="C843" s="5" t="str">
        <f t="shared" ca="1" si="22"/>
        <v/>
      </c>
    </row>
    <row r="844" spans="2:3" x14ac:dyDescent="0.2">
      <c r="B844" s="5" t="str">
        <f>IFERROR(VLOOKUP(A844,CatProd!C:G,5,FALSE),"")</f>
        <v/>
      </c>
      <c r="C844" s="5" t="str">
        <f t="shared" ca="1" si="22"/>
        <v/>
      </c>
    </row>
    <row r="845" spans="2:3" x14ac:dyDescent="0.2">
      <c r="B845" s="5" t="str">
        <f>IFERROR(VLOOKUP(A845,CatProd!C:G,5,FALSE),"")</f>
        <v/>
      </c>
      <c r="C845" s="5" t="str">
        <f t="shared" ca="1" si="22"/>
        <v/>
      </c>
    </row>
    <row r="846" spans="2:3" x14ac:dyDescent="0.2">
      <c r="B846" s="5" t="str">
        <f>IFERROR(VLOOKUP(A846,CatProd!C:G,5,FALSE),"")</f>
        <v/>
      </c>
      <c r="C846" s="5" t="str">
        <f t="shared" ca="1" si="22"/>
        <v/>
      </c>
    </row>
    <row r="847" spans="2:3" x14ac:dyDescent="0.2">
      <c r="B847" s="5" t="str">
        <f>IFERROR(VLOOKUP(A847,CatProd!C:G,5,FALSE),"")</f>
        <v/>
      </c>
      <c r="C847" s="5" t="str">
        <f t="shared" ca="1" si="22"/>
        <v/>
      </c>
    </row>
    <row r="848" spans="2:3" x14ac:dyDescent="0.2">
      <c r="B848" s="5" t="str">
        <f>IFERROR(VLOOKUP(A848,CatProd!C:G,5,FALSE),"")</f>
        <v/>
      </c>
      <c r="C848" s="5" t="str">
        <f t="shared" ca="1" si="22"/>
        <v/>
      </c>
    </row>
    <row r="849" spans="2:3" x14ac:dyDescent="0.2">
      <c r="B849" s="5" t="str">
        <f>IFERROR(VLOOKUP(A849,CatProd!C:G,5,FALSE),"")</f>
        <v/>
      </c>
      <c r="C849" s="5" t="str">
        <f t="shared" ca="1" si="22"/>
        <v/>
      </c>
    </row>
    <row r="850" spans="2:3" x14ac:dyDescent="0.2">
      <c r="B850" s="5" t="str">
        <f>IFERROR(VLOOKUP(A850,CatProd!C:G,5,FALSE),"")</f>
        <v/>
      </c>
      <c r="C850" s="5" t="str">
        <f t="shared" ca="1" si="22"/>
        <v/>
      </c>
    </row>
    <row r="851" spans="2:3" x14ac:dyDescent="0.2">
      <c r="B851" s="5" t="str">
        <f>IFERROR(VLOOKUP(A851,CatProd!C:G,5,FALSE),"")</f>
        <v/>
      </c>
      <c r="C851" s="5" t="str">
        <f t="shared" ca="1" si="22"/>
        <v/>
      </c>
    </row>
    <row r="852" spans="2:3" x14ac:dyDescent="0.2">
      <c r="B852" s="5" t="str">
        <f>IFERROR(VLOOKUP(A852,CatProd!C:G,5,FALSE),"")</f>
        <v/>
      </c>
      <c r="C852" s="5" t="str">
        <f t="shared" ca="1" si="22"/>
        <v/>
      </c>
    </row>
    <row r="853" spans="2:3" x14ac:dyDescent="0.2">
      <c r="B853" s="5" t="str">
        <f>IFERROR(VLOOKUP(A853,CatProd!C:G,5,FALSE),"")</f>
        <v/>
      </c>
      <c r="C853" s="5" t="str">
        <f t="shared" ca="1" si="22"/>
        <v/>
      </c>
    </row>
    <row r="854" spans="2:3" x14ac:dyDescent="0.2">
      <c r="B854" s="5" t="str">
        <f>IFERROR(VLOOKUP(A854,CatProd!C:G,5,FALSE),"")</f>
        <v/>
      </c>
      <c r="C854" s="5" t="str">
        <f t="shared" ca="1" si="22"/>
        <v/>
      </c>
    </row>
    <row r="855" spans="2:3" x14ac:dyDescent="0.2">
      <c r="B855" s="5" t="str">
        <f>IFERROR(VLOOKUP(A855,CatProd!C:G,5,FALSE),"")</f>
        <v/>
      </c>
      <c r="C855" s="5" t="str">
        <f t="shared" ca="1" si="22"/>
        <v/>
      </c>
    </row>
    <row r="856" spans="2:3" x14ac:dyDescent="0.2">
      <c r="B856" s="5" t="str">
        <f>IFERROR(VLOOKUP(A856,CatProd!C:G,5,FALSE),"")</f>
        <v/>
      </c>
      <c r="C856" s="5" t="str">
        <f t="shared" ca="1" si="22"/>
        <v/>
      </c>
    </row>
    <row r="857" spans="2:3" x14ac:dyDescent="0.2">
      <c r="B857" s="5" t="str">
        <f>IFERROR(VLOOKUP(A857,CatProd!C:G,5,FALSE),"")</f>
        <v/>
      </c>
      <c r="C857" s="5" t="str">
        <f t="shared" ca="1" si="22"/>
        <v/>
      </c>
    </row>
    <row r="858" spans="2:3" x14ac:dyDescent="0.2">
      <c r="B858" s="5" t="str">
        <f>IFERROR(VLOOKUP(A858,CatProd!C:G,5,FALSE),"")</f>
        <v/>
      </c>
      <c r="C858" s="5" t="str">
        <f t="shared" ca="1" si="22"/>
        <v/>
      </c>
    </row>
    <row r="859" spans="2:3" x14ac:dyDescent="0.2">
      <c r="B859" s="5" t="str">
        <f>IFERROR(VLOOKUP(A859,CatProd!C:G,5,FALSE),"")</f>
        <v/>
      </c>
      <c r="C859" s="5" t="str">
        <f t="shared" ca="1" si="22"/>
        <v/>
      </c>
    </row>
    <row r="860" spans="2:3" x14ac:dyDescent="0.2">
      <c r="B860" s="5" t="str">
        <f>IFERROR(VLOOKUP(A860,CatProd!C:G,5,FALSE),"")</f>
        <v/>
      </c>
      <c r="C860" s="5" t="str">
        <f t="shared" ca="1" si="22"/>
        <v/>
      </c>
    </row>
    <row r="861" spans="2:3" x14ac:dyDescent="0.2">
      <c r="B861" s="5" t="str">
        <f>IFERROR(VLOOKUP(A861,CatProd!C:G,5,FALSE),"")</f>
        <v/>
      </c>
      <c r="C861" s="5" t="str">
        <f t="shared" ca="1" si="22"/>
        <v/>
      </c>
    </row>
    <row r="862" spans="2:3" x14ac:dyDescent="0.2">
      <c r="B862" s="5" t="str">
        <f>IFERROR(VLOOKUP(A862,CatProd!C:G,5,FALSE),"")</f>
        <v/>
      </c>
      <c r="C862" s="5" t="str">
        <f t="shared" ref="C862:C925" ca="1" si="23">IF(OFFSET(D862,0,LangOffset,1,1)&lt;&gt;"",OFFSET(D862,0,LangOffset,1,1),"")</f>
        <v/>
      </c>
    </row>
    <row r="863" spans="2:3" x14ac:dyDescent="0.2">
      <c r="B863" s="5" t="str">
        <f>IFERROR(VLOOKUP(A863,CatProd!C:G,5,FALSE),"")</f>
        <v/>
      </c>
      <c r="C863" s="5" t="str">
        <f t="shared" ca="1" si="23"/>
        <v/>
      </c>
    </row>
    <row r="864" spans="2:3" x14ac:dyDescent="0.2">
      <c r="B864" s="5" t="str">
        <f>IFERROR(VLOOKUP(A864,CatProd!C:G,5,FALSE),"")</f>
        <v/>
      </c>
      <c r="C864" s="5" t="str">
        <f t="shared" ca="1" si="23"/>
        <v/>
      </c>
    </row>
    <row r="865" spans="2:3" x14ac:dyDescent="0.2">
      <c r="B865" s="5" t="str">
        <f>IFERROR(VLOOKUP(A865,CatProd!C:G,5,FALSE),"")</f>
        <v/>
      </c>
      <c r="C865" s="5" t="str">
        <f t="shared" ca="1" si="23"/>
        <v/>
      </c>
    </row>
    <row r="866" spans="2:3" x14ac:dyDescent="0.2">
      <c r="B866" s="5" t="str">
        <f>IFERROR(VLOOKUP(A866,CatProd!C:G,5,FALSE),"")</f>
        <v/>
      </c>
      <c r="C866" s="5" t="str">
        <f t="shared" ca="1" si="23"/>
        <v/>
      </c>
    </row>
    <row r="867" spans="2:3" x14ac:dyDescent="0.2">
      <c r="B867" s="5" t="str">
        <f>IFERROR(VLOOKUP(A867,CatProd!C:G,5,FALSE),"")</f>
        <v/>
      </c>
      <c r="C867" s="5" t="str">
        <f t="shared" ca="1" si="23"/>
        <v/>
      </c>
    </row>
    <row r="868" spans="2:3" x14ac:dyDescent="0.2">
      <c r="B868" s="5" t="str">
        <f>IFERROR(VLOOKUP(A868,CatProd!C:G,5,FALSE),"")</f>
        <v/>
      </c>
      <c r="C868" s="5" t="str">
        <f t="shared" ca="1" si="23"/>
        <v/>
      </c>
    </row>
    <row r="869" spans="2:3" x14ac:dyDescent="0.2">
      <c r="B869" s="5" t="str">
        <f>IFERROR(VLOOKUP(A869,CatProd!C:G,5,FALSE),"")</f>
        <v/>
      </c>
      <c r="C869" s="5" t="str">
        <f t="shared" ca="1" si="23"/>
        <v/>
      </c>
    </row>
    <row r="870" spans="2:3" x14ac:dyDescent="0.2">
      <c r="B870" s="5" t="str">
        <f>IFERROR(VLOOKUP(A870,CatProd!C:G,5,FALSE),"")</f>
        <v/>
      </c>
      <c r="C870" s="5" t="str">
        <f t="shared" ca="1" si="23"/>
        <v/>
      </c>
    </row>
    <row r="871" spans="2:3" x14ac:dyDescent="0.2">
      <c r="B871" s="5" t="str">
        <f>IFERROR(VLOOKUP(A871,CatProd!C:G,5,FALSE),"")</f>
        <v/>
      </c>
      <c r="C871" s="5" t="str">
        <f t="shared" ca="1" si="23"/>
        <v/>
      </c>
    </row>
    <row r="872" spans="2:3" x14ac:dyDescent="0.2">
      <c r="B872" s="5" t="str">
        <f>IFERROR(VLOOKUP(A872,CatProd!C:G,5,FALSE),"")</f>
        <v/>
      </c>
      <c r="C872" s="5" t="str">
        <f t="shared" ca="1" si="23"/>
        <v/>
      </c>
    </row>
    <row r="873" spans="2:3" x14ac:dyDescent="0.2">
      <c r="B873" s="5" t="str">
        <f>IFERROR(VLOOKUP(A873,CatProd!C:G,5,FALSE),"")</f>
        <v/>
      </c>
      <c r="C873" s="5" t="str">
        <f t="shared" ca="1" si="23"/>
        <v/>
      </c>
    </row>
    <row r="874" spans="2:3" x14ac:dyDescent="0.2">
      <c r="B874" s="5" t="str">
        <f>IFERROR(VLOOKUP(A874,CatProd!C:G,5,FALSE),"")</f>
        <v/>
      </c>
      <c r="C874" s="5" t="str">
        <f t="shared" ca="1" si="23"/>
        <v/>
      </c>
    </row>
    <row r="875" spans="2:3" x14ac:dyDescent="0.2">
      <c r="B875" s="5" t="str">
        <f>IFERROR(VLOOKUP(A875,CatProd!C:G,5,FALSE),"")</f>
        <v/>
      </c>
      <c r="C875" s="5" t="str">
        <f t="shared" ca="1" si="23"/>
        <v/>
      </c>
    </row>
    <row r="876" spans="2:3" x14ac:dyDescent="0.2">
      <c r="B876" s="5" t="str">
        <f>IFERROR(VLOOKUP(A876,CatProd!C:G,5,FALSE),"")</f>
        <v/>
      </c>
      <c r="C876" s="5" t="str">
        <f t="shared" ca="1" si="23"/>
        <v/>
      </c>
    </row>
    <row r="877" spans="2:3" x14ac:dyDescent="0.2">
      <c r="B877" s="5" t="str">
        <f>IFERROR(VLOOKUP(A877,CatProd!C:G,5,FALSE),"")</f>
        <v/>
      </c>
      <c r="C877" s="5" t="str">
        <f t="shared" ca="1" si="23"/>
        <v/>
      </c>
    </row>
    <row r="878" spans="2:3" x14ac:dyDescent="0.2">
      <c r="B878" s="5" t="str">
        <f>IFERROR(VLOOKUP(A878,CatProd!C:G,5,FALSE),"")</f>
        <v/>
      </c>
      <c r="C878" s="5" t="str">
        <f t="shared" ca="1" si="23"/>
        <v/>
      </c>
    </row>
    <row r="879" spans="2:3" x14ac:dyDescent="0.2">
      <c r="B879" s="5" t="str">
        <f>IFERROR(VLOOKUP(A879,CatProd!C:G,5,FALSE),"")</f>
        <v/>
      </c>
      <c r="C879" s="5" t="str">
        <f t="shared" ca="1" si="23"/>
        <v/>
      </c>
    </row>
    <row r="880" spans="2:3" x14ac:dyDescent="0.2">
      <c r="B880" s="5" t="str">
        <f>IFERROR(VLOOKUP(A880,CatProd!C:G,5,FALSE),"")</f>
        <v/>
      </c>
      <c r="C880" s="5" t="str">
        <f t="shared" ca="1" si="23"/>
        <v/>
      </c>
    </row>
    <row r="881" spans="2:8" x14ac:dyDescent="0.2">
      <c r="B881" s="5" t="str">
        <f>IFERROR(VLOOKUP(A881,CatProd!C:G,5,FALSE),"")</f>
        <v/>
      </c>
      <c r="C881" s="5" t="str">
        <f t="shared" ca="1" si="23"/>
        <v/>
      </c>
    </row>
    <row r="882" spans="2:8" x14ac:dyDescent="0.2">
      <c r="B882" s="5" t="str">
        <f>IFERROR(VLOOKUP(A882,CatProd!C:G,5,FALSE),"")</f>
        <v/>
      </c>
      <c r="C882" s="5" t="str">
        <f t="shared" ca="1" si="23"/>
        <v/>
      </c>
    </row>
    <row r="883" spans="2:8" x14ac:dyDescent="0.2">
      <c r="B883" s="5" t="str">
        <f>IFERROR(VLOOKUP(A883,CatProd!C:G,5,FALSE),"")</f>
        <v/>
      </c>
      <c r="C883" s="5" t="str">
        <f t="shared" ca="1" si="23"/>
        <v/>
      </c>
    </row>
    <row r="884" spans="2:8" x14ac:dyDescent="0.2">
      <c r="B884" s="5" t="str">
        <f>IFERROR(VLOOKUP(A884,CatProd!C:G,5,FALSE),"")</f>
        <v/>
      </c>
      <c r="C884" s="5" t="str">
        <f t="shared" ca="1" si="23"/>
        <v/>
      </c>
    </row>
    <row r="885" spans="2:8" x14ac:dyDescent="0.2">
      <c r="B885" s="5" t="str">
        <f>IFERROR(VLOOKUP(A885,CatProd!C:G,5,FALSE),"")</f>
        <v/>
      </c>
      <c r="C885" s="5" t="str">
        <f t="shared" ca="1" si="23"/>
        <v/>
      </c>
    </row>
    <row r="886" spans="2:8" x14ac:dyDescent="0.2">
      <c r="B886" s="5" t="str">
        <f>IFERROR(VLOOKUP(A886,CatProd!C:G,5,FALSE),"")</f>
        <v/>
      </c>
      <c r="C886" s="5" t="str">
        <f t="shared" ca="1" si="23"/>
        <v/>
      </c>
    </row>
    <row r="887" spans="2:8" x14ac:dyDescent="0.2">
      <c r="B887" s="5" t="str">
        <f>IFERROR(VLOOKUP(A887,CatProd!C:G,5,FALSE),"")</f>
        <v/>
      </c>
      <c r="C887" s="5" t="str">
        <f t="shared" ca="1" si="23"/>
        <v/>
      </c>
    </row>
    <row r="888" spans="2:8" x14ac:dyDescent="0.2">
      <c r="B888" s="5" t="str">
        <f>IFERROR(VLOOKUP(A888,CatProd!C:G,5,FALSE),"")</f>
        <v/>
      </c>
      <c r="C888" s="5" t="str">
        <f t="shared" ca="1" si="23"/>
        <v/>
      </c>
    </row>
    <row r="889" spans="2:8" x14ac:dyDescent="0.2">
      <c r="B889" s="5" t="str">
        <f>IFERROR(VLOOKUP(A889,CatProd!C:G,5,FALSE),"")</f>
        <v/>
      </c>
      <c r="C889" s="5" t="str">
        <f t="shared" ca="1" si="23"/>
        <v/>
      </c>
    </row>
    <row r="890" spans="2:8" x14ac:dyDescent="0.2">
      <c r="B890" s="5" t="str">
        <f>IFERROR(VLOOKUP(A890,CatProd!C:G,5,FALSE),"")</f>
        <v/>
      </c>
      <c r="C890" s="5" t="str">
        <f t="shared" ca="1" si="23"/>
        <v/>
      </c>
    </row>
    <row r="891" spans="2:8" x14ac:dyDescent="0.2">
      <c r="B891" s="5" t="str">
        <f>IFERROR(VLOOKUP(A891,CatProd!C:G,5,FALSE),"")</f>
        <v/>
      </c>
      <c r="C891" s="5" t="str">
        <f t="shared" ca="1" si="23"/>
        <v/>
      </c>
    </row>
    <row r="892" spans="2:8" x14ac:dyDescent="0.2">
      <c r="B892" s="5" t="str">
        <f>IFERROR(VLOOKUP(A892,CatProd!C:G,5,FALSE),"")</f>
        <v/>
      </c>
      <c r="C892" s="5" t="str">
        <f t="shared" ca="1" si="23"/>
        <v/>
      </c>
    </row>
    <row r="893" spans="2:8" x14ac:dyDescent="0.2">
      <c r="B893" s="5" t="str">
        <f>IFERROR(VLOOKUP(A893,CatProd!C:G,5,FALSE),"")</f>
        <v/>
      </c>
      <c r="C893" s="5" t="str">
        <f t="shared" ca="1" si="23"/>
        <v/>
      </c>
      <c r="H893" s="5" t="str">
        <f t="shared" ref="H893:H956" ca="1" si="24">CONCATENATE(B893,"-",C893)</f>
        <v>-</v>
      </c>
    </row>
    <row r="894" spans="2:8" x14ac:dyDescent="0.2">
      <c r="B894" s="5" t="str">
        <f>IFERROR(VLOOKUP(A894,CatProd!C:G,5,FALSE),"")</f>
        <v/>
      </c>
      <c r="C894" s="5" t="str">
        <f t="shared" ca="1" si="23"/>
        <v/>
      </c>
      <c r="H894" s="5" t="str">
        <f t="shared" ca="1" si="24"/>
        <v>-</v>
      </c>
    </row>
    <row r="895" spans="2:8" x14ac:dyDescent="0.2">
      <c r="B895" s="5" t="str">
        <f>IFERROR(VLOOKUP(A895,CatProd!C:G,5,FALSE),"")</f>
        <v/>
      </c>
      <c r="C895" s="5" t="str">
        <f t="shared" ca="1" si="23"/>
        <v/>
      </c>
      <c r="H895" s="5" t="str">
        <f t="shared" ca="1" si="24"/>
        <v>-</v>
      </c>
    </row>
    <row r="896" spans="2:8" x14ac:dyDescent="0.2">
      <c r="B896" s="5" t="str">
        <f>IFERROR(VLOOKUP(A896,CatProd!C:G,5,FALSE),"")</f>
        <v/>
      </c>
      <c r="C896" s="5" t="str">
        <f t="shared" ca="1" si="23"/>
        <v/>
      </c>
      <c r="H896" s="5" t="str">
        <f t="shared" ca="1" si="24"/>
        <v>-</v>
      </c>
    </row>
    <row r="897" spans="2:8" x14ac:dyDescent="0.2">
      <c r="B897" s="5" t="str">
        <f>IFERROR(VLOOKUP(A897,CatProd!C:G,5,FALSE),"")</f>
        <v/>
      </c>
      <c r="C897" s="5" t="str">
        <f t="shared" ca="1" si="23"/>
        <v/>
      </c>
      <c r="H897" s="5" t="str">
        <f t="shared" ca="1" si="24"/>
        <v>-</v>
      </c>
    </row>
    <row r="898" spans="2:8" x14ac:dyDescent="0.2">
      <c r="B898" s="5" t="str">
        <f>IFERROR(VLOOKUP(A898,CatProd!C:G,5,FALSE),"")</f>
        <v/>
      </c>
      <c r="C898" s="5" t="str">
        <f t="shared" ca="1" si="23"/>
        <v/>
      </c>
      <c r="H898" s="5" t="str">
        <f t="shared" ca="1" si="24"/>
        <v>-</v>
      </c>
    </row>
    <row r="899" spans="2:8" x14ac:dyDescent="0.2">
      <c r="B899" s="5" t="str">
        <f>IFERROR(VLOOKUP(A899,CatProd!C:G,5,FALSE),"")</f>
        <v/>
      </c>
      <c r="C899" s="5" t="str">
        <f t="shared" ca="1" si="23"/>
        <v/>
      </c>
      <c r="H899" s="5" t="str">
        <f t="shared" ca="1" si="24"/>
        <v>-</v>
      </c>
    </row>
    <row r="900" spans="2:8" x14ac:dyDescent="0.2">
      <c r="B900" s="5" t="str">
        <f>IFERROR(VLOOKUP(A900,CatProd!C:G,5,FALSE),"")</f>
        <v/>
      </c>
      <c r="C900" s="5" t="str">
        <f t="shared" ca="1" si="23"/>
        <v/>
      </c>
      <c r="H900" s="5" t="str">
        <f t="shared" ca="1" si="24"/>
        <v>-</v>
      </c>
    </row>
    <row r="901" spans="2:8" x14ac:dyDescent="0.2">
      <c r="B901" s="5" t="str">
        <f>IFERROR(VLOOKUP(A901,CatProd!C:G,5,FALSE),"")</f>
        <v/>
      </c>
      <c r="C901" s="5" t="str">
        <f t="shared" ca="1" si="23"/>
        <v/>
      </c>
      <c r="H901" s="5" t="str">
        <f t="shared" ca="1" si="24"/>
        <v>-</v>
      </c>
    </row>
    <row r="902" spans="2:8" x14ac:dyDescent="0.2">
      <c r="B902" s="5" t="str">
        <f>IFERROR(VLOOKUP(A902,CatProd!C:G,5,FALSE),"")</f>
        <v/>
      </c>
      <c r="C902" s="5" t="str">
        <f t="shared" ca="1" si="23"/>
        <v/>
      </c>
      <c r="H902" s="5" t="str">
        <f t="shared" ca="1" si="24"/>
        <v>-</v>
      </c>
    </row>
    <row r="903" spans="2:8" x14ac:dyDescent="0.2">
      <c r="B903" s="5" t="str">
        <f>IFERROR(VLOOKUP(A903,CatProd!C:G,5,FALSE),"")</f>
        <v/>
      </c>
      <c r="C903" s="5" t="str">
        <f t="shared" ca="1" si="23"/>
        <v/>
      </c>
      <c r="H903" s="5" t="str">
        <f t="shared" ca="1" si="24"/>
        <v>-</v>
      </c>
    </row>
    <row r="904" spans="2:8" x14ac:dyDescent="0.2">
      <c r="B904" s="5" t="str">
        <f>IFERROR(VLOOKUP(A904,CatProd!C:G,5,FALSE),"")</f>
        <v/>
      </c>
      <c r="C904" s="5" t="str">
        <f t="shared" ca="1" si="23"/>
        <v/>
      </c>
      <c r="H904" s="5" t="str">
        <f t="shared" ca="1" si="24"/>
        <v>-</v>
      </c>
    </row>
    <row r="905" spans="2:8" x14ac:dyDescent="0.2">
      <c r="B905" s="5" t="str">
        <f>IFERROR(VLOOKUP(A905,CatProd!C:G,5,FALSE),"")</f>
        <v/>
      </c>
      <c r="C905" s="5" t="str">
        <f t="shared" ca="1" si="23"/>
        <v/>
      </c>
      <c r="H905" s="5" t="str">
        <f t="shared" ca="1" si="24"/>
        <v>-</v>
      </c>
    </row>
    <row r="906" spans="2:8" x14ac:dyDescent="0.2">
      <c r="B906" s="5" t="str">
        <f>IFERROR(VLOOKUP(A906,CatProd!C:G,5,FALSE),"")</f>
        <v/>
      </c>
      <c r="C906" s="5" t="str">
        <f t="shared" ca="1" si="23"/>
        <v/>
      </c>
      <c r="H906" s="5" t="str">
        <f t="shared" ca="1" si="24"/>
        <v>-</v>
      </c>
    </row>
    <row r="907" spans="2:8" x14ac:dyDescent="0.2">
      <c r="B907" s="5" t="str">
        <f>IFERROR(VLOOKUP(A907,CatProd!C:G,5,FALSE),"")</f>
        <v/>
      </c>
      <c r="C907" s="5" t="str">
        <f t="shared" ca="1" si="23"/>
        <v/>
      </c>
      <c r="H907" s="5" t="str">
        <f t="shared" ca="1" si="24"/>
        <v>-</v>
      </c>
    </row>
    <row r="908" spans="2:8" x14ac:dyDescent="0.2">
      <c r="B908" s="5" t="str">
        <f>IFERROR(VLOOKUP(A908,CatProd!C:G,5,FALSE),"")</f>
        <v/>
      </c>
      <c r="C908" s="5" t="str">
        <f t="shared" ca="1" si="23"/>
        <v/>
      </c>
      <c r="H908" s="5" t="str">
        <f t="shared" ca="1" si="24"/>
        <v>-</v>
      </c>
    </row>
    <row r="909" spans="2:8" x14ac:dyDescent="0.2">
      <c r="B909" s="5" t="str">
        <f>IFERROR(VLOOKUP(A909,CatProd!C:G,5,FALSE),"")</f>
        <v/>
      </c>
      <c r="C909" s="5" t="str">
        <f t="shared" ca="1" si="23"/>
        <v/>
      </c>
      <c r="H909" s="5" t="str">
        <f t="shared" ca="1" si="24"/>
        <v>-</v>
      </c>
    </row>
    <row r="910" spans="2:8" x14ac:dyDescent="0.2">
      <c r="B910" s="5" t="str">
        <f>IFERROR(VLOOKUP(A910,CatProd!C:G,5,FALSE),"")</f>
        <v/>
      </c>
      <c r="C910" s="5" t="str">
        <f t="shared" ca="1" si="23"/>
        <v/>
      </c>
      <c r="H910" s="5" t="str">
        <f t="shared" ca="1" si="24"/>
        <v>-</v>
      </c>
    </row>
    <row r="911" spans="2:8" x14ac:dyDescent="0.2">
      <c r="B911" s="5" t="str">
        <f>IFERROR(VLOOKUP(A911,CatProd!C:G,5,FALSE),"")</f>
        <v/>
      </c>
      <c r="C911" s="5" t="str">
        <f t="shared" ca="1" si="23"/>
        <v/>
      </c>
      <c r="H911" s="5" t="str">
        <f t="shared" ca="1" si="24"/>
        <v>-</v>
      </c>
    </row>
    <row r="912" spans="2:8" x14ac:dyDescent="0.2">
      <c r="B912" s="5" t="str">
        <f>IFERROR(VLOOKUP(A912,CatProd!C:G,5,FALSE),"")</f>
        <v/>
      </c>
      <c r="C912" s="5" t="str">
        <f t="shared" ca="1" si="23"/>
        <v/>
      </c>
      <c r="H912" s="5" t="str">
        <f t="shared" ca="1" si="24"/>
        <v>-</v>
      </c>
    </row>
    <row r="913" spans="2:8" x14ac:dyDescent="0.2">
      <c r="B913" s="5" t="str">
        <f>IFERROR(VLOOKUP(A913,CatProd!C:G,5,FALSE),"")</f>
        <v/>
      </c>
      <c r="C913" s="5" t="str">
        <f t="shared" ca="1" si="23"/>
        <v/>
      </c>
      <c r="H913" s="5" t="str">
        <f t="shared" ca="1" si="24"/>
        <v>-</v>
      </c>
    </row>
    <row r="914" spans="2:8" x14ac:dyDescent="0.2">
      <c r="B914" s="5" t="str">
        <f>IFERROR(VLOOKUP(A914,CatProd!C:G,5,FALSE),"")</f>
        <v/>
      </c>
      <c r="C914" s="5" t="str">
        <f t="shared" ca="1" si="23"/>
        <v/>
      </c>
      <c r="H914" s="5" t="str">
        <f t="shared" ca="1" si="24"/>
        <v>-</v>
      </c>
    </row>
    <row r="915" spans="2:8" x14ac:dyDescent="0.2">
      <c r="B915" s="5" t="str">
        <f>IFERROR(VLOOKUP(A915,CatProd!C:G,5,FALSE),"")</f>
        <v/>
      </c>
      <c r="C915" s="5" t="str">
        <f t="shared" ca="1" si="23"/>
        <v/>
      </c>
      <c r="H915" s="5" t="str">
        <f t="shared" ca="1" si="24"/>
        <v>-</v>
      </c>
    </row>
    <row r="916" spans="2:8" x14ac:dyDescent="0.2">
      <c r="B916" s="5" t="str">
        <f>IFERROR(VLOOKUP(A916,CatProd!C:G,5,FALSE),"")</f>
        <v/>
      </c>
      <c r="C916" s="5" t="str">
        <f t="shared" ca="1" si="23"/>
        <v/>
      </c>
      <c r="H916" s="5" t="str">
        <f t="shared" ca="1" si="24"/>
        <v>-</v>
      </c>
    </row>
    <row r="917" spans="2:8" x14ac:dyDescent="0.2">
      <c r="B917" s="5" t="str">
        <f>IFERROR(VLOOKUP(A917,CatProd!C:G,5,FALSE),"")</f>
        <v/>
      </c>
      <c r="C917" s="5" t="str">
        <f t="shared" ca="1" si="23"/>
        <v/>
      </c>
      <c r="H917" s="5" t="str">
        <f t="shared" ca="1" si="24"/>
        <v>-</v>
      </c>
    </row>
    <row r="918" spans="2:8" x14ac:dyDescent="0.2">
      <c r="B918" s="5" t="str">
        <f>IFERROR(VLOOKUP(A918,CatProd!C:G,5,FALSE),"")</f>
        <v/>
      </c>
      <c r="C918" s="5" t="str">
        <f t="shared" ca="1" si="23"/>
        <v/>
      </c>
      <c r="H918" s="5" t="str">
        <f t="shared" ca="1" si="24"/>
        <v>-</v>
      </c>
    </row>
    <row r="919" spans="2:8" x14ac:dyDescent="0.2">
      <c r="B919" s="5" t="str">
        <f>IFERROR(VLOOKUP(A919,CatProd!C:G,5,FALSE),"")</f>
        <v/>
      </c>
      <c r="C919" s="5" t="str">
        <f t="shared" ca="1" si="23"/>
        <v/>
      </c>
      <c r="H919" s="5" t="str">
        <f t="shared" ca="1" si="24"/>
        <v>-</v>
      </c>
    </row>
    <row r="920" spans="2:8" x14ac:dyDescent="0.2">
      <c r="B920" s="5" t="str">
        <f>IFERROR(VLOOKUP(A920,CatProd!C:G,5,FALSE),"")</f>
        <v/>
      </c>
      <c r="C920" s="5" t="str">
        <f t="shared" ca="1" si="23"/>
        <v/>
      </c>
      <c r="H920" s="5" t="str">
        <f t="shared" ca="1" si="24"/>
        <v>-</v>
      </c>
    </row>
    <row r="921" spans="2:8" x14ac:dyDescent="0.2">
      <c r="B921" s="5" t="str">
        <f>IFERROR(VLOOKUP(A921,CatProd!C:G,5,FALSE),"")</f>
        <v/>
      </c>
      <c r="C921" s="5" t="str">
        <f t="shared" ca="1" si="23"/>
        <v/>
      </c>
      <c r="H921" s="5" t="str">
        <f t="shared" ca="1" si="24"/>
        <v>-</v>
      </c>
    </row>
    <row r="922" spans="2:8" x14ac:dyDescent="0.2">
      <c r="B922" s="5" t="str">
        <f>IFERROR(VLOOKUP(A922,CatProd!C:G,5,FALSE),"")</f>
        <v/>
      </c>
      <c r="C922" s="5" t="str">
        <f t="shared" ca="1" si="23"/>
        <v/>
      </c>
      <c r="H922" s="5" t="str">
        <f t="shared" ca="1" si="24"/>
        <v>-</v>
      </c>
    </row>
    <row r="923" spans="2:8" x14ac:dyDescent="0.2">
      <c r="B923" s="5" t="str">
        <f>IFERROR(VLOOKUP(A923,CatProd!C:G,5,FALSE),"")</f>
        <v/>
      </c>
      <c r="C923" s="5" t="str">
        <f t="shared" ca="1" si="23"/>
        <v/>
      </c>
      <c r="H923" s="5" t="str">
        <f t="shared" ca="1" si="24"/>
        <v>-</v>
      </c>
    </row>
    <row r="924" spans="2:8" x14ac:dyDescent="0.2">
      <c r="B924" s="5" t="str">
        <f>IFERROR(VLOOKUP(A924,CatProd!C:G,5,FALSE),"")</f>
        <v/>
      </c>
      <c r="C924" s="5" t="str">
        <f t="shared" ca="1" si="23"/>
        <v/>
      </c>
      <c r="H924" s="5" t="str">
        <f t="shared" ca="1" si="24"/>
        <v>-</v>
      </c>
    </row>
    <row r="925" spans="2:8" x14ac:dyDescent="0.2">
      <c r="B925" s="5" t="str">
        <f>IFERROR(VLOOKUP(A925,CatProd!C:G,5,FALSE),"")</f>
        <v/>
      </c>
      <c r="C925" s="5" t="str">
        <f t="shared" ca="1" si="23"/>
        <v/>
      </c>
      <c r="H925" s="5" t="str">
        <f t="shared" ca="1" si="24"/>
        <v>-</v>
      </c>
    </row>
    <row r="926" spans="2:8" x14ac:dyDescent="0.2">
      <c r="B926" s="5" t="str">
        <f>IFERROR(VLOOKUP(A926,CatProd!C:G,5,FALSE),"")</f>
        <v/>
      </c>
      <c r="C926" s="5" t="str">
        <f t="shared" ref="C926:C989" ca="1" si="25">IF(OFFSET(D926,0,LangOffset,1,1)&lt;&gt;"",OFFSET(D926,0,LangOffset,1,1),"")</f>
        <v/>
      </c>
      <c r="H926" s="5" t="str">
        <f t="shared" ca="1" si="24"/>
        <v>-</v>
      </c>
    </row>
    <row r="927" spans="2:8" x14ac:dyDescent="0.2">
      <c r="B927" s="5" t="str">
        <f>IFERROR(VLOOKUP(A927,CatProd!C:G,5,FALSE),"")</f>
        <v/>
      </c>
      <c r="C927" s="5" t="str">
        <f t="shared" ca="1" si="25"/>
        <v/>
      </c>
      <c r="H927" s="5" t="str">
        <f t="shared" ca="1" si="24"/>
        <v>-</v>
      </c>
    </row>
    <row r="928" spans="2:8" x14ac:dyDescent="0.2">
      <c r="B928" s="5" t="str">
        <f>IFERROR(VLOOKUP(A928,CatProd!C:G,5,FALSE),"")</f>
        <v/>
      </c>
      <c r="C928" s="5" t="str">
        <f t="shared" ca="1" si="25"/>
        <v/>
      </c>
      <c r="H928" s="5" t="str">
        <f t="shared" ca="1" si="24"/>
        <v>-</v>
      </c>
    </row>
    <row r="929" spans="2:8" x14ac:dyDescent="0.2">
      <c r="B929" s="5" t="str">
        <f>IFERROR(VLOOKUP(A929,CatProd!C:G,5,FALSE),"")</f>
        <v/>
      </c>
      <c r="C929" s="5" t="str">
        <f t="shared" ca="1" si="25"/>
        <v/>
      </c>
      <c r="H929" s="5" t="str">
        <f t="shared" ca="1" si="24"/>
        <v>-</v>
      </c>
    </row>
    <row r="930" spans="2:8" x14ac:dyDescent="0.2">
      <c r="B930" s="5" t="str">
        <f>IFERROR(VLOOKUP(A930,CatProd!C:G,5,FALSE),"")</f>
        <v/>
      </c>
      <c r="C930" s="5" t="str">
        <f t="shared" ca="1" si="25"/>
        <v/>
      </c>
      <c r="H930" s="5" t="str">
        <f t="shared" ca="1" si="24"/>
        <v>-</v>
      </c>
    </row>
    <row r="931" spans="2:8" x14ac:dyDescent="0.2">
      <c r="B931" s="5" t="str">
        <f>IFERROR(VLOOKUP(A931,CatProd!C:G,5,FALSE),"")</f>
        <v/>
      </c>
      <c r="C931" s="5" t="str">
        <f t="shared" ca="1" si="25"/>
        <v/>
      </c>
      <c r="H931" s="5" t="str">
        <f t="shared" ca="1" si="24"/>
        <v>-</v>
      </c>
    </row>
    <row r="932" spans="2:8" x14ac:dyDescent="0.2">
      <c r="B932" s="5" t="str">
        <f>IFERROR(VLOOKUP(A932,CatProd!C:G,5,FALSE),"")</f>
        <v/>
      </c>
      <c r="C932" s="5" t="str">
        <f t="shared" ca="1" si="25"/>
        <v/>
      </c>
      <c r="H932" s="5" t="str">
        <f t="shared" ca="1" si="24"/>
        <v>-</v>
      </c>
    </row>
    <row r="933" spans="2:8" x14ac:dyDescent="0.2">
      <c r="B933" s="5" t="str">
        <f>IFERROR(VLOOKUP(A933,CatProd!C:G,5,FALSE),"")</f>
        <v/>
      </c>
      <c r="C933" s="5" t="str">
        <f t="shared" ca="1" si="25"/>
        <v/>
      </c>
      <c r="H933" s="5" t="str">
        <f t="shared" ca="1" si="24"/>
        <v>-</v>
      </c>
    </row>
    <row r="934" spans="2:8" x14ac:dyDescent="0.2">
      <c r="B934" s="5" t="str">
        <f>IFERROR(VLOOKUP(A934,CatProd!C:G,5,FALSE),"")</f>
        <v/>
      </c>
      <c r="C934" s="5" t="str">
        <f t="shared" ca="1" si="25"/>
        <v/>
      </c>
      <c r="H934" s="5" t="str">
        <f t="shared" ca="1" si="24"/>
        <v>-</v>
      </c>
    </row>
    <row r="935" spans="2:8" x14ac:dyDescent="0.2">
      <c r="B935" s="5" t="str">
        <f>IFERROR(VLOOKUP(A935,CatProd!C:G,5,FALSE),"")</f>
        <v/>
      </c>
      <c r="C935" s="5" t="str">
        <f t="shared" ca="1" si="25"/>
        <v/>
      </c>
      <c r="H935" s="5" t="str">
        <f t="shared" ca="1" si="24"/>
        <v>-</v>
      </c>
    </row>
    <row r="936" spans="2:8" x14ac:dyDescent="0.2">
      <c r="B936" s="5" t="str">
        <f>IFERROR(VLOOKUP(A936,CatProd!C:G,5,FALSE),"")</f>
        <v/>
      </c>
      <c r="C936" s="5" t="str">
        <f t="shared" ca="1" si="25"/>
        <v/>
      </c>
      <c r="H936" s="5" t="str">
        <f t="shared" ca="1" si="24"/>
        <v>-</v>
      </c>
    </row>
    <row r="937" spans="2:8" x14ac:dyDescent="0.2">
      <c r="B937" s="5" t="str">
        <f>IFERROR(VLOOKUP(A937,CatProd!C:G,5,FALSE),"")</f>
        <v/>
      </c>
      <c r="C937" s="5" t="str">
        <f t="shared" ca="1" si="25"/>
        <v/>
      </c>
      <c r="H937" s="5" t="str">
        <f t="shared" ca="1" si="24"/>
        <v>-</v>
      </c>
    </row>
    <row r="938" spans="2:8" x14ac:dyDescent="0.2">
      <c r="B938" s="5" t="str">
        <f>IFERROR(VLOOKUP(A938,CatProd!C:G,5,FALSE),"")</f>
        <v/>
      </c>
      <c r="C938" s="5" t="str">
        <f t="shared" ca="1" si="25"/>
        <v/>
      </c>
      <c r="H938" s="5" t="str">
        <f t="shared" ca="1" si="24"/>
        <v>-</v>
      </c>
    </row>
    <row r="939" spans="2:8" x14ac:dyDescent="0.2">
      <c r="B939" s="5" t="str">
        <f>IFERROR(VLOOKUP(A939,CatProd!C:G,5,FALSE),"")</f>
        <v/>
      </c>
      <c r="C939" s="5" t="str">
        <f t="shared" ca="1" si="25"/>
        <v/>
      </c>
      <c r="H939" s="5" t="str">
        <f t="shared" ca="1" si="24"/>
        <v>-</v>
      </c>
    </row>
    <row r="940" spans="2:8" x14ac:dyDescent="0.2">
      <c r="B940" s="5" t="str">
        <f>IFERROR(VLOOKUP(A940,CatProd!C:G,5,FALSE),"")</f>
        <v/>
      </c>
      <c r="C940" s="5" t="str">
        <f t="shared" ca="1" si="25"/>
        <v/>
      </c>
      <c r="H940" s="5" t="str">
        <f t="shared" ca="1" si="24"/>
        <v>-</v>
      </c>
    </row>
    <row r="941" spans="2:8" x14ac:dyDescent="0.2">
      <c r="B941" s="5" t="str">
        <f>IFERROR(VLOOKUP(A941,CatProd!C:G,5,FALSE),"")</f>
        <v/>
      </c>
      <c r="C941" s="5" t="str">
        <f t="shared" ca="1" si="25"/>
        <v/>
      </c>
      <c r="H941" s="5" t="str">
        <f t="shared" ca="1" si="24"/>
        <v>-</v>
      </c>
    </row>
    <row r="942" spans="2:8" x14ac:dyDescent="0.2">
      <c r="B942" s="5" t="str">
        <f>IFERROR(VLOOKUP(A942,CatProd!C:G,5,FALSE),"")</f>
        <v/>
      </c>
      <c r="C942" s="5" t="str">
        <f t="shared" ca="1" si="25"/>
        <v/>
      </c>
      <c r="H942" s="5" t="str">
        <f t="shared" ca="1" si="24"/>
        <v>-</v>
      </c>
    </row>
    <row r="943" spans="2:8" x14ac:dyDescent="0.2">
      <c r="B943" s="5" t="str">
        <f>IFERROR(VLOOKUP(A943,CatProd!C:G,5,FALSE),"")</f>
        <v/>
      </c>
      <c r="C943" s="5" t="str">
        <f t="shared" ca="1" si="25"/>
        <v/>
      </c>
      <c r="H943" s="5" t="str">
        <f t="shared" ca="1" si="24"/>
        <v>-</v>
      </c>
    </row>
    <row r="944" spans="2:8" x14ac:dyDescent="0.2">
      <c r="B944" s="5" t="str">
        <f>IFERROR(VLOOKUP(A944,CatProd!C:G,5,FALSE),"")</f>
        <v/>
      </c>
      <c r="C944" s="5" t="str">
        <f t="shared" ca="1" si="25"/>
        <v/>
      </c>
      <c r="H944" s="5" t="str">
        <f t="shared" ca="1" si="24"/>
        <v>-</v>
      </c>
    </row>
    <row r="945" spans="2:8" x14ac:dyDescent="0.2">
      <c r="B945" s="5" t="str">
        <f>IFERROR(VLOOKUP(A945,CatProd!C:G,5,FALSE),"")</f>
        <v/>
      </c>
      <c r="C945" s="5" t="str">
        <f t="shared" ca="1" si="25"/>
        <v/>
      </c>
      <c r="H945" s="5" t="str">
        <f t="shared" ca="1" si="24"/>
        <v>-</v>
      </c>
    </row>
    <row r="946" spans="2:8" x14ac:dyDescent="0.2">
      <c r="B946" s="5" t="str">
        <f>IFERROR(VLOOKUP(A946,CatProd!C:G,5,FALSE),"")</f>
        <v/>
      </c>
      <c r="C946" s="5" t="str">
        <f t="shared" ca="1" si="25"/>
        <v/>
      </c>
      <c r="H946" s="5" t="str">
        <f t="shared" ca="1" si="24"/>
        <v>-</v>
      </c>
    </row>
    <row r="947" spans="2:8" x14ac:dyDescent="0.2">
      <c r="B947" s="5" t="str">
        <f>IFERROR(VLOOKUP(A947,CatProd!C:G,5,FALSE),"")</f>
        <v/>
      </c>
      <c r="C947" s="5" t="str">
        <f t="shared" ca="1" si="25"/>
        <v/>
      </c>
      <c r="H947" s="5" t="str">
        <f t="shared" ca="1" si="24"/>
        <v>-</v>
      </c>
    </row>
    <row r="948" spans="2:8" x14ac:dyDescent="0.2">
      <c r="B948" s="5" t="str">
        <f>IFERROR(VLOOKUP(A948,CatProd!C:G,5,FALSE),"")</f>
        <v/>
      </c>
      <c r="C948" s="5" t="str">
        <f t="shared" ca="1" si="25"/>
        <v/>
      </c>
      <c r="H948" s="5" t="str">
        <f t="shared" ca="1" si="24"/>
        <v>-</v>
      </c>
    </row>
    <row r="949" spans="2:8" x14ac:dyDescent="0.2">
      <c r="B949" s="5" t="str">
        <f>IFERROR(VLOOKUP(A949,CatProd!C:G,5,FALSE),"")</f>
        <v/>
      </c>
      <c r="C949" s="5" t="str">
        <f t="shared" ca="1" si="25"/>
        <v/>
      </c>
      <c r="H949" s="5" t="str">
        <f t="shared" ca="1" si="24"/>
        <v>-</v>
      </c>
    </row>
    <row r="950" spans="2:8" x14ac:dyDescent="0.2">
      <c r="B950" s="5" t="str">
        <f>IFERROR(VLOOKUP(A950,CatProd!C:G,5,FALSE),"")</f>
        <v/>
      </c>
      <c r="C950" s="5" t="str">
        <f t="shared" ca="1" si="25"/>
        <v/>
      </c>
      <c r="H950" s="5" t="str">
        <f t="shared" ca="1" si="24"/>
        <v>-</v>
      </c>
    </row>
    <row r="951" spans="2:8" x14ac:dyDescent="0.2">
      <c r="B951" s="5" t="str">
        <f>IFERROR(VLOOKUP(A951,CatProd!C:G,5,FALSE),"")</f>
        <v/>
      </c>
      <c r="C951" s="5" t="str">
        <f t="shared" ca="1" si="25"/>
        <v/>
      </c>
      <c r="H951" s="5" t="str">
        <f t="shared" ca="1" si="24"/>
        <v>-</v>
      </c>
    </row>
    <row r="952" spans="2:8" x14ac:dyDescent="0.2">
      <c r="B952" s="5" t="str">
        <f>IFERROR(VLOOKUP(A952,CatProd!C:G,5,FALSE),"")</f>
        <v/>
      </c>
      <c r="C952" s="5" t="str">
        <f t="shared" ca="1" si="25"/>
        <v/>
      </c>
      <c r="H952" s="5" t="str">
        <f t="shared" ca="1" si="24"/>
        <v>-</v>
      </c>
    </row>
    <row r="953" spans="2:8" x14ac:dyDescent="0.2">
      <c r="B953" s="5" t="str">
        <f>IFERROR(VLOOKUP(A953,CatProd!C:G,5,FALSE),"")</f>
        <v/>
      </c>
      <c r="C953" s="5" t="str">
        <f t="shared" ca="1" si="25"/>
        <v/>
      </c>
      <c r="H953" s="5" t="str">
        <f t="shared" ca="1" si="24"/>
        <v>-</v>
      </c>
    </row>
    <row r="954" spans="2:8" x14ac:dyDescent="0.2">
      <c r="B954" s="5" t="str">
        <f>IFERROR(VLOOKUP(A954,CatProd!C:G,5,FALSE),"")</f>
        <v/>
      </c>
      <c r="C954" s="5" t="str">
        <f t="shared" ca="1" si="25"/>
        <v/>
      </c>
      <c r="H954" s="5" t="str">
        <f t="shared" ca="1" si="24"/>
        <v>-</v>
      </c>
    </row>
    <row r="955" spans="2:8" x14ac:dyDescent="0.2">
      <c r="B955" s="5" t="str">
        <f>IFERROR(VLOOKUP(A955,CatProd!C:G,5,FALSE),"")</f>
        <v/>
      </c>
      <c r="C955" s="5" t="str">
        <f t="shared" ca="1" si="25"/>
        <v/>
      </c>
      <c r="H955" s="5" t="str">
        <f t="shared" ca="1" si="24"/>
        <v>-</v>
      </c>
    </row>
    <row r="956" spans="2:8" x14ac:dyDescent="0.2">
      <c r="B956" s="5" t="str">
        <f>IFERROR(VLOOKUP(A956,CatProd!C:G,5,FALSE),"")</f>
        <v/>
      </c>
      <c r="C956" s="5" t="str">
        <f t="shared" ca="1" si="25"/>
        <v/>
      </c>
      <c r="H956" s="5" t="str">
        <f t="shared" ca="1" si="24"/>
        <v>-</v>
      </c>
    </row>
    <row r="957" spans="2:8" x14ac:dyDescent="0.2">
      <c r="B957" s="5" t="str">
        <f>IFERROR(VLOOKUP(A957,CatProd!C:G,5,FALSE),"")</f>
        <v/>
      </c>
      <c r="C957" s="5" t="str">
        <f t="shared" ca="1" si="25"/>
        <v/>
      </c>
      <c r="H957" s="5" t="str">
        <f t="shared" ref="H957:H1020" ca="1" si="26">CONCATENATE(B957,"-",C957)</f>
        <v>-</v>
      </c>
    </row>
    <row r="958" spans="2:8" x14ac:dyDescent="0.2">
      <c r="B958" s="5" t="str">
        <f>IFERROR(VLOOKUP(A958,CatProd!C:G,5,FALSE),"")</f>
        <v/>
      </c>
      <c r="C958" s="5" t="str">
        <f t="shared" ca="1" si="25"/>
        <v/>
      </c>
      <c r="H958" s="5" t="str">
        <f t="shared" ca="1" si="26"/>
        <v>-</v>
      </c>
    </row>
    <row r="959" spans="2:8" x14ac:dyDescent="0.2">
      <c r="B959" s="5" t="str">
        <f>IFERROR(VLOOKUP(A959,CatProd!C:G,5,FALSE),"")</f>
        <v/>
      </c>
      <c r="C959" s="5" t="str">
        <f t="shared" ca="1" si="25"/>
        <v/>
      </c>
      <c r="H959" s="5" t="str">
        <f t="shared" ca="1" si="26"/>
        <v>-</v>
      </c>
    </row>
    <row r="960" spans="2:8" x14ac:dyDescent="0.2">
      <c r="B960" s="5" t="str">
        <f>IFERROR(VLOOKUP(A960,CatProd!C:G,5,FALSE),"")</f>
        <v/>
      </c>
      <c r="C960" s="5" t="str">
        <f t="shared" ca="1" si="25"/>
        <v/>
      </c>
      <c r="H960" s="5" t="str">
        <f t="shared" ca="1" si="26"/>
        <v>-</v>
      </c>
    </row>
    <row r="961" spans="2:8" x14ac:dyDescent="0.2">
      <c r="B961" s="5" t="str">
        <f>IFERROR(VLOOKUP(A961,CatProd!C:G,5,FALSE),"")</f>
        <v/>
      </c>
      <c r="C961" s="5" t="str">
        <f t="shared" ca="1" si="25"/>
        <v/>
      </c>
      <c r="H961" s="5" t="str">
        <f t="shared" ca="1" si="26"/>
        <v>-</v>
      </c>
    </row>
    <row r="962" spans="2:8" x14ac:dyDescent="0.2">
      <c r="B962" s="5" t="str">
        <f>IFERROR(VLOOKUP(A962,CatProd!C:G,5,FALSE),"")</f>
        <v/>
      </c>
      <c r="C962" s="5" t="str">
        <f t="shared" ca="1" si="25"/>
        <v/>
      </c>
      <c r="H962" s="5" t="str">
        <f t="shared" ca="1" si="26"/>
        <v>-</v>
      </c>
    </row>
    <row r="963" spans="2:8" x14ac:dyDescent="0.2">
      <c r="B963" s="5" t="str">
        <f>IFERROR(VLOOKUP(A963,CatProd!C:G,5,FALSE),"")</f>
        <v/>
      </c>
      <c r="C963" s="5" t="str">
        <f t="shared" ca="1" si="25"/>
        <v/>
      </c>
      <c r="H963" s="5" t="str">
        <f t="shared" ca="1" si="26"/>
        <v>-</v>
      </c>
    </row>
    <row r="964" spans="2:8" x14ac:dyDescent="0.2">
      <c r="B964" s="5" t="str">
        <f>IFERROR(VLOOKUP(A964,CatProd!C:G,5,FALSE),"")</f>
        <v/>
      </c>
      <c r="C964" s="5" t="str">
        <f t="shared" ca="1" si="25"/>
        <v/>
      </c>
      <c r="H964" s="5" t="str">
        <f t="shared" ca="1" si="26"/>
        <v>-</v>
      </c>
    </row>
    <row r="965" spans="2:8" x14ac:dyDescent="0.2">
      <c r="B965" s="5" t="str">
        <f>IFERROR(VLOOKUP(A965,CatProd!C:G,5,FALSE),"")</f>
        <v/>
      </c>
      <c r="C965" s="5" t="str">
        <f t="shared" ca="1" si="25"/>
        <v/>
      </c>
      <c r="H965" s="5" t="str">
        <f t="shared" ca="1" si="26"/>
        <v>-</v>
      </c>
    </row>
    <row r="966" spans="2:8" x14ac:dyDescent="0.2">
      <c r="B966" s="5" t="str">
        <f>IFERROR(VLOOKUP(A966,CatProd!C:G,5,FALSE),"")</f>
        <v/>
      </c>
      <c r="C966" s="5" t="str">
        <f t="shared" ca="1" si="25"/>
        <v/>
      </c>
      <c r="H966" s="5" t="str">
        <f t="shared" ca="1" si="26"/>
        <v>-</v>
      </c>
    </row>
    <row r="967" spans="2:8" x14ac:dyDescent="0.2">
      <c r="B967" s="5" t="str">
        <f>IFERROR(VLOOKUP(A967,CatProd!C:G,5,FALSE),"")</f>
        <v/>
      </c>
      <c r="C967" s="5" t="str">
        <f t="shared" ca="1" si="25"/>
        <v/>
      </c>
      <c r="H967" s="5" t="str">
        <f t="shared" ca="1" si="26"/>
        <v>-</v>
      </c>
    </row>
    <row r="968" spans="2:8" x14ac:dyDescent="0.2">
      <c r="B968" s="5" t="str">
        <f>IFERROR(VLOOKUP(A968,CatProd!C:G,5,FALSE),"")</f>
        <v/>
      </c>
      <c r="C968" s="5" t="str">
        <f t="shared" ca="1" si="25"/>
        <v/>
      </c>
      <c r="H968" s="5" t="str">
        <f t="shared" ca="1" si="26"/>
        <v>-</v>
      </c>
    </row>
    <row r="969" spans="2:8" x14ac:dyDescent="0.2">
      <c r="B969" s="5" t="str">
        <f>IFERROR(VLOOKUP(A969,CatProd!C:G,5,FALSE),"")</f>
        <v/>
      </c>
      <c r="C969" s="5" t="str">
        <f t="shared" ca="1" si="25"/>
        <v/>
      </c>
      <c r="H969" s="5" t="str">
        <f t="shared" ca="1" si="26"/>
        <v>-</v>
      </c>
    </row>
    <row r="970" spans="2:8" x14ac:dyDescent="0.2">
      <c r="B970" s="5" t="str">
        <f>IFERROR(VLOOKUP(A970,CatProd!C:G,5,FALSE),"")</f>
        <v/>
      </c>
      <c r="C970" s="5" t="str">
        <f t="shared" ca="1" si="25"/>
        <v/>
      </c>
      <c r="H970" s="5" t="str">
        <f t="shared" ca="1" si="26"/>
        <v>-</v>
      </c>
    </row>
    <row r="971" spans="2:8" x14ac:dyDescent="0.2">
      <c r="B971" s="5" t="str">
        <f>IFERROR(VLOOKUP(A971,CatProd!C:G,5,FALSE),"")</f>
        <v/>
      </c>
      <c r="C971" s="5" t="str">
        <f t="shared" ca="1" si="25"/>
        <v/>
      </c>
      <c r="H971" s="5" t="str">
        <f t="shared" ca="1" si="26"/>
        <v>-</v>
      </c>
    </row>
    <row r="972" spans="2:8" x14ac:dyDescent="0.2">
      <c r="B972" s="5" t="str">
        <f>IFERROR(VLOOKUP(A972,CatProd!C:G,5,FALSE),"")</f>
        <v/>
      </c>
      <c r="C972" s="5" t="str">
        <f t="shared" ca="1" si="25"/>
        <v/>
      </c>
      <c r="H972" s="5" t="str">
        <f t="shared" ca="1" si="26"/>
        <v>-</v>
      </c>
    </row>
    <row r="973" spans="2:8" x14ac:dyDescent="0.2">
      <c r="B973" s="5" t="str">
        <f>IFERROR(VLOOKUP(A973,CatProd!C:G,5,FALSE),"")</f>
        <v/>
      </c>
      <c r="C973" s="5" t="str">
        <f t="shared" ca="1" si="25"/>
        <v/>
      </c>
      <c r="H973" s="5" t="str">
        <f t="shared" ca="1" si="26"/>
        <v>-</v>
      </c>
    </row>
    <row r="974" spans="2:8" x14ac:dyDescent="0.2">
      <c r="B974" s="5" t="str">
        <f>IFERROR(VLOOKUP(A974,CatProd!C:G,5,FALSE),"")</f>
        <v/>
      </c>
      <c r="C974" s="5" t="str">
        <f t="shared" ca="1" si="25"/>
        <v/>
      </c>
      <c r="H974" s="5" t="str">
        <f t="shared" ca="1" si="26"/>
        <v>-</v>
      </c>
    </row>
    <row r="975" spans="2:8" x14ac:dyDescent="0.2">
      <c r="B975" s="5" t="str">
        <f>IFERROR(VLOOKUP(A975,CatProd!C:G,5,FALSE),"")</f>
        <v/>
      </c>
      <c r="C975" s="5" t="str">
        <f t="shared" ca="1" si="25"/>
        <v/>
      </c>
      <c r="H975" s="5" t="str">
        <f t="shared" ca="1" si="26"/>
        <v>-</v>
      </c>
    </row>
    <row r="976" spans="2:8" x14ac:dyDescent="0.2">
      <c r="B976" s="5" t="str">
        <f>IFERROR(VLOOKUP(A976,CatProd!C:G,5,FALSE),"")</f>
        <v/>
      </c>
      <c r="C976" s="5" t="str">
        <f t="shared" ca="1" si="25"/>
        <v/>
      </c>
      <c r="H976" s="5" t="str">
        <f t="shared" ca="1" si="26"/>
        <v>-</v>
      </c>
    </row>
    <row r="977" spans="2:8" x14ac:dyDescent="0.2">
      <c r="B977" s="5" t="str">
        <f>IFERROR(VLOOKUP(A977,CatProd!C:G,5,FALSE),"")</f>
        <v/>
      </c>
      <c r="C977" s="5" t="str">
        <f t="shared" ca="1" si="25"/>
        <v/>
      </c>
      <c r="H977" s="5" t="str">
        <f t="shared" ca="1" si="26"/>
        <v>-</v>
      </c>
    </row>
    <row r="978" spans="2:8" x14ac:dyDescent="0.2">
      <c r="B978" s="5" t="str">
        <f>IFERROR(VLOOKUP(A978,CatProd!C:G,5,FALSE),"")</f>
        <v/>
      </c>
      <c r="C978" s="5" t="str">
        <f t="shared" ca="1" si="25"/>
        <v/>
      </c>
      <c r="H978" s="5" t="str">
        <f t="shared" ca="1" si="26"/>
        <v>-</v>
      </c>
    </row>
    <row r="979" spans="2:8" x14ac:dyDescent="0.2">
      <c r="B979" s="5" t="str">
        <f>IFERROR(VLOOKUP(A979,CatProd!C:G,5,FALSE),"")</f>
        <v/>
      </c>
      <c r="C979" s="5" t="str">
        <f t="shared" ca="1" si="25"/>
        <v/>
      </c>
      <c r="H979" s="5" t="str">
        <f t="shared" ca="1" si="26"/>
        <v>-</v>
      </c>
    </row>
    <row r="980" spans="2:8" x14ac:dyDescent="0.2">
      <c r="B980" s="5" t="str">
        <f>IFERROR(VLOOKUP(A980,CatProd!C:G,5,FALSE),"")</f>
        <v/>
      </c>
      <c r="C980" s="5" t="str">
        <f t="shared" ca="1" si="25"/>
        <v/>
      </c>
      <c r="H980" s="5" t="str">
        <f t="shared" ca="1" si="26"/>
        <v>-</v>
      </c>
    </row>
    <row r="981" spans="2:8" x14ac:dyDescent="0.2">
      <c r="B981" s="5" t="str">
        <f>IFERROR(VLOOKUP(A981,CatProd!C:G,5,FALSE),"")</f>
        <v/>
      </c>
      <c r="C981" s="5" t="str">
        <f t="shared" ca="1" si="25"/>
        <v/>
      </c>
      <c r="H981" s="5" t="str">
        <f t="shared" ca="1" si="26"/>
        <v>-</v>
      </c>
    </row>
    <row r="982" spans="2:8" x14ac:dyDescent="0.2">
      <c r="B982" s="5" t="str">
        <f>IFERROR(VLOOKUP(A982,CatProd!C:G,5,FALSE),"")</f>
        <v/>
      </c>
      <c r="C982" s="5" t="str">
        <f t="shared" ca="1" si="25"/>
        <v/>
      </c>
      <c r="H982" s="5" t="str">
        <f t="shared" ca="1" si="26"/>
        <v>-</v>
      </c>
    </row>
    <row r="983" spans="2:8" x14ac:dyDescent="0.2">
      <c r="B983" s="5" t="str">
        <f>IFERROR(VLOOKUP(A983,CatProd!C:G,5,FALSE),"")</f>
        <v/>
      </c>
      <c r="C983" s="5" t="str">
        <f t="shared" ca="1" si="25"/>
        <v/>
      </c>
      <c r="H983" s="5" t="str">
        <f t="shared" ca="1" si="26"/>
        <v>-</v>
      </c>
    </row>
    <row r="984" spans="2:8" x14ac:dyDescent="0.2">
      <c r="B984" s="5" t="str">
        <f>IFERROR(VLOOKUP(A984,CatProd!C:G,5,FALSE),"")</f>
        <v/>
      </c>
      <c r="C984" s="5" t="str">
        <f t="shared" ca="1" si="25"/>
        <v/>
      </c>
      <c r="H984" s="5" t="str">
        <f t="shared" ca="1" si="26"/>
        <v>-</v>
      </c>
    </row>
    <row r="985" spans="2:8" x14ac:dyDescent="0.2">
      <c r="B985" s="5" t="str">
        <f>IFERROR(VLOOKUP(A985,CatProd!C:G,5,FALSE),"")</f>
        <v/>
      </c>
      <c r="C985" s="5" t="str">
        <f t="shared" ca="1" si="25"/>
        <v/>
      </c>
      <c r="H985" s="5" t="str">
        <f t="shared" ca="1" si="26"/>
        <v>-</v>
      </c>
    </row>
    <row r="986" spans="2:8" x14ac:dyDescent="0.2">
      <c r="B986" s="5" t="str">
        <f>IFERROR(VLOOKUP(A986,CatProd!C:G,5,FALSE),"")</f>
        <v/>
      </c>
      <c r="C986" s="5" t="str">
        <f t="shared" ca="1" si="25"/>
        <v/>
      </c>
      <c r="H986" s="5" t="str">
        <f t="shared" ca="1" si="26"/>
        <v>-</v>
      </c>
    </row>
    <row r="987" spans="2:8" x14ac:dyDescent="0.2">
      <c r="B987" s="5" t="str">
        <f>IFERROR(VLOOKUP(A987,CatProd!C:G,5,FALSE),"")</f>
        <v/>
      </c>
      <c r="C987" s="5" t="str">
        <f t="shared" ca="1" si="25"/>
        <v/>
      </c>
      <c r="H987" s="5" t="str">
        <f t="shared" ca="1" si="26"/>
        <v>-</v>
      </c>
    </row>
    <row r="988" spans="2:8" x14ac:dyDescent="0.2">
      <c r="B988" s="5" t="str">
        <f>IFERROR(VLOOKUP(A988,CatProd!C:G,5,FALSE),"")</f>
        <v/>
      </c>
      <c r="C988" s="5" t="str">
        <f t="shared" ca="1" si="25"/>
        <v/>
      </c>
      <c r="H988" s="5" t="str">
        <f t="shared" ca="1" si="26"/>
        <v>-</v>
      </c>
    </row>
    <row r="989" spans="2:8" x14ac:dyDescent="0.2">
      <c r="B989" s="5" t="str">
        <f>IFERROR(VLOOKUP(A989,CatProd!C:G,5,FALSE),"")</f>
        <v/>
      </c>
      <c r="C989" s="5" t="str">
        <f t="shared" ca="1" si="25"/>
        <v/>
      </c>
      <c r="H989" s="5" t="str">
        <f t="shared" ca="1" si="26"/>
        <v>-</v>
      </c>
    </row>
    <row r="990" spans="2:8" x14ac:dyDescent="0.2">
      <c r="B990" s="5" t="str">
        <f>IFERROR(VLOOKUP(A990,CatProd!C:G,5,FALSE),"")</f>
        <v/>
      </c>
      <c r="C990" s="5" t="str">
        <f t="shared" ref="C990:C1053" ca="1" si="27">IF(OFFSET(D990,0,LangOffset,1,1)&lt;&gt;"",OFFSET(D990,0,LangOffset,1,1),"")</f>
        <v/>
      </c>
      <c r="H990" s="5" t="str">
        <f t="shared" ca="1" si="26"/>
        <v>-</v>
      </c>
    </row>
    <row r="991" spans="2:8" x14ac:dyDescent="0.2">
      <c r="B991" s="5" t="str">
        <f>IFERROR(VLOOKUP(A991,CatProd!C:G,5,FALSE),"")</f>
        <v/>
      </c>
      <c r="C991" s="5" t="str">
        <f t="shared" ca="1" si="27"/>
        <v/>
      </c>
      <c r="H991" s="5" t="str">
        <f t="shared" ca="1" si="26"/>
        <v>-</v>
      </c>
    </row>
    <row r="992" spans="2:8" x14ac:dyDescent="0.2">
      <c r="B992" s="5" t="str">
        <f>IFERROR(VLOOKUP(A992,CatProd!C:G,5,FALSE),"")</f>
        <v/>
      </c>
      <c r="C992" s="5" t="str">
        <f t="shared" ca="1" si="27"/>
        <v/>
      </c>
      <c r="H992" s="5" t="str">
        <f t="shared" ca="1" si="26"/>
        <v>-</v>
      </c>
    </row>
    <row r="993" spans="2:8" x14ac:dyDescent="0.2">
      <c r="B993" s="5" t="str">
        <f>IFERROR(VLOOKUP(A993,CatProd!C:G,5,FALSE),"")</f>
        <v/>
      </c>
      <c r="C993" s="5" t="str">
        <f t="shared" ca="1" si="27"/>
        <v/>
      </c>
      <c r="H993" s="5" t="str">
        <f t="shared" ca="1" si="26"/>
        <v>-</v>
      </c>
    </row>
    <row r="994" spans="2:8" x14ac:dyDescent="0.2">
      <c r="B994" s="5" t="str">
        <f>IFERROR(VLOOKUP(A994,CatProd!C:G,5,FALSE),"")</f>
        <v/>
      </c>
      <c r="C994" s="5" t="str">
        <f t="shared" ca="1" si="27"/>
        <v/>
      </c>
      <c r="H994" s="5" t="str">
        <f t="shared" ca="1" si="26"/>
        <v>-</v>
      </c>
    </row>
    <row r="995" spans="2:8" x14ac:dyDescent="0.2">
      <c r="B995" s="5" t="str">
        <f>IFERROR(VLOOKUP(A995,CatProd!C:G,5,FALSE),"")</f>
        <v/>
      </c>
      <c r="C995" s="5" t="str">
        <f t="shared" ca="1" si="27"/>
        <v/>
      </c>
      <c r="H995" s="5" t="str">
        <f t="shared" ca="1" si="26"/>
        <v>-</v>
      </c>
    </row>
    <row r="996" spans="2:8" x14ac:dyDescent="0.2">
      <c r="B996" s="5" t="str">
        <f>IFERROR(VLOOKUP(A996,CatProd!C:G,5,FALSE),"")</f>
        <v/>
      </c>
      <c r="C996" s="5" t="str">
        <f t="shared" ca="1" si="27"/>
        <v/>
      </c>
      <c r="H996" s="5" t="str">
        <f t="shared" ca="1" si="26"/>
        <v>-</v>
      </c>
    </row>
    <row r="997" spans="2:8" x14ac:dyDescent="0.2">
      <c r="B997" s="5" t="str">
        <f>IFERROR(VLOOKUP(A997,CatProd!C:G,5,FALSE),"")</f>
        <v/>
      </c>
      <c r="C997" s="5" t="str">
        <f t="shared" ca="1" si="27"/>
        <v/>
      </c>
      <c r="H997" s="5" t="str">
        <f t="shared" ca="1" si="26"/>
        <v>-</v>
      </c>
    </row>
    <row r="998" spans="2:8" x14ac:dyDescent="0.2">
      <c r="B998" s="5" t="str">
        <f>IFERROR(VLOOKUP(A998,CatProd!C:G,5,FALSE),"")</f>
        <v/>
      </c>
      <c r="C998" s="5" t="str">
        <f t="shared" ca="1" si="27"/>
        <v/>
      </c>
      <c r="H998" s="5" t="str">
        <f t="shared" ca="1" si="26"/>
        <v>-</v>
      </c>
    </row>
    <row r="999" spans="2:8" x14ac:dyDescent="0.2">
      <c r="B999" s="5" t="str">
        <f>IFERROR(VLOOKUP(A999,CatProd!C:G,5,FALSE),"")</f>
        <v/>
      </c>
      <c r="C999" s="5" t="str">
        <f t="shared" ca="1" si="27"/>
        <v/>
      </c>
      <c r="H999" s="5" t="str">
        <f t="shared" ca="1" si="26"/>
        <v>-</v>
      </c>
    </row>
    <row r="1000" spans="2:8" x14ac:dyDescent="0.2">
      <c r="B1000" s="5" t="str">
        <f>IFERROR(VLOOKUP(A1000,CatProd!C:G,5,FALSE),"")</f>
        <v/>
      </c>
      <c r="C1000" s="5" t="str">
        <f t="shared" ca="1" si="27"/>
        <v/>
      </c>
      <c r="H1000" s="5" t="str">
        <f t="shared" ca="1" si="26"/>
        <v>-</v>
      </c>
    </row>
    <row r="1001" spans="2:8" x14ac:dyDescent="0.2">
      <c r="B1001" s="5" t="str">
        <f>IFERROR(VLOOKUP(A1001,CatProd!C:G,5,FALSE),"")</f>
        <v/>
      </c>
      <c r="C1001" s="5" t="str">
        <f t="shared" ca="1" si="27"/>
        <v/>
      </c>
      <c r="H1001" s="5" t="str">
        <f t="shared" ca="1" si="26"/>
        <v>-</v>
      </c>
    </row>
    <row r="1002" spans="2:8" x14ac:dyDescent="0.2">
      <c r="B1002" s="5" t="str">
        <f>IFERROR(VLOOKUP(A1002,CatProd!C:G,5,FALSE),"")</f>
        <v/>
      </c>
      <c r="C1002" s="5" t="str">
        <f t="shared" ca="1" si="27"/>
        <v/>
      </c>
      <c r="H1002" s="5" t="str">
        <f t="shared" ca="1" si="26"/>
        <v>-</v>
      </c>
    </row>
    <row r="1003" spans="2:8" x14ac:dyDescent="0.2">
      <c r="B1003" s="5" t="str">
        <f>IFERROR(VLOOKUP(A1003,CatProd!C:G,5,FALSE),"")</f>
        <v/>
      </c>
      <c r="C1003" s="5" t="str">
        <f t="shared" ca="1" si="27"/>
        <v/>
      </c>
      <c r="H1003" s="5" t="str">
        <f t="shared" ca="1" si="26"/>
        <v>-</v>
      </c>
    </row>
    <row r="1004" spans="2:8" x14ac:dyDescent="0.2">
      <c r="B1004" s="5" t="str">
        <f>IFERROR(VLOOKUP(A1004,CatProd!C:G,5,FALSE),"")</f>
        <v/>
      </c>
      <c r="C1004" s="5" t="str">
        <f t="shared" ca="1" si="27"/>
        <v/>
      </c>
      <c r="H1004" s="5" t="str">
        <f t="shared" ca="1" si="26"/>
        <v>-</v>
      </c>
    </row>
    <row r="1005" spans="2:8" x14ac:dyDescent="0.2">
      <c r="B1005" s="5" t="str">
        <f>IFERROR(VLOOKUP(A1005,CatProd!C:G,5,FALSE),"")</f>
        <v/>
      </c>
      <c r="C1005" s="5" t="str">
        <f t="shared" ca="1" si="27"/>
        <v/>
      </c>
      <c r="H1005" s="5" t="str">
        <f t="shared" ca="1" si="26"/>
        <v>-</v>
      </c>
    </row>
    <row r="1006" spans="2:8" x14ac:dyDescent="0.2">
      <c r="B1006" s="5" t="str">
        <f>IFERROR(VLOOKUP(A1006,CatProd!C:G,5,FALSE),"")</f>
        <v/>
      </c>
      <c r="C1006" s="5" t="str">
        <f t="shared" ca="1" si="27"/>
        <v/>
      </c>
      <c r="H1006" s="5" t="str">
        <f t="shared" ca="1" si="26"/>
        <v>-</v>
      </c>
    </row>
    <row r="1007" spans="2:8" x14ac:dyDescent="0.2">
      <c r="B1007" s="5" t="str">
        <f>IFERROR(VLOOKUP(A1007,CatProd!C:G,5,FALSE),"")</f>
        <v/>
      </c>
      <c r="C1007" s="5" t="str">
        <f t="shared" ca="1" si="27"/>
        <v/>
      </c>
      <c r="H1007" s="5" t="str">
        <f t="shared" ca="1" si="26"/>
        <v>-</v>
      </c>
    </row>
    <row r="1008" spans="2:8" x14ac:dyDescent="0.2">
      <c r="B1008" s="5" t="str">
        <f>IFERROR(VLOOKUP(A1008,CatProd!C:G,5,FALSE),"")</f>
        <v/>
      </c>
      <c r="C1008" s="5" t="str">
        <f t="shared" ca="1" si="27"/>
        <v/>
      </c>
      <c r="H1008" s="5" t="str">
        <f t="shared" ca="1" si="26"/>
        <v>-</v>
      </c>
    </row>
    <row r="1009" spans="2:8" x14ac:dyDescent="0.2">
      <c r="B1009" s="5" t="str">
        <f>IFERROR(VLOOKUP(A1009,CatProd!C:G,5,FALSE),"")</f>
        <v/>
      </c>
      <c r="C1009" s="5" t="str">
        <f t="shared" ca="1" si="27"/>
        <v/>
      </c>
      <c r="H1009" s="5" t="str">
        <f t="shared" ca="1" si="26"/>
        <v>-</v>
      </c>
    </row>
    <row r="1010" spans="2:8" x14ac:dyDescent="0.2">
      <c r="B1010" s="5" t="str">
        <f>IFERROR(VLOOKUP(A1010,CatProd!C:G,5,FALSE),"")</f>
        <v/>
      </c>
      <c r="C1010" s="5" t="str">
        <f t="shared" ca="1" si="27"/>
        <v/>
      </c>
      <c r="H1010" s="5" t="str">
        <f t="shared" ca="1" si="26"/>
        <v>-</v>
      </c>
    </row>
    <row r="1011" spans="2:8" x14ac:dyDescent="0.2">
      <c r="B1011" s="5" t="str">
        <f>IFERROR(VLOOKUP(A1011,CatProd!C:G,5,FALSE),"")</f>
        <v/>
      </c>
      <c r="C1011" s="5" t="str">
        <f t="shared" ca="1" si="27"/>
        <v/>
      </c>
      <c r="H1011" s="5" t="str">
        <f t="shared" ca="1" si="26"/>
        <v>-</v>
      </c>
    </row>
    <row r="1012" spans="2:8" x14ac:dyDescent="0.2">
      <c r="B1012" s="5" t="str">
        <f>IFERROR(VLOOKUP(A1012,CatProd!C:G,5,FALSE),"")</f>
        <v/>
      </c>
      <c r="C1012" s="5" t="str">
        <f t="shared" ca="1" si="27"/>
        <v/>
      </c>
      <c r="H1012" s="5" t="str">
        <f t="shared" ca="1" si="26"/>
        <v>-</v>
      </c>
    </row>
    <row r="1013" spans="2:8" x14ac:dyDescent="0.2">
      <c r="B1013" s="5" t="str">
        <f>IFERROR(VLOOKUP(A1013,CatProd!C:G,5,FALSE),"")</f>
        <v/>
      </c>
      <c r="C1013" s="5" t="str">
        <f t="shared" ca="1" si="27"/>
        <v/>
      </c>
      <c r="H1013" s="5" t="str">
        <f t="shared" ca="1" si="26"/>
        <v>-</v>
      </c>
    </row>
    <row r="1014" spans="2:8" x14ac:dyDescent="0.2">
      <c r="B1014" s="5" t="str">
        <f>IFERROR(VLOOKUP(A1014,CatProd!C:G,5,FALSE),"")</f>
        <v/>
      </c>
      <c r="C1014" s="5" t="str">
        <f t="shared" ca="1" si="27"/>
        <v/>
      </c>
      <c r="H1014" s="5" t="str">
        <f t="shared" ca="1" si="26"/>
        <v>-</v>
      </c>
    </row>
    <row r="1015" spans="2:8" x14ac:dyDescent="0.2">
      <c r="B1015" s="5" t="str">
        <f>IFERROR(VLOOKUP(A1015,CatProd!C:G,5,FALSE),"")</f>
        <v/>
      </c>
      <c r="C1015" s="5" t="str">
        <f t="shared" ca="1" si="27"/>
        <v/>
      </c>
      <c r="H1015" s="5" t="str">
        <f t="shared" ca="1" si="26"/>
        <v>-</v>
      </c>
    </row>
    <row r="1016" spans="2:8" x14ac:dyDescent="0.2">
      <c r="B1016" s="5" t="str">
        <f>IFERROR(VLOOKUP(A1016,CatProd!C:G,5,FALSE),"")</f>
        <v/>
      </c>
      <c r="C1016" s="5" t="str">
        <f t="shared" ca="1" si="27"/>
        <v/>
      </c>
      <c r="H1016" s="5" t="str">
        <f t="shared" ca="1" si="26"/>
        <v>-</v>
      </c>
    </row>
    <row r="1017" spans="2:8" x14ac:dyDescent="0.2">
      <c r="B1017" s="5" t="str">
        <f>IFERROR(VLOOKUP(A1017,CatProd!C:G,5,FALSE),"")</f>
        <v/>
      </c>
      <c r="C1017" s="5" t="str">
        <f t="shared" ca="1" si="27"/>
        <v/>
      </c>
      <c r="H1017" s="5" t="str">
        <f t="shared" ca="1" si="26"/>
        <v>-</v>
      </c>
    </row>
    <row r="1018" spans="2:8" x14ac:dyDescent="0.2">
      <c r="B1018" s="5" t="str">
        <f>IFERROR(VLOOKUP(A1018,CatProd!C:G,5,FALSE),"")</f>
        <v/>
      </c>
      <c r="C1018" s="5" t="str">
        <f t="shared" ca="1" si="27"/>
        <v/>
      </c>
      <c r="H1018" s="5" t="str">
        <f t="shared" ca="1" si="26"/>
        <v>-</v>
      </c>
    </row>
    <row r="1019" spans="2:8" x14ac:dyDescent="0.2">
      <c r="B1019" s="5" t="str">
        <f>IFERROR(VLOOKUP(A1019,CatProd!C:G,5,FALSE),"")</f>
        <v/>
      </c>
      <c r="C1019" s="5" t="str">
        <f t="shared" ca="1" si="27"/>
        <v/>
      </c>
      <c r="H1019" s="5" t="str">
        <f t="shared" ca="1" si="26"/>
        <v>-</v>
      </c>
    </row>
    <row r="1020" spans="2:8" x14ac:dyDescent="0.2">
      <c r="B1020" s="5" t="str">
        <f>IFERROR(VLOOKUP(A1020,CatProd!C:G,5,FALSE),"")</f>
        <v/>
      </c>
      <c r="C1020" s="5" t="str">
        <f t="shared" ca="1" si="27"/>
        <v/>
      </c>
      <c r="H1020" s="5" t="str">
        <f t="shared" ca="1" si="26"/>
        <v>-</v>
      </c>
    </row>
    <row r="1021" spans="2:8" x14ac:dyDescent="0.2">
      <c r="B1021" s="5" t="str">
        <f>IFERROR(VLOOKUP(A1021,CatProd!C:G,5,FALSE),"")</f>
        <v/>
      </c>
      <c r="C1021" s="5" t="str">
        <f t="shared" ca="1" si="27"/>
        <v/>
      </c>
      <c r="H1021" s="5" t="str">
        <f t="shared" ref="H1021:H1084" ca="1" si="28">CONCATENATE(B1021,"-",C1021)</f>
        <v>-</v>
      </c>
    </row>
    <row r="1022" spans="2:8" x14ac:dyDescent="0.2">
      <c r="B1022" s="5" t="str">
        <f>IFERROR(VLOOKUP(A1022,CatProd!C:G,5,FALSE),"")</f>
        <v/>
      </c>
      <c r="C1022" s="5" t="str">
        <f t="shared" ca="1" si="27"/>
        <v/>
      </c>
      <c r="H1022" s="5" t="str">
        <f t="shared" ca="1" si="28"/>
        <v>-</v>
      </c>
    </row>
    <row r="1023" spans="2:8" x14ac:dyDescent="0.2">
      <c r="B1023" s="5" t="str">
        <f>IFERROR(VLOOKUP(A1023,CatProd!C:G,5,FALSE),"")</f>
        <v/>
      </c>
      <c r="C1023" s="5" t="str">
        <f t="shared" ca="1" si="27"/>
        <v/>
      </c>
      <c r="H1023" s="5" t="str">
        <f t="shared" ca="1" si="28"/>
        <v>-</v>
      </c>
    </row>
    <row r="1024" spans="2:8" x14ac:dyDescent="0.2">
      <c r="B1024" s="5" t="str">
        <f>IFERROR(VLOOKUP(A1024,CatProd!C:G,5,FALSE),"")</f>
        <v/>
      </c>
      <c r="C1024" s="5" t="str">
        <f t="shared" ca="1" si="27"/>
        <v/>
      </c>
      <c r="H1024" s="5" t="str">
        <f t="shared" ca="1" si="28"/>
        <v>-</v>
      </c>
    </row>
    <row r="1025" spans="2:8" x14ac:dyDescent="0.2">
      <c r="B1025" s="5" t="str">
        <f>IFERROR(VLOOKUP(A1025,CatProd!C:G,5,FALSE),"")</f>
        <v/>
      </c>
      <c r="C1025" s="5" t="str">
        <f t="shared" ca="1" si="27"/>
        <v/>
      </c>
      <c r="H1025" s="5" t="str">
        <f t="shared" ca="1" si="28"/>
        <v>-</v>
      </c>
    </row>
    <row r="1026" spans="2:8" x14ac:dyDescent="0.2">
      <c r="B1026" s="5" t="str">
        <f>IFERROR(VLOOKUP(A1026,CatProd!C:G,5,FALSE),"")</f>
        <v/>
      </c>
      <c r="C1026" s="5" t="str">
        <f t="shared" ca="1" si="27"/>
        <v/>
      </c>
      <c r="H1026" s="5" t="str">
        <f t="shared" ca="1" si="28"/>
        <v>-</v>
      </c>
    </row>
    <row r="1027" spans="2:8" x14ac:dyDescent="0.2">
      <c r="B1027" s="5" t="str">
        <f>IFERROR(VLOOKUP(A1027,CatProd!C:G,5,FALSE),"")</f>
        <v/>
      </c>
      <c r="C1027" s="5" t="str">
        <f t="shared" ca="1" si="27"/>
        <v/>
      </c>
      <c r="H1027" s="5" t="str">
        <f t="shared" ca="1" si="28"/>
        <v>-</v>
      </c>
    </row>
    <row r="1028" spans="2:8" x14ac:dyDescent="0.2">
      <c r="B1028" s="5" t="str">
        <f>IFERROR(VLOOKUP(A1028,CatProd!C:G,5,FALSE),"")</f>
        <v/>
      </c>
      <c r="C1028" s="5" t="str">
        <f t="shared" ca="1" si="27"/>
        <v/>
      </c>
      <c r="H1028" s="5" t="str">
        <f t="shared" ca="1" si="28"/>
        <v>-</v>
      </c>
    </row>
    <row r="1029" spans="2:8" x14ac:dyDescent="0.2">
      <c r="B1029" s="5" t="str">
        <f>IFERROR(VLOOKUP(A1029,CatProd!C:G,5,FALSE),"")</f>
        <v/>
      </c>
      <c r="C1029" s="5" t="str">
        <f t="shared" ca="1" si="27"/>
        <v/>
      </c>
      <c r="H1029" s="5" t="str">
        <f t="shared" ca="1" si="28"/>
        <v>-</v>
      </c>
    </row>
    <row r="1030" spans="2:8" x14ac:dyDescent="0.2">
      <c r="B1030" s="5" t="str">
        <f>IFERROR(VLOOKUP(A1030,CatProd!C:G,5,FALSE),"")</f>
        <v/>
      </c>
      <c r="C1030" s="5" t="str">
        <f t="shared" ca="1" si="27"/>
        <v/>
      </c>
      <c r="H1030" s="5" t="str">
        <f t="shared" ca="1" si="28"/>
        <v>-</v>
      </c>
    </row>
    <row r="1031" spans="2:8" x14ac:dyDescent="0.2">
      <c r="B1031" s="5" t="str">
        <f>IFERROR(VLOOKUP(A1031,CatProd!C:G,5,FALSE),"")</f>
        <v/>
      </c>
      <c r="C1031" s="5" t="str">
        <f t="shared" ca="1" si="27"/>
        <v/>
      </c>
      <c r="H1031" s="5" t="str">
        <f t="shared" ca="1" si="28"/>
        <v>-</v>
      </c>
    </row>
    <row r="1032" spans="2:8" x14ac:dyDescent="0.2">
      <c r="B1032" s="5" t="str">
        <f>IFERROR(VLOOKUP(A1032,CatProd!C:G,5,FALSE),"")</f>
        <v/>
      </c>
      <c r="C1032" s="5" t="str">
        <f t="shared" ca="1" si="27"/>
        <v/>
      </c>
      <c r="H1032" s="5" t="str">
        <f t="shared" ca="1" si="28"/>
        <v>-</v>
      </c>
    </row>
    <row r="1033" spans="2:8" x14ac:dyDescent="0.2">
      <c r="B1033" s="5" t="str">
        <f>IFERROR(VLOOKUP(A1033,CatProd!C:G,5,FALSE),"")</f>
        <v/>
      </c>
      <c r="C1033" s="5" t="str">
        <f t="shared" ca="1" si="27"/>
        <v/>
      </c>
      <c r="H1033" s="5" t="str">
        <f t="shared" ca="1" si="28"/>
        <v>-</v>
      </c>
    </row>
    <row r="1034" spans="2:8" x14ac:dyDescent="0.2">
      <c r="B1034" s="5" t="str">
        <f>IFERROR(VLOOKUP(A1034,CatProd!C:G,5,FALSE),"")</f>
        <v/>
      </c>
      <c r="C1034" s="5" t="str">
        <f t="shared" ca="1" si="27"/>
        <v/>
      </c>
      <c r="H1034" s="5" t="str">
        <f t="shared" ca="1" si="28"/>
        <v>-</v>
      </c>
    </row>
    <row r="1035" spans="2:8" x14ac:dyDescent="0.2">
      <c r="B1035" s="5" t="str">
        <f>IFERROR(VLOOKUP(A1035,CatProd!C:G,5,FALSE),"")</f>
        <v/>
      </c>
      <c r="C1035" s="5" t="str">
        <f t="shared" ca="1" si="27"/>
        <v/>
      </c>
      <c r="H1035" s="5" t="str">
        <f t="shared" ca="1" si="28"/>
        <v>-</v>
      </c>
    </row>
    <row r="1036" spans="2:8" x14ac:dyDescent="0.2">
      <c r="B1036" s="5" t="str">
        <f>IFERROR(VLOOKUP(A1036,CatProd!C:G,5,FALSE),"")</f>
        <v/>
      </c>
      <c r="C1036" s="5" t="str">
        <f t="shared" ca="1" si="27"/>
        <v/>
      </c>
      <c r="H1036" s="5" t="str">
        <f t="shared" ca="1" si="28"/>
        <v>-</v>
      </c>
    </row>
    <row r="1037" spans="2:8" x14ac:dyDescent="0.2">
      <c r="B1037" s="5" t="str">
        <f>IFERROR(VLOOKUP(A1037,CatProd!C:G,5,FALSE),"")</f>
        <v/>
      </c>
      <c r="C1037" s="5" t="str">
        <f t="shared" ca="1" si="27"/>
        <v/>
      </c>
      <c r="H1037" s="5" t="str">
        <f t="shared" ca="1" si="28"/>
        <v>-</v>
      </c>
    </row>
    <row r="1038" spans="2:8" x14ac:dyDescent="0.2">
      <c r="B1038" s="5" t="str">
        <f>IFERROR(VLOOKUP(A1038,CatProd!C:G,5,FALSE),"")</f>
        <v/>
      </c>
      <c r="C1038" s="5" t="str">
        <f t="shared" ca="1" si="27"/>
        <v/>
      </c>
      <c r="H1038" s="5" t="str">
        <f t="shared" ca="1" si="28"/>
        <v>-</v>
      </c>
    </row>
    <row r="1039" spans="2:8" x14ac:dyDescent="0.2">
      <c r="B1039" s="5" t="str">
        <f>IFERROR(VLOOKUP(A1039,CatProd!C:G,5,FALSE),"")</f>
        <v/>
      </c>
      <c r="C1039" s="5" t="str">
        <f t="shared" ca="1" si="27"/>
        <v/>
      </c>
      <c r="H1039" s="5" t="str">
        <f t="shared" ca="1" si="28"/>
        <v>-</v>
      </c>
    </row>
    <row r="1040" spans="2:8" x14ac:dyDescent="0.2">
      <c r="B1040" s="5" t="str">
        <f>IFERROR(VLOOKUP(A1040,CatProd!C:G,5,FALSE),"")</f>
        <v/>
      </c>
      <c r="C1040" s="5" t="str">
        <f t="shared" ca="1" si="27"/>
        <v/>
      </c>
      <c r="H1040" s="5" t="str">
        <f t="shared" ca="1" si="28"/>
        <v>-</v>
      </c>
    </row>
    <row r="1041" spans="2:8" x14ac:dyDescent="0.2">
      <c r="B1041" s="5" t="str">
        <f>IFERROR(VLOOKUP(A1041,CatProd!C:G,5,FALSE),"")</f>
        <v/>
      </c>
      <c r="C1041" s="5" t="str">
        <f t="shared" ca="1" si="27"/>
        <v/>
      </c>
      <c r="H1041" s="5" t="str">
        <f t="shared" ca="1" si="28"/>
        <v>-</v>
      </c>
    </row>
    <row r="1042" spans="2:8" x14ac:dyDescent="0.2">
      <c r="B1042" s="5" t="str">
        <f>IFERROR(VLOOKUP(A1042,CatProd!C:G,5,FALSE),"")</f>
        <v/>
      </c>
      <c r="C1042" s="5" t="str">
        <f t="shared" ca="1" si="27"/>
        <v/>
      </c>
      <c r="H1042" s="5" t="str">
        <f t="shared" ca="1" si="28"/>
        <v>-</v>
      </c>
    </row>
    <row r="1043" spans="2:8" x14ac:dyDescent="0.2">
      <c r="B1043" s="5" t="str">
        <f>IFERROR(VLOOKUP(A1043,CatProd!C:G,5,FALSE),"")</f>
        <v/>
      </c>
      <c r="C1043" s="5" t="str">
        <f t="shared" ca="1" si="27"/>
        <v/>
      </c>
      <c r="H1043" s="5" t="str">
        <f t="shared" ca="1" si="28"/>
        <v>-</v>
      </c>
    </row>
    <row r="1044" spans="2:8" x14ac:dyDescent="0.2">
      <c r="B1044" s="5" t="str">
        <f>IFERROR(VLOOKUP(A1044,CatProd!C:G,5,FALSE),"")</f>
        <v/>
      </c>
      <c r="C1044" s="5" t="str">
        <f t="shared" ca="1" si="27"/>
        <v/>
      </c>
      <c r="H1044" s="5" t="str">
        <f t="shared" ca="1" si="28"/>
        <v>-</v>
      </c>
    </row>
    <row r="1045" spans="2:8" x14ac:dyDescent="0.2">
      <c r="B1045" s="5" t="str">
        <f>IFERROR(VLOOKUP(A1045,CatProd!C:G,5,FALSE),"")</f>
        <v/>
      </c>
      <c r="C1045" s="5" t="str">
        <f t="shared" ca="1" si="27"/>
        <v/>
      </c>
      <c r="H1045" s="5" t="str">
        <f t="shared" ca="1" si="28"/>
        <v>-</v>
      </c>
    </row>
    <row r="1046" spans="2:8" x14ac:dyDescent="0.2">
      <c r="B1046" s="5" t="str">
        <f>IFERROR(VLOOKUP(A1046,CatProd!C:G,5,FALSE),"")</f>
        <v/>
      </c>
      <c r="C1046" s="5" t="str">
        <f t="shared" ca="1" si="27"/>
        <v/>
      </c>
      <c r="H1046" s="5" t="str">
        <f t="shared" ca="1" si="28"/>
        <v>-</v>
      </c>
    </row>
    <row r="1047" spans="2:8" x14ac:dyDescent="0.2">
      <c r="B1047" s="5" t="str">
        <f>IFERROR(VLOOKUP(A1047,CatProd!C:G,5,FALSE),"")</f>
        <v/>
      </c>
      <c r="C1047" s="5" t="str">
        <f t="shared" ca="1" si="27"/>
        <v/>
      </c>
      <c r="H1047" s="5" t="str">
        <f t="shared" ca="1" si="28"/>
        <v>-</v>
      </c>
    </row>
    <row r="1048" spans="2:8" x14ac:dyDescent="0.2">
      <c r="B1048" s="5" t="str">
        <f>IFERROR(VLOOKUP(A1048,CatProd!C:G,5,FALSE),"")</f>
        <v/>
      </c>
      <c r="C1048" s="5" t="str">
        <f t="shared" ca="1" si="27"/>
        <v/>
      </c>
      <c r="H1048" s="5" t="str">
        <f t="shared" ca="1" si="28"/>
        <v>-</v>
      </c>
    </row>
    <row r="1049" spans="2:8" x14ac:dyDescent="0.2">
      <c r="B1049" s="5" t="str">
        <f>IFERROR(VLOOKUP(A1049,CatProd!C:G,5,FALSE),"")</f>
        <v/>
      </c>
      <c r="C1049" s="5" t="str">
        <f t="shared" ca="1" si="27"/>
        <v/>
      </c>
      <c r="H1049" s="5" t="str">
        <f t="shared" ca="1" si="28"/>
        <v>-</v>
      </c>
    </row>
    <row r="1050" spans="2:8" x14ac:dyDescent="0.2">
      <c r="B1050" s="5" t="str">
        <f>IFERROR(VLOOKUP(A1050,CatProd!C:G,5,FALSE),"")</f>
        <v/>
      </c>
      <c r="C1050" s="5" t="str">
        <f t="shared" ca="1" si="27"/>
        <v/>
      </c>
      <c r="H1050" s="5" t="str">
        <f t="shared" ca="1" si="28"/>
        <v>-</v>
      </c>
    </row>
    <row r="1051" spans="2:8" x14ac:dyDescent="0.2">
      <c r="B1051" s="5" t="str">
        <f>IFERROR(VLOOKUP(A1051,CatProd!C:G,5,FALSE),"")</f>
        <v/>
      </c>
      <c r="C1051" s="5" t="str">
        <f t="shared" ca="1" si="27"/>
        <v/>
      </c>
      <c r="H1051" s="5" t="str">
        <f t="shared" ca="1" si="28"/>
        <v>-</v>
      </c>
    </row>
    <row r="1052" spans="2:8" x14ac:dyDescent="0.2">
      <c r="B1052" s="5" t="str">
        <f>IFERROR(VLOOKUP(A1052,CatProd!C:G,5,FALSE),"")</f>
        <v/>
      </c>
      <c r="C1052" s="5" t="str">
        <f t="shared" ca="1" si="27"/>
        <v/>
      </c>
      <c r="H1052" s="5" t="str">
        <f t="shared" ca="1" si="28"/>
        <v>-</v>
      </c>
    </row>
    <row r="1053" spans="2:8" x14ac:dyDescent="0.2">
      <c r="B1053" s="5" t="str">
        <f>IFERROR(VLOOKUP(A1053,CatProd!C:G,5,FALSE),"")</f>
        <v/>
      </c>
      <c r="C1053" s="5" t="str">
        <f t="shared" ca="1" si="27"/>
        <v/>
      </c>
      <c r="H1053" s="5" t="str">
        <f t="shared" ca="1" si="28"/>
        <v>-</v>
      </c>
    </row>
    <row r="1054" spans="2:8" x14ac:dyDescent="0.2">
      <c r="B1054" s="5" t="str">
        <f>IFERROR(VLOOKUP(A1054,CatProd!C:G,5,FALSE),"")</f>
        <v/>
      </c>
      <c r="C1054" s="5" t="str">
        <f t="shared" ref="C1054:C1117" ca="1" si="29">IF(OFFSET(D1054,0,LangOffset,1,1)&lt;&gt;"",OFFSET(D1054,0,LangOffset,1,1),"")</f>
        <v/>
      </c>
      <c r="H1054" s="5" t="str">
        <f t="shared" ca="1" si="28"/>
        <v>-</v>
      </c>
    </row>
    <row r="1055" spans="2:8" x14ac:dyDescent="0.2">
      <c r="B1055" s="5" t="str">
        <f>IFERROR(VLOOKUP(A1055,CatProd!C:G,5,FALSE),"")</f>
        <v/>
      </c>
      <c r="C1055" s="5" t="str">
        <f t="shared" ca="1" si="29"/>
        <v/>
      </c>
      <c r="H1055" s="5" t="str">
        <f t="shared" ca="1" si="28"/>
        <v>-</v>
      </c>
    </row>
    <row r="1056" spans="2:8" x14ac:dyDescent="0.2">
      <c r="B1056" s="5" t="str">
        <f>IFERROR(VLOOKUP(A1056,CatProd!C:G,5,FALSE),"")</f>
        <v/>
      </c>
      <c r="C1056" s="5" t="str">
        <f t="shared" ca="1" si="29"/>
        <v/>
      </c>
      <c r="H1056" s="5" t="str">
        <f t="shared" ca="1" si="28"/>
        <v>-</v>
      </c>
    </row>
    <row r="1057" spans="2:8" x14ac:dyDescent="0.2">
      <c r="B1057" s="5" t="str">
        <f>IFERROR(VLOOKUP(A1057,CatProd!C:G,5,FALSE),"")</f>
        <v/>
      </c>
      <c r="C1057" s="5" t="str">
        <f t="shared" ca="1" si="29"/>
        <v/>
      </c>
      <c r="H1057" s="5" t="str">
        <f t="shared" ca="1" si="28"/>
        <v>-</v>
      </c>
    </row>
    <row r="1058" spans="2:8" x14ac:dyDescent="0.2">
      <c r="B1058" s="5" t="str">
        <f>IFERROR(VLOOKUP(A1058,CatProd!C:G,5,FALSE),"")</f>
        <v/>
      </c>
      <c r="C1058" s="5" t="str">
        <f t="shared" ca="1" si="29"/>
        <v/>
      </c>
      <c r="H1058" s="5" t="str">
        <f t="shared" ca="1" si="28"/>
        <v>-</v>
      </c>
    </row>
    <row r="1059" spans="2:8" x14ac:dyDescent="0.2">
      <c r="B1059" s="5" t="str">
        <f>IFERROR(VLOOKUP(A1059,CatProd!C:G,5,FALSE),"")</f>
        <v/>
      </c>
      <c r="C1059" s="5" t="str">
        <f t="shared" ca="1" si="29"/>
        <v/>
      </c>
      <c r="H1059" s="5" t="str">
        <f t="shared" ca="1" si="28"/>
        <v>-</v>
      </c>
    </row>
    <row r="1060" spans="2:8" x14ac:dyDescent="0.2">
      <c r="B1060" s="5" t="str">
        <f>IFERROR(VLOOKUP(A1060,CatProd!C:G,5,FALSE),"")</f>
        <v/>
      </c>
      <c r="C1060" s="5" t="str">
        <f t="shared" ca="1" si="29"/>
        <v/>
      </c>
      <c r="H1060" s="5" t="str">
        <f t="shared" ca="1" si="28"/>
        <v>-</v>
      </c>
    </row>
    <row r="1061" spans="2:8" x14ac:dyDescent="0.2">
      <c r="B1061" s="5" t="str">
        <f>IFERROR(VLOOKUP(A1061,CatProd!C:G,5,FALSE),"")</f>
        <v/>
      </c>
      <c r="C1061" s="5" t="str">
        <f t="shared" ca="1" si="29"/>
        <v/>
      </c>
      <c r="H1061" s="5" t="str">
        <f t="shared" ca="1" si="28"/>
        <v>-</v>
      </c>
    </row>
    <row r="1062" spans="2:8" x14ac:dyDescent="0.2">
      <c r="B1062" s="5" t="str">
        <f>IFERROR(VLOOKUP(A1062,CatProd!C:G,5,FALSE),"")</f>
        <v/>
      </c>
      <c r="C1062" s="5" t="str">
        <f t="shared" ca="1" si="29"/>
        <v/>
      </c>
      <c r="H1062" s="5" t="str">
        <f t="shared" ca="1" si="28"/>
        <v>-</v>
      </c>
    </row>
    <row r="1063" spans="2:8" x14ac:dyDescent="0.2">
      <c r="B1063" s="5" t="str">
        <f>IFERROR(VLOOKUP(A1063,CatProd!C:G,5,FALSE),"")</f>
        <v/>
      </c>
      <c r="C1063" s="5" t="str">
        <f t="shared" ca="1" si="29"/>
        <v/>
      </c>
      <c r="H1063" s="5" t="str">
        <f t="shared" ca="1" si="28"/>
        <v>-</v>
      </c>
    </row>
    <row r="1064" spans="2:8" x14ac:dyDescent="0.2">
      <c r="B1064" s="5" t="str">
        <f>IFERROR(VLOOKUP(A1064,CatProd!C:G,5,FALSE),"")</f>
        <v/>
      </c>
      <c r="C1064" s="5" t="str">
        <f t="shared" ca="1" si="29"/>
        <v/>
      </c>
      <c r="H1064" s="5" t="str">
        <f t="shared" ca="1" si="28"/>
        <v>-</v>
      </c>
    </row>
    <row r="1065" spans="2:8" x14ac:dyDescent="0.2">
      <c r="B1065" s="5" t="str">
        <f>IFERROR(VLOOKUP(A1065,CatProd!C:G,5,FALSE),"")</f>
        <v/>
      </c>
      <c r="C1065" s="5" t="str">
        <f t="shared" ca="1" si="29"/>
        <v/>
      </c>
      <c r="H1065" s="5" t="str">
        <f t="shared" ca="1" si="28"/>
        <v>-</v>
      </c>
    </row>
    <row r="1066" spans="2:8" x14ac:dyDescent="0.2">
      <c r="B1066" s="5" t="str">
        <f>IFERROR(VLOOKUP(A1066,CatProd!C:G,5,FALSE),"")</f>
        <v/>
      </c>
      <c r="C1066" s="5" t="str">
        <f t="shared" ca="1" si="29"/>
        <v/>
      </c>
      <c r="H1066" s="5" t="str">
        <f t="shared" ca="1" si="28"/>
        <v>-</v>
      </c>
    </row>
    <row r="1067" spans="2:8" x14ac:dyDescent="0.2">
      <c r="B1067" s="5" t="str">
        <f>IFERROR(VLOOKUP(A1067,CatProd!C:G,5,FALSE),"")</f>
        <v/>
      </c>
      <c r="C1067" s="5" t="str">
        <f t="shared" ca="1" si="29"/>
        <v/>
      </c>
      <c r="H1067" s="5" t="str">
        <f t="shared" ca="1" si="28"/>
        <v>-</v>
      </c>
    </row>
    <row r="1068" spans="2:8" x14ac:dyDescent="0.2">
      <c r="B1068" s="5" t="str">
        <f>IFERROR(VLOOKUP(A1068,CatProd!C:G,5,FALSE),"")</f>
        <v/>
      </c>
      <c r="C1068" s="5" t="str">
        <f t="shared" ca="1" si="29"/>
        <v/>
      </c>
      <c r="H1068" s="5" t="str">
        <f t="shared" ca="1" si="28"/>
        <v>-</v>
      </c>
    </row>
    <row r="1069" spans="2:8" x14ac:dyDescent="0.2">
      <c r="B1069" s="5" t="str">
        <f>IFERROR(VLOOKUP(A1069,CatProd!C:G,5,FALSE),"")</f>
        <v/>
      </c>
      <c r="C1069" s="5" t="str">
        <f t="shared" ca="1" si="29"/>
        <v/>
      </c>
      <c r="H1069" s="5" t="str">
        <f t="shared" ca="1" si="28"/>
        <v>-</v>
      </c>
    </row>
    <row r="1070" spans="2:8" x14ac:dyDescent="0.2">
      <c r="B1070" s="5" t="str">
        <f>IFERROR(VLOOKUP(A1070,CatProd!C:G,5,FALSE),"")</f>
        <v/>
      </c>
      <c r="C1070" s="5" t="str">
        <f t="shared" ca="1" si="29"/>
        <v/>
      </c>
      <c r="H1070" s="5" t="str">
        <f t="shared" ca="1" si="28"/>
        <v>-</v>
      </c>
    </row>
    <row r="1071" spans="2:8" x14ac:dyDescent="0.2">
      <c r="B1071" s="5" t="str">
        <f>IFERROR(VLOOKUP(A1071,CatProd!C:G,5,FALSE),"")</f>
        <v/>
      </c>
      <c r="C1071" s="5" t="str">
        <f t="shared" ca="1" si="29"/>
        <v/>
      </c>
      <c r="H1071" s="5" t="str">
        <f t="shared" ca="1" si="28"/>
        <v>-</v>
      </c>
    </row>
    <row r="1072" spans="2:8" x14ac:dyDescent="0.2">
      <c r="B1072" s="5" t="str">
        <f>IFERROR(VLOOKUP(A1072,CatProd!C:G,5,FALSE),"")</f>
        <v/>
      </c>
      <c r="C1072" s="5" t="str">
        <f t="shared" ca="1" si="29"/>
        <v/>
      </c>
      <c r="H1072" s="5" t="str">
        <f t="shared" ca="1" si="28"/>
        <v>-</v>
      </c>
    </row>
    <row r="1073" spans="2:8" x14ac:dyDescent="0.2">
      <c r="B1073" s="5" t="str">
        <f>IFERROR(VLOOKUP(A1073,CatProd!C:G,5,FALSE),"")</f>
        <v/>
      </c>
      <c r="C1073" s="5" t="str">
        <f t="shared" ca="1" si="29"/>
        <v/>
      </c>
      <c r="H1073" s="5" t="str">
        <f t="shared" ca="1" si="28"/>
        <v>-</v>
      </c>
    </row>
    <row r="1074" spans="2:8" x14ac:dyDescent="0.2">
      <c r="B1074" s="5" t="str">
        <f>IFERROR(VLOOKUP(A1074,CatProd!C:G,5,FALSE),"")</f>
        <v/>
      </c>
      <c r="C1074" s="5" t="str">
        <f t="shared" ca="1" si="29"/>
        <v/>
      </c>
      <c r="H1074" s="5" t="str">
        <f t="shared" ca="1" si="28"/>
        <v>-</v>
      </c>
    </row>
    <row r="1075" spans="2:8" x14ac:dyDescent="0.2">
      <c r="B1075" s="5" t="str">
        <f>IFERROR(VLOOKUP(A1075,CatProd!C:G,5,FALSE),"")</f>
        <v/>
      </c>
      <c r="C1075" s="5" t="str">
        <f t="shared" ca="1" si="29"/>
        <v/>
      </c>
      <c r="H1075" s="5" t="str">
        <f t="shared" ca="1" si="28"/>
        <v>-</v>
      </c>
    </row>
    <row r="1076" spans="2:8" x14ac:dyDescent="0.2">
      <c r="B1076" s="5" t="str">
        <f>IFERROR(VLOOKUP(A1076,CatProd!C:G,5,FALSE),"")</f>
        <v/>
      </c>
      <c r="C1076" s="5" t="str">
        <f t="shared" ca="1" si="29"/>
        <v/>
      </c>
      <c r="H1076" s="5" t="str">
        <f t="shared" ca="1" si="28"/>
        <v>-</v>
      </c>
    </row>
    <row r="1077" spans="2:8" x14ac:dyDescent="0.2">
      <c r="B1077" s="5" t="str">
        <f>IFERROR(VLOOKUP(A1077,CatProd!C:G,5,FALSE),"")</f>
        <v/>
      </c>
      <c r="C1077" s="5" t="str">
        <f t="shared" ca="1" si="29"/>
        <v/>
      </c>
      <c r="H1077" s="5" t="str">
        <f t="shared" ca="1" si="28"/>
        <v>-</v>
      </c>
    </row>
    <row r="1078" spans="2:8" x14ac:dyDescent="0.2">
      <c r="B1078" s="5" t="str">
        <f>IFERROR(VLOOKUP(A1078,CatProd!C:G,5,FALSE),"")</f>
        <v/>
      </c>
      <c r="C1078" s="5" t="str">
        <f t="shared" ca="1" si="29"/>
        <v/>
      </c>
      <c r="H1078" s="5" t="str">
        <f t="shared" ca="1" si="28"/>
        <v>-</v>
      </c>
    </row>
    <row r="1079" spans="2:8" x14ac:dyDescent="0.2">
      <c r="B1079" s="5" t="str">
        <f>IFERROR(VLOOKUP(A1079,CatProd!C:G,5,FALSE),"")</f>
        <v/>
      </c>
      <c r="C1079" s="5" t="str">
        <f t="shared" ca="1" si="29"/>
        <v/>
      </c>
      <c r="H1079" s="5" t="str">
        <f t="shared" ca="1" si="28"/>
        <v>-</v>
      </c>
    </row>
    <row r="1080" spans="2:8" x14ac:dyDescent="0.2">
      <c r="B1080" s="5" t="str">
        <f>IFERROR(VLOOKUP(A1080,CatProd!C:G,5,FALSE),"")</f>
        <v/>
      </c>
      <c r="C1080" s="5" t="str">
        <f t="shared" ca="1" si="29"/>
        <v/>
      </c>
      <c r="H1080" s="5" t="str">
        <f t="shared" ca="1" si="28"/>
        <v>-</v>
      </c>
    </row>
    <row r="1081" spans="2:8" x14ac:dyDescent="0.2">
      <c r="B1081" s="5" t="str">
        <f>IFERROR(VLOOKUP(A1081,CatProd!C:G,5,FALSE),"")</f>
        <v/>
      </c>
      <c r="C1081" s="5" t="str">
        <f t="shared" ca="1" si="29"/>
        <v/>
      </c>
      <c r="H1081" s="5" t="str">
        <f t="shared" ca="1" si="28"/>
        <v>-</v>
      </c>
    </row>
    <row r="1082" spans="2:8" x14ac:dyDescent="0.2">
      <c r="B1082" s="5" t="str">
        <f>IFERROR(VLOOKUP(A1082,CatProd!C:G,5,FALSE),"")</f>
        <v/>
      </c>
      <c r="C1082" s="5" t="str">
        <f t="shared" ca="1" si="29"/>
        <v/>
      </c>
      <c r="H1082" s="5" t="str">
        <f t="shared" ca="1" si="28"/>
        <v>-</v>
      </c>
    </row>
    <row r="1083" spans="2:8" x14ac:dyDescent="0.2">
      <c r="B1083" s="5" t="str">
        <f>IFERROR(VLOOKUP(A1083,CatProd!C:G,5,FALSE),"")</f>
        <v/>
      </c>
      <c r="C1083" s="5" t="str">
        <f t="shared" ca="1" si="29"/>
        <v/>
      </c>
      <c r="H1083" s="5" t="str">
        <f t="shared" ca="1" si="28"/>
        <v>-</v>
      </c>
    </row>
    <row r="1084" spans="2:8" x14ac:dyDescent="0.2">
      <c r="B1084" s="5" t="str">
        <f>IFERROR(VLOOKUP(A1084,CatProd!C:G,5,FALSE),"")</f>
        <v/>
      </c>
      <c r="C1084" s="5" t="str">
        <f t="shared" ca="1" si="29"/>
        <v/>
      </c>
      <c r="H1084" s="5" t="str">
        <f t="shared" ca="1" si="28"/>
        <v>-</v>
      </c>
    </row>
    <row r="1085" spans="2:8" x14ac:dyDescent="0.2">
      <c r="B1085" s="5" t="str">
        <f>IFERROR(VLOOKUP(A1085,CatProd!C:G,5,FALSE),"")</f>
        <v/>
      </c>
      <c r="C1085" s="5" t="str">
        <f t="shared" ca="1" si="29"/>
        <v/>
      </c>
      <c r="H1085" s="5" t="str">
        <f t="shared" ref="H1085:H1148" ca="1" si="30">CONCATENATE(B1085,"-",C1085)</f>
        <v>-</v>
      </c>
    </row>
    <row r="1086" spans="2:8" x14ac:dyDescent="0.2">
      <c r="B1086" s="5" t="str">
        <f>IFERROR(VLOOKUP(A1086,CatProd!C:G,5,FALSE),"")</f>
        <v/>
      </c>
      <c r="C1086" s="5" t="str">
        <f t="shared" ca="1" si="29"/>
        <v/>
      </c>
      <c r="H1086" s="5" t="str">
        <f t="shared" ca="1" si="30"/>
        <v>-</v>
      </c>
    </row>
    <row r="1087" spans="2:8" x14ac:dyDescent="0.2">
      <c r="B1087" s="5" t="str">
        <f>IFERROR(VLOOKUP(A1087,CatProd!C:G,5,FALSE),"")</f>
        <v/>
      </c>
      <c r="C1087" s="5" t="str">
        <f t="shared" ca="1" si="29"/>
        <v/>
      </c>
      <c r="H1087" s="5" t="str">
        <f t="shared" ca="1" si="30"/>
        <v>-</v>
      </c>
    </row>
    <row r="1088" spans="2:8" x14ac:dyDescent="0.2">
      <c r="B1088" s="5" t="str">
        <f>IFERROR(VLOOKUP(A1088,CatProd!C:G,5,FALSE),"")</f>
        <v/>
      </c>
      <c r="C1088" s="5" t="str">
        <f t="shared" ca="1" si="29"/>
        <v/>
      </c>
      <c r="H1088" s="5" t="str">
        <f t="shared" ca="1" si="30"/>
        <v>-</v>
      </c>
    </row>
    <row r="1089" spans="2:8" x14ac:dyDescent="0.2">
      <c r="B1089" s="5" t="str">
        <f>IFERROR(VLOOKUP(A1089,CatProd!C:G,5,FALSE),"")</f>
        <v/>
      </c>
      <c r="C1089" s="5" t="str">
        <f t="shared" ca="1" si="29"/>
        <v/>
      </c>
      <c r="H1089" s="5" t="str">
        <f t="shared" ca="1" si="30"/>
        <v>-</v>
      </c>
    </row>
    <row r="1090" spans="2:8" x14ac:dyDescent="0.2">
      <c r="B1090" s="5" t="str">
        <f>IFERROR(VLOOKUP(A1090,CatProd!C:G,5,FALSE),"")</f>
        <v/>
      </c>
      <c r="C1090" s="5" t="str">
        <f t="shared" ca="1" si="29"/>
        <v/>
      </c>
      <c r="H1090" s="5" t="str">
        <f t="shared" ca="1" si="30"/>
        <v>-</v>
      </c>
    </row>
    <row r="1091" spans="2:8" x14ac:dyDescent="0.2">
      <c r="B1091" s="5" t="str">
        <f>IFERROR(VLOOKUP(A1091,CatProd!C:G,5,FALSE),"")</f>
        <v/>
      </c>
      <c r="C1091" s="5" t="str">
        <f t="shared" ca="1" si="29"/>
        <v/>
      </c>
      <c r="H1091" s="5" t="str">
        <f t="shared" ca="1" si="30"/>
        <v>-</v>
      </c>
    </row>
    <row r="1092" spans="2:8" x14ac:dyDescent="0.2">
      <c r="B1092" s="5" t="str">
        <f>IFERROR(VLOOKUP(A1092,CatProd!C:G,5,FALSE),"")</f>
        <v/>
      </c>
      <c r="C1092" s="5" t="str">
        <f t="shared" ca="1" si="29"/>
        <v/>
      </c>
      <c r="H1092" s="5" t="str">
        <f t="shared" ca="1" si="30"/>
        <v>-</v>
      </c>
    </row>
    <row r="1093" spans="2:8" x14ac:dyDescent="0.2">
      <c r="B1093" s="5" t="str">
        <f>IFERROR(VLOOKUP(A1093,CatProd!C:G,5,FALSE),"")</f>
        <v/>
      </c>
      <c r="C1093" s="5" t="str">
        <f t="shared" ca="1" si="29"/>
        <v/>
      </c>
      <c r="H1093" s="5" t="str">
        <f t="shared" ca="1" si="30"/>
        <v>-</v>
      </c>
    </row>
    <row r="1094" spans="2:8" x14ac:dyDescent="0.2">
      <c r="B1094" s="5" t="str">
        <f>IFERROR(VLOOKUP(A1094,CatProd!C:G,5,FALSE),"")</f>
        <v/>
      </c>
      <c r="C1094" s="5" t="str">
        <f t="shared" ca="1" si="29"/>
        <v/>
      </c>
      <c r="H1094" s="5" t="str">
        <f t="shared" ca="1" si="30"/>
        <v>-</v>
      </c>
    </row>
    <row r="1095" spans="2:8" x14ac:dyDescent="0.2">
      <c r="B1095" s="5" t="str">
        <f>IFERROR(VLOOKUP(A1095,CatProd!C:G,5,FALSE),"")</f>
        <v/>
      </c>
      <c r="C1095" s="5" t="str">
        <f t="shared" ca="1" si="29"/>
        <v/>
      </c>
      <c r="H1095" s="5" t="str">
        <f t="shared" ca="1" si="30"/>
        <v>-</v>
      </c>
    </row>
    <row r="1096" spans="2:8" x14ac:dyDescent="0.2">
      <c r="B1096" s="5" t="str">
        <f>IFERROR(VLOOKUP(A1096,CatProd!C:G,5,FALSE),"")</f>
        <v/>
      </c>
      <c r="C1096" s="5" t="str">
        <f t="shared" ca="1" si="29"/>
        <v/>
      </c>
      <c r="H1096" s="5" t="str">
        <f t="shared" ca="1" si="30"/>
        <v>-</v>
      </c>
    </row>
    <row r="1097" spans="2:8" x14ac:dyDescent="0.2">
      <c r="B1097" s="5" t="str">
        <f>IFERROR(VLOOKUP(A1097,CatProd!C:G,5,FALSE),"")</f>
        <v/>
      </c>
      <c r="C1097" s="5" t="str">
        <f t="shared" ca="1" si="29"/>
        <v/>
      </c>
      <c r="H1097" s="5" t="str">
        <f t="shared" ca="1" si="30"/>
        <v>-</v>
      </c>
    </row>
    <row r="1098" spans="2:8" x14ac:dyDescent="0.2">
      <c r="B1098" s="5" t="str">
        <f>IFERROR(VLOOKUP(A1098,CatProd!C:G,5,FALSE),"")</f>
        <v/>
      </c>
      <c r="C1098" s="5" t="str">
        <f t="shared" ca="1" si="29"/>
        <v/>
      </c>
      <c r="H1098" s="5" t="str">
        <f t="shared" ca="1" si="30"/>
        <v>-</v>
      </c>
    </row>
    <row r="1099" spans="2:8" x14ac:dyDescent="0.2">
      <c r="B1099" s="5" t="str">
        <f>IFERROR(VLOOKUP(A1099,CatProd!C:G,5,FALSE),"")</f>
        <v/>
      </c>
      <c r="C1099" s="5" t="str">
        <f t="shared" ca="1" si="29"/>
        <v/>
      </c>
      <c r="H1099" s="5" t="str">
        <f t="shared" ca="1" si="30"/>
        <v>-</v>
      </c>
    </row>
    <row r="1100" spans="2:8" x14ac:dyDescent="0.2">
      <c r="B1100" s="5" t="str">
        <f>IFERROR(VLOOKUP(A1100,CatProd!C:G,5,FALSE),"")</f>
        <v/>
      </c>
      <c r="C1100" s="5" t="str">
        <f t="shared" ca="1" si="29"/>
        <v/>
      </c>
      <c r="H1100" s="5" t="str">
        <f t="shared" ca="1" si="30"/>
        <v>-</v>
      </c>
    </row>
    <row r="1101" spans="2:8" x14ac:dyDescent="0.2">
      <c r="B1101" s="5" t="str">
        <f>IFERROR(VLOOKUP(A1101,CatProd!C:G,5,FALSE),"")</f>
        <v/>
      </c>
      <c r="C1101" s="5" t="str">
        <f t="shared" ca="1" si="29"/>
        <v/>
      </c>
      <c r="H1101" s="5" t="str">
        <f t="shared" ca="1" si="30"/>
        <v>-</v>
      </c>
    </row>
    <row r="1102" spans="2:8" x14ac:dyDescent="0.2">
      <c r="B1102" s="5" t="str">
        <f>IFERROR(VLOOKUP(A1102,CatProd!C:G,5,FALSE),"")</f>
        <v/>
      </c>
      <c r="C1102" s="5" t="str">
        <f t="shared" ca="1" si="29"/>
        <v/>
      </c>
      <c r="H1102" s="5" t="str">
        <f t="shared" ca="1" si="30"/>
        <v>-</v>
      </c>
    </row>
    <row r="1103" spans="2:8" x14ac:dyDescent="0.2">
      <c r="B1103" s="5" t="str">
        <f>IFERROR(VLOOKUP(A1103,CatProd!C:G,5,FALSE),"")</f>
        <v/>
      </c>
      <c r="C1103" s="5" t="str">
        <f t="shared" ca="1" si="29"/>
        <v/>
      </c>
      <c r="H1103" s="5" t="str">
        <f t="shared" ca="1" si="30"/>
        <v>-</v>
      </c>
    </row>
    <row r="1104" spans="2:8" x14ac:dyDescent="0.2">
      <c r="B1104" s="5" t="str">
        <f>IFERROR(VLOOKUP(A1104,CatProd!C:G,5,FALSE),"")</f>
        <v/>
      </c>
      <c r="C1104" s="5" t="str">
        <f t="shared" ca="1" si="29"/>
        <v/>
      </c>
      <c r="H1104" s="5" t="str">
        <f t="shared" ca="1" si="30"/>
        <v>-</v>
      </c>
    </row>
    <row r="1105" spans="2:8" x14ac:dyDescent="0.2">
      <c r="B1105" s="5" t="str">
        <f>IFERROR(VLOOKUP(A1105,CatProd!C:G,5,FALSE),"")</f>
        <v/>
      </c>
      <c r="C1105" s="5" t="str">
        <f t="shared" ca="1" si="29"/>
        <v/>
      </c>
      <c r="H1105" s="5" t="str">
        <f t="shared" ca="1" si="30"/>
        <v>-</v>
      </c>
    </row>
    <row r="1106" spans="2:8" x14ac:dyDescent="0.2">
      <c r="B1106" s="5" t="str">
        <f>IFERROR(VLOOKUP(A1106,CatProd!C:G,5,FALSE),"")</f>
        <v/>
      </c>
      <c r="C1106" s="5" t="str">
        <f t="shared" ca="1" si="29"/>
        <v/>
      </c>
      <c r="H1106" s="5" t="str">
        <f t="shared" ca="1" si="30"/>
        <v>-</v>
      </c>
    </row>
    <row r="1107" spans="2:8" x14ac:dyDescent="0.2">
      <c r="B1107" s="5" t="str">
        <f>IFERROR(VLOOKUP(A1107,CatProd!C:G,5,FALSE),"")</f>
        <v/>
      </c>
      <c r="C1107" s="5" t="str">
        <f t="shared" ca="1" si="29"/>
        <v/>
      </c>
      <c r="H1107" s="5" t="str">
        <f t="shared" ca="1" si="30"/>
        <v>-</v>
      </c>
    </row>
    <row r="1108" spans="2:8" x14ac:dyDescent="0.2">
      <c r="B1108" s="5" t="str">
        <f>IFERROR(VLOOKUP(A1108,CatProd!C:G,5,FALSE),"")</f>
        <v/>
      </c>
      <c r="C1108" s="5" t="str">
        <f t="shared" ca="1" si="29"/>
        <v/>
      </c>
      <c r="H1108" s="5" t="str">
        <f t="shared" ca="1" si="30"/>
        <v>-</v>
      </c>
    </row>
    <row r="1109" spans="2:8" x14ac:dyDescent="0.2">
      <c r="B1109" s="5" t="str">
        <f>IFERROR(VLOOKUP(A1109,CatProd!C:G,5,FALSE),"")</f>
        <v/>
      </c>
      <c r="C1109" s="5" t="str">
        <f t="shared" ca="1" si="29"/>
        <v/>
      </c>
      <c r="H1109" s="5" t="str">
        <f t="shared" ca="1" si="30"/>
        <v>-</v>
      </c>
    </row>
    <row r="1110" spans="2:8" x14ac:dyDescent="0.2">
      <c r="B1110" s="5" t="str">
        <f>IFERROR(VLOOKUP(A1110,CatProd!C:G,5,FALSE),"")</f>
        <v/>
      </c>
      <c r="C1110" s="5" t="str">
        <f t="shared" ca="1" si="29"/>
        <v/>
      </c>
      <c r="H1110" s="5" t="str">
        <f t="shared" ca="1" si="30"/>
        <v>-</v>
      </c>
    </row>
    <row r="1111" spans="2:8" x14ac:dyDescent="0.2">
      <c r="B1111" s="5" t="str">
        <f>IFERROR(VLOOKUP(A1111,CatProd!C:G,5,FALSE),"")</f>
        <v/>
      </c>
      <c r="C1111" s="5" t="str">
        <f t="shared" ca="1" si="29"/>
        <v/>
      </c>
      <c r="H1111" s="5" t="str">
        <f t="shared" ca="1" si="30"/>
        <v>-</v>
      </c>
    </row>
    <row r="1112" spans="2:8" x14ac:dyDescent="0.2">
      <c r="B1112" s="5" t="str">
        <f>IFERROR(VLOOKUP(A1112,CatProd!C:G,5,FALSE),"")</f>
        <v/>
      </c>
      <c r="C1112" s="5" t="str">
        <f t="shared" ca="1" si="29"/>
        <v/>
      </c>
      <c r="H1112" s="5" t="str">
        <f t="shared" ca="1" si="30"/>
        <v>-</v>
      </c>
    </row>
    <row r="1113" spans="2:8" x14ac:dyDescent="0.2">
      <c r="B1113" s="5" t="str">
        <f>IFERROR(VLOOKUP(A1113,CatProd!C:G,5,FALSE),"")</f>
        <v/>
      </c>
      <c r="C1113" s="5" t="str">
        <f t="shared" ca="1" si="29"/>
        <v/>
      </c>
      <c r="H1113" s="5" t="str">
        <f t="shared" ca="1" si="30"/>
        <v>-</v>
      </c>
    </row>
    <row r="1114" spans="2:8" x14ac:dyDescent="0.2">
      <c r="B1114" s="5" t="str">
        <f>IFERROR(VLOOKUP(A1114,CatProd!C:G,5,FALSE),"")</f>
        <v/>
      </c>
      <c r="C1114" s="5" t="str">
        <f t="shared" ca="1" si="29"/>
        <v/>
      </c>
      <c r="H1114" s="5" t="str">
        <f t="shared" ca="1" si="30"/>
        <v>-</v>
      </c>
    </row>
    <row r="1115" spans="2:8" x14ac:dyDescent="0.2">
      <c r="B1115" s="5" t="str">
        <f>IFERROR(VLOOKUP(A1115,CatProd!C:G,5,FALSE),"")</f>
        <v/>
      </c>
      <c r="C1115" s="5" t="str">
        <f t="shared" ca="1" si="29"/>
        <v/>
      </c>
      <c r="H1115" s="5" t="str">
        <f t="shared" ca="1" si="30"/>
        <v>-</v>
      </c>
    </row>
    <row r="1116" spans="2:8" x14ac:dyDescent="0.2">
      <c r="B1116" s="5" t="str">
        <f>IFERROR(VLOOKUP(A1116,CatProd!C:G,5,FALSE),"")</f>
        <v/>
      </c>
      <c r="C1116" s="5" t="str">
        <f t="shared" ca="1" si="29"/>
        <v/>
      </c>
      <c r="H1116" s="5" t="str">
        <f t="shared" ca="1" si="30"/>
        <v>-</v>
      </c>
    </row>
    <row r="1117" spans="2:8" x14ac:dyDescent="0.2">
      <c r="B1117" s="5" t="str">
        <f>IFERROR(VLOOKUP(A1117,CatProd!C:G,5,FALSE),"")</f>
        <v/>
      </c>
      <c r="C1117" s="5" t="str">
        <f t="shared" ca="1" si="29"/>
        <v/>
      </c>
      <c r="H1117" s="5" t="str">
        <f t="shared" ca="1" si="30"/>
        <v>-</v>
      </c>
    </row>
    <row r="1118" spans="2:8" x14ac:dyDescent="0.2">
      <c r="B1118" s="5" t="str">
        <f>IFERROR(VLOOKUP(A1118,CatProd!C:G,5,FALSE),"")</f>
        <v/>
      </c>
      <c r="C1118" s="5" t="str">
        <f t="shared" ref="C1118:C1181" ca="1" si="31">IF(OFFSET(D1118,0,LangOffset,1,1)&lt;&gt;"",OFFSET(D1118,0,LangOffset,1,1),"")</f>
        <v/>
      </c>
      <c r="H1118" s="5" t="str">
        <f t="shared" ca="1" si="30"/>
        <v>-</v>
      </c>
    </row>
    <row r="1119" spans="2:8" x14ac:dyDescent="0.2">
      <c r="B1119" s="5" t="str">
        <f>IFERROR(VLOOKUP(A1119,CatProd!C:G,5,FALSE),"")</f>
        <v/>
      </c>
      <c r="C1119" s="5" t="str">
        <f t="shared" ca="1" si="31"/>
        <v/>
      </c>
      <c r="H1119" s="5" t="str">
        <f t="shared" ca="1" si="30"/>
        <v>-</v>
      </c>
    </row>
    <row r="1120" spans="2:8" x14ac:dyDescent="0.2">
      <c r="B1120" s="5" t="str">
        <f>IFERROR(VLOOKUP(A1120,CatProd!C:G,5,FALSE),"")</f>
        <v/>
      </c>
      <c r="C1120" s="5" t="str">
        <f t="shared" ca="1" si="31"/>
        <v/>
      </c>
      <c r="H1120" s="5" t="str">
        <f t="shared" ca="1" si="30"/>
        <v>-</v>
      </c>
    </row>
    <row r="1121" spans="2:8" x14ac:dyDescent="0.2">
      <c r="B1121" s="5" t="str">
        <f>IFERROR(VLOOKUP(A1121,CatProd!C:G,5,FALSE),"")</f>
        <v/>
      </c>
      <c r="C1121" s="5" t="str">
        <f t="shared" ca="1" si="31"/>
        <v/>
      </c>
      <c r="H1121" s="5" t="str">
        <f t="shared" ca="1" si="30"/>
        <v>-</v>
      </c>
    </row>
    <row r="1122" spans="2:8" x14ac:dyDescent="0.2">
      <c r="B1122" s="5" t="str">
        <f>IFERROR(VLOOKUP(A1122,CatProd!C:G,5,FALSE),"")</f>
        <v/>
      </c>
      <c r="C1122" s="5" t="str">
        <f t="shared" ca="1" si="31"/>
        <v/>
      </c>
      <c r="H1122" s="5" t="str">
        <f t="shared" ca="1" si="30"/>
        <v>-</v>
      </c>
    </row>
    <row r="1123" spans="2:8" x14ac:dyDescent="0.2">
      <c r="B1123" s="5" t="str">
        <f>IFERROR(VLOOKUP(A1123,CatProd!C:G,5,FALSE),"")</f>
        <v/>
      </c>
      <c r="C1123" s="5" t="str">
        <f t="shared" ca="1" si="31"/>
        <v/>
      </c>
      <c r="H1123" s="5" t="str">
        <f t="shared" ca="1" si="30"/>
        <v>-</v>
      </c>
    </row>
    <row r="1124" spans="2:8" x14ac:dyDescent="0.2">
      <c r="B1124" s="5" t="str">
        <f>IFERROR(VLOOKUP(A1124,CatProd!C:G,5,FALSE),"")</f>
        <v/>
      </c>
      <c r="C1124" s="5" t="str">
        <f t="shared" ca="1" si="31"/>
        <v/>
      </c>
      <c r="H1124" s="5" t="str">
        <f t="shared" ca="1" si="30"/>
        <v>-</v>
      </c>
    </row>
    <row r="1125" spans="2:8" x14ac:dyDescent="0.2">
      <c r="B1125" s="5" t="str">
        <f>IFERROR(VLOOKUP(A1125,CatProd!C:G,5,FALSE),"")</f>
        <v/>
      </c>
      <c r="C1125" s="5" t="str">
        <f t="shared" ca="1" si="31"/>
        <v/>
      </c>
      <c r="H1125" s="5" t="str">
        <f t="shared" ca="1" si="30"/>
        <v>-</v>
      </c>
    </row>
    <row r="1126" spans="2:8" x14ac:dyDescent="0.2">
      <c r="B1126" s="5" t="str">
        <f>IFERROR(VLOOKUP(A1126,CatProd!C:G,5,FALSE),"")</f>
        <v/>
      </c>
      <c r="C1126" s="5" t="str">
        <f t="shared" ca="1" si="31"/>
        <v/>
      </c>
      <c r="H1126" s="5" t="str">
        <f t="shared" ca="1" si="30"/>
        <v>-</v>
      </c>
    </row>
    <row r="1127" spans="2:8" x14ac:dyDescent="0.2">
      <c r="B1127" s="5" t="str">
        <f>IFERROR(VLOOKUP(A1127,CatProd!C:G,5,FALSE),"")</f>
        <v/>
      </c>
      <c r="C1127" s="5" t="str">
        <f t="shared" ca="1" si="31"/>
        <v/>
      </c>
      <c r="H1127" s="5" t="str">
        <f t="shared" ca="1" si="30"/>
        <v>-</v>
      </c>
    </row>
    <row r="1128" spans="2:8" x14ac:dyDescent="0.2">
      <c r="B1128" s="5" t="str">
        <f>IFERROR(VLOOKUP(A1128,CatProd!C:G,5,FALSE),"")</f>
        <v/>
      </c>
      <c r="C1128" s="5" t="str">
        <f t="shared" ca="1" si="31"/>
        <v/>
      </c>
      <c r="H1128" s="5" t="str">
        <f t="shared" ca="1" si="30"/>
        <v>-</v>
      </c>
    </row>
    <row r="1129" spans="2:8" x14ac:dyDescent="0.2">
      <c r="B1129" s="5" t="str">
        <f>IFERROR(VLOOKUP(A1129,CatProd!C:G,5,FALSE),"")</f>
        <v/>
      </c>
      <c r="C1129" s="5" t="str">
        <f t="shared" ca="1" si="31"/>
        <v/>
      </c>
      <c r="H1129" s="5" t="str">
        <f t="shared" ca="1" si="30"/>
        <v>-</v>
      </c>
    </row>
    <row r="1130" spans="2:8" x14ac:dyDescent="0.2">
      <c r="B1130" s="5" t="str">
        <f>IFERROR(VLOOKUP(A1130,CatProd!C:G,5,FALSE),"")</f>
        <v/>
      </c>
      <c r="C1130" s="5" t="str">
        <f t="shared" ca="1" si="31"/>
        <v/>
      </c>
      <c r="H1130" s="5" t="str">
        <f t="shared" ca="1" si="30"/>
        <v>-</v>
      </c>
    </row>
    <row r="1131" spans="2:8" x14ac:dyDescent="0.2">
      <c r="B1131" s="5" t="str">
        <f>IFERROR(VLOOKUP(A1131,CatProd!C:G,5,FALSE),"")</f>
        <v/>
      </c>
      <c r="C1131" s="5" t="str">
        <f t="shared" ca="1" si="31"/>
        <v/>
      </c>
      <c r="H1131" s="5" t="str">
        <f t="shared" ca="1" si="30"/>
        <v>-</v>
      </c>
    </row>
    <row r="1132" spans="2:8" x14ac:dyDescent="0.2">
      <c r="B1132" s="5" t="str">
        <f>IFERROR(VLOOKUP(A1132,CatProd!C:G,5,FALSE),"")</f>
        <v/>
      </c>
      <c r="C1132" s="5" t="str">
        <f t="shared" ca="1" si="31"/>
        <v/>
      </c>
      <c r="H1132" s="5" t="str">
        <f t="shared" ca="1" si="30"/>
        <v>-</v>
      </c>
    </row>
    <row r="1133" spans="2:8" x14ac:dyDescent="0.2">
      <c r="B1133" s="5" t="str">
        <f>IFERROR(VLOOKUP(A1133,CatProd!C:G,5,FALSE),"")</f>
        <v/>
      </c>
      <c r="C1133" s="5" t="str">
        <f t="shared" ca="1" si="31"/>
        <v/>
      </c>
      <c r="H1133" s="5" t="str">
        <f t="shared" ca="1" si="30"/>
        <v>-</v>
      </c>
    </row>
    <row r="1134" spans="2:8" x14ac:dyDescent="0.2">
      <c r="B1134" s="5" t="str">
        <f>IFERROR(VLOOKUP(A1134,CatProd!C:G,5,FALSE),"")</f>
        <v/>
      </c>
      <c r="C1134" s="5" t="str">
        <f t="shared" ca="1" si="31"/>
        <v/>
      </c>
      <c r="H1134" s="5" t="str">
        <f t="shared" ca="1" si="30"/>
        <v>-</v>
      </c>
    </row>
    <row r="1135" spans="2:8" x14ac:dyDescent="0.2">
      <c r="B1135" s="5" t="str">
        <f>IFERROR(VLOOKUP(A1135,CatProd!C:G,5,FALSE),"")</f>
        <v/>
      </c>
      <c r="C1135" s="5" t="str">
        <f t="shared" ca="1" si="31"/>
        <v/>
      </c>
      <c r="H1135" s="5" t="str">
        <f t="shared" ca="1" si="30"/>
        <v>-</v>
      </c>
    </row>
    <row r="1136" spans="2:8" x14ac:dyDescent="0.2">
      <c r="B1136" s="5" t="str">
        <f>IFERROR(VLOOKUP(A1136,CatProd!C:G,5,FALSE),"")</f>
        <v/>
      </c>
      <c r="C1136" s="5" t="str">
        <f t="shared" ca="1" si="31"/>
        <v/>
      </c>
      <c r="H1136" s="5" t="str">
        <f t="shared" ca="1" si="30"/>
        <v>-</v>
      </c>
    </row>
    <row r="1137" spans="2:8" x14ac:dyDescent="0.2">
      <c r="B1137" s="5" t="str">
        <f>IFERROR(VLOOKUP(A1137,CatProd!C:G,5,FALSE),"")</f>
        <v/>
      </c>
      <c r="C1137" s="5" t="str">
        <f t="shared" ca="1" si="31"/>
        <v/>
      </c>
      <c r="H1137" s="5" t="str">
        <f t="shared" ca="1" si="30"/>
        <v>-</v>
      </c>
    </row>
    <row r="1138" spans="2:8" x14ac:dyDescent="0.2">
      <c r="B1138" s="5" t="str">
        <f>IFERROR(VLOOKUP(A1138,CatProd!C:G,5,FALSE),"")</f>
        <v/>
      </c>
      <c r="C1138" s="5" t="str">
        <f t="shared" ca="1" si="31"/>
        <v/>
      </c>
      <c r="H1138" s="5" t="str">
        <f t="shared" ca="1" si="30"/>
        <v>-</v>
      </c>
    </row>
    <row r="1139" spans="2:8" x14ac:dyDescent="0.2">
      <c r="B1139" s="5" t="str">
        <f>IFERROR(VLOOKUP(A1139,CatProd!C:G,5,FALSE),"")</f>
        <v/>
      </c>
      <c r="C1139" s="5" t="str">
        <f t="shared" ca="1" si="31"/>
        <v/>
      </c>
      <c r="H1139" s="5" t="str">
        <f t="shared" ca="1" si="30"/>
        <v>-</v>
      </c>
    </row>
    <row r="1140" spans="2:8" x14ac:dyDescent="0.2">
      <c r="B1140" s="5" t="str">
        <f>IFERROR(VLOOKUP(A1140,CatProd!C:G,5,FALSE),"")</f>
        <v/>
      </c>
      <c r="C1140" s="5" t="str">
        <f t="shared" ca="1" si="31"/>
        <v/>
      </c>
      <c r="H1140" s="5" t="str">
        <f t="shared" ca="1" si="30"/>
        <v>-</v>
      </c>
    </row>
    <row r="1141" spans="2:8" x14ac:dyDescent="0.2">
      <c r="B1141" s="5" t="str">
        <f>IFERROR(VLOOKUP(A1141,CatProd!C:G,5,FALSE),"")</f>
        <v/>
      </c>
      <c r="C1141" s="5" t="str">
        <f t="shared" ca="1" si="31"/>
        <v/>
      </c>
      <c r="H1141" s="5" t="str">
        <f t="shared" ca="1" si="30"/>
        <v>-</v>
      </c>
    </row>
    <row r="1142" spans="2:8" x14ac:dyDescent="0.2">
      <c r="B1142" s="5" t="str">
        <f>IFERROR(VLOOKUP(A1142,CatProd!C:G,5,FALSE),"")</f>
        <v/>
      </c>
      <c r="C1142" s="5" t="str">
        <f t="shared" ca="1" si="31"/>
        <v/>
      </c>
      <c r="H1142" s="5" t="str">
        <f t="shared" ca="1" si="30"/>
        <v>-</v>
      </c>
    </row>
    <row r="1143" spans="2:8" x14ac:dyDescent="0.2">
      <c r="B1143" s="5" t="str">
        <f>IFERROR(VLOOKUP(A1143,CatProd!C:G,5,FALSE),"")</f>
        <v/>
      </c>
      <c r="C1143" s="5" t="str">
        <f t="shared" ca="1" si="31"/>
        <v/>
      </c>
      <c r="H1143" s="5" t="str">
        <f t="shared" ca="1" si="30"/>
        <v>-</v>
      </c>
    </row>
    <row r="1144" spans="2:8" x14ac:dyDescent="0.2">
      <c r="B1144" s="5" t="str">
        <f>IFERROR(VLOOKUP(A1144,CatProd!C:G,5,FALSE),"")</f>
        <v/>
      </c>
      <c r="C1144" s="5" t="str">
        <f t="shared" ca="1" si="31"/>
        <v/>
      </c>
      <c r="H1144" s="5" t="str">
        <f t="shared" ca="1" si="30"/>
        <v>-</v>
      </c>
    </row>
    <row r="1145" spans="2:8" x14ac:dyDescent="0.2">
      <c r="B1145" s="5" t="str">
        <f>IFERROR(VLOOKUP(A1145,CatProd!C:G,5,FALSE),"")</f>
        <v/>
      </c>
      <c r="C1145" s="5" t="str">
        <f t="shared" ca="1" si="31"/>
        <v/>
      </c>
      <c r="H1145" s="5" t="str">
        <f t="shared" ca="1" si="30"/>
        <v>-</v>
      </c>
    </row>
    <row r="1146" spans="2:8" x14ac:dyDescent="0.2">
      <c r="B1146" s="5" t="str">
        <f>IFERROR(VLOOKUP(A1146,CatProd!C:G,5,FALSE),"")</f>
        <v/>
      </c>
      <c r="C1146" s="5" t="str">
        <f t="shared" ca="1" si="31"/>
        <v/>
      </c>
      <c r="H1146" s="5" t="str">
        <f t="shared" ca="1" si="30"/>
        <v>-</v>
      </c>
    </row>
    <row r="1147" spans="2:8" x14ac:dyDescent="0.2">
      <c r="B1147" s="5" t="str">
        <f>IFERROR(VLOOKUP(A1147,CatProd!C:G,5,FALSE),"")</f>
        <v/>
      </c>
      <c r="C1147" s="5" t="str">
        <f t="shared" ca="1" si="31"/>
        <v/>
      </c>
      <c r="H1147" s="5" t="str">
        <f t="shared" ca="1" si="30"/>
        <v>-</v>
      </c>
    </row>
    <row r="1148" spans="2:8" x14ac:dyDescent="0.2">
      <c r="B1148" s="5" t="str">
        <f>IFERROR(VLOOKUP(A1148,CatProd!C:G,5,FALSE),"")</f>
        <v/>
      </c>
      <c r="C1148" s="5" t="str">
        <f t="shared" ca="1" si="31"/>
        <v/>
      </c>
      <c r="H1148" s="5" t="str">
        <f t="shared" ca="1" si="30"/>
        <v>-</v>
      </c>
    </row>
    <row r="1149" spans="2:8" x14ac:dyDescent="0.2">
      <c r="B1149" s="5" t="str">
        <f>IFERROR(VLOOKUP(A1149,CatProd!C:G,5,FALSE),"")</f>
        <v/>
      </c>
      <c r="C1149" s="5" t="str">
        <f t="shared" ca="1" si="31"/>
        <v/>
      </c>
      <c r="H1149" s="5" t="str">
        <f t="shared" ref="H1149:H1212" ca="1" si="32">CONCATENATE(B1149,"-",C1149)</f>
        <v>-</v>
      </c>
    </row>
    <row r="1150" spans="2:8" x14ac:dyDescent="0.2">
      <c r="B1150" s="5" t="str">
        <f>IFERROR(VLOOKUP(A1150,CatProd!C:G,5,FALSE),"")</f>
        <v/>
      </c>
      <c r="C1150" s="5" t="str">
        <f t="shared" ca="1" si="31"/>
        <v/>
      </c>
      <c r="H1150" s="5" t="str">
        <f t="shared" ca="1" si="32"/>
        <v>-</v>
      </c>
    </row>
    <row r="1151" spans="2:8" x14ac:dyDescent="0.2">
      <c r="B1151" s="5" t="str">
        <f>IFERROR(VLOOKUP(A1151,CatProd!C:G,5,FALSE),"")</f>
        <v/>
      </c>
      <c r="C1151" s="5" t="str">
        <f t="shared" ca="1" si="31"/>
        <v/>
      </c>
      <c r="H1151" s="5" t="str">
        <f t="shared" ca="1" si="32"/>
        <v>-</v>
      </c>
    </row>
    <row r="1152" spans="2:8" x14ac:dyDescent="0.2">
      <c r="B1152" s="5" t="str">
        <f>IFERROR(VLOOKUP(A1152,CatProd!C:G,5,FALSE),"")</f>
        <v/>
      </c>
      <c r="C1152" s="5" t="str">
        <f t="shared" ca="1" si="31"/>
        <v/>
      </c>
      <c r="H1152" s="5" t="str">
        <f t="shared" ca="1" si="32"/>
        <v>-</v>
      </c>
    </row>
    <row r="1153" spans="2:8" x14ac:dyDescent="0.2">
      <c r="B1153" s="5" t="str">
        <f>IFERROR(VLOOKUP(A1153,CatProd!C:G,5,FALSE),"")</f>
        <v/>
      </c>
      <c r="C1153" s="5" t="str">
        <f t="shared" ca="1" si="31"/>
        <v/>
      </c>
      <c r="H1153" s="5" t="str">
        <f t="shared" ca="1" si="32"/>
        <v>-</v>
      </c>
    </row>
    <row r="1154" spans="2:8" x14ac:dyDescent="0.2">
      <c r="B1154" s="5" t="str">
        <f>IFERROR(VLOOKUP(A1154,CatProd!C:G,5,FALSE),"")</f>
        <v/>
      </c>
      <c r="C1154" s="5" t="str">
        <f t="shared" ca="1" si="31"/>
        <v/>
      </c>
      <c r="H1154" s="5" t="str">
        <f t="shared" ca="1" si="32"/>
        <v>-</v>
      </c>
    </row>
    <row r="1155" spans="2:8" x14ac:dyDescent="0.2">
      <c r="B1155" s="5" t="str">
        <f>IFERROR(VLOOKUP(A1155,CatProd!C:G,5,FALSE),"")</f>
        <v/>
      </c>
      <c r="C1155" s="5" t="str">
        <f t="shared" ca="1" si="31"/>
        <v/>
      </c>
      <c r="H1155" s="5" t="str">
        <f t="shared" ca="1" si="32"/>
        <v>-</v>
      </c>
    </row>
    <row r="1156" spans="2:8" x14ac:dyDescent="0.2">
      <c r="B1156" s="5" t="str">
        <f>IFERROR(VLOOKUP(A1156,CatProd!C:G,5,FALSE),"")</f>
        <v/>
      </c>
      <c r="C1156" s="5" t="str">
        <f t="shared" ca="1" si="31"/>
        <v/>
      </c>
      <c r="H1156" s="5" t="str">
        <f t="shared" ca="1" si="32"/>
        <v>-</v>
      </c>
    </row>
    <row r="1157" spans="2:8" x14ac:dyDescent="0.2">
      <c r="B1157" s="5" t="str">
        <f>IFERROR(VLOOKUP(A1157,CatProd!C:G,5,FALSE),"")</f>
        <v/>
      </c>
      <c r="C1157" s="5" t="str">
        <f t="shared" ca="1" si="31"/>
        <v/>
      </c>
      <c r="H1157" s="5" t="str">
        <f t="shared" ca="1" si="32"/>
        <v>-</v>
      </c>
    </row>
    <row r="1158" spans="2:8" x14ac:dyDescent="0.2">
      <c r="B1158" s="5" t="str">
        <f>IFERROR(VLOOKUP(A1158,CatProd!C:G,5,FALSE),"")</f>
        <v/>
      </c>
      <c r="C1158" s="5" t="str">
        <f t="shared" ca="1" si="31"/>
        <v/>
      </c>
      <c r="H1158" s="5" t="str">
        <f t="shared" ca="1" si="32"/>
        <v>-</v>
      </c>
    </row>
    <row r="1159" spans="2:8" x14ac:dyDescent="0.2">
      <c r="B1159" s="5" t="str">
        <f>IFERROR(VLOOKUP(A1159,CatProd!C:G,5,FALSE),"")</f>
        <v/>
      </c>
      <c r="C1159" s="5" t="str">
        <f t="shared" ca="1" si="31"/>
        <v/>
      </c>
      <c r="H1159" s="5" t="str">
        <f t="shared" ca="1" si="32"/>
        <v>-</v>
      </c>
    </row>
    <row r="1160" spans="2:8" x14ac:dyDescent="0.2">
      <c r="B1160" s="5" t="str">
        <f>IFERROR(VLOOKUP(A1160,CatProd!C:G,5,FALSE),"")</f>
        <v/>
      </c>
      <c r="C1160" s="5" t="str">
        <f t="shared" ca="1" si="31"/>
        <v/>
      </c>
      <c r="H1160" s="5" t="str">
        <f t="shared" ca="1" si="32"/>
        <v>-</v>
      </c>
    </row>
    <row r="1161" spans="2:8" x14ac:dyDescent="0.2">
      <c r="B1161" s="5" t="str">
        <f>IFERROR(VLOOKUP(A1161,CatProd!C:G,5,FALSE),"")</f>
        <v/>
      </c>
      <c r="C1161" s="5" t="str">
        <f t="shared" ca="1" si="31"/>
        <v/>
      </c>
      <c r="H1161" s="5" t="str">
        <f t="shared" ca="1" si="32"/>
        <v>-</v>
      </c>
    </row>
    <row r="1162" spans="2:8" x14ac:dyDescent="0.2">
      <c r="B1162" s="5" t="str">
        <f>IFERROR(VLOOKUP(A1162,CatProd!C:G,5,FALSE),"")</f>
        <v/>
      </c>
      <c r="C1162" s="5" t="str">
        <f t="shared" ca="1" si="31"/>
        <v/>
      </c>
      <c r="H1162" s="5" t="str">
        <f t="shared" ca="1" si="32"/>
        <v>-</v>
      </c>
    </row>
    <row r="1163" spans="2:8" x14ac:dyDescent="0.2">
      <c r="B1163" s="5" t="str">
        <f>IFERROR(VLOOKUP(A1163,CatProd!C:G,5,FALSE),"")</f>
        <v/>
      </c>
      <c r="C1163" s="5" t="str">
        <f t="shared" ca="1" si="31"/>
        <v/>
      </c>
      <c r="H1163" s="5" t="str">
        <f t="shared" ca="1" si="32"/>
        <v>-</v>
      </c>
    </row>
    <row r="1164" spans="2:8" x14ac:dyDescent="0.2">
      <c r="B1164" s="5" t="str">
        <f>IFERROR(VLOOKUP(A1164,CatProd!C:G,5,FALSE),"")</f>
        <v/>
      </c>
      <c r="C1164" s="5" t="str">
        <f t="shared" ca="1" si="31"/>
        <v/>
      </c>
      <c r="H1164" s="5" t="str">
        <f t="shared" ca="1" si="32"/>
        <v>-</v>
      </c>
    </row>
    <row r="1165" spans="2:8" x14ac:dyDescent="0.2">
      <c r="B1165" s="5" t="str">
        <f>IFERROR(VLOOKUP(A1165,CatProd!C:G,5,FALSE),"")</f>
        <v/>
      </c>
      <c r="C1165" s="5" t="str">
        <f t="shared" ca="1" si="31"/>
        <v/>
      </c>
      <c r="H1165" s="5" t="str">
        <f t="shared" ca="1" si="32"/>
        <v>-</v>
      </c>
    </row>
    <row r="1166" spans="2:8" x14ac:dyDescent="0.2">
      <c r="B1166" s="5" t="str">
        <f>IFERROR(VLOOKUP(A1166,CatProd!C:G,5,FALSE),"")</f>
        <v/>
      </c>
      <c r="C1166" s="5" t="str">
        <f t="shared" ca="1" si="31"/>
        <v/>
      </c>
      <c r="H1166" s="5" t="str">
        <f t="shared" ca="1" si="32"/>
        <v>-</v>
      </c>
    </row>
    <row r="1167" spans="2:8" x14ac:dyDescent="0.2">
      <c r="B1167" s="5" t="str">
        <f>IFERROR(VLOOKUP(A1167,CatProd!C:G,5,FALSE),"")</f>
        <v/>
      </c>
      <c r="C1167" s="5" t="str">
        <f t="shared" ca="1" si="31"/>
        <v/>
      </c>
      <c r="H1167" s="5" t="str">
        <f t="shared" ca="1" si="32"/>
        <v>-</v>
      </c>
    </row>
    <row r="1168" spans="2:8" x14ac:dyDescent="0.2">
      <c r="B1168" s="5" t="str">
        <f>IFERROR(VLOOKUP(A1168,CatProd!C:G,5,FALSE),"")</f>
        <v/>
      </c>
      <c r="C1168" s="5" t="str">
        <f t="shared" ca="1" si="31"/>
        <v/>
      </c>
      <c r="H1168" s="5" t="str">
        <f t="shared" ca="1" si="32"/>
        <v>-</v>
      </c>
    </row>
    <row r="1169" spans="2:8" x14ac:dyDescent="0.2">
      <c r="B1169" s="5" t="str">
        <f>IFERROR(VLOOKUP(A1169,CatProd!C:G,5,FALSE),"")</f>
        <v/>
      </c>
      <c r="C1169" s="5" t="str">
        <f t="shared" ca="1" si="31"/>
        <v/>
      </c>
      <c r="H1169" s="5" t="str">
        <f t="shared" ca="1" si="32"/>
        <v>-</v>
      </c>
    </row>
    <row r="1170" spans="2:8" x14ac:dyDescent="0.2">
      <c r="B1170" s="5" t="str">
        <f>IFERROR(VLOOKUP(A1170,CatProd!C:G,5,FALSE),"")</f>
        <v/>
      </c>
      <c r="C1170" s="5" t="str">
        <f t="shared" ca="1" si="31"/>
        <v/>
      </c>
      <c r="H1170" s="5" t="str">
        <f t="shared" ca="1" si="32"/>
        <v>-</v>
      </c>
    </row>
    <row r="1171" spans="2:8" x14ac:dyDescent="0.2">
      <c r="B1171" s="5" t="str">
        <f>IFERROR(VLOOKUP(A1171,CatProd!C:G,5,FALSE),"")</f>
        <v/>
      </c>
      <c r="C1171" s="5" t="str">
        <f t="shared" ca="1" si="31"/>
        <v/>
      </c>
      <c r="H1171" s="5" t="str">
        <f t="shared" ca="1" si="32"/>
        <v>-</v>
      </c>
    </row>
    <row r="1172" spans="2:8" x14ac:dyDescent="0.2">
      <c r="B1172" s="5" t="str">
        <f>IFERROR(VLOOKUP(A1172,CatProd!C:G,5,FALSE),"")</f>
        <v/>
      </c>
      <c r="C1172" s="5" t="str">
        <f t="shared" ca="1" si="31"/>
        <v/>
      </c>
      <c r="H1172" s="5" t="str">
        <f t="shared" ca="1" si="32"/>
        <v>-</v>
      </c>
    </row>
    <row r="1173" spans="2:8" x14ac:dyDescent="0.2">
      <c r="B1173" s="5" t="str">
        <f>IFERROR(VLOOKUP(A1173,CatProd!C:G,5,FALSE),"")</f>
        <v/>
      </c>
      <c r="C1173" s="5" t="str">
        <f t="shared" ca="1" si="31"/>
        <v/>
      </c>
      <c r="H1173" s="5" t="str">
        <f t="shared" ca="1" si="32"/>
        <v>-</v>
      </c>
    </row>
    <row r="1174" spans="2:8" x14ac:dyDescent="0.2">
      <c r="B1174" s="5" t="str">
        <f>IFERROR(VLOOKUP(A1174,CatProd!C:G,5,FALSE),"")</f>
        <v/>
      </c>
      <c r="C1174" s="5" t="str">
        <f t="shared" ca="1" si="31"/>
        <v/>
      </c>
      <c r="H1174" s="5" t="str">
        <f t="shared" ca="1" si="32"/>
        <v>-</v>
      </c>
    </row>
    <row r="1175" spans="2:8" x14ac:dyDescent="0.2">
      <c r="B1175" s="5" t="str">
        <f>IFERROR(VLOOKUP(A1175,CatProd!C:G,5,FALSE),"")</f>
        <v/>
      </c>
      <c r="C1175" s="5" t="str">
        <f t="shared" ca="1" si="31"/>
        <v/>
      </c>
      <c r="H1175" s="5" t="str">
        <f t="shared" ca="1" si="32"/>
        <v>-</v>
      </c>
    </row>
    <row r="1176" spans="2:8" x14ac:dyDescent="0.2">
      <c r="B1176" s="5" t="str">
        <f>IFERROR(VLOOKUP(A1176,CatProd!C:G,5,FALSE),"")</f>
        <v/>
      </c>
      <c r="C1176" s="5" t="str">
        <f t="shared" ca="1" si="31"/>
        <v/>
      </c>
      <c r="H1176" s="5" t="str">
        <f t="shared" ca="1" si="32"/>
        <v>-</v>
      </c>
    </row>
    <row r="1177" spans="2:8" x14ac:dyDescent="0.2">
      <c r="B1177" s="5" t="str">
        <f>IFERROR(VLOOKUP(A1177,CatProd!C:G,5,FALSE),"")</f>
        <v/>
      </c>
      <c r="C1177" s="5" t="str">
        <f t="shared" ca="1" si="31"/>
        <v/>
      </c>
      <c r="H1177" s="5" t="str">
        <f t="shared" ca="1" si="32"/>
        <v>-</v>
      </c>
    </row>
    <row r="1178" spans="2:8" x14ac:dyDescent="0.2">
      <c r="B1178" s="5" t="str">
        <f>IFERROR(VLOOKUP(A1178,CatProd!C:G,5,FALSE),"")</f>
        <v/>
      </c>
      <c r="C1178" s="5" t="str">
        <f t="shared" ca="1" si="31"/>
        <v/>
      </c>
      <c r="H1178" s="5" t="str">
        <f t="shared" ca="1" si="32"/>
        <v>-</v>
      </c>
    </row>
    <row r="1179" spans="2:8" x14ac:dyDescent="0.2">
      <c r="B1179" s="5" t="str">
        <f>IFERROR(VLOOKUP(A1179,CatProd!C:G,5,FALSE),"")</f>
        <v/>
      </c>
      <c r="C1179" s="5" t="str">
        <f t="shared" ca="1" si="31"/>
        <v/>
      </c>
      <c r="H1179" s="5" t="str">
        <f t="shared" ca="1" si="32"/>
        <v>-</v>
      </c>
    </row>
    <row r="1180" spans="2:8" x14ac:dyDescent="0.2">
      <c r="B1180" s="5" t="str">
        <f>IFERROR(VLOOKUP(A1180,CatProd!C:G,5,FALSE),"")</f>
        <v/>
      </c>
      <c r="C1180" s="5" t="str">
        <f t="shared" ca="1" si="31"/>
        <v/>
      </c>
      <c r="H1180" s="5" t="str">
        <f t="shared" ca="1" si="32"/>
        <v>-</v>
      </c>
    </row>
    <row r="1181" spans="2:8" x14ac:dyDescent="0.2">
      <c r="B1181" s="5" t="str">
        <f>IFERROR(VLOOKUP(A1181,CatProd!C:G,5,FALSE),"")</f>
        <v/>
      </c>
      <c r="C1181" s="5" t="str">
        <f t="shared" ca="1" si="31"/>
        <v/>
      </c>
      <c r="H1181" s="5" t="str">
        <f t="shared" ca="1" si="32"/>
        <v>-</v>
      </c>
    </row>
    <row r="1182" spans="2:8" x14ac:dyDescent="0.2">
      <c r="B1182" s="5" t="str">
        <f>IFERROR(VLOOKUP(A1182,CatProd!C:G,5,FALSE),"")</f>
        <v/>
      </c>
      <c r="C1182" s="5" t="str">
        <f t="shared" ref="C1182:C1245" ca="1" si="33">IF(OFFSET(D1182,0,LangOffset,1,1)&lt;&gt;"",OFFSET(D1182,0,LangOffset,1,1),"")</f>
        <v/>
      </c>
      <c r="H1182" s="5" t="str">
        <f t="shared" ca="1" si="32"/>
        <v>-</v>
      </c>
    </row>
    <row r="1183" spans="2:8" x14ac:dyDescent="0.2">
      <c r="B1183" s="5" t="str">
        <f>IFERROR(VLOOKUP(A1183,CatProd!C:G,5,FALSE),"")</f>
        <v/>
      </c>
      <c r="C1183" s="5" t="str">
        <f t="shared" ca="1" si="33"/>
        <v/>
      </c>
      <c r="H1183" s="5" t="str">
        <f t="shared" ca="1" si="32"/>
        <v>-</v>
      </c>
    </row>
    <row r="1184" spans="2:8" x14ac:dyDescent="0.2">
      <c r="B1184" s="5" t="str">
        <f>IFERROR(VLOOKUP(A1184,CatProd!C:G,5,FALSE),"")</f>
        <v/>
      </c>
      <c r="C1184" s="5" t="str">
        <f t="shared" ca="1" si="33"/>
        <v/>
      </c>
      <c r="H1184" s="5" t="str">
        <f t="shared" ca="1" si="32"/>
        <v>-</v>
      </c>
    </row>
    <row r="1185" spans="2:8" x14ac:dyDescent="0.2">
      <c r="B1185" s="5" t="str">
        <f>IFERROR(VLOOKUP(A1185,CatProd!C:G,5,FALSE),"")</f>
        <v/>
      </c>
      <c r="C1185" s="5" t="str">
        <f t="shared" ca="1" si="33"/>
        <v/>
      </c>
      <c r="H1185" s="5" t="str">
        <f t="shared" ca="1" si="32"/>
        <v>-</v>
      </c>
    </row>
    <row r="1186" spans="2:8" x14ac:dyDescent="0.2">
      <c r="B1186" s="5" t="str">
        <f>IFERROR(VLOOKUP(A1186,CatProd!C:G,5,FALSE),"")</f>
        <v/>
      </c>
      <c r="C1186" s="5" t="str">
        <f t="shared" ca="1" si="33"/>
        <v/>
      </c>
      <c r="H1186" s="5" t="str">
        <f t="shared" ca="1" si="32"/>
        <v>-</v>
      </c>
    </row>
    <row r="1187" spans="2:8" x14ac:dyDescent="0.2">
      <c r="B1187" s="5" t="str">
        <f>IFERROR(VLOOKUP(A1187,CatProd!C:G,5,FALSE),"")</f>
        <v/>
      </c>
      <c r="C1187" s="5" t="str">
        <f t="shared" ca="1" si="33"/>
        <v/>
      </c>
      <c r="H1187" s="5" t="str">
        <f t="shared" ca="1" si="32"/>
        <v>-</v>
      </c>
    </row>
    <row r="1188" spans="2:8" x14ac:dyDescent="0.2">
      <c r="B1188" s="5" t="str">
        <f>IFERROR(VLOOKUP(A1188,CatProd!C:G,5,FALSE),"")</f>
        <v/>
      </c>
      <c r="C1188" s="5" t="str">
        <f t="shared" ca="1" si="33"/>
        <v/>
      </c>
      <c r="H1188" s="5" t="str">
        <f t="shared" ca="1" si="32"/>
        <v>-</v>
      </c>
    </row>
    <row r="1189" spans="2:8" x14ac:dyDescent="0.2">
      <c r="B1189" s="5" t="str">
        <f>IFERROR(VLOOKUP(A1189,CatProd!C:G,5,FALSE),"")</f>
        <v/>
      </c>
      <c r="C1189" s="5" t="str">
        <f t="shared" ca="1" si="33"/>
        <v/>
      </c>
      <c r="H1189" s="5" t="str">
        <f t="shared" ca="1" si="32"/>
        <v>-</v>
      </c>
    </row>
    <row r="1190" spans="2:8" x14ac:dyDescent="0.2">
      <c r="B1190" s="5" t="str">
        <f>IFERROR(VLOOKUP(A1190,CatProd!C:G,5,FALSE),"")</f>
        <v/>
      </c>
      <c r="C1190" s="5" t="str">
        <f t="shared" ca="1" si="33"/>
        <v/>
      </c>
      <c r="H1190" s="5" t="str">
        <f t="shared" ca="1" si="32"/>
        <v>-</v>
      </c>
    </row>
    <row r="1191" spans="2:8" x14ac:dyDescent="0.2">
      <c r="B1191" s="5" t="str">
        <f>IFERROR(VLOOKUP(A1191,CatProd!C:G,5,FALSE),"")</f>
        <v/>
      </c>
      <c r="C1191" s="5" t="str">
        <f t="shared" ca="1" si="33"/>
        <v/>
      </c>
      <c r="H1191" s="5" t="str">
        <f t="shared" ca="1" si="32"/>
        <v>-</v>
      </c>
    </row>
    <row r="1192" spans="2:8" x14ac:dyDescent="0.2">
      <c r="B1192" s="5" t="str">
        <f>IFERROR(VLOOKUP(A1192,CatProd!C:G,5,FALSE),"")</f>
        <v/>
      </c>
      <c r="C1192" s="5" t="str">
        <f t="shared" ca="1" si="33"/>
        <v/>
      </c>
      <c r="H1192" s="5" t="str">
        <f t="shared" ca="1" si="32"/>
        <v>-</v>
      </c>
    </row>
    <row r="1193" spans="2:8" x14ac:dyDescent="0.2">
      <c r="B1193" s="5" t="str">
        <f>IFERROR(VLOOKUP(A1193,CatProd!C:G,5,FALSE),"")</f>
        <v/>
      </c>
      <c r="C1193" s="5" t="str">
        <f t="shared" ca="1" si="33"/>
        <v/>
      </c>
      <c r="H1193" s="5" t="str">
        <f t="shared" ca="1" si="32"/>
        <v>-</v>
      </c>
    </row>
    <row r="1194" spans="2:8" x14ac:dyDescent="0.2">
      <c r="B1194" s="5" t="str">
        <f>IFERROR(VLOOKUP(A1194,CatProd!C:G,5,FALSE),"")</f>
        <v/>
      </c>
      <c r="C1194" s="5" t="str">
        <f t="shared" ca="1" si="33"/>
        <v/>
      </c>
      <c r="H1194" s="5" t="str">
        <f t="shared" ca="1" si="32"/>
        <v>-</v>
      </c>
    </row>
    <row r="1195" spans="2:8" x14ac:dyDescent="0.2">
      <c r="B1195" s="5" t="str">
        <f>IFERROR(VLOOKUP(A1195,CatProd!C:G,5,FALSE),"")</f>
        <v/>
      </c>
      <c r="C1195" s="5" t="str">
        <f t="shared" ca="1" si="33"/>
        <v/>
      </c>
      <c r="H1195" s="5" t="str">
        <f t="shared" ca="1" si="32"/>
        <v>-</v>
      </c>
    </row>
    <row r="1196" spans="2:8" x14ac:dyDescent="0.2">
      <c r="B1196" s="5" t="str">
        <f>IFERROR(VLOOKUP(A1196,CatProd!C:G,5,FALSE),"")</f>
        <v/>
      </c>
      <c r="C1196" s="5" t="str">
        <f t="shared" ca="1" si="33"/>
        <v/>
      </c>
      <c r="H1196" s="5" t="str">
        <f t="shared" ca="1" si="32"/>
        <v>-</v>
      </c>
    </row>
    <row r="1197" spans="2:8" x14ac:dyDescent="0.2">
      <c r="B1197" s="5" t="str">
        <f>IFERROR(VLOOKUP(A1197,CatProd!C:G,5,FALSE),"")</f>
        <v/>
      </c>
      <c r="C1197" s="5" t="str">
        <f t="shared" ca="1" si="33"/>
        <v/>
      </c>
      <c r="H1197" s="5" t="str">
        <f t="shared" ca="1" si="32"/>
        <v>-</v>
      </c>
    </row>
    <row r="1198" spans="2:8" x14ac:dyDescent="0.2">
      <c r="B1198" s="5" t="str">
        <f>IFERROR(VLOOKUP(A1198,CatProd!C:G,5,FALSE),"")</f>
        <v/>
      </c>
      <c r="C1198" s="5" t="str">
        <f t="shared" ca="1" si="33"/>
        <v/>
      </c>
      <c r="H1198" s="5" t="str">
        <f t="shared" ca="1" si="32"/>
        <v>-</v>
      </c>
    </row>
    <row r="1199" spans="2:8" x14ac:dyDescent="0.2">
      <c r="B1199" s="5" t="str">
        <f>IFERROR(VLOOKUP(A1199,CatProd!C:G,5,FALSE),"")</f>
        <v/>
      </c>
      <c r="C1199" s="5" t="str">
        <f t="shared" ca="1" si="33"/>
        <v/>
      </c>
      <c r="H1199" s="5" t="str">
        <f t="shared" ca="1" si="32"/>
        <v>-</v>
      </c>
    </row>
    <row r="1200" spans="2:8" x14ac:dyDescent="0.2">
      <c r="B1200" s="5" t="str">
        <f>IFERROR(VLOOKUP(A1200,CatProd!C:G,5,FALSE),"")</f>
        <v/>
      </c>
      <c r="C1200" s="5" t="str">
        <f t="shared" ca="1" si="33"/>
        <v/>
      </c>
      <c r="H1200" s="5" t="str">
        <f t="shared" ca="1" si="32"/>
        <v>-</v>
      </c>
    </row>
    <row r="1201" spans="2:8" x14ac:dyDescent="0.2">
      <c r="B1201" s="5" t="str">
        <f>IFERROR(VLOOKUP(A1201,CatProd!C:G,5,FALSE),"")</f>
        <v/>
      </c>
      <c r="C1201" s="5" t="str">
        <f t="shared" ca="1" si="33"/>
        <v/>
      </c>
      <c r="H1201" s="5" t="str">
        <f t="shared" ca="1" si="32"/>
        <v>-</v>
      </c>
    </row>
    <row r="1202" spans="2:8" x14ac:dyDescent="0.2">
      <c r="B1202" s="5" t="str">
        <f>IFERROR(VLOOKUP(A1202,CatProd!C:G,5,FALSE),"")</f>
        <v/>
      </c>
      <c r="C1202" s="5" t="str">
        <f t="shared" ca="1" si="33"/>
        <v/>
      </c>
      <c r="H1202" s="5" t="str">
        <f t="shared" ca="1" si="32"/>
        <v>-</v>
      </c>
    </row>
    <row r="1203" spans="2:8" x14ac:dyDescent="0.2">
      <c r="B1203" s="5" t="str">
        <f>IFERROR(VLOOKUP(A1203,CatProd!C:G,5,FALSE),"")</f>
        <v/>
      </c>
      <c r="C1203" s="5" t="str">
        <f t="shared" ca="1" si="33"/>
        <v/>
      </c>
      <c r="H1203" s="5" t="str">
        <f t="shared" ca="1" si="32"/>
        <v>-</v>
      </c>
    </row>
    <row r="1204" spans="2:8" x14ac:dyDescent="0.2">
      <c r="B1204" s="5" t="str">
        <f>IFERROR(VLOOKUP(A1204,CatProd!C:G,5,FALSE),"")</f>
        <v/>
      </c>
      <c r="C1204" s="5" t="str">
        <f t="shared" ca="1" si="33"/>
        <v/>
      </c>
      <c r="H1204" s="5" t="str">
        <f t="shared" ca="1" si="32"/>
        <v>-</v>
      </c>
    </row>
    <row r="1205" spans="2:8" x14ac:dyDescent="0.2">
      <c r="B1205" s="5" t="str">
        <f>IFERROR(VLOOKUP(A1205,CatProd!C:G,5,FALSE),"")</f>
        <v/>
      </c>
      <c r="C1205" s="5" t="str">
        <f t="shared" ca="1" si="33"/>
        <v/>
      </c>
      <c r="H1205" s="5" t="str">
        <f t="shared" ca="1" si="32"/>
        <v>-</v>
      </c>
    </row>
    <row r="1206" spans="2:8" x14ac:dyDescent="0.2">
      <c r="B1206" s="5" t="str">
        <f>IFERROR(VLOOKUP(A1206,CatProd!C:G,5,FALSE),"")</f>
        <v/>
      </c>
      <c r="C1206" s="5" t="str">
        <f t="shared" ca="1" si="33"/>
        <v/>
      </c>
      <c r="H1206" s="5" t="str">
        <f t="shared" ca="1" si="32"/>
        <v>-</v>
      </c>
    </row>
    <row r="1207" spans="2:8" x14ac:dyDescent="0.2">
      <c r="B1207" s="5" t="str">
        <f>IFERROR(VLOOKUP(A1207,CatProd!C:G,5,FALSE),"")</f>
        <v/>
      </c>
      <c r="C1207" s="5" t="str">
        <f t="shared" ca="1" si="33"/>
        <v/>
      </c>
      <c r="H1207" s="5" t="str">
        <f t="shared" ca="1" si="32"/>
        <v>-</v>
      </c>
    </row>
    <row r="1208" spans="2:8" x14ac:dyDescent="0.2">
      <c r="B1208" s="5" t="str">
        <f>IFERROR(VLOOKUP(A1208,CatProd!C:G,5,FALSE),"")</f>
        <v/>
      </c>
      <c r="C1208" s="5" t="str">
        <f t="shared" ca="1" si="33"/>
        <v/>
      </c>
      <c r="H1208" s="5" t="str">
        <f t="shared" ca="1" si="32"/>
        <v>-</v>
      </c>
    </row>
    <row r="1209" spans="2:8" x14ac:dyDescent="0.2">
      <c r="B1209" s="5" t="str">
        <f>IFERROR(VLOOKUP(A1209,CatProd!C:G,5,FALSE),"")</f>
        <v/>
      </c>
      <c r="C1209" s="5" t="str">
        <f t="shared" ca="1" si="33"/>
        <v/>
      </c>
      <c r="H1209" s="5" t="str">
        <f t="shared" ca="1" si="32"/>
        <v>-</v>
      </c>
    </row>
    <row r="1210" spans="2:8" x14ac:dyDescent="0.2">
      <c r="B1210" s="5" t="str">
        <f>IFERROR(VLOOKUP(A1210,CatProd!C:G,5,FALSE),"")</f>
        <v/>
      </c>
      <c r="C1210" s="5" t="str">
        <f t="shared" ca="1" si="33"/>
        <v/>
      </c>
      <c r="H1210" s="5" t="str">
        <f t="shared" ca="1" si="32"/>
        <v>-</v>
      </c>
    </row>
    <row r="1211" spans="2:8" x14ac:dyDescent="0.2">
      <c r="B1211" s="5" t="str">
        <f>IFERROR(VLOOKUP(A1211,CatProd!C:G,5,FALSE),"")</f>
        <v/>
      </c>
      <c r="C1211" s="5" t="str">
        <f t="shared" ca="1" si="33"/>
        <v/>
      </c>
      <c r="H1211" s="5" t="str">
        <f t="shared" ca="1" si="32"/>
        <v>-</v>
      </c>
    </row>
    <row r="1212" spans="2:8" x14ac:dyDescent="0.2">
      <c r="B1212" s="5" t="str">
        <f>IFERROR(VLOOKUP(A1212,CatProd!C:G,5,FALSE),"")</f>
        <v/>
      </c>
      <c r="C1212" s="5" t="str">
        <f t="shared" ca="1" si="33"/>
        <v/>
      </c>
      <c r="H1212" s="5" t="str">
        <f t="shared" ca="1" si="32"/>
        <v>-</v>
      </c>
    </row>
    <row r="1213" spans="2:8" x14ac:dyDescent="0.2">
      <c r="B1213" s="5" t="str">
        <f>IFERROR(VLOOKUP(A1213,CatProd!C:G,5,FALSE),"")</f>
        <v/>
      </c>
      <c r="C1213" s="5" t="str">
        <f t="shared" ca="1" si="33"/>
        <v/>
      </c>
      <c r="H1213" s="5" t="str">
        <f t="shared" ref="H1213:H1276" ca="1" si="34">CONCATENATE(B1213,"-",C1213)</f>
        <v>-</v>
      </c>
    </row>
    <row r="1214" spans="2:8" x14ac:dyDescent="0.2">
      <c r="B1214" s="5" t="str">
        <f>IFERROR(VLOOKUP(A1214,CatProd!C:G,5,FALSE),"")</f>
        <v/>
      </c>
      <c r="C1214" s="5" t="str">
        <f t="shared" ca="1" si="33"/>
        <v/>
      </c>
      <c r="H1214" s="5" t="str">
        <f t="shared" ca="1" si="34"/>
        <v>-</v>
      </c>
    </row>
    <row r="1215" spans="2:8" x14ac:dyDescent="0.2">
      <c r="B1215" s="5" t="str">
        <f>IFERROR(VLOOKUP(A1215,CatProd!C:G,5,FALSE),"")</f>
        <v/>
      </c>
      <c r="C1215" s="5" t="str">
        <f t="shared" ca="1" si="33"/>
        <v/>
      </c>
      <c r="H1215" s="5" t="str">
        <f t="shared" ca="1" si="34"/>
        <v>-</v>
      </c>
    </row>
    <row r="1216" spans="2:8" x14ac:dyDescent="0.2">
      <c r="B1216" s="5" t="str">
        <f>IFERROR(VLOOKUP(A1216,CatProd!C:G,5,FALSE),"")</f>
        <v/>
      </c>
      <c r="C1216" s="5" t="str">
        <f t="shared" ca="1" si="33"/>
        <v/>
      </c>
      <c r="H1216" s="5" t="str">
        <f t="shared" ca="1" si="34"/>
        <v>-</v>
      </c>
    </row>
    <row r="1217" spans="2:8" x14ac:dyDescent="0.2">
      <c r="B1217" s="5" t="str">
        <f>IFERROR(VLOOKUP(A1217,CatProd!C:G,5,FALSE),"")</f>
        <v/>
      </c>
      <c r="C1217" s="5" t="str">
        <f t="shared" ca="1" si="33"/>
        <v/>
      </c>
      <c r="H1217" s="5" t="str">
        <f t="shared" ca="1" si="34"/>
        <v>-</v>
      </c>
    </row>
    <row r="1218" spans="2:8" x14ac:dyDescent="0.2">
      <c r="B1218" s="5" t="str">
        <f>IFERROR(VLOOKUP(A1218,CatProd!C:G,5,FALSE),"")</f>
        <v/>
      </c>
      <c r="C1218" s="5" t="str">
        <f t="shared" ca="1" si="33"/>
        <v/>
      </c>
      <c r="H1218" s="5" t="str">
        <f t="shared" ca="1" si="34"/>
        <v>-</v>
      </c>
    </row>
    <row r="1219" spans="2:8" x14ac:dyDescent="0.2">
      <c r="B1219" s="5" t="str">
        <f>IFERROR(VLOOKUP(A1219,CatProd!C:G,5,FALSE),"")</f>
        <v/>
      </c>
      <c r="C1219" s="5" t="str">
        <f t="shared" ca="1" si="33"/>
        <v/>
      </c>
      <c r="H1219" s="5" t="str">
        <f t="shared" ca="1" si="34"/>
        <v>-</v>
      </c>
    </row>
    <row r="1220" spans="2:8" x14ac:dyDescent="0.2">
      <c r="B1220" s="5" t="str">
        <f>IFERROR(VLOOKUP(A1220,CatProd!C:G,5,FALSE),"")</f>
        <v/>
      </c>
      <c r="C1220" s="5" t="str">
        <f t="shared" ca="1" si="33"/>
        <v/>
      </c>
      <c r="H1220" s="5" t="str">
        <f t="shared" ca="1" si="34"/>
        <v>-</v>
      </c>
    </row>
    <row r="1221" spans="2:8" x14ac:dyDescent="0.2">
      <c r="B1221" s="5" t="str">
        <f>IFERROR(VLOOKUP(A1221,CatProd!C:G,5,FALSE),"")</f>
        <v/>
      </c>
      <c r="C1221" s="5" t="str">
        <f t="shared" ca="1" si="33"/>
        <v/>
      </c>
      <c r="H1221" s="5" t="str">
        <f t="shared" ca="1" si="34"/>
        <v>-</v>
      </c>
    </row>
    <row r="1222" spans="2:8" x14ac:dyDescent="0.2">
      <c r="B1222" s="5" t="str">
        <f>IFERROR(VLOOKUP(A1222,CatProd!C:G,5,FALSE),"")</f>
        <v/>
      </c>
      <c r="C1222" s="5" t="str">
        <f t="shared" ca="1" si="33"/>
        <v/>
      </c>
      <c r="H1222" s="5" t="str">
        <f t="shared" ca="1" si="34"/>
        <v>-</v>
      </c>
    </row>
    <row r="1223" spans="2:8" x14ac:dyDescent="0.2">
      <c r="B1223" s="5" t="str">
        <f>IFERROR(VLOOKUP(A1223,CatProd!C:G,5,FALSE),"")</f>
        <v/>
      </c>
      <c r="C1223" s="5" t="str">
        <f t="shared" ca="1" si="33"/>
        <v/>
      </c>
      <c r="H1223" s="5" t="str">
        <f t="shared" ca="1" si="34"/>
        <v>-</v>
      </c>
    </row>
    <row r="1224" spans="2:8" x14ac:dyDescent="0.2">
      <c r="B1224" s="5" t="str">
        <f>IFERROR(VLOOKUP(A1224,CatProd!C:G,5,FALSE),"")</f>
        <v/>
      </c>
      <c r="C1224" s="5" t="str">
        <f t="shared" ca="1" si="33"/>
        <v/>
      </c>
      <c r="H1224" s="5" t="str">
        <f t="shared" ca="1" si="34"/>
        <v>-</v>
      </c>
    </row>
    <row r="1225" spans="2:8" x14ac:dyDescent="0.2">
      <c r="B1225" s="5" t="str">
        <f>IFERROR(VLOOKUP(A1225,CatProd!C:G,5,FALSE),"")</f>
        <v/>
      </c>
      <c r="C1225" s="5" t="str">
        <f t="shared" ca="1" si="33"/>
        <v/>
      </c>
      <c r="H1225" s="5" t="str">
        <f t="shared" ca="1" si="34"/>
        <v>-</v>
      </c>
    </row>
    <row r="1226" spans="2:8" x14ac:dyDescent="0.2">
      <c r="B1226" s="5" t="str">
        <f>IFERROR(VLOOKUP(A1226,CatProd!C:G,5,FALSE),"")</f>
        <v/>
      </c>
      <c r="C1226" s="5" t="str">
        <f t="shared" ca="1" si="33"/>
        <v/>
      </c>
      <c r="H1226" s="5" t="str">
        <f t="shared" ca="1" si="34"/>
        <v>-</v>
      </c>
    </row>
    <row r="1227" spans="2:8" x14ac:dyDescent="0.2">
      <c r="B1227" s="5" t="str">
        <f>IFERROR(VLOOKUP(A1227,CatProd!C:G,5,FALSE),"")</f>
        <v/>
      </c>
      <c r="C1227" s="5" t="str">
        <f t="shared" ca="1" si="33"/>
        <v/>
      </c>
      <c r="H1227" s="5" t="str">
        <f t="shared" ca="1" si="34"/>
        <v>-</v>
      </c>
    </row>
    <row r="1228" spans="2:8" x14ac:dyDescent="0.2">
      <c r="B1228" s="5" t="str">
        <f>IFERROR(VLOOKUP(A1228,CatProd!C:G,5,FALSE),"")</f>
        <v/>
      </c>
      <c r="C1228" s="5" t="str">
        <f t="shared" ca="1" si="33"/>
        <v/>
      </c>
      <c r="H1228" s="5" t="str">
        <f t="shared" ca="1" si="34"/>
        <v>-</v>
      </c>
    </row>
    <row r="1229" spans="2:8" x14ac:dyDescent="0.2">
      <c r="B1229" s="5" t="str">
        <f>IFERROR(VLOOKUP(A1229,CatProd!C:G,5,FALSE),"")</f>
        <v/>
      </c>
      <c r="C1229" s="5" t="str">
        <f t="shared" ca="1" si="33"/>
        <v/>
      </c>
      <c r="H1229" s="5" t="str">
        <f t="shared" ca="1" si="34"/>
        <v>-</v>
      </c>
    </row>
    <row r="1230" spans="2:8" x14ac:dyDescent="0.2">
      <c r="B1230" s="5" t="str">
        <f>IFERROR(VLOOKUP(A1230,CatProd!C:G,5,FALSE),"")</f>
        <v/>
      </c>
      <c r="C1230" s="5" t="str">
        <f t="shared" ca="1" si="33"/>
        <v/>
      </c>
      <c r="H1230" s="5" t="str">
        <f t="shared" ca="1" si="34"/>
        <v>-</v>
      </c>
    </row>
    <row r="1231" spans="2:8" x14ac:dyDescent="0.2">
      <c r="B1231" s="5" t="str">
        <f>IFERROR(VLOOKUP(A1231,CatProd!C:G,5,FALSE),"")</f>
        <v/>
      </c>
      <c r="C1231" s="5" t="str">
        <f t="shared" ca="1" si="33"/>
        <v/>
      </c>
      <c r="H1231" s="5" t="str">
        <f t="shared" ca="1" si="34"/>
        <v>-</v>
      </c>
    </row>
    <row r="1232" spans="2:8" x14ac:dyDescent="0.2">
      <c r="B1232" s="5" t="str">
        <f>IFERROR(VLOOKUP(A1232,CatProd!C:G,5,FALSE),"")</f>
        <v/>
      </c>
      <c r="C1232" s="5" t="str">
        <f t="shared" ca="1" si="33"/>
        <v/>
      </c>
      <c r="H1232" s="5" t="str">
        <f t="shared" ca="1" si="34"/>
        <v>-</v>
      </c>
    </row>
    <row r="1233" spans="2:8" x14ac:dyDescent="0.2">
      <c r="B1233" s="5" t="str">
        <f>IFERROR(VLOOKUP(A1233,CatProd!C:G,5,FALSE),"")</f>
        <v/>
      </c>
      <c r="C1233" s="5" t="str">
        <f t="shared" ca="1" si="33"/>
        <v/>
      </c>
      <c r="H1233" s="5" t="str">
        <f t="shared" ca="1" si="34"/>
        <v>-</v>
      </c>
    </row>
    <row r="1234" spans="2:8" x14ac:dyDescent="0.2">
      <c r="B1234" s="5" t="str">
        <f>IFERROR(VLOOKUP(A1234,CatProd!C:G,5,FALSE),"")</f>
        <v/>
      </c>
      <c r="C1234" s="5" t="str">
        <f t="shared" ca="1" si="33"/>
        <v/>
      </c>
      <c r="H1234" s="5" t="str">
        <f t="shared" ca="1" si="34"/>
        <v>-</v>
      </c>
    </row>
    <row r="1235" spans="2:8" x14ac:dyDescent="0.2">
      <c r="B1235" s="5" t="str">
        <f>IFERROR(VLOOKUP(A1235,CatProd!C:G,5,FALSE),"")</f>
        <v/>
      </c>
      <c r="C1235" s="5" t="str">
        <f t="shared" ca="1" si="33"/>
        <v/>
      </c>
      <c r="H1235" s="5" t="str">
        <f t="shared" ca="1" si="34"/>
        <v>-</v>
      </c>
    </row>
    <row r="1236" spans="2:8" x14ac:dyDescent="0.2">
      <c r="B1236" s="5" t="str">
        <f>IFERROR(VLOOKUP(A1236,CatProd!C:G,5,FALSE),"")</f>
        <v/>
      </c>
      <c r="C1236" s="5" t="str">
        <f t="shared" ca="1" si="33"/>
        <v/>
      </c>
      <c r="H1236" s="5" t="str">
        <f t="shared" ca="1" si="34"/>
        <v>-</v>
      </c>
    </row>
    <row r="1237" spans="2:8" x14ac:dyDescent="0.2">
      <c r="B1237" s="5" t="str">
        <f>IFERROR(VLOOKUP(A1237,CatProd!C:G,5,FALSE),"")</f>
        <v/>
      </c>
      <c r="C1237" s="5" t="str">
        <f t="shared" ca="1" si="33"/>
        <v/>
      </c>
      <c r="H1237" s="5" t="str">
        <f t="shared" ca="1" si="34"/>
        <v>-</v>
      </c>
    </row>
    <row r="1238" spans="2:8" x14ac:dyDescent="0.2">
      <c r="B1238" s="5" t="str">
        <f>IFERROR(VLOOKUP(A1238,CatProd!C:G,5,FALSE),"")</f>
        <v/>
      </c>
      <c r="C1238" s="5" t="str">
        <f t="shared" ca="1" si="33"/>
        <v/>
      </c>
      <c r="H1238" s="5" t="str">
        <f t="shared" ca="1" si="34"/>
        <v>-</v>
      </c>
    </row>
    <row r="1239" spans="2:8" x14ac:dyDescent="0.2">
      <c r="B1239" s="5" t="str">
        <f>IFERROR(VLOOKUP(A1239,CatProd!C:G,5,FALSE),"")</f>
        <v/>
      </c>
      <c r="C1239" s="5" t="str">
        <f t="shared" ca="1" si="33"/>
        <v/>
      </c>
      <c r="H1239" s="5" t="str">
        <f t="shared" ca="1" si="34"/>
        <v>-</v>
      </c>
    </row>
    <row r="1240" spans="2:8" x14ac:dyDescent="0.2">
      <c r="B1240" s="5" t="str">
        <f>IFERROR(VLOOKUP(A1240,CatProd!C:G,5,FALSE),"")</f>
        <v/>
      </c>
      <c r="C1240" s="5" t="str">
        <f t="shared" ca="1" si="33"/>
        <v/>
      </c>
      <c r="H1240" s="5" t="str">
        <f t="shared" ca="1" si="34"/>
        <v>-</v>
      </c>
    </row>
    <row r="1241" spans="2:8" x14ac:dyDescent="0.2">
      <c r="B1241" s="5" t="str">
        <f>IFERROR(VLOOKUP(A1241,CatProd!C:G,5,FALSE),"")</f>
        <v/>
      </c>
      <c r="C1241" s="5" t="str">
        <f t="shared" ca="1" si="33"/>
        <v/>
      </c>
      <c r="H1241" s="5" t="str">
        <f t="shared" ca="1" si="34"/>
        <v>-</v>
      </c>
    </row>
    <row r="1242" spans="2:8" x14ac:dyDescent="0.2">
      <c r="B1242" s="5" t="str">
        <f>IFERROR(VLOOKUP(A1242,CatProd!C:G,5,FALSE),"")</f>
        <v/>
      </c>
      <c r="C1242" s="5" t="str">
        <f t="shared" ca="1" si="33"/>
        <v/>
      </c>
      <c r="H1242" s="5" t="str">
        <f t="shared" ca="1" si="34"/>
        <v>-</v>
      </c>
    </row>
    <row r="1243" spans="2:8" x14ac:dyDescent="0.2">
      <c r="B1243" s="5" t="str">
        <f>IFERROR(VLOOKUP(A1243,CatProd!C:G,5,FALSE),"")</f>
        <v/>
      </c>
      <c r="C1243" s="5" t="str">
        <f t="shared" ca="1" si="33"/>
        <v/>
      </c>
      <c r="H1243" s="5" t="str">
        <f t="shared" ca="1" si="34"/>
        <v>-</v>
      </c>
    </row>
    <row r="1244" spans="2:8" x14ac:dyDescent="0.2">
      <c r="B1244" s="5" t="str">
        <f>IFERROR(VLOOKUP(A1244,CatProd!C:G,5,FALSE),"")</f>
        <v/>
      </c>
      <c r="C1244" s="5" t="str">
        <f t="shared" ca="1" si="33"/>
        <v/>
      </c>
      <c r="H1244" s="5" t="str">
        <f t="shared" ca="1" si="34"/>
        <v>-</v>
      </c>
    </row>
    <row r="1245" spans="2:8" x14ac:dyDescent="0.2">
      <c r="B1245" s="5" t="str">
        <f>IFERROR(VLOOKUP(A1245,CatProd!C:G,5,FALSE),"")</f>
        <v/>
      </c>
      <c r="C1245" s="5" t="str">
        <f t="shared" ca="1" si="33"/>
        <v/>
      </c>
      <c r="H1245" s="5" t="str">
        <f t="shared" ca="1" si="34"/>
        <v>-</v>
      </c>
    </row>
    <row r="1246" spans="2:8" x14ac:dyDescent="0.2">
      <c r="B1246" s="5" t="str">
        <f>IFERROR(VLOOKUP(A1246,CatProd!C:G,5,FALSE),"")</f>
        <v/>
      </c>
      <c r="C1246" s="5" t="str">
        <f t="shared" ref="C1246:C1309" ca="1" si="35">IF(OFFSET(D1246,0,LangOffset,1,1)&lt;&gt;"",OFFSET(D1246,0,LangOffset,1,1),"")</f>
        <v/>
      </c>
      <c r="H1246" s="5" t="str">
        <f t="shared" ca="1" si="34"/>
        <v>-</v>
      </c>
    </row>
    <row r="1247" spans="2:8" x14ac:dyDescent="0.2">
      <c r="B1247" s="5" t="str">
        <f>IFERROR(VLOOKUP(A1247,CatProd!C:G,5,FALSE),"")</f>
        <v/>
      </c>
      <c r="C1247" s="5" t="str">
        <f t="shared" ca="1" si="35"/>
        <v/>
      </c>
      <c r="H1247" s="5" t="str">
        <f t="shared" ca="1" si="34"/>
        <v>-</v>
      </c>
    </row>
    <row r="1248" spans="2:8" x14ac:dyDescent="0.2">
      <c r="B1248" s="5" t="str">
        <f>IFERROR(VLOOKUP(A1248,CatProd!C:G,5,FALSE),"")</f>
        <v/>
      </c>
      <c r="C1248" s="5" t="str">
        <f t="shared" ca="1" si="35"/>
        <v/>
      </c>
      <c r="H1248" s="5" t="str">
        <f t="shared" ca="1" si="34"/>
        <v>-</v>
      </c>
    </row>
    <row r="1249" spans="2:8" x14ac:dyDescent="0.2">
      <c r="B1249" s="5" t="str">
        <f>IFERROR(VLOOKUP(A1249,CatProd!C:G,5,FALSE),"")</f>
        <v/>
      </c>
      <c r="C1249" s="5" t="str">
        <f t="shared" ca="1" si="35"/>
        <v/>
      </c>
      <c r="H1249" s="5" t="str">
        <f t="shared" ca="1" si="34"/>
        <v>-</v>
      </c>
    </row>
    <row r="1250" spans="2:8" x14ac:dyDescent="0.2">
      <c r="B1250" s="5" t="str">
        <f>IFERROR(VLOOKUP(A1250,CatProd!C:G,5,FALSE),"")</f>
        <v/>
      </c>
      <c r="C1250" s="5" t="str">
        <f t="shared" ca="1" si="35"/>
        <v/>
      </c>
      <c r="H1250" s="5" t="str">
        <f t="shared" ca="1" si="34"/>
        <v>-</v>
      </c>
    </row>
    <row r="1251" spans="2:8" x14ac:dyDescent="0.2">
      <c r="B1251" s="5" t="str">
        <f>IFERROR(VLOOKUP(A1251,CatProd!C:G,5,FALSE),"")</f>
        <v/>
      </c>
      <c r="C1251" s="5" t="str">
        <f t="shared" ca="1" si="35"/>
        <v/>
      </c>
      <c r="H1251" s="5" t="str">
        <f t="shared" ca="1" si="34"/>
        <v>-</v>
      </c>
    </row>
    <row r="1252" spans="2:8" x14ac:dyDescent="0.2">
      <c r="B1252" s="5" t="str">
        <f>IFERROR(VLOOKUP(A1252,CatProd!C:G,5,FALSE),"")</f>
        <v/>
      </c>
      <c r="C1252" s="5" t="str">
        <f t="shared" ca="1" si="35"/>
        <v/>
      </c>
      <c r="H1252" s="5" t="str">
        <f t="shared" ca="1" si="34"/>
        <v>-</v>
      </c>
    </row>
    <row r="1253" spans="2:8" x14ac:dyDescent="0.2">
      <c r="B1253" s="5" t="str">
        <f>IFERROR(VLOOKUP(A1253,CatProd!C:G,5,FALSE),"")</f>
        <v/>
      </c>
      <c r="C1253" s="5" t="str">
        <f t="shared" ca="1" si="35"/>
        <v/>
      </c>
      <c r="H1253" s="5" t="str">
        <f t="shared" ca="1" si="34"/>
        <v>-</v>
      </c>
    </row>
    <row r="1254" spans="2:8" x14ac:dyDescent="0.2">
      <c r="B1254" s="5" t="str">
        <f>IFERROR(VLOOKUP(A1254,CatProd!C:G,5,FALSE),"")</f>
        <v/>
      </c>
      <c r="C1254" s="5" t="str">
        <f t="shared" ca="1" si="35"/>
        <v/>
      </c>
      <c r="H1254" s="5" t="str">
        <f t="shared" ca="1" si="34"/>
        <v>-</v>
      </c>
    </row>
    <row r="1255" spans="2:8" x14ac:dyDescent="0.2">
      <c r="B1255" s="5" t="str">
        <f>IFERROR(VLOOKUP(A1255,CatProd!C:G,5,FALSE),"")</f>
        <v/>
      </c>
      <c r="C1255" s="5" t="str">
        <f t="shared" ca="1" si="35"/>
        <v/>
      </c>
      <c r="H1255" s="5" t="str">
        <f t="shared" ca="1" si="34"/>
        <v>-</v>
      </c>
    </row>
    <row r="1256" spans="2:8" x14ac:dyDescent="0.2">
      <c r="B1256" s="5" t="str">
        <f>IFERROR(VLOOKUP(A1256,CatProd!C:G,5,FALSE),"")</f>
        <v/>
      </c>
      <c r="C1256" s="5" t="str">
        <f t="shared" ca="1" si="35"/>
        <v/>
      </c>
      <c r="H1256" s="5" t="str">
        <f t="shared" ca="1" si="34"/>
        <v>-</v>
      </c>
    </row>
    <row r="1257" spans="2:8" x14ac:dyDescent="0.2">
      <c r="B1257" s="5" t="str">
        <f>IFERROR(VLOOKUP(A1257,CatProd!C:G,5,FALSE),"")</f>
        <v/>
      </c>
      <c r="C1257" s="5" t="str">
        <f t="shared" ca="1" si="35"/>
        <v/>
      </c>
      <c r="H1257" s="5" t="str">
        <f t="shared" ca="1" si="34"/>
        <v>-</v>
      </c>
    </row>
    <row r="1258" spans="2:8" x14ac:dyDescent="0.2">
      <c r="B1258" s="5" t="str">
        <f>IFERROR(VLOOKUP(A1258,CatProd!C:G,5,FALSE),"")</f>
        <v/>
      </c>
      <c r="C1258" s="5" t="str">
        <f t="shared" ca="1" si="35"/>
        <v/>
      </c>
      <c r="H1258" s="5" t="str">
        <f t="shared" ca="1" si="34"/>
        <v>-</v>
      </c>
    </row>
    <row r="1259" spans="2:8" x14ac:dyDescent="0.2">
      <c r="B1259" s="5" t="str">
        <f>IFERROR(VLOOKUP(A1259,CatProd!C:G,5,FALSE),"")</f>
        <v/>
      </c>
      <c r="C1259" s="5" t="str">
        <f t="shared" ca="1" si="35"/>
        <v/>
      </c>
      <c r="H1259" s="5" t="str">
        <f t="shared" ca="1" si="34"/>
        <v>-</v>
      </c>
    </row>
    <row r="1260" spans="2:8" x14ac:dyDescent="0.2">
      <c r="B1260" s="5" t="str">
        <f>IFERROR(VLOOKUP(A1260,CatProd!C:G,5,FALSE),"")</f>
        <v/>
      </c>
      <c r="C1260" s="5" t="str">
        <f t="shared" ca="1" si="35"/>
        <v/>
      </c>
      <c r="H1260" s="5" t="str">
        <f t="shared" ca="1" si="34"/>
        <v>-</v>
      </c>
    </row>
    <row r="1261" spans="2:8" x14ac:dyDescent="0.2">
      <c r="B1261" s="5" t="str">
        <f>IFERROR(VLOOKUP(A1261,CatProd!C:G,5,FALSE),"")</f>
        <v/>
      </c>
      <c r="C1261" s="5" t="str">
        <f t="shared" ca="1" si="35"/>
        <v/>
      </c>
      <c r="H1261" s="5" t="str">
        <f t="shared" ca="1" si="34"/>
        <v>-</v>
      </c>
    </row>
    <row r="1262" spans="2:8" x14ac:dyDescent="0.2">
      <c r="B1262" s="5" t="str">
        <f>IFERROR(VLOOKUP(A1262,CatProd!C:G,5,FALSE),"")</f>
        <v/>
      </c>
      <c r="C1262" s="5" t="str">
        <f t="shared" ca="1" si="35"/>
        <v/>
      </c>
      <c r="H1262" s="5" t="str">
        <f t="shared" ca="1" si="34"/>
        <v>-</v>
      </c>
    </row>
    <row r="1263" spans="2:8" x14ac:dyDescent="0.2">
      <c r="B1263" s="5" t="str">
        <f>IFERROR(VLOOKUP(A1263,CatProd!C:G,5,FALSE),"")</f>
        <v/>
      </c>
      <c r="C1263" s="5" t="str">
        <f t="shared" ca="1" si="35"/>
        <v/>
      </c>
      <c r="H1263" s="5" t="str">
        <f t="shared" ca="1" si="34"/>
        <v>-</v>
      </c>
    </row>
    <row r="1264" spans="2:8" x14ac:dyDescent="0.2">
      <c r="B1264" s="5" t="str">
        <f>IFERROR(VLOOKUP(A1264,CatProd!C:G,5,FALSE),"")</f>
        <v/>
      </c>
      <c r="C1264" s="5" t="str">
        <f t="shared" ca="1" si="35"/>
        <v/>
      </c>
      <c r="H1264" s="5" t="str">
        <f t="shared" ca="1" si="34"/>
        <v>-</v>
      </c>
    </row>
    <row r="1265" spans="2:8" x14ac:dyDescent="0.2">
      <c r="B1265" s="5" t="str">
        <f>IFERROR(VLOOKUP(A1265,CatProd!C:G,5,FALSE),"")</f>
        <v/>
      </c>
      <c r="C1265" s="5" t="str">
        <f t="shared" ca="1" si="35"/>
        <v/>
      </c>
      <c r="H1265" s="5" t="str">
        <f t="shared" ca="1" si="34"/>
        <v>-</v>
      </c>
    </row>
    <row r="1266" spans="2:8" x14ac:dyDescent="0.2">
      <c r="B1266" s="5" t="str">
        <f>IFERROR(VLOOKUP(A1266,CatProd!C:G,5,FALSE),"")</f>
        <v/>
      </c>
      <c r="C1266" s="5" t="str">
        <f t="shared" ca="1" si="35"/>
        <v/>
      </c>
      <c r="H1266" s="5" t="str">
        <f t="shared" ca="1" si="34"/>
        <v>-</v>
      </c>
    </row>
    <row r="1267" spans="2:8" x14ac:dyDescent="0.2">
      <c r="B1267" s="5" t="str">
        <f>IFERROR(VLOOKUP(A1267,CatProd!C:G,5,FALSE),"")</f>
        <v/>
      </c>
      <c r="C1267" s="5" t="str">
        <f t="shared" ca="1" si="35"/>
        <v/>
      </c>
      <c r="H1267" s="5" t="str">
        <f t="shared" ca="1" si="34"/>
        <v>-</v>
      </c>
    </row>
    <row r="1268" spans="2:8" x14ac:dyDescent="0.2">
      <c r="B1268" s="5" t="str">
        <f>IFERROR(VLOOKUP(A1268,CatProd!C:G,5,FALSE),"")</f>
        <v/>
      </c>
      <c r="C1268" s="5" t="str">
        <f t="shared" ca="1" si="35"/>
        <v/>
      </c>
      <c r="H1268" s="5" t="str">
        <f t="shared" ca="1" si="34"/>
        <v>-</v>
      </c>
    </row>
    <row r="1269" spans="2:8" x14ac:dyDescent="0.2">
      <c r="B1269" s="5" t="str">
        <f>IFERROR(VLOOKUP(A1269,CatProd!C:G,5,FALSE),"")</f>
        <v/>
      </c>
      <c r="C1269" s="5" t="str">
        <f t="shared" ca="1" si="35"/>
        <v/>
      </c>
      <c r="H1269" s="5" t="str">
        <f t="shared" ca="1" si="34"/>
        <v>-</v>
      </c>
    </row>
    <row r="1270" spans="2:8" x14ac:dyDescent="0.2">
      <c r="B1270" s="5" t="str">
        <f>IFERROR(VLOOKUP(A1270,CatProd!C:G,5,FALSE),"")</f>
        <v/>
      </c>
      <c r="C1270" s="5" t="str">
        <f t="shared" ca="1" si="35"/>
        <v/>
      </c>
      <c r="H1270" s="5" t="str">
        <f t="shared" ca="1" si="34"/>
        <v>-</v>
      </c>
    </row>
    <row r="1271" spans="2:8" x14ac:dyDescent="0.2">
      <c r="B1271" s="5" t="str">
        <f>IFERROR(VLOOKUP(A1271,CatProd!C:G,5,FALSE),"")</f>
        <v/>
      </c>
      <c r="C1271" s="5" t="str">
        <f t="shared" ca="1" si="35"/>
        <v/>
      </c>
      <c r="H1271" s="5" t="str">
        <f t="shared" ca="1" si="34"/>
        <v>-</v>
      </c>
    </row>
    <row r="1272" spans="2:8" x14ac:dyDescent="0.2">
      <c r="B1272" s="5" t="str">
        <f>IFERROR(VLOOKUP(A1272,CatProd!C:G,5,FALSE),"")</f>
        <v/>
      </c>
      <c r="C1272" s="5" t="str">
        <f t="shared" ca="1" si="35"/>
        <v/>
      </c>
      <c r="H1272" s="5" t="str">
        <f t="shared" ca="1" si="34"/>
        <v>-</v>
      </c>
    </row>
    <row r="1273" spans="2:8" x14ac:dyDescent="0.2">
      <c r="B1273" s="5" t="str">
        <f>IFERROR(VLOOKUP(A1273,CatProd!C:G,5,FALSE),"")</f>
        <v/>
      </c>
      <c r="C1273" s="5" t="str">
        <f t="shared" ca="1" si="35"/>
        <v/>
      </c>
      <c r="H1273" s="5" t="str">
        <f t="shared" ca="1" si="34"/>
        <v>-</v>
      </c>
    </row>
    <row r="1274" spans="2:8" x14ac:dyDescent="0.2">
      <c r="B1274" s="5" t="str">
        <f>IFERROR(VLOOKUP(A1274,CatProd!C:G,5,FALSE),"")</f>
        <v/>
      </c>
      <c r="C1274" s="5" t="str">
        <f t="shared" ca="1" si="35"/>
        <v/>
      </c>
      <c r="H1274" s="5" t="str">
        <f t="shared" ca="1" si="34"/>
        <v>-</v>
      </c>
    </row>
    <row r="1275" spans="2:8" x14ac:dyDescent="0.2">
      <c r="B1275" s="5" t="str">
        <f>IFERROR(VLOOKUP(A1275,CatProd!C:G,5,FALSE),"")</f>
        <v/>
      </c>
      <c r="C1275" s="5" t="str">
        <f t="shared" ca="1" si="35"/>
        <v/>
      </c>
      <c r="H1275" s="5" t="str">
        <f t="shared" ca="1" si="34"/>
        <v>-</v>
      </c>
    </row>
    <row r="1276" spans="2:8" x14ac:dyDescent="0.2">
      <c r="B1276" s="5" t="str">
        <f>IFERROR(VLOOKUP(A1276,CatProd!C:G,5,FALSE),"")</f>
        <v/>
      </c>
      <c r="C1276" s="5" t="str">
        <f t="shared" ca="1" si="35"/>
        <v/>
      </c>
      <c r="H1276" s="5" t="str">
        <f t="shared" ca="1" si="34"/>
        <v>-</v>
      </c>
    </row>
    <row r="1277" spans="2:8" x14ac:dyDescent="0.2">
      <c r="B1277" s="5" t="str">
        <f>IFERROR(VLOOKUP(A1277,CatProd!C:G,5,FALSE),"")</f>
        <v/>
      </c>
      <c r="C1277" s="5" t="str">
        <f t="shared" ca="1" si="35"/>
        <v/>
      </c>
      <c r="H1277" s="5" t="str">
        <f t="shared" ref="H1277:H1340" ca="1" si="36">CONCATENATE(B1277,"-",C1277)</f>
        <v>-</v>
      </c>
    </row>
    <row r="1278" spans="2:8" x14ac:dyDescent="0.2">
      <c r="B1278" s="5" t="str">
        <f>IFERROR(VLOOKUP(A1278,CatProd!C:G,5,FALSE),"")</f>
        <v/>
      </c>
      <c r="C1278" s="5" t="str">
        <f t="shared" ca="1" si="35"/>
        <v/>
      </c>
      <c r="H1278" s="5" t="str">
        <f t="shared" ca="1" si="36"/>
        <v>-</v>
      </c>
    </row>
    <row r="1279" spans="2:8" x14ac:dyDescent="0.2">
      <c r="B1279" s="5" t="str">
        <f>IFERROR(VLOOKUP(A1279,CatProd!C:G,5,FALSE),"")</f>
        <v/>
      </c>
      <c r="C1279" s="5" t="str">
        <f t="shared" ca="1" si="35"/>
        <v/>
      </c>
      <c r="H1279" s="5" t="str">
        <f t="shared" ca="1" si="36"/>
        <v>-</v>
      </c>
    </row>
    <row r="1280" spans="2:8" x14ac:dyDescent="0.2">
      <c r="B1280" s="5" t="str">
        <f>IFERROR(VLOOKUP(A1280,CatProd!C:G,5,FALSE),"")</f>
        <v/>
      </c>
      <c r="C1280" s="5" t="str">
        <f t="shared" ca="1" si="35"/>
        <v/>
      </c>
      <c r="H1280" s="5" t="str">
        <f t="shared" ca="1" si="36"/>
        <v>-</v>
      </c>
    </row>
    <row r="1281" spans="2:8" x14ac:dyDescent="0.2">
      <c r="B1281" s="5" t="str">
        <f>IFERROR(VLOOKUP(A1281,CatProd!C:G,5,FALSE),"")</f>
        <v/>
      </c>
      <c r="C1281" s="5" t="str">
        <f t="shared" ca="1" si="35"/>
        <v/>
      </c>
      <c r="H1281" s="5" t="str">
        <f t="shared" ca="1" si="36"/>
        <v>-</v>
      </c>
    </row>
    <row r="1282" spans="2:8" x14ac:dyDescent="0.2">
      <c r="B1282" s="5" t="str">
        <f>IFERROR(VLOOKUP(A1282,CatProd!C:G,5,FALSE),"")</f>
        <v/>
      </c>
      <c r="C1282" s="5" t="str">
        <f t="shared" ca="1" si="35"/>
        <v/>
      </c>
      <c r="H1282" s="5" t="str">
        <f t="shared" ca="1" si="36"/>
        <v>-</v>
      </c>
    </row>
    <row r="1283" spans="2:8" x14ac:dyDescent="0.2">
      <c r="B1283" s="5" t="str">
        <f>IFERROR(VLOOKUP(A1283,CatProd!C:G,5,FALSE),"")</f>
        <v/>
      </c>
      <c r="C1283" s="5" t="str">
        <f t="shared" ca="1" si="35"/>
        <v/>
      </c>
      <c r="H1283" s="5" t="str">
        <f t="shared" ca="1" si="36"/>
        <v>-</v>
      </c>
    </row>
    <row r="1284" spans="2:8" x14ac:dyDescent="0.2">
      <c r="B1284" s="5" t="str">
        <f>IFERROR(VLOOKUP(A1284,CatProd!C:G,5,FALSE),"")</f>
        <v/>
      </c>
      <c r="C1284" s="5" t="str">
        <f t="shared" ca="1" si="35"/>
        <v/>
      </c>
      <c r="H1284" s="5" t="str">
        <f t="shared" ca="1" si="36"/>
        <v>-</v>
      </c>
    </row>
    <row r="1285" spans="2:8" x14ac:dyDescent="0.2">
      <c r="B1285" s="5" t="str">
        <f>IFERROR(VLOOKUP(A1285,CatProd!C:G,5,FALSE),"")</f>
        <v/>
      </c>
      <c r="C1285" s="5" t="str">
        <f t="shared" ca="1" si="35"/>
        <v/>
      </c>
      <c r="H1285" s="5" t="str">
        <f t="shared" ca="1" si="36"/>
        <v>-</v>
      </c>
    </row>
    <row r="1286" spans="2:8" x14ac:dyDescent="0.2">
      <c r="B1286" s="5" t="str">
        <f>IFERROR(VLOOKUP(A1286,CatProd!C:G,5,FALSE),"")</f>
        <v/>
      </c>
      <c r="C1286" s="5" t="str">
        <f t="shared" ca="1" si="35"/>
        <v/>
      </c>
      <c r="H1286" s="5" t="str">
        <f t="shared" ca="1" si="36"/>
        <v>-</v>
      </c>
    </row>
    <row r="1287" spans="2:8" x14ac:dyDescent="0.2">
      <c r="B1287" s="5" t="str">
        <f>IFERROR(VLOOKUP(A1287,CatProd!C:G,5,FALSE),"")</f>
        <v/>
      </c>
      <c r="C1287" s="5" t="str">
        <f t="shared" ca="1" si="35"/>
        <v/>
      </c>
      <c r="H1287" s="5" t="str">
        <f t="shared" ca="1" si="36"/>
        <v>-</v>
      </c>
    </row>
    <row r="1288" spans="2:8" x14ac:dyDescent="0.2">
      <c r="B1288" s="5" t="str">
        <f>IFERROR(VLOOKUP(A1288,CatProd!C:G,5,FALSE),"")</f>
        <v/>
      </c>
      <c r="C1288" s="5" t="str">
        <f t="shared" ca="1" si="35"/>
        <v/>
      </c>
      <c r="H1288" s="5" t="str">
        <f t="shared" ca="1" si="36"/>
        <v>-</v>
      </c>
    </row>
    <row r="1289" spans="2:8" x14ac:dyDescent="0.2">
      <c r="B1289" s="5" t="str">
        <f>IFERROR(VLOOKUP(A1289,CatProd!C:G,5,FALSE),"")</f>
        <v/>
      </c>
      <c r="C1289" s="5" t="str">
        <f t="shared" ca="1" si="35"/>
        <v/>
      </c>
      <c r="H1289" s="5" t="str">
        <f t="shared" ca="1" si="36"/>
        <v>-</v>
      </c>
    </row>
    <row r="1290" spans="2:8" x14ac:dyDescent="0.2">
      <c r="B1290" s="5" t="str">
        <f>IFERROR(VLOOKUP(A1290,CatProd!C:G,5,FALSE),"")</f>
        <v/>
      </c>
      <c r="C1290" s="5" t="str">
        <f t="shared" ca="1" si="35"/>
        <v/>
      </c>
      <c r="H1290" s="5" t="str">
        <f t="shared" ca="1" si="36"/>
        <v>-</v>
      </c>
    </row>
    <row r="1291" spans="2:8" x14ac:dyDescent="0.2">
      <c r="B1291" s="5" t="str">
        <f>IFERROR(VLOOKUP(A1291,CatProd!C:G,5,FALSE),"")</f>
        <v/>
      </c>
      <c r="C1291" s="5" t="str">
        <f t="shared" ca="1" si="35"/>
        <v/>
      </c>
      <c r="H1291" s="5" t="str">
        <f t="shared" ca="1" si="36"/>
        <v>-</v>
      </c>
    </row>
    <row r="1292" spans="2:8" x14ac:dyDescent="0.2">
      <c r="B1292" s="5" t="str">
        <f>IFERROR(VLOOKUP(A1292,CatProd!C:G,5,FALSE),"")</f>
        <v/>
      </c>
      <c r="C1292" s="5" t="str">
        <f t="shared" ca="1" si="35"/>
        <v/>
      </c>
      <c r="H1292" s="5" t="str">
        <f t="shared" ca="1" si="36"/>
        <v>-</v>
      </c>
    </row>
    <row r="1293" spans="2:8" x14ac:dyDescent="0.2">
      <c r="B1293" s="5" t="str">
        <f>IFERROR(VLOOKUP(A1293,CatProd!C:G,5,FALSE),"")</f>
        <v/>
      </c>
      <c r="C1293" s="5" t="str">
        <f t="shared" ca="1" si="35"/>
        <v/>
      </c>
      <c r="H1293" s="5" t="str">
        <f t="shared" ca="1" si="36"/>
        <v>-</v>
      </c>
    </row>
    <row r="1294" spans="2:8" x14ac:dyDescent="0.2">
      <c r="B1294" s="5" t="str">
        <f>IFERROR(VLOOKUP(A1294,CatProd!C:G,5,FALSE),"")</f>
        <v/>
      </c>
      <c r="C1294" s="5" t="str">
        <f t="shared" ca="1" si="35"/>
        <v/>
      </c>
      <c r="H1294" s="5" t="str">
        <f t="shared" ca="1" si="36"/>
        <v>-</v>
      </c>
    </row>
    <row r="1295" spans="2:8" x14ac:dyDescent="0.2">
      <c r="B1295" s="5" t="str">
        <f>IFERROR(VLOOKUP(A1295,CatProd!C:G,5,FALSE),"")</f>
        <v/>
      </c>
      <c r="C1295" s="5" t="str">
        <f t="shared" ca="1" si="35"/>
        <v/>
      </c>
      <c r="H1295" s="5" t="str">
        <f t="shared" ca="1" si="36"/>
        <v>-</v>
      </c>
    </row>
    <row r="1296" spans="2:8" x14ac:dyDescent="0.2">
      <c r="B1296" s="5" t="str">
        <f>IFERROR(VLOOKUP(A1296,CatProd!C:G,5,FALSE),"")</f>
        <v/>
      </c>
      <c r="C1296" s="5" t="str">
        <f t="shared" ca="1" si="35"/>
        <v/>
      </c>
      <c r="H1296" s="5" t="str">
        <f t="shared" ca="1" si="36"/>
        <v>-</v>
      </c>
    </row>
    <row r="1297" spans="2:8" x14ac:dyDescent="0.2">
      <c r="B1297" s="5" t="str">
        <f>IFERROR(VLOOKUP(A1297,CatProd!C:G,5,FALSE),"")</f>
        <v/>
      </c>
      <c r="C1297" s="5" t="str">
        <f t="shared" ca="1" si="35"/>
        <v/>
      </c>
      <c r="H1297" s="5" t="str">
        <f t="shared" ca="1" si="36"/>
        <v>-</v>
      </c>
    </row>
    <row r="1298" spans="2:8" x14ac:dyDescent="0.2">
      <c r="B1298" s="5" t="str">
        <f>IFERROR(VLOOKUP(A1298,CatProd!C:G,5,FALSE),"")</f>
        <v/>
      </c>
      <c r="C1298" s="5" t="str">
        <f t="shared" ca="1" si="35"/>
        <v/>
      </c>
      <c r="H1298" s="5" t="str">
        <f t="shared" ca="1" si="36"/>
        <v>-</v>
      </c>
    </row>
    <row r="1299" spans="2:8" x14ac:dyDescent="0.2">
      <c r="B1299" s="5" t="str">
        <f>IFERROR(VLOOKUP(A1299,CatProd!C:G,5,FALSE),"")</f>
        <v/>
      </c>
      <c r="C1299" s="5" t="str">
        <f t="shared" ca="1" si="35"/>
        <v/>
      </c>
      <c r="H1299" s="5" t="str">
        <f t="shared" ca="1" si="36"/>
        <v>-</v>
      </c>
    </row>
    <row r="1300" spans="2:8" x14ac:dyDescent="0.2">
      <c r="B1300" s="5" t="str">
        <f>IFERROR(VLOOKUP(A1300,CatProd!C:G,5,FALSE),"")</f>
        <v/>
      </c>
      <c r="C1300" s="5" t="str">
        <f t="shared" ca="1" si="35"/>
        <v/>
      </c>
      <c r="H1300" s="5" t="str">
        <f t="shared" ca="1" si="36"/>
        <v>-</v>
      </c>
    </row>
    <row r="1301" spans="2:8" x14ac:dyDescent="0.2">
      <c r="B1301" s="5" t="str">
        <f>IFERROR(VLOOKUP(A1301,CatProd!C:G,5,FALSE),"")</f>
        <v/>
      </c>
      <c r="C1301" s="5" t="str">
        <f t="shared" ca="1" si="35"/>
        <v/>
      </c>
      <c r="H1301" s="5" t="str">
        <f t="shared" ca="1" si="36"/>
        <v>-</v>
      </c>
    </row>
    <row r="1302" spans="2:8" x14ac:dyDescent="0.2">
      <c r="B1302" s="5" t="str">
        <f>IFERROR(VLOOKUP(A1302,CatProd!C:G,5,FALSE),"")</f>
        <v/>
      </c>
      <c r="C1302" s="5" t="str">
        <f t="shared" ca="1" si="35"/>
        <v/>
      </c>
      <c r="H1302" s="5" t="str">
        <f t="shared" ca="1" si="36"/>
        <v>-</v>
      </c>
    </row>
    <row r="1303" spans="2:8" x14ac:dyDescent="0.2">
      <c r="B1303" s="5" t="str">
        <f>IFERROR(VLOOKUP(A1303,CatProd!C:G,5,FALSE),"")</f>
        <v/>
      </c>
      <c r="C1303" s="5" t="str">
        <f t="shared" ca="1" si="35"/>
        <v/>
      </c>
      <c r="H1303" s="5" t="str">
        <f t="shared" ca="1" si="36"/>
        <v>-</v>
      </c>
    </row>
    <row r="1304" spans="2:8" x14ac:dyDescent="0.2">
      <c r="B1304" s="5" t="str">
        <f>IFERROR(VLOOKUP(A1304,CatProd!C:G,5,FALSE),"")</f>
        <v/>
      </c>
      <c r="C1304" s="5" t="str">
        <f t="shared" ca="1" si="35"/>
        <v/>
      </c>
      <c r="H1304" s="5" t="str">
        <f t="shared" ca="1" si="36"/>
        <v>-</v>
      </c>
    </row>
    <row r="1305" spans="2:8" x14ac:dyDescent="0.2">
      <c r="B1305" s="5" t="str">
        <f>IFERROR(VLOOKUP(A1305,CatProd!C:G,5,FALSE),"")</f>
        <v/>
      </c>
      <c r="C1305" s="5" t="str">
        <f t="shared" ca="1" si="35"/>
        <v/>
      </c>
      <c r="H1305" s="5" t="str">
        <f t="shared" ca="1" si="36"/>
        <v>-</v>
      </c>
    </row>
    <row r="1306" spans="2:8" x14ac:dyDescent="0.2">
      <c r="B1306" s="5" t="str">
        <f>IFERROR(VLOOKUP(A1306,CatProd!C:G,5,FALSE),"")</f>
        <v/>
      </c>
      <c r="C1306" s="5" t="str">
        <f t="shared" ca="1" si="35"/>
        <v/>
      </c>
      <c r="H1306" s="5" t="str">
        <f t="shared" ca="1" si="36"/>
        <v>-</v>
      </c>
    </row>
    <row r="1307" spans="2:8" x14ac:dyDescent="0.2">
      <c r="B1307" s="5" t="str">
        <f>IFERROR(VLOOKUP(A1307,CatProd!C:G,5,FALSE),"")</f>
        <v/>
      </c>
      <c r="C1307" s="5" t="str">
        <f t="shared" ca="1" si="35"/>
        <v/>
      </c>
      <c r="H1307" s="5" t="str">
        <f t="shared" ca="1" si="36"/>
        <v>-</v>
      </c>
    </row>
    <row r="1308" spans="2:8" x14ac:dyDescent="0.2">
      <c r="B1308" s="5" t="str">
        <f>IFERROR(VLOOKUP(A1308,CatProd!C:G,5,FALSE),"")</f>
        <v/>
      </c>
      <c r="C1308" s="5" t="str">
        <f t="shared" ca="1" si="35"/>
        <v/>
      </c>
      <c r="H1308" s="5" t="str">
        <f t="shared" ca="1" si="36"/>
        <v>-</v>
      </c>
    </row>
    <row r="1309" spans="2:8" x14ac:dyDescent="0.2">
      <c r="B1309" s="5" t="str">
        <f>IFERROR(VLOOKUP(A1309,CatProd!C:G,5,FALSE),"")</f>
        <v/>
      </c>
      <c r="C1309" s="5" t="str">
        <f t="shared" ca="1" si="35"/>
        <v/>
      </c>
      <c r="H1309" s="5" t="str">
        <f t="shared" ca="1" si="36"/>
        <v>-</v>
      </c>
    </row>
    <row r="1310" spans="2:8" x14ac:dyDescent="0.2">
      <c r="B1310" s="5" t="str">
        <f>IFERROR(VLOOKUP(A1310,CatProd!C:G,5,FALSE),"")</f>
        <v/>
      </c>
      <c r="C1310" s="5" t="str">
        <f t="shared" ref="C1310:C1373" ca="1" si="37">IF(OFFSET(D1310,0,LangOffset,1,1)&lt;&gt;"",OFFSET(D1310,0,LangOffset,1,1),"")</f>
        <v/>
      </c>
      <c r="H1310" s="5" t="str">
        <f t="shared" ca="1" si="36"/>
        <v>-</v>
      </c>
    </row>
    <row r="1311" spans="2:8" x14ac:dyDescent="0.2">
      <c r="B1311" s="5" t="str">
        <f>IFERROR(VLOOKUP(A1311,CatProd!C:G,5,FALSE),"")</f>
        <v/>
      </c>
      <c r="C1311" s="5" t="str">
        <f t="shared" ca="1" si="37"/>
        <v/>
      </c>
      <c r="H1311" s="5" t="str">
        <f t="shared" ca="1" si="36"/>
        <v>-</v>
      </c>
    </row>
    <row r="1312" spans="2:8" x14ac:dyDescent="0.2">
      <c r="B1312" s="5" t="str">
        <f>IFERROR(VLOOKUP(A1312,CatProd!C:G,5,FALSE),"")</f>
        <v/>
      </c>
      <c r="C1312" s="5" t="str">
        <f t="shared" ca="1" si="37"/>
        <v/>
      </c>
      <c r="H1312" s="5" t="str">
        <f t="shared" ca="1" si="36"/>
        <v>-</v>
      </c>
    </row>
    <row r="1313" spans="2:8" x14ac:dyDescent="0.2">
      <c r="B1313" s="5" t="str">
        <f>IFERROR(VLOOKUP(A1313,CatProd!C:G,5,FALSE),"")</f>
        <v/>
      </c>
      <c r="C1313" s="5" t="str">
        <f t="shared" ca="1" si="37"/>
        <v/>
      </c>
      <c r="H1313" s="5" t="str">
        <f t="shared" ca="1" si="36"/>
        <v>-</v>
      </c>
    </row>
    <row r="1314" spans="2:8" x14ac:dyDescent="0.2">
      <c r="B1314" s="5" t="str">
        <f>IFERROR(VLOOKUP(A1314,CatProd!C:G,5,FALSE),"")</f>
        <v/>
      </c>
      <c r="C1314" s="5" t="str">
        <f t="shared" ca="1" si="37"/>
        <v/>
      </c>
      <c r="H1314" s="5" t="str">
        <f t="shared" ca="1" si="36"/>
        <v>-</v>
      </c>
    </row>
    <row r="1315" spans="2:8" x14ac:dyDescent="0.2">
      <c r="B1315" s="5" t="str">
        <f>IFERROR(VLOOKUP(A1315,CatProd!C:G,5,FALSE),"")</f>
        <v/>
      </c>
      <c r="C1315" s="5" t="str">
        <f t="shared" ca="1" si="37"/>
        <v/>
      </c>
      <c r="H1315" s="5" t="str">
        <f t="shared" ca="1" si="36"/>
        <v>-</v>
      </c>
    </row>
    <row r="1316" spans="2:8" x14ac:dyDescent="0.2">
      <c r="B1316" s="5" t="str">
        <f>IFERROR(VLOOKUP(A1316,CatProd!C:G,5,FALSE),"")</f>
        <v/>
      </c>
      <c r="C1316" s="5" t="str">
        <f t="shared" ca="1" si="37"/>
        <v/>
      </c>
      <c r="H1316" s="5" t="str">
        <f t="shared" ca="1" si="36"/>
        <v>-</v>
      </c>
    </row>
    <row r="1317" spans="2:8" x14ac:dyDescent="0.2">
      <c r="B1317" s="5" t="str">
        <f>IFERROR(VLOOKUP(A1317,CatProd!C:G,5,FALSE),"")</f>
        <v/>
      </c>
      <c r="C1317" s="5" t="str">
        <f t="shared" ca="1" si="37"/>
        <v/>
      </c>
      <c r="H1317" s="5" t="str">
        <f t="shared" ca="1" si="36"/>
        <v>-</v>
      </c>
    </row>
    <row r="1318" spans="2:8" x14ac:dyDescent="0.2">
      <c r="B1318" s="5" t="str">
        <f>IFERROR(VLOOKUP(A1318,CatProd!C:G,5,FALSE),"")</f>
        <v/>
      </c>
      <c r="C1318" s="5" t="str">
        <f t="shared" ca="1" si="37"/>
        <v/>
      </c>
      <c r="H1318" s="5" t="str">
        <f t="shared" ca="1" si="36"/>
        <v>-</v>
      </c>
    </row>
    <row r="1319" spans="2:8" x14ac:dyDescent="0.2">
      <c r="B1319" s="5" t="str">
        <f>IFERROR(VLOOKUP(A1319,CatProd!C:G,5,FALSE),"")</f>
        <v/>
      </c>
      <c r="C1319" s="5" t="str">
        <f t="shared" ca="1" si="37"/>
        <v/>
      </c>
      <c r="H1319" s="5" t="str">
        <f t="shared" ca="1" si="36"/>
        <v>-</v>
      </c>
    </row>
    <row r="1320" spans="2:8" x14ac:dyDescent="0.2">
      <c r="B1320" s="5" t="str">
        <f>IFERROR(VLOOKUP(A1320,CatProd!C:G,5,FALSE),"")</f>
        <v/>
      </c>
      <c r="C1320" s="5" t="str">
        <f t="shared" ca="1" si="37"/>
        <v/>
      </c>
      <c r="H1320" s="5" t="str">
        <f t="shared" ca="1" si="36"/>
        <v>-</v>
      </c>
    </row>
    <row r="1321" spans="2:8" x14ac:dyDescent="0.2">
      <c r="B1321" s="5" t="str">
        <f>IFERROR(VLOOKUP(A1321,CatProd!C:G,5,FALSE),"")</f>
        <v/>
      </c>
      <c r="C1321" s="5" t="str">
        <f t="shared" ca="1" si="37"/>
        <v/>
      </c>
      <c r="H1321" s="5" t="str">
        <f t="shared" ca="1" si="36"/>
        <v>-</v>
      </c>
    </row>
    <row r="1322" spans="2:8" x14ac:dyDescent="0.2">
      <c r="B1322" s="5" t="str">
        <f>IFERROR(VLOOKUP(A1322,CatProd!C:G,5,FALSE),"")</f>
        <v/>
      </c>
      <c r="C1322" s="5" t="str">
        <f t="shared" ca="1" si="37"/>
        <v/>
      </c>
      <c r="H1322" s="5" t="str">
        <f t="shared" ca="1" si="36"/>
        <v>-</v>
      </c>
    </row>
    <row r="1323" spans="2:8" x14ac:dyDescent="0.2">
      <c r="B1323" s="5" t="str">
        <f>IFERROR(VLOOKUP(A1323,CatProd!C:G,5,FALSE),"")</f>
        <v/>
      </c>
      <c r="C1323" s="5" t="str">
        <f t="shared" ca="1" si="37"/>
        <v/>
      </c>
      <c r="H1323" s="5" t="str">
        <f t="shared" ca="1" si="36"/>
        <v>-</v>
      </c>
    </row>
    <row r="1324" spans="2:8" x14ac:dyDescent="0.2">
      <c r="B1324" s="5" t="str">
        <f>IFERROR(VLOOKUP(A1324,CatProd!C:G,5,FALSE),"")</f>
        <v/>
      </c>
      <c r="C1324" s="5" t="str">
        <f t="shared" ca="1" si="37"/>
        <v/>
      </c>
      <c r="H1324" s="5" t="str">
        <f t="shared" ca="1" si="36"/>
        <v>-</v>
      </c>
    </row>
    <row r="1325" spans="2:8" x14ac:dyDescent="0.2">
      <c r="B1325" s="5" t="str">
        <f>IFERROR(VLOOKUP(A1325,CatProd!C:G,5,FALSE),"")</f>
        <v/>
      </c>
      <c r="C1325" s="5" t="str">
        <f t="shared" ca="1" si="37"/>
        <v/>
      </c>
      <c r="H1325" s="5" t="str">
        <f t="shared" ca="1" si="36"/>
        <v>-</v>
      </c>
    </row>
    <row r="1326" spans="2:8" x14ac:dyDescent="0.2">
      <c r="B1326" s="5" t="str">
        <f>IFERROR(VLOOKUP(A1326,CatProd!C:G,5,FALSE),"")</f>
        <v/>
      </c>
      <c r="C1326" s="5" t="str">
        <f t="shared" ca="1" si="37"/>
        <v/>
      </c>
      <c r="H1326" s="5" t="str">
        <f t="shared" ca="1" si="36"/>
        <v>-</v>
      </c>
    </row>
    <row r="1327" spans="2:8" x14ac:dyDescent="0.2">
      <c r="B1327" s="5" t="str">
        <f>IFERROR(VLOOKUP(A1327,CatProd!C:G,5,FALSE),"")</f>
        <v/>
      </c>
      <c r="C1327" s="5" t="str">
        <f t="shared" ca="1" si="37"/>
        <v/>
      </c>
      <c r="H1327" s="5" t="str">
        <f t="shared" ca="1" si="36"/>
        <v>-</v>
      </c>
    </row>
    <row r="1328" spans="2:8" x14ac:dyDescent="0.2">
      <c r="B1328" s="5" t="str">
        <f>IFERROR(VLOOKUP(A1328,CatProd!C:G,5,FALSE),"")</f>
        <v/>
      </c>
      <c r="C1328" s="5" t="str">
        <f t="shared" ca="1" si="37"/>
        <v/>
      </c>
      <c r="H1328" s="5" t="str">
        <f t="shared" ca="1" si="36"/>
        <v>-</v>
      </c>
    </row>
    <row r="1329" spans="2:8" x14ac:dyDescent="0.2">
      <c r="B1329" s="5" t="str">
        <f>IFERROR(VLOOKUP(A1329,CatProd!C:G,5,FALSE),"")</f>
        <v/>
      </c>
      <c r="C1329" s="5" t="str">
        <f t="shared" ca="1" si="37"/>
        <v/>
      </c>
      <c r="H1329" s="5" t="str">
        <f t="shared" ca="1" si="36"/>
        <v>-</v>
      </c>
    </row>
    <row r="1330" spans="2:8" x14ac:dyDescent="0.2">
      <c r="B1330" s="5" t="str">
        <f>IFERROR(VLOOKUP(A1330,CatProd!C:G,5,FALSE),"")</f>
        <v/>
      </c>
      <c r="C1330" s="5" t="str">
        <f t="shared" ca="1" si="37"/>
        <v/>
      </c>
      <c r="H1330" s="5" t="str">
        <f t="shared" ca="1" si="36"/>
        <v>-</v>
      </c>
    </row>
    <row r="1331" spans="2:8" x14ac:dyDescent="0.2">
      <c r="B1331" s="5" t="str">
        <f>IFERROR(VLOOKUP(A1331,CatProd!C:G,5,FALSE),"")</f>
        <v/>
      </c>
      <c r="C1331" s="5" t="str">
        <f t="shared" ca="1" si="37"/>
        <v/>
      </c>
      <c r="H1331" s="5" t="str">
        <f t="shared" ca="1" si="36"/>
        <v>-</v>
      </c>
    </row>
    <row r="1332" spans="2:8" x14ac:dyDescent="0.2">
      <c r="B1332" s="5" t="str">
        <f>IFERROR(VLOOKUP(A1332,CatProd!C:G,5,FALSE),"")</f>
        <v/>
      </c>
      <c r="C1332" s="5" t="str">
        <f t="shared" ca="1" si="37"/>
        <v/>
      </c>
      <c r="H1332" s="5" t="str">
        <f t="shared" ca="1" si="36"/>
        <v>-</v>
      </c>
    </row>
    <row r="1333" spans="2:8" x14ac:dyDescent="0.2">
      <c r="B1333" s="5" t="str">
        <f>IFERROR(VLOOKUP(A1333,CatProd!C:G,5,FALSE),"")</f>
        <v/>
      </c>
      <c r="C1333" s="5" t="str">
        <f t="shared" ca="1" si="37"/>
        <v/>
      </c>
      <c r="H1333" s="5" t="str">
        <f t="shared" ca="1" si="36"/>
        <v>-</v>
      </c>
    </row>
    <row r="1334" spans="2:8" x14ac:dyDescent="0.2">
      <c r="B1334" s="5" t="str">
        <f>IFERROR(VLOOKUP(A1334,CatProd!C:G,5,FALSE),"")</f>
        <v/>
      </c>
      <c r="C1334" s="5" t="str">
        <f t="shared" ca="1" si="37"/>
        <v/>
      </c>
      <c r="H1334" s="5" t="str">
        <f t="shared" ca="1" si="36"/>
        <v>-</v>
      </c>
    </row>
    <row r="1335" spans="2:8" x14ac:dyDescent="0.2">
      <c r="B1335" s="5" t="str">
        <f>IFERROR(VLOOKUP(A1335,CatProd!C:G,5,FALSE),"")</f>
        <v/>
      </c>
      <c r="C1335" s="5" t="str">
        <f t="shared" ca="1" si="37"/>
        <v/>
      </c>
      <c r="H1335" s="5" t="str">
        <f t="shared" ca="1" si="36"/>
        <v>-</v>
      </c>
    </row>
    <row r="1336" spans="2:8" x14ac:dyDescent="0.2">
      <c r="B1336" s="5" t="str">
        <f>IFERROR(VLOOKUP(A1336,CatProd!C:G,5,FALSE),"")</f>
        <v/>
      </c>
      <c r="C1336" s="5" t="str">
        <f t="shared" ca="1" si="37"/>
        <v/>
      </c>
      <c r="H1336" s="5" t="str">
        <f t="shared" ca="1" si="36"/>
        <v>-</v>
      </c>
    </row>
    <row r="1337" spans="2:8" x14ac:dyDescent="0.2">
      <c r="B1337" s="5" t="str">
        <f>IFERROR(VLOOKUP(A1337,CatProd!C:G,5,FALSE),"")</f>
        <v/>
      </c>
      <c r="C1337" s="5" t="str">
        <f t="shared" ca="1" si="37"/>
        <v/>
      </c>
      <c r="H1337" s="5" t="str">
        <f t="shared" ca="1" si="36"/>
        <v>-</v>
      </c>
    </row>
    <row r="1338" spans="2:8" x14ac:dyDescent="0.2">
      <c r="B1338" s="5" t="str">
        <f>IFERROR(VLOOKUP(A1338,CatProd!C:G,5,FALSE),"")</f>
        <v/>
      </c>
      <c r="C1338" s="5" t="str">
        <f t="shared" ca="1" si="37"/>
        <v/>
      </c>
      <c r="H1338" s="5" t="str">
        <f t="shared" ca="1" si="36"/>
        <v>-</v>
      </c>
    </row>
    <row r="1339" spans="2:8" x14ac:dyDescent="0.2">
      <c r="B1339" s="5" t="str">
        <f>IFERROR(VLOOKUP(A1339,CatProd!C:G,5,FALSE),"")</f>
        <v/>
      </c>
      <c r="C1339" s="5" t="str">
        <f t="shared" ca="1" si="37"/>
        <v/>
      </c>
      <c r="H1339" s="5" t="str">
        <f t="shared" ca="1" si="36"/>
        <v>-</v>
      </c>
    </row>
    <row r="1340" spans="2:8" x14ac:dyDescent="0.2">
      <c r="B1340" s="5" t="str">
        <f>IFERROR(VLOOKUP(A1340,CatProd!C:G,5,FALSE),"")</f>
        <v/>
      </c>
      <c r="C1340" s="5" t="str">
        <f t="shared" ca="1" si="37"/>
        <v/>
      </c>
      <c r="H1340" s="5" t="str">
        <f t="shared" ca="1" si="36"/>
        <v>-</v>
      </c>
    </row>
    <row r="1341" spans="2:8" x14ac:dyDescent="0.2">
      <c r="B1341" s="5" t="str">
        <f>IFERROR(VLOOKUP(A1341,CatProd!C:G,5,FALSE),"")</f>
        <v/>
      </c>
      <c r="C1341" s="5" t="str">
        <f t="shared" ca="1" si="37"/>
        <v/>
      </c>
      <c r="H1341" s="5" t="str">
        <f t="shared" ref="H1341:H1389" ca="1" si="38">CONCATENATE(B1341,"-",C1341)</f>
        <v>-</v>
      </c>
    </row>
    <row r="1342" spans="2:8" x14ac:dyDescent="0.2">
      <c r="B1342" s="5" t="str">
        <f>IFERROR(VLOOKUP(A1342,CatProd!C:G,5,FALSE),"")</f>
        <v/>
      </c>
      <c r="C1342" s="5" t="str">
        <f t="shared" ca="1" si="37"/>
        <v/>
      </c>
      <c r="H1342" s="5" t="str">
        <f t="shared" ca="1" si="38"/>
        <v>-</v>
      </c>
    </row>
    <row r="1343" spans="2:8" x14ac:dyDescent="0.2">
      <c r="B1343" s="5" t="str">
        <f>IFERROR(VLOOKUP(A1343,CatProd!C:G,5,FALSE),"")</f>
        <v/>
      </c>
      <c r="C1343" s="5" t="str">
        <f t="shared" ca="1" si="37"/>
        <v/>
      </c>
      <c r="H1343" s="5" t="str">
        <f t="shared" ca="1" si="38"/>
        <v>-</v>
      </c>
    </row>
    <row r="1344" spans="2:8" x14ac:dyDescent="0.2">
      <c r="B1344" s="5" t="str">
        <f>IFERROR(VLOOKUP(A1344,CatProd!C:G,5,FALSE),"")</f>
        <v/>
      </c>
      <c r="C1344" s="5" t="str">
        <f t="shared" ca="1" si="37"/>
        <v/>
      </c>
      <c r="H1344" s="5" t="str">
        <f t="shared" ca="1" si="38"/>
        <v>-</v>
      </c>
    </row>
    <row r="1345" spans="2:8" x14ac:dyDescent="0.2">
      <c r="B1345" s="5" t="str">
        <f>IFERROR(VLOOKUP(A1345,CatProd!C:G,5,FALSE),"")</f>
        <v/>
      </c>
      <c r="C1345" s="5" t="str">
        <f t="shared" ca="1" si="37"/>
        <v/>
      </c>
      <c r="H1345" s="5" t="str">
        <f t="shared" ca="1" si="38"/>
        <v>-</v>
      </c>
    </row>
    <row r="1346" spans="2:8" x14ac:dyDescent="0.2">
      <c r="B1346" s="5" t="str">
        <f>IFERROR(VLOOKUP(A1346,CatProd!C:G,5,FALSE),"")</f>
        <v/>
      </c>
      <c r="C1346" s="5" t="str">
        <f t="shared" ca="1" si="37"/>
        <v/>
      </c>
      <c r="H1346" s="5" t="str">
        <f t="shared" ca="1" si="38"/>
        <v>-</v>
      </c>
    </row>
    <row r="1347" spans="2:8" x14ac:dyDescent="0.2">
      <c r="B1347" s="5" t="str">
        <f>IFERROR(VLOOKUP(A1347,CatProd!C:G,5,FALSE),"")</f>
        <v/>
      </c>
      <c r="C1347" s="5" t="str">
        <f t="shared" ca="1" si="37"/>
        <v/>
      </c>
      <c r="H1347" s="5" t="str">
        <f t="shared" ca="1" si="38"/>
        <v>-</v>
      </c>
    </row>
    <row r="1348" spans="2:8" x14ac:dyDescent="0.2">
      <c r="B1348" s="5" t="str">
        <f>IFERROR(VLOOKUP(A1348,CatProd!C:G,5,FALSE),"")</f>
        <v/>
      </c>
      <c r="C1348" s="5" t="str">
        <f t="shared" ca="1" si="37"/>
        <v/>
      </c>
      <c r="H1348" s="5" t="str">
        <f t="shared" ca="1" si="38"/>
        <v>-</v>
      </c>
    </row>
    <row r="1349" spans="2:8" x14ac:dyDescent="0.2">
      <c r="B1349" s="5" t="str">
        <f>IFERROR(VLOOKUP(A1349,CatProd!C:G,5,FALSE),"")</f>
        <v/>
      </c>
      <c r="C1349" s="5" t="str">
        <f t="shared" ca="1" si="37"/>
        <v/>
      </c>
      <c r="H1349" s="5" t="str">
        <f t="shared" ca="1" si="38"/>
        <v>-</v>
      </c>
    </row>
    <row r="1350" spans="2:8" x14ac:dyDescent="0.2">
      <c r="B1350" s="5" t="str">
        <f>IFERROR(VLOOKUP(A1350,CatProd!C:G,5,FALSE),"")</f>
        <v/>
      </c>
      <c r="C1350" s="5" t="str">
        <f t="shared" ca="1" si="37"/>
        <v/>
      </c>
      <c r="H1350" s="5" t="str">
        <f t="shared" ca="1" si="38"/>
        <v>-</v>
      </c>
    </row>
    <row r="1351" spans="2:8" x14ac:dyDescent="0.2">
      <c r="B1351" s="5" t="str">
        <f>IFERROR(VLOOKUP(A1351,CatProd!C:G,5,FALSE),"")</f>
        <v/>
      </c>
      <c r="C1351" s="5" t="str">
        <f t="shared" ca="1" si="37"/>
        <v/>
      </c>
      <c r="H1351" s="5" t="str">
        <f t="shared" ca="1" si="38"/>
        <v>-</v>
      </c>
    </row>
    <row r="1352" spans="2:8" x14ac:dyDescent="0.2">
      <c r="B1352" s="5" t="str">
        <f>IFERROR(VLOOKUP(A1352,CatProd!C:G,5,FALSE),"")</f>
        <v/>
      </c>
      <c r="C1352" s="5" t="str">
        <f t="shared" ca="1" si="37"/>
        <v/>
      </c>
      <c r="H1352" s="5" t="str">
        <f t="shared" ca="1" si="38"/>
        <v>-</v>
      </c>
    </row>
    <row r="1353" spans="2:8" x14ac:dyDescent="0.2">
      <c r="B1353" s="5" t="str">
        <f>IFERROR(VLOOKUP(A1353,CatProd!C:G,5,FALSE),"")</f>
        <v/>
      </c>
      <c r="C1353" s="5" t="str">
        <f t="shared" ca="1" si="37"/>
        <v/>
      </c>
      <c r="H1353" s="5" t="str">
        <f t="shared" ca="1" si="38"/>
        <v>-</v>
      </c>
    </row>
    <row r="1354" spans="2:8" x14ac:dyDescent="0.2">
      <c r="B1354" s="5" t="str">
        <f>IFERROR(VLOOKUP(A1354,CatProd!C:G,5,FALSE),"")</f>
        <v/>
      </c>
      <c r="C1354" s="5" t="str">
        <f t="shared" ca="1" si="37"/>
        <v/>
      </c>
      <c r="H1354" s="5" t="str">
        <f t="shared" ca="1" si="38"/>
        <v>-</v>
      </c>
    </row>
    <row r="1355" spans="2:8" x14ac:dyDescent="0.2">
      <c r="B1355" s="5" t="str">
        <f>IFERROR(VLOOKUP(A1355,CatProd!C:G,5,FALSE),"")</f>
        <v/>
      </c>
      <c r="C1355" s="5" t="str">
        <f t="shared" ca="1" si="37"/>
        <v/>
      </c>
      <c r="H1355" s="5" t="str">
        <f t="shared" ca="1" si="38"/>
        <v>-</v>
      </c>
    </row>
    <row r="1356" spans="2:8" x14ac:dyDescent="0.2">
      <c r="B1356" s="5" t="str">
        <f>IFERROR(VLOOKUP(A1356,CatProd!C:G,5,FALSE),"")</f>
        <v/>
      </c>
      <c r="C1356" s="5" t="str">
        <f t="shared" ca="1" si="37"/>
        <v/>
      </c>
      <c r="H1356" s="5" t="str">
        <f t="shared" ca="1" si="38"/>
        <v>-</v>
      </c>
    </row>
    <row r="1357" spans="2:8" x14ac:dyDescent="0.2">
      <c r="B1357" s="5" t="str">
        <f>IFERROR(VLOOKUP(A1357,CatProd!C:G,5,FALSE),"")</f>
        <v/>
      </c>
      <c r="C1357" s="5" t="str">
        <f t="shared" ca="1" si="37"/>
        <v/>
      </c>
      <c r="H1357" s="5" t="str">
        <f t="shared" ca="1" si="38"/>
        <v>-</v>
      </c>
    </row>
    <row r="1358" spans="2:8" x14ac:dyDescent="0.2">
      <c r="B1358" s="5" t="str">
        <f>IFERROR(VLOOKUP(A1358,CatProd!C:G,5,FALSE),"")</f>
        <v/>
      </c>
      <c r="C1358" s="5" t="str">
        <f t="shared" ca="1" si="37"/>
        <v/>
      </c>
      <c r="H1358" s="5" t="str">
        <f t="shared" ca="1" si="38"/>
        <v>-</v>
      </c>
    </row>
    <row r="1359" spans="2:8" x14ac:dyDescent="0.2">
      <c r="B1359" s="5" t="str">
        <f>IFERROR(VLOOKUP(A1359,CatProd!C:G,5,FALSE),"")</f>
        <v/>
      </c>
      <c r="C1359" s="5" t="str">
        <f t="shared" ca="1" si="37"/>
        <v/>
      </c>
      <c r="H1359" s="5" t="str">
        <f t="shared" ca="1" si="38"/>
        <v>-</v>
      </c>
    </row>
    <row r="1360" spans="2:8" x14ac:dyDescent="0.2">
      <c r="B1360" s="5" t="str">
        <f>IFERROR(VLOOKUP(A1360,CatProd!C:G,5,FALSE),"")</f>
        <v/>
      </c>
      <c r="C1360" s="5" t="str">
        <f t="shared" ca="1" si="37"/>
        <v/>
      </c>
      <c r="H1360" s="5" t="str">
        <f t="shared" ca="1" si="38"/>
        <v>-</v>
      </c>
    </row>
    <row r="1361" spans="2:8" x14ac:dyDescent="0.2">
      <c r="B1361" s="5" t="str">
        <f>IFERROR(VLOOKUP(A1361,CatProd!C:G,5,FALSE),"")</f>
        <v/>
      </c>
      <c r="C1361" s="5" t="str">
        <f t="shared" ca="1" si="37"/>
        <v/>
      </c>
      <c r="H1361" s="5" t="str">
        <f t="shared" ca="1" si="38"/>
        <v>-</v>
      </c>
    </row>
    <row r="1362" spans="2:8" x14ac:dyDescent="0.2">
      <c r="B1362" s="5" t="str">
        <f>IFERROR(VLOOKUP(A1362,CatProd!C:G,5,FALSE),"")</f>
        <v/>
      </c>
      <c r="C1362" s="5" t="str">
        <f t="shared" ca="1" si="37"/>
        <v/>
      </c>
      <c r="H1362" s="5" t="str">
        <f t="shared" ca="1" si="38"/>
        <v>-</v>
      </c>
    </row>
    <row r="1363" spans="2:8" x14ac:dyDescent="0.2">
      <c r="B1363" s="5" t="str">
        <f>IFERROR(VLOOKUP(A1363,CatProd!C:G,5,FALSE),"")</f>
        <v/>
      </c>
      <c r="C1363" s="5" t="str">
        <f t="shared" ca="1" si="37"/>
        <v/>
      </c>
      <c r="H1363" s="5" t="str">
        <f t="shared" ca="1" si="38"/>
        <v>-</v>
      </c>
    </row>
    <row r="1364" spans="2:8" x14ac:dyDescent="0.2">
      <c r="B1364" s="5" t="str">
        <f>IFERROR(VLOOKUP(A1364,CatProd!C:G,5,FALSE),"")</f>
        <v/>
      </c>
      <c r="C1364" s="5" t="str">
        <f t="shared" ca="1" si="37"/>
        <v/>
      </c>
      <c r="H1364" s="5" t="str">
        <f t="shared" ca="1" si="38"/>
        <v>-</v>
      </c>
    </row>
    <row r="1365" spans="2:8" x14ac:dyDescent="0.2">
      <c r="B1365" s="5" t="str">
        <f>IFERROR(VLOOKUP(A1365,CatProd!C:G,5,FALSE),"")</f>
        <v/>
      </c>
      <c r="C1365" s="5" t="str">
        <f t="shared" ca="1" si="37"/>
        <v/>
      </c>
      <c r="H1365" s="5" t="str">
        <f t="shared" ca="1" si="38"/>
        <v>-</v>
      </c>
    </row>
    <row r="1366" spans="2:8" x14ac:dyDescent="0.2">
      <c r="B1366" s="5" t="str">
        <f>IFERROR(VLOOKUP(A1366,CatProd!C:G,5,FALSE),"")</f>
        <v/>
      </c>
      <c r="C1366" s="5" t="str">
        <f t="shared" ca="1" si="37"/>
        <v/>
      </c>
      <c r="H1366" s="5" t="str">
        <f t="shared" ca="1" si="38"/>
        <v>-</v>
      </c>
    </row>
    <row r="1367" spans="2:8" x14ac:dyDescent="0.2">
      <c r="B1367" s="5" t="str">
        <f>IFERROR(VLOOKUP(A1367,CatProd!C:G,5,FALSE),"")</f>
        <v/>
      </c>
      <c r="C1367" s="5" t="str">
        <f t="shared" ca="1" si="37"/>
        <v/>
      </c>
      <c r="H1367" s="5" t="str">
        <f t="shared" ca="1" si="38"/>
        <v>-</v>
      </c>
    </row>
    <row r="1368" spans="2:8" x14ac:dyDescent="0.2">
      <c r="B1368" s="5" t="str">
        <f>IFERROR(VLOOKUP(A1368,CatProd!C:G,5,FALSE),"")</f>
        <v/>
      </c>
      <c r="C1368" s="5" t="str">
        <f t="shared" ca="1" si="37"/>
        <v/>
      </c>
      <c r="H1368" s="5" t="str">
        <f t="shared" ca="1" si="38"/>
        <v>-</v>
      </c>
    </row>
    <row r="1369" spans="2:8" x14ac:dyDescent="0.2">
      <c r="B1369" s="5" t="str">
        <f>IFERROR(VLOOKUP(A1369,CatProd!C:G,5,FALSE),"")</f>
        <v/>
      </c>
      <c r="C1369" s="5" t="str">
        <f t="shared" ca="1" si="37"/>
        <v/>
      </c>
      <c r="H1369" s="5" t="str">
        <f t="shared" ca="1" si="38"/>
        <v>-</v>
      </c>
    </row>
    <row r="1370" spans="2:8" x14ac:dyDescent="0.2">
      <c r="B1370" s="5" t="str">
        <f>IFERROR(VLOOKUP(A1370,CatProd!C:G,5,FALSE),"")</f>
        <v/>
      </c>
      <c r="C1370" s="5" t="str">
        <f t="shared" ca="1" si="37"/>
        <v/>
      </c>
      <c r="H1370" s="5" t="str">
        <f t="shared" ca="1" si="38"/>
        <v>-</v>
      </c>
    </row>
    <row r="1371" spans="2:8" x14ac:dyDescent="0.2">
      <c r="B1371" s="5" t="str">
        <f>IFERROR(VLOOKUP(A1371,CatProd!C:G,5,FALSE),"")</f>
        <v/>
      </c>
      <c r="C1371" s="5" t="str">
        <f t="shared" ca="1" si="37"/>
        <v/>
      </c>
      <c r="H1371" s="5" t="str">
        <f t="shared" ca="1" si="38"/>
        <v>-</v>
      </c>
    </row>
    <row r="1372" spans="2:8" x14ac:dyDescent="0.2">
      <c r="B1372" s="5" t="str">
        <f>IFERROR(VLOOKUP(A1372,CatProd!C:G,5,FALSE),"")</f>
        <v/>
      </c>
      <c r="C1372" s="5" t="str">
        <f t="shared" ca="1" si="37"/>
        <v/>
      </c>
      <c r="H1372" s="5" t="str">
        <f t="shared" ca="1" si="38"/>
        <v>-</v>
      </c>
    </row>
    <row r="1373" spans="2:8" x14ac:dyDescent="0.2">
      <c r="B1373" s="5" t="str">
        <f>IFERROR(VLOOKUP(A1373,CatProd!C:G,5,FALSE),"")</f>
        <v/>
      </c>
      <c r="C1373" s="5" t="str">
        <f t="shared" ca="1" si="37"/>
        <v/>
      </c>
      <c r="H1373" s="5" t="str">
        <f t="shared" ca="1" si="38"/>
        <v>-</v>
      </c>
    </row>
    <row r="1374" spans="2:8" x14ac:dyDescent="0.2">
      <c r="B1374" s="5" t="str">
        <f>IFERROR(VLOOKUP(A1374,CatProd!C:G,5,FALSE),"")</f>
        <v/>
      </c>
      <c r="C1374" s="5" t="str">
        <f t="shared" ref="C1374:C1389" ca="1" si="39">IF(OFFSET(D1374,0,LangOffset,1,1)&lt;&gt;"",OFFSET(D1374,0,LangOffset,1,1),"")</f>
        <v/>
      </c>
      <c r="H1374" s="5" t="str">
        <f t="shared" ca="1" si="38"/>
        <v>-</v>
      </c>
    </row>
    <row r="1375" spans="2:8" x14ac:dyDescent="0.2">
      <c r="B1375" s="5" t="str">
        <f>IFERROR(VLOOKUP(A1375,CatProd!C:G,5,FALSE),"")</f>
        <v/>
      </c>
      <c r="C1375" s="5" t="str">
        <f t="shared" ca="1" si="39"/>
        <v/>
      </c>
      <c r="H1375" s="5" t="str">
        <f t="shared" ca="1" si="38"/>
        <v>-</v>
      </c>
    </row>
    <row r="1376" spans="2:8" x14ac:dyDescent="0.2">
      <c r="B1376" s="5" t="str">
        <f>IFERROR(VLOOKUP(A1376,CatProd!C:G,5,FALSE),"")</f>
        <v/>
      </c>
      <c r="C1376" s="5" t="str">
        <f t="shared" ca="1" si="39"/>
        <v/>
      </c>
      <c r="H1376" s="5" t="str">
        <f t="shared" ca="1" si="38"/>
        <v>-</v>
      </c>
    </row>
    <row r="1377" spans="1:9" x14ac:dyDescent="0.2">
      <c r="B1377" s="5" t="str">
        <f>IFERROR(VLOOKUP(A1377,CatProd!C:G,5,FALSE),"")</f>
        <v/>
      </c>
      <c r="C1377" s="5" t="str">
        <f t="shared" ca="1" si="39"/>
        <v/>
      </c>
      <c r="H1377" s="5" t="str">
        <f t="shared" ca="1" si="38"/>
        <v>-</v>
      </c>
    </row>
    <row r="1378" spans="1:9" x14ac:dyDescent="0.2">
      <c r="B1378" s="5" t="str">
        <f>IFERROR(VLOOKUP(A1378,CatProd!C:G,5,FALSE),"")</f>
        <v/>
      </c>
      <c r="C1378" s="5" t="str">
        <f t="shared" ca="1" si="39"/>
        <v/>
      </c>
      <c r="H1378" s="5" t="str">
        <f t="shared" ca="1" si="38"/>
        <v>-</v>
      </c>
    </row>
    <row r="1379" spans="1:9" x14ac:dyDescent="0.2">
      <c r="B1379" s="5" t="str">
        <f>IFERROR(VLOOKUP(A1379,CatProd!C:G,5,FALSE),"")</f>
        <v/>
      </c>
      <c r="C1379" s="5" t="str">
        <f t="shared" ca="1" si="39"/>
        <v/>
      </c>
      <c r="H1379" s="5" t="str">
        <f t="shared" ca="1" si="38"/>
        <v>-</v>
      </c>
    </row>
    <row r="1380" spans="1:9" x14ac:dyDescent="0.2">
      <c r="B1380" s="5" t="str">
        <f>IFERROR(VLOOKUP(A1380,CatProd!C:G,5,FALSE),"")</f>
        <v/>
      </c>
      <c r="C1380" s="5" t="str">
        <f t="shared" ca="1" si="39"/>
        <v/>
      </c>
      <c r="H1380" s="5" t="str">
        <f t="shared" ca="1" si="38"/>
        <v>-</v>
      </c>
    </row>
    <row r="1381" spans="1:9" x14ac:dyDescent="0.2">
      <c r="B1381" s="5" t="str">
        <f>IFERROR(VLOOKUP(A1381,CatProd!C:G,5,FALSE),"")</f>
        <v/>
      </c>
      <c r="C1381" s="5" t="str">
        <f t="shared" ca="1" si="39"/>
        <v/>
      </c>
      <c r="H1381" s="5" t="str">
        <f t="shared" ca="1" si="38"/>
        <v>-</v>
      </c>
    </row>
    <row r="1382" spans="1:9" x14ac:dyDescent="0.2">
      <c r="B1382" s="5" t="str">
        <f>IFERROR(VLOOKUP(A1382,CatProd!C:G,5,FALSE),"")</f>
        <v/>
      </c>
      <c r="C1382" s="5" t="str">
        <f t="shared" ca="1" si="39"/>
        <v/>
      </c>
      <c r="H1382" s="5" t="str">
        <f t="shared" ca="1" si="38"/>
        <v>-</v>
      </c>
    </row>
    <row r="1383" spans="1:9" x14ac:dyDescent="0.2">
      <c r="B1383" s="5" t="str">
        <f>IFERROR(VLOOKUP(A1383,CatProd!C:G,5,FALSE),"")</f>
        <v/>
      </c>
      <c r="C1383" s="5" t="str">
        <f t="shared" ca="1" si="39"/>
        <v/>
      </c>
      <c r="H1383" s="5" t="str">
        <f t="shared" ca="1" si="38"/>
        <v>-</v>
      </c>
    </row>
    <row r="1384" spans="1:9" x14ac:dyDescent="0.2">
      <c r="B1384" s="5" t="str">
        <f>IFERROR(VLOOKUP(A1384,CatProd!C:G,5,FALSE),"")</f>
        <v/>
      </c>
      <c r="C1384" s="5" t="str">
        <f t="shared" ca="1" si="39"/>
        <v/>
      </c>
      <c r="H1384" s="5" t="str">
        <f t="shared" ca="1" si="38"/>
        <v>-</v>
      </c>
    </row>
    <row r="1385" spans="1:9" x14ac:dyDescent="0.2">
      <c r="B1385" s="5" t="str">
        <f>IFERROR(VLOOKUP(A1385,CatProd!C:G,5,FALSE),"")</f>
        <v/>
      </c>
      <c r="C1385" s="5" t="str">
        <f t="shared" ca="1" si="39"/>
        <v/>
      </c>
      <c r="H1385" s="5" t="str">
        <f t="shared" ca="1" si="38"/>
        <v>-</v>
      </c>
    </row>
    <row r="1386" spans="1:9" x14ac:dyDescent="0.2">
      <c r="B1386" s="5" t="str">
        <f>IFERROR(VLOOKUP(A1386,CatProd!C:G,5,FALSE),"")</f>
        <v/>
      </c>
      <c r="C1386" s="5" t="str">
        <f t="shared" ca="1" si="39"/>
        <v/>
      </c>
      <c r="H1386" s="5" t="str">
        <f t="shared" ca="1" si="38"/>
        <v>-</v>
      </c>
    </row>
    <row r="1387" spans="1:9" x14ac:dyDescent="0.2">
      <c r="B1387" s="5" t="str">
        <f>IFERROR(VLOOKUP(A1387,CatProd!C:G,5,FALSE),"")</f>
        <v/>
      </c>
      <c r="C1387" s="5" t="str">
        <f t="shared" ca="1" si="39"/>
        <v/>
      </c>
      <c r="H1387" s="5" t="str">
        <f t="shared" ca="1" si="38"/>
        <v>-</v>
      </c>
    </row>
    <row r="1388" spans="1:9" x14ac:dyDescent="0.2">
      <c r="B1388" s="5" t="str">
        <f>IFERROR(VLOOKUP(A1388,CatProd!C:G,5,FALSE),"")</f>
        <v/>
      </c>
      <c r="C1388" s="5" t="str">
        <f t="shared" ca="1" si="39"/>
        <v/>
      </c>
      <c r="H1388" s="5" t="str">
        <f t="shared" ca="1" si="38"/>
        <v>-</v>
      </c>
    </row>
    <row r="1389" spans="1:9" x14ac:dyDescent="0.2">
      <c r="B1389" s="5" t="str">
        <f>IFERROR(VLOOKUP(A1389,CatProd!C:G,5,FALSE),"")</f>
        <v/>
      </c>
      <c r="C1389" s="5" t="str">
        <f t="shared" ca="1" si="39"/>
        <v/>
      </c>
      <c r="H1389" s="5" t="str">
        <f t="shared" ca="1" si="38"/>
        <v>-</v>
      </c>
    </row>
    <row r="1390" spans="1:9" x14ac:dyDescent="0.2">
      <c r="A1390" s="324"/>
      <c r="D1390" s="324"/>
      <c r="E1390" s="324"/>
      <c r="F1390" s="324"/>
      <c r="G1390" s="324"/>
      <c r="I1390" s="315"/>
    </row>
  </sheetData>
  <autoFilter ref="A1:K1390" xr:uid="{00000000-0009-0000-0000-000003000000}">
    <sortState ref="A2:I1390">
      <sortCondition ref="B1:B1390"/>
    </sortState>
  </autoFilter>
  <sortState ref="A2:I1380">
    <sortCondition ref="A2:A1380"/>
    <sortCondition ref="D2:D1380"/>
  </sortState>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dimension ref="A1:G596"/>
  <sheetViews>
    <sheetView workbookViewId="0">
      <pane ySplit="1" topLeftCell="A117" activePane="bottomLeft" state="frozen"/>
      <selection activeCell="B2" sqref="B2"/>
      <selection pane="bottomLeft" activeCell="C119" sqref="C119:C140"/>
    </sheetView>
  </sheetViews>
  <sheetFormatPr baseColWidth="10" defaultColWidth="9" defaultRowHeight="14" x14ac:dyDescent="0.2"/>
  <cols>
    <col min="1" max="1" width="9" style="144"/>
    <col min="2" max="2" width="43.5" style="5" bestFit="1" customWidth="1"/>
    <col min="3" max="6" width="9" style="316"/>
    <col min="7" max="7" width="5.6640625" style="144" bestFit="1" customWidth="1"/>
    <col min="8" max="16384" width="9" style="5"/>
  </cols>
  <sheetData>
    <row r="1" spans="1:7" x14ac:dyDescent="0.2">
      <c r="A1" s="144" t="s">
        <v>58</v>
      </c>
      <c r="B1" s="146" t="s">
        <v>2480</v>
      </c>
      <c r="C1" s="316" t="s">
        <v>2481</v>
      </c>
      <c r="D1" s="316" t="s">
        <v>2482</v>
      </c>
      <c r="E1" s="316" t="s">
        <v>2483</v>
      </c>
      <c r="F1" s="316" t="s">
        <v>2484</v>
      </c>
      <c r="G1" s="172" t="s">
        <v>2490</v>
      </c>
    </row>
    <row r="2" spans="1:7" ht="16" x14ac:dyDescent="0.2">
      <c r="A2" s="305" t="s">
        <v>2492</v>
      </c>
      <c r="B2" s="317" t="str">
        <f t="shared" ref="B2:B33" ca="1" si="0">IF(OFFSET(C2,0,LangOffset,1,1)&lt;&gt;"",OFFSET(C2,0,LangOffset,1,1),"")</f>
        <v>Abacavir</v>
      </c>
      <c r="C2" s="317" t="s">
        <v>3822</v>
      </c>
      <c r="D2" s="317" t="s">
        <v>3822</v>
      </c>
      <c r="E2" s="317" t="s">
        <v>3822</v>
      </c>
      <c r="F2" s="317" t="s">
        <v>3822</v>
      </c>
      <c r="G2" s="303">
        <v>1</v>
      </c>
    </row>
    <row r="3" spans="1:7" ht="16" x14ac:dyDescent="0.2">
      <c r="A3" s="305" t="s">
        <v>2492</v>
      </c>
      <c r="B3" s="317" t="str">
        <f t="shared" ca="1" si="0"/>
        <v>Abacavir/Lamivudine</v>
      </c>
      <c r="C3" s="317" t="s">
        <v>3823</v>
      </c>
      <c r="D3" s="317" t="s">
        <v>3823</v>
      </c>
      <c r="E3" s="317" t="s">
        <v>3823</v>
      </c>
      <c r="F3" s="317" t="s">
        <v>3823</v>
      </c>
      <c r="G3" s="303">
        <v>2</v>
      </c>
    </row>
    <row r="4" spans="1:7" ht="16" x14ac:dyDescent="0.2">
      <c r="A4" s="305" t="s">
        <v>2492</v>
      </c>
      <c r="B4" s="317" t="str">
        <f t="shared" ca="1" si="0"/>
        <v>Abacavir/Lamivudine/Zidovudine</v>
      </c>
      <c r="C4" s="317" t="s">
        <v>3824</v>
      </c>
      <c r="D4" s="317" t="s">
        <v>3824</v>
      </c>
      <c r="E4" s="317" t="s">
        <v>3824</v>
      </c>
      <c r="F4" s="317" t="s">
        <v>3824</v>
      </c>
      <c r="G4" s="303">
        <v>3</v>
      </c>
    </row>
    <row r="5" spans="1:7" ht="16" x14ac:dyDescent="0.2">
      <c r="A5" s="305" t="s">
        <v>2492</v>
      </c>
      <c r="B5" s="317" t="str">
        <f t="shared" ca="1" si="0"/>
        <v>Atazanavir</v>
      </c>
      <c r="C5" s="317" t="s">
        <v>3825</v>
      </c>
      <c r="D5" s="317" t="s">
        <v>3825</v>
      </c>
      <c r="E5" s="317" t="s">
        <v>3825</v>
      </c>
      <c r="F5" s="317" t="s">
        <v>3825</v>
      </c>
      <c r="G5" s="303">
        <v>4</v>
      </c>
    </row>
    <row r="6" spans="1:7" ht="16" x14ac:dyDescent="0.2">
      <c r="A6" s="305" t="s">
        <v>2492</v>
      </c>
      <c r="B6" s="317" t="str">
        <f t="shared" ca="1" si="0"/>
        <v>Atazanavir/Ritonavir</v>
      </c>
      <c r="C6" s="317" t="s">
        <v>3826</v>
      </c>
      <c r="D6" s="317" t="s">
        <v>3826</v>
      </c>
      <c r="E6" s="317" t="s">
        <v>3826</v>
      </c>
      <c r="F6" s="317" t="s">
        <v>3826</v>
      </c>
      <c r="G6" s="303">
        <v>5</v>
      </c>
    </row>
    <row r="7" spans="1:7" ht="16" x14ac:dyDescent="0.2">
      <c r="A7" s="305" t="s">
        <v>2492</v>
      </c>
      <c r="B7" s="317" t="str">
        <f t="shared" ca="1" si="0"/>
        <v>Atazanavir/Ritonavir+Lamivudine/Zidovudine</v>
      </c>
      <c r="C7" s="317" t="s">
        <v>3953</v>
      </c>
      <c r="D7" s="317" t="s">
        <v>3953</v>
      </c>
      <c r="E7" s="317" t="s">
        <v>3953</v>
      </c>
      <c r="F7" s="317" t="s">
        <v>3953</v>
      </c>
      <c r="G7" s="303">
        <v>6</v>
      </c>
    </row>
    <row r="8" spans="1:7" ht="16" x14ac:dyDescent="0.2">
      <c r="A8" s="305" t="s">
        <v>2492</v>
      </c>
      <c r="B8" s="317" t="str">
        <f t="shared" ca="1" si="0"/>
        <v>Darunavir</v>
      </c>
      <c r="C8" s="317" t="s">
        <v>3827</v>
      </c>
      <c r="D8" s="317" t="s">
        <v>3827</v>
      </c>
      <c r="E8" s="317" t="s">
        <v>3827</v>
      </c>
      <c r="F8" s="317" t="s">
        <v>3827</v>
      </c>
      <c r="G8" s="303">
        <v>7</v>
      </c>
    </row>
    <row r="9" spans="1:7" ht="16" x14ac:dyDescent="0.2">
      <c r="A9" s="305" t="s">
        <v>2492</v>
      </c>
      <c r="B9" s="317" t="str">
        <f t="shared" ca="1" si="0"/>
        <v>Darunavir/Ritonavir</v>
      </c>
      <c r="C9" s="318" t="s">
        <v>3954</v>
      </c>
      <c r="D9" s="318" t="s">
        <v>3954</v>
      </c>
      <c r="E9" s="318" t="s">
        <v>3954</v>
      </c>
      <c r="F9" s="318" t="s">
        <v>3954</v>
      </c>
      <c r="G9" s="303">
        <v>8</v>
      </c>
    </row>
    <row r="10" spans="1:7" ht="16" x14ac:dyDescent="0.2">
      <c r="A10" s="305" t="s">
        <v>2492</v>
      </c>
      <c r="B10" s="317" t="str">
        <f t="shared" ca="1" si="0"/>
        <v>Dolutegravir</v>
      </c>
      <c r="C10" s="317" t="s">
        <v>3828</v>
      </c>
      <c r="D10" s="317" t="s">
        <v>3828</v>
      </c>
      <c r="E10" s="317" t="s">
        <v>3828</v>
      </c>
      <c r="F10" s="317" t="s">
        <v>3828</v>
      </c>
      <c r="G10" s="303">
        <v>9</v>
      </c>
    </row>
    <row r="11" spans="1:7" ht="16" x14ac:dyDescent="0.2">
      <c r="A11" s="305" t="s">
        <v>2492</v>
      </c>
      <c r="B11" s="317" t="str">
        <f t="shared" ca="1" si="0"/>
        <v>Dolutegravir/Lamivudine/Tenofovir</v>
      </c>
      <c r="C11" s="318" t="s">
        <v>3978</v>
      </c>
      <c r="D11" s="318" t="s">
        <v>3978</v>
      </c>
      <c r="E11" s="318" t="s">
        <v>3978</v>
      </c>
      <c r="F11" s="318" t="s">
        <v>3978</v>
      </c>
      <c r="G11" s="303">
        <v>10</v>
      </c>
    </row>
    <row r="12" spans="1:7" ht="16" x14ac:dyDescent="0.2">
      <c r="A12" s="305" t="s">
        <v>2492</v>
      </c>
      <c r="B12" s="317" t="str">
        <f t="shared" ca="1" si="0"/>
        <v>Efavirenz</v>
      </c>
      <c r="C12" s="317" t="s">
        <v>3829</v>
      </c>
      <c r="D12" s="317" t="s">
        <v>3829</v>
      </c>
      <c r="E12" s="317" t="s">
        <v>3829</v>
      </c>
      <c r="F12" s="317" t="s">
        <v>3829</v>
      </c>
      <c r="G12" s="303">
        <v>11</v>
      </c>
    </row>
    <row r="13" spans="1:7" ht="16" x14ac:dyDescent="0.2">
      <c r="A13" s="305" t="s">
        <v>2492</v>
      </c>
      <c r="B13" s="317" t="str">
        <f t="shared" ca="1" si="0"/>
        <v>Efavirenz/Emtricitabine/Tenofovir</v>
      </c>
      <c r="C13" s="317" t="s">
        <v>3830</v>
      </c>
      <c r="D13" s="317" t="s">
        <v>3830</v>
      </c>
      <c r="E13" s="317" t="s">
        <v>3830</v>
      </c>
      <c r="F13" s="317" t="s">
        <v>3830</v>
      </c>
      <c r="G13" s="303">
        <v>12</v>
      </c>
    </row>
    <row r="14" spans="1:7" ht="16" x14ac:dyDescent="0.2">
      <c r="A14" s="305" t="s">
        <v>2492</v>
      </c>
      <c r="B14" s="317" t="str">
        <f t="shared" ca="1" si="0"/>
        <v>Efavirenz/Lamivudine/Tenofovir</v>
      </c>
      <c r="C14" s="317" t="s">
        <v>3831</v>
      </c>
      <c r="D14" s="317" t="s">
        <v>3831</v>
      </c>
      <c r="E14" s="317" t="s">
        <v>3831</v>
      </c>
      <c r="F14" s="317" t="s">
        <v>3831</v>
      </c>
      <c r="G14" s="303">
        <v>13</v>
      </c>
    </row>
    <row r="15" spans="1:7" ht="16" x14ac:dyDescent="0.2">
      <c r="A15" s="305" t="s">
        <v>2492</v>
      </c>
      <c r="B15" s="317" t="str">
        <f t="shared" ca="1" si="0"/>
        <v>Emtricitabine</v>
      </c>
      <c r="C15" s="317" t="s">
        <v>3832</v>
      </c>
      <c r="D15" s="317" t="s">
        <v>3832</v>
      </c>
      <c r="E15" s="317" t="s">
        <v>3832</v>
      </c>
      <c r="F15" s="317" t="s">
        <v>3832</v>
      </c>
      <c r="G15" s="303">
        <v>14</v>
      </c>
    </row>
    <row r="16" spans="1:7" ht="16" x14ac:dyDescent="0.2">
      <c r="A16" s="305" t="s">
        <v>2492</v>
      </c>
      <c r="B16" s="317" t="str">
        <f t="shared" ca="1" si="0"/>
        <v>Emtricitabine/Tenofovir</v>
      </c>
      <c r="C16" s="317" t="s">
        <v>3833</v>
      </c>
      <c r="D16" s="317" t="s">
        <v>3833</v>
      </c>
      <c r="E16" s="317" t="s">
        <v>3833</v>
      </c>
      <c r="F16" s="317" t="s">
        <v>3833</v>
      </c>
      <c r="G16" s="303">
        <v>15</v>
      </c>
    </row>
    <row r="17" spans="1:7" ht="16" x14ac:dyDescent="0.2">
      <c r="A17" s="305" t="s">
        <v>2492</v>
      </c>
      <c r="B17" s="317" t="str">
        <f t="shared" ca="1" si="0"/>
        <v>Emtricitabine/Tenofovir+Nevirapine</v>
      </c>
      <c r="C17" s="317" t="s">
        <v>3979</v>
      </c>
      <c r="D17" s="317" t="s">
        <v>3979</v>
      </c>
      <c r="E17" s="317" t="s">
        <v>3979</v>
      </c>
      <c r="F17" s="317" t="s">
        <v>3979</v>
      </c>
      <c r="G17" s="303">
        <v>16</v>
      </c>
    </row>
    <row r="18" spans="1:7" ht="16" x14ac:dyDescent="0.2">
      <c r="A18" s="305" t="s">
        <v>2492</v>
      </c>
      <c r="B18" s="317" t="str">
        <f t="shared" ca="1" si="0"/>
        <v>Etravirine</v>
      </c>
      <c r="C18" s="317" t="s">
        <v>3834</v>
      </c>
      <c r="D18" s="317" t="s">
        <v>3834</v>
      </c>
      <c r="E18" s="317" t="s">
        <v>3834</v>
      </c>
      <c r="F18" s="317" t="s">
        <v>3834</v>
      </c>
      <c r="G18" s="303">
        <v>17</v>
      </c>
    </row>
    <row r="19" spans="1:7" ht="16" x14ac:dyDescent="0.2">
      <c r="A19" s="305" t="s">
        <v>2492</v>
      </c>
      <c r="B19" s="317" t="str">
        <f t="shared" ca="1" si="0"/>
        <v>Fosamprenavir</v>
      </c>
      <c r="C19" s="317" t="s">
        <v>3835</v>
      </c>
      <c r="D19" s="317" t="s">
        <v>3835</v>
      </c>
      <c r="E19" s="317" t="s">
        <v>3835</v>
      </c>
      <c r="F19" s="317" t="s">
        <v>3835</v>
      </c>
      <c r="G19" s="303">
        <v>18</v>
      </c>
    </row>
    <row r="20" spans="1:7" ht="16" x14ac:dyDescent="0.2">
      <c r="A20" s="305" t="s">
        <v>2492</v>
      </c>
      <c r="B20" s="317" t="str">
        <f t="shared" ca="1" si="0"/>
        <v>Lamivudine</v>
      </c>
      <c r="C20" s="317" t="s">
        <v>3836</v>
      </c>
      <c r="D20" s="317" t="s">
        <v>3836</v>
      </c>
      <c r="E20" s="317" t="s">
        <v>3836</v>
      </c>
      <c r="F20" s="317" t="s">
        <v>3836</v>
      </c>
      <c r="G20" s="303">
        <v>19</v>
      </c>
    </row>
    <row r="21" spans="1:7" ht="16" x14ac:dyDescent="0.2">
      <c r="A21" s="305" t="s">
        <v>2492</v>
      </c>
      <c r="B21" s="317" t="str">
        <f t="shared" ca="1" si="0"/>
        <v>Lamivudine/Tenofovir</v>
      </c>
      <c r="C21" s="317" t="s">
        <v>3980</v>
      </c>
      <c r="D21" s="317" t="s">
        <v>3980</v>
      </c>
      <c r="E21" s="317" t="s">
        <v>3980</v>
      </c>
      <c r="F21" s="317" t="s">
        <v>3980</v>
      </c>
      <c r="G21" s="303">
        <v>20</v>
      </c>
    </row>
    <row r="22" spans="1:7" ht="16" x14ac:dyDescent="0.2">
      <c r="A22" s="305" t="s">
        <v>2492</v>
      </c>
      <c r="B22" s="317" t="str">
        <f t="shared" ca="1" si="0"/>
        <v>Lamivudine/Tenofovir+Atazanavir+Ritonavir</v>
      </c>
      <c r="C22" s="317" t="s">
        <v>3981</v>
      </c>
      <c r="D22" s="317" t="s">
        <v>3981</v>
      </c>
      <c r="E22" s="317" t="s">
        <v>3981</v>
      </c>
      <c r="F22" s="317" t="s">
        <v>3981</v>
      </c>
      <c r="G22" s="303">
        <v>21</v>
      </c>
    </row>
    <row r="23" spans="1:7" ht="16" x14ac:dyDescent="0.2">
      <c r="A23" s="305" t="s">
        <v>2492</v>
      </c>
      <c r="B23" s="317" t="str">
        <f t="shared" ca="1" si="0"/>
        <v>Lamivudine/Zidovudine</v>
      </c>
      <c r="C23" s="317" t="s">
        <v>3837</v>
      </c>
      <c r="D23" s="317" t="s">
        <v>3837</v>
      </c>
      <c r="E23" s="317" t="s">
        <v>3837</v>
      </c>
      <c r="F23" s="317" t="s">
        <v>3837</v>
      </c>
      <c r="G23" s="303">
        <v>22</v>
      </c>
    </row>
    <row r="24" spans="1:7" ht="16" x14ac:dyDescent="0.2">
      <c r="A24" s="305" t="s">
        <v>2492</v>
      </c>
      <c r="B24" s="317" t="str">
        <f t="shared" ca="1" si="0"/>
        <v>Lamivudine/Zidovudine+Efavirenz</v>
      </c>
      <c r="C24" s="317" t="s">
        <v>3982</v>
      </c>
      <c r="D24" s="317" t="s">
        <v>3982</v>
      </c>
      <c r="E24" s="317" t="s">
        <v>3982</v>
      </c>
      <c r="F24" s="317" t="s">
        <v>3982</v>
      </c>
      <c r="G24" s="303">
        <v>23</v>
      </c>
    </row>
    <row r="25" spans="1:7" ht="16" x14ac:dyDescent="0.2">
      <c r="A25" s="305" t="s">
        <v>2492</v>
      </c>
      <c r="B25" s="317" t="str">
        <f t="shared" ca="1" si="0"/>
        <v>Lopinavir/Ritonavir</v>
      </c>
      <c r="C25" s="317" t="s">
        <v>3838</v>
      </c>
      <c r="D25" s="317" t="s">
        <v>3838</v>
      </c>
      <c r="E25" s="317" t="s">
        <v>3838</v>
      </c>
      <c r="F25" s="317" t="s">
        <v>3838</v>
      </c>
      <c r="G25" s="303">
        <v>24</v>
      </c>
    </row>
    <row r="26" spans="1:7" ht="16" x14ac:dyDescent="0.2">
      <c r="A26" s="305" t="s">
        <v>2492</v>
      </c>
      <c r="B26" s="317" t="str">
        <f t="shared" ca="1" si="0"/>
        <v>Nevirapine</v>
      </c>
      <c r="C26" s="317" t="s">
        <v>3839</v>
      </c>
      <c r="D26" s="317" t="s">
        <v>3839</v>
      </c>
      <c r="E26" s="317" t="s">
        <v>3839</v>
      </c>
      <c r="F26" s="317" t="s">
        <v>3839</v>
      </c>
      <c r="G26" s="303">
        <v>25</v>
      </c>
    </row>
    <row r="27" spans="1:7" ht="16" x14ac:dyDescent="0.2">
      <c r="A27" s="305" t="s">
        <v>2492</v>
      </c>
      <c r="B27" s="317" t="str">
        <f t="shared" ca="1" si="0"/>
        <v>Nevirapine 10mg/ml oral suspension 240ml</v>
      </c>
      <c r="C27" s="318" t="s">
        <v>3983</v>
      </c>
      <c r="D27" s="318" t="s">
        <v>3983</v>
      </c>
      <c r="E27" s="318" t="s">
        <v>3983</v>
      </c>
      <c r="F27" s="318" t="s">
        <v>3983</v>
      </c>
      <c r="G27" s="303">
        <v>26</v>
      </c>
    </row>
    <row r="28" spans="1:7" ht="16" x14ac:dyDescent="0.2">
      <c r="A28" s="305" t="s">
        <v>2492</v>
      </c>
      <c r="B28" s="317" t="str">
        <f t="shared" ca="1" si="0"/>
        <v>Raltegravir</v>
      </c>
      <c r="C28" s="317" t="s">
        <v>2506</v>
      </c>
      <c r="D28" s="317" t="s">
        <v>2506</v>
      </c>
      <c r="E28" s="317" t="s">
        <v>2506</v>
      </c>
      <c r="F28" s="317" t="s">
        <v>2506</v>
      </c>
      <c r="G28" s="303">
        <v>27</v>
      </c>
    </row>
    <row r="29" spans="1:7" ht="16" x14ac:dyDescent="0.2">
      <c r="A29" s="305" t="s">
        <v>2492</v>
      </c>
      <c r="B29" s="317" t="str">
        <f t="shared" ca="1" si="0"/>
        <v>Ritonavir</v>
      </c>
      <c r="C29" s="317" t="s">
        <v>3840</v>
      </c>
      <c r="D29" s="317" t="s">
        <v>3840</v>
      </c>
      <c r="E29" s="317" t="s">
        <v>3840</v>
      </c>
      <c r="F29" s="317" t="s">
        <v>3840</v>
      </c>
      <c r="G29" s="303">
        <v>28</v>
      </c>
    </row>
    <row r="30" spans="1:7" ht="16" x14ac:dyDescent="0.2">
      <c r="A30" s="305" t="s">
        <v>2492</v>
      </c>
      <c r="B30" s="317" t="str">
        <f t="shared" ca="1" si="0"/>
        <v>Tenofovir</v>
      </c>
      <c r="C30" s="317" t="s">
        <v>3985</v>
      </c>
      <c r="D30" s="317" t="s">
        <v>3985</v>
      </c>
      <c r="E30" s="317" t="s">
        <v>3985</v>
      </c>
      <c r="F30" s="317" t="s">
        <v>3985</v>
      </c>
      <c r="G30" s="303">
        <v>29</v>
      </c>
    </row>
    <row r="31" spans="1:7" ht="16" x14ac:dyDescent="0.2">
      <c r="A31" s="305" t="s">
        <v>2492</v>
      </c>
      <c r="B31" s="317" t="str">
        <f t="shared" ca="1" si="0"/>
        <v>Zidovudine</v>
      </c>
      <c r="C31" s="317" t="s">
        <v>3841</v>
      </c>
      <c r="D31" s="317" t="s">
        <v>3841</v>
      </c>
      <c r="E31" s="317" t="s">
        <v>3841</v>
      </c>
      <c r="F31" s="317" t="s">
        <v>3841</v>
      </c>
      <c r="G31" s="303">
        <v>30</v>
      </c>
    </row>
    <row r="32" spans="1:7" ht="16" x14ac:dyDescent="0.2">
      <c r="A32" s="305" t="s">
        <v>2494</v>
      </c>
      <c r="B32" s="317" t="str">
        <f t="shared" ca="1" si="0"/>
        <v>Amikacin</v>
      </c>
      <c r="C32" s="317" t="s">
        <v>2507</v>
      </c>
      <c r="D32" s="317" t="s">
        <v>2507</v>
      </c>
      <c r="E32" s="317" t="s">
        <v>2507</v>
      </c>
      <c r="F32" s="317" t="s">
        <v>2507</v>
      </c>
      <c r="G32" s="303">
        <v>47</v>
      </c>
    </row>
    <row r="33" spans="1:7" ht="16" x14ac:dyDescent="0.2">
      <c r="A33" s="305" t="s">
        <v>2494</v>
      </c>
      <c r="B33" s="317" t="str">
        <f t="shared" ca="1" si="0"/>
        <v>Amoxicillin/Clavulanic acid</v>
      </c>
      <c r="C33" s="317" t="s">
        <v>3842</v>
      </c>
      <c r="D33" s="317" t="s">
        <v>3842</v>
      </c>
      <c r="E33" s="317" t="s">
        <v>3842</v>
      </c>
      <c r="F33" s="317" t="s">
        <v>3842</v>
      </c>
      <c r="G33" s="303">
        <v>48</v>
      </c>
    </row>
    <row r="34" spans="1:7" ht="16" x14ac:dyDescent="0.2">
      <c r="A34" s="305" t="s">
        <v>2494</v>
      </c>
      <c r="B34" s="317" t="str">
        <f t="shared" ref="B34:B65" ca="1" si="1">IF(OFFSET(C34,0,LangOffset,1,1)&lt;&gt;"",OFFSET(C34,0,LangOffset,1,1),"")</f>
        <v>Bedaquiline</v>
      </c>
      <c r="C34" s="317" t="s">
        <v>3843</v>
      </c>
      <c r="D34" s="317" t="s">
        <v>3843</v>
      </c>
      <c r="E34" s="317" t="s">
        <v>3843</v>
      </c>
      <c r="F34" s="317" t="s">
        <v>3843</v>
      </c>
      <c r="G34" s="303">
        <v>49</v>
      </c>
    </row>
    <row r="35" spans="1:7" ht="16" x14ac:dyDescent="0.2">
      <c r="A35" s="305" t="s">
        <v>2494</v>
      </c>
      <c r="B35" s="317" t="str">
        <f t="shared" ca="1" si="1"/>
        <v>Clarithromycin</v>
      </c>
      <c r="C35" s="317" t="s">
        <v>2519</v>
      </c>
      <c r="D35" s="317" t="s">
        <v>2519</v>
      </c>
      <c r="E35" s="317" t="s">
        <v>2519</v>
      </c>
      <c r="F35" s="317" t="s">
        <v>2519</v>
      </c>
      <c r="G35" s="303">
        <v>50</v>
      </c>
    </row>
    <row r="36" spans="1:7" ht="16" x14ac:dyDescent="0.2">
      <c r="A36" s="305" t="s">
        <v>2494</v>
      </c>
      <c r="B36" s="317" t="str">
        <f t="shared" ca="1" si="1"/>
        <v>Clofazimine</v>
      </c>
      <c r="C36" s="317" t="s">
        <v>2521</v>
      </c>
      <c r="D36" s="317" t="s">
        <v>2521</v>
      </c>
      <c r="E36" s="317" t="s">
        <v>2521</v>
      </c>
      <c r="F36" s="317" t="s">
        <v>2521</v>
      </c>
      <c r="G36" s="303">
        <v>51</v>
      </c>
    </row>
    <row r="37" spans="1:7" ht="16" x14ac:dyDescent="0.2">
      <c r="A37" s="305" t="s">
        <v>2494</v>
      </c>
      <c r="B37" s="317" t="str">
        <f t="shared" ca="1" si="1"/>
        <v>Cycloserine</v>
      </c>
      <c r="C37" s="317" t="s">
        <v>2508</v>
      </c>
      <c r="D37" s="317" t="s">
        <v>2508</v>
      </c>
      <c r="E37" s="317" t="s">
        <v>2508</v>
      </c>
      <c r="F37" s="317" t="s">
        <v>2508</v>
      </c>
      <c r="G37" s="303">
        <v>52</v>
      </c>
    </row>
    <row r="38" spans="1:7" ht="16" x14ac:dyDescent="0.2">
      <c r="A38" s="305" t="s">
        <v>2494</v>
      </c>
      <c r="B38" s="317" t="str">
        <f t="shared" ca="1" si="1"/>
        <v>Delamanid</v>
      </c>
      <c r="C38" s="317" t="s">
        <v>3165</v>
      </c>
      <c r="D38" s="317" t="s">
        <v>3165</v>
      </c>
      <c r="E38" s="317" t="s">
        <v>3165</v>
      </c>
      <c r="F38" s="317" t="s">
        <v>3165</v>
      </c>
      <c r="G38" s="303">
        <v>53</v>
      </c>
    </row>
    <row r="39" spans="1:7" ht="16" x14ac:dyDescent="0.2">
      <c r="A39" s="305" t="s">
        <v>2494</v>
      </c>
      <c r="B39" s="317" t="str">
        <f t="shared" ca="1" si="1"/>
        <v>Ethambutol</v>
      </c>
      <c r="C39" s="317" t="s">
        <v>2509</v>
      </c>
      <c r="D39" s="317" t="s">
        <v>2509</v>
      </c>
      <c r="E39" s="317" t="s">
        <v>2509</v>
      </c>
      <c r="F39" s="317" t="s">
        <v>2509</v>
      </c>
      <c r="G39" s="303">
        <v>43</v>
      </c>
    </row>
    <row r="40" spans="1:7" ht="16" x14ac:dyDescent="0.2">
      <c r="A40" s="305" t="s">
        <v>2494</v>
      </c>
      <c r="B40" s="317" t="str">
        <f t="shared" ca="1" si="1"/>
        <v>Ethambutol/Isoniazid/Pyrazinamide/Rifampicin</v>
      </c>
      <c r="C40" s="317" t="s">
        <v>3844</v>
      </c>
      <c r="D40" s="317" t="s">
        <v>3844</v>
      </c>
      <c r="E40" s="317" t="s">
        <v>3844</v>
      </c>
      <c r="F40" s="317" t="s">
        <v>3844</v>
      </c>
      <c r="G40" s="303">
        <v>35</v>
      </c>
    </row>
    <row r="41" spans="1:7" ht="16" x14ac:dyDescent="0.2">
      <c r="A41" s="305" t="s">
        <v>2494</v>
      </c>
      <c r="B41" s="317" t="str">
        <f t="shared" ca="1" si="1"/>
        <v>Ethambutol/Isoniazid/Rifampicin</v>
      </c>
      <c r="C41" s="317" t="s">
        <v>3845</v>
      </c>
      <c r="D41" s="317" t="s">
        <v>3845</v>
      </c>
      <c r="E41" s="317" t="s">
        <v>3845</v>
      </c>
      <c r="F41" s="317" t="s">
        <v>3845</v>
      </c>
      <c r="G41" s="303">
        <v>36</v>
      </c>
    </row>
    <row r="42" spans="1:7" ht="16" x14ac:dyDescent="0.2">
      <c r="A42" s="305" t="s">
        <v>2494</v>
      </c>
      <c r="B42" s="317" t="str">
        <f t="shared" ca="1" si="1"/>
        <v>Ethionamide</v>
      </c>
      <c r="C42" s="317" t="s">
        <v>2510</v>
      </c>
      <c r="D42" s="317" t="s">
        <v>2510</v>
      </c>
      <c r="E42" s="317" t="s">
        <v>2510</v>
      </c>
      <c r="F42" s="317" t="s">
        <v>2510</v>
      </c>
      <c r="G42" s="303">
        <v>54</v>
      </c>
    </row>
    <row r="43" spans="1:7" ht="16" x14ac:dyDescent="0.2">
      <c r="A43" s="305" t="s">
        <v>2494</v>
      </c>
      <c r="B43" s="317" t="str">
        <f t="shared" ca="1" si="1"/>
        <v>Imipenem/Cilastatin</v>
      </c>
      <c r="C43" s="317" t="s">
        <v>3846</v>
      </c>
      <c r="D43" s="317" t="s">
        <v>3846</v>
      </c>
      <c r="E43" s="317" t="s">
        <v>3846</v>
      </c>
      <c r="F43" s="317" t="s">
        <v>3846</v>
      </c>
      <c r="G43" s="303">
        <v>55</v>
      </c>
    </row>
    <row r="44" spans="1:7" ht="16" x14ac:dyDescent="0.2">
      <c r="A44" s="305" t="s">
        <v>2494</v>
      </c>
      <c r="B44" s="317" t="str">
        <f t="shared" ca="1" si="1"/>
        <v>Isoniazid</v>
      </c>
      <c r="C44" s="317" t="s">
        <v>2511</v>
      </c>
      <c r="D44" s="317" t="s">
        <v>2511</v>
      </c>
      <c r="E44" s="317" t="s">
        <v>2511</v>
      </c>
      <c r="F44" s="317" t="s">
        <v>2511</v>
      </c>
      <c r="G44" s="303">
        <v>33</v>
      </c>
    </row>
    <row r="45" spans="1:7" ht="16" x14ac:dyDescent="0.2">
      <c r="A45" s="305" t="s">
        <v>2494</v>
      </c>
      <c r="B45" s="317" t="str">
        <f t="shared" ca="1" si="1"/>
        <v>Isoniazid/Pyrazinamide/Rifampicin</v>
      </c>
      <c r="C45" s="317" t="s">
        <v>3847</v>
      </c>
      <c r="D45" s="317" t="s">
        <v>3847</v>
      </c>
      <c r="E45" s="317" t="s">
        <v>3847</v>
      </c>
      <c r="F45" s="317" t="s">
        <v>3847</v>
      </c>
      <c r="G45" s="303">
        <v>37</v>
      </c>
    </row>
    <row r="46" spans="1:7" ht="128" x14ac:dyDescent="0.2">
      <c r="A46" s="305" t="s">
        <v>2494</v>
      </c>
      <c r="B46" s="317" t="str">
        <f t="shared" ca="1" si="1"/>
        <v>Isoniazid/Pyridoxine hydrochl/Sulfamethoxazole/
Trimethoprim</v>
      </c>
      <c r="C46" s="319" t="s">
        <v>4055</v>
      </c>
      <c r="D46" s="319" t="s">
        <v>4055</v>
      </c>
      <c r="E46" s="319" t="s">
        <v>4055</v>
      </c>
      <c r="F46" s="319" t="s">
        <v>4055</v>
      </c>
      <c r="G46" s="303">
        <v>32</v>
      </c>
    </row>
    <row r="47" spans="1:7" ht="16" x14ac:dyDescent="0.2">
      <c r="A47" s="305" t="s">
        <v>2494</v>
      </c>
      <c r="B47" s="317" t="str">
        <f t="shared" ca="1" si="1"/>
        <v>Isoniazid/Rifampicin</v>
      </c>
      <c r="C47" s="317" t="s">
        <v>3848</v>
      </c>
      <c r="D47" s="317" t="s">
        <v>3848</v>
      </c>
      <c r="E47" s="317" t="s">
        <v>3848</v>
      </c>
      <c r="F47" s="317" t="s">
        <v>3848</v>
      </c>
      <c r="G47" s="303">
        <v>38</v>
      </c>
    </row>
    <row r="48" spans="1:7" ht="16" x14ac:dyDescent="0.2">
      <c r="A48" s="305" t="s">
        <v>2494</v>
      </c>
      <c r="B48" s="317" t="str">
        <f t="shared" ca="1" si="1"/>
        <v>Kanamycin</v>
      </c>
      <c r="C48" s="317" t="s">
        <v>2512</v>
      </c>
      <c r="D48" s="317" t="s">
        <v>2512</v>
      </c>
      <c r="E48" s="317" t="s">
        <v>2512</v>
      </c>
      <c r="F48" s="317" t="s">
        <v>2512</v>
      </c>
      <c r="G48" s="303">
        <v>56</v>
      </c>
    </row>
    <row r="49" spans="1:7" ht="16" x14ac:dyDescent="0.2">
      <c r="A49" s="305" t="s">
        <v>2494</v>
      </c>
      <c r="B49" s="317" t="str">
        <f t="shared" ca="1" si="1"/>
        <v>Levofloxacin</v>
      </c>
      <c r="C49" s="317" t="s">
        <v>2513</v>
      </c>
      <c r="D49" s="317" t="s">
        <v>2513</v>
      </c>
      <c r="E49" s="317" t="s">
        <v>2513</v>
      </c>
      <c r="F49" s="317" t="s">
        <v>2513</v>
      </c>
      <c r="G49" s="303">
        <v>57</v>
      </c>
    </row>
    <row r="50" spans="1:7" ht="16" x14ac:dyDescent="0.2">
      <c r="A50" s="305" t="s">
        <v>2494</v>
      </c>
      <c r="B50" s="317" t="str">
        <f t="shared" ca="1" si="1"/>
        <v>Linezolide</v>
      </c>
      <c r="C50" s="317" t="s">
        <v>2520</v>
      </c>
      <c r="D50" s="317" t="s">
        <v>2520</v>
      </c>
      <c r="E50" s="317" t="s">
        <v>2520</v>
      </c>
      <c r="F50" s="317" t="s">
        <v>2520</v>
      </c>
      <c r="G50" s="303">
        <v>58</v>
      </c>
    </row>
    <row r="51" spans="1:7" ht="16" x14ac:dyDescent="0.2">
      <c r="A51" s="305" t="s">
        <v>2494</v>
      </c>
      <c r="B51" s="317" t="str">
        <f t="shared" ca="1" si="1"/>
        <v>Meropenem</v>
      </c>
      <c r="C51" s="317" t="s">
        <v>3849</v>
      </c>
      <c r="D51" s="317" t="s">
        <v>3849</v>
      </c>
      <c r="E51" s="317" t="s">
        <v>3849</v>
      </c>
      <c r="F51" s="317" t="s">
        <v>3849</v>
      </c>
      <c r="G51" s="303">
        <v>59</v>
      </c>
    </row>
    <row r="52" spans="1:7" ht="16" x14ac:dyDescent="0.2">
      <c r="A52" s="305" t="s">
        <v>2494</v>
      </c>
      <c r="B52" s="317" t="str">
        <f t="shared" ca="1" si="1"/>
        <v>Moxifloxacin</v>
      </c>
      <c r="C52" s="317" t="s">
        <v>2514</v>
      </c>
      <c r="D52" s="317" t="s">
        <v>2514</v>
      </c>
      <c r="E52" s="317" t="s">
        <v>2514</v>
      </c>
      <c r="F52" s="317" t="s">
        <v>2514</v>
      </c>
      <c r="G52" s="303">
        <v>60</v>
      </c>
    </row>
    <row r="53" spans="1:7" ht="16" x14ac:dyDescent="0.2">
      <c r="A53" s="305" t="s">
        <v>2494</v>
      </c>
      <c r="B53" s="317" t="str">
        <f t="shared" ca="1" si="1"/>
        <v>Para-AminoSalicylate Sodium</v>
      </c>
      <c r="C53" s="317" t="s">
        <v>3850</v>
      </c>
      <c r="D53" s="317" t="s">
        <v>3850</v>
      </c>
      <c r="E53" s="317" t="s">
        <v>3850</v>
      </c>
      <c r="F53" s="317" t="s">
        <v>3850</v>
      </c>
      <c r="G53" s="303">
        <v>61</v>
      </c>
    </row>
    <row r="54" spans="1:7" ht="16" x14ac:dyDescent="0.2">
      <c r="A54" s="305" t="s">
        <v>2494</v>
      </c>
      <c r="B54" s="317" t="str">
        <f t="shared" ca="1" si="1"/>
        <v>Pretomanid</v>
      </c>
      <c r="C54" s="321" t="s">
        <v>4058</v>
      </c>
      <c r="D54" s="321" t="s">
        <v>4058</v>
      </c>
      <c r="E54" s="321" t="s">
        <v>4058</v>
      </c>
      <c r="F54" s="321" t="s">
        <v>4058</v>
      </c>
      <c r="G54" s="303">
        <v>62</v>
      </c>
    </row>
    <row r="55" spans="1:7" ht="16" x14ac:dyDescent="0.2">
      <c r="A55" s="305" t="s">
        <v>2494</v>
      </c>
      <c r="B55" s="317" t="str">
        <f t="shared" ca="1" si="1"/>
        <v>Prothionamide</v>
      </c>
      <c r="C55" s="317" t="s">
        <v>2515</v>
      </c>
      <c r="D55" s="317" t="s">
        <v>2515</v>
      </c>
      <c r="E55" s="317" t="s">
        <v>2515</v>
      </c>
      <c r="F55" s="317" t="s">
        <v>2515</v>
      </c>
      <c r="G55" s="303">
        <v>63</v>
      </c>
    </row>
    <row r="56" spans="1:7" ht="16" x14ac:dyDescent="0.2">
      <c r="A56" s="305" t="s">
        <v>2494</v>
      </c>
      <c r="B56" s="317" t="str">
        <f t="shared" ca="1" si="1"/>
        <v>Pyrazinamide</v>
      </c>
      <c r="C56" s="317" t="s">
        <v>2516</v>
      </c>
      <c r="D56" s="317" t="s">
        <v>2516</v>
      </c>
      <c r="E56" s="317" t="s">
        <v>2516</v>
      </c>
      <c r="F56" s="317" t="s">
        <v>2516</v>
      </c>
      <c r="G56" s="303">
        <v>44</v>
      </c>
    </row>
    <row r="57" spans="1:7" ht="16" x14ac:dyDescent="0.2">
      <c r="A57" s="305" t="s">
        <v>2494</v>
      </c>
      <c r="B57" s="317" t="str">
        <f t="shared" ca="1" si="1"/>
        <v>Rifabutin</v>
      </c>
      <c r="C57" s="317" t="s">
        <v>3166</v>
      </c>
      <c r="D57" s="317" t="s">
        <v>3166</v>
      </c>
      <c r="E57" s="317" t="s">
        <v>3166</v>
      </c>
      <c r="F57" s="317" t="s">
        <v>3166</v>
      </c>
      <c r="G57" s="303">
        <v>39</v>
      </c>
    </row>
    <row r="58" spans="1:7" ht="16" x14ac:dyDescent="0.2">
      <c r="A58" s="305" t="s">
        <v>2494</v>
      </c>
      <c r="B58" s="317" t="str">
        <f t="shared" ca="1" si="1"/>
        <v>Rifampicin</v>
      </c>
      <c r="C58" s="317" t="s">
        <v>2517</v>
      </c>
      <c r="D58" s="317" t="s">
        <v>2517</v>
      </c>
      <c r="E58" s="317" t="s">
        <v>2517</v>
      </c>
      <c r="F58" s="317" t="s">
        <v>2517</v>
      </c>
      <c r="G58" s="303">
        <v>40</v>
      </c>
    </row>
    <row r="59" spans="1:7" ht="16" x14ac:dyDescent="0.2">
      <c r="A59" s="305" t="s">
        <v>2494</v>
      </c>
      <c r="B59" s="317" t="str">
        <f t="shared" ca="1" si="1"/>
        <v>Rifapentine</v>
      </c>
      <c r="C59" s="318" t="s">
        <v>3947</v>
      </c>
      <c r="D59" s="318" t="s">
        <v>3947</v>
      </c>
      <c r="E59" s="318" t="s">
        <v>3947</v>
      </c>
      <c r="F59" s="318" t="s">
        <v>3947</v>
      </c>
      <c r="G59" s="303">
        <v>34</v>
      </c>
    </row>
    <row r="60" spans="1:7" ht="16" x14ac:dyDescent="0.2">
      <c r="A60" s="305" t="s">
        <v>2494</v>
      </c>
      <c r="B60" s="317" t="str">
        <f t="shared" ca="1" si="1"/>
        <v>Streptomycin</v>
      </c>
      <c r="C60" s="317" t="s">
        <v>2518</v>
      </c>
      <c r="D60" s="317" t="s">
        <v>2518</v>
      </c>
      <c r="E60" s="317" t="s">
        <v>2518</v>
      </c>
      <c r="F60" s="317" t="s">
        <v>2518</v>
      </c>
      <c r="G60" s="303">
        <v>64</v>
      </c>
    </row>
    <row r="61" spans="1:7" ht="16" x14ac:dyDescent="0.2">
      <c r="A61" s="305" t="s">
        <v>2494</v>
      </c>
      <c r="B61" s="317" t="str">
        <f t="shared" ca="1" si="1"/>
        <v>TB Cat I+III Patient Kit A</v>
      </c>
      <c r="C61" s="317" t="s">
        <v>4056</v>
      </c>
      <c r="D61" s="317" t="s">
        <v>4056</v>
      </c>
      <c r="E61" s="317" t="s">
        <v>4056</v>
      </c>
      <c r="F61" s="317" t="s">
        <v>4056</v>
      </c>
      <c r="G61" s="303">
        <v>41</v>
      </c>
    </row>
    <row r="62" spans="1:7" ht="16" x14ac:dyDescent="0.2">
      <c r="A62" s="305" t="s">
        <v>2494</v>
      </c>
      <c r="B62" s="317" t="str">
        <f t="shared" ca="1" si="1"/>
        <v>TB Cat I+III Patient Kit C</v>
      </c>
      <c r="C62" s="317" t="s">
        <v>4057</v>
      </c>
      <c r="D62" s="317" t="s">
        <v>4057</v>
      </c>
      <c r="E62" s="317" t="s">
        <v>4057</v>
      </c>
      <c r="F62" s="317" t="s">
        <v>4057</v>
      </c>
      <c r="G62" s="303">
        <v>42</v>
      </c>
    </row>
    <row r="63" spans="1:7" ht="16" x14ac:dyDescent="0.2">
      <c r="A63" s="305" t="s">
        <v>2494</v>
      </c>
      <c r="B63" s="317" t="str">
        <f t="shared" ca="1" si="1"/>
        <v xml:space="preserve">Terizidone </v>
      </c>
      <c r="C63" s="317" t="s">
        <v>4059</v>
      </c>
      <c r="D63" s="317" t="s">
        <v>4059</v>
      </c>
      <c r="E63" s="317" t="s">
        <v>4059</v>
      </c>
      <c r="F63" s="317" t="s">
        <v>4059</v>
      </c>
      <c r="G63" s="303">
        <v>65</v>
      </c>
    </row>
    <row r="64" spans="1:7" ht="16" x14ac:dyDescent="0.2">
      <c r="A64" s="305" t="s">
        <v>2495</v>
      </c>
      <c r="B64" s="317" t="str">
        <f t="shared" ca="1" si="1"/>
        <v>Amodiaquine+Sulfadoxine/Pyrimethamine</v>
      </c>
      <c r="C64" s="317" t="s">
        <v>4129</v>
      </c>
      <c r="D64" s="317" t="s">
        <v>4129</v>
      </c>
      <c r="E64" s="317" t="s">
        <v>4129</v>
      </c>
      <c r="F64" s="317" t="s">
        <v>4129</v>
      </c>
      <c r="G64" s="303">
        <v>66</v>
      </c>
    </row>
    <row r="65" spans="1:7" ht="16" x14ac:dyDescent="0.2">
      <c r="A65" s="305" t="s">
        <v>2495</v>
      </c>
      <c r="B65" s="317" t="str">
        <f t="shared" ca="1" si="1"/>
        <v>Artemether</v>
      </c>
      <c r="C65" s="317" t="s">
        <v>4130</v>
      </c>
      <c r="D65" s="317" t="s">
        <v>4130</v>
      </c>
      <c r="E65" s="317" t="s">
        <v>4130</v>
      </c>
      <c r="F65" s="317" t="s">
        <v>4130</v>
      </c>
      <c r="G65" s="303">
        <v>67</v>
      </c>
    </row>
    <row r="66" spans="1:7" ht="16" x14ac:dyDescent="0.2">
      <c r="A66" s="305" t="s">
        <v>2495</v>
      </c>
      <c r="B66" s="317" t="str">
        <f t="shared" ref="B66:B97" ca="1" si="2">IF(OFFSET(C66,0,LangOffset,1,1)&lt;&gt;"",OFFSET(C66,0,LangOffset,1,1),"")</f>
        <v>Artemether/Lumefantrine</v>
      </c>
      <c r="C66" s="317" t="s">
        <v>3851</v>
      </c>
      <c r="D66" s="317" t="s">
        <v>3851</v>
      </c>
      <c r="E66" s="317" t="s">
        <v>3851</v>
      </c>
      <c r="F66" s="317" t="s">
        <v>3851</v>
      </c>
      <c r="G66" s="303">
        <v>68</v>
      </c>
    </row>
    <row r="67" spans="1:7" ht="16" x14ac:dyDescent="0.2">
      <c r="A67" s="305" t="s">
        <v>2495</v>
      </c>
      <c r="B67" s="317" t="str">
        <f t="shared" ca="1" si="2"/>
        <v>Artesunate</v>
      </c>
      <c r="C67" s="317" t="s">
        <v>2522</v>
      </c>
      <c r="D67" s="317" t="s">
        <v>2522</v>
      </c>
      <c r="E67" s="317" t="s">
        <v>2522</v>
      </c>
      <c r="F67" s="317" t="s">
        <v>2522</v>
      </c>
      <c r="G67" s="303">
        <v>69</v>
      </c>
    </row>
    <row r="68" spans="1:7" ht="16" x14ac:dyDescent="0.2">
      <c r="A68" s="305" t="s">
        <v>2495</v>
      </c>
      <c r="B68" s="317" t="str">
        <f t="shared" ca="1" si="2"/>
        <v>Artesunate/amodiaquine</v>
      </c>
      <c r="C68" s="317" t="s">
        <v>4131</v>
      </c>
      <c r="D68" s="317" t="s">
        <v>4131</v>
      </c>
      <c r="E68" s="317" t="s">
        <v>4131</v>
      </c>
      <c r="F68" s="317" t="s">
        <v>4131</v>
      </c>
      <c r="G68" s="303">
        <v>70</v>
      </c>
    </row>
    <row r="69" spans="1:7" ht="16" x14ac:dyDescent="0.2">
      <c r="A69" s="305" t="s">
        <v>2495</v>
      </c>
      <c r="B69" s="317" t="str">
        <f t="shared" ca="1" si="2"/>
        <v>Artesunate/Mefloquine</v>
      </c>
      <c r="C69" s="317" t="s">
        <v>3852</v>
      </c>
      <c r="D69" s="317" t="s">
        <v>3852</v>
      </c>
      <c r="E69" s="317" t="s">
        <v>3852</v>
      </c>
      <c r="F69" s="317" t="s">
        <v>3852</v>
      </c>
      <c r="G69" s="303">
        <v>71</v>
      </c>
    </row>
    <row r="70" spans="1:7" ht="16" x14ac:dyDescent="0.2">
      <c r="A70" s="305" t="s">
        <v>2495</v>
      </c>
      <c r="B70" s="317" t="str">
        <f t="shared" ca="1" si="2"/>
        <v>Artesunate/Pyronaridine</v>
      </c>
      <c r="C70" s="317" t="s">
        <v>3853</v>
      </c>
      <c r="D70" s="317" t="s">
        <v>3853</v>
      </c>
      <c r="E70" s="317" t="s">
        <v>3853</v>
      </c>
      <c r="F70" s="317" t="s">
        <v>3853</v>
      </c>
      <c r="G70" s="303">
        <v>72</v>
      </c>
    </row>
    <row r="71" spans="1:7" ht="16" x14ac:dyDescent="0.2">
      <c r="A71" s="305" t="s">
        <v>2495</v>
      </c>
      <c r="B71" s="317" t="str">
        <f t="shared" ca="1" si="2"/>
        <v>Artesunate+Sulfadoxine/Pyrimethamine</v>
      </c>
      <c r="C71" s="317" t="s">
        <v>4132</v>
      </c>
      <c r="D71" s="317" t="s">
        <v>4132</v>
      </c>
      <c r="E71" s="317" t="s">
        <v>4132</v>
      </c>
      <c r="F71" s="317" t="s">
        <v>4132</v>
      </c>
      <c r="G71" s="303">
        <v>73</v>
      </c>
    </row>
    <row r="72" spans="1:7" ht="16" x14ac:dyDescent="0.2">
      <c r="A72" s="305" t="s">
        <v>2495</v>
      </c>
      <c r="B72" s="317" t="str">
        <f t="shared" ca="1" si="2"/>
        <v>Chloroquine</v>
      </c>
      <c r="C72" s="317" t="s">
        <v>2523</v>
      </c>
      <c r="D72" s="317" t="s">
        <v>2523</v>
      </c>
      <c r="E72" s="317" t="s">
        <v>2523</v>
      </c>
      <c r="F72" s="317" t="s">
        <v>2523</v>
      </c>
      <c r="G72" s="303">
        <v>74</v>
      </c>
    </row>
    <row r="73" spans="1:7" ht="16" x14ac:dyDescent="0.2">
      <c r="A73" s="305" t="s">
        <v>2495</v>
      </c>
      <c r="B73" s="317" t="str">
        <f t="shared" ca="1" si="2"/>
        <v>Mefloquine</v>
      </c>
      <c r="C73" s="317" t="s">
        <v>2524</v>
      </c>
      <c r="D73" s="317" t="s">
        <v>2524</v>
      </c>
      <c r="E73" s="317" t="s">
        <v>2524</v>
      </c>
      <c r="F73" s="317" t="s">
        <v>2524</v>
      </c>
      <c r="G73" s="303">
        <v>75</v>
      </c>
    </row>
    <row r="74" spans="1:7" ht="16" x14ac:dyDescent="0.2">
      <c r="A74" s="305" t="s">
        <v>2495</v>
      </c>
      <c r="B74" s="317" t="str">
        <f t="shared" ca="1" si="2"/>
        <v>Piperaquine/Dihydroartemisinin</v>
      </c>
      <c r="C74" s="317" t="s">
        <v>4133</v>
      </c>
      <c r="D74" s="317" t="s">
        <v>4133</v>
      </c>
      <c r="E74" s="317" t="s">
        <v>4133</v>
      </c>
      <c r="F74" s="317" t="s">
        <v>4133</v>
      </c>
      <c r="G74" s="303">
        <v>77</v>
      </c>
    </row>
    <row r="75" spans="1:7" ht="16" x14ac:dyDescent="0.2">
      <c r="A75" s="305" t="s">
        <v>2495</v>
      </c>
      <c r="B75" s="317" t="str">
        <f t="shared" ca="1" si="2"/>
        <v>Primaquine</v>
      </c>
      <c r="C75" s="317" t="s">
        <v>2525</v>
      </c>
      <c r="D75" s="317" t="s">
        <v>2525</v>
      </c>
      <c r="E75" s="317" t="s">
        <v>2525</v>
      </c>
      <c r="F75" s="317" t="s">
        <v>2525</v>
      </c>
      <c r="G75" s="303">
        <v>78</v>
      </c>
    </row>
    <row r="76" spans="1:7" ht="16" x14ac:dyDescent="0.2">
      <c r="A76" s="305" t="s">
        <v>2495</v>
      </c>
      <c r="B76" s="317" t="str">
        <f t="shared" ca="1" si="2"/>
        <v>Proguanil</v>
      </c>
      <c r="C76" s="328" t="s">
        <v>2527</v>
      </c>
      <c r="D76" s="328" t="s">
        <v>2527</v>
      </c>
      <c r="E76" s="328" t="s">
        <v>2527</v>
      </c>
      <c r="F76" s="328" t="s">
        <v>2527</v>
      </c>
      <c r="G76" s="303">
        <v>79</v>
      </c>
    </row>
    <row r="77" spans="1:7" ht="16" x14ac:dyDescent="0.2">
      <c r="A77" s="305" t="s">
        <v>2495</v>
      </c>
      <c r="B77" s="317" t="str">
        <f t="shared" ca="1" si="2"/>
        <v>Quinine</v>
      </c>
      <c r="C77" s="328" t="s">
        <v>2526</v>
      </c>
      <c r="D77" s="328" t="s">
        <v>2526</v>
      </c>
      <c r="E77" s="328" t="s">
        <v>2526</v>
      </c>
      <c r="F77" s="328" t="s">
        <v>2526</v>
      </c>
      <c r="G77" s="303">
        <v>80</v>
      </c>
    </row>
    <row r="78" spans="1:7" ht="16" x14ac:dyDescent="0.2">
      <c r="A78" s="305" t="s">
        <v>2495</v>
      </c>
      <c r="B78" s="317" t="str">
        <f t="shared" ca="1" si="2"/>
        <v>Sulfadoxine/Pyrimethamine</v>
      </c>
      <c r="C78" s="317" t="s">
        <v>3854</v>
      </c>
      <c r="D78" s="317" t="s">
        <v>3854</v>
      </c>
      <c r="E78" s="317" t="s">
        <v>3854</v>
      </c>
      <c r="F78" s="317" t="s">
        <v>3854</v>
      </c>
      <c r="G78" s="303">
        <v>81</v>
      </c>
    </row>
    <row r="79" spans="1:7" ht="15" x14ac:dyDescent="0.2">
      <c r="A79" s="329" t="s">
        <v>2496</v>
      </c>
      <c r="B79" s="317" t="str">
        <f t="shared" ca="1" si="2"/>
        <v>Buprenorphine-opioid substitute</v>
      </c>
      <c r="C79" s="317" t="s">
        <v>4190</v>
      </c>
      <c r="D79" s="317" t="s">
        <v>4190</v>
      </c>
      <c r="E79" s="317" t="s">
        <v>4190</v>
      </c>
      <c r="F79" s="317" t="s">
        <v>4190</v>
      </c>
      <c r="G79" s="303">
        <v>82</v>
      </c>
    </row>
    <row r="80" spans="1:7" ht="15" x14ac:dyDescent="0.2">
      <c r="A80" s="329" t="s">
        <v>2496</v>
      </c>
      <c r="B80" s="317" t="str">
        <f t="shared" ca="1" si="2"/>
        <v>Methadone-opioid substitute</v>
      </c>
      <c r="C80" s="317" t="s">
        <v>4191</v>
      </c>
      <c r="D80" s="317" t="s">
        <v>4191</v>
      </c>
      <c r="E80" s="317" t="s">
        <v>4191</v>
      </c>
      <c r="F80" s="317" t="s">
        <v>4191</v>
      </c>
      <c r="G80" s="303">
        <v>83</v>
      </c>
    </row>
    <row r="81" spans="1:7" ht="16" x14ac:dyDescent="0.2">
      <c r="A81" s="305" t="s">
        <v>3950</v>
      </c>
      <c r="B81" s="317" t="str">
        <f t="shared" ca="1" si="2"/>
        <v>zz Other anti-TB medicine</v>
      </c>
      <c r="C81" s="320" t="s">
        <v>4060</v>
      </c>
      <c r="D81" s="320" t="s">
        <v>4060</v>
      </c>
      <c r="E81" s="320" t="s">
        <v>4060</v>
      </c>
      <c r="F81" s="320" t="s">
        <v>4060</v>
      </c>
      <c r="G81" s="303">
        <v>45</v>
      </c>
    </row>
    <row r="82" spans="1:7" ht="16" x14ac:dyDescent="0.2">
      <c r="A82" s="305" t="s">
        <v>3950</v>
      </c>
      <c r="B82" s="317" t="str">
        <f t="shared" ca="1" si="2"/>
        <v>zz Other antimalaria medicine</v>
      </c>
      <c r="C82" s="317" t="s">
        <v>4134</v>
      </c>
      <c r="D82" s="317" t="s">
        <v>4134</v>
      </c>
      <c r="E82" s="317" t="s">
        <v>4134</v>
      </c>
      <c r="F82" s="317" t="s">
        <v>4134</v>
      </c>
      <c r="G82" s="303">
        <v>76</v>
      </c>
    </row>
    <row r="83" spans="1:7" ht="16" x14ac:dyDescent="0.2">
      <c r="A83" s="305" t="s">
        <v>3950</v>
      </c>
      <c r="B83" s="317" t="str">
        <f t="shared" ca="1" si="2"/>
        <v>ZZ Other ARV</v>
      </c>
      <c r="C83" s="317" t="s">
        <v>4054</v>
      </c>
      <c r="D83" s="317" t="s">
        <v>3984</v>
      </c>
      <c r="E83" s="317" t="s">
        <v>3984</v>
      </c>
      <c r="F83" s="317" t="s">
        <v>3984</v>
      </c>
      <c r="G83" s="303">
        <v>31</v>
      </c>
    </row>
    <row r="84" spans="1:7" ht="16" x14ac:dyDescent="0.2">
      <c r="A84" s="305" t="s">
        <v>3950</v>
      </c>
      <c r="B84" s="317" t="str">
        <f t="shared" ca="1" si="2"/>
        <v>zz Other MDR/XDR TB medicine</v>
      </c>
      <c r="C84" s="320" t="s">
        <v>4061</v>
      </c>
      <c r="D84" s="320" t="s">
        <v>4061</v>
      </c>
      <c r="E84" s="320" t="s">
        <v>4061</v>
      </c>
      <c r="F84" s="320" t="s">
        <v>4061</v>
      </c>
      <c r="G84" s="303">
        <v>46</v>
      </c>
    </row>
    <row r="85" spans="1:7" ht="16" x14ac:dyDescent="0.2">
      <c r="A85" s="305" t="s">
        <v>3950</v>
      </c>
      <c r="B85" s="317" t="str">
        <f t="shared" ca="1" si="2"/>
        <v>zz Other-opioid substitute</v>
      </c>
      <c r="C85" s="317" t="s">
        <v>4192</v>
      </c>
      <c r="D85" s="317" t="s">
        <v>4192</v>
      </c>
      <c r="E85" s="317" t="s">
        <v>4192</v>
      </c>
      <c r="F85" s="317" t="s">
        <v>4192</v>
      </c>
      <c r="G85" s="303">
        <v>84</v>
      </c>
    </row>
    <row r="86" spans="1:7" ht="16" x14ac:dyDescent="0.2">
      <c r="A86" s="305" t="s">
        <v>2497</v>
      </c>
      <c r="B86" s="317" t="str">
        <f t="shared" ca="1" si="2"/>
        <v>LLINs (mass campaign)</v>
      </c>
      <c r="C86" s="317" t="s">
        <v>4196</v>
      </c>
      <c r="D86" s="317" t="s">
        <v>4196</v>
      </c>
      <c r="E86" s="317" t="s">
        <v>4196</v>
      </c>
      <c r="F86" s="317" t="s">
        <v>4196</v>
      </c>
      <c r="G86" s="303">
        <v>85</v>
      </c>
    </row>
    <row r="87" spans="1:7" ht="16" x14ac:dyDescent="0.2">
      <c r="A87" s="305" t="s">
        <v>2497</v>
      </c>
      <c r="B87" s="317" t="str">
        <f t="shared" ca="1" si="2"/>
        <v>LLINs (routine distribution)</v>
      </c>
      <c r="C87" s="317" t="s">
        <v>4197</v>
      </c>
      <c r="D87" s="317" t="s">
        <v>4197</v>
      </c>
      <c r="E87" s="317" t="s">
        <v>4197</v>
      </c>
      <c r="F87" s="317" t="s">
        <v>4197</v>
      </c>
      <c r="G87" s="303">
        <v>86</v>
      </c>
    </row>
    <row r="88" spans="1:7" ht="16" x14ac:dyDescent="0.2">
      <c r="A88" s="305" t="s">
        <v>2498</v>
      </c>
      <c r="B88" s="317" t="str">
        <f t="shared" ca="1" si="2"/>
        <v>Lubricant</v>
      </c>
      <c r="C88" s="317" t="s">
        <v>4198</v>
      </c>
      <c r="D88" s="317" t="s">
        <v>4198</v>
      </c>
      <c r="E88" s="317" t="s">
        <v>4198</v>
      </c>
      <c r="F88" s="317" t="s">
        <v>4198</v>
      </c>
      <c r="G88" s="303">
        <v>87</v>
      </c>
    </row>
    <row r="89" spans="1:7" ht="16" x14ac:dyDescent="0.2">
      <c r="A89" s="305" t="s">
        <v>2498</v>
      </c>
      <c r="B89" s="317" t="str">
        <f t="shared" ca="1" si="2"/>
        <v>Male condom</v>
      </c>
      <c r="C89" s="317" t="s">
        <v>4199</v>
      </c>
      <c r="D89" s="317" t="s">
        <v>4199</v>
      </c>
      <c r="E89" s="317" t="s">
        <v>4199</v>
      </c>
      <c r="F89" s="317" t="s">
        <v>4199</v>
      </c>
      <c r="G89" s="303">
        <v>88</v>
      </c>
    </row>
    <row r="90" spans="1:7" ht="16" x14ac:dyDescent="0.2">
      <c r="A90" s="305" t="s">
        <v>2499</v>
      </c>
      <c r="B90" s="317" t="str">
        <f t="shared" ca="1" si="2"/>
        <v>Female condom</v>
      </c>
      <c r="C90" s="317" t="s">
        <v>4200</v>
      </c>
      <c r="D90" s="317" t="s">
        <v>4200</v>
      </c>
      <c r="E90" s="317" t="s">
        <v>4200</v>
      </c>
      <c r="F90" s="317" t="s">
        <v>4200</v>
      </c>
      <c r="G90" s="303">
        <v>89</v>
      </c>
    </row>
    <row r="91" spans="1:7" ht="16" x14ac:dyDescent="0.2">
      <c r="A91" s="305" t="s">
        <v>2500</v>
      </c>
      <c r="B91" s="317" t="str">
        <f t="shared" ca="1" si="2"/>
        <v>Rapid Diagnostic Test - Cryptococcus</v>
      </c>
      <c r="C91" s="317" t="s">
        <v>4253</v>
      </c>
      <c r="D91" s="317" t="s">
        <v>4253</v>
      </c>
      <c r="E91" s="317" t="s">
        <v>4253</v>
      </c>
      <c r="F91" s="317" t="s">
        <v>4253</v>
      </c>
      <c r="G91" s="303">
        <v>90</v>
      </c>
    </row>
    <row r="92" spans="1:7" ht="16" x14ac:dyDescent="0.2">
      <c r="A92" s="305" t="s">
        <v>2500</v>
      </c>
      <c r="B92" s="317" t="str">
        <f t="shared" ca="1" si="2"/>
        <v>Rapid Diagnostic Test - HBV</v>
      </c>
      <c r="C92" s="332" t="s">
        <v>3855</v>
      </c>
      <c r="D92" s="332" t="s">
        <v>3855</v>
      </c>
      <c r="E92" s="332" t="s">
        <v>3855</v>
      </c>
      <c r="F92" s="332" t="s">
        <v>3855</v>
      </c>
      <c r="G92" s="303">
        <v>91</v>
      </c>
    </row>
    <row r="93" spans="1:7" ht="16" x14ac:dyDescent="0.2">
      <c r="A93" s="305" t="s">
        <v>2500</v>
      </c>
      <c r="B93" s="317" t="str">
        <f t="shared" ca="1" si="2"/>
        <v>Rapid Diagnostic Test - HCV</v>
      </c>
      <c r="C93" s="332" t="s">
        <v>3856</v>
      </c>
      <c r="D93" s="332" t="s">
        <v>3856</v>
      </c>
      <c r="E93" s="332" t="s">
        <v>3856</v>
      </c>
      <c r="F93" s="332" t="s">
        <v>3856</v>
      </c>
      <c r="G93" s="303">
        <v>92</v>
      </c>
    </row>
    <row r="94" spans="1:7" ht="16" x14ac:dyDescent="0.2">
      <c r="A94" s="305" t="s">
        <v>2500</v>
      </c>
      <c r="B94" s="317" t="str">
        <f t="shared" ca="1" si="2"/>
        <v>Rapid Diagnostic Test - Syphilis</v>
      </c>
      <c r="C94" s="317" t="s">
        <v>4254</v>
      </c>
      <c r="D94" s="317" t="s">
        <v>4254</v>
      </c>
      <c r="E94" s="317" t="s">
        <v>4254</v>
      </c>
      <c r="F94" s="317" t="s">
        <v>4254</v>
      </c>
      <c r="G94" s="303">
        <v>93</v>
      </c>
    </row>
    <row r="95" spans="1:7" ht="16" x14ac:dyDescent="0.2">
      <c r="A95" s="305" t="s">
        <v>2500</v>
      </c>
      <c r="B95" s="317" t="str">
        <f t="shared" ca="1" si="2"/>
        <v>Rapid Diagnostic Test - HIV</v>
      </c>
      <c r="C95" s="317" t="s">
        <v>3857</v>
      </c>
      <c r="D95" s="317" t="s">
        <v>3857</v>
      </c>
      <c r="E95" s="317" t="s">
        <v>3857</v>
      </c>
      <c r="F95" s="317" t="s">
        <v>3857</v>
      </c>
      <c r="G95" s="303">
        <v>94</v>
      </c>
    </row>
    <row r="96" spans="1:7" ht="16" x14ac:dyDescent="0.2">
      <c r="A96" s="305" t="s">
        <v>2500</v>
      </c>
      <c r="B96" s="317" t="str">
        <f t="shared" ca="1" si="2"/>
        <v>Rapid Diagnostic Test - TB</v>
      </c>
      <c r="C96" s="317" t="s">
        <v>4255</v>
      </c>
      <c r="D96" s="317" t="s">
        <v>4255</v>
      </c>
      <c r="E96" s="317" t="s">
        <v>4255</v>
      </c>
      <c r="F96" s="317" t="s">
        <v>4255</v>
      </c>
      <c r="G96" s="303">
        <v>95</v>
      </c>
    </row>
    <row r="97" spans="1:7" ht="16" x14ac:dyDescent="0.2">
      <c r="A97" s="305" t="s">
        <v>2500</v>
      </c>
      <c r="B97" s="317" t="str">
        <f t="shared" ca="1" si="2"/>
        <v>Rapid Diagnostic Test - Malaria</v>
      </c>
      <c r="C97" s="317" t="s">
        <v>3858</v>
      </c>
      <c r="D97" s="317" t="s">
        <v>3858</v>
      </c>
      <c r="E97" s="317" t="s">
        <v>3858</v>
      </c>
      <c r="F97" s="317" t="s">
        <v>3858</v>
      </c>
      <c r="G97" s="303">
        <v>96</v>
      </c>
    </row>
    <row r="98" spans="1:7" ht="16" x14ac:dyDescent="0.2">
      <c r="A98" s="305" t="s">
        <v>2500</v>
      </c>
      <c r="B98" s="317" t="str">
        <f t="shared" ref="B98:B129" ca="1" si="3">IF(OFFSET(C98,0,LangOffset,1,1)&lt;&gt;"",OFFSET(C98,0,LangOffset,1,1),"")</f>
        <v>TB Molecular diagnosis/LPA-Chemicals</v>
      </c>
      <c r="C98" s="317" t="s">
        <v>4305</v>
      </c>
      <c r="D98" s="317" t="s">
        <v>4305</v>
      </c>
      <c r="E98" s="317" t="s">
        <v>4305</v>
      </c>
      <c r="F98" s="317" t="s">
        <v>4305</v>
      </c>
      <c r="G98" s="303">
        <v>97</v>
      </c>
    </row>
    <row r="99" spans="1:7" ht="16" x14ac:dyDescent="0.2">
      <c r="A99" s="305" t="s">
        <v>2500</v>
      </c>
      <c r="B99" s="317" t="str">
        <f t="shared" ca="1" si="3"/>
        <v>TB Molecular diagnosis/LPA-Other reagents</v>
      </c>
      <c r="C99" s="317" t="s">
        <v>4306</v>
      </c>
      <c r="D99" s="317" t="s">
        <v>4306</v>
      </c>
      <c r="E99" s="317" t="s">
        <v>4306</v>
      </c>
      <c r="F99" s="317" t="s">
        <v>4306</v>
      </c>
      <c r="G99" s="303">
        <v>98</v>
      </c>
    </row>
    <row r="100" spans="1:7" ht="16" x14ac:dyDescent="0.2">
      <c r="A100" s="305" t="s">
        <v>2500</v>
      </c>
      <c r="B100" s="317" t="str">
        <f t="shared" ca="1" si="3"/>
        <v>TB Molecular diagnosis/LPA-Reagents kits</v>
      </c>
      <c r="C100" s="317" t="s">
        <v>4307</v>
      </c>
      <c r="D100" s="317" t="s">
        <v>4307</v>
      </c>
      <c r="E100" s="317" t="s">
        <v>4307</v>
      </c>
      <c r="F100" s="317" t="s">
        <v>4307</v>
      </c>
      <c r="G100" s="303">
        <v>99</v>
      </c>
    </row>
    <row r="101" spans="1:7" ht="16" x14ac:dyDescent="0.2">
      <c r="A101" s="305" t="s">
        <v>2500</v>
      </c>
      <c r="B101" s="317" t="str">
        <f t="shared" ca="1" si="3"/>
        <v>MTB/MPT64 identification-Other reagents</v>
      </c>
      <c r="C101" s="317" t="s">
        <v>4308</v>
      </c>
      <c r="D101" s="317" t="s">
        <v>4308</v>
      </c>
      <c r="E101" s="317" t="s">
        <v>4308</v>
      </c>
      <c r="F101" s="317" t="s">
        <v>4308</v>
      </c>
      <c r="G101" s="303">
        <v>100</v>
      </c>
    </row>
    <row r="102" spans="1:7" ht="16" x14ac:dyDescent="0.2">
      <c r="A102" s="305" t="s">
        <v>2500</v>
      </c>
      <c r="B102" s="317" t="str">
        <f t="shared" ca="1" si="3"/>
        <v>MTB/MPT64 identification-Rapid test</v>
      </c>
      <c r="C102" s="317" t="s">
        <v>4309</v>
      </c>
      <c r="D102" s="317" t="s">
        <v>4309</v>
      </c>
      <c r="E102" s="317" t="s">
        <v>4309</v>
      </c>
      <c r="F102" s="317" t="s">
        <v>4309</v>
      </c>
      <c r="G102" s="303">
        <v>101</v>
      </c>
    </row>
    <row r="103" spans="1:7" ht="16" x14ac:dyDescent="0.2">
      <c r="A103" s="305" t="s">
        <v>2500</v>
      </c>
      <c r="B103" s="317" t="str">
        <f t="shared" ca="1" si="3"/>
        <v>Rapid Diagnostic Test - TB</v>
      </c>
      <c r="C103" s="317" t="s">
        <v>4255</v>
      </c>
      <c r="D103" s="317" t="s">
        <v>4255</v>
      </c>
      <c r="E103" s="317" t="s">
        <v>4255</v>
      </c>
      <c r="F103" s="317" t="s">
        <v>4255</v>
      </c>
      <c r="G103" s="303">
        <v>102</v>
      </c>
    </row>
    <row r="104" spans="1:7" ht="16" x14ac:dyDescent="0.2">
      <c r="A104" s="305" t="s">
        <v>3132</v>
      </c>
      <c r="B104" s="317" t="str">
        <f t="shared" ca="1" si="3"/>
        <v>Insecticides for purposes other than IRS</v>
      </c>
      <c r="C104" s="317" t="s">
        <v>4310</v>
      </c>
      <c r="D104" s="317" t="s">
        <v>4310</v>
      </c>
      <c r="E104" s="317" t="s">
        <v>4310</v>
      </c>
      <c r="F104" s="317" t="s">
        <v>4310</v>
      </c>
      <c r="G104" s="303">
        <v>103</v>
      </c>
    </row>
    <row r="105" spans="1:7" ht="16" x14ac:dyDescent="0.2">
      <c r="A105" s="305" t="s">
        <v>3132</v>
      </c>
      <c r="B105" s="317" t="str">
        <f t="shared" ca="1" si="3"/>
        <v>IRS-Insecticides</v>
      </c>
      <c r="C105" s="317" t="s">
        <v>4311</v>
      </c>
      <c r="D105" s="317" t="s">
        <v>4311</v>
      </c>
      <c r="E105" s="317" t="s">
        <v>4311</v>
      </c>
      <c r="F105" s="317" t="s">
        <v>4311</v>
      </c>
      <c r="G105" s="303">
        <v>104</v>
      </c>
    </row>
    <row r="106" spans="1:7" ht="16" x14ac:dyDescent="0.2">
      <c r="A106" s="305" t="s">
        <v>4312</v>
      </c>
      <c r="B106" s="317" t="str">
        <f t="shared" ca="1" si="3"/>
        <v>HIV Early Infant Diagnosis Reagents</v>
      </c>
      <c r="C106" s="317" t="s">
        <v>4313</v>
      </c>
      <c r="D106" s="317" t="s">
        <v>4313</v>
      </c>
      <c r="E106" s="317" t="s">
        <v>4313</v>
      </c>
      <c r="F106" s="317" t="s">
        <v>4313</v>
      </c>
      <c r="G106" s="303">
        <v>105</v>
      </c>
    </row>
    <row r="107" spans="1:7" ht="16" x14ac:dyDescent="0.2">
      <c r="A107" s="305" t="s">
        <v>4312</v>
      </c>
      <c r="B107" s="317" t="str">
        <f t="shared" ca="1" si="3"/>
        <v>HIV Viral Load test Reagents</v>
      </c>
      <c r="C107" s="317" t="s">
        <v>4314</v>
      </c>
      <c r="D107" s="317" t="s">
        <v>4314</v>
      </c>
      <c r="E107" s="317" t="s">
        <v>4314</v>
      </c>
      <c r="F107" s="317" t="s">
        <v>4314</v>
      </c>
      <c r="G107" s="303">
        <v>106</v>
      </c>
    </row>
    <row r="108" spans="1:7" ht="16" x14ac:dyDescent="0.2">
      <c r="A108" s="305" t="s">
        <v>2501</v>
      </c>
      <c r="B108" s="317" t="str">
        <f t="shared" ca="1" si="3"/>
        <v xml:space="preserve"> Flow cytometry analyzer (CD4)</v>
      </c>
      <c r="C108" s="317" t="s">
        <v>4350</v>
      </c>
      <c r="D108" s="317" t="s">
        <v>4350</v>
      </c>
      <c r="E108" s="317" t="s">
        <v>4350</v>
      </c>
      <c r="F108" s="317" t="s">
        <v>4350</v>
      </c>
      <c r="G108" s="303">
        <v>107</v>
      </c>
    </row>
    <row r="109" spans="1:7" ht="16" x14ac:dyDescent="0.2">
      <c r="A109" s="305" t="s">
        <v>2502</v>
      </c>
      <c r="B109" s="317" t="str">
        <f t="shared" ca="1" si="3"/>
        <v xml:space="preserve"> Viral load and/or EID analyzer</v>
      </c>
      <c r="C109" s="317" t="s">
        <v>4351</v>
      </c>
      <c r="D109" s="317" t="s">
        <v>4351</v>
      </c>
      <c r="E109" s="317" t="s">
        <v>4351</v>
      </c>
      <c r="F109" s="317" t="s">
        <v>4351</v>
      </c>
      <c r="G109" s="303">
        <v>108</v>
      </c>
    </row>
    <row r="110" spans="1:7" ht="16" x14ac:dyDescent="0.2">
      <c r="A110" s="305" t="s">
        <v>2503</v>
      </c>
      <c r="B110" s="317" t="str">
        <f t="shared" ca="1" si="3"/>
        <v>Microscope: Equipment</v>
      </c>
      <c r="C110" s="317" t="s">
        <v>4354</v>
      </c>
      <c r="D110" s="317" t="s">
        <v>4354</v>
      </c>
      <c r="E110" s="317" t="s">
        <v>4354</v>
      </c>
      <c r="F110" s="317" t="s">
        <v>4354</v>
      </c>
      <c r="G110" s="303">
        <v>109</v>
      </c>
    </row>
    <row r="111" spans="1:7" ht="16" x14ac:dyDescent="0.2">
      <c r="A111" s="305" t="s">
        <v>2503</v>
      </c>
      <c r="B111" s="317" t="str">
        <f t="shared" ca="1" si="3"/>
        <v>Microscope: other</v>
      </c>
      <c r="C111" s="317" t="s">
        <v>4355</v>
      </c>
      <c r="D111" s="317" t="s">
        <v>4355</v>
      </c>
      <c r="E111" s="317" t="s">
        <v>4355</v>
      </c>
      <c r="F111" s="317" t="s">
        <v>4355</v>
      </c>
      <c r="G111" s="303">
        <v>110</v>
      </c>
    </row>
    <row r="112" spans="1:7" ht="16" x14ac:dyDescent="0.2">
      <c r="A112" s="305" t="s">
        <v>2503</v>
      </c>
      <c r="B112" s="317" t="str">
        <f t="shared" ca="1" si="3"/>
        <v>Microscope: Spare parts and accessories</v>
      </c>
      <c r="C112" s="317" t="s">
        <v>4356</v>
      </c>
      <c r="D112" s="317" t="s">
        <v>4356</v>
      </c>
      <c r="E112" s="317" t="s">
        <v>4356</v>
      </c>
      <c r="F112" s="317" t="s">
        <v>4356</v>
      </c>
      <c r="G112" s="303">
        <v>111</v>
      </c>
    </row>
    <row r="113" spans="1:7" ht="16" x14ac:dyDescent="0.2">
      <c r="A113" s="305" t="s">
        <v>2504</v>
      </c>
      <c r="B113" s="317" t="str">
        <f t="shared" ca="1" si="3"/>
        <v>GeneXpert: Equipment</v>
      </c>
      <c r="C113" s="317" t="s">
        <v>4357</v>
      </c>
      <c r="D113" s="317" t="s">
        <v>4357</v>
      </c>
      <c r="E113" s="317" t="s">
        <v>4357</v>
      </c>
      <c r="F113" s="317" t="s">
        <v>4357</v>
      </c>
      <c r="G113" s="303">
        <v>112</v>
      </c>
    </row>
    <row r="114" spans="1:7" ht="16" x14ac:dyDescent="0.2">
      <c r="A114" s="305" t="s">
        <v>2504</v>
      </c>
      <c r="B114" s="317" t="str">
        <f t="shared" ca="1" si="3"/>
        <v>GeneXpert: other</v>
      </c>
      <c r="C114" s="317" t="s">
        <v>4365</v>
      </c>
      <c r="D114" s="317" t="s">
        <v>4365</v>
      </c>
      <c r="E114" s="317" t="s">
        <v>4365</v>
      </c>
      <c r="F114" s="317" t="s">
        <v>4365</v>
      </c>
      <c r="G114" s="303">
        <v>113</v>
      </c>
    </row>
    <row r="115" spans="1:7" ht="16" x14ac:dyDescent="0.2">
      <c r="A115" s="305" t="s">
        <v>2504</v>
      </c>
      <c r="B115" s="317" t="str">
        <f t="shared" ca="1" si="3"/>
        <v>GeneXpert: Spare parts and accessories</v>
      </c>
      <c r="C115" s="321" t="s">
        <v>4366</v>
      </c>
      <c r="D115" s="321" t="s">
        <v>4366</v>
      </c>
      <c r="E115" s="321" t="s">
        <v>4366</v>
      </c>
      <c r="F115" s="321" t="s">
        <v>4366</v>
      </c>
      <c r="G115" s="303">
        <v>114</v>
      </c>
    </row>
    <row r="116" spans="1:7" ht="16" x14ac:dyDescent="0.2">
      <c r="A116" s="305" t="s">
        <v>2504</v>
      </c>
      <c r="B116" s="317" t="str">
        <f t="shared" ca="1" si="3"/>
        <v>Molecular diagnosis/LPA-Equipment</v>
      </c>
      <c r="C116" s="317" t="s">
        <v>4367</v>
      </c>
      <c r="D116" s="317" t="s">
        <v>4367</v>
      </c>
      <c r="E116" s="317" t="s">
        <v>4367</v>
      </c>
      <c r="F116" s="317" t="s">
        <v>4367</v>
      </c>
      <c r="G116" s="303">
        <v>115</v>
      </c>
    </row>
    <row r="117" spans="1:7" ht="16" x14ac:dyDescent="0.2">
      <c r="A117" s="305" t="s">
        <v>2504</v>
      </c>
      <c r="B117" s="317" t="str">
        <f t="shared" ca="1" si="3"/>
        <v>Molecular diagnosis/LPA-Equipment spare parts and accessories</v>
      </c>
      <c r="C117" s="335" t="s">
        <v>4368</v>
      </c>
      <c r="D117" s="335" t="s">
        <v>4368</v>
      </c>
      <c r="E117" s="335" t="s">
        <v>4368</v>
      </c>
      <c r="F117" s="335" t="s">
        <v>4368</v>
      </c>
      <c r="G117" s="303">
        <v>116</v>
      </c>
    </row>
    <row r="118" spans="1:7" ht="16" x14ac:dyDescent="0.2">
      <c r="A118" s="305" t="s">
        <v>3859</v>
      </c>
      <c r="B118" s="317" t="str">
        <f t="shared" ca="1" si="3"/>
        <v>Warranty, maintenance and service</v>
      </c>
      <c r="C118" s="317" t="s">
        <v>4372</v>
      </c>
      <c r="D118" s="317" t="s">
        <v>4372</v>
      </c>
      <c r="E118" s="317" t="s">
        <v>4372</v>
      </c>
      <c r="F118" s="317" t="s">
        <v>4372</v>
      </c>
      <c r="G118" s="303">
        <v>117</v>
      </c>
    </row>
    <row r="119" spans="1:7" ht="16" x14ac:dyDescent="0.2">
      <c r="A119" s="305" t="s">
        <v>2505</v>
      </c>
      <c r="B119" s="317" t="str">
        <f t="shared" ca="1" si="3"/>
        <v xml:space="preserve"> Automated blood culture system, system for incubating and processing blood cultures</v>
      </c>
      <c r="C119" s="317" t="s">
        <v>4373</v>
      </c>
      <c r="D119" s="317" t="s">
        <v>4373</v>
      </c>
      <c r="E119" s="317" t="s">
        <v>4373</v>
      </c>
      <c r="F119" s="317" t="s">
        <v>4373</v>
      </c>
      <c r="G119" s="303">
        <v>118</v>
      </c>
    </row>
    <row r="120" spans="1:7" ht="16" x14ac:dyDescent="0.2">
      <c r="A120" s="305" t="s">
        <v>2505</v>
      </c>
      <c r="B120" s="317" t="str">
        <f t="shared" ca="1" si="3"/>
        <v xml:space="preserve"> Biological Safety Cabinet</v>
      </c>
      <c r="C120" s="317" t="s">
        <v>4374</v>
      </c>
      <c r="D120" s="317" t="s">
        <v>4374</v>
      </c>
      <c r="E120" s="317" t="s">
        <v>4374</v>
      </c>
      <c r="F120" s="317" t="s">
        <v>4374</v>
      </c>
      <c r="G120" s="303">
        <v>119</v>
      </c>
    </row>
    <row r="121" spans="1:7" ht="16" x14ac:dyDescent="0.2">
      <c r="A121" s="305" t="s">
        <v>2505</v>
      </c>
      <c r="B121" s="317" t="str">
        <f t="shared" ca="1" si="3"/>
        <v xml:space="preserve"> Centrifuges</v>
      </c>
      <c r="C121" s="317" t="s">
        <v>4375</v>
      </c>
      <c r="D121" s="317" t="s">
        <v>4375</v>
      </c>
      <c r="E121" s="317" t="s">
        <v>4375</v>
      </c>
      <c r="F121" s="317" t="s">
        <v>4375</v>
      </c>
      <c r="G121" s="303">
        <v>120</v>
      </c>
    </row>
    <row r="122" spans="1:7" ht="16" x14ac:dyDescent="0.2">
      <c r="A122" s="305" t="s">
        <v>2505</v>
      </c>
      <c r="B122" s="317" t="str">
        <f t="shared" ca="1" si="3"/>
        <v xml:space="preserve"> DNA extraction, amplification, isolation, purification, detection and sequencing analyzers </v>
      </c>
      <c r="C122" s="317" t="s">
        <v>4376</v>
      </c>
      <c r="D122" s="317" t="s">
        <v>4376</v>
      </c>
      <c r="E122" s="317" t="s">
        <v>4376</v>
      </c>
      <c r="F122" s="317" t="s">
        <v>4376</v>
      </c>
      <c r="G122" s="303">
        <v>121</v>
      </c>
    </row>
    <row r="123" spans="1:7" ht="16" x14ac:dyDescent="0.2">
      <c r="A123" s="305" t="s">
        <v>2505</v>
      </c>
      <c r="B123" s="317" t="str">
        <f t="shared" ca="1" si="3"/>
        <v xml:space="preserve"> Freezer</v>
      </c>
      <c r="C123" s="317" t="s">
        <v>4377</v>
      </c>
      <c r="D123" s="317" t="s">
        <v>4377</v>
      </c>
      <c r="E123" s="317" t="s">
        <v>4377</v>
      </c>
      <c r="F123" s="317" t="s">
        <v>4377</v>
      </c>
      <c r="G123" s="303">
        <v>122</v>
      </c>
    </row>
    <row r="124" spans="1:7" ht="16" x14ac:dyDescent="0.2">
      <c r="A124" s="305" t="s">
        <v>2505</v>
      </c>
      <c r="B124" s="317" t="str">
        <f t="shared" ca="1" si="3"/>
        <v xml:space="preserve"> Hematology or biochemistry analyzers </v>
      </c>
      <c r="C124" s="317" t="s">
        <v>4378</v>
      </c>
      <c r="D124" s="317" t="s">
        <v>4378</v>
      </c>
      <c r="E124" s="317" t="s">
        <v>4378</v>
      </c>
      <c r="F124" s="317" t="s">
        <v>4378</v>
      </c>
      <c r="G124" s="303">
        <v>123</v>
      </c>
    </row>
    <row r="125" spans="1:7" ht="16" x14ac:dyDescent="0.2">
      <c r="A125" s="305" t="s">
        <v>2505</v>
      </c>
      <c r="B125" s="317" t="str">
        <f t="shared" ca="1" si="3"/>
        <v xml:space="preserve"> Microbiology analyzers </v>
      </c>
      <c r="C125" s="317" t="s">
        <v>4379</v>
      </c>
      <c r="D125" s="317" t="s">
        <v>4379</v>
      </c>
      <c r="E125" s="317" t="s">
        <v>4379</v>
      </c>
      <c r="F125" s="317" t="s">
        <v>4379</v>
      </c>
      <c r="G125" s="303">
        <v>124</v>
      </c>
    </row>
    <row r="126" spans="1:7" ht="16" x14ac:dyDescent="0.2">
      <c r="A126" s="305" t="s">
        <v>2505</v>
      </c>
      <c r="B126" s="317" t="str">
        <f t="shared" ca="1" si="3"/>
        <v xml:space="preserve"> Refrigerator </v>
      </c>
      <c r="C126" s="317" t="s">
        <v>4380</v>
      </c>
      <c r="D126" s="317" t="s">
        <v>4380</v>
      </c>
      <c r="E126" s="317" t="s">
        <v>4380</v>
      </c>
      <c r="F126" s="317" t="s">
        <v>4380</v>
      </c>
      <c r="G126" s="303">
        <v>125</v>
      </c>
    </row>
    <row r="127" spans="1:7" ht="16" x14ac:dyDescent="0.2">
      <c r="A127" s="305" t="s">
        <v>2505</v>
      </c>
      <c r="B127" s="317" t="str">
        <f t="shared" ca="1" si="3"/>
        <v xml:space="preserve"> Spectrofluorimeters or fluorimeters</v>
      </c>
      <c r="C127" s="317" t="s">
        <v>4381</v>
      </c>
      <c r="D127" s="317" t="s">
        <v>4381</v>
      </c>
      <c r="E127" s="317" t="s">
        <v>4381</v>
      </c>
      <c r="F127" s="317" t="s">
        <v>4381</v>
      </c>
      <c r="G127" s="303">
        <v>126</v>
      </c>
    </row>
    <row r="128" spans="1:7" ht="16" x14ac:dyDescent="0.2">
      <c r="A128" s="305" t="s">
        <v>2505</v>
      </c>
      <c r="B128" s="317" t="str">
        <f t="shared" ca="1" si="3"/>
        <v>Autoclave for laboratory</v>
      </c>
      <c r="C128" s="318" t="s">
        <v>4382</v>
      </c>
      <c r="D128" s="318" t="s">
        <v>4382</v>
      </c>
      <c r="E128" s="318" t="s">
        <v>4382</v>
      </c>
      <c r="F128" s="318" t="s">
        <v>4382</v>
      </c>
      <c r="G128" s="303">
        <v>127</v>
      </c>
    </row>
    <row r="129" spans="1:7" ht="16" x14ac:dyDescent="0.2">
      <c r="A129" s="305" t="s">
        <v>2505</v>
      </c>
      <c r="B129" s="317" t="str">
        <f t="shared" ca="1" si="3"/>
        <v>Autoclave for laboratory: Spare parts and accessories</v>
      </c>
      <c r="C129" s="318" t="s">
        <v>4383</v>
      </c>
      <c r="D129" s="318" t="s">
        <v>4383</v>
      </c>
      <c r="E129" s="318" t="s">
        <v>4383</v>
      </c>
      <c r="F129" s="318" t="s">
        <v>4383</v>
      </c>
      <c r="G129" s="303">
        <v>128</v>
      </c>
    </row>
    <row r="130" spans="1:7" ht="16" x14ac:dyDescent="0.2">
      <c r="A130" s="305" t="s">
        <v>2505</v>
      </c>
      <c r="B130" s="317" t="str">
        <f t="shared" ref="B130:B140" ca="1" si="4">IF(OFFSET(C130,0,LangOffset,1,1)&lt;&gt;"",OFFSET(C130,0,LangOffset,1,1),"")</f>
        <v>Autoclave for waste management</v>
      </c>
      <c r="C130" s="318" t="s">
        <v>4384</v>
      </c>
      <c r="D130" s="318" t="s">
        <v>4384</v>
      </c>
      <c r="E130" s="318" t="s">
        <v>4384</v>
      </c>
      <c r="F130" s="318" t="s">
        <v>4384</v>
      </c>
      <c r="G130" s="303">
        <v>129</v>
      </c>
    </row>
    <row r="131" spans="1:7" ht="16" x14ac:dyDescent="0.2">
      <c r="A131" s="305" t="s">
        <v>2505</v>
      </c>
      <c r="B131" s="317" t="str">
        <f t="shared" ca="1" si="4"/>
        <v>Autoclave for waste management: Spare parts and accessories</v>
      </c>
      <c r="C131" s="318" t="s">
        <v>4385</v>
      </c>
      <c r="D131" s="318" t="s">
        <v>4385</v>
      </c>
      <c r="E131" s="318" t="s">
        <v>4385</v>
      </c>
      <c r="F131" s="318" t="s">
        <v>4385</v>
      </c>
      <c r="G131" s="303">
        <v>130</v>
      </c>
    </row>
    <row r="132" spans="1:7" ht="16" x14ac:dyDescent="0.2">
      <c r="A132" s="305" t="s">
        <v>2505</v>
      </c>
      <c r="B132" s="317" t="str">
        <f t="shared" ca="1" si="4"/>
        <v>Laboratory Equipment-Incubator</v>
      </c>
      <c r="C132" s="317" t="s">
        <v>4386</v>
      </c>
      <c r="D132" s="317" t="s">
        <v>4386</v>
      </c>
      <c r="E132" s="317" t="s">
        <v>4386</v>
      </c>
      <c r="F132" s="317" t="s">
        <v>4386</v>
      </c>
      <c r="G132" s="303">
        <v>131</v>
      </c>
    </row>
    <row r="133" spans="1:7" ht="16" x14ac:dyDescent="0.2">
      <c r="A133" s="305" t="s">
        <v>2505</v>
      </c>
      <c r="B133" s="317" t="str">
        <f t="shared" ca="1" si="4"/>
        <v>Laboratory equipment-Other equipment</v>
      </c>
      <c r="C133" s="317" t="s">
        <v>4387</v>
      </c>
      <c r="D133" s="317" t="s">
        <v>4387</v>
      </c>
      <c r="E133" s="317" t="s">
        <v>4387</v>
      </c>
      <c r="F133" s="317" t="s">
        <v>4387</v>
      </c>
      <c r="G133" s="303">
        <v>132</v>
      </c>
    </row>
    <row r="134" spans="1:7" ht="16" x14ac:dyDescent="0.2">
      <c r="A134" s="305" t="s">
        <v>2505</v>
      </c>
      <c r="B134" s="317" t="str">
        <f t="shared" ca="1" si="4"/>
        <v>Laboratory equipment-Spare parts and accessories</v>
      </c>
      <c r="C134" s="317" t="s">
        <v>4388</v>
      </c>
      <c r="D134" s="317" t="s">
        <v>4388</v>
      </c>
      <c r="E134" s="317" t="s">
        <v>4388</v>
      </c>
      <c r="F134" s="317" t="s">
        <v>4388</v>
      </c>
      <c r="G134" s="303">
        <v>133</v>
      </c>
    </row>
    <row r="135" spans="1:7" ht="16" x14ac:dyDescent="0.2">
      <c r="A135" s="305" t="s">
        <v>2505</v>
      </c>
      <c r="B135" s="317" t="str">
        <f t="shared" ca="1" si="4"/>
        <v>Equipment-IRS</v>
      </c>
      <c r="C135" s="317" t="s">
        <v>4389</v>
      </c>
      <c r="D135" s="317" t="s">
        <v>4389</v>
      </c>
      <c r="E135" s="317" t="s">
        <v>4389</v>
      </c>
      <c r="F135" s="317" t="s">
        <v>4389</v>
      </c>
      <c r="G135" s="303">
        <v>134</v>
      </c>
    </row>
    <row r="136" spans="1:7" ht="112" x14ac:dyDescent="0.2">
      <c r="A136" s="305" t="s">
        <v>2505</v>
      </c>
      <c r="B136" s="317" t="str">
        <f t="shared" ca="1" si="4"/>
        <v>Vector control equipment for purposes other than IRS</v>
      </c>
      <c r="C136" s="328" t="s">
        <v>4390</v>
      </c>
      <c r="D136" s="328" t="s">
        <v>4390</v>
      </c>
      <c r="E136" s="328" t="s">
        <v>4390</v>
      </c>
      <c r="F136" s="328" t="s">
        <v>4390</v>
      </c>
      <c r="G136" s="303">
        <v>135</v>
      </c>
    </row>
    <row r="137" spans="1:7" ht="16" x14ac:dyDescent="0.2">
      <c r="A137" s="305" t="s">
        <v>2505</v>
      </c>
      <c r="B137" s="317" t="str">
        <f t="shared" ca="1" si="4"/>
        <v>Laboratory Equipment-BACTEC MGIT 960 system</v>
      </c>
      <c r="C137" s="317" t="s">
        <v>4391</v>
      </c>
      <c r="D137" s="317" t="s">
        <v>4391</v>
      </c>
      <c r="E137" s="317" t="s">
        <v>4391</v>
      </c>
      <c r="F137" s="317" t="s">
        <v>4391</v>
      </c>
      <c r="G137" s="303">
        <v>136</v>
      </c>
    </row>
    <row r="138" spans="1:7" ht="16" x14ac:dyDescent="0.2">
      <c r="A138" s="305" t="s">
        <v>2505</v>
      </c>
      <c r="B138" s="317" t="str">
        <f t="shared" ca="1" si="4"/>
        <v>Laboratory Equipment-BACTEC MGIT other system</v>
      </c>
      <c r="C138" s="317" t="s">
        <v>4392</v>
      </c>
      <c r="D138" s="317" t="s">
        <v>4392</v>
      </c>
      <c r="E138" s="317" t="s">
        <v>4392</v>
      </c>
      <c r="F138" s="317" t="s">
        <v>4392</v>
      </c>
      <c r="G138" s="303">
        <v>137</v>
      </c>
    </row>
    <row r="139" spans="1:7" ht="16" x14ac:dyDescent="0.2">
      <c r="A139" s="305" t="s">
        <v>2505</v>
      </c>
      <c r="B139" s="317" t="str">
        <f t="shared" ca="1" si="4"/>
        <v>ECG</v>
      </c>
      <c r="C139" s="317" t="s">
        <v>4393</v>
      </c>
      <c r="D139" s="317" t="s">
        <v>4393</v>
      </c>
      <c r="E139" s="317" t="s">
        <v>4393</v>
      </c>
      <c r="F139" s="317" t="s">
        <v>4393</v>
      </c>
      <c r="G139" s="303">
        <v>138</v>
      </c>
    </row>
    <row r="140" spans="1:7" ht="16" x14ac:dyDescent="0.2">
      <c r="A140" s="305" t="s">
        <v>2505</v>
      </c>
      <c r="B140" s="317" t="str">
        <f t="shared" ca="1" si="4"/>
        <v>X-ray: Equipment</v>
      </c>
      <c r="C140" s="317" t="s">
        <v>4394</v>
      </c>
      <c r="D140" s="317" t="s">
        <v>4394</v>
      </c>
      <c r="E140" s="317" t="s">
        <v>4394</v>
      </c>
      <c r="F140" s="317" t="s">
        <v>4394</v>
      </c>
      <c r="G140" s="303">
        <v>139</v>
      </c>
    </row>
    <row r="141" spans="1:7" ht="16" x14ac:dyDescent="0.2">
      <c r="A141" s="305"/>
      <c r="B141" s="317"/>
    </row>
    <row r="142" spans="1:7" ht="16" x14ac:dyDescent="0.2">
      <c r="A142" s="305"/>
      <c r="B142" s="317"/>
    </row>
    <row r="143" spans="1:7" ht="16" x14ac:dyDescent="0.2">
      <c r="A143" s="305"/>
      <c r="B143" s="317"/>
    </row>
    <row r="144" spans="1:7" ht="16" x14ac:dyDescent="0.2">
      <c r="A144" s="305"/>
      <c r="B144" s="317"/>
    </row>
    <row r="145" spans="1:2" ht="16" x14ac:dyDescent="0.2">
      <c r="A145" s="305"/>
      <c r="B145" s="317"/>
    </row>
    <row r="146" spans="1:2" ht="16" x14ac:dyDescent="0.2">
      <c r="A146" s="305"/>
      <c r="B146" s="317"/>
    </row>
    <row r="147" spans="1:2" ht="16" x14ac:dyDescent="0.2">
      <c r="A147" s="305"/>
      <c r="B147" s="317"/>
    </row>
    <row r="148" spans="1:2" ht="16" x14ac:dyDescent="0.2">
      <c r="A148" s="305"/>
      <c r="B148" s="317"/>
    </row>
    <row r="149" spans="1:2" ht="16" x14ac:dyDescent="0.2">
      <c r="A149" s="305"/>
      <c r="B149" s="317"/>
    </row>
    <row r="150" spans="1:2" ht="16" x14ac:dyDescent="0.2">
      <c r="A150" s="305"/>
      <c r="B150" s="317"/>
    </row>
    <row r="151" spans="1:2" ht="16" x14ac:dyDescent="0.2">
      <c r="A151" s="305"/>
      <c r="B151" s="317"/>
    </row>
    <row r="152" spans="1:2" ht="16" x14ac:dyDescent="0.2">
      <c r="A152" s="305"/>
      <c r="B152" s="317"/>
    </row>
    <row r="153" spans="1:2" ht="16" x14ac:dyDescent="0.2">
      <c r="A153" s="305"/>
      <c r="B153" s="317"/>
    </row>
    <row r="154" spans="1:2" ht="16" x14ac:dyDescent="0.2">
      <c r="A154" s="305"/>
      <c r="B154" s="317"/>
    </row>
    <row r="155" spans="1:2" ht="16" x14ac:dyDescent="0.2">
      <c r="A155" s="305"/>
      <c r="B155" s="317"/>
    </row>
    <row r="156" spans="1:2" ht="16" x14ac:dyDescent="0.2">
      <c r="A156" s="305"/>
      <c r="B156" s="317"/>
    </row>
    <row r="157" spans="1:2" ht="16" x14ac:dyDescent="0.2">
      <c r="A157" s="305"/>
      <c r="B157" s="317"/>
    </row>
    <row r="158" spans="1:2" ht="16" x14ac:dyDescent="0.2">
      <c r="A158" s="305"/>
      <c r="B158" s="317"/>
    </row>
    <row r="159" spans="1:2" ht="16" x14ac:dyDescent="0.2">
      <c r="A159" s="305"/>
      <c r="B159" s="317"/>
    </row>
    <row r="160" spans="1:2" ht="16" x14ac:dyDescent="0.2">
      <c r="A160" s="305"/>
      <c r="B160" s="317"/>
    </row>
    <row r="161" spans="1:2" ht="16" x14ac:dyDescent="0.2">
      <c r="A161" s="305"/>
      <c r="B161" s="317"/>
    </row>
    <row r="162" spans="1:2" ht="16" x14ac:dyDescent="0.2">
      <c r="A162" s="305"/>
      <c r="B162" s="317"/>
    </row>
    <row r="163" spans="1:2" ht="16" x14ac:dyDescent="0.2">
      <c r="A163" s="305"/>
      <c r="B163" s="317"/>
    </row>
    <row r="164" spans="1:2" ht="16" x14ac:dyDescent="0.2">
      <c r="A164" s="305"/>
      <c r="B164" s="317"/>
    </row>
    <row r="165" spans="1:2" ht="16" x14ac:dyDescent="0.2">
      <c r="A165" s="305"/>
      <c r="B165" s="317"/>
    </row>
    <row r="166" spans="1:2" ht="16" x14ac:dyDescent="0.2">
      <c r="A166" s="305"/>
      <c r="B166" s="317"/>
    </row>
    <row r="167" spans="1:2" ht="16" x14ac:dyDescent="0.2">
      <c r="A167" s="305"/>
      <c r="B167" s="317"/>
    </row>
    <row r="168" spans="1:2" ht="16" x14ac:dyDescent="0.2">
      <c r="A168" s="305"/>
      <c r="B168" s="317"/>
    </row>
    <row r="169" spans="1:2" ht="16" x14ac:dyDescent="0.2">
      <c r="A169" s="305"/>
      <c r="B169" s="317"/>
    </row>
    <row r="170" spans="1:2" ht="16" x14ac:dyDescent="0.2">
      <c r="A170" s="305"/>
      <c r="B170" s="317"/>
    </row>
    <row r="171" spans="1:2" ht="16" x14ac:dyDescent="0.2">
      <c r="A171" s="305"/>
      <c r="B171" s="317"/>
    </row>
    <row r="172" spans="1:2" ht="16" x14ac:dyDescent="0.2">
      <c r="A172" s="305"/>
      <c r="B172" s="317"/>
    </row>
    <row r="173" spans="1:2" ht="16" x14ac:dyDescent="0.2">
      <c r="A173" s="305"/>
      <c r="B173" s="317"/>
    </row>
    <row r="174" spans="1:2" ht="16" x14ac:dyDescent="0.2">
      <c r="A174" s="305"/>
      <c r="B174" s="317"/>
    </row>
    <row r="175" spans="1:2" ht="16" x14ac:dyDescent="0.2">
      <c r="A175" s="305"/>
      <c r="B175" s="317"/>
    </row>
    <row r="176" spans="1:2" ht="16" x14ac:dyDescent="0.2">
      <c r="A176" s="305"/>
      <c r="B176" s="317"/>
    </row>
    <row r="177" spans="1:2" ht="16" x14ac:dyDescent="0.2">
      <c r="A177" s="305"/>
      <c r="B177" s="317"/>
    </row>
    <row r="178" spans="1:2" ht="16" x14ac:dyDescent="0.2">
      <c r="A178" s="305"/>
      <c r="B178" s="317"/>
    </row>
    <row r="179" spans="1:2" ht="16" x14ac:dyDescent="0.2">
      <c r="A179" s="305"/>
      <c r="B179" s="317"/>
    </row>
    <row r="180" spans="1:2" ht="16" x14ac:dyDescent="0.2">
      <c r="A180" s="305"/>
      <c r="B180" s="317"/>
    </row>
    <row r="181" spans="1:2" ht="16" x14ac:dyDescent="0.2">
      <c r="A181" s="305"/>
      <c r="B181" s="317"/>
    </row>
    <row r="182" spans="1:2" ht="16" x14ac:dyDescent="0.2">
      <c r="A182" s="305"/>
      <c r="B182" s="317"/>
    </row>
    <row r="183" spans="1:2" ht="16" x14ac:dyDescent="0.2">
      <c r="A183" s="305"/>
      <c r="B183" s="317"/>
    </row>
    <row r="184" spans="1:2" ht="16" x14ac:dyDescent="0.2">
      <c r="A184" s="305"/>
      <c r="B184" s="317"/>
    </row>
    <row r="185" spans="1:2" ht="15" x14ac:dyDescent="0.2">
      <c r="B185" s="317"/>
    </row>
    <row r="186" spans="1:2" ht="15" x14ac:dyDescent="0.2">
      <c r="B186" s="317"/>
    </row>
    <row r="187" spans="1:2" ht="15" x14ac:dyDescent="0.2">
      <c r="B187" s="317"/>
    </row>
    <row r="188" spans="1:2" ht="15" x14ac:dyDescent="0.2">
      <c r="B188" s="317"/>
    </row>
    <row r="189" spans="1:2" ht="15" x14ac:dyDescent="0.2">
      <c r="B189" s="317"/>
    </row>
    <row r="190" spans="1:2" ht="15" x14ac:dyDescent="0.2">
      <c r="B190" s="317"/>
    </row>
    <row r="191" spans="1:2" ht="15" x14ac:dyDescent="0.2">
      <c r="B191" s="317"/>
    </row>
    <row r="192" spans="1:2" ht="15" x14ac:dyDescent="0.2">
      <c r="B192" s="317"/>
    </row>
    <row r="193" spans="2:2" ht="15" x14ac:dyDescent="0.2">
      <c r="B193" s="317"/>
    </row>
    <row r="194" spans="2:2" ht="15" x14ac:dyDescent="0.2">
      <c r="B194" s="317"/>
    </row>
    <row r="195" spans="2:2" ht="15" x14ac:dyDescent="0.2">
      <c r="B195" s="317"/>
    </row>
    <row r="196" spans="2:2" ht="15" x14ac:dyDescent="0.2">
      <c r="B196" s="317"/>
    </row>
    <row r="197" spans="2:2" ht="15" x14ac:dyDescent="0.2">
      <c r="B197" s="317"/>
    </row>
    <row r="198" spans="2:2" ht="15" x14ac:dyDescent="0.2">
      <c r="B198" s="317"/>
    </row>
    <row r="199" spans="2:2" ht="15" x14ac:dyDescent="0.2">
      <c r="B199" s="317"/>
    </row>
    <row r="200" spans="2:2" ht="15" x14ac:dyDescent="0.2">
      <c r="B200" s="317"/>
    </row>
    <row r="201" spans="2:2" ht="15" x14ac:dyDescent="0.2">
      <c r="B201" s="317"/>
    </row>
    <row r="202" spans="2:2" ht="15" x14ac:dyDescent="0.2">
      <c r="B202" s="317"/>
    </row>
    <row r="203" spans="2:2" ht="15" x14ac:dyDescent="0.2">
      <c r="B203" s="317"/>
    </row>
    <row r="204" spans="2:2" ht="15" x14ac:dyDescent="0.2">
      <c r="B204" s="317"/>
    </row>
    <row r="205" spans="2:2" ht="15" x14ac:dyDescent="0.2">
      <c r="B205" s="317"/>
    </row>
    <row r="206" spans="2:2" ht="15" x14ac:dyDescent="0.2">
      <c r="B206" s="317"/>
    </row>
    <row r="207" spans="2:2" ht="15" x14ac:dyDescent="0.2">
      <c r="B207" s="317"/>
    </row>
    <row r="208" spans="2:2" ht="15" x14ac:dyDescent="0.2">
      <c r="B208" s="317"/>
    </row>
    <row r="209" spans="2:2" ht="15" x14ac:dyDescent="0.2">
      <c r="B209" s="317"/>
    </row>
    <row r="210" spans="2:2" ht="15" x14ac:dyDescent="0.2">
      <c r="B210" s="317"/>
    </row>
    <row r="211" spans="2:2" ht="15" x14ac:dyDescent="0.2">
      <c r="B211" s="317"/>
    </row>
    <row r="212" spans="2:2" ht="15" x14ac:dyDescent="0.2">
      <c r="B212" s="317"/>
    </row>
    <row r="213" spans="2:2" ht="15" x14ac:dyDescent="0.2">
      <c r="B213" s="317"/>
    </row>
    <row r="214" spans="2:2" ht="15" x14ac:dyDescent="0.2">
      <c r="B214" s="317"/>
    </row>
    <row r="215" spans="2:2" ht="15" x14ac:dyDescent="0.2">
      <c r="B215" s="317"/>
    </row>
    <row r="216" spans="2:2" ht="15" x14ac:dyDescent="0.2">
      <c r="B216" s="317"/>
    </row>
    <row r="217" spans="2:2" ht="15" x14ac:dyDescent="0.2">
      <c r="B217" s="317"/>
    </row>
    <row r="218" spans="2:2" ht="15" x14ac:dyDescent="0.2">
      <c r="B218" s="317"/>
    </row>
    <row r="219" spans="2:2" ht="15" x14ac:dyDescent="0.2">
      <c r="B219" s="317"/>
    </row>
    <row r="220" spans="2:2" ht="15" x14ac:dyDescent="0.2">
      <c r="B220" s="317"/>
    </row>
    <row r="221" spans="2:2" ht="15" x14ac:dyDescent="0.2">
      <c r="B221" s="317"/>
    </row>
    <row r="222" spans="2:2" ht="15" x14ac:dyDescent="0.2">
      <c r="B222" s="317"/>
    </row>
    <row r="223" spans="2:2" ht="15" x14ac:dyDescent="0.2">
      <c r="B223" s="317"/>
    </row>
    <row r="224" spans="2:2" ht="15" x14ac:dyDescent="0.2">
      <c r="B224" s="317"/>
    </row>
    <row r="225" spans="2:2" ht="15" x14ac:dyDescent="0.2">
      <c r="B225" s="317"/>
    </row>
    <row r="226" spans="2:2" ht="15" x14ac:dyDescent="0.2">
      <c r="B226" s="317"/>
    </row>
    <row r="227" spans="2:2" ht="15" x14ac:dyDescent="0.2">
      <c r="B227" s="317"/>
    </row>
    <row r="228" spans="2:2" ht="15" x14ac:dyDescent="0.2">
      <c r="B228" s="317"/>
    </row>
    <row r="229" spans="2:2" ht="15" x14ac:dyDescent="0.2">
      <c r="B229" s="317"/>
    </row>
    <row r="230" spans="2:2" ht="15" x14ac:dyDescent="0.2">
      <c r="B230" s="317"/>
    </row>
    <row r="231" spans="2:2" ht="15" x14ac:dyDescent="0.2">
      <c r="B231" s="317"/>
    </row>
    <row r="232" spans="2:2" ht="15" x14ac:dyDescent="0.2">
      <c r="B232" s="317"/>
    </row>
    <row r="233" spans="2:2" ht="15" x14ac:dyDescent="0.2">
      <c r="B233" s="317"/>
    </row>
    <row r="234" spans="2:2" ht="15" x14ac:dyDescent="0.2">
      <c r="B234" s="317"/>
    </row>
    <row r="235" spans="2:2" ht="15" x14ac:dyDescent="0.2">
      <c r="B235" s="317"/>
    </row>
    <row r="236" spans="2:2" ht="15" x14ac:dyDescent="0.2">
      <c r="B236" s="317"/>
    </row>
    <row r="237" spans="2:2" ht="15" x14ac:dyDescent="0.2">
      <c r="B237" s="317"/>
    </row>
    <row r="238" spans="2:2" ht="15" x14ac:dyDescent="0.2">
      <c r="B238" s="317"/>
    </row>
    <row r="239" spans="2:2" ht="15" x14ac:dyDescent="0.2">
      <c r="B239" s="317"/>
    </row>
    <row r="240" spans="2:2" ht="15" x14ac:dyDescent="0.2">
      <c r="B240" s="317"/>
    </row>
    <row r="241" spans="2:2" ht="15" x14ac:dyDescent="0.2">
      <c r="B241" s="317"/>
    </row>
    <row r="242" spans="2:2" ht="15" x14ac:dyDescent="0.2">
      <c r="B242" s="317"/>
    </row>
    <row r="243" spans="2:2" ht="15" x14ac:dyDescent="0.2">
      <c r="B243" s="317"/>
    </row>
    <row r="244" spans="2:2" ht="15" x14ac:dyDescent="0.2">
      <c r="B244" s="317"/>
    </row>
    <row r="245" spans="2:2" ht="15" x14ac:dyDescent="0.2">
      <c r="B245" s="317"/>
    </row>
    <row r="246" spans="2:2" ht="15" x14ac:dyDescent="0.2">
      <c r="B246" s="317"/>
    </row>
    <row r="247" spans="2:2" ht="15" x14ac:dyDescent="0.2">
      <c r="B247" s="317"/>
    </row>
    <row r="248" spans="2:2" ht="15" x14ac:dyDescent="0.2">
      <c r="B248" s="317"/>
    </row>
    <row r="249" spans="2:2" ht="15" x14ac:dyDescent="0.2">
      <c r="B249" s="317"/>
    </row>
    <row r="250" spans="2:2" ht="15" x14ac:dyDescent="0.2">
      <c r="B250" s="317"/>
    </row>
    <row r="251" spans="2:2" ht="15" x14ac:dyDescent="0.2">
      <c r="B251" s="317"/>
    </row>
    <row r="252" spans="2:2" ht="15" x14ac:dyDescent="0.2">
      <c r="B252" s="317"/>
    </row>
    <row r="253" spans="2:2" ht="15" x14ac:dyDescent="0.2">
      <c r="B253" s="317"/>
    </row>
    <row r="254" spans="2:2" ht="15" x14ac:dyDescent="0.2">
      <c r="B254" s="317"/>
    </row>
    <row r="255" spans="2:2" ht="15" x14ac:dyDescent="0.2">
      <c r="B255" s="317"/>
    </row>
    <row r="256" spans="2:2" ht="15" x14ac:dyDescent="0.2">
      <c r="B256" s="317"/>
    </row>
    <row r="257" spans="2:2" ht="15" x14ac:dyDescent="0.2">
      <c r="B257" s="317"/>
    </row>
    <row r="258" spans="2:2" ht="15" x14ac:dyDescent="0.2">
      <c r="B258" s="317"/>
    </row>
    <row r="259" spans="2:2" ht="15" x14ac:dyDescent="0.2">
      <c r="B259" s="317"/>
    </row>
    <row r="260" spans="2:2" ht="15" x14ac:dyDescent="0.2">
      <c r="B260" s="317"/>
    </row>
    <row r="261" spans="2:2" ht="15" x14ac:dyDescent="0.2">
      <c r="B261" s="317"/>
    </row>
    <row r="262" spans="2:2" ht="15" x14ac:dyDescent="0.2">
      <c r="B262" s="317"/>
    </row>
    <row r="263" spans="2:2" ht="15" x14ac:dyDescent="0.2">
      <c r="B263" s="317"/>
    </row>
    <row r="264" spans="2:2" ht="15" x14ac:dyDescent="0.2">
      <c r="B264" s="317"/>
    </row>
    <row r="265" spans="2:2" ht="15" x14ac:dyDescent="0.2">
      <c r="B265" s="317"/>
    </row>
    <row r="266" spans="2:2" ht="15" x14ac:dyDescent="0.2">
      <c r="B266" s="317"/>
    </row>
    <row r="267" spans="2:2" ht="15" x14ac:dyDescent="0.2">
      <c r="B267" s="317"/>
    </row>
    <row r="268" spans="2:2" ht="15" x14ac:dyDescent="0.2">
      <c r="B268" s="317"/>
    </row>
    <row r="269" spans="2:2" ht="15" x14ac:dyDescent="0.2">
      <c r="B269" s="317"/>
    </row>
    <row r="270" spans="2:2" ht="15" x14ac:dyDescent="0.2">
      <c r="B270" s="317"/>
    </row>
    <row r="271" spans="2:2" ht="15" x14ac:dyDescent="0.2">
      <c r="B271" s="317"/>
    </row>
    <row r="272" spans="2:2" ht="15" x14ac:dyDescent="0.2">
      <c r="B272" s="317"/>
    </row>
    <row r="273" spans="2:2" ht="15" x14ac:dyDescent="0.2">
      <c r="B273" s="317"/>
    </row>
    <row r="274" spans="2:2" ht="15" x14ac:dyDescent="0.2">
      <c r="B274" s="317"/>
    </row>
    <row r="275" spans="2:2" ht="15" x14ac:dyDescent="0.2">
      <c r="B275" s="317"/>
    </row>
    <row r="276" spans="2:2" ht="15" x14ac:dyDescent="0.2">
      <c r="B276" s="317"/>
    </row>
    <row r="277" spans="2:2" ht="15" x14ac:dyDescent="0.2">
      <c r="B277" s="317"/>
    </row>
    <row r="278" spans="2:2" ht="15" x14ac:dyDescent="0.2">
      <c r="B278" s="317"/>
    </row>
    <row r="279" spans="2:2" ht="15" x14ac:dyDescent="0.2">
      <c r="B279" s="317"/>
    </row>
    <row r="280" spans="2:2" ht="15" x14ac:dyDescent="0.2">
      <c r="B280" s="317"/>
    </row>
    <row r="281" spans="2:2" ht="15" x14ac:dyDescent="0.2">
      <c r="B281" s="317"/>
    </row>
    <row r="282" spans="2:2" ht="15" x14ac:dyDescent="0.2">
      <c r="B282" s="317"/>
    </row>
    <row r="283" spans="2:2" ht="15" x14ac:dyDescent="0.2">
      <c r="B283" s="317"/>
    </row>
    <row r="284" spans="2:2" ht="15" x14ac:dyDescent="0.2">
      <c r="B284" s="317"/>
    </row>
    <row r="285" spans="2:2" ht="15" x14ac:dyDescent="0.2">
      <c r="B285" s="317"/>
    </row>
    <row r="286" spans="2:2" ht="15" x14ac:dyDescent="0.2">
      <c r="B286" s="317"/>
    </row>
    <row r="287" spans="2:2" ht="15" x14ac:dyDescent="0.2">
      <c r="B287" s="317"/>
    </row>
    <row r="288" spans="2:2" ht="15" x14ac:dyDescent="0.2">
      <c r="B288" s="317"/>
    </row>
    <row r="289" spans="2:2" ht="15" x14ac:dyDescent="0.2">
      <c r="B289" s="317"/>
    </row>
    <row r="290" spans="2:2" ht="15" x14ac:dyDescent="0.2">
      <c r="B290" s="317"/>
    </row>
    <row r="291" spans="2:2" ht="15" x14ac:dyDescent="0.2">
      <c r="B291" s="317"/>
    </row>
    <row r="292" spans="2:2" ht="15" x14ac:dyDescent="0.2">
      <c r="B292" s="317"/>
    </row>
    <row r="293" spans="2:2" ht="15" x14ac:dyDescent="0.2">
      <c r="B293" s="317"/>
    </row>
    <row r="294" spans="2:2" ht="15" x14ac:dyDescent="0.2">
      <c r="B294" s="317"/>
    </row>
    <row r="295" spans="2:2" ht="15" x14ac:dyDescent="0.2">
      <c r="B295" s="317"/>
    </row>
    <row r="296" spans="2:2" ht="15" x14ac:dyDescent="0.2">
      <c r="B296" s="317"/>
    </row>
    <row r="297" spans="2:2" ht="15" x14ac:dyDescent="0.2">
      <c r="B297" s="317"/>
    </row>
    <row r="298" spans="2:2" ht="15" x14ac:dyDescent="0.2">
      <c r="B298" s="317"/>
    </row>
    <row r="299" spans="2:2" ht="15" x14ac:dyDescent="0.2">
      <c r="B299" s="317"/>
    </row>
    <row r="300" spans="2:2" ht="15" x14ac:dyDescent="0.2">
      <c r="B300" s="317"/>
    </row>
    <row r="301" spans="2:2" ht="15" x14ac:dyDescent="0.2">
      <c r="B301" s="317"/>
    </row>
    <row r="302" spans="2:2" ht="15" x14ac:dyDescent="0.2">
      <c r="B302" s="317"/>
    </row>
    <row r="303" spans="2:2" ht="15" x14ac:dyDescent="0.2">
      <c r="B303" s="317"/>
    </row>
    <row r="304" spans="2:2" ht="15" x14ac:dyDescent="0.2">
      <c r="B304" s="317"/>
    </row>
    <row r="305" spans="2:2" ht="15" x14ac:dyDescent="0.2">
      <c r="B305" s="317"/>
    </row>
    <row r="306" spans="2:2" ht="15" x14ac:dyDescent="0.2">
      <c r="B306" s="317"/>
    </row>
    <row r="307" spans="2:2" ht="15" x14ac:dyDescent="0.2">
      <c r="B307" s="317"/>
    </row>
    <row r="308" spans="2:2" ht="15" x14ac:dyDescent="0.2">
      <c r="B308" s="317"/>
    </row>
    <row r="309" spans="2:2" ht="15" x14ac:dyDescent="0.2">
      <c r="B309" s="317"/>
    </row>
    <row r="310" spans="2:2" ht="15" x14ac:dyDescent="0.2">
      <c r="B310" s="317"/>
    </row>
    <row r="311" spans="2:2" ht="15" x14ac:dyDescent="0.2">
      <c r="B311" s="317"/>
    </row>
    <row r="312" spans="2:2" ht="15" x14ac:dyDescent="0.2">
      <c r="B312" s="317"/>
    </row>
    <row r="313" spans="2:2" ht="15" x14ac:dyDescent="0.2">
      <c r="B313" s="317"/>
    </row>
    <row r="314" spans="2:2" ht="15" x14ac:dyDescent="0.2">
      <c r="B314" s="317"/>
    </row>
    <row r="315" spans="2:2" ht="15" x14ac:dyDescent="0.2">
      <c r="B315" s="317"/>
    </row>
    <row r="316" spans="2:2" ht="15" x14ac:dyDescent="0.2">
      <c r="B316" s="317"/>
    </row>
    <row r="317" spans="2:2" ht="15" x14ac:dyDescent="0.2">
      <c r="B317" s="317"/>
    </row>
    <row r="318" spans="2:2" ht="15" x14ac:dyDescent="0.2">
      <c r="B318" s="317"/>
    </row>
    <row r="319" spans="2:2" ht="15" x14ac:dyDescent="0.2">
      <c r="B319" s="317"/>
    </row>
    <row r="320" spans="2:2" ht="15" x14ac:dyDescent="0.2">
      <c r="B320" s="317"/>
    </row>
    <row r="321" spans="2:2" ht="15" x14ac:dyDescent="0.2">
      <c r="B321" s="317"/>
    </row>
    <row r="322" spans="2:2" ht="15" x14ac:dyDescent="0.2">
      <c r="B322" s="317"/>
    </row>
    <row r="323" spans="2:2" ht="15" x14ac:dyDescent="0.2">
      <c r="B323" s="317"/>
    </row>
    <row r="324" spans="2:2" ht="15" x14ac:dyDescent="0.2">
      <c r="B324" s="317"/>
    </row>
    <row r="325" spans="2:2" ht="15" x14ac:dyDescent="0.2">
      <c r="B325" s="317"/>
    </row>
    <row r="326" spans="2:2" ht="15" x14ac:dyDescent="0.2">
      <c r="B326" s="317"/>
    </row>
    <row r="327" spans="2:2" ht="15" x14ac:dyDescent="0.2">
      <c r="B327" s="317"/>
    </row>
    <row r="328" spans="2:2" ht="15" x14ac:dyDescent="0.2">
      <c r="B328" s="317"/>
    </row>
    <row r="329" spans="2:2" ht="15" x14ac:dyDescent="0.2">
      <c r="B329" s="317"/>
    </row>
    <row r="330" spans="2:2" ht="15" x14ac:dyDescent="0.2">
      <c r="B330" s="317"/>
    </row>
    <row r="331" spans="2:2" ht="15" x14ac:dyDescent="0.2">
      <c r="B331" s="317"/>
    </row>
    <row r="332" spans="2:2" ht="15" x14ac:dyDescent="0.2">
      <c r="B332" s="317"/>
    </row>
    <row r="333" spans="2:2" ht="15" x14ac:dyDescent="0.2">
      <c r="B333" s="317"/>
    </row>
    <row r="334" spans="2:2" ht="15" x14ac:dyDescent="0.2">
      <c r="B334" s="317"/>
    </row>
    <row r="335" spans="2:2" ht="15" x14ac:dyDescent="0.2">
      <c r="B335" s="317"/>
    </row>
    <row r="336" spans="2:2" ht="15" x14ac:dyDescent="0.2">
      <c r="B336" s="317"/>
    </row>
    <row r="337" spans="2:2" ht="15" x14ac:dyDescent="0.2">
      <c r="B337" s="317"/>
    </row>
    <row r="338" spans="2:2" ht="15" x14ac:dyDescent="0.2">
      <c r="B338" s="317"/>
    </row>
    <row r="339" spans="2:2" ht="15" x14ac:dyDescent="0.2">
      <c r="B339" s="317"/>
    </row>
    <row r="340" spans="2:2" ht="15" x14ac:dyDescent="0.2">
      <c r="B340" s="317"/>
    </row>
    <row r="341" spans="2:2" ht="15" x14ac:dyDescent="0.2">
      <c r="B341" s="317"/>
    </row>
    <row r="342" spans="2:2" ht="15" x14ac:dyDescent="0.2">
      <c r="B342" s="317"/>
    </row>
    <row r="343" spans="2:2" ht="15" x14ac:dyDescent="0.2">
      <c r="B343" s="317"/>
    </row>
    <row r="344" spans="2:2" ht="15" x14ac:dyDescent="0.2">
      <c r="B344" s="317"/>
    </row>
    <row r="345" spans="2:2" ht="15" x14ac:dyDescent="0.2">
      <c r="B345" s="317"/>
    </row>
    <row r="346" spans="2:2" ht="15" x14ac:dyDescent="0.2">
      <c r="B346" s="317"/>
    </row>
    <row r="347" spans="2:2" ht="15" x14ac:dyDescent="0.2">
      <c r="B347" s="317"/>
    </row>
    <row r="348" spans="2:2" ht="15" x14ac:dyDescent="0.2">
      <c r="B348" s="317"/>
    </row>
    <row r="349" spans="2:2" ht="15" x14ac:dyDescent="0.2">
      <c r="B349" s="317"/>
    </row>
    <row r="350" spans="2:2" ht="15" x14ac:dyDescent="0.2">
      <c r="B350" s="317"/>
    </row>
    <row r="351" spans="2:2" ht="15" x14ac:dyDescent="0.2">
      <c r="B351" s="317"/>
    </row>
    <row r="352" spans="2:2" ht="15" x14ac:dyDescent="0.2">
      <c r="B352" s="317"/>
    </row>
    <row r="353" spans="2:2" ht="15" x14ac:dyDescent="0.2">
      <c r="B353" s="317"/>
    </row>
    <row r="354" spans="2:2" ht="15" x14ac:dyDescent="0.2">
      <c r="B354" s="317"/>
    </row>
    <row r="355" spans="2:2" ht="15" x14ac:dyDescent="0.2">
      <c r="B355" s="317"/>
    </row>
    <row r="356" spans="2:2" ht="15" x14ac:dyDescent="0.2">
      <c r="B356" s="317"/>
    </row>
    <row r="357" spans="2:2" ht="15" x14ac:dyDescent="0.2">
      <c r="B357" s="317"/>
    </row>
    <row r="358" spans="2:2" ht="15" x14ac:dyDescent="0.2">
      <c r="B358" s="317"/>
    </row>
    <row r="359" spans="2:2" ht="15" x14ac:dyDescent="0.2">
      <c r="B359" s="317"/>
    </row>
    <row r="360" spans="2:2" ht="15" x14ac:dyDescent="0.2">
      <c r="B360" s="317"/>
    </row>
    <row r="361" spans="2:2" ht="15" x14ac:dyDescent="0.2">
      <c r="B361" s="317"/>
    </row>
    <row r="362" spans="2:2" ht="15" x14ac:dyDescent="0.2">
      <c r="B362" s="317"/>
    </row>
    <row r="363" spans="2:2" ht="15" x14ac:dyDescent="0.2">
      <c r="B363" s="317"/>
    </row>
    <row r="364" spans="2:2" ht="15" x14ac:dyDescent="0.2">
      <c r="B364" s="317"/>
    </row>
    <row r="365" spans="2:2" ht="15" x14ac:dyDescent="0.2">
      <c r="B365" s="317"/>
    </row>
    <row r="366" spans="2:2" ht="15" x14ac:dyDescent="0.2">
      <c r="B366" s="317"/>
    </row>
    <row r="367" spans="2:2" ht="15" x14ac:dyDescent="0.2">
      <c r="B367" s="317"/>
    </row>
    <row r="368" spans="2:2" ht="15" x14ac:dyDescent="0.2">
      <c r="B368" s="317"/>
    </row>
    <row r="369" spans="2:2" ht="15" x14ac:dyDescent="0.2">
      <c r="B369" s="317"/>
    </row>
    <row r="370" spans="2:2" ht="15" x14ac:dyDescent="0.2">
      <c r="B370" s="317"/>
    </row>
    <row r="371" spans="2:2" ht="15" x14ac:dyDescent="0.2">
      <c r="B371" s="317"/>
    </row>
    <row r="372" spans="2:2" ht="15" x14ac:dyDescent="0.2">
      <c r="B372" s="317"/>
    </row>
    <row r="373" spans="2:2" ht="15" x14ac:dyDescent="0.2">
      <c r="B373" s="317"/>
    </row>
    <row r="374" spans="2:2" ht="15" x14ac:dyDescent="0.2">
      <c r="B374" s="317"/>
    </row>
    <row r="375" spans="2:2" ht="15" x14ac:dyDescent="0.2">
      <c r="B375" s="317"/>
    </row>
    <row r="376" spans="2:2" ht="15" x14ac:dyDescent="0.2">
      <c r="B376" s="317"/>
    </row>
    <row r="377" spans="2:2" ht="15" x14ac:dyDescent="0.2">
      <c r="B377" s="317"/>
    </row>
    <row r="378" spans="2:2" ht="15" x14ac:dyDescent="0.2">
      <c r="B378" s="317"/>
    </row>
    <row r="379" spans="2:2" ht="15" x14ac:dyDescent="0.2">
      <c r="B379" s="317"/>
    </row>
    <row r="380" spans="2:2" ht="15" x14ac:dyDescent="0.2">
      <c r="B380" s="317"/>
    </row>
    <row r="381" spans="2:2" ht="15" x14ac:dyDescent="0.2">
      <c r="B381" s="317"/>
    </row>
    <row r="382" spans="2:2" ht="15" x14ac:dyDescent="0.2">
      <c r="B382" s="317"/>
    </row>
    <row r="383" spans="2:2" ht="15" x14ac:dyDescent="0.2">
      <c r="B383" s="317"/>
    </row>
    <row r="384" spans="2:2" ht="15" x14ac:dyDescent="0.2">
      <c r="B384" s="317"/>
    </row>
    <row r="385" spans="2:2" ht="15" x14ac:dyDescent="0.2">
      <c r="B385" s="317"/>
    </row>
    <row r="386" spans="2:2" ht="15" x14ac:dyDescent="0.2">
      <c r="B386" s="317"/>
    </row>
    <row r="387" spans="2:2" ht="15" x14ac:dyDescent="0.2">
      <c r="B387" s="317"/>
    </row>
    <row r="388" spans="2:2" ht="15" x14ac:dyDescent="0.2">
      <c r="B388" s="317"/>
    </row>
    <row r="389" spans="2:2" ht="15" x14ac:dyDescent="0.2">
      <c r="B389" s="317"/>
    </row>
    <row r="390" spans="2:2" ht="15" x14ac:dyDescent="0.2">
      <c r="B390" s="317"/>
    </row>
    <row r="391" spans="2:2" ht="15" x14ac:dyDescent="0.2">
      <c r="B391" s="317"/>
    </row>
    <row r="392" spans="2:2" ht="15" x14ac:dyDescent="0.2">
      <c r="B392" s="317"/>
    </row>
    <row r="393" spans="2:2" ht="15" x14ac:dyDescent="0.2">
      <c r="B393" s="317"/>
    </row>
    <row r="394" spans="2:2" ht="15" x14ac:dyDescent="0.2">
      <c r="B394" s="317"/>
    </row>
    <row r="395" spans="2:2" ht="15" x14ac:dyDescent="0.2">
      <c r="B395" s="317"/>
    </row>
    <row r="396" spans="2:2" ht="15" x14ac:dyDescent="0.2">
      <c r="B396" s="317"/>
    </row>
    <row r="397" spans="2:2" ht="15" x14ac:dyDescent="0.2">
      <c r="B397" s="317"/>
    </row>
    <row r="398" spans="2:2" ht="15" x14ac:dyDescent="0.2">
      <c r="B398" s="317"/>
    </row>
    <row r="399" spans="2:2" ht="15" x14ac:dyDescent="0.2">
      <c r="B399" s="317"/>
    </row>
    <row r="400" spans="2:2" ht="15" x14ac:dyDescent="0.2">
      <c r="B400" s="317"/>
    </row>
    <row r="401" spans="2:2" ht="15" x14ac:dyDescent="0.2">
      <c r="B401" s="317"/>
    </row>
    <row r="402" spans="2:2" ht="15" x14ac:dyDescent="0.2">
      <c r="B402" s="317"/>
    </row>
    <row r="403" spans="2:2" ht="15" x14ac:dyDescent="0.2">
      <c r="B403" s="317"/>
    </row>
    <row r="404" spans="2:2" ht="15" x14ac:dyDescent="0.2">
      <c r="B404" s="317"/>
    </row>
    <row r="405" spans="2:2" ht="15" x14ac:dyDescent="0.2">
      <c r="B405" s="317"/>
    </row>
    <row r="406" spans="2:2" ht="15" x14ac:dyDescent="0.2">
      <c r="B406" s="317"/>
    </row>
    <row r="407" spans="2:2" ht="15" x14ac:dyDescent="0.2">
      <c r="B407" s="317"/>
    </row>
    <row r="408" spans="2:2" ht="15" x14ac:dyDescent="0.2">
      <c r="B408" s="317"/>
    </row>
    <row r="409" spans="2:2" ht="15" x14ac:dyDescent="0.2">
      <c r="B409" s="317"/>
    </row>
    <row r="410" spans="2:2" ht="15" x14ac:dyDescent="0.2">
      <c r="B410" s="317"/>
    </row>
    <row r="411" spans="2:2" ht="15" x14ac:dyDescent="0.2">
      <c r="B411" s="317"/>
    </row>
    <row r="412" spans="2:2" ht="15" x14ac:dyDescent="0.2">
      <c r="B412" s="317"/>
    </row>
    <row r="413" spans="2:2" ht="15" x14ac:dyDescent="0.2">
      <c r="B413" s="317"/>
    </row>
    <row r="414" spans="2:2" ht="15" x14ac:dyDescent="0.2">
      <c r="B414" s="317"/>
    </row>
    <row r="415" spans="2:2" ht="15" x14ac:dyDescent="0.2">
      <c r="B415" s="317"/>
    </row>
    <row r="416" spans="2:2" ht="15" x14ac:dyDescent="0.2">
      <c r="B416" s="317"/>
    </row>
    <row r="417" spans="2:2" ht="15" x14ac:dyDescent="0.2">
      <c r="B417" s="317"/>
    </row>
    <row r="418" spans="2:2" ht="15" x14ac:dyDescent="0.2">
      <c r="B418" s="317"/>
    </row>
    <row r="419" spans="2:2" ht="15" x14ac:dyDescent="0.2">
      <c r="B419" s="317"/>
    </row>
    <row r="420" spans="2:2" ht="15" x14ac:dyDescent="0.2">
      <c r="B420" s="317"/>
    </row>
    <row r="421" spans="2:2" ht="15" x14ac:dyDescent="0.2">
      <c r="B421" s="317"/>
    </row>
    <row r="422" spans="2:2" ht="15" x14ac:dyDescent="0.2">
      <c r="B422" s="317"/>
    </row>
    <row r="423" spans="2:2" ht="15" x14ac:dyDescent="0.2">
      <c r="B423" s="317"/>
    </row>
    <row r="424" spans="2:2" ht="15" x14ac:dyDescent="0.2">
      <c r="B424" s="317"/>
    </row>
    <row r="425" spans="2:2" ht="15" x14ac:dyDescent="0.2">
      <c r="B425" s="317"/>
    </row>
    <row r="426" spans="2:2" ht="15" x14ac:dyDescent="0.2">
      <c r="B426" s="317"/>
    </row>
    <row r="427" spans="2:2" ht="15" x14ac:dyDescent="0.2">
      <c r="B427" s="317"/>
    </row>
    <row r="428" spans="2:2" ht="15" x14ac:dyDescent="0.2">
      <c r="B428" s="317"/>
    </row>
    <row r="429" spans="2:2" ht="15" x14ac:dyDescent="0.2">
      <c r="B429" s="317"/>
    </row>
    <row r="430" spans="2:2" ht="15" x14ac:dyDescent="0.2">
      <c r="B430" s="317"/>
    </row>
    <row r="431" spans="2:2" ht="15" x14ac:dyDescent="0.2">
      <c r="B431" s="317"/>
    </row>
    <row r="432" spans="2:2" ht="15" x14ac:dyDescent="0.2">
      <c r="B432" s="317"/>
    </row>
    <row r="433" spans="2:2" ht="15" x14ac:dyDescent="0.2">
      <c r="B433" s="317"/>
    </row>
    <row r="434" spans="2:2" ht="15" x14ac:dyDescent="0.2">
      <c r="B434" s="317"/>
    </row>
    <row r="435" spans="2:2" ht="15" x14ac:dyDescent="0.2">
      <c r="B435" s="317"/>
    </row>
    <row r="436" spans="2:2" ht="15" x14ac:dyDescent="0.2">
      <c r="B436" s="317"/>
    </row>
    <row r="437" spans="2:2" ht="15" x14ac:dyDescent="0.2">
      <c r="B437" s="317"/>
    </row>
    <row r="438" spans="2:2" ht="15" x14ac:dyDescent="0.2">
      <c r="B438" s="317"/>
    </row>
    <row r="439" spans="2:2" ht="15" x14ac:dyDescent="0.2">
      <c r="B439" s="317"/>
    </row>
    <row r="440" spans="2:2" ht="15" x14ac:dyDescent="0.2">
      <c r="B440" s="317"/>
    </row>
    <row r="441" spans="2:2" ht="15" x14ac:dyDescent="0.2">
      <c r="B441" s="317"/>
    </row>
    <row r="442" spans="2:2" ht="15" x14ac:dyDescent="0.2">
      <c r="B442" s="317"/>
    </row>
    <row r="443" spans="2:2" ht="15" x14ac:dyDescent="0.2">
      <c r="B443" s="317"/>
    </row>
    <row r="444" spans="2:2" ht="15" x14ac:dyDescent="0.2">
      <c r="B444" s="317"/>
    </row>
    <row r="445" spans="2:2" ht="15" x14ac:dyDescent="0.2">
      <c r="B445" s="317"/>
    </row>
    <row r="446" spans="2:2" ht="15" x14ac:dyDescent="0.2">
      <c r="B446" s="317"/>
    </row>
    <row r="447" spans="2:2" ht="15" x14ac:dyDescent="0.2">
      <c r="B447" s="317"/>
    </row>
    <row r="448" spans="2:2" ht="15" x14ac:dyDescent="0.2">
      <c r="B448" s="317"/>
    </row>
    <row r="449" spans="2:2" ht="15" x14ac:dyDescent="0.2">
      <c r="B449" s="317"/>
    </row>
    <row r="450" spans="2:2" ht="15" x14ac:dyDescent="0.2">
      <c r="B450" s="317"/>
    </row>
    <row r="451" spans="2:2" ht="15" x14ac:dyDescent="0.2">
      <c r="B451" s="317"/>
    </row>
    <row r="452" spans="2:2" ht="15" x14ac:dyDescent="0.2">
      <c r="B452" s="317"/>
    </row>
    <row r="453" spans="2:2" ht="15" x14ac:dyDescent="0.2">
      <c r="B453" s="317"/>
    </row>
    <row r="454" spans="2:2" ht="15" x14ac:dyDescent="0.2">
      <c r="B454" s="317"/>
    </row>
    <row r="455" spans="2:2" ht="15" x14ac:dyDescent="0.2">
      <c r="B455" s="317"/>
    </row>
    <row r="456" spans="2:2" ht="15" x14ac:dyDescent="0.2">
      <c r="B456" s="317"/>
    </row>
    <row r="457" spans="2:2" ht="15" x14ac:dyDescent="0.2">
      <c r="B457" s="317"/>
    </row>
    <row r="458" spans="2:2" ht="15" x14ac:dyDescent="0.2">
      <c r="B458" s="317"/>
    </row>
    <row r="459" spans="2:2" ht="15" x14ac:dyDescent="0.2">
      <c r="B459" s="317"/>
    </row>
    <row r="460" spans="2:2" ht="15" x14ac:dyDescent="0.2">
      <c r="B460" s="317"/>
    </row>
    <row r="461" spans="2:2" ht="15" x14ac:dyDescent="0.2">
      <c r="B461" s="317"/>
    </row>
    <row r="462" spans="2:2" ht="15" x14ac:dyDescent="0.2">
      <c r="B462" s="317"/>
    </row>
    <row r="463" spans="2:2" ht="15" x14ac:dyDescent="0.2">
      <c r="B463" s="317"/>
    </row>
    <row r="464" spans="2:2" ht="15" x14ac:dyDescent="0.2">
      <c r="B464" s="317"/>
    </row>
    <row r="465" spans="2:2" ht="15" x14ac:dyDescent="0.2">
      <c r="B465" s="317"/>
    </row>
    <row r="466" spans="2:2" ht="15" x14ac:dyDescent="0.2">
      <c r="B466" s="317"/>
    </row>
    <row r="467" spans="2:2" ht="15" x14ac:dyDescent="0.2">
      <c r="B467" s="317"/>
    </row>
    <row r="468" spans="2:2" ht="15" x14ac:dyDescent="0.2">
      <c r="B468" s="317"/>
    </row>
    <row r="469" spans="2:2" ht="15" x14ac:dyDescent="0.2">
      <c r="B469" s="317"/>
    </row>
    <row r="470" spans="2:2" ht="15" x14ac:dyDescent="0.2">
      <c r="B470" s="317"/>
    </row>
    <row r="471" spans="2:2" ht="15" x14ac:dyDescent="0.2">
      <c r="B471" s="317"/>
    </row>
    <row r="472" spans="2:2" ht="15" x14ac:dyDescent="0.2">
      <c r="B472" s="317"/>
    </row>
    <row r="473" spans="2:2" ht="15" x14ac:dyDescent="0.2">
      <c r="B473" s="317"/>
    </row>
    <row r="474" spans="2:2" ht="15" x14ac:dyDescent="0.2">
      <c r="B474" s="317"/>
    </row>
    <row r="475" spans="2:2" ht="15" x14ac:dyDescent="0.2">
      <c r="B475" s="317"/>
    </row>
    <row r="476" spans="2:2" ht="15" x14ac:dyDescent="0.2">
      <c r="B476" s="317"/>
    </row>
    <row r="477" spans="2:2" ht="15" x14ac:dyDescent="0.2">
      <c r="B477" s="317"/>
    </row>
    <row r="478" spans="2:2" ht="15" x14ac:dyDescent="0.2">
      <c r="B478" s="317"/>
    </row>
    <row r="479" spans="2:2" ht="15" x14ac:dyDescent="0.2">
      <c r="B479" s="317"/>
    </row>
    <row r="480" spans="2:2" ht="15" x14ac:dyDescent="0.2">
      <c r="B480" s="317"/>
    </row>
    <row r="481" spans="2:2" ht="15" x14ac:dyDescent="0.2">
      <c r="B481" s="317"/>
    </row>
    <row r="482" spans="2:2" ht="15" x14ac:dyDescent="0.2">
      <c r="B482" s="317"/>
    </row>
    <row r="483" spans="2:2" ht="15" x14ac:dyDescent="0.2">
      <c r="B483" s="317"/>
    </row>
    <row r="484" spans="2:2" ht="15" x14ac:dyDescent="0.2">
      <c r="B484" s="317"/>
    </row>
    <row r="485" spans="2:2" ht="15" x14ac:dyDescent="0.2">
      <c r="B485" s="317"/>
    </row>
    <row r="486" spans="2:2" ht="15" x14ac:dyDescent="0.2">
      <c r="B486" s="317"/>
    </row>
    <row r="487" spans="2:2" ht="15" x14ac:dyDescent="0.2">
      <c r="B487" s="317"/>
    </row>
    <row r="488" spans="2:2" ht="15" x14ac:dyDescent="0.2">
      <c r="B488" s="317"/>
    </row>
    <row r="489" spans="2:2" ht="15" x14ac:dyDescent="0.2">
      <c r="B489" s="317"/>
    </row>
    <row r="490" spans="2:2" ht="15" x14ac:dyDescent="0.2">
      <c r="B490" s="317"/>
    </row>
    <row r="491" spans="2:2" ht="15" x14ac:dyDescent="0.2">
      <c r="B491" s="317"/>
    </row>
    <row r="492" spans="2:2" ht="15" x14ac:dyDescent="0.2">
      <c r="B492" s="317"/>
    </row>
    <row r="493" spans="2:2" ht="15" x14ac:dyDescent="0.2">
      <c r="B493" s="317"/>
    </row>
    <row r="494" spans="2:2" ht="15" x14ac:dyDescent="0.2">
      <c r="B494" s="317"/>
    </row>
    <row r="495" spans="2:2" ht="15" x14ac:dyDescent="0.2">
      <c r="B495" s="317"/>
    </row>
    <row r="496" spans="2:2" ht="15" x14ac:dyDescent="0.2">
      <c r="B496" s="317"/>
    </row>
    <row r="497" spans="2:2" ht="15" x14ac:dyDescent="0.2">
      <c r="B497" s="317"/>
    </row>
    <row r="498" spans="2:2" ht="15" x14ac:dyDescent="0.2">
      <c r="B498" s="317"/>
    </row>
    <row r="499" spans="2:2" ht="15" x14ac:dyDescent="0.2">
      <c r="B499" s="317"/>
    </row>
    <row r="500" spans="2:2" ht="15" x14ac:dyDescent="0.2">
      <c r="B500" s="317"/>
    </row>
    <row r="501" spans="2:2" ht="15" x14ac:dyDescent="0.2">
      <c r="B501" s="317"/>
    </row>
    <row r="502" spans="2:2" ht="15" x14ac:dyDescent="0.2">
      <c r="B502" s="317"/>
    </row>
    <row r="503" spans="2:2" ht="15" x14ac:dyDescent="0.2">
      <c r="B503" s="317"/>
    </row>
    <row r="504" spans="2:2" ht="15" x14ac:dyDescent="0.2">
      <c r="B504" s="317"/>
    </row>
    <row r="505" spans="2:2" ht="15" x14ac:dyDescent="0.2">
      <c r="B505" s="317"/>
    </row>
    <row r="506" spans="2:2" ht="15" x14ac:dyDescent="0.2">
      <c r="B506" s="317"/>
    </row>
    <row r="507" spans="2:2" ht="15" x14ac:dyDescent="0.2">
      <c r="B507" s="317"/>
    </row>
    <row r="508" spans="2:2" ht="15" x14ac:dyDescent="0.2">
      <c r="B508" s="317"/>
    </row>
    <row r="509" spans="2:2" ht="15" x14ac:dyDescent="0.2">
      <c r="B509" s="317"/>
    </row>
    <row r="510" spans="2:2" ht="15" x14ac:dyDescent="0.2">
      <c r="B510" s="317"/>
    </row>
    <row r="511" spans="2:2" ht="15" x14ac:dyDescent="0.2">
      <c r="B511" s="317"/>
    </row>
    <row r="512" spans="2:2" ht="15" x14ac:dyDescent="0.2">
      <c r="B512" s="317"/>
    </row>
    <row r="513" spans="2:2" ht="15" x14ac:dyDescent="0.2">
      <c r="B513" s="317"/>
    </row>
    <row r="514" spans="2:2" ht="15" x14ac:dyDescent="0.2">
      <c r="B514" s="317"/>
    </row>
    <row r="515" spans="2:2" ht="15" x14ac:dyDescent="0.2">
      <c r="B515" s="317"/>
    </row>
    <row r="516" spans="2:2" ht="15" x14ac:dyDescent="0.2">
      <c r="B516" s="317"/>
    </row>
    <row r="517" spans="2:2" ht="15" x14ac:dyDescent="0.2">
      <c r="B517" s="317"/>
    </row>
    <row r="518" spans="2:2" ht="15" x14ac:dyDescent="0.2">
      <c r="B518" s="317"/>
    </row>
    <row r="519" spans="2:2" ht="15" x14ac:dyDescent="0.2">
      <c r="B519" s="317"/>
    </row>
    <row r="520" spans="2:2" ht="15" x14ac:dyDescent="0.2">
      <c r="B520" s="317"/>
    </row>
    <row r="521" spans="2:2" ht="15" x14ac:dyDescent="0.2">
      <c r="B521" s="317"/>
    </row>
    <row r="522" spans="2:2" ht="15" x14ac:dyDescent="0.2">
      <c r="B522" s="317"/>
    </row>
    <row r="523" spans="2:2" ht="15" x14ac:dyDescent="0.2">
      <c r="B523" s="317"/>
    </row>
    <row r="524" spans="2:2" ht="15" x14ac:dyDescent="0.2">
      <c r="B524" s="317"/>
    </row>
    <row r="525" spans="2:2" ht="15" x14ac:dyDescent="0.2">
      <c r="B525" s="317"/>
    </row>
    <row r="526" spans="2:2" ht="15" x14ac:dyDescent="0.2">
      <c r="B526" s="317"/>
    </row>
    <row r="527" spans="2:2" ht="15" x14ac:dyDescent="0.2">
      <c r="B527" s="317"/>
    </row>
    <row r="528" spans="2:2" ht="15" x14ac:dyDescent="0.2">
      <c r="B528" s="317"/>
    </row>
    <row r="529" spans="2:2" ht="15" x14ac:dyDescent="0.2">
      <c r="B529" s="317"/>
    </row>
    <row r="530" spans="2:2" ht="15" x14ac:dyDescent="0.2">
      <c r="B530" s="317"/>
    </row>
    <row r="531" spans="2:2" ht="15" x14ac:dyDescent="0.2">
      <c r="B531" s="317"/>
    </row>
    <row r="532" spans="2:2" ht="15" x14ac:dyDescent="0.2">
      <c r="B532" s="317"/>
    </row>
    <row r="533" spans="2:2" ht="15" x14ac:dyDescent="0.2">
      <c r="B533" s="317"/>
    </row>
    <row r="534" spans="2:2" ht="15" x14ac:dyDescent="0.2">
      <c r="B534" s="317"/>
    </row>
    <row r="535" spans="2:2" ht="15" x14ac:dyDescent="0.2">
      <c r="B535" s="317"/>
    </row>
    <row r="536" spans="2:2" ht="15" x14ac:dyDescent="0.2">
      <c r="B536" s="317"/>
    </row>
    <row r="537" spans="2:2" ht="15" x14ac:dyDescent="0.2">
      <c r="B537" s="317"/>
    </row>
    <row r="538" spans="2:2" ht="15" x14ac:dyDescent="0.2">
      <c r="B538" s="317"/>
    </row>
    <row r="539" spans="2:2" ht="15" x14ac:dyDescent="0.2">
      <c r="B539" s="317"/>
    </row>
    <row r="540" spans="2:2" ht="15" x14ac:dyDescent="0.2">
      <c r="B540" s="317"/>
    </row>
    <row r="541" spans="2:2" ht="15" x14ac:dyDescent="0.2">
      <c r="B541" s="317"/>
    </row>
    <row r="542" spans="2:2" ht="15" x14ac:dyDescent="0.2">
      <c r="B542" s="317"/>
    </row>
    <row r="543" spans="2:2" ht="15" x14ac:dyDescent="0.2">
      <c r="B543" s="317"/>
    </row>
    <row r="544" spans="2:2" ht="15" x14ac:dyDescent="0.2">
      <c r="B544" s="317"/>
    </row>
    <row r="545" spans="2:2" ht="15" x14ac:dyDescent="0.2">
      <c r="B545" s="317"/>
    </row>
    <row r="546" spans="2:2" ht="15" x14ac:dyDescent="0.2">
      <c r="B546" s="317"/>
    </row>
    <row r="547" spans="2:2" ht="15" x14ac:dyDescent="0.2">
      <c r="B547" s="317"/>
    </row>
    <row r="548" spans="2:2" ht="15" x14ac:dyDescent="0.2">
      <c r="B548" s="317"/>
    </row>
    <row r="549" spans="2:2" ht="15" x14ac:dyDescent="0.2">
      <c r="B549" s="317"/>
    </row>
    <row r="550" spans="2:2" ht="15" x14ac:dyDescent="0.2">
      <c r="B550" s="317"/>
    </row>
    <row r="551" spans="2:2" ht="15" x14ac:dyDescent="0.2">
      <c r="B551" s="317"/>
    </row>
    <row r="552" spans="2:2" ht="15" x14ac:dyDescent="0.2">
      <c r="B552" s="317"/>
    </row>
    <row r="553" spans="2:2" ht="15" x14ac:dyDescent="0.2">
      <c r="B553" s="317"/>
    </row>
    <row r="554" spans="2:2" ht="15" x14ac:dyDescent="0.2">
      <c r="B554" s="317"/>
    </row>
    <row r="555" spans="2:2" ht="15" x14ac:dyDescent="0.2">
      <c r="B555" s="317"/>
    </row>
    <row r="556" spans="2:2" ht="15" x14ac:dyDescent="0.2">
      <c r="B556" s="317"/>
    </row>
    <row r="557" spans="2:2" ht="15" x14ac:dyDescent="0.2">
      <c r="B557" s="317"/>
    </row>
    <row r="558" spans="2:2" ht="15" x14ac:dyDescent="0.2">
      <c r="B558" s="317"/>
    </row>
    <row r="559" spans="2:2" ht="15" x14ac:dyDescent="0.2">
      <c r="B559" s="317"/>
    </row>
    <row r="560" spans="2:2" ht="15" x14ac:dyDescent="0.2">
      <c r="B560" s="317"/>
    </row>
    <row r="561" spans="2:2" ht="15" x14ac:dyDescent="0.2">
      <c r="B561" s="317"/>
    </row>
    <row r="562" spans="2:2" ht="15" x14ac:dyDescent="0.2">
      <c r="B562" s="317"/>
    </row>
    <row r="563" spans="2:2" ht="15" x14ac:dyDescent="0.2">
      <c r="B563" s="317"/>
    </row>
    <row r="564" spans="2:2" ht="15" x14ac:dyDescent="0.2">
      <c r="B564" s="317"/>
    </row>
    <row r="565" spans="2:2" ht="15" x14ac:dyDescent="0.2">
      <c r="B565" s="317"/>
    </row>
    <row r="566" spans="2:2" ht="15" x14ac:dyDescent="0.2">
      <c r="B566" s="317"/>
    </row>
    <row r="567" spans="2:2" ht="15" x14ac:dyDescent="0.2">
      <c r="B567" s="317"/>
    </row>
    <row r="568" spans="2:2" ht="15" x14ac:dyDescent="0.2">
      <c r="B568" s="317"/>
    </row>
    <row r="569" spans="2:2" ht="15" x14ac:dyDescent="0.2">
      <c r="B569" s="317"/>
    </row>
    <row r="570" spans="2:2" ht="15" x14ac:dyDescent="0.2">
      <c r="B570" s="317"/>
    </row>
    <row r="571" spans="2:2" ht="15" x14ac:dyDescent="0.2">
      <c r="B571" s="317"/>
    </row>
    <row r="572" spans="2:2" ht="15" x14ac:dyDescent="0.2">
      <c r="B572" s="317"/>
    </row>
    <row r="573" spans="2:2" ht="15" x14ac:dyDescent="0.2">
      <c r="B573" s="317"/>
    </row>
    <row r="574" spans="2:2" ht="15" x14ac:dyDescent="0.2">
      <c r="B574" s="317"/>
    </row>
    <row r="575" spans="2:2" ht="15" x14ac:dyDescent="0.2">
      <c r="B575" s="317"/>
    </row>
    <row r="576" spans="2:2" ht="15" x14ac:dyDescent="0.2">
      <c r="B576" s="317"/>
    </row>
    <row r="577" spans="2:2" ht="15" x14ac:dyDescent="0.2">
      <c r="B577" s="317"/>
    </row>
    <row r="578" spans="2:2" ht="15" x14ac:dyDescent="0.2">
      <c r="B578" s="317"/>
    </row>
    <row r="579" spans="2:2" ht="15" x14ac:dyDescent="0.2">
      <c r="B579" s="317"/>
    </row>
    <row r="580" spans="2:2" ht="15" x14ac:dyDescent="0.2">
      <c r="B580" s="317"/>
    </row>
    <row r="581" spans="2:2" ht="15" x14ac:dyDescent="0.2">
      <c r="B581" s="317"/>
    </row>
    <row r="582" spans="2:2" ht="15" x14ac:dyDescent="0.2">
      <c r="B582" s="317"/>
    </row>
    <row r="583" spans="2:2" ht="15" x14ac:dyDescent="0.2">
      <c r="B583" s="317"/>
    </row>
    <row r="584" spans="2:2" ht="15" x14ac:dyDescent="0.2">
      <c r="B584" s="317"/>
    </row>
    <row r="585" spans="2:2" ht="15" x14ac:dyDescent="0.2">
      <c r="B585" s="317"/>
    </row>
    <row r="586" spans="2:2" ht="15" x14ac:dyDescent="0.2">
      <c r="B586" s="317"/>
    </row>
    <row r="587" spans="2:2" ht="15" x14ac:dyDescent="0.2">
      <c r="B587" s="317"/>
    </row>
    <row r="588" spans="2:2" ht="15" x14ac:dyDescent="0.2">
      <c r="B588" s="317"/>
    </row>
    <row r="589" spans="2:2" ht="15" x14ac:dyDescent="0.2">
      <c r="B589" s="317"/>
    </row>
    <row r="590" spans="2:2" ht="15" x14ac:dyDescent="0.2">
      <c r="B590" s="317"/>
    </row>
    <row r="591" spans="2:2" ht="15" x14ac:dyDescent="0.2">
      <c r="B591" s="317"/>
    </row>
    <row r="592" spans="2:2" ht="15" x14ac:dyDescent="0.2">
      <c r="B592" s="317"/>
    </row>
    <row r="593" spans="2:2" ht="15" x14ac:dyDescent="0.2">
      <c r="B593" s="317"/>
    </row>
    <row r="594" spans="2:2" ht="15" x14ac:dyDescent="0.2">
      <c r="B594" s="317"/>
    </row>
    <row r="595" spans="2:2" ht="15" x14ac:dyDescent="0.2">
      <c r="B595" s="317"/>
    </row>
    <row r="596" spans="2:2" ht="15" x14ac:dyDescent="0.2">
      <c r="B596" s="317"/>
    </row>
  </sheetData>
  <autoFilter ref="A1:G86" xr:uid="{00000000-0009-0000-0000-000004000000}">
    <sortState ref="A2:G86">
      <sortCondition ref="A2:A89"/>
      <sortCondition ref="B2:B89"/>
    </sortState>
  </autoFilter>
  <sortState ref="A2:G91">
    <sortCondition ref="A2:A91"/>
    <sortCondition ref="C2:C9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FF00"/>
  </sheetPr>
  <dimension ref="A1:CA503"/>
  <sheetViews>
    <sheetView showGridLines="0" topLeftCell="I1" zoomScale="85" zoomScaleNormal="85" workbookViewId="0">
      <selection activeCell="AV19" sqref="AV19"/>
    </sheetView>
  </sheetViews>
  <sheetFormatPr baseColWidth="10" defaultColWidth="11" defaultRowHeight="14" x14ac:dyDescent="0.2"/>
  <cols>
    <col min="1" max="1" width="9.1640625" style="158" customWidth="1"/>
    <col min="2" max="2" width="14.1640625" style="9" customWidth="1"/>
    <col min="3" max="3" width="18" style="9" customWidth="1"/>
    <col min="4" max="4" width="29" style="7" customWidth="1"/>
    <col min="5" max="5" width="10.1640625" style="154" customWidth="1"/>
    <col min="6" max="6" width="11.33203125" style="154" customWidth="1"/>
    <col min="7" max="7" width="33.1640625" style="7" customWidth="1"/>
    <col min="8" max="8" width="9.1640625" style="152" hidden="1" customWidth="1"/>
    <col min="9" max="9" width="51.33203125" style="7" customWidth="1"/>
    <col min="10" max="10" width="10" style="174" customWidth="1"/>
    <col min="11" max="11" width="9.6640625" style="49" bestFit="1" customWidth="1"/>
    <col min="12" max="12" width="10.5" style="5" bestFit="1" customWidth="1"/>
    <col min="13" max="13" width="10.5" style="47" bestFit="1" customWidth="1"/>
    <col min="14" max="14" width="18.83203125" style="5" hidden="1" customWidth="1"/>
    <col min="15" max="15" width="16.6640625" style="5" bestFit="1" customWidth="1"/>
    <col min="16" max="16" width="12.5" style="5" bestFit="1" customWidth="1"/>
    <col min="17" max="17" width="13.1640625" style="9" customWidth="1"/>
    <col min="18" max="18" width="12.5" style="5" bestFit="1" customWidth="1"/>
    <col min="19" max="19" width="16.33203125" style="9" customWidth="1"/>
    <col min="20" max="20" width="12.5" style="5" bestFit="1" customWidth="1"/>
    <col min="21" max="21" width="16.33203125" style="9" customWidth="1"/>
    <col min="22" max="22" width="12.5" style="5" bestFit="1" customWidth="1"/>
    <col min="23" max="23" width="16.33203125" style="9" customWidth="1"/>
    <col min="24" max="24" width="16.6640625" style="9" bestFit="1" customWidth="1"/>
    <col min="25" max="25" width="13.83203125" style="9" bestFit="1" customWidth="1"/>
    <col min="26" max="26" width="2.1640625" style="9" customWidth="1"/>
    <col min="27" max="27" width="18.83203125" style="5" hidden="1" customWidth="1"/>
    <col min="28" max="28" width="16.6640625" style="5" bestFit="1" customWidth="1"/>
    <col min="29" max="29" width="12.5" style="5" bestFit="1" customWidth="1"/>
    <col min="30" max="30" width="16.33203125" style="9" customWidth="1"/>
    <col min="31" max="31" width="12.5" style="5" bestFit="1" customWidth="1"/>
    <col min="32" max="32" width="16.33203125" style="9" customWidth="1"/>
    <col min="33" max="33" width="12.5" style="5" bestFit="1" customWidth="1"/>
    <col min="34" max="34" width="16.33203125" style="9" customWidth="1"/>
    <col min="35" max="35" width="12.5" style="5" bestFit="1" customWidth="1"/>
    <col min="36" max="36" width="16.33203125" style="9" customWidth="1"/>
    <col min="37" max="37" width="16.6640625" style="9" bestFit="1" customWidth="1"/>
    <col min="38" max="38" width="13.83203125" style="9" bestFit="1" customWidth="1"/>
    <col min="39" max="39" width="1.83203125" style="56" customWidth="1"/>
    <col min="40" max="40" width="18.83203125" style="5" hidden="1" customWidth="1"/>
    <col min="41" max="41" width="16.6640625" style="5" bestFit="1" customWidth="1"/>
    <col min="42" max="42" width="12.5" style="5" bestFit="1" customWidth="1"/>
    <col min="43" max="43" width="16.33203125" style="9" customWidth="1"/>
    <col min="44" max="44" width="13.33203125" style="5" bestFit="1" customWidth="1"/>
    <col min="45" max="45" width="10.6640625" style="9" customWidth="1"/>
    <col min="46" max="46" width="13.33203125" style="5" bestFit="1" customWidth="1"/>
    <col min="47" max="47" width="10.6640625" style="9" customWidth="1"/>
    <col min="48" max="48" width="13.33203125" style="5" bestFit="1" customWidth="1"/>
    <col min="49" max="49" width="17.33203125" style="9" customWidth="1"/>
    <col min="50" max="50" width="16.6640625" style="9" bestFit="1" customWidth="1"/>
    <col min="51" max="51" width="13.83203125" style="10" bestFit="1" customWidth="1"/>
    <col min="52" max="52" width="2.1640625" style="56" customWidth="1"/>
    <col min="53" max="53" width="18.83203125" style="5" hidden="1" customWidth="1"/>
    <col min="54" max="54" width="16.6640625" style="5" hidden="1" customWidth="1"/>
    <col min="55" max="55" width="13.33203125" style="5" hidden="1" customWidth="1"/>
    <col min="56" max="56" width="10.6640625" style="9" hidden="1" customWidth="1"/>
    <col min="57" max="57" width="13.33203125" style="5" hidden="1" customWidth="1"/>
    <col min="58" max="58" width="17.33203125" style="9" hidden="1" customWidth="1"/>
    <col min="59" max="59" width="13.33203125" style="5" hidden="1" customWidth="1"/>
    <col min="60" max="60" width="17.33203125" style="9" hidden="1" customWidth="1"/>
    <col min="61" max="61" width="13.33203125" style="10" hidden="1" customWidth="1"/>
    <col min="62" max="62" width="17.33203125" style="9" hidden="1" customWidth="1"/>
    <col min="63" max="63" width="9.83203125" style="9" hidden="1" customWidth="1"/>
    <col min="64" max="64" width="13.83203125" style="9" hidden="1" customWidth="1"/>
    <col min="65" max="65" width="2" style="56" customWidth="1"/>
    <col min="66" max="66" width="18.1640625" style="9" bestFit="1" customWidth="1"/>
    <col min="67" max="67" width="22.1640625" style="9" bestFit="1" customWidth="1"/>
    <col min="68" max="68" width="26.1640625" style="7" bestFit="1" customWidth="1"/>
    <col min="69" max="69" width="21.6640625" style="7" bestFit="1" customWidth="1"/>
    <col min="70" max="70" width="11" style="5" hidden="1" customWidth="1"/>
    <col min="71" max="71" width="22.1640625" style="6" hidden="1" customWidth="1"/>
    <col min="72" max="72" width="24.5" style="5" hidden="1" customWidth="1"/>
    <col min="73" max="80" width="0" style="5" hidden="1" customWidth="1"/>
    <col min="81" max="16384" width="11" style="5"/>
  </cols>
  <sheetData>
    <row r="1" spans="1:79" s="62" customFormat="1" ht="37.5" customHeight="1" x14ac:dyDescent="0.2">
      <c r="A1" s="60" t="str">
        <f ca="1">Translations!$A$97</f>
        <v>Item No</v>
      </c>
      <c r="B1" s="60" t="s">
        <v>2547</v>
      </c>
      <c r="C1" s="60" t="s">
        <v>2545</v>
      </c>
      <c r="D1" s="60" t="str">
        <f ca="1">Translations!$A$141</f>
        <v>Product Category / 
Cost Input</v>
      </c>
      <c r="E1" s="60" t="s">
        <v>2491</v>
      </c>
      <c r="F1" s="60" t="s">
        <v>2455</v>
      </c>
      <c r="G1" s="60" t="str">
        <f ca="1">Translations!$A$100</f>
        <v>Product Name</v>
      </c>
      <c r="H1" s="145" t="s">
        <v>2493</v>
      </c>
      <c r="I1" s="60" t="str">
        <f ca="1">Translations!$A$175</f>
        <v>Specification</v>
      </c>
      <c r="J1" s="173" t="s">
        <v>2554</v>
      </c>
      <c r="K1" s="60" t="str">
        <f ca="1">Translations!$A$101</f>
        <v>Unit of Measure</v>
      </c>
      <c r="L1" s="60" t="str">
        <f ca="1">Translations!$A$102</f>
        <v>Payment Currency</v>
      </c>
      <c r="M1" s="60" t="s">
        <v>41</v>
      </c>
      <c r="N1" s="60" t="str">
        <f ca="1">Translations!$A$44</f>
        <v>Y1 Unit Cost (Payment Currency)</v>
      </c>
      <c r="O1" s="60" t="str">
        <f ca="1">Translations!$A$152</f>
        <v>Y1 Unit Cost (Grant Currency)</v>
      </c>
      <c r="P1" s="60" t="str">
        <f ca="1">Translations!$A$45</f>
        <v>Q1 Quantity</v>
      </c>
      <c r="Q1" s="60" t="str">
        <f ca="1">Translations!$A$46</f>
        <v>Q1 Cash Outflow</v>
      </c>
      <c r="R1" s="60" t="str">
        <f ca="1">Translations!$A$47</f>
        <v>Q2 Quantity</v>
      </c>
      <c r="S1" s="60" t="str">
        <f ca="1">Translations!$A$48</f>
        <v>Q2 Cash Outflow</v>
      </c>
      <c r="T1" s="60" t="str">
        <f ca="1">Translations!$A$49</f>
        <v>Q3 Quantity</v>
      </c>
      <c r="U1" s="60" t="str">
        <f ca="1">Translations!$A$50</f>
        <v xml:space="preserve">Q3 Cash Outflow </v>
      </c>
      <c r="V1" s="60" t="str">
        <f ca="1">Translations!$A$51</f>
        <v>Q4 Quantity</v>
      </c>
      <c r="W1" s="60" t="str">
        <f ca="1">Translations!$A$52</f>
        <v>Q4 Cash Outflow</v>
      </c>
      <c r="X1" s="60" t="str">
        <f ca="1">Translations!$A$53</f>
        <v>Y1 Total Quantity</v>
      </c>
      <c r="Y1" s="60" t="str">
        <f ca="1">Translations!$A$54</f>
        <v>Y1 Total Cash Outflow</v>
      </c>
      <c r="Z1" s="57"/>
      <c r="AA1" s="60" t="str">
        <f ca="1">Translations!$A$55</f>
        <v>Y2 Unit Cost (Payment Currency)</v>
      </c>
      <c r="AB1" s="60" t="str">
        <f ca="1">Translations!$A$153</f>
        <v>Y2 Unit Cost (Grant Currency)</v>
      </c>
      <c r="AC1" s="60" t="str">
        <f ca="1">Translations!$A$56</f>
        <v>Q5 Quantity</v>
      </c>
      <c r="AD1" s="60" t="str">
        <f ca="1">Translations!$A$57</f>
        <v>Q5 Cash Outflow</v>
      </c>
      <c r="AE1" s="60" t="str">
        <f ca="1">Translations!$A$58</f>
        <v>Q6 Quantity</v>
      </c>
      <c r="AF1" s="60" t="str">
        <f ca="1">Translations!$A$59</f>
        <v>Q6 Cash Outflow</v>
      </c>
      <c r="AG1" s="60" t="str">
        <f ca="1">Translations!$A$60</f>
        <v>Q7 Quantity</v>
      </c>
      <c r="AH1" s="60" t="str">
        <f ca="1">Translations!$A$61</f>
        <v>Q7 Cash Outflow</v>
      </c>
      <c r="AI1" s="60" t="str">
        <f ca="1">Translations!$A$62</f>
        <v>Q8 Quantity</v>
      </c>
      <c r="AJ1" s="60" t="str">
        <f ca="1">Translations!$A$63</f>
        <v>Q8 Cash Outflow</v>
      </c>
      <c r="AK1" s="60" t="str">
        <f ca="1">Translations!$A$64</f>
        <v>Y2 Total Quantity</v>
      </c>
      <c r="AL1" s="60" t="str">
        <f ca="1">Translations!$A$65</f>
        <v>Y2 Total Cash Outflow</v>
      </c>
      <c r="AM1" s="57"/>
      <c r="AN1" s="60" t="str">
        <f ca="1">Translations!$A$66</f>
        <v>Y3 Unit Cost (Payment Currency)</v>
      </c>
      <c r="AO1" s="60" t="str">
        <f ca="1">Translations!$A$154</f>
        <v>Y3 Unit Cost (Grant Currency)</v>
      </c>
      <c r="AP1" s="60" t="str">
        <f ca="1">Translations!$A$67</f>
        <v>Q9 Quantity</v>
      </c>
      <c r="AQ1" s="60" t="str">
        <f ca="1">Translations!$A$68</f>
        <v>Q9 Cash Outflow</v>
      </c>
      <c r="AR1" s="60" t="str">
        <f ca="1">Translations!$A$69</f>
        <v>Q10 Quantity</v>
      </c>
      <c r="AS1" s="60" t="str">
        <f ca="1">Translations!$A$70</f>
        <v>Q10 Cash Outflow</v>
      </c>
      <c r="AT1" s="60" t="str">
        <f ca="1">Translations!$A$71</f>
        <v>Q11 Quantity</v>
      </c>
      <c r="AU1" s="60" t="str">
        <f ca="1">Translations!$A$72</f>
        <v>Q11 Cash Outflow</v>
      </c>
      <c r="AV1" s="60" t="str">
        <f ca="1">Translations!$A$73</f>
        <v>Q12 Quantity</v>
      </c>
      <c r="AW1" s="60" t="str">
        <f ca="1">Translations!$A$74</f>
        <v>Q12 Cash Outflow</v>
      </c>
      <c r="AX1" s="60" t="str">
        <f ca="1">Translations!$A$75</f>
        <v>Y3 Total Quantity</v>
      </c>
      <c r="AY1" s="61" t="str">
        <f ca="1">Translations!$A$76</f>
        <v>Y3 Total Cash Outflow</v>
      </c>
      <c r="AZ1" s="57"/>
      <c r="BA1" s="60" t="str">
        <f ca="1">Translations!$A$77</f>
        <v>Y4 Unit Cost (Payment Currency)</v>
      </c>
      <c r="BB1" s="60" t="str">
        <f ca="1">Translations!$A$155</f>
        <v>Y4 Unit Cost (Grant Currency)</v>
      </c>
      <c r="BC1" s="60" t="str">
        <f ca="1">Translations!$A$78</f>
        <v>Q13 Quantity</v>
      </c>
      <c r="BD1" s="60" t="str">
        <f ca="1">Translations!$A$79</f>
        <v>Q13 Cash Outflow</v>
      </c>
      <c r="BE1" s="60" t="str">
        <f ca="1">Translations!$A$80</f>
        <v>Q14 Quantity</v>
      </c>
      <c r="BF1" s="60" t="str">
        <f ca="1">Translations!$A$81</f>
        <v>Q14 Cash Outflow</v>
      </c>
      <c r="BG1" s="60" t="str">
        <f ca="1">Translations!$A$82</f>
        <v>Q15 Quantity</v>
      </c>
      <c r="BH1" s="60" t="str">
        <f ca="1">Translations!$A$83</f>
        <v>Q15 Cash Outflow</v>
      </c>
      <c r="BI1" s="60" t="str">
        <f ca="1">Translations!$A$84</f>
        <v>Q16 Quantity</v>
      </c>
      <c r="BJ1" s="60" t="str">
        <f ca="1">Translations!$A$85</f>
        <v>Q16 Cash Outflow</v>
      </c>
      <c r="BK1" s="60" t="str">
        <f ca="1">Translations!$A$86</f>
        <v>Y4 Total Quantity</v>
      </c>
      <c r="BL1" s="60" t="str">
        <f ca="1">Translations!$A$87</f>
        <v>Y4 Total Cash Outflow</v>
      </c>
      <c r="BM1" s="57"/>
      <c r="BN1" s="60" t="str">
        <f ca="1">Translations!$A$88</f>
        <v>Y1-4 Total Quantity</v>
      </c>
      <c r="BO1" s="60" t="str">
        <f ca="1">Translations!$A$89</f>
        <v>Y1-4 Total Cash Outflow</v>
      </c>
      <c r="BP1" s="60" t="str">
        <f ca="1">Translations!$A$94</f>
        <v>Assumptions to Support Unit Cost</v>
      </c>
      <c r="BQ1" s="60" t="str">
        <f ca="1">Translations!$A$95</f>
        <v>Justification/Comments</v>
      </c>
      <c r="BR1" s="119"/>
      <c r="BS1" s="121" t="s">
        <v>2548</v>
      </c>
      <c r="BT1" s="121" t="s">
        <v>2546</v>
      </c>
      <c r="BU1" s="119"/>
      <c r="BV1" s="119"/>
      <c r="BW1" s="119"/>
      <c r="BX1" s="119"/>
      <c r="BY1" s="119"/>
      <c r="BZ1" s="119"/>
      <c r="CA1" s="119"/>
    </row>
    <row r="2" spans="1:79" s="2" customFormat="1" ht="25" customHeight="1" x14ac:dyDescent="0.2">
      <c r="A2" s="52">
        <v>1</v>
      </c>
      <c r="B2" s="157" t="e">
        <f>CONCATENATE(#REF!,"-",#REF!,"--",F2,"---",#REF!)</f>
        <v>#REF!</v>
      </c>
      <c r="C2" s="157" t="e">
        <f t="shared" ref="C2:C65" ca="1" si="0">CONCATENATE(F2,"--",H2,"---",J2)</f>
        <v>#VALUE!</v>
      </c>
      <c r="D2" s="29"/>
      <c r="E2" s="155" t="e">
        <f t="shared" ref="E2:E21" si="1">LEFT(D2,FIND(".",D2,1)-1)</f>
        <v>#VALUE!</v>
      </c>
      <c r="F2" s="155" t="e">
        <f t="shared" ref="F2:F21" si="2">LEFT(D2,FIND(".",D2,1)+1)</f>
        <v>#VALUE!</v>
      </c>
      <c r="G2" s="126"/>
      <c r="H2" s="151"/>
      <c r="I2" s="127"/>
      <c r="J2" s="175">
        <f ca="1">VLOOKUP(CONCATENATE(H2,"-",I2),CatProdSpec!H:I,2,FALSE)</f>
        <v>0</v>
      </c>
      <c r="K2" s="51" t="str">
        <f ca="1">IFERROR(IF(OR(D2="",VLOOKUP(D2,CatCostInp!$E$2:$K$88,7,FALSE)=0),"",VLOOKUP(D2,CatCostInp!$E$2:$K$88,7,FALSE)),"")</f>
        <v/>
      </c>
      <c r="L2" s="30"/>
      <c r="M2" s="1" t="str">
        <f ca="1">IF(L2=Setup!$C$10,"Grant",IF(Pharmaceuticals!L2=Setup!$C$11,"Local",IF(Pharmaceuticals!L2=Setup!$C$12,"Other","")))</f>
        <v/>
      </c>
      <c r="N2" s="53"/>
      <c r="O2" s="53"/>
      <c r="P2" s="33"/>
      <c r="Q2" s="36" t="str">
        <f t="shared" ref="Q2:Q66" si="3">IFERROR(IF(AND(NOT(P2=""),NOT(O2="")),P2*O2,""),"")</f>
        <v/>
      </c>
      <c r="R2" s="35"/>
      <c r="S2" s="32" t="str">
        <f t="shared" ref="S2:S66" si="4">IFERROR(IF(AND(NOT(R2=""),NOT(O2="")),R2*O2,""),"")</f>
        <v/>
      </c>
      <c r="T2" s="35"/>
      <c r="U2" s="32" t="str">
        <f t="shared" ref="U2:U66" si="5">IFERROR(IF(AND(NOT(T2=""),NOT(O2="")),T2*O2,""),"")</f>
        <v/>
      </c>
      <c r="V2" s="35"/>
      <c r="W2" s="36" t="str">
        <f>IFERROR(IF(AND(NOT(V2=""),NOT(O2="")),V2*O2,""),"")</f>
        <v/>
      </c>
      <c r="X2" s="36" t="str">
        <f>IFERROR(IF(OR(NOT(P2=""),NOT(V2=""),NOT(R2=""),NOT(T2="")),P2+V2+R2+T2,""),"")</f>
        <v/>
      </c>
      <c r="Y2" s="36" t="str">
        <f>IF(SUM(Q2,S2,U2,W2)&gt;0,SUM(Q2,S2,U2,W2),"")</f>
        <v/>
      </c>
      <c r="Z2" s="55"/>
      <c r="AA2" s="37"/>
      <c r="AB2" s="148"/>
      <c r="AC2" s="35"/>
      <c r="AD2" s="32" t="str">
        <f>IFERROR(IF(AND(NOT(AC2=""),NOT(AB2="")),AC2*$AB2,""),"")</f>
        <v/>
      </c>
      <c r="AE2" s="35"/>
      <c r="AF2" s="32" t="str">
        <f>IFERROR(IF(AND(NOT(AE2=""),NOT(AB2="")),AE2*$AB2,""),"")</f>
        <v/>
      </c>
      <c r="AG2" s="35"/>
      <c r="AH2" s="32" t="str">
        <f>IFERROR(IF(AND(NOT(AG2=""),NOT(AB2="")),AG2*$AB2,""),"")</f>
        <v/>
      </c>
      <c r="AI2" s="35"/>
      <c r="AJ2" s="36" t="str">
        <f>IFERROR(IF(AND(NOT(AI2=""),NOT(AB2="")),AI2*$AB2,""),"")</f>
        <v/>
      </c>
      <c r="AK2" s="36" t="str">
        <f>IFERROR(IF(OR(NOT(AC2=""),NOT(AI2=""),NOT(AE2=""),NOT(AG2="")),AC2+AI2+AE2+AG2,""),"")</f>
        <v/>
      </c>
      <c r="AL2" s="36" t="str">
        <f>IF(SUM(AD2,AJ2,AF2,AH2)&gt;0,SUM(AD2,AJ2,AF2,AH2),"")</f>
        <v/>
      </c>
      <c r="AM2" s="55"/>
      <c r="AN2" s="34"/>
      <c r="AO2" s="148"/>
      <c r="AP2" s="34"/>
      <c r="AQ2" s="32" t="str">
        <f>IFERROR(IF(AND(NOT(AP2=""),NOT(AO2="")),AP2*$AO2,""),"")</f>
        <v/>
      </c>
      <c r="AR2" s="34"/>
      <c r="AS2" s="32" t="str">
        <f>IFERROR(IF(AND(NOT(AR2=""),NOT(AO2="")),AR2*$AO2,""),"")</f>
        <v/>
      </c>
      <c r="AT2" s="34"/>
      <c r="AU2" s="32" t="str">
        <f>IFERROR(IF(AND(NOT(AT2=""),NOT(AO2="")),AT2*$AO2,""),"")</f>
        <v/>
      </c>
      <c r="AV2" s="35"/>
      <c r="AW2" s="36" t="str">
        <f>IFERROR(IF(AND(NOT(AV2=""),NOT(AO2="")),AV2*$AO2,""),"")</f>
        <v/>
      </c>
      <c r="AX2" s="36" t="str">
        <f>IFERROR(IF(OR(NOT(AP2=""),NOT(AV2=""),NOT(AR2=""),NOT(AT2="")),AP2+AV2+AR2+AT2,""),"")</f>
        <v/>
      </c>
      <c r="AY2" s="36" t="str">
        <f>IF(SUM(AQ2,AW2,AS2,AU2)&gt;0,SUM(AQ2,AW2,AS2,AU2),"")</f>
        <v/>
      </c>
      <c r="AZ2" s="55"/>
      <c r="BA2" s="34"/>
      <c r="BB2" s="148"/>
      <c r="BC2" s="34"/>
      <c r="BD2" s="32" t="str">
        <f>IFERROR(IF(AND(NOT(BC2=""),NOT(BB2="")),BC2*$BB2,""),"")</f>
        <v/>
      </c>
      <c r="BE2" s="34"/>
      <c r="BF2" s="32" t="str">
        <f>IFERROR(IF(AND(NOT(BE2=""),NOT(BB2="")),BE2*$BB2,""),"")</f>
        <v/>
      </c>
      <c r="BG2" s="34"/>
      <c r="BH2" s="32" t="str">
        <f>IFERROR(IF(AND(NOT(BG2=""),NOT(BB2="")),BG2*$BB2,""),"")</f>
        <v/>
      </c>
      <c r="BI2" s="34"/>
      <c r="BJ2" s="36" t="str">
        <f>IFERROR(IF(AND(NOT(BI2=""),NOT(BB2="")),BI2*$BB2,""),"")</f>
        <v/>
      </c>
      <c r="BK2" s="36" t="str">
        <f>IFERROR(IF(OR(NOT(BC2=""),NOT(BI2=""),NOT(BE2=""),NOT(BG2="")),BC2+BI2+BE2+BG2,""),"")</f>
        <v/>
      </c>
      <c r="BL2" s="36" t="str">
        <f>IF(SUM(BD2,BJ2,BF2,BH2)&gt;0,SUM(BD2,BJ2,BF2,BH2),"")</f>
        <v/>
      </c>
      <c r="BM2" s="55"/>
      <c r="BN2" s="36" t="str">
        <f>IF(SUM(X2,AK2,AX2,BK2)&gt;0,SUM(X2,AK2,AX2,BK2),"")</f>
        <v/>
      </c>
      <c r="BO2" s="36" t="str">
        <f>IF(SUM(Y2,AL2,AY2,BL2)&gt;0,SUM(Y2,AL2,AY2,BL2),"")</f>
        <v/>
      </c>
      <c r="BP2" s="31"/>
      <c r="BQ2" s="38"/>
      <c r="BS2" s="120" t="e">
        <f t="shared" ref="BS2:BS65" ca="1" si="6">IF(OR(B2="--",IFERROR(MATCH(B2,OFFSET(B$1,0,0,ROW()-1,1),0),1)&lt;&gt;1),"",1)</f>
        <v>#REF!</v>
      </c>
      <c r="BT2" s="120" t="e">
        <f t="shared" ref="BT2:BT65" ca="1" si="7">IF(OR(C2="--",IFERROR(MATCH(C2,OFFSET(C$1,0,0,ROW()-1,1),0),1)&lt;&gt;1),"",1)</f>
        <v>#VALUE!</v>
      </c>
    </row>
    <row r="3" spans="1:79" s="2" customFormat="1" ht="25" customHeight="1" x14ac:dyDescent="0.2">
      <c r="A3" s="52" t="str">
        <f>IFERROR(IF(#REF!&lt;&gt;"",A2+1,""),"")</f>
        <v/>
      </c>
      <c r="B3" s="157" t="e">
        <f>CONCATENATE(#REF!,"-",#REF!,"--",F3,"---",#REF!)</f>
        <v>#REF!</v>
      </c>
      <c r="C3" s="157" t="e">
        <f t="shared" ca="1" si="0"/>
        <v>#VALUE!</v>
      </c>
      <c r="D3" s="29"/>
      <c r="E3" s="155" t="e">
        <f t="shared" si="1"/>
        <v>#VALUE!</v>
      </c>
      <c r="F3" s="155" t="e">
        <f t="shared" si="2"/>
        <v>#VALUE!</v>
      </c>
      <c r="G3" s="126"/>
      <c r="H3" s="151" t="e">
        <f ca="1">VLOOKUP(G3,CatProd!B:G,6,FALSE)</f>
        <v>#N/A</v>
      </c>
      <c r="I3" s="127"/>
      <c r="J3" s="175" t="e">
        <f ca="1">VLOOKUP(CONCATENATE(H3,"-",I3),CatProdSpec!H:I,2,FALSE)</f>
        <v>#N/A</v>
      </c>
      <c r="K3" s="51" t="str">
        <f ca="1">IFERROR(IF(OR(D3="",VLOOKUP(D3,CatCostInp!$E$2:$K$88,7,FALSE)=0),"",VLOOKUP(D3,CatCostInp!$E$2:$K$88,7,FALSE)),"")</f>
        <v/>
      </c>
      <c r="L3" s="30"/>
      <c r="M3" s="1" t="str">
        <f ca="1">IF(L3=Setup!$C$10,"Grant",IF(Pharmaceuticals!L3=Setup!$C$11,"Local",IF(Pharmaceuticals!L3=Setup!$C$12,"Other","")))</f>
        <v/>
      </c>
      <c r="N3" s="53"/>
      <c r="O3" s="53"/>
      <c r="P3" s="53"/>
      <c r="Q3" s="36" t="str">
        <f t="shared" si="3"/>
        <v/>
      </c>
      <c r="R3" s="53"/>
      <c r="S3" s="32" t="str">
        <f t="shared" si="4"/>
        <v/>
      </c>
      <c r="T3" s="53"/>
      <c r="U3" s="32" t="str">
        <f t="shared" si="5"/>
        <v/>
      </c>
      <c r="V3" s="53"/>
      <c r="W3" s="36" t="str">
        <f t="shared" ref="W3:W66" si="8">IFERROR(IF(AND(NOT(V3=""),NOT(O3="")),V3*O3,""),"")</f>
        <v/>
      </c>
      <c r="X3" s="36" t="str">
        <f t="shared" ref="X3:X66" si="9">IFERROR(IF(OR(NOT(P3=""),NOT(V3=""),NOT(R3=""),NOT(T3="")),P3+V3+R3+T3,""),"")</f>
        <v/>
      </c>
      <c r="Y3" s="36" t="str">
        <f t="shared" ref="Y3:Y66" si="10">IF(SUM(Q3,S3,U3,W3)&gt;0,SUM(Q3,S3,U3,W3),"")</f>
        <v/>
      </c>
      <c r="Z3" s="55"/>
      <c r="AA3" s="37"/>
      <c r="AB3" s="148"/>
      <c r="AC3" s="53"/>
      <c r="AD3" s="32" t="str">
        <f t="shared" ref="AD3:AD66" si="11">IFERROR(IF(AND(NOT(AC3=""),NOT(AB3="")),AC3*$AB3,""),"")</f>
        <v/>
      </c>
      <c r="AE3" s="53"/>
      <c r="AF3" s="32" t="str">
        <f t="shared" ref="AF3:AF66" si="12">IFERROR(IF(AND(NOT(AE3=""),NOT(AB3="")),AE3*$AB3,""),"")</f>
        <v/>
      </c>
      <c r="AG3" s="53"/>
      <c r="AH3" s="32" t="str">
        <f t="shared" ref="AH3:AH66" si="13">IFERROR(IF(AND(NOT(AG3=""),NOT(AB3="")),AG3*$AB3,""),"")</f>
        <v/>
      </c>
      <c r="AI3" s="53"/>
      <c r="AJ3" s="36" t="str">
        <f t="shared" ref="AJ3:AJ66" si="14">IFERROR(IF(AND(NOT(AI3=""),NOT(AB3="")),AI3*$AB3,""),"")</f>
        <v/>
      </c>
      <c r="AK3" s="36" t="str">
        <f t="shared" ref="AK3:AK66" si="15">IFERROR(IF(OR(NOT(AC3=""),NOT(AI3=""),NOT(AE3=""),NOT(AG3="")),AC3+AI3+AE3+AG3,""),"")</f>
        <v/>
      </c>
      <c r="AL3" s="36" t="str">
        <f t="shared" ref="AL3:AL66" si="16">IF(SUM(AD3,AJ3,AF3,AH3)&gt;0,SUM(AD3,AJ3,AF3,AH3),"")</f>
        <v/>
      </c>
      <c r="AM3" s="55"/>
      <c r="AN3" s="34"/>
      <c r="AO3" s="148"/>
      <c r="AP3" s="53"/>
      <c r="AQ3" s="32" t="str">
        <f t="shared" ref="AQ3:AQ66" si="17">IFERROR(IF(AND(NOT(AP3=""),NOT(AO3="")),AP3*$AO3,""),"")</f>
        <v/>
      </c>
      <c r="AR3" s="53"/>
      <c r="AS3" s="32" t="str">
        <f t="shared" ref="AS3:AS66" si="18">IFERROR(IF(AND(NOT(AR3=""),NOT(AO3="")),AR3*$AO3,""),"")</f>
        <v/>
      </c>
      <c r="AT3" s="53"/>
      <c r="AU3" s="32" t="str">
        <f t="shared" ref="AU3:AU66" si="19">IFERROR(IF(AND(NOT(AT3=""),NOT(AO3="")),AT3*$AO3,""),"")</f>
        <v/>
      </c>
      <c r="AV3" s="53"/>
      <c r="AW3" s="36" t="str">
        <f t="shared" ref="AW3:AW66" si="20">IFERROR(IF(AND(NOT(AV3=""),NOT(AO3="")),AV3*$AO3,""),"")</f>
        <v/>
      </c>
      <c r="AX3" s="36" t="str">
        <f t="shared" ref="AX3:AX66" si="21">IFERROR(IF(OR(NOT(AP3=""),NOT(AV3=""),NOT(AR3=""),NOT(AT3="")),AP3+AV3+AR3+AT3,""),"")</f>
        <v/>
      </c>
      <c r="AY3" s="36" t="str">
        <f t="shared" ref="AY3:AY66" si="22">IF(SUM(AQ3,AW3,AS3,AU3)&gt;0,SUM(AQ3,AW3,AS3,AU3),"")</f>
        <v/>
      </c>
      <c r="AZ3" s="55"/>
      <c r="BA3" s="53"/>
      <c r="BB3" s="148"/>
      <c r="BC3" s="53"/>
      <c r="BD3" s="32" t="str">
        <f t="shared" ref="BD3:BD66" si="23">IFERROR(IF(AND(NOT(BC3=""),NOT(BB3="")),BC3*$BB3,""),"")</f>
        <v/>
      </c>
      <c r="BE3" s="53"/>
      <c r="BF3" s="32" t="str">
        <f t="shared" ref="BF3:BF66" si="24">IFERROR(IF(AND(NOT(BE3=""),NOT(BB3="")),BE3*$BB3,""),"")</f>
        <v/>
      </c>
      <c r="BG3" s="53"/>
      <c r="BH3" s="32" t="str">
        <f t="shared" ref="BH3:BH66" si="25">IFERROR(IF(AND(NOT(BG3=""),NOT(BB3="")),BG3*$BB3,""),"")</f>
        <v/>
      </c>
      <c r="BI3" s="53"/>
      <c r="BJ3" s="36" t="str">
        <f t="shared" ref="BJ3:BJ66" si="26">IFERROR(IF(AND(NOT(BI3=""),NOT(BB3="")),BI3*$BB3,""),"")</f>
        <v/>
      </c>
      <c r="BK3" s="36" t="str">
        <f t="shared" ref="BK3:BK66" si="27">IFERROR(IF(OR(NOT(BC3=""),NOT(BI3=""),NOT(BE3=""),NOT(BG3="")),BC3+BI3+BE3+BG3,""),"")</f>
        <v/>
      </c>
      <c r="BL3" s="36" t="str">
        <f t="shared" ref="BL3:BL66" si="28">IF(SUM(BD3,BJ3,BF3,BH3)&gt;0,SUM(BD3,BJ3,BF3,BH3),"")</f>
        <v/>
      </c>
      <c r="BM3" s="55"/>
      <c r="BN3" s="36" t="str">
        <f t="shared" ref="BN3:BN66" si="29">IF(SUM(X3,AK3,AX3,BK3)&gt;0,SUM(X3,AK3,AX3,BK3),"")</f>
        <v/>
      </c>
      <c r="BO3" s="36" t="str">
        <f t="shared" ref="BO3:BO66" si="30">IF(SUM(Y3,AL3,AY3,BL3)&gt;0,SUM(Y3,AL3,AY3,BL3),"")</f>
        <v/>
      </c>
      <c r="BP3" s="31"/>
      <c r="BQ3" s="38"/>
      <c r="BS3" s="120" t="e">
        <f t="shared" ca="1" si="6"/>
        <v>#REF!</v>
      </c>
      <c r="BT3" s="120" t="e">
        <f t="shared" ca="1" si="7"/>
        <v>#VALUE!</v>
      </c>
    </row>
    <row r="4" spans="1:79" s="2" customFormat="1" ht="25" customHeight="1" x14ac:dyDescent="0.2">
      <c r="A4" s="52" t="str">
        <f>IFERROR(IF(#REF!&lt;&gt;"",A3+1,""),"")</f>
        <v/>
      </c>
      <c r="B4" s="157" t="e">
        <f>CONCATENATE(#REF!,"-",#REF!,"--",F4,"---",#REF!)</f>
        <v>#REF!</v>
      </c>
      <c r="C4" s="157" t="str">
        <f t="shared" ca="1" si="0"/>
        <v>4.2--52---162</v>
      </c>
      <c r="D4" s="29" t="s">
        <v>2017</v>
      </c>
      <c r="E4" s="155" t="str">
        <f t="shared" si="1"/>
        <v>4</v>
      </c>
      <c r="F4" s="155" t="str">
        <f t="shared" si="2"/>
        <v>4.2</v>
      </c>
      <c r="G4" s="126" t="s">
        <v>2508</v>
      </c>
      <c r="H4" s="151">
        <f ca="1">VLOOKUP(G4,CatProd!B:G,6,FALSE)</f>
        <v>52</v>
      </c>
      <c r="I4" s="127" t="s">
        <v>4105</v>
      </c>
      <c r="J4" s="175">
        <f ca="1">VLOOKUP(CONCATENATE(H4,"-",I4),CatProdSpec!H:I,2,FALSE)</f>
        <v>162</v>
      </c>
      <c r="K4" s="51" t="str">
        <f ca="1">IFERROR(IF(OR(D4="",VLOOKUP(D4,CatCostInp!$E$2:$K$88,7,FALSE)=0),"",VLOOKUP(D4,CatCostInp!$E$2:$K$88,7,FALSE)),"")</f>
        <v>Cost of a pack</v>
      </c>
      <c r="L4" s="30" t="s">
        <v>50</v>
      </c>
      <c r="M4" s="1" t="str">
        <f>IF(L4=Setup!$C$10,"Grant",IF(Pharmaceuticals!L4=Setup!$C$11,"Local",IF(Pharmaceuticals!L4=Setup!$C$12,"Other","")))</f>
        <v>Grant</v>
      </c>
      <c r="N4" s="53"/>
      <c r="O4" s="53">
        <v>26.3</v>
      </c>
      <c r="P4" s="53">
        <v>4116</v>
      </c>
      <c r="Q4" s="36">
        <f t="shared" si="3"/>
        <v>108250.8</v>
      </c>
      <c r="R4" s="53"/>
      <c r="S4" s="32" t="str">
        <f t="shared" si="4"/>
        <v/>
      </c>
      <c r="T4" s="53"/>
      <c r="U4" s="32" t="str">
        <f t="shared" si="5"/>
        <v/>
      </c>
      <c r="V4" s="53"/>
      <c r="W4" s="36" t="str">
        <f t="shared" si="8"/>
        <v/>
      </c>
      <c r="X4" s="36">
        <f t="shared" si="9"/>
        <v>4116</v>
      </c>
      <c r="Y4" s="36">
        <f t="shared" si="10"/>
        <v>108250.8</v>
      </c>
      <c r="Z4" s="55"/>
      <c r="AA4" s="37"/>
      <c r="AB4" s="148">
        <v>26.3</v>
      </c>
      <c r="AC4" s="53">
        <v>17270</v>
      </c>
      <c r="AD4" s="32">
        <f t="shared" si="11"/>
        <v>454201</v>
      </c>
      <c r="AE4" s="53"/>
      <c r="AF4" s="32" t="str">
        <f t="shared" si="12"/>
        <v/>
      </c>
      <c r="AG4" s="53"/>
      <c r="AH4" s="32" t="str">
        <f t="shared" si="13"/>
        <v/>
      </c>
      <c r="AI4" s="53"/>
      <c r="AJ4" s="36" t="str">
        <f t="shared" si="14"/>
        <v/>
      </c>
      <c r="AK4" s="36">
        <f t="shared" si="15"/>
        <v>17270</v>
      </c>
      <c r="AL4" s="36">
        <f t="shared" si="16"/>
        <v>454201</v>
      </c>
      <c r="AM4" s="55"/>
      <c r="AN4" s="34"/>
      <c r="AO4" s="148">
        <v>26.3</v>
      </c>
      <c r="AP4" s="53">
        <v>18630</v>
      </c>
      <c r="AQ4" s="32">
        <f t="shared" si="17"/>
        <v>489969</v>
      </c>
      <c r="AR4" s="53"/>
      <c r="AS4" s="32" t="str">
        <f t="shared" si="18"/>
        <v/>
      </c>
      <c r="AT4" s="53"/>
      <c r="AU4" s="32" t="str">
        <f t="shared" si="19"/>
        <v/>
      </c>
      <c r="AV4" s="53"/>
      <c r="AW4" s="36" t="str">
        <f t="shared" si="20"/>
        <v/>
      </c>
      <c r="AX4" s="36">
        <f t="shared" si="21"/>
        <v>18630</v>
      </c>
      <c r="AY4" s="36">
        <f t="shared" si="22"/>
        <v>489969</v>
      </c>
      <c r="AZ4" s="55"/>
      <c r="BA4" s="53"/>
      <c r="BB4" s="148"/>
      <c r="BC4" s="53"/>
      <c r="BD4" s="32" t="str">
        <f t="shared" si="23"/>
        <v/>
      </c>
      <c r="BE4" s="53"/>
      <c r="BF4" s="32" t="str">
        <f t="shared" si="24"/>
        <v/>
      </c>
      <c r="BG4" s="53"/>
      <c r="BH4" s="32" t="str">
        <f t="shared" si="25"/>
        <v/>
      </c>
      <c r="BI4" s="53"/>
      <c r="BJ4" s="36" t="str">
        <f t="shared" si="26"/>
        <v/>
      </c>
      <c r="BK4" s="36" t="str">
        <f t="shared" si="27"/>
        <v/>
      </c>
      <c r="BL4" s="36" t="str">
        <f t="shared" si="28"/>
        <v/>
      </c>
      <c r="BM4" s="55"/>
      <c r="BN4" s="36">
        <f t="shared" si="29"/>
        <v>40016</v>
      </c>
      <c r="BO4" s="36">
        <f t="shared" si="30"/>
        <v>1052420.8</v>
      </c>
      <c r="BP4" s="31"/>
      <c r="BQ4" s="38"/>
      <c r="BS4" s="120" t="e">
        <f t="shared" ca="1" si="6"/>
        <v>#REF!</v>
      </c>
      <c r="BT4" s="120">
        <f t="shared" ca="1" si="7"/>
        <v>1</v>
      </c>
    </row>
    <row r="5" spans="1:79" s="2" customFormat="1" ht="25" customHeight="1" x14ac:dyDescent="0.2">
      <c r="A5" s="52" t="str">
        <f>IFERROR(IF(#REF!&lt;&gt;"",A4+1,""),"")</f>
        <v/>
      </c>
      <c r="B5" s="157" t="e">
        <f>CONCATENATE(#REF!,"-",#REF!,"--",F5,"---",#REF!)</f>
        <v>#REF!</v>
      </c>
      <c r="C5" s="157" t="str">
        <f t="shared" ca="1" si="0"/>
        <v>4.2--57---173</v>
      </c>
      <c r="D5" s="29" t="s">
        <v>2017</v>
      </c>
      <c r="E5" s="155" t="str">
        <f t="shared" si="1"/>
        <v>4</v>
      </c>
      <c r="F5" s="155" t="str">
        <f t="shared" si="2"/>
        <v>4.2</v>
      </c>
      <c r="G5" s="126" t="s">
        <v>2513</v>
      </c>
      <c r="H5" s="151">
        <f ca="1">VLOOKUP(G5,CatProd!B:G,6,FALSE)</f>
        <v>57</v>
      </c>
      <c r="I5" s="127" t="s">
        <v>4108</v>
      </c>
      <c r="J5" s="175">
        <f ca="1">VLOOKUP(CONCATENATE(H5,"-",I5),CatProdSpec!H:I,2,FALSE)</f>
        <v>173</v>
      </c>
      <c r="K5" s="51" t="str">
        <f ca="1">IFERROR(IF(OR(D5="",VLOOKUP(D5,CatCostInp!$E$2:$K$88,7,FALSE)=0),"",VLOOKUP(D5,CatCostInp!$E$2:$K$88,7,FALSE)),"")</f>
        <v>Cost of a pack</v>
      </c>
      <c r="L5" s="30" t="s">
        <v>50</v>
      </c>
      <c r="M5" s="1" t="str">
        <f>IF(L5=Setup!$C$10,"Grant",IF(Pharmaceuticals!L5=Setup!$C$11,"Local",IF(Pharmaceuticals!L5=Setup!$C$12,"Other","")))</f>
        <v>Grant</v>
      </c>
      <c r="N5" s="33"/>
      <c r="O5" s="33">
        <v>3.02</v>
      </c>
      <c r="P5" s="33">
        <v>3814</v>
      </c>
      <c r="Q5" s="36">
        <f t="shared" si="3"/>
        <v>11518.28</v>
      </c>
      <c r="R5" s="35"/>
      <c r="S5" s="32" t="str">
        <f t="shared" si="4"/>
        <v/>
      </c>
      <c r="T5" s="35"/>
      <c r="U5" s="32" t="str">
        <f t="shared" si="5"/>
        <v/>
      </c>
      <c r="V5" s="35"/>
      <c r="W5" s="36" t="str">
        <f t="shared" si="8"/>
        <v/>
      </c>
      <c r="X5" s="36">
        <f t="shared" si="9"/>
        <v>3814</v>
      </c>
      <c r="Y5" s="36">
        <f t="shared" si="10"/>
        <v>11518.28</v>
      </c>
      <c r="Z5" s="55"/>
      <c r="AA5" s="37"/>
      <c r="AB5" s="148">
        <v>3.02</v>
      </c>
      <c r="AC5" s="35">
        <v>13916</v>
      </c>
      <c r="AD5" s="32">
        <f t="shared" si="11"/>
        <v>42026.32</v>
      </c>
      <c r="AE5" s="35"/>
      <c r="AF5" s="32" t="str">
        <f t="shared" si="12"/>
        <v/>
      </c>
      <c r="AG5" s="35"/>
      <c r="AH5" s="32" t="str">
        <f t="shared" si="13"/>
        <v/>
      </c>
      <c r="AI5" s="35"/>
      <c r="AJ5" s="36" t="str">
        <f t="shared" si="14"/>
        <v/>
      </c>
      <c r="AK5" s="36">
        <f t="shared" si="15"/>
        <v>13916</v>
      </c>
      <c r="AL5" s="36">
        <f t="shared" si="16"/>
        <v>42026.32</v>
      </c>
      <c r="AM5" s="55"/>
      <c r="AN5" s="34"/>
      <c r="AO5" s="148">
        <v>3.02</v>
      </c>
      <c r="AP5" s="34">
        <v>15077</v>
      </c>
      <c r="AQ5" s="32">
        <f t="shared" si="17"/>
        <v>45532.54</v>
      </c>
      <c r="AR5" s="34"/>
      <c r="AS5" s="32" t="str">
        <f t="shared" si="18"/>
        <v/>
      </c>
      <c r="AT5" s="34"/>
      <c r="AU5" s="32" t="str">
        <f t="shared" si="19"/>
        <v/>
      </c>
      <c r="AV5" s="35"/>
      <c r="AW5" s="36" t="str">
        <f t="shared" si="20"/>
        <v/>
      </c>
      <c r="AX5" s="36">
        <f t="shared" si="21"/>
        <v>15077</v>
      </c>
      <c r="AY5" s="36">
        <f t="shared" si="22"/>
        <v>45532.54</v>
      </c>
      <c r="AZ5" s="55"/>
      <c r="BA5" s="34"/>
      <c r="BB5" s="148"/>
      <c r="BC5" s="34"/>
      <c r="BD5" s="32" t="str">
        <f t="shared" si="23"/>
        <v/>
      </c>
      <c r="BE5" s="34"/>
      <c r="BF5" s="32" t="str">
        <f t="shared" si="24"/>
        <v/>
      </c>
      <c r="BG5" s="34"/>
      <c r="BH5" s="32" t="str">
        <f t="shared" si="25"/>
        <v/>
      </c>
      <c r="BI5" s="34"/>
      <c r="BJ5" s="36" t="str">
        <f t="shared" si="26"/>
        <v/>
      </c>
      <c r="BK5" s="36" t="str">
        <f t="shared" si="27"/>
        <v/>
      </c>
      <c r="BL5" s="36" t="str">
        <f t="shared" si="28"/>
        <v/>
      </c>
      <c r="BM5" s="55"/>
      <c r="BN5" s="36">
        <f t="shared" si="29"/>
        <v>32807</v>
      </c>
      <c r="BO5" s="36">
        <f t="shared" si="30"/>
        <v>99077.14</v>
      </c>
      <c r="BP5" s="31"/>
      <c r="BQ5" s="38"/>
      <c r="BS5" s="120" t="e">
        <f t="shared" ca="1" si="6"/>
        <v>#REF!</v>
      </c>
      <c r="BT5" s="120">
        <f t="shared" ca="1" si="7"/>
        <v>1</v>
      </c>
    </row>
    <row r="6" spans="1:79" s="2" customFormat="1" ht="25" customHeight="1" x14ac:dyDescent="0.2">
      <c r="A6" s="52" t="str">
        <f>IFERROR(IF(#REF!&lt;&gt;"",A5+1,""),"")</f>
        <v/>
      </c>
      <c r="B6" s="157" t="e">
        <f>CONCATENATE(#REF!,"-",#REF!,"--",F6,"---",#REF!)</f>
        <v>#REF!</v>
      </c>
      <c r="C6" s="157" t="str">
        <f t="shared" ca="1" si="0"/>
        <v>4.2--58---176</v>
      </c>
      <c r="D6" s="29" t="s">
        <v>2017</v>
      </c>
      <c r="E6" s="155" t="str">
        <f t="shared" si="1"/>
        <v>4</v>
      </c>
      <c r="F6" s="155" t="str">
        <f t="shared" si="2"/>
        <v>4.2</v>
      </c>
      <c r="G6" s="126" t="s">
        <v>2520</v>
      </c>
      <c r="H6" s="151">
        <f ca="1">VLOOKUP(G6,CatProd!B:G,6,FALSE)</f>
        <v>58</v>
      </c>
      <c r="I6" s="127" t="s">
        <v>4118</v>
      </c>
      <c r="J6" s="175">
        <f ca="1">VLOOKUP(CONCATENATE(H6,"-",I6),CatProdSpec!H:I,2,FALSE)</f>
        <v>176</v>
      </c>
      <c r="K6" s="51" t="str">
        <f ca="1">IFERROR(IF(OR(D6="",VLOOKUP(D6,CatCostInp!$E$2:$K$88,7,FALSE)=0),"",VLOOKUP(D6,CatCostInp!$E$2:$K$88,7,FALSE)),"")</f>
        <v>Cost of a pack</v>
      </c>
      <c r="L6" s="30" t="s">
        <v>50</v>
      </c>
      <c r="M6" s="1" t="str">
        <f>IF(L6=Setup!$C$10,"Grant",IF(Pharmaceuticals!L6=Setup!$C$11,"Local",IF(Pharmaceuticals!L6=Setup!$C$12,"Other","")))</f>
        <v>Grant</v>
      </c>
      <c r="N6" s="33"/>
      <c r="O6" s="33">
        <v>75</v>
      </c>
      <c r="P6" s="33">
        <v>1452</v>
      </c>
      <c r="Q6" s="36">
        <f t="shared" si="3"/>
        <v>108900</v>
      </c>
      <c r="R6" s="35"/>
      <c r="S6" s="32" t="str">
        <f t="shared" si="4"/>
        <v/>
      </c>
      <c r="T6" s="35"/>
      <c r="U6" s="32" t="str">
        <f t="shared" si="5"/>
        <v/>
      </c>
      <c r="V6" s="35"/>
      <c r="W6" s="36" t="str">
        <f t="shared" si="8"/>
        <v/>
      </c>
      <c r="X6" s="36">
        <f t="shared" si="9"/>
        <v>1452</v>
      </c>
      <c r="Y6" s="36">
        <f t="shared" si="10"/>
        <v>108900</v>
      </c>
      <c r="Z6" s="55"/>
      <c r="AA6" s="37"/>
      <c r="AB6" s="148">
        <v>75</v>
      </c>
      <c r="AC6" s="35">
        <v>5861</v>
      </c>
      <c r="AD6" s="32">
        <f t="shared" si="11"/>
        <v>439575</v>
      </c>
      <c r="AE6" s="35"/>
      <c r="AF6" s="32" t="str">
        <f t="shared" si="12"/>
        <v/>
      </c>
      <c r="AG6" s="35"/>
      <c r="AH6" s="32" t="str">
        <f t="shared" si="13"/>
        <v/>
      </c>
      <c r="AI6" s="35"/>
      <c r="AJ6" s="36" t="str">
        <f t="shared" si="14"/>
        <v/>
      </c>
      <c r="AK6" s="36">
        <f t="shared" si="15"/>
        <v>5861</v>
      </c>
      <c r="AL6" s="36">
        <f t="shared" si="16"/>
        <v>439575</v>
      </c>
      <c r="AM6" s="55"/>
      <c r="AN6" s="34"/>
      <c r="AO6" s="148">
        <v>75</v>
      </c>
      <c r="AP6" s="34">
        <v>6307</v>
      </c>
      <c r="AQ6" s="32">
        <f t="shared" si="17"/>
        <v>473025</v>
      </c>
      <c r="AR6" s="34"/>
      <c r="AS6" s="32" t="str">
        <f t="shared" si="18"/>
        <v/>
      </c>
      <c r="AT6" s="34"/>
      <c r="AU6" s="32" t="str">
        <f t="shared" si="19"/>
        <v/>
      </c>
      <c r="AV6" s="35"/>
      <c r="AW6" s="36" t="str">
        <f t="shared" si="20"/>
        <v/>
      </c>
      <c r="AX6" s="36">
        <f t="shared" si="21"/>
        <v>6307</v>
      </c>
      <c r="AY6" s="36">
        <f t="shared" si="22"/>
        <v>473025</v>
      </c>
      <c r="AZ6" s="55"/>
      <c r="BA6" s="34"/>
      <c r="BB6" s="148"/>
      <c r="BC6" s="34"/>
      <c r="BD6" s="32" t="str">
        <f t="shared" si="23"/>
        <v/>
      </c>
      <c r="BE6" s="34"/>
      <c r="BF6" s="32" t="str">
        <f t="shared" si="24"/>
        <v/>
      </c>
      <c r="BG6" s="34"/>
      <c r="BH6" s="32" t="str">
        <f t="shared" si="25"/>
        <v/>
      </c>
      <c r="BI6" s="34"/>
      <c r="BJ6" s="36" t="str">
        <f t="shared" si="26"/>
        <v/>
      </c>
      <c r="BK6" s="36" t="str">
        <f t="shared" si="27"/>
        <v/>
      </c>
      <c r="BL6" s="36" t="str">
        <f t="shared" si="28"/>
        <v/>
      </c>
      <c r="BM6" s="55"/>
      <c r="BN6" s="36">
        <f t="shared" si="29"/>
        <v>13620</v>
      </c>
      <c r="BO6" s="36">
        <f t="shared" si="30"/>
        <v>1021500</v>
      </c>
      <c r="BP6" s="31"/>
      <c r="BQ6" s="38"/>
      <c r="BS6" s="120" t="e">
        <f t="shared" ca="1" si="6"/>
        <v>#REF!</v>
      </c>
      <c r="BT6" s="120">
        <f t="shared" ca="1" si="7"/>
        <v>1</v>
      </c>
    </row>
    <row r="7" spans="1:79" s="2" customFormat="1" ht="25" customHeight="1" x14ac:dyDescent="0.2">
      <c r="A7" s="52" t="str">
        <f>IFERROR(IF(#REF!&lt;&gt;"",A6+1,""),"")</f>
        <v/>
      </c>
      <c r="B7" s="157" t="e">
        <f>CONCATENATE(#REF!,"-",#REF!,"--",F7,"---",#REF!)</f>
        <v>#REF!</v>
      </c>
      <c r="C7" s="157" t="str">
        <f t="shared" ca="1" si="0"/>
        <v>4.2--53---1074</v>
      </c>
      <c r="D7" s="29" t="s">
        <v>2017</v>
      </c>
      <c r="E7" s="155" t="str">
        <f t="shared" si="1"/>
        <v>4</v>
      </c>
      <c r="F7" s="155" t="str">
        <f t="shared" si="2"/>
        <v>4.2</v>
      </c>
      <c r="G7" s="126" t="s">
        <v>3165</v>
      </c>
      <c r="H7" s="151">
        <f ca="1">VLOOKUP(G7,CatProd!B:G,6,FALSE)</f>
        <v>53</v>
      </c>
      <c r="I7" s="127" t="s">
        <v>3872</v>
      </c>
      <c r="J7" s="175">
        <f ca="1">VLOOKUP(CONCATENATE(H7,"-",I7),CatProdSpec!H:I,2,FALSE)</f>
        <v>1074</v>
      </c>
      <c r="K7" s="51" t="str">
        <f ca="1">IFERROR(IF(OR(D7="",VLOOKUP(D7,CatCostInp!$E$2:$K$88,7,FALSE)=0),"",VLOOKUP(D7,CatCostInp!$E$2:$K$88,7,FALSE)),"")</f>
        <v>Cost of a pack</v>
      </c>
      <c r="L7" s="30" t="s">
        <v>50</v>
      </c>
      <c r="M7" s="1" t="str">
        <f>IF(L7=Setup!$C$10,"Grant",IF(Pharmaceuticals!L7=Setup!$C$11,"Local",IF(Pharmaceuticals!L7=Setup!$C$12,"Other","")))</f>
        <v>Grant</v>
      </c>
      <c r="N7" s="34"/>
      <c r="O7" s="148">
        <v>1700</v>
      </c>
      <c r="P7" s="34">
        <v>50</v>
      </c>
      <c r="Q7" s="36">
        <f t="shared" si="3"/>
        <v>85000</v>
      </c>
      <c r="R7" s="35"/>
      <c r="S7" s="32" t="str">
        <f t="shared" si="4"/>
        <v/>
      </c>
      <c r="T7" s="35"/>
      <c r="U7" s="32" t="str">
        <f t="shared" si="5"/>
        <v/>
      </c>
      <c r="V7" s="35"/>
      <c r="W7" s="36" t="str">
        <f t="shared" si="8"/>
        <v/>
      </c>
      <c r="X7" s="36">
        <f t="shared" si="9"/>
        <v>50</v>
      </c>
      <c r="Y7" s="36">
        <f t="shared" si="10"/>
        <v>85000</v>
      </c>
      <c r="Z7" s="55"/>
      <c r="AA7" s="34"/>
      <c r="AB7" s="148">
        <v>1700</v>
      </c>
      <c r="AC7" s="34">
        <v>388</v>
      </c>
      <c r="AD7" s="32">
        <f t="shared" si="11"/>
        <v>659600</v>
      </c>
      <c r="AE7" s="35"/>
      <c r="AF7" s="32" t="str">
        <f t="shared" si="12"/>
        <v/>
      </c>
      <c r="AG7" s="35"/>
      <c r="AH7" s="32" t="str">
        <f t="shared" si="13"/>
        <v/>
      </c>
      <c r="AI7" s="35"/>
      <c r="AJ7" s="36" t="str">
        <f t="shared" si="14"/>
        <v/>
      </c>
      <c r="AK7" s="36">
        <f t="shared" si="15"/>
        <v>388</v>
      </c>
      <c r="AL7" s="36">
        <f t="shared" si="16"/>
        <v>659600</v>
      </c>
      <c r="AM7" s="55"/>
      <c r="AN7" s="34"/>
      <c r="AO7" s="148">
        <v>1700</v>
      </c>
      <c r="AP7" s="34">
        <v>366</v>
      </c>
      <c r="AQ7" s="32">
        <f t="shared" si="17"/>
        <v>622200</v>
      </c>
      <c r="AR7" s="34"/>
      <c r="AS7" s="32" t="str">
        <f t="shared" si="18"/>
        <v/>
      </c>
      <c r="AT7" s="34"/>
      <c r="AU7" s="32" t="str">
        <f t="shared" si="19"/>
        <v/>
      </c>
      <c r="AV7" s="35"/>
      <c r="AW7" s="36" t="str">
        <f t="shared" si="20"/>
        <v/>
      </c>
      <c r="AX7" s="36">
        <f t="shared" si="21"/>
        <v>366</v>
      </c>
      <c r="AY7" s="36">
        <f t="shared" si="22"/>
        <v>622200</v>
      </c>
      <c r="AZ7" s="55"/>
      <c r="BA7" s="34"/>
      <c r="BB7" s="148"/>
      <c r="BC7" s="34"/>
      <c r="BD7" s="32" t="str">
        <f t="shared" si="23"/>
        <v/>
      </c>
      <c r="BE7" s="34"/>
      <c r="BF7" s="32" t="str">
        <f t="shared" si="24"/>
        <v/>
      </c>
      <c r="BG7" s="34"/>
      <c r="BH7" s="32" t="str">
        <f t="shared" si="25"/>
        <v/>
      </c>
      <c r="BI7" s="34"/>
      <c r="BJ7" s="36" t="str">
        <f t="shared" si="26"/>
        <v/>
      </c>
      <c r="BK7" s="36" t="str">
        <f t="shared" si="27"/>
        <v/>
      </c>
      <c r="BL7" s="36" t="str">
        <f t="shared" si="28"/>
        <v/>
      </c>
      <c r="BM7" s="55"/>
      <c r="BN7" s="36">
        <f t="shared" si="29"/>
        <v>804</v>
      </c>
      <c r="BO7" s="36">
        <f t="shared" si="30"/>
        <v>1366800</v>
      </c>
      <c r="BP7" s="31"/>
      <c r="BQ7" s="38"/>
      <c r="BS7" s="120" t="e">
        <f t="shared" ca="1" si="6"/>
        <v>#REF!</v>
      </c>
      <c r="BT7" s="120">
        <f t="shared" ca="1" si="7"/>
        <v>1</v>
      </c>
    </row>
    <row r="8" spans="1:79" s="2" customFormat="1" ht="25" customHeight="1" x14ac:dyDescent="0.2">
      <c r="A8" s="52" t="str">
        <f>IFERROR(IF(#REF!&lt;&gt;"",A7+1,""),"")</f>
        <v/>
      </c>
      <c r="B8" s="157" t="e">
        <f>CONCATENATE(#REF!,"-",#REF!,"--",F8,"---",#REF!)</f>
        <v>#REF!</v>
      </c>
      <c r="C8" s="157" t="str">
        <f t="shared" ca="1" si="0"/>
        <v>4.2--55---167</v>
      </c>
      <c r="D8" s="29" t="s">
        <v>2017</v>
      </c>
      <c r="E8" s="155" t="str">
        <f t="shared" si="1"/>
        <v>4</v>
      </c>
      <c r="F8" s="155" t="str">
        <f t="shared" si="2"/>
        <v>4.2</v>
      </c>
      <c r="G8" s="126" t="s">
        <v>3846</v>
      </c>
      <c r="H8" s="151">
        <f ca="1">VLOOKUP(G8,CatProd!B:G,6,FALSE)</f>
        <v>55</v>
      </c>
      <c r="I8" s="127" t="s">
        <v>4110</v>
      </c>
      <c r="J8" s="175">
        <f ca="1">VLOOKUP(CONCATENATE(H8,"-",I8),CatProdSpec!H:I,2,FALSE)</f>
        <v>167</v>
      </c>
      <c r="K8" s="51" t="str">
        <f ca="1">IFERROR(IF(OR(D8="",VLOOKUP(D8,CatCostInp!$E$2:$K$88,7,FALSE)=0),"",VLOOKUP(D8,CatCostInp!$E$2:$K$88,7,FALSE)),"")</f>
        <v>Cost of a pack</v>
      </c>
      <c r="L8" s="30" t="s">
        <v>50</v>
      </c>
      <c r="M8" s="1" t="str">
        <f>IF(L8=Setup!$C$10,"Grant",IF(Pharmaceuticals!L8=Setup!$C$11,"Local",IF(Pharmaceuticals!L8=Setup!$C$12,"Other","")))</f>
        <v>Grant</v>
      </c>
      <c r="N8" s="33"/>
      <c r="O8" s="148">
        <v>30.5</v>
      </c>
      <c r="P8" s="33">
        <v>3462</v>
      </c>
      <c r="Q8" s="36">
        <f t="shared" si="3"/>
        <v>105591</v>
      </c>
      <c r="R8" s="35"/>
      <c r="S8" s="32" t="str">
        <f t="shared" si="4"/>
        <v/>
      </c>
      <c r="T8" s="35"/>
      <c r="U8" s="32" t="str">
        <f t="shared" si="5"/>
        <v/>
      </c>
      <c r="V8" s="35"/>
      <c r="W8" s="36" t="str">
        <f t="shared" si="8"/>
        <v/>
      </c>
      <c r="X8" s="36">
        <f t="shared" si="9"/>
        <v>3462</v>
      </c>
      <c r="Y8" s="36">
        <f t="shared" si="10"/>
        <v>105591</v>
      </c>
      <c r="Z8" s="55"/>
      <c r="AA8" s="37"/>
      <c r="AB8" s="148">
        <v>30.5</v>
      </c>
      <c r="AC8" s="35">
        <v>4905</v>
      </c>
      <c r="AD8" s="32">
        <f t="shared" si="11"/>
        <v>149602.5</v>
      </c>
      <c r="AE8" s="35"/>
      <c r="AF8" s="32" t="str">
        <f t="shared" si="12"/>
        <v/>
      </c>
      <c r="AG8" s="35"/>
      <c r="AH8" s="32" t="str">
        <f t="shared" si="13"/>
        <v/>
      </c>
      <c r="AI8" s="35"/>
      <c r="AJ8" s="36" t="str">
        <f t="shared" si="14"/>
        <v/>
      </c>
      <c r="AK8" s="36">
        <f t="shared" si="15"/>
        <v>4905</v>
      </c>
      <c r="AL8" s="36">
        <f t="shared" si="16"/>
        <v>149602.5</v>
      </c>
      <c r="AM8" s="55"/>
      <c r="AN8" s="34"/>
      <c r="AO8" s="148">
        <v>30.5</v>
      </c>
      <c r="AP8" s="34">
        <v>4906</v>
      </c>
      <c r="AQ8" s="32">
        <f t="shared" si="17"/>
        <v>149633</v>
      </c>
      <c r="AR8" s="34"/>
      <c r="AS8" s="32" t="str">
        <f t="shared" si="18"/>
        <v/>
      </c>
      <c r="AT8" s="34"/>
      <c r="AU8" s="32" t="str">
        <f t="shared" si="19"/>
        <v/>
      </c>
      <c r="AV8" s="35"/>
      <c r="AW8" s="36" t="str">
        <f t="shared" si="20"/>
        <v/>
      </c>
      <c r="AX8" s="36">
        <f t="shared" si="21"/>
        <v>4906</v>
      </c>
      <c r="AY8" s="36">
        <f t="shared" si="22"/>
        <v>149633</v>
      </c>
      <c r="AZ8" s="55"/>
      <c r="BA8" s="34"/>
      <c r="BB8" s="148"/>
      <c r="BC8" s="34"/>
      <c r="BD8" s="32" t="str">
        <f t="shared" si="23"/>
        <v/>
      </c>
      <c r="BE8" s="34"/>
      <c r="BF8" s="32" t="str">
        <f t="shared" si="24"/>
        <v/>
      </c>
      <c r="BG8" s="34"/>
      <c r="BH8" s="32" t="str">
        <f t="shared" si="25"/>
        <v/>
      </c>
      <c r="BI8" s="34"/>
      <c r="BJ8" s="36" t="str">
        <f t="shared" si="26"/>
        <v/>
      </c>
      <c r="BK8" s="36" t="str">
        <f t="shared" si="27"/>
        <v/>
      </c>
      <c r="BL8" s="36" t="str">
        <f t="shared" si="28"/>
        <v/>
      </c>
      <c r="BM8" s="55"/>
      <c r="BN8" s="36">
        <f t="shared" si="29"/>
        <v>13273</v>
      </c>
      <c r="BO8" s="36">
        <f t="shared" si="30"/>
        <v>404826.5</v>
      </c>
      <c r="BP8" s="31"/>
      <c r="BQ8" s="38"/>
      <c r="BS8" s="120" t="e">
        <f t="shared" ca="1" si="6"/>
        <v>#REF!</v>
      </c>
      <c r="BT8" s="120">
        <f t="shared" ca="1" si="7"/>
        <v>1</v>
      </c>
    </row>
    <row r="9" spans="1:79" s="2" customFormat="1" ht="25" customHeight="1" x14ac:dyDescent="0.2">
      <c r="A9" s="52" t="str">
        <f>IFERROR(IF(#REF!&lt;&gt;"",A8+1,""),"")</f>
        <v/>
      </c>
      <c r="B9" s="157" t="e">
        <f>CONCATENATE(#REF!,"-",#REF!,"--",F9,"---",#REF!)</f>
        <v>#REF!</v>
      </c>
      <c r="C9" s="157" t="str">
        <f t="shared" ca="1" si="0"/>
        <v>4.2--62---185</v>
      </c>
      <c r="D9" s="29" t="s">
        <v>2017</v>
      </c>
      <c r="E9" s="155" t="str">
        <f t="shared" si="1"/>
        <v>4</v>
      </c>
      <c r="F9" s="155" t="str">
        <f t="shared" si="2"/>
        <v>4.2</v>
      </c>
      <c r="G9" s="126" t="s">
        <v>4058</v>
      </c>
      <c r="H9" s="151">
        <f ca="1">VLOOKUP(G9,CatProd!B:G,6,FALSE)</f>
        <v>62</v>
      </c>
      <c r="I9" s="127" t="s">
        <v>4125</v>
      </c>
      <c r="J9" s="175">
        <f ca="1">VLOOKUP(CONCATENATE(H9,"-",I9),CatProdSpec!H:I,2,FALSE)</f>
        <v>185</v>
      </c>
      <c r="K9" s="51" t="str">
        <f ca="1">IFERROR(IF(OR(D9="",VLOOKUP(D9,CatCostInp!$E$2:$K$88,7,FALSE)=0),"",VLOOKUP(D9,CatCostInp!$E$2:$K$88,7,FALSE)),"")</f>
        <v>Cost of a pack</v>
      </c>
      <c r="L9" s="30" t="s">
        <v>50</v>
      </c>
      <c r="M9" s="1" t="str">
        <f>IF(L9=Setup!$C$10,"Grant",IF(Pharmaceuticals!L9=Setup!$C$11,"Local",IF(Pharmaceuticals!L9=Setup!$C$12,"Other","")))</f>
        <v>Grant</v>
      </c>
      <c r="N9" s="33"/>
      <c r="O9" s="148">
        <v>52</v>
      </c>
      <c r="P9" s="33">
        <v>306</v>
      </c>
      <c r="Q9" s="36">
        <f t="shared" si="3"/>
        <v>15912</v>
      </c>
      <c r="R9" s="35"/>
      <c r="S9" s="32" t="str">
        <f t="shared" si="4"/>
        <v/>
      </c>
      <c r="T9" s="35"/>
      <c r="U9" s="32" t="str">
        <f t="shared" si="5"/>
        <v/>
      </c>
      <c r="V9" s="35"/>
      <c r="W9" s="36" t="str">
        <f t="shared" si="8"/>
        <v/>
      </c>
      <c r="X9" s="36">
        <f t="shared" si="9"/>
        <v>306</v>
      </c>
      <c r="Y9" s="36">
        <f t="shared" si="10"/>
        <v>15912</v>
      </c>
      <c r="Z9" s="55"/>
      <c r="AA9" s="37"/>
      <c r="AB9" s="148">
        <v>52</v>
      </c>
      <c r="AC9" s="35">
        <v>401</v>
      </c>
      <c r="AD9" s="32">
        <f t="shared" si="11"/>
        <v>20852</v>
      </c>
      <c r="AE9" s="35"/>
      <c r="AF9" s="32" t="str">
        <f t="shared" si="12"/>
        <v/>
      </c>
      <c r="AG9" s="35"/>
      <c r="AH9" s="32" t="str">
        <f t="shared" si="13"/>
        <v/>
      </c>
      <c r="AI9" s="35"/>
      <c r="AJ9" s="36" t="str">
        <f t="shared" si="14"/>
        <v/>
      </c>
      <c r="AK9" s="36">
        <f t="shared" si="15"/>
        <v>401</v>
      </c>
      <c r="AL9" s="36">
        <f t="shared" si="16"/>
        <v>20852</v>
      </c>
      <c r="AM9" s="55"/>
      <c r="AN9" s="34"/>
      <c r="AO9" s="148">
        <v>52</v>
      </c>
      <c r="AP9" s="34">
        <v>373</v>
      </c>
      <c r="AQ9" s="32">
        <f t="shared" si="17"/>
        <v>19396</v>
      </c>
      <c r="AR9" s="34"/>
      <c r="AS9" s="32" t="str">
        <f t="shared" si="18"/>
        <v/>
      </c>
      <c r="AT9" s="34"/>
      <c r="AU9" s="32" t="str">
        <f t="shared" si="19"/>
        <v/>
      </c>
      <c r="AV9" s="35"/>
      <c r="AW9" s="36" t="str">
        <f t="shared" si="20"/>
        <v/>
      </c>
      <c r="AX9" s="36">
        <f t="shared" si="21"/>
        <v>373</v>
      </c>
      <c r="AY9" s="36">
        <f t="shared" si="22"/>
        <v>19396</v>
      </c>
      <c r="AZ9" s="55"/>
      <c r="BA9" s="34"/>
      <c r="BB9" s="148"/>
      <c r="BC9" s="34"/>
      <c r="BD9" s="32" t="str">
        <f t="shared" si="23"/>
        <v/>
      </c>
      <c r="BE9" s="34"/>
      <c r="BF9" s="32" t="str">
        <f t="shared" si="24"/>
        <v/>
      </c>
      <c r="BG9" s="34"/>
      <c r="BH9" s="32" t="str">
        <f t="shared" si="25"/>
        <v/>
      </c>
      <c r="BI9" s="34"/>
      <c r="BJ9" s="36" t="str">
        <f t="shared" si="26"/>
        <v/>
      </c>
      <c r="BK9" s="36" t="str">
        <f t="shared" si="27"/>
        <v/>
      </c>
      <c r="BL9" s="36" t="str">
        <f t="shared" si="28"/>
        <v/>
      </c>
      <c r="BM9" s="55"/>
      <c r="BN9" s="36">
        <f t="shared" si="29"/>
        <v>1080</v>
      </c>
      <c r="BO9" s="36">
        <f t="shared" si="30"/>
        <v>56160</v>
      </c>
      <c r="BP9" s="31"/>
      <c r="BQ9" s="38"/>
      <c r="BS9" s="120" t="e">
        <f t="shared" ca="1" si="6"/>
        <v>#REF!</v>
      </c>
      <c r="BT9" s="120">
        <f t="shared" ca="1" si="7"/>
        <v>1</v>
      </c>
    </row>
    <row r="10" spans="1:79" s="2" customFormat="1" ht="25" customHeight="1" x14ac:dyDescent="0.2">
      <c r="A10" s="52" t="str">
        <f>IFERROR(IF(#REF!&lt;&gt;"",A9+1,""),"")</f>
        <v/>
      </c>
      <c r="B10" s="157" t="e">
        <f>CONCATENATE(#REF!,"-",#REF!,"--",F10,"---",#REF!)</f>
        <v>#REF!</v>
      </c>
      <c r="C10" s="157" t="str">
        <f t="shared" ca="1" si="0"/>
        <v>4.2--60---180</v>
      </c>
      <c r="D10" s="29" t="s">
        <v>2017</v>
      </c>
      <c r="E10" s="155" t="str">
        <f t="shared" si="1"/>
        <v>4</v>
      </c>
      <c r="F10" s="155" t="str">
        <f t="shared" si="2"/>
        <v>4.2</v>
      </c>
      <c r="G10" s="126" t="s">
        <v>2514</v>
      </c>
      <c r="H10" s="151">
        <f ca="1">VLOOKUP(G10,CatProd!B:G,6,FALSE)</f>
        <v>60</v>
      </c>
      <c r="I10" s="127" t="s">
        <v>4088</v>
      </c>
      <c r="J10" s="175">
        <f ca="1">VLOOKUP(CONCATENATE(H10,"-",I10),CatProdSpec!H:I,2,FALSE)</f>
        <v>180</v>
      </c>
      <c r="K10" s="51" t="str">
        <f ca="1">IFERROR(IF(OR(D10="",VLOOKUP(D10,CatCostInp!$E$2:$K$88,7,FALSE)=0),"",VLOOKUP(D10,CatCostInp!$E$2:$K$88,7,FALSE)),"")</f>
        <v>Cost of a pack</v>
      </c>
      <c r="L10" s="30" t="s">
        <v>50</v>
      </c>
      <c r="M10" s="1" t="str">
        <f>IF(L10=Setup!$C$10,"Grant",IF(Pharmaceuticals!L10=Setup!$C$11,"Local",IF(Pharmaceuticals!L10=Setup!$C$12,"Other","")))</f>
        <v>Grant</v>
      </c>
      <c r="N10" s="33"/>
      <c r="O10" s="148">
        <v>25</v>
      </c>
      <c r="P10" s="33">
        <v>417</v>
      </c>
      <c r="Q10" s="36">
        <f t="shared" si="3"/>
        <v>10425</v>
      </c>
      <c r="R10" s="35"/>
      <c r="S10" s="32" t="str">
        <f t="shared" si="4"/>
        <v/>
      </c>
      <c r="T10" s="35"/>
      <c r="U10" s="32" t="str">
        <f t="shared" si="5"/>
        <v/>
      </c>
      <c r="V10" s="35"/>
      <c r="W10" s="36" t="str">
        <f t="shared" si="8"/>
        <v/>
      </c>
      <c r="X10" s="36">
        <f t="shared" si="9"/>
        <v>417</v>
      </c>
      <c r="Y10" s="36">
        <f t="shared" si="10"/>
        <v>10425</v>
      </c>
      <c r="Z10" s="55"/>
      <c r="AA10" s="37"/>
      <c r="AB10" s="148">
        <v>25</v>
      </c>
      <c r="AC10" s="35">
        <v>2062</v>
      </c>
      <c r="AD10" s="32">
        <f t="shared" si="11"/>
        <v>51550</v>
      </c>
      <c r="AE10" s="35"/>
      <c r="AF10" s="32" t="str">
        <f t="shared" si="12"/>
        <v/>
      </c>
      <c r="AG10" s="35"/>
      <c r="AH10" s="32" t="str">
        <f t="shared" si="13"/>
        <v/>
      </c>
      <c r="AI10" s="35"/>
      <c r="AJ10" s="36" t="str">
        <f t="shared" si="14"/>
        <v/>
      </c>
      <c r="AK10" s="36">
        <f t="shared" si="15"/>
        <v>2062</v>
      </c>
      <c r="AL10" s="36">
        <f t="shared" si="16"/>
        <v>51550</v>
      </c>
      <c r="AM10" s="55"/>
      <c r="AN10" s="34"/>
      <c r="AO10" s="148">
        <v>25</v>
      </c>
      <c r="AP10" s="34">
        <v>2179</v>
      </c>
      <c r="AQ10" s="32">
        <f t="shared" si="17"/>
        <v>54475</v>
      </c>
      <c r="AR10" s="34"/>
      <c r="AS10" s="32" t="str">
        <f t="shared" si="18"/>
        <v/>
      </c>
      <c r="AT10" s="34"/>
      <c r="AU10" s="32" t="str">
        <f t="shared" si="19"/>
        <v/>
      </c>
      <c r="AV10" s="35"/>
      <c r="AW10" s="36" t="str">
        <f t="shared" si="20"/>
        <v/>
      </c>
      <c r="AX10" s="36">
        <f t="shared" si="21"/>
        <v>2179</v>
      </c>
      <c r="AY10" s="36">
        <f t="shared" si="22"/>
        <v>54475</v>
      </c>
      <c r="AZ10" s="55"/>
      <c r="BA10" s="34"/>
      <c r="BB10" s="148"/>
      <c r="BC10" s="34"/>
      <c r="BD10" s="32" t="str">
        <f t="shared" si="23"/>
        <v/>
      </c>
      <c r="BE10" s="34"/>
      <c r="BF10" s="32" t="str">
        <f t="shared" si="24"/>
        <v/>
      </c>
      <c r="BG10" s="34"/>
      <c r="BH10" s="32" t="str">
        <f t="shared" si="25"/>
        <v/>
      </c>
      <c r="BI10" s="34"/>
      <c r="BJ10" s="36" t="str">
        <f t="shared" si="26"/>
        <v/>
      </c>
      <c r="BK10" s="36" t="str">
        <f t="shared" si="27"/>
        <v/>
      </c>
      <c r="BL10" s="36" t="str">
        <f t="shared" si="28"/>
        <v/>
      </c>
      <c r="BM10" s="55"/>
      <c r="BN10" s="36">
        <f t="shared" si="29"/>
        <v>4658</v>
      </c>
      <c r="BO10" s="36">
        <f t="shared" si="30"/>
        <v>116450</v>
      </c>
      <c r="BP10" s="31"/>
      <c r="BQ10" s="38"/>
      <c r="BS10" s="120" t="e">
        <f t="shared" ca="1" si="6"/>
        <v>#REF!</v>
      </c>
      <c r="BT10" s="120">
        <f t="shared" ca="1" si="7"/>
        <v>1</v>
      </c>
    </row>
    <row r="11" spans="1:79" s="2" customFormat="1" ht="25" customHeight="1" x14ac:dyDescent="0.2">
      <c r="A11" s="52" t="str">
        <f>IFERROR(IF(#REF!&lt;&gt;"",A10+1,""),"")</f>
        <v/>
      </c>
      <c r="B11" s="157" t="e">
        <f>CONCATENATE(#REF!,"-",#REF!,"--",F11,"---",#REF!)</f>
        <v>#REF!</v>
      </c>
      <c r="C11" s="157" t="str">
        <f t="shared" ca="1" si="0"/>
        <v>4.2--51---160</v>
      </c>
      <c r="D11" s="29" t="s">
        <v>2017</v>
      </c>
      <c r="E11" s="155" t="str">
        <f t="shared" si="1"/>
        <v>4</v>
      </c>
      <c r="F11" s="155" t="str">
        <f t="shared" si="2"/>
        <v>4.2</v>
      </c>
      <c r="G11" s="126" t="s">
        <v>2521</v>
      </c>
      <c r="H11" s="151">
        <f ca="1">VLOOKUP(G11,CatProd!B:G,6,FALSE)</f>
        <v>51</v>
      </c>
      <c r="I11" s="127" t="s">
        <v>4103</v>
      </c>
      <c r="J11" s="175">
        <f ca="1">VLOOKUP(CONCATENATE(H11,"-",I11),CatProdSpec!H:I,2,FALSE)</f>
        <v>160</v>
      </c>
      <c r="K11" s="51" t="str">
        <f ca="1">IFERROR(IF(OR(D11="",VLOOKUP(D11,CatCostInp!$E$2:$K$88,7,FALSE)=0),"",VLOOKUP(D11,CatCostInp!$E$2:$K$88,7,FALSE)),"")</f>
        <v>Cost of a pack</v>
      </c>
      <c r="L11" s="30" t="s">
        <v>50</v>
      </c>
      <c r="M11" s="1" t="str">
        <f>IF(L11=Setup!$C$10,"Grant",IF(Pharmaceuticals!L11=Setup!$C$11,"Local",IF(Pharmaceuticals!L11=Setup!$C$12,"Other","")))</f>
        <v>Grant</v>
      </c>
      <c r="N11" s="33"/>
      <c r="O11" s="148">
        <v>90</v>
      </c>
      <c r="P11" s="33">
        <v>1483</v>
      </c>
      <c r="Q11" s="36">
        <f t="shared" si="3"/>
        <v>133470</v>
      </c>
      <c r="R11" s="35"/>
      <c r="S11" s="32" t="str">
        <f t="shared" si="4"/>
        <v/>
      </c>
      <c r="T11" s="35"/>
      <c r="U11" s="32" t="str">
        <f t="shared" si="5"/>
        <v/>
      </c>
      <c r="V11" s="35"/>
      <c r="W11" s="36" t="str">
        <f t="shared" si="8"/>
        <v/>
      </c>
      <c r="X11" s="36">
        <f t="shared" si="9"/>
        <v>1483</v>
      </c>
      <c r="Y11" s="36">
        <f t="shared" si="10"/>
        <v>133470</v>
      </c>
      <c r="Z11" s="55"/>
      <c r="AA11" s="37"/>
      <c r="AB11" s="148">
        <v>90</v>
      </c>
      <c r="AC11" s="35">
        <v>6229</v>
      </c>
      <c r="AD11" s="32">
        <f t="shared" si="11"/>
        <v>560610</v>
      </c>
      <c r="AE11" s="35"/>
      <c r="AF11" s="32" t="str">
        <f t="shared" si="12"/>
        <v/>
      </c>
      <c r="AG11" s="35"/>
      <c r="AH11" s="32" t="str">
        <f t="shared" si="13"/>
        <v/>
      </c>
      <c r="AI11" s="35"/>
      <c r="AJ11" s="36" t="str">
        <f t="shared" si="14"/>
        <v/>
      </c>
      <c r="AK11" s="36">
        <f t="shared" si="15"/>
        <v>6229</v>
      </c>
      <c r="AL11" s="36">
        <f t="shared" si="16"/>
        <v>560610</v>
      </c>
      <c r="AM11" s="55"/>
      <c r="AN11" s="34"/>
      <c r="AO11" s="148">
        <v>90</v>
      </c>
      <c r="AP11" s="34">
        <v>6683</v>
      </c>
      <c r="AQ11" s="32">
        <f t="shared" si="17"/>
        <v>601470</v>
      </c>
      <c r="AR11" s="34"/>
      <c r="AS11" s="32" t="str">
        <f t="shared" si="18"/>
        <v/>
      </c>
      <c r="AT11" s="34"/>
      <c r="AU11" s="32" t="str">
        <f t="shared" si="19"/>
        <v/>
      </c>
      <c r="AV11" s="35"/>
      <c r="AW11" s="36" t="str">
        <f t="shared" si="20"/>
        <v/>
      </c>
      <c r="AX11" s="36">
        <f t="shared" si="21"/>
        <v>6683</v>
      </c>
      <c r="AY11" s="36">
        <f t="shared" si="22"/>
        <v>601470</v>
      </c>
      <c r="AZ11" s="55"/>
      <c r="BA11" s="34"/>
      <c r="BB11" s="148"/>
      <c r="BC11" s="34"/>
      <c r="BD11" s="32" t="str">
        <f t="shared" si="23"/>
        <v/>
      </c>
      <c r="BE11" s="34"/>
      <c r="BF11" s="32" t="str">
        <f t="shared" si="24"/>
        <v/>
      </c>
      <c r="BG11" s="34"/>
      <c r="BH11" s="32" t="str">
        <f t="shared" si="25"/>
        <v/>
      </c>
      <c r="BI11" s="34"/>
      <c r="BJ11" s="36" t="str">
        <f t="shared" si="26"/>
        <v/>
      </c>
      <c r="BK11" s="36" t="str">
        <f t="shared" si="27"/>
        <v/>
      </c>
      <c r="BL11" s="36" t="str">
        <f t="shared" si="28"/>
        <v/>
      </c>
      <c r="BM11" s="55"/>
      <c r="BN11" s="36">
        <f t="shared" si="29"/>
        <v>14395</v>
      </c>
      <c r="BO11" s="36">
        <f t="shared" si="30"/>
        <v>1295550</v>
      </c>
      <c r="BP11" s="31"/>
      <c r="BQ11" s="38"/>
      <c r="BS11" s="120" t="e">
        <f t="shared" ca="1" si="6"/>
        <v>#REF!</v>
      </c>
      <c r="BT11" s="120">
        <f t="shared" ca="1" si="7"/>
        <v>1</v>
      </c>
    </row>
    <row r="12" spans="1:79" s="2" customFormat="1" ht="25" customHeight="1" x14ac:dyDescent="0.2">
      <c r="A12" s="52" t="str">
        <f>IFERROR(IF(#REF!&lt;&gt;"",A11+1,""),"")</f>
        <v/>
      </c>
      <c r="B12" s="157" t="e">
        <f>CONCATENATE(#REF!,"-",#REF!,"--",F12,"---",#REF!)</f>
        <v>#REF!</v>
      </c>
      <c r="C12" s="157" t="str">
        <f t="shared" ca="1" si="0"/>
        <v>4.2--49---156</v>
      </c>
      <c r="D12" s="29" t="s">
        <v>2017</v>
      </c>
      <c r="E12" s="155" t="str">
        <f t="shared" si="1"/>
        <v>4</v>
      </c>
      <c r="F12" s="155" t="str">
        <f t="shared" si="2"/>
        <v>4.2</v>
      </c>
      <c r="G12" s="126" t="s">
        <v>3843</v>
      </c>
      <c r="H12" s="151">
        <f ca="1">VLOOKUP(G12,CatProd!B:G,6,FALSE)</f>
        <v>49</v>
      </c>
      <c r="I12" s="127" t="s">
        <v>4099</v>
      </c>
      <c r="J12" s="175">
        <f ca="1">VLOOKUP(CONCATENATE(H12,"-",I12),CatProdSpec!H:I,2,FALSE)</f>
        <v>156</v>
      </c>
      <c r="K12" s="51" t="str">
        <f ca="1">IFERROR(IF(OR(D12="",VLOOKUP(D12,CatCostInp!$E$2:$K$88,7,FALSE)=0),"",VLOOKUP(D12,CatCostInp!$E$2:$K$88,7,FALSE)),"")</f>
        <v>Cost of a pack</v>
      </c>
      <c r="L12" s="30" t="s">
        <v>50</v>
      </c>
      <c r="M12" s="1" t="str">
        <f>IF(L12=Setup!$C$10,"Grant",IF(Pharmaceuticals!L12=Setup!$C$11,"Local",IF(Pharmaceuticals!L12=Setup!$C$12,"Other","")))</f>
        <v>Grant</v>
      </c>
      <c r="N12" s="33"/>
      <c r="O12" s="148">
        <v>400</v>
      </c>
      <c r="P12" s="33">
        <v>427</v>
      </c>
      <c r="Q12" s="36">
        <f t="shared" si="3"/>
        <v>170800</v>
      </c>
      <c r="R12" s="35"/>
      <c r="S12" s="32" t="str">
        <f t="shared" si="4"/>
        <v/>
      </c>
      <c r="T12" s="35"/>
      <c r="U12" s="32" t="str">
        <f t="shared" si="5"/>
        <v/>
      </c>
      <c r="V12" s="35"/>
      <c r="W12" s="36" t="str">
        <f t="shared" si="8"/>
        <v/>
      </c>
      <c r="X12" s="36">
        <f t="shared" si="9"/>
        <v>427</v>
      </c>
      <c r="Y12" s="36">
        <f t="shared" si="10"/>
        <v>170800</v>
      </c>
      <c r="Z12" s="55"/>
      <c r="AA12" s="37"/>
      <c r="AB12" s="148">
        <v>400</v>
      </c>
      <c r="AC12" s="35">
        <v>1935</v>
      </c>
      <c r="AD12" s="32">
        <f t="shared" si="11"/>
        <v>774000</v>
      </c>
      <c r="AE12" s="35"/>
      <c r="AF12" s="32" t="str">
        <f t="shared" si="12"/>
        <v/>
      </c>
      <c r="AG12" s="35"/>
      <c r="AH12" s="32" t="str">
        <f t="shared" si="13"/>
        <v/>
      </c>
      <c r="AI12" s="35"/>
      <c r="AJ12" s="36" t="str">
        <f t="shared" si="14"/>
        <v/>
      </c>
      <c r="AK12" s="36">
        <f t="shared" si="15"/>
        <v>1935</v>
      </c>
      <c r="AL12" s="36">
        <f t="shared" si="16"/>
        <v>774000</v>
      </c>
      <c r="AM12" s="55"/>
      <c r="AN12" s="34"/>
      <c r="AO12" s="148">
        <v>400</v>
      </c>
      <c r="AP12" s="34">
        <v>2047</v>
      </c>
      <c r="AQ12" s="32">
        <f t="shared" si="17"/>
        <v>818800</v>
      </c>
      <c r="AR12" s="34"/>
      <c r="AS12" s="32" t="str">
        <f t="shared" si="18"/>
        <v/>
      </c>
      <c r="AT12" s="34"/>
      <c r="AU12" s="32" t="str">
        <f t="shared" si="19"/>
        <v/>
      </c>
      <c r="AV12" s="35"/>
      <c r="AW12" s="36" t="str">
        <f t="shared" si="20"/>
        <v/>
      </c>
      <c r="AX12" s="36">
        <f t="shared" si="21"/>
        <v>2047</v>
      </c>
      <c r="AY12" s="36">
        <f t="shared" si="22"/>
        <v>818800</v>
      </c>
      <c r="AZ12" s="55"/>
      <c r="BA12" s="34"/>
      <c r="BB12" s="148"/>
      <c r="BC12" s="34"/>
      <c r="BD12" s="32" t="str">
        <f t="shared" si="23"/>
        <v/>
      </c>
      <c r="BE12" s="34"/>
      <c r="BF12" s="32" t="str">
        <f t="shared" si="24"/>
        <v/>
      </c>
      <c r="BG12" s="34"/>
      <c r="BH12" s="32" t="str">
        <f t="shared" si="25"/>
        <v/>
      </c>
      <c r="BI12" s="34"/>
      <c r="BJ12" s="36" t="str">
        <f t="shared" si="26"/>
        <v/>
      </c>
      <c r="BK12" s="36" t="str">
        <f t="shared" si="27"/>
        <v/>
      </c>
      <c r="BL12" s="36" t="str">
        <f t="shared" si="28"/>
        <v/>
      </c>
      <c r="BM12" s="55"/>
      <c r="BN12" s="36">
        <f t="shared" si="29"/>
        <v>4409</v>
      </c>
      <c r="BO12" s="36">
        <f t="shared" si="30"/>
        <v>1763600</v>
      </c>
      <c r="BP12" s="31"/>
      <c r="BQ12" s="38"/>
      <c r="BS12" s="120" t="e">
        <f t="shared" ca="1" si="6"/>
        <v>#REF!</v>
      </c>
      <c r="BT12" s="120">
        <f t="shared" ca="1" si="7"/>
        <v>1</v>
      </c>
    </row>
    <row r="13" spans="1:79" s="2" customFormat="1" ht="25" customHeight="1" x14ac:dyDescent="0.2">
      <c r="A13" s="52" t="str">
        <f>IFERROR(IF(#REF!&lt;&gt;"",A12+1,""),"")</f>
        <v/>
      </c>
      <c r="B13" s="157" t="e">
        <f>CONCATENATE(#REF!,"-",#REF!,"--",F13,"---",#REF!)</f>
        <v>#REF!</v>
      </c>
      <c r="C13" s="157" t="str">
        <f t="shared" ca="1" si="0"/>
        <v>4.2--48---155</v>
      </c>
      <c r="D13" s="29" t="s">
        <v>2017</v>
      </c>
      <c r="E13" s="155" t="str">
        <f t="shared" si="1"/>
        <v>4</v>
      </c>
      <c r="F13" s="155" t="str">
        <f t="shared" si="2"/>
        <v>4.2</v>
      </c>
      <c r="G13" s="126" t="s">
        <v>3842</v>
      </c>
      <c r="H13" s="151">
        <f ca="1">VLOOKUP(G13,CatProd!B:G,6,FALSE)</f>
        <v>48</v>
      </c>
      <c r="I13" s="127" t="s">
        <v>4098</v>
      </c>
      <c r="J13" s="175">
        <f ca="1">VLOOKUP(CONCATENATE(H13,"-",I13),CatProdSpec!H:I,2,FALSE)</f>
        <v>155</v>
      </c>
      <c r="K13" s="51" t="str">
        <f ca="1">IFERROR(IF(OR(D13="",VLOOKUP(D13,CatCostInp!$E$2:$K$88,7,FALSE)=0),"",VLOOKUP(D13,CatCostInp!$E$2:$K$88,7,FALSE)),"")</f>
        <v>Cost of a pack</v>
      </c>
      <c r="L13" s="30" t="s">
        <v>50</v>
      </c>
      <c r="M13" s="1" t="str">
        <f>IF(L13=Setup!$C$10,"Grant",IF(Pharmaceuticals!L13=Setup!$C$11,"Local",IF(Pharmaceuticals!L13=Setup!$C$12,"Other","")))</f>
        <v>Grant</v>
      </c>
      <c r="N13" s="33"/>
      <c r="O13" s="148">
        <v>11.8</v>
      </c>
      <c r="P13" s="33">
        <v>173</v>
      </c>
      <c r="Q13" s="36">
        <f t="shared" si="3"/>
        <v>2041.4</v>
      </c>
      <c r="R13" s="35"/>
      <c r="S13" s="32" t="str">
        <f t="shared" si="4"/>
        <v/>
      </c>
      <c r="T13" s="35"/>
      <c r="U13" s="32" t="str">
        <f t="shared" si="5"/>
        <v/>
      </c>
      <c r="V13" s="35"/>
      <c r="W13" s="36" t="str">
        <f t="shared" si="8"/>
        <v/>
      </c>
      <c r="X13" s="36">
        <f t="shared" si="9"/>
        <v>173</v>
      </c>
      <c r="Y13" s="36">
        <f t="shared" si="10"/>
        <v>2041.4</v>
      </c>
      <c r="Z13" s="55"/>
      <c r="AA13" s="37"/>
      <c r="AB13" s="148">
        <v>11.8</v>
      </c>
      <c r="AC13" s="35">
        <v>245</v>
      </c>
      <c r="AD13" s="32">
        <f t="shared" si="11"/>
        <v>2891</v>
      </c>
      <c r="AE13" s="35"/>
      <c r="AF13" s="32" t="str">
        <f t="shared" si="12"/>
        <v/>
      </c>
      <c r="AG13" s="35"/>
      <c r="AH13" s="32" t="str">
        <f t="shared" si="13"/>
        <v/>
      </c>
      <c r="AI13" s="35"/>
      <c r="AJ13" s="36" t="str">
        <f t="shared" si="14"/>
        <v/>
      </c>
      <c r="AK13" s="36">
        <f t="shared" si="15"/>
        <v>245</v>
      </c>
      <c r="AL13" s="36">
        <f t="shared" si="16"/>
        <v>2891</v>
      </c>
      <c r="AM13" s="55"/>
      <c r="AN13" s="34"/>
      <c r="AO13" s="148">
        <v>11.8</v>
      </c>
      <c r="AP13" s="34">
        <v>246</v>
      </c>
      <c r="AQ13" s="32">
        <f t="shared" si="17"/>
        <v>2902.8</v>
      </c>
      <c r="AR13" s="34"/>
      <c r="AS13" s="32" t="str">
        <f t="shared" si="18"/>
        <v/>
      </c>
      <c r="AT13" s="34"/>
      <c r="AU13" s="32" t="str">
        <f t="shared" si="19"/>
        <v/>
      </c>
      <c r="AV13" s="35"/>
      <c r="AW13" s="36" t="str">
        <f t="shared" si="20"/>
        <v/>
      </c>
      <c r="AX13" s="36">
        <f t="shared" si="21"/>
        <v>246</v>
      </c>
      <c r="AY13" s="36">
        <f t="shared" si="22"/>
        <v>2902.8</v>
      </c>
      <c r="AZ13" s="55"/>
      <c r="BA13" s="34"/>
      <c r="BB13" s="148"/>
      <c r="BC13" s="34"/>
      <c r="BD13" s="32" t="str">
        <f t="shared" si="23"/>
        <v/>
      </c>
      <c r="BE13" s="34"/>
      <c r="BF13" s="32" t="str">
        <f t="shared" si="24"/>
        <v/>
      </c>
      <c r="BG13" s="34"/>
      <c r="BH13" s="32" t="str">
        <f t="shared" si="25"/>
        <v/>
      </c>
      <c r="BI13" s="34"/>
      <c r="BJ13" s="36" t="str">
        <f t="shared" si="26"/>
        <v/>
      </c>
      <c r="BK13" s="36" t="str">
        <f t="shared" si="27"/>
        <v/>
      </c>
      <c r="BL13" s="36" t="str">
        <f t="shared" si="28"/>
        <v/>
      </c>
      <c r="BM13" s="55"/>
      <c r="BN13" s="36">
        <f t="shared" si="29"/>
        <v>664</v>
      </c>
      <c r="BO13" s="36">
        <f t="shared" si="30"/>
        <v>7835.2</v>
      </c>
      <c r="BP13" s="31"/>
      <c r="BQ13" s="38" t="s">
        <v>4403</v>
      </c>
      <c r="BS13" s="120" t="e">
        <f t="shared" ca="1" si="6"/>
        <v>#REF!</v>
      </c>
      <c r="BT13" s="120">
        <f t="shared" ca="1" si="7"/>
        <v>1</v>
      </c>
    </row>
    <row r="14" spans="1:79" s="2" customFormat="1" ht="25" customHeight="1" x14ac:dyDescent="0.2">
      <c r="A14" s="52" t="str">
        <f>IFERROR(IF(#REF!&lt;&gt;"",A13+1,""),"")</f>
        <v/>
      </c>
      <c r="B14" s="157" t="e">
        <f>CONCATENATE(#REF!,"-",#REF!,"--",F14,"---",#REF!)</f>
        <v>#REF!</v>
      </c>
      <c r="C14" s="157" t="str">
        <f t="shared" ca="1" si="0"/>
        <v>4.2--43---129</v>
      </c>
      <c r="D14" s="29" t="s">
        <v>2017</v>
      </c>
      <c r="E14" s="155" t="str">
        <f t="shared" si="1"/>
        <v>4</v>
      </c>
      <c r="F14" s="155" t="str">
        <f t="shared" si="2"/>
        <v>4.2</v>
      </c>
      <c r="G14" s="126" t="s">
        <v>2509</v>
      </c>
      <c r="H14" s="151">
        <f ca="1">VLOOKUP(G14,CatProd!B:G,6,FALSE)</f>
        <v>43</v>
      </c>
      <c r="I14" s="127" t="s">
        <v>4089</v>
      </c>
      <c r="J14" s="175">
        <f ca="1">VLOOKUP(CONCATENATE(H14,"-",I14),CatProdSpec!H:I,2,FALSE)</f>
        <v>129</v>
      </c>
      <c r="K14" s="51" t="str">
        <f ca="1">IFERROR(IF(OR(D14="",VLOOKUP(D14,CatCostInp!$E$2:$K$88,7,FALSE)=0),"",VLOOKUP(D14,CatCostInp!$E$2:$K$88,7,FALSE)),"")</f>
        <v>Cost of a pack</v>
      </c>
      <c r="L14" s="30" t="s">
        <v>50</v>
      </c>
      <c r="M14" s="1" t="str">
        <f>IF(L14=Setup!$C$10,"Grant",IF(Pharmaceuticals!L14=Setup!$C$11,"Local",IF(Pharmaceuticals!L14=Setup!$C$12,"Other","")))</f>
        <v>Grant</v>
      </c>
      <c r="N14" s="33"/>
      <c r="O14" s="148">
        <v>25</v>
      </c>
      <c r="P14" s="33">
        <v>5</v>
      </c>
      <c r="Q14" s="36">
        <f t="shared" si="3"/>
        <v>125</v>
      </c>
      <c r="R14" s="35"/>
      <c r="S14" s="32" t="str">
        <f t="shared" si="4"/>
        <v/>
      </c>
      <c r="T14" s="35"/>
      <c r="U14" s="32" t="str">
        <f t="shared" si="5"/>
        <v/>
      </c>
      <c r="V14" s="35"/>
      <c r="W14" s="36" t="str">
        <f t="shared" si="8"/>
        <v/>
      </c>
      <c r="X14" s="36">
        <f t="shared" si="9"/>
        <v>5</v>
      </c>
      <c r="Y14" s="36">
        <f t="shared" si="10"/>
        <v>125</v>
      </c>
      <c r="Z14" s="55"/>
      <c r="AA14" s="37"/>
      <c r="AB14" s="148">
        <v>25</v>
      </c>
      <c r="AC14" s="35">
        <v>331</v>
      </c>
      <c r="AD14" s="32">
        <f t="shared" si="11"/>
        <v>8275</v>
      </c>
      <c r="AE14" s="35"/>
      <c r="AF14" s="32" t="str">
        <f t="shared" si="12"/>
        <v/>
      </c>
      <c r="AG14" s="35"/>
      <c r="AH14" s="32" t="str">
        <f t="shared" si="13"/>
        <v/>
      </c>
      <c r="AI14" s="35"/>
      <c r="AJ14" s="36" t="str">
        <f t="shared" si="14"/>
        <v/>
      </c>
      <c r="AK14" s="36">
        <f t="shared" si="15"/>
        <v>331</v>
      </c>
      <c r="AL14" s="36">
        <f t="shared" si="16"/>
        <v>8275</v>
      </c>
      <c r="AM14" s="55"/>
      <c r="AN14" s="34"/>
      <c r="AO14" s="148">
        <v>25</v>
      </c>
      <c r="AP14" s="34">
        <v>343</v>
      </c>
      <c r="AQ14" s="32">
        <f t="shared" si="17"/>
        <v>8575</v>
      </c>
      <c r="AR14" s="34"/>
      <c r="AS14" s="32" t="str">
        <f t="shared" si="18"/>
        <v/>
      </c>
      <c r="AT14" s="34"/>
      <c r="AU14" s="32" t="str">
        <f t="shared" si="19"/>
        <v/>
      </c>
      <c r="AV14" s="35"/>
      <c r="AW14" s="36" t="str">
        <f t="shared" si="20"/>
        <v/>
      </c>
      <c r="AX14" s="36">
        <f t="shared" si="21"/>
        <v>343</v>
      </c>
      <c r="AY14" s="36">
        <f t="shared" si="22"/>
        <v>8575</v>
      </c>
      <c r="AZ14" s="55"/>
      <c r="BA14" s="34"/>
      <c r="BB14" s="148"/>
      <c r="BC14" s="34"/>
      <c r="BD14" s="32" t="str">
        <f t="shared" si="23"/>
        <v/>
      </c>
      <c r="BE14" s="34"/>
      <c r="BF14" s="32" t="str">
        <f t="shared" si="24"/>
        <v/>
      </c>
      <c r="BG14" s="34"/>
      <c r="BH14" s="32" t="str">
        <f t="shared" si="25"/>
        <v/>
      </c>
      <c r="BI14" s="34"/>
      <c r="BJ14" s="36" t="str">
        <f t="shared" si="26"/>
        <v/>
      </c>
      <c r="BK14" s="36" t="str">
        <f t="shared" si="27"/>
        <v/>
      </c>
      <c r="BL14" s="36" t="str">
        <f t="shared" si="28"/>
        <v/>
      </c>
      <c r="BM14" s="55"/>
      <c r="BN14" s="36">
        <f t="shared" si="29"/>
        <v>679</v>
      </c>
      <c r="BO14" s="36">
        <f t="shared" si="30"/>
        <v>16975</v>
      </c>
      <c r="BP14" s="31"/>
      <c r="BQ14" s="38"/>
      <c r="BS14" s="120" t="e">
        <f t="shared" ca="1" si="6"/>
        <v>#REF!</v>
      </c>
      <c r="BT14" s="120">
        <f t="shared" ca="1" si="7"/>
        <v>1</v>
      </c>
    </row>
    <row r="15" spans="1:79" s="2" customFormat="1" ht="25" customHeight="1" x14ac:dyDescent="0.2">
      <c r="A15" s="52" t="str">
        <f>IFERROR(IF(#REF!&lt;&gt;"",A14+1,""),"")</f>
        <v/>
      </c>
      <c r="B15" s="157" t="e">
        <f>CONCATENATE(#REF!,"-",#REF!,"--",F15,"---",#REF!)</f>
        <v>#REF!</v>
      </c>
      <c r="C15" s="157" t="str">
        <f t="shared" ca="1" si="0"/>
        <v>4.2--44---132</v>
      </c>
      <c r="D15" s="29" t="s">
        <v>2017</v>
      </c>
      <c r="E15" s="155" t="str">
        <f t="shared" si="1"/>
        <v>4</v>
      </c>
      <c r="F15" s="155" t="str">
        <f t="shared" si="2"/>
        <v>4.2</v>
      </c>
      <c r="G15" s="126" t="s">
        <v>2516</v>
      </c>
      <c r="H15" s="151">
        <f ca="1">VLOOKUP(G15,CatProd!B:G,6,FALSE)</f>
        <v>44</v>
      </c>
      <c r="I15" s="127" t="s">
        <v>4089</v>
      </c>
      <c r="J15" s="175">
        <f ca="1">VLOOKUP(CONCATENATE(H15,"-",I15),CatProdSpec!H:I,2,FALSE)</f>
        <v>132</v>
      </c>
      <c r="K15" s="51" t="str">
        <f ca="1">IFERROR(IF(OR(D15="",VLOOKUP(D15,CatCostInp!$E$2:$K$88,7,FALSE)=0),"",VLOOKUP(D15,CatCostInp!$E$2:$K$88,7,FALSE)),"")</f>
        <v>Cost of a pack</v>
      </c>
      <c r="L15" s="30" t="s">
        <v>50</v>
      </c>
      <c r="M15" s="1" t="str">
        <f>IF(L15=Setup!$C$10,"Grant",IF(Pharmaceuticals!L15=Setup!$C$11,"Local",IF(Pharmaceuticals!L15=Setup!$C$12,"Other","")))</f>
        <v>Grant</v>
      </c>
      <c r="N15" s="33"/>
      <c r="O15" s="148">
        <v>14.18</v>
      </c>
      <c r="P15" s="33"/>
      <c r="Q15" s="36" t="str">
        <f t="shared" si="3"/>
        <v/>
      </c>
      <c r="R15" s="35"/>
      <c r="S15" s="32" t="str">
        <f t="shared" si="4"/>
        <v/>
      </c>
      <c r="T15" s="35"/>
      <c r="U15" s="32" t="str">
        <f t="shared" si="5"/>
        <v/>
      </c>
      <c r="V15" s="35"/>
      <c r="W15" s="36" t="str">
        <f t="shared" si="8"/>
        <v/>
      </c>
      <c r="X15" s="36" t="str">
        <f t="shared" si="9"/>
        <v/>
      </c>
      <c r="Y15" s="36" t="str">
        <f t="shared" si="10"/>
        <v/>
      </c>
      <c r="Z15" s="55"/>
      <c r="AA15" s="37"/>
      <c r="AB15" s="148">
        <v>14.18</v>
      </c>
      <c r="AC15" s="35">
        <v>495</v>
      </c>
      <c r="AD15" s="32">
        <f t="shared" si="11"/>
        <v>7019.0999999999995</v>
      </c>
      <c r="AE15" s="35"/>
      <c r="AF15" s="32" t="str">
        <f t="shared" si="12"/>
        <v/>
      </c>
      <c r="AG15" s="35"/>
      <c r="AH15" s="32" t="str">
        <f t="shared" si="13"/>
        <v/>
      </c>
      <c r="AI15" s="35"/>
      <c r="AJ15" s="36" t="str">
        <f t="shared" si="14"/>
        <v/>
      </c>
      <c r="AK15" s="36">
        <f t="shared" si="15"/>
        <v>495</v>
      </c>
      <c r="AL15" s="36">
        <f t="shared" si="16"/>
        <v>7019.0999999999995</v>
      </c>
      <c r="AM15" s="55"/>
      <c r="AN15" s="34"/>
      <c r="AO15" s="148">
        <v>14.18</v>
      </c>
      <c r="AP15" s="34"/>
      <c r="AQ15" s="32" t="str">
        <f t="shared" si="17"/>
        <v/>
      </c>
      <c r="AR15" s="34"/>
      <c r="AS15" s="32" t="str">
        <f t="shared" si="18"/>
        <v/>
      </c>
      <c r="AT15" s="34"/>
      <c r="AU15" s="32" t="str">
        <f t="shared" si="19"/>
        <v/>
      </c>
      <c r="AV15" s="35"/>
      <c r="AW15" s="36" t="str">
        <f t="shared" si="20"/>
        <v/>
      </c>
      <c r="AX15" s="36" t="str">
        <f t="shared" si="21"/>
        <v/>
      </c>
      <c r="AY15" s="36" t="str">
        <f t="shared" si="22"/>
        <v/>
      </c>
      <c r="AZ15" s="55"/>
      <c r="BA15" s="34"/>
      <c r="BB15" s="148"/>
      <c r="BC15" s="34"/>
      <c r="BD15" s="32" t="str">
        <f t="shared" si="23"/>
        <v/>
      </c>
      <c r="BE15" s="34"/>
      <c r="BF15" s="32" t="str">
        <f t="shared" si="24"/>
        <v/>
      </c>
      <c r="BG15" s="34"/>
      <c r="BH15" s="32" t="str">
        <f t="shared" si="25"/>
        <v/>
      </c>
      <c r="BI15" s="34"/>
      <c r="BJ15" s="36" t="str">
        <f t="shared" si="26"/>
        <v/>
      </c>
      <c r="BK15" s="36" t="str">
        <f t="shared" si="27"/>
        <v/>
      </c>
      <c r="BL15" s="36" t="str">
        <f t="shared" si="28"/>
        <v/>
      </c>
      <c r="BM15" s="55"/>
      <c r="BN15" s="36">
        <f t="shared" si="29"/>
        <v>495</v>
      </c>
      <c r="BO15" s="36">
        <f t="shared" si="30"/>
        <v>7019.0999999999995</v>
      </c>
      <c r="BP15" s="31"/>
      <c r="BQ15" s="38"/>
      <c r="BS15" s="120" t="e">
        <f t="shared" ca="1" si="6"/>
        <v>#REF!</v>
      </c>
      <c r="BT15" s="120">
        <f t="shared" ca="1" si="7"/>
        <v>1</v>
      </c>
    </row>
    <row r="16" spans="1:79" s="2" customFormat="1" ht="25" customHeight="1" x14ac:dyDescent="0.2">
      <c r="A16" s="52" t="str">
        <f>IFERROR(IF(#REF!&lt;&gt;"",A15+1,""),"")</f>
        <v/>
      </c>
      <c r="B16" s="157" t="e">
        <f>CONCATENATE(#REF!,"-",#REF!,"--",F16,"---",#REF!)</f>
        <v>#REF!</v>
      </c>
      <c r="C16" s="157" t="str">
        <f t="shared" ca="1" si="0"/>
        <v>4.2--33---104</v>
      </c>
      <c r="D16" s="29" t="s">
        <v>2017</v>
      </c>
      <c r="E16" s="155" t="str">
        <f t="shared" si="1"/>
        <v>4</v>
      </c>
      <c r="F16" s="155" t="str">
        <f t="shared" si="2"/>
        <v>4.2</v>
      </c>
      <c r="G16" s="126" t="s">
        <v>2511</v>
      </c>
      <c r="H16" s="151">
        <f ca="1">VLOOKUP(G16,CatProd!B:G,6,FALSE)</f>
        <v>33</v>
      </c>
      <c r="I16" s="127" t="s">
        <v>4066</v>
      </c>
      <c r="J16" s="175">
        <f ca="1">VLOOKUP(CONCATENATE(H16,"-",I16),CatProdSpec!H:I,2,FALSE)</f>
        <v>104</v>
      </c>
      <c r="K16" s="51" t="str">
        <f ca="1">IFERROR(IF(OR(D16="",VLOOKUP(D16,CatCostInp!$E$2:$K$88,7,FALSE)=0),"",VLOOKUP(D16,CatCostInp!$E$2:$K$88,7,FALSE)),"")</f>
        <v>Cost of a pack</v>
      </c>
      <c r="L16" s="30" t="s">
        <v>50</v>
      </c>
      <c r="M16" s="1" t="str">
        <f>IF(L16=Setup!$C$10,"Grant",IF(Pharmaceuticals!L16=Setup!$C$11,"Local",IF(Pharmaceuticals!L16=Setup!$C$12,"Other","")))</f>
        <v>Grant</v>
      </c>
      <c r="N16" s="33"/>
      <c r="O16" s="148">
        <v>13.52</v>
      </c>
      <c r="P16" s="33">
        <v>33</v>
      </c>
      <c r="Q16" s="36">
        <f t="shared" si="3"/>
        <v>446.15999999999997</v>
      </c>
      <c r="R16" s="35"/>
      <c r="S16" s="32" t="str">
        <f t="shared" si="4"/>
        <v/>
      </c>
      <c r="T16" s="35"/>
      <c r="U16" s="32" t="str">
        <f t="shared" si="5"/>
        <v/>
      </c>
      <c r="V16" s="35"/>
      <c r="W16" s="36" t="str">
        <f t="shared" si="8"/>
        <v/>
      </c>
      <c r="X16" s="36">
        <f t="shared" si="9"/>
        <v>33</v>
      </c>
      <c r="Y16" s="36">
        <f t="shared" si="10"/>
        <v>446.15999999999997</v>
      </c>
      <c r="Z16" s="55"/>
      <c r="AA16" s="37"/>
      <c r="AB16" s="148">
        <v>13.52</v>
      </c>
      <c r="AC16" s="35">
        <v>91</v>
      </c>
      <c r="AD16" s="32">
        <f t="shared" si="11"/>
        <v>1230.32</v>
      </c>
      <c r="AE16" s="35"/>
      <c r="AF16" s="32" t="str">
        <f t="shared" si="12"/>
        <v/>
      </c>
      <c r="AG16" s="35"/>
      <c r="AH16" s="32" t="str">
        <f t="shared" si="13"/>
        <v/>
      </c>
      <c r="AI16" s="35"/>
      <c r="AJ16" s="36" t="str">
        <f t="shared" si="14"/>
        <v/>
      </c>
      <c r="AK16" s="36">
        <f t="shared" si="15"/>
        <v>91</v>
      </c>
      <c r="AL16" s="36">
        <f t="shared" si="16"/>
        <v>1230.32</v>
      </c>
      <c r="AM16" s="55"/>
      <c r="AN16" s="34"/>
      <c r="AO16" s="148">
        <v>13.52</v>
      </c>
      <c r="AP16" s="34">
        <v>92</v>
      </c>
      <c r="AQ16" s="32">
        <f t="shared" si="17"/>
        <v>1243.8399999999999</v>
      </c>
      <c r="AR16" s="34"/>
      <c r="AS16" s="32" t="str">
        <f t="shared" si="18"/>
        <v/>
      </c>
      <c r="AT16" s="34"/>
      <c r="AU16" s="32" t="str">
        <f t="shared" si="19"/>
        <v/>
      </c>
      <c r="AV16" s="35"/>
      <c r="AW16" s="36" t="str">
        <f t="shared" si="20"/>
        <v/>
      </c>
      <c r="AX16" s="36">
        <f t="shared" si="21"/>
        <v>92</v>
      </c>
      <c r="AY16" s="36">
        <f t="shared" si="22"/>
        <v>1243.8399999999999</v>
      </c>
      <c r="AZ16" s="55"/>
      <c r="BA16" s="34"/>
      <c r="BB16" s="148"/>
      <c r="BC16" s="34"/>
      <c r="BD16" s="32" t="str">
        <f t="shared" si="23"/>
        <v/>
      </c>
      <c r="BE16" s="34"/>
      <c r="BF16" s="32" t="str">
        <f t="shared" si="24"/>
        <v/>
      </c>
      <c r="BG16" s="34"/>
      <c r="BH16" s="32" t="str">
        <f t="shared" si="25"/>
        <v/>
      </c>
      <c r="BI16" s="34"/>
      <c r="BJ16" s="36" t="str">
        <f t="shared" si="26"/>
        <v/>
      </c>
      <c r="BK16" s="36" t="str">
        <f t="shared" si="27"/>
        <v/>
      </c>
      <c r="BL16" s="36" t="str">
        <f t="shared" si="28"/>
        <v/>
      </c>
      <c r="BM16" s="55"/>
      <c r="BN16" s="36">
        <f t="shared" si="29"/>
        <v>216</v>
      </c>
      <c r="BO16" s="36">
        <f t="shared" si="30"/>
        <v>2920.3199999999997</v>
      </c>
      <c r="BP16" s="31"/>
      <c r="BQ16" s="38"/>
      <c r="BS16" s="120" t="e">
        <f t="shared" ca="1" si="6"/>
        <v>#REF!</v>
      </c>
      <c r="BT16" s="120">
        <f t="shared" ca="1" si="7"/>
        <v>1</v>
      </c>
    </row>
    <row r="17" spans="1:72" s="2" customFormat="1" ht="25" customHeight="1" x14ac:dyDescent="0.2">
      <c r="A17" s="52" t="str">
        <f>IFERROR(IF(#REF!&lt;&gt;"",A16+1,""),"")</f>
        <v/>
      </c>
      <c r="B17" s="157" t="e">
        <f>CONCATENATE(#REF!,"-",#REF!,"--",F17,"---",#REF!)</f>
        <v>#REF!</v>
      </c>
      <c r="C17" s="157" t="str">
        <f t="shared" ca="1" si="0"/>
        <v>4.2--61---181</v>
      </c>
      <c r="D17" s="29" t="s">
        <v>2017</v>
      </c>
      <c r="E17" s="155" t="str">
        <f t="shared" si="1"/>
        <v>4</v>
      </c>
      <c r="F17" s="155" t="str">
        <f t="shared" si="2"/>
        <v>4.2</v>
      </c>
      <c r="G17" s="126" t="s">
        <v>3850</v>
      </c>
      <c r="H17" s="151">
        <f ca="1">VLOOKUP(G17,CatProd!B:G,6,FALSE)</f>
        <v>61</v>
      </c>
      <c r="I17" s="127" t="s">
        <v>4121</v>
      </c>
      <c r="J17" s="175">
        <f ca="1">VLOOKUP(CONCATENATE(H17,"-",I17),CatProdSpec!H:I,2,FALSE)</f>
        <v>181</v>
      </c>
      <c r="K17" s="51" t="str">
        <f ca="1">IFERROR(IF(OR(D17="",VLOOKUP(D17,CatCostInp!$E$2:$K$88,7,FALSE)=0),"",VLOOKUP(D17,CatCostInp!$E$2:$K$88,7,FALSE)),"")</f>
        <v>Cost of a pack</v>
      </c>
      <c r="L17" s="30" t="s">
        <v>50</v>
      </c>
      <c r="M17" s="1" t="str">
        <f>IF(L17=Setup!$C$10,"Grant",IF(Pharmaceuticals!L17=Setup!$C$11,"Local",IF(Pharmaceuticals!L17=Setup!$C$12,"Other","")))</f>
        <v>Grant</v>
      </c>
      <c r="N17" s="33"/>
      <c r="O17" s="148">
        <v>40</v>
      </c>
      <c r="P17" s="33"/>
      <c r="Q17" s="36" t="str">
        <f t="shared" si="3"/>
        <v/>
      </c>
      <c r="R17" s="35"/>
      <c r="S17" s="32" t="str">
        <f t="shared" si="4"/>
        <v/>
      </c>
      <c r="T17" s="35"/>
      <c r="U17" s="32" t="str">
        <f t="shared" si="5"/>
        <v/>
      </c>
      <c r="V17" s="35"/>
      <c r="W17" s="36" t="str">
        <f t="shared" si="8"/>
        <v/>
      </c>
      <c r="X17" s="36" t="str">
        <f t="shared" si="9"/>
        <v/>
      </c>
      <c r="Y17" s="36" t="str">
        <f t="shared" si="10"/>
        <v/>
      </c>
      <c r="Z17" s="55"/>
      <c r="AA17" s="37"/>
      <c r="AB17" s="148">
        <v>40</v>
      </c>
      <c r="AC17" s="35">
        <v>2867</v>
      </c>
      <c r="AD17" s="32">
        <f t="shared" si="11"/>
        <v>114680</v>
      </c>
      <c r="AE17" s="35"/>
      <c r="AF17" s="32" t="str">
        <f t="shared" si="12"/>
        <v/>
      </c>
      <c r="AG17" s="35"/>
      <c r="AH17" s="32" t="str">
        <f t="shared" si="13"/>
        <v/>
      </c>
      <c r="AI17" s="35"/>
      <c r="AJ17" s="36" t="str">
        <f t="shared" si="14"/>
        <v/>
      </c>
      <c r="AK17" s="36">
        <f t="shared" si="15"/>
        <v>2867</v>
      </c>
      <c r="AL17" s="36">
        <f t="shared" si="16"/>
        <v>114680</v>
      </c>
      <c r="AM17" s="55"/>
      <c r="AN17" s="34"/>
      <c r="AO17" s="148">
        <v>40</v>
      </c>
      <c r="AP17" s="34">
        <v>2357</v>
      </c>
      <c r="AQ17" s="32">
        <f t="shared" si="17"/>
        <v>94280</v>
      </c>
      <c r="AR17" s="34"/>
      <c r="AS17" s="32" t="str">
        <f t="shared" si="18"/>
        <v/>
      </c>
      <c r="AT17" s="34"/>
      <c r="AU17" s="32" t="str">
        <f t="shared" si="19"/>
        <v/>
      </c>
      <c r="AV17" s="35"/>
      <c r="AW17" s="36" t="str">
        <f t="shared" si="20"/>
        <v/>
      </c>
      <c r="AX17" s="36">
        <f t="shared" si="21"/>
        <v>2357</v>
      </c>
      <c r="AY17" s="36">
        <f t="shared" si="22"/>
        <v>94280</v>
      </c>
      <c r="AZ17" s="55"/>
      <c r="BA17" s="34"/>
      <c r="BB17" s="148"/>
      <c r="BC17" s="34"/>
      <c r="BD17" s="32" t="str">
        <f t="shared" si="23"/>
        <v/>
      </c>
      <c r="BE17" s="34"/>
      <c r="BF17" s="32" t="str">
        <f t="shared" si="24"/>
        <v/>
      </c>
      <c r="BG17" s="34"/>
      <c r="BH17" s="32" t="str">
        <f t="shared" si="25"/>
        <v/>
      </c>
      <c r="BI17" s="34"/>
      <c r="BJ17" s="36" t="str">
        <f t="shared" si="26"/>
        <v/>
      </c>
      <c r="BK17" s="36" t="str">
        <f t="shared" si="27"/>
        <v/>
      </c>
      <c r="BL17" s="36" t="str">
        <f t="shared" si="28"/>
        <v/>
      </c>
      <c r="BM17" s="55"/>
      <c r="BN17" s="36">
        <f t="shared" si="29"/>
        <v>5224</v>
      </c>
      <c r="BO17" s="36">
        <f t="shared" si="30"/>
        <v>208960</v>
      </c>
      <c r="BP17" s="31"/>
      <c r="BQ17" s="38"/>
      <c r="BS17" s="120" t="e">
        <f t="shared" ca="1" si="6"/>
        <v>#REF!</v>
      </c>
      <c r="BT17" s="120">
        <f t="shared" ca="1" si="7"/>
        <v>1</v>
      </c>
    </row>
    <row r="18" spans="1:72" s="2" customFormat="1" ht="25" customHeight="1" x14ac:dyDescent="0.2">
      <c r="A18" s="52" t="str">
        <f>IFERROR(IF(#REF!&lt;&gt;"",A17+1,""),"")</f>
        <v/>
      </c>
      <c r="B18" s="157" t="e">
        <f>CONCATENATE(#REF!,"-",#REF!,"--",F18,"---",#REF!)</f>
        <v>#REF!</v>
      </c>
      <c r="C18" s="157" t="str">
        <f t="shared" ca="1" si="0"/>
        <v>4.2--63---186</v>
      </c>
      <c r="D18" s="29" t="s">
        <v>2017</v>
      </c>
      <c r="E18" s="155" t="str">
        <f t="shared" si="1"/>
        <v>4</v>
      </c>
      <c r="F18" s="155" t="str">
        <f t="shared" si="2"/>
        <v>4.2</v>
      </c>
      <c r="G18" s="126" t="s">
        <v>2515</v>
      </c>
      <c r="H18" s="151">
        <f ca="1">VLOOKUP(G18,CatProd!B:G,6,FALSE)</f>
        <v>63</v>
      </c>
      <c r="I18" s="127" t="s">
        <v>4126</v>
      </c>
      <c r="J18" s="175">
        <f ca="1">VLOOKUP(CONCATENATE(H18,"-",I18),CatProdSpec!H:I,2,FALSE)</f>
        <v>186</v>
      </c>
      <c r="K18" s="51" t="str">
        <f ca="1">IFERROR(IF(OR(D18="",VLOOKUP(D18,CatCostInp!$E$2:$K$88,7,FALSE)=0),"",VLOOKUP(D18,CatCostInp!$E$2:$K$88,7,FALSE)),"")</f>
        <v>Cost of a pack</v>
      </c>
      <c r="L18" s="30" t="s">
        <v>50</v>
      </c>
      <c r="M18" s="1" t="str">
        <f>IF(L18=Setup!$C$10,"Grant",IF(Pharmaceuticals!L18=Setup!$C$11,"Local",IF(Pharmaceuticals!L18=Setup!$C$12,"Other","")))</f>
        <v>Grant</v>
      </c>
      <c r="N18" s="33"/>
      <c r="O18" s="148">
        <v>12</v>
      </c>
      <c r="P18" s="33"/>
      <c r="Q18" s="36" t="str">
        <f t="shared" si="3"/>
        <v/>
      </c>
      <c r="R18" s="35"/>
      <c r="S18" s="32" t="str">
        <f t="shared" si="4"/>
        <v/>
      </c>
      <c r="T18" s="35"/>
      <c r="U18" s="32" t="str">
        <f t="shared" si="5"/>
        <v/>
      </c>
      <c r="V18" s="35"/>
      <c r="W18" s="36" t="str">
        <f t="shared" si="8"/>
        <v/>
      </c>
      <c r="X18" s="36" t="str">
        <f t="shared" si="9"/>
        <v/>
      </c>
      <c r="Y18" s="36" t="str">
        <f t="shared" si="10"/>
        <v/>
      </c>
      <c r="Z18" s="55"/>
      <c r="AA18" s="37"/>
      <c r="AB18" s="148">
        <v>12</v>
      </c>
      <c r="AC18" s="35"/>
      <c r="AD18" s="32" t="str">
        <f t="shared" si="11"/>
        <v/>
      </c>
      <c r="AE18" s="35"/>
      <c r="AF18" s="32" t="str">
        <f t="shared" si="12"/>
        <v/>
      </c>
      <c r="AG18" s="35"/>
      <c r="AH18" s="32" t="str">
        <f t="shared" si="13"/>
        <v/>
      </c>
      <c r="AI18" s="35"/>
      <c r="AJ18" s="36" t="str">
        <f t="shared" si="14"/>
        <v/>
      </c>
      <c r="AK18" s="36" t="str">
        <f t="shared" si="15"/>
        <v/>
      </c>
      <c r="AL18" s="36" t="str">
        <f t="shared" si="16"/>
        <v/>
      </c>
      <c r="AM18" s="55"/>
      <c r="AN18" s="34"/>
      <c r="AO18" s="148">
        <v>12</v>
      </c>
      <c r="AP18" s="34">
        <v>1019</v>
      </c>
      <c r="AQ18" s="32">
        <f t="shared" si="17"/>
        <v>12228</v>
      </c>
      <c r="AR18" s="34"/>
      <c r="AS18" s="32" t="str">
        <f t="shared" si="18"/>
        <v/>
      </c>
      <c r="AT18" s="34"/>
      <c r="AU18" s="32" t="str">
        <f t="shared" si="19"/>
        <v/>
      </c>
      <c r="AV18" s="35"/>
      <c r="AW18" s="36" t="str">
        <f t="shared" si="20"/>
        <v/>
      </c>
      <c r="AX18" s="36">
        <f t="shared" si="21"/>
        <v>1019</v>
      </c>
      <c r="AY18" s="36">
        <f t="shared" si="22"/>
        <v>12228</v>
      </c>
      <c r="AZ18" s="55"/>
      <c r="BA18" s="34"/>
      <c r="BB18" s="148"/>
      <c r="BC18" s="34"/>
      <c r="BD18" s="32" t="str">
        <f t="shared" si="23"/>
        <v/>
      </c>
      <c r="BE18" s="34"/>
      <c r="BF18" s="32" t="str">
        <f t="shared" si="24"/>
        <v/>
      </c>
      <c r="BG18" s="34"/>
      <c r="BH18" s="32" t="str">
        <f t="shared" si="25"/>
        <v/>
      </c>
      <c r="BI18" s="34"/>
      <c r="BJ18" s="36" t="str">
        <f t="shared" si="26"/>
        <v/>
      </c>
      <c r="BK18" s="36" t="str">
        <f t="shared" si="27"/>
        <v/>
      </c>
      <c r="BL18" s="36" t="str">
        <f t="shared" si="28"/>
        <v/>
      </c>
      <c r="BM18" s="55"/>
      <c r="BN18" s="36">
        <f t="shared" si="29"/>
        <v>1019</v>
      </c>
      <c r="BO18" s="36">
        <f t="shared" si="30"/>
        <v>12228</v>
      </c>
      <c r="BP18" s="31"/>
      <c r="BQ18" s="38"/>
      <c r="BS18" s="120" t="e">
        <f t="shared" ca="1" si="6"/>
        <v>#REF!</v>
      </c>
      <c r="BT18" s="120">
        <f t="shared" ca="1" si="7"/>
        <v>1</v>
      </c>
    </row>
    <row r="19" spans="1:72" s="2" customFormat="1" ht="25" customHeight="1" x14ac:dyDescent="0.2">
      <c r="A19" s="52" t="str">
        <f>IFERROR(IF(#REF!&lt;&gt;"",A18+1,""),"")</f>
        <v/>
      </c>
      <c r="B19" s="157" t="e">
        <f>CONCATENATE(#REF!,"-",#REF!,"--",F19,"---",#REF!)</f>
        <v>#REF!</v>
      </c>
      <c r="C19" s="157" t="str">
        <f t="shared" ca="1" si="0"/>
        <v>4.2--43---126</v>
      </c>
      <c r="D19" s="29" t="s">
        <v>2017</v>
      </c>
      <c r="E19" s="155" t="str">
        <f t="shared" si="1"/>
        <v>4</v>
      </c>
      <c r="F19" s="155" t="str">
        <f t="shared" si="2"/>
        <v>4.2</v>
      </c>
      <c r="G19" s="126" t="s">
        <v>2509</v>
      </c>
      <c r="H19" s="151">
        <f ca="1">VLOOKUP(G19,CatProd!B:G,6,FALSE)</f>
        <v>43</v>
      </c>
      <c r="I19" s="127" t="s">
        <v>4063</v>
      </c>
      <c r="J19" s="175">
        <f ca="1">VLOOKUP(CONCATENATE(H19,"-",I19),CatProdSpec!H:I,2,FALSE)</f>
        <v>126</v>
      </c>
      <c r="K19" s="51" t="str">
        <f ca="1">IFERROR(IF(OR(D19="",VLOOKUP(D19,CatCostInp!$E$2:$K$88,7,FALSE)=0),"",VLOOKUP(D19,CatCostInp!$E$2:$K$88,7,FALSE)),"")</f>
        <v>Cost of a pack</v>
      </c>
      <c r="L19" s="30" t="s">
        <v>50</v>
      </c>
      <c r="M19" s="1" t="str">
        <f>IF(L19=Setup!$C$10,"Grant",IF(Pharmaceuticals!L19=Setup!$C$11,"Local",IF(Pharmaceuticals!L19=Setup!$C$12,"Other","")))</f>
        <v>Grant</v>
      </c>
      <c r="N19" s="33"/>
      <c r="O19" s="148">
        <v>3.95</v>
      </c>
      <c r="P19" s="33"/>
      <c r="Q19" s="36" t="str">
        <f t="shared" si="3"/>
        <v/>
      </c>
      <c r="R19" s="35"/>
      <c r="S19" s="32" t="str">
        <f t="shared" si="4"/>
        <v/>
      </c>
      <c r="T19" s="35"/>
      <c r="U19" s="32" t="str">
        <f t="shared" si="5"/>
        <v/>
      </c>
      <c r="V19" s="35"/>
      <c r="W19" s="36" t="str">
        <f t="shared" si="8"/>
        <v/>
      </c>
      <c r="X19" s="36" t="str">
        <f t="shared" si="9"/>
        <v/>
      </c>
      <c r="Y19" s="36" t="str">
        <f t="shared" si="10"/>
        <v/>
      </c>
      <c r="Z19" s="55"/>
      <c r="AA19" s="37"/>
      <c r="AB19" s="148">
        <v>3.95</v>
      </c>
      <c r="AC19" s="35">
        <v>580</v>
      </c>
      <c r="AD19" s="32">
        <f t="shared" si="11"/>
        <v>2291</v>
      </c>
      <c r="AE19" s="35"/>
      <c r="AF19" s="32" t="str">
        <f t="shared" si="12"/>
        <v/>
      </c>
      <c r="AG19" s="35"/>
      <c r="AH19" s="32" t="str">
        <f t="shared" si="13"/>
        <v/>
      </c>
      <c r="AI19" s="35"/>
      <c r="AJ19" s="36" t="str">
        <f t="shared" si="14"/>
        <v/>
      </c>
      <c r="AK19" s="36">
        <f t="shared" si="15"/>
        <v>580</v>
      </c>
      <c r="AL19" s="36">
        <f t="shared" si="16"/>
        <v>2291</v>
      </c>
      <c r="AM19" s="55"/>
      <c r="AN19" s="34"/>
      <c r="AO19" s="148">
        <v>3.95</v>
      </c>
      <c r="AP19" s="34">
        <v>282</v>
      </c>
      <c r="AQ19" s="32">
        <f t="shared" si="17"/>
        <v>1113.9000000000001</v>
      </c>
      <c r="AR19" s="34"/>
      <c r="AS19" s="32" t="str">
        <f t="shared" si="18"/>
        <v/>
      </c>
      <c r="AT19" s="34"/>
      <c r="AU19" s="32" t="str">
        <f t="shared" si="19"/>
        <v/>
      </c>
      <c r="AV19" s="35"/>
      <c r="AW19" s="36" t="str">
        <f t="shared" si="20"/>
        <v/>
      </c>
      <c r="AX19" s="36">
        <f t="shared" si="21"/>
        <v>282</v>
      </c>
      <c r="AY19" s="36">
        <f t="shared" si="22"/>
        <v>1113.9000000000001</v>
      </c>
      <c r="AZ19" s="55"/>
      <c r="BA19" s="34"/>
      <c r="BB19" s="148"/>
      <c r="BC19" s="34"/>
      <c r="BD19" s="32" t="str">
        <f t="shared" si="23"/>
        <v/>
      </c>
      <c r="BE19" s="34"/>
      <c r="BF19" s="32" t="str">
        <f t="shared" si="24"/>
        <v/>
      </c>
      <c r="BG19" s="34"/>
      <c r="BH19" s="32" t="str">
        <f t="shared" si="25"/>
        <v/>
      </c>
      <c r="BI19" s="34"/>
      <c r="BJ19" s="36" t="str">
        <f t="shared" si="26"/>
        <v/>
      </c>
      <c r="BK19" s="36" t="str">
        <f t="shared" si="27"/>
        <v/>
      </c>
      <c r="BL19" s="36" t="str">
        <f t="shared" si="28"/>
        <v/>
      </c>
      <c r="BM19" s="55"/>
      <c r="BN19" s="36">
        <f t="shared" si="29"/>
        <v>862</v>
      </c>
      <c r="BO19" s="36">
        <f t="shared" si="30"/>
        <v>3404.9</v>
      </c>
      <c r="BP19" s="31"/>
      <c r="BQ19" s="38" t="s">
        <v>4406</v>
      </c>
      <c r="BS19" s="120" t="e">
        <f t="shared" ca="1" si="6"/>
        <v>#REF!</v>
      </c>
      <c r="BT19" s="120">
        <f t="shared" ca="1" si="7"/>
        <v>1</v>
      </c>
    </row>
    <row r="20" spans="1:72" s="2" customFormat="1" ht="25" customHeight="1" x14ac:dyDescent="0.2">
      <c r="A20" s="52" t="str">
        <f>IFERROR(IF(#REF!&lt;&gt;"",A19+1,""),"")</f>
        <v/>
      </c>
      <c r="B20" s="157" t="e">
        <f>CONCATENATE(#REF!,"-",#REF!,"--",F20,"---",#REF!)</f>
        <v>#REF!</v>
      </c>
      <c r="C20" s="157" t="str">
        <f t="shared" ca="1" si="0"/>
        <v>4.2--33---101</v>
      </c>
      <c r="D20" s="29" t="s">
        <v>2017</v>
      </c>
      <c r="E20" s="155" t="str">
        <f t="shared" si="1"/>
        <v>4</v>
      </c>
      <c r="F20" s="155" t="str">
        <f t="shared" si="2"/>
        <v>4.2</v>
      </c>
      <c r="G20" s="126" t="s">
        <v>2511</v>
      </c>
      <c r="H20" s="151">
        <f ca="1">VLOOKUP(G20,CatProd!B:G,6,FALSE)</f>
        <v>33</v>
      </c>
      <c r="I20" s="127" t="s">
        <v>4063</v>
      </c>
      <c r="J20" s="175">
        <f ca="1">VLOOKUP(CONCATENATE(H20,"-",I20),CatProdSpec!H:I,2,FALSE)</f>
        <v>101</v>
      </c>
      <c r="K20" s="51" t="str">
        <f ca="1">IFERROR(IF(OR(D20="",VLOOKUP(D20,CatCostInp!$E$2:$K$88,7,FALSE)=0),"",VLOOKUP(D20,CatCostInp!$E$2:$K$88,7,FALSE)),"")</f>
        <v>Cost of a pack</v>
      </c>
      <c r="L20" s="30" t="s">
        <v>50</v>
      </c>
      <c r="M20" s="1" t="str">
        <f>IF(L20=Setup!$C$10,"Grant",IF(Pharmaceuticals!L20=Setup!$C$11,"Local",IF(Pharmaceuticals!L20=Setup!$C$12,"Other","")))</f>
        <v>Grant</v>
      </c>
      <c r="N20" s="33"/>
      <c r="O20" s="148">
        <v>1.26</v>
      </c>
      <c r="P20" s="33"/>
      <c r="Q20" s="36" t="str">
        <f t="shared" si="3"/>
        <v/>
      </c>
      <c r="R20" s="35"/>
      <c r="S20" s="32" t="str">
        <f t="shared" si="4"/>
        <v/>
      </c>
      <c r="T20" s="35"/>
      <c r="U20" s="32" t="str">
        <f t="shared" si="5"/>
        <v/>
      </c>
      <c r="V20" s="35"/>
      <c r="W20" s="36" t="str">
        <f t="shared" si="8"/>
        <v/>
      </c>
      <c r="X20" s="36" t="str">
        <f t="shared" si="9"/>
        <v/>
      </c>
      <c r="Y20" s="36" t="str">
        <f t="shared" si="10"/>
        <v/>
      </c>
      <c r="Z20" s="55"/>
      <c r="AA20" s="37"/>
      <c r="AB20" s="148">
        <v>1.26</v>
      </c>
      <c r="AC20" s="35">
        <v>276</v>
      </c>
      <c r="AD20" s="32">
        <f t="shared" si="11"/>
        <v>347.76</v>
      </c>
      <c r="AE20" s="35"/>
      <c r="AF20" s="32" t="str">
        <f t="shared" si="12"/>
        <v/>
      </c>
      <c r="AG20" s="35"/>
      <c r="AH20" s="32" t="str">
        <f t="shared" si="13"/>
        <v/>
      </c>
      <c r="AI20" s="35"/>
      <c r="AJ20" s="36" t="str">
        <f t="shared" si="14"/>
        <v/>
      </c>
      <c r="AK20" s="36">
        <f t="shared" si="15"/>
        <v>276</v>
      </c>
      <c r="AL20" s="36">
        <f t="shared" si="16"/>
        <v>347.76</v>
      </c>
      <c r="AM20" s="55"/>
      <c r="AN20" s="34"/>
      <c r="AO20" s="148">
        <v>1.26</v>
      </c>
      <c r="AP20" s="34">
        <v>704</v>
      </c>
      <c r="AQ20" s="32">
        <f t="shared" si="17"/>
        <v>887.04</v>
      </c>
      <c r="AR20" s="34"/>
      <c r="AS20" s="32" t="str">
        <f t="shared" si="18"/>
        <v/>
      </c>
      <c r="AT20" s="34"/>
      <c r="AU20" s="32" t="str">
        <f t="shared" si="19"/>
        <v/>
      </c>
      <c r="AV20" s="35"/>
      <c r="AW20" s="36" t="str">
        <f t="shared" si="20"/>
        <v/>
      </c>
      <c r="AX20" s="36">
        <f t="shared" si="21"/>
        <v>704</v>
      </c>
      <c r="AY20" s="36">
        <f t="shared" si="22"/>
        <v>887.04</v>
      </c>
      <c r="AZ20" s="55"/>
      <c r="BA20" s="34"/>
      <c r="BB20" s="148"/>
      <c r="BC20" s="34"/>
      <c r="BD20" s="32" t="str">
        <f t="shared" si="23"/>
        <v/>
      </c>
      <c r="BE20" s="34"/>
      <c r="BF20" s="32" t="str">
        <f t="shared" si="24"/>
        <v/>
      </c>
      <c r="BG20" s="34"/>
      <c r="BH20" s="32" t="str">
        <f t="shared" si="25"/>
        <v/>
      </c>
      <c r="BI20" s="34"/>
      <c r="BJ20" s="36" t="str">
        <f t="shared" si="26"/>
        <v/>
      </c>
      <c r="BK20" s="36" t="str">
        <f t="shared" si="27"/>
        <v/>
      </c>
      <c r="BL20" s="36" t="str">
        <f t="shared" si="28"/>
        <v/>
      </c>
      <c r="BM20" s="55"/>
      <c r="BN20" s="36">
        <f t="shared" si="29"/>
        <v>980</v>
      </c>
      <c r="BO20" s="36">
        <f t="shared" si="30"/>
        <v>1234.8</v>
      </c>
      <c r="BP20" s="31"/>
      <c r="BQ20" s="38"/>
      <c r="BS20" s="120" t="e">
        <f t="shared" ca="1" si="6"/>
        <v>#REF!</v>
      </c>
      <c r="BT20" s="120">
        <f t="shared" ca="1" si="7"/>
        <v>1</v>
      </c>
    </row>
    <row r="21" spans="1:72" s="2" customFormat="1" ht="25" customHeight="1" x14ac:dyDescent="0.2">
      <c r="A21" s="52" t="str">
        <f>IFERROR(IF(#REF!&lt;&gt;"",A20+1,""),"")</f>
        <v/>
      </c>
      <c r="B21" s="157" t="e">
        <f>CONCATENATE(#REF!,"-",#REF!,"--",F21,"---",#REF!)</f>
        <v>#REF!</v>
      </c>
      <c r="C21" s="157" t="str">
        <f t="shared" ca="1" si="0"/>
        <v>4.2--33---103</v>
      </c>
      <c r="D21" s="29" t="s">
        <v>2017</v>
      </c>
      <c r="E21" s="155" t="str">
        <f t="shared" si="1"/>
        <v>4</v>
      </c>
      <c r="F21" s="155" t="str">
        <f t="shared" si="2"/>
        <v>4.2</v>
      </c>
      <c r="G21" s="126" t="s">
        <v>2511</v>
      </c>
      <c r="H21" s="151">
        <f ca="1">VLOOKUP(G21,CatProd!B:G,6,FALSE)</f>
        <v>33</v>
      </c>
      <c r="I21" s="127" t="s">
        <v>4065</v>
      </c>
      <c r="J21" s="175">
        <f ca="1">VLOOKUP(CONCATENATE(H21,"-",I21),CatProdSpec!H:I,2,FALSE)</f>
        <v>103</v>
      </c>
      <c r="K21" s="51" t="str">
        <f ca="1">IFERROR(IF(OR(D21="",VLOOKUP(D21,CatCostInp!$E$2:$K$88,7,FALSE)=0),"",VLOOKUP(D21,CatCostInp!$E$2:$K$88,7,FALSE)),"")</f>
        <v>Cost of a pack</v>
      </c>
      <c r="L21" s="30" t="s">
        <v>50</v>
      </c>
      <c r="M21" s="1" t="str">
        <f>IF(L21=Setup!$C$10,"Grant",IF(Pharmaceuticals!L21=Setup!$C$11,"Local",IF(Pharmaceuticals!L21=Setup!$C$12,"Other","")))</f>
        <v>Grant</v>
      </c>
      <c r="N21" s="33"/>
      <c r="O21" s="148">
        <v>13.52</v>
      </c>
      <c r="P21" s="33"/>
      <c r="Q21" s="36" t="str">
        <f t="shared" si="3"/>
        <v/>
      </c>
      <c r="R21" s="35"/>
      <c r="S21" s="32" t="str">
        <f t="shared" si="4"/>
        <v/>
      </c>
      <c r="T21" s="35"/>
      <c r="U21" s="32" t="str">
        <f t="shared" si="5"/>
        <v/>
      </c>
      <c r="V21" s="35"/>
      <c r="W21" s="36" t="str">
        <f t="shared" si="8"/>
        <v/>
      </c>
      <c r="X21" s="36" t="str">
        <f t="shared" si="9"/>
        <v/>
      </c>
      <c r="Y21" s="36" t="str">
        <f t="shared" si="10"/>
        <v/>
      </c>
      <c r="Z21" s="55"/>
      <c r="AA21" s="37"/>
      <c r="AB21" s="148">
        <v>13.52</v>
      </c>
      <c r="AC21" s="35">
        <v>232</v>
      </c>
      <c r="AD21" s="32">
        <f t="shared" si="11"/>
        <v>3136.64</v>
      </c>
      <c r="AE21" s="35"/>
      <c r="AF21" s="32" t="str">
        <f t="shared" si="12"/>
        <v/>
      </c>
      <c r="AG21" s="35"/>
      <c r="AH21" s="32" t="str">
        <f t="shared" si="13"/>
        <v/>
      </c>
      <c r="AI21" s="35"/>
      <c r="AJ21" s="36" t="str">
        <f t="shared" si="14"/>
        <v/>
      </c>
      <c r="AK21" s="36">
        <f t="shared" si="15"/>
        <v>232</v>
      </c>
      <c r="AL21" s="36">
        <f t="shared" si="16"/>
        <v>3136.64</v>
      </c>
      <c r="AM21" s="55"/>
      <c r="AN21" s="34"/>
      <c r="AO21" s="148">
        <v>13.52</v>
      </c>
      <c r="AP21" s="34">
        <v>133</v>
      </c>
      <c r="AQ21" s="32">
        <f t="shared" si="17"/>
        <v>1798.1599999999999</v>
      </c>
      <c r="AR21" s="34"/>
      <c r="AS21" s="32" t="str">
        <f t="shared" si="18"/>
        <v/>
      </c>
      <c r="AT21" s="34"/>
      <c r="AU21" s="32" t="str">
        <f t="shared" si="19"/>
        <v/>
      </c>
      <c r="AV21" s="35"/>
      <c r="AW21" s="36" t="str">
        <f t="shared" si="20"/>
        <v/>
      </c>
      <c r="AX21" s="36">
        <f t="shared" si="21"/>
        <v>133</v>
      </c>
      <c r="AY21" s="36">
        <f t="shared" si="22"/>
        <v>1798.1599999999999</v>
      </c>
      <c r="AZ21" s="55"/>
      <c r="BA21" s="34"/>
      <c r="BB21" s="148"/>
      <c r="BC21" s="34"/>
      <c r="BD21" s="32" t="str">
        <f t="shared" si="23"/>
        <v/>
      </c>
      <c r="BE21" s="34"/>
      <c r="BF21" s="32" t="str">
        <f t="shared" si="24"/>
        <v/>
      </c>
      <c r="BG21" s="34"/>
      <c r="BH21" s="32" t="str">
        <f t="shared" si="25"/>
        <v/>
      </c>
      <c r="BI21" s="34"/>
      <c r="BJ21" s="36" t="str">
        <f t="shared" si="26"/>
        <v/>
      </c>
      <c r="BK21" s="36" t="str">
        <f t="shared" si="27"/>
        <v/>
      </c>
      <c r="BL21" s="36" t="str">
        <f t="shared" si="28"/>
        <v/>
      </c>
      <c r="BM21" s="55"/>
      <c r="BN21" s="36">
        <f t="shared" si="29"/>
        <v>365</v>
      </c>
      <c r="BO21" s="36">
        <f t="shared" si="30"/>
        <v>4934.7999999999993</v>
      </c>
      <c r="BP21" s="31"/>
      <c r="BQ21" s="38"/>
      <c r="BS21" s="120" t="e">
        <f t="shared" ca="1" si="6"/>
        <v>#REF!</v>
      </c>
      <c r="BT21" s="120">
        <f t="shared" ca="1" si="7"/>
        <v>1</v>
      </c>
    </row>
    <row r="22" spans="1:72" s="2" customFormat="1" ht="25" customHeight="1" x14ac:dyDescent="0.2">
      <c r="A22" s="52" t="str">
        <f>IFERROR(IF(#REF!&lt;&gt;"",A21+1,""),"")</f>
        <v/>
      </c>
      <c r="B22" s="157" t="e">
        <f>CONCATENATE(#REF!,"-",#REF!,"--",F22,"---",#REF!)</f>
        <v>#REF!</v>
      </c>
      <c r="C22" s="157" t="str">
        <f t="shared" ca="1" si="0"/>
        <v>4.2--38---115</v>
      </c>
      <c r="D22" s="29" t="s">
        <v>2017</v>
      </c>
      <c r="E22" s="155" t="str">
        <f t="shared" ref="E22" si="31">LEFT(D22,FIND(".",D22,1)-1)</f>
        <v>4</v>
      </c>
      <c r="F22" s="155" t="str">
        <f t="shared" ref="F22" si="32">LEFT(D22,FIND(".",D22,1)+1)</f>
        <v>4.2</v>
      </c>
      <c r="G22" s="126" t="s">
        <v>3848</v>
      </c>
      <c r="H22" s="151">
        <f ca="1">VLOOKUP(G22,CatProd!B:G,6,FALSE)</f>
        <v>38</v>
      </c>
      <c r="I22" s="127" t="s">
        <v>4077</v>
      </c>
      <c r="J22" s="175">
        <f ca="1">VLOOKUP(CONCATENATE(H22,"-",I22),CatProdSpec!H:I,2,FALSE)</f>
        <v>115</v>
      </c>
      <c r="K22" s="51" t="str">
        <f ca="1">IFERROR(IF(OR(D22="",VLOOKUP(D22,CatCostInp!$E$2:$K$88,7,FALSE)=0),"",VLOOKUP(D22,CatCostInp!$E$2:$K$88,7,FALSE)),"")</f>
        <v>Cost of a pack</v>
      </c>
      <c r="L22" s="30" t="s">
        <v>50</v>
      </c>
      <c r="M22" s="1" t="str">
        <f>IF(L22=Setup!$C$10,"Grant",IF(Pharmaceuticals!L22=Setup!$C$11,"Local",IF(Pharmaceuticals!L22=Setup!$C$12,"Other","")))</f>
        <v>Grant</v>
      </c>
      <c r="N22" s="33"/>
      <c r="O22" s="148">
        <v>2.87</v>
      </c>
      <c r="P22" s="33"/>
      <c r="Q22" s="36" t="str">
        <f t="shared" si="3"/>
        <v/>
      </c>
      <c r="R22" s="35"/>
      <c r="S22" s="32" t="str">
        <f t="shared" si="4"/>
        <v/>
      </c>
      <c r="T22" s="35"/>
      <c r="U22" s="32" t="str">
        <f t="shared" si="5"/>
        <v/>
      </c>
      <c r="V22" s="35"/>
      <c r="W22" s="36" t="str">
        <f t="shared" si="8"/>
        <v/>
      </c>
      <c r="X22" s="36" t="str">
        <f t="shared" si="9"/>
        <v/>
      </c>
      <c r="Y22" s="36" t="str">
        <f t="shared" si="10"/>
        <v/>
      </c>
      <c r="Z22" s="55"/>
      <c r="AA22" s="37"/>
      <c r="AB22" s="148">
        <v>2.87</v>
      </c>
      <c r="AC22" s="35">
        <v>2190</v>
      </c>
      <c r="AD22" s="32">
        <f t="shared" si="11"/>
        <v>6285.3</v>
      </c>
      <c r="AE22" s="35"/>
      <c r="AF22" s="32" t="str">
        <f t="shared" si="12"/>
        <v/>
      </c>
      <c r="AG22" s="35"/>
      <c r="AH22" s="32" t="str">
        <f t="shared" si="13"/>
        <v/>
      </c>
      <c r="AI22" s="35"/>
      <c r="AJ22" s="36" t="str">
        <f t="shared" si="14"/>
        <v/>
      </c>
      <c r="AK22" s="36">
        <f t="shared" si="15"/>
        <v>2190</v>
      </c>
      <c r="AL22" s="36">
        <f t="shared" si="16"/>
        <v>6285.3</v>
      </c>
      <c r="AM22" s="55"/>
      <c r="AN22" s="34"/>
      <c r="AO22" s="148">
        <v>2.87</v>
      </c>
      <c r="AP22" s="34">
        <v>1095</v>
      </c>
      <c r="AQ22" s="32">
        <f t="shared" si="17"/>
        <v>3142.65</v>
      </c>
      <c r="AR22" s="34"/>
      <c r="AS22" s="32" t="str">
        <f t="shared" si="18"/>
        <v/>
      </c>
      <c r="AT22" s="34"/>
      <c r="AU22" s="32" t="str">
        <f t="shared" si="19"/>
        <v/>
      </c>
      <c r="AV22" s="35"/>
      <c r="AW22" s="36" t="str">
        <f t="shared" si="20"/>
        <v/>
      </c>
      <c r="AX22" s="36">
        <f t="shared" si="21"/>
        <v>1095</v>
      </c>
      <c r="AY22" s="36">
        <f t="shared" si="22"/>
        <v>3142.65</v>
      </c>
      <c r="AZ22" s="55"/>
      <c r="BA22" s="34"/>
      <c r="BB22" s="148"/>
      <c r="BC22" s="34"/>
      <c r="BD22" s="32" t="str">
        <f t="shared" si="23"/>
        <v/>
      </c>
      <c r="BE22" s="34"/>
      <c r="BF22" s="32" t="str">
        <f t="shared" si="24"/>
        <v/>
      </c>
      <c r="BG22" s="34"/>
      <c r="BH22" s="32" t="str">
        <f t="shared" si="25"/>
        <v/>
      </c>
      <c r="BI22" s="34"/>
      <c r="BJ22" s="36" t="str">
        <f t="shared" si="26"/>
        <v/>
      </c>
      <c r="BK22" s="36" t="str">
        <f t="shared" si="27"/>
        <v/>
      </c>
      <c r="BL22" s="36" t="str">
        <f t="shared" si="28"/>
        <v/>
      </c>
      <c r="BM22" s="55"/>
      <c r="BN22" s="36">
        <f t="shared" si="29"/>
        <v>3285</v>
      </c>
      <c r="BO22" s="36">
        <f t="shared" si="30"/>
        <v>9427.9500000000007</v>
      </c>
      <c r="BP22" s="31"/>
      <c r="BQ22" s="38"/>
      <c r="BS22" s="120" t="e">
        <f t="shared" ca="1" si="6"/>
        <v>#REF!</v>
      </c>
      <c r="BT22" s="120">
        <f t="shared" ca="1" si="7"/>
        <v>1</v>
      </c>
    </row>
    <row r="23" spans="1:72" s="2" customFormat="1" ht="25" customHeight="1" x14ac:dyDescent="0.2">
      <c r="A23" s="52" t="str">
        <f>IFERROR(IF(#REF!&lt;&gt;"",A22+1,""),"")</f>
        <v/>
      </c>
      <c r="B23" s="157" t="e">
        <f>CONCATENATE(#REF!,"-",#REF!,"--",F23,"---",#REF!)</f>
        <v>#REF!</v>
      </c>
      <c r="C23" s="157" t="str">
        <f t="shared" ca="1" si="0"/>
        <v>4.2--37---112</v>
      </c>
      <c r="D23" s="29" t="s">
        <v>2017</v>
      </c>
      <c r="E23" s="155" t="str">
        <f t="shared" ref="E23:E66" si="33">LEFT(D23,FIND(".",D23,1)-1)</f>
        <v>4</v>
      </c>
      <c r="F23" s="155" t="str">
        <f t="shared" ref="F23:F66" si="34">LEFT(D23,FIND(".",D23,1)+1)</f>
        <v>4.2</v>
      </c>
      <c r="G23" s="126" t="s">
        <v>3847</v>
      </c>
      <c r="H23" s="151">
        <f ca="1">VLOOKUP(G23,CatProd!B:G,6,FALSE)</f>
        <v>37</v>
      </c>
      <c r="I23" s="127" t="s">
        <v>4074</v>
      </c>
      <c r="J23" s="175">
        <f ca="1">VLOOKUP(CONCATENATE(H23,"-",I23),CatProdSpec!H:I,2,FALSE)</f>
        <v>112</v>
      </c>
      <c r="K23" s="51" t="str">
        <f ca="1">IFERROR(IF(OR(D23="",VLOOKUP(D23,CatCostInp!$E$2:$K$88,7,FALSE)=0),"",VLOOKUP(D23,CatCostInp!$E$2:$K$88,7,FALSE)),"")</f>
        <v>Cost of a pack</v>
      </c>
      <c r="L23" s="30" t="s">
        <v>50</v>
      </c>
      <c r="M23" s="1" t="str">
        <f>IF(L23=Setup!$C$10,"Grant",IF(Pharmaceuticals!L23=Setup!$C$11,"Local",IF(Pharmaceuticals!L23=Setup!$C$12,"Other","")))</f>
        <v>Grant</v>
      </c>
      <c r="N23" s="33"/>
      <c r="O23" s="148">
        <v>3.8</v>
      </c>
      <c r="P23" s="33"/>
      <c r="Q23" s="36" t="str">
        <f t="shared" si="3"/>
        <v/>
      </c>
      <c r="R23" s="35"/>
      <c r="S23" s="32" t="str">
        <f t="shared" si="4"/>
        <v/>
      </c>
      <c r="T23" s="35"/>
      <c r="U23" s="32" t="str">
        <f t="shared" si="5"/>
        <v/>
      </c>
      <c r="V23" s="35"/>
      <c r="W23" s="36" t="str">
        <f t="shared" si="8"/>
        <v/>
      </c>
      <c r="X23" s="36" t="str">
        <f t="shared" si="9"/>
        <v/>
      </c>
      <c r="Y23" s="36" t="str">
        <f t="shared" si="10"/>
        <v/>
      </c>
      <c r="Z23" s="55"/>
      <c r="AA23" s="37"/>
      <c r="AB23" s="148">
        <v>3.8</v>
      </c>
      <c r="AC23" s="35">
        <v>1095</v>
      </c>
      <c r="AD23" s="32">
        <f t="shared" si="11"/>
        <v>4161</v>
      </c>
      <c r="AE23" s="35"/>
      <c r="AF23" s="32" t="str">
        <f t="shared" si="12"/>
        <v/>
      </c>
      <c r="AG23" s="35"/>
      <c r="AH23" s="32" t="str">
        <f t="shared" si="13"/>
        <v/>
      </c>
      <c r="AI23" s="35"/>
      <c r="AJ23" s="36" t="str">
        <f t="shared" si="14"/>
        <v/>
      </c>
      <c r="AK23" s="36">
        <f t="shared" si="15"/>
        <v>1095</v>
      </c>
      <c r="AL23" s="36">
        <f t="shared" si="16"/>
        <v>4161</v>
      </c>
      <c r="AM23" s="55"/>
      <c r="AN23" s="34"/>
      <c r="AO23" s="148">
        <v>3.8</v>
      </c>
      <c r="AP23" s="34">
        <v>547</v>
      </c>
      <c r="AQ23" s="32">
        <f t="shared" si="17"/>
        <v>2078.6</v>
      </c>
      <c r="AR23" s="34"/>
      <c r="AS23" s="32" t="str">
        <f t="shared" si="18"/>
        <v/>
      </c>
      <c r="AT23" s="34"/>
      <c r="AU23" s="32" t="str">
        <f t="shared" si="19"/>
        <v/>
      </c>
      <c r="AV23" s="35"/>
      <c r="AW23" s="36" t="str">
        <f t="shared" si="20"/>
        <v/>
      </c>
      <c r="AX23" s="36">
        <f t="shared" si="21"/>
        <v>547</v>
      </c>
      <c r="AY23" s="36">
        <f t="shared" si="22"/>
        <v>2078.6</v>
      </c>
      <c r="AZ23" s="55"/>
      <c r="BA23" s="34"/>
      <c r="BB23" s="148"/>
      <c r="BC23" s="34"/>
      <c r="BD23" s="32" t="str">
        <f t="shared" si="23"/>
        <v/>
      </c>
      <c r="BE23" s="34"/>
      <c r="BF23" s="32" t="str">
        <f t="shared" si="24"/>
        <v/>
      </c>
      <c r="BG23" s="34"/>
      <c r="BH23" s="32" t="str">
        <f t="shared" si="25"/>
        <v/>
      </c>
      <c r="BI23" s="34"/>
      <c r="BJ23" s="36" t="str">
        <f t="shared" si="26"/>
        <v/>
      </c>
      <c r="BK23" s="36" t="str">
        <f t="shared" si="27"/>
        <v/>
      </c>
      <c r="BL23" s="36" t="str">
        <f t="shared" si="28"/>
        <v/>
      </c>
      <c r="BM23" s="55"/>
      <c r="BN23" s="36">
        <f t="shared" si="29"/>
        <v>1642</v>
      </c>
      <c r="BO23" s="36">
        <f t="shared" si="30"/>
        <v>6239.6</v>
      </c>
      <c r="BP23" s="31"/>
      <c r="BQ23" s="38"/>
      <c r="BS23" s="120" t="e">
        <f t="shared" ca="1" si="6"/>
        <v>#REF!</v>
      </c>
      <c r="BT23" s="120">
        <f t="shared" ca="1" si="7"/>
        <v>1</v>
      </c>
    </row>
    <row r="24" spans="1:72" s="2" customFormat="1" ht="25" customHeight="1" x14ac:dyDescent="0.2">
      <c r="A24" s="52" t="str">
        <f>IFERROR(IF(#REF!&lt;&gt;"",A23+1,""),"")</f>
        <v/>
      </c>
      <c r="B24" s="157" t="e">
        <f>CONCATENATE(#REF!,"-",#REF!,"--",F24,"---",#REF!)</f>
        <v>#REF!</v>
      </c>
      <c r="C24" s="157" t="str">
        <f t="shared" ca="1" si="0"/>
        <v>4.2--51---161</v>
      </c>
      <c r="D24" s="29" t="s">
        <v>2017</v>
      </c>
      <c r="E24" s="155" t="str">
        <f t="shared" si="33"/>
        <v>4</v>
      </c>
      <c r="F24" s="155" t="str">
        <f t="shared" si="34"/>
        <v>4.2</v>
      </c>
      <c r="G24" s="126" t="s">
        <v>2521</v>
      </c>
      <c r="H24" s="151">
        <f ca="1">VLOOKUP(G24,CatProd!B:G,6,FALSE)</f>
        <v>51</v>
      </c>
      <c r="I24" s="127" t="s">
        <v>4104</v>
      </c>
      <c r="J24" s="175">
        <f ca="1">VLOOKUP(CONCATENATE(H24,"-",I24),CatProdSpec!H:I,2,FALSE)</f>
        <v>161</v>
      </c>
      <c r="K24" s="51" t="str">
        <f ca="1">IFERROR(IF(OR(D24="",VLOOKUP(D24,CatCostInp!$E$2:$K$88,7,FALSE)=0),"",VLOOKUP(D24,CatCostInp!$E$2:$K$88,7,FALSE)),"")</f>
        <v>Cost of a pack</v>
      </c>
      <c r="L24" s="30" t="s">
        <v>50</v>
      </c>
      <c r="M24" s="1" t="str">
        <f>IF(L24=Setup!$C$10,"Grant",IF(Pharmaceuticals!L24=Setup!$C$11,"Local",IF(Pharmaceuticals!L24=Setup!$C$12,"Other","")))</f>
        <v>Grant</v>
      </c>
      <c r="N24" s="33"/>
      <c r="O24" s="148">
        <v>35.78</v>
      </c>
      <c r="P24" s="33"/>
      <c r="Q24" s="36" t="str">
        <f t="shared" si="3"/>
        <v/>
      </c>
      <c r="R24" s="35"/>
      <c r="S24" s="32" t="str">
        <f t="shared" si="4"/>
        <v/>
      </c>
      <c r="T24" s="35"/>
      <c r="U24" s="32" t="str">
        <f t="shared" si="5"/>
        <v/>
      </c>
      <c r="V24" s="35"/>
      <c r="W24" s="36" t="str">
        <f t="shared" si="8"/>
        <v/>
      </c>
      <c r="X24" s="36" t="str">
        <f t="shared" si="9"/>
        <v/>
      </c>
      <c r="Y24" s="36" t="str">
        <f t="shared" si="10"/>
        <v/>
      </c>
      <c r="Z24" s="55"/>
      <c r="AA24" s="37"/>
      <c r="AB24" s="148">
        <v>35.78</v>
      </c>
      <c r="AC24" s="35">
        <v>22</v>
      </c>
      <c r="AD24" s="32">
        <f t="shared" si="11"/>
        <v>787.16000000000008</v>
      </c>
      <c r="AE24" s="35"/>
      <c r="AF24" s="32" t="str">
        <f t="shared" si="12"/>
        <v/>
      </c>
      <c r="AG24" s="35"/>
      <c r="AH24" s="32" t="str">
        <f t="shared" si="13"/>
        <v/>
      </c>
      <c r="AI24" s="35"/>
      <c r="AJ24" s="36" t="str">
        <f t="shared" si="14"/>
        <v/>
      </c>
      <c r="AK24" s="36">
        <f t="shared" si="15"/>
        <v>22</v>
      </c>
      <c r="AL24" s="36">
        <f t="shared" si="16"/>
        <v>787.16000000000008</v>
      </c>
      <c r="AM24" s="55"/>
      <c r="AN24" s="34"/>
      <c r="AO24" s="148">
        <v>35.78</v>
      </c>
      <c r="AP24" s="34">
        <v>22</v>
      </c>
      <c r="AQ24" s="32">
        <f t="shared" si="17"/>
        <v>787.16000000000008</v>
      </c>
      <c r="AR24" s="34"/>
      <c r="AS24" s="32" t="str">
        <f t="shared" si="18"/>
        <v/>
      </c>
      <c r="AT24" s="34"/>
      <c r="AU24" s="32" t="str">
        <f t="shared" si="19"/>
        <v/>
      </c>
      <c r="AV24" s="35"/>
      <c r="AW24" s="36" t="str">
        <f t="shared" si="20"/>
        <v/>
      </c>
      <c r="AX24" s="36">
        <f t="shared" si="21"/>
        <v>22</v>
      </c>
      <c r="AY24" s="36">
        <f t="shared" si="22"/>
        <v>787.16000000000008</v>
      </c>
      <c r="AZ24" s="55"/>
      <c r="BA24" s="34"/>
      <c r="BB24" s="148"/>
      <c r="BC24" s="34"/>
      <c r="BD24" s="32" t="str">
        <f t="shared" si="23"/>
        <v/>
      </c>
      <c r="BE24" s="34"/>
      <c r="BF24" s="32" t="str">
        <f t="shared" si="24"/>
        <v/>
      </c>
      <c r="BG24" s="34"/>
      <c r="BH24" s="32" t="str">
        <f t="shared" si="25"/>
        <v/>
      </c>
      <c r="BI24" s="34"/>
      <c r="BJ24" s="36" t="str">
        <f t="shared" si="26"/>
        <v/>
      </c>
      <c r="BK24" s="36" t="str">
        <f t="shared" si="27"/>
        <v/>
      </c>
      <c r="BL24" s="36" t="str">
        <f t="shared" si="28"/>
        <v/>
      </c>
      <c r="BM24" s="55"/>
      <c r="BN24" s="36">
        <f t="shared" si="29"/>
        <v>44</v>
      </c>
      <c r="BO24" s="36">
        <f t="shared" si="30"/>
        <v>1574.3200000000002</v>
      </c>
      <c r="BP24" s="31"/>
      <c r="BQ24" s="38"/>
      <c r="BS24" s="120" t="e">
        <f t="shared" ca="1" si="6"/>
        <v>#REF!</v>
      </c>
      <c r="BT24" s="120">
        <f t="shared" ca="1" si="7"/>
        <v>1</v>
      </c>
    </row>
    <row r="25" spans="1:72" s="2" customFormat="1" ht="25" customHeight="1" x14ac:dyDescent="0.2">
      <c r="A25" s="52" t="str">
        <f>IFERROR(IF(#REF!&lt;&gt;"",A24+1,""),"")</f>
        <v/>
      </c>
      <c r="B25" s="157" t="e">
        <f>CONCATENATE(#REF!,"-",#REF!,"--",F25,"---",#REF!)</f>
        <v>#REF!</v>
      </c>
      <c r="C25" s="157" t="str">
        <f t="shared" ca="1" si="0"/>
        <v>4.2--52---162</v>
      </c>
      <c r="D25" s="29" t="s">
        <v>2017</v>
      </c>
      <c r="E25" s="155" t="str">
        <f t="shared" si="33"/>
        <v>4</v>
      </c>
      <c r="F25" s="155" t="str">
        <f t="shared" si="34"/>
        <v>4.2</v>
      </c>
      <c r="G25" s="126" t="s">
        <v>2508</v>
      </c>
      <c r="H25" s="151">
        <f ca="1">VLOOKUP(G25,CatProd!B:G,6,FALSE)</f>
        <v>52</v>
      </c>
      <c r="I25" s="127" t="s">
        <v>4105</v>
      </c>
      <c r="J25" s="175">
        <f ca="1">VLOOKUP(CONCATENATE(H25,"-",I25),CatProdSpec!H:I,2,FALSE)</f>
        <v>162</v>
      </c>
      <c r="K25" s="51" t="str">
        <f ca="1">IFERROR(IF(OR(D25="",VLOOKUP(D25,CatCostInp!$E$2:$K$88,7,FALSE)=0),"",VLOOKUP(D25,CatCostInp!$E$2:$K$88,7,FALSE)),"")</f>
        <v>Cost of a pack</v>
      </c>
      <c r="L25" s="30" t="s">
        <v>50</v>
      </c>
      <c r="M25" s="1" t="str">
        <f>IF(L25=Setup!$C$10,"Grant",IF(Pharmaceuticals!L25=Setup!$C$11,"Local",IF(Pharmaceuticals!L25=Setup!$C$12,"Other","")))</f>
        <v>Grant</v>
      </c>
      <c r="N25" s="33"/>
      <c r="O25" s="148">
        <v>45</v>
      </c>
      <c r="P25" s="33"/>
      <c r="Q25" s="36" t="str">
        <f t="shared" si="3"/>
        <v/>
      </c>
      <c r="R25" s="35"/>
      <c r="S25" s="32" t="str">
        <f t="shared" si="4"/>
        <v/>
      </c>
      <c r="T25" s="35"/>
      <c r="U25" s="32" t="str">
        <f t="shared" si="5"/>
        <v/>
      </c>
      <c r="V25" s="35"/>
      <c r="W25" s="36" t="str">
        <f t="shared" si="8"/>
        <v/>
      </c>
      <c r="X25" s="36" t="str">
        <f t="shared" si="9"/>
        <v/>
      </c>
      <c r="Y25" s="36" t="str">
        <f t="shared" si="10"/>
        <v/>
      </c>
      <c r="Z25" s="55"/>
      <c r="AA25" s="37"/>
      <c r="AB25" s="148">
        <v>45</v>
      </c>
      <c r="AC25" s="35">
        <v>181</v>
      </c>
      <c r="AD25" s="32">
        <f t="shared" si="11"/>
        <v>8145</v>
      </c>
      <c r="AE25" s="35"/>
      <c r="AF25" s="32" t="str">
        <f t="shared" si="12"/>
        <v/>
      </c>
      <c r="AG25" s="35"/>
      <c r="AH25" s="32" t="str">
        <f t="shared" si="13"/>
        <v/>
      </c>
      <c r="AI25" s="35"/>
      <c r="AJ25" s="36" t="str">
        <f t="shared" si="14"/>
        <v/>
      </c>
      <c r="AK25" s="36">
        <f t="shared" si="15"/>
        <v>181</v>
      </c>
      <c r="AL25" s="36">
        <f t="shared" si="16"/>
        <v>8145</v>
      </c>
      <c r="AM25" s="55"/>
      <c r="AN25" s="34"/>
      <c r="AO25" s="148">
        <v>45</v>
      </c>
      <c r="AP25" s="34">
        <v>181</v>
      </c>
      <c r="AQ25" s="32">
        <f t="shared" si="17"/>
        <v>8145</v>
      </c>
      <c r="AR25" s="34"/>
      <c r="AS25" s="32" t="str">
        <f t="shared" si="18"/>
        <v/>
      </c>
      <c r="AT25" s="34"/>
      <c r="AU25" s="32" t="str">
        <f t="shared" si="19"/>
        <v/>
      </c>
      <c r="AV25" s="35"/>
      <c r="AW25" s="36" t="str">
        <f t="shared" si="20"/>
        <v/>
      </c>
      <c r="AX25" s="36">
        <f t="shared" si="21"/>
        <v>181</v>
      </c>
      <c r="AY25" s="36">
        <f t="shared" si="22"/>
        <v>8145</v>
      </c>
      <c r="AZ25" s="55"/>
      <c r="BA25" s="34"/>
      <c r="BB25" s="148"/>
      <c r="BC25" s="34"/>
      <c r="BD25" s="32" t="str">
        <f t="shared" si="23"/>
        <v/>
      </c>
      <c r="BE25" s="34"/>
      <c r="BF25" s="32" t="str">
        <f t="shared" si="24"/>
        <v/>
      </c>
      <c r="BG25" s="34"/>
      <c r="BH25" s="32" t="str">
        <f t="shared" si="25"/>
        <v/>
      </c>
      <c r="BI25" s="34"/>
      <c r="BJ25" s="36" t="str">
        <f t="shared" si="26"/>
        <v/>
      </c>
      <c r="BK25" s="36" t="str">
        <f t="shared" si="27"/>
        <v/>
      </c>
      <c r="BL25" s="36" t="str">
        <f t="shared" si="28"/>
        <v/>
      </c>
      <c r="BM25" s="55"/>
      <c r="BN25" s="36">
        <f t="shared" si="29"/>
        <v>362</v>
      </c>
      <c r="BO25" s="36">
        <f t="shared" si="30"/>
        <v>16290</v>
      </c>
      <c r="BP25" s="31"/>
      <c r="BQ25" s="38" t="s">
        <v>4404</v>
      </c>
      <c r="BS25" s="120" t="e">
        <f t="shared" ca="1" si="6"/>
        <v>#REF!</v>
      </c>
      <c r="BT25" s="120" t="str">
        <f t="shared" ca="1" si="7"/>
        <v/>
      </c>
    </row>
    <row r="26" spans="1:72" s="2" customFormat="1" ht="25" customHeight="1" x14ac:dyDescent="0.2">
      <c r="A26" s="52" t="str">
        <f>IFERROR(IF(#REF!&lt;&gt;"",A25+1,""),"")</f>
        <v/>
      </c>
      <c r="B26" s="157" t="e">
        <f>CONCATENATE(#REF!,"-",#REF!,"--",F26,"---",#REF!)</f>
        <v>#REF!</v>
      </c>
      <c r="C26" s="157" t="str">
        <f t="shared" ca="1" si="0"/>
        <v>4.2--43---127</v>
      </c>
      <c r="D26" s="29" t="s">
        <v>2017</v>
      </c>
      <c r="E26" s="155" t="str">
        <f t="shared" si="33"/>
        <v>4</v>
      </c>
      <c r="F26" s="155" t="str">
        <f t="shared" si="34"/>
        <v>4.2</v>
      </c>
      <c r="G26" s="126" t="s">
        <v>2509</v>
      </c>
      <c r="H26" s="151">
        <f ca="1">VLOOKUP(G26,CatProd!B:G,6,FALSE)</f>
        <v>43</v>
      </c>
      <c r="I26" s="127" t="s">
        <v>4064</v>
      </c>
      <c r="J26" s="175">
        <f ca="1">VLOOKUP(CONCATENATE(H26,"-",I26),CatProdSpec!H:I,2,FALSE)</f>
        <v>127</v>
      </c>
      <c r="K26" s="51" t="str">
        <f ca="1">IFERROR(IF(OR(D26="",VLOOKUP(D26,CatCostInp!$E$2:$K$88,7,FALSE)=0),"",VLOOKUP(D26,CatCostInp!$E$2:$K$88,7,FALSE)),"")</f>
        <v>Cost of a pack</v>
      </c>
      <c r="L26" s="30" t="s">
        <v>50</v>
      </c>
      <c r="M26" s="1" t="str">
        <f>IF(L26=Setup!$C$10,"Grant",IF(Pharmaceuticals!L26=Setup!$C$11,"Local",IF(Pharmaceuticals!L26=Setup!$C$12,"Other","")))</f>
        <v>Grant</v>
      </c>
      <c r="N26" s="33"/>
      <c r="O26" s="148">
        <v>22.5</v>
      </c>
      <c r="P26" s="33"/>
      <c r="Q26" s="36" t="str">
        <f t="shared" si="3"/>
        <v/>
      </c>
      <c r="R26" s="35"/>
      <c r="S26" s="32" t="str">
        <f t="shared" si="4"/>
        <v/>
      </c>
      <c r="T26" s="35"/>
      <c r="U26" s="32" t="str">
        <f t="shared" si="5"/>
        <v/>
      </c>
      <c r="V26" s="35"/>
      <c r="W26" s="36" t="str">
        <f t="shared" si="8"/>
        <v/>
      </c>
      <c r="X26" s="36" t="str">
        <f t="shared" si="9"/>
        <v/>
      </c>
      <c r="Y26" s="36" t="str">
        <f t="shared" si="10"/>
        <v/>
      </c>
      <c r="Z26" s="55"/>
      <c r="AA26" s="37"/>
      <c r="AB26" s="148">
        <v>22.5</v>
      </c>
      <c r="AC26" s="35">
        <v>120</v>
      </c>
      <c r="AD26" s="32">
        <f t="shared" si="11"/>
        <v>2700</v>
      </c>
      <c r="AE26" s="35"/>
      <c r="AF26" s="32" t="str">
        <f t="shared" si="12"/>
        <v/>
      </c>
      <c r="AG26" s="35"/>
      <c r="AH26" s="32" t="str">
        <f t="shared" si="13"/>
        <v/>
      </c>
      <c r="AI26" s="35"/>
      <c r="AJ26" s="36" t="str">
        <f t="shared" si="14"/>
        <v/>
      </c>
      <c r="AK26" s="36">
        <f t="shared" si="15"/>
        <v>120</v>
      </c>
      <c r="AL26" s="36">
        <f t="shared" si="16"/>
        <v>2700</v>
      </c>
      <c r="AM26" s="55"/>
      <c r="AN26" s="34"/>
      <c r="AO26" s="148">
        <v>22.5</v>
      </c>
      <c r="AP26" s="34">
        <v>120</v>
      </c>
      <c r="AQ26" s="32">
        <f t="shared" si="17"/>
        <v>2700</v>
      </c>
      <c r="AR26" s="34"/>
      <c r="AS26" s="32" t="str">
        <f t="shared" si="18"/>
        <v/>
      </c>
      <c r="AT26" s="34"/>
      <c r="AU26" s="32" t="str">
        <f t="shared" si="19"/>
        <v/>
      </c>
      <c r="AV26" s="35"/>
      <c r="AW26" s="36" t="str">
        <f t="shared" si="20"/>
        <v/>
      </c>
      <c r="AX26" s="36">
        <f t="shared" si="21"/>
        <v>120</v>
      </c>
      <c r="AY26" s="36">
        <f t="shared" si="22"/>
        <v>2700</v>
      </c>
      <c r="AZ26" s="55"/>
      <c r="BA26" s="34"/>
      <c r="BB26" s="148"/>
      <c r="BC26" s="34"/>
      <c r="BD26" s="32" t="str">
        <f t="shared" si="23"/>
        <v/>
      </c>
      <c r="BE26" s="34"/>
      <c r="BF26" s="32" t="str">
        <f t="shared" si="24"/>
        <v/>
      </c>
      <c r="BG26" s="34"/>
      <c r="BH26" s="32" t="str">
        <f t="shared" si="25"/>
        <v/>
      </c>
      <c r="BI26" s="34"/>
      <c r="BJ26" s="36" t="str">
        <f t="shared" si="26"/>
        <v/>
      </c>
      <c r="BK26" s="36" t="str">
        <f t="shared" si="27"/>
        <v/>
      </c>
      <c r="BL26" s="36" t="str">
        <f t="shared" si="28"/>
        <v/>
      </c>
      <c r="BM26" s="55"/>
      <c r="BN26" s="36">
        <f t="shared" si="29"/>
        <v>240</v>
      </c>
      <c r="BO26" s="36">
        <f t="shared" si="30"/>
        <v>5400</v>
      </c>
      <c r="BP26" s="31"/>
      <c r="BQ26" s="38" t="s">
        <v>4405</v>
      </c>
      <c r="BS26" s="120" t="e">
        <f t="shared" ca="1" si="6"/>
        <v>#REF!</v>
      </c>
      <c r="BT26" s="120">
        <f t="shared" ca="1" si="7"/>
        <v>1</v>
      </c>
    </row>
    <row r="27" spans="1:72" s="2" customFormat="1" ht="25" customHeight="1" x14ac:dyDescent="0.2">
      <c r="A27" s="52" t="str">
        <f>IFERROR(IF(#REF!&lt;&gt;"",A26+1,""),"")</f>
        <v/>
      </c>
      <c r="B27" s="157" t="e">
        <f>CONCATENATE(#REF!,"-",#REF!,"--",F27,"---",#REF!)</f>
        <v>#REF!</v>
      </c>
      <c r="C27" s="157" t="str">
        <f t="shared" ca="1" si="0"/>
        <v>4.2--57---172</v>
      </c>
      <c r="D27" s="29" t="s">
        <v>2017</v>
      </c>
      <c r="E27" s="155" t="str">
        <f t="shared" si="33"/>
        <v>4</v>
      </c>
      <c r="F27" s="155" t="str">
        <f t="shared" si="34"/>
        <v>4.2</v>
      </c>
      <c r="G27" s="126" t="s">
        <v>2513</v>
      </c>
      <c r="H27" s="151">
        <f ca="1">VLOOKUP(G27,CatProd!B:G,6,FALSE)</f>
        <v>57</v>
      </c>
      <c r="I27" s="127" t="s">
        <v>4115</v>
      </c>
      <c r="J27" s="175">
        <f ca="1">VLOOKUP(CONCATENATE(H27,"-",I27),CatProdSpec!H:I,2,FALSE)</f>
        <v>172</v>
      </c>
      <c r="K27" s="51" t="str">
        <f ca="1">IFERROR(IF(OR(D27="",VLOOKUP(D27,CatCostInp!$E$2:$K$88,7,FALSE)=0),"",VLOOKUP(D27,CatCostInp!$E$2:$K$88,7,FALSE)),"")</f>
        <v>Cost of a pack</v>
      </c>
      <c r="L27" s="30" t="s">
        <v>50</v>
      </c>
      <c r="M27" s="1" t="str">
        <f>IF(L27=Setup!$C$10,"Grant",IF(Pharmaceuticals!L27=Setup!$C$11,"Local",IF(Pharmaceuticals!L27=Setup!$C$12,"Other","")))</f>
        <v>Grant</v>
      </c>
      <c r="N27" s="33"/>
      <c r="O27" s="148">
        <v>12.91</v>
      </c>
      <c r="P27" s="33"/>
      <c r="Q27" s="36" t="str">
        <f t="shared" si="3"/>
        <v/>
      </c>
      <c r="R27" s="35"/>
      <c r="S27" s="32" t="str">
        <f t="shared" si="4"/>
        <v/>
      </c>
      <c r="T27" s="35"/>
      <c r="U27" s="32" t="str">
        <f t="shared" si="5"/>
        <v/>
      </c>
      <c r="V27" s="35"/>
      <c r="W27" s="36" t="str">
        <f t="shared" si="8"/>
        <v/>
      </c>
      <c r="X27" s="36" t="str">
        <f t="shared" si="9"/>
        <v/>
      </c>
      <c r="Y27" s="36" t="str">
        <f t="shared" si="10"/>
        <v/>
      </c>
      <c r="Z27" s="55"/>
      <c r="AA27" s="37"/>
      <c r="AB27" s="148">
        <v>12.91</v>
      </c>
      <c r="AC27" s="35">
        <v>262</v>
      </c>
      <c r="AD27" s="32">
        <f t="shared" si="11"/>
        <v>3382.42</v>
      </c>
      <c r="AE27" s="35"/>
      <c r="AF27" s="32" t="str">
        <f t="shared" si="12"/>
        <v/>
      </c>
      <c r="AG27" s="35"/>
      <c r="AH27" s="32" t="str">
        <f t="shared" si="13"/>
        <v/>
      </c>
      <c r="AI27" s="35"/>
      <c r="AJ27" s="36" t="str">
        <f t="shared" si="14"/>
        <v/>
      </c>
      <c r="AK27" s="36">
        <f t="shared" si="15"/>
        <v>262</v>
      </c>
      <c r="AL27" s="36">
        <f t="shared" si="16"/>
        <v>3382.42</v>
      </c>
      <c r="AM27" s="55"/>
      <c r="AN27" s="34"/>
      <c r="AO27" s="148">
        <v>12.91</v>
      </c>
      <c r="AP27" s="34">
        <v>262</v>
      </c>
      <c r="AQ27" s="32">
        <f t="shared" si="17"/>
        <v>3382.42</v>
      </c>
      <c r="AR27" s="34"/>
      <c r="AS27" s="32" t="str">
        <f t="shared" si="18"/>
        <v/>
      </c>
      <c r="AT27" s="34"/>
      <c r="AU27" s="32" t="str">
        <f t="shared" si="19"/>
        <v/>
      </c>
      <c r="AV27" s="35"/>
      <c r="AW27" s="36" t="str">
        <f t="shared" si="20"/>
        <v/>
      </c>
      <c r="AX27" s="36">
        <f t="shared" si="21"/>
        <v>262</v>
      </c>
      <c r="AY27" s="36">
        <f t="shared" si="22"/>
        <v>3382.42</v>
      </c>
      <c r="AZ27" s="55"/>
      <c r="BA27" s="34"/>
      <c r="BB27" s="148"/>
      <c r="BC27" s="34"/>
      <c r="BD27" s="32" t="str">
        <f t="shared" si="23"/>
        <v/>
      </c>
      <c r="BE27" s="34"/>
      <c r="BF27" s="32" t="str">
        <f t="shared" si="24"/>
        <v/>
      </c>
      <c r="BG27" s="34"/>
      <c r="BH27" s="32" t="str">
        <f t="shared" si="25"/>
        <v/>
      </c>
      <c r="BI27" s="34"/>
      <c r="BJ27" s="36" t="str">
        <f t="shared" si="26"/>
        <v/>
      </c>
      <c r="BK27" s="36" t="str">
        <f t="shared" si="27"/>
        <v/>
      </c>
      <c r="BL27" s="36" t="str">
        <f t="shared" si="28"/>
        <v/>
      </c>
      <c r="BM27" s="55"/>
      <c r="BN27" s="36">
        <f t="shared" si="29"/>
        <v>524</v>
      </c>
      <c r="BO27" s="36">
        <f t="shared" si="30"/>
        <v>6764.84</v>
      </c>
      <c r="BP27" s="31"/>
      <c r="BQ27" s="38"/>
      <c r="BS27" s="120" t="e">
        <f t="shared" ca="1" si="6"/>
        <v>#REF!</v>
      </c>
      <c r="BT27" s="120">
        <f t="shared" ca="1" si="7"/>
        <v>1</v>
      </c>
    </row>
    <row r="28" spans="1:72" s="2" customFormat="1" ht="25" customHeight="1" x14ac:dyDescent="0.2">
      <c r="A28" s="52" t="str">
        <f>IFERROR(IF(#REF!&lt;&gt;"",A27+1,""),"")</f>
        <v/>
      </c>
      <c r="B28" s="157" t="e">
        <f>CONCATENATE(#REF!,"-",#REF!,"--",F28,"---",#REF!)</f>
        <v>#REF!</v>
      </c>
      <c r="C28" s="157" t="str">
        <f t="shared" ca="1" si="0"/>
        <v>4.2--60---179</v>
      </c>
      <c r="D28" s="29" t="s">
        <v>2017</v>
      </c>
      <c r="E28" s="155" t="str">
        <f t="shared" si="33"/>
        <v>4</v>
      </c>
      <c r="F28" s="155" t="str">
        <f t="shared" si="34"/>
        <v>4.2</v>
      </c>
      <c r="G28" s="126" t="s">
        <v>2514</v>
      </c>
      <c r="H28" s="151">
        <f ca="1">VLOOKUP(G28,CatProd!B:G,6,FALSE)</f>
        <v>60</v>
      </c>
      <c r="I28" s="127" t="s">
        <v>4115</v>
      </c>
      <c r="J28" s="175">
        <f ca="1">VLOOKUP(CONCATENATE(H28,"-",I28),CatProdSpec!H:I,2,FALSE)</f>
        <v>179</v>
      </c>
      <c r="K28" s="51" t="str">
        <f ca="1">IFERROR(IF(OR(D28="",VLOOKUP(D28,CatCostInp!$E$2:$K$88,7,FALSE)=0),"",VLOOKUP(D28,CatCostInp!$E$2:$K$88,7,FALSE)),"")</f>
        <v>Cost of a pack</v>
      </c>
      <c r="L28" s="30" t="s">
        <v>50</v>
      </c>
      <c r="M28" s="1" t="str">
        <f>IF(L28=Setup!$C$10,"Grant",IF(Pharmaceuticals!L28=Setup!$C$11,"Local",IF(Pharmaceuticals!L28=Setup!$C$12,"Other","")))</f>
        <v>Grant</v>
      </c>
      <c r="N28" s="33"/>
      <c r="O28" s="148">
        <v>19.899999999999999</v>
      </c>
      <c r="P28" s="33"/>
      <c r="Q28" s="36" t="str">
        <f t="shared" si="3"/>
        <v/>
      </c>
      <c r="R28" s="35"/>
      <c r="S28" s="32" t="str">
        <f t="shared" si="4"/>
        <v/>
      </c>
      <c r="T28" s="35"/>
      <c r="U28" s="32" t="str">
        <f t="shared" si="5"/>
        <v/>
      </c>
      <c r="V28" s="35"/>
      <c r="W28" s="36" t="str">
        <f t="shared" si="8"/>
        <v/>
      </c>
      <c r="X28" s="36" t="str">
        <f t="shared" si="9"/>
        <v/>
      </c>
      <c r="Y28" s="36" t="str">
        <f t="shared" si="10"/>
        <v/>
      </c>
      <c r="Z28" s="55"/>
      <c r="AA28" s="37"/>
      <c r="AB28" s="148">
        <v>19.899999999999999</v>
      </c>
      <c r="AC28" s="35">
        <v>64</v>
      </c>
      <c r="AD28" s="32">
        <f t="shared" si="11"/>
        <v>1273.5999999999999</v>
      </c>
      <c r="AE28" s="35"/>
      <c r="AF28" s="32" t="str">
        <f t="shared" si="12"/>
        <v/>
      </c>
      <c r="AG28" s="35"/>
      <c r="AH28" s="32" t="str">
        <f t="shared" si="13"/>
        <v/>
      </c>
      <c r="AI28" s="35"/>
      <c r="AJ28" s="36" t="str">
        <f t="shared" si="14"/>
        <v/>
      </c>
      <c r="AK28" s="36">
        <f t="shared" si="15"/>
        <v>64</v>
      </c>
      <c r="AL28" s="36">
        <f t="shared" si="16"/>
        <v>1273.5999999999999</v>
      </c>
      <c r="AM28" s="55"/>
      <c r="AN28" s="34"/>
      <c r="AO28" s="148">
        <v>19.899999999999999</v>
      </c>
      <c r="AP28" s="34">
        <v>64</v>
      </c>
      <c r="AQ28" s="32">
        <f t="shared" si="17"/>
        <v>1273.5999999999999</v>
      </c>
      <c r="AR28" s="34"/>
      <c r="AS28" s="32" t="str">
        <f t="shared" si="18"/>
        <v/>
      </c>
      <c r="AT28" s="34"/>
      <c r="AU28" s="32" t="str">
        <f t="shared" si="19"/>
        <v/>
      </c>
      <c r="AV28" s="35"/>
      <c r="AW28" s="36" t="str">
        <f t="shared" si="20"/>
        <v/>
      </c>
      <c r="AX28" s="36">
        <f t="shared" si="21"/>
        <v>64</v>
      </c>
      <c r="AY28" s="36">
        <f t="shared" si="22"/>
        <v>1273.5999999999999</v>
      </c>
      <c r="AZ28" s="55"/>
      <c r="BA28" s="34"/>
      <c r="BB28" s="148"/>
      <c r="BC28" s="34"/>
      <c r="BD28" s="32" t="str">
        <f t="shared" si="23"/>
        <v/>
      </c>
      <c r="BE28" s="34"/>
      <c r="BF28" s="32" t="str">
        <f t="shared" si="24"/>
        <v/>
      </c>
      <c r="BG28" s="34"/>
      <c r="BH28" s="32" t="str">
        <f t="shared" si="25"/>
        <v/>
      </c>
      <c r="BI28" s="34"/>
      <c r="BJ28" s="36" t="str">
        <f t="shared" si="26"/>
        <v/>
      </c>
      <c r="BK28" s="36" t="str">
        <f t="shared" si="27"/>
        <v/>
      </c>
      <c r="BL28" s="36" t="str">
        <f t="shared" si="28"/>
        <v/>
      </c>
      <c r="BM28" s="55"/>
      <c r="BN28" s="36">
        <f t="shared" si="29"/>
        <v>128</v>
      </c>
      <c r="BO28" s="36">
        <f t="shared" si="30"/>
        <v>2547.1999999999998</v>
      </c>
      <c r="BP28" s="31"/>
      <c r="BQ28" s="38"/>
      <c r="BS28" s="120" t="e">
        <f t="shared" ca="1" si="6"/>
        <v>#REF!</v>
      </c>
      <c r="BT28" s="120">
        <f t="shared" ca="1" si="7"/>
        <v>1</v>
      </c>
    </row>
    <row r="29" spans="1:72" s="2" customFormat="1" ht="25" customHeight="1" x14ac:dyDescent="0.2">
      <c r="A29" s="52" t="str">
        <f>IFERROR(IF(#REF!&lt;&gt;"",A28+1,""),"")</f>
        <v/>
      </c>
      <c r="B29" s="157" t="e">
        <f>CONCATENATE(#REF!,"-",#REF!,"--",F29,"---",#REF!)</f>
        <v>#REF!</v>
      </c>
      <c r="C29" s="157" t="str">
        <f t="shared" ca="1" si="0"/>
        <v>4.2--44---130</v>
      </c>
      <c r="D29" s="29" t="s">
        <v>2017</v>
      </c>
      <c r="E29" s="155" t="str">
        <f t="shared" si="33"/>
        <v>4</v>
      </c>
      <c r="F29" s="155" t="str">
        <f t="shared" si="34"/>
        <v>4.2</v>
      </c>
      <c r="G29" s="126" t="s">
        <v>2516</v>
      </c>
      <c r="H29" s="151">
        <f ca="1">VLOOKUP(G29,CatProd!B:G,6,FALSE)</f>
        <v>44</v>
      </c>
      <c r="I29" s="127" t="s">
        <v>4090</v>
      </c>
      <c r="J29" s="175">
        <f ca="1">VLOOKUP(CONCATENATE(H29,"-",I29),CatProdSpec!H:I,2,FALSE)</f>
        <v>130</v>
      </c>
      <c r="K29" s="51" t="str">
        <f ca="1">IFERROR(IF(OR(D29="",VLOOKUP(D29,CatCostInp!$E$2:$K$88,7,FALSE)=0),"",VLOOKUP(D29,CatCostInp!$E$2:$K$88,7,FALSE)),"")</f>
        <v>Cost of a pack</v>
      </c>
      <c r="L29" s="30" t="s">
        <v>50</v>
      </c>
      <c r="M29" s="1" t="str">
        <f>IF(L29=Setup!$C$10,"Grant",IF(Pharmaceuticals!L29=Setup!$C$11,"Local",IF(Pharmaceuticals!L29=Setup!$C$12,"Other","")))</f>
        <v>Grant</v>
      </c>
      <c r="N29" s="33"/>
      <c r="O29" s="148">
        <v>25</v>
      </c>
      <c r="P29" s="33"/>
      <c r="Q29" s="36" t="str">
        <f t="shared" si="3"/>
        <v/>
      </c>
      <c r="R29" s="35"/>
      <c r="S29" s="32" t="str">
        <f t="shared" si="4"/>
        <v/>
      </c>
      <c r="T29" s="35"/>
      <c r="U29" s="32" t="str">
        <f t="shared" si="5"/>
        <v/>
      </c>
      <c r="V29" s="35"/>
      <c r="W29" s="36" t="str">
        <f t="shared" si="8"/>
        <v/>
      </c>
      <c r="X29" s="36" t="str">
        <f t="shared" si="9"/>
        <v/>
      </c>
      <c r="Y29" s="36" t="str">
        <f t="shared" si="10"/>
        <v/>
      </c>
      <c r="Z29" s="55"/>
      <c r="AA29" s="37"/>
      <c r="AB29" s="148">
        <v>25</v>
      </c>
      <c r="AC29" s="35">
        <v>200</v>
      </c>
      <c r="AD29" s="32">
        <f t="shared" si="11"/>
        <v>5000</v>
      </c>
      <c r="AE29" s="35"/>
      <c r="AF29" s="32" t="str">
        <f t="shared" si="12"/>
        <v/>
      </c>
      <c r="AG29" s="35"/>
      <c r="AH29" s="32" t="str">
        <f t="shared" si="13"/>
        <v/>
      </c>
      <c r="AI29" s="35"/>
      <c r="AJ29" s="36" t="str">
        <f t="shared" si="14"/>
        <v/>
      </c>
      <c r="AK29" s="36">
        <f t="shared" si="15"/>
        <v>200</v>
      </c>
      <c r="AL29" s="36">
        <f t="shared" si="16"/>
        <v>5000</v>
      </c>
      <c r="AM29" s="55"/>
      <c r="AN29" s="34"/>
      <c r="AO29" s="148">
        <v>25</v>
      </c>
      <c r="AP29" s="34">
        <v>200</v>
      </c>
      <c r="AQ29" s="32">
        <f t="shared" si="17"/>
        <v>5000</v>
      </c>
      <c r="AR29" s="34"/>
      <c r="AS29" s="32" t="str">
        <f t="shared" si="18"/>
        <v/>
      </c>
      <c r="AT29" s="34"/>
      <c r="AU29" s="32" t="str">
        <f t="shared" si="19"/>
        <v/>
      </c>
      <c r="AV29" s="35"/>
      <c r="AW29" s="36" t="str">
        <f t="shared" si="20"/>
        <v/>
      </c>
      <c r="AX29" s="36">
        <f t="shared" si="21"/>
        <v>200</v>
      </c>
      <c r="AY29" s="36">
        <f t="shared" si="22"/>
        <v>5000</v>
      </c>
      <c r="AZ29" s="55"/>
      <c r="BA29" s="34"/>
      <c r="BB29" s="148"/>
      <c r="BC29" s="34"/>
      <c r="BD29" s="32" t="str">
        <f t="shared" si="23"/>
        <v/>
      </c>
      <c r="BE29" s="34"/>
      <c r="BF29" s="32" t="str">
        <f t="shared" si="24"/>
        <v/>
      </c>
      <c r="BG29" s="34"/>
      <c r="BH29" s="32" t="str">
        <f t="shared" si="25"/>
        <v/>
      </c>
      <c r="BI29" s="34"/>
      <c r="BJ29" s="36" t="str">
        <f t="shared" si="26"/>
        <v/>
      </c>
      <c r="BK29" s="36" t="str">
        <f t="shared" si="27"/>
        <v/>
      </c>
      <c r="BL29" s="36" t="str">
        <f t="shared" si="28"/>
        <v/>
      </c>
      <c r="BM29" s="55"/>
      <c r="BN29" s="36">
        <f t="shared" si="29"/>
        <v>400</v>
      </c>
      <c r="BO29" s="36">
        <f t="shared" si="30"/>
        <v>10000</v>
      </c>
      <c r="BP29" s="31"/>
      <c r="BQ29" s="38"/>
      <c r="BS29" s="120" t="e">
        <f t="shared" ca="1" si="6"/>
        <v>#REF!</v>
      </c>
      <c r="BT29" s="120">
        <f t="shared" ca="1" si="7"/>
        <v>1</v>
      </c>
    </row>
    <row r="30" spans="1:72" s="2" customFormat="1" ht="25" customHeight="1" x14ac:dyDescent="0.2">
      <c r="A30" s="52" t="str">
        <f>IFERROR(IF(#REF!&lt;&gt;"",A29+1,""),"")</f>
        <v/>
      </c>
      <c r="B30" s="157" t="e">
        <f>CONCATENATE(#REF!,"-",#REF!,"--",F30,"---",#REF!)</f>
        <v>#REF!</v>
      </c>
      <c r="C30" s="157" t="e">
        <f t="shared" ca="1" si="0"/>
        <v>#VALUE!</v>
      </c>
      <c r="D30" s="29"/>
      <c r="E30" s="155" t="e">
        <f t="shared" si="33"/>
        <v>#VALUE!</v>
      </c>
      <c r="F30" s="155" t="e">
        <f t="shared" si="34"/>
        <v>#VALUE!</v>
      </c>
      <c r="G30" s="126"/>
      <c r="H30" s="151" t="e">
        <f ca="1">VLOOKUP(G30,CatProd!B:G,6,FALSE)</f>
        <v>#N/A</v>
      </c>
      <c r="I30" s="127"/>
      <c r="J30" s="175" t="e">
        <f ca="1">VLOOKUP(CONCATENATE(H30,"-",I30),CatProdSpec!H:I,2,FALSE)</f>
        <v>#N/A</v>
      </c>
      <c r="K30" s="51" t="str">
        <f ca="1">IFERROR(IF(OR(D30="",VLOOKUP(D30,CatCostInp!$E$2:$K$88,7,FALSE)=0),"",VLOOKUP(D30,CatCostInp!$E$2:$K$88,7,FALSE)),"")</f>
        <v/>
      </c>
      <c r="L30" s="30"/>
      <c r="M30" s="1" t="str">
        <f ca="1">IF(L30=Setup!$C$10,"Grant",IF(Pharmaceuticals!L30=Setup!$C$11,"Local",IF(Pharmaceuticals!L30=Setup!$C$12,"Other","")))</f>
        <v/>
      </c>
      <c r="N30" s="33"/>
      <c r="O30" s="148"/>
      <c r="P30" s="33"/>
      <c r="Q30" s="36" t="str">
        <f t="shared" si="3"/>
        <v/>
      </c>
      <c r="R30" s="35"/>
      <c r="S30" s="32" t="str">
        <f t="shared" si="4"/>
        <v/>
      </c>
      <c r="T30" s="35"/>
      <c r="U30" s="32" t="str">
        <f t="shared" si="5"/>
        <v/>
      </c>
      <c r="V30" s="35"/>
      <c r="W30" s="36" t="str">
        <f t="shared" si="8"/>
        <v/>
      </c>
      <c r="X30" s="36" t="str">
        <f t="shared" si="9"/>
        <v/>
      </c>
      <c r="Y30" s="36" t="str">
        <f t="shared" si="10"/>
        <v/>
      </c>
      <c r="Z30" s="55"/>
      <c r="AA30" s="37"/>
      <c r="AB30" s="148"/>
      <c r="AC30" s="35"/>
      <c r="AD30" s="32" t="str">
        <f t="shared" si="11"/>
        <v/>
      </c>
      <c r="AE30" s="35"/>
      <c r="AF30" s="32" t="str">
        <f t="shared" si="12"/>
        <v/>
      </c>
      <c r="AG30" s="35"/>
      <c r="AH30" s="32" t="str">
        <f t="shared" si="13"/>
        <v/>
      </c>
      <c r="AI30" s="35"/>
      <c r="AJ30" s="36" t="str">
        <f t="shared" si="14"/>
        <v/>
      </c>
      <c r="AK30" s="36" t="str">
        <f t="shared" si="15"/>
        <v/>
      </c>
      <c r="AL30" s="36" t="str">
        <f t="shared" si="16"/>
        <v/>
      </c>
      <c r="AM30" s="55"/>
      <c r="AN30" s="34"/>
      <c r="AO30" s="148"/>
      <c r="AP30" s="34"/>
      <c r="AQ30" s="32" t="str">
        <f t="shared" si="17"/>
        <v/>
      </c>
      <c r="AR30" s="34"/>
      <c r="AS30" s="32" t="str">
        <f t="shared" si="18"/>
        <v/>
      </c>
      <c r="AT30" s="34"/>
      <c r="AU30" s="32" t="str">
        <f t="shared" si="19"/>
        <v/>
      </c>
      <c r="AV30" s="35"/>
      <c r="AW30" s="36" t="str">
        <f t="shared" si="20"/>
        <v/>
      </c>
      <c r="AX30" s="36" t="str">
        <f t="shared" si="21"/>
        <v/>
      </c>
      <c r="AY30" s="36" t="str">
        <f t="shared" si="22"/>
        <v/>
      </c>
      <c r="AZ30" s="55"/>
      <c r="BA30" s="34"/>
      <c r="BB30" s="148"/>
      <c r="BC30" s="34"/>
      <c r="BD30" s="32" t="str">
        <f t="shared" si="23"/>
        <v/>
      </c>
      <c r="BE30" s="34"/>
      <c r="BF30" s="32" t="str">
        <f t="shared" si="24"/>
        <v/>
      </c>
      <c r="BG30" s="34"/>
      <c r="BH30" s="32" t="str">
        <f t="shared" si="25"/>
        <v/>
      </c>
      <c r="BI30" s="34"/>
      <c r="BJ30" s="36" t="str">
        <f t="shared" si="26"/>
        <v/>
      </c>
      <c r="BK30" s="36" t="str">
        <f t="shared" si="27"/>
        <v/>
      </c>
      <c r="BL30" s="36" t="str">
        <f t="shared" si="28"/>
        <v/>
      </c>
      <c r="BM30" s="55"/>
      <c r="BN30" s="36" t="str">
        <f t="shared" si="29"/>
        <v/>
      </c>
      <c r="BO30" s="36" t="str">
        <f t="shared" si="30"/>
        <v/>
      </c>
      <c r="BP30" s="31"/>
      <c r="BQ30" s="38"/>
      <c r="BS30" s="120" t="e">
        <f t="shared" ca="1" si="6"/>
        <v>#REF!</v>
      </c>
      <c r="BT30" s="120" t="e">
        <f t="shared" ca="1" si="7"/>
        <v>#VALUE!</v>
      </c>
    </row>
    <row r="31" spans="1:72" s="2" customFormat="1" ht="25" customHeight="1" x14ac:dyDescent="0.2">
      <c r="A31" s="52" t="str">
        <f>IFERROR(IF(#REF!&lt;&gt;"",A30+1,""),"")</f>
        <v/>
      </c>
      <c r="B31" s="157" t="e">
        <f>CONCATENATE(#REF!,"-",#REF!,"--",F31,"---",#REF!)</f>
        <v>#REF!</v>
      </c>
      <c r="C31" s="157" t="e">
        <f t="shared" ca="1" si="0"/>
        <v>#VALUE!</v>
      </c>
      <c r="D31" s="29"/>
      <c r="E31" s="155" t="e">
        <f t="shared" si="33"/>
        <v>#VALUE!</v>
      </c>
      <c r="F31" s="155" t="e">
        <f t="shared" si="34"/>
        <v>#VALUE!</v>
      </c>
      <c r="G31" s="126"/>
      <c r="H31" s="151" t="e">
        <f ca="1">VLOOKUP(G31,CatProd!B:G,6,FALSE)</f>
        <v>#N/A</v>
      </c>
      <c r="I31" s="127"/>
      <c r="J31" s="175" t="e">
        <f ca="1">VLOOKUP(CONCATENATE(H31,"-",I31),CatProdSpec!H:I,2,FALSE)</f>
        <v>#N/A</v>
      </c>
      <c r="K31" s="51" t="str">
        <f ca="1">IFERROR(IF(OR(D31="",VLOOKUP(D31,CatCostInp!$E$2:$K$88,7,FALSE)=0),"",VLOOKUP(D31,CatCostInp!$E$2:$K$88,7,FALSE)),"")</f>
        <v/>
      </c>
      <c r="L31" s="30"/>
      <c r="M31" s="1" t="str">
        <f ca="1">IF(L31=Setup!$C$10,"Grant",IF(Pharmaceuticals!L31=Setup!$C$11,"Local",IF(Pharmaceuticals!L31=Setup!$C$12,"Other","")))</f>
        <v/>
      </c>
      <c r="N31" s="33"/>
      <c r="O31" s="148"/>
      <c r="P31" s="33"/>
      <c r="Q31" s="36" t="str">
        <f t="shared" si="3"/>
        <v/>
      </c>
      <c r="R31" s="35"/>
      <c r="S31" s="32" t="str">
        <f t="shared" si="4"/>
        <v/>
      </c>
      <c r="T31" s="35"/>
      <c r="U31" s="32" t="str">
        <f t="shared" si="5"/>
        <v/>
      </c>
      <c r="V31" s="35"/>
      <c r="W31" s="36" t="str">
        <f t="shared" si="8"/>
        <v/>
      </c>
      <c r="X31" s="36" t="str">
        <f t="shared" si="9"/>
        <v/>
      </c>
      <c r="Y31" s="36" t="str">
        <f t="shared" si="10"/>
        <v/>
      </c>
      <c r="Z31" s="55"/>
      <c r="AA31" s="37"/>
      <c r="AB31" s="148"/>
      <c r="AC31" s="35"/>
      <c r="AD31" s="32" t="str">
        <f t="shared" si="11"/>
        <v/>
      </c>
      <c r="AE31" s="35"/>
      <c r="AF31" s="32" t="str">
        <f t="shared" si="12"/>
        <v/>
      </c>
      <c r="AG31" s="35"/>
      <c r="AH31" s="32" t="str">
        <f t="shared" si="13"/>
        <v/>
      </c>
      <c r="AI31" s="35"/>
      <c r="AJ31" s="36" t="str">
        <f t="shared" si="14"/>
        <v/>
      </c>
      <c r="AK31" s="36" t="str">
        <f t="shared" si="15"/>
        <v/>
      </c>
      <c r="AL31" s="36" t="str">
        <f t="shared" si="16"/>
        <v/>
      </c>
      <c r="AM31" s="55"/>
      <c r="AN31" s="34"/>
      <c r="AO31" s="148"/>
      <c r="AP31" s="34"/>
      <c r="AQ31" s="32" t="str">
        <f t="shared" si="17"/>
        <v/>
      </c>
      <c r="AR31" s="34"/>
      <c r="AS31" s="32" t="str">
        <f t="shared" si="18"/>
        <v/>
      </c>
      <c r="AT31" s="34"/>
      <c r="AU31" s="32" t="str">
        <f t="shared" si="19"/>
        <v/>
      </c>
      <c r="AV31" s="35"/>
      <c r="AW31" s="36" t="str">
        <f t="shared" si="20"/>
        <v/>
      </c>
      <c r="AX31" s="36" t="str">
        <f t="shared" si="21"/>
        <v/>
      </c>
      <c r="AY31" s="36" t="str">
        <f t="shared" si="22"/>
        <v/>
      </c>
      <c r="AZ31" s="55"/>
      <c r="BA31" s="34"/>
      <c r="BB31" s="148"/>
      <c r="BC31" s="34"/>
      <c r="BD31" s="32" t="str">
        <f t="shared" si="23"/>
        <v/>
      </c>
      <c r="BE31" s="34"/>
      <c r="BF31" s="32" t="str">
        <f t="shared" si="24"/>
        <v/>
      </c>
      <c r="BG31" s="34"/>
      <c r="BH31" s="32" t="str">
        <f t="shared" si="25"/>
        <v/>
      </c>
      <c r="BI31" s="34"/>
      <c r="BJ31" s="36" t="str">
        <f t="shared" si="26"/>
        <v/>
      </c>
      <c r="BK31" s="36" t="str">
        <f t="shared" si="27"/>
        <v/>
      </c>
      <c r="BL31" s="36" t="str">
        <f t="shared" si="28"/>
        <v/>
      </c>
      <c r="BM31" s="55"/>
      <c r="BN31" s="36" t="str">
        <f t="shared" si="29"/>
        <v/>
      </c>
      <c r="BO31" s="36" t="str">
        <f t="shared" si="30"/>
        <v/>
      </c>
      <c r="BP31" s="31"/>
      <c r="BQ31" s="38"/>
      <c r="BS31" s="120" t="e">
        <f t="shared" ca="1" si="6"/>
        <v>#REF!</v>
      </c>
      <c r="BT31" s="120" t="e">
        <f t="shared" ca="1" si="7"/>
        <v>#VALUE!</v>
      </c>
    </row>
    <row r="32" spans="1:72" s="2" customFormat="1" ht="25" customHeight="1" x14ac:dyDescent="0.2">
      <c r="A32" s="52" t="str">
        <f>IFERROR(IF(#REF!&lt;&gt;"",A31+1,""),"")</f>
        <v/>
      </c>
      <c r="B32" s="157" t="e">
        <f>CONCATENATE(#REF!,"-",#REF!,"--",F32,"---",#REF!)</f>
        <v>#REF!</v>
      </c>
      <c r="C32" s="157" t="e">
        <f t="shared" ca="1" si="0"/>
        <v>#VALUE!</v>
      </c>
      <c r="D32" s="29"/>
      <c r="E32" s="155" t="e">
        <f t="shared" si="33"/>
        <v>#VALUE!</v>
      </c>
      <c r="F32" s="155" t="e">
        <f t="shared" si="34"/>
        <v>#VALUE!</v>
      </c>
      <c r="G32" s="126"/>
      <c r="H32" s="151" t="e">
        <f ca="1">VLOOKUP(G32,CatProd!B:G,6,FALSE)</f>
        <v>#N/A</v>
      </c>
      <c r="I32" s="127"/>
      <c r="J32" s="175" t="e">
        <f ca="1">VLOOKUP(CONCATENATE(H32,"-",I32),CatProdSpec!H:I,2,FALSE)</f>
        <v>#N/A</v>
      </c>
      <c r="K32" s="51" t="str">
        <f ca="1">IFERROR(IF(OR(D32="",VLOOKUP(D32,CatCostInp!$E$2:$K$88,7,FALSE)=0),"",VLOOKUP(D32,CatCostInp!$E$2:$K$88,7,FALSE)),"")</f>
        <v/>
      </c>
      <c r="L32" s="30"/>
      <c r="M32" s="1" t="str">
        <f ca="1">IF(L32=Setup!$C$10,"Grant",IF(Pharmaceuticals!L32=Setup!$C$11,"Local",IF(Pharmaceuticals!L32=Setup!$C$12,"Other","")))</f>
        <v/>
      </c>
      <c r="N32" s="33"/>
      <c r="O32" s="148"/>
      <c r="P32" s="33"/>
      <c r="Q32" s="36" t="str">
        <f t="shared" si="3"/>
        <v/>
      </c>
      <c r="R32" s="35"/>
      <c r="S32" s="32" t="str">
        <f t="shared" si="4"/>
        <v/>
      </c>
      <c r="T32" s="35"/>
      <c r="U32" s="32" t="str">
        <f t="shared" si="5"/>
        <v/>
      </c>
      <c r="V32" s="35"/>
      <c r="W32" s="36" t="str">
        <f t="shared" si="8"/>
        <v/>
      </c>
      <c r="X32" s="36" t="str">
        <f t="shared" si="9"/>
        <v/>
      </c>
      <c r="Y32" s="36" t="str">
        <f t="shared" si="10"/>
        <v/>
      </c>
      <c r="Z32" s="55"/>
      <c r="AA32" s="37"/>
      <c r="AB32" s="148"/>
      <c r="AC32" s="35"/>
      <c r="AD32" s="32" t="str">
        <f t="shared" si="11"/>
        <v/>
      </c>
      <c r="AE32" s="35"/>
      <c r="AF32" s="32" t="str">
        <f t="shared" si="12"/>
        <v/>
      </c>
      <c r="AG32" s="35"/>
      <c r="AH32" s="32" t="str">
        <f t="shared" si="13"/>
        <v/>
      </c>
      <c r="AI32" s="35"/>
      <c r="AJ32" s="36" t="str">
        <f t="shared" si="14"/>
        <v/>
      </c>
      <c r="AK32" s="36" t="str">
        <f t="shared" si="15"/>
        <v/>
      </c>
      <c r="AL32" s="36" t="str">
        <f t="shared" si="16"/>
        <v/>
      </c>
      <c r="AM32" s="55"/>
      <c r="AN32" s="34"/>
      <c r="AO32" s="148"/>
      <c r="AP32" s="34"/>
      <c r="AQ32" s="32" t="str">
        <f t="shared" si="17"/>
        <v/>
      </c>
      <c r="AR32" s="34"/>
      <c r="AS32" s="32" t="str">
        <f t="shared" si="18"/>
        <v/>
      </c>
      <c r="AT32" s="34"/>
      <c r="AU32" s="32" t="str">
        <f t="shared" si="19"/>
        <v/>
      </c>
      <c r="AV32" s="35"/>
      <c r="AW32" s="36" t="str">
        <f t="shared" si="20"/>
        <v/>
      </c>
      <c r="AX32" s="36" t="str">
        <f t="shared" si="21"/>
        <v/>
      </c>
      <c r="AY32" s="36" t="str">
        <f t="shared" si="22"/>
        <v/>
      </c>
      <c r="AZ32" s="55"/>
      <c r="BA32" s="34"/>
      <c r="BB32" s="148"/>
      <c r="BC32" s="34"/>
      <c r="BD32" s="32" t="str">
        <f t="shared" si="23"/>
        <v/>
      </c>
      <c r="BE32" s="34"/>
      <c r="BF32" s="32" t="str">
        <f t="shared" si="24"/>
        <v/>
      </c>
      <c r="BG32" s="34"/>
      <c r="BH32" s="32" t="str">
        <f t="shared" si="25"/>
        <v/>
      </c>
      <c r="BI32" s="34"/>
      <c r="BJ32" s="36" t="str">
        <f t="shared" si="26"/>
        <v/>
      </c>
      <c r="BK32" s="36" t="str">
        <f t="shared" si="27"/>
        <v/>
      </c>
      <c r="BL32" s="36" t="str">
        <f t="shared" si="28"/>
        <v/>
      </c>
      <c r="BM32" s="55"/>
      <c r="BN32" s="36" t="str">
        <f t="shared" si="29"/>
        <v/>
      </c>
      <c r="BO32" s="36" t="str">
        <f t="shared" si="30"/>
        <v/>
      </c>
      <c r="BP32" s="31"/>
      <c r="BQ32" s="38"/>
      <c r="BS32" s="120" t="e">
        <f t="shared" ca="1" si="6"/>
        <v>#REF!</v>
      </c>
      <c r="BT32" s="120" t="e">
        <f t="shared" ca="1" si="7"/>
        <v>#VALUE!</v>
      </c>
    </row>
    <row r="33" spans="1:72" s="2" customFormat="1" ht="25" customHeight="1" x14ac:dyDescent="0.2">
      <c r="A33" s="52" t="str">
        <f>IFERROR(IF(#REF!&lt;&gt;"",A32+1,""),"")</f>
        <v/>
      </c>
      <c r="B33" s="157" t="e">
        <f>CONCATENATE(#REF!,"-",#REF!,"--",F33,"---",#REF!)</f>
        <v>#REF!</v>
      </c>
      <c r="C33" s="157" t="e">
        <f t="shared" ca="1" si="0"/>
        <v>#VALUE!</v>
      </c>
      <c r="D33" s="29"/>
      <c r="E33" s="155" t="e">
        <f t="shared" si="33"/>
        <v>#VALUE!</v>
      </c>
      <c r="F33" s="155" t="e">
        <f t="shared" si="34"/>
        <v>#VALUE!</v>
      </c>
      <c r="G33" s="126"/>
      <c r="H33" s="151" t="e">
        <f ca="1">VLOOKUP(G33,CatProd!B:G,6,FALSE)</f>
        <v>#N/A</v>
      </c>
      <c r="I33" s="127"/>
      <c r="J33" s="175" t="e">
        <f ca="1">VLOOKUP(CONCATENATE(H33,"-",I33),CatProdSpec!H:I,2,FALSE)</f>
        <v>#N/A</v>
      </c>
      <c r="K33" s="51" t="str">
        <f ca="1">IFERROR(IF(OR(D33="",VLOOKUP(D33,CatCostInp!$E$2:$K$88,7,FALSE)=0),"",VLOOKUP(D33,CatCostInp!$E$2:$K$88,7,FALSE)),"")</f>
        <v/>
      </c>
      <c r="L33" s="30"/>
      <c r="M33" s="1" t="str">
        <f ca="1">IF(L33=Setup!$C$10,"Grant",IF(Pharmaceuticals!L33=Setup!$C$11,"Local",IF(Pharmaceuticals!L33=Setup!$C$12,"Other","")))</f>
        <v/>
      </c>
      <c r="N33" s="33"/>
      <c r="O33" s="148"/>
      <c r="P33" s="33"/>
      <c r="Q33" s="36" t="str">
        <f t="shared" si="3"/>
        <v/>
      </c>
      <c r="R33" s="35"/>
      <c r="S33" s="32" t="str">
        <f t="shared" si="4"/>
        <v/>
      </c>
      <c r="T33" s="35"/>
      <c r="U33" s="32" t="str">
        <f t="shared" si="5"/>
        <v/>
      </c>
      <c r="V33" s="35"/>
      <c r="W33" s="36" t="str">
        <f t="shared" si="8"/>
        <v/>
      </c>
      <c r="X33" s="36" t="str">
        <f t="shared" si="9"/>
        <v/>
      </c>
      <c r="Y33" s="36" t="str">
        <f t="shared" si="10"/>
        <v/>
      </c>
      <c r="Z33" s="55"/>
      <c r="AA33" s="37"/>
      <c r="AB33" s="148"/>
      <c r="AC33" s="35"/>
      <c r="AD33" s="32" t="str">
        <f t="shared" si="11"/>
        <v/>
      </c>
      <c r="AE33" s="35"/>
      <c r="AF33" s="32" t="str">
        <f t="shared" si="12"/>
        <v/>
      </c>
      <c r="AG33" s="35"/>
      <c r="AH33" s="32" t="str">
        <f t="shared" si="13"/>
        <v/>
      </c>
      <c r="AI33" s="35"/>
      <c r="AJ33" s="36" t="str">
        <f t="shared" si="14"/>
        <v/>
      </c>
      <c r="AK33" s="36" t="str">
        <f t="shared" si="15"/>
        <v/>
      </c>
      <c r="AL33" s="36" t="str">
        <f t="shared" si="16"/>
        <v/>
      </c>
      <c r="AM33" s="55"/>
      <c r="AN33" s="34"/>
      <c r="AO33" s="148"/>
      <c r="AP33" s="34"/>
      <c r="AQ33" s="32" t="str">
        <f t="shared" si="17"/>
        <v/>
      </c>
      <c r="AR33" s="34"/>
      <c r="AS33" s="32" t="str">
        <f t="shared" si="18"/>
        <v/>
      </c>
      <c r="AT33" s="34"/>
      <c r="AU33" s="32" t="str">
        <f t="shared" si="19"/>
        <v/>
      </c>
      <c r="AV33" s="35"/>
      <c r="AW33" s="36" t="str">
        <f t="shared" si="20"/>
        <v/>
      </c>
      <c r="AX33" s="36" t="str">
        <f t="shared" si="21"/>
        <v/>
      </c>
      <c r="AY33" s="36" t="str">
        <f t="shared" si="22"/>
        <v/>
      </c>
      <c r="AZ33" s="55"/>
      <c r="BA33" s="34"/>
      <c r="BB33" s="148"/>
      <c r="BC33" s="34"/>
      <c r="BD33" s="32" t="str">
        <f t="shared" si="23"/>
        <v/>
      </c>
      <c r="BE33" s="34"/>
      <c r="BF33" s="32" t="str">
        <f t="shared" si="24"/>
        <v/>
      </c>
      <c r="BG33" s="34"/>
      <c r="BH33" s="32" t="str">
        <f t="shared" si="25"/>
        <v/>
      </c>
      <c r="BI33" s="34"/>
      <c r="BJ33" s="36" t="str">
        <f t="shared" si="26"/>
        <v/>
      </c>
      <c r="BK33" s="36" t="str">
        <f t="shared" si="27"/>
        <v/>
      </c>
      <c r="BL33" s="36" t="str">
        <f t="shared" si="28"/>
        <v/>
      </c>
      <c r="BM33" s="55"/>
      <c r="BN33" s="36" t="str">
        <f t="shared" si="29"/>
        <v/>
      </c>
      <c r="BO33" s="36" t="str">
        <f t="shared" si="30"/>
        <v/>
      </c>
      <c r="BP33" s="31"/>
      <c r="BQ33" s="38"/>
      <c r="BS33" s="120" t="e">
        <f t="shared" ca="1" si="6"/>
        <v>#REF!</v>
      </c>
      <c r="BT33" s="120" t="e">
        <f t="shared" ca="1" si="7"/>
        <v>#VALUE!</v>
      </c>
    </row>
    <row r="34" spans="1:72" s="2" customFormat="1" ht="25" customHeight="1" x14ac:dyDescent="0.2">
      <c r="A34" s="52" t="str">
        <f>IFERROR(IF(#REF!&lt;&gt;"",A33+1,""),"")</f>
        <v/>
      </c>
      <c r="B34" s="157" t="e">
        <f>CONCATENATE(#REF!,"-",#REF!,"--",F34,"---",#REF!)</f>
        <v>#REF!</v>
      </c>
      <c r="C34" s="157" t="e">
        <f t="shared" ca="1" si="0"/>
        <v>#VALUE!</v>
      </c>
      <c r="D34" s="29"/>
      <c r="E34" s="155" t="e">
        <f t="shared" si="33"/>
        <v>#VALUE!</v>
      </c>
      <c r="F34" s="155" t="e">
        <f t="shared" si="34"/>
        <v>#VALUE!</v>
      </c>
      <c r="G34" s="126"/>
      <c r="H34" s="151" t="e">
        <f ca="1">VLOOKUP(G34,CatProd!B:G,6,FALSE)</f>
        <v>#N/A</v>
      </c>
      <c r="I34" s="127"/>
      <c r="J34" s="175" t="e">
        <f ca="1">VLOOKUP(CONCATENATE(H34,"-",I34),CatProdSpec!H:I,2,FALSE)</f>
        <v>#N/A</v>
      </c>
      <c r="K34" s="51" t="str">
        <f ca="1">IFERROR(IF(OR(D34="",VLOOKUP(D34,CatCostInp!$E$2:$K$88,7,FALSE)=0),"",VLOOKUP(D34,CatCostInp!$E$2:$K$88,7,FALSE)),"")</f>
        <v/>
      </c>
      <c r="L34" s="30"/>
      <c r="M34" s="1" t="str">
        <f ca="1">IF(L34=Setup!$C$10,"Grant",IF(Pharmaceuticals!L34=Setup!$C$11,"Local",IF(Pharmaceuticals!L34=Setup!$C$12,"Other","")))</f>
        <v/>
      </c>
      <c r="N34" s="33"/>
      <c r="O34" s="148"/>
      <c r="P34" s="33"/>
      <c r="Q34" s="36" t="str">
        <f t="shared" si="3"/>
        <v/>
      </c>
      <c r="R34" s="35"/>
      <c r="S34" s="32" t="str">
        <f t="shared" si="4"/>
        <v/>
      </c>
      <c r="T34" s="35"/>
      <c r="U34" s="32" t="str">
        <f t="shared" si="5"/>
        <v/>
      </c>
      <c r="V34" s="35"/>
      <c r="W34" s="36" t="str">
        <f t="shared" si="8"/>
        <v/>
      </c>
      <c r="X34" s="36" t="str">
        <f t="shared" si="9"/>
        <v/>
      </c>
      <c r="Y34" s="36" t="str">
        <f t="shared" si="10"/>
        <v/>
      </c>
      <c r="Z34" s="55"/>
      <c r="AA34" s="37"/>
      <c r="AB34" s="148"/>
      <c r="AC34" s="35"/>
      <c r="AD34" s="32" t="str">
        <f t="shared" si="11"/>
        <v/>
      </c>
      <c r="AE34" s="35"/>
      <c r="AF34" s="32" t="str">
        <f t="shared" si="12"/>
        <v/>
      </c>
      <c r="AG34" s="35"/>
      <c r="AH34" s="32" t="str">
        <f t="shared" si="13"/>
        <v/>
      </c>
      <c r="AI34" s="35"/>
      <c r="AJ34" s="36" t="str">
        <f t="shared" si="14"/>
        <v/>
      </c>
      <c r="AK34" s="36" t="str">
        <f t="shared" si="15"/>
        <v/>
      </c>
      <c r="AL34" s="36" t="str">
        <f t="shared" si="16"/>
        <v/>
      </c>
      <c r="AM34" s="55"/>
      <c r="AN34" s="34"/>
      <c r="AO34" s="148"/>
      <c r="AP34" s="34"/>
      <c r="AQ34" s="32" t="str">
        <f t="shared" si="17"/>
        <v/>
      </c>
      <c r="AR34" s="34"/>
      <c r="AS34" s="32" t="str">
        <f t="shared" si="18"/>
        <v/>
      </c>
      <c r="AT34" s="34"/>
      <c r="AU34" s="32" t="str">
        <f t="shared" si="19"/>
        <v/>
      </c>
      <c r="AV34" s="35"/>
      <c r="AW34" s="36" t="str">
        <f t="shared" si="20"/>
        <v/>
      </c>
      <c r="AX34" s="36" t="str">
        <f t="shared" si="21"/>
        <v/>
      </c>
      <c r="AY34" s="36" t="str">
        <f t="shared" si="22"/>
        <v/>
      </c>
      <c r="AZ34" s="55"/>
      <c r="BA34" s="34"/>
      <c r="BB34" s="148"/>
      <c r="BC34" s="34"/>
      <c r="BD34" s="32" t="str">
        <f t="shared" si="23"/>
        <v/>
      </c>
      <c r="BE34" s="34"/>
      <c r="BF34" s="32" t="str">
        <f t="shared" si="24"/>
        <v/>
      </c>
      <c r="BG34" s="34"/>
      <c r="BH34" s="32" t="str">
        <f t="shared" si="25"/>
        <v/>
      </c>
      <c r="BI34" s="34"/>
      <c r="BJ34" s="36" t="str">
        <f t="shared" si="26"/>
        <v/>
      </c>
      <c r="BK34" s="36" t="str">
        <f t="shared" si="27"/>
        <v/>
      </c>
      <c r="BL34" s="36" t="str">
        <f t="shared" si="28"/>
        <v/>
      </c>
      <c r="BM34" s="55"/>
      <c r="BN34" s="36" t="str">
        <f t="shared" si="29"/>
        <v/>
      </c>
      <c r="BO34" s="36" t="str">
        <f t="shared" si="30"/>
        <v/>
      </c>
      <c r="BP34" s="31"/>
      <c r="BQ34" s="38"/>
      <c r="BS34" s="120" t="e">
        <f t="shared" ca="1" si="6"/>
        <v>#REF!</v>
      </c>
      <c r="BT34" s="120" t="e">
        <f t="shared" ca="1" si="7"/>
        <v>#VALUE!</v>
      </c>
    </row>
    <row r="35" spans="1:72" s="2" customFormat="1" ht="25" customHeight="1" x14ac:dyDescent="0.2">
      <c r="A35" s="52" t="str">
        <f>IFERROR(IF(#REF!&lt;&gt;"",A34+1,""),"")</f>
        <v/>
      </c>
      <c r="B35" s="157" t="e">
        <f>CONCATENATE(#REF!,"-",#REF!,"--",F35,"---",#REF!)</f>
        <v>#REF!</v>
      </c>
      <c r="C35" s="157" t="e">
        <f t="shared" ca="1" si="0"/>
        <v>#VALUE!</v>
      </c>
      <c r="D35" s="29"/>
      <c r="E35" s="155" t="e">
        <f t="shared" si="33"/>
        <v>#VALUE!</v>
      </c>
      <c r="F35" s="155" t="e">
        <f t="shared" si="34"/>
        <v>#VALUE!</v>
      </c>
      <c r="G35" s="126"/>
      <c r="H35" s="151" t="e">
        <f ca="1">VLOOKUP(G35,CatProd!B:G,6,FALSE)</f>
        <v>#N/A</v>
      </c>
      <c r="I35" s="127"/>
      <c r="J35" s="175" t="e">
        <f ca="1">VLOOKUP(CONCATENATE(H35,"-",I35),CatProdSpec!H:I,2,FALSE)</f>
        <v>#N/A</v>
      </c>
      <c r="K35" s="51" t="str">
        <f ca="1">IFERROR(IF(OR(D35="",VLOOKUP(D35,CatCostInp!$E$2:$K$88,7,FALSE)=0),"",VLOOKUP(D35,CatCostInp!$E$2:$K$88,7,FALSE)),"")</f>
        <v/>
      </c>
      <c r="L35" s="30"/>
      <c r="M35" s="1" t="str">
        <f ca="1">IF(L35=Setup!$C$10,"Grant",IF(Pharmaceuticals!L35=Setup!$C$11,"Local",IF(Pharmaceuticals!L35=Setup!$C$12,"Other","")))</f>
        <v/>
      </c>
      <c r="N35" s="33"/>
      <c r="O35" s="148"/>
      <c r="P35" s="33"/>
      <c r="Q35" s="36" t="str">
        <f t="shared" si="3"/>
        <v/>
      </c>
      <c r="R35" s="35"/>
      <c r="S35" s="32" t="str">
        <f t="shared" si="4"/>
        <v/>
      </c>
      <c r="T35" s="35"/>
      <c r="U35" s="32" t="str">
        <f t="shared" si="5"/>
        <v/>
      </c>
      <c r="V35" s="35"/>
      <c r="W35" s="36" t="str">
        <f t="shared" si="8"/>
        <v/>
      </c>
      <c r="X35" s="36" t="str">
        <f t="shared" si="9"/>
        <v/>
      </c>
      <c r="Y35" s="36" t="str">
        <f t="shared" si="10"/>
        <v/>
      </c>
      <c r="Z35" s="55"/>
      <c r="AA35" s="37"/>
      <c r="AB35" s="148"/>
      <c r="AC35" s="35"/>
      <c r="AD35" s="32" t="str">
        <f t="shared" si="11"/>
        <v/>
      </c>
      <c r="AE35" s="35"/>
      <c r="AF35" s="32" t="str">
        <f t="shared" si="12"/>
        <v/>
      </c>
      <c r="AG35" s="35"/>
      <c r="AH35" s="32" t="str">
        <f t="shared" si="13"/>
        <v/>
      </c>
      <c r="AI35" s="35"/>
      <c r="AJ35" s="36" t="str">
        <f t="shared" si="14"/>
        <v/>
      </c>
      <c r="AK35" s="36" t="str">
        <f t="shared" si="15"/>
        <v/>
      </c>
      <c r="AL35" s="36" t="str">
        <f t="shared" si="16"/>
        <v/>
      </c>
      <c r="AM35" s="55"/>
      <c r="AN35" s="34"/>
      <c r="AO35" s="148"/>
      <c r="AP35" s="34"/>
      <c r="AQ35" s="32" t="str">
        <f t="shared" si="17"/>
        <v/>
      </c>
      <c r="AR35" s="34"/>
      <c r="AS35" s="32" t="str">
        <f t="shared" si="18"/>
        <v/>
      </c>
      <c r="AT35" s="34"/>
      <c r="AU35" s="32" t="str">
        <f t="shared" si="19"/>
        <v/>
      </c>
      <c r="AV35" s="35"/>
      <c r="AW35" s="36" t="str">
        <f t="shared" si="20"/>
        <v/>
      </c>
      <c r="AX35" s="36" t="str">
        <f t="shared" si="21"/>
        <v/>
      </c>
      <c r="AY35" s="36" t="str">
        <f t="shared" si="22"/>
        <v/>
      </c>
      <c r="AZ35" s="55"/>
      <c r="BA35" s="34"/>
      <c r="BB35" s="148"/>
      <c r="BC35" s="34"/>
      <c r="BD35" s="32" t="str">
        <f t="shared" si="23"/>
        <v/>
      </c>
      <c r="BE35" s="34"/>
      <c r="BF35" s="32" t="str">
        <f t="shared" si="24"/>
        <v/>
      </c>
      <c r="BG35" s="34"/>
      <c r="BH35" s="32" t="str">
        <f t="shared" si="25"/>
        <v/>
      </c>
      <c r="BI35" s="34"/>
      <c r="BJ35" s="36" t="str">
        <f t="shared" si="26"/>
        <v/>
      </c>
      <c r="BK35" s="36" t="str">
        <f t="shared" si="27"/>
        <v/>
      </c>
      <c r="BL35" s="36" t="str">
        <f t="shared" si="28"/>
        <v/>
      </c>
      <c r="BM35" s="55"/>
      <c r="BN35" s="36" t="str">
        <f t="shared" si="29"/>
        <v/>
      </c>
      <c r="BO35" s="36" t="str">
        <f t="shared" si="30"/>
        <v/>
      </c>
      <c r="BP35" s="31"/>
      <c r="BQ35" s="38"/>
      <c r="BS35" s="120" t="e">
        <f t="shared" ca="1" si="6"/>
        <v>#REF!</v>
      </c>
      <c r="BT35" s="120" t="e">
        <f t="shared" ca="1" si="7"/>
        <v>#VALUE!</v>
      </c>
    </row>
    <row r="36" spans="1:72" s="2" customFormat="1" ht="25" customHeight="1" x14ac:dyDescent="0.2">
      <c r="A36" s="52" t="str">
        <f>IFERROR(IF(#REF!&lt;&gt;"",A35+1,""),"")</f>
        <v/>
      </c>
      <c r="B36" s="157" t="e">
        <f>CONCATENATE(#REF!,"-",#REF!,"--",F36,"---",#REF!)</f>
        <v>#REF!</v>
      </c>
      <c r="C36" s="157" t="e">
        <f t="shared" ca="1" si="0"/>
        <v>#VALUE!</v>
      </c>
      <c r="D36" s="29"/>
      <c r="E36" s="155" t="e">
        <f t="shared" si="33"/>
        <v>#VALUE!</v>
      </c>
      <c r="F36" s="155" t="e">
        <f t="shared" si="34"/>
        <v>#VALUE!</v>
      </c>
      <c r="G36" s="126"/>
      <c r="H36" s="151" t="e">
        <f ca="1">VLOOKUP(G36,CatProd!B:G,6,FALSE)</f>
        <v>#N/A</v>
      </c>
      <c r="I36" s="127"/>
      <c r="J36" s="175" t="e">
        <f ca="1">VLOOKUP(CONCATENATE(H36,"-",I36),CatProdSpec!H:I,2,FALSE)</f>
        <v>#N/A</v>
      </c>
      <c r="K36" s="51" t="str">
        <f ca="1">IFERROR(IF(OR(D36="",VLOOKUP(D36,CatCostInp!$E$2:$K$88,7,FALSE)=0),"",VLOOKUP(D36,CatCostInp!$E$2:$K$88,7,FALSE)),"")</f>
        <v/>
      </c>
      <c r="L36" s="30"/>
      <c r="M36" s="1" t="str">
        <f ca="1">IF(L36=Setup!$C$10,"Grant",IF(Pharmaceuticals!L36=Setup!$C$11,"Local",IF(Pharmaceuticals!L36=Setup!$C$12,"Other","")))</f>
        <v/>
      </c>
      <c r="N36" s="33"/>
      <c r="O36" s="148"/>
      <c r="P36" s="33"/>
      <c r="Q36" s="36" t="str">
        <f t="shared" si="3"/>
        <v/>
      </c>
      <c r="R36" s="35"/>
      <c r="S36" s="32" t="str">
        <f t="shared" si="4"/>
        <v/>
      </c>
      <c r="T36" s="35"/>
      <c r="U36" s="32" t="str">
        <f t="shared" si="5"/>
        <v/>
      </c>
      <c r="V36" s="35"/>
      <c r="W36" s="36" t="str">
        <f t="shared" si="8"/>
        <v/>
      </c>
      <c r="X36" s="36" t="str">
        <f t="shared" si="9"/>
        <v/>
      </c>
      <c r="Y36" s="36" t="str">
        <f t="shared" si="10"/>
        <v/>
      </c>
      <c r="Z36" s="55"/>
      <c r="AA36" s="37"/>
      <c r="AB36" s="148"/>
      <c r="AC36" s="35"/>
      <c r="AD36" s="32" t="str">
        <f t="shared" si="11"/>
        <v/>
      </c>
      <c r="AE36" s="35"/>
      <c r="AF36" s="32" t="str">
        <f t="shared" si="12"/>
        <v/>
      </c>
      <c r="AG36" s="35"/>
      <c r="AH36" s="32" t="str">
        <f t="shared" si="13"/>
        <v/>
      </c>
      <c r="AI36" s="35"/>
      <c r="AJ36" s="36" t="str">
        <f t="shared" si="14"/>
        <v/>
      </c>
      <c r="AK36" s="36" t="str">
        <f t="shared" si="15"/>
        <v/>
      </c>
      <c r="AL36" s="36" t="str">
        <f t="shared" si="16"/>
        <v/>
      </c>
      <c r="AM36" s="55"/>
      <c r="AN36" s="34"/>
      <c r="AO36" s="148"/>
      <c r="AP36" s="34"/>
      <c r="AQ36" s="32" t="str">
        <f t="shared" si="17"/>
        <v/>
      </c>
      <c r="AR36" s="34"/>
      <c r="AS36" s="32" t="str">
        <f t="shared" si="18"/>
        <v/>
      </c>
      <c r="AT36" s="34"/>
      <c r="AU36" s="32" t="str">
        <f t="shared" si="19"/>
        <v/>
      </c>
      <c r="AV36" s="35"/>
      <c r="AW36" s="36" t="str">
        <f t="shared" si="20"/>
        <v/>
      </c>
      <c r="AX36" s="36" t="str">
        <f t="shared" si="21"/>
        <v/>
      </c>
      <c r="AY36" s="36" t="str">
        <f t="shared" si="22"/>
        <v/>
      </c>
      <c r="AZ36" s="55"/>
      <c r="BA36" s="34"/>
      <c r="BB36" s="148"/>
      <c r="BC36" s="34"/>
      <c r="BD36" s="32" t="str">
        <f t="shared" si="23"/>
        <v/>
      </c>
      <c r="BE36" s="34"/>
      <c r="BF36" s="32" t="str">
        <f t="shared" si="24"/>
        <v/>
      </c>
      <c r="BG36" s="34"/>
      <c r="BH36" s="32" t="str">
        <f t="shared" si="25"/>
        <v/>
      </c>
      <c r="BI36" s="34"/>
      <c r="BJ36" s="36" t="str">
        <f t="shared" si="26"/>
        <v/>
      </c>
      <c r="BK36" s="36" t="str">
        <f t="shared" si="27"/>
        <v/>
      </c>
      <c r="BL36" s="36" t="str">
        <f t="shared" si="28"/>
        <v/>
      </c>
      <c r="BM36" s="55"/>
      <c r="BN36" s="36" t="str">
        <f t="shared" si="29"/>
        <v/>
      </c>
      <c r="BO36" s="36" t="str">
        <f t="shared" si="30"/>
        <v/>
      </c>
      <c r="BP36" s="31"/>
      <c r="BQ36" s="38"/>
      <c r="BS36" s="120" t="e">
        <f t="shared" ca="1" si="6"/>
        <v>#REF!</v>
      </c>
      <c r="BT36" s="120" t="e">
        <f t="shared" ca="1" si="7"/>
        <v>#VALUE!</v>
      </c>
    </row>
    <row r="37" spans="1:72" s="2" customFormat="1" ht="25" customHeight="1" x14ac:dyDescent="0.2">
      <c r="A37" s="52" t="str">
        <f>IFERROR(IF(#REF!&lt;&gt;"",A36+1,""),"")</f>
        <v/>
      </c>
      <c r="B37" s="157" t="e">
        <f>CONCATENATE(#REF!,"-",#REF!,"--",F37,"---",#REF!)</f>
        <v>#REF!</v>
      </c>
      <c r="C37" s="157" t="e">
        <f t="shared" ca="1" si="0"/>
        <v>#VALUE!</v>
      </c>
      <c r="D37" s="29"/>
      <c r="E37" s="155" t="e">
        <f t="shared" si="33"/>
        <v>#VALUE!</v>
      </c>
      <c r="F37" s="155" t="e">
        <f t="shared" si="34"/>
        <v>#VALUE!</v>
      </c>
      <c r="G37" s="126"/>
      <c r="H37" s="151" t="e">
        <f ca="1">VLOOKUP(G37,CatProd!B:G,6,FALSE)</f>
        <v>#N/A</v>
      </c>
      <c r="I37" s="127"/>
      <c r="J37" s="175" t="e">
        <f ca="1">VLOOKUP(CONCATENATE(H37,"-",I37),CatProdSpec!H:I,2,FALSE)</f>
        <v>#N/A</v>
      </c>
      <c r="K37" s="51" t="str">
        <f ca="1">IFERROR(IF(OR(D37="",VLOOKUP(D37,CatCostInp!$E$2:$K$88,7,FALSE)=0),"",VLOOKUP(D37,CatCostInp!$E$2:$K$88,7,FALSE)),"")</f>
        <v/>
      </c>
      <c r="L37" s="30"/>
      <c r="M37" s="1" t="str">
        <f ca="1">IF(L37=Setup!$C$10,"Grant",IF(Pharmaceuticals!L37=Setup!$C$11,"Local",IF(Pharmaceuticals!L37=Setup!$C$12,"Other","")))</f>
        <v/>
      </c>
      <c r="N37" s="33"/>
      <c r="O37" s="148"/>
      <c r="P37" s="33"/>
      <c r="Q37" s="36" t="str">
        <f t="shared" si="3"/>
        <v/>
      </c>
      <c r="R37" s="35"/>
      <c r="S37" s="32" t="str">
        <f t="shared" si="4"/>
        <v/>
      </c>
      <c r="T37" s="35"/>
      <c r="U37" s="32" t="str">
        <f t="shared" si="5"/>
        <v/>
      </c>
      <c r="V37" s="35"/>
      <c r="W37" s="36" t="str">
        <f t="shared" si="8"/>
        <v/>
      </c>
      <c r="X37" s="36" t="str">
        <f t="shared" si="9"/>
        <v/>
      </c>
      <c r="Y37" s="36" t="str">
        <f t="shared" si="10"/>
        <v/>
      </c>
      <c r="Z37" s="55"/>
      <c r="AA37" s="37"/>
      <c r="AB37" s="148"/>
      <c r="AC37" s="35"/>
      <c r="AD37" s="32" t="str">
        <f t="shared" si="11"/>
        <v/>
      </c>
      <c r="AE37" s="35"/>
      <c r="AF37" s="32" t="str">
        <f t="shared" si="12"/>
        <v/>
      </c>
      <c r="AG37" s="35"/>
      <c r="AH37" s="32" t="str">
        <f t="shared" si="13"/>
        <v/>
      </c>
      <c r="AI37" s="35"/>
      <c r="AJ37" s="36" t="str">
        <f t="shared" si="14"/>
        <v/>
      </c>
      <c r="AK37" s="36" t="str">
        <f t="shared" si="15"/>
        <v/>
      </c>
      <c r="AL37" s="36" t="str">
        <f t="shared" si="16"/>
        <v/>
      </c>
      <c r="AM37" s="55"/>
      <c r="AN37" s="34"/>
      <c r="AO37" s="148"/>
      <c r="AP37" s="34"/>
      <c r="AQ37" s="32" t="str">
        <f t="shared" si="17"/>
        <v/>
      </c>
      <c r="AR37" s="34"/>
      <c r="AS37" s="32" t="str">
        <f t="shared" si="18"/>
        <v/>
      </c>
      <c r="AT37" s="34"/>
      <c r="AU37" s="32" t="str">
        <f t="shared" si="19"/>
        <v/>
      </c>
      <c r="AV37" s="35"/>
      <c r="AW37" s="36" t="str">
        <f t="shared" si="20"/>
        <v/>
      </c>
      <c r="AX37" s="36" t="str">
        <f t="shared" si="21"/>
        <v/>
      </c>
      <c r="AY37" s="36" t="str">
        <f t="shared" si="22"/>
        <v/>
      </c>
      <c r="AZ37" s="55"/>
      <c r="BA37" s="34"/>
      <c r="BB37" s="148"/>
      <c r="BC37" s="34"/>
      <c r="BD37" s="32" t="str">
        <f t="shared" si="23"/>
        <v/>
      </c>
      <c r="BE37" s="34"/>
      <c r="BF37" s="32" t="str">
        <f t="shared" si="24"/>
        <v/>
      </c>
      <c r="BG37" s="34"/>
      <c r="BH37" s="32" t="str">
        <f t="shared" si="25"/>
        <v/>
      </c>
      <c r="BI37" s="34"/>
      <c r="BJ37" s="36" t="str">
        <f t="shared" si="26"/>
        <v/>
      </c>
      <c r="BK37" s="36" t="str">
        <f t="shared" si="27"/>
        <v/>
      </c>
      <c r="BL37" s="36" t="str">
        <f t="shared" si="28"/>
        <v/>
      </c>
      <c r="BM37" s="55"/>
      <c r="BN37" s="36" t="str">
        <f t="shared" si="29"/>
        <v/>
      </c>
      <c r="BO37" s="36" t="str">
        <f t="shared" si="30"/>
        <v/>
      </c>
      <c r="BP37" s="31"/>
      <c r="BQ37" s="38"/>
      <c r="BS37" s="120" t="e">
        <f t="shared" ca="1" si="6"/>
        <v>#REF!</v>
      </c>
      <c r="BT37" s="120" t="e">
        <f t="shared" ca="1" si="7"/>
        <v>#VALUE!</v>
      </c>
    </row>
    <row r="38" spans="1:72" s="2" customFormat="1" ht="25" customHeight="1" x14ac:dyDescent="0.2">
      <c r="A38" s="52" t="str">
        <f>IFERROR(IF(#REF!&lt;&gt;"",A37+1,""),"")</f>
        <v/>
      </c>
      <c r="B38" s="157" t="e">
        <f>CONCATENATE(#REF!,"-",#REF!,"--",F38,"---",#REF!)</f>
        <v>#REF!</v>
      </c>
      <c r="C38" s="157" t="e">
        <f t="shared" ca="1" si="0"/>
        <v>#VALUE!</v>
      </c>
      <c r="D38" s="29"/>
      <c r="E38" s="155" t="e">
        <f t="shared" si="33"/>
        <v>#VALUE!</v>
      </c>
      <c r="F38" s="155" t="e">
        <f t="shared" si="34"/>
        <v>#VALUE!</v>
      </c>
      <c r="G38" s="126"/>
      <c r="H38" s="151" t="e">
        <f ca="1">VLOOKUP(G38,CatProd!B:G,6,FALSE)</f>
        <v>#N/A</v>
      </c>
      <c r="I38" s="127"/>
      <c r="J38" s="175" t="e">
        <f ca="1">VLOOKUP(CONCATENATE(H38,"-",I38),CatProdSpec!H:I,2,FALSE)</f>
        <v>#N/A</v>
      </c>
      <c r="K38" s="51" t="str">
        <f ca="1">IFERROR(IF(OR(D38="",VLOOKUP(D38,CatCostInp!$E$2:$K$88,7,FALSE)=0),"",VLOOKUP(D38,CatCostInp!$E$2:$K$88,7,FALSE)),"")</f>
        <v/>
      </c>
      <c r="L38" s="30"/>
      <c r="M38" s="1" t="str">
        <f ca="1">IF(L38=Setup!$C$10,"Grant",IF(Pharmaceuticals!L38=Setup!$C$11,"Local",IF(Pharmaceuticals!L38=Setup!$C$12,"Other","")))</f>
        <v/>
      </c>
      <c r="N38" s="33"/>
      <c r="O38" s="148"/>
      <c r="P38" s="33"/>
      <c r="Q38" s="36" t="str">
        <f t="shared" si="3"/>
        <v/>
      </c>
      <c r="R38" s="35"/>
      <c r="S38" s="32" t="str">
        <f t="shared" si="4"/>
        <v/>
      </c>
      <c r="T38" s="35"/>
      <c r="U38" s="32" t="str">
        <f t="shared" si="5"/>
        <v/>
      </c>
      <c r="V38" s="35"/>
      <c r="W38" s="36" t="str">
        <f t="shared" si="8"/>
        <v/>
      </c>
      <c r="X38" s="36" t="str">
        <f t="shared" si="9"/>
        <v/>
      </c>
      <c r="Y38" s="36" t="str">
        <f t="shared" si="10"/>
        <v/>
      </c>
      <c r="Z38" s="55"/>
      <c r="AA38" s="37"/>
      <c r="AB38" s="148"/>
      <c r="AC38" s="35"/>
      <c r="AD38" s="32" t="str">
        <f t="shared" si="11"/>
        <v/>
      </c>
      <c r="AE38" s="35"/>
      <c r="AF38" s="32" t="str">
        <f t="shared" si="12"/>
        <v/>
      </c>
      <c r="AG38" s="35"/>
      <c r="AH38" s="32" t="str">
        <f t="shared" si="13"/>
        <v/>
      </c>
      <c r="AI38" s="35"/>
      <c r="AJ38" s="36" t="str">
        <f t="shared" si="14"/>
        <v/>
      </c>
      <c r="AK38" s="36" t="str">
        <f t="shared" si="15"/>
        <v/>
      </c>
      <c r="AL38" s="36" t="str">
        <f t="shared" si="16"/>
        <v/>
      </c>
      <c r="AM38" s="55"/>
      <c r="AN38" s="34"/>
      <c r="AO38" s="148"/>
      <c r="AP38" s="34"/>
      <c r="AQ38" s="32" t="str">
        <f t="shared" si="17"/>
        <v/>
      </c>
      <c r="AR38" s="34"/>
      <c r="AS38" s="32" t="str">
        <f t="shared" si="18"/>
        <v/>
      </c>
      <c r="AT38" s="34"/>
      <c r="AU38" s="32" t="str">
        <f t="shared" si="19"/>
        <v/>
      </c>
      <c r="AV38" s="35"/>
      <c r="AW38" s="36" t="str">
        <f t="shared" si="20"/>
        <v/>
      </c>
      <c r="AX38" s="36" t="str">
        <f t="shared" si="21"/>
        <v/>
      </c>
      <c r="AY38" s="36" t="str">
        <f t="shared" si="22"/>
        <v/>
      </c>
      <c r="AZ38" s="55"/>
      <c r="BA38" s="34"/>
      <c r="BB38" s="148"/>
      <c r="BC38" s="34"/>
      <c r="BD38" s="32" t="str">
        <f t="shared" si="23"/>
        <v/>
      </c>
      <c r="BE38" s="34"/>
      <c r="BF38" s="32" t="str">
        <f t="shared" si="24"/>
        <v/>
      </c>
      <c r="BG38" s="34"/>
      <c r="BH38" s="32" t="str">
        <f t="shared" si="25"/>
        <v/>
      </c>
      <c r="BI38" s="34"/>
      <c r="BJ38" s="36" t="str">
        <f t="shared" si="26"/>
        <v/>
      </c>
      <c r="BK38" s="36" t="str">
        <f t="shared" si="27"/>
        <v/>
      </c>
      <c r="BL38" s="36" t="str">
        <f t="shared" si="28"/>
        <v/>
      </c>
      <c r="BM38" s="55"/>
      <c r="BN38" s="36" t="str">
        <f t="shared" si="29"/>
        <v/>
      </c>
      <c r="BO38" s="36" t="str">
        <f t="shared" si="30"/>
        <v/>
      </c>
      <c r="BP38" s="31"/>
      <c r="BQ38" s="38"/>
      <c r="BS38" s="120" t="e">
        <f t="shared" ca="1" si="6"/>
        <v>#REF!</v>
      </c>
      <c r="BT38" s="120" t="e">
        <f t="shared" ca="1" si="7"/>
        <v>#VALUE!</v>
      </c>
    </row>
    <row r="39" spans="1:72" s="2" customFormat="1" ht="25" customHeight="1" x14ac:dyDescent="0.2">
      <c r="A39" s="52" t="str">
        <f>IFERROR(IF(#REF!&lt;&gt;"",A38+1,""),"")</f>
        <v/>
      </c>
      <c r="B39" s="157" t="e">
        <f>CONCATENATE(#REF!,"-",#REF!,"--",F39,"---",#REF!)</f>
        <v>#REF!</v>
      </c>
      <c r="C39" s="157" t="e">
        <f t="shared" ca="1" si="0"/>
        <v>#VALUE!</v>
      </c>
      <c r="D39" s="29"/>
      <c r="E39" s="155" t="e">
        <f t="shared" si="33"/>
        <v>#VALUE!</v>
      </c>
      <c r="F39" s="155" t="e">
        <f t="shared" si="34"/>
        <v>#VALUE!</v>
      </c>
      <c r="G39" s="126"/>
      <c r="H39" s="151" t="e">
        <f ca="1">VLOOKUP(G39,CatProd!B:G,6,FALSE)</f>
        <v>#N/A</v>
      </c>
      <c r="I39" s="127"/>
      <c r="J39" s="175" t="e">
        <f ca="1">VLOOKUP(CONCATENATE(H39,"-",I39),CatProdSpec!H:I,2,FALSE)</f>
        <v>#N/A</v>
      </c>
      <c r="K39" s="51" t="str">
        <f ca="1">IFERROR(IF(OR(D39="",VLOOKUP(D39,CatCostInp!$E$2:$K$88,7,FALSE)=0),"",VLOOKUP(D39,CatCostInp!$E$2:$K$88,7,FALSE)),"")</f>
        <v/>
      </c>
      <c r="L39" s="30"/>
      <c r="M39" s="1" t="str">
        <f ca="1">IF(L39=Setup!$C$10,"Grant",IF(Pharmaceuticals!L39=Setup!$C$11,"Local",IF(Pharmaceuticals!L39=Setup!$C$12,"Other","")))</f>
        <v/>
      </c>
      <c r="N39" s="33"/>
      <c r="O39" s="148"/>
      <c r="P39" s="33"/>
      <c r="Q39" s="36" t="str">
        <f t="shared" si="3"/>
        <v/>
      </c>
      <c r="R39" s="35"/>
      <c r="S39" s="32" t="str">
        <f t="shared" si="4"/>
        <v/>
      </c>
      <c r="T39" s="35"/>
      <c r="U39" s="32" t="str">
        <f t="shared" si="5"/>
        <v/>
      </c>
      <c r="V39" s="35"/>
      <c r="W39" s="36" t="str">
        <f t="shared" si="8"/>
        <v/>
      </c>
      <c r="X39" s="36" t="str">
        <f t="shared" si="9"/>
        <v/>
      </c>
      <c r="Y39" s="36" t="str">
        <f t="shared" si="10"/>
        <v/>
      </c>
      <c r="Z39" s="55"/>
      <c r="AA39" s="37"/>
      <c r="AB39" s="148"/>
      <c r="AC39" s="35"/>
      <c r="AD39" s="32" t="str">
        <f t="shared" si="11"/>
        <v/>
      </c>
      <c r="AE39" s="35"/>
      <c r="AF39" s="32" t="str">
        <f t="shared" si="12"/>
        <v/>
      </c>
      <c r="AG39" s="35"/>
      <c r="AH39" s="32" t="str">
        <f t="shared" si="13"/>
        <v/>
      </c>
      <c r="AI39" s="35"/>
      <c r="AJ39" s="36" t="str">
        <f t="shared" si="14"/>
        <v/>
      </c>
      <c r="AK39" s="36" t="str">
        <f t="shared" si="15"/>
        <v/>
      </c>
      <c r="AL39" s="36" t="str">
        <f t="shared" si="16"/>
        <v/>
      </c>
      <c r="AM39" s="55"/>
      <c r="AN39" s="34"/>
      <c r="AO39" s="148"/>
      <c r="AP39" s="34"/>
      <c r="AQ39" s="32" t="str">
        <f t="shared" si="17"/>
        <v/>
      </c>
      <c r="AR39" s="34"/>
      <c r="AS39" s="32" t="str">
        <f t="shared" si="18"/>
        <v/>
      </c>
      <c r="AT39" s="34"/>
      <c r="AU39" s="32" t="str">
        <f t="shared" si="19"/>
        <v/>
      </c>
      <c r="AV39" s="35"/>
      <c r="AW39" s="36" t="str">
        <f t="shared" si="20"/>
        <v/>
      </c>
      <c r="AX39" s="36" t="str">
        <f t="shared" si="21"/>
        <v/>
      </c>
      <c r="AY39" s="36" t="str">
        <f t="shared" si="22"/>
        <v/>
      </c>
      <c r="AZ39" s="55"/>
      <c r="BA39" s="34"/>
      <c r="BB39" s="148"/>
      <c r="BC39" s="34"/>
      <c r="BD39" s="32" t="str">
        <f t="shared" si="23"/>
        <v/>
      </c>
      <c r="BE39" s="34"/>
      <c r="BF39" s="32" t="str">
        <f t="shared" si="24"/>
        <v/>
      </c>
      <c r="BG39" s="34"/>
      <c r="BH39" s="32" t="str">
        <f t="shared" si="25"/>
        <v/>
      </c>
      <c r="BI39" s="34"/>
      <c r="BJ39" s="36" t="str">
        <f t="shared" si="26"/>
        <v/>
      </c>
      <c r="BK39" s="36" t="str">
        <f t="shared" si="27"/>
        <v/>
      </c>
      <c r="BL39" s="36" t="str">
        <f t="shared" si="28"/>
        <v/>
      </c>
      <c r="BM39" s="55"/>
      <c r="BN39" s="36" t="str">
        <f t="shared" si="29"/>
        <v/>
      </c>
      <c r="BO39" s="36" t="str">
        <f t="shared" si="30"/>
        <v/>
      </c>
      <c r="BP39" s="31"/>
      <c r="BQ39" s="38"/>
      <c r="BS39" s="120" t="e">
        <f t="shared" ca="1" si="6"/>
        <v>#REF!</v>
      </c>
      <c r="BT39" s="120" t="e">
        <f t="shared" ca="1" si="7"/>
        <v>#VALUE!</v>
      </c>
    </row>
    <row r="40" spans="1:72" s="2" customFormat="1" ht="25" customHeight="1" x14ac:dyDescent="0.2">
      <c r="A40" s="52" t="str">
        <f>IFERROR(IF(#REF!&lt;&gt;"",A39+1,""),"")</f>
        <v/>
      </c>
      <c r="B40" s="157" t="e">
        <f>CONCATENATE(#REF!,"-",#REF!,"--",F40,"---",#REF!)</f>
        <v>#REF!</v>
      </c>
      <c r="C40" s="157" t="e">
        <f t="shared" ca="1" si="0"/>
        <v>#VALUE!</v>
      </c>
      <c r="D40" s="29"/>
      <c r="E40" s="155" t="e">
        <f t="shared" si="33"/>
        <v>#VALUE!</v>
      </c>
      <c r="F40" s="155" t="e">
        <f t="shared" si="34"/>
        <v>#VALUE!</v>
      </c>
      <c r="G40" s="126"/>
      <c r="H40" s="151" t="e">
        <f ca="1">VLOOKUP(G40,CatProd!B:G,6,FALSE)</f>
        <v>#N/A</v>
      </c>
      <c r="I40" s="127"/>
      <c r="J40" s="175" t="e">
        <f ca="1">VLOOKUP(CONCATENATE(H40,"-",I40),CatProdSpec!H:I,2,FALSE)</f>
        <v>#N/A</v>
      </c>
      <c r="K40" s="51" t="str">
        <f ca="1">IFERROR(IF(OR(D40="",VLOOKUP(D40,CatCostInp!$E$2:$K$88,7,FALSE)=0),"",VLOOKUP(D40,CatCostInp!$E$2:$K$88,7,FALSE)),"")</f>
        <v/>
      </c>
      <c r="L40" s="30"/>
      <c r="M40" s="1" t="str">
        <f ca="1">IF(L40=Setup!$C$10,"Grant",IF(Pharmaceuticals!L40=Setup!$C$11,"Local",IF(Pharmaceuticals!L40=Setup!$C$12,"Other","")))</f>
        <v/>
      </c>
      <c r="N40" s="33"/>
      <c r="O40" s="148"/>
      <c r="P40" s="33"/>
      <c r="Q40" s="36" t="str">
        <f t="shared" si="3"/>
        <v/>
      </c>
      <c r="R40" s="35"/>
      <c r="S40" s="32" t="str">
        <f t="shared" si="4"/>
        <v/>
      </c>
      <c r="T40" s="35"/>
      <c r="U40" s="32" t="str">
        <f t="shared" si="5"/>
        <v/>
      </c>
      <c r="V40" s="35"/>
      <c r="W40" s="36" t="str">
        <f t="shared" si="8"/>
        <v/>
      </c>
      <c r="X40" s="36" t="str">
        <f t="shared" si="9"/>
        <v/>
      </c>
      <c r="Y40" s="36" t="str">
        <f t="shared" si="10"/>
        <v/>
      </c>
      <c r="Z40" s="55"/>
      <c r="AA40" s="37"/>
      <c r="AB40" s="148"/>
      <c r="AC40" s="35"/>
      <c r="AD40" s="32" t="str">
        <f t="shared" si="11"/>
        <v/>
      </c>
      <c r="AE40" s="35"/>
      <c r="AF40" s="32" t="str">
        <f t="shared" si="12"/>
        <v/>
      </c>
      <c r="AG40" s="35"/>
      <c r="AH40" s="32" t="str">
        <f t="shared" si="13"/>
        <v/>
      </c>
      <c r="AI40" s="35"/>
      <c r="AJ40" s="36" t="str">
        <f t="shared" si="14"/>
        <v/>
      </c>
      <c r="AK40" s="36" t="str">
        <f t="shared" si="15"/>
        <v/>
      </c>
      <c r="AL40" s="36" t="str">
        <f t="shared" si="16"/>
        <v/>
      </c>
      <c r="AM40" s="55"/>
      <c r="AN40" s="34"/>
      <c r="AO40" s="148"/>
      <c r="AP40" s="34"/>
      <c r="AQ40" s="32" t="str">
        <f t="shared" si="17"/>
        <v/>
      </c>
      <c r="AR40" s="34"/>
      <c r="AS40" s="32" t="str">
        <f t="shared" si="18"/>
        <v/>
      </c>
      <c r="AT40" s="34"/>
      <c r="AU40" s="32" t="str">
        <f t="shared" si="19"/>
        <v/>
      </c>
      <c r="AV40" s="35"/>
      <c r="AW40" s="36" t="str">
        <f t="shared" si="20"/>
        <v/>
      </c>
      <c r="AX40" s="36" t="str">
        <f t="shared" si="21"/>
        <v/>
      </c>
      <c r="AY40" s="36" t="str">
        <f t="shared" si="22"/>
        <v/>
      </c>
      <c r="AZ40" s="55"/>
      <c r="BA40" s="34"/>
      <c r="BB40" s="148"/>
      <c r="BC40" s="34"/>
      <c r="BD40" s="32" t="str">
        <f t="shared" si="23"/>
        <v/>
      </c>
      <c r="BE40" s="34"/>
      <c r="BF40" s="32" t="str">
        <f t="shared" si="24"/>
        <v/>
      </c>
      <c r="BG40" s="34"/>
      <c r="BH40" s="32" t="str">
        <f t="shared" si="25"/>
        <v/>
      </c>
      <c r="BI40" s="34"/>
      <c r="BJ40" s="36" t="str">
        <f t="shared" si="26"/>
        <v/>
      </c>
      <c r="BK40" s="36" t="str">
        <f t="shared" si="27"/>
        <v/>
      </c>
      <c r="BL40" s="36" t="str">
        <f t="shared" si="28"/>
        <v/>
      </c>
      <c r="BM40" s="55"/>
      <c r="BN40" s="36" t="str">
        <f t="shared" si="29"/>
        <v/>
      </c>
      <c r="BO40" s="36" t="str">
        <f t="shared" si="30"/>
        <v/>
      </c>
      <c r="BP40" s="31"/>
      <c r="BQ40" s="38"/>
      <c r="BS40" s="120" t="e">
        <f t="shared" ca="1" si="6"/>
        <v>#REF!</v>
      </c>
      <c r="BT40" s="120" t="e">
        <f t="shared" ca="1" si="7"/>
        <v>#VALUE!</v>
      </c>
    </row>
    <row r="41" spans="1:72" s="2" customFormat="1" ht="25" customHeight="1" x14ac:dyDescent="0.2">
      <c r="A41" s="52" t="str">
        <f>IFERROR(IF(#REF!&lt;&gt;"",A40+1,""),"")</f>
        <v/>
      </c>
      <c r="B41" s="157" t="e">
        <f>CONCATENATE(#REF!,"-",#REF!,"--",F41,"---",#REF!)</f>
        <v>#REF!</v>
      </c>
      <c r="C41" s="157" t="e">
        <f t="shared" ca="1" si="0"/>
        <v>#VALUE!</v>
      </c>
      <c r="D41" s="29"/>
      <c r="E41" s="155" t="e">
        <f t="shared" si="33"/>
        <v>#VALUE!</v>
      </c>
      <c r="F41" s="155" t="e">
        <f t="shared" si="34"/>
        <v>#VALUE!</v>
      </c>
      <c r="G41" s="126"/>
      <c r="H41" s="151" t="e">
        <f ca="1">VLOOKUP(G41,CatProd!B:G,6,FALSE)</f>
        <v>#N/A</v>
      </c>
      <c r="I41" s="127"/>
      <c r="J41" s="175" t="e">
        <f ca="1">VLOOKUP(CONCATENATE(H41,"-",I41),CatProdSpec!H:I,2,FALSE)</f>
        <v>#N/A</v>
      </c>
      <c r="K41" s="51" t="str">
        <f ca="1">IFERROR(IF(OR(D41="",VLOOKUP(D41,CatCostInp!$E$2:$K$88,7,FALSE)=0),"",VLOOKUP(D41,CatCostInp!$E$2:$K$88,7,FALSE)),"")</f>
        <v/>
      </c>
      <c r="L41" s="30"/>
      <c r="M41" s="1" t="str">
        <f ca="1">IF(L41=Setup!$C$10,"Grant",IF(Pharmaceuticals!L41=Setup!$C$11,"Local",IF(Pharmaceuticals!L41=Setup!$C$12,"Other","")))</f>
        <v/>
      </c>
      <c r="N41" s="33"/>
      <c r="O41" s="148"/>
      <c r="P41" s="33"/>
      <c r="Q41" s="36" t="str">
        <f t="shared" si="3"/>
        <v/>
      </c>
      <c r="R41" s="35"/>
      <c r="S41" s="32" t="str">
        <f t="shared" si="4"/>
        <v/>
      </c>
      <c r="T41" s="35"/>
      <c r="U41" s="32" t="str">
        <f t="shared" si="5"/>
        <v/>
      </c>
      <c r="V41" s="35"/>
      <c r="W41" s="36" t="str">
        <f t="shared" si="8"/>
        <v/>
      </c>
      <c r="X41" s="36" t="str">
        <f t="shared" si="9"/>
        <v/>
      </c>
      <c r="Y41" s="36" t="str">
        <f t="shared" si="10"/>
        <v/>
      </c>
      <c r="Z41" s="55"/>
      <c r="AA41" s="37"/>
      <c r="AB41" s="148"/>
      <c r="AC41" s="35"/>
      <c r="AD41" s="32" t="str">
        <f t="shared" si="11"/>
        <v/>
      </c>
      <c r="AE41" s="35"/>
      <c r="AF41" s="32" t="str">
        <f t="shared" si="12"/>
        <v/>
      </c>
      <c r="AG41" s="35"/>
      <c r="AH41" s="32" t="str">
        <f t="shared" si="13"/>
        <v/>
      </c>
      <c r="AI41" s="35"/>
      <c r="AJ41" s="36" t="str">
        <f t="shared" si="14"/>
        <v/>
      </c>
      <c r="AK41" s="36" t="str">
        <f t="shared" si="15"/>
        <v/>
      </c>
      <c r="AL41" s="36" t="str">
        <f t="shared" si="16"/>
        <v/>
      </c>
      <c r="AM41" s="55"/>
      <c r="AN41" s="34"/>
      <c r="AO41" s="148"/>
      <c r="AP41" s="34"/>
      <c r="AQ41" s="32" t="str">
        <f t="shared" si="17"/>
        <v/>
      </c>
      <c r="AR41" s="34"/>
      <c r="AS41" s="32" t="str">
        <f t="shared" si="18"/>
        <v/>
      </c>
      <c r="AT41" s="34"/>
      <c r="AU41" s="32" t="str">
        <f t="shared" si="19"/>
        <v/>
      </c>
      <c r="AV41" s="35"/>
      <c r="AW41" s="36" t="str">
        <f t="shared" si="20"/>
        <v/>
      </c>
      <c r="AX41" s="36" t="str">
        <f t="shared" si="21"/>
        <v/>
      </c>
      <c r="AY41" s="36" t="str">
        <f t="shared" si="22"/>
        <v/>
      </c>
      <c r="AZ41" s="55"/>
      <c r="BA41" s="34"/>
      <c r="BB41" s="148"/>
      <c r="BC41" s="34"/>
      <c r="BD41" s="32" t="str">
        <f t="shared" si="23"/>
        <v/>
      </c>
      <c r="BE41" s="34"/>
      <c r="BF41" s="32" t="str">
        <f t="shared" si="24"/>
        <v/>
      </c>
      <c r="BG41" s="34"/>
      <c r="BH41" s="32" t="str">
        <f t="shared" si="25"/>
        <v/>
      </c>
      <c r="BI41" s="34"/>
      <c r="BJ41" s="36" t="str">
        <f t="shared" si="26"/>
        <v/>
      </c>
      <c r="BK41" s="36" t="str">
        <f t="shared" si="27"/>
        <v/>
      </c>
      <c r="BL41" s="36" t="str">
        <f t="shared" si="28"/>
        <v/>
      </c>
      <c r="BM41" s="55"/>
      <c r="BN41" s="36" t="str">
        <f t="shared" si="29"/>
        <v/>
      </c>
      <c r="BO41" s="36" t="str">
        <f t="shared" si="30"/>
        <v/>
      </c>
      <c r="BP41" s="31"/>
      <c r="BQ41" s="38"/>
      <c r="BS41" s="120" t="e">
        <f t="shared" ca="1" si="6"/>
        <v>#REF!</v>
      </c>
      <c r="BT41" s="120" t="e">
        <f t="shared" ca="1" si="7"/>
        <v>#VALUE!</v>
      </c>
    </row>
    <row r="42" spans="1:72" s="2" customFormat="1" ht="25" customHeight="1" x14ac:dyDescent="0.2">
      <c r="A42" s="52" t="str">
        <f>IFERROR(IF(#REF!&lt;&gt;"",A41+1,""),"")</f>
        <v/>
      </c>
      <c r="B42" s="157" t="e">
        <f>CONCATENATE(#REF!,"-",#REF!,"--",F42,"---",#REF!)</f>
        <v>#REF!</v>
      </c>
      <c r="C42" s="157" t="e">
        <f t="shared" ca="1" si="0"/>
        <v>#VALUE!</v>
      </c>
      <c r="D42" s="29"/>
      <c r="E42" s="155" t="e">
        <f t="shared" si="33"/>
        <v>#VALUE!</v>
      </c>
      <c r="F42" s="155" t="e">
        <f t="shared" si="34"/>
        <v>#VALUE!</v>
      </c>
      <c r="G42" s="126"/>
      <c r="H42" s="151" t="e">
        <f ca="1">VLOOKUP(G42,CatProd!B:G,6,FALSE)</f>
        <v>#N/A</v>
      </c>
      <c r="I42" s="127"/>
      <c r="J42" s="175" t="e">
        <f ca="1">VLOOKUP(CONCATENATE(H42,"-",I42),CatProdSpec!H:I,2,FALSE)</f>
        <v>#N/A</v>
      </c>
      <c r="K42" s="51" t="str">
        <f ca="1">IFERROR(IF(OR(D42="",VLOOKUP(D42,CatCostInp!$E$2:$K$88,7,FALSE)=0),"",VLOOKUP(D42,CatCostInp!$E$2:$K$88,7,FALSE)),"")</f>
        <v/>
      </c>
      <c r="L42" s="30"/>
      <c r="M42" s="1" t="str">
        <f ca="1">IF(L42=Setup!$C$10,"Grant",IF(Pharmaceuticals!L42=Setup!$C$11,"Local",IF(Pharmaceuticals!L42=Setup!$C$12,"Other","")))</f>
        <v/>
      </c>
      <c r="N42" s="33"/>
      <c r="O42" s="148"/>
      <c r="P42" s="33"/>
      <c r="Q42" s="36" t="str">
        <f t="shared" si="3"/>
        <v/>
      </c>
      <c r="R42" s="35"/>
      <c r="S42" s="32" t="str">
        <f t="shared" si="4"/>
        <v/>
      </c>
      <c r="T42" s="35"/>
      <c r="U42" s="32" t="str">
        <f t="shared" si="5"/>
        <v/>
      </c>
      <c r="V42" s="35"/>
      <c r="W42" s="36" t="str">
        <f t="shared" si="8"/>
        <v/>
      </c>
      <c r="X42" s="36" t="str">
        <f t="shared" si="9"/>
        <v/>
      </c>
      <c r="Y42" s="36" t="str">
        <f t="shared" si="10"/>
        <v/>
      </c>
      <c r="Z42" s="55"/>
      <c r="AA42" s="37"/>
      <c r="AB42" s="148"/>
      <c r="AC42" s="35"/>
      <c r="AD42" s="32" t="str">
        <f t="shared" si="11"/>
        <v/>
      </c>
      <c r="AE42" s="35"/>
      <c r="AF42" s="32" t="str">
        <f t="shared" si="12"/>
        <v/>
      </c>
      <c r="AG42" s="35"/>
      <c r="AH42" s="32" t="str">
        <f t="shared" si="13"/>
        <v/>
      </c>
      <c r="AI42" s="35"/>
      <c r="AJ42" s="36" t="str">
        <f t="shared" si="14"/>
        <v/>
      </c>
      <c r="AK42" s="36" t="str">
        <f t="shared" si="15"/>
        <v/>
      </c>
      <c r="AL42" s="36" t="str">
        <f t="shared" si="16"/>
        <v/>
      </c>
      <c r="AM42" s="55"/>
      <c r="AN42" s="34"/>
      <c r="AO42" s="148"/>
      <c r="AP42" s="34"/>
      <c r="AQ42" s="32" t="str">
        <f t="shared" si="17"/>
        <v/>
      </c>
      <c r="AR42" s="34"/>
      <c r="AS42" s="32" t="str">
        <f t="shared" si="18"/>
        <v/>
      </c>
      <c r="AT42" s="34"/>
      <c r="AU42" s="32" t="str">
        <f t="shared" si="19"/>
        <v/>
      </c>
      <c r="AV42" s="35"/>
      <c r="AW42" s="36" t="str">
        <f t="shared" si="20"/>
        <v/>
      </c>
      <c r="AX42" s="36" t="str">
        <f t="shared" si="21"/>
        <v/>
      </c>
      <c r="AY42" s="36" t="str">
        <f t="shared" si="22"/>
        <v/>
      </c>
      <c r="AZ42" s="55"/>
      <c r="BA42" s="34"/>
      <c r="BB42" s="148"/>
      <c r="BC42" s="34"/>
      <c r="BD42" s="32" t="str">
        <f t="shared" si="23"/>
        <v/>
      </c>
      <c r="BE42" s="34"/>
      <c r="BF42" s="32" t="str">
        <f t="shared" si="24"/>
        <v/>
      </c>
      <c r="BG42" s="34"/>
      <c r="BH42" s="32" t="str">
        <f t="shared" si="25"/>
        <v/>
      </c>
      <c r="BI42" s="34"/>
      <c r="BJ42" s="36" t="str">
        <f t="shared" si="26"/>
        <v/>
      </c>
      <c r="BK42" s="36" t="str">
        <f t="shared" si="27"/>
        <v/>
      </c>
      <c r="BL42" s="36" t="str">
        <f t="shared" si="28"/>
        <v/>
      </c>
      <c r="BM42" s="55"/>
      <c r="BN42" s="36" t="str">
        <f t="shared" si="29"/>
        <v/>
      </c>
      <c r="BO42" s="36" t="str">
        <f t="shared" si="30"/>
        <v/>
      </c>
      <c r="BP42" s="31"/>
      <c r="BQ42" s="38"/>
      <c r="BS42" s="120" t="e">
        <f t="shared" ca="1" si="6"/>
        <v>#REF!</v>
      </c>
      <c r="BT42" s="120" t="e">
        <f t="shared" ca="1" si="7"/>
        <v>#VALUE!</v>
      </c>
    </row>
    <row r="43" spans="1:72" s="2" customFormat="1" ht="25" customHeight="1" x14ac:dyDescent="0.2">
      <c r="A43" s="52" t="str">
        <f>IFERROR(IF(#REF!&lt;&gt;"",A42+1,""),"")</f>
        <v/>
      </c>
      <c r="B43" s="157" t="e">
        <f>CONCATENATE(#REF!,"-",#REF!,"--",F43,"---",#REF!)</f>
        <v>#REF!</v>
      </c>
      <c r="C43" s="157" t="e">
        <f t="shared" ca="1" si="0"/>
        <v>#VALUE!</v>
      </c>
      <c r="D43" s="29"/>
      <c r="E43" s="155" t="e">
        <f t="shared" si="33"/>
        <v>#VALUE!</v>
      </c>
      <c r="F43" s="155" t="e">
        <f t="shared" si="34"/>
        <v>#VALUE!</v>
      </c>
      <c r="G43" s="126"/>
      <c r="H43" s="151" t="e">
        <f ca="1">VLOOKUP(G43,CatProd!B:G,6,FALSE)</f>
        <v>#N/A</v>
      </c>
      <c r="I43" s="127"/>
      <c r="J43" s="175" t="e">
        <f ca="1">VLOOKUP(CONCATENATE(H43,"-",I43),CatProdSpec!H:I,2,FALSE)</f>
        <v>#N/A</v>
      </c>
      <c r="K43" s="51" t="str">
        <f ca="1">IFERROR(IF(OR(D43="",VLOOKUP(D43,CatCostInp!$E$2:$K$88,7,FALSE)=0),"",VLOOKUP(D43,CatCostInp!$E$2:$K$88,7,FALSE)),"")</f>
        <v/>
      </c>
      <c r="L43" s="30"/>
      <c r="M43" s="1" t="str">
        <f ca="1">IF(L43=Setup!$C$10,"Grant",IF(Pharmaceuticals!L43=Setup!$C$11,"Local",IF(Pharmaceuticals!L43=Setup!$C$12,"Other","")))</f>
        <v/>
      </c>
      <c r="N43" s="33"/>
      <c r="O43" s="148"/>
      <c r="P43" s="33"/>
      <c r="Q43" s="36" t="str">
        <f t="shared" si="3"/>
        <v/>
      </c>
      <c r="R43" s="35"/>
      <c r="S43" s="32" t="str">
        <f t="shared" si="4"/>
        <v/>
      </c>
      <c r="T43" s="35"/>
      <c r="U43" s="32" t="str">
        <f t="shared" si="5"/>
        <v/>
      </c>
      <c r="V43" s="35"/>
      <c r="W43" s="36" t="str">
        <f t="shared" si="8"/>
        <v/>
      </c>
      <c r="X43" s="36" t="str">
        <f t="shared" si="9"/>
        <v/>
      </c>
      <c r="Y43" s="36" t="str">
        <f t="shared" si="10"/>
        <v/>
      </c>
      <c r="Z43" s="55"/>
      <c r="AA43" s="37"/>
      <c r="AB43" s="148"/>
      <c r="AC43" s="35"/>
      <c r="AD43" s="32" t="str">
        <f t="shared" si="11"/>
        <v/>
      </c>
      <c r="AE43" s="35"/>
      <c r="AF43" s="32" t="str">
        <f t="shared" si="12"/>
        <v/>
      </c>
      <c r="AG43" s="35"/>
      <c r="AH43" s="32" t="str">
        <f t="shared" si="13"/>
        <v/>
      </c>
      <c r="AI43" s="35"/>
      <c r="AJ43" s="36" t="str">
        <f t="shared" si="14"/>
        <v/>
      </c>
      <c r="AK43" s="36" t="str">
        <f t="shared" si="15"/>
        <v/>
      </c>
      <c r="AL43" s="36" t="str">
        <f t="shared" si="16"/>
        <v/>
      </c>
      <c r="AM43" s="55"/>
      <c r="AN43" s="34"/>
      <c r="AO43" s="148"/>
      <c r="AP43" s="34"/>
      <c r="AQ43" s="32" t="str">
        <f t="shared" si="17"/>
        <v/>
      </c>
      <c r="AR43" s="34"/>
      <c r="AS43" s="32" t="str">
        <f t="shared" si="18"/>
        <v/>
      </c>
      <c r="AT43" s="34"/>
      <c r="AU43" s="32" t="str">
        <f t="shared" si="19"/>
        <v/>
      </c>
      <c r="AV43" s="35"/>
      <c r="AW43" s="36" t="str">
        <f t="shared" si="20"/>
        <v/>
      </c>
      <c r="AX43" s="36" t="str">
        <f t="shared" si="21"/>
        <v/>
      </c>
      <c r="AY43" s="36" t="str">
        <f t="shared" si="22"/>
        <v/>
      </c>
      <c r="AZ43" s="55"/>
      <c r="BA43" s="34"/>
      <c r="BB43" s="148"/>
      <c r="BC43" s="34"/>
      <c r="BD43" s="32" t="str">
        <f t="shared" si="23"/>
        <v/>
      </c>
      <c r="BE43" s="34"/>
      <c r="BF43" s="32" t="str">
        <f t="shared" si="24"/>
        <v/>
      </c>
      <c r="BG43" s="34"/>
      <c r="BH43" s="32" t="str">
        <f t="shared" si="25"/>
        <v/>
      </c>
      <c r="BI43" s="34"/>
      <c r="BJ43" s="36" t="str">
        <f t="shared" si="26"/>
        <v/>
      </c>
      <c r="BK43" s="36" t="str">
        <f t="shared" si="27"/>
        <v/>
      </c>
      <c r="BL43" s="36" t="str">
        <f t="shared" si="28"/>
        <v/>
      </c>
      <c r="BM43" s="55"/>
      <c r="BN43" s="36" t="str">
        <f t="shared" si="29"/>
        <v/>
      </c>
      <c r="BO43" s="36" t="str">
        <f t="shared" si="30"/>
        <v/>
      </c>
      <c r="BP43" s="31"/>
      <c r="BQ43" s="38"/>
      <c r="BS43" s="120" t="e">
        <f t="shared" ca="1" si="6"/>
        <v>#REF!</v>
      </c>
      <c r="BT43" s="120" t="e">
        <f t="shared" ca="1" si="7"/>
        <v>#VALUE!</v>
      </c>
    </row>
    <row r="44" spans="1:72" s="2" customFormat="1" ht="25" customHeight="1" x14ac:dyDescent="0.2">
      <c r="A44" s="52" t="str">
        <f>IFERROR(IF(#REF!&lt;&gt;"",A43+1,""),"")</f>
        <v/>
      </c>
      <c r="B44" s="157" t="e">
        <f>CONCATENATE(#REF!,"-",#REF!,"--",F44,"---",#REF!)</f>
        <v>#REF!</v>
      </c>
      <c r="C44" s="157" t="e">
        <f t="shared" ca="1" si="0"/>
        <v>#VALUE!</v>
      </c>
      <c r="D44" s="29"/>
      <c r="E44" s="155" t="e">
        <f t="shared" si="33"/>
        <v>#VALUE!</v>
      </c>
      <c r="F44" s="155" t="e">
        <f t="shared" si="34"/>
        <v>#VALUE!</v>
      </c>
      <c r="G44" s="126"/>
      <c r="H44" s="151" t="e">
        <f ca="1">VLOOKUP(G44,CatProd!B:G,6,FALSE)</f>
        <v>#N/A</v>
      </c>
      <c r="I44" s="127"/>
      <c r="J44" s="175" t="e">
        <f ca="1">VLOOKUP(CONCATENATE(H44,"-",I44),CatProdSpec!H:I,2,FALSE)</f>
        <v>#N/A</v>
      </c>
      <c r="K44" s="51" t="str">
        <f ca="1">IFERROR(IF(OR(D44="",VLOOKUP(D44,CatCostInp!$E$2:$K$88,7,FALSE)=0),"",VLOOKUP(D44,CatCostInp!$E$2:$K$88,7,FALSE)),"")</f>
        <v/>
      </c>
      <c r="L44" s="30"/>
      <c r="M44" s="1" t="str">
        <f ca="1">IF(L44=Setup!$C$10,"Grant",IF(Pharmaceuticals!L44=Setup!$C$11,"Local",IF(Pharmaceuticals!L44=Setup!$C$12,"Other","")))</f>
        <v/>
      </c>
      <c r="N44" s="33"/>
      <c r="O44" s="148"/>
      <c r="P44" s="33"/>
      <c r="Q44" s="36" t="str">
        <f t="shared" si="3"/>
        <v/>
      </c>
      <c r="R44" s="35"/>
      <c r="S44" s="32" t="str">
        <f t="shared" si="4"/>
        <v/>
      </c>
      <c r="T44" s="35"/>
      <c r="U44" s="32" t="str">
        <f t="shared" si="5"/>
        <v/>
      </c>
      <c r="V44" s="35"/>
      <c r="W44" s="36" t="str">
        <f t="shared" si="8"/>
        <v/>
      </c>
      <c r="X44" s="36" t="str">
        <f t="shared" si="9"/>
        <v/>
      </c>
      <c r="Y44" s="36" t="str">
        <f t="shared" si="10"/>
        <v/>
      </c>
      <c r="Z44" s="55"/>
      <c r="AA44" s="37"/>
      <c r="AB44" s="148"/>
      <c r="AC44" s="35"/>
      <c r="AD44" s="32" t="str">
        <f t="shared" si="11"/>
        <v/>
      </c>
      <c r="AE44" s="35"/>
      <c r="AF44" s="32" t="str">
        <f t="shared" si="12"/>
        <v/>
      </c>
      <c r="AG44" s="35"/>
      <c r="AH44" s="32" t="str">
        <f t="shared" si="13"/>
        <v/>
      </c>
      <c r="AI44" s="35"/>
      <c r="AJ44" s="36" t="str">
        <f t="shared" si="14"/>
        <v/>
      </c>
      <c r="AK44" s="36" t="str">
        <f t="shared" si="15"/>
        <v/>
      </c>
      <c r="AL44" s="36" t="str">
        <f t="shared" si="16"/>
        <v/>
      </c>
      <c r="AM44" s="55"/>
      <c r="AN44" s="34"/>
      <c r="AO44" s="148"/>
      <c r="AP44" s="34"/>
      <c r="AQ44" s="32" t="str">
        <f t="shared" si="17"/>
        <v/>
      </c>
      <c r="AR44" s="34"/>
      <c r="AS44" s="32" t="str">
        <f t="shared" si="18"/>
        <v/>
      </c>
      <c r="AT44" s="34"/>
      <c r="AU44" s="32" t="str">
        <f t="shared" si="19"/>
        <v/>
      </c>
      <c r="AV44" s="35"/>
      <c r="AW44" s="36" t="str">
        <f t="shared" si="20"/>
        <v/>
      </c>
      <c r="AX44" s="36" t="str">
        <f t="shared" si="21"/>
        <v/>
      </c>
      <c r="AY44" s="36" t="str">
        <f t="shared" si="22"/>
        <v/>
      </c>
      <c r="AZ44" s="55"/>
      <c r="BA44" s="34"/>
      <c r="BB44" s="148"/>
      <c r="BC44" s="34"/>
      <c r="BD44" s="32" t="str">
        <f t="shared" si="23"/>
        <v/>
      </c>
      <c r="BE44" s="34"/>
      <c r="BF44" s="32" t="str">
        <f t="shared" si="24"/>
        <v/>
      </c>
      <c r="BG44" s="34"/>
      <c r="BH44" s="32" t="str">
        <f t="shared" si="25"/>
        <v/>
      </c>
      <c r="BI44" s="34"/>
      <c r="BJ44" s="36" t="str">
        <f t="shared" si="26"/>
        <v/>
      </c>
      <c r="BK44" s="36" t="str">
        <f t="shared" si="27"/>
        <v/>
      </c>
      <c r="BL44" s="36" t="str">
        <f t="shared" si="28"/>
        <v/>
      </c>
      <c r="BM44" s="55"/>
      <c r="BN44" s="36" t="str">
        <f t="shared" si="29"/>
        <v/>
      </c>
      <c r="BO44" s="36" t="str">
        <f t="shared" si="30"/>
        <v/>
      </c>
      <c r="BP44" s="31"/>
      <c r="BQ44" s="38"/>
      <c r="BS44" s="120" t="e">
        <f t="shared" ca="1" si="6"/>
        <v>#REF!</v>
      </c>
      <c r="BT44" s="120" t="e">
        <f t="shared" ca="1" si="7"/>
        <v>#VALUE!</v>
      </c>
    </row>
    <row r="45" spans="1:72" s="2" customFormat="1" ht="25" customHeight="1" x14ac:dyDescent="0.2">
      <c r="A45" s="52" t="str">
        <f>IFERROR(IF(#REF!&lt;&gt;"",A44+1,""),"")</f>
        <v/>
      </c>
      <c r="B45" s="157" t="e">
        <f>CONCATENATE(#REF!,"-",#REF!,"--",F45,"---",#REF!)</f>
        <v>#REF!</v>
      </c>
      <c r="C45" s="157" t="e">
        <f t="shared" ca="1" si="0"/>
        <v>#VALUE!</v>
      </c>
      <c r="D45" s="29"/>
      <c r="E45" s="155" t="e">
        <f t="shared" si="33"/>
        <v>#VALUE!</v>
      </c>
      <c r="F45" s="155" t="e">
        <f t="shared" si="34"/>
        <v>#VALUE!</v>
      </c>
      <c r="G45" s="126"/>
      <c r="H45" s="151" t="e">
        <f ca="1">VLOOKUP(G45,CatProd!B:G,6,FALSE)</f>
        <v>#N/A</v>
      </c>
      <c r="I45" s="127"/>
      <c r="J45" s="175" t="e">
        <f ca="1">VLOOKUP(CONCATENATE(H45,"-",I45),CatProdSpec!H:I,2,FALSE)</f>
        <v>#N/A</v>
      </c>
      <c r="K45" s="51" t="str">
        <f ca="1">IFERROR(IF(OR(D45="",VLOOKUP(D45,CatCostInp!$E$2:$K$88,7,FALSE)=0),"",VLOOKUP(D45,CatCostInp!$E$2:$K$88,7,FALSE)),"")</f>
        <v/>
      </c>
      <c r="L45" s="30"/>
      <c r="M45" s="1" t="str">
        <f ca="1">IF(L45=Setup!$C$10,"Grant",IF(Pharmaceuticals!L45=Setup!$C$11,"Local",IF(Pharmaceuticals!L45=Setup!$C$12,"Other","")))</f>
        <v/>
      </c>
      <c r="N45" s="33"/>
      <c r="O45" s="148"/>
      <c r="P45" s="33"/>
      <c r="Q45" s="36" t="str">
        <f t="shared" si="3"/>
        <v/>
      </c>
      <c r="R45" s="35"/>
      <c r="S45" s="32" t="str">
        <f t="shared" si="4"/>
        <v/>
      </c>
      <c r="T45" s="35"/>
      <c r="U45" s="32" t="str">
        <f t="shared" si="5"/>
        <v/>
      </c>
      <c r="V45" s="35"/>
      <c r="W45" s="36" t="str">
        <f t="shared" si="8"/>
        <v/>
      </c>
      <c r="X45" s="36" t="str">
        <f t="shared" si="9"/>
        <v/>
      </c>
      <c r="Y45" s="36" t="str">
        <f t="shared" si="10"/>
        <v/>
      </c>
      <c r="Z45" s="55"/>
      <c r="AA45" s="37"/>
      <c r="AB45" s="148"/>
      <c r="AC45" s="35"/>
      <c r="AD45" s="32" t="str">
        <f t="shared" si="11"/>
        <v/>
      </c>
      <c r="AE45" s="35"/>
      <c r="AF45" s="32" t="str">
        <f t="shared" si="12"/>
        <v/>
      </c>
      <c r="AG45" s="35"/>
      <c r="AH45" s="32" t="str">
        <f t="shared" si="13"/>
        <v/>
      </c>
      <c r="AI45" s="35"/>
      <c r="AJ45" s="36" t="str">
        <f t="shared" si="14"/>
        <v/>
      </c>
      <c r="AK45" s="36" t="str">
        <f t="shared" si="15"/>
        <v/>
      </c>
      <c r="AL45" s="36" t="str">
        <f t="shared" si="16"/>
        <v/>
      </c>
      <c r="AM45" s="55"/>
      <c r="AN45" s="34"/>
      <c r="AO45" s="148"/>
      <c r="AP45" s="34"/>
      <c r="AQ45" s="32" t="str">
        <f t="shared" si="17"/>
        <v/>
      </c>
      <c r="AR45" s="34"/>
      <c r="AS45" s="32" t="str">
        <f t="shared" si="18"/>
        <v/>
      </c>
      <c r="AT45" s="34"/>
      <c r="AU45" s="32" t="str">
        <f t="shared" si="19"/>
        <v/>
      </c>
      <c r="AV45" s="35"/>
      <c r="AW45" s="36" t="str">
        <f t="shared" si="20"/>
        <v/>
      </c>
      <c r="AX45" s="36" t="str">
        <f t="shared" si="21"/>
        <v/>
      </c>
      <c r="AY45" s="36" t="str">
        <f t="shared" si="22"/>
        <v/>
      </c>
      <c r="AZ45" s="55"/>
      <c r="BA45" s="34"/>
      <c r="BB45" s="148"/>
      <c r="BC45" s="34"/>
      <c r="BD45" s="32" t="str">
        <f t="shared" si="23"/>
        <v/>
      </c>
      <c r="BE45" s="34"/>
      <c r="BF45" s="32" t="str">
        <f t="shared" si="24"/>
        <v/>
      </c>
      <c r="BG45" s="34"/>
      <c r="BH45" s="32" t="str">
        <f t="shared" si="25"/>
        <v/>
      </c>
      <c r="BI45" s="34"/>
      <c r="BJ45" s="36" t="str">
        <f t="shared" si="26"/>
        <v/>
      </c>
      <c r="BK45" s="36" t="str">
        <f t="shared" si="27"/>
        <v/>
      </c>
      <c r="BL45" s="36" t="str">
        <f t="shared" si="28"/>
        <v/>
      </c>
      <c r="BM45" s="55"/>
      <c r="BN45" s="36" t="str">
        <f t="shared" si="29"/>
        <v/>
      </c>
      <c r="BO45" s="36" t="str">
        <f t="shared" si="30"/>
        <v/>
      </c>
      <c r="BP45" s="31"/>
      <c r="BQ45" s="38"/>
      <c r="BS45" s="120" t="e">
        <f t="shared" ca="1" si="6"/>
        <v>#REF!</v>
      </c>
      <c r="BT45" s="120" t="e">
        <f t="shared" ca="1" si="7"/>
        <v>#VALUE!</v>
      </c>
    </row>
    <row r="46" spans="1:72" s="2" customFormat="1" ht="25" customHeight="1" x14ac:dyDescent="0.2">
      <c r="A46" s="52" t="str">
        <f>IFERROR(IF(#REF!&lt;&gt;"",A45+1,""),"")</f>
        <v/>
      </c>
      <c r="B46" s="157" t="e">
        <f>CONCATENATE(#REF!,"-",#REF!,"--",F46,"---",#REF!)</f>
        <v>#REF!</v>
      </c>
      <c r="C46" s="157" t="e">
        <f t="shared" ca="1" si="0"/>
        <v>#VALUE!</v>
      </c>
      <c r="D46" s="29"/>
      <c r="E46" s="155" t="e">
        <f t="shared" si="33"/>
        <v>#VALUE!</v>
      </c>
      <c r="F46" s="155" t="e">
        <f t="shared" si="34"/>
        <v>#VALUE!</v>
      </c>
      <c r="G46" s="126"/>
      <c r="H46" s="151" t="e">
        <f ca="1">VLOOKUP(G46,CatProd!B:G,6,FALSE)</f>
        <v>#N/A</v>
      </c>
      <c r="I46" s="127"/>
      <c r="J46" s="175" t="e">
        <f ca="1">VLOOKUP(CONCATENATE(H46,"-",I46),CatProdSpec!H:I,2,FALSE)</f>
        <v>#N/A</v>
      </c>
      <c r="K46" s="51" t="str">
        <f ca="1">IFERROR(IF(OR(D46="",VLOOKUP(D46,CatCostInp!$E$2:$K$88,7,FALSE)=0),"",VLOOKUP(D46,CatCostInp!$E$2:$K$88,7,FALSE)),"")</f>
        <v/>
      </c>
      <c r="L46" s="30"/>
      <c r="M46" s="1" t="str">
        <f ca="1">IF(L46=Setup!$C$10,"Grant",IF(Pharmaceuticals!L46=Setup!$C$11,"Local",IF(Pharmaceuticals!L46=Setup!$C$12,"Other","")))</f>
        <v/>
      </c>
      <c r="N46" s="33"/>
      <c r="O46" s="148"/>
      <c r="P46" s="33"/>
      <c r="Q46" s="36" t="str">
        <f t="shared" si="3"/>
        <v/>
      </c>
      <c r="R46" s="35"/>
      <c r="S46" s="32" t="str">
        <f t="shared" si="4"/>
        <v/>
      </c>
      <c r="T46" s="35"/>
      <c r="U46" s="32" t="str">
        <f t="shared" si="5"/>
        <v/>
      </c>
      <c r="V46" s="35"/>
      <c r="W46" s="36" t="str">
        <f t="shared" si="8"/>
        <v/>
      </c>
      <c r="X46" s="36" t="str">
        <f t="shared" si="9"/>
        <v/>
      </c>
      <c r="Y46" s="36" t="str">
        <f t="shared" si="10"/>
        <v/>
      </c>
      <c r="Z46" s="55"/>
      <c r="AA46" s="37"/>
      <c r="AB46" s="148"/>
      <c r="AC46" s="35"/>
      <c r="AD46" s="32" t="str">
        <f t="shared" si="11"/>
        <v/>
      </c>
      <c r="AE46" s="35"/>
      <c r="AF46" s="32" t="str">
        <f t="shared" si="12"/>
        <v/>
      </c>
      <c r="AG46" s="35"/>
      <c r="AH46" s="32" t="str">
        <f t="shared" si="13"/>
        <v/>
      </c>
      <c r="AI46" s="35"/>
      <c r="AJ46" s="36" t="str">
        <f t="shared" si="14"/>
        <v/>
      </c>
      <c r="AK46" s="36" t="str">
        <f t="shared" si="15"/>
        <v/>
      </c>
      <c r="AL46" s="36" t="str">
        <f t="shared" si="16"/>
        <v/>
      </c>
      <c r="AM46" s="55"/>
      <c r="AN46" s="34"/>
      <c r="AO46" s="148"/>
      <c r="AP46" s="34"/>
      <c r="AQ46" s="32" t="str">
        <f t="shared" si="17"/>
        <v/>
      </c>
      <c r="AR46" s="34"/>
      <c r="AS46" s="32" t="str">
        <f t="shared" si="18"/>
        <v/>
      </c>
      <c r="AT46" s="34"/>
      <c r="AU46" s="32" t="str">
        <f t="shared" si="19"/>
        <v/>
      </c>
      <c r="AV46" s="35"/>
      <c r="AW46" s="36" t="str">
        <f t="shared" si="20"/>
        <v/>
      </c>
      <c r="AX46" s="36" t="str">
        <f t="shared" si="21"/>
        <v/>
      </c>
      <c r="AY46" s="36" t="str">
        <f t="shared" si="22"/>
        <v/>
      </c>
      <c r="AZ46" s="55"/>
      <c r="BA46" s="34"/>
      <c r="BB46" s="148"/>
      <c r="BC46" s="34"/>
      <c r="BD46" s="32" t="str">
        <f t="shared" si="23"/>
        <v/>
      </c>
      <c r="BE46" s="34"/>
      <c r="BF46" s="32" t="str">
        <f t="shared" si="24"/>
        <v/>
      </c>
      <c r="BG46" s="34"/>
      <c r="BH46" s="32" t="str">
        <f t="shared" si="25"/>
        <v/>
      </c>
      <c r="BI46" s="34"/>
      <c r="BJ46" s="36" t="str">
        <f t="shared" si="26"/>
        <v/>
      </c>
      <c r="BK46" s="36" t="str">
        <f t="shared" si="27"/>
        <v/>
      </c>
      <c r="BL46" s="36" t="str">
        <f t="shared" si="28"/>
        <v/>
      </c>
      <c r="BM46" s="55"/>
      <c r="BN46" s="36" t="str">
        <f t="shared" si="29"/>
        <v/>
      </c>
      <c r="BO46" s="36" t="str">
        <f t="shared" si="30"/>
        <v/>
      </c>
      <c r="BP46" s="31"/>
      <c r="BQ46" s="38"/>
      <c r="BS46" s="120" t="e">
        <f t="shared" ca="1" si="6"/>
        <v>#REF!</v>
      </c>
      <c r="BT46" s="120" t="e">
        <f t="shared" ca="1" si="7"/>
        <v>#VALUE!</v>
      </c>
    </row>
    <row r="47" spans="1:72" s="2" customFormat="1" ht="25" customHeight="1" x14ac:dyDescent="0.2">
      <c r="A47" s="52" t="str">
        <f>IFERROR(IF(#REF!&lt;&gt;"",A46+1,""),"")</f>
        <v/>
      </c>
      <c r="B47" s="157" t="e">
        <f>CONCATENATE(#REF!,"-",#REF!,"--",F47,"---",#REF!)</f>
        <v>#REF!</v>
      </c>
      <c r="C47" s="157" t="e">
        <f t="shared" ca="1" si="0"/>
        <v>#VALUE!</v>
      </c>
      <c r="D47" s="29"/>
      <c r="E47" s="155" t="e">
        <f t="shared" si="33"/>
        <v>#VALUE!</v>
      </c>
      <c r="F47" s="155" t="e">
        <f t="shared" si="34"/>
        <v>#VALUE!</v>
      </c>
      <c r="G47" s="126"/>
      <c r="H47" s="151" t="e">
        <f ca="1">VLOOKUP(G47,CatProd!B:G,6,FALSE)</f>
        <v>#N/A</v>
      </c>
      <c r="I47" s="127"/>
      <c r="J47" s="175" t="e">
        <f ca="1">VLOOKUP(CONCATENATE(H47,"-",I47),CatProdSpec!H:I,2,FALSE)</f>
        <v>#N/A</v>
      </c>
      <c r="K47" s="51" t="str">
        <f ca="1">IFERROR(IF(OR(D47="",VLOOKUP(D47,CatCostInp!$E$2:$K$88,7,FALSE)=0),"",VLOOKUP(D47,CatCostInp!$E$2:$K$88,7,FALSE)),"")</f>
        <v/>
      </c>
      <c r="L47" s="30"/>
      <c r="M47" s="1" t="str">
        <f ca="1">IF(L47=Setup!$C$10,"Grant",IF(Pharmaceuticals!L47=Setup!$C$11,"Local",IF(Pharmaceuticals!L47=Setup!$C$12,"Other","")))</f>
        <v/>
      </c>
      <c r="N47" s="33"/>
      <c r="O47" s="148"/>
      <c r="P47" s="33"/>
      <c r="Q47" s="36" t="str">
        <f t="shared" si="3"/>
        <v/>
      </c>
      <c r="R47" s="35"/>
      <c r="S47" s="32" t="str">
        <f t="shared" si="4"/>
        <v/>
      </c>
      <c r="T47" s="35"/>
      <c r="U47" s="32" t="str">
        <f t="shared" si="5"/>
        <v/>
      </c>
      <c r="V47" s="35"/>
      <c r="W47" s="36" t="str">
        <f t="shared" si="8"/>
        <v/>
      </c>
      <c r="X47" s="36" t="str">
        <f t="shared" si="9"/>
        <v/>
      </c>
      <c r="Y47" s="36" t="str">
        <f t="shared" si="10"/>
        <v/>
      </c>
      <c r="Z47" s="55"/>
      <c r="AA47" s="37"/>
      <c r="AB47" s="148"/>
      <c r="AC47" s="35"/>
      <c r="AD47" s="32" t="str">
        <f t="shared" si="11"/>
        <v/>
      </c>
      <c r="AE47" s="35"/>
      <c r="AF47" s="32" t="str">
        <f t="shared" si="12"/>
        <v/>
      </c>
      <c r="AG47" s="35"/>
      <c r="AH47" s="32" t="str">
        <f t="shared" si="13"/>
        <v/>
      </c>
      <c r="AI47" s="35"/>
      <c r="AJ47" s="36" t="str">
        <f t="shared" si="14"/>
        <v/>
      </c>
      <c r="AK47" s="36" t="str">
        <f t="shared" si="15"/>
        <v/>
      </c>
      <c r="AL47" s="36" t="str">
        <f t="shared" si="16"/>
        <v/>
      </c>
      <c r="AM47" s="55"/>
      <c r="AN47" s="34"/>
      <c r="AO47" s="148"/>
      <c r="AP47" s="34"/>
      <c r="AQ47" s="32" t="str">
        <f t="shared" si="17"/>
        <v/>
      </c>
      <c r="AR47" s="34"/>
      <c r="AS47" s="32" t="str">
        <f t="shared" si="18"/>
        <v/>
      </c>
      <c r="AT47" s="34"/>
      <c r="AU47" s="32" t="str">
        <f t="shared" si="19"/>
        <v/>
      </c>
      <c r="AV47" s="35"/>
      <c r="AW47" s="36" t="str">
        <f t="shared" si="20"/>
        <v/>
      </c>
      <c r="AX47" s="36" t="str">
        <f t="shared" si="21"/>
        <v/>
      </c>
      <c r="AY47" s="36" t="str">
        <f t="shared" si="22"/>
        <v/>
      </c>
      <c r="AZ47" s="55"/>
      <c r="BA47" s="34"/>
      <c r="BB47" s="148"/>
      <c r="BC47" s="34"/>
      <c r="BD47" s="32" t="str">
        <f t="shared" si="23"/>
        <v/>
      </c>
      <c r="BE47" s="34"/>
      <c r="BF47" s="32" t="str">
        <f t="shared" si="24"/>
        <v/>
      </c>
      <c r="BG47" s="34"/>
      <c r="BH47" s="32" t="str">
        <f t="shared" si="25"/>
        <v/>
      </c>
      <c r="BI47" s="34"/>
      <c r="BJ47" s="36" t="str">
        <f t="shared" si="26"/>
        <v/>
      </c>
      <c r="BK47" s="36" t="str">
        <f t="shared" si="27"/>
        <v/>
      </c>
      <c r="BL47" s="36" t="str">
        <f t="shared" si="28"/>
        <v/>
      </c>
      <c r="BM47" s="55"/>
      <c r="BN47" s="36" t="str">
        <f t="shared" si="29"/>
        <v/>
      </c>
      <c r="BO47" s="36" t="str">
        <f t="shared" si="30"/>
        <v/>
      </c>
      <c r="BP47" s="31"/>
      <c r="BQ47" s="38"/>
      <c r="BS47" s="120" t="e">
        <f t="shared" ca="1" si="6"/>
        <v>#REF!</v>
      </c>
      <c r="BT47" s="120" t="e">
        <f t="shared" ca="1" si="7"/>
        <v>#VALUE!</v>
      </c>
    </row>
    <row r="48" spans="1:72" s="2" customFormat="1" ht="25" customHeight="1" x14ac:dyDescent="0.2">
      <c r="A48" s="52" t="str">
        <f>IFERROR(IF(#REF!&lt;&gt;"",A47+1,""),"")</f>
        <v/>
      </c>
      <c r="B48" s="157" t="e">
        <f>CONCATENATE(#REF!,"-",#REF!,"--",F48,"---",#REF!)</f>
        <v>#REF!</v>
      </c>
      <c r="C48" s="157" t="e">
        <f t="shared" ca="1" si="0"/>
        <v>#VALUE!</v>
      </c>
      <c r="D48" s="29"/>
      <c r="E48" s="155" t="e">
        <f t="shared" si="33"/>
        <v>#VALUE!</v>
      </c>
      <c r="F48" s="155" t="e">
        <f t="shared" si="34"/>
        <v>#VALUE!</v>
      </c>
      <c r="G48" s="126"/>
      <c r="H48" s="151" t="e">
        <f ca="1">VLOOKUP(G48,CatProd!B:G,6,FALSE)</f>
        <v>#N/A</v>
      </c>
      <c r="I48" s="127"/>
      <c r="J48" s="175" t="e">
        <f ca="1">VLOOKUP(CONCATENATE(H48,"-",I48),CatProdSpec!H:I,2,FALSE)</f>
        <v>#N/A</v>
      </c>
      <c r="K48" s="51" t="str">
        <f ca="1">IFERROR(IF(OR(D48="",VLOOKUP(D48,CatCostInp!$E$2:$K$88,7,FALSE)=0),"",VLOOKUP(D48,CatCostInp!$E$2:$K$88,7,FALSE)),"")</f>
        <v/>
      </c>
      <c r="L48" s="30"/>
      <c r="M48" s="1" t="str">
        <f ca="1">IF(L48=Setup!$C$10,"Grant",IF(Pharmaceuticals!L48=Setup!$C$11,"Local",IF(Pharmaceuticals!L48=Setup!$C$12,"Other","")))</f>
        <v/>
      </c>
      <c r="N48" s="33"/>
      <c r="O48" s="148"/>
      <c r="P48" s="33"/>
      <c r="Q48" s="36" t="str">
        <f t="shared" si="3"/>
        <v/>
      </c>
      <c r="R48" s="35"/>
      <c r="S48" s="32" t="str">
        <f t="shared" si="4"/>
        <v/>
      </c>
      <c r="T48" s="35"/>
      <c r="U48" s="32" t="str">
        <f t="shared" si="5"/>
        <v/>
      </c>
      <c r="V48" s="35"/>
      <c r="W48" s="36" t="str">
        <f t="shared" si="8"/>
        <v/>
      </c>
      <c r="X48" s="36" t="str">
        <f t="shared" si="9"/>
        <v/>
      </c>
      <c r="Y48" s="36" t="str">
        <f t="shared" si="10"/>
        <v/>
      </c>
      <c r="Z48" s="55"/>
      <c r="AA48" s="37"/>
      <c r="AB48" s="148"/>
      <c r="AC48" s="35"/>
      <c r="AD48" s="32" t="str">
        <f t="shared" si="11"/>
        <v/>
      </c>
      <c r="AE48" s="35"/>
      <c r="AF48" s="32" t="str">
        <f t="shared" si="12"/>
        <v/>
      </c>
      <c r="AG48" s="35"/>
      <c r="AH48" s="32" t="str">
        <f t="shared" si="13"/>
        <v/>
      </c>
      <c r="AI48" s="35"/>
      <c r="AJ48" s="36" t="str">
        <f t="shared" si="14"/>
        <v/>
      </c>
      <c r="AK48" s="36" t="str">
        <f t="shared" si="15"/>
        <v/>
      </c>
      <c r="AL48" s="36" t="str">
        <f t="shared" si="16"/>
        <v/>
      </c>
      <c r="AM48" s="55"/>
      <c r="AN48" s="34"/>
      <c r="AO48" s="148"/>
      <c r="AP48" s="34"/>
      <c r="AQ48" s="32" t="str">
        <f t="shared" si="17"/>
        <v/>
      </c>
      <c r="AR48" s="34"/>
      <c r="AS48" s="32" t="str">
        <f t="shared" si="18"/>
        <v/>
      </c>
      <c r="AT48" s="34"/>
      <c r="AU48" s="32" t="str">
        <f t="shared" si="19"/>
        <v/>
      </c>
      <c r="AV48" s="35"/>
      <c r="AW48" s="36" t="str">
        <f t="shared" si="20"/>
        <v/>
      </c>
      <c r="AX48" s="36" t="str">
        <f t="shared" si="21"/>
        <v/>
      </c>
      <c r="AY48" s="36" t="str">
        <f t="shared" si="22"/>
        <v/>
      </c>
      <c r="AZ48" s="55"/>
      <c r="BA48" s="34"/>
      <c r="BB48" s="148"/>
      <c r="BC48" s="34"/>
      <c r="BD48" s="32" t="str">
        <f t="shared" si="23"/>
        <v/>
      </c>
      <c r="BE48" s="34"/>
      <c r="BF48" s="32" t="str">
        <f t="shared" si="24"/>
        <v/>
      </c>
      <c r="BG48" s="34"/>
      <c r="BH48" s="32" t="str">
        <f t="shared" si="25"/>
        <v/>
      </c>
      <c r="BI48" s="34"/>
      <c r="BJ48" s="36" t="str">
        <f t="shared" si="26"/>
        <v/>
      </c>
      <c r="BK48" s="36" t="str">
        <f t="shared" si="27"/>
        <v/>
      </c>
      <c r="BL48" s="36" t="str">
        <f t="shared" si="28"/>
        <v/>
      </c>
      <c r="BM48" s="55"/>
      <c r="BN48" s="36" t="str">
        <f t="shared" si="29"/>
        <v/>
      </c>
      <c r="BO48" s="36" t="str">
        <f t="shared" si="30"/>
        <v/>
      </c>
      <c r="BP48" s="31"/>
      <c r="BQ48" s="38"/>
      <c r="BS48" s="120" t="e">
        <f t="shared" ca="1" si="6"/>
        <v>#REF!</v>
      </c>
      <c r="BT48" s="120" t="e">
        <f t="shared" ca="1" si="7"/>
        <v>#VALUE!</v>
      </c>
    </row>
    <row r="49" spans="1:72" s="2" customFormat="1" ht="25" customHeight="1" x14ac:dyDescent="0.2">
      <c r="A49" s="52" t="str">
        <f>IFERROR(IF(#REF!&lt;&gt;"",A48+1,""),"")</f>
        <v/>
      </c>
      <c r="B49" s="157" t="e">
        <f>CONCATENATE(#REF!,"-",#REF!,"--",F49,"---",#REF!)</f>
        <v>#REF!</v>
      </c>
      <c r="C49" s="157" t="e">
        <f t="shared" ca="1" si="0"/>
        <v>#VALUE!</v>
      </c>
      <c r="D49" s="29"/>
      <c r="E49" s="155" t="e">
        <f t="shared" si="33"/>
        <v>#VALUE!</v>
      </c>
      <c r="F49" s="155" t="e">
        <f t="shared" si="34"/>
        <v>#VALUE!</v>
      </c>
      <c r="G49" s="126"/>
      <c r="H49" s="151" t="e">
        <f ca="1">VLOOKUP(G49,CatProd!B:G,6,FALSE)</f>
        <v>#N/A</v>
      </c>
      <c r="I49" s="127"/>
      <c r="J49" s="175" t="e">
        <f ca="1">VLOOKUP(CONCATENATE(H49,"-",I49),CatProdSpec!H:I,2,FALSE)</f>
        <v>#N/A</v>
      </c>
      <c r="K49" s="51" t="str">
        <f ca="1">IFERROR(IF(OR(D49="",VLOOKUP(D49,CatCostInp!$E$2:$K$88,7,FALSE)=0),"",VLOOKUP(D49,CatCostInp!$E$2:$K$88,7,FALSE)),"")</f>
        <v/>
      </c>
      <c r="L49" s="30"/>
      <c r="M49" s="1" t="str">
        <f ca="1">IF(L49=Setup!$C$10,"Grant",IF(Pharmaceuticals!L49=Setup!$C$11,"Local",IF(Pharmaceuticals!L49=Setup!$C$12,"Other","")))</f>
        <v/>
      </c>
      <c r="N49" s="33"/>
      <c r="O49" s="148"/>
      <c r="P49" s="33"/>
      <c r="Q49" s="36" t="str">
        <f t="shared" si="3"/>
        <v/>
      </c>
      <c r="R49" s="35"/>
      <c r="S49" s="32" t="str">
        <f t="shared" si="4"/>
        <v/>
      </c>
      <c r="T49" s="35"/>
      <c r="U49" s="32" t="str">
        <f t="shared" si="5"/>
        <v/>
      </c>
      <c r="V49" s="35"/>
      <c r="W49" s="36" t="str">
        <f t="shared" si="8"/>
        <v/>
      </c>
      <c r="X49" s="36" t="str">
        <f t="shared" si="9"/>
        <v/>
      </c>
      <c r="Y49" s="36" t="str">
        <f t="shared" si="10"/>
        <v/>
      </c>
      <c r="Z49" s="55"/>
      <c r="AA49" s="37"/>
      <c r="AB49" s="148"/>
      <c r="AC49" s="35"/>
      <c r="AD49" s="32" t="str">
        <f t="shared" si="11"/>
        <v/>
      </c>
      <c r="AE49" s="35"/>
      <c r="AF49" s="32" t="str">
        <f t="shared" si="12"/>
        <v/>
      </c>
      <c r="AG49" s="35"/>
      <c r="AH49" s="32" t="str">
        <f t="shared" si="13"/>
        <v/>
      </c>
      <c r="AI49" s="35"/>
      <c r="AJ49" s="36" t="str">
        <f t="shared" si="14"/>
        <v/>
      </c>
      <c r="AK49" s="36" t="str">
        <f t="shared" si="15"/>
        <v/>
      </c>
      <c r="AL49" s="36" t="str">
        <f t="shared" si="16"/>
        <v/>
      </c>
      <c r="AM49" s="55"/>
      <c r="AN49" s="34"/>
      <c r="AO49" s="148"/>
      <c r="AP49" s="34"/>
      <c r="AQ49" s="32" t="str">
        <f t="shared" si="17"/>
        <v/>
      </c>
      <c r="AR49" s="34"/>
      <c r="AS49" s="32" t="str">
        <f t="shared" si="18"/>
        <v/>
      </c>
      <c r="AT49" s="34"/>
      <c r="AU49" s="32" t="str">
        <f t="shared" si="19"/>
        <v/>
      </c>
      <c r="AV49" s="35"/>
      <c r="AW49" s="36" t="str">
        <f t="shared" si="20"/>
        <v/>
      </c>
      <c r="AX49" s="36" t="str">
        <f t="shared" si="21"/>
        <v/>
      </c>
      <c r="AY49" s="36" t="str">
        <f t="shared" si="22"/>
        <v/>
      </c>
      <c r="AZ49" s="55"/>
      <c r="BA49" s="34"/>
      <c r="BB49" s="148"/>
      <c r="BC49" s="34"/>
      <c r="BD49" s="32" t="str">
        <f t="shared" si="23"/>
        <v/>
      </c>
      <c r="BE49" s="34"/>
      <c r="BF49" s="32" t="str">
        <f t="shared" si="24"/>
        <v/>
      </c>
      <c r="BG49" s="34"/>
      <c r="BH49" s="32" t="str">
        <f t="shared" si="25"/>
        <v/>
      </c>
      <c r="BI49" s="34"/>
      <c r="BJ49" s="36" t="str">
        <f t="shared" si="26"/>
        <v/>
      </c>
      <c r="BK49" s="36" t="str">
        <f t="shared" si="27"/>
        <v/>
      </c>
      <c r="BL49" s="36" t="str">
        <f t="shared" si="28"/>
        <v/>
      </c>
      <c r="BM49" s="55"/>
      <c r="BN49" s="36" t="str">
        <f t="shared" si="29"/>
        <v/>
      </c>
      <c r="BO49" s="36" t="str">
        <f t="shared" si="30"/>
        <v/>
      </c>
      <c r="BP49" s="31"/>
      <c r="BQ49" s="38"/>
      <c r="BS49" s="120" t="e">
        <f t="shared" ca="1" si="6"/>
        <v>#REF!</v>
      </c>
      <c r="BT49" s="120" t="e">
        <f t="shared" ca="1" si="7"/>
        <v>#VALUE!</v>
      </c>
    </row>
    <row r="50" spans="1:72" s="2" customFormat="1" ht="25" customHeight="1" x14ac:dyDescent="0.2">
      <c r="A50" s="52" t="str">
        <f>IFERROR(IF(#REF!&lt;&gt;"",A49+1,""),"")</f>
        <v/>
      </c>
      <c r="B50" s="157" t="e">
        <f>CONCATENATE(#REF!,"-",#REF!,"--",F50,"---",#REF!)</f>
        <v>#REF!</v>
      </c>
      <c r="C50" s="157" t="e">
        <f t="shared" ca="1" si="0"/>
        <v>#VALUE!</v>
      </c>
      <c r="D50" s="29"/>
      <c r="E50" s="155" t="e">
        <f t="shared" si="33"/>
        <v>#VALUE!</v>
      </c>
      <c r="F50" s="155" t="e">
        <f t="shared" si="34"/>
        <v>#VALUE!</v>
      </c>
      <c r="G50" s="126"/>
      <c r="H50" s="151" t="e">
        <f ca="1">VLOOKUP(G50,CatProd!B:G,6,FALSE)</f>
        <v>#N/A</v>
      </c>
      <c r="I50" s="127"/>
      <c r="J50" s="175" t="e">
        <f ca="1">VLOOKUP(CONCATENATE(H50,"-",I50),CatProdSpec!H:I,2,FALSE)</f>
        <v>#N/A</v>
      </c>
      <c r="K50" s="51" t="str">
        <f ca="1">IFERROR(IF(OR(D50="",VLOOKUP(D50,CatCostInp!$E$2:$K$88,7,FALSE)=0),"",VLOOKUP(D50,CatCostInp!$E$2:$K$88,7,FALSE)),"")</f>
        <v/>
      </c>
      <c r="L50" s="30"/>
      <c r="M50" s="1" t="str">
        <f ca="1">IF(L50=Setup!$C$10,"Grant",IF(Pharmaceuticals!L50=Setup!$C$11,"Local",IF(Pharmaceuticals!L50=Setup!$C$12,"Other","")))</f>
        <v/>
      </c>
      <c r="N50" s="33"/>
      <c r="O50" s="148"/>
      <c r="P50" s="33"/>
      <c r="Q50" s="36" t="str">
        <f t="shared" si="3"/>
        <v/>
      </c>
      <c r="R50" s="35"/>
      <c r="S50" s="32" t="str">
        <f t="shared" si="4"/>
        <v/>
      </c>
      <c r="T50" s="35"/>
      <c r="U50" s="32" t="str">
        <f t="shared" si="5"/>
        <v/>
      </c>
      <c r="V50" s="35"/>
      <c r="W50" s="36" t="str">
        <f t="shared" si="8"/>
        <v/>
      </c>
      <c r="X50" s="36" t="str">
        <f t="shared" si="9"/>
        <v/>
      </c>
      <c r="Y50" s="36" t="str">
        <f t="shared" si="10"/>
        <v/>
      </c>
      <c r="Z50" s="55"/>
      <c r="AA50" s="37"/>
      <c r="AB50" s="148"/>
      <c r="AC50" s="35"/>
      <c r="AD50" s="32" t="str">
        <f t="shared" si="11"/>
        <v/>
      </c>
      <c r="AE50" s="35"/>
      <c r="AF50" s="32" t="str">
        <f t="shared" si="12"/>
        <v/>
      </c>
      <c r="AG50" s="35"/>
      <c r="AH50" s="32" t="str">
        <f t="shared" si="13"/>
        <v/>
      </c>
      <c r="AI50" s="35"/>
      <c r="AJ50" s="36" t="str">
        <f t="shared" si="14"/>
        <v/>
      </c>
      <c r="AK50" s="36" t="str">
        <f t="shared" si="15"/>
        <v/>
      </c>
      <c r="AL50" s="36" t="str">
        <f t="shared" si="16"/>
        <v/>
      </c>
      <c r="AM50" s="55"/>
      <c r="AN50" s="34"/>
      <c r="AO50" s="148"/>
      <c r="AP50" s="34"/>
      <c r="AQ50" s="32" t="str">
        <f t="shared" si="17"/>
        <v/>
      </c>
      <c r="AR50" s="34"/>
      <c r="AS50" s="32" t="str">
        <f t="shared" si="18"/>
        <v/>
      </c>
      <c r="AT50" s="34"/>
      <c r="AU50" s="32" t="str">
        <f t="shared" si="19"/>
        <v/>
      </c>
      <c r="AV50" s="35"/>
      <c r="AW50" s="36" t="str">
        <f t="shared" si="20"/>
        <v/>
      </c>
      <c r="AX50" s="36" t="str">
        <f t="shared" si="21"/>
        <v/>
      </c>
      <c r="AY50" s="36" t="str">
        <f t="shared" si="22"/>
        <v/>
      </c>
      <c r="AZ50" s="55"/>
      <c r="BA50" s="34"/>
      <c r="BB50" s="148"/>
      <c r="BC50" s="34"/>
      <c r="BD50" s="32" t="str">
        <f t="shared" si="23"/>
        <v/>
      </c>
      <c r="BE50" s="34"/>
      <c r="BF50" s="32" t="str">
        <f t="shared" si="24"/>
        <v/>
      </c>
      <c r="BG50" s="34"/>
      <c r="BH50" s="32" t="str">
        <f t="shared" si="25"/>
        <v/>
      </c>
      <c r="BI50" s="34"/>
      <c r="BJ50" s="36" t="str">
        <f t="shared" si="26"/>
        <v/>
      </c>
      <c r="BK50" s="36" t="str">
        <f t="shared" si="27"/>
        <v/>
      </c>
      <c r="BL50" s="36" t="str">
        <f t="shared" si="28"/>
        <v/>
      </c>
      <c r="BM50" s="55"/>
      <c r="BN50" s="36" t="str">
        <f t="shared" si="29"/>
        <v/>
      </c>
      <c r="BO50" s="36" t="str">
        <f t="shared" si="30"/>
        <v/>
      </c>
      <c r="BP50" s="31"/>
      <c r="BQ50" s="38"/>
      <c r="BS50" s="120" t="e">
        <f t="shared" ca="1" si="6"/>
        <v>#REF!</v>
      </c>
      <c r="BT50" s="120" t="e">
        <f t="shared" ca="1" si="7"/>
        <v>#VALUE!</v>
      </c>
    </row>
    <row r="51" spans="1:72" s="2" customFormat="1" ht="25" customHeight="1" x14ac:dyDescent="0.2">
      <c r="A51" s="52" t="str">
        <f>IFERROR(IF(#REF!&lt;&gt;"",A50+1,""),"")</f>
        <v/>
      </c>
      <c r="B51" s="157" t="e">
        <f>CONCATENATE(#REF!,"-",#REF!,"--",F51,"---",#REF!)</f>
        <v>#REF!</v>
      </c>
      <c r="C51" s="157" t="e">
        <f t="shared" ca="1" si="0"/>
        <v>#VALUE!</v>
      </c>
      <c r="D51" s="29"/>
      <c r="E51" s="155" t="e">
        <f t="shared" si="33"/>
        <v>#VALUE!</v>
      </c>
      <c r="F51" s="155" t="e">
        <f t="shared" si="34"/>
        <v>#VALUE!</v>
      </c>
      <c r="G51" s="126"/>
      <c r="H51" s="151" t="e">
        <f ca="1">VLOOKUP(G51,CatProd!B:G,6,FALSE)</f>
        <v>#N/A</v>
      </c>
      <c r="I51" s="127"/>
      <c r="J51" s="175" t="e">
        <f ca="1">VLOOKUP(CONCATENATE(H51,"-",I51),CatProdSpec!H:I,2,FALSE)</f>
        <v>#N/A</v>
      </c>
      <c r="K51" s="51" t="str">
        <f ca="1">IFERROR(IF(OR(D51="",VLOOKUP(D51,CatCostInp!$E$2:$K$88,7,FALSE)=0),"",VLOOKUP(D51,CatCostInp!$E$2:$K$88,7,FALSE)),"")</f>
        <v/>
      </c>
      <c r="L51" s="30"/>
      <c r="M51" s="1" t="str">
        <f ca="1">IF(L51=Setup!$C$10,"Grant",IF(Pharmaceuticals!L51=Setup!$C$11,"Local",IF(Pharmaceuticals!L51=Setup!$C$12,"Other","")))</f>
        <v/>
      </c>
      <c r="N51" s="33"/>
      <c r="O51" s="148"/>
      <c r="P51" s="33"/>
      <c r="Q51" s="36" t="str">
        <f t="shared" si="3"/>
        <v/>
      </c>
      <c r="R51" s="35"/>
      <c r="S51" s="32" t="str">
        <f t="shared" si="4"/>
        <v/>
      </c>
      <c r="T51" s="35"/>
      <c r="U51" s="32" t="str">
        <f t="shared" si="5"/>
        <v/>
      </c>
      <c r="V51" s="35"/>
      <c r="W51" s="36" t="str">
        <f t="shared" si="8"/>
        <v/>
      </c>
      <c r="X51" s="36" t="str">
        <f t="shared" si="9"/>
        <v/>
      </c>
      <c r="Y51" s="36" t="str">
        <f t="shared" si="10"/>
        <v/>
      </c>
      <c r="Z51" s="55"/>
      <c r="AA51" s="37"/>
      <c r="AB51" s="148"/>
      <c r="AC51" s="35"/>
      <c r="AD51" s="32" t="str">
        <f t="shared" si="11"/>
        <v/>
      </c>
      <c r="AE51" s="35"/>
      <c r="AF51" s="32" t="str">
        <f t="shared" si="12"/>
        <v/>
      </c>
      <c r="AG51" s="35"/>
      <c r="AH51" s="32" t="str">
        <f t="shared" si="13"/>
        <v/>
      </c>
      <c r="AI51" s="35"/>
      <c r="AJ51" s="36" t="str">
        <f t="shared" si="14"/>
        <v/>
      </c>
      <c r="AK51" s="36" t="str">
        <f t="shared" si="15"/>
        <v/>
      </c>
      <c r="AL51" s="36" t="str">
        <f t="shared" si="16"/>
        <v/>
      </c>
      <c r="AM51" s="55"/>
      <c r="AN51" s="34"/>
      <c r="AO51" s="148"/>
      <c r="AP51" s="34"/>
      <c r="AQ51" s="32" t="str">
        <f t="shared" si="17"/>
        <v/>
      </c>
      <c r="AR51" s="34"/>
      <c r="AS51" s="32" t="str">
        <f t="shared" si="18"/>
        <v/>
      </c>
      <c r="AT51" s="34"/>
      <c r="AU51" s="32" t="str">
        <f t="shared" si="19"/>
        <v/>
      </c>
      <c r="AV51" s="35"/>
      <c r="AW51" s="36" t="str">
        <f t="shared" si="20"/>
        <v/>
      </c>
      <c r="AX51" s="36" t="str">
        <f t="shared" si="21"/>
        <v/>
      </c>
      <c r="AY51" s="36" t="str">
        <f t="shared" si="22"/>
        <v/>
      </c>
      <c r="AZ51" s="55"/>
      <c r="BA51" s="34"/>
      <c r="BB51" s="148"/>
      <c r="BC51" s="34"/>
      <c r="BD51" s="32" t="str">
        <f t="shared" si="23"/>
        <v/>
      </c>
      <c r="BE51" s="34"/>
      <c r="BF51" s="32" t="str">
        <f t="shared" si="24"/>
        <v/>
      </c>
      <c r="BG51" s="34"/>
      <c r="BH51" s="32" t="str">
        <f t="shared" si="25"/>
        <v/>
      </c>
      <c r="BI51" s="34"/>
      <c r="BJ51" s="36" t="str">
        <f t="shared" si="26"/>
        <v/>
      </c>
      <c r="BK51" s="36" t="str">
        <f t="shared" si="27"/>
        <v/>
      </c>
      <c r="BL51" s="36" t="str">
        <f t="shared" si="28"/>
        <v/>
      </c>
      <c r="BM51" s="55"/>
      <c r="BN51" s="36" t="str">
        <f t="shared" si="29"/>
        <v/>
      </c>
      <c r="BO51" s="36" t="str">
        <f t="shared" si="30"/>
        <v/>
      </c>
      <c r="BP51" s="31"/>
      <c r="BQ51" s="38"/>
      <c r="BS51" s="120" t="e">
        <f t="shared" ca="1" si="6"/>
        <v>#REF!</v>
      </c>
      <c r="BT51" s="120" t="e">
        <f t="shared" ca="1" si="7"/>
        <v>#VALUE!</v>
      </c>
    </row>
    <row r="52" spans="1:72" s="2" customFormat="1" ht="25" customHeight="1" x14ac:dyDescent="0.2">
      <c r="A52" s="52" t="str">
        <f>IFERROR(IF(#REF!&lt;&gt;"",A51+1,""),"")</f>
        <v/>
      </c>
      <c r="B52" s="157" t="e">
        <f>CONCATENATE(#REF!,"-",#REF!,"--",F52,"---",#REF!)</f>
        <v>#REF!</v>
      </c>
      <c r="C52" s="157" t="e">
        <f t="shared" ca="1" si="0"/>
        <v>#VALUE!</v>
      </c>
      <c r="D52" s="29"/>
      <c r="E52" s="155" t="e">
        <f t="shared" si="33"/>
        <v>#VALUE!</v>
      </c>
      <c r="F52" s="155" t="e">
        <f t="shared" si="34"/>
        <v>#VALUE!</v>
      </c>
      <c r="G52" s="126"/>
      <c r="H52" s="151" t="e">
        <f ca="1">VLOOKUP(G52,CatProd!B:G,6,FALSE)</f>
        <v>#N/A</v>
      </c>
      <c r="I52" s="127"/>
      <c r="J52" s="175" t="e">
        <f ca="1">VLOOKUP(CONCATENATE(H52,"-",I52),CatProdSpec!H:I,2,FALSE)</f>
        <v>#N/A</v>
      </c>
      <c r="K52" s="51" t="str">
        <f ca="1">IFERROR(IF(OR(D52="",VLOOKUP(D52,CatCostInp!$E$2:$K$88,7,FALSE)=0),"",VLOOKUP(D52,CatCostInp!$E$2:$K$88,7,FALSE)),"")</f>
        <v/>
      </c>
      <c r="L52" s="30"/>
      <c r="M52" s="1" t="str">
        <f ca="1">IF(L52=Setup!$C$10,"Grant",IF(Pharmaceuticals!L52=Setup!$C$11,"Local",IF(Pharmaceuticals!L52=Setup!$C$12,"Other","")))</f>
        <v/>
      </c>
      <c r="N52" s="33"/>
      <c r="O52" s="148"/>
      <c r="P52" s="33"/>
      <c r="Q52" s="36" t="str">
        <f t="shared" si="3"/>
        <v/>
      </c>
      <c r="R52" s="35"/>
      <c r="S52" s="32" t="str">
        <f t="shared" si="4"/>
        <v/>
      </c>
      <c r="T52" s="35"/>
      <c r="U52" s="32" t="str">
        <f t="shared" si="5"/>
        <v/>
      </c>
      <c r="V52" s="35"/>
      <c r="W52" s="36" t="str">
        <f t="shared" si="8"/>
        <v/>
      </c>
      <c r="X52" s="36" t="str">
        <f t="shared" si="9"/>
        <v/>
      </c>
      <c r="Y52" s="36" t="str">
        <f t="shared" si="10"/>
        <v/>
      </c>
      <c r="Z52" s="55"/>
      <c r="AA52" s="37"/>
      <c r="AB52" s="148"/>
      <c r="AC52" s="35"/>
      <c r="AD52" s="32" t="str">
        <f t="shared" si="11"/>
        <v/>
      </c>
      <c r="AE52" s="35"/>
      <c r="AF52" s="32" t="str">
        <f t="shared" si="12"/>
        <v/>
      </c>
      <c r="AG52" s="35"/>
      <c r="AH52" s="32" t="str">
        <f t="shared" si="13"/>
        <v/>
      </c>
      <c r="AI52" s="35"/>
      <c r="AJ52" s="36" t="str">
        <f t="shared" si="14"/>
        <v/>
      </c>
      <c r="AK52" s="36" t="str">
        <f t="shared" si="15"/>
        <v/>
      </c>
      <c r="AL52" s="36" t="str">
        <f t="shared" si="16"/>
        <v/>
      </c>
      <c r="AM52" s="55"/>
      <c r="AN52" s="34"/>
      <c r="AO52" s="148"/>
      <c r="AP52" s="34"/>
      <c r="AQ52" s="32" t="str">
        <f t="shared" si="17"/>
        <v/>
      </c>
      <c r="AR52" s="34"/>
      <c r="AS52" s="32" t="str">
        <f t="shared" si="18"/>
        <v/>
      </c>
      <c r="AT52" s="34"/>
      <c r="AU52" s="32" t="str">
        <f t="shared" si="19"/>
        <v/>
      </c>
      <c r="AV52" s="35"/>
      <c r="AW52" s="36" t="str">
        <f t="shared" si="20"/>
        <v/>
      </c>
      <c r="AX52" s="36" t="str">
        <f t="shared" si="21"/>
        <v/>
      </c>
      <c r="AY52" s="36" t="str">
        <f t="shared" si="22"/>
        <v/>
      </c>
      <c r="AZ52" s="55"/>
      <c r="BA52" s="34"/>
      <c r="BB52" s="148"/>
      <c r="BC52" s="34"/>
      <c r="BD52" s="32" t="str">
        <f t="shared" si="23"/>
        <v/>
      </c>
      <c r="BE52" s="34"/>
      <c r="BF52" s="32" t="str">
        <f t="shared" si="24"/>
        <v/>
      </c>
      <c r="BG52" s="34"/>
      <c r="BH52" s="32" t="str">
        <f t="shared" si="25"/>
        <v/>
      </c>
      <c r="BI52" s="34"/>
      <c r="BJ52" s="36" t="str">
        <f t="shared" si="26"/>
        <v/>
      </c>
      <c r="BK52" s="36" t="str">
        <f t="shared" si="27"/>
        <v/>
      </c>
      <c r="BL52" s="36" t="str">
        <f t="shared" si="28"/>
        <v/>
      </c>
      <c r="BM52" s="55"/>
      <c r="BN52" s="36" t="str">
        <f t="shared" si="29"/>
        <v/>
      </c>
      <c r="BO52" s="36" t="str">
        <f t="shared" si="30"/>
        <v/>
      </c>
      <c r="BP52" s="31"/>
      <c r="BQ52" s="38"/>
      <c r="BS52" s="120" t="e">
        <f t="shared" ca="1" si="6"/>
        <v>#REF!</v>
      </c>
      <c r="BT52" s="120" t="e">
        <f t="shared" ca="1" si="7"/>
        <v>#VALUE!</v>
      </c>
    </row>
    <row r="53" spans="1:72" s="2" customFormat="1" ht="25" customHeight="1" x14ac:dyDescent="0.2">
      <c r="A53" s="52" t="str">
        <f>IFERROR(IF(#REF!&lt;&gt;"",A52+1,""),"")</f>
        <v/>
      </c>
      <c r="B53" s="157" t="e">
        <f>CONCATENATE(#REF!,"-",#REF!,"--",F53,"---",#REF!)</f>
        <v>#REF!</v>
      </c>
      <c r="C53" s="157" t="e">
        <f t="shared" ca="1" si="0"/>
        <v>#VALUE!</v>
      </c>
      <c r="D53" s="29"/>
      <c r="E53" s="155" t="e">
        <f t="shared" si="33"/>
        <v>#VALUE!</v>
      </c>
      <c r="F53" s="155" t="e">
        <f t="shared" si="34"/>
        <v>#VALUE!</v>
      </c>
      <c r="G53" s="126"/>
      <c r="H53" s="151" t="e">
        <f ca="1">VLOOKUP(G53,CatProd!B:G,6,FALSE)</f>
        <v>#N/A</v>
      </c>
      <c r="I53" s="127"/>
      <c r="J53" s="175" t="e">
        <f ca="1">VLOOKUP(CONCATENATE(H53,"-",I53),CatProdSpec!H:I,2,FALSE)</f>
        <v>#N/A</v>
      </c>
      <c r="K53" s="51" t="str">
        <f ca="1">IFERROR(IF(OR(D53="",VLOOKUP(D53,CatCostInp!$E$2:$K$88,7,FALSE)=0),"",VLOOKUP(D53,CatCostInp!$E$2:$K$88,7,FALSE)),"")</f>
        <v/>
      </c>
      <c r="L53" s="30"/>
      <c r="M53" s="1" t="str">
        <f ca="1">IF(L53=Setup!$C$10,"Grant",IF(Pharmaceuticals!L53=Setup!$C$11,"Local",IF(Pharmaceuticals!L53=Setup!$C$12,"Other","")))</f>
        <v/>
      </c>
      <c r="N53" s="33"/>
      <c r="O53" s="148"/>
      <c r="P53" s="33"/>
      <c r="Q53" s="36" t="str">
        <f t="shared" si="3"/>
        <v/>
      </c>
      <c r="R53" s="35"/>
      <c r="S53" s="32" t="str">
        <f t="shared" si="4"/>
        <v/>
      </c>
      <c r="T53" s="35"/>
      <c r="U53" s="32" t="str">
        <f t="shared" si="5"/>
        <v/>
      </c>
      <c r="V53" s="35"/>
      <c r="W53" s="36" t="str">
        <f t="shared" si="8"/>
        <v/>
      </c>
      <c r="X53" s="36" t="str">
        <f t="shared" si="9"/>
        <v/>
      </c>
      <c r="Y53" s="36" t="str">
        <f t="shared" si="10"/>
        <v/>
      </c>
      <c r="Z53" s="55"/>
      <c r="AA53" s="37"/>
      <c r="AB53" s="148"/>
      <c r="AC53" s="35"/>
      <c r="AD53" s="32" t="str">
        <f t="shared" si="11"/>
        <v/>
      </c>
      <c r="AE53" s="35"/>
      <c r="AF53" s="32" t="str">
        <f t="shared" si="12"/>
        <v/>
      </c>
      <c r="AG53" s="35"/>
      <c r="AH53" s="32" t="str">
        <f t="shared" si="13"/>
        <v/>
      </c>
      <c r="AI53" s="35"/>
      <c r="AJ53" s="36" t="str">
        <f t="shared" si="14"/>
        <v/>
      </c>
      <c r="AK53" s="36" t="str">
        <f t="shared" si="15"/>
        <v/>
      </c>
      <c r="AL53" s="36" t="str">
        <f t="shared" si="16"/>
        <v/>
      </c>
      <c r="AM53" s="55"/>
      <c r="AN53" s="34"/>
      <c r="AO53" s="148"/>
      <c r="AP53" s="34"/>
      <c r="AQ53" s="32" t="str">
        <f t="shared" si="17"/>
        <v/>
      </c>
      <c r="AR53" s="34"/>
      <c r="AS53" s="32" t="str">
        <f t="shared" si="18"/>
        <v/>
      </c>
      <c r="AT53" s="34"/>
      <c r="AU53" s="32" t="str">
        <f t="shared" si="19"/>
        <v/>
      </c>
      <c r="AV53" s="35"/>
      <c r="AW53" s="36" t="str">
        <f t="shared" si="20"/>
        <v/>
      </c>
      <c r="AX53" s="36" t="str">
        <f t="shared" si="21"/>
        <v/>
      </c>
      <c r="AY53" s="36" t="str">
        <f t="shared" si="22"/>
        <v/>
      </c>
      <c r="AZ53" s="55"/>
      <c r="BA53" s="34"/>
      <c r="BB53" s="148"/>
      <c r="BC53" s="34"/>
      <c r="BD53" s="32" t="str">
        <f t="shared" si="23"/>
        <v/>
      </c>
      <c r="BE53" s="34"/>
      <c r="BF53" s="32" t="str">
        <f t="shared" si="24"/>
        <v/>
      </c>
      <c r="BG53" s="34"/>
      <c r="BH53" s="32" t="str">
        <f t="shared" si="25"/>
        <v/>
      </c>
      <c r="BI53" s="34"/>
      <c r="BJ53" s="36" t="str">
        <f t="shared" si="26"/>
        <v/>
      </c>
      <c r="BK53" s="36" t="str">
        <f t="shared" si="27"/>
        <v/>
      </c>
      <c r="BL53" s="36" t="str">
        <f t="shared" si="28"/>
        <v/>
      </c>
      <c r="BM53" s="55"/>
      <c r="BN53" s="36" t="str">
        <f t="shared" si="29"/>
        <v/>
      </c>
      <c r="BO53" s="36" t="str">
        <f t="shared" si="30"/>
        <v/>
      </c>
      <c r="BP53" s="31"/>
      <c r="BQ53" s="38"/>
      <c r="BS53" s="120" t="e">
        <f t="shared" ca="1" si="6"/>
        <v>#REF!</v>
      </c>
      <c r="BT53" s="120" t="e">
        <f t="shared" ca="1" si="7"/>
        <v>#VALUE!</v>
      </c>
    </row>
    <row r="54" spans="1:72" s="2" customFormat="1" ht="25" customHeight="1" x14ac:dyDescent="0.2">
      <c r="A54" s="52" t="str">
        <f>IFERROR(IF(#REF!&lt;&gt;"",A53+1,""),"")</f>
        <v/>
      </c>
      <c r="B54" s="157" t="e">
        <f>CONCATENATE(#REF!,"-",#REF!,"--",F54,"---",#REF!)</f>
        <v>#REF!</v>
      </c>
      <c r="C54" s="157" t="e">
        <f t="shared" ca="1" si="0"/>
        <v>#VALUE!</v>
      </c>
      <c r="D54" s="29"/>
      <c r="E54" s="155" t="e">
        <f t="shared" si="33"/>
        <v>#VALUE!</v>
      </c>
      <c r="F54" s="155" t="e">
        <f t="shared" si="34"/>
        <v>#VALUE!</v>
      </c>
      <c r="G54" s="126"/>
      <c r="H54" s="151" t="e">
        <f ca="1">VLOOKUP(G54,CatProd!B:G,6,FALSE)</f>
        <v>#N/A</v>
      </c>
      <c r="I54" s="127"/>
      <c r="J54" s="175" t="e">
        <f ca="1">VLOOKUP(CONCATENATE(H54,"-",I54),CatProdSpec!H:I,2,FALSE)</f>
        <v>#N/A</v>
      </c>
      <c r="K54" s="51" t="str">
        <f ca="1">IFERROR(IF(OR(D54="",VLOOKUP(D54,CatCostInp!$E$2:$K$88,7,FALSE)=0),"",VLOOKUP(D54,CatCostInp!$E$2:$K$88,7,FALSE)),"")</f>
        <v/>
      </c>
      <c r="L54" s="30"/>
      <c r="M54" s="1" t="str">
        <f ca="1">IF(L54=Setup!$C$10,"Grant",IF(Pharmaceuticals!L54=Setup!$C$11,"Local",IF(Pharmaceuticals!L54=Setup!$C$12,"Other","")))</f>
        <v/>
      </c>
      <c r="N54" s="33"/>
      <c r="O54" s="148"/>
      <c r="P54" s="33"/>
      <c r="Q54" s="36" t="str">
        <f t="shared" si="3"/>
        <v/>
      </c>
      <c r="R54" s="35"/>
      <c r="S54" s="32" t="str">
        <f t="shared" si="4"/>
        <v/>
      </c>
      <c r="T54" s="35"/>
      <c r="U54" s="32" t="str">
        <f t="shared" si="5"/>
        <v/>
      </c>
      <c r="V54" s="35"/>
      <c r="W54" s="36" t="str">
        <f t="shared" si="8"/>
        <v/>
      </c>
      <c r="X54" s="36" t="str">
        <f t="shared" si="9"/>
        <v/>
      </c>
      <c r="Y54" s="36" t="str">
        <f t="shared" si="10"/>
        <v/>
      </c>
      <c r="Z54" s="55"/>
      <c r="AA54" s="37"/>
      <c r="AB54" s="148"/>
      <c r="AC54" s="35"/>
      <c r="AD54" s="32" t="str">
        <f t="shared" si="11"/>
        <v/>
      </c>
      <c r="AE54" s="35"/>
      <c r="AF54" s="32" t="str">
        <f t="shared" si="12"/>
        <v/>
      </c>
      <c r="AG54" s="35"/>
      <c r="AH54" s="32" t="str">
        <f t="shared" si="13"/>
        <v/>
      </c>
      <c r="AI54" s="35"/>
      <c r="AJ54" s="36" t="str">
        <f t="shared" si="14"/>
        <v/>
      </c>
      <c r="AK54" s="36" t="str">
        <f t="shared" si="15"/>
        <v/>
      </c>
      <c r="AL54" s="36" t="str">
        <f t="shared" si="16"/>
        <v/>
      </c>
      <c r="AM54" s="55"/>
      <c r="AN54" s="34"/>
      <c r="AO54" s="148"/>
      <c r="AP54" s="34"/>
      <c r="AQ54" s="32" t="str">
        <f t="shared" si="17"/>
        <v/>
      </c>
      <c r="AR54" s="34"/>
      <c r="AS54" s="32" t="str">
        <f t="shared" si="18"/>
        <v/>
      </c>
      <c r="AT54" s="34"/>
      <c r="AU54" s="32" t="str">
        <f t="shared" si="19"/>
        <v/>
      </c>
      <c r="AV54" s="35"/>
      <c r="AW54" s="36" t="str">
        <f t="shared" si="20"/>
        <v/>
      </c>
      <c r="AX54" s="36" t="str">
        <f t="shared" si="21"/>
        <v/>
      </c>
      <c r="AY54" s="36" t="str">
        <f t="shared" si="22"/>
        <v/>
      </c>
      <c r="AZ54" s="55"/>
      <c r="BA54" s="34"/>
      <c r="BB54" s="148"/>
      <c r="BC54" s="34"/>
      <c r="BD54" s="32" t="str">
        <f t="shared" si="23"/>
        <v/>
      </c>
      <c r="BE54" s="34"/>
      <c r="BF54" s="32" t="str">
        <f t="shared" si="24"/>
        <v/>
      </c>
      <c r="BG54" s="34"/>
      <c r="BH54" s="32" t="str">
        <f t="shared" si="25"/>
        <v/>
      </c>
      <c r="BI54" s="34"/>
      <c r="BJ54" s="36" t="str">
        <f t="shared" si="26"/>
        <v/>
      </c>
      <c r="BK54" s="36" t="str">
        <f t="shared" si="27"/>
        <v/>
      </c>
      <c r="BL54" s="36" t="str">
        <f t="shared" si="28"/>
        <v/>
      </c>
      <c r="BM54" s="55"/>
      <c r="BN54" s="36" t="str">
        <f t="shared" si="29"/>
        <v/>
      </c>
      <c r="BO54" s="36" t="str">
        <f t="shared" si="30"/>
        <v/>
      </c>
      <c r="BP54" s="31"/>
      <c r="BQ54" s="38"/>
      <c r="BS54" s="120" t="e">
        <f t="shared" ca="1" si="6"/>
        <v>#REF!</v>
      </c>
      <c r="BT54" s="120" t="e">
        <f t="shared" ca="1" si="7"/>
        <v>#VALUE!</v>
      </c>
    </row>
    <row r="55" spans="1:72" s="2" customFormat="1" ht="25" customHeight="1" x14ac:dyDescent="0.2">
      <c r="A55" s="52" t="str">
        <f>IFERROR(IF(#REF!&lt;&gt;"",A54+1,""),"")</f>
        <v/>
      </c>
      <c r="B55" s="157" t="e">
        <f>CONCATENATE(#REF!,"-",#REF!,"--",F55,"---",#REF!)</f>
        <v>#REF!</v>
      </c>
      <c r="C55" s="157" t="e">
        <f t="shared" ca="1" si="0"/>
        <v>#VALUE!</v>
      </c>
      <c r="D55" s="29"/>
      <c r="E55" s="155" t="e">
        <f t="shared" si="33"/>
        <v>#VALUE!</v>
      </c>
      <c r="F55" s="155" t="e">
        <f t="shared" si="34"/>
        <v>#VALUE!</v>
      </c>
      <c r="G55" s="126"/>
      <c r="H55" s="151" t="e">
        <f ca="1">VLOOKUP(G55,CatProd!B:G,6,FALSE)</f>
        <v>#N/A</v>
      </c>
      <c r="I55" s="127"/>
      <c r="J55" s="175" t="e">
        <f ca="1">VLOOKUP(CONCATENATE(H55,"-",I55),CatProdSpec!H:I,2,FALSE)</f>
        <v>#N/A</v>
      </c>
      <c r="K55" s="51" t="str">
        <f ca="1">IFERROR(IF(OR(D55="",VLOOKUP(D55,CatCostInp!$E$2:$K$88,7,FALSE)=0),"",VLOOKUP(D55,CatCostInp!$E$2:$K$88,7,FALSE)),"")</f>
        <v/>
      </c>
      <c r="L55" s="30"/>
      <c r="M55" s="1" t="str">
        <f ca="1">IF(L55=Setup!$C$10,"Grant",IF(Pharmaceuticals!L55=Setup!$C$11,"Local",IF(Pharmaceuticals!L55=Setup!$C$12,"Other","")))</f>
        <v/>
      </c>
      <c r="N55" s="33"/>
      <c r="O55" s="148"/>
      <c r="P55" s="33"/>
      <c r="Q55" s="36" t="str">
        <f t="shared" si="3"/>
        <v/>
      </c>
      <c r="R55" s="35"/>
      <c r="S55" s="32" t="str">
        <f t="shared" si="4"/>
        <v/>
      </c>
      <c r="T55" s="35"/>
      <c r="U55" s="32" t="str">
        <f t="shared" si="5"/>
        <v/>
      </c>
      <c r="V55" s="35"/>
      <c r="W55" s="36" t="str">
        <f t="shared" si="8"/>
        <v/>
      </c>
      <c r="X55" s="36" t="str">
        <f t="shared" si="9"/>
        <v/>
      </c>
      <c r="Y55" s="36" t="str">
        <f t="shared" si="10"/>
        <v/>
      </c>
      <c r="Z55" s="55"/>
      <c r="AA55" s="37"/>
      <c r="AB55" s="148"/>
      <c r="AC55" s="35"/>
      <c r="AD55" s="32" t="str">
        <f t="shared" si="11"/>
        <v/>
      </c>
      <c r="AE55" s="35"/>
      <c r="AF55" s="32" t="str">
        <f t="shared" si="12"/>
        <v/>
      </c>
      <c r="AG55" s="35"/>
      <c r="AH55" s="32" t="str">
        <f t="shared" si="13"/>
        <v/>
      </c>
      <c r="AI55" s="35"/>
      <c r="AJ55" s="36" t="str">
        <f t="shared" si="14"/>
        <v/>
      </c>
      <c r="AK55" s="36" t="str">
        <f t="shared" si="15"/>
        <v/>
      </c>
      <c r="AL55" s="36" t="str">
        <f t="shared" si="16"/>
        <v/>
      </c>
      <c r="AM55" s="55"/>
      <c r="AN55" s="34"/>
      <c r="AO55" s="148"/>
      <c r="AP55" s="34"/>
      <c r="AQ55" s="32" t="str">
        <f t="shared" si="17"/>
        <v/>
      </c>
      <c r="AR55" s="34"/>
      <c r="AS55" s="32" t="str">
        <f t="shared" si="18"/>
        <v/>
      </c>
      <c r="AT55" s="34"/>
      <c r="AU55" s="32" t="str">
        <f t="shared" si="19"/>
        <v/>
      </c>
      <c r="AV55" s="35"/>
      <c r="AW55" s="36" t="str">
        <f t="shared" si="20"/>
        <v/>
      </c>
      <c r="AX55" s="36" t="str">
        <f t="shared" si="21"/>
        <v/>
      </c>
      <c r="AY55" s="36" t="str">
        <f t="shared" si="22"/>
        <v/>
      </c>
      <c r="AZ55" s="55"/>
      <c r="BA55" s="34"/>
      <c r="BB55" s="148"/>
      <c r="BC55" s="34"/>
      <c r="BD55" s="32" t="str">
        <f t="shared" si="23"/>
        <v/>
      </c>
      <c r="BE55" s="34"/>
      <c r="BF55" s="32" t="str">
        <f t="shared" si="24"/>
        <v/>
      </c>
      <c r="BG55" s="34"/>
      <c r="BH55" s="32" t="str">
        <f t="shared" si="25"/>
        <v/>
      </c>
      <c r="BI55" s="34"/>
      <c r="BJ55" s="36" t="str">
        <f t="shared" si="26"/>
        <v/>
      </c>
      <c r="BK55" s="36" t="str">
        <f t="shared" si="27"/>
        <v/>
      </c>
      <c r="BL55" s="36" t="str">
        <f t="shared" si="28"/>
        <v/>
      </c>
      <c r="BM55" s="55"/>
      <c r="BN55" s="36" t="str">
        <f t="shared" si="29"/>
        <v/>
      </c>
      <c r="BO55" s="36" t="str">
        <f t="shared" si="30"/>
        <v/>
      </c>
      <c r="BP55" s="31"/>
      <c r="BQ55" s="38"/>
      <c r="BS55" s="120" t="e">
        <f t="shared" ca="1" si="6"/>
        <v>#REF!</v>
      </c>
      <c r="BT55" s="120" t="e">
        <f t="shared" ca="1" si="7"/>
        <v>#VALUE!</v>
      </c>
    </row>
    <row r="56" spans="1:72" s="2" customFormat="1" ht="25" customHeight="1" x14ac:dyDescent="0.2">
      <c r="A56" s="52" t="str">
        <f>IFERROR(IF(#REF!&lt;&gt;"",A55+1,""),"")</f>
        <v/>
      </c>
      <c r="B56" s="157" t="e">
        <f>CONCATENATE(#REF!,"-",#REF!,"--",F56,"---",#REF!)</f>
        <v>#REF!</v>
      </c>
      <c r="C56" s="157" t="e">
        <f t="shared" ca="1" si="0"/>
        <v>#VALUE!</v>
      </c>
      <c r="D56" s="29"/>
      <c r="E56" s="155" t="e">
        <f t="shared" si="33"/>
        <v>#VALUE!</v>
      </c>
      <c r="F56" s="155" t="e">
        <f t="shared" si="34"/>
        <v>#VALUE!</v>
      </c>
      <c r="G56" s="126"/>
      <c r="H56" s="151" t="e">
        <f ca="1">VLOOKUP(G56,CatProd!B:G,6,FALSE)</f>
        <v>#N/A</v>
      </c>
      <c r="I56" s="127"/>
      <c r="J56" s="175" t="e">
        <f ca="1">VLOOKUP(CONCATENATE(H56,"-",I56),CatProdSpec!H:I,2,FALSE)</f>
        <v>#N/A</v>
      </c>
      <c r="K56" s="51" t="str">
        <f ca="1">IFERROR(IF(OR(D56="",VLOOKUP(D56,CatCostInp!$E$2:$K$88,7,FALSE)=0),"",VLOOKUP(D56,CatCostInp!$E$2:$K$88,7,FALSE)),"")</f>
        <v/>
      </c>
      <c r="L56" s="30"/>
      <c r="M56" s="1" t="str">
        <f ca="1">IF(L56=Setup!$C$10,"Grant",IF(Pharmaceuticals!L56=Setup!$C$11,"Local",IF(Pharmaceuticals!L56=Setup!$C$12,"Other","")))</f>
        <v/>
      </c>
      <c r="N56" s="33"/>
      <c r="O56" s="148"/>
      <c r="P56" s="33"/>
      <c r="Q56" s="36" t="str">
        <f t="shared" si="3"/>
        <v/>
      </c>
      <c r="R56" s="35"/>
      <c r="S56" s="32" t="str">
        <f t="shared" si="4"/>
        <v/>
      </c>
      <c r="T56" s="35"/>
      <c r="U56" s="32" t="str">
        <f t="shared" si="5"/>
        <v/>
      </c>
      <c r="V56" s="35"/>
      <c r="W56" s="36" t="str">
        <f t="shared" si="8"/>
        <v/>
      </c>
      <c r="X56" s="36" t="str">
        <f t="shared" si="9"/>
        <v/>
      </c>
      <c r="Y56" s="36" t="str">
        <f t="shared" si="10"/>
        <v/>
      </c>
      <c r="Z56" s="55"/>
      <c r="AA56" s="37"/>
      <c r="AB56" s="148"/>
      <c r="AC56" s="35"/>
      <c r="AD56" s="32" t="str">
        <f t="shared" si="11"/>
        <v/>
      </c>
      <c r="AE56" s="35"/>
      <c r="AF56" s="32" t="str">
        <f t="shared" si="12"/>
        <v/>
      </c>
      <c r="AG56" s="35"/>
      <c r="AH56" s="32" t="str">
        <f t="shared" si="13"/>
        <v/>
      </c>
      <c r="AI56" s="35"/>
      <c r="AJ56" s="36" t="str">
        <f t="shared" si="14"/>
        <v/>
      </c>
      <c r="AK56" s="36" t="str">
        <f t="shared" si="15"/>
        <v/>
      </c>
      <c r="AL56" s="36" t="str">
        <f t="shared" si="16"/>
        <v/>
      </c>
      <c r="AM56" s="55"/>
      <c r="AN56" s="34"/>
      <c r="AO56" s="148"/>
      <c r="AP56" s="34"/>
      <c r="AQ56" s="32" t="str">
        <f t="shared" si="17"/>
        <v/>
      </c>
      <c r="AR56" s="34"/>
      <c r="AS56" s="32" t="str">
        <f t="shared" si="18"/>
        <v/>
      </c>
      <c r="AT56" s="34"/>
      <c r="AU56" s="32" t="str">
        <f t="shared" si="19"/>
        <v/>
      </c>
      <c r="AV56" s="35"/>
      <c r="AW56" s="36" t="str">
        <f t="shared" si="20"/>
        <v/>
      </c>
      <c r="AX56" s="36" t="str">
        <f t="shared" si="21"/>
        <v/>
      </c>
      <c r="AY56" s="36" t="str">
        <f t="shared" si="22"/>
        <v/>
      </c>
      <c r="AZ56" s="55"/>
      <c r="BA56" s="34"/>
      <c r="BB56" s="148"/>
      <c r="BC56" s="34"/>
      <c r="BD56" s="32" t="str">
        <f t="shared" si="23"/>
        <v/>
      </c>
      <c r="BE56" s="34"/>
      <c r="BF56" s="32" t="str">
        <f t="shared" si="24"/>
        <v/>
      </c>
      <c r="BG56" s="34"/>
      <c r="BH56" s="32" t="str">
        <f t="shared" si="25"/>
        <v/>
      </c>
      <c r="BI56" s="34"/>
      <c r="BJ56" s="36" t="str">
        <f t="shared" si="26"/>
        <v/>
      </c>
      <c r="BK56" s="36" t="str">
        <f t="shared" si="27"/>
        <v/>
      </c>
      <c r="BL56" s="36" t="str">
        <f t="shared" si="28"/>
        <v/>
      </c>
      <c r="BM56" s="55"/>
      <c r="BN56" s="36" t="str">
        <f t="shared" si="29"/>
        <v/>
      </c>
      <c r="BO56" s="36" t="str">
        <f t="shared" si="30"/>
        <v/>
      </c>
      <c r="BP56" s="31"/>
      <c r="BQ56" s="38"/>
      <c r="BS56" s="120" t="e">
        <f t="shared" ca="1" si="6"/>
        <v>#REF!</v>
      </c>
      <c r="BT56" s="120" t="e">
        <f t="shared" ca="1" si="7"/>
        <v>#VALUE!</v>
      </c>
    </row>
    <row r="57" spans="1:72" s="2" customFormat="1" ht="25" customHeight="1" x14ac:dyDescent="0.2">
      <c r="A57" s="52" t="str">
        <f>IFERROR(IF(#REF!&lt;&gt;"",A56+1,""),"")</f>
        <v/>
      </c>
      <c r="B57" s="157" t="e">
        <f>CONCATENATE(#REF!,"-",#REF!,"--",F57,"---",#REF!)</f>
        <v>#REF!</v>
      </c>
      <c r="C57" s="157" t="e">
        <f t="shared" ca="1" si="0"/>
        <v>#VALUE!</v>
      </c>
      <c r="D57" s="29"/>
      <c r="E57" s="155" t="e">
        <f t="shared" si="33"/>
        <v>#VALUE!</v>
      </c>
      <c r="F57" s="155" t="e">
        <f t="shared" si="34"/>
        <v>#VALUE!</v>
      </c>
      <c r="G57" s="126"/>
      <c r="H57" s="151" t="e">
        <f ca="1">VLOOKUP(G57,CatProd!B:G,6,FALSE)</f>
        <v>#N/A</v>
      </c>
      <c r="I57" s="127"/>
      <c r="J57" s="175" t="e">
        <f ca="1">VLOOKUP(CONCATENATE(H57,"-",I57),CatProdSpec!H:I,2,FALSE)</f>
        <v>#N/A</v>
      </c>
      <c r="K57" s="51" t="str">
        <f ca="1">IFERROR(IF(OR(D57="",VLOOKUP(D57,CatCostInp!$E$2:$K$88,7,FALSE)=0),"",VLOOKUP(D57,CatCostInp!$E$2:$K$88,7,FALSE)),"")</f>
        <v/>
      </c>
      <c r="L57" s="30"/>
      <c r="M57" s="1" t="str">
        <f ca="1">IF(L57=Setup!$C$10,"Grant",IF(Pharmaceuticals!L57=Setup!$C$11,"Local",IF(Pharmaceuticals!L57=Setup!$C$12,"Other","")))</f>
        <v/>
      </c>
      <c r="N57" s="33"/>
      <c r="O57" s="148"/>
      <c r="P57" s="33"/>
      <c r="Q57" s="36" t="str">
        <f t="shared" si="3"/>
        <v/>
      </c>
      <c r="R57" s="35"/>
      <c r="S57" s="32" t="str">
        <f t="shared" si="4"/>
        <v/>
      </c>
      <c r="T57" s="35"/>
      <c r="U57" s="32" t="str">
        <f t="shared" si="5"/>
        <v/>
      </c>
      <c r="V57" s="35"/>
      <c r="W57" s="36" t="str">
        <f t="shared" si="8"/>
        <v/>
      </c>
      <c r="X57" s="36" t="str">
        <f t="shared" si="9"/>
        <v/>
      </c>
      <c r="Y57" s="36" t="str">
        <f t="shared" si="10"/>
        <v/>
      </c>
      <c r="Z57" s="55"/>
      <c r="AA57" s="37"/>
      <c r="AB57" s="148"/>
      <c r="AC57" s="35"/>
      <c r="AD57" s="32" t="str">
        <f t="shared" si="11"/>
        <v/>
      </c>
      <c r="AE57" s="35"/>
      <c r="AF57" s="32" t="str">
        <f t="shared" si="12"/>
        <v/>
      </c>
      <c r="AG57" s="35"/>
      <c r="AH57" s="32" t="str">
        <f t="shared" si="13"/>
        <v/>
      </c>
      <c r="AI57" s="35"/>
      <c r="AJ57" s="36" t="str">
        <f t="shared" si="14"/>
        <v/>
      </c>
      <c r="AK57" s="36" t="str">
        <f t="shared" si="15"/>
        <v/>
      </c>
      <c r="AL57" s="36" t="str">
        <f t="shared" si="16"/>
        <v/>
      </c>
      <c r="AM57" s="55"/>
      <c r="AN57" s="34"/>
      <c r="AO57" s="148"/>
      <c r="AP57" s="34"/>
      <c r="AQ57" s="32" t="str">
        <f t="shared" si="17"/>
        <v/>
      </c>
      <c r="AR57" s="34"/>
      <c r="AS57" s="32" t="str">
        <f t="shared" si="18"/>
        <v/>
      </c>
      <c r="AT57" s="34"/>
      <c r="AU57" s="32" t="str">
        <f t="shared" si="19"/>
        <v/>
      </c>
      <c r="AV57" s="35"/>
      <c r="AW57" s="36" t="str">
        <f t="shared" si="20"/>
        <v/>
      </c>
      <c r="AX57" s="36" t="str">
        <f t="shared" si="21"/>
        <v/>
      </c>
      <c r="AY57" s="36" t="str">
        <f t="shared" si="22"/>
        <v/>
      </c>
      <c r="AZ57" s="55"/>
      <c r="BA57" s="34"/>
      <c r="BB57" s="148"/>
      <c r="BC57" s="34"/>
      <c r="BD57" s="32" t="str">
        <f t="shared" si="23"/>
        <v/>
      </c>
      <c r="BE57" s="34"/>
      <c r="BF57" s="32" t="str">
        <f t="shared" si="24"/>
        <v/>
      </c>
      <c r="BG57" s="34"/>
      <c r="BH57" s="32" t="str">
        <f t="shared" si="25"/>
        <v/>
      </c>
      <c r="BI57" s="34"/>
      <c r="BJ57" s="36" t="str">
        <f t="shared" si="26"/>
        <v/>
      </c>
      <c r="BK57" s="36" t="str">
        <f t="shared" si="27"/>
        <v/>
      </c>
      <c r="BL57" s="36" t="str">
        <f t="shared" si="28"/>
        <v/>
      </c>
      <c r="BM57" s="55"/>
      <c r="BN57" s="36" t="str">
        <f t="shared" si="29"/>
        <v/>
      </c>
      <c r="BO57" s="36" t="str">
        <f t="shared" si="30"/>
        <v/>
      </c>
      <c r="BP57" s="31"/>
      <c r="BQ57" s="38"/>
      <c r="BS57" s="120" t="e">
        <f t="shared" ca="1" si="6"/>
        <v>#REF!</v>
      </c>
      <c r="BT57" s="120" t="e">
        <f t="shared" ca="1" si="7"/>
        <v>#VALUE!</v>
      </c>
    </row>
    <row r="58" spans="1:72" s="2" customFormat="1" ht="25" customHeight="1" x14ac:dyDescent="0.2">
      <c r="A58" s="52" t="str">
        <f>IFERROR(IF(#REF!&lt;&gt;"",A57+1,""),"")</f>
        <v/>
      </c>
      <c r="B58" s="157" t="e">
        <f>CONCATENATE(#REF!,"-",#REF!,"--",F58,"---",#REF!)</f>
        <v>#REF!</v>
      </c>
      <c r="C58" s="157" t="e">
        <f t="shared" ca="1" si="0"/>
        <v>#VALUE!</v>
      </c>
      <c r="D58" s="29"/>
      <c r="E58" s="155" t="e">
        <f t="shared" si="33"/>
        <v>#VALUE!</v>
      </c>
      <c r="F58" s="155" t="e">
        <f t="shared" si="34"/>
        <v>#VALUE!</v>
      </c>
      <c r="G58" s="126"/>
      <c r="H58" s="151" t="e">
        <f ca="1">VLOOKUP(G58,CatProd!B:G,6,FALSE)</f>
        <v>#N/A</v>
      </c>
      <c r="I58" s="127"/>
      <c r="J58" s="175" t="e">
        <f ca="1">VLOOKUP(CONCATENATE(H58,"-",I58),CatProdSpec!H:I,2,FALSE)</f>
        <v>#N/A</v>
      </c>
      <c r="K58" s="51" t="str">
        <f ca="1">IFERROR(IF(OR(D58="",VLOOKUP(D58,CatCostInp!$E$2:$K$88,7,FALSE)=0),"",VLOOKUP(D58,CatCostInp!$E$2:$K$88,7,FALSE)),"")</f>
        <v/>
      </c>
      <c r="L58" s="30"/>
      <c r="M58" s="1" t="str">
        <f ca="1">IF(L58=Setup!$C$10,"Grant",IF(Pharmaceuticals!L58=Setup!$C$11,"Local",IF(Pharmaceuticals!L58=Setup!$C$12,"Other","")))</f>
        <v/>
      </c>
      <c r="N58" s="33"/>
      <c r="O58" s="148"/>
      <c r="P58" s="33"/>
      <c r="Q58" s="36" t="str">
        <f t="shared" si="3"/>
        <v/>
      </c>
      <c r="R58" s="35"/>
      <c r="S58" s="32" t="str">
        <f t="shared" si="4"/>
        <v/>
      </c>
      <c r="T58" s="35"/>
      <c r="U58" s="32" t="str">
        <f t="shared" si="5"/>
        <v/>
      </c>
      <c r="V58" s="35"/>
      <c r="W58" s="36" t="str">
        <f t="shared" si="8"/>
        <v/>
      </c>
      <c r="X58" s="36" t="str">
        <f t="shared" si="9"/>
        <v/>
      </c>
      <c r="Y58" s="36" t="str">
        <f t="shared" si="10"/>
        <v/>
      </c>
      <c r="Z58" s="55"/>
      <c r="AA58" s="37"/>
      <c r="AB58" s="148"/>
      <c r="AC58" s="35"/>
      <c r="AD58" s="32" t="str">
        <f t="shared" si="11"/>
        <v/>
      </c>
      <c r="AE58" s="35"/>
      <c r="AF58" s="32" t="str">
        <f t="shared" si="12"/>
        <v/>
      </c>
      <c r="AG58" s="35"/>
      <c r="AH58" s="32" t="str">
        <f t="shared" si="13"/>
        <v/>
      </c>
      <c r="AI58" s="35"/>
      <c r="AJ58" s="36" t="str">
        <f t="shared" si="14"/>
        <v/>
      </c>
      <c r="AK58" s="36" t="str">
        <f t="shared" si="15"/>
        <v/>
      </c>
      <c r="AL58" s="36" t="str">
        <f t="shared" si="16"/>
        <v/>
      </c>
      <c r="AM58" s="55"/>
      <c r="AN58" s="34"/>
      <c r="AO58" s="148"/>
      <c r="AP58" s="34"/>
      <c r="AQ58" s="32" t="str">
        <f t="shared" si="17"/>
        <v/>
      </c>
      <c r="AR58" s="34"/>
      <c r="AS58" s="32" t="str">
        <f t="shared" si="18"/>
        <v/>
      </c>
      <c r="AT58" s="34"/>
      <c r="AU58" s="32" t="str">
        <f t="shared" si="19"/>
        <v/>
      </c>
      <c r="AV58" s="35"/>
      <c r="AW58" s="36" t="str">
        <f t="shared" si="20"/>
        <v/>
      </c>
      <c r="AX58" s="36" t="str">
        <f t="shared" si="21"/>
        <v/>
      </c>
      <c r="AY58" s="36" t="str">
        <f t="shared" si="22"/>
        <v/>
      </c>
      <c r="AZ58" s="55"/>
      <c r="BA58" s="34"/>
      <c r="BB58" s="148"/>
      <c r="BC58" s="34"/>
      <c r="BD58" s="32" t="str">
        <f t="shared" si="23"/>
        <v/>
      </c>
      <c r="BE58" s="34"/>
      <c r="BF58" s="32" t="str">
        <f t="shared" si="24"/>
        <v/>
      </c>
      <c r="BG58" s="34"/>
      <c r="BH58" s="32" t="str">
        <f t="shared" si="25"/>
        <v/>
      </c>
      <c r="BI58" s="34"/>
      <c r="BJ58" s="36" t="str">
        <f t="shared" si="26"/>
        <v/>
      </c>
      <c r="BK58" s="36" t="str">
        <f t="shared" si="27"/>
        <v/>
      </c>
      <c r="BL58" s="36" t="str">
        <f t="shared" si="28"/>
        <v/>
      </c>
      <c r="BM58" s="55"/>
      <c r="BN58" s="36" t="str">
        <f t="shared" si="29"/>
        <v/>
      </c>
      <c r="BO58" s="36" t="str">
        <f t="shared" si="30"/>
        <v/>
      </c>
      <c r="BP58" s="31"/>
      <c r="BQ58" s="38"/>
      <c r="BS58" s="120" t="e">
        <f t="shared" ca="1" si="6"/>
        <v>#REF!</v>
      </c>
      <c r="BT58" s="120" t="e">
        <f t="shared" ca="1" si="7"/>
        <v>#VALUE!</v>
      </c>
    </row>
    <row r="59" spans="1:72" s="2" customFormat="1" ht="25" customHeight="1" x14ac:dyDescent="0.2">
      <c r="A59" s="52" t="str">
        <f>IFERROR(IF(#REF!&lt;&gt;"",A58+1,""),"")</f>
        <v/>
      </c>
      <c r="B59" s="157" t="e">
        <f>CONCATENATE(#REF!,"-",#REF!,"--",F59,"---",#REF!)</f>
        <v>#REF!</v>
      </c>
      <c r="C59" s="157" t="e">
        <f t="shared" ca="1" si="0"/>
        <v>#VALUE!</v>
      </c>
      <c r="D59" s="29"/>
      <c r="E59" s="155" t="e">
        <f t="shared" si="33"/>
        <v>#VALUE!</v>
      </c>
      <c r="F59" s="155" t="e">
        <f t="shared" si="34"/>
        <v>#VALUE!</v>
      </c>
      <c r="G59" s="126"/>
      <c r="H59" s="151" t="e">
        <f ca="1">VLOOKUP(G59,CatProd!B:G,6,FALSE)</f>
        <v>#N/A</v>
      </c>
      <c r="I59" s="127"/>
      <c r="J59" s="175" t="e">
        <f ca="1">VLOOKUP(CONCATENATE(H59,"-",I59),CatProdSpec!H:I,2,FALSE)</f>
        <v>#N/A</v>
      </c>
      <c r="K59" s="51" t="str">
        <f ca="1">IFERROR(IF(OR(D59="",VLOOKUP(D59,CatCostInp!$E$2:$K$88,7,FALSE)=0),"",VLOOKUP(D59,CatCostInp!$E$2:$K$88,7,FALSE)),"")</f>
        <v/>
      </c>
      <c r="L59" s="30"/>
      <c r="M59" s="1" t="str">
        <f ca="1">IF(L59=Setup!$C$10,"Grant",IF(Pharmaceuticals!L59=Setup!$C$11,"Local",IF(Pharmaceuticals!L59=Setup!$C$12,"Other","")))</f>
        <v/>
      </c>
      <c r="N59" s="33"/>
      <c r="O59" s="148"/>
      <c r="P59" s="33"/>
      <c r="Q59" s="36" t="str">
        <f t="shared" si="3"/>
        <v/>
      </c>
      <c r="R59" s="35"/>
      <c r="S59" s="32" t="str">
        <f t="shared" si="4"/>
        <v/>
      </c>
      <c r="T59" s="35"/>
      <c r="U59" s="32" t="str">
        <f t="shared" si="5"/>
        <v/>
      </c>
      <c r="V59" s="35"/>
      <c r="W59" s="36" t="str">
        <f t="shared" si="8"/>
        <v/>
      </c>
      <c r="X59" s="36" t="str">
        <f t="shared" si="9"/>
        <v/>
      </c>
      <c r="Y59" s="36" t="str">
        <f t="shared" si="10"/>
        <v/>
      </c>
      <c r="Z59" s="55"/>
      <c r="AA59" s="37"/>
      <c r="AB59" s="148"/>
      <c r="AC59" s="35"/>
      <c r="AD59" s="32" t="str">
        <f t="shared" si="11"/>
        <v/>
      </c>
      <c r="AE59" s="35"/>
      <c r="AF59" s="32" t="str">
        <f t="shared" si="12"/>
        <v/>
      </c>
      <c r="AG59" s="35"/>
      <c r="AH59" s="32" t="str">
        <f t="shared" si="13"/>
        <v/>
      </c>
      <c r="AI59" s="35"/>
      <c r="AJ59" s="36" t="str">
        <f t="shared" si="14"/>
        <v/>
      </c>
      <c r="AK59" s="36" t="str">
        <f t="shared" si="15"/>
        <v/>
      </c>
      <c r="AL59" s="36" t="str">
        <f t="shared" si="16"/>
        <v/>
      </c>
      <c r="AM59" s="55"/>
      <c r="AN59" s="34"/>
      <c r="AO59" s="148"/>
      <c r="AP59" s="34"/>
      <c r="AQ59" s="32" t="str">
        <f t="shared" si="17"/>
        <v/>
      </c>
      <c r="AR59" s="34"/>
      <c r="AS59" s="32" t="str">
        <f t="shared" si="18"/>
        <v/>
      </c>
      <c r="AT59" s="34"/>
      <c r="AU59" s="32" t="str">
        <f t="shared" si="19"/>
        <v/>
      </c>
      <c r="AV59" s="35"/>
      <c r="AW59" s="36" t="str">
        <f t="shared" si="20"/>
        <v/>
      </c>
      <c r="AX59" s="36" t="str">
        <f t="shared" si="21"/>
        <v/>
      </c>
      <c r="AY59" s="36" t="str">
        <f t="shared" si="22"/>
        <v/>
      </c>
      <c r="AZ59" s="55"/>
      <c r="BA59" s="34"/>
      <c r="BB59" s="148"/>
      <c r="BC59" s="34"/>
      <c r="BD59" s="32" t="str">
        <f t="shared" si="23"/>
        <v/>
      </c>
      <c r="BE59" s="34"/>
      <c r="BF59" s="32" t="str">
        <f t="shared" si="24"/>
        <v/>
      </c>
      <c r="BG59" s="34"/>
      <c r="BH59" s="32" t="str">
        <f t="shared" si="25"/>
        <v/>
      </c>
      <c r="BI59" s="34"/>
      <c r="BJ59" s="36" t="str">
        <f t="shared" si="26"/>
        <v/>
      </c>
      <c r="BK59" s="36" t="str">
        <f t="shared" si="27"/>
        <v/>
      </c>
      <c r="BL59" s="36" t="str">
        <f t="shared" si="28"/>
        <v/>
      </c>
      <c r="BM59" s="55"/>
      <c r="BN59" s="36" t="str">
        <f t="shared" si="29"/>
        <v/>
      </c>
      <c r="BO59" s="36" t="str">
        <f t="shared" si="30"/>
        <v/>
      </c>
      <c r="BP59" s="31"/>
      <c r="BQ59" s="38"/>
      <c r="BS59" s="120" t="e">
        <f t="shared" ca="1" si="6"/>
        <v>#REF!</v>
      </c>
      <c r="BT59" s="120" t="e">
        <f t="shared" ca="1" si="7"/>
        <v>#VALUE!</v>
      </c>
    </row>
    <row r="60" spans="1:72" s="2" customFormat="1" ht="25" customHeight="1" x14ac:dyDescent="0.2">
      <c r="A60" s="52" t="str">
        <f>IFERROR(IF(#REF!&lt;&gt;"",A59+1,""),"")</f>
        <v/>
      </c>
      <c r="B60" s="157" t="e">
        <f>CONCATENATE(#REF!,"-",#REF!,"--",F60,"---",#REF!)</f>
        <v>#REF!</v>
      </c>
      <c r="C60" s="157" t="e">
        <f t="shared" ca="1" si="0"/>
        <v>#VALUE!</v>
      </c>
      <c r="D60" s="29"/>
      <c r="E60" s="155" t="e">
        <f t="shared" si="33"/>
        <v>#VALUE!</v>
      </c>
      <c r="F60" s="155" t="e">
        <f t="shared" si="34"/>
        <v>#VALUE!</v>
      </c>
      <c r="G60" s="126"/>
      <c r="H60" s="151" t="e">
        <f ca="1">VLOOKUP(G60,CatProd!B:G,6,FALSE)</f>
        <v>#N/A</v>
      </c>
      <c r="I60" s="127"/>
      <c r="J60" s="175" t="e">
        <f ca="1">VLOOKUP(CONCATENATE(H60,"-",I60),CatProdSpec!H:I,2,FALSE)</f>
        <v>#N/A</v>
      </c>
      <c r="K60" s="51" t="str">
        <f ca="1">IFERROR(IF(OR(D60="",VLOOKUP(D60,CatCostInp!$E$2:$K$88,7,FALSE)=0),"",VLOOKUP(D60,CatCostInp!$E$2:$K$88,7,FALSE)),"")</f>
        <v/>
      </c>
      <c r="L60" s="30"/>
      <c r="M60" s="1" t="str">
        <f ca="1">IF(L60=Setup!$C$10,"Grant",IF(Pharmaceuticals!L60=Setup!$C$11,"Local",IF(Pharmaceuticals!L60=Setup!$C$12,"Other","")))</f>
        <v/>
      </c>
      <c r="N60" s="33"/>
      <c r="O60" s="148"/>
      <c r="P60" s="33"/>
      <c r="Q60" s="36" t="str">
        <f t="shared" si="3"/>
        <v/>
      </c>
      <c r="R60" s="35"/>
      <c r="S60" s="32" t="str">
        <f t="shared" si="4"/>
        <v/>
      </c>
      <c r="T60" s="35"/>
      <c r="U60" s="32" t="str">
        <f t="shared" si="5"/>
        <v/>
      </c>
      <c r="V60" s="35"/>
      <c r="W60" s="36" t="str">
        <f t="shared" si="8"/>
        <v/>
      </c>
      <c r="X60" s="36" t="str">
        <f t="shared" si="9"/>
        <v/>
      </c>
      <c r="Y60" s="36" t="str">
        <f t="shared" si="10"/>
        <v/>
      </c>
      <c r="Z60" s="55"/>
      <c r="AA60" s="37"/>
      <c r="AB60" s="148"/>
      <c r="AC60" s="35"/>
      <c r="AD60" s="32" t="str">
        <f t="shared" si="11"/>
        <v/>
      </c>
      <c r="AE60" s="35"/>
      <c r="AF60" s="32" t="str">
        <f t="shared" si="12"/>
        <v/>
      </c>
      <c r="AG60" s="35"/>
      <c r="AH60" s="32" t="str">
        <f t="shared" si="13"/>
        <v/>
      </c>
      <c r="AI60" s="35"/>
      <c r="AJ60" s="36" t="str">
        <f t="shared" si="14"/>
        <v/>
      </c>
      <c r="AK60" s="36" t="str">
        <f t="shared" si="15"/>
        <v/>
      </c>
      <c r="AL60" s="36" t="str">
        <f t="shared" si="16"/>
        <v/>
      </c>
      <c r="AM60" s="55"/>
      <c r="AN60" s="34"/>
      <c r="AO60" s="148"/>
      <c r="AP60" s="34"/>
      <c r="AQ60" s="32" t="str">
        <f t="shared" si="17"/>
        <v/>
      </c>
      <c r="AR60" s="34"/>
      <c r="AS60" s="32" t="str">
        <f t="shared" si="18"/>
        <v/>
      </c>
      <c r="AT60" s="34"/>
      <c r="AU60" s="32" t="str">
        <f t="shared" si="19"/>
        <v/>
      </c>
      <c r="AV60" s="35"/>
      <c r="AW60" s="36" t="str">
        <f t="shared" si="20"/>
        <v/>
      </c>
      <c r="AX60" s="36" t="str">
        <f t="shared" si="21"/>
        <v/>
      </c>
      <c r="AY60" s="36" t="str">
        <f t="shared" si="22"/>
        <v/>
      </c>
      <c r="AZ60" s="55"/>
      <c r="BA60" s="34"/>
      <c r="BB60" s="148"/>
      <c r="BC60" s="34"/>
      <c r="BD60" s="32" t="str">
        <f t="shared" si="23"/>
        <v/>
      </c>
      <c r="BE60" s="34"/>
      <c r="BF60" s="32" t="str">
        <f t="shared" si="24"/>
        <v/>
      </c>
      <c r="BG60" s="34"/>
      <c r="BH60" s="32" t="str">
        <f t="shared" si="25"/>
        <v/>
      </c>
      <c r="BI60" s="34"/>
      <c r="BJ60" s="36" t="str">
        <f t="shared" si="26"/>
        <v/>
      </c>
      <c r="BK60" s="36" t="str">
        <f t="shared" si="27"/>
        <v/>
      </c>
      <c r="BL60" s="36" t="str">
        <f t="shared" si="28"/>
        <v/>
      </c>
      <c r="BM60" s="55"/>
      <c r="BN60" s="36" t="str">
        <f t="shared" si="29"/>
        <v/>
      </c>
      <c r="BO60" s="36" t="str">
        <f t="shared" si="30"/>
        <v/>
      </c>
      <c r="BP60" s="31"/>
      <c r="BQ60" s="38"/>
      <c r="BS60" s="120" t="e">
        <f t="shared" ca="1" si="6"/>
        <v>#REF!</v>
      </c>
      <c r="BT60" s="120" t="e">
        <f t="shared" ca="1" si="7"/>
        <v>#VALUE!</v>
      </c>
    </row>
    <row r="61" spans="1:72" s="2" customFormat="1" ht="25" customHeight="1" x14ac:dyDescent="0.2">
      <c r="A61" s="52" t="str">
        <f>IFERROR(IF(#REF!&lt;&gt;"",A60+1,""),"")</f>
        <v/>
      </c>
      <c r="B61" s="157" t="e">
        <f>CONCATENATE(#REF!,"-",#REF!,"--",F61,"---",#REF!)</f>
        <v>#REF!</v>
      </c>
      <c r="C61" s="157" t="e">
        <f t="shared" ca="1" si="0"/>
        <v>#VALUE!</v>
      </c>
      <c r="D61" s="29"/>
      <c r="E61" s="155" t="e">
        <f t="shared" si="33"/>
        <v>#VALUE!</v>
      </c>
      <c r="F61" s="155" t="e">
        <f t="shared" si="34"/>
        <v>#VALUE!</v>
      </c>
      <c r="G61" s="126"/>
      <c r="H61" s="151" t="e">
        <f ca="1">VLOOKUP(G61,CatProd!B:G,6,FALSE)</f>
        <v>#N/A</v>
      </c>
      <c r="I61" s="127"/>
      <c r="J61" s="175" t="e">
        <f ca="1">VLOOKUP(CONCATENATE(H61,"-",I61),CatProdSpec!H:I,2,FALSE)</f>
        <v>#N/A</v>
      </c>
      <c r="K61" s="51" t="str">
        <f ca="1">IFERROR(IF(OR(D61="",VLOOKUP(D61,CatCostInp!$E$2:$K$88,7,FALSE)=0),"",VLOOKUP(D61,CatCostInp!$E$2:$K$88,7,FALSE)),"")</f>
        <v/>
      </c>
      <c r="L61" s="30"/>
      <c r="M61" s="1" t="str">
        <f ca="1">IF(L61=Setup!$C$10,"Grant",IF(Pharmaceuticals!L61=Setup!$C$11,"Local",IF(Pharmaceuticals!L61=Setup!$C$12,"Other","")))</f>
        <v/>
      </c>
      <c r="N61" s="33"/>
      <c r="O61" s="148"/>
      <c r="P61" s="33"/>
      <c r="Q61" s="36" t="str">
        <f t="shared" si="3"/>
        <v/>
      </c>
      <c r="R61" s="35"/>
      <c r="S61" s="32" t="str">
        <f t="shared" si="4"/>
        <v/>
      </c>
      <c r="T61" s="35"/>
      <c r="U61" s="32" t="str">
        <f t="shared" si="5"/>
        <v/>
      </c>
      <c r="V61" s="35"/>
      <c r="W61" s="36" t="str">
        <f t="shared" si="8"/>
        <v/>
      </c>
      <c r="X61" s="36" t="str">
        <f t="shared" si="9"/>
        <v/>
      </c>
      <c r="Y61" s="36" t="str">
        <f t="shared" si="10"/>
        <v/>
      </c>
      <c r="Z61" s="55"/>
      <c r="AA61" s="37"/>
      <c r="AB61" s="148"/>
      <c r="AC61" s="35"/>
      <c r="AD61" s="32" t="str">
        <f t="shared" si="11"/>
        <v/>
      </c>
      <c r="AE61" s="35"/>
      <c r="AF61" s="32" t="str">
        <f t="shared" si="12"/>
        <v/>
      </c>
      <c r="AG61" s="35"/>
      <c r="AH61" s="32" t="str">
        <f t="shared" si="13"/>
        <v/>
      </c>
      <c r="AI61" s="35"/>
      <c r="AJ61" s="36" t="str">
        <f t="shared" si="14"/>
        <v/>
      </c>
      <c r="AK61" s="36" t="str">
        <f t="shared" si="15"/>
        <v/>
      </c>
      <c r="AL61" s="36" t="str">
        <f t="shared" si="16"/>
        <v/>
      </c>
      <c r="AM61" s="55"/>
      <c r="AN61" s="34"/>
      <c r="AO61" s="148"/>
      <c r="AP61" s="34"/>
      <c r="AQ61" s="32" t="str">
        <f t="shared" si="17"/>
        <v/>
      </c>
      <c r="AR61" s="34"/>
      <c r="AS61" s="32" t="str">
        <f t="shared" si="18"/>
        <v/>
      </c>
      <c r="AT61" s="34"/>
      <c r="AU61" s="32" t="str">
        <f t="shared" si="19"/>
        <v/>
      </c>
      <c r="AV61" s="35"/>
      <c r="AW61" s="36" t="str">
        <f t="shared" si="20"/>
        <v/>
      </c>
      <c r="AX61" s="36" t="str">
        <f t="shared" si="21"/>
        <v/>
      </c>
      <c r="AY61" s="36" t="str">
        <f t="shared" si="22"/>
        <v/>
      </c>
      <c r="AZ61" s="55"/>
      <c r="BA61" s="34"/>
      <c r="BB61" s="148"/>
      <c r="BC61" s="34"/>
      <c r="BD61" s="32" t="str">
        <f t="shared" si="23"/>
        <v/>
      </c>
      <c r="BE61" s="34"/>
      <c r="BF61" s="32" t="str">
        <f t="shared" si="24"/>
        <v/>
      </c>
      <c r="BG61" s="34"/>
      <c r="BH61" s="32" t="str">
        <f t="shared" si="25"/>
        <v/>
      </c>
      <c r="BI61" s="34"/>
      <c r="BJ61" s="36" t="str">
        <f t="shared" si="26"/>
        <v/>
      </c>
      <c r="BK61" s="36" t="str">
        <f t="shared" si="27"/>
        <v/>
      </c>
      <c r="BL61" s="36" t="str">
        <f t="shared" si="28"/>
        <v/>
      </c>
      <c r="BM61" s="55"/>
      <c r="BN61" s="36" t="str">
        <f t="shared" si="29"/>
        <v/>
      </c>
      <c r="BO61" s="36" t="str">
        <f t="shared" si="30"/>
        <v/>
      </c>
      <c r="BP61" s="31"/>
      <c r="BQ61" s="38"/>
      <c r="BS61" s="120" t="e">
        <f t="shared" ca="1" si="6"/>
        <v>#REF!</v>
      </c>
      <c r="BT61" s="120" t="e">
        <f t="shared" ca="1" si="7"/>
        <v>#VALUE!</v>
      </c>
    </row>
    <row r="62" spans="1:72" s="2" customFormat="1" ht="25" customHeight="1" x14ac:dyDescent="0.2">
      <c r="A62" s="52" t="str">
        <f>IFERROR(IF(#REF!&lt;&gt;"",A61+1,""),"")</f>
        <v/>
      </c>
      <c r="B62" s="157" t="e">
        <f>CONCATENATE(#REF!,"-",#REF!,"--",F62,"---",#REF!)</f>
        <v>#REF!</v>
      </c>
      <c r="C62" s="157" t="e">
        <f t="shared" ca="1" si="0"/>
        <v>#VALUE!</v>
      </c>
      <c r="D62" s="29"/>
      <c r="E62" s="155" t="e">
        <f t="shared" si="33"/>
        <v>#VALUE!</v>
      </c>
      <c r="F62" s="155" t="e">
        <f t="shared" si="34"/>
        <v>#VALUE!</v>
      </c>
      <c r="G62" s="126"/>
      <c r="H62" s="151" t="e">
        <f ca="1">VLOOKUP(G62,CatProd!B:G,6,FALSE)</f>
        <v>#N/A</v>
      </c>
      <c r="I62" s="127"/>
      <c r="J62" s="175" t="e">
        <f ca="1">VLOOKUP(CONCATENATE(H62,"-",I62),CatProdSpec!H:I,2,FALSE)</f>
        <v>#N/A</v>
      </c>
      <c r="K62" s="51" t="str">
        <f ca="1">IFERROR(IF(OR(D62="",VLOOKUP(D62,CatCostInp!$E$2:$K$88,7,FALSE)=0),"",VLOOKUP(D62,CatCostInp!$E$2:$K$88,7,FALSE)),"")</f>
        <v/>
      </c>
      <c r="L62" s="30"/>
      <c r="M62" s="1" t="str">
        <f ca="1">IF(L62=Setup!$C$10,"Grant",IF(Pharmaceuticals!L62=Setup!$C$11,"Local",IF(Pharmaceuticals!L62=Setup!$C$12,"Other","")))</f>
        <v/>
      </c>
      <c r="N62" s="33"/>
      <c r="O62" s="148"/>
      <c r="P62" s="33"/>
      <c r="Q62" s="36" t="str">
        <f t="shared" si="3"/>
        <v/>
      </c>
      <c r="R62" s="35"/>
      <c r="S62" s="32" t="str">
        <f t="shared" si="4"/>
        <v/>
      </c>
      <c r="T62" s="35"/>
      <c r="U62" s="32" t="str">
        <f t="shared" si="5"/>
        <v/>
      </c>
      <c r="V62" s="35"/>
      <c r="W62" s="36" t="str">
        <f t="shared" si="8"/>
        <v/>
      </c>
      <c r="X62" s="36" t="str">
        <f t="shared" si="9"/>
        <v/>
      </c>
      <c r="Y62" s="36" t="str">
        <f t="shared" si="10"/>
        <v/>
      </c>
      <c r="Z62" s="55"/>
      <c r="AA62" s="37"/>
      <c r="AB62" s="148"/>
      <c r="AC62" s="35"/>
      <c r="AD62" s="32" t="str">
        <f t="shared" si="11"/>
        <v/>
      </c>
      <c r="AE62" s="35"/>
      <c r="AF62" s="32" t="str">
        <f t="shared" si="12"/>
        <v/>
      </c>
      <c r="AG62" s="35"/>
      <c r="AH62" s="32" t="str">
        <f t="shared" si="13"/>
        <v/>
      </c>
      <c r="AI62" s="35"/>
      <c r="AJ62" s="36" t="str">
        <f t="shared" si="14"/>
        <v/>
      </c>
      <c r="AK62" s="36" t="str">
        <f t="shared" si="15"/>
        <v/>
      </c>
      <c r="AL62" s="36" t="str">
        <f t="shared" si="16"/>
        <v/>
      </c>
      <c r="AM62" s="55"/>
      <c r="AN62" s="34"/>
      <c r="AO62" s="148"/>
      <c r="AP62" s="34"/>
      <c r="AQ62" s="32" t="str">
        <f t="shared" si="17"/>
        <v/>
      </c>
      <c r="AR62" s="34"/>
      <c r="AS62" s="32" t="str">
        <f t="shared" si="18"/>
        <v/>
      </c>
      <c r="AT62" s="34"/>
      <c r="AU62" s="32" t="str">
        <f t="shared" si="19"/>
        <v/>
      </c>
      <c r="AV62" s="35"/>
      <c r="AW62" s="36" t="str">
        <f t="shared" si="20"/>
        <v/>
      </c>
      <c r="AX62" s="36" t="str">
        <f t="shared" si="21"/>
        <v/>
      </c>
      <c r="AY62" s="36" t="str">
        <f t="shared" si="22"/>
        <v/>
      </c>
      <c r="AZ62" s="55"/>
      <c r="BA62" s="34"/>
      <c r="BB62" s="148"/>
      <c r="BC62" s="34"/>
      <c r="BD62" s="32" t="str">
        <f t="shared" si="23"/>
        <v/>
      </c>
      <c r="BE62" s="34"/>
      <c r="BF62" s="32" t="str">
        <f t="shared" si="24"/>
        <v/>
      </c>
      <c r="BG62" s="34"/>
      <c r="BH62" s="32" t="str">
        <f t="shared" si="25"/>
        <v/>
      </c>
      <c r="BI62" s="34"/>
      <c r="BJ62" s="36" t="str">
        <f t="shared" si="26"/>
        <v/>
      </c>
      <c r="BK62" s="36" t="str">
        <f t="shared" si="27"/>
        <v/>
      </c>
      <c r="BL62" s="36" t="str">
        <f t="shared" si="28"/>
        <v/>
      </c>
      <c r="BM62" s="55"/>
      <c r="BN62" s="36" t="str">
        <f t="shared" si="29"/>
        <v/>
      </c>
      <c r="BO62" s="36" t="str">
        <f t="shared" si="30"/>
        <v/>
      </c>
      <c r="BP62" s="31"/>
      <c r="BQ62" s="38"/>
      <c r="BS62" s="120" t="e">
        <f t="shared" ca="1" si="6"/>
        <v>#REF!</v>
      </c>
      <c r="BT62" s="120" t="e">
        <f t="shared" ca="1" si="7"/>
        <v>#VALUE!</v>
      </c>
    </row>
    <row r="63" spans="1:72" s="2" customFormat="1" ht="25" customHeight="1" x14ac:dyDescent="0.2">
      <c r="A63" s="52" t="str">
        <f>IFERROR(IF(#REF!&lt;&gt;"",A62+1,""),"")</f>
        <v/>
      </c>
      <c r="B63" s="157" t="e">
        <f>CONCATENATE(#REF!,"-",#REF!,"--",F63,"---",#REF!)</f>
        <v>#REF!</v>
      </c>
      <c r="C63" s="157" t="e">
        <f t="shared" ca="1" si="0"/>
        <v>#VALUE!</v>
      </c>
      <c r="D63" s="29"/>
      <c r="E63" s="155" t="e">
        <f t="shared" si="33"/>
        <v>#VALUE!</v>
      </c>
      <c r="F63" s="155" t="e">
        <f t="shared" si="34"/>
        <v>#VALUE!</v>
      </c>
      <c r="G63" s="126"/>
      <c r="H63" s="151" t="e">
        <f ca="1">VLOOKUP(G63,CatProd!B:G,6,FALSE)</f>
        <v>#N/A</v>
      </c>
      <c r="I63" s="127"/>
      <c r="J63" s="175" t="e">
        <f ca="1">VLOOKUP(CONCATENATE(H63,"-",I63),CatProdSpec!H:I,2,FALSE)</f>
        <v>#N/A</v>
      </c>
      <c r="K63" s="51" t="str">
        <f ca="1">IFERROR(IF(OR(D63="",VLOOKUP(D63,CatCostInp!$E$2:$K$88,7,FALSE)=0),"",VLOOKUP(D63,CatCostInp!$E$2:$K$88,7,FALSE)),"")</f>
        <v/>
      </c>
      <c r="L63" s="30"/>
      <c r="M63" s="1" t="str">
        <f ca="1">IF(L63=Setup!$C$10,"Grant",IF(Pharmaceuticals!L63=Setup!$C$11,"Local",IF(Pharmaceuticals!L63=Setup!$C$12,"Other","")))</f>
        <v/>
      </c>
      <c r="N63" s="33"/>
      <c r="O63" s="148"/>
      <c r="P63" s="33"/>
      <c r="Q63" s="36" t="str">
        <f t="shared" si="3"/>
        <v/>
      </c>
      <c r="R63" s="35"/>
      <c r="S63" s="32" t="str">
        <f t="shared" si="4"/>
        <v/>
      </c>
      <c r="T63" s="35"/>
      <c r="U63" s="32" t="str">
        <f t="shared" si="5"/>
        <v/>
      </c>
      <c r="V63" s="35"/>
      <c r="W63" s="36" t="str">
        <f t="shared" si="8"/>
        <v/>
      </c>
      <c r="X63" s="36" t="str">
        <f t="shared" si="9"/>
        <v/>
      </c>
      <c r="Y63" s="36" t="str">
        <f t="shared" si="10"/>
        <v/>
      </c>
      <c r="Z63" s="55"/>
      <c r="AA63" s="37"/>
      <c r="AB63" s="148"/>
      <c r="AC63" s="35"/>
      <c r="AD63" s="32" t="str">
        <f t="shared" si="11"/>
        <v/>
      </c>
      <c r="AE63" s="35"/>
      <c r="AF63" s="32" t="str">
        <f t="shared" si="12"/>
        <v/>
      </c>
      <c r="AG63" s="35"/>
      <c r="AH63" s="32" t="str">
        <f t="shared" si="13"/>
        <v/>
      </c>
      <c r="AI63" s="35"/>
      <c r="AJ63" s="36" t="str">
        <f t="shared" si="14"/>
        <v/>
      </c>
      <c r="AK63" s="36" t="str">
        <f t="shared" si="15"/>
        <v/>
      </c>
      <c r="AL63" s="36" t="str">
        <f t="shared" si="16"/>
        <v/>
      </c>
      <c r="AM63" s="55"/>
      <c r="AN63" s="34"/>
      <c r="AO63" s="148"/>
      <c r="AP63" s="34"/>
      <c r="AQ63" s="32" t="str">
        <f t="shared" si="17"/>
        <v/>
      </c>
      <c r="AR63" s="34"/>
      <c r="AS63" s="32" t="str">
        <f t="shared" si="18"/>
        <v/>
      </c>
      <c r="AT63" s="34"/>
      <c r="AU63" s="32" t="str">
        <f t="shared" si="19"/>
        <v/>
      </c>
      <c r="AV63" s="35"/>
      <c r="AW63" s="36" t="str">
        <f t="shared" si="20"/>
        <v/>
      </c>
      <c r="AX63" s="36" t="str">
        <f t="shared" si="21"/>
        <v/>
      </c>
      <c r="AY63" s="36" t="str">
        <f t="shared" si="22"/>
        <v/>
      </c>
      <c r="AZ63" s="55"/>
      <c r="BA63" s="34"/>
      <c r="BB63" s="148"/>
      <c r="BC63" s="34"/>
      <c r="BD63" s="32" t="str">
        <f t="shared" si="23"/>
        <v/>
      </c>
      <c r="BE63" s="34"/>
      <c r="BF63" s="32" t="str">
        <f t="shared" si="24"/>
        <v/>
      </c>
      <c r="BG63" s="34"/>
      <c r="BH63" s="32" t="str">
        <f t="shared" si="25"/>
        <v/>
      </c>
      <c r="BI63" s="34"/>
      <c r="BJ63" s="36" t="str">
        <f t="shared" si="26"/>
        <v/>
      </c>
      <c r="BK63" s="36" t="str">
        <f t="shared" si="27"/>
        <v/>
      </c>
      <c r="BL63" s="36" t="str">
        <f t="shared" si="28"/>
        <v/>
      </c>
      <c r="BM63" s="55"/>
      <c r="BN63" s="36" t="str">
        <f t="shared" si="29"/>
        <v/>
      </c>
      <c r="BO63" s="36" t="str">
        <f t="shared" si="30"/>
        <v/>
      </c>
      <c r="BP63" s="31"/>
      <c r="BQ63" s="38"/>
      <c r="BS63" s="120" t="e">
        <f t="shared" ca="1" si="6"/>
        <v>#REF!</v>
      </c>
      <c r="BT63" s="120" t="e">
        <f t="shared" ca="1" si="7"/>
        <v>#VALUE!</v>
      </c>
    </row>
    <row r="64" spans="1:72" s="2" customFormat="1" ht="25" customHeight="1" x14ac:dyDescent="0.2">
      <c r="A64" s="52" t="str">
        <f>IFERROR(IF(#REF!&lt;&gt;"",A63+1,""),"")</f>
        <v/>
      </c>
      <c r="B64" s="157" t="e">
        <f>CONCATENATE(#REF!,"-",#REF!,"--",F64,"---",#REF!)</f>
        <v>#REF!</v>
      </c>
      <c r="C64" s="157" t="e">
        <f t="shared" ca="1" si="0"/>
        <v>#VALUE!</v>
      </c>
      <c r="D64" s="29"/>
      <c r="E64" s="155" t="e">
        <f t="shared" si="33"/>
        <v>#VALUE!</v>
      </c>
      <c r="F64" s="155" t="e">
        <f t="shared" si="34"/>
        <v>#VALUE!</v>
      </c>
      <c r="G64" s="126"/>
      <c r="H64" s="151" t="e">
        <f ca="1">VLOOKUP(G64,CatProd!B:G,6,FALSE)</f>
        <v>#N/A</v>
      </c>
      <c r="I64" s="127"/>
      <c r="J64" s="175" t="e">
        <f ca="1">VLOOKUP(CONCATENATE(H64,"-",I64),CatProdSpec!H:I,2,FALSE)</f>
        <v>#N/A</v>
      </c>
      <c r="K64" s="51" t="str">
        <f ca="1">IFERROR(IF(OR(D64="",VLOOKUP(D64,CatCostInp!$E$2:$K$88,7,FALSE)=0),"",VLOOKUP(D64,CatCostInp!$E$2:$K$88,7,FALSE)),"")</f>
        <v/>
      </c>
      <c r="L64" s="30"/>
      <c r="M64" s="1" t="str">
        <f ca="1">IF(L64=Setup!$C$10,"Grant",IF(Pharmaceuticals!L64=Setup!$C$11,"Local",IF(Pharmaceuticals!L64=Setup!$C$12,"Other","")))</f>
        <v/>
      </c>
      <c r="N64" s="33"/>
      <c r="O64" s="148"/>
      <c r="P64" s="33"/>
      <c r="Q64" s="36" t="str">
        <f t="shared" si="3"/>
        <v/>
      </c>
      <c r="R64" s="35"/>
      <c r="S64" s="32" t="str">
        <f t="shared" si="4"/>
        <v/>
      </c>
      <c r="T64" s="35"/>
      <c r="U64" s="32" t="str">
        <f t="shared" si="5"/>
        <v/>
      </c>
      <c r="V64" s="35"/>
      <c r="W64" s="36" t="str">
        <f t="shared" si="8"/>
        <v/>
      </c>
      <c r="X64" s="36" t="str">
        <f t="shared" si="9"/>
        <v/>
      </c>
      <c r="Y64" s="36" t="str">
        <f t="shared" si="10"/>
        <v/>
      </c>
      <c r="Z64" s="55"/>
      <c r="AA64" s="37"/>
      <c r="AB64" s="148"/>
      <c r="AC64" s="35"/>
      <c r="AD64" s="32" t="str">
        <f t="shared" si="11"/>
        <v/>
      </c>
      <c r="AE64" s="35"/>
      <c r="AF64" s="32" t="str">
        <f t="shared" si="12"/>
        <v/>
      </c>
      <c r="AG64" s="35"/>
      <c r="AH64" s="32" t="str">
        <f t="shared" si="13"/>
        <v/>
      </c>
      <c r="AI64" s="35"/>
      <c r="AJ64" s="36" t="str">
        <f t="shared" si="14"/>
        <v/>
      </c>
      <c r="AK64" s="36" t="str">
        <f t="shared" si="15"/>
        <v/>
      </c>
      <c r="AL64" s="36" t="str">
        <f t="shared" si="16"/>
        <v/>
      </c>
      <c r="AM64" s="55"/>
      <c r="AN64" s="34"/>
      <c r="AO64" s="148"/>
      <c r="AP64" s="34"/>
      <c r="AQ64" s="32" t="str">
        <f t="shared" si="17"/>
        <v/>
      </c>
      <c r="AR64" s="34"/>
      <c r="AS64" s="32" t="str">
        <f t="shared" si="18"/>
        <v/>
      </c>
      <c r="AT64" s="34"/>
      <c r="AU64" s="32" t="str">
        <f t="shared" si="19"/>
        <v/>
      </c>
      <c r="AV64" s="35"/>
      <c r="AW64" s="36" t="str">
        <f t="shared" si="20"/>
        <v/>
      </c>
      <c r="AX64" s="36" t="str">
        <f t="shared" si="21"/>
        <v/>
      </c>
      <c r="AY64" s="36" t="str">
        <f t="shared" si="22"/>
        <v/>
      </c>
      <c r="AZ64" s="55"/>
      <c r="BA64" s="34"/>
      <c r="BB64" s="148"/>
      <c r="BC64" s="34"/>
      <c r="BD64" s="32" t="str">
        <f t="shared" si="23"/>
        <v/>
      </c>
      <c r="BE64" s="34"/>
      <c r="BF64" s="32" t="str">
        <f t="shared" si="24"/>
        <v/>
      </c>
      <c r="BG64" s="34"/>
      <c r="BH64" s="32" t="str">
        <f t="shared" si="25"/>
        <v/>
      </c>
      <c r="BI64" s="34"/>
      <c r="BJ64" s="36" t="str">
        <f t="shared" si="26"/>
        <v/>
      </c>
      <c r="BK64" s="36" t="str">
        <f t="shared" si="27"/>
        <v/>
      </c>
      <c r="BL64" s="36" t="str">
        <f t="shared" si="28"/>
        <v/>
      </c>
      <c r="BM64" s="55"/>
      <c r="BN64" s="36" t="str">
        <f t="shared" si="29"/>
        <v/>
      </c>
      <c r="BO64" s="36" t="str">
        <f t="shared" si="30"/>
        <v/>
      </c>
      <c r="BP64" s="31"/>
      <c r="BQ64" s="38"/>
      <c r="BS64" s="120" t="e">
        <f t="shared" ca="1" si="6"/>
        <v>#REF!</v>
      </c>
      <c r="BT64" s="120" t="e">
        <f t="shared" ca="1" si="7"/>
        <v>#VALUE!</v>
      </c>
    </row>
    <row r="65" spans="1:72" s="2" customFormat="1" ht="25" customHeight="1" x14ac:dyDescent="0.2">
      <c r="A65" s="52" t="str">
        <f>IFERROR(IF(#REF!&lt;&gt;"",A64+1,""),"")</f>
        <v/>
      </c>
      <c r="B65" s="157" t="e">
        <f>CONCATENATE(#REF!,"-",#REF!,"--",F65,"---",#REF!)</f>
        <v>#REF!</v>
      </c>
      <c r="C65" s="157" t="e">
        <f t="shared" ca="1" si="0"/>
        <v>#VALUE!</v>
      </c>
      <c r="D65" s="29"/>
      <c r="E65" s="155" t="e">
        <f t="shared" si="33"/>
        <v>#VALUE!</v>
      </c>
      <c r="F65" s="155" t="e">
        <f t="shared" si="34"/>
        <v>#VALUE!</v>
      </c>
      <c r="G65" s="126"/>
      <c r="H65" s="151" t="e">
        <f ca="1">VLOOKUP(G65,CatProd!B:G,6,FALSE)</f>
        <v>#N/A</v>
      </c>
      <c r="I65" s="127"/>
      <c r="J65" s="175" t="e">
        <f ca="1">VLOOKUP(CONCATENATE(H65,"-",I65),CatProdSpec!H:I,2,FALSE)</f>
        <v>#N/A</v>
      </c>
      <c r="K65" s="51" t="str">
        <f ca="1">IFERROR(IF(OR(D65="",VLOOKUP(D65,CatCostInp!$E$2:$K$88,7,FALSE)=0),"",VLOOKUP(D65,CatCostInp!$E$2:$K$88,7,FALSE)),"")</f>
        <v/>
      </c>
      <c r="L65" s="30"/>
      <c r="M65" s="1" t="str">
        <f ca="1">IF(L65=Setup!$C$10,"Grant",IF(Pharmaceuticals!L65=Setup!$C$11,"Local",IF(Pharmaceuticals!L65=Setup!$C$12,"Other","")))</f>
        <v/>
      </c>
      <c r="N65" s="33"/>
      <c r="O65" s="148"/>
      <c r="P65" s="33"/>
      <c r="Q65" s="36" t="str">
        <f t="shared" si="3"/>
        <v/>
      </c>
      <c r="R65" s="35"/>
      <c r="S65" s="32" t="str">
        <f t="shared" si="4"/>
        <v/>
      </c>
      <c r="T65" s="35"/>
      <c r="U65" s="32" t="str">
        <f t="shared" si="5"/>
        <v/>
      </c>
      <c r="V65" s="35"/>
      <c r="W65" s="36" t="str">
        <f t="shared" si="8"/>
        <v/>
      </c>
      <c r="X65" s="36" t="str">
        <f t="shared" si="9"/>
        <v/>
      </c>
      <c r="Y65" s="36" t="str">
        <f t="shared" si="10"/>
        <v/>
      </c>
      <c r="Z65" s="55"/>
      <c r="AA65" s="37"/>
      <c r="AB65" s="148"/>
      <c r="AC65" s="35"/>
      <c r="AD65" s="32" t="str">
        <f t="shared" si="11"/>
        <v/>
      </c>
      <c r="AE65" s="35"/>
      <c r="AF65" s="32" t="str">
        <f t="shared" si="12"/>
        <v/>
      </c>
      <c r="AG65" s="35"/>
      <c r="AH65" s="32" t="str">
        <f t="shared" si="13"/>
        <v/>
      </c>
      <c r="AI65" s="35"/>
      <c r="AJ65" s="36" t="str">
        <f t="shared" si="14"/>
        <v/>
      </c>
      <c r="AK65" s="36" t="str">
        <f t="shared" si="15"/>
        <v/>
      </c>
      <c r="AL65" s="36" t="str">
        <f t="shared" si="16"/>
        <v/>
      </c>
      <c r="AM65" s="55"/>
      <c r="AN65" s="34"/>
      <c r="AO65" s="148"/>
      <c r="AP65" s="34"/>
      <c r="AQ65" s="32" t="str">
        <f t="shared" si="17"/>
        <v/>
      </c>
      <c r="AR65" s="34"/>
      <c r="AS65" s="32" t="str">
        <f t="shared" si="18"/>
        <v/>
      </c>
      <c r="AT65" s="34"/>
      <c r="AU65" s="32" t="str">
        <f t="shared" si="19"/>
        <v/>
      </c>
      <c r="AV65" s="35"/>
      <c r="AW65" s="36" t="str">
        <f t="shared" si="20"/>
        <v/>
      </c>
      <c r="AX65" s="36" t="str">
        <f t="shared" si="21"/>
        <v/>
      </c>
      <c r="AY65" s="36" t="str">
        <f t="shared" si="22"/>
        <v/>
      </c>
      <c r="AZ65" s="55"/>
      <c r="BA65" s="34"/>
      <c r="BB65" s="148"/>
      <c r="BC65" s="34"/>
      <c r="BD65" s="32" t="str">
        <f t="shared" si="23"/>
        <v/>
      </c>
      <c r="BE65" s="34"/>
      <c r="BF65" s="32" t="str">
        <f t="shared" si="24"/>
        <v/>
      </c>
      <c r="BG65" s="34"/>
      <c r="BH65" s="32" t="str">
        <f t="shared" si="25"/>
        <v/>
      </c>
      <c r="BI65" s="34"/>
      <c r="BJ65" s="36" t="str">
        <f t="shared" si="26"/>
        <v/>
      </c>
      <c r="BK65" s="36" t="str">
        <f t="shared" si="27"/>
        <v/>
      </c>
      <c r="BL65" s="36" t="str">
        <f t="shared" si="28"/>
        <v/>
      </c>
      <c r="BM65" s="55"/>
      <c r="BN65" s="36" t="str">
        <f t="shared" si="29"/>
        <v/>
      </c>
      <c r="BO65" s="36" t="str">
        <f t="shared" si="30"/>
        <v/>
      </c>
      <c r="BP65" s="31"/>
      <c r="BQ65" s="38"/>
      <c r="BS65" s="120" t="e">
        <f t="shared" ca="1" si="6"/>
        <v>#REF!</v>
      </c>
      <c r="BT65" s="120" t="e">
        <f t="shared" ca="1" si="7"/>
        <v>#VALUE!</v>
      </c>
    </row>
    <row r="66" spans="1:72" s="2" customFormat="1" ht="25" customHeight="1" x14ac:dyDescent="0.2">
      <c r="A66" s="52" t="str">
        <f>IFERROR(IF(#REF!&lt;&gt;"",A65+1,""),"")</f>
        <v/>
      </c>
      <c r="B66" s="157" t="e">
        <f>CONCATENATE(#REF!,"-",#REF!,"--",F66,"---",#REF!)</f>
        <v>#REF!</v>
      </c>
      <c r="C66" s="157" t="e">
        <f t="shared" ref="C66:C129" ca="1" si="35">CONCATENATE(F66,"--",H66,"---",J66)</f>
        <v>#VALUE!</v>
      </c>
      <c r="D66" s="29"/>
      <c r="E66" s="155" t="e">
        <f t="shared" si="33"/>
        <v>#VALUE!</v>
      </c>
      <c r="F66" s="155" t="e">
        <f t="shared" si="34"/>
        <v>#VALUE!</v>
      </c>
      <c r="G66" s="126"/>
      <c r="H66" s="151" t="e">
        <f ca="1">VLOOKUP(G66,CatProd!B:G,6,FALSE)</f>
        <v>#N/A</v>
      </c>
      <c r="I66" s="127"/>
      <c r="J66" s="175" t="e">
        <f ca="1">VLOOKUP(CONCATENATE(H66,"-",I66),CatProdSpec!H:I,2,FALSE)</f>
        <v>#N/A</v>
      </c>
      <c r="K66" s="51" t="str">
        <f ca="1">IFERROR(IF(OR(D66="",VLOOKUP(D66,CatCostInp!$E$2:$K$88,7,FALSE)=0),"",VLOOKUP(D66,CatCostInp!$E$2:$K$88,7,FALSE)),"")</f>
        <v/>
      </c>
      <c r="L66" s="30"/>
      <c r="M66" s="1" t="str">
        <f ca="1">IF(L66=Setup!$C$10,"Grant",IF(Pharmaceuticals!L66=Setup!$C$11,"Local",IF(Pharmaceuticals!L66=Setup!$C$12,"Other","")))</f>
        <v/>
      </c>
      <c r="N66" s="33"/>
      <c r="O66" s="148"/>
      <c r="P66" s="33"/>
      <c r="Q66" s="36" t="str">
        <f t="shared" si="3"/>
        <v/>
      </c>
      <c r="R66" s="35"/>
      <c r="S66" s="32" t="str">
        <f t="shared" si="4"/>
        <v/>
      </c>
      <c r="T66" s="35"/>
      <c r="U66" s="32" t="str">
        <f t="shared" si="5"/>
        <v/>
      </c>
      <c r="V66" s="35"/>
      <c r="W66" s="36" t="str">
        <f t="shared" si="8"/>
        <v/>
      </c>
      <c r="X66" s="36" t="str">
        <f t="shared" si="9"/>
        <v/>
      </c>
      <c r="Y66" s="36" t="str">
        <f t="shared" si="10"/>
        <v/>
      </c>
      <c r="Z66" s="55"/>
      <c r="AA66" s="37"/>
      <c r="AB66" s="148"/>
      <c r="AC66" s="35"/>
      <c r="AD66" s="32" t="str">
        <f t="shared" si="11"/>
        <v/>
      </c>
      <c r="AE66" s="35"/>
      <c r="AF66" s="32" t="str">
        <f t="shared" si="12"/>
        <v/>
      </c>
      <c r="AG66" s="35"/>
      <c r="AH66" s="32" t="str">
        <f t="shared" si="13"/>
        <v/>
      </c>
      <c r="AI66" s="35"/>
      <c r="AJ66" s="36" t="str">
        <f t="shared" si="14"/>
        <v/>
      </c>
      <c r="AK66" s="36" t="str">
        <f t="shared" si="15"/>
        <v/>
      </c>
      <c r="AL66" s="36" t="str">
        <f t="shared" si="16"/>
        <v/>
      </c>
      <c r="AM66" s="55"/>
      <c r="AN66" s="34"/>
      <c r="AO66" s="148"/>
      <c r="AP66" s="34"/>
      <c r="AQ66" s="32" t="str">
        <f t="shared" si="17"/>
        <v/>
      </c>
      <c r="AR66" s="34"/>
      <c r="AS66" s="32" t="str">
        <f t="shared" si="18"/>
        <v/>
      </c>
      <c r="AT66" s="34"/>
      <c r="AU66" s="32" t="str">
        <f t="shared" si="19"/>
        <v/>
      </c>
      <c r="AV66" s="35"/>
      <c r="AW66" s="36" t="str">
        <f t="shared" si="20"/>
        <v/>
      </c>
      <c r="AX66" s="36" t="str">
        <f t="shared" si="21"/>
        <v/>
      </c>
      <c r="AY66" s="36" t="str">
        <f t="shared" si="22"/>
        <v/>
      </c>
      <c r="AZ66" s="55"/>
      <c r="BA66" s="34"/>
      <c r="BB66" s="148"/>
      <c r="BC66" s="34"/>
      <c r="BD66" s="32" t="str">
        <f t="shared" si="23"/>
        <v/>
      </c>
      <c r="BE66" s="34"/>
      <c r="BF66" s="32" t="str">
        <f t="shared" si="24"/>
        <v/>
      </c>
      <c r="BG66" s="34"/>
      <c r="BH66" s="32" t="str">
        <f t="shared" si="25"/>
        <v/>
      </c>
      <c r="BI66" s="34"/>
      <c r="BJ66" s="36" t="str">
        <f t="shared" si="26"/>
        <v/>
      </c>
      <c r="BK66" s="36" t="str">
        <f t="shared" si="27"/>
        <v/>
      </c>
      <c r="BL66" s="36" t="str">
        <f t="shared" si="28"/>
        <v/>
      </c>
      <c r="BM66" s="55"/>
      <c r="BN66" s="36" t="str">
        <f t="shared" si="29"/>
        <v/>
      </c>
      <c r="BO66" s="36" t="str">
        <f t="shared" si="30"/>
        <v/>
      </c>
      <c r="BP66" s="31"/>
      <c r="BQ66" s="38"/>
      <c r="BS66" s="120" t="e">
        <f t="shared" ref="BS66:BS129" ca="1" si="36">IF(OR(B66="--",IFERROR(MATCH(B66,OFFSET(B$1,0,0,ROW()-1,1),0),1)&lt;&gt;1),"",1)</f>
        <v>#REF!</v>
      </c>
      <c r="BT66" s="120" t="e">
        <f t="shared" ref="BT66:BT129" ca="1" si="37">IF(OR(C66="--",IFERROR(MATCH(C66,OFFSET(C$1,0,0,ROW()-1,1),0),1)&lt;&gt;1),"",1)</f>
        <v>#VALUE!</v>
      </c>
    </row>
    <row r="67" spans="1:72" s="10" customFormat="1" ht="25" customHeight="1" x14ac:dyDescent="0.2">
      <c r="A67" s="52" t="str">
        <f>IFERROR(IF(#REF!&lt;&gt;"",A66+1,""),"")</f>
        <v/>
      </c>
      <c r="B67" s="157" t="e">
        <f>CONCATENATE(#REF!,"-",#REF!,"--",F67,"---",#REF!)</f>
        <v>#REF!</v>
      </c>
      <c r="C67" s="157" t="e">
        <f t="shared" ca="1" si="35"/>
        <v>#VALUE!</v>
      </c>
      <c r="D67" s="29"/>
      <c r="E67" s="155" t="e">
        <f t="shared" ref="E67:E130" si="38">LEFT(D67,FIND(".",D67,1)-1)</f>
        <v>#VALUE!</v>
      </c>
      <c r="F67" s="155" t="e">
        <f t="shared" ref="F67:F130" si="39">LEFT(D67,FIND(".",D67,1)+1)</f>
        <v>#VALUE!</v>
      </c>
      <c r="G67" s="126"/>
      <c r="H67" s="151" t="e">
        <f ca="1">VLOOKUP(G67,CatProd!B:G,6,FALSE)</f>
        <v>#N/A</v>
      </c>
      <c r="I67" s="127"/>
      <c r="J67" s="175" t="e">
        <f ca="1">VLOOKUP(CONCATENATE(H67,"-",I67),CatProdSpec!H:I,2,FALSE)</f>
        <v>#N/A</v>
      </c>
      <c r="K67" s="51" t="str">
        <f ca="1">IFERROR(IF(OR(D67="",VLOOKUP(D67,CatCostInp!$E$2:$K$88,7,FALSE)=0),"",VLOOKUP(D67,CatCostInp!$E$2:$K$88,7,FALSE)),"")</f>
        <v/>
      </c>
      <c r="L67" s="30"/>
      <c r="M67" s="1" t="str">
        <f ca="1">IF(L67=Setup!$C$10,"Grant",IF(Pharmaceuticals!L67=Setup!$C$11,"Local",IF(Pharmaceuticals!L67=Setup!$C$12,"Other","")))</f>
        <v/>
      </c>
      <c r="N67" s="33"/>
      <c r="O67" s="148"/>
      <c r="P67" s="33"/>
      <c r="Q67" s="36" t="str">
        <f t="shared" ref="Q67:Q130" si="40">IFERROR(IF(AND(NOT(P67=""),NOT(O67="")),P67*O67,""),"")</f>
        <v/>
      </c>
      <c r="R67" s="35"/>
      <c r="S67" s="32" t="str">
        <f t="shared" ref="S67:S130" si="41">IFERROR(IF(AND(NOT(R67=""),NOT(O67="")),R67*O67,""),"")</f>
        <v/>
      </c>
      <c r="T67" s="35"/>
      <c r="U67" s="32" t="str">
        <f t="shared" ref="U67:U130" si="42">IFERROR(IF(AND(NOT(T67=""),NOT(O67="")),T67*O67,""),"")</f>
        <v/>
      </c>
      <c r="V67" s="35"/>
      <c r="W67" s="36" t="str">
        <f t="shared" ref="W67:W130" si="43">IFERROR(IF(AND(NOT(V67=""),NOT(O67="")),V67*O67,""),"")</f>
        <v/>
      </c>
      <c r="X67" s="36" t="str">
        <f t="shared" ref="X67:X130" si="44">IFERROR(IF(OR(NOT(P67=""),NOT(V67=""),NOT(R67=""),NOT(T67="")),P67+V67+R67+T67,""),"")</f>
        <v/>
      </c>
      <c r="Y67" s="36" t="str">
        <f t="shared" ref="Y67:Y130" si="45">IF(SUM(Q67,S67,U67,W67)&gt;0,SUM(Q67,S67,U67,W67),"")</f>
        <v/>
      </c>
      <c r="Z67" s="55"/>
      <c r="AA67" s="37"/>
      <c r="AB67" s="148"/>
      <c r="AC67" s="35"/>
      <c r="AD67" s="32" t="str">
        <f t="shared" ref="AD67:AD130" si="46">IFERROR(IF(AND(NOT(AC67=""),NOT(AB67="")),AC67*$AB67,""),"")</f>
        <v/>
      </c>
      <c r="AE67" s="35"/>
      <c r="AF67" s="32" t="str">
        <f t="shared" ref="AF67:AF130" si="47">IFERROR(IF(AND(NOT(AE67=""),NOT(AB67="")),AE67*$AB67,""),"")</f>
        <v/>
      </c>
      <c r="AG67" s="35"/>
      <c r="AH67" s="32" t="str">
        <f t="shared" ref="AH67:AH130" si="48">IFERROR(IF(AND(NOT(AG67=""),NOT(AB67="")),AG67*$AB67,""),"")</f>
        <v/>
      </c>
      <c r="AI67" s="35"/>
      <c r="AJ67" s="36" t="str">
        <f t="shared" ref="AJ67:AJ130" si="49">IFERROR(IF(AND(NOT(AI67=""),NOT(AB67="")),AI67*$AB67,""),"")</f>
        <v/>
      </c>
      <c r="AK67" s="36" t="str">
        <f t="shared" ref="AK67:AK130" si="50">IFERROR(IF(OR(NOT(AC67=""),NOT(AI67=""),NOT(AE67=""),NOT(AG67="")),AC67+AI67+AE67+AG67,""),"")</f>
        <v/>
      </c>
      <c r="AL67" s="36" t="str">
        <f t="shared" ref="AL67:AL130" si="51">IF(SUM(AD67,AJ67,AF67,AH67)&gt;0,SUM(AD67,AJ67,AF67,AH67),"")</f>
        <v/>
      </c>
      <c r="AM67" s="55"/>
      <c r="AN67" s="34"/>
      <c r="AO67" s="148"/>
      <c r="AP67" s="34"/>
      <c r="AQ67" s="32" t="str">
        <f t="shared" ref="AQ67:AQ130" si="52">IFERROR(IF(AND(NOT(AP67=""),NOT(AO67="")),AP67*$AO67,""),"")</f>
        <v/>
      </c>
      <c r="AR67" s="34"/>
      <c r="AS67" s="32" t="str">
        <f t="shared" ref="AS67:AS130" si="53">IFERROR(IF(AND(NOT(AR67=""),NOT(AO67="")),AR67*$AO67,""),"")</f>
        <v/>
      </c>
      <c r="AT67" s="34"/>
      <c r="AU67" s="32" t="str">
        <f t="shared" ref="AU67:AU130" si="54">IFERROR(IF(AND(NOT(AT67=""),NOT(AO67="")),AT67*$AO67,""),"")</f>
        <v/>
      </c>
      <c r="AV67" s="35"/>
      <c r="AW67" s="36" t="str">
        <f t="shared" ref="AW67:AW130" si="55">IFERROR(IF(AND(NOT(AV67=""),NOT(AO67="")),AV67*$AO67,""),"")</f>
        <v/>
      </c>
      <c r="AX67" s="36" t="str">
        <f t="shared" ref="AX67:AX130" si="56">IFERROR(IF(OR(NOT(AP67=""),NOT(AV67=""),NOT(AR67=""),NOT(AT67="")),AP67+AV67+AR67+AT67,""),"")</f>
        <v/>
      </c>
      <c r="AY67" s="36" t="str">
        <f t="shared" ref="AY67:AY130" si="57">IF(SUM(AQ67,AW67,AS67,AU67)&gt;0,SUM(AQ67,AW67,AS67,AU67),"")</f>
        <v/>
      </c>
      <c r="AZ67" s="55"/>
      <c r="BA67" s="34"/>
      <c r="BB67" s="148"/>
      <c r="BC67" s="34"/>
      <c r="BD67" s="32" t="str">
        <f t="shared" ref="BD67:BD130" si="58">IFERROR(IF(AND(NOT(BC67=""),NOT(BB67="")),BC67*$BB67,""),"")</f>
        <v/>
      </c>
      <c r="BE67" s="34"/>
      <c r="BF67" s="32" t="str">
        <f t="shared" ref="BF67:BF130" si="59">IFERROR(IF(AND(NOT(BE67=""),NOT(BB67="")),BE67*$BB67,""),"")</f>
        <v/>
      </c>
      <c r="BG67" s="34"/>
      <c r="BH67" s="32" t="str">
        <f t="shared" ref="BH67:BH130" si="60">IFERROR(IF(AND(NOT(BG67=""),NOT(BB67="")),BG67*$BB67,""),"")</f>
        <v/>
      </c>
      <c r="BI67" s="34"/>
      <c r="BJ67" s="36" t="str">
        <f t="shared" ref="BJ67:BJ130" si="61">IFERROR(IF(AND(NOT(BI67=""),NOT(BB67="")),BI67*$BB67,""),"")</f>
        <v/>
      </c>
      <c r="BK67" s="36" t="str">
        <f t="shared" ref="BK67:BK130" si="62">IFERROR(IF(OR(NOT(BC67=""),NOT(BI67=""),NOT(BE67=""),NOT(BG67="")),BC67+BI67+BE67+BG67,""),"")</f>
        <v/>
      </c>
      <c r="BL67" s="36" t="str">
        <f t="shared" ref="BL67:BL130" si="63">IF(SUM(BD67,BJ67,BF67,BH67)&gt;0,SUM(BD67,BJ67,BF67,BH67),"")</f>
        <v/>
      </c>
      <c r="BM67" s="55"/>
      <c r="BN67" s="36" t="str">
        <f t="shared" ref="BN67:BN130" si="64">IF(SUM(X67,AK67,AX67,BK67)&gt;0,SUM(X67,AK67,AX67,BK67),"")</f>
        <v/>
      </c>
      <c r="BO67" s="36" t="str">
        <f t="shared" ref="BO67:BO130" si="65">IF(SUM(Y67,AL67,AY67,BL67)&gt;0,SUM(Y67,AL67,AY67,BL67),"")</f>
        <v/>
      </c>
      <c r="BP67" s="31"/>
      <c r="BQ67" s="38"/>
      <c r="BS67" s="120" t="e">
        <f t="shared" ca="1" si="36"/>
        <v>#REF!</v>
      </c>
      <c r="BT67" s="120" t="e">
        <f t="shared" ca="1" si="37"/>
        <v>#VALUE!</v>
      </c>
    </row>
    <row r="68" spans="1:72" s="10" customFormat="1" ht="25" customHeight="1" x14ac:dyDescent="0.2">
      <c r="A68" s="52" t="str">
        <f>IFERROR(IF(#REF!&lt;&gt;"",A67+1,""),"")</f>
        <v/>
      </c>
      <c r="B68" s="157" t="e">
        <f>CONCATENATE(#REF!,"-",#REF!,"--",F68,"---",#REF!)</f>
        <v>#REF!</v>
      </c>
      <c r="C68" s="157" t="e">
        <f t="shared" ca="1" si="35"/>
        <v>#VALUE!</v>
      </c>
      <c r="D68" s="29"/>
      <c r="E68" s="155" t="e">
        <f t="shared" si="38"/>
        <v>#VALUE!</v>
      </c>
      <c r="F68" s="155" t="e">
        <f t="shared" si="39"/>
        <v>#VALUE!</v>
      </c>
      <c r="G68" s="126"/>
      <c r="H68" s="151" t="e">
        <f ca="1">VLOOKUP(G68,CatProd!B:G,6,FALSE)</f>
        <v>#N/A</v>
      </c>
      <c r="I68" s="127"/>
      <c r="J68" s="175" t="e">
        <f ca="1">VLOOKUP(CONCATENATE(H68,"-",I68),CatProdSpec!H:I,2,FALSE)</f>
        <v>#N/A</v>
      </c>
      <c r="K68" s="51" t="str">
        <f ca="1">IFERROR(IF(OR(D68="",VLOOKUP(D68,CatCostInp!$E$2:$K$88,7,FALSE)=0),"",VLOOKUP(D68,CatCostInp!$E$2:$K$88,7,FALSE)),"")</f>
        <v/>
      </c>
      <c r="L68" s="30"/>
      <c r="M68" s="1" t="str">
        <f ca="1">IF(L68=Setup!$C$10,"Grant",IF(Pharmaceuticals!L68=Setup!$C$11,"Local",IF(Pharmaceuticals!L68=Setup!$C$12,"Other","")))</f>
        <v/>
      </c>
      <c r="N68" s="33"/>
      <c r="O68" s="148"/>
      <c r="P68" s="33"/>
      <c r="Q68" s="36" t="str">
        <f t="shared" si="40"/>
        <v/>
      </c>
      <c r="R68" s="35"/>
      <c r="S68" s="32" t="str">
        <f t="shared" si="41"/>
        <v/>
      </c>
      <c r="T68" s="35"/>
      <c r="U68" s="32" t="str">
        <f t="shared" si="42"/>
        <v/>
      </c>
      <c r="V68" s="35"/>
      <c r="W68" s="36" t="str">
        <f t="shared" si="43"/>
        <v/>
      </c>
      <c r="X68" s="36" t="str">
        <f t="shared" si="44"/>
        <v/>
      </c>
      <c r="Y68" s="36" t="str">
        <f t="shared" si="45"/>
        <v/>
      </c>
      <c r="Z68" s="55"/>
      <c r="AA68" s="37"/>
      <c r="AB68" s="148"/>
      <c r="AC68" s="35"/>
      <c r="AD68" s="32" t="str">
        <f t="shared" si="46"/>
        <v/>
      </c>
      <c r="AE68" s="35"/>
      <c r="AF68" s="32" t="str">
        <f t="shared" si="47"/>
        <v/>
      </c>
      <c r="AG68" s="35"/>
      <c r="AH68" s="32" t="str">
        <f t="shared" si="48"/>
        <v/>
      </c>
      <c r="AI68" s="35"/>
      <c r="AJ68" s="36" t="str">
        <f t="shared" si="49"/>
        <v/>
      </c>
      <c r="AK68" s="36" t="str">
        <f t="shared" si="50"/>
        <v/>
      </c>
      <c r="AL68" s="36" t="str">
        <f t="shared" si="51"/>
        <v/>
      </c>
      <c r="AM68" s="55"/>
      <c r="AN68" s="34"/>
      <c r="AO68" s="148"/>
      <c r="AP68" s="34"/>
      <c r="AQ68" s="32" t="str">
        <f t="shared" si="52"/>
        <v/>
      </c>
      <c r="AR68" s="34"/>
      <c r="AS68" s="32" t="str">
        <f t="shared" si="53"/>
        <v/>
      </c>
      <c r="AT68" s="34"/>
      <c r="AU68" s="32" t="str">
        <f t="shared" si="54"/>
        <v/>
      </c>
      <c r="AV68" s="35"/>
      <c r="AW68" s="36" t="str">
        <f t="shared" si="55"/>
        <v/>
      </c>
      <c r="AX68" s="36" t="str">
        <f t="shared" si="56"/>
        <v/>
      </c>
      <c r="AY68" s="36" t="str">
        <f t="shared" si="57"/>
        <v/>
      </c>
      <c r="AZ68" s="55"/>
      <c r="BA68" s="34"/>
      <c r="BB68" s="148"/>
      <c r="BC68" s="34"/>
      <c r="BD68" s="32" t="str">
        <f t="shared" si="58"/>
        <v/>
      </c>
      <c r="BE68" s="34"/>
      <c r="BF68" s="32" t="str">
        <f t="shared" si="59"/>
        <v/>
      </c>
      <c r="BG68" s="34"/>
      <c r="BH68" s="32" t="str">
        <f t="shared" si="60"/>
        <v/>
      </c>
      <c r="BI68" s="34"/>
      <c r="BJ68" s="36" t="str">
        <f t="shared" si="61"/>
        <v/>
      </c>
      <c r="BK68" s="36" t="str">
        <f t="shared" si="62"/>
        <v/>
      </c>
      <c r="BL68" s="36" t="str">
        <f t="shared" si="63"/>
        <v/>
      </c>
      <c r="BM68" s="55"/>
      <c r="BN68" s="36" t="str">
        <f t="shared" si="64"/>
        <v/>
      </c>
      <c r="BO68" s="36" t="str">
        <f t="shared" si="65"/>
        <v/>
      </c>
      <c r="BP68" s="31"/>
      <c r="BQ68" s="38"/>
      <c r="BS68" s="120" t="e">
        <f t="shared" ca="1" si="36"/>
        <v>#REF!</v>
      </c>
      <c r="BT68" s="120" t="e">
        <f t="shared" ca="1" si="37"/>
        <v>#VALUE!</v>
      </c>
    </row>
    <row r="69" spans="1:72" s="10" customFormat="1" ht="25" customHeight="1" x14ac:dyDescent="0.2">
      <c r="A69" s="52" t="str">
        <f>IFERROR(IF(#REF!&lt;&gt;"",A68+1,""),"")</f>
        <v/>
      </c>
      <c r="B69" s="157" t="e">
        <f>CONCATENATE(#REF!,"-",#REF!,"--",F69,"---",#REF!)</f>
        <v>#REF!</v>
      </c>
      <c r="C69" s="157" t="e">
        <f t="shared" ca="1" si="35"/>
        <v>#VALUE!</v>
      </c>
      <c r="D69" s="29"/>
      <c r="E69" s="155" t="e">
        <f t="shared" si="38"/>
        <v>#VALUE!</v>
      </c>
      <c r="F69" s="155" t="e">
        <f t="shared" si="39"/>
        <v>#VALUE!</v>
      </c>
      <c r="G69" s="126"/>
      <c r="H69" s="151" t="e">
        <f ca="1">VLOOKUP(G69,CatProd!B:G,6,FALSE)</f>
        <v>#N/A</v>
      </c>
      <c r="I69" s="127"/>
      <c r="J69" s="175" t="e">
        <f ca="1">VLOOKUP(CONCATENATE(H69,"-",I69),CatProdSpec!H:I,2,FALSE)</f>
        <v>#N/A</v>
      </c>
      <c r="K69" s="51" t="str">
        <f ca="1">IFERROR(IF(OR(D69="",VLOOKUP(D69,CatCostInp!$E$2:$K$88,7,FALSE)=0),"",VLOOKUP(D69,CatCostInp!$E$2:$K$88,7,FALSE)),"")</f>
        <v/>
      </c>
      <c r="L69" s="30"/>
      <c r="M69" s="1" t="str">
        <f ca="1">IF(L69=Setup!$C$10,"Grant",IF(Pharmaceuticals!L69=Setup!$C$11,"Local",IF(Pharmaceuticals!L69=Setup!$C$12,"Other","")))</f>
        <v/>
      </c>
      <c r="N69" s="33"/>
      <c r="O69" s="148"/>
      <c r="P69" s="33"/>
      <c r="Q69" s="36" t="str">
        <f t="shared" si="40"/>
        <v/>
      </c>
      <c r="R69" s="35"/>
      <c r="S69" s="32" t="str">
        <f t="shared" si="41"/>
        <v/>
      </c>
      <c r="T69" s="35"/>
      <c r="U69" s="32" t="str">
        <f t="shared" si="42"/>
        <v/>
      </c>
      <c r="V69" s="35"/>
      <c r="W69" s="36" t="str">
        <f t="shared" si="43"/>
        <v/>
      </c>
      <c r="X69" s="36" t="str">
        <f t="shared" si="44"/>
        <v/>
      </c>
      <c r="Y69" s="36" t="str">
        <f t="shared" si="45"/>
        <v/>
      </c>
      <c r="Z69" s="55"/>
      <c r="AA69" s="37"/>
      <c r="AB69" s="148"/>
      <c r="AC69" s="35"/>
      <c r="AD69" s="32" t="str">
        <f t="shared" si="46"/>
        <v/>
      </c>
      <c r="AE69" s="35"/>
      <c r="AF69" s="32" t="str">
        <f t="shared" si="47"/>
        <v/>
      </c>
      <c r="AG69" s="35"/>
      <c r="AH69" s="32" t="str">
        <f t="shared" si="48"/>
        <v/>
      </c>
      <c r="AI69" s="35"/>
      <c r="AJ69" s="36" t="str">
        <f t="shared" si="49"/>
        <v/>
      </c>
      <c r="AK69" s="36" t="str">
        <f t="shared" si="50"/>
        <v/>
      </c>
      <c r="AL69" s="36" t="str">
        <f t="shared" si="51"/>
        <v/>
      </c>
      <c r="AM69" s="55"/>
      <c r="AN69" s="34"/>
      <c r="AO69" s="148"/>
      <c r="AP69" s="34"/>
      <c r="AQ69" s="32" t="str">
        <f t="shared" si="52"/>
        <v/>
      </c>
      <c r="AR69" s="34"/>
      <c r="AS69" s="32" t="str">
        <f t="shared" si="53"/>
        <v/>
      </c>
      <c r="AT69" s="34"/>
      <c r="AU69" s="32" t="str">
        <f t="shared" si="54"/>
        <v/>
      </c>
      <c r="AV69" s="35"/>
      <c r="AW69" s="36" t="str">
        <f t="shared" si="55"/>
        <v/>
      </c>
      <c r="AX69" s="36" t="str">
        <f t="shared" si="56"/>
        <v/>
      </c>
      <c r="AY69" s="36" t="str">
        <f t="shared" si="57"/>
        <v/>
      </c>
      <c r="AZ69" s="55"/>
      <c r="BA69" s="34"/>
      <c r="BB69" s="148"/>
      <c r="BC69" s="34"/>
      <c r="BD69" s="32" t="str">
        <f t="shared" si="58"/>
        <v/>
      </c>
      <c r="BE69" s="34"/>
      <c r="BF69" s="32" t="str">
        <f t="shared" si="59"/>
        <v/>
      </c>
      <c r="BG69" s="34"/>
      <c r="BH69" s="32" t="str">
        <f t="shared" si="60"/>
        <v/>
      </c>
      <c r="BI69" s="34"/>
      <c r="BJ69" s="36" t="str">
        <f t="shared" si="61"/>
        <v/>
      </c>
      <c r="BK69" s="36" t="str">
        <f t="shared" si="62"/>
        <v/>
      </c>
      <c r="BL69" s="36" t="str">
        <f t="shared" si="63"/>
        <v/>
      </c>
      <c r="BM69" s="55"/>
      <c r="BN69" s="36" t="str">
        <f t="shared" si="64"/>
        <v/>
      </c>
      <c r="BO69" s="36" t="str">
        <f t="shared" si="65"/>
        <v/>
      </c>
      <c r="BP69" s="31"/>
      <c r="BQ69" s="38"/>
      <c r="BS69" s="120" t="e">
        <f t="shared" ca="1" si="36"/>
        <v>#REF!</v>
      </c>
      <c r="BT69" s="120" t="e">
        <f t="shared" ca="1" si="37"/>
        <v>#VALUE!</v>
      </c>
    </row>
    <row r="70" spans="1:72" s="10" customFormat="1" ht="25" customHeight="1" x14ac:dyDescent="0.2">
      <c r="A70" s="52" t="str">
        <f>IFERROR(IF(#REF!&lt;&gt;"",A69+1,""),"")</f>
        <v/>
      </c>
      <c r="B70" s="157" t="e">
        <f>CONCATENATE(#REF!,"-",#REF!,"--",F70,"---",#REF!)</f>
        <v>#REF!</v>
      </c>
      <c r="C70" s="157" t="e">
        <f t="shared" ca="1" si="35"/>
        <v>#VALUE!</v>
      </c>
      <c r="D70" s="29"/>
      <c r="E70" s="155" t="e">
        <f t="shared" si="38"/>
        <v>#VALUE!</v>
      </c>
      <c r="F70" s="155" t="e">
        <f t="shared" si="39"/>
        <v>#VALUE!</v>
      </c>
      <c r="G70" s="126"/>
      <c r="H70" s="151" t="e">
        <f ca="1">VLOOKUP(G70,CatProd!B:G,6,FALSE)</f>
        <v>#N/A</v>
      </c>
      <c r="I70" s="127"/>
      <c r="J70" s="175" t="e">
        <f ca="1">VLOOKUP(CONCATENATE(H70,"-",I70),CatProdSpec!H:I,2,FALSE)</f>
        <v>#N/A</v>
      </c>
      <c r="K70" s="51" t="str">
        <f ca="1">IFERROR(IF(OR(D70="",VLOOKUP(D70,CatCostInp!$E$2:$K$88,7,FALSE)=0),"",VLOOKUP(D70,CatCostInp!$E$2:$K$88,7,FALSE)),"")</f>
        <v/>
      </c>
      <c r="L70" s="30"/>
      <c r="M70" s="1" t="str">
        <f ca="1">IF(L70=Setup!$C$10,"Grant",IF(Pharmaceuticals!L70=Setup!$C$11,"Local",IF(Pharmaceuticals!L70=Setup!$C$12,"Other","")))</f>
        <v/>
      </c>
      <c r="N70" s="33"/>
      <c r="O70" s="148"/>
      <c r="P70" s="33"/>
      <c r="Q70" s="36" t="str">
        <f t="shared" si="40"/>
        <v/>
      </c>
      <c r="R70" s="35"/>
      <c r="S70" s="32" t="str">
        <f t="shared" si="41"/>
        <v/>
      </c>
      <c r="T70" s="35"/>
      <c r="U70" s="32" t="str">
        <f t="shared" si="42"/>
        <v/>
      </c>
      <c r="V70" s="35"/>
      <c r="W70" s="36" t="str">
        <f t="shared" si="43"/>
        <v/>
      </c>
      <c r="X70" s="36" t="str">
        <f t="shared" si="44"/>
        <v/>
      </c>
      <c r="Y70" s="36" t="str">
        <f t="shared" si="45"/>
        <v/>
      </c>
      <c r="Z70" s="55"/>
      <c r="AA70" s="37"/>
      <c r="AB70" s="148"/>
      <c r="AC70" s="35"/>
      <c r="AD70" s="32" t="str">
        <f t="shared" si="46"/>
        <v/>
      </c>
      <c r="AE70" s="35"/>
      <c r="AF70" s="32" t="str">
        <f t="shared" si="47"/>
        <v/>
      </c>
      <c r="AG70" s="35"/>
      <c r="AH70" s="32" t="str">
        <f t="shared" si="48"/>
        <v/>
      </c>
      <c r="AI70" s="35"/>
      <c r="AJ70" s="36" t="str">
        <f t="shared" si="49"/>
        <v/>
      </c>
      <c r="AK70" s="36" t="str">
        <f t="shared" si="50"/>
        <v/>
      </c>
      <c r="AL70" s="36" t="str">
        <f t="shared" si="51"/>
        <v/>
      </c>
      <c r="AM70" s="55"/>
      <c r="AN70" s="34"/>
      <c r="AO70" s="148"/>
      <c r="AP70" s="34"/>
      <c r="AQ70" s="32" t="str">
        <f t="shared" si="52"/>
        <v/>
      </c>
      <c r="AR70" s="34"/>
      <c r="AS70" s="32" t="str">
        <f t="shared" si="53"/>
        <v/>
      </c>
      <c r="AT70" s="34"/>
      <c r="AU70" s="32" t="str">
        <f t="shared" si="54"/>
        <v/>
      </c>
      <c r="AV70" s="35"/>
      <c r="AW70" s="36" t="str">
        <f t="shared" si="55"/>
        <v/>
      </c>
      <c r="AX70" s="36" t="str">
        <f t="shared" si="56"/>
        <v/>
      </c>
      <c r="AY70" s="36" t="str">
        <f t="shared" si="57"/>
        <v/>
      </c>
      <c r="AZ70" s="55"/>
      <c r="BA70" s="34"/>
      <c r="BB70" s="148"/>
      <c r="BC70" s="34"/>
      <c r="BD70" s="32" t="str">
        <f t="shared" si="58"/>
        <v/>
      </c>
      <c r="BE70" s="34"/>
      <c r="BF70" s="32" t="str">
        <f t="shared" si="59"/>
        <v/>
      </c>
      <c r="BG70" s="34"/>
      <c r="BH70" s="32" t="str">
        <f t="shared" si="60"/>
        <v/>
      </c>
      <c r="BI70" s="34"/>
      <c r="BJ70" s="36" t="str">
        <f t="shared" si="61"/>
        <v/>
      </c>
      <c r="BK70" s="36" t="str">
        <f t="shared" si="62"/>
        <v/>
      </c>
      <c r="BL70" s="36" t="str">
        <f t="shared" si="63"/>
        <v/>
      </c>
      <c r="BM70" s="55"/>
      <c r="BN70" s="36" t="str">
        <f t="shared" si="64"/>
        <v/>
      </c>
      <c r="BO70" s="36" t="str">
        <f t="shared" si="65"/>
        <v/>
      </c>
      <c r="BP70" s="31"/>
      <c r="BQ70" s="38"/>
      <c r="BS70" s="120" t="e">
        <f t="shared" ca="1" si="36"/>
        <v>#REF!</v>
      </c>
      <c r="BT70" s="120" t="e">
        <f t="shared" ca="1" si="37"/>
        <v>#VALUE!</v>
      </c>
    </row>
    <row r="71" spans="1:72" s="10" customFormat="1" ht="25" customHeight="1" x14ac:dyDescent="0.2">
      <c r="A71" s="52" t="str">
        <f>IFERROR(IF(#REF!&lt;&gt;"",A70+1,""),"")</f>
        <v/>
      </c>
      <c r="B71" s="157" t="e">
        <f>CONCATENATE(#REF!,"-",#REF!,"--",F71,"---",#REF!)</f>
        <v>#REF!</v>
      </c>
      <c r="C71" s="157" t="e">
        <f t="shared" ca="1" si="35"/>
        <v>#VALUE!</v>
      </c>
      <c r="D71" s="29"/>
      <c r="E71" s="155" t="e">
        <f t="shared" si="38"/>
        <v>#VALUE!</v>
      </c>
      <c r="F71" s="155" t="e">
        <f t="shared" si="39"/>
        <v>#VALUE!</v>
      </c>
      <c r="G71" s="126"/>
      <c r="H71" s="151" t="e">
        <f ca="1">VLOOKUP(G71,CatProd!B:G,6,FALSE)</f>
        <v>#N/A</v>
      </c>
      <c r="I71" s="127"/>
      <c r="J71" s="175" t="e">
        <f ca="1">VLOOKUP(CONCATENATE(H71,"-",I71),CatProdSpec!H:I,2,FALSE)</f>
        <v>#N/A</v>
      </c>
      <c r="K71" s="51" t="str">
        <f ca="1">IFERROR(IF(OR(D71="",VLOOKUP(D71,CatCostInp!$E$2:$K$88,7,FALSE)=0),"",VLOOKUP(D71,CatCostInp!$E$2:$K$88,7,FALSE)),"")</f>
        <v/>
      </c>
      <c r="L71" s="30"/>
      <c r="M71" s="1" t="str">
        <f ca="1">IF(L71=Setup!$C$10,"Grant",IF(Pharmaceuticals!L71=Setup!$C$11,"Local",IF(Pharmaceuticals!L71=Setup!$C$12,"Other","")))</f>
        <v/>
      </c>
      <c r="N71" s="33"/>
      <c r="O71" s="148"/>
      <c r="P71" s="33"/>
      <c r="Q71" s="36" t="str">
        <f t="shared" si="40"/>
        <v/>
      </c>
      <c r="R71" s="35"/>
      <c r="S71" s="32" t="str">
        <f t="shared" si="41"/>
        <v/>
      </c>
      <c r="T71" s="35"/>
      <c r="U71" s="32" t="str">
        <f t="shared" si="42"/>
        <v/>
      </c>
      <c r="V71" s="35"/>
      <c r="W71" s="36" t="str">
        <f t="shared" si="43"/>
        <v/>
      </c>
      <c r="X71" s="36" t="str">
        <f t="shared" si="44"/>
        <v/>
      </c>
      <c r="Y71" s="36" t="str">
        <f t="shared" si="45"/>
        <v/>
      </c>
      <c r="Z71" s="55"/>
      <c r="AA71" s="37"/>
      <c r="AB71" s="148"/>
      <c r="AC71" s="35"/>
      <c r="AD71" s="32" t="str">
        <f t="shared" si="46"/>
        <v/>
      </c>
      <c r="AE71" s="35"/>
      <c r="AF71" s="32" t="str">
        <f t="shared" si="47"/>
        <v/>
      </c>
      <c r="AG71" s="35"/>
      <c r="AH71" s="32" t="str">
        <f t="shared" si="48"/>
        <v/>
      </c>
      <c r="AI71" s="35"/>
      <c r="AJ71" s="36" t="str">
        <f t="shared" si="49"/>
        <v/>
      </c>
      <c r="AK71" s="36" t="str">
        <f t="shared" si="50"/>
        <v/>
      </c>
      <c r="AL71" s="36" t="str">
        <f t="shared" si="51"/>
        <v/>
      </c>
      <c r="AM71" s="55"/>
      <c r="AN71" s="34"/>
      <c r="AO71" s="148"/>
      <c r="AP71" s="34"/>
      <c r="AQ71" s="32" t="str">
        <f t="shared" si="52"/>
        <v/>
      </c>
      <c r="AR71" s="34"/>
      <c r="AS71" s="32" t="str">
        <f t="shared" si="53"/>
        <v/>
      </c>
      <c r="AT71" s="34"/>
      <c r="AU71" s="32" t="str">
        <f t="shared" si="54"/>
        <v/>
      </c>
      <c r="AV71" s="35"/>
      <c r="AW71" s="36" t="str">
        <f t="shared" si="55"/>
        <v/>
      </c>
      <c r="AX71" s="36" t="str">
        <f t="shared" si="56"/>
        <v/>
      </c>
      <c r="AY71" s="36" t="str">
        <f t="shared" si="57"/>
        <v/>
      </c>
      <c r="AZ71" s="55"/>
      <c r="BA71" s="34"/>
      <c r="BB71" s="148"/>
      <c r="BC71" s="34"/>
      <c r="BD71" s="32" t="str">
        <f t="shared" si="58"/>
        <v/>
      </c>
      <c r="BE71" s="34"/>
      <c r="BF71" s="32" t="str">
        <f t="shared" si="59"/>
        <v/>
      </c>
      <c r="BG71" s="34"/>
      <c r="BH71" s="32" t="str">
        <f t="shared" si="60"/>
        <v/>
      </c>
      <c r="BI71" s="34"/>
      <c r="BJ71" s="36" t="str">
        <f t="shared" si="61"/>
        <v/>
      </c>
      <c r="BK71" s="36" t="str">
        <f t="shared" si="62"/>
        <v/>
      </c>
      <c r="BL71" s="36" t="str">
        <f t="shared" si="63"/>
        <v/>
      </c>
      <c r="BM71" s="55"/>
      <c r="BN71" s="36" t="str">
        <f t="shared" si="64"/>
        <v/>
      </c>
      <c r="BO71" s="36" t="str">
        <f t="shared" si="65"/>
        <v/>
      </c>
      <c r="BP71" s="31"/>
      <c r="BQ71" s="38"/>
      <c r="BS71" s="120" t="e">
        <f t="shared" ca="1" si="36"/>
        <v>#REF!</v>
      </c>
      <c r="BT71" s="120" t="e">
        <f t="shared" ca="1" si="37"/>
        <v>#VALUE!</v>
      </c>
    </row>
    <row r="72" spans="1:72" s="10" customFormat="1" ht="25" customHeight="1" x14ac:dyDescent="0.2">
      <c r="A72" s="52" t="str">
        <f>IFERROR(IF(#REF!&lt;&gt;"",A71+1,""),"")</f>
        <v/>
      </c>
      <c r="B72" s="157" t="e">
        <f>CONCATENATE(#REF!,"-",#REF!,"--",F72,"---",#REF!)</f>
        <v>#REF!</v>
      </c>
      <c r="C72" s="157" t="e">
        <f t="shared" ca="1" si="35"/>
        <v>#VALUE!</v>
      </c>
      <c r="D72" s="29"/>
      <c r="E72" s="155" t="e">
        <f t="shared" si="38"/>
        <v>#VALUE!</v>
      </c>
      <c r="F72" s="155" t="e">
        <f t="shared" si="39"/>
        <v>#VALUE!</v>
      </c>
      <c r="G72" s="126"/>
      <c r="H72" s="151" t="e">
        <f ca="1">VLOOKUP(G72,CatProd!B:G,6,FALSE)</f>
        <v>#N/A</v>
      </c>
      <c r="I72" s="127"/>
      <c r="J72" s="175" t="e">
        <f ca="1">VLOOKUP(CONCATENATE(H72,"-",I72),CatProdSpec!H:I,2,FALSE)</f>
        <v>#N/A</v>
      </c>
      <c r="K72" s="51" t="str">
        <f ca="1">IFERROR(IF(OR(D72="",VLOOKUP(D72,CatCostInp!$E$2:$K$88,7,FALSE)=0),"",VLOOKUP(D72,CatCostInp!$E$2:$K$88,7,FALSE)),"")</f>
        <v/>
      </c>
      <c r="L72" s="30"/>
      <c r="M72" s="1" t="str">
        <f ca="1">IF(L72=Setup!$C$10,"Grant",IF(Pharmaceuticals!L72=Setup!$C$11,"Local",IF(Pharmaceuticals!L72=Setup!$C$12,"Other","")))</f>
        <v/>
      </c>
      <c r="N72" s="33"/>
      <c r="O72" s="148"/>
      <c r="P72" s="33"/>
      <c r="Q72" s="36" t="str">
        <f t="shared" si="40"/>
        <v/>
      </c>
      <c r="R72" s="35"/>
      <c r="S72" s="32" t="str">
        <f t="shared" si="41"/>
        <v/>
      </c>
      <c r="T72" s="35"/>
      <c r="U72" s="32" t="str">
        <f t="shared" si="42"/>
        <v/>
      </c>
      <c r="V72" s="35"/>
      <c r="W72" s="36" t="str">
        <f t="shared" si="43"/>
        <v/>
      </c>
      <c r="X72" s="36" t="str">
        <f t="shared" si="44"/>
        <v/>
      </c>
      <c r="Y72" s="36" t="str">
        <f t="shared" si="45"/>
        <v/>
      </c>
      <c r="Z72" s="55"/>
      <c r="AA72" s="37"/>
      <c r="AB72" s="148"/>
      <c r="AC72" s="35"/>
      <c r="AD72" s="32" t="str">
        <f t="shared" si="46"/>
        <v/>
      </c>
      <c r="AE72" s="35"/>
      <c r="AF72" s="32" t="str">
        <f t="shared" si="47"/>
        <v/>
      </c>
      <c r="AG72" s="35"/>
      <c r="AH72" s="32" t="str">
        <f t="shared" si="48"/>
        <v/>
      </c>
      <c r="AI72" s="35"/>
      <c r="AJ72" s="36" t="str">
        <f t="shared" si="49"/>
        <v/>
      </c>
      <c r="AK72" s="36" t="str">
        <f t="shared" si="50"/>
        <v/>
      </c>
      <c r="AL72" s="36" t="str">
        <f t="shared" si="51"/>
        <v/>
      </c>
      <c r="AM72" s="55"/>
      <c r="AN72" s="34"/>
      <c r="AO72" s="148"/>
      <c r="AP72" s="34"/>
      <c r="AQ72" s="32" t="str">
        <f t="shared" si="52"/>
        <v/>
      </c>
      <c r="AR72" s="34"/>
      <c r="AS72" s="32" t="str">
        <f t="shared" si="53"/>
        <v/>
      </c>
      <c r="AT72" s="34"/>
      <c r="AU72" s="32" t="str">
        <f t="shared" si="54"/>
        <v/>
      </c>
      <c r="AV72" s="35"/>
      <c r="AW72" s="36" t="str">
        <f t="shared" si="55"/>
        <v/>
      </c>
      <c r="AX72" s="36" t="str">
        <f t="shared" si="56"/>
        <v/>
      </c>
      <c r="AY72" s="36" t="str">
        <f t="shared" si="57"/>
        <v/>
      </c>
      <c r="AZ72" s="55"/>
      <c r="BA72" s="34"/>
      <c r="BB72" s="148"/>
      <c r="BC72" s="34"/>
      <c r="BD72" s="32" t="str">
        <f t="shared" si="58"/>
        <v/>
      </c>
      <c r="BE72" s="34"/>
      <c r="BF72" s="32" t="str">
        <f t="shared" si="59"/>
        <v/>
      </c>
      <c r="BG72" s="34"/>
      <c r="BH72" s="32" t="str">
        <f t="shared" si="60"/>
        <v/>
      </c>
      <c r="BI72" s="34"/>
      <c r="BJ72" s="36" t="str">
        <f t="shared" si="61"/>
        <v/>
      </c>
      <c r="BK72" s="36" t="str">
        <f t="shared" si="62"/>
        <v/>
      </c>
      <c r="BL72" s="36" t="str">
        <f t="shared" si="63"/>
        <v/>
      </c>
      <c r="BM72" s="55"/>
      <c r="BN72" s="36" t="str">
        <f t="shared" si="64"/>
        <v/>
      </c>
      <c r="BO72" s="36" t="str">
        <f t="shared" si="65"/>
        <v/>
      </c>
      <c r="BP72" s="31"/>
      <c r="BQ72" s="38"/>
      <c r="BS72" s="120" t="e">
        <f t="shared" ca="1" si="36"/>
        <v>#REF!</v>
      </c>
      <c r="BT72" s="120" t="e">
        <f t="shared" ca="1" si="37"/>
        <v>#VALUE!</v>
      </c>
    </row>
    <row r="73" spans="1:72" s="10" customFormat="1" ht="25" customHeight="1" x14ac:dyDescent="0.2">
      <c r="A73" s="52" t="str">
        <f>IFERROR(IF(#REF!&lt;&gt;"",A72+1,""),"")</f>
        <v/>
      </c>
      <c r="B73" s="157" t="e">
        <f>CONCATENATE(#REF!,"-",#REF!,"--",F73,"---",#REF!)</f>
        <v>#REF!</v>
      </c>
      <c r="C73" s="157" t="e">
        <f t="shared" ca="1" si="35"/>
        <v>#VALUE!</v>
      </c>
      <c r="D73" s="29"/>
      <c r="E73" s="155" t="e">
        <f t="shared" si="38"/>
        <v>#VALUE!</v>
      </c>
      <c r="F73" s="155" t="e">
        <f t="shared" si="39"/>
        <v>#VALUE!</v>
      </c>
      <c r="G73" s="126"/>
      <c r="H73" s="151" t="e">
        <f ca="1">VLOOKUP(G73,CatProd!B:G,6,FALSE)</f>
        <v>#N/A</v>
      </c>
      <c r="I73" s="127"/>
      <c r="J73" s="175" t="e">
        <f ca="1">VLOOKUP(CONCATENATE(H73,"-",I73),CatProdSpec!H:I,2,FALSE)</f>
        <v>#N/A</v>
      </c>
      <c r="K73" s="51" t="str">
        <f ca="1">IFERROR(IF(OR(D73="",VLOOKUP(D73,CatCostInp!$E$2:$K$88,7,FALSE)=0),"",VLOOKUP(D73,CatCostInp!$E$2:$K$88,7,FALSE)),"")</f>
        <v/>
      </c>
      <c r="L73" s="30"/>
      <c r="M73" s="1" t="str">
        <f ca="1">IF(L73=Setup!$C$10,"Grant",IF(Pharmaceuticals!L73=Setup!$C$11,"Local",IF(Pharmaceuticals!L73=Setup!$C$12,"Other","")))</f>
        <v/>
      </c>
      <c r="N73" s="33"/>
      <c r="O73" s="148"/>
      <c r="P73" s="33"/>
      <c r="Q73" s="36" t="str">
        <f t="shared" si="40"/>
        <v/>
      </c>
      <c r="R73" s="35"/>
      <c r="S73" s="32" t="str">
        <f t="shared" si="41"/>
        <v/>
      </c>
      <c r="T73" s="35"/>
      <c r="U73" s="32" t="str">
        <f t="shared" si="42"/>
        <v/>
      </c>
      <c r="V73" s="35"/>
      <c r="W73" s="36" t="str">
        <f t="shared" si="43"/>
        <v/>
      </c>
      <c r="X73" s="36" t="str">
        <f t="shared" si="44"/>
        <v/>
      </c>
      <c r="Y73" s="36" t="str">
        <f t="shared" si="45"/>
        <v/>
      </c>
      <c r="Z73" s="55"/>
      <c r="AA73" s="37"/>
      <c r="AB73" s="148"/>
      <c r="AC73" s="35"/>
      <c r="AD73" s="32" t="str">
        <f t="shared" si="46"/>
        <v/>
      </c>
      <c r="AE73" s="35"/>
      <c r="AF73" s="32" t="str">
        <f t="shared" si="47"/>
        <v/>
      </c>
      <c r="AG73" s="35"/>
      <c r="AH73" s="32" t="str">
        <f t="shared" si="48"/>
        <v/>
      </c>
      <c r="AI73" s="35"/>
      <c r="AJ73" s="36" t="str">
        <f t="shared" si="49"/>
        <v/>
      </c>
      <c r="AK73" s="36" t="str">
        <f t="shared" si="50"/>
        <v/>
      </c>
      <c r="AL73" s="36" t="str">
        <f t="shared" si="51"/>
        <v/>
      </c>
      <c r="AM73" s="55"/>
      <c r="AN73" s="34"/>
      <c r="AO73" s="148"/>
      <c r="AP73" s="34"/>
      <c r="AQ73" s="32" t="str">
        <f t="shared" si="52"/>
        <v/>
      </c>
      <c r="AR73" s="34"/>
      <c r="AS73" s="32" t="str">
        <f t="shared" si="53"/>
        <v/>
      </c>
      <c r="AT73" s="34"/>
      <c r="AU73" s="32" t="str">
        <f t="shared" si="54"/>
        <v/>
      </c>
      <c r="AV73" s="35"/>
      <c r="AW73" s="36" t="str">
        <f t="shared" si="55"/>
        <v/>
      </c>
      <c r="AX73" s="36" t="str">
        <f t="shared" si="56"/>
        <v/>
      </c>
      <c r="AY73" s="36" t="str">
        <f t="shared" si="57"/>
        <v/>
      </c>
      <c r="AZ73" s="55"/>
      <c r="BA73" s="34"/>
      <c r="BB73" s="148"/>
      <c r="BC73" s="34"/>
      <c r="BD73" s="32" t="str">
        <f t="shared" si="58"/>
        <v/>
      </c>
      <c r="BE73" s="34"/>
      <c r="BF73" s="32" t="str">
        <f t="shared" si="59"/>
        <v/>
      </c>
      <c r="BG73" s="34"/>
      <c r="BH73" s="32" t="str">
        <f t="shared" si="60"/>
        <v/>
      </c>
      <c r="BI73" s="34"/>
      <c r="BJ73" s="36" t="str">
        <f t="shared" si="61"/>
        <v/>
      </c>
      <c r="BK73" s="36" t="str">
        <f t="shared" si="62"/>
        <v/>
      </c>
      <c r="BL73" s="36" t="str">
        <f t="shared" si="63"/>
        <v/>
      </c>
      <c r="BM73" s="55"/>
      <c r="BN73" s="36" t="str">
        <f t="shared" si="64"/>
        <v/>
      </c>
      <c r="BO73" s="36" t="str">
        <f t="shared" si="65"/>
        <v/>
      </c>
      <c r="BP73" s="31"/>
      <c r="BQ73" s="38"/>
      <c r="BS73" s="120" t="e">
        <f t="shared" ca="1" si="36"/>
        <v>#REF!</v>
      </c>
      <c r="BT73" s="120" t="e">
        <f t="shared" ca="1" si="37"/>
        <v>#VALUE!</v>
      </c>
    </row>
    <row r="74" spans="1:72" s="10" customFormat="1" ht="25" customHeight="1" x14ac:dyDescent="0.2">
      <c r="A74" s="52" t="str">
        <f>IFERROR(IF(#REF!&lt;&gt;"",A73+1,""),"")</f>
        <v/>
      </c>
      <c r="B74" s="157" t="e">
        <f>CONCATENATE(#REF!,"-",#REF!,"--",F74,"---",#REF!)</f>
        <v>#REF!</v>
      </c>
      <c r="C74" s="157" t="e">
        <f t="shared" ca="1" si="35"/>
        <v>#VALUE!</v>
      </c>
      <c r="D74" s="29"/>
      <c r="E74" s="155" t="e">
        <f t="shared" si="38"/>
        <v>#VALUE!</v>
      </c>
      <c r="F74" s="155" t="e">
        <f t="shared" si="39"/>
        <v>#VALUE!</v>
      </c>
      <c r="G74" s="126"/>
      <c r="H74" s="151" t="e">
        <f ca="1">VLOOKUP(G74,CatProd!B:G,6,FALSE)</f>
        <v>#N/A</v>
      </c>
      <c r="I74" s="127"/>
      <c r="J74" s="175" t="e">
        <f ca="1">VLOOKUP(CONCATENATE(H74,"-",I74),CatProdSpec!H:I,2,FALSE)</f>
        <v>#N/A</v>
      </c>
      <c r="K74" s="51" t="str">
        <f ca="1">IFERROR(IF(OR(D74="",VLOOKUP(D74,CatCostInp!$E$2:$K$88,7,FALSE)=0),"",VLOOKUP(D74,CatCostInp!$E$2:$K$88,7,FALSE)),"")</f>
        <v/>
      </c>
      <c r="L74" s="30"/>
      <c r="M74" s="1" t="str">
        <f ca="1">IF(L74=Setup!$C$10,"Grant",IF(Pharmaceuticals!L74=Setup!$C$11,"Local",IF(Pharmaceuticals!L74=Setup!$C$12,"Other","")))</f>
        <v/>
      </c>
      <c r="N74" s="33"/>
      <c r="O74" s="148"/>
      <c r="P74" s="33"/>
      <c r="Q74" s="36" t="str">
        <f t="shared" si="40"/>
        <v/>
      </c>
      <c r="R74" s="35"/>
      <c r="S74" s="32" t="str">
        <f t="shared" si="41"/>
        <v/>
      </c>
      <c r="T74" s="35"/>
      <c r="U74" s="32" t="str">
        <f t="shared" si="42"/>
        <v/>
      </c>
      <c r="V74" s="35"/>
      <c r="W74" s="36" t="str">
        <f t="shared" si="43"/>
        <v/>
      </c>
      <c r="X74" s="36" t="str">
        <f t="shared" si="44"/>
        <v/>
      </c>
      <c r="Y74" s="36" t="str">
        <f t="shared" si="45"/>
        <v/>
      </c>
      <c r="Z74" s="55"/>
      <c r="AA74" s="37"/>
      <c r="AB74" s="148"/>
      <c r="AC74" s="35"/>
      <c r="AD74" s="32" t="str">
        <f t="shared" si="46"/>
        <v/>
      </c>
      <c r="AE74" s="35"/>
      <c r="AF74" s="32" t="str">
        <f t="shared" si="47"/>
        <v/>
      </c>
      <c r="AG74" s="35"/>
      <c r="AH74" s="32" t="str">
        <f t="shared" si="48"/>
        <v/>
      </c>
      <c r="AI74" s="35"/>
      <c r="AJ74" s="36" t="str">
        <f t="shared" si="49"/>
        <v/>
      </c>
      <c r="AK74" s="36" t="str">
        <f t="shared" si="50"/>
        <v/>
      </c>
      <c r="AL74" s="36" t="str">
        <f t="shared" si="51"/>
        <v/>
      </c>
      <c r="AM74" s="55"/>
      <c r="AN74" s="34"/>
      <c r="AO74" s="148"/>
      <c r="AP74" s="34"/>
      <c r="AQ74" s="32" t="str">
        <f t="shared" si="52"/>
        <v/>
      </c>
      <c r="AR74" s="34"/>
      <c r="AS74" s="32" t="str">
        <f t="shared" si="53"/>
        <v/>
      </c>
      <c r="AT74" s="34"/>
      <c r="AU74" s="32" t="str">
        <f t="shared" si="54"/>
        <v/>
      </c>
      <c r="AV74" s="35"/>
      <c r="AW74" s="36" t="str">
        <f t="shared" si="55"/>
        <v/>
      </c>
      <c r="AX74" s="36" t="str">
        <f t="shared" si="56"/>
        <v/>
      </c>
      <c r="AY74" s="36" t="str">
        <f t="shared" si="57"/>
        <v/>
      </c>
      <c r="AZ74" s="55"/>
      <c r="BA74" s="34"/>
      <c r="BB74" s="148"/>
      <c r="BC74" s="34"/>
      <c r="BD74" s="32" t="str">
        <f t="shared" si="58"/>
        <v/>
      </c>
      <c r="BE74" s="34"/>
      <c r="BF74" s="32" t="str">
        <f t="shared" si="59"/>
        <v/>
      </c>
      <c r="BG74" s="34"/>
      <c r="BH74" s="32" t="str">
        <f t="shared" si="60"/>
        <v/>
      </c>
      <c r="BI74" s="34"/>
      <c r="BJ74" s="36" t="str">
        <f t="shared" si="61"/>
        <v/>
      </c>
      <c r="BK74" s="36" t="str">
        <f t="shared" si="62"/>
        <v/>
      </c>
      <c r="BL74" s="36" t="str">
        <f t="shared" si="63"/>
        <v/>
      </c>
      <c r="BM74" s="55"/>
      <c r="BN74" s="36" t="str">
        <f t="shared" si="64"/>
        <v/>
      </c>
      <c r="BO74" s="36" t="str">
        <f t="shared" si="65"/>
        <v/>
      </c>
      <c r="BP74" s="31"/>
      <c r="BQ74" s="38"/>
      <c r="BS74" s="120" t="e">
        <f t="shared" ca="1" si="36"/>
        <v>#REF!</v>
      </c>
      <c r="BT74" s="120" t="e">
        <f t="shared" ca="1" si="37"/>
        <v>#VALUE!</v>
      </c>
    </row>
    <row r="75" spans="1:72" s="10" customFormat="1" ht="25" customHeight="1" x14ac:dyDescent="0.2">
      <c r="A75" s="52" t="str">
        <f>IFERROR(IF(#REF!&lt;&gt;"",A74+1,""),"")</f>
        <v/>
      </c>
      <c r="B75" s="157" t="e">
        <f>CONCATENATE(#REF!,"-",#REF!,"--",F75,"---",#REF!)</f>
        <v>#REF!</v>
      </c>
      <c r="C75" s="157" t="e">
        <f t="shared" ca="1" si="35"/>
        <v>#VALUE!</v>
      </c>
      <c r="D75" s="29"/>
      <c r="E75" s="155" t="e">
        <f t="shared" si="38"/>
        <v>#VALUE!</v>
      </c>
      <c r="F75" s="155" t="e">
        <f t="shared" si="39"/>
        <v>#VALUE!</v>
      </c>
      <c r="G75" s="126"/>
      <c r="H75" s="151" t="e">
        <f ca="1">VLOOKUP(G75,CatProd!B:G,6,FALSE)</f>
        <v>#N/A</v>
      </c>
      <c r="I75" s="127"/>
      <c r="J75" s="175" t="e">
        <f ca="1">VLOOKUP(CONCATENATE(H75,"-",I75),CatProdSpec!H:I,2,FALSE)</f>
        <v>#N/A</v>
      </c>
      <c r="K75" s="51" t="str">
        <f ca="1">IFERROR(IF(OR(D75="",VLOOKUP(D75,CatCostInp!$E$2:$K$88,7,FALSE)=0),"",VLOOKUP(D75,CatCostInp!$E$2:$K$88,7,FALSE)),"")</f>
        <v/>
      </c>
      <c r="L75" s="30"/>
      <c r="M75" s="1" t="str">
        <f ca="1">IF(L75=Setup!$C$10,"Grant",IF(Pharmaceuticals!L75=Setup!$C$11,"Local",IF(Pharmaceuticals!L75=Setup!$C$12,"Other","")))</f>
        <v/>
      </c>
      <c r="N75" s="33"/>
      <c r="O75" s="148"/>
      <c r="P75" s="33"/>
      <c r="Q75" s="36" t="str">
        <f t="shared" si="40"/>
        <v/>
      </c>
      <c r="R75" s="35"/>
      <c r="S75" s="32" t="str">
        <f t="shared" si="41"/>
        <v/>
      </c>
      <c r="T75" s="35"/>
      <c r="U75" s="32" t="str">
        <f t="shared" si="42"/>
        <v/>
      </c>
      <c r="V75" s="35"/>
      <c r="W75" s="36" t="str">
        <f t="shared" si="43"/>
        <v/>
      </c>
      <c r="X75" s="36" t="str">
        <f t="shared" si="44"/>
        <v/>
      </c>
      <c r="Y75" s="36" t="str">
        <f t="shared" si="45"/>
        <v/>
      </c>
      <c r="Z75" s="55"/>
      <c r="AA75" s="37"/>
      <c r="AB75" s="148"/>
      <c r="AC75" s="35"/>
      <c r="AD75" s="32" t="str">
        <f t="shared" si="46"/>
        <v/>
      </c>
      <c r="AE75" s="35"/>
      <c r="AF75" s="32" t="str">
        <f t="shared" si="47"/>
        <v/>
      </c>
      <c r="AG75" s="35"/>
      <c r="AH75" s="32" t="str">
        <f t="shared" si="48"/>
        <v/>
      </c>
      <c r="AI75" s="35"/>
      <c r="AJ75" s="36" t="str">
        <f t="shared" si="49"/>
        <v/>
      </c>
      <c r="AK75" s="36" t="str">
        <f t="shared" si="50"/>
        <v/>
      </c>
      <c r="AL75" s="36" t="str">
        <f t="shared" si="51"/>
        <v/>
      </c>
      <c r="AM75" s="55"/>
      <c r="AN75" s="34"/>
      <c r="AO75" s="148"/>
      <c r="AP75" s="34"/>
      <c r="AQ75" s="32" t="str">
        <f t="shared" si="52"/>
        <v/>
      </c>
      <c r="AR75" s="34"/>
      <c r="AS75" s="32" t="str">
        <f t="shared" si="53"/>
        <v/>
      </c>
      <c r="AT75" s="34"/>
      <c r="AU75" s="32" t="str">
        <f t="shared" si="54"/>
        <v/>
      </c>
      <c r="AV75" s="35"/>
      <c r="AW75" s="36" t="str">
        <f t="shared" si="55"/>
        <v/>
      </c>
      <c r="AX75" s="36" t="str">
        <f t="shared" si="56"/>
        <v/>
      </c>
      <c r="AY75" s="36" t="str">
        <f t="shared" si="57"/>
        <v/>
      </c>
      <c r="AZ75" s="55"/>
      <c r="BA75" s="34"/>
      <c r="BB75" s="148"/>
      <c r="BC75" s="34"/>
      <c r="BD75" s="32" t="str">
        <f t="shared" si="58"/>
        <v/>
      </c>
      <c r="BE75" s="34"/>
      <c r="BF75" s="32" t="str">
        <f t="shared" si="59"/>
        <v/>
      </c>
      <c r="BG75" s="34"/>
      <c r="BH75" s="32" t="str">
        <f t="shared" si="60"/>
        <v/>
      </c>
      <c r="BI75" s="34"/>
      <c r="BJ75" s="36" t="str">
        <f t="shared" si="61"/>
        <v/>
      </c>
      <c r="BK75" s="36" t="str">
        <f t="shared" si="62"/>
        <v/>
      </c>
      <c r="BL75" s="36" t="str">
        <f t="shared" si="63"/>
        <v/>
      </c>
      <c r="BM75" s="55"/>
      <c r="BN75" s="36" t="str">
        <f t="shared" si="64"/>
        <v/>
      </c>
      <c r="BO75" s="36" t="str">
        <f t="shared" si="65"/>
        <v/>
      </c>
      <c r="BP75" s="31"/>
      <c r="BQ75" s="38"/>
      <c r="BS75" s="120" t="e">
        <f t="shared" ca="1" si="36"/>
        <v>#REF!</v>
      </c>
      <c r="BT75" s="120" t="e">
        <f t="shared" ca="1" si="37"/>
        <v>#VALUE!</v>
      </c>
    </row>
    <row r="76" spans="1:72" s="10" customFormat="1" ht="25" customHeight="1" x14ac:dyDescent="0.2">
      <c r="A76" s="52" t="str">
        <f>IFERROR(IF(#REF!&lt;&gt;"",A75+1,""),"")</f>
        <v/>
      </c>
      <c r="B76" s="157" t="e">
        <f>CONCATENATE(#REF!,"-",#REF!,"--",F76,"---",#REF!)</f>
        <v>#REF!</v>
      </c>
      <c r="C76" s="157" t="e">
        <f t="shared" ca="1" si="35"/>
        <v>#VALUE!</v>
      </c>
      <c r="D76" s="29"/>
      <c r="E76" s="155" t="e">
        <f t="shared" si="38"/>
        <v>#VALUE!</v>
      </c>
      <c r="F76" s="155" t="e">
        <f t="shared" si="39"/>
        <v>#VALUE!</v>
      </c>
      <c r="G76" s="126"/>
      <c r="H76" s="151" t="e">
        <f ca="1">VLOOKUP(G76,CatProd!B:G,6,FALSE)</f>
        <v>#N/A</v>
      </c>
      <c r="I76" s="127"/>
      <c r="J76" s="175" t="e">
        <f ca="1">VLOOKUP(CONCATENATE(H76,"-",I76),CatProdSpec!H:I,2,FALSE)</f>
        <v>#N/A</v>
      </c>
      <c r="K76" s="51" t="str">
        <f ca="1">IFERROR(IF(OR(D76="",VLOOKUP(D76,CatCostInp!$E$2:$K$88,7,FALSE)=0),"",VLOOKUP(D76,CatCostInp!$E$2:$K$88,7,FALSE)),"")</f>
        <v/>
      </c>
      <c r="L76" s="30"/>
      <c r="M76" s="1" t="str">
        <f ca="1">IF(L76=Setup!$C$10,"Grant",IF(Pharmaceuticals!L76=Setup!$C$11,"Local",IF(Pharmaceuticals!L76=Setup!$C$12,"Other","")))</f>
        <v/>
      </c>
      <c r="N76" s="33"/>
      <c r="O76" s="148"/>
      <c r="P76" s="33"/>
      <c r="Q76" s="36" t="str">
        <f t="shared" si="40"/>
        <v/>
      </c>
      <c r="R76" s="35"/>
      <c r="S76" s="32" t="str">
        <f t="shared" si="41"/>
        <v/>
      </c>
      <c r="T76" s="35"/>
      <c r="U76" s="32" t="str">
        <f t="shared" si="42"/>
        <v/>
      </c>
      <c r="V76" s="35"/>
      <c r="W76" s="36" t="str">
        <f t="shared" si="43"/>
        <v/>
      </c>
      <c r="X76" s="36" t="str">
        <f t="shared" si="44"/>
        <v/>
      </c>
      <c r="Y76" s="36" t="str">
        <f t="shared" si="45"/>
        <v/>
      </c>
      <c r="Z76" s="55"/>
      <c r="AA76" s="37"/>
      <c r="AB76" s="148"/>
      <c r="AC76" s="35"/>
      <c r="AD76" s="32" t="str">
        <f t="shared" si="46"/>
        <v/>
      </c>
      <c r="AE76" s="35"/>
      <c r="AF76" s="32" t="str">
        <f t="shared" si="47"/>
        <v/>
      </c>
      <c r="AG76" s="35"/>
      <c r="AH76" s="32" t="str">
        <f t="shared" si="48"/>
        <v/>
      </c>
      <c r="AI76" s="35"/>
      <c r="AJ76" s="36" t="str">
        <f t="shared" si="49"/>
        <v/>
      </c>
      <c r="AK76" s="36" t="str">
        <f t="shared" si="50"/>
        <v/>
      </c>
      <c r="AL76" s="36" t="str">
        <f t="shared" si="51"/>
        <v/>
      </c>
      <c r="AM76" s="55"/>
      <c r="AN76" s="34"/>
      <c r="AO76" s="148"/>
      <c r="AP76" s="34"/>
      <c r="AQ76" s="32" t="str">
        <f t="shared" si="52"/>
        <v/>
      </c>
      <c r="AR76" s="34"/>
      <c r="AS76" s="32" t="str">
        <f t="shared" si="53"/>
        <v/>
      </c>
      <c r="AT76" s="34"/>
      <c r="AU76" s="32" t="str">
        <f t="shared" si="54"/>
        <v/>
      </c>
      <c r="AV76" s="35"/>
      <c r="AW76" s="36" t="str">
        <f t="shared" si="55"/>
        <v/>
      </c>
      <c r="AX76" s="36" t="str">
        <f t="shared" si="56"/>
        <v/>
      </c>
      <c r="AY76" s="36" t="str">
        <f t="shared" si="57"/>
        <v/>
      </c>
      <c r="AZ76" s="55"/>
      <c r="BA76" s="34"/>
      <c r="BB76" s="148"/>
      <c r="BC76" s="34"/>
      <c r="BD76" s="32" t="str">
        <f t="shared" si="58"/>
        <v/>
      </c>
      <c r="BE76" s="34"/>
      <c r="BF76" s="32" t="str">
        <f t="shared" si="59"/>
        <v/>
      </c>
      <c r="BG76" s="34"/>
      <c r="BH76" s="32" t="str">
        <f t="shared" si="60"/>
        <v/>
      </c>
      <c r="BI76" s="34"/>
      <c r="BJ76" s="36" t="str">
        <f t="shared" si="61"/>
        <v/>
      </c>
      <c r="BK76" s="36" t="str">
        <f t="shared" si="62"/>
        <v/>
      </c>
      <c r="BL76" s="36" t="str">
        <f t="shared" si="63"/>
        <v/>
      </c>
      <c r="BM76" s="55"/>
      <c r="BN76" s="36" t="str">
        <f t="shared" si="64"/>
        <v/>
      </c>
      <c r="BO76" s="36" t="str">
        <f t="shared" si="65"/>
        <v/>
      </c>
      <c r="BP76" s="31"/>
      <c r="BQ76" s="38"/>
      <c r="BS76" s="120" t="e">
        <f t="shared" ca="1" si="36"/>
        <v>#REF!</v>
      </c>
      <c r="BT76" s="120" t="e">
        <f t="shared" ca="1" si="37"/>
        <v>#VALUE!</v>
      </c>
    </row>
    <row r="77" spans="1:72" s="10" customFormat="1" ht="25" customHeight="1" x14ac:dyDescent="0.2">
      <c r="A77" s="52" t="str">
        <f>IFERROR(IF(#REF!&lt;&gt;"",A76+1,""),"")</f>
        <v/>
      </c>
      <c r="B77" s="157" t="e">
        <f>CONCATENATE(#REF!,"-",#REF!,"--",F77,"---",#REF!)</f>
        <v>#REF!</v>
      </c>
      <c r="C77" s="157" t="e">
        <f t="shared" ca="1" si="35"/>
        <v>#VALUE!</v>
      </c>
      <c r="D77" s="29"/>
      <c r="E77" s="155" t="e">
        <f t="shared" si="38"/>
        <v>#VALUE!</v>
      </c>
      <c r="F77" s="155" t="e">
        <f t="shared" si="39"/>
        <v>#VALUE!</v>
      </c>
      <c r="G77" s="126"/>
      <c r="H77" s="151" t="e">
        <f ca="1">VLOOKUP(G77,CatProd!B:G,6,FALSE)</f>
        <v>#N/A</v>
      </c>
      <c r="I77" s="127"/>
      <c r="J77" s="175" t="e">
        <f ca="1">VLOOKUP(CONCATENATE(H77,"-",I77),CatProdSpec!H:I,2,FALSE)</f>
        <v>#N/A</v>
      </c>
      <c r="K77" s="51" t="str">
        <f ca="1">IFERROR(IF(OR(D77="",VLOOKUP(D77,CatCostInp!$E$2:$K$88,7,FALSE)=0),"",VLOOKUP(D77,CatCostInp!$E$2:$K$88,7,FALSE)),"")</f>
        <v/>
      </c>
      <c r="L77" s="30"/>
      <c r="M77" s="1" t="str">
        <f ca="1">IF(L77=Setup!$C$10,"Grant",IF(Pharmaceuticals!L77=Setup!$C$11,"Local",IF(Pharmaceuticals!L77=Setup!$C$12,"Other","")))</f>
        <v/>
      </c>
      <c r="N77" s="33"/>
      <c r="O77" s="148"/>
      <c r="P77" s="33"/>
      <c r="Q77" s="36" t="str">
        <f t="shared" si="40"/>
        <v/>
      </c>
      <c r="R77" s="35"/>
      <c r="S77" s="32" t="str">
        <f t="shared" si="41"/>
        <v/>
      </c>
      <c r="T77" s="35"/>
      <c r="U77" s="32" t="str">
        <f t="shared" si="42"/>
        <v/>
      </c>
      <c r="V77" s="35"/>
      <c r="W77" s="36" t="str">
        <f t="shared" si="43"/>
        <v/>
      </c>
      <c r="X77" s="36" t="str">
        <f t="shared" si="44"/>
        <v/>
      </c>
      <c r="Y77" s="36" t="str">
        <f t="shared" si="45"/>
        <v/>
      </c>
      <c r="Z77" s="55"/>
      <c r="AA77" s="37"/>
      <c r="AB77" s="148"/>
      <c r="AC77" s="35"/>
      <c r="AD77" s="32" t="str">
        <f t="shared" si="46"/>
        <v/>
      </c>
      <c r="AE77" s="35"/>
      <c r="AF77" s="32" t="str">
        <f t="shared" si="47"/>
        <v/>
      </c>
      <c r="AG77" s="35"/>
      <c r="AH77" s="32" t="str">
        <f t="shared" si="48"/>
        <v/>
      </c>
      <c r="AI77" s="35"/>
      <c r="AJ77" s="36" t="str">
        <f t="shared" si="49"/>
        <v/>
      </c>
      <c r="AK77" s="36" t="str">
        <f t="shared" si="50"/>
        <v/>
      </c>
      <c r="AL77" s="36" t="str">
        <f t="shared" si="51"/>
        <v/>
      </c>
      <c r="AM77" s="55"/>
      <c r="AN77" s="34"/>
      <c r="AO77" s="148"/>
      <c r="AP77" s="34"/>
      <c r="AQ77" s="32" t="str">
        <f t="shared" si="52"/>
        <v/>
      </c>
      <c r="AR77" s="34"/>
      <c r="AS77" s="32" t="str">
        <f t="shared" si="53"/>
        <v/>
      </c>
      <c r="AT77" s="34"/>
      <c r="AU77" s="32" t="str">
        <f t="shared" si="54"/>
        <v/>
      </c>
      <c r="AV77" s="35"/>
      <c r="AW77" s="36" t="str">
        <f t="shared" si="55"/>
        <v/>
      </c>
      <c r="AX77" s="36" t="str">
        <f t="shared" si="56"/>
        <v/>
      </c>
      <c r="AY77" s="36" t="str">
        <f t="shared" si="57"/>
        <v/>
      </c>
      <c r="AZ77" s="55"/>
      <c r="BA77" s="34"/>
      <c r="BB77" s="148"/>
      <c r="BC77" s="34"/>
      <c r="BD77" s="32" t="str">
        <f t="shared" si="58"/>
        <v/>
      </c>
      <c r="BE77" s="34"/>
      <c r="BF77" s="32" t="str">
        <f t="shared" si="59"/>
        <v/>
      </c>
      <c r="BG77" s="34"/>
      <c r="BH77" s="32" t="str">
        <f t="shared" si="60"/>
        <v/>
      </c>
      <c r="BI77" s="34"/>
      <c r="BJ77" s="36" t="str">
        <f t="shared" si="61"/>
        <v/>
      </c>
      <c r="BK77" s="36" t="str">
        <f t="shared" si="62"/>
        <v/>
      </c>
      <c r="BL77" s="36" t="str">
        <f t="shared" si="63"/>
        <v/>
      </c>
      <c r="BM77" s="55"/>
      <c r="BN77" s="36" t="str">
        <f t="shared" si="64"/>
        <v/>
      </c>
      <c r="BO77" s="36" t="str">
        <f t="shared" si="65"/>
        <v/>
      </c>
      <c r="BP77" s="31"/>
      <c r="BQ77" s="38"/>
      <c r="BS77" s="120" t="e">
        <f t="shared" ca="1" si="36"/>
        <v>#REF!</v>
      </c>
      <c r="BT77" s="120" t="e">
        <f t="shared" ca="1" si="37"/>
        <v>#VALUE!</v>
      </c>
    </row>
    <row r="78" spans="1:72" s="10" customFormat="1" ht="25" customHeight="1" x14ac:dyDescent="0.2">
      <c r="A78" s="52" t="str">
        <f>IFERROR(IF(#REF!&lt;&gt;"",A77+1,""),"")</f>
        <v/>
      </c>
      <c r="B78" s="157" t="e">
        <f>CONCATENATE(#REF!,"-",#REF!,"--",F78,"---",#REF!)</f>
        <v>#REF!</v>
      </c>
      <c r="C78" s="157" t="e">
        <f t="shared" ca="1" si="35"/>
        <v>#VALUE!</v>
      </c>
      <c r="D78" s="29"/>
      <c r="E78" s="155" t="e">
        <f t="shared" si="38"/>
        <v>#VALUE!</v>
      </c>
      <c r="F78" s="155" t="e">
        <f t="shared" si="39"/>
        <v>#VALUE!</v>
      </c>
      <c r="G78" s="126"/>
      <c r="H78" s="151" t="e">
        <f ca="1">VLOOKUP(G78,CatProd!B:G,6,FALSE)</f>
        <v>#N/A</v>
      </c>
      <c r="I78" s="127"/>
      <c r="J78" s="175" t="e">
        <f ca="1">VLOOKUP(CONCATENATE(H78,"-",I78),CatProdSpec!H:I,2,FALSE)</f>
        <v>#N/A</v>
      </c>
      <c r="K78" s="51" t="str">
        <f ca="1">IFERROR(IF(OR(D78="",VLOOKUP(D78,CatCostInp!$E$2:$K$88,7,FALSE)=0),"",VLOOKUP(D78,CatCostInp!$E$2:$K$88,7,FALSE)),"")</f>
        <v/>
      </c>
      <c r="L78" s="30"/>
      <c r="M78" s="1" t="str">
        <f ca="1">IF(L78=Setup!$C$10,"Grant",IF(Pharmaceuticals!L78=Setup!$C$11,"Local",IF(Pharmaceuticals!L78=Setup!$C$12,"Other","")))</f>
        <v/>
      </c>
      <c r="N78" s="33"/>
      <c r="O78" s="148"/>
      <c r="P78" s="33"/>
      <c r="Q78" s="36" t="str">
        <f t="shared" si="40"/>
        <v/>
      </c>
      <c r="R78" s="35"/>
      <c r="S78" s="32" t="str">
        <f t="shared" si="41"/>
        <v/>
      </c>
      <c r="T78" s="35"/>
      <c r="U78" s="32" t="str">
        <f t="shared" si="42"/>
        <v/>
      </c>
      <c r="V78" s="35"/>
      <c r="W78" s="36" t="str">
        <f t="shared" si="43"/>
        <v/>
      </c>
      <c r="X78" s="36" t="str">
        <f t="shared" si="44"/>
        <v/>
      </c>
      <c r="Y78" s="36" t="str">
        <f t="shared" si="45"/>
        <v/>
      </c>
      <c r="Z78" s="55"/>
      <c r="AA78" s="37"/>
      <c r="AB78" s="148"/>
      <c r="AC78" s="35"/>
      <c r="AD78" s="32" t="str">
        <f t="shared" si="46"/>
        <v/>
      </c>
      <c r="AE78" s="35"/>
      <c r="AF78" s="32" t="str">
        <f t="shared" si="47"/>
        <v/>
      </c>
      <c r="AG78" s="35"/>
      <c r="AH78" s="32" t="str">
        <f t="shared" si="48"/>
        <v/>
      </c>
      <c r="AI78" s="35"/>
      <c r="AJ78" s="36" t="str">
        <f t="shared" si="49"/>
        <v/>
      </c>
      <c r="AK78" s="36" t="str">
        <f t="shared" si="50"/>
        <v/>
      </c>
      <c r="AL78" s="36" t="str">
        <f t="shared" si="51"/>
        <v/>
      </c>
      <c r="AM78" s="55"/>
      <c r="AN78" s="34"/>
      <c r="AO78" s="148"/>
      <c r="AP78" s="34"/>
      <c r="AQ78" s="32" t="str">
        <f t="shared" si="52"/>
        <v/>
      </c>
      <c r="AR78" s="34"/>
      <c r="AS78" s="32" t="str">
        <f t="shared" si="53"/>
        <v/>
      </c>
      <c r="AT78" s="34"/>
      <c r="AU78" s="32" t="str">
        <f t="shared" si="54"/>
        <v/>
      </c>
      <c r="AV78" s="35"/>
      <c r="AW78" s="36" t="str">
        <f t="shared" si="55"/>
        <v/>
      </c>
      <c r="AX78" s="36" t="str">
        <f t="shared" si="56"/>
        <v/>
      </c>
      <c r="AY78" s="36" t="str">
        <f t="shared" si="57"/>
        <v/>
      </c>
      <c r="AZ78" s="55"/>
      <c r="BA78" s="34"/>
      <c r="BB78" s="148"/>
      <c r="BC78" s="34"/>
      <c r="BD78" s="32" t="str">
        <f t="shared" si="58"/>
        <v/>
      </c>
      <c r="BE78" s="34"/>
      <c r="BF78" s="32" t="str">
        <f t="shared" si="59"/>
        <v/>
      </c>
      <c r="BG78" s="34"/>
      <c r="BH78" s="32" t="str">
        <f t="shared" si="60"/>
        <v/>
      </c>
      <c r="BI78" s="34"/>
      <c r="BJ78" s="36" t="str">
        <f t="shared" si="61"/>
        <v/>
      </c>
      <c r="BK78" s="36" t="str">
        <f t="shared" si="62"/>
        <v/>
      </c>
      <c r="BL78" s="36" t="str">
        <f t="shared" si="63"/>
        <v/>
      </c>
      <c r="BM78" s="55"/>
      <c r="BN78" s="36" t="str">
        <f t="shared" si="64"/>
        <v/>
      </c>
      <c r="BO78" s="36" t="str">
        <f t="shared" si="65"/>
        <v/>
      </c>
      <c r="BP78" s="31"/>
      <c r="BQ78" s="38"/>
      <c r="BS78" s="120" t="e">
        <f t="shared" ca="1" si="36"/>
        <v>#REF!</v>
      </c>
      <c r="BT78" s="120" t="e">
        <f t="shared" ca="1" si="37"/>
        <v>#VALUE!</v>
      </c>
    </row>
    <row r="79" spans="1:72" s="10" customFormat="1" ht="25" customHeight="1" x14ac:dyDescent="0.2">
      <c r="A79" s="52" t="str">
        <f>IFERROR(IF(#REF!&lt;&gt;"",A78+1,""),"")</f>
        <v/>
      </c>
      <c r="B79" s="157" t="e">
        <f>CONCATENATE(#REF!,"-",#REF!,"--",F79,"---",#REF!)</f>
        <v>#REF!</v>
      </c>
      <c r="C79" s="157" t="e">
        <f t="shared" ca="1" si="35"/>
        <v>#VALUE!</v>
      </c>
      <c r="D79" s="29"/>
      <c r="E79" s="155" t="e">
        <f t="shared" si="38"/>
        <v>#VALUE!</v>
      </c>
      <c r="F79" s="155" t="e">
        <f t="shared" si="39"/>
        <v>#VALUE!</v>
      </c>
      <c r="G79" s="126"/>
      <c r="H79" s="151" t="e">
        <f ca="1">VLOOKUP(G79,CatProd!B:G,6,FALSE)</f>
        <v>#N/A</v>
      </c>
      <c r="I79" s="127"/>
      <c r="J79" s="175" t="e">
        <f ca="1">VLOOKUP(CONCATENATE(H79,"-",I79),CatProdSpec!H:I,2,FALSE)</f>
        <v>#N/A</v>
      </c>
      <c r="K79" s="51" t="str">
        <f ca="1">IFERROR(IF(OR(D79="",VLOOKUP(D79,CatCostInp!$E$2:$K$88,7,FALSE)=0),"",VLOOKUP(D79,CatCostInp!$E$2:$K$88,7,FALSE)),"")</f>
        <v/>
      </c>
      <c r="L79" s="30"/>
      <c r="M79" s="1" t="str">
        <f ca="1">IF(L79=Setup!$C$10,"Grant",IF(Pharmaceuticals!L79=Setup!$C$11,"Local",IF(Pharmaceuticals!L79=Setup!$C$12,"Other","")))</f>
        <v/>
      </c>
      <c r="N79" s="33"/>
      <c r="O79" s="148"/>
      <c r="P79" s="33"/>
      <c r="Q79" s="36" t="str">
        <f t="shared" si="40"/>
        <v/>
      </c>
      <c r="R79" s="35"/>
      <c r="S79" s="32" t="str">
        <f t="shared" si="41"/>
        <v/>
      </c>
      <c r="T79" s="35"/>
      <c r="U79" s="32" t="str">
        <f t="shared" si="42"/>
        <v/>
      </c>
      <c r="V79" s="35"/>
      <c r="W79" s="36" t="str">
        <f t="shared" si="43"/>
        <v/>
      </c>
      <c r="X79" s="36" t="str">
        <f t="shared" si="44"/>
        <v/>
      </c>
      <c r="Y79" s="36" t="str">
        <f t="shared" si="45"/>
        <v/>
      </c>
      <c r="Z79" s="55"/>
      <c r="AA79" s="37"/>
      <c r="AB79" s="148"/>
      <c r="AC79" s="35"/>
      <c r="AD79" s="32" t="str">
        <f t="shared" si="46"/>
        <v/>
      </c>
      <c r="AE79" s="35"/>
      <c r="AF79" s="32" t="str">
        <f t="shared" si="47"/>
        <v/>
      </c>
      <c r="AG79" s="35"/>
      <c r="AH79" s="32" t="str">
        <f t="shared" si="48"/>
        <v/>
      </c>
      <c r="AI79" s="35"/>
      <c r="AJ79" s="36" t="str">
        <f t="shared" si="49"/>
        <v/>
      </c>
      <c r="AK79" s="36" t="str">
        <f t="shared" si="50"/>
        <v/>
      </c>
      <c r="AL79" s="36" t="str">
        <f t="shared" si="51"/>
        <v/>
      </c>
      <c r="AM79" s="55"/>
      <c r="AN79" s="34"/>
      <c r="AO79" s="148"/>
      <c r="AP79" s="34"/>
      <c r="AQ79" s="32" t="str">
        <f t="shared" si="52"/>
        <v/>
      </c>
      <c r="AR79" s="34"/>
      <c r="AS79" s="32" t="str">
        <f t="shared" si="53"/>
        <v/>
      </c>
      <c r="AT79" s="34"/>
      <c r="AU79" s="32" t="str">
        <f t="shared" si="54"/>
        <v/>
      </c>
      <c r="AV79" s="35"/>
      <c r="AW79" s="36" t="str">
        <f t="shared" si="55"/>
        <v/>
      </c>
      <c r="AX79" s="36" t="str">
        <f t="shared" si="56"/>
        <v/>
      </c>
      <c r="AY79" s="36" t="str">
        <f t="shared" si="57"/>
        <v/>
      </c>
      <c r="AZ79" s="55"/>
      <c r="BA79" s="34"/>
      <c r="BB79" s="148"/>
      <c r="BC79" s="34"/>
      <c r="BD79" s="32" t="str">
        <f t="shared" si="58"/>
        <v/>
      </c>
      <c r="BE79" s="34"/>
      <c r="BF79" s="32" t="str">
        <f t="shared" si="59"/>
        <v/>
      </c>
      <c r="BG79" s="34"/>
      <c r="BH79" s="32" t="str">
        <f t="shared" si="60"/>
        <v/>
      </c>
      <c r="BI79" s="34"/>
      <c r="BJ79" s="36" t="str">
        <f t="shared" si="61"/>
        <v/>
      </c>
      <c r="BK79" s="36" t="str">
        <f t="shared" si="62"/>
        <v/>
      </c>
      <c r="BL79" s="36" t="str">
        <f t="shared" si="63"/>
        <v/>
      </c>
      <c r="BM79" s="55"/>
      <c r="BN79" s="36" t="str">
        <f t="shared" si="64"/>
        <v/>
      </c>
      <c r="BO79" s="36" t="str">
        <f t="shared" si="65"/>
        <v/>
      </c>
      <c r="BP79" s="31"/>
      <c r="BQ79" s="38"/>
      <c r="BS79" s="120" t="e">
        <f t="shared" ca="1" si="36"/>
        <v>#REF!</v>
      </c>
      <c r="BT79" s="120" t="e">
        <f t="shared" ca="1" si="37"/>
        <v>#VALUE!</v>
      </c>
    </row>
    <row r="80" spans="1:72" s="10" customFormat="1" ht="25" customHeight="1" x14ac:dyDescent="0.2">
      <c r="A80" s="52" t="str">
        <f>IFERROR(IF(#REF!&lt;&gt;"",A79+1,""),"")</f>
        <v/>
      </c>
      <c r="B80" s="157" t="e">
        <f>CONCATENATE(#REF!,"-",#REF!,"--",F80,"---",#REF!)</f>
        <v>#REF!</v>
      </c>
      <c r="C80" s="157" t="e">
        <f t="shared" ca="1" si="35"/>
        <v>#VALUE!</v>
      </c>
      <c r="D80" s="29"/>
      <c r="E80" s="155" t="e">
        <f t="shared" si="38"/>
        <v>#VALUE!</v>
      </c>
      <c r="F80" s="155" t="e">
        <f t="shared" si="39"/>
        <v>#VALUE!</v>
      </c>
      <c r="G80" s="126"/>
      <c r="H80" s="151" t="e">
        <f ca="1">VLOOKUP(G80,CatProd!B:G,6,FALSE)</f>
        <v>#N/A</v>
      </c>
      <c r="I80" s="127"/>
      <c r="J80" s="175" t="e">
        <f ca="1">VLOOKUP(CONCATENATE(H80,"-",I80),CatProdSpec!H:I,2,FALSE)</f>
        <v>#N/A</v>
      </c>
      <c r="K80" s="51" t="str">
        <f ca="1">IFERROR(IF(OR(D80="",VLOOKUP(D80,CatCostInp!$E$2:$K$88,7,FALSE)=0),"",VLOOKUP(D80,CatCostInp!$E$2:$K$88,7,FALSE)),"")</f>
        <v/>
      </c>
      <c r="L80" s="30"/>
      <c r="M80" s="1" t="str">
        <f ca="1">IF(L80=Setup!$C$10,"Grant",IF(Pharmaceuticals!L80=Setup!$C$11,"Local",IF(Pharmaceuticals!L80=Setup!$C$12,"Other","")))</f>
        <v/>
      </c>
      <c r="N80" s="33"/>
      <c r="O80" s="148"/>
      <c r="P80" s="33"/>
      <c r="Q80" s="36" t="str">
        <f t="shared" si="40"/>
        <v/>
      </c>
      <c r="R80" s="35"/>
      <c r="S80" s="32" t="str">
        <f t="shared" si="41"/>
        <v/>
      </c>
      <c r="T80" s="35"/>
      <c r="U80" s="32" t="str">
        <f t="shared" si="42"/>
        <v/>
      </c>
      <c r="V80" s="35"/>
      <c r="W80" s="36" t="str">
        <f t="shared" si="43"/>
        <v/>
      </c>
      <c r="X80" s="36" t="str">
        <f t="shared" si="44"/>
        <v/>
      </c>
      <c r="Y80" s="36" t="str">
        <f t="shared" si="45"/>
        <v/>
      </c>
      <c r="Z80" s="55"/>
      <c r="AA80" s="37"/>
      <c r="AB80" s="148"/>
      <c r="AC80" s="35"/>
      <c r="AD80" s="32" t="str">
        <f t="shared" si="46"/>
        <v/>
      </c>
      <c r="AE80" s="35"/>
      <c r="AF80" s="32" t="str">
        <f t="shared" si="47"/>
        <v/>
      </c>
      <c r="AG80" s="35"/>
      <c r="AH80" s="32" t="str">
        <f t="shared" si="48"/>
        <v/>
      </c>
      <c r="AI80" s="35"/>
      <c r="AJ80" s="36" t="str">
        <f t="shared" si="49"/>
        <v/>
      </c>
      <c r="AK80" s="36" t="str">
        <f t="shared" si="50"/>
        <v/>
      </c>
      <c r="AL80" s="36" t="str">
        <f t="shared" si="51"/>
        <v/>
      </c>
      <c r="AM80" s="55"/>
      <c r="AN80" s="34"/>
      <c r="AO80" s="148"/>
      <c r="AP80" s="34"/>
      <c r="AQ80" s="32" t="str">
        <f t="shared" si="52"/>
        <v/>
      </c>
      <c r="AR80" s="34"/>
      <c r="AS80" s="32" t="str">
        <f t="shared" si="53"/>
        <v/>
      </c>
      <c r="AT80" s="34"/>
      <c r="AU80" s="32" t="str">
        <f t="shared" si="54"/>
        <v/>
      </c>
      <c r="AV80" s="35"/>
      <c r="AW80" s="36" t="str">
        <f t="shared" si="55"/>
        <v/>
      </c>
      <c r="AX80" s="36" t="str">
        <f t="shared" si="56"/>
        <v/>
      </c>
      <c r="AY80" s="36" t="str">
        <f t="shared" si="57"/>
        <v/>
      </c>
      <c r="AZ80" s="55"/>
      <c r="BA80" s="34"/>
      <c r="BB80" s="148"/>
      <c r="BC80" s="34"/>
      <c r="BD80" s="32" t="str">
        <f t="shared" si="58"/>
        <v/>
      </c>
      <c r="BE80" s="34"/>
      <c r="BF80" s="32" t="str">
        <f t="shared" si="59"/>
        <v/>
      </c>
      <c r="BG80" s="34"/>
      <c r="BH80" s="32" t="str">
        <f t="shared" si="60"/>
        <v/>
      </c>
      <c r="BI80" s="34"/>
      <c r="BJ80" s="36" t="str">
        <f t="shared" si="61"/>
        <v/>
      </c>
      <c r="BK80" s="36" t="str">
        <f t="shared" si="62"/>
        <v/>
      </c>
      <c r="BL80" s="36" t="str">
        <f t="shared" si="63"/>
        <v/>
      </c>
      <c r="BM80" s="55"/>
      <c r="BN80" s="36" t="str">
        <f t="shared" si="64"/>
        <v/>
      </c>
      <c r="BO80" s="36" t="str">
        <f t="shared" si="65"/>
        <v/>
      </c>
      <c r="BP80" s="31"/>
      <c r="BQ80" s="38"/>
      <c r="BS80" s="120" t="e">
        <f t="shared" ca="1" si="36"/>
        <v>#REF!</v>
      </c>
      <c r="BT80" s="120" t="e">
        <f t="shared" ca="1" si="37"/>
        <v>#VALUE!</v>
      </c>
    </row>
    <row r="81" spans="1:72" s="10" customFormat="1" ht="25" customHeight="1" x14ac:dyDescent="0.2">
      <c r="A81" s="52" t="str">
        <f>IFERROR(IF(#REF!&lt;&gt;"",A80+1,""),"")</f>
        <v/>
      </c>
      <c r="B81" s="157" t="e">
        <f>CONCATENATE(#REF!,"-",#REF!,"--",F81,"---",#REF!)</f>
        <v>#REF!</v>
      </c>
      <c r="C81" s="157" t="e">
        <f t="shared" ca="1" si="35"/>
        <v>#VALUE!</v>
      </c>
      <c r="D81" s="29"/>
      <c r="E81" s="155" t="e">
        <f t="shared" si="38"/>
        <v>#VALUE!</v>
      </c>
      <c r="F81" s="155" t="e">
        <f t="shared" si="39"/>
        <v>#VALUE!</v>
      </c>
      <c r="G81" s="126"/>
      <c r="H81" s="151" t="e">
        <f ca="1">VLOOKUP(G81,CatProd!B:G,6,FALSE)</f>
        <v>#N/A</v>
      </c>
      <c r="I81" s="127"/>
      <c r="J81" s="175" t="e">
        <f ca="1">VLOOKUP(CONCATENATE(H81,"-",I81),CatProdSpec!H:I,2,FALSE)</f>
        <v>#N/A</v>
      </c>
      <c r="K81" s="51" t="str">
        <f ca="1">IFERROR(IF(OR(D81="",VLOOKUP(D81,CatCostInp!$E$2:$K$88,7,FALSE)=0),"",VLOOKUP(D81,CatCostInp!$E$2:$K$88,7,FALSE)),"")</f>
        <v/>
      </c>
      <c r="L81" s="30"/>
      <c r="M81" s="1" t="str">
        <f ca="1">IF(L81=Setup!$C$10,"Grant",IF(Pharmaceuticals!L81=Setup!$C$11,"Local",IF(Pharmaceuticals!L81=Setup!$C$12,"Other","")))</f>
        <v/>
      </c>
      <c r="N81" s="33"/>
      <c r="O81" s="148"/>
      <c r="P81" s="33"/>
      <c r="Q81" s="36" t="str">
        <f t="shared" si="40"/>
        <v/>
      </c>
      <c r="R81" s="35"/>
      <c r="S81" s="32" t="str">
        <f t="shared" si="41"/>
        <v/>
      </c>
      <c r="T81" s="35"/>
      <c r="U81" s="32" t="str">
        <f t="shared" si="42"/>
        <v/>
      </c>
      <c r="V81" s="35"/>
      <c r="W81" s="36" t="str">
        <f t="shared" si="43"/>
        <v/>
      </c>
      <c r="X81" s="36" t="str">
        <f t="shared" si="44"/>
        <v/>
      </c>
      <c r="Y81" s="36" t="str">
        <f t="shared" si="45"/>
        <v/>
      </c>
      <c r="Z81" s="55"/>
      <c r="AA81" s="37"/>
      <c r="AB81" s="148"/>
      <c r="AC81" s="35"/>
      <c r="AD81" s="32" t="str">
        <f t="shared" si="46"/>
        <v/>
      </c>
      <c r="AE81" s="35"/>
      <c r="AF81" s="32" t="str">
        <f t="shared" si="47"/>
        <v/>
      </c>
      <c r="AG81" s="35"/>
      <c r="AH81" s="32" t="str">
        <f t="shared" si="48"/>
        <v/>
      </c>
      <c r="AI81" s="35"/>
      <c r="AJ81" s="36" t="str">
        <f t="shared" si="49"/>
        <v/>
      </c>
      <c r="AK81" s="36" t="str">
        <f t="shared" si="50"/>
        <v/>
      </c>
      <c r="AL81" s="36" t="str">
        <f t="shared" si="51"/>
        <v/>
      </c>
      <c r="AM81" s="55"/>
      <c r="AN81" s="34"/>
      <c r="AO81" s="148"/>
      <c r="AP81" s="34"/>
      <c r="AQ81" s="32" t="str">
        <f t="shared" si="52"/>
        <v/>
      </c>
      <c r="AR81" s="34"/>
      <c r="AS81" s="32" t="str">
        <f t="shared" si="53"/>
        <v/>
      </c>
      <c r="AT81" s="34"/>
      <c r="AU81" s="32" t="str">
        <f t="shared" si="54"/>
        <v/>
      </c>
      <c r="AV81" s="35"/>
      <c r="AW81" s="36" t="str">
        <f t="shared" si="55"/>
        <v/>
      </c>
      <c r="AX81" s="36" t="str">
        <f t="shared" si="56"/>
        <v/>
      </c>
      <c r="AY81" s="36" t="str">
        <f t="shared" si="57"/>
        <v/>
      </c>
      <c r="AZ81" s="55"/>
      <c r="BA81" s="34"/>
      <c r="BB81" s="148"/>
      <c r="BC81" s="34"/>
      <c r="BD81" s="32" t="str">
        <f t="shared" si="58"/>
        <v/>
      </c>
      <c r="BE81" s="34"/>
      <c r="BF81" s="32" t="str">
        <f t="shared" si="59"/>
        <v/>
      </c>
      <c r="BG81" s="34"/>
      <c r="BH81" s="32" t="str">
        <f t="shared" si="60"/>
        <v/>
      </c>
      <c r="BI81" s="34"/>
      <c r="BJ81" s="36" t="str">
        <f t="shared" si="61"/>
        <v/>
      </c>
      <c r="BK81" s="36" t="str">
        <f t="shared" si="62"/>
        <v/>
      </c>
      <c r="BL81" s="36" t="str">
        <f t="shared" si="63"/>
        <v/>
      </c>
      <c r="BM81" s="55"/>
      <c r="BN81" s="36" t="str">
        <f t="shared" si="64"/>
        <v/>
      </c>
      <c r="BO81" s="36" t="str">
        <f t="shared" si="65"/>
        <v/>
      </c>
      <c r="BP81" s="31"/>
      <c r="BQ81" s="38"/>
      <c r="BS81" s="120" t="e">
        <f t="shared" ca="1" si="36"/>
        <v>#REF!</v>
      </c>
      <c r="BT81" s="120" t="e">
        <f t="shared" ca="1" si="37"/>
        <v>#VALUE!</v>
      </c>
    </row>
    <row r="82" spans="1:72" s="10" customFormat="1" ht="25" customHeight="1" x14ac:dyDescent="0.2">
      <c r="A82" s="52" t="str">
        <f>IFERROR(IF(#REF!&lt;&gt;"",A81+1,""),"")</f>
        <v/>
      </c>
      <c r="B82" s="157" t="e">
        <f>CONCATENATE(#REF!,"-",#REF!,"--",F82,"---",#REF!)</f>
        <v>#REF!</v>
      </c>
      <c r="C82" s="157" t="e">
        <f t="shared" ca="1" si="35"/>
        <v>#VALUE!</v>
      </c>
      <c r="D82" s="29"/>
      <c r="E82" s="155" t="e">
        <f t="shared" si="38"/>
        <v>#VALUE!</v>
      </c>
      <c r="F82" s="155" t="e">
        <f t="shared" si="39"/>
        <v>#VALUE!</v>
      </c>
      <c r="G82" s="126"/>
      <c r="H82" s="151" t="e">
        <f ca="1">VLOOKUP(G82,CatProd!B:G,6,FALSE)</f>
        <v>#N/A</v>
      </c>
      <c r="I82" s="127"/>
      <c r="J82" s="175" t="e">
        <f ca="1">VLOOKUP(CONCATENATE(H82,"-",I82),CatProdSpec!H:I,2,FALSE)</f>
        <v>#N/A</v>
      </c>
      <c r="K82" s="51" t="str">
        <f ca="1">IFERROR(IF(OR(D82="",VLOOKUP(D82,CatCostInp!$E$2:$K$88,7,FALSE)=0),"",VLOOKUP(D82,CatCostInp!$E$2:$K$88,7,FALSE)),"")</f>
        <v/>
      </c>
      <c r="L82" s="30"/>
      <c r="M82" s="1" t="str">
        <f ca="1">IF(L82=Setup!$C$10,"Grant",IF(Pharmaceuticals!L82=Setup!$C$11,"Local",IF(Pharmaceuticals!L82=Setup!$C$12,"Other","")))</f>
        <v/>
      </c>
      <c r="N82" s="33"/>
      <c r="O82" s="148"/>
      <c r="P82" s="33"/>
      <c r="Q82" s="36" t="str">
        <f t="shared" si="40"/>
        <v/>
      </c>
      <c r="R82" s="35"/>
      <c r="S82" s="32" t="str">
        <f t="shared" si="41"/>
        <v/>
      </c>
      <c r="T82" s="35"/>
      <c r="U82" s="32" t="str">
        <f t="shared" si="42"/>
        <v/>
      </c>
      <c r="V82" s="35"/>
      <c r="W82" s="36" t="str">
        <f t="shared" si="43"/>
        <v/>
      </c>
      <c r="X82" s="36" t="str">
        <f t="shared" si="44"/>
        <v/>
      </c>
      <c r="Y82" s="36" t="str">
        <f t="shared" si="45"/>
        <v/>
      </c>
      <c r="Z82" s="55"/>
      <c r="AA82" s="37"/>
      <c r="AB82" s="148"/>
      <c r="AC82" s="35"/>
      <c r="AD82" s="32" t="str">
        <f t="shared" si="46"/>
        <v/>
      </c>
      <c r="AE82" s="35"/>
      <c r="AF82" s="32" t="str">
        <f t="shared" si="47"/>
        <v/>
      </c>
      <c r="AG82" s="35"/>
      <c r="AH82" s="32" t="str">
        <f t="shared" si="48"/>
        <v/>
      </c>
      <c r="AI82" s="35"/>
      <c r="AJ82" s="36" t="str">
        <f t="shared" si="49"/>
        <v/>
      </c>
      <c r="AK82" s="36" t="str">
        <f t="shared" si="50"/>
        <v/>
      </c>
      <c r="AL82" s="36" t="str">
        <f t="shared" si="51"/>
        <v/>
      </c>
      <c r="AM82" s="55"/>
      <c r="AN82" s="34"/>
      <c r="AO82" s="148"/>
      <c r="AP82" s="34"/>
      <c r="AQ82" s="32" t="str">
        <f t="shared" si="52"/>
        <v/>
      </c>
      <c r="AR82" s="34"/>
      <c r="AS82" s="32" t="str">
        <f t="shared" si="53"/>
        <v/>
      </c>
      <c r="AT82" s="34"/>
      <c r="AU82" s="32" t="str">
        <f t="shared" si="54"/>
        <v/>
      </c>
      <c r="AV82" s="35"/>
      <c r="AW82" s="36" t="str">
        <f t="shared" si="55"/>
        <v/>
      </c>
      <c r="AX82" s="36" t="str">
        <f t="shared" si="56"/>
        <v/>
      </c>
      <c r="AY82" s="36" t="str">
        <f t="shared" si="57"/>
        <v/>
      </c>
      <c r="AZ82" s="55"/>
      <c r="BA82" s="34"/>
      <c r="BB82" s="148"/>
      <c r="BC82" s="34"/>
      <c r="BD82" s="32" t="str">
        <f t="shared" si="58"/>
        <v/>
      </c>
      <c r="BE82" s="34"/>
      <c r="BF82" s="32" t="str">
        <f t="shared" si="59"/>
        <v/>
      </c>
      <c r="BG82" s="34"/>
      <c r="BH82" s="32" t="str">
        <f t="shared" si="60"/>
        <v/>
      </c>
      <c r="BI82" s="34"/>
      <c r="BJ82" s="36" t="str">
        <f t="shared" si="61"/>
        <v/>
      </c>
      <c r="BK82" s="36" t="str">
        <f t="shared" si="62"/>
        <v/>
      </c>
      <c r="BL82" s="36" t="str">
        <f t="shared" si="63"/>
        <v/>
      </c>
      <c r="BM82" s="55"/>
      <c r="BN82" s="36" t="str">
        <f t="shared" si="64"/>
        <v/>
      </c>
      <c r="BO82" s="36" t="str">
        <f t="shared" si="65"/>
        <v/>
      </c>
      <c r="BP82" s="31"/>
      <c r="BQ82" s="38"/>
      <c r="BS82" s="120" t="e">
        <f t="shared" ca="1" si="36"/>
        <v>#REF!</v>
      </c>
      <c r="BT82" s="120" t="e">
        <f t="shared" ca="1" si="37"/>
        <v>#VALUE!</v>
      </c>
    </row>
    <row r="83" spans="1:72" s="10" customFormat="1" ht="25" customHeight="1" x14ac:dyDescent="0.2">
      <c r="A83" s="52" t="str">
        <f>IFERROR(IF(#REF!&lt;&gt;"",A82+1,""),"")</f>
        <v/>
      </c>
      <c r="B83" s="157" t="e">
        <f>CONCATENATE(#REF!,"-",#REF!,"--",F83,"---",#REF!)</f>
        <v>#REF!</v>
      </c>
      <c r="C83" s="157" t="e">
        <f t="shared" ca="1" si="35"/>
        <v>#VALUE!</v>
      </c>
      <c r="D83" s="29"/>
      <c r="E83" s="155" t="e">
        <f t="shared" si="38"/>
        <v>#VALUE!</v>
      </c>
      <c r="F83" s="155" t="e">
        <f t="shared" si="39"/>
        <v>#VALUE!</v>
      </c>
      <c r="G83" s="126"/>
      <c r="H83" s="151" t="e">
        <f ca="1">VLOOKUP(G83,CatProd!B:G,6,FALSE)</f>
        <v>#N/A</v>
      </c>
      <c r="I83" s="127"/>
      <c r="J83" s="175" t="e">
        <f ca="1">VLOOKUP(CONCATENATE(H83,"-",I83),CatProdSpec!H:I,2,FALSE)</f>
        <v>#N/A</v>
      </c>
      <c r="K83" s="51" t="str">
        <f ca="1">IFERROR(IF(OR(D83="",VLOOKUP(D83,CatCostInp!$E$2:$K$88,7,FALSE)=0),"",VLOOKUP(D83,CatCostInp!$E$2:$K$88,7,FALSE)),"")</f>
        <v/>
      </c>
      <c r="L83" s="30"/>
      <c r="M83" s="1" t="str">
        <f ca="1">IF(L83=Setup!$C$10,"Grant",IF(Pharmaceuticals!L83=Setup!$C$11,"Local",IF(Pharmaceuticals!L83=Setup!$C$12,"Other","")))</f>
        <v/>
      </c>
      <c r="N83" s="33"/>
      <c r="O83" s="148"/>
      <c r="P83" s="33"/>
      <c r="Q83" s="36" t="str">
        <f t="shared" si="40"/>
        <v/>
      </c>
      <c r="R83" s="35"/>
      <c r="S83" s="32" t="str">
        <f t="shared" si="41"/>
        <v/>
      </c>
      <c r="T83" s="35"/>
      <c r="U83" s="32" t="str">
        <f t="shared" si="42"/>
        <v/>
      </c>
      <c r="V83" s="35"/>
      <c r="W83" s="36" t="str">
        <f t="shared" si="43"/>
        <v/>
      </c>
      <c r="X83" s="36" t="str">
        <f t="shared" si="44"/>
        <v/>
      </c>
      <c r="Y83" s="36" t="str">
        <f t="shared" si="45"/>
        <v/>
      </c>
      <c r="Z83" s="55"/>
      <c r="AA83" s="37"/>
      <c r="AB83" s="148"/>
      <c r="AC83" s="35"/>
      <c r="AD83" s="32" t="str">
        <f t="shared" si="46"/>
        <v/>
      </c>
      <c r="AE83" s="35"/>
      <c r="AF83" s="32" t="str">
        <f t="shared" si="47"/>
        <v/>
      </c>
      <c r="AG83" s="35"/>
      <c r="AH83" s="32" t="str">
        <f t="shared" si="48"/>
        <v/>
      </c>
      <c r="AI83" s="35"/>
      <c r="AJ83" s="36" t="str">
        <f t="shared" si="49"/>
        <v/>
      </c>
      <c r="AK83" s="36" t="str">
        <f t="shared" si="50"/>
        <v/>
      </c>
      <c r="AL83" s="36" t="str">
        <f t="shared" si="51"/>
        <v/>
      </c>
      <c r="AM83" s="55"/>
      <c r="AN83" s="34"/>
      <c r="AO83" s="148"/>
      <c r="AP83" s="34"/>
      <c r="AQ83" s="32" t="str">
        <f t="shared" si="52"/>
        <v/>
      </c>
      <c r="AR83" s="34"/>
      <c r="AS83" s="32" t="str">
        <f t="shared" si="53"/>
        <v/>
      </c>
      <c r="AT83" s="34"/>
      <c r="AU83" s="32" t="str">
        <f t="shared" si="54"/>
        <v/>
      </c>
      <c r="AV83" s="35"/>
      <c r="AW83" s="36" t="str">
        <f t="shared" si="55"/>
        <v/>
      </c>
      <c r="AX83" s="36" t="str">
        <f t="shared" si="56"/>
        <v/>
      </c>
      <c r="AY83" s="36" t="str">
        <f t="shared" si="57"/>
        <v/>
      </c>
      <c r="AZ83" s="55"/>
      <c r="BA83" s="34"/>
      <c r="BB83" s="148"/>
      <c r="BC83" s="34"/>
      <c r="BD83" s="32" t="str">
        <f t="shared" si="58"/>
        <v/>
      </c>
      <c r="BE83" s="34"/>
      <c r="BF83" s="32" t="str">
        <f t="shared" si="59"/>
        <v/>
      </c>
      <c r="BG83" s="34"/>
      <c r="BH83" s="32" t="str">
        <f t="shared" si="60"/>
        <v/>
      </c>
      <c r="BI83" s="34"/>
      <c r="BJ83" s="36" t="str">
        <f t="shared" si="61"/>
        <v/>
      </c>
      <c r="BK83" s="36" t="str">
        <f t="shared" si="62"/>
        <v/>
      </c>
      <c r="BL83" s="36" t="str">
        <f t="shared" si="63"/>
        <v/>
      </c>
      <c r="BM83" s="55"/>
      <c r="BN83" s="36" t="str">
        <f t="shared" si="64"/>
        <v/>
      </c>
      <c r="BO83" s="36" t="str">
        <f t="shared" si="65"/>
        <v/>
      </c>
      <c r="BP83" s="31"/>
      <c r="BQ83" s="38"/>
      <c r="BS83" s="120" t="e">
        <f t="shared" ca="1" si="36"/>
        <v>#REF!</v>
      </c>
      <c r="BT83" s="120" t="e">
        <f t="shared" ca="1" si="37"/>
        <v>#VALUE!</v>
      </c>
    </row>
    <row r="84" spans="1:72" s="10" customFormat="1" ht="25" customHeight="1" x14ac:dyDescent="0.2">
      <c r="A84" s="52" t="str">
        <f>IFERROR(IF(#REF!&lt;&gt;"",A83+1,""),"")</f>
        <v/>
      </c>
      <c r="B84" s="157" t="e">
        <f>CONCATENATE(#REF!,"-",#REF!,"--",F84,"---",#REF!)</f>
        <v>#REF!</v>
      </c>
      <c r="C84" s="157" t="e">
        <f t="shared" ca="1" si="35"/>
        <v>#VALUE!</v>
      </c>
      <c r="D84" s="29"/>
      <c r="E84" s="155" t="e">
        <f t="shared" si="38"/>
        <v>#VALUE!</v>
      </c>
      <c r="F84" s="155" t="e">
        <f t="shared" si="39"/>
        <v>#VALUE!</v>
      </c>
      <c r="G84" s="126"/>
      <c r="H84" s="151" t="e">
        <f ca="1">VLOOKUP(G84,CatProd!B:G,6,FALSE)</f>
        <v>#N/A</v>
      </c>
      <c r="I84" s="127"/>
      <c r="J84" s="175" t="e">
        <f ca="1">VLOOKUP(CONCATENATE(H84,"-",I84),CatProdSpec!H:I,2,FALSE)</f>
        <v>#N/A</v>
      </c>
      <c r="K84" s="51" t="str">
        <f ca="1">IFERROR(IF(OR(D84="",VLOOKUP(D84,CatCostInp!$E$2:$K$88,7,FALSE)=0),"",VLOOKUP(D84,CatCostInp!$E$2:$K$88,7,FALSE)),"")</f>
        <v/>
      </c>
      <c r="L84" s="30"/>
      <c r="M84" s="1" t="str">
        <f ca="1">IF(L84=Setup!$C$10,"Grant",IF(Pharmaceuticals!L84=Setup!$C$11,"Local",IF(Pharmaceuticals!L84=Setup!$C$12,"Other","")))</f>
        <v/>
      </c>
      <c r="N84" s="33"/>
      <c r="O84" s="148"/>
      <c r="P84" s="33"/>
      <c r="Q84" s="36" t="str">
        <f t="shared" si="40"/>
        <v/>
      </c>
      <c r="R84" s="35"/>
      <c r="S84" s="32" t="str">
        <f t="shared" si="41"/>
        <v/>
      </c>
      <c r="T84" s="35"/>
      <c r="U84" s="32" t="str">
        <f t="shared" si="42"/>
        <v/>
      </c>
      <c r="V84" s="35"/>
      <c r="W84" s="36" t="str">
        <f t="shared" si="43"/>
        <v/>
      </c>
      <c r="X84" s="36" t="str">
        <f t="shared" si="44"/>
        <v/>
      </c>
      <c r="Y84" s="36" t="str">
        <f t="shared" si="45"/>
        <v/>
      </c>
      <c r="Z84" s="55"/>
      <c r="AA84" s="37"/>
      <c r="AB84" s="148"/>
      <c r="AC84" s="35"/>
      <c r="AD84" s="32" t="str">
        <f t="shared" si="46"/>
        <v/>
      </c>
      <c r="AE84" s="35"/>
      <c r="AF84" s="32" t="str">
        <f t="shared" si="47"/>
        <v/>
      </c>
      <c r="AG84" s="35"/>
      <c r="AH84" s="32" t="str">
        <f t="shared" si="48"/>
        <v/>
      </c>
      <c r="AI84" s="35"/>
      <c r="AJ84" s="36" t="str">
        <f t="shared" si="49"/>
        <v/>
      </c>
      <c r="AK84" s="36" t="str">
        <f t="shared" si="50"/>
        <v/>
      </c>
      <c r="AL84" s="36" t="str">
        <f t="shared" si="51"/>
        <v/>
      </c>
      <c r="AM84" s="55"/>
      <c r="AN84" s="34"/>
      <c r="AO84" s="148"/>
      <c r="AP84" s="34"/>
      <c r="AQ84" s="32" t="str">
        <f t="shared" si="52"/>
        <v/>
      </c>
      <c r="AR84" s="34"/>
      <c r="AS84" s="32" t="str">
        <f t="shared" si="53"/>
        <v/>
      </c>
      <c r="AT84" s="34"/>
      <c r="AU84" s="32" t="str">
        <f t="shared" si="54"/>
        <v/>
      </c>
      <c r="AV84" s="35"/>
      <c r="AW84" s="36" t="str">
        <f t="shared" si="55"/>
        <v/>
      </c>
      <c r="AX84" s="36" t="str">
        <f t="shared" si="56"/>
        <v/>
      </c>
      <c r="AY84" s="36" t="str">
        <f t="shared" si="57"/>
        <v/>
      </c>
      <c r="AZ84" s="55"/>
      <c r="BA84" s="34"/>
      <c r="BB84" s="148"/>
      <c r="BC84" s="34"/>
      <c r="BD84" s="32" t="str">
        <f t="shared" si="58"/>
        <v/>
      </c>
      <c r="BE84" s="34"/>
      <c r="BF84" s="32" t="str">
        <f t="shared" si="59"/>
        <v/>
      </c>
      <c r="BG84" s="34"/>
      <c r="BH84" s="32" t="str">
        <f t="shared" si="60"/>
        <v/>
      </c>
      <c r="BI84" s="34"/>
      <c r="BJ84" s="36" t="str">
        <f t="shared" si="61"/>
        <v/>
      </c>
      <c r="BK84" s="36" t="str">
        <f t="shared" si="62"/>
        <v/>
      </c>
      <c r="BL84" s="36" t="str">
        <f t="shared" si="63"/>
        <v/>
      </c>
      <c r="BM84" s="55"/>
      <c r="BN84" s="36" t="str">
        <f t="shared" si="64"/>
        <v/>
      </c>
      <c r="BO84" s="36" t="str">
        <f t="shared" si="65"/>
        <v/>
      </c>
      <c r="BP84" s="31"/>
      <c r="BQ84" s="38"/>
      <c r="BS84" s="120" t="e">
        <f t="shared" ca="1" si="36"/>
        <v>#REF!</v>
      </c>
      <c r="BT84" s="120" t="e">
        <f t="shared" ca="1" si="37"/>
        <v>#VALUE!</v>
      </c>
    </row>
    <row r="85" spans="1:72" s="10" customFormat="1" ht="25" customHeight="1" x14ac:dyDescent="0.2">
      <c r="A85" s="52" t="str">
        <f>IFERROR(IF(#REF!&lt;&gt;"",A84+1,""),"")</f>
        <v/>
      </c>
      <c r="B85" s="157" t="e">
        <f>CONCATENATE(#REF!,"-",#REF!,"--",F85,"---",#REF!)</f>
        <v>#REF!</v>
      </c>
      <c r="C85" s="157" t="e">
        <f t="shared" ca="1" si="35"/>
        <v>#VALUE!</v>
      </c>
      <c r="D85" s="29"/>
      <c r="E85" s="155" t="e">
        <f t="shared" si="38"/>
        <v>#VALUE!</v>
      </c>
      <c r="F85" s="155" t="e">
        <f t="shared" si="39"/>
        <v>#VALUE!</v>
      </c>
      <c r="G85" s="126"/>
      <c r="H85" s="151" t="e">
        <f ca="1">VLOOKUP(G85,CatProd!B:G,6,FALSE)</f>
        <v>#N/A</v>
      </c>
      <c r="I85" s="127"/>
      <c r="J85" s="175" t="e">
        <f ca="1">VLOOKUP(CONCATENATE(H85,"-",I85),CatProdSpec!H:I,2,FALSE)</f>
        <v>#N/A</v>
      </c>
      <c r="K85" s="51" t="str">
        <f ca="1">IFERROR(IF(OR(D85="",VLOOKUP(D85,CatCostInp!$E$2:$K$88,7,FALSE)=0),"",VLOOKUP(D85,CatCostInp!$E$2:$K$88,7,FALSE)),"")</f>
        <v/>
      </c>
      <c r="L85" s="30"/>
      <c r="M85" s="1" t="str">
        <f ca="1">IF(L85=Setup!$C$10,"Grant",IF(Pharmaceuticals!L85=Setup!$C$11,"Local",IF(Pharmaceuticals!L85=Setup!$C$12,"Other","")))</f>
        <v/>
      </c>
      <c r="N85" s="33"/>
      <c r="O85" s="148"/>
      <c r="P85" s="33"/>
      <c r="Q85" s="36" t="str">
        <f t="shared" si="40"/>
        <v/>
      </c>
      <c r="R85" s="35"/>
      <c r="S85" s="32" t="str">
        <f t="shared" si="41"/>
        <v/>
      </c>
      <c r="T85" s="35"/>
      <c r="U85" s="32" t="str">
        <f t="shared" si="42"/>
        <v/>
      </c>
      <c r="V85" s="35"/>
      <c r="W85" s="36" t="str">
        <f t="shared" si="43"/>
        <v/>
      </c>
      <c r="X85" s="36" t="str">
        <f t="shared" si="44"/>
        <v/>
      </c>
      <c r="Y85" s="36" t="str">
        <f t="shared" si="45"/>
        <v/>
      </c>
      <c r="Z85" s="55"/>
      <c r="AA85" s="37"/>
      <c r="AB85" s="148"/>
      <c r="AC85" s="35"/>
      <c r="AD85" s="32" t="str">
        <f t="shared" si="46"/>
        <v/>
      </c>
      <c r="AE85" s="35"/>
      <c r="AF85" s="32" t="str">
        <f t="shared" si="47"/>
        <v/>
      </c>
      <c r="AG85" s="35"/>
      <c r="AH85" s="32" t="str">
        <f t="shared" si="48"/>
        <v/>
      </c>
      <c r="AI85" s="35"/>
      <c r="AJ85" s="36" t="str">
        <f t="shared" si="49"/>
        <v/>
      </c>
      <c r="AK85" s="36" t="str">
        <f t="shared" si="50"/>
        <v/>
      </c>
      <c r="AL85" s="36" t="str">
        <f t="shared" si="51"/>
        <v/>
      </c>
      <c r="AM85" s="55"/>
      <c r="AN85" s="34"/>
      <c r="AO85" s="148"/>
      <c r="AP85" s="34"/>
      <c r="AQ85" s="32" t="str">
        <f t="shared" si="52"/>
        <v/>
      </c>
      <c r="AR85" s="34"/>
      <c r="AS85" s="32" t="str">
        <f t="shared" si="53"/>
        <v/>
      </c>
      <c r="AT85" s="34"/>
      <c r="AU85" s="32" t="str">
        <f t="shared" si="54"/>
        <v/>
      </c>
      <c r="AV85" s="35"/>
      <c r="AW85" s="36" t="str">
        <f t="shared" si="55"/>
        <v/>
      </c>
      <c r="AX85" s="36" t="str">
        <f t="shared" si="56"/>
        <v/>
      </c>
      <c r="AY85" s="36" t="str">
        <f t="shared" si="57"/>
        <v/>
      </c>
      <c r="AZ85" s="55"/>
      <c r="BA85" s="34"/>
      <c r="BB85" s="148"/>
      <c r="BC85" s="34"/>
      <c r="BD85" s="32" t="str">
        <f t="shared" si="58"/>
        <v/>
      </c>
      <c r="BE85" s="34"/>
      <c r="BF85" s="32" t="str">
        <f t="shared" si="59"/>
        <v/>
      </c>
      <c r="BG85" s="34"/>
      <c r="BH85" s="32" t="str">
        <f t="shared" si="60"/>
        <v/>
      </c>
      <c r="BI85" s="34"/>
      <c r="BJ85" s="36" t="str">
        <f t="shared" si="61"/>
        <v/>
      </c>
      <c r="BK85" s="36" t="str">
        <f t="shared" si="62"/>
        <v/>
      </c>
      <c r="BL85" s="36" t="str">
        <f t="shared" si="63"/>
        <v/>
      </c>
      <c r="BM85" s="55"/>
      <c r="BN85" s="36" t="str">
        <f t="shared" si="64"/>
        <v/>
      </c>
      <c r="BO85" s="36" t="str">
        <f t="shared" si="65"/>
        <v/>
      </c>
      <c r="BP85" s="31"/>
      <c r="BQ85" s="38"/>
      <c r="BS85" s="120" t="e">
        <f t="shared" ca="1" si="36"/>
        <v>#REF!</v>
      </c>
      <c r="BT85" s="120" t="e">
        <f t="shared" ca="1" si="37"/>
        <v>#VALUE!</v>
      </c>
    </row>
    <row r="86" spans="1:72" s="10" customFormat="1" ht="25" customHeight="1" x14ac:dyDescent="0.2">
      <c r="A86" s="52" t="str">
        <f>IFERROR(IF(#REF!&lt;&gt;"",A85+1,""),"")</f>
        <v/>
      </c>
      <c r="B86" s="157" t="e">
        <f>CONCATENATE(#REF!,"-",#REF!,"--",F86,"---",#REF!)</f>
        <v>#REF!</v>
      </c>
      <c r="C86" s="157" t="e">
        <f t="shared" ca="1" si="35"/>
        <v>#VALUE!</v>
      </c>
      <c r="D86" s="29"/>
      <c r="E86" s="155" t="e">
        <f t="shared" si="38"/>
        <v>#VALUE!</v>
      </c>
      <c r="F86" s="155" t="e">
        <f t="shared" si="39"/>
        <v>#VALUE!</v>
      </c>
      <c r="G86" s="126"/>
      <c r="H86" s="151" t="e">
        <f ca="1">VLOOKUP(G86,CatProd!B:G,6,FALSE)</f>
        <v>#N/A</v>
      </c>
      <c r="I86" s="127"/>
      <c r="J86" s="175" t="e">
        <f ca="1">VLOOKUP(CONCATENATE(H86,"-",I86),CatProdSpec!H:I,2,FALSE)</f>
        <v>#N/A</v>
      </c>
      <c r="K86" s="51" t="str">
        <f ca="1">IFERROR(IF(OR(D86="",VLOOKUP(D86,CatCostInp!$E$2:$K$88,7,FALSE)=0),"",VLOOKUP(D86,CatCostInp!$E$2:$K$88,7,FALSE)),"")</f>
        <v/>
      </c>
      <c r="L86" s="30"/>
      <c r="M86" s="1" t="str">
        <f ca="1">IF(L86=Setup!$C$10,"Grant",IF(Pharmaceuticals!L86=Setup!$C$11,"Local",IF(Pharmaceuticals!L86=Setup!$C$12,"Other","")))</f>
        <v/>
      </c>
      <c r="N86" s="33"/>
      <c r="O86" s="148"/>
      <c r="P86" s="33"/>
      <c r="Q86" s="36" t="str">
        <f t="shared" si="40"/>
        <v/>
      </c>
      <c r="R86" s="35"/>
      <c r="S86" s="32" t="str">
        <f t="shared" si="41"/>
        <v/>
      </c>
      <c r="T86" s="35"/>
      <c r="U86" s="32" t="str">
        <f t="shared" si="42"/>
        <v/>
      </c>
      <c r="V86" s="35"/>
      <c r="W86" s="36" t="str">
        <f t="shared" si="43"/>
        <v/>
      </c>
      <c r="X86" s="36" t="str">
        <f t="shared" si="44"/>
        <v/>
      </c>
      <c r="Y86" s="36" t="str">
        <f t="shared" si="45"/>
        <v/>
      </c>
      <c r="Z86" s="55"/>
      <c r="AA86" s="37"/>
      <c r="AB86" s="148"/>
      <c r="AC86" s="35"/>
      <c r="AD86" s="32" t="str">
        <f t="shared" si="46"/>
        <v/>
      </c>
      <c r="AE86" s="35"/>
      <c r="AF86" s="32" t="str">
        <f t="shared" si="47"/>
        <v/>
      </c>
      <c r="AG86" s="35"/>
      <c r="AH86" s="32" t="str">
        <f t="shared" si="48"/>
        <v/>
      </c>
      <c r="AI86" s="35"/>
      <c r="AJ86" s="36" t="str">
        <f t="shared" si="49"/>
        <v/>
      </c>
      <c r="AK86" s="36" t="str">
        <f t="shared" si="50"/>
        <v/>
      </c>
      <c r="AL86" s="36" t="str">
        <f t="shared" si="51"/>
        <v/>
      </c>
      <c r="AM86" s="55"/>
      <c r="AN86" s="34"/>
      <c r="AO86" s="148"/>
      <c r="AP86" s="34"/>
      <c r="AQ86" s="32" t="str">
        <f t="shared" si="52"/>
        <v/>
      </c>
      <c r="AR86" s="34"/>
      <c r="AS86" s="32" t="str">
        <f t="shared" si="53"/>
        <v/>
      </c>
      <c r="AT86" s="34"/>
      <c r="AU86" s="32" t="str">
        <f t="shared" si="54"/>
        <v/>
      </c>
      <c r="AV86" s="35"/>
      <c r="AW86" s="36" t="str">
        <f t="shared" si="55"/>
        <v/>
      </c>
      <c r="AX86" s="36" t="str">
        <f t="shared" si="56"/>
        <v/>
      </c>
      <c r="AY86" s="36" t="str">
        <f t="shared" si="57"/>
        <v/>
      </c>
      <c r="AZ86" s="55"/>
      <c r="BA86" s="34"/>
      <c r="BB86" s="148"/>
      <c r="BC86" s="34"/>
      <c r="BD86" s="32" t="str">
        <f t="shared" si="58"/>
        <v/>
      </c>
      <c r="BE86" s="34"/>
      <c r="BF86" s="32" t="str">
        <f t="shared" si="59"/>
        <v/>
      </c>
      <c r="BG86" s="34"/>
      <c r="BH86" s="32" t="str">
        <f t="shared" si="60"/>
        <v/>
      </c>
      <c r="BI86" s="34"/>
      <c r="BJ86" s="36" t="str">
        <f t="shared" si="61"/>
        <v/>
      </c>
      <c r="BK86" s="36" t="str">
        <f t="shared" si="62"/>
        <v/>
      </c>
      <c r="BL86" s="36" t="str">
        <f t="shared" si="63"/>
        <v/>
      </c>
      <c r="BM86" s="55"/>
      <c r="BN86" s="36" t="str">
        <f t="shared" si="64"/>
        <v/>
      </c>
      <c r="BO86" s="36" t="str">
        <f t="shared" si="65"/>
        <v/>
      </c>
      <c r="BP86" s="31"/>
      <c r="BQ86" s="38"/>
      <c r="BS86" s="120" t="e">
        <f t="shared" ca="1" si="36"/>
        <v>#REF!</v>
      </c>
      <c r="BT86" s="120" t="e">
        <f t="shared" ca="1" si="37"/>
        <v>#VALUE!</v>
      </c>
    </row>
    <row r="87" spans="1:72" s="10" customFormat="1" ht="25" customHeight="1" x14ac:dyDescent="0.2">
      <c r="A87" s="52" t="str">
        <f>IFERROR(IF(#REF!&lt;&gt;"",A86+1,""),"")</f>
        <v/>
      </c>
      <c r="B87" s="157" t="e">
        <f>CONCATENATE(#REF!,"-",#REF!,"--",F87,"---",#REF!)</f>
        <v>#REF!</v>
      </c>
      <c r="C87" s="157" t="e">
        <f t="shared" ca="1" si="35"/>
        <v>#VALUE!</v>
      </c>
      <c r="D87" s="29"/>
      <c r="E87" s="155" t="e">
        <f t="shared" si="38"/>
        <v>#VALUE!</v>
      </c>
      <c r="F87" s="155" t="e">
        <f t="shared" si="39"/>
        <v>#VALUE!</v>
      </c>
      <c r="G87" s="126"/>
      <c r="H87" s="151" t="e">
        <f ca="1">VLOOKUP(G87,CatProd!B:G,6,FALSE)</f>
        <v>#N/A</v>
      </c>
      <c r="I87" s="127"/>
      <c r="J87" s="175" t="e">
        <f ca="1">VLOOKUP(CONCATENATE(H87,"-",I87),CatProdSpec!H:I,2,FALSE)</f>
        <v>#N/A</v>
      </c>
      <c r="K87" s="51" t="str">
        <f ca="1">IFERROR(IF(OR(D87="",VLOOKUP(D87,CatCostInp!$E$2:$K$88,7,FALSE)=0),"",VLOOKUP(D87,CatCostInp!$E$2:$K$88,7,FALSE)),"")</f>
        <v/>
      </c>
      <c r="L87" s="30"/>
      <c r="M87" s="1" t="str">
        <f ca="1">IF(L87=Setup!$C$10,"Grant",IF(Pharmaceuticals!L87=Setup!$C$11,"Local",IF(Pharmaceuticals!L87=Setup!$C$12,"Other","")))</f>
        <v/>
      </c>
      <c r="N87" s="33"/>
      <c r="O87" s="148"/>
      <c r="P87" s="33"/>
      <c r="Q87" s="36" t="str">
        <f t="shared" si="40"/>
        <v/>
      </c>
      <c r="R87" s="35"/>
      <c r="S87" s="32" t="str">
        <f t="shared" si="41"/>
        <v/>
      </c>
      <c r="T87" s="35"/>
      <c r="U87" s="32" t="str">
        <f t="shared" si="42"/>
        <v/>
      </c>
      <c r="V87" s="35"/>
      <c r="W87" s="36" t="str">
        <f t="shared" si="43"/>
        <v/>
      </c>
      <c r="X87" s="36" t="str">
        <f t="shared" si="44"/>
        <v/>
      </c>
      <c r="Y87" s="36" t="str">
        <f t="shared" si="45"/>
        <v/>
      </c>
      <c r="Z87" s="55"/>
      <c r="AA87" s="37"/>
      <c r="AB87" s="148"/>
      <c r="AC87" s="35"/>
      <c r="AD87" s="32" t="str">
        <f t="shared" si="46"/>
        <v/>
      </c>
      <c r="AE87" s="35"/>
      <c r="AF87" s="32" t="str">
        <f t="shared" si="47"/>
        <v/>
      </c>
      <c r="AG87" s="35"/>
      <c r="AH87" s="32" t="str">
        <f t="shared" si="48"/>
        <v/>
      </c>
      <c r="AI87" s="35"/>
      <c r="AJ87" s="36" t="str">
        <f t="shared" si="49"/>
        <v/>
      </c>
      <c r="AK87" s="36" t="str">
        <f t="shared" si="50"/>
        <v/>
      </c>
      <c r="AL87" s="36" t="str">
        <f t="shared" si="51"/>
        <v/>
      </c>
      <c r="AM87" s="55"/>
      <c r="AN87" s="34"/>
      <c r="AO87" s="148"/>
      <c r="AP87" s="34"/>
      <c r="AQ87" s="32" t="str">
        <f t="shared" si="52"/>
        <v/>
      </c>
      <c r="AR87" s="34"/>
      <c r="AS87" s="32" t="str">
        <f t="shared" si="53"/>
        <v/>
      </c>
      <c r="AT87" s="34"/>
      <c r="AU87" s="32" t="str">
        <f t="shared" si="54"/>
        <v/>
      </c>
      <c r="AV87" s="35"/>
      <c r="AW87" s="36" t="str">
        <f t="shared" si="55"/>
        <v/>
      </c>
      <c r="AX87" s="36" t="str">
        <f t="shared" si="56"/>
        <v/>
      </c>
      <c r="AY87" s="36" t="str">
        <f t="shared" si="57"/>
        <v/>
      </c>
      <c r="AZ87" s="55"/>
      <c r="BA87" s="34"/>
      <c r="BB87" s="148"/>
      <c r="BC87" s="34"/>
      <c r="BD87" s="32" t="str">
        <f t="shared" si="58"/>
        <v/>
      </c>
      <c r="BE87" s="34"/>
      <c r="BF87" s="32" t="str">
        <f t="shared" si="59"/>
        <v/>
      </c>
      <c r="BG87" s="34"/>
      <c r="BH87" s="32" t="str">
        <f t="shared" si="60"/>
        <v/>
      </c>
      <c r="BI87" s="34"/>
      <c r="BJ87" s="36" t="str">
        <f t="shared" si="61"/>
        <v/>
      </c>
      <c r="BK87" s="36" t="str">
        <f t="shared" si="62"/>
        <v/>
      </c>
      <c r="BL87" s="36" t="str">
        <f t="shared" si="63"/>
        <v/>
      </c>
      <c r="BM87" s="55"/>
      <c r="BN87" s="36" t="str">
        <f t="shared" si="64"/>
        <v/>
      </c>
      <c r="BO87" s="36" t="str">
        <f t="shared" si="65"/>
        <v/>
      </c>
      <c r="BP87" s="31"/>
      <c r="BQ87" s="38"/>
      <c r="BS87" s="120" t="e">
        <f t="shared" ca="1" si="36"/>
        <v>#REF!</v>
      </c>
      <c r="BT87" s="120" t="e">
        <f t="shared" ca="1" si="37"/>
        <v>#VALUE!</v>
      </c>
    </row>
    <row r="88" spans="1:72" s="10" customFormat="1" ht="25" customHeight="1" x14ac:dyDescent="0.2">
      <c r="A88" s="52" t="str">
        <f>IFERROR(IF(#REF!&lt;&gt;"",A87+1,""),"")</f>
        <v/>
      </c>
      <c r="B88" s="157" t="e">
        <f>CONCATENATE(#REF!,"-",#REF!,"--",F88,"---",#REF!)</f>
        <v>#REF!</v>
      </c>
      <c r="C88" s="157" t="e">
        <f t="shared" ca="1" si="35"/>
        <v>#VALUE!</v>
      </c>
      <c r="D88" s="29"/>
      <c r="E88" s="155" t="e">
        <f t="shared" si="38"/>
        <v>#VALUE!</v>
      </c>
      <c r="F88" s="155" t="e">
        <f t="shared" si="39"/>
        <v>#VALUE!</v>
      </c>
      <c r="G88" s="126"/>
      <c r="H88" s="151" t="e">
        <f ca="1">VLOOKUP(G88,CatProd!B:G,6,FALSE)</f>
        <v>#N/A</v>
      </c>
      <c r="I88" s="127"/>
      <c r="J88" s="175" t="e">
        <f ca="1">VLOOKUP(CONCATENATE(H88,"-",I88),CatProdSpec!H:I,2,FALSE)</f>
        <v>#N/A</v>
      </c>
      <c r="K88" s="51" t="str">
        <f ca="1">IFERROR(IF(OR(D88="",VLOOKUP(D88,CatCostInp!$E$2:$K$88,7,FALSE)=0),"",VLOOKUP(D88,CatCostInp!$E$2:$K$88,7,FALSE)),"")</f>
        <v/>
      </c>
      <c r="L88" s="30"/>
      <c r="M88" s="1" t="str">
        <f ca="1">IF(L88=Setup!$C$10,"Grant",IF(Pharmaceuticals!L88=Setup!$C$11,"Local",IF(Pharmaceuticals!L88=Setup!$C$12,"Other","")))</f>
        <v/>
      </c>
      <c r="N88" s="33"/>
      <c r="O88" s="148"/>
      <c r="P88" s="33"/>
      <c r="Q88" s="36" t="str">
        <f t="shared" si="40"/>
        <v/>
      </c>
      <c r="R88" s="35"/>
      <c r="S88" s="32" t="str">
        <f t="shared" si="41"/>
        <v/>
      </c>
      <c r="T88" s="35"/>
      <c r="U88" s="32" t="str">
        <f t="shared" si="42"/>
        <v/>
      </c>
      <c r="V88" s="35"/>
      <c r="W88" s="36" t="str">
        <f t="shared" si="43"/>
        <v/>
      </c>
      <c r="X88" s="36" t="str">
        <f t="shared" si="44"/>
        <v/>
      </c>
      <c r="Y88" s="36" t="str">
        <f t="shared" si="45"/>
        <v/>
      </c>
      <c r="Z88" s="55"/>
      <c r="AA88" s="37"/>
      <c r="AB88" s="148"/>
      <c r="AC88" s="35"/>
      <c r="AD88" s="32" t="str">
        <f t="shared" si="46"/>
        <v/>
      </c>
      <c r="AE88" s="35"/>
      <c r="AF88" s="32" t="str">
        <f t="shared" si="47"/>
        <v/>
      </c>
      <c r="AG88" s="35"/>
      <c r="AH88" s="32" t="str">
        <f t="shared" si="48"/>
        <v/>
      </c>
      <c r="AI88" s="35"/>
      <c r="AJ88" s="36" t="str">
        <f t="shared" si="49"/>
        <v/>
      </c>
      <c r="AK88" s="36" t="str">
        <f t="shared" si="50"/>
        <v/>
      </c>
      <c r="AL88" s="36" t="str">
        <f t="shared" si="51"/>
        <v/>
      </c>
      <c r="AM88" s="55"/>
      <c r="AN88" s="34"/>
      <c r="AO88" s="148"/>
      <c r="AP88" s="34"/>
      <c r="AQ88" s="32" t="str">
        <f t="shared" si="52"/>
        <v/>
      </c>
      <c r="AR88" s="34"/>
      <c r="AS88" s="32" t="str">
        <f t="shared" si="53"/>
        <v/>
      </c>
      <c r="AT88" s="34"/>
      <c r="AU88" s="32" t="str">
        <f t="shared" si="54"/>
        <v/>
      </c>
      <c r="AV88" s="35"/>
      <c r="AW88" s="36" t="str">
        <f t="shared" si="55"/>
        <v/>
      </c>
      <c r="AX88" s="36" t="str">
        <f t="shared" si="56"/>
        <v/>
      </c>
      <c r="AY88" s="36" t="str">
        <f t="shared" si="57"/>
        <v/>
      </c>
      <c r="AZ88" s="55"/>
      <c r="BA88" s="34"/>
      <c r="BB88" s="148"/>
      <c r="BC88" s="34"/>
      <c r="BD88" s="32" t="str">
        <f t="shared" si="58"/>
        <v/>
      </c>
      <c r="BE88" s="34"/>
      <c r="BF88" s="32" t="str">
        <f t="shared" si="59"/>
        <v/>
      </c>
      <c r="BG88" s="34"/>
      <c r="BH88" s="32" t="str">
        <f t="shared" si="60"/>
        <v/>
      </c>
      <c r="BI88" s="34"/>
      <c r="BJ88" s="36" t="str">
        <f t="shared" si="61"/>
        <v/>
      </c>
      <c r="BK88" s="36" t="str">
        <f t="shared" si="62"/>
        <v/>
      </c>
      <c r="BL88" s="36" t="str">
        <f t="shared" si="63"/>
        <v/>
      </c>
      <c r="BM88" s="55"/>
      <c r="BN88" s="36" t="str">
        <f t="shared" si="64"/>
        <v/>
      </c>
      <c r="BO88" s="36" t="str">
        <f t="shared" si="65"/>
        <v/>
      </c>
      <c r="BP88" s="31"/>
      <c r="BQ88" s="38"/>
      <c r="BS88" s="120" t="e">
        <f t="shared" ca="1" si="36"/>
        <v>#REF!</v>
      </c>
      <c r="BT88" s="120" t="e">
        <f t="shared" ca="1" si="37"/>
        <v>#VALUE!</v>
      </c>
    </row>
    <row r="89" spans="1:72" s="10" customFormat="1" ht="25" customHeight="1" x14ac:dyDescent="0.2">
      <c r="A89" s="52" t="str">
        <f>IFERROR(IF(#REF!&lt;&gt;"",A88+1,""),"")</f>
        <v/>
      </c>
      <c r="B89" s="157" t="e">
        <f>CONCATENATE(#REF!,"-",#REF!,"--",F89,"---",#REF!)</f>
        <v>#REF!</v>
      </c>
      <c r="C89" s="157" t="e">
        <f t="shared" ca="1" si="35"/>
        <v>#VALUE!</v>
      </c>
      <c r="D89" s="29"/>
      <c r="E89" s="155" t="e">
        <f t="shared" si="38"/>
        <v>#VALUE!</v>
      </c>
      <c r="F89" s="155" t="e">
        <f t="shared" si="39"/>
        <v>#VALUE!</v>
      </c>
      <c r="G89" s="126"/>
      <c r="H89" s="151" t="e">
        <f ca="1">VLOOKUP(G89,CatProd!B:G,6,FALSE)</f>
        <v>#N/A</v>
      </c>
      <c r="I89" s="127"/>
      <c r="J89" s="175" t="e">
        <f ca="1">VLOOKUP(CONCATENATE(H89,"-",I89),CatProdSpec!H:I,2,FALSE)</f>
        <v>#N/A</v>
      </c>
      <c r="K89" s="51" t="str">
        <f ca="1">IFERROR(IF(OR(D89="",VLOOKUP(D89,CatCostInp!$E$2:$K$88,7,FALSE)=0),"",VLOOKUP(D89,CatCostInp!$E$2:$K$88,7,FALSE)),"")</f>
        <v/>
      </c>
      <c r="L89" s="30"/>
      <c r="M89" s="1" t="str">
        <f ca="1">IF(L89=Setup!$C$10,"Grant",IF(Pharmaceuticals!L89=Setup!$C$11,"Local",IF(Pharmaceuticals!L89=Setup!$C$12,"Other","")))</f>
        <v/>
      </c>
      <c r="N89" s="33"/>
      <c r="O89" s="148"/>
      <c r="P89" s="33"/>
      <c r="Q89" s="36" t="str">
        <f t="shared" si="40"/>
        <v/>
      </c>
      <c r="R89" s="35"/>
      <c r="S89" s="32" t="str">
        <f t="shared" si="41"/>
        <v/>
      </c>
      <c r="T89" s="35"/>
      <c r="U89" s="32" t="str">
        <f t="shared" si="42"/>
        <v/>
      </c>
      <c r="V89" s="35"/>
      <c r="W89" s="36" t="str">
        <f t="shared" si="43"/>
        <v/>
      </c>
      <c r="X89" s="36" t="str">
        <f t="shared" si="44"/>
        <v/>
      </c>
      <c r="Y89" s="36" t="str">
        <f t="shared" si="45"/>
        <v/>
      </c>
      <c r="Z89" s="55"/>
      <c r="AA89" s="37"/>
      <c r="AB89" s="148"/>
      <c r="AC89" s="35"/>
      <c r="AD89" s="32" t="str">
        <f t="shared" si="46"/>
        <v/>
      </c>
      <c r="AE89" s="35"/>
      <c r="AF89" s="32" t="str">
        <f t="shared" si="47"/>
        <v/>
      </c>
      <c r="AG89" s="35"/>
      <c r="AH89" s="32" t="str">
        <f t="shared" si="48"/>
        <v/>
      </c>
      <c r="AI89" s="35"/>
      <c r="AJ89" s="36" t="str">
        <f t="shared" si="49"/>
        <v/>
      </c>
      <c r="AK89" s="36" t="str">
        <f t="shared" si="50"/>
        <v/>
      </c>
      <c r="AL89" s="36" t="str">
        <f t="shared" si="51"/>
        <v/>
      </c>
      <c r="AM89" s="55"/>
      <c r="AN89" s="34"/>
      <c r="AO89" s="148"/>
      <c r="AP89" s="34"/>
      <c r="AQ89" s="32" t="str">
        <f t="shared" si="52"/>
        <v/>
      </c>
      <c r="AR89" s="34"/>
      <c r="AS89" s="32" t="str">
        <f t="shared" si="53"/>
        <v/>
      </c>
      <c r="AT89" s="34"/>
      <c r="AU89" s="32" t="str">
        <f t="shared" si="54"/>
        <v/>
      </c>
      <c r="AV89" s="35"/>
      <c r="AW89" s="36" t="str">
        <f t="shared" si="55"/>
        <v/>
      </c>
      <c r="AX89" s="36" t="str">
        <f t="shared" si="56"/>
        <v/>
      </c>
      <c r="AY89" s="36" t="str">
        <f t="shared" si="57"/>
        <v/>
      </c>
      <c r="AZ89" s="55"/>
      <c r="BA89" s="34"/>
      <c r="BB89" s="148"/>
      <c r="BC89" s="34"/>
      <c r="BD89" s="32" t="str">
        <f t="shared" si="58"/>
        <v/>
      </c>
      <c r="BE89" s="34"/>
      <c r="BF89" s="32" t="str">
        <f t="shared" si="59"/>
        <v/>
      </c>
      <c r="BG89" s="34"/>
      <c r="BH89" s="32" t="str">
        <f t="shared" si="60"/>
        <v/>
      </c>
      <c r="BI89" s="34"/>
      <c r="BJ89" s="36" t="str">
        <f t="shared" si="61"/>
        <v/>
      </c>
      <c r="BK89" s="36" t="str">
        <f t="shared" si="62"/>
        <v/>
      </c>
      <c r="BL89" s="36" t="str">
        <f t="shared" si="63"/>
        <v/>
      </c>
      <c r="BM89" s="55"/>
      <c r="BN89" s="36" t="str">
        <f t="shared" si="64"/>
        <v/>
      </c>
      <c r="BO89" s="36" t="str">
        <f t="shared" si="65"/>
        <v/>
      </c>
      <c r="BP89" s="31"/>
      <c r="BQ89" s="38"/>
      <c r="BS89" s="120" t="e">
        <f t="shared" ca="1" si="36"/>
        <v>#REF!</v>
      </c>
      <c r="BT89" s="120" t="e">
        <f t="shared" ca="1" si="37"/>
        <v>#VALUE!</v>
      </c>
    </row>
    <row r="90" spans="1:72" s="10" customFormat="1" ht="25" customHeight="1" x14ac:dyDescent="0.2">
      <c r="A90" s="52" t="str">
        <f>IFERROR(IF(#REF!&lt;&gt;"",A89+1,""),"")</f>
        <v/>
      </c>
      <c r="B90" s="157" t="e">
        <f>CONCATENATE(#REF!,"-",#REF!,"--",F90,"---",#REF!)</f>
        <v>#REF!</v>
      </c>
      <c r="C90" s="157" t="e">
        <f t="shared" ca="1" si="35"/>
        <v>#VALUE!</v>
      </c>
      <c r="D90" s="29"/>
      <c r="E90" s="155" t="e">
        <f t="shared" si="38"/>
        <v>#VALUE!</v>
      </c>
      <c r="F90" s="155" t="e">
        <f t="shared" si="39"/>
        <v>#VALUE!</v>
      </c>
      <c r="G90" s="126"/>
      <c r="H90" s="151" t="e">
        <f ca="1">VLOOKUP(G90,CatProd!B:G,6,FALSE)</f>
        <v>#N/A</v>
      </c>
      <c r="I90" s="127"/>
      <c r="J90" s="175" t="e">
        <f ca="1">VLOOKUP(CONCATENATE(H90,"-",I90),CatProdSpec!H:I,2,FALSE)</f>
        <v>#N/A</v>
      </c>
      <c r="K90" s="51" t="str">
        <f ca="1">IFERROR(IF(OR(D90="",VLOOKUP(D90,CatCostInp!$E$2:$K$88,7,FALSE)=0),"",VLOOKUP(D90,CatCostInp!$E$2:$K$88,7,FALSE)),"")</f>
        <v/>
      </c>
      <c r="L90" s="30"/>
      <c r="M90" s="1" t="str">
        <f ca="1">IF(L90=Setup!$C$10,"Grant",IF(Pharmaceuticals!L90=Setup!$C$11,"Local",IF(Pharmaceuticals!L90=Setup!$C$12,"Other","")))</f>
        <v/>
      </c>
      <c r="N90" s="33"/>
      <c r="O90" s="148"/>
      <c r="P90" s="33"/>
      <c r="Q90" s="36" t="str">
        <f t="shared" si="40"/>
        <v/>
      </c>
      <c r="R90" s="35"/>
      <c r="S90" s="32" t="str">
        <f t="shared" si="41"/>
        <v/>
      </c>
      <c r="T90" s="35"/>
      <c r="U90" s="32" t="str">
        <f t="shared" si="42"/>
        <v/>
      </c>
      <c r="V90" s="35"/>
      <c r="W90" s="36" t="str">
        <f t="shared" si="43"/>
        <v/>
      </c>
      <c r="X90" s="36" t="str">
        <f t="shared" si="44"/>
        <v/>
      </c>
      <c r="Y90" s="36" t="str">
        <f t="shared" si="45"/>
        <v/>
      </c>
      <c r="Z90" s="55"/>
      <c r="AA90" s="37"/>
      <c r="AB90" s="148"/>
      <c r="AC90" s="35"/>
      <c r="AD90" s="32" t="str">
        <f t="shared" si="46"/>
        <v/>
      </c>
      <c r="AE90" s="35"/>
      <c r="AF90" s="32" t="str">
        <f t="shared" si="47"/>
        <v/>
      </c>
      <c r="AG90" s="35"/>
      <c r="AH90" s="32" t="str">
        <f t="shared" si="48"/>
        <v/>
      </c>
      <c r="AI90" s="35"/>
      <c r="AJ90" s="36" t="str">
        <f t="shared" si="49"/>
        <v/>
      </c>
      <c r="AK90" s="36" t="str">
        <f t="shared" si="50"/>
        <v/>
      </c>
      <c r="AL90" s="36" t="str">
        <f t="shared" si="51"/>
        <v/>
      </c>
      <c r="AM90" s="55"/>
      <c r="AN90" s="34"/>
      <c r="AO90" s="148"/>
      <c r="AP90" s="34"/>
      <c r="AQ90" s="32" t="str">
        <f t="shared" si="52"/>
        <v/>
      </c>
      <c r="AR90" s="34"/>
      <c r="AS90" s="32" t="str">
        <f t="shared" si="53"/>
        <v/>
      </c>
      <c r="AT90" s="34"/>
      <c r="AU90" s="32" t="str">
        <f t="shared" si="54"/>
        <v/>
      </c>
      <c r="AV90" s="35"/>
      <c r="AW90" s="36" t="str">
        <f t="shared" si="55"/>
        <v/>
      </c>
      <c r="AX90" s="36" t="str">
        <f t="shared" si="56"/>
        <v/>
      </c>
      <c r="AY90" s="36" t="str">
        <f t="shared" si="57"/>
        <v/>
      </c>
      <c r="AZ90" s="55"/>
      <c r="BA90" s="34"/>
      <c r="BB90" s="148"/>
      <c r="BC90" s="34"/>
      <c r="BD90" s="32" t="str">
        <f t="shared" si="58"/>
        <v/>
      </c>
      <c r="BE90" s="34"/>
      <c r="BF90" s="32" t="str">
        <f t="shared" si="59"/>
        <v/>
      </c>
      <c r="BG90" s="34"/>
      <c r="BH90" s="32" t="str">
        <f t="shared" si="60"/>
        <v/>
      </c>
      <c r="BI90" s="34"/>
      <c r="BJ90" s="36" t="str">
        <f t="shared" si="61"/>
        <v/>
      </c>
      <c r="BK90" s="36" t="str">
        <f t="shared" si="62"/>
        <v/>
      </c>
      <c r="BL90" s="36" t="str">
        <f t="shared" si="63"/>
        <v/>
      </c>
      <c r="BM90" s="55"/>
      <c r="BN90" s="36" t="str">
        <f t="shared" si="64"/>
        <v/>
      </c>
      <c r="BO90" s="36" t="str">
        <f t="shared" si="65"/>
        <v/>
      </c>
      <c r="BP90" s="31"/>
      <c r="BQ90" s="38"/>
      <c r="BS90" s="120" t="e">
        <f t="shared" ca="1" si="36"/>
        <v>#REF!</v>
      </c>
      <c r="BT90" s="120" t="e">
        <f t="shared" ca="1" si="37"/>
        <v>#VALUE!</v>
      </c>
    </row>
    <row r="91" spans="1:72" s="10" customFormat="1" ht="25" customHeight="1" x14ac:dyDescent="0.2">
      <c r="A91" s="52" t="str">
        <f>IFERROR(IF(#REF!&lt;&gt;"",A90+1,""),"")</f>
        <v/>
      </c>
      <c r="B91" s="157" t="e">
        <f>CONCATENATE(#REF!,"-",#REF!,"--",F91,"---",#REF!)</f>
        <v>#REF!</v>
      </c>
      <c r="C91" s="157" t="e">
        <f t="shared" ca="1" si="35"/>
        <v>#VALUE!</v>
      </c>
      <c r="D91" s="29"/>
      <c r="E91" s="155" t="e">
        <f t="shared" si="38"/>
        <v>#VALUE!</v>
      </c>
      <c r="F91" s="155" t="e">
        <f t="shared" si="39"/>
        <v>#VALUE!</v>
      </c>
      <c r="G91" s="126"/>
      <c r="H91" s="151" t="e">
        <f ca="1">VLOOKUP(G91,CatProd!B:G,6,FALSE)</f>
        <v>#N/A</v>
      </c>
      <c r="I91" s="127"/>
      <c r="J91" s="175" t="e">
        <f ca="1">VLOOKUP(CONCATENATE(H91,"-",I91),CatProdSpec!H:I,2,FALSE)</f>
        <v>#N/A</v>
      </c>
      <c r="K91" s="51" t="str">
        <f ca="1">IFERROR(IF(OR(D91="",VLOOKUP(D91,CatCostInp!$E$2:$K$88,7,FALSE)=0),"",VLOOKUP(D91,CatCostInp!$E$2:$K$88,7,FALSE)),"")</f>
        <v/>
      </c>
      <c r="L91" s="30"/>
      <c r="M91" s="1" t="str">
        <f ca="1">IF(L91=Setup!$C$10,"Grant",IF(Pharmaceuticals!L91=Setup!$C$11,"Local",IF(Pharmaceuticals!L91=Setup!$C$12,"Other","")))</f>
        <v/>
      </c>
      <c r="N91" s="33"/>
      <c r="O91" s="148"/>
      <c r="P91" s="33"/>
      <c r="Q91" s="36" t="str">
        <f t="shared" si="40"/>
        <v/>
      </c>
      <c r="R91" s="35"/>
      <c r="S91" s="32" t="str">
        <f t="shared" si="41"/>
        <v/>
      </c>
      <c r="T91" s="35"/>
      <c r="U91" s="32" t="str">
        <f t="shared" si="42"/>
        <v/>
      </c>
      <c r="V91" s="35"/>
      <c r="W91" s="36" t="str">
        <f t="shared" si="43"/>
        <v/>
      </c>
      <c r="X91" s="36" t="str">
        <f t="shared" si="44"/>
        <v/>
      </c>
      <c r="Y91" s="36" t="str">
        <f t="shared" si="45"/>
        <v/>
      </c>
      <c r="Z91" s="55"/>
      <c r="AA91" s="37"/>
      <c r="AB91" s="148"/>
      <c r="AC91" s="35"/>
      <c r="AD91" s="32" t="str">
        <f t="shared" si="46"/>
        <v/>
      </c>
      <c r="AE91" s="35"/>
      <c r="AF91" s="32" t="str">
        <f t="shared" si="47"/>
        <v/>
      </c>
      <c r="AG91" s="35"/>
      <c r="AH91" s="32" t="str">
        <f t="shared" si="48"/>
        <v/>
      </c>
      <c r="AI91" s="35"/>
      <c r="AJ91" s="36" t="str">
        <f t="shared" si="49"/>
        <v/>
      </c>
      <c r="AK91" s="36" t="str">
        <f t="shared" si="50"/>
        <v/>
      </c>
      <c r="AL91" s="36" t="str">
        <f t="shared" si="51"/>
        <v/>
      </c>
      <c r="AM91" s="55"/>
      <c r="AN91" s="34"/>
      <c r="AO91" s="148"/>
      <c r="AP91" s="34"/>
      <c r="AQ91" s="32" t="str">
        <f t="shared" si="52"/>
        <v/>
      </c>
      <c r="AR91" s="34"/>
      <c r="AS91" s="32" t="str">
        <f t="shared" si="53"/>
        <v/>
      </c>
      <c r="AT91" s="34"/>
      <c r="AU91" s="32" t="str">
        <f t="shared" si="54"/>
        <v/>
      </c>
      <c r="AV91" s="35"/>
      <c r="AW91" s="36" t="str">
        <f t="shared" si="55"/>
        <v/>
      </c>
      <c r="AX91" s="36" t="str">
        <f t="shared" si="56"/>
        <v/>
      </c>
      <c r="AY91" s="36" t="str">
        <f t="shared" si="57"/>
        <v/>
      </c>
      <c r="AZ91" s="55"/>
      <c r="BA91" s="34"/>
      <c r="BB91" s="148"/>
      <c r="BC91" s="34"/>
      <c r="BD91" s="32" t="str">
        <f t="shared" si="58"/>
        <v/>
      </c>
      <c r="BE91" s="34"/>
      <c r="BF91" s="32" t="str">
        <f t="shared" si="59"/>
        <v/>
      </c>
      <c r="BG91" s="34"/>
      <c r="BH91" s="32" t="str">
        <f t="shared" si="60"/>
        <v/>
      </c>
      <c r="BI91" s="34"/>
      <c r="BJ91" s="36" t="str">
        <f t="shared" si="61"/>
        <v/>
      </c>
      <c r="BK91" s="36" t="str">
        <f t="shared" si="62"/>
        <v/>
      </c>
      <c r="BL91" s="36" t="str">
        <f t="shared" si="63"/>
        <v/>
      </c>
      <c r="BM91" s="55"/>
      <c r="BN91" s="36" t="str">
        <f t="shared" si="64"/>
        <v/>
      </c>
      <c r="BO91" s="36" t="str">
        <f t="shared" si="65"/>
        <v/>
      </c>
      <c r="BP91" s="31"/>
      <c r="BQ91" s="38"/>
      <c r="BS91" s="120" t="e">
        <f t="shared" ca="1" si="36"/>
        <v>#REF!</v>
      </c>
      <c r="BT91" s="120" t="e">
        <f t="shared" ca="1" si="37"/>
        <v>#VALUE!</v>
      </c>
    </row>
    <row r="92" spans="1:72" s="10" customFormat="1" ht="25" customHeight="1" x14ac:dyDescent="0.2">
      <c r="A92" s="52" t="str">
        <f>IFERROR(IF(#REF!&lt;&gt;"",A91+1,""),"")</f>
        <v/>
      </c>
      <c r="B92" s="157" t="e">
        <f>CONCATENATE(#REF!,"-",#REF!,"--",F92,"---",#REF!)</f>
        <v>#REF!</v>
      </c>
      <c r="C92" s="157" t="e">
        <f t="shared" ca="1" si="35"/>
        <v>#VALUE!</v>
      </c>
      <c r="D92" s="29"/>
      <c r="E92" s="155" t="e">
        <f t="shared" si="38"/>
        <v>#VALUE!</v>
      </c>
      <c r="F92" s="155" t="e">
        <f t="shared" si="39"/>
        <v>#VALUE!</v>
      </c>
      <c r="G92" s="126"/>
      <c r="H92" s="151" t="e">
        <f ca="1">VLOOKUP(G92,CatProd!B:G,6,FALSE)</f>
        <v>#N/A</v>
      </c>
      <c r="I92" s="127"/>
      <c r="J92" s="175" t="e">
        <f ca="1">VLOOKUP(CONCATENATE(H92,"-",I92),CatProdSpec!H:I,2,FALSE)</f>
        <v>#N/A</v>
      </c>
      <c r="K92" s="51" t="str">
        <f ca="1">IFERROR(IF(OR(D92="",VLOOKUP(D92,CatCostInp!$E$2:$K$88,7,FALSE)=0),"",VLOOKUP(D92,CatCostInp!$E$2:$K$88,7,FALSE)),"")</f>
        <v/>
      </c>
      <c r="L92" s="30"/>
      <c r="M92" s="1" t="str">
        <f ca="1">IF(L92=Setup!$C$10,"Grant",IF(Pharmaceuticals!L92=Setup!$C$11,"Local",IF(Pharmaceuticals!L92=Setup!$C$12,"Other","")))</f>
        <v/>
      </c>
      <c r="N92" s="33"/>
      <c r="O92" s="148"/>
      <c r="P92" s="33"/>
      <c r="Q92" s="36" t="str">
        <f t="shared" si="40"/>
        <v/>
      </c>
      <c r="R92" s="35"/>
      <c r="S92" s="32" t="str">
        <f t="shared" si="41"/>
        <v/>
      </c>
      <c r="T92" s="35"/>
      <c r="U92" s="32" t="str">
        <f t="shared" si="42"/>
        <v/>
      </c>
      <c r="V92" s="35"/>
      <c r="W92" s="36" t="str">
        <f t="shared" si="43"/>
        <v/>
      </c>
      <c r="X92" s="36" t="str">
        <f t="shared" si="44"/>
        <v/>
      </c>
      <c r="Y92" s="36" t="str">
        <f t="shared" si="45"/>
        <v/>
      </c>
      <c r="Z92" s="55"/>
      <c r="AA92" s="37"/>
      <c r="AB92" s="148"/>
      <c r="AC92" s="35"/>
      <c r="AD92" s="32" t="str">
        <f t="shared" si="46"/>
        <v/>
      </c>
      <c r="AE92" s="35"/>
      <c r="AF92" s="32" t="str">
        <f t="shared" si="47"/>
        <v/>
      </c>
      <c r="AG92" s="35"/>
      <c r="AH92" s="32" t="str">
        <f t="shared" si="48"/>
        <v/>
      </c>
      <c r="AI92" s="35"/>
      <c r="AJ92" s="36" t="str">
        <f t="shared" si="49"/>
        <v/>
      </c>
      <c r="AK92" s="36" t="str">
        <f t="shared" si="50"/>
        <v/>
      </c>
      <c r="AL92" s="36" t="str">
        <f t="shared" si="51"/>
        <v/>
      </c>
      <c r="AM92" s="55"/>
      <c r="AN92" s="34"/>
      <c r="AO92" s="148"/>
      <c r="AP92" s="34"/>
      <c r="AQ92" s="32" t="str">
        <f t="shared" si="52"/>
        <v/>
      </c>
      <c r="AR92" s="34"/>
      <c r="AS92" s="32" t="str">
        <f t="shared" si="53"/>
        <v/>
      </c>
      <c r="AT92" s="34"/>
      <c r="AU92" s="32" t="str">
        <f t="shared" si="54"/>
        <v/>
      </c>
      <c r="AV92" s="35"/>
      <c r="AW92" s="36" t="str">
        <f t="shared" si="55"/>
        <v/>
      </c>
      <c r="AX92" s="36" t="str">
        <f t="shared" si="56"/>
        <v/>
      </c>
      <c r="AY92" s="36" t="str">
        <f t="shared" si="57"/>
        <v/>
      </c>
      <c r="AZ92" s="55"/>
      <c r="BA92" s="34"/>
      <c r="BB92" s="148"/>
      <c r="BC92" s="34"/>
      <c r="BD92" s="32" t="str">
        <f t="shared" si="58"/>
        <v/>
      </c>
      <c r="BE92" s="34"/>
      <c r="BF92" s="32" t="str">
        <f t="shared" si="59"/>
        <v/>
      </c>
      <c r="BG92" s="34"/>
      <c r="BH92" s="32" t="str">
        <f t="shared" si="60"/>
        <v/>
      </c>
      <c r="BI92" s="34"/>
      <c r="BJ92" s="36" t="str">
        <f t="shared" si="61"/>
        <v/>
      </c>
      <c r="BK92" s="36" t="str">
        <f t="shared" si="62"/>
        <v/>
      </c>
      <c r="BL92" s="36" t="str">
        <f t="shared" si="63"/>
        <v/>
      </c>
      <c r="BM92" s="55"/>
      <c r="BN92" s="36" t="str">
        <f t="shared" si="64"/>
        <v/>
      </c>
      <c r="BO92" s="36" t="str">
        <f t="shared" si="65"/>
        <v/>
      </c>
      <c r="BP92" s="31"/>
      <c r="BQ92" s="38"/>
      <c r="BS92" s="120" t="e">
        <f t="shared" ca="1" si="36"/>
        <v>#REF!</v>
      </c>
      <c r="BT92" s="120" t="e">
        <f t="shared" ca="1" si="37"/>
        <v>#VALUE!</v>
      </c>
    </row>
    <row r="93" spans="1:72" s="10" customFormat="1" ht="25" customHeight="1" x14ac:dyDescent="0.2">
      <c r="A93" s="52" t="str">
        <f>IFERROR(IF(#REF!&lt;&gt;"",A92+1,""),"")</f>
        <v/>
      </c>
      <c r="B93" s="157" t="e">
        <f>CONCATENATE(#REF!,"-",#REF!,"--",F93,"---",#REF!)</f>
        <v>#REF!</v>
      </c>
      <c r="C93" s="157" t="e">
        <f t="shared" ca="1" si="35"/>
        <v>#VALUE!</v>
      </c>
      <c r="D93" s="29"/>
      <c r="E93" s="155" t="e">
        <f t="shared" si="38"/>
        <v>#VALUE!</v>
      </c>
      <c r="F93" s="155" t="e">
        <f t="shared" si="39"/>
        <v>#VALUE!</v>
      </c>
      <c r="G93" s="126"/>
      <c r="H93" s="151" t="e">
        <f ca="1">VLOOKUP(G93,CatProd!B:G,6,FALSE)</f>
        <v>#N/A</v>
      </c>
      <c r="I93" s="127"/>
      <c r="J93" s="175" t="e">
        <f ca="1">VLOOKUP(CONCATENATE(H93,"-",I93),CatProdSpec!H:I,2,FALSE)</f>
        <v>#N/A</v>
      </c>
      <c r="K93" s="51" t="str">
        <f ca="1">IFERROR(IF(OR(D93="",VLOOKUP(D93,CatCostInp!$E$2:$K$88,7,FALSE)=0),"",VLOOKUP(D93,CatCostInp!$E$2:$K$88,7,FALSE)),"")</f>
        <v/>
      </c>
      <c r="L93" s="30"/>
      <c r="M93" s="1" t="str">
        <f ca="1">IF(L93=Setup!$C$10,"Grant",IF(Pharmaceuticals!L93=Setup!$C$11,"Local",IF(Pharmaceuticals!L93=Setup!$C$12,"Other","")))</f>
        <v/>
      </c>
      <c r="N93" s="33"/>
      <c r="O93" s="148"/>
      <c r="P93" s="33"/>
      <c r="Q93" s="36" t="str">
        <f t="shared" si="40"/>
        <v/>
      </c>
      <c r="R93" s="35"/>
      <c r="S93" s="32" t="str">
        <f t="shared" si="41"/>
        <v/>
      </c>
      <c r="T93" s="35"/>
      <c r="U93" s="32" t="str">
        <f t="shared" si="42"/>
        <v/>
      </c>
      <c r="V93" s="35"/>
      <c r="W93" s="36" t="str">
        <f t="shared" si="43"/>
        <v/>
      </c>
      <c r="X93" s="36" t="str">
        <f t="shared" si="44"/>
        <v/>
      </c>
      <c r="Y93" s="36" t="str">
        <f t="shared" si="45"/>
        <v/>
      </c>
      <c r="Z93" s="55"/>
      <c r="AA93" s="37"/>
      <c r="AB93" s="148"/>
      <c r="AC93" s="35"/>
      <c r="AD93" s="32" t="str">
        <f t="shared" si="46"/>
        <v/>
      </c>
      <c r="AE93" s="35"/>
      <c r="AF93" s="32" t="str">
        <f t="shared" si="47"/>
        <v/>
      </c>
      <c r="AG93" s="35"/>
      <c r="AH93" s="32" t="str">
        <f t="shared" si="48"/>
        <v/>
      </c>
      <c r="AI93" s="35"/>
      <c r="AJ93" s="36" t="str">
        <f t="shared" si="49"/>
        <v/>
      </c>
      <c r="AK93" s="36" t="str">
        <f t="shared" si="50"/>
        <v/>
      </c>
      <c r="AL93" s="36" t="str">
        <f t="shared" si="51"/>
        <v/>
      </c>
      <c r="AM93" s="55"/>
      <c r="AN93" s="34"/>
      <c r="AO93" s="148"/>
      <c r="AP93" s="34"/>
      <c r="AQ93" s="32" t="str">
        <f t="shared" si="52"/>
        <v/>
      </c>
      <c r="AR93" s="34"/>
      <c r="AS93" s="32" t="str">
        <f t="shared" si="53"/>
        <v/>
      </c>
      <c r="AT93" s="34"/>
      <c r="AU93" s="32" t="str">
        <f t="shared" si="54"/>
        <v/>
      </c>
      <c r="AV93" s="35"/>
      <c r="AW93" s="36" t="str">
        <f t="shared" si="55"/>
        <v/>
      </c>
      <c r="AX93" s="36" t="str">
        <f t="shared" si="56"/>
        <v/>
      </c>
      <c r="AY93" s="36" t="str">
        <f t="shared" si="57"/>
        <v/>
      </c>
      <c r="AZ93" s="55"/>
      <c r="BA93" s="34"/>
      <c r="BB93" s="148"/>
      <c r="BC93" s="34"/>
      <c r="BD93" s="32" t="str">
        <f t="shared" si="58"/>
        <v/>
      </c>
      <c r="BE93" s="34"/>
      <c r="BF93" s="32" t="str">
        <f t="shared" si="59"/>
        <v/>
      </c>
      <c r="BG93" s="34"/>
      <c r="BH93" s="32" t="str">
        <f t="shared" si="60"/>
        <v/>
      </c>
      <c r="BI93" s="34"/>
      <c r="BJ93" s="36" t="str">
        <f t="shared" si="61"/>
        <v/>
      </c>
      <c r="BK93" s="36" t="str">
        <f t="shared" si="62"/>
        <v/>
      </c>
      <c r="BL93" s="36" t="str">
        <f t="shared" si="63"/>
        <v/>
      </c>
      <c r="BM93" s="55"/>
      <c r="BN93" s="36" t="str">
        <f t="shared" si="64"/>
        <v/>
      </c>
      <c r="BO93" s="36" t="str">
        <f t="shared" si="65"/>
        <v/>
      </c>
      <c r="BP93" s="31"/>
      <c r="BQ93" s="38"/>
      <c r="BS93" s="120" t="e">
        <f t="shared" ca="1" si="36"/>
        <v>#REF!</v>
      </c>
      <c r="BT93" s="120" t="e">
        <f t="shared" ca="1" si="37"/>
        <v>#VALUE!</v>
      </c>
    </row>
    <row r="94" spans="1:72" s="10" customFormat="1" ht="25" customHeight="1" x14ac:dyDescent="0.2">
      <c r="A94" s="52" t="str">
        <f>IFERROR(IF(#REF!&lt;&gt;"",A93+1,""),"")</f>
        <v/>
      </c>
      <c r="B94" s="157" t="e">
        <f>CONCATENATE(#REF!,"-",#REF!,"--",F94,"---",#REF!)</f>
        <v>#REF!</v>
      </c>
      <c r="C94" s="157" t="e">
        <f t="shared" ca="1" si="35"/>
        <v>#VALUE!</v>
      </c>
      <c r="D94" s="29"/>
      <c r="E94" s="155" t="e">
        <f t="shared" si="38"/>
        <v>#VALUE!</v>
      </c>
      <c r="F94" s="155" t="e">
        <f t="shared" si="39"/>
        <v>#VALUE!</v>
      </c>
      <c r="G94" s="126"/>
      <c r="H94" s="151" t="e">
        <f ca="1">VLOOKUP(G94,CatProd!B:G,6,FALSE)</f>
        <v>#N/A</v>
      </c>
      <c r="I94" s="127"/>
      <c r="J94" s="175" t="e">
        <f ca="1">VLOOKUP(CONCATENATE(H94,"-",I94),CatProdSpec!H:I,2,FALSE)</f>
        <v>#N/A</v>
      </c>
      <c r="K94" s="51" t="str">
        <f ca="1">IFERROR(IF(OR(D94="",VLOOKUP(D94,CatCostInp!$E$2:$K$88,7,FALSE)=0),"",VLOOKUP(D94,CatCostInp!$E$2:$K$88,7,FALSE)),"")</f>
        <v/>
      </c>
      <c r="L94" s="30"/>
      <c r="M94" s="1" t="str">
        <f ca="1">IF(L94=Setup!$C$10,"Grant",IF(Pharmaceuticals!L94=Setup!$C$11,"Local",IF(Pharmaceuticals!L94=Setup!$C$12,"Other","")))</f>
        <v/>
      </c>
      <c r="N94" s="33"/>
      <c r="O94" s="148"/>
      <c r="P94" s="33"/>
      <c r="Q94" s="36" t="str">
        <f t="shared" si="40"/>
        <v/>
      </c>
      <c r="R94" s="35"/>
      <c r="S94" s="32" t="str">
        <f t="shared" si="41"/>
        <v/>
      </c>
      <c r="T94" s="35"/>
      <c r="U94" s="32" t="str">
        <f t="shared" si="42"/>
        <v/>
      </c>
      <c r="V94" s="35"/>
      <c r="W94" s="36" t="str">
        <f t="shared" si="43"/>
        <v/>
      </c>
      <c r="X94" s="36" t="str">
        <f t="shared" si="44"/>
        <v/>
      </c>
      <c r="Y94" s="36" t="str">
        <f t="shared" si="45"/>
        <v/>
      </c>
      <c r="Z94" s="55"/>
      <c r="AA94" s="37"/>
      <c r="AB94" s="148"/>
      <c r="AC94" s="35"/>
      <c r="AD94" s="32" t="str">
        <f t="shared" si="46"/>
        <v/>
      </c>
      <c r="AE94" s="35"/>
      <c r="AF94" s="32" t="str">
        <f t="shared" si="47"/>
        <v/>
      </c>
      <c r="AG94" s="35"/>
      <c r="AH94" s="32" t="str">
        <f t="shared" si="48"/>
        <v/>
      </c>
      <c r="AI94" s="35"/>
      <c r="AJ94" s="36" t="str">
        <f t="shared" si="49"/>
        <v/>
      </c>
      <c r="AK94" s="36" t="str">
        <f t="shared" si="50"/>
        <v/>
      </c>
      <c r="AL94" s="36" t="str">
        <f t="shared" si="51"/>
        <v/>
      </c>
      <c r="AM94" s="55"/>
      <c r="AN94" s="34"/>
      <c r="AO94" s="148"/>
      <c r="AP94" s="34"/>
      <c r="AQ94" s="32" t="str">
        <f t="shared" si="52"/>
        <v/>
      </c>
      <c r="AR94" s="34"/>
      <c r="AS94" s="32" t="str">
        <f t="shared" si="53"/>
        <v/>
      </c>
      <c r="AT94" s="34"/>
      <c r="AU94" s="32" t="str">
        <f t="shared" si="54"/>
        <v/>
      </c>
      <c r="AV94" s="35"/>
      <c r="AW94" s="36" t="str">
        <f t="shared" si="55"/>
        <v/>
      </c>
      <c r="AX94" s="36" t="str">
        <f t="shared" si="56"/>
        <v/>
      </c>
      <c r="AY94" s="36" t="str">
        <f t="shared" si="57"/>
        <v/>
      </c>
      <c r="AZ94" s="55"/>
      <c r="BA94" s="34"/>
      <c r="BB94" s="148"/>
      <c r="BC94" s="34"/>
      <c r="BD94" s="32" t="str">
        <f t="shared" si="58"/>
        <v/>
      </c>
      <c r="BE94" s="34"/>
      <c r="BF94" s="32" t="str">
        <f t="shared" si="59"/>
        <v/>
      </c>
      <c r="BG94" s="34"/>
      <c r="BH94" s="32" t="str">
        <f t="shared" si="60"/>
        <v/>
      </c>
      <c r="BI94" s="34"/>
      <c r="BJ94" s="36" t="str">
        <f t="shared" si="61"/>
        <v/>
      </c>
      <c r="BK94" s="36" t="str">
        <f t="shared" si="62"/>
        <v/>
      </c>
      <c r="BL94" s="36" t="str">
        <f t="shared" si="63"/>
        <v/>
      </c>
      <c r="BM94" s="55"/>
      <c r="BN94" s="36" t="str">
        <f t="shared" si="64"/>
        <v/>
      </c>
      <c r="BO94" s="36" t="str">
        <f t="shared" si="65"/>
        <v/>
      </c>
      <c r="BP94" s="31"/>
      <c r="BQ94" s="38"/>
      <c r="BS94" s="120" t="e">
        <f t="shared" ca="1" si="36"/>
        <v>#REF!</v>
      </c>
      <c r="BT94" s="120" t="e">
        <f t="shared" ca="1" si="37"/>
        <v>#VALUE!</v>
      </c>
    </row>
    <row r="95" spans="1:72" s="10" customFormat="1" ht="25" customHeight="1" x14ac:dyDescent="0.2">
      <c r="A95" s="52" t="str">
        <f>IFERROR(IF(#REF!&lt;&gt;"",A94+1,""),"")</f>
        <v/>
      </c>
      <c r="B95" s="157" t="e">
        <f>CONCATENATE(#REF!,"-",#REF!,"--",F95,"---",#REF!)</f>
        <v>#REF!</v>
      </c>
      <c r="C95" s="157" t="e">
        <f t="shared" ca="1" si="35"/>
        <v>#VALUE!</v>
      </c>
      <c r="D95" s="29"/>
      <c r="E95" s="155" t="e">
        <f t="shared" si="38"/>
        <v>#VALUE!</v>
      </c>
      <c r="F95" s="155" t="e">
        <f t="shared" si="39"/>
        <v>#VALUE!</v>
      </c>
      <c r="G95" s="126"/>
      <c r="H95" s="151" t="e">
        <f ca="1">VLOOKUP(G95,CatProd!B:G,6,FALSE)</f>
        <v>#N/A</v>
      </c>
      <c r="I95" s="127"/>
      <c r="J95" s="175" t="e">
        <f ca="1">VLOOKUP(CONCATENATE(H95,"-",I95),CatProdSpec!H:I,2,FALSE)</f>
        <v>#N/A</v>
      </c>
      <c r="K95" s="51" t="str">
        <f ca="1">IFERROR(IF(OR(D95="",VLOOKUP(D95,CatCostInp!$E$2:$K$88,7,FALSE)=0),"",VLOOKUP(D95,CatCostInp!$E$2:$K$88,7,FALSE)),"")</f>
        <v/>
      </c>
      <c r="L95" s="30"/>
      <c r="M95" s="1" t="str">
        <f ca="1">IF(L95=Setup!$C$10,"Grant",IF(Pharmaceuticals!L95=Setup!$C$11,"Local",IF(Pharmaceuticals!L95=Setup!$C$12,"Other","")))</f>
        <v/>
      </c>
      <c r="N95" s="33"/>
      <c r="O95" s="148"/>
      <c r="P95" s="33"/>
      <c r="Q95" s="36" t="str">
        <f t="shared" si="40"/>
        <v/>
      </c>
      <c r="R95" s="35"/>
      <c r="S95" s="32" t="str">
        <f t="shared" si="41"/>
        <v/>
      </c>
      <c r="T95" s="35"/>
      <c r="U95" s="32" t="str">
        <f t="shared" si="42"/>
        <v/>
      </c>
      <c r="V95" s="35"/>
      <c r="W95" s="36" t="str">
        <f t="shared" si="43"/>
        <v/>
      </c>
      <c r="X95" s="36" t="str">
        <f t="shared" si="44"/>
        <v/>
      </c>
      <c r="Y95" s="36" t="str">
        <f t="shared" si="45"/>
        <v/>
      </c>
      <c r="Z95" s="55"/>
      <c r="AA95" s="37"/>
      <c r="AB95" s="148"/>
      <c r="AC95" s="35"/>
      <c r="AD95" s="32" t="str">
        <f t="shared" si="46"/>
        <v/>
      </c>
      <c r="AE95" s="35"/>
      <c r="AF95" s="32" t="str">
        <f t="shared" si="47"/>
        <v/>
      </c>
      <c r="AG95" s="35"/>
      <c r="AH95" s="32" t="str">
        <f t="shared" si="48"/>
        <v/>
      </c>
      <c r="AI95" s="35"/>
      <c r="AJ95" s="36" t="str">
        <f t="shared" si="49"/>
        <v/>
      </c>
      <c r="AK95" s="36" t="str">
        <f t="shared" si="50"/>
        <v/>
      </c>
      <c r="AL95" s="36" t="str">
        <f t="shared" si="51"/>
        <v/>
      </c>
      <c r="AM95" s="55"/>
      <c r="AN95" s="34"/>
      <c r="AO95" s="148"/>
      <c r="AP95" s="34"/>
      <c r="AQ95" s="32" t="str">
        <f t="shared" si="52"/>
        <v/>
      </c>
      <c r="AR95" s="34"/>
      <c r="AS95" s="32" t="str">
        <f t="shared" si="53"/>
        <v/>
      </c>
      <c r="AT95" s="34"/>
      <c r="AU95" s="32" t="str">
        <f t="shared" si="54"/>
        <v/>
      </c>
      <c r="AV95" s="35"/>
      <c r="AW95" s="36" t="str">
        <f t="shared" si="55"/>
        <v/>
      </c>
      <c r="AX95" s="36" t="str">
        <f t="shared" si="56"/>
        <v/>
      </c>
      <c r="AY95" s="36" t="str">
        <f t="shared" si="57"/>
        <v/>
      </c>
      <c r="AZ95" s="55"/>
      <c r="BA95" s="34"/>
      <c r="BB95" s="148"/>
      <c r="BC95" s="34"/>
      <c r="BD95" s="32" t="str">
        <f t="shared" si="58"/>
        <v/>
      </c>
      <c r="BE95" s="34"/>
      <c r="BF95" s="32" t="str">
        <f t="shared" si="59"/>
        <v/>
      </c>
      <c r="BG95" s="34"/>
      <c r="BH95" s="32" t="str">
        <f t="shared" si="60"/>
        <v/>
      </c>
      <c r="BI95" s="34"/>
      <c r="BJ95" s="36" t="str">
        <f t="shared" si="61"/>
        <v/>
      </c>
      <c r="BK95" s="36" t="str">
        <f t="shared" si="62"/>
        <v/>
      </c>
      <c r="BL95" s="36" t="str">
        <f t="shared" si="63"/>
        <v/>
      </c>
      <c r="BM95" s="55"/>
      <c r="BN95" s="36" t="str">
        <f t="shared" si="64"/>
        <v/>
      </c>
      <c r="BO95" s="36" t="str">
        <f t="shared" si="65"/>
        <v/>
      </c>
      <c r="BP95" s="31"/>
      <c r="BQ95" s="38"/>
      <c r="BS95" s="120" t="e">
        <f t="shared" ca="1" si="36"/>
        <v>#REF!</v>
      </c>
      <c r="BT95" s="120" t="e">
        <f t="shared" ca="1" si="37"/>
        <v>#VALUE!</v>
      </c>
    </row>
    <row r="96" spans="1:72" s="10" customFormat="1" ht="25" customHeight="1" x14ac:dyDescent="0.2">
      <c r="A96" s="52" t="str">
        <f>IFERROR(IF(#REF!&lt;&gt;"",A95+1,""),"")</f>
        <v/>
      </c>
      <c r="B96" s="157" t="e">
        <f>CONCATENATE(#REF!,"-",#REF!,"--",F96,"---",#REF!)</f>
        <v>#REF!</v>
      </c>
      <c r="C96" s="157" t="e">
        <f t="shared" ca="1" si="35"/>
        <v>#VALUE!</v>
      </c>
      <c r="D96" s="29"/>
      <c r="E96" s="155" t="e">
        <f t="shared" si="38"/>
        <v>#VALUE!</v>
      </c>
      <c r="F96" s="155" t="e">
        <f t="shared" si="39"/>
        <v>#VALUE!</v>
      </c>
      <c r="G96" s="126"/>
      <c r="H96" s="151" t="e">
        <f ca="1">VLOOKUP(G96,CatProd!B:G,6,FALSE)</f>
        <v>#N/A</v>
      </c>
      <c r="I96" s="127"/>
      <c r="J96" s="175" t="e">
        <f ca="1">VLOOKUP(CONCATENATE(H96,"-",I96),CatProdSpec!H:I,2,FALSE)</f>
        <v>#N/A</v>
      </c>
      <c r="K96" s="51" t="str">
        <f ca="1">IFERROR(IF(OR(D96="",VLOOKUP(D96,CatCostInp!$E$2:$K$88,7,FALSE)=0),"",VLOOKUP(D96,CatCostInp!$E$2:$K$88,7,FALSE)),"")</f>
        <v/>
      </c>
      <c r="L96" s="30"/>
      <c r="M96" s="1" t="str">
        <f ca="1">IF(L96=Setup!$C$10,"Grant",IF(Pharmaceuticals!L96=Setup!$C$11,"Local",IF(Pharmaceuticals!L96=Setup!$C$12,"Other","")))</f>
        <v/>
      </c>
      <c r="N96" s="33"/>
      <c r="O96" s="148"/>
      <c r="P96" s="33"/>
      <c r="Q96" s="36" t="str">
        <f t="shared" si="40"/>
        <v/>
      </c>
      <c r="R96" s="35"/>
      <c r="S96" s="32" t="str">
        <f t="shared" si="41"/>
        <v/>
      </c>
      <c r="T96" s="35"/>
      <c r="U96" s="32" t="str">
        <f t="shared" si="42"/>
        <v/>
      </c>
      <c r="V96" s="35"/>
      <c r="W96" s="36" t="str">
        <f t="shared" si="43"/>
        <v/>
      </c>
      <c r="X96" s="36" t="str">
        <f t="shared" si="44"/>
        <v/>
      </c>
      <c r="Y96" s="36" t="str">
        <f t="shared" si="45"/>
        <v/>
      </c>
      <c r="Z96" s="55"/>
      <c r="AA96" s="37"/>
      <c r="AB96" s="148"/>
      <c r="AC96" s="35"/>
      <c r="AD96" s="32" t="str">
        <f t="shared" si="46"/>
        <v/>
      </c>
      <c r="AE96" s="35"/>
      <c r="AF96" s="32" t="str">
        <f t="shared" si="47"/>
        <v/>
      </c>
      <c r="AG96" s="35"/>
      <c r="AH96" s="32" t="str">
        <f t="shared" si="48"/>
        <v/>
      </c>
      <c r="AI96" s="35"/>
      <c r="AJ96" s="36" t="str">
        <f t="shared" si="49"/>
        <v/>
      </c>
      <c r="AK96" s="36" t="str">
        <f t="shared" si="50"/>
        <v/>
      </c>
      <c r="AL96" s="36" t="str">
        <f t="shared" si="51"/>
        <v/>
      </c>
      <c r="AM96" s="55"/>
      <c r="AN96" s="34"/>
      <c r="AO96" s="148"/>
      <c r="AP96" s="34"/>
      <c r="AQ96" s="32" t="str">
        <f t="shared" si="52"/>
        <v/>
      </c>
      <c r="AR96" s="34"/>
      <c r="AS96" s="32" t="str">
        <f t="shared" si="53"/>
        <v/>
      </c>
      <c r="AT96" s="34"/>
      <c r="AU96" s="32" t="str">
        <f t="shared" si="54"/>
        <v/>
      </c>
      <c r="AV96" s="35"/>
      <c r="AW96" s="36" t="str">
        <f t="shared" si="55"/>
        <v/>
      </c>
      <c r="AX96" s="36" t="str">
        <f t="shared" si="56"/>
        <v/>
      </c>
      <c r="AY96" s="36" t="str">
        <f t="shared" si="57"/>
        <v/>
      </c>
      <c r="AZ96" s="55"/>
      <c r="BA96" s="34"/>
      <c r="BB96" s="148"/>
      <c r="BC96" s="34"/>
      <c r="BD96" s="32" t="str">
        <f t="shared" si="58"/>
        <v/>
      </c>
      <c r="BE96" s="34"/>
      <c r="BF96" s="32" t="str">
        <f t="shared" si="59"/>
        <v/>
      </c>
      <c r="BG96" s="34"/>
      <c r="BH96" s="32" t="str">
        <f t="shared" si="60"/>
        <v/>
      </c>
      <c r="BI96" s="34"/>
      <c r="BJ96" s="36" t="str">
        <f t="shared" si="61"/>
        <v/>
      </c>
      <c r="BK96" s="36" t="str">
        <f t="shared" si="62"/>
        <v/>
      </c>
      <c r="BL96" s="36" t="str">
        <f t="shared" si="63"/>
        <v/>
      </c>
      <c r="BM96" s="55"/>
      <c r="BN96" s="36" t="str">
        <f t="shared" si="64"/>
        <v/>
      </c>
      <c r="BO96" s="36" t="str">
        <f t="shared" si="65"/>
        <v/>
      </c>
      <c r="BP96" s="31"/>
      <c r="BQ96" s="38"/>
      <c r="BS96" s="120" t="e">
        <f t="shared" ca="1" si="36"/>
        <v>#REF!</v>
      </c>
      <c r="BT96" s="120" t="e">
        <f t="shared" ca="1" si="37"/>
        <v>#VALUE!</v>
      </c>
    </row>
    <row r="97" spans="1:72" s="10" customFormat="1" ht="25" customHeight="1" x14ac:dyDescent="0.2">
      <c r="A97" s="52" t="str">
        <f>IFERROR(IF(#REF!&lt;&gt;"",A96+1,""),"")</f>
        <v/>
      </c>
      <c r="B97" s="157" t="e">
        <f>CONCATENATE(#REF!,"-",#REF!,"--",F97,"---",#REF!)</f>
        <v>#REF!</v>
      </c>
      <c r="C97" s="157" t="e">
        <f t="shared" ca="1" si="35"/>
        <v>#VALUE!</v>
      </c>
      <c r="D97" s="29"/>
      <c r="E97" s="155" t="e">
        <f t="shared" si="38"/>
        <v>#VALUE!</v>
      </c>
      <c r="F97" s="155" t="e">
        <f t="shared" si="39"/>
        <v>#VALUE!</v>
      </c>
      <c r="G97" s="126"/>
      <c r="H97" s="151" t="e">
        <f ca="1">VLOOKUP(G97,CatProd!B:G,6,FALSE)</f>
        <v>#N/A</v>
      </c>
      <c r="I97" s="127"/>
      <c r="J97" s="175" t="e">
        <f ca="1">VLOOKUP(CONCATENATE(H97,"-",I97),CatProdSpec!H:I,2,FALSE)</f>
        <v>#N/A</v>
      </c>
      <c r="K97" s="51" t="str">
        <f ca="1">IFERROR(IF(OR(D97="",VLOOKUP(D97,CatCostInp!$E$2:$K$88,7,FALSE)=0),"",VLOOKUP(D97,CatCostInp!$E$2:$K$88,7,FALSE)),"")</f>
        <v/>
      </c>
      <c r="L97" s="30"/>
      <c r="M97" s="1" t="str">
        <f ca="1">IF(L97=Setup!$C$10,"Grant",IF(Pharmaceuticals!L97=Setup!$C$11,"Local",IF(Pharmaceuticals!L97=Setup!$C$12,"Other","")))</f>
        <v/>
      </c>
      <c r="N97" s="33"/>
      <c r="O97" s="148"/>
      <c r="P97" s="33"/>
      <c r="Q97" s="36" t="str">
        <f t="shared" si="40"/>
        <v/>
      </c>
      <c r="R97" s="35"/>
      <c r="S97" s="32" t="str">
        <f t="shared" si="41"/>
        <v/>
      </c>
      <c r="T97" s="35"/>
      <c r="U97" s="32" t="str">
        <f t="shared" si="42"/>
        <v/>
      </c>
      <c r="V97" s="35"/>
      <c r="W97" s="36" t="str">
        <f t="shared" si="43"/>
        <v/>
      </c>
      <c r="X97" s="36" t="str">
        <f t="shared" si="44"/>
        <v/>
      </c>
      <c r="Y97" s="36" t="str">
        <f t="shared" si="45"/>
        <v/>
      </c>
      <c r="Z97" s="55"/>
      <c r="AA97" s="37"/>
      <c r="AB97" s="148"/>
      <c r="AC97" s="35"/>
      <c r="AD97" s="32" t="str">
        <f t="shared" si="46"/>
        <v/>
      </c>
      <c r="AE97" s="35"/>
      <c r="AF97" s="32" t="str">
        <f t="shared" si="47"/>
        <v/>
      </c>
      <c r="AG97" s="35"/>
      <c r="AH97" s="32" t="str">
        <f t="shared" si="48"/>
        <v/>
      </c>
      <c r="AI97" s="35"/>
      <c r="AJ97" s="36" t="str">
        <f t="shared" si="49"/>
        <v/>
      </c>
      <c r="AK97" s="36" t="str">
        <f t="shared" si="50"/>
        <v/>
      </c>
      <c r="AL97" s="36" t="str">
        <f t="shared" si="51"/>
        <v/>
      </c>
      <c r="AM97" s="55"/>
      <c r="AN97" s="34"/>
      <c r="AO97" s="148"/>
      <c r="AP97" s="34"/>
      <c r="AQ97" s="32" t="str">
        <f t="shared" si="52"/>
        <v/>
      </c>
      <c r="AR97" s="34"/>
      <c r="AS97" s="32" t="str">
        <f t="shared" si="53"/>
        <v/>
      </c>
      <c r="AT97" s="34"/>
      <c r="AU97" s="32" t="str">
        <f t="shared" si="54"/>
        <v/>
      </c>
      <c r="AV97" s="35"/>
      <c r="AW97" s="36" t="str">
        <f t="shared" si="55"/>
        <v/>
      </c>
      <c r="AX97" s="36" t="str">
        <f t="shared" si="56"/>
        <v/>
      </c>
      <c r="AY97" s="36" t="str">
        <f t="shared" si="57"/>
        <v/>
      </c>
      <c r="AZ97" s="55"/>
      <c r="BA97" s="34"/>
      <c r="BB97" s="148"/>
      <c r="BC97" s="34"/>
      <c r="BD97" s="32" t="str">
        <f t="shared" si="58"/>
        <v/>
      </c>
      <c r="BE97" s="34"/>
      <c r="BF97" s="32" t="str">
        <f t="shared" si="59"/>
        <v/>
      </c>
      <c r="BG97" s="34"/>
      <c r="BH97" s="32" t="str">
        <f t="shared" si="60"/>
        <v/>
      </c>
      <c r="BI97" s="34"/>
      <c r="BJ97" s="36" t="str">
        <f t="shared" si="61"/>
        <v/>
      </c>
      <c r="BK97" s="36" t="str">
        <f t="shared" si="62"/>
        <v/>
      </c>
      <c r="BL97" s="36" t="str">
        <f t="shared" si="63"/>
        <v/>
      </c>
      <c r="BM97" s="55"/>
      <c r="BN97" s="36" t="str">
        <f t="shared" si="64"/>
        <v/>
      </c>
      <c r="BO97" s="36" t="str">
        <f t="shared" si="65"/>
        <v/>
      </c>
      <c r="BP97" s="31"/>
      <c r="BQ97" s="38"/>
      <c r="BS97" s="120" t="e">
        <f t="shared" ca="1" si="36"/>
        <v>#REF!</v>
      </c>
      <c r="BT97" s="120" t="e">
        <f t="shared" ca="1" si="37"/>
        <v>#VALUE!</v>
      </c>
    </row>
    <row r="98" spans="1:72" s="10" customFormat="1" ht="25" customHeight="1" x14ac:dyDescent="0.2">
      <c r="A98" s="52" t="str">
        <f>IFERROR(IF(#REF!&lt;&gt;"",A97+1,""),"")</f>
        <v/>
      </c>
      <c r="B98" s="157" t="e">
        <f>CONCATENATE(#REF!,"-",#REF!,"--",F98,"---",#REF!)</f>
        <v>#REF!</v>
      </c>
      <c r="C98" s="157" t="e">
        <f t="shared" ca="1" si="35"/>
        <v>#VALUE!</v>
      </c>
      <c r="D98" s="29"/>
      <c r="E98" s="155" t="e">
        <f t="shared" si="38"/>
        <v>#VALUE!</v>
      </c>
      <c r="F98" s="155" t="e">
        <f t="shared" si="39"/>
        <v>#VALUE!</v>
      </c>
      <c r="G98" s="126"/>
      <c r="H98" s="151" t="e">
        <f ca="1">VLOOKUP(G98,CatProd!B:G,6,FALSE)</f>
        <v>#N/A</v>
      </c>
      <c r="I98" s="127"/>
      <c r="J98" s="175" t="e">
        <f ca="1">VLOOKUP(CONCATENATE(H98,"-",I98),CatProdSpec!H:I,2,FALSE)</f>
        <v>#N/A</v>
      </c>
      <c r="K98" s="51" t="str">
        <f ca="1">IFERROR(IF(OR(D98="",VLOOKUP(D98,CatCostInp!$E$2:$K$88,7,FALSE)=0),"",VLOOKUP(D98,CatCostInp!$E$2:$K$88,7,FALSE)),"")</f>
        <v/>
      </c>
      <c r="L98" s="30"/>
      <c r="M98" s="1" t="str">
        <f ca="1">IF(L98=Setup!$C$10,"Grant",IF(Pharmaceuticals!L98=Setup!$C$11,"Local",IF(Pharmaceuticals!L98=Setup!$C$12,"Other","")))</f>
        <v/>
      </c>
      <c r="N98" s="33"/>
      <c r="O98" s="148"/>
      <c r="P98" s="33"/>
      <c r="Q98" s="36" t="str">
        <f t="shared" si="40"/>
        <v/>
      </c>
      <c r="R98" s="35"/>
      <c r="S98" s="32" t="str">
        <f t="shared" si="41"/>
        <v/>
      </c>
      <c r="T98" s="35"/>
      <c r="U98" s="32" t="str">
        <f t="shared" si="42"/>
        <v/>
      </c>
      <c r="V98" s="35"/>
      <c r="W98" s="36" t="str">
        <f t="shared" si="43"/>
        <v/>
      </c>
      <c r="X98" s="36" t="str">
        <f t="shared" si="44"/>
        <v/>
      </c>
      <c r="Y98" s="36" t="str">
        <f t="shared" si="45"/>
        <v/>
      </c>
      <c r="Z98" s="55"/>
      <c r="AA98" s="37"/>
      <c r="AB98" s="148"/>
      <c r="AC98" s="35"/>
      <c r="AD98" s="32" t="str">
        <f t="shared" si="46"/>
        <v/>
      </c>
      <c r="AE98" s="35"/>
      <c r="AF98" s="32" t="str">
        <f t="shared" si="47"/>
        <v/>
      </c>
      <c r="AG98" s="35"/>
      <c r="AH98" s="32" t="str">
        <f t="shared" si="48"/>
        <v/>
      </c>
      <c r="AI98" s="35"/>
      <c r="AJ98" s="36" t="str">
        <f t="shared" si="49"/>
        <v/>
      </c>
      <c r="AK98" s="36" t="str">
        <f t="shared" si="50"/>
        <v/>
      </c>
      <c r="AL98" s="36" t="str">
        <f t="shared" si="51"/>
        <v/>
      </c>
      <c r="AM98" s="55"/>
      <c r="AN98" s="34"/>
      <c r="AO98" s="148"/>
      <c r="AP98" s="34"/>
      <c r="AQ98" s="32" t="str">
        <f t="shared" si="52"/>
        <v/>
      </c>
      <c r="AR98" s="34"/>
      <c r="AS98" s="32" t="str">
        <f t="shared" si="53"/>
        <v/>
      </c>
      <c r="AT98" s="34"/>
      <c r="AU98" s="32" t="str">
        <f t="shared" si="54"/>
        <v/>
      </c>
      <c r="AV98" s="35"/>
      <c r="AW98" s="36" t="str">
        <f t="shared" si="55"/>
        <v/>
      </c>
      <c r="AX98" s="36" t="str">
        <f t="shared" si="56"/>
        <v/>
      </c>
      <c r="AY98" s="36" t="str">
        <f t="shared" si="57"/>
        <v/>
      </c>
      <c r="AZ98" s="55"/>
      <c r="BA98" s="34"/>
      <c r="BB98" s="148"/>
      <c r="BC98" s="34"/>
      <c r="BD98" s="32" t="str">
        <f t="shared" si="58"/>
        <v/>
      </c>
      <c r="BE98" s="34"/>
      <c r="BF98" s="32" t="str">
        <f t="shared" si="59"/>
        <v/>
      </c>
      <c r="BG98" s="34"/>
      <c r="BH98" s="32" t="str">
        <f t="shared" si="60"/>
        <v/>
      </c>
      <c r="BI98" s="34"/>
      <c r="BJ98" s="36" t="str">
        <f t="shared" si="61"/>
        <v/>
      </c>
      <c r="BK98" s="36" t="str">
        <f t="shared" si="62"/>
        <v/>
      </c>
      <c r="BL98" s="36" t="str">
        <f t="shared" si="63"/>
        <v/>
      </c>
      <c r="BM98" s="55"/>
      <c r="BN98" s="36" t="str">
        <f t="shared" si="64"/>
        <v/>
      </c>
      <c r="BO98" s="36" t="str">
        <f t="shared" si="65"/>
        <v/>
      </c>
      <c r="BP98" s="31"/>
      <c r="BQ98" s="38"/>
      <c r="BS98" s="120" t="e">
        <f t="shared" ca="1" si="36"/>
        <v>#REF!</v>
      </c>
      <c r="BT98" s="120" t="e">
        <f t="shared" ca="1" si="37"/>
        <v>#VALUE!</v>
      </c>
    </row>
    <row r="99" spans="1:72" s="10" customFormat="1" ht="25" customHeight="1" x14ac:dyDescent="0.2">
      <c r="A99" s="52" t="str">
        <f>IFERROR(IF(#REF!&lt;&gt;"",A98+1,""),"")</f>
        <v/>
      </c>
      <c r="B99" s="157" t="e">
        <f>CONCATENATE(#REF!,"-",#REF!,"--",F99,"---",#REF!)</f>
        <v>#REF!</v>
      </c>
      <c r="C99" s="157" t="e">
        <f t="shared" ca="1" si="35"/>
        <v>#VALUE!</v>
      </c>
      <c r="D99" s="29"/>
      <c r="E99" s="155" t="e">
        <f t="shared" si="38"/>
        <v>#VALUE!</v>
      </c>
      <c r="F99" s="155" t="e">
        <f t="shared" si="39"/>
        <v>#VALUE!</v>
      </c>
      <c r="G99" s="126"/>
      <c r="H99" s="151" t="e">
        <f ca="1">VLOOKUP(G99,CatProd!B:G,6,FALSE)</f>
        <v>#N/A</v>
      </c>
      <c r="I99" s="127"/>
      <c r="J99" s="175" t="e">
        <f ca="1">VLOOKUP(CONCATENATE(H99,"-",I99),CatProdSpec!H:I,2,FALSE)</f>
        <v>#N/A</v>
      </c>
      <c r="K99" s="51" t="str">
        <f ca="1">IFERROR(IF(OR(D99="",VLOOKUP(D99,CatCostInp!$E$2:$K$88,7,FALSE)=0),"",VLOOKUP(D99,CatCostInp!$E$2:$K$88,7,FALSE)),"")</f>
        <v/>
      </c>
      <c r="L99" s="30"/>
      <c r="M99" s="1" t="str">
        <f ca="1">IF(L99=Setup!$C$10,"Grant",IF(Pharmaceuticals!L99=Setup!$C$11,"Local",IF(Pharmaceuticals!L99=Setup!$C$12,"Other","")))</f>
        <v/>
      </c>
      <c r="N99" s="33"/>
      <c r="O99" s="148"/>
      <c r="P99" s="33"/>
      <c r="Q99" s="36" t="str">
        <f t="shared" si="40"/>
        <v/>
      </c>
      <c r="R99" s="35"/>
      <c r="S99" s="32" t="str">
        <f t="shared" si="41"/>
        <v/>
      </c>
      <c r="T99" s="35"/>
      <c r="U99" s="32" t="str">
        <f t="shared" si="42"/>
        <v/>
      </c>
      <c r="V99" s="35"/>
      <c r="W99" s="36" t="str">
        <f t="shared" si="43"/>
        <v/>
      </c>
      <c r="X99" s="36" t="str">
        <f t="shared" si="44"/>
        <v/>
      </c>
      <c r="Y99" s="36" t="str">
        <f t="shared" si="45"/>
        <v/>
      </c>
      <c r="Z99" s="55"/>
      <c r="AA99" s="37"/>
      <c r="AB99" s="148"/>
      <c r="AC99" s="35"/>
      <c r="AD99" s="32" t="str">
        <f t="shared" si="46"/>
        <v/>
      </c>
      <c r="AE99" s="35"/>
      <c r="AF99" s="32" t="str">
        <f t="shared" si="47"/>
        <v/>
      </c>
      <c r="AG99" s="35"/>
      <c r="AH99" s="32" t="str">
        <f t="shared" si="48"/>
        <v/>
      </c>
      <c r="AI99" s="35"/>
      <c r="AJ99" s="36" t="str">
        <f t="shared" si="49"/>
        <v/>
      </c>
      <c r="AK99" s="36" t="str">
        <f t="shared" si="50"/>
        <v/>
      </c>
      <c r="AL99" s="36" t="str">
        <f t="shared" si="51"/>
        <v/>
      </c>
      <c r="AM99" s="55"/>
      <c r="AN99" s="34"/>
      <c r="AO99" s="148"/>
      <c r="AP99" s="34"/>
      <c r="AQ99" s="32" t="str">
        <f t="shared" si="52"/>
        <v/>
      </c>
      <c r="AR99" s="34"/>
      <c r="AS99" s="32" t="str">
        <f t="shared" si="53"/>
        <v/>
      </c>
      <c r="AT99" s="34"/>
      <c r="AU99" s="32" t="str">
        <f t="shared" si="54"/>
        <v/>
      </c>
      <c r="AV99" s="35"/>
      <c r="AW99" s="36" t="str">
        <f t="shared" si="55"/>
        <v/>
      </c>
      <c r="AX99" s="36" t="str">
        <f t="shared" si="56"/>
        <v/>
      </c>
      <c r="AY99" s="36" t="str">
        <f t="shared" si="57"/>
        <v/>
      </c>
      <c r="AZ99" s="55"/>
      <c r="BA99" s="34"/>
      <c r="BB99" s="148"/>
      <c r="BC99" s="34"/>
      <c r="BD99" s="32" t="str">
        <f t="shared" si="58"/>
        <v/>
      </c>
      <c r="BE99" s="34"/>
      <c r="BF99" s="32" t="str">
        <f t="shared" si="59"/>
        <v/>
      </c>
      <c r="BG99" s="34"/>
      <c r="BH99" s="32" t="str">
        <f t="shared" si="60"/>
        <v/>
      </c>
      <c r="BI99" s="34"/>
      <c r="BJ99" s="36" t="str">
        <f t="shared" si="61"/>
        <v/>
      </c>
      <c r="BK99" s="36" t="str">
        <f t="shared" si="62"/>
        <v/>
      </c>
      <c r="BL99" s="36" t="str">
        <f t="shared" si="63"/>
        <v/>
      </c>
      <c r="BM99" s="55"/>
      <c r="BN99" s="36" t="str">
        <f t="shared" si="64"/>
        <v/>
      </c>
      <c r="BO99" s="36" t="str">
        <f t="shared" si="65"/>
        <v/>
      </c>
      <c r="BP99" s="31"/>
      <c r="BQ99" s="38"/>
      <c r="BS99" s="120" t="e">
        <f t="shared" ca="1" si="36"/>
        <v>#REF!</v>
      </c>
      <c r="BT99" s="120" t="e">
        <f t="shared" ca="1" si="37"/>
        <v>#VALUE!</v>
      </c>
    </row>
    <row r="100" spans="1:72" s="10" customFormat="1" ht="25" customHeight="1" x14ac:dyDescent="0.2">
      <c r="A100" s="52" t="str">
        <f>IFERROR(IF(#REF!&lt;&gt;"",A99+1,""),"")</f>
        <v/>
      </c>
      <c r="B100" s="157" t="e">
        <f>CONCATENATE(#REF!,"-",#REF!,"--",F100,"---",#REF!)</f>
        <v>#REF!</v>
      </c>
      <c r="C100" s="157" t="e">
        <f t="shared" ca="1" si="35"/>
        <v>#VALUE!</v>
      </c>
      <c r="D100" s="29"/>
      <c r="E100" s="155" t="e">
        <f t="shared" si="38"/>
        <v>#VALUE!</v>
      </c>
      <c r="F100" s="155" t="e">
        <f t="shared" si="39"/>
        <v>#VALUE!</v>
      </c>
      <c r="G100" s="126"/>
      <c r="H100" s="151" t="e">
        <f ca="1">VLOOKUP(G100,CatProd!B:G,6,FALSE)</f>
        <v>#N/A</v>
      </c>
      <c r="I100" s="127"/>
      <c r="J100" s="175" t="e">
        <f ca="1">VLOOKUP(CONCATENATE(H100,"-",I100),CatProdSpec!H:I,2,FALSE)</f>
        <v>#N/A</v>
      </c>
      <c r="K100" s="51" t="str">
        <f ca="1">IFERROR(IF(OR(D100="",VLOOKUP(D100,CatCostInp!$E$2:$K$88,7,FALSE)=0),"",VLOOKUP(D100,CatCostInp!$E$2:$K$88,7,FALSE)),"")</f>
        <v/>
      </c>
      <c r="L100" s="30"/>
      <c r="M100" s="1" t="str">
        <f ca="1">IF(L100=Setup!$C$10,"Grant",IF(Pharmaceuticals!L100=Setup!$C$11,"Local",IF(Pharmaceuticals!L100=Setup!$C$12,"Other","")))</f>
        <v/>
      </c>
      <c r="N100" s="33"/>
      <c r="O100" s="148"/>
      <c r="P100" s="33"/>
      <c r="Q100" s="36" t="str">
        <f t="shared" si="40"/>
        <v/>
      </c>
      <c r="R100" s="35"/>
      <c r="S100" s="32" t="str">
        <f t="shared" si="41"/>
        <v/>
      </c>
      <c r="T100" s="35"/>
      <c r="U100" s="32" t="str">
        <f t="shared" si="42"/>
        <v/>
      </c>
      <c r="V100" s="35"/>
      <c r="W100" s="36" t="str">
        <f t="shared" si="43"/>
        <v/>
      </c>
      <c r="X100" s="36" t="str">
        <f t="shared" si="44"/>
        <v/>
      </c>
      <c r="Y100" s="36" t="str">
        <f t="shared" si="45"/>
        <v/>
      </c>
      <c r="Z100" s="55"/>
      <c r="AA100" s="37"/>
      <c r="AB100" s="148"/>
      <c r="AC100" s="35"/>
      <c r="AD100" s="32" t="str">
        <f t="shared" si="46"/>
        <v/>
      </c>
      <c r="AE100" s="35"/>
      <c r="AF100" s="32" t="str">
        <f t="shared" si="47"/>
        <v/>
      </c>
      <c r="AG100" s="35"/>
      <c r="AH100" s="32" t="str">
        <f t="shared" si="48"/>
        <v/>
      </c>
      <c r="AI100" s="35"/>
      <c r="AJ100" s="36" t="str">
        <f t="shared" si="49"/>
        <v/>
      </c>
      <c r="AK100" s="36" t="str">
        <f t="shared" si="50"/>
        <v/>
      </c>
      <c r="AL100" s="36" t="str">
        <f t="shared" si="51"/>
        <v/>
      </c>
      <c r="AM100" s="55"/>
      <c r="AN100" s="34"/>
      <c r="AO100" s="148"/>
      <c r="AP100" s="34"/>
      <c r="AQ100" s="32" t="str">
        <f t="shared" si="52"/>
        <v/>
      </c>
      <c r="AR100" s="34"/>
      <c r="AS100" s="32" t="str">
        <f t="shared" si="53"/>
        <v/>
      </c>
      <c r="AT100" s="34"/>
      <c r="AU100" s="32" t="str">
        <f t="shared" si="54"/>
        <v/>
      </c>
      <c r="AV100" s="35"/>
      <c r="AW100" s="36" t="str">
        <f t="shared" si="55"/>
        <v/>
      </c>
      <c r="AX100" s="36" t="str">
        <f t="shared" si="56"/>
        <v/>
      </c>
      <c r="AY100" s="36" t="str">
        <f t="shared" si="57"/>
        <v/>
      </c>
      <c r="AZ100" s="55"/>
      <c r="BA100" s="34"/>
      <c r="BB100" s="148"/>
      <c r="BC100" s="34"/>
      <c r="BD100" s="32" t="str">
        <f t="shared" si="58"/>
        <v/>
      </c>
      <c r="BE100" s="34"/>
      <c r="BF100" s="32" t="str">
        <f t="shared" si="59"/>
        <v/>
      </c>
      <c r="BG100" s="34"/>
      <c r="BH100" s="32" t="str">
        <f t="shared" si="60"/>
        <v/>
      </c>
      <c r="BI100" s="34"/>
      <c r="BJ100" s="36" t="str">
        <f t="shared" si="61"/>
        <v/>
      </c>
      <c r="BK100" s="36" t="str">
        <f t="shared" si="62"/>
        <v/>
      </c>
      <c r="BL100" s="36" t="str">
        <f t="shared" si="63"/>
        <v/>
      </c>
      <c r="BM100" s="55"/>
      <c r="BN100" s="36" t="str">
        <f t="shared" si="64"/>
        <v/>
      </c>
      <c r="BO100" s="36" t="str">
        <f t="shared" si="65"/>
        <v/>
      </c>
      <c r="BP100" s="31"/>
      <c r="BQ100" s="38"/>
      <c r="BS100" s="120" t="e">
        <f t="shared" ca="1" si="36"/>
        <v>#REF!</v>
      </c>
      <c r="BT100" s="120" t="e">
        <f t="shared" ca="1" si="37"/>
        <v>#VALUE!</v>
      </c>
    </row>
    <row r="101" spans="1:72" s="10" customFormat="1" ht="25" customHeight="1" x14ac:dyDescent="0.2">
      <c r="A101" s="52" t="str">
        <f>IFERROR(IF(#REF!&lt;&gt;"",A100+1,""),"")</f>
        <v/>
      </c>
      <c r="B101" s="157" t="e">
        <f>CONCATENATE(#REF!,"-",#REF!,"--",F101,"---",#REF!)</f>
        <v>#REF!</v>
      </c>
      <c r="C101" s="157" t="e">
        <f t="shared" ca="1" si="35"/>
        <v>#VALUE!</v>
      </c>
      <c r="D101" s="29"/>
      <c r="E101" s="155" t="e">
        <f t="shared" si="38"/>
        <v>#VALUE!</v>
      </c>
      <c r="F101" s="155" t="e">
        <f t="shared" si="39"/>
        <v>#VALUE!</v>
      </c>
      <c r="G101" s="126"/>
      <c r="H101" s="151" t="e">
        <f ca="1">VLOOKUP(G101,CatProd!B:G,6,FALSE)</f>
        <v>#N/A</v>
      </c>
      <c r="I101" s="127"/>
      <c r="J101" s="175" t="e">
        <f ca="1">VLOOKUP(CONCATENATE(H101,"-",I101),CatProdSpec!H:I,2,FALSE)</f>
        <v>#N/A</v>
      </c>
      <c r="K101" s="51" t="str">
        <f ca="1">IFERROR(IF(OR(D101="",VLOOKUP(D101,CatCostInp!$E$2:$K$88,7,FALSE)=0),"",VLOOKUP(D101,CatCostInp!$E$2:$K$88,7,FALSE)),"")</f>
        <v/>
      </c>
      <c r="L101" s="30"/>
      <c r="M101" s="1" t="str">
        <f ca="1">IF(L101=Setup!$C$10,"Grant",IF(Pharmaceuticals!L101=Setup!$C$11,"Local",IF(Pharmaceuticals!L101=Setup!$C$12,"Other","")))</f>
        <v/>
      </c>
      <c r="N101" s="33"/>
      <c r="O101" s="148"/>
      <c r="P101" s="33"/>
      <c r="Q101" s="36" t="str">
        <f t="shared" si="40"/>
        <v/>
      </c>
      <c r="R101" s="35"/>
      <c r="S101" s="32" t="str">
        <f t="shared" si="41"/>
        <v/>
      </c>
      <c r="T101" s="35"/>
      <c r="U101" s="32" t="str">
        <f t="shared" si="42"/>
        <v/>
      </c>
      <c r="V101" s="35"/>
      <c r="W101" s="36" t="str">
        <f t="shared" si="43"/>
        <v/>
      </c>
      <c r="X101" s="36" t="str">
        <f t="shared" si="44"/>
        <v/>
      </c>
      <c r="Y101" s="36" t="str">
        <f t="shared" si="45"/>
        <v/>
      </c>
      <c r="Z101" s="55"/>
      <c r="AA101" s="37"/>
      <c r="AB101" s="148"/>
      <c r="AC101" s="35"/>
      <c r="AD101" s="32" t="str">
        <f t="shared" si="46"/>
        <v/>
      </c>
      <c r="AE101" s="35"/>
      <c r="AF101" s="32" t="str">
        <f t="shared" si="47"/>
        <v/>
      </c>
      <c r="AG101" s="35"/>
      <c r="AH101" s="32" t="str">
        <f t="shared" si="48"/>
        <v/>
      </c>
      <c r="AI101" s="35"/>
      <c r="AJ101" s="36" t="str">
        <f t="shared" si="49"/>
        <v/>
      </c>
      <c r="AK101" s="36" t="str">
        <f t="shared" si="50"/>
        <v/>
      </c>
      <c r="AL101" s="36" t="str">
        <f t="shared" si="51"/>
        <v/>
      </c>
      <c r="AM101" s="55"/>
      <c r="AN101" s="34"/>
      <c r="AO101" s="148"/>
      <c r="AP101" s="34"/>
      <c r="AQ101" s="32" t="str">
        <f t="shared" si="52"/>
        <v/>
      </c>
      <c r="AR101" s="34"/>
      <c r="AS101" s="32" t="str">
        <f t="shared" si="53"/>
        <v/>
      </c>
      <c r="AT101" s="34"/>
      <c r="AU101" s="32" t="str">
        <f t="shared" si="54"/>
        <v/>
      </c>
      <c r="AV101" s="35"/>
      <c r="AW101" s="36" t="str">
        <f t="shared" si="55"/>
        <v/>
      </c>
      <c r="AX101" s="36" t="str">
        <f t="shared" si="56"/>
        <v/>
      </c>
      <c r="AY101" s="36" t="str">
        <f t="shared" si="57"/>
        <v/>
      </c>
      <c r="AZ101" s="55"/>
      <c r="BA101" s="34"/>
      <c r="BB101" s="148"/>
      <c r="BC101" s="34"/>
      <c r="BD101" s="32" t="str">
        <f t="shared" si="58"/>
        <v/>
      </c>
      <c r="BE101" s="34"/>
      <c r="BF101" s="32" t="str">
        <f t="shared" si="59"/>
        <v/>
      </c>
      <c r="BG101" s="34"/>
      <c r="BH101" s="32" t="str">
        <f t="shared" si="60"/>
        <v/>
      </c>
      <c r="BI101" s="34"/>
      <c r="BJ101" s="36" t="str">
        <f t="shared" si="61"/>
        <v/>
      </c>
      <c r="BK101" s="36" t="str">
        <f t="shared" si="62"/>
        <v/>
      </c>
      <c r="BL101" s="36" t="str">
        <f t="shared" si="63"/>
        <v/>
      </c>
      <c r="BM101" s="55"/>
      <c r="BN101" s="36" t="str">
        <f t="shared" si="64"/>
        <v/>
      </c>
      <c r="BO101" s="36" t="str">
        <f t="shared" si="65"/>
        <v/>
      </c>
      <c r="BP101" s="31"/>
      <c r="BQ101" s="38"/>
      <c r="BS101" s="120" t="e">
        <f t="shared" ca="1" si="36"/>
        <v>#REF!</v>
      </c>
      <c r="BT101" s="120" t="e">
        <f t="shared" ca="1" si="37"/>
        <v>#VALUE!</v>
      </c>
    </row>
    <row r="102" spans="1:72" s="10" customFormat="1" ht="25" customHeight="1" x14ac:dyDescent="0.2">
      <c r="A102" s="52" t="str">
        <f>IFERROR(IF(#REF!&lt;&gt;"",A101+1,""),"")</f>
        <v/>
      </c>
      <c r="B102" s="157" t="e">
        <f>CONCATENATE(#REF!,"-",#REF!,"--",F102,"---",#REF!)</f>
        <v>#REF!</v>
      </c>
      <c r="C102" s="157" t="e">
        <f t="shared" ca="1" si="35"/>
        <v>#VALUE!</v>
      </c>
      <c r="D102" s="29"/>
      <c r="E102" s="155" t="e">
        <f t="shared" si="38"/>
        <v>#VALUE!</v>
      </c>
      <c r="F102" s="155" t="e">
        <f t="shared" si="39"/>
        <v>#VALUE!</v>
      </c>
      <c r="G102" s="126"/>
      <c r="H102" s="151" t="e">
        <f ca="1">VLOOKUP(G102,CatProd!B:G,6,FALSE)</f>
        <v>#N/A</v>
      </c>
      <c r="I102" s="127"/>
      <c r="J102" s="175" t="e">
        <f ca="1">VLOOKUP(CONCATENATE(H102,"-",I102),CatProdSpec!H:I,2,FALSE)</f>
        <v>#N/A</v>
      </c>
      <c r="K102" s="51" t="str">
        <f ca="1">IFERROR(IF(OR(D102="",VLOOKUP(D102,CatCostInp!$E$2:$K$88,7,FALSE)=0),"",VLOOKUP(D102,CatCostInp!$E$2:$K$88,7,FALSE)),"")</f>
        <v/>
      </c>
      <c r="L102" s="30"/>
      <c r="M102" s="1" t="str">
        <f ca="1">IF(L102=Setup!$C$10,"Grant",IF(Pharmaceuticals!L102=Setup!$C$11,"Local",IF(Pharmaceuticals!L102=Setup!$C$12,"Other","")))</f>
        <v/>
      </c>
      <c r="N102" s="33"/>
      <c r="O102" s="148"/>
      <c r="P102" s="33"/>
      <c r="Q102" s="36" t="str">
        <f t="shared" si="40"/>
        <v/>
      </c>
      <c r="R102" s="35"/>
      <c r="S102" s="32" t="str">
        <f t="shared" si="41"/>
        <v/>
      </c>
      <c r="T102" s="35"/>
      <c r="U102" s="32" t="str">
        <f t="shared" si="42"/>
        <v/>
      </c>
      <c r="V102" s="35"/>
      <c r="W102" s="36" t="str">
        <f t="shared" si="43"/>
        <v/>
      </c>
      <c r="X102" s="36" t="str">
        <f t="shared" si="44"/>
        <v/>
      </c>
      <c r="Y102" s="36" t="str">
        <f t="shared" si="45"/>
        <v/>
      </c>
      <c r="Z102" s="55"/>
      <c r="AA102" s="37"/>
      <c r="AB102" s="148"/>
      <c r="AC102" s="35"/>
      <c r="AD102" s="32" t="str">
        <f t="shared" si="46"/>
        <v/>
      </c>
      <c r="AE102" s="35"/>
      <c r="AF102" s="32" t="str">
        <f t="shared" si="47"/>
        <v/>
      </c>
      <c r="AG102" s="35"/>
      <c r="AH102" s="32" t="str">
        <f t="shared" si="48"/>
        <v/>
      </c>
      <c r="AI102" s="35"/>
      <c r="AJ102" s="36" t="str">
        <f t="shared" si="49"/>
        <v/>
      </c>
      <c r="AK102" s="36" t="str">
        <f t="shared" si="50"/>
        <v/>
      </c>
      <c r="AL102" s="36" t="str">
        <f t="shared" si="51"/>
        <v/>
      </c>
      <c r="AM102" s="55"/>
      <c r="AN102" s="34"/>
      <c r="AO102" s="148"/>
      <c r="AP102" s="34"/>
      <c r="AQ102" s="32" t="str">
        <f t="shared" si="52"/>
        <v/>
      </c>
      <c r="AR102" s="34"/>
      <c r="AS102" s="32" t="str">
        <f t="shared" si="53"/>
        <v/>
      </c>
      <c r="AT102" s="34"/>
      <c r="AU102" s="32" t="str">
        <f t="shared" si="54"/>
        <v/>
      </c>
      <c r="AV102" s="35"/>
      <c r="AW102" s="36" t="str">
        <f t="shared" si="55"/>
        <v/>
      </c>
      <c r="AX102" s="36" t="str">
        <f t="shared" si="56"/>
        <v/>
      </c>
      <c r="AY102" s="36" t="str">
        <f t="shared" si="57"/>
        <v/>
      </c>
      <c r="AZ102" s="55"/>
      <c r="BA102" s="34"/>
      <c r="BB102" s="148"/>
      <c r="BC102" s="34"/>
      <c r="BD102" s="32" t="str">
        <f t="shared" si="58"/>
        <v/>
      </c>
      <c r="BE102" s="34"/>
      <c r="BF102" s="32" t="str">
        <f t="shared" si="59"/>
        <v/>
      </c>
      <c r="BG102" s="34"/>
      <c r="BH102" s="32" t="str">
        <f t="shared" si="60"/>
        <v/>
      </c>
      <c r="BI102" s="34"/>
      <c r="BJ102" s="36" t="str">
        <f t="shared" si="61"/>
        <v/>
      </c>
      <c r="BK102" s="36" t="str">
        <f t="shared" si="62"/>
        <v/>
      </c>
      <c r="BL102" s="36" t="str">
        <f t="shared" si="63"/>
        <v/>
      </c>
      <c r="BM102" s="55"/>
      <c r="BN102" s="36" t="str">
        <f t="shared" si="64"/>
        <v/>
      </c>
      <c r="BO102" s="36" t="str">
        <f t="shared" si="65"/>
        <v/>
      </c>
      <c r="BP102" s="31"/>
      <c r="BQ102" s="38"/>
      <c r="BS102" s="120" t="e">
        <f t="shared" ca="1" si="36"/>
        <v>#REF!</v>
      </c>
      <c r="BT102" s="120" t="e">
        <f t="shared" ca="1" si="37"/>
        <v>#VALUE!</v>
      </c>
    </row>
    <row r="103" spans="1:72" s="10" customFormat="1" ht="25" customHeight="1" x14ac:dyDescent="0.2">
      <c r="A103" s="52" t="str">
        <f>IFERROR(IF(#REF!&lt;&gt;"",A102+1,""),"")</f>
        <v/>
      </c>
      <c r="B103" s="157" t="e">
        <f>CONCATENATE(#REF!,"-",#REF!,"--",F103,"---",#REF!)</f>
        <v>#REF!</v>
      </c>
      <c r="C103" s="157" t="e">
        <f t="shared" ca="1" si="35"/>
        <v>#VALUE!</v>
      </c>
      <c r="D103" s="29"/>
      <c r="E103" s="155" t="e">
        <f t="shared" si="38"/>
        <v>#VALUE!</v>
      </c>
      <c r="F103" s="155" t="e">
        <f t="shared" si="39"/>
        <v>#VALUE!</v>
      </c>
      <c r="G103" s="126"/>
      <c r="H103" s="151" t="e">
        <f ca="1">VLOOKUP(G103,CatProd!B:G,6,FALSE)</f>
        <v>#N/A</v>
      </c>
      <c r="I103" s="127"/>
      <c r="J103" s="175" t="e">
        <f ca="1">VLOOKUP(CONCATENATE(H103,"-",I103),CatProdSpec!H:I,2,FALSE)</f>
        <v>#N/A</v>
      </c>
      <c r="K103" s="51" t="str">
        <f ca="1">IFERROR(IF(OR(D103="",VLOOKUP(D103,CatCostInp!$E$2:$K$88,7,FALSE)=0),"",VLOOKUP(D103,CatCostInp!$E$2:$K$88,7,FALSE)),"")</f>
        <v/>
      </c>
      <c r="L103" s="30"/>
      <c r="M103" s="1" t="str">
        <f ca="1">IF(L103=Setup!$C$10,"Grant",IF(Pharmaceuticals!L103=Setup!$C$11,"Local",IF(Pharmaceuticals!L103=Setup!$C$12,"Other","")))</f>
        <v/>
      </c>
      <c r="N103" s="33"/>
      <c r="O103" s="148"/>
      <c r="P103" s="33"/>
      <c r="Q103" s="36" t="str">
        <f t="shared" si="40"/>
        <v/>
      </c>
      <c r="R103" s="35"/>
      <c r="S103" s="32" t="str">
        <f t="shared" si="41"/>
        <v/>
      </c>
      <c r="T103" s="35"/>
      <c r="U103" s="32" t="str">
        <f t="shared" si="42"/>
        <v/>
      </c>
      <c r="V103" s="35"/>
      <c r="W103" s="36" t="str">
        <f t="shared" si="43"/>
        <v/>
      </c>
      <c r="X103" s="36" t="str">
        <f t="shared" si="44"/>
        <v/>
      </c>
      <c r="Y103" s="36" t="str">
        <f t="shared" si="45"/>
        <v/>
      </c>
      <c r="Z103" s="55"/>
      <c r="AA103" s="37"/>
      <c r="AB103" s="148"/>
      <c r="AC103" s="35"/>
      <c r="AD103" s="32" t="str">
        <f t="shared" si="46"/>
        <v/>
      </c>
      <c r="AE103" s="35"/>
      <c r="AF103" s="32" t="str">
        <f t="shared" si="47"/>
        <v/>
      </c>
      <c r="AG103" s="35"/>
      <c r="AH103" s="32" t="str">
        <f t="shared" si="48"/>
        <v/>
      </c>
      <c r="AI103" s="35"/>
      <c r="AJ103" s="36" t="str">
        <f t="shared" si="49"/>
        <v/>
      </c>
      <c r="AK103" s="36" t="str">
        <f t="shared" si="50"/>
        <v/>
      </c>
      <c r="AL103" s="36" t="str">
        <f t="shared" si="51"/>
        <v/>
      </c>
      <c r="AM103" s="55"/>
      <c r="AN103" s="34"/>
      <c r="AO103" s="148"/>
      <c r="AP103" s="34"/>
      <c r="AQ103" s="32" t="str">
        <f t="shared" si="52"/>
        <v/>
      </c>
      <c r="AR103" s="34"/>
      <c r="AS103" s="32" t="str">
        <f t="shared" si="53"/>
        <v/>
      </c>
      <c r="AT103" s="34"/>
      <c r="AU103" s="32" t="str">
        <f t="shared" si="54"/>
        <v/>
      </c>
      <c r="AV103" s="35"/>
      <c r="AW103" s="36" t="str">
        <f t="shared" si="55"/>
        <v/>
      </c>
      <c r="AX103" s="36" t="str">
        <f t="shared" si="56"/>
        <v/>
      </c>
      <c r="AY103" s="36" t="str">
        <f t="shared" si="57"/>
        <v/>
      </c>
      <c r="AZ103" s="55"/>
      <c r="BA103" s="34"/>
      <c r="BB103" s="148"/>
      <c r="BC103" s="34"/>
      <c r="BD103" s="32" t="str">
        <f t="shared" si="58"/>
        <v/>
      </c>
      <c r="BE103" s="34"/>
      <c r="BF103" s="32" t="str">
        <f t="shared" si="59"/>
        <v/>
      </c>
      <c r="BG103" s="34"/>
      <c r="BH103" s="32" t="str">
        <f t="shared" si="60"/>
        <v/>
      </c>
      <c r="BI103" s="34"/>
      <c r="BJ103" s="36" t="str">
        <f t="shared" si="61"/>
        <v/>
      </c>
      <c r="BK103" s="36" t="str">
        <f t="shared" si="62"/>
        <v/>
      </c>
      <c r="BL103" s="36" t="str">
        <f t="shared" si="63"/>
        <v/>
      </c>
      <c r="BM103" s="55"/>
      <c r="BN103" s="36" t="str">
        <f t="shared" si="64"/>
        <v/>
      </c>
      <c r="BO103" s="36" t="str">
        <f t="shared" si="65"/>
        <v/>
      </c>
      <c r="BP103" s="31"/>
      <c r="BQ103" s="38"/>
      <c r="BS103" s="120" t="e">
        <f t="shared" ca="1" si="36"/>
        <v>#REF!</v>
      </c>
      <c r="BT103" s="120" t="e">
        <f t="shared" ca="1" si="37"/>
        <v>#VALUE!</v>
      </c>
    </row>
    <row r="104" spans="1:72" s="10" customFormat="1" ht="25" customHeight="1" x14ac:dyDescent="0.2">
      <c r="A104" s="52" t="str">
        <f>IFERROR(IF(#REF!&lt;&gt;"",A103+1,""),"")</f>
        <v/>
      </c>
      <c r="B104" s="157" t="e">
        <f>CONCATENATE(#REF!,"-",#REF!,"--",F104,"---",#REF!)</f>
        <v>#REF!</v>
      </c>
      <c r="C104" s="157" t="e">
        <f t="shared" ca="1" si="35"/>
        <v>#VALUE!</v>
      </c>
      <c r="D104" s="29"/>
      <c r="E104" s="155" t="e">
        <f t="shared" si="38"/>
        <v>#VALUE!</v>
      </c>
      <c r="F104" s="155" t="e">
        <f t="shared" si="39"/>
        <v>#VALUE!</v>
      </c>
      <c r="G104" s="126"/>
      <c r="H104" s="151" t="e">
        <f ca="1">VLOOKUP(G104,CatProd!B:G,6,FALSE)</f>
        <v>#N/A</v>
      </c>
      <c r="I104" s="127"/>
      <c r="J104" s="175" t="e">
        <f ca="1">VLOOKUP(CONCATENATE(H104,"-",I104),CatProdSpec!H:I,2,FALSE)</f>
        <v>#N/A</v>
      </c>
      <c r="K104" s="51" t="str">
        <f ca="1">IFERROR(IF(OR(D104="",VLOOKUP(D104,CatCostInp!$E$2:$K$88,7,FALSE)=0),"",VLOOKUP(D104,CatCostInp!$E$2:$K$88,7,FALSE)),"")</f>
        <v/>
      </c>
      <c r="L104" s="30"/>
      <c r="M104" s="1" t="str">
        <f ca="1">IF(L104=Setup!$C$10,"Grant",IF(Pharmaceuticals!L104=Setup!$C$11,"Local",IF(Pharmaceuticals!L104=Setup!$C$12,"Other","")))</f>
        <v/>
      </c>
      <c r="N104" s="33"/>
      <c r="O104" s="148"/>
      <c r="P104" s="33"/>
      <c r="Q104" s="36" t="str">
        <f t="shared" si="40"/>
        <v/>
      </c>
      <c r="R104" s="35"/>
      <c r="S104" s="32" t="str">
        <f t="shared" si="41"/>
        <v/>
      </c>
      <c r="T104" s="35"/>
      <c r="U104" s="32" t="str">
        <f t="shared" si="42"/>
        <v/>
      </c>
      <c r="V104" s="35"/>
      <c r="W104" s="36" t="str">
        <f t="shared" si="43"/>
        <v/>
      </c>
      <c r="X104" s="36" t="str">
        <f t="shared" si="44"/>
        <v/>
      </c>
      <c r="Y104" s="36" t="str">
        <f t="shared" si="45"/>
        <v/>
      </c>
      <c r="Z104" s="55"/>
      <c r="AA104" s="37"/>
      <c r="AB104" s="148"/>
      <c r="AC104" s="35"/>
      <c r="AD104" s="32" t="str">
        <f t="shared" si="46"/>
        <v/>
      </c>
      <c r="AE104" s="35"/>
      <c r="AF104" s="32" t="str">
        <f t="shared" si="47"/>
        <v/>
      </c>
      <c r="AG104" s="35"/>
      <c r="AH104" s="32" t="str">
        <f t="shared" si="48"/>
        <v/>
      </c>
      <c r="AI104" s="35"/>
      <c r="AJ104" s="36" t="str">
        <f t="shared" si="49"/>
        <v/>
      </c>
      <c r="AK104" s="36" t="str">
        <f t="shared" si="50"/>
        <v/>
      </c>
      <c r="AL104" s="36" t="str">
        <f t="shared" si="51"/>
        <v/>
      </c>
      <c r="AM104" s="55"/>
      <c r="AN104" s="34"/>
      <c r="AO104" s="148"/>
      <c r="AP104" s="34"/>
      <c r="AQ104" s="32" t="str">
        <f t="shared" si="52"/>
        <v/>
      </c>
      <c r="AR104" s="34"/>
      <c r="AS104" s="32" t="str">
        <f t="shared" si="53"/>
        <v/>
      </c>
      <c r="AT104" s="34"/>
      <c r="AU104" s="32" t="str">
        <f t="shared" si="54"/>
        <v/>
      </c>
      <c r="AV104" s="35"/>
      <c r="AW104" s="36" t="str">
        <f t="shared" si="55"/>
        <v/>
      </c>
      <c r="AX104" s="36" t="str">
        <f t="shared" si="56"/>
        <v/>
      </c>
      <c r="AY104" s="36" t="str">
        <f t="shared" si="57"/>
        <v/>
      </c>
      <c r="AZ104" s="55"/>
      <c r="BA104" s="34"/>
      <c r="BB104" s="148"/>
      <c r="BC104" s="34"/>
      <c r="BD104" s="32" t="str">
        <f t="shared" si="58"/>
        <v/>
      </c>
      <c r="BE104" s="34"/>
      <c r="BF104" s="32" t="str">
        <f t="shared" si="59"/>
        <v/>
      </c>
      <c r="BG104" s="34"/>
      <c r="BH104" s="32" t="str">
        <f t="shared" si="60"/>
        <v/>
      </c>
      <c r="BI104" s="34"/>
      <c r="BJ104" s="36" t="str">
        <f t="shared" si="61"/>
        <v/>
      </c>
      <c r="BK104" s="36" t="str">
        <f t="shared" si="62"/>
        <v/>
      </c>
      <c r="BL104" s="36" t="str">
        <f t="shared" si="63"/>
        <v/>
      </c>
      <c r="BM104" s="55"/>
      <c r="BN104" s="36" t="str">
        <f t="shared" si="64"/>
        <v/>
      </c>
      <c r="BO104" s="36" t="str">
        <f t="shared" si="65"/>
        <v/>
      </c>
      <c r="BP104" s="31"/>
      <c r="BQ104" s="38"/>
      <c r="BS104" s="120" t="e">
        <f t="shared" ca="1" si="36"/>
        <v>#REF!</v>
      </c>
      <c r="BT104" s="120" t="e">
        <f t="shared" ca="1" si="37"/>
        <v>#VALUE!</v>
      </c>
    </row>
    <row r="105" spans="1:72" s="10" customFormat="1" ht="25" customHeight="1" x14ac:dyDescent="0.2">
      <c r="A105" s="52" t="str">
        <f>IFERROR(IF(#REF!&lt;&gt;"",A104+1,""),"")</f>
        <v/>
      </c>
      <c r="B105" s="157" t="e">
        <f>CONCATENATE(#REF!,"-",#REF!,"--",F105,"---",#REF!)</f>
        <v>#REF!</v>
      </c>
      <c r="C105" s="157" t="e">
        <f t="shared" ca="1" si="35"/>
        <v>#VALUE!</v>
      </c>
      <c r="D105" s="29"/>
      <c r="E105" s="155" t="e">
        <f t="shared" si="38"/>
        <v>#VALUE!</v>
      </c>
      <c r="F105" s="155" t="e">
        <f t="shared" si="39"/>
        <v>#VALUE!</v>
      </c>
      <c r="G105" s="126"/>
      <c r="H105" s="151" t="e">
        <f ca="1">VLOOKUP(G105,CatProd!B:G,6,FALSE)</f>
        <v>#N/A</v>
      </c>
      <c r="I105" s="127"/>
      <c r="J105" s="175" t="e">
        <f ca="1">VLOOKUP(CONCATENATE(H105,"-",I105),CatProdSpec!H:I,2,FALSE)</f>
        <v>#N/A</v>
      </c>
      <c r="K105" s="51" t="str">
        <f ca="1">IFERROR(IF(OR(D105="",VLOOKUP(D105,CatCostInp!$E$2:$K$88,7,FALSE)=0),"",VLOOKUP(D105,CatCostInp!$E$2:$K$88,7,FALSE)),"")</f>
        <v/>
      </c>
      <c r="L105" s="30"/>
      <c r="M105" s="1" t="str">
        <f ca="1">IF(L105=Setup!$C$10,"Grant",IF(Pharmaceuticals!L105=Setup!$C$11,"Local",IF(Pharmaceuticals!L105=Setup!$C$12,"Other","")))</f>
        <v/>
      </c>
      <c r="N105" s="33"/>
      <c r="O105" s="148"/>
      <c r="P105" s="33"/>
      <c r="Q105" s="36" t="str">
        <f t="shared" si="40"/>
        <v/>
      </c>
      <c r="R105" s="35"/>
      <c r="S105" s="32" t="str">
        <f t="shared" si="41"/>
        <v/>
      </c>
      <c r="T105" s="35"/>
      <c r="U105" s="32" t="str">
        <f t="shared" si="42"/>
        <v/>
      </c>
      <c r="V105" s="35"/>
      <c r="W105" s="36" t="str">
        <f t="shared" si="43"/>
        <v/>
      </c>
      <c r="X105" s="36" t="str">
        <f t="shared" si="44"/>
        <v/>
      </c>
      <c r="Y105" s="36" t="str">
        <f t="shared" si="45"/>
        <v/>
      </c>
      <c r="Z105" s="55"/>
      <c r="AA105" s="37"/>
      <c r="AB105" s="148"/>
      <c r="AC105" s="35"/>
      <c r="AD105" s="32" t="str">
        <f t="shared" si="46"/>
        <v/>
      </c>
      <c r="AE105" s="35"/>
      <c r="AF105" s="32" t="str">
        <f t="shared" si="47"/>
        <v/>
      </c>
      <c r="AG105" s="35"/>
      <c r="AH105" s="32" t="str">
        <f t="shared" si="48"/>
        <v/>
      </c>
      <c r="AI105" s="35"/>
      <c r="AJ105" s="36" t="str">
        <f t="shared" si="49"/>
        <v/>
      </c>
      <c r="AK105" s="36" t="str">
        <f t="shared" si="50"/>
        <v/>
      </c>
      <c r="AL105" s="36" t="str">
        <f t="shared" si="51"/>
        <v/>
      </c>
      <c r="AM105" s="55"/>
      <c r="AN105" s="34"/>
      <c r="AO105" s="148"/>
      <c r="AP105" s="34"/>
      <c r="AQ105" s="32" t="str">
        <f t="shared" si="52"/>
        <v/>
      </c>
      <c r="AR105" s="34"/>
      <c r="AS105" s="32" t="str">
        <f t="shared" si="53"/>
        <v/>
      </c>
      <c r="AT105" s="34"/>
      <c r="AU105" s="32" t="str">
        <f t="shared" si="54"/>
        <v/>
      </c>
      <c r="AV105" s="35"/>
      <c r="AW105" s="36" t="str">
        <f t="shared" si="55"/>
        <v/>
      </c>
      <c r="AX105" s="36" t="str">
        <f t="shared" si="56"/>
        <v/>
      </c>
      <c r="AY105" s="36" t="str">
        <f t="shared" si="57"/>
        <v/>
      </c>
      <c r="AZ105" s="55"/>
      <c r="BA105" s="34"/>
      <c r="BB105" s="148"/>
      <c r="BC105" s="34"/>
      <c r="BD105" s="32" t="str">
        <f t="shared" si="58"/>
        <v/>
      </c>
      <c r="BE105" s="34"/>
      <c r="BF105" s="32" t="str">
        <f t="shared" si="59"/>
        <v/>
      </c>
      <c r="BG105" s="34"/>
      <c r="BH105" s="32" t="str">
        <f t="shared" si="60"/>
        <v/>
      </c>
      <c r="BI105" s="34"/>
      <c r="BJ105" s="36" t="str">
        <f t="shared" si="61"/>
        <v/>
      </c>
      <c r="BK105" s="36" t="str">
        <f t="shared" si="62"/>
        <v/>
      </c>
      <c r="BL105" s="36" t="str">
        <f t="shared" si="63"/>
        <v/>
      </c>
      <c r="BM105" s="55"/>
      <c r="BN105" s="36" t="str">
        <f t="shared" si="64"/>
        <v/>
      </c>
      <c r="BO105" s="36" t="str">
        <f t="shared" si="65"/>
        <v/>
      </c>
      <c r="BP105" s="31"/>
      <c r="BQ105" s="38"/>
      <c r="BS105" s="120" t="e">
        <f t="shared" ca="1" si="36"/>
        <v>#REF!</v>
      </c>
      <c r="BT105" s="120" t="e">
        <f t="shared" ca="1" si="37"/>
        <v>#VALUE!</v>
      </c>
    </row>
    <row r="106" spans="1:72" s="10" customFormat="1" ht="25" customHeight="1" x14ac:dyDescent="0.2">
      <c r="A106" s="52" t="str">
        <f>IFERROR(IF(#REF!&lt;&gt;"",A105+1,""),"")</f>
        <v/>
      </c>
      <c r="B106" s="157" t="e">
        <f>CONCATENATE(#REF!,"-",#REF!,"--",F106,"---",#REF!)</f>
        <v>#REF!</v>
      </c>
      <c r="C106" s="157" t="e">
        <f t="shared" ca="1" si="35"/>
        <v>#VALUE!</v>
      </c>
      <c r="D106" s="29"/>
      <c r="E106" s="155" t="e">
        <f t="shared" si="38"/>
        <v>#VALUE!</v>
      </c>
      <c r="F106" s="155" t="e">
        <f t="shared" si="39"/>
        <v>#VALUE!</v>
      </c>
      <c r="G106" s="126"/>
      <c r="H106" s="151" t="e">
        <f ca="1">VLOOKUP(G106,CatProd!B:G,6,FALSE)</f>
        <v>#N/A</v>
      </c>
      <c r="I106" s="127"/>
      <c r="J106" s="175" t="e">
        <f ca="1">VLOOKUP(CONCATENATE(H106,"-",I106),CatProdSpec!H:I,2,FALSE)</f>
        <v>#N/A</v>
      </c>
      <c r="K106" s="51" t="str">
        <f ca="1">IFERROR(IF(OR(D106="",VLOOKUP(D106,CatCostInp!$E$2:$K$88,7,FALSE)=0),"",VLOOKUP(D106,CatCostInp!$E$2:$K$88,7,FALSE)),"")</f>
        <v/>
      </c>
      <c r="L106" s="30"/>
      <c r="M106" s="1" t="str">
        <f ca="1">IF(L106=Setup!$C$10,"Grant",IF(Pharmaceuticals!L106=Setup!$C$11,"Local",IF(Pharmaceuticals!L106=Setup!$C$12,"Other","")))</f>
        <v/>
      </c>
      <c r="N106" s="33"/>
      <c r="O106" s="148"/>
      <c r="P106" s="33"/>
      <c r="Q106" s="36" t="str">
        <f t="shared" si="40"/>
        <v/>
      </c>
      <c r="R106" s="35"/>
      <c r="S106" s="32" t="str">
        <f t="shared" si="41"/>
        <v/>
      </c>
      <c r="T106" s="35"/>
      <c r="U106" s="32" t="str">
        <f t="shared" si="42"/>
        <v/>
      </c>
      <c r="V106" s="35"/>
      <c r="W106" s="36" t="str">
        <f t="shared" si="43"/>
        <v/>
      </c>
      <c r="X106" s="36" t="str">
        <f t="shared" si="44"/>
        <v/>
      </c>
      <c r="Y106" s="36" t="str">
        <f t="shared" si="45"/>
        <v/>
      </c>
      <c r="Z106" s="55"/>
      <c r="AA106" s="37"/>
      <c r="AB106" s="148"/>
      <c r="AC106" s="35"/>
      <c r="AD106" s="32" t="str">
        <f t="shared" si="46"/>
        <v/>
      </c>
      <c r="AE106" s="35"/>
      <c r="AF106" s="32" t="str">
        <f t="shared" si="47"/>
        <v/>
      </c>
      <c r="AG106" s="35"/>
      <c r="AH106" s="32" t="str">
        <f t="shared" si="48"/>
        <v/>
      </c>
      <c r="AI106" s="35"/>
      <c r="AJ106" s="36" t="str">
        <f t="shared" si="49"/>
        <v/>
      </c>
      <c r="AK106" s="36" t="str">
        <f t="shared" si="50"/>
        <v/>
      </c>
      <c r="AL106" s="36" t="str">
        <f t="shared" si="51"/>
        <v/>
      </c>
      <c r="AM106" s="55"/>
      <c r="AN106" s="34"/>
      <c r="AO106" s="148"/>
      <c r="AP106" s="34"/>
      <c r="AQ106" s="32" t="str">
        <f t="shared" si="52"/>
        <v/>
      </c>
      <c r="AR106" s="34"/>
      <c r="AS106" s="32" t="str">
        <f t="shared" si="53"/>
        <v/>
      </c>
      <c r="AT106" s="34"/>
      <c r="AU106" s="32" t="str">
        <f t="shared" si="54"/>
        <v/>
      </c>
      <c r="AV106" s="35"/>
      <c r="AW106" s="36" t="str">
        <f t="shared" si="55"/>
        <v/>
      </c>
      <c r="AX106" s="36" t="str">
        <f t="shared" si="56"/>
        <v/>
      </c>
      <c r="AY106" s="36" t="str">
        <f t="shared" si="57"/>
        <v/>
      </c>
      <c r="AZ106" s="55"/>
      <c r="BA106" s="34"/>
      <c r="BB106" s="148"/>
      <c r="BC106" s="34"/>
      <c r="BD106" s="32" t="str">
        <f t="shared" si="58"/>
        <v/>
      </c>
      <c r="BE106" s="34"/>
      <c r="BF106" s="32" t="str">
        <f t="shared" si="59"/>
        <v/>
      </c>
      <c r="BG106" s="34"/>
      <c r="BH106" s="32" t="str">
        <f t="shared" si="60"/>
        <v/>
      </c>
      <c r="BI106" s="34"/>
      <c r="BJ106" s="36" t="str">
        <f t="shared" si="61"/>
        <v/>
      </c>
      <c r="BK106" s="36" t="str">
        <f t="shared" si="62"/>
        <v/>
      </c>
      <c r="BL106" s="36" t="str">
        <f t="shared" si="63"/>
        <v/>
      </c>
      <c r="BM106" s="55"/>
      <c r="BN106" s="36" t="str">
        <f t="shared" si="64"/>
        <v/>
      </c>
      <c r="BO106" s="36" t="str">
        <f t="shared" si="65"/>
        <v/>
      </c>
      <c r="BP106" s="31"/>
      <c r="BQ106" s="38"/>
      <c r="BS106" s="120" t="e">
        <f t="shared" ca="1" si="36"/>
        <v>#REF!</v>
      </c>
      <c r="BT106" s="120" t="e">
        <f t="shared" ca="1" si="37"/>
        <v>#VALUE!</v>
      </c>
    </row>
    <row r="107" spans="1:72" s="10" customFormat="1" ht="25" customHeight="1" x14ac:dyDescent="0.2">
      <c r="A107" s="52" t="str">
        <f>IFERROR(IF(#REF!&lt;&gt;"",A106+1,""),"")</f>
        <v/>
      </c>
      <c r="B107" s="157" t="e">
        <f>CONCATENATE(#REF!,"-",#REF!,"--",F107,"---",#REF!)</f>
        <v>#REF!</v>
      </c>
      <c r="C107" s="157" t="e">
        <f t="shared" ca="1" si="35"/>
        <v>#VALUE!</v>
      </c>
      <c r="D107" s="29"/>
      <c r="E107" s="155" t="e">
        <f t="shared" si="38"/>
        <v>#VALUE!</v>
      </c>
      <c r="F107" s="155" t="e">
        <f t="shared" si="39"/>
        <v>#VALUE!</v>
      </c>
      <c r="G107" s="126"/>
      <c r="H107" s="151" t="e">
        <f ca="1">VLOOKUP(G107,CatProd!B:G,6,FALSE)</f>
        <v>#N/A</v>
      </c>
      <c r="I107" s="127"/>
      <c r="J107" s="175" t="e">
        <f ca="1">VLOOKUP(CONCATENATE(H107,"-",I107),CatProdSpec!H:I,2,FALSE)</f>
        <v>#N/A</v>
      </c>
      <c r="K107" s="51" t="str">
        <f ca="1">IFERROR(IF(OR(D107="",VLOOKUP(D107,CatCostInp!$E$2:$K$88,7,FALSE)=0),"",VLOOKUP(D107,CatCostInp!$E$2:$K$88,7,FALSE)),"")</f>
        <v/>
      </c>
      <c r="L107" s="30"/>
      <c r="M107" s="1" t="str">
        <f ca="1">IF(L107=Setup!$C$10,"Grant",IF(Pharmaceuticals!L107=Setup!$C$11,"Local",IF(Pharmaceuticals!L107=Setup!$C$12,"Other","")))</f>
        <v/>
      </c>
      <c r="N107" s="33"/>
      <c r="O107" s="148"/>
      <c r="P107" s="33"/>
      <c r="Q107" s="36" t="str">
        <f t="shared" si="40"/>
        <v/>
      </c>
      <c r="R107" s="35"/>
      <c r="S107" s="32" t="str">
        <f t="shared" si="41"/>
        <v/>
      </c>
      <c r="T107" s="35"/>
      <c r="U107" s="32" t="str">
        <f t="shared" si="42"/>
        <v/>
      </c>
      <c r="V107" s="35"/>
      <c r="W107" s="36" t="str">
        <f t="shared" si="43"/>
        <v/>
      </c>
      <c r="X107" s="36" t="str">
        <f t="shared" si="44"/>
        <v/>
      </c>
      <c r="Y107" s="36" t="str">
        <f t="shared" si="45"/>
        <v/>
      </c>
      <c r="Z107" s="55"/>
      <c r="AA107" s="37"/>
      <c r="AB107" s="148"/>
      <c r="AC107" s="35"/>
      <c r="AD107" s="32" t="str">
        <f t="shared" si="46"/>
        <v/>
      </c>
      <c r="AE107" s="35"/>
      <c r="AF107" s="32" t="str">
        <f t="shared" si="47"/>
        <v/>
      </c>
      <c r="AG107" s="35"/>
      <c r="AH107" s="32" t="str">
        <f t="shared" si="48"/>
        <v/>
      </c>
      <c r="AI107" s="35"/>
      <c r="AJ107" s="36" t="str">
        <f t="shared" si="49"/>
        <v/>
      </c>
      <c r="AK107" s="36" t="str">
        <f t="shared" si="50"/>
        <v/>
      </c>
      <c r="AL107" s="36" t="str">
        <f t="shared" si="51"/>
        <v/>
      </c>
      <c r="AM107" s="55"/>
      <c r="AN107" s="34"/>
      <c r="AO107" s="148"/>
      <c r="AP107" s="34"/>
      <c r="AQ107" s="32" t="str">
        <f t="shared" si="52"/>
        <v/>
      </c>
      <c r="AR107" s="34"/>
      <c r="AS107" s="32" t="str">
        <f t="shared" si="53"/>
        <v/>
      </c>
      <c r="AT107" s="34"/>
      <c r="AU107" s="32" t="str">
        <f t="shared" si="54"/>
        <v/>
      </c>
      <c r="AV107" s="35"/>
      <c r="AW107" s="36" t="str">
        <f t="shared" si="55"/>
        <v/>
      </c>
      <c r="AX107" s="36" t="str">
        <f t="shared" si="56"/>
        <v/>
      </c>
      <c r="AY107" s="36" t="str">
        <f t="shared" si="57"/>
        <v/>
      </c>
      <c r="AZ107" s="55"/>
      <c r="BA107" s="34"/>
      <c r="BB107" s="148"/>
      <c r="BC107" s="34"/>
      <c r="BD107" s="32" t="str">
        <f t="shared" si="58"/>
        <v/>
      </c>
      <c r="BE107" s="34"/>
      <c r="BF107" s="32" t="str">
        <f t="shared" si="59"/>
        <v/>
      </c>
      <c r="BG107" s="34"/>
      <c r="BH107" s="32" t="str">
        <f t="shared" si="60"/>
        <v/>
      </c>
      <c r="BI107" s="34"/>
      <c r="BJ107" s="36" t="str">
        <f t="shared" si="61"/>
        <v/>
      </c>
      <c r="BK107" s="36" t="str">
        <f t="shared" si="62"/>
        <v/>
      </c>
      <c r="BL107" s="36" t="str">
        <f t="shared" si="63"/>
        <v/>
      </c>
      <c r="BM107" s="55"/>
      <c r="BN107" s="36" t="str">
        <f t="shared" si="64"/>
        <v/>
      </c>
      <c r="BO107" s="36" t="str">
        <f t="shared" si="65"/>
        <v/>
      </c>
      <c r="BP107" s="31"/>
      <c r="BQ107" s="38"/>
      <c r="BS107" s="120" t="e">
        <f t="shared" ca="1" si="36"/>
        <v>#REF!</v>
      </c>
      <c r="BT107" s="120" t="e">
        <f t="shared" ca="1" si="37"/>
        <v>#VALUE!</v>
      </c>
    </row>
    <row r="108" spans="1:72" s="10" customFormat="1" ht="25" customHeight="1" x14ac:dyDescent="0.2">
      <c r="A108" s="52" t="str">
        <f>IFERROR(IF(#REF!&lt;&gt;"",A107+1,""),"")</f>
        <v/>
      </c>
      <c r="B108" s="157" t="e">
        <f>CONCATENATE(#REF!,"-",#REF!,"--",F108,"---",#REF!)</f>
        <v>#REF!</v>
      </c>
      <c r="C108" s="157" t="e">
        <f t="shared" ca="1" si="35"/>
        <v>#VALUE!</v>
      </c>
      <c r="D108" s="29"/>
      <c r="E108" s="155" t="e">
        <f t="shared" si="38"/>
        <v>#VALUE!</v>
      </c>
      <c r="F108" s="155" t="e">
        <f t="shared" si="39"/>
        <v>#VALUE!</v>
      </c>
      <c r="G108" s="126"/>
      <c r="H108" s="151" t="e">
        <f ca="1">VLOOKUP(G108,CatProd!B:G,6,FALSE)</f>
        <v>#N/A</v>
      </c>
      <c r="I108" s="127"/>
      <c r="J108" s="175" t="e">
        <f ca="1">VLOOKUP(CONCATENATE(H108,"-",I108),CatProdSpec!H:I,2,FALSE)</f>
        <v>#N/A</v>
      </c>
      <c r="K108" s="51" t="str">
        <f ca="1">IFERROR(IF(OR(D108="",VLOOKUP(D108,CatCostInp!$E$2:$K$88,7,FALSE)=0),"",VLOOKUP(D108,CatCostInp!$E$2:$K$88,7,FALSE)),"")</f>
        <v/>
      </c>
      <c r="L108" s="30"/>
      <c r="M108" s="1" t="str">
        <f ca="1">IF(L108=Setup!$C$10,"Grant",IF(Pharmaceuticals!L108=Setup!$C$11,"Local",IF(Pharmaceuticals!L108=Setup!$C$12,"Other","")))</f>
        <v/>
      </c>
      <c r="N108" s="33"/>
      <c r="O108" s="148"/>
      <c r="P108" s="33"/>
      <c r="Q108" s="36" t="str">
        <f t="shared" si="40"/>
        <v/>
      </c>
      <c r="R108" s="35"/>
      <c r="S108" s="32" t="str">
        <f t="shared" si="41"/>
        <v/>
      </c>
      <c r="T108" s="35"/>
      <c r="U108" s="32" t="str">
        <f t="shared" si="42"/>
        <v/>
      </c>
      <c r="V108" s="35"/>
      <c r="W108" s="36" t="str">
        <f t="shared" si="43"/>
        <v/>
      </c>
      <c r="X108" s="36" t="str">
        <f t="shared" si="44"/>
        <v/>
      </c>
      <c r="Y108" s="36" t="str">
        <f t="shared" si="45"/>
        <v/>
      </c>
      <c r="Z108" s="55"/>
      <c r="AA108" s="37"/>
      <c r="AB108" s="148"/>
      <c r="AC108" s="35"/>
      <c r="AD108" s="32" t="str">
        <f t="shared" si="46"/>
        <v/>
      </c>
      <c r="AE108" s="35"/>
      <c r="AF108" s="32" t="str">
        <f t="shared" si="47"/>
        <v/>
      </c>
      <c r="AG108" s="35"/>
      <c r="AH108" s="32" t="str">
        <f t="shared" si="48"/>
        <v/>
      </c>
      <c r="AI108" s="35"/>
      <c r="AJ108" s="36" t="str">
        <f t="shared" si="49"/>
        <v/>
      </c>
      <c r="AK108" s="36" t="str">
        <f t="shared" si="50"/>
        <v/>
      </c>
      <c r="AL108" s="36" t="str">
        <f t="shared" si="51"/>
        <v/>
      </c>
      <c r="AM108" s="55"/>
      <c r="AN108" s="34"/>
      <c r="AO108" s="148"/>
      <c r="AP108" s="34"/>
      <c r="AQ108" s="32" t="str">
        <f t="shared" si="52"/>
        <v/>
      </c>
      <c r="AR108" s="34"/>
      <c r="AS108" s="32" t="str">
        <f t="shared" si="53"/>
        <v/>
      </c>
      <c r="AT108" s="34"/>
      <c r="AU108" s="32" t="str">
        <f t="shared" si="54"/>
        <v/>
      </c>
      <c r="AV108" s="35"/>
      <c r="AW108" s="36" t="str">
        <f t="shared" si="55"/>
        <v/>
      </c>
      <c r="AX108" s="36" t="str">
        <f t="shared" si="56"/>
        <v/>
      </c>
      <c r="AY108" s="36" t="str">
        <f t="shared" si="57"/>
        <v/>
      </c>
      <c r="AZ108" s="55"/>
      <c r="BA108" s="34"/>
      <c r="BB108" s="148"/>
      <c r="BC108" s="34"/>
      <c r="BD108" s="32" t="str">
        <f t="shared" si="58"/>
        <v/>
      </c>
      <c r="BE108" s="34"/>
      <c r="BF108" s="32" t="str">
        <f t="shared" si="59"/>
        <v/>
      </c>
      <c r="BG108" s="34"/>
      <c r="BH108" s="32" t="str">
        <f t="shared" si="60"/>
        <v/>
      </c>
      <c r="BI108" s="34"/>
      <c r="BJ108" s="36" t="str">
        <f t="shared" si="61"/>
        <v/>
      </c>
      <c r="BK108" s="36" t="str">
        <f t="shared" si="62"/>
        <v/>
      </c>
      <c r="BL108" s="36" t="str">
        <f t="shared" si="63"/>
        <v/>
      </c>
      <c r="BM108" s="55"/>
      <c r="BN108" s="36" t="str">
        <f t="shared" si="64"/>
        <v/>
      </c>
      <c r="BO108" s="36" t="str">
        <f t="shared" si="65"/>
        <v/>
      </c>
      <c r="BP108" s="31"/>
      <c r="BQ108" s="38"/>
      <c r="BS108" s="120" t="e">
        <f t="shared" ca="1" si="36"/>
        <v>#REF!</v>
      </c>
      <c r="BT108" s="120" t="e">
        <f t="shared" ca="1" si="37"/>
        <v>#VALUE!</v>
      </c>
    </row>
    <row r="109" spans="1:72" s="10" customFormat="1" ht="25" customHeight="1" x14ac:dyDescent="0.2">
      <c r="A109" s="52" t="str">
        <f>IFERROR(IF(#REF!&lt;&gt;"",A108+1,""),"")</f>
        <v/>
      </c>
      <c r="B109" s="157" t="e">
        <f>CONCATENATE(#REF!,"-",#REF!,"--",F109,"---",#REF!)</f>
        <v>#REF!</v>
      </c>
      <c r="C109" s="157" t="e">
        <f t="shared" ca="1" si="35"/>
        <v>#VALUE!</v>
      </c>
      <c r="D109" s="29"/>
      <c r="E109" s="155" t="e">
        <f t="shared" si="38"/>
        <v>#VALUE!</v>
      </c>
      <c r="F109" s="155" t="e">
        <f t="shared" si="39"/>
        <v>#VALUE!</v>
      </c>
      <c r="G109" s="126"/>
      <c r="H109" s="151" t="e">
        <f ca="1">VLOOKUP(G109,CatProd!B:G,6,FALSE)</f>
        <v>#N/A</v>
      </c>
      <c r="I109" s="127"/>
      <c r="J109" s="175" t="e">
        <f ca="1">VLOOKUP(CONCATENATE(H109,"-",I109),CatProdSpec!H:I,2,FALSE)</f>
        <v>#N/A</v>
      </c>
      <c r="K109" s="51" t="str">
        <f ca="1">IFERROR(IF(OR(D109="",VLOOKUP(D109,CatCostInp!$E$2:$K$88,7,FALSE)=0),"",VLOOKUP(D109,CatCostInp!$E$2:$K$88,7,FALSE)),"")</f>
        <v/>
      </c>
      <c r="L109" s="30"/>
      <c r="M109" s="1" t="str">
        <f ca="1">IF(L109=Setup!$C$10,"Grant",IF(Pharmaceuticals!L109=Setup!$C$11,"Local",IF(Pharmaceuticals!L109=Setup!$C$12,"Other","")))</f>
        <v/>
      </c>
      <c r="N109" s="33"/>
      <c r="O109" s="148"/>
      <c r="P109" s="33"/>
      <c r="Q109" s="36" t="str">
        <f t="shared" si="40"/>
        <v/>
      </c>
      <c r="R109" s="35"/>
      <c r="S109" s="32" t="str">
        <f t="shared" si="41"/>
        <v/>
      </c>
      <c r="T109" s="35"/>
      <c r="U109" s="32" t="str">
        <f t="shared" si="42"/>
        <v/>
      </c>
      <c r="V109" s="35"/>
      <c r="W109" s="36" t="str">
        <f t="shared" si="43"/>
        <v/>
      </c>
      <c r="X109" s="36" t="str">
        <f t="shared" si="44"/>
        <v/>
      </c>
      <c r="Y109" s="36" t="str">
        <f t="shared" si="45"/>
        <v/>
      </c>
      <c r="Z109" s="55"/>
      <c r="AA109" s="37"/>
      <c r="AB109" s="148"/>
      <c r="AC109" s="35"/>
      <c r="AD109" s="32" t="str">
        <f t="shared" si="46"/>
        <v/>
      </c>
      <c r="AE109" s="35"/>
      <c r="AF109" s="32" t="str">
        <f t="shared" si="47"/>
        <v/>
      </c>
      <c r="AG109" s="35"/>
      <c r="AH109" s="32" t="str">
        <f t="shared" si="48"/>
        <v/>
      </c>
      <c r="AI109" s="35"/>
      <c r="AJ109" s="36" t="str">
        <f t="shared" si="49"/>
        <v/>
      </c>
      <c r="AK109" s="36" t="str">
        <f t="shared" si="50"/>
        <v/>
      </c>
      <c r="AL109" s="36" t="str">
        <f t="shared" si="51"/>
        <v/>
      </c>
      <c r="AM109" s="55"/>
      <c r="AN109" s="34"/>
      <c r="AO109" s="148"/>
      <c r="AP109" s="34"/>
      <c r="AQ109" s="32" t="str">
        <f t="shared" si="52"/>
        <v/>
      </c>
      <c r="AR109" s="34"/>
      <c r="AS109" s="32" t="str">
        <f t="shared" si="53"/>
        <v/>
      </c>
      <c r="AT109" s="34"/>
      <c r="AU109" s="32" t="str">
        <f t="shared" si="54"/>
        <v/>
      </c>
      <c r="AV109" s="35"/>
      <c r="AW109" s="36" t="str">
        <f t="shared" si="55"/>
        <v/>
      </c>
      <c r="AX109" s="36" t="str">
        <f t="shared" si="56"/>
        <v/>
      </c>
      <c r="AY109" s="36" t="str">
        <f t="shared" si="57"/>
        <v/>
      </c>
      <c r="AZ109" s="55"/>
      <c r="BA109" s="34"/>
      <c r="BB109" s="148"/>
      <c r="BC109" s="34"/>
      <c r="BD109" s="32" t="str">
        <f t="shared" si="58"/>
        <v/>
      </c>
      <c r="BE109" s="34"/>
      <c r="BF109" s="32" t="str">
        <f t="shared" si="59"/>
        <v/>
      </c>
      <c r="BG109" s="34"/>
      <c r="BH109" s="32" t="str">
        <f t="shared" si="60"/>
        <v/>
      </c>
      <c r="BI109" s="34"/>
      <c r="BJ109" s="36" t="str">
        <f t="shared" si="61"/>
        <v/>
      </c>
      <c r="BK109" s="36" t="str">
        <f t="shared" si="62"/>
        <v/>
      </c>
      <c r="BL109" s="36" t="str">
        <f t="shared" si="63"/>
        <v/>
      </c>
      <c r="BM109" s="55"/>
      <c r="BN109" s="36" t="str">
        <f t="shared" si="64"/>
        <v/>
      </c>
      <c r="BO109" s="36" t="str">
        <f t="shared" si="65"/>
        <v/>
      </c>
      <c r="BP109" s="31"/>
      <c r="BQ109" s="38"/>
      <c r="BS109" s="120" t="e">
        <f t="shared" ca="1" si="36"/>
        <v>#REF!</v>
      </c>
      <c r="BT109" s="120" t="e">
        <f t="shared" ca="1" si="37"/>
        <v>#VALUE!</v>
      </c>
    </row>
    <row r="110" spans="1:72" s="10" customFormat="1" ht="25" customHeight="1" x14ac:dyDescent="0.2">
      <c r="A110" s="52" t="str">
        <f>IFERROR(IF(#REF!&lt;&gt;"",A109+1,""),"")</f>
        <v/>
      </c>
      <c r="B110" s="157" t="e">
        <f>CONCATENATE(#REF!,"-",#REF!,"--",F110,"---",#REF!)</f>
        <v>#REF!</v>
      </c>
      <c r="C110" s="157" t="e">
        <f t="shared" ca="1" si="35"/>
        <v>#VALUE!</v>
      </c>
      <c r="D110" s="29"/>
      <c r="E110" s="155" t="e">
        <f t="shared" si="38"/>
        <v>#VALUE!</v>
      </c>
      <c r="F110" s="155" t="e">
        <f t="shared" si="39"/>
        <v>#VALUE!</v>
      </c>
      <c r="G110" s="126"/>
      <c r="H110" s="151" t="e">
        <f ca="1">VLOOKUP(G110,CatProd!B:G,6,FALSE)</f>
        <v>#N/A</v>
      </c>
      <c r="I110" s="127"/>
      <c r="J110" s="175" t="e">
        <f ca="1">VLOOKUP(CONCATENATE(H110,"-",I110),CatProdSpec!H:I,2,FALSE)</f>
        <v>#N/A</v>
      </c>
      <c r="K110" s="51" t="str">
        <f ca="1">IFERROR(IF(OR(D110="",VLOOKUP(D110,CatCostInp!$E$2:$K$88,7,FALSE)=0),"",VLOOKUP(D110,CatCostInp!$E$2:$K$88,7,FALSE)),"")</f>
        <v/>
      </c>
      <c r="L110" s="30"/>
      <c r="M110" s="1" t="str">
        <f ca="1">IF(L110=Setup!$C$10,"Grant",IF(Pharmaceuticals!L110=Setup!$C$11,"Local",IF(Pharmaceuticals!L110=Setup!$C$12,"Other","")))</f>
        <v/>
      </c>
      <c r="N110" s="33"/>
      <c r="O110" s="148"/>
      <c r="P110" s="33"/>
      <c r="Q110" s="36" t="str">
        <f t="shared" si="40"/>
        <v/>
      </c>
      <c r="R110" s="35"/>
      <c r="S110" s="32" t="str">
        <f t="shared" si="41"/>
        <v/>
      </c>
      <c r="T110" s="35"/>
      <c r="U110" s="32" t="str">
        <f t="shared" si="42"/>
        <v/>
      </c>
      <c r="V110" s="35"/>
      <c r="W110" s="36" t="str">
        <f t="shared" si="43"/>
        <v/>
      </c>
      <c r="X110" s="36" t="str">
        <f t="shared" si="44"/>
        <v/>
      </c>
      <c r="Y110" s="36" t="str">
        <f t="shared" si="45"/>
        <v/>
      </c>
      <c r="Z110" s="55"/>
      <c r="AA110" s="37"/>
      <c r="AB110" s="148"/>
      <c r="AC110" s="35"/>
      <c r="AD110" s="32" t="str">
        <f t="shared" si="46"/>
        <v/>
      </c>
      <c r="AE110" s="35"/>
      <c r="AF110" s="32" t="str">
        <f t="shared" si="47"/>
        <v/>
      </c>
      <c r="AG110" s="35"/>
      <c r="AH110" s="32" t="str">
        <f t="shared" si="48"/>
        <v/>
      </c>
      <c r="AI110" s="35"/>
      <c r="AJ110" s="36" t="str">
        <f t="shared" si="49"/>
        <v/>
      </c>
      <c r="AK110" s="36" t="str">
        <f t="shared" si="50"/>
        <v/>
      </c>
      <c r="AL110" s="36" t="str">
        <f t="shared" si="51"/>
        <v/>
      </c>
      <c r="AM110" s="55"/>
      <c r="AN110" s="34"/>
      <c r="AO110" s="148"/>
      <c r="AP110" s="34"/>
      <c r="AQ110" s="32" t="str">
        <f t="shared" si="52"/>
        <v/>
      </c>
      <c r="AR110" s="34"/>
      <c r="AS110" s="32" t="str">
        <f t="shared" si="53"/>
        <v/>
      </c>
      <c r="AT110" s="34"/>
      <c r="AU110" s="32" t="str">
        <f t="shared" si="54"/>
        <v/>
      </c>
      <c r="AV110" s="35"/>
      <c r="AW110" s="36" t="str">
        <f t="shared" si="55"/>
        <v/>
      </c>
      <c r="AX110" s="36" t="str">
        <f t="shared" si="56"/>
        <v/>
      </c>
      <c r="AY110" s="36" t="str">
        <f t="shared" si="57"/>
        <v/>
      </c>
      <c r="AZ110" s="55"/>
      <c r="BA110" s="34"/>
      <c r="BB110" s="148"/>
      <c r="BC110" s="34"/>
      <c r="BD110" s="32" t="str">
        <f t="shared" si="58"/>
        <v/>
      </c>
      <c r="BE110" s="34"/>
      <c r="BF110" s="32" t="str">
        <f t="shared" si="59"/>
        <v/>
      </c>
      <c r="BG110" s="34"/>
      <c r="BH110" s="32" t="str">
        <f t="shared" si="60"/>
        <v/>
      </c>
      <c r="BI110" s="34"/>
      <c r="BJ110" s="36" t="str">
        <f t="shared" si="61"/>
        <v/>
      </c>
      <c r="BK110" s="36" t="str">
        <f t="shared" si="62"/>
        <v/>
      </c>
      <c r="BL110" s="36" t="str">
        <f t="shared" si="63"/>
        <v/>
      </c>
      <c r="BM110" s="55"/>
      <c r="BN110" s="36" t="str">
        <f t="shared" si="64"/>
        <v/>
      </c>
      <c r="BO110" s="36" t="str">
        <f t="shared" si="65"/>
        <v/>
      </c>
      <c r="BP110" s="31"/>
      <c r="BQ110" s="38"/>
      <c r="BS110" s="120" t="e">
        <f t="shared" ca="1" si="36"/>
        <v>#REF!</v>
      </c>
      <c r="BT110" s="120" t="e">
        <f t="shared" ca="1" si="37"/>
        <v>#VALUE!</v>
      </c>
    </row>
    <row r="111" spans="1:72" s="10" customFormat="1" ht="25" customHeight="1" x14ac:dyDescent="0.2">
      <c r="A111" s="52" t="str">
        <f>IFERROR(IF(#REF!&lt;&gt;"",A110+1,""),"")</f>
        <v/>
      </c>
      <c r="B111" s="157" t="e">
        <f>CONCATENATE(#REF!,"-",#REF!,"--",F111,"---",#REF!)</f>
        <v>#REF!</v>
      </c>
      <c r="C111" s="157" t="e">
        <f t="shared" ca="1" si="35"/>
        <v>#VALUE!</v>
      </c>
      <c r="D111" s="29"/>
      <c r="E111" s="155" t="e">
        <f t="shared" si="38"/>
        <v>#VALUE!</v>
      </c>
      <c r="F111" s="155" t="e">
        <f t="shared" si="39"/>
        <v>#VALUE!</v>
      </c>
      <c r="G111" s="126"/>
      <c r="H111" s="151" t="e">
        <f ca="1">VLOOKUP(G111,CatProd!B:G,6,FALSE)</f>
        <v>#N/A</v>
      </c>
      <c r="I111" s="127"/>
      <c r="J111" s="175" t="e">
        <f ca="1">VLOOKUP(CONCATENATE(H111,"-",I111),CatProdSpec!H:I,2,FALSE)</f>
        <v>#N/A</v>
      </c>
      <c r="K111" s="51" t="str">
        <f ca="1">IFERROR(IF(OR(D111="",VLOOKUP(D111,CatCostInp!$E$2:$K$88,7,FALSE)=0),"",VLOOKUP(D111,CatCostInp!$E$2:$K$88,7,FALSE)),"")</f>
        <v/>
      </c>
      <c r="L111" s="30"/>
      <c r="M111" s="1" t="str">
        <f ca="1">IF(L111=Setup!$C$10,"Grant",IF(Pharmaceuticals!L111=Setup!$C$11,"Local",IF(Pharmaceuticals!L111=Setup!$C$12,"Other","")))</f>
        <v/>
      </c>
      <c r="N111" s="33"/>
      <c r="O111" s="148"/>
      <c r="P111" s="33"/>
      <c r="Q111" s="36" t="str">
        <f t="shared" si="40"/>
        <v/>
      </c>
      <c r="R111" s="35"/>
      <c r="S111" s="32" t="str">
        <f t="shared" si="41"/>
        <v/>
      </c>
      <c r="T111" s="35"/>
      <c r="U111" s="32" t="str">
        <f t="shared" si="42"/>
        <v/>
      </c>
      <c r="V111" s="35"/>
      <c r="W111" s="36" t="str">
        <f t="shared" si="43"/>
        <v/>
      </c>
      <c r="X111" s="36" t="str">
        <f t="shared" si="44"/>
        <v/>
      </c>
      <c r="Y111" s="36" t="str">
        <f t="shared" si="45"/>
        <v/>
      </c>
      <c r="Z111" s="55"/>
      <c r="AA111" s="37"/>
      <c r="AB111" s="148"/>
      <c r="AC111" s="35"/>
      <c r="AD111" s="32" t="str">
        <f t="shared" si="46"/>
        <v/>
      </c>
      <c r="AE111" s="35"/>
      <c r="AF111" s="32" t="str">
        <f t="shared" si="47"/>
        <v/>
      </c>
      <c r="AG111" s="35"/>
      <c r="AH111" s="32" t="str">
        <f t="shared" si="48"/>
        <v/>
      </c>
      <c r="AI111" s="35"/>
      <c r="AJ111" s="36" t="str">
        <f t="shared" si="49"/>
        <v/>
      </c>
      <c r="AK111" s="36" t="str">
        <f t="shared" si="50"/>
        <v/>
      </c>
      <c r="AL111" s="36" t="str">
        <f t="shared" si="51"/>
        <v/>
      </c>
      <c r="AM111" s="55"/>
      <c r="AN111" s="34"/>
      <c r="AO111" s="148"/>
      <c r="AP111" s="34"/>
      <c r="AQ111" s="32" t="str">
        <f t="shared" si="52"/>
        <v/>
      </c>
      <c r="AR111" s="34"/>
      <c r="AS111" s="32" t="str">
        <f t="shared" si="53"/>
        <v/>
      </c>
      <c r="AT111" s="34"/>
      <c r="AU111" s="32" t="str">
        <f t="shared" si="54"/>
        <v/>
      </c>
      <c r="AV111" s="35"/>
      <c r="AW111" s="36" t="str">
        <f t="shared" si="55"/>
        <v/>
      </c>
      <c r="AX111" s="36" t="str">
        <f t="shared" si="56"/>
        <v/>
      </c>
      <c r="AY111" s="36" t="str">
        <f t="shared" si="57"/>
        <v/>
      </c>
      <c r="AZ111" s="55"/>
      <c r="BA111" s="34"/>
      <c r="BB111" s="148"/>
      <c r="BC111" s="34"/>
      <c r="BD111" s="32" t="str">
        <f t="shared" si="58"/>
        <v/>
      </c>
      <c r="BE111" s="34"/>
      <c r="BF111" s="32" t="str">
        <f t="shared" si="59"/>
        <v/>
      </c>
      <c r="BG111" s="34"/>
      <c r="BH111" s="32" t="str">
        <f t="shared" si="60"/>
        <v/>
      </c>
      <c r="BI111" s="34"/>
      <c r="BJ111" s="36" t="str">
        <f t="shared" si="61"/>
        <v/>
      </c>
      <c r="BK111" s="36" t="str">
        <f t="shared" si="62"/>
        <v/>
      </c>
      <c r="BL111" s="36" t="str">
        <f t="shared" si="63"/>
        <v/>
      </c>
      <c r="BM111" s="55"/>
      <c r="BN111" s="36" t="str">
        <f t="shared" si="64"/>
        <v/>
      </c>
      <c r="BO111" s="36" t="str">
        <f t="shared" si="65"/>
        <v/>
      </c>
      <c r="BP111" s="31"/>
      <c r="BQ111" s="38"/>
      <c r="BS111" s="120" t="e">
        <f t="shared" ca="1" si="36"/>
        <v>#REF!</v>
      </c>
      <c r="BT111" s="120" t="e">
        <f t="shared" ca="1" si="37"/>
        <v>#VALUE!</v>
      </c>
    </row>
    <row r="112" spans="1:72" s="10" customFormat="1" ht="25" customHeight="1" x14ac:dyDescent="0.2">
      <c r="A112" s="52" t="str">
        <f>IFERROR(IF(#REF!&lt;&gt;"",A111+1,""),"")</f>
        <v/>
      </c>
      <c r="B112" s="157" t="e">
        <f>CONCATENATE(#REF!,"-",#REF!,"--",F112,"---",#REF!)</f>
        <v>#REF!</v>
      </c>
      <c r="C112" s="157" t="e">
        <f t="shared" ca="1" si="35"/>
        <v>#VALUE!</v>
      </c>
      <c r="D112" s="29"/>
      <c r="E112" s="155" t="e">
        <f t="shared" si="38"/>
        <v>#VALUE!</v>
      </c>
      <c r="F112" s="155" t="e">
        <f t="shared" si="39"/>
        <v>#VALUE!</v>
      </c>
      <c r="G112" s="126"/>
      <c r="H112" s="151" t="e">
        <f ca="1">VLOOKUP(G112,CatProd!B:G,6,FALSE)</f>
        <v>#N/A</v>
      </c>
      <c r="I112" s="127"/>
      <c r="J112" s="175" t="e">
        <f ca="1">VLOOKUP(CONCATENATE(H112,"-",I112),CatProdSpec!H:I,2,FALSE)</f>
        <v>#N/A</v>
      </c>
      <c r="K112" s="51" t="str">
        <f ca="1">IFERROR(IF(OR(D112="",VLOOKUP(D112,CatCostInp!$E$2:$K$88,7,FALSE)=0),"",VLOOKUP(D112,CatCostInp!$E$2:$K$88,7,FALSE)),"")</f>
        <v/>
      </c>
      <c r="L112" s="30"/>
      <c r="M112" s="1" t="str">
        <f ca="1">IF(L112=Setup!$C$10,"Grant",IF(Pharmaceuticals!L112=Setup!$C$11,"Local",IF(Pharmaceuticals!L112=Setup!$C$12,"Other","")))</f>
        <v/>
      </c>
      <c r="N112" s="33"/>
      <c r="O112" s="148"/>
      <c r="P112" s="33"/>
      <c r="Q112" s="36" t="str">
        <f t="shared" si="40"/>
        <v/>
      </c>
      <c r="R112" s="35"/>
      <c r="S112" s="32" t="str">
        <f t="shared" si="41"/>
        <v/>
      </c>
      <c r="T112" s="35"/>
      <c r="U112" s="32" t="str">
        <f t="shared" si="42"/>
        <v/>
      </c>
      <c r="V112" s="35"/>
      <c r="W112" s="36" t="str">
        <f t="shared" si="43"/>
        <v/>
      </c>
      <c r="X112" s="36" t="str">
        <f t="shared" si="44"/>
        <v/>
      </c>
      <c r="Y112" s="36" t="str">
        <f t="shared" si="45"/>
        <v/>
      </c>
      <c r="Z112" s="55"/>
      <c r="AA112" s="37"/>
      <c r="AB112" s="148"/>
      <c r="AC112" s="35"/>
      <c r="AD112" s="32" t="str">
        <f t="shared" si="46"/>
        <v/>
      </c>
      <c r="AE112" s="35"/>
      <c r="AF112" s="32" t="str">
        <f t="shared" si="47"/>
        <v/>
      </c>
      <c r="AG112" s="35"/>
      <c r="AH112" s="32" t="str">
        <f t="shared" si="48"/>
        <v/>
      </c>
      <c r="AI112" s="35"/>
      <c r="AJ112" s="36" t="str">
        <f t="shared" si="49"/>
        <v/>
      </c>
      <c r="AK112" s="36" t="str">
        <f t="shared" si="50"/>
        <v/>
      </c>
      <c r="AL112" s="36" t="str">
        <f t="shared" si="51"/>
        <v/>
      </c>
      <c r="AM112" s="55"/>
      <c r="AN112" s="34"/>
      <c r="AO112" s="148"/>
      <c r="AP112" s="34"/>
      <c r="AQ112" s="32" t="str">
        <f t="shared" si="52"/>
        <v/>
      </c>
      <c r="AR112" s="34"/>
      <c r="AS112" s="32" t="str">
        <f t="shared" si="53"/>
        <v/>
      </c>
      <c r="AT112" s="34"/>
      <c r="AU112" s="32" t="str">
        <f t="shared" si="54"/>
        <v/>
      </c>
      <c r="AV112" s="35"/>
      <c r="AW112" s="36" t="str">
        <f t="shared" si="55"/>
        <v/>
      </c>
      <c r="AX112" s="36" t="str">
        <f t="shared" si="56"/>
        <v/>
      </c>
      <c r="AY112" s="36" t="str">
        <f t="shared" si="57"/>
        <v/>
      </c>
      <c r="AZ112" s="55"/>
      <c r="BA112" s="34"/>
      <c r="BB112" s="148"/>
      <c r="BC112" s="34"/>
      <c r="BD112" s="32" t="str">
        <f t="shared" si="58"/>
        <v/>
      </c>
      <c r="BE112" s="34"/>
      <c r="BF112" s="32" t="str">
        <f t="shared" si="59"/>
        <v/>
      </c>
      <c r="BG112" s="34"/>
      <c r="BH112" s="32" t="str">
        <f t="shared" si="60"/>
        <v/>
      </c>
      <c r="BI112" s="34"/>
      <c r="BJ112" s="36" t="str">
        <f t="shared" si="61"/>
        <v/>
      </c>
      <c r="BK112" s="36" t="str">
        <f t="shared" si="62"/>
        <v/>
      </c>
      <c r="BL112" s="36" t="str">
        <f t="shared" si="63"/>
        <v/>
      </c>
      <c r="BM112" s="55"/>
      <c r="BN112" s="36" t="str">
        <f t="shared" si="64"/>
        <v/>
      </c>
      <c r="BO112" s="36" t="str">
        <f t="shared" si="65"/>
        <v/>
      </c>
      <c r="BP112" s="31"/>
      <c r="BQ112" s="38"/>
      <c r="BS112" s="120" t="e">
        <f t="shared" ca="1" si="36"/>
        <v>#REF!</v>
      </c>
      <c r="BT112" s="120" t="e">
        <f t="shared" ca="1" si="37"/>
        <v>#VALUE!</v>
      </c>
    </row>
    <row r="113" spans="1:72" s="10" customFormat="1" ht="25" customHeight="1" x14ac:dyDescent="0.2">
      <c r="A113" s="52" t="str">
        <f>IFERROR(IF(#REF!&lt;&gt;"",A112+1,""),"")</f>
        <v/>
      </c>
      <c r="B113" s="157" t="e">
        <f>CONCATENATE(#REF!,"-",#REF!,"--",F113,"---",#REF!)</f>
        <v>#REF!</v>
      </c>
      <c r="C113" s="157" t="e">
        <f t="shared" ca="1" si="35"/>
        <v>#VALUE!</v>
      </c>
      <c r="D113" s="29"/>
      <c r="E113" s="155" t="e">
        <f t="shared" si="38"/>
        <v>#VALUE!</v>
      </c>
      <c r="F113" s="155" t="e">
        <f t="shared" si="39"/>
        <v>#VALUE!</v>
      </c>
      <c r="G113" s="126"/>
      <c r="H113" s="151" t="e">
        <f ca="1">VLOOKUP(G113,CatProd!B:G,6,FALSE)</f>
        <v>#N/A</v>
      </c>
      <c r="I113" s="127"/>
      <c r="J113" s="175" t="e">
        <f ca="1">VLOOKUP(CONCATENATE(H113,"-",I113),CatProdSpec!H:I,2,FALSE)</f>
        <v>#N/A</v>
      </c>
      <c r="K113" s="51" t="str">
        <f ca="1">IFERROR(IF(OR(D113="",VLOOKUP(D113,CatCostInp!$E$2:$K$88,7,FALSE)=0),"",VLOOKUP(D113,CatCostInp!$E$2:$K$88,7,FALSE)),"")</f>
        <v/>
      </c>
      <c r="L113" s="30"/>
      <c r="M113" s="1" t="str">
        <f ca="1">IF(L113=Setup!$C$10,"Grant",IF(Pharmaceuticals!L113=Setup!$C$11,"Local",IF(Pharmaceuticals!L113=Setup!$C$12,"Other","")))</f>
        <v/>
      </c>
      <c r="N113" s="33"/>
      <c r="O113" s="148"/>
      <c r="P113" s="33"/>
      <c r="Q113" s="36" t="str">
        <f t="shared" si="40"/>
        <v/>
      </c>
      <c r="R113" s="35"/>
      <c r="S113" s="32" t="str">
        <f t="shared" si="41"/>
        <v/>
      </c>
      <c r="T113" s="35"/>
      <c r="U113" s="32" t="str">
        <f t="shared" si="42"/>
        <v/>
      </c>
      <c r="V113" s="35"/>
      <c r="W113" s="36" t="str">
        <f t="shared" si="43"/>
        <v/>
      </c>
      <c r="X113" s="36" t="str">
        <f t="shared" si="44"/>
        <v/>
      </c>
      <c r="Y113" s="36" t="str">
        <f t="shared" si="45"/>
        <v/>
      </c>
      <c r="Z113" s="55"/>
      <c r="AA113" s="37"/>
      <c r="AB113" s="148"/>
      <c r="AC113" s="35"/>
      <c r="AD113" s="32" t="str">
        <f t="shared" si="46"/>
        <v/>
      </c>
      <c r="AE113" s="35"/>
      <c r="AF113" s="32" t="str">
        <f t="shared" si="47"/>
        <v/>
      </c>
      <c r="AG113" s="35"/>
      <c r="AH113" s="32" t="str">
        <f t="shared" si="48"/>
        <v/>
      </c>
      <c r="AI113" s="35"/>
      <c r="AJ113" s="36" t="str">
        <f t="shared" si="49"/>
        <v/>
      </c>
      <c r="AK113" s="36" t="str">
        <f t="shared" si="50"/>
        <v/>
      </c>
      <c r="AL113" s="36" t="str">
        <f t="shared" si="51"/>
        <v/>
      </c>
      <c r="AM113" s="55"/>
      <c r="AN113" s="34"/>
      <c r="AO113" s="148"/>
      <c r="AP113" s="34"/>
      <c r="AQ113" s="32" t="str">
        <f t="shared" si="52"/>
        <v/>
      </c>
      <c r="AR113" s="34"/>
      <c r="AS113" s="32" t="str">
        <f t="shared" si="53"/>
        <v/>
      </c>
      <c r="AT113" s="34"/>
      <c r="AU113" s="32" t="str">
        <f t="shared" si="54"/>
        <v/>
      </c>
      <c r="AV113" s="35"/>
      <c r="AW113" s="36" t="str">
        <f t="shared" si="55"/>
        <v/>
      </c>
      <c r="AX113" s="36" t="str">
        <f t="shared" si="56"/>
        <v/>
      </c>
      <c r="AY113" s="36" t="str">
        <f t="shared" si="57"/>
        <v/>
      </c>
      <c r="AZ113" s="55"/>
      <c r="BA113" s="34"/>
      <c r="BB113" s="148"/>
      <c r="BC113" s="34"/>
      <c r="BD113" s="32" t="str">
        <f t="shared" si="58"/>
        <v/>
      </c>
      <c r="BE113" s="34"/>
      <c r="BF113" s="32" t="str">
        <f t="shared" si="59"/>
        <v/>
      </c>
      <c r="BG113" s="34"/>
      <c r="BH113" s="32" t="str">
        <f t="shared" si="60"/>
        <v/>
      </c>
      <c r="BI113" s="34"/>
      <c r="BJ113" s="36" t="str">
        <f t="shared" si="61"/>
        <v/>
      </c>
      <c r="BK113" s="36" t="str">
        <f t="shared" si="62"/>
        <v/>
      </c>
      <c r="BL113" s="36" t="str">
        <f t="shared" si="63"/>
        <v/>
      </c>
      <c r="BM113" s="55"/>
      <c r="BN113" s="36" t="str">
        <f t="shared" si="64"/>
        <v/>
      </c>
      <c r="BO113" s="36" t="str">
        <f t="shared" si="65"/>
        <v/>
      </c>
      <c r="BP113" s="31"/>
      <c r="BQ113" s="38"/>
      <c r="BS113" s="120" t="e">
        <f t="shared" ca="1" si="36"/>
        <v>#REF!</v>
      </c>
      <c r="BT113" s="120" t="e">
        <f t="shared" ca="1" si="37"/>
        <v>#VALUE!</v>
      </c>
    </row>
    <row r="114" spans="1:72" s="10" customFormat="1" ht="25" customHeight="1" x14ac:dyDescent="0.2">
      <c r="A114" s="52" t="str">
        <f>IFERROR(IF(#REF!&lt;&gt;"",A113+1,""),"")</f>
        <v/>
      </c>
      <c r="B114" s="157" t="e">
        <f>CONCATENATE(#REF!,"-",#REF!,"--",F114,"---",#REF!)</f>
        <v>#REF!</v>
      </c>
      <c r="C114" s="157" t="e">
        <f t="shared" ca="1" si="35"/>
        <v>#VALUE!</v>
      </c>
      <c r="D114" s="29"/>
      <c r="E114" s="155" t="e">
        <f t="shared" si="38"/>
        <v>#VALUE!</v>
      </c>
      <c r="F114" s="155" t="e">
        <f t="shared" si="39"/>
        <v>#VALUE!</v>
      </c>
      <c r="G114" s="126"/>
      <c r="H114" s="151" t="e">
        <f ca="1">VLOOKUP(G114,CatProd!B:G,6,FALSE)</f>
        <v>#N/A</v>
      </c>
      <c r="I114" s="127"/>
      <c r="J114" s="175" t="e">
        <f ca="1">VLOOKUP(CONCATENATE(H114,"-",I114),CatProdSpec!H:I,2,FALSE)</f>
        <v>#N/A</v>
      </c>
      <c r="K114" s="51" t="str">
        <f ca="1">IFERROR(IF(OR(D114="",VLOOKUP(D114,CatCostInp!$E$2:$K$88,7,FALSE)=0),"",VLOOKUP(D114,CatCostInp!$E$2:$K$88,7,FALSE)),"")</f>
        <v/>
      </c>
      <c r="L114" s="30"/>
      <c r="M114" s="1" t="str">
        <f ca="1">IF(L114=Setup!$C$10,"Grant",IF(Pharmaceuticals!L114=Setup!$C$11,"Local",IF(Pharmaceuticals!L114=Setup!$C$12,"Other","")))</f>
        <v/>
      </c>
      <c r="N114" s="33"/>
      <c r="O114" s="148"/>
      <c r="P114" s="33"/>
      <c r="Q114" s="36" t="str">
        <f t="shared" si="40"/>
        <v/>
      </c>
      <c r="R114" s="35"/>
      <c r="S114" s="32" t="str">
        <f t="shared" si="41"/>
        <v/>
      </c>
      <c r="T114" s="35"/>
      <c r="U114" s="32" t="str">
        <f t="shared" si="42"/>
        <v/>
      </c>
      <c r="V114" s="35"/>
      <c r="W114" s="36" t="str">
        <f t="shared" si="43"/>
        <v/>
      </c>
      <c r="X114" s="36" t="str">
        <f t="shared" si="44"/>
        <v/>
      </c>
      <c r="Y114" s="36" t="str">
        <f t="shared" si="45"/>
        <v/>
      </c>
      <c r="Z114" s="55"/>
      <c r="AA114" s="37"/>
      <c r="AB114" s="148"/>
      <c r="AC114" s="35"/>
      <c r="AD114" s="32" t="str">
        <f t="shared" si="46"/>
        <v/>
      </c>
      <c r="AE114" s="35"/>
      <c r="AF114" s="32" t="str">
        <f t="shared" si="47"/>
        <v/>
      </c>
      <c r="AG114" s="35"/>
      <c r="AH114" s="32" t="str">
        <f t="shared" si="48"/>
        <v/>
      </c>
      <c r="AI114" s="35"/>
      <c r="AJ114" s="36" t="str">
        <f t="shared" si="49"/>
        <v/>
      </c>
      <c r="AK114" s="36" t="str">
        <f t="shared" si="50"/>
        <v/>
      </c>
      <c r="AL114" s="36" t="str">
        <f t="shared" si="51"/>
        <v/>
      </c>
      <c r="AM114" s="55"/>
      <c r="AN114" s="34"/>
      <c r="AO114" s="148"/>
      <c r="AP114" s="34"/>
      <c r="AQ114" s="32" t="str">
        <f t="shared" si="52"/>
        <v/>
      </c>
      <c r="AR114" s="34"/>
      <c r="AS114" s="32" t="str">
        <f t="shared" si="53"/>
        <v/>
      </c>
      <c r="AT114" s="34"/>
      <c r="AU114" s="32" t="str">
        <f t="shared" si="54"/>
        <v/>
      </c>
      <c r="AV114" s="35"/>
      <c r="AW114" s="36" t="str">
        <f t="shared" si="55"/>
        <v/>
      </c>
      <c r="AX114" s="36" t="str">
        <f t="shared" si="56"/>
        <v/>
      </c>
      <c r="AY114" s="36" t="str">
        <f t="shared" si="57"/>
        <v/>
      </c>
      <c r="AZ114" s="55"/>
      <c r="BA114" s="34"/>
      <c r="BB114" s="148"/>
      <c r="BC114" s="34"/>
      <c r="BD114" s="32" t="str">
        <f t="shared" si="58"/>
        <v/>
      </c>
      <c r="BE114" s="34"/>
      <c r="BF114" s="32" t="str">
        <f t="shared" si="59"/>
        <v/>
      </c>
      <c r="BG114" s="34"/>
      <c r="BH114" s="32" t="str">
        <f t="shared" si="60"/>
        <v/>
      </c>
      <c r="BI114" s="34"/>
      <c r="BJ114" s="36" t="str">
        <f t="shared" si="61"/>
        <v/>
      </c>
      <c r="BK114" s="36" t="str">
        <f t="shared" si="62"/>
        <v/>
      </c>
      <c r="BL114" s="36" t="str">
        <f t="shared" si="63"/>
        <v/>
      </c>
      <c r="BM114" s="55"/>
      <c r="BN114" s="36" t="str">
        <f t="shared" si="64"/>
        <v/>
      </c>
      <c r="BO114" s="36" t="str">
        <f t="shared" si="65"/>
        <v/>
      </c>
      <c r="BP114" s="31"/>
      <c r="BQ114" s="38"/>
      <c r="BS114" s="120" t="e">
        <f t="shared" ca="1" si="36"/>
        <v>#REF!</v>
      </c>
      <c r="BT114" s="120" t="e">
        <f t="shared" ca="1" si="37"/>
        <v>#VALUE!</v>
      </c>
    </row>
    <row r="115" spans="1:72" s="10" customFormat="1" ht="25" customHeight="1" x14ac:dyDescent="0.2">
      <c r="A115" s="52" t="str">
        <f>IFERROR(IF(#REF!&lt;&gt;"",A114+1,""),"")</f>
        <v/>
      </c>
      <c r="B115" s="157" t="e">
        <f>CONCATENATE(#REF!,"-",#REF!,"--",F115,"---",#REF!)</f>
        <v>#REF!</v>
      </c>
      <c r="C115" s="157" t="e">
        <f t="shared" ca="1" si="35"/>
        <v>#VALUE!</v>
      </c>
      <c r="D115" s="29"/>
      <c r="E115" s="155" t="e">
        <f t="shared" si="38"/>
        <v>#VALUE!</v>
      </c>
      <c r="F115" s="155" t="e">
        <f t="shared" si="39"/>
        <v>#VALUE!</v>
      </c>
      <c r="G115" s="126"/>
      <c r="H115" s="151" t="e">
        <f ca="1">VLOOKUP(G115,CatProd!B:G,6,FALSE)</f>
        <v>#N/A</v>
      </c>
      <c r="I115" s="127"/>
      <c r="J115" s="175" t="e">
        <f ca="1">VLOOKUP(CONCATENATE(H115,"-",I115),CatProdSpec!H:I,2,FALSE)</f>
        <v>#N/A</v>
      </c>
      <c r="K115" s="51" t="str">
        <f ca="1">IFERROR(IF(OR(D115="",VLOOKUP(D115,CatCostInp!$E$2:$K$88,7,FALSE)=0),"",VLOOKUP(D115,CatCostInp!$E$2:$K$88,7,FALSE)),"")</f>
        <v/>
      </c>
      <c r="L115" s="30"/>
      <c r="M115" s="1" t="str">
        <f ca="1">IF(L115=Setup!$C$10,"Grant",IF(Pharmaceuticals!L115=Setup!$C$11,"Local",IF(Pharmaceuticals!L115=Setup!$C$12,"Other","")))</f>
        <v/>
      </c>
      <c r="N115" s="33"/>
      <c r="O115" s="148"/>
      <c r="P115" s="33"/>
      <c r="Q115" s="36" t="str">
        <f t="shared" si="40"/>
        <v/>
      </c>
      <c r="R115" s="35"/>
      <c r="S115" s="32" t="str">
        <f t="shared" si="41"/>
        <v/>
      </c>
      <c r="T115" s="35"/>
      <c r="U115" s="32" t="str">
        <f t="shared" si="42"/>
        <v/>
      </c>
      <c r="V115" s="35"/>
      <c r="W115" s="36" t="str">
        <f t="shared" si="43"/>
        <v/>
      </c>
      <c r="X115" s="36" t="str">
        <f t="shared" si="44"/>
        <v/>
      </c>
      <c r="Y115" s="36" t="str">
        <f t="shared" si="45"/>
        <v/>
      </c>
      <c r="Z115" s="55"/>
      <c r="AA115" s="37"/>
      <c r="AB115" s="148"/>
      <c r="AC115" s="35"/>
      <c r="AD115" s="32" t="str">
        <f t="shared" si="46"/>
        <v/>
      </c>
      <c r="AE115" s="35"/>
      <c r="AF115" s="32" t="str">
        <f t="shared" si="47"/>
        <v/>
      </c>
      <c r="AG115" s="35"/>
      <c r="AH115" s="32" t="str">
        <f t="shared" si="48"/>
        <v/>
      </c>
      <c r="AI115" s="35"/>
      <c r="AJ115" s="36" t="str">
        <f t="shared" si="49"/>
        <v/>
      </c>
      <c r="AK115" s="36" t="str">
        <f t="shared" si="50"/>
        <v/>
      </c>
      <c r="AL115" s="36" t="str">
        <f t="shared" si="51"/>
        <v/>
      </c>
      <c r="AM115" s="55"/>
      <c r="AN115" s="34"/>
      <c r="AO115" s="148"/>
      <c r="AP115" s="34"/>
      <c r="AQ115" s="32" t="str">
        <f t="shared" si="52"/>
        <v/>
      </c>
      <c r="AR115" s="34"/>
      <c r="AS115" s="32" t="str">
        <f t="shared" si="53"/>
        <v/>
      </c>
      <c r="AT115" s="34"/>
      <c r="AU115" s="32" t="str">
        <f t="shared" si="54"/>
        <v/>
      </c>
      <c r="AV115" s="35"/>
      <c r="AW115" s="36" t="str">
        <f t="shared" si="55"/>
        <v/>
      </c>
      <c r="AX115" s="36" t="str">
        <f t="shared" si="56"/>
        <v/>
      </c>
      <c r="AY115" s="36" t="str">
        <f t="shared" si="57"/>
        <v/>
      </c>
      <c r="AZ115" s="55"/>
      <c r="BA115" s="34"/>
      <c r="BB115" s="148"/>
      <c r="BC115" s="34"/>
      <c r="BD115" s="32" t="str">
        <f t="shared" si="58"/>
        <v/>
      </c>
      <c r="BE115" s="34"/>
      <c r="BF115" s="32" t="str">
        <f t="shared" si="59"/>
        <v/>
      </c>
      <c r="BG115" s="34"/>
      <c r="BH115" s="32" t="str">
        <f t="shared" si="60"/>
        <v/>
      </c>
      <c r="BI115" s="34"/>
      <c r="BJ115" s="36" t="str">
        <f t="shared" si="61"/>
        <v/>
      </c>
      <c r="BK115" s="36" t="str">
        <f t="shared" si="62"/>
        <v/>
      </c>
      <c r="BL115" s="36" t="str">
        <f t="shared" si="63"/>
        <v/>
      </c>
      <c r="BM115" s="55"/>
      <c r="BN115" s="36" t="str">
        <f t="shared" si="64"/>
        <v/>
      </c>
      <c r="BO115" s="36" t="str">
        <f t="shared" si="65"/>
        <v/>
      </c>
      <c r="BP115" s="31"/>
      <c r="BQ115" s="38"/>
      <c r="BS115" s="120" t="e">
        <f t="shared" ca="1" si="36"/>
        <v>#REF!</v>
      </c>
      <c r="BT115" s="120" t="e">
        <f t="shared" ca="1" si="37"/>
        <v>#VALUE!</v>
      </c>
    </row>
    <row r="116" spans="1:72" s="10" customFormat="1" ht="25" customHeight="1" x14ac:dyDescent="0.2">
      <c r="A116" s="52" t="str">
        <f>IFERROR(IF(#REF!&lt;&gt;"",A115+1,""),"")</f>
        <v/>
      </c>
      <c r="B116" s="157" t="e">
        <f>CONCATENATE(#REF!,"-",#REF!,"--",F116,"---",#REF!)</f>
        <v>#REF!</v>
      </c>
      <c r="C116" s="157" t="e">
        <f t="shared" ca="1" si="35"/>
        <v>#VALUE!</v>
      </c>
      <c r="D116" s="29"/>
      <c r="E116" s="155" t="e">
        <f t="shared" si="38"/>
        <v>#VALUE!</v>
      </c>
      <c r="F116" s="155" t="e">
        <f t="shared" si="39"/>
        <v>#VALUE!</v>
      </c>
      <c r="G116" s="126"/>
      <c r="H116" s="151" t="e">
        <f ca="1">VLOOKUP(G116,CatProd!B:G,6,FALSE)</f>
        <v>#N/A</v>
      </c>
      <c r="I116" s="127"/>
      <c r="J116" s="175" t="e">
        <f ca="1">VLOOKUP(CONCATENATE(H116,"-",I116),CatProdSpec!H:I,2,FALSE)</f>
        <v>#N/A</v>
      </c>
      <c r="K116" s="51" t="str">
        <f ca="1">IFERROR(IF(OR(D116="",VLOOKUP(D116,CatCostInp!$E$2:$K$88,7,FALSE)=0),"",VLOOKUP(D116,CatCostInp!$E$2:$K$88,7,FALSE)),"")</f>
        <v/>
      </c>
      <c r="L116" s="30"/>
      <c r="M116" s="1" t="str">
        <f ca="1">IF(L116=Setup!$C$10,"Grant",IF(Pharmaceuticals!L116=Setup!$C$11,"Local",IF(Pharmaceuticals!L116=Setup!$C$12,"Other","")))</f>
        <v/>
      </c>
      <c r="N116" s="33"/>
      <c r="O116" s="148"/>
      <c r="P116" s="33"/>
      <c r="Q116" s="36" t="str">
        <f t="shared" si="40"/>
        <v/>
      </c>
      <c r="R116" s="35"/>
      <c r="S116" s="32" t="str">
        <f t="shared" si="41"/>
        <v/>
      </c>
      <c r="T116" s="35"/>
      <c r="U116" s="32" t="str">
        <f t="shared" si="42"/>
        <v/>
      </c>
      <c r="V116" s="35"/>
      <c r="W116" s="36" t="str">
        <f t="shared" si="43"/>
        <v/>
      </c>
      <c r="X116" s="36" t="str">
        <f t="shared" si="44"/>
        <v/>
      </c>
      <c r="Y116" s="36" t="str">
        <f t="shared" si="45"/>
        <v/>
      </c>
      <c r="Z116" s="55"/>
      <c r="AA116" s="37"/>
      <c r="AB116" s="148"/>
      <c r="AC116" s="35"/>
      <c r="AD116" s="32" t="str">
        <f t="shared" si="46"/>
        <v/>
      </c>
      <c r="AE116" s="35"/>
      <c r="AF116" s="32" t="str">
        <f t="shared" si="47"/>
        <v/>
      </c>
      <c r="AG116" s="35"/>
      <c r="AH116" s="32" t="str">
        <f t="shared" si="48"/>
        <v/>
      </c>
      <c r="AI116" s="35"/>
      <c r="AJ116" s="36" t="str">
        <f t="shared" si="49"/>
        <v/>
      </c>
      <c r="AK116" s="36" t="str">
        <f t="shared" si="50"/>
        <v/>
      </c>
      <c r="AL116" s="36" t="str">
        <f t="shared" si="51"/>
        <v/>
      </c>
      <c r="AM116" s="55"/>
      <c r="AN116" s="34"/>
      <c r="AO116" s="148"/>
      <c r="AP116" s="34"/>
      <c r="AQ116" s="32" t="str">
        <f t="shared" si="52"/>
        <v/>
      </c>
      <c r="AR116" s="34"/>
      <c r="AS116" s="32" t="str">
        <f t="shared" si="53"/>
        <v/>
      </c>
      <c r="AT116" s="34"/>
      <c r="AU116" s="32" t="str">
        <f t="shared" si="54"/>
        <v/>
      </c>
      <c r="AV116" s="35"/>
      <c r="AW116" s="36" t="str">
        <f t="shared" si="55"/>
        <v/>
      </c>
      <c r="AX116" s="36" t="str">
        <f t="shared" si="56"/>
        <v/>
      </c>
      <c r="AY116" s="36" t="str">
        <f t="shared" si="57"/>
        <v/>
      </c>
      <c r="AZ116" s="55"/>
      <c r="BA116" s="34"/>
      <c r="BB116" s="148"/>
      <c r="BC116" s="34"/>
      <c r="BD116" s="32" t="str">
        <f t="shared" si="58"/>
        <v/>
      </c>
      <c r="BE116" s="34"/>
      <c r="BF116" s="32" t="str">
        <f t="shared" si="59"/>
        <v/>
      </c>
      <c r="BG116" s="34"/>
      <c r="BH116" s="32" t="str">
        <f t="shared" si="60"/>
        <v/>
      </c>
      <c r="BI116" s="34"/>
      <c r="BJ116" s="36" t="str">
        <f t="shared" si="61"/>
        <v/>
      </c>
      <c r="BK116" s="36" t="str">
        <f t="shared" si="62"/>
        <v/>
      </c>
      <c r="BL116" s="36" t="str">
        <f t="shared" si="63"/>
        <v/>
      </c>
      <c r="BM116" s="55"/>
      <c r="BN116" s="36" t="str">
        <f t="shared" si="64"/>
        <v/>
      </c>
      <c r="BO116" s="36" t="str">
        <f t="shared" si="65"/>
        <v/>
      </c>
      <c r="BP116" s="31"/>
      <c r="BQ116" s="38"/>
      <c r="BS116" s="120" t="e">
        <f t="shared" ca="1" si="36"/>
        <v>#REF!</v>
      </c>
      <c r="BT116" s="120" t="e">
        <f t="shared" ca="1" si="37"/>
        <v>#VALUE!</v>
      </c>
    </row>
    <row r="117" spans="1:72" s="10" customFormat="1" ht="25" customHeight="1" x14ac:dyDescent="0.2">
      <c r="A117" s="52" t="str">
        <f>IFERROR(IF(#REF!&lt;&gt;"",A116+1,""),"")</f>
        <v/>
      </c>
      <c r="B117" s="157" t="e">
        <f>CONCATENATE(#REF!,"-",#REF!,"--",F117,"---",#REF!)</f>
        <v>#REF!</v>
      </c>
      <c r="C117" s="157" t="e">
        <f t="shared" ca="1" si="35"/>
        <v>#VALUE!</v>
      </c>
      <c r="D117" s="29"/>
      <c r="E117" s="155" t="e">
        <f t="shared" si="38"/>
        <v>#VALUE!</v>
      </c>
      <c r="F117" s="155" t="e">
        <f t="shared" si="39"/>
        <v>#VALUE!</v>
      </c>
      <c r="G117" s="126"/>
      <c r="H117" s="151" t="e">
        <f ca="1">VLOOKUP(G117,CatProd!B:G,6,FALSE)</f>
        <v>#N/A</v>
      </c>
      <c r="I117" s="127"/>
      <c r="J117" s="175" t="e">
        <f ca="1">VLOOKUP(CONCATENATE(H117,"-",I117),CatProdSpec!H:I,2,FALSE)</f>
        <v>#N/A</v>
      </c>
      <c r="K117" s="51" t="str">
        <f ca="1">IFERROR(IF(OR(D117="",VLOOKUP(D117,CatCostInp!$E$2:$K$88,7,FALSE)=0),"",VLOOKUP(D117,CatCostInp!$E$2:$K$88,7,FALSE)),"")</f>
        <v/>
      </c>
      <c r="L117" s="30"/>
      <c r="M117" s="1" t="str">
        <f ca="1">IF(L117=Setup!$C$10,"Grant",IF(Pharmaceuticals!L117=Setup!$C$11,"Local",IF(Pharmaceuticals!L117=Setup!$C$12,"Other","")))</f>
        <v/>
      </c>
      <c r="N117" s="33"/>
      <c r="O117" s="148"/>
      <c r="P117" s="33"/>
      <c r="Q117" s="36" t="str">
        <f t="shared" si="40"/>
        <v/>
      </c>
      <c r="R117" s="35"/>
      <c r="S117" s="32" t="str">
        <f t="shared" si="41"/>
        <v/>
      </c>
      <c r="T117" s="35"/>
      <c r="U117" s="32" t="str">
        <f t="shared" si="42"/>
        <v/>
      </c>
      <c r="V117" s="35"/>
      <c r="W117" s="36" t="str">
        <f t="shared" si="43"/>
        <v/>
      </c>
      <c r="X117" s="36" t="str">
        <f t="shared" si="44"/>
        <v/>
      </c>
      <c r="Y117" s="36" t="str">
        <f t="shared" si="45"/>
        <v/>
      </c>
      <c r="Z117" s="55"/>
      <c r="AA117" s="37"/>
      <c r="AB117" s="148"/>
      <c r="AC117" s="35"/>
      <c r="AD117" s="32" t="str">
        <f t="shared" si="46"/>
        <v/>
      </c>
      <c r="AE117" s="35"/>
      <c r="AF117" s="32" t="str">
        <f t="shared" si="47"/>
        <v/>
      </c>
      <c r="AG117" s="35"/>
      <c r="AH117" s="32" t="str">
        <f t="shared" si="48"/>
        <v/>
      </c>
      <c r="AI117" s="35"/>
      <c r="AJ117" s="36" t="str">
        <f t="shared" si="49"/>
        <v/>
      </c>
      <c r="AK117" s="36" t="str">
        <f t="shared" si="50"/>
        <v/>
      </c>
      <c r="AL117" s="36" t="str">
        <f t="shared" si="51"/>
        <v/>
      </c>
      <c r="AM117" s="55"/>
      <c r="AN117" s="34"/>
      <c r="AO117" s="148"/>
      <c r="AP117" s="34"/>
      <c r="AQ117" s="32" t="str">
        <f t="shared" si="52"/>
        <v/>
      </c>
      <c r="AR117" s="34"/>
      <c r="AS117" s="32" t="str">
        <f t="shared" si="53"/>
        <v/>
      </c>
      <c r="AT117" s="34"/>
      <c r="AU117" s="32" t="str">
        <f t="shared" si="54"/>
        <v/>
      </c>
      <c r="AV117" s="35"/>
      <c r="AW117" s="36" t="str">
        <f t="shared" si="55"/>
        <v/>
      </c>
      <c r="AX117" s="36" t="str">
        <f t="shared" si="56"/>
        <v/>
      </c>
      <c r="AY117" s="36" t="str">
        <f t="shared" si="57"/>
        <v/>
      </c>
      <c r="AZ117" s="55"/>
      <c r="BA117" s="34"/>
      <c r="BB117" s="148"/>
      <c r="BC117" s="34"/>
      <c r="BD117" s="32" t="str">
        <f t="shared" si="58"/>
        <v/>
      </c>
      <c r="BE117" s="34"/>
      <c r="BF117" s="32" t="str">
        <f t="shared" si="59"/>
        <v/>
      </c>
      <c r="BG117" s="34"/>
      <c r="BH117" s="32" t="str">
        <f t="shared" si="60"/>
        <v/>
      </c>
      <c r="BI117" s="34"/>
      <c r="BJ117" s="36" t="str">
        <f t="shared" si="61"/>
        <v/>
      </c>
      <c r="BK117" s="36" t="str">
        <f t="shared" si="62"/>
        <v/>
      </c>
      <c r="BL117" s="36" t="str">
        <f t="shared" si="63"/>
        <v/>
      </c>
      <c r="BM117" s="55"/>
      <c r="BN117" s="36" t="str">
        <f t="shared" si="64"/>
        <v/>
      </c>
      <c r="BO117" s="36" t="str">
        <f t="shared" si="65"/>
        <v/>
      </c>
      <c r="BP117" s="31"/>
      <c r="BQ117" s="38"/>
      <c r="BS117" s="120" t="e">
        <f t="shared" ca="1" si="36"/>
        <v>#REF!</v>
      </c>
      <c r="BT117" s="120" t="e">
        <f t="shared" ca="1" si="37"/>
        <v>#VALUE!</v>
      </c>
    </row>
    <row r="118" spans="1:72" s="10" customFormat="1" ht="25" customHeight="1" x14ac:dyDescent="0.2">
      <c r="A118" s="52" t="str">
        <f>IFERROR(IF(#REF!&lt;&gt;"",A117+1,""),"")</f>
        <v/>
      </c>
      <c r="B118" s="157" t="e">
        <f>CONCATENATE(#REF!,"-",#REF!,"--",F118,"---",#REF!)</f>
        <v>#REF!</v>
      </c>
      <c r="C118" s="157" t="e">
        <f t="shared" ca="1" si="35"/>
        <v>#VALUE!</v>
      </c>
      <c r="D118" s="29"/>
      <c r="E118" s="155" t="e">
        <f t="shared" si="38"/>
        <v>#VALUE!</v>
      </c>
      <c r="F118" s="155" t="e">
        <f t="shared" si="39"/>
        <v>#VALUE!</v>
      </c>
      <c r="G118" s="126"/>
      <c r="H118" s="151" t="e">
        <f ca="1">VLOOKUP(G118,CatProd!B:G,6,FALSE)</f>
        <v>#N/A</v>
      </c>
      <c r="I118" s="127"/>
      <c r="J118" s="175" t="e">
        <f ca="1">VLOOKUP(CONCATENATE(H118,"-",I118),CatProdSpec!H:I,2,FALSE)</f>
        <v>#N/A</v>
      </c>
      <c r="K118" s="51" t="str">
        <f ca="1">IFERROR(IF(OR(D118="",VLOOKUP(D118,CatCostInp!$E$2:$K$88,7,FALSE)=0),"",VLOOKUP(D118,CatCostInp!$E$2:$K$88,7,FALSE)),"")</f>
        <v/>
      </c>
      <c r="L118" s="30"/>
      <c r="M118" s="1" t="str">
        <f ca="1">IF(L118=Setup!$C$10,"Grant",IF(Pharmaceuticals!L118=Setup!$C$11,"Local",IF(Pharmaceuticals!L118=Setup!$C$12,"Other","")))</f>
        <v/>
      </c>
      <c r="N118" s="33"/>
      <c r="O118" s="148"/>
      <c r="P118" s="33"/>
      <c r="Q118" s="36" t="str">
        <f t="shared" si="40"/>
        <v/>
      </c>
      <c r="R118" s="35"/>
      <c r="S118" s="32" t="str">
        <f t="shared" si="41"/>
        <v/>
      </c>
      <c r="T118" s="35"/>
      <c r="U118" s="32" t="str">
        <f t="shared" si="42"/>
        <v/>
      </c>
      <c r="V118" s="35"/>
      <c r="W118" s="36" t="str">
        <f t="shared" si="43"/>
        <v/>
      </c>
      <c r="X118" s="36" t="str">
        <f t="shared" si="44"/>
        <v/>
      </c>
      <c r="Y118" s="36" t="str">
        <f t="shared" si="45"/>
        <v/>
      </c>
      <c r="Z118" s="55"/>
      <c r="AA118" s="37"/>
      <c r="AB118" s="148"/>
      <c r="AC118" s="35"/>
      <c r="AD118" s="32" t="str">
        <f t="shared" si="46"/>
        <v/>
      </c>
      <c r="AE118" s="35"/>
      <c r="AF118" s="32" t="str">
        <f t="shared" si="47"/>
        <v/>
      </c>
      <c r="AG118" s="35"/>
      <c r="AH118" s="32" t="str">
        <f t="shared" si="48"/>
        <v/>
      </c>
      <c r="AI118" s="35"/>
      <c r="AJ118" s="36" t="str">
        <f t="shared" si="49"/>
        <v/>
      </c>
      <c r="AK118" s="36" t="str">
        <f t="shared" si="50"/>
        <v/>
      </c>
      <c r="AL118" s="36" t="str">
        <f t="shared" si="51"/>
        <v/>
      </c>
      <c r="AM118" s="55"/>
      <c r="AN118" s="34"/>
      <c r="AO118" s="148"/>
      <c r="AP118" s="34"/>
      <c r="AQ118" s="32" t="str">
        <f t="shared" si="52"/>
        <v/>
      </c>
      <c r="AR118" s="34"/>
      <c r="AS118" s="32" t="str">
        <f t="shared" si="53"/>
        <v/>
      </c>
      <c r="AT118" s="34"/>
      <c r="AU118" s="32" t="str">
        <f t="shared" si="54"/>
        <v/>
      </c>
      <c r="AV118" s="35"/>
      <c r="AW118" s="36" t="str">
        <f t="shared" si="55"/>
        <v/>
      </c>
      <c r="AX118" s="36" t="str">
        <f t="shared" si="56"/>
        <v/>
      </c>
      <c r="AY118" s="36" t="str">
        <f t="shared" si="57"/>
        <v/>
      </c>
      <c r="AZ118" s="55"/>
      <c r="BA118" s="34"/>
      <c r="BB118" s="148"/>
      <c r="BC118" s="34"/>
      <c r="BD118" s="32" t="str">
        <f t="shared" si="58"/>
        <v/>
      </c>
      <c r="BE118" s="34"/>
      <c r="BF118" s="32" t="str">
        <f t="shared" si="59"/>
        <v/>
      </c>
      <c r="BG118" s="34"/>
      <c r="BH118" s="32" t="str">
        <f t="shared" si="60"/>
        <v/>
      </c>
      <c r="BI118" s="34"/>
      <c r="BJ118" s="36" t="str">
        <f t="shared" si="61"/>
        <v/>
      </c>
      <c r="BK118" s="36" t="str">
        <f t="shared" si="62"/>
        <v/>
      </c>
      <c r="BL118" s="36" t="str">
        <f t="shared" si="63"/>
        <v/>
      </c>
      <c r="BM118" s="55"/>
      <c r="BN118" s="36" t="str">
        <f t="shared" si="64"/>
        <v/>
      </c>
      <c r="BO118" s="36" t="str">
        <f t="shared" si="65"/>
        <v/>
      </c>
      <c r="BP118" s="31"/>
      <c r="BQ118" s="38"/>
      <c r="BS118" s="120" t="e">
        <f t="shared" ca="1" si="36"/>
        <v>#REF!</v>
      </c>
      <c r="BT118" s="120" t="e">
        <f t="shared" ca="1" si="37"/>
        <v>#VALUE!</v>
      </c>
    </row>
    <row r="119" spans="1:72" s="10" customFormat="1" ht="25" customHeight="1" x14ac:dyDescent="0.2">
      <c r="A119" s="52" t="str">
        <f>IFERROR(IF(#REF!&lt;&gt;"",A118+1,""),"")</f>
        <v/>
      </c>
      <c r="B119" s="157" t="e">
        <f>CONCATENATE(#REF!,"-",#REF!,"--",F119,"---",#REF!)</f>
        <v>#REF!</v>
      </c>
      <c r="C119" s="157" t="e">
        <f t="shared" ca="1" si="35"/>
        <v>#VALUE!</v>
      </c>
      <c r="D119" s="29"/>
      <c r="E119" s="155" t="e">
        <f t="shared" si="38"/>
        <v>#VALUE!</v>
      </c>
      <c r="F119" s="155" t="e">
        <f t="shared" si="39"/>
        <v>#VALUE!</v>
      </c>
      <c r="G119" s="126"/>
      <c r="H119" s="151" t="e">
        <f ca="1">VLOOKUP(G119,CatProd!B:G,6,FALSE)</f>
        <v>#N/A</v>
      </c>
      <c r="I119" s="127"/>
      <c r="J119" s="175" t="e">
        <f ca="1">VLOOKUP(CONCATENATE(H119,"-",I119),CatProdSpec!H:I,2,FALSE)</f>
        <v>#N/A</v>
      </c>
      <c r="K119" s="51" t="str">
        <f ca="1">IFERROR(IF(OR(D119="",VLOOKUP(D119,CatCostInp!$E$2:$K$88,7,FALSE)=0),"",VLOOKUP(D119,CatCostInp!$E$2:$K$88,7,FALSE)),"")</f>
        <v/>
      </c>
      <c r="L119" s="30"/>
      <c r="M119" s="1" t="str">
        <f ca="1">IF(L119=Setup!$C$10,"Grant",IF(Pharmaceuticals!L119=Setup!$C$11,"Local",IF(Pharmaceuticals!L119=Setup!$C$12,"Other","")))</f>
        <v/>
      </c>
      <c r="N119" s="33"/>
      <c r="O119" s="148"/>
      <c r="P119" s="33"/>
      <c r="Q119" s="36" t="str">
        <f t="shared" si="40"/>
        <v/>
      </c>
      <c r="R119" s="35"/>
      <c r="S119" s="32" t="str">
        <f t="shared" si="41"/>
        <v/>
      </c>
      <c r="T119" s="35"/>
      <c r="U119" s="32" t="str">
        <f t="shared" si="42"/>
        <v/>
      </c>
      <c r="V119" s="35"/>
      <c r="W119" s="36" t="str">
        <f t="shared" si="43"/>
        <v/>
      </c>
      <c r="X119" s="36" t="str">
        <f t="shared" si="44"/>
        <v/>
      </c>
      <c r="Y119" s="36" t="str">
        <f t="shared" si="45"/>
        <v/>
      </c>
      <c r="Z119" s="55"/>
      <c r="AA119" s="37"/>
      <c r="AB119" s="148"/>
      <c r="AC119" s="35"/>
      <c r="AD119" s="32" t="str">
        <f t="shared" si="46"/>
        <v/>
      </c>
      <c r="AE119" s="35"/>
      <c r="AF119" s="32" t="str">
        <f t="shared" si="47"/>
        <v/>
      </c>
      <c r="AG119" s="35"/>
      <c r="AH119" s="32" t="str">
        <f t="shared" si="48"/>
        <v/>
      </c>
      <c r="AI119" s="35"/>
      <c r="AJ119" s="36" t="str">
        <f t="shared" si="49"/>
        <v/>
      </c>
      <c r="AK119" s="36" t="str">
        <f t="shared" si="50"/>
        <v/>
      </c>
      <c r="AL119" s="36" t="str">
        <f t="shared" si="51"/>
        <v/>
      </c>
      <c r="AM119" s="55"/>
      <c r="AN119" s="34"/>
      <c r="AO119" s="148"/>
      <c r="AP119" s="34"/>
      <c r="AQ119" s="32" t="str">
        <f t="shared" si="52"/>
        <v/>
      </c>
      <c r="AR119" s="34"/>
      <c r="AS119" s="32" t="str">
        <f t="shared" si="53"/>
        <v/>
      </c>
      <c r="AT119" s="34"/>
      <c r="AU119" s="32" t="str">
        <f t="shared" si="54"/>
        <v/>
      </c>
      <c r="AV119" s="35"/>
      <c r="AW119" s="36" t="str">
        <f t="shared" si="55"/>
        <v/>
      </c>
      <c r="AX119" s="36" t="str">
        <f t="shared" si="56"/>
        <v/>
      </c>
      <c r="AY119" s="36" t="str">
        <f t="shared" si="57"/>
        <v/>
      </c>
      <c r="AZ119" s="55"/>
      <c r="BA119" s="34"/>
      <c r="BB119" s="148"/>
      <c r="BC119" s="34"/>
      <c r="BD119" s="32" t="str">
        <f t="shared" si="58"/>
        <v/>
      </c>
      <c r="BE119" s="34"/>
      <c r="BF119" s="32" t="str">
        <f t="shared" si="59"/>
        <v/>
      </c>
      <c r="BG119" s="34"/>
      <c r="BH119" s="32" t="str">
        <f t="shared" si="60"/>
        <v/>
      </c>
      <c r="BI119" s="34"/>
      <c r="BJ119" s="36" t="str">
        <f t="shared" si="61"/>
        <v/>
      </c>
      <c r="BK119" s="36" t="str">
        <f t="shared" si="62"/>
        <v/>
      </c>
      <c r="BL119" s="36" t="str">
        <f t="shared" si="63"/>
        <v/>
      </c>
      <c r="BM119" s="55"/>
      <c r="BN119" s="36" t="str">
        <f t="shared" si="64"/>
        <v/>
      </c>
      <c r="BO119" s="36" t="str">
        <f t="shared" si="65"/>
        <v/>
      </c>
      <c r="BP119" s="31"/>
      <c r="BQ119" s="38"/>
      <c r="BS119" s="120" t="e">
        <f t="shared" ca="1" si="36"/>
        <v>#REF!</v>
      </c>
      <c r="BT119" s="120" t="e">
        <f t="shared" ca="1" si="37"/>
        <v>#VALUE!</v>
      </c>
    </row>
    <row r="120" spans="1:72" s="10" customFormat="1" ht="25" customHeight="1" x14ac:dyDescent="0.2">
      <c r="A120" s="52" t="str">
        <f>IFERROR(IF(#REF!&lt;&gt;"",A119+1,""),"")</f>
        <v/>
      </c>
      <c r="B120" s="157" t="e">
        <f>CONCATENATE(#REF!,"-",#REF!,"--",F120,"---",#REF!)</f>
        <v>#REF!</v>
      </c>
      <c r="C120" s="157" t="e">
        <f t="shared" ca="1" si="35"/>
        <v>#VALUE!</v>
      </c>
      <c r="D120" s="29"/>
      <c r="E120" s="155" t="e">
        <f t="shared" si="38"/>
        <v>#VALUE!</v>
      </c>
      <c r="F120" s="155" t="e">
        <f t="shared" si="39"/>
        <v>#VALUE!</v>
      </c>
      <c r="G120" s="126"/>
      <c r="H120" s="151" t="e">
        <f ca="1">VLOOKUP(G120,CatProd!B:G,6,FALSE)</f>
        <v>#N/A</v>
      </c>
      <c r="I120" s="127"/>
      <c r="J120" s="175" t="e">
        <f ca="1">VLOOKUP(CONCATENATE(H120,"-",I120),CatProdSpec!H:I,2,FALSE)</f>
        <v>#N/A</v>
      </c>
      <c r="K120" s="51" t="str">
        <f ca="1">IFERROR(IF(OR(D120="",VLOOKUP(D120,CatCostInp!$E$2:$K$88,7,FALSE)=0),"",VLOOKUP(D120,CatCostInp!$E$2:$K$88,7,FALSE)),"")</f>
        <v/>
      </c>
      <c r="L120" s="30"/>
      <c r="M120" s="1" t="str">
        <f ca="1">IF(L120=Setup!$C$10,"Grant",IF(Pharmaceuticals!L120=Setup!$C$11,"Local",IF(Pharmaceuticals!L120=Setup!$C$12,"Other","")))</f>
        <v/>
      </c>
      <c r="N120" s="33"/>
      <c r="O120" s="148"/>
      <c r="P120" s="33"/>
      <c r="Q120" s="36" t="str">
        <f t="shared" si="40"/>
        <v/>
      </c>
      <c r="R120" s="35"/>
      <c r="S120" s="32" t="str">
        <f t="shared" si="41"/>
        <v/>
      </c>
      <c r="T120" s="35"/>
      <c r="U120" s="32" t="str">
        <f t="shared" si="42"/>
        <v/>
      </c>
      <c r="V120" s="35"/>
      <c r="W120" s="36" t="str">
        <f t="shared" si="43"/>
        <v/>
      </c>
      <c r="X120" s="36" t="str">
        <f t="shared" si="44"/>
        <v/>
      </c>
      <c r="Y120" s="36" t="str">
        <f t="shared" si="45"/>
        <v/>
      </c>
      <c r="Z120" s="55"/>
      <c r="AA120" s="37"/>
      <c r="AB120" s="148"/>
      <c r="AC120" s="35"/>
      <c r="AD120" s="32" t="str">
        <f t="shared" si="46"/>
        <v/>
      </c>
      <c r="AE120" s="35"/>
      <c r="AF120" s="32" t="str">
        <f t="shared" si="47"/>
        <v/>
      </c>
      <c r="AG120" s="35"/>
      <c r="AH120" s="32" t="str">
        <f t="shared" si="48"/>
        <v/>
      </c>
      <c r="AI120" s="35"/>
      <c r="AJ120" s="36" t="str">
        <f t="shared" si="49"/>
        <v/>
      </c>
      <c r="AK120" s="36" t="str">
        <f t="shared" si="50"/>
        <v/>
      </c>
      <c r="AL120" s="36" t="str">
        <f t="shared" si="51"/>
        <v/>
      </c>
      <c r="AM120" s="55"/>
      <c r="AN120" s="34"/>
      <c r="AO120" s="148"/>
      <c r="AP120" s="34"/>
      <c r="AQ120" s="32" t="str">
        <f t="shared" si="52"/>
        <v/>
      </c>
      <c r="AR120" s="34"/>
      <c r="AS120" s="32" t="str">
        <f t="shared" si="53"/>
        <v/>
      </c>
      <c r="AT120" s="34"/>
      <c r="AU120" s="32" t="str">
        <f t="shared" si="54"/>
        <v/>
      </c>
      <c r="AV120" s="35"/>
      <c r="AW120" s="36" t="str">
        <f t="shared" si="55"/>
        <v/>
      </c>
      <c r="AX120" s="36" t="str">
        <f t="shared" si="56"/>
        <v/>
      </c>
      <c r="AY120" s="36" t="str">
        <f t="shared" si="57"/>
        <v/>
      </c>
      <c r="AZ120" s="55"/>
      <c r="BA120" s="34"/>
      <c r="BB120" s="148"/>
      <c r="BC120" s="34"/>
      <c r="BD120" s="32" t="str">
        <f t="shared" si="58"/>
        <v/>
      </c>
      <c r="BE120" s="34"/>
      <c r="BF120" s="32" t="str">
        <f t="shared" si="59"/>
        <v/>
      </c>
      <c r="BG120" s="34"/>
      <c r="BH120" s="32" t="str">
        <f t="shared" si="60"/>
        <v/>
      </c>
      <c r="BI120" s="34"/>
      <c r="BJ120" s="36" t="str">
        <f t="shared" si="61"/>
        <v/>
      </c>
      <c r="BK120" s="36" t="str">
        <f t="shared" si="62"/>
        <v/>
      </c>
      <c r="BL120" s="36" t="str">
        <f t="shared" si="63"/>
        <v/>
      </c>
      <c r="BM120" s="55"/>
      <c r="BN120" s="36" t="str">
        <f t="shared" si="64"/>
        <v/>
      </c>
      <c r="BO120" s="36" t="str">
        <f t="shared" si="65"/>
        <v/>
      </c>
      <c r="BP120" s="31"/>
      <c r="BQ120" s="38"/>
      <c r="BS120" s="120" t="e">
        <f t="shared" ca="1" si="36"/>
        <v>#REF!</v>
      </c>
      <c r="BT120" s="120" t="e">
        <f t="shared" ca="1" si="37"/>
        <v>#VALUE!</v>
      </c>
    </row>
    <row r="121" spans="1:72" s="10" customFormat="1" ht="25" customHeight="1" x14ac:dyDescent="0.2">
      <c r="A121" s="52" t="str">
        <f>IFERROR(IF(#REF!&lt;&gt;"",A120+1,""),"")</f>
        <v/>
      </c>
      <c r="B121" s="157" t="e">
        <f>CONCATENATE(#REF!,"-",#REF!,"--",F121,"---",#REF!)</f>
        <v>#REF!</v>
      </c>
      <c r="C121" s="157" t="e">
        <f t="shared" ca="1" si="35"/>
        <v>#VALUE!</v>
      </c>
      <c r="D121" s="29"/>
      <c r="E121" s="155" t="e">
        <f t="shared" si="38"/>
        <v>#VALUE!</v>
      </c>
      <c r="F121" s="155" t="e">
        <f t="shared" si="39"/>
        <v>#VALUE!</v>
      </c>
      <c r="G121" s="126"/>
      <c r="H121" s="151" t="e">
        <f ca="1">VLOOKUP(G121,CatProd!B:G,6,FALSE)</f>
        <v>#N/A</v>
      </c>
      <c r="I121" s="127"/>
      <c r="J121" s="175" t="e">
        <f ca="1">VLOOKUP(CONCATENATE(H121,"-",I121),CatProdSpec!H:I,2,FALSE)</f>
        <v>#N/A</v>
      </c>
      <c r="K121" s="51" t="str">
        <f ca="1">IFERROR(IF(OR(D121="",VLOOKUP(D121,CatCostInp!$E$2:$K$88,7,FALSE)=0),"",VLOOKUP(D121,CatCostInp!$E$2:$K$88,7,FALSE)),"")</f>
        <v/>
      </c>
      <c r="L121" s="30"/>
      <c r="M121" s="1" t="str">
        <f ca="1">IF(L121=Setup!$C$10,"Grant",IF(Pharmaceuticals!L121=Setup!$C$11,"Local",IF(Pharmaceuticals!L121=Setup!$C$12,"Other","")))</f>
        <v/>
      </c>
      <c r="N121" s="34"/>
      <c r="O121" s="148"/>
      <c r="P121" s="33"/>
      <c r="Q121" s="36" t="str">
        <f t="shared" si="40"/>
        <v/>
      </c>
      <c r="R121" s="35"/>
      <c r="S121" s="32" t="str">
        <f t="shared" si="41"/>
        <v/>
      </c>
      <c r="T121" s="35"/>
      <c r="U121" s="32" t="str">
        <f t="shared" si="42"/>
        <v/>
      </c>
      <c r="V121" s="35"/>
      <c r="W121" s="36" t="str">
        <f t="shared" si="43"/>
        <v/>
      </c>
      <c r="X121" s="36" t="str">
        <f t="shared" si="44"/>
        <v/>
      </c>
      <c r="Y121" s="36" t="str">
        <f t="shared" si="45"/>
        <v/>
      </c>
      <c r="Z121" s="55"/>
      <c r="AA121" s="37"/>
      <c r="AB121" s="148"/>
      <c r="AC121" s="35"/>
      <c r="AD121" s="32" t="str">
        <f t="shared" si="46"/>
        <v/>
      </c>
      <c r="AE121" s="35"/>
      <c r="AF121" s="32" t="str">
        <f t="shared" si="47"/>
        <v/>
      </c>
      <c r="AG121" s="35"/>
      <c r="AH121" s="32" t="str">
        <f t="shared" si="48"/>
        <v/>
      </c>
      <c r="AI121" s="35"/>
      <c r="AJ121" s="36" t="str">
        <f t="shared" si="49"/>
        <v/>
      </c>
      <c r="AK121" s="36" t="str">
        <f t="shared" si="50"/>
        <v/>
      </c>
      <c r="AL121" s="36" t="str">
        <f t="shared" si="51"/>
        <v/>
      </c>
      <c r="AM121" s="55"/>
      <c r="AN121" s="34"/>
      <c r="AO121" s="148"/>
      <c r="AP121" s="34"/>
      <c r="AQ121" s="32" t="str">
        <f t="shared" si="52"/>
        <v/>
      </c>
      <c r="AR121" s="34"/>
      <c r="AS121" s="32" t="str">
        <f t="shared" si="53"/>
        <v/>
      </c>
      <c r="AT121" s="34"/>
      <c r="AU121" s="32" t="str">
        <f t="shared" si="54"/>
        <v/>
      </c>
      <c r="AV121" s="35"/>
      <c r="AW121" s="36" t="str">
        <f t="shared" si="55"/>
        <v/>
      </c>
      <c r="AX121" s="36" t="str">
        <f t="shared" si="56"/>
        <v/>
      </c>
      <c r="AY121" s="36" t="str">
        <f t="shared" si="57"/>
        <v/>
      </c>
      <c r="AZ121" s="55"/>
      <c r="BA121" s="34"/>
      <c r="BB121" s="148"/>
      <c r="BC121" s="34"/>
      <c r="BD121" s="32" t="str">
        <f t="shared" si="58"/>
        <v/>
      </c>
      <c r="BE121" s="34"/>
      <c r="BF121" s="32" t="str">
        <f t="shared" si="59"/>
        <v/>
      </c>
      <c r="BG121" s="34"/>
      <c r="BH121" s="32" t="str">
        <f t="shared" si="60"/>
        <v/>
      </c>
      <c r="BI121" s="34"/>
      <c r="BJ121" s="36" t="str">
        <f t="shared" si="61"/>
        <v/>
      </c>
      <c r="BK121" s="36" t="str">
        <f t="shared" si="62"/>
        <v/>
      </c>
      <c r="BL121" s="36" t="str">
        <f t="shared" si="63"/>
        <v/>
      </c>
      <c r="BM121" s="55"/>
      <c r="BN121" s="36" t="str">
        <f t="shared" si="64"/>
        <v/>
      </c>
      <c r="BO121" s="36" t="str">
        <f t="shared" si="65"/>
        <v/>
      </c>
      <c r="BP121" s="31"/>
      <c r="BQ121" s="38"/>
      <c r="BS121" s="120" t="e">
        <f t="shared" ca="1" si="36"/>
        <v>#REF!</v>
      </c>
      <c r="BT121" s="120" t="e">
        <f t="shared" ca="1" si="37"/>
        <v>#VALUE!</v>
      </c>
    </row>
    <row r="122" spans="1:72" s="10" customFormat="1" ht="25" customHeight="1" x14ac:dyDescent="0.2">
      <c r="A122" s="52" t="str">
        <f>IFERROR(IF(#REF!&lt;&gt;"",A121+1,""),"")</f>
        <v/>
      </c>
      <c r="B122" s="157" t="e">
        <f>CONCATENATE(#REF!,"-",#REF!,"--",F122,"---",#REF!)</f>
        <v>#REF!</v>
      </c>
      <c r="C122" s="157" t="e">
        <f t="shared" ca="1" si="35"/>
        <v>#VALUE!</v>
      </c>
      <c r="D122" s="29"/>
      <c r="E122" s="155" t="e">
        <f t="shared" si="38"/>
        <v>#VALUE!</v>
      </c>
      <c r="F122" s="155" t="e">
        <f t="shared" si="39"/>
        <v>#VALUE!</v>
      </c>
      <c r="G122" s="126"/>
      <c r="H122" s="151" t="e">
        <f ca="1">VLOOKUP(G122,CatProd!B:G,6,FALSE)</f>
        <v>#N/A</v>
      </c>
      <c r="I122" s="127"/>
      <c r="J122" s="175" t="e">
        <f ca="1">VLOOKUP(CONCATENATE(H122,"-",I122),CatProdSpec!H:I,2,FALSE)</f>
        <v>#N/A</v>
      </c>
      <c r="K122" s="51" t="str">
        <f ca="1">IFERROR(IF(OR(D122="",VLOOKUP(D122,CatCostInp!$E$2:$K$88,7,FALSE)=0),"",VLOOKUP(D122,CatCostInp!$E$2:$K$88,7,FALSE)),"")</f>
        <v/>
      </c>
      <c r="L122" s="30"/>
      <c r="M122" s="1" t="str">
        <f ca="1">IF(L122=Setup!$C$10,"Grant",IF(Pharmaceuticals!L122=Setup!$C$11,"Local",IF(Pharmaceuticals!L122=Setup!$C$12,"Other","")))</f>
        <v/>
      </c>
      <c r="N122" s="34"/>
      <c r="O122" s="148"/>
      <c r="P122" s="33"/>
      <c r="Q122" s="36" t="str">
        <f t="shared" si="40"/>
        <v/>
      </c>
      <c r="R122" s="35"/>
      <c r="S122" s="32" t="str">
        <f t="shared" si="41"/>
        <v/>
      </c>
      <c r="T122" s="35"/>
      <c r="U122" s="32" t="str">
        <f t="shared" si="42"/>
        <v/>
      </c>
      <c r="V122" s="35"/>
      <c r="W122" s="36" t="str">
        <f t="shared" si="43"/>
        <v/>
      </c>
      <c r="X122" s="36" t="str">
        <f t="shared" si="44"/>
        <v/>
      </c>
      <c r="Y122" s="36" t="str">
        <f t="shared" si="45"/>
        <v/>
      </c>
      <c r="Z122" s="55"/>
      <c r="AA122" s="37"/>
      <c r="AB122" s="148"/>
      <c r="AC122" s="35"/>
      <c r="AD122" s="32" t="str">
        <f t="shared" si="46"/>
        <v/>
      </c>
      <c r="AE122" s="35"/>
      <c r="AF122" s="32" t="str">
        <f t="shared" si="47"/>
        <v/>
      </c>
      <c r="AG122" s="35"/>
      <c r="AH122" s="32" t="str">
        <f t="shared" si="48"/>
        <v/>
      </c>
      <c r="AI122" s="35"/>
      <c r="AJ122" s="36" t="str">
        <f t="shared" si="49"/>
        <v/>
      </c>
      <c r="AK122" s="36" t="str">
        <f t="shared" si="50"/>
        <v/>
      </c>
      <c r="AL122" s="36" t="str">
        <f t="shared" si="51"/>
        <v/>
      </c>
      <c r="AM122" s="55"/>
      <c r="AN122" s="34"/>
      <c r="AO122" s="148"/>
      <c r="AP122" s="34"/>
      <c r="AQ122" s="32" t="str">
        <f t="shared" si="52"/>
        <v/>
      </c>
      <c r="AR122" s="34"/>
      <c r="AS122" s="32" t="str">
        <f t="shared" si="53"/>
        <v/>
      </c>
      <c r="AT122" s="34"/>
      <c r="AU122" s="32" t="str">
        <f t="shared" si="54"/>
        <v/>
      </c>
      <c r="AV122" s="35"/>
      <c r="AW122" s="36" t="str">
        <f t="shared" si="55"/>
        <v/>
      </c>
      <c r="AX122" s="36" t="str">
        <f t="shared" si="56"/>
        <v/>
      </c>
      <c r="AY122" s="36" t="str">
        <f t="shared" si="57"/>
        <v/>
      </c>
      <c r="AZ122" s="55"/>
      <c r="BA122" s="34"/>
      <c r="BB122" s="148"/>
      <c r="BC122" s="34"/>
      <c r="BD122" s="32" t="str">
        <f t="shared" si="58"/>
        <v/>
      </c>
      <c r="BE122" s="34"/>
      <c r="BF122" s="32" t="str">
        <f t="shared" si="59"/>
        <v/>
      </c>
      <c r="BG122" s="34"/>
      <c r="BH122" s="32" t="str">
        <f t="shared" si="60"/>
        <v/>
      </c>
      <c r="BI122" s="34"/>
      <c r="BJ122" s="36" t="str">
        <f t="shared" si="61"/>
        <v/>
      </c>
      <c r="BK122" s="36" t="str">
        <f t="shared" si="62"/>
        <v/>
      </c>
      <c r="BL122" s="36" t="str">
        <f t="shared" si="63"/>
        <v/>
      </c>
      <c r="BM122" s="55"/>
      <c r="BN122" s="36" t="str">
        <f t="shared" si="64"/>
        <v/>
      </c>
      <c r="BO122" s="36" t="str">
        <f t="shared" si="65"/>
        <v/>
      </c>
      <c r="BP122" s="31"/>
      <c r="BQ122" s="38"/>
      <c r="BS122" s="120" t="e">
        <f t="shared" ca="1" si="36"/>
        <v>#REF!</v>
      </c>
      <c r="BT122" s="120" t="e">
        <f t="shared" ca="1" si="37"/>
        <v>#VALUE!</v>
      </c>
    </row>
    <row r="123" spans="1:72" s="10" customFormat="1" ht="25" customHeight="1" x14ac:dyDescent="0.2">
      <c r="A123" s="52" t="str">
        <f>IFERROR(IF(#REF!&lt;&gt;"",A122+1,""),"")</f>
        <v/>
      </c>
      <c r="B123" s="157" t="e">
        <f>CONCATENATE(#REF!,"-",#REF!,"--",F123,"---",#REF!)</f>
        <v>#REF!</v>
      </c>
      <c r="C123" s="157" t="e">
        <f t="shared" ca="1" si="35"/>
        <v>#VALUE!</v>
      </c>
      <c r="D123" s="29"/>
      <c r="E123" s="155" t="e">
        <f t="shared" si="38"/>
        <v>#VALUE!</v>
      </c>
      <c r="F123" s="155" t="e">
        <f t="shared" si="39"/>
        <v>#VALUE!</v>
      </c>
      <c r="G123" s="126"/>
      <c r="H123" s="151" t="e">
        <f ca="1">VLOOKUP(G123,CatProd!B:G,6,FALSE)</f>
        <v>#N/A</v>
      </c>
      <c r="I123" s="127"/>
      <c r="J123" s="175" t="e">
        <f ca="1">VLOOKUP(CONCATENATE(H123,"-",I123),CatProdSpec!H:I,2,FALSE)</f>
        <v>#N/A</v>
      </c>
      <c r="K123" s="51" t="str">
        <f ca="1">IFERROR(IF(OR(D123="",VLOOKUP(D123,CatCostInp!$E$2:$K$88,7,FALSE)=0),"",VLOOKUP(D123,CatCostInp!$E$2:$K$88,7,FALSE)),"")</f>
        <v/>
      </c>
      <c r="L123" s="30"/>
      <c r="M123" s="1" t="str">
        <f ca="1">IF(L123=Setup!$C$10,"Grant",IF(Pharmaceuticals!L123=Setup!$C$11,"Local",IF(Pharmaceuticals!L123=Setup!$C$12,"Other","")))</f>
        <v/>
      </c>
      <c r="N123" s="34"/>
      <c r="O123" s="148"/>
      <c r="P123" s="33"/>
      <c r="Q123" s="36" t="str">
        <f t="shared" si="40"/>
        <v/>
      </c>
      <c r="R123" s="35"/>
      <c r="S123" s="32" t="str">
        <f t="shared" si="41"/>
        <v/>
      </c>
      <c r="T123" s="35"/>
      <c r="U123" s="32" t="str">
        <f t="shared" si="42"/>
        <v/>
      </c>
      <c r="V123" s="35"/>
      <c r="W123" s="36" t="str">
        <f t="shared" si="43"/>
        <v/>
      </c>
      <c r="X123" s="36" t="str">
        <f t="shared" si="44"/>
        <v/>
      </c>
      <c r="Y123" s="36" t="str">
        <f t="shared" si="45"/>
        <v/>
      </c>
      <c r="Z123" s="55"/>
      <c r="AA123" s="37"/>
      <c r="AB123" s="148"/>
      <c r="AC123" s="35"/>
      <c r="AD123" s="32" t="str">
        <f t="shared" si="46"/>
        <v/>
      </c>
      <c r="AE123" s="35"/>
      <c r="AF123" s="32" t="str">
        <f t="shared" si="47"/>
        <v/>
      </c>
      <c r="AG123" s="35"/>
      <c r="AH123" s="32" t="str">
        <f t="shared" si="48"/>
        <v/>
      </c>
      <c r="AI123" s="35"/>
      <c r="AJ123" s="36" t="str">
        <f t="shared" si="49"/>
        <v/>
      </c>
      <c r="AK123" s="36" t="str">
        <f t="shared" si="50"/>
        <v/>
      </c>
      <c r="AL123" s="36" t="str">
        <f t="shared" si="51"/>
        <v/>
      </c>
      <c r="AM123" s="55"/>
      <c r="AN123" s="34"/>
      <c r="AO123" s="148"/>
      <c r="AP123" s="34"/>
      <c r="AQ123" s="32" t="str">
        <f t="shared" si="52"/>
        <v/>
      </c>
      <c r="AR123" s="34"/>
      <c r="AS123" s="32" t="str">
        <f t="shared" si="53"/>
        <v/>
      </c>
      <c r="AT123" s="34"/>
      <c r="AU123" s="32" t="str">
        <f t="shared" si="54"/>
        <v/>
      </c>
      <c r="AV123" s="35"/>
      <c r="AW123" s="36" t="str">
        <f t="shared" si="55"/>
        <v/>
      </c>
      <c r="AX123" s="36" t="str">
        <f t="shared" si="56"/>
        <v/>
      </c>
      <c r="AY123" s="36" t="str">
        <f t="shared" si="57"/>
        <v/>
      </c>
      <c r="AZ123" s="55"/>
      <c r="BA123" s="34"/>
      <c r="BB123" s="148"/>
      <c r="BC123" s="34"/>
      <c r="BD123" s="32" t="str">
        <f t="shared" si="58"/>
        <v/>
      </c>
      <c r="BE123" s="34"/>
      <c r="BF123" s="32" t="str">
        <f t="shared" si="59"/>
        <v/>
      </c>
      <c r="BG123" s="34"/>
      <c r="BH123" s="32" t="str">
        <f t="shared" si="60"/>
        <v/>
      </c>
      <c r="BI123" s="34"/>
      <c r="BJ123" s="36" t="str">
        <f t="shared" si="61"/>
        <v/>
      </c>
      <c r="BK123" s="36" t="str">
        <f t="shared" si="62"/>
        <v/>
      </c>
      <c r="BL123" s="36" t="str">
        <f t="shared" si="63"/>
        <v/>
      </c>
      <c r="BM123" s="55"/>
      <c r="BN123" s="36" t="str">
        <f t="shared" si="64"/>
        <v/>
      </c>
      <c r="BO123" s="36" t="str">
        <f t="shared" si="65"/>
        <v/>
      </c>
      <c r="BP123" s="31"/>
      <c r="BQ123" s="38"/>
      <c r="BS123" s="120" t="e">
        <f t="shared" ca="1" si="36"/>
        <v>#REF!</v>
      </c>
      <c r="BT123" s="120" t="e">
        <f t="shared" ca="1" si="37"/>
        <v>#VALUE!</v>
      </c>
    </row>
    <row r="124" spans="1:72" s="10" customFormat="1" ht="25" customHeight="1" x14ac:dyDescent="0.2">
      <c r="A124" s="52" t="str">
        <f>IFERROR(IF(#REF!&lt;&gt;"",A123+1,""),"")</f>
        <v/>
      </c>
      <c r="B124" s="157" t="e">
        <f>CONCATENATE(#REF!,"-",#REF!,"--",F124,"---",#REF!)</f>
        <v>#REF!</v>
      </c>
      <c r="C124" s="157" t="e">
        <f t="shared" ca="1" si="35"/>
        <v>#VALUE!</v>
      </c>
      <c r="D124" s="29"/>
      <c r="E124" s="155" t="e">
        <f t="shared" si="38"/>
        <v>#VALUE!</v>
      </c>
      <c r="F124" s="155" t="e">
        <f t="shared" si="39"/>
        <v>#VALUE!</v>
      </c>
      <c r="G124" s="126"/>
      <c r="H124" s="151" t="e">
        <f ca="1">VLOOKUP(G124,CatProd!B:G,6,FALSE)</f>
        <v>#N/A</v>
      </c>
      <c r="I124" s="127"/>
      <c r="J124" s="175" t="e">
        <f ca="1">VLOOKUP(CONCATENATE(H124,"-",I124),CatProdSpec!H:I,2,FALSE)</f>
        <v>#N/A</v>
      </c>
      <c r="K124" s="51" t="str">
        <f ca="1">IFERROR(IF(OR(D124="",VLOOKUP(D124,CatCostInp!$E$2:$K$88,7,FALSE)=0),"",VLOOKUP(D124,CatCostInp!$E$2:$K$88,7,FALSE)),"")</f>
        <v/>
      </c>
      <c r="L124" s="30"/>
      <c r="M124" s="1" t="str">
        <f ca="1">IF(L124=Setup!$C$10,"Grant",IF(Pharmaceuticals!L124=Setup!$C$11,"Local",IF(Pharmaceuticals!L124=Setup!$C$12,"Other","")))</f>
        <v/>
      </c>
      <c r="N124" s="34"/>
      <c r="O124" s="148"/>
      <c r="P124" s="33"/>
      <c r="Q124" s="36" t="str">
        <f t="shared" si="40"/>
        <v/>
      </c>
      <c r="R124" s="35"/>
      <c r="S124" s="32" t="str">
        <f t="shared" si="41"/>
        <v/>
      </c>
      <c r="T124" s="35"/>
      <c r="U124" s="32" t="str">
        <f t="shared" si="42"/>
        <v/>
      </c>
      <c r="V124" s="35"/>
      <c r="W124" s="36" t="str">
        <f t="shared" si="43"/>
        <v/>
      </c>
      <c r="X124" s="36" t="str">
        <f t="shared" si="44"/>
        <v/>
      </c>
      <c r="Y124" s="36" t="str">
        <f t="shared" si="45"/>
        <v/>
      </c>
      <c r="Z124" s="55"/>
      <c r="AA124" s="37"/>
      <c r="AB124" s="148"/>
      <c r="AC124" s="35"/>
      <c r="AD124" s="32" t="str">
        <f t="shared" si="46"/>
        <v/>
      </c>
      <c r="AE124" s="35"/>
      <c r="AF124" s="32" t="str">
        <f t="shared" si="47"/>
        <v/>
      </c>
      <c r="AG124" s="35"/>
      <c r="AH124" s="32" t="str">
        <f t="shared" si="48"/>
        <v/>
      </c>
      <c r="AI124" s="35"/>
      <c r="AJ124" s="36" t="str">
        <f t="shared" si="49"/>
        <v/>
      </c>
      <c r="AK124" s="36" t="str">
        <f t="shared" si="50"/>
        <v/>
      </c>
      <c r="AL124" s="36" t="str">
        <f t="shared" si="51"/>
        <v/>
      </c>
      <c r="AM124" s="55"/>
      <c r="AN124" s="34"/>
      <c r="AO124" s="148"/>
      <c r="AP124" s="34"/>
      <c r="AQ124" s="32" t="str">
        <f t="shared" si="52"/>
        <v/>
      </c>
      <c r="AR124" s="34"/>
      <c r="AS124" s="32" t="str">
        <f t="shared" si="53"/>
        <v/>
      </c>
      <c r="AT124" s="34"/>
      <c r="AU124" s="32" t="str">
        <f t="shared" si="54"/>
        <v/>
      </c>
      <c r="AV124" s="35"/>
      <c r="AW124" s="36" t="str">
        <f t="shared" si="55"/>
        <v/>
      </c>
      <c r="AX124" s="36" t="str">
        <f t="shared" si="56"/>
        <v/>
      </c>
      <c r="AY124" s="36" t="str">
        <f t="shared" si="57"/>
        <v/>
      </c>
      <c r="AZ124" s="55"/>
      <c r="BA124" s="34"/>
      <c r="BB124" s="148"/>
      <c r="BC124" s="34"/>
      <c r="BD124" s="32" t="str">
        <f t="shared" si="58"/>
        <v/>
      </c>
      <c r="BE124" s="34"/>
      <c r="BF124" s="32" t="str">
        <f t="shared" si="59"/>
        <v/>
      </c>
      <c r="BG124" s="34"/>
      <c r="BH124" s="32" t="str">
        <f t="shared" si="60"/>
        <v/>
      </c>
      <c r="BI124" s="34"/>
      <c r="BJ124" s="36" t="str">
        <f t="shared" si="61"/>
        <v/>
      </c>
      <c r="BK124" s="36" t="str">
        <f t="shared" si="62"/>
        <v/>
      </c>
      <c r="BL124" s="36" t="str">
        <f t="shared" si="63"/>
        <v/>
      </c>
      <c r="BM124" s="55"/>
      <c r="BN124" s="36" t="str">
        <f t="shared" si="64"/>
        <v/>
      </c>
      <c r="BO124" s="36" t="str">
        <f t="shared" si="65"/>
        <v/>
      </c>
      <c r="BP124" s="31"/>
      <c r="BQ124" s="38"/>
      <c r="BS124" s="120" t="e">
        <f t="shared" ca="1" si="36"/>
        <v>#REF!</v>
      </c>
      <c r="BT124" s="120" t="e">
        <f t="shared" ca="1" si="37"/>
        <v>#VALUE!</v>
      </c>
    </row>
    <row r="125" spans="1:72" s="10" customFormat="1" ht="25" customHeight="1" x14ac:dyDescent="0.2">
      <c r="A125" s="52" t="str">
        <f>IFERROR(IF(#REF!&lt;&gt;"",A124+1,""),"")</f>
        <v/>
      </c>
      <c r="B125" s="157" t="e">
        <f>CONCATENATE(#REF!,"-",#REF!,"--",F125,"---",#REF!)</f>
        <v>#REF!</v>
      </c>
      <c r="C125" s="157" t="e">
        <f t="shared" ca="1" si="35"/>
        <v>#VALUE!</v>
      </c>
      <c r="D125" s="29"/>
      <c r="E125" s="155" t="e">
        <f t="shared" si="38"/>
        <v>#VALUE!</v>
      </c>
      <c r="F125" s="155" t="e">
        <f t="shared" si="39"/>
        <v>#VALUE!</v>
      </c>
      <c r="G125" s="126"/>
      <c r="H125" s="151" t="e">
        <f ca="1">VLOOKUP(G125,CatProd!B:G,6,FALSE)</f>
        <v>#N/A</v>
      </c>
      <c r="I125" s="127"/>
      <c r="J125" s="175" t="e">
        <f ca="1">VLOOKUP(CONCATENATE(H125,"-",I125),CatProdSpec!H:I,2,FALSE)</f>
        <v>#N/A</v>
      </c>
      <c r="K125" s="51" t="str">
        <f ca="1">IFERROR(IF(OR(D125="",VLOOKUP(D125,CatCostInp!$E$2:$K$88,7,FALSE)=0),"",VLOOKUP(D125,CatCostInp!$E$2:$K$88,7,FALSE)),"")</f>
        <v/>
      </c>
      <c r="L125" s="30"/>
      <c r="M125" s="1" t="str">
        <f ca="1">IF(L125=Setup!$C$10,"Grant",IF(Pharmaceuticals!L125=Setup!$C$11,"Local",IF(Pharmaceuticals!L125=Setup!$C$12,"Other","")))</f>
        <v/>
      </c>
      <c r="N125" s="34"/>
      <c r="O125" s="148"/>
      <c r="P125" s="33"/>
      <c r="Q125" s="36" t="str">
        <f t="shared" si="40"/>
        <v/>
      </c>
      <c r="R125" s="35"/>
      <c r="S125" s="32" t="str">
        <f t="shared" si="41"/>
        <v/>
      </c>
      <c r="T125" s="35"/>
      <c r="U125" s="32" t="str">
        <f t="shared" si="42"/>
        <v/>
      </c>
      <c r="V125" s="35"/>
      <c r="W125" s="36" t="str">
        <f t="shared" si="43"/>
        <v/>
      </c>
      <c r="X125" s="36" t="str">
        <f t="shared" si="44"/>
        <v/>
      </c>
      <c r="Y125" s="36" t="str">
        <f t="shared" si="45"/>
        <v/>
      </c>
      <c r="Z125" s="55"/>
      <c r="AA125" s="37"/>
      <c r="AB125" s="148"/>
      <c r="AC125" s="35"/>
      <c r="AD125" s="32" t="str">
        <f t="shared" si="46"/>
        <v/>
      </c>
      <c r="AE125" s="35"/>
      <c r="AF125" s="32" t="str">
        <f t="shared" si="47"/>
        <v/>
      </c>
      <c r="AG125" s="35"/>
      <c r="AH125" s="32" t="str">
        <f t="shared" si="48"/>
        <v/>
      </c>
      <c r="AI125" s="35"/>
      <c r="AJ125" s="36" t="str">
        <f t="shared" si="49"/>
        <v/>
      </c>
      <c r="AK125" s="36" t="str">
        <f t="shared" si="50"/>
        <v/>
      </c>
      <c r="AL125" s="36" t="str">
        <f t="shared" si="51"/>
        <v/>
      </c>
      <c r="AM125" s="55"/>
      <c r="AN125" s="34"/>
      <c r="AO125" s="148"/>
      <c r="AP125" s="34"/>
      <c r="AQ125" s="32" t="str">
        <f t="shared" si="52"/>
        <v/>
      </c>
      <c r="AR125" s="34"/>
      <c r="AS125" s="32" t="str">
        <f t="shared" si="53"/>
        <v/>
      </c>
      <c r="AT125" s="34"/>
      <c r="AU125" s="32" t="str">
        <f t="shared" si="54"/>
        <v/>
      </c>
      <c r="AV125" s="35"/>
      <c r="AW125" s="36" t="str">
        <f t="shared" si="55"/>
        <v/>
      </c>
      <c r="AX125" s="36" t="str">
        <f t="shared" si="56"/>
        <v/>
      </c>
      <c r="AY125" s="36" t="str">
        <f t="shared" si="57"/>
        <v/>
      </c>
      <c r="AZ125" s="55"/>
      <c r="BA125" s="34"/>
      <c r="BB125" s="148"/>
      <c r="BC125" s="34"/>
      <c r="BD125" s="32" t="str">
        <f t="shared" si="58"/>
        <v/>
      </c>
      <c r="BE125" s="34"/>
      <c r="BF125" s="32" t="str">
        <f t="shared" si="59"/>
        <v/>
      </c>
      <c r="BG125" s="34"/>
      <c r="BH125" s="32" t="str">
        <f t="shared" si="60"/>
        <v/>
      </c>
      <c r="BI125" s="34"/>
      <c r="BJ125" s="36" t="str">
        <f t="shared" si="61"/>
        <v/>
      </c>
      <c r="BK125" s="36" t="str">
        <f t="shared" si="62"/>
        <v/>
      </c>
      <c r="BL125" s="36" t="str">
        <f t="shared" si="63"/>
        <v/>
      </c>
      <c r="BM125" s="55"/>
      <c r="BN125" s="36" t="str">
        <f t="shared" si="64"/>
        <v/>
      </c>
      <c r="BO125" s="36" t="str">
        <f t="shared" si="65"/>
        <v/>
      </c>
      <c r="BP125" s="31"/>
      <c r="BQ125" s="38"/>
      <c r="BS125" s="120" t="e">
        <f t="shared" ca="1" si="36"/>
        <v>#REF!</v>
      </c>
      <c r="BT125" s="120" t="e">
        <f t="shared" ca="1" si="37"/>
        <v>#VALUE!</v>
      </c>
    </row>
    <row r="126" spans="1:72" s="10" customFormat="1" ht="25" customHeight="1" x14ac:dyDescent="0.2">
      <c r="A126" s="52" t="str">
        <f>IFERROR(IF(#REF!&lt;&gt;"",A125+1,""),"")</f>
        <v/>
      </c>
      <c r="B126" s="157" t="e">
        <f>CONCATENATE(#REF!,"-",#REF!,"--",F126,"---",#REF!)</f>
        <v>#REF!</v>
      </c>
      <c r="C126" s="157" t="e">
        <f t="shared" ca="1" si="35"/>
        <v>#VALUE!</v>
      </c>
      <c r="D126" s="29"/>
      <c r="E126" s="155" t="e">
        <f t="shared" si="38"/>
        <v>#VALUE!</v>
      </c>
      <c r="F126" s="155" t="e">
        <f t="shared" si="39"/>
        <v>#VALUE!</v>
      </c>
      <c r="G126" s="126"/>
      <c r="H126" s="151" t="e">
        <f ca="1">VLOOKUP(G126,CatProd!B:G,6,FALSE)</f>
        <v>#N/A</v>
      </c>
      <c r="I126" s="127"/>
      <c r="J126" s="175" t="e">
        <f ca="1">VLOOKUP(CONCATENATE(H126,"-",I126),CatProdSpec!H:I,2,FALSE)</f>
        <v>#N/A</v>
      </c>
      <c r="K126" s="51" t="str">
        <f ca="1">IFERROR(IF(OR(D126="",VLOOKUP(D126,CatCostInp!$E$2:$K$88,7,FALSE)=0),"",VLOOKUP(D126,CatCostInp!$E$2:$K$88,7,FALSE)),"")</f>
        <v/>
      </c>
      <c r="L126" s="30"/>
      <c r="M126" s="1" t="str">
        <f ca="1">IF(L126=Setup!$C$10,"Grant",IF(Pharmaceuticals!L126=Setup!$C$11,"Local",IF(Pharmaceuticals!L126=Setup!$C$12,"Other","")))</f>
        <v/>
      </c>
      <c r="N126" s="34"/>
      <c r="O126" s="148"/>
      <c r="P126" s="33"/>
      <c r="Q126" s="36" t="str">
        <f t="shared" si="40"/>
        <v/>
      </c>
      <c r="R126" s="35"/>
      <c r="S126" s="32" t="str">
        <f t="shared" si="41"/>
        <v/>
      </c>
      <c r="T126" s="35"/>
      <c r="U126" s="32" t="str">
        <f t="shared" si="42"/>
        <v/>
      </c>
      <c r="V126" s="35"/>
      <c r="W126" s="36" t="str">
        <f t="shared" si="43"/>
        <v/>
      </c>
      <c r="X126" s="36" t="str">
        <f t="shared" si="44"/>
        <v/>
      </c>
      <c r="Y126" s="36" t="str">
        <f t="shared" si="45"/>
        <v/>
      </c>
      <c r="Z126" s="55"/>
      <c r="AA126" s="37"/>
      <c r="AB126" s="148"/>
      <c r="AC126" s="35"/>
      <c r="AD126" s="32" t="str">
        <f t="shared" si="46"/>
        <v/>
      </c>
      <c r="AE126" s="35"/>
      <c r="AF126" s="32" t="str">
        <f t="shared" si="47"/>
        <v/>
      </c>
      <c r="AG126" s="35"/>
      <c r="AH126" s="32" t="str">
        <f t="shared" si="48"/>
        <v/>
      </c>
      <c r="AI126" s="35"/>
      <c r="AJ126" s="36" t="str">
        <f t="shared" si="49"/>
        <v/>
      </c>
      <c r="AK126" s="36" t="str">
        <f t="shared" si="50"/>
        <v/>
      </c>
      <c r="AL126" s="36" t="str">
        <f t="shared" si="51"/>
        <v/>
      </c>
      <c r="AM126" s="55"/>
      <c r="AN126" s="34"/>
      <c r="AO126" s="148"/>
      <c r="AP126" s="34"/>
      <c r="AQ126" s="32" t="str">
        <f t="shared" si="52"/>
        <v/>
      </c>
      <c r="AR126" s="34"/>
      <c r="AS126" s="32" t="str">
        <f t="shared" si="53"/>
        <v/>
      </c>
      <c r="AT126" s="34"/>
      <c r="AU126" s="32" t="str">
        <f t="shared" si="54"/>
        <v/>
      </c>
      <c r="AV126" s="35"/>
      <c r="AW126" s="36" t="str">
        <f t="shared" si="55"/>
        <v/>
      </c>
      <c r="AX126" s="36" t="str">
        <f t="shared" si="56"/>
        <v/>
      </c>
      <c r="AY126" s="36" t="str">
        <f t="shared" si="57"/>
        <v/>
      </c>
      <c r="AZ126" s="55"/>
      <c r="BA126" s="34"/>
      <c r="BB126" s="148"/>
      <c r="BC126" s="34"/>
      <c r="BD126" s="32" t="str">
        <f t="shared" si="58"/>
        <v/>
      </c>
      <c r="BE126" s="34"/>
      <c r="BF126" s="32" t="str">
        <f t="shared" si="59"/>
        <v/>
      </c>
      <c r="BG126" s="34"/>
      <c r="BH126" s="32" t="str">
        <f t="shared" si="60"/>
        <v/>
      </c>
      <c r="BI126" s="34"/>
      <c r="BJ126" s="36" t="str">
        <f t="shared" si="61"/>
        <v/>
      </c>
      <c r="BK126" s="36" t="str">
        <f t="shared" si="62"/>
        <v/>
      </c>
      <c r="BL126" s="36" t="str">
        <f t="shared" si="63"/>
        <v/>
      </c>
      <c r="BM126" s="55"/>
      <c r="BN126" s="36" t="str">
        <f t="shared" si="64"/>
        <v/>
      </c>
      <c r="BO126" s="36" t="str">
        <f t="shared" si="65"/>
        <v/>
      </c>
      <c r="BP126" s="31"/>
      <c r="BQ126" s="38"/>
      <c r="BS126" s="120" t="e">
        <f t="shared" ca="1" si="36"/>
        <v>#REF!</v>
      </c>
      <c r="BT126" s="120" t="e">
        <f t="shared" ca="1" si="37"/>
        <v>#VALUE!</v>
      </c>
    </row>
    <row r="127" spans="1:72" s="10" customFormat="1" ht="25" customHeight="1" x14ac:dyDescent="0.2">
      <c r="A127" s="52" t="str">
        <f>IFERROR(IF(#REF!&lt;&gt;"",A126+1,""),"")</f>
        <v/>
      </c>
      <c r="B127" s="157" t="e">
        <f>CONCATENATE(#REF!,"-",#REF!,"--",F127,"---",#REF!)</f>
        <v>#REF!</v>
      </c>
      <c r="C127" s="157" t="e">
        <f t="shared" ca="1" si="35"/>
        <v>#VALUE!</v>
      </c>
      <c r="D127" s="29"/>
      <c r="E127" s="155" t="e">
        <f t="shared" si="38"/>
        <v>#VALUE!</v>
      </c>
      <c r="F127" s="155" t="e">
        <f t="shared" si="39"/>
        <v>#VALUE!</v>
      </c>
      <c r="G127" s="126"/>
      <c r="H127" s="151" t="e">
        <f ca="1">VLOOKUP(G127,CatProd!B:G,6,FALSE)</f>
        <v>#N/A</v>
      </c>
      <c r="I127" s="127"/>
      <c r="J127" s="175" t="e">
        <f ca="1">VLOOKUP(CONCATENATE(H127,"-",I127),CatProdSpec!H:I,2,FALSE)</f>
        <v>#N/A</v>
      </c>
      <c r="K127" s="51" t="str">
        <f ca="1">IFERROR(IF(OR(D127="",VLOOKUP(D127,CatCostInp!$E$2:$K$88,7,FALSE)=0),"",VLOOKUP(D127,CatCostInp!$E$2:$K$88,7,FALSE)),"")</f>
        <v/>
      </c>
      <c r="L127" s="30"/>
      <c r="M127" s="1" t="str">
        <f ca="1">IF(L127=Setup!$C$10,"Grant",IF(Pharmaceuticals!L127=Setup!$C$11,"Local",IF(Pharmaceuticals!L127=Setup!$C$12,"Other","")))</f>
        <v/>
      </c>
      <c r="N127" s="34"/>
      <c r="O127" s="148"/>
      <c r="P127" s="33"/>
      <c r="Q127" s="36" t="str">
        <f t="shared" si="40"/>
        <v/>
      </c>
      <c r="R127" s="35"/>
      <c r="S127" s="32" t="str">
        <f t="shared" si="41"/>
        <v/>
      </c>
      <c r="T127" s="35"/>
      <c r="U127" s="32" t="str">
        <f t="shared" si="42"/>
        <v/>
      </c>
      <c r="V127" s="35"/>
      <c r="W127" s="36" t="str">
        <f t="shared" si="43"/>
        <v/>
      </c>
      <c r="X127" s="36" t="str">
        <f t="shared" si="44"/>
        <v/>
      </c>
      <c r="Y127" s="36" t="str">
        <f t="shared" si="45"/>
        <v/>
      </c>
      <c r="Z127" s="55"/>
      <c r="AA127" s="37"/>
      <c r="AB127" s="148"/>
      <c r="AC127" s="35"/>
      <c r="AD127" s="32" t="str">
        <f t="shared" si="46"/>
        <v/>
      </c>
      <c r="AE127" s="35"/>
      <c r="AF127" s="32" t="str">
        <f t="shared" si="47"/>
        <v/>
      </c>
      <c r="AG127" s="35"/>
      <c r="AH127" s="32" t="str">
        <f t="shared" si="48"/>
        <v/>
      </c>
      <c r="AI127" s="35"/>
      <c r="AJ127" s="36" t="str">
        <f t="shared" si="49"/>
        <v/>
      </c>
      <c r="AK127" s="36" t="str">
        <f t="shared" si="50"/>
        <v/>
      </c>
      <c r="AL127" s="36" t="str">
        <f t="shared" si="51"/>
        <v/>
      </c>
      <c r="AM127" s="55"/>
      <c r="AN127" s="34"/>
      <c r="AO127" s="148"/>
      <c r="AP127" s="34"/>
      <c r="AQ127" s="32" t="str">
        <f t="shared" si="52"/>
        <v/>
      </c>
      <c r="AR127" s="34"/>
      <c r="AS127" s="32" t="str">
        <f t="shared" si="53"/>
        <v/>
      </c>
      <c r="AT127" s="34"/>
      <c r="AU127" s="32" t="str">
        <f t="shared" si="54"/>
        <v/>
      </c>
      <c r="AV127" s="35"/>
      <c r="AW127" s="36" t="str">
        <f t="shared" si="55"/>
        <v/>
      </c>
      <c r="AX127" s="36" t="str">
        <f t="shared" si="56"/>
        <v/>
      </c>
      <c r="AY127" s="36" t="str">
        <f t="shared" si="57"/>
        <v/>
      </c>
      <c r="AZ127" s="55"/>
      <c r="BA127" s="34"/>
      <c r="BB127" s="148"/>
      <c r="BC127" s="34"/>
      <c r="BD127" s="32" t="str">
        <f t="shared" si="58"/>
        <v/>
      </c>
      <c r="BE127" s="34"/>
      <c r="BF127" s="32" t="str">
        <f t="shared" si="59"/>
        <v/>
      </c>
      <c r="BG127" s="34"/>
      <c r="BH127" s="32" t="str">
        <f t="shared" si="60"/>
        <v/>
      </c>
      <c r="BI127" s="34"/>
      <c r="BJ127" s="36" t="str">
        <f t="shared" si="61"/>
        <v/>
      </c>
      <c r="BK127" s="36" t="str">
        <f t="shared" si="62"/>
        <v/>
      </c>
      <c r="BL127" s="36" t="str">
        <f t="shared" si="63"/>
        <v/>
      </c>
      <c r="BM127" s="55"/>
      <c r="BN127" s="36" t="str">
        <f t="shared" si="64"/>
        <v/>
      </c>
      <c r="BO127" s="36" t="str">
        <f t="shared" si="65"/>
        <v/>
      </c>
      <c r="BP127" s="31"/>
      <c r="BQ127" s="38"/>
      <c r="BS127" s="120" t="e">
        <f t="shared" ca="1" si="36"/>
        <v>#REF!</v>
      </c>
      <c r="BT127" s="120" t="e">
        <f t="shared" ca="1" si="37"/>
        <v>#VALUE!</v>
      </c>
    </row>
    <row r="128" spans="1:72" s="10" customFormat="1" ht="25" customHeight="1" x14ac:dyDescent="0.2">
      <c r="A128" s="52" t="str">
        <f>IFERROR(IF(#REF!&lt;&gt;"",A127+1,""),"")</f>
        <v/>
      </c>
      <c r="B128" s="157" t="e">
        <f>CONCATENATE(#REF!,"-",#REF!,"--",F128,"---",#REF!)</f>
        <v>#REF!</v>
      </c>
      <c r="C128" s="157" t="e">
        <f t="shared" ca="1" si="35"/>
        <v>#VALUE!</v>
      </c>
      <c r="D128" s="29"/>
      <c r="E128" s="155" t="e">
        <f t="shared" si="38"/>
        <v>#VALUE!</v>
      </c>
      <c r="F128" s="155" t="e">
        <f t="shared" si="39"/>
        <v>#VALUE!</v>
      </c>
      <c r="G128" s="126"/>
      <c r="H128" s="151" t="e">
        <f ca="1">VLOOKUP(G128,CatProd!B:G,6,FALSE)</f>
        <v>#N/A</v>
      </c>
      <c r="I128" s="127"/>
      <c r="J128" s="175" t="e">
        <f ca="1">VLOOKUP(CONCATENATE(H128,"-",I128),CatProdSpec!H:I,2,FALSE)</f>
        <v>#N/A</v>
      </c>
      <c r="K128" s="51" t="str">
        <f ca="1">IFERROR(IF(OR(D128="",VLOOKUP(D128,CatCostInp!$E$2:$K$88,7,FALSE)=0),"",VLOOKUP(D128,CatCostInp!$E$2:$K$88,7,FALSE)),"")</f>
        <v/>
      </c>
      <c r="L128" s="30"/>
      <c r="M128" s="1" t="str">
        <f ca="1">IF(L128=Setup!$C$10,"Grant",IF(Pharmaceuticals!L128=Setup!$C$11,"Local",IF(Pharmaceuticals!L128=Setup!$C$12,"Other","")))</f>
        <v/>
      </c>
      <c r="N128" s="34"/>
      <c r="O128" s="148"/>
      <c r="P128" s="33"/>
      <c r="Q128" s="36" t="str">
        <f t="shared" si="40"/>
        <v/>
      </c>
      <c r="R128" s="35"/>
      <c r="S128" s="32" t="str">
        <f t="shared" si="41"/>
        <v/>
      </c>
      <c r="T128" s="35"/>
      <c r="U128" s="32" t="str">
        <f t="shared" si="42"/>
        <v/>
      </c>
      <c r="V128" s="35"/>
      <c r="W128" s="36" t="str">
        <f t="shared" si="43"/>
        <v/>
      </c>
      <c r="X128" s="36" t="str">
        <f t="shared" si="44"/>
        <v/>
      </c>
      <c r="Y128" s="36" t="str">
        <f t="shared" si="45"/>
        <v/>
      </c>
      <c r="Z128" s="55"/>
      <c r="AA128" s="37"/>
      <c r="AB128" s="148"/>
      <c r="AC128" s="35"/>
      <c r="AD128" s="32" t="str">
        <f t="shared" si="46"/>
        <v/>
      </c>
      <c r="AE128" s="35"/>
      <c r="AF128" s="32" t="str">
        <f t="shared" si="47"/>
        <v/>
      </c>
      <c r="AG128" s="35"/>
      <c r="AH128" s="32" t="str">
        <f t="shared" si="48"/>
        <v/>
      </c>
      <c r="AI128" s="35"/>
      <c r="AJ128" s="36" t="str">
        <f t="shared" si="49"/>
        <v/>
      </c>
      <c r="AK128" s="36" t="str">
        <f t="shared" si="50"/>
        <v/>
      </c>
      <c r="AL128" s="36" t="str">
        <f t="shared" si="51"/>
        <v/>
      </c>
      <c r="AM128" s="55"/>
      <c r="AN128" s="34"/>
      <c r="AO128" s="148"/>
      <c r="AP128" s="34"/>
      <c r="AQ128" s="32" t="str">
        <f t="shared" si="52"/>
        <v/>
      </c>
      <c r="AR128" s="34"/>
      <c r="AS128" s="32" t="str">
        <f t="shared" si="53"/>
        <v/>
      </c>
      <c r="AT128" s="34"/>
      <c r="AU128" s="32" t="str">
        <f t="shared" si="54"/>
        <v/>
      </c>
      <c r="AV128" s="35"/>
      <c r="AW128" s="36" t="str">
        <f t="shared" si="55"/>
        <v/>
      </c>
      <c r="AX128" s="36" t="str">
        <f t="shared" si="56"/>
        <v/>
      </c>
      <c r="AY128" s="36" t="str">
        <f t="shared" si="57"/>
        <v/>
      </c>
      <c r="AZ128" s="55"/>
      <c r="BA128" s="34"/>
      <c r="BB128" s="148"/>
      <c r="BC128" s="34"/>
      <c r="BD128" s="32" t="str">
        <f t="shared" si="58"/>
        <v/>
      </c>
      <c r="BE128" s="34"/>
      <c r="BF128" s="32" t="str">
        <f t="shared" si="59"/>
        <v/>
      </c>
      <c r="BG128" s="34"/>
      <c r="BH128" s="32" t="str">
        <f t="shared" si="60"/>
        <v/>
      </c>
      <c r="BI128" s="34"/>
      <c r="BJ128" s="36" t="str">
        <f t="shared" si="61"/>
        <v/>
      </c>
      <c r="BK128" s="36" t="str">
        <f t="shared" si="62"/>
        <v/>
      </c>
      <c r="BL128" s="36" t="str">
        <f t="shared" si="63"/>
        <v/>
      </c>
      <c r="BM128" s="55"/>
      <c r="BN128" s="36" t="str">
        <f t="shared" si="64"/>
        <v/>
      </c>
      <c r="BO128" s="36" t="str">
        <f t="shared" si="65"/>
        <v/>
      </c>
      <c r="BP128" s="31"/>
      <c r="BQ128" s="38"/>
      <c r="BS128" s="120" t="e">
        <f t="shared" ca="1" si="36"/>
        <v>#REF!</v>
      </c>
      <c r="BT128" s="120" t="e">
        <f t="shared" ca="1" si="37"/>
        <v>#VALUE!</v>
      </c>
    </row>
    <row r="129" spans="1:72" s="10" customFormat="1" ht="25" customHeight="1" x14ac:dyDescent="0.2">
      <c r="A129" s="52" t="str">
        <f>IFERROR(IF(#REF!&lt;&gt;"",A128+1,""),"")</f>
        <v/>
      </c>
      <c r="B129" s="157" t="e">
        <f>CONCATENATE(#REF!,"-",#REF!,"--",F129,"---",#REF!)</f>
        <v>#REF!</v>
      </c>
      <c r="C129" s="157" t="e">
        <f t="shared" ca="1" si="35"/>
        <v>#VALUE!</v>
      </c>
      <c r="D129" s="29"/>
      <c r="E129" s="155" t="e">
        <f t="shared" si="38"/>
        <v>#VALUE!</v>
      </c>
      <c r="F129" s="155" t="e">
        <f t="shared" si="39"/>
        <v>#VALUE!</v>
      </c>
      <c r="G129" s="126"/>
      <c r="H129" s="151" t="e">
        <f ca="1">VLOOKUP(G129,CatProd!B:G,6,FALSE)</f>
        <v>#N/A</v>
      </c>
      <c r="I129" s="127"/>
      <c r="J129" s="175" t="e">
        <f ca="1">VLOOKUP(CONCATENATE(H129,"-",I129),CatProdSpec!H:I,2,FALSE)</f>
        <v>#N/A</v>
      </c>
      <c r="K129" s="51" t="str">
        <f ca="1">IFERROR(IF(OR(D129="",VLOOKUP(D129,CatCostInp!$E$2:$K$88,7,FALSE)=0),"",VLOOKUP(D129,CatCostInp!$E$2:$K$88,7,FALSE)),"")</f>
        <v/>
      </c>
      <c r="L129" s="30"/>
      <c r="M129" s="1" t="str">
        <f ca="1">IF(L129=Setup!$C$10,"Grant",IF(Pharmaceuticals!L129=Setup!$C$11,"Local",IF(Pharmaceuticals!L129=Setup!$C$12,"Other","")))</f>
        <v/>
      </c>
      <c r="N129" s="34"/>
      <c r="O129" s="148"/>
      <c r="P129" s="33"/>
      <c r="Q129" s="36" t="str">
        <f t="shared" si="40"/>
        <v/>
      </c>
      <c r="R129" s="35"/>
      <c r="S129" s="32" t="str">
        <f t="shared" si="41"/>
        <v/>
      </c>
      <c r="T129" s="35"/>
      <c r="U129" s="32" t="str">
        <f t="shared" si="42"/>
        <v/>
      </c>
      <c r="V129" s="35"/>
      <c r="W129" s="36" t="str">
        <f t="shared" si="43"/>
        <v/>
      </c>
      <c r="X129" s="36" t="str">
        <f t="shared" si="44"/>
        <v/>
      </c>
      <c r="Y129" s="36" t="str">
        <f t="shared" si="45"/>
        <v/>
      </c>
      <c r="Z129" s="55"/>
      <c r="AA129" s="37"/>
      <c r="AB129" s="148"/>
      <c r="AC129" s="35"/>
      <c r="AD129" s="32" t="str">
        <f t="shared" si="46"/>
        <v/>
      </c>
      <c r="AE129" s="35"/>
      <c r="AF129" s="32" t="str">
        <f t="shared" si="47"/>
        <v/>
      </c>
      <c r="AG129" s="35"/>
      <c r="AH129" s="32" t="str">
        <f t="shared" si="48"/>
        <v/>
      </c>
      <c r="AI129" s="35"/>
      <c r="AJ129" s="36" t="str">
        <f t="shared" si="49"/>
        <v/>
      </c>
      <c r="AK129" s="36" t="str">
        <f t="shared" si="50"/>
        <v/>
      </c>
      <c r="AL129" s="36" t="str">
        <f t="shared" si="51"/>
        <v/>
      </c>
      <c r="AM129" s="55"/>
      <c r="AN129" s="34"/>
      <c r="AO129" s="148"/>
      <c r="AP129" s="34"/>
      <c r="AQ129" s="32" t="str">
        <f t="shared" si="52"/>
        <v/>
      </c>
      <c r="AR129" s="34"/>
      <c r="AS129" s="32" t="str">
        <f t="shared" si="53"/>
        <v/>
      </c>
      <c r="AT129" s="34"/>
      <c r="AU129" s="32" t="str">
        <f t="shared" si="54"/>
        <v/>
      </c>
      <c r="AV129" s="35"/>
      <c r="AW129" s="36" t="str">
        <f t="shared" si="55"/>
        <v/>
      </c>
      <c r="AX129" s="36" t="str">
        <f t="shared" si="56"/>
        <v/>
      </c>
      <c r="AY129" s="36" t="str">
        <f t="shared" si="57"/>
        <v/>
      </c>
      <c r="AZ129" s="55"/>
      <c r="BA129" s="34"/>
      <c r="BB129" s="148"/>
      <c r="BC129" s="34"/>
      <c r="BD129" s="32" t="str">
        <f t="shared" si="58"/>
        <v/>
      </c>
      <c r="BE129" s="34"/>
      <c r="BF129" s="32" t="str">
        <f t="shared" si="59"/>
        <v/>
      </c>
      <c r="BG129" s="34"/>
      <c r="BH129" s="32" t="str">
        <f t="shared" si="60"/>
        <v/>
      </c>
      <c r="BI129" s="34"/>
      <c r="BJ129" s="36" t="str">
        <f t="shared" si="61"/>
        <v/>
      </c>
      <c r="BK129" s="36" t="str">
        <f t="shared" si="62"/>
        <v/>
      </c>
      <c r="BL129" s="36" t="str">
        <f t="shared" si="63"/>
        <v/>
      </c>
      <c r="BM129" s="55"/>
      <c r="BN129" s="36" t="str">
        <f t="shared" si="64"/>
        <v/>
      </c>
      <c r="BO129" s="36" t="str">
        <f t="shared" si="65"/>
        <v/>
      </c>
      <c r="BP129" s="31"/>
      <c r="BQ129" s="38"/>
      <c r="BS129" s="120" t="e">
        <f t="shared" ca="1" si="36"/>
        <v>#REF!</v>
      </c>
      <c r="BT129" s="120" t="e">
        <f t="shared" ca="1" si="37"/>
        <v>#VALUE!</v>
      </c>
    </row>
    <row r="130" spans="1:72" s="10" customFormat="1" ht="25" customHeight="1" x14ac:dyDescent="0.2">
      <c r="A130" s="52" t="str">
        <f>IFERROR(IF(#REF!&lt;&gt;"",A129+1,""),"")</f>
        <v/>
      </c>
      <c r="B130" s="157" t="e">
        <f>CONCATENATE(#REF!,"-",#REF!,"--",F130,"---",#REF!)</f>
        <v>#REF!</v>
      </c>
      <c r="C130" s="157" t="e">
        <f t="shared" ref="C130:C193" ca="1" si="66">CONCATENATE(F130,"--",H130,"---",J130)</f>
        <v>#VALUE!</v>
      </c>
      <c r="D130" s="29"/>
      <c r="E130" s="155" t="e">
        <f t="shared" si="38"/>
        <v>#VALUE!</v>
      </c>
      <c r="F130" s="155" t="e">
        <f t="shared" si="39"/>
        <v>#VALUE!</v>
      </c>
      <c r="G130" s="126"/>
      <c r="H130" s="151" t="e">
        <f ca="1">VLOOKUP(G130,CatProd!B:G,6,FALSE)</f>
        <v>#N/A</v>
      </c>
      <c r="I130" s="127"/>
      <c r="J130" s="175" t="e">
        <f ca="1">VLOOKUP(CONCATENATE(H130,"-",I130),CatProdSpec!H:I,2,FALSE)</f>
        <v>#N/A</v>
      </c>
      <c r="K130" s="51" t="str">
        <f ca="1">IFERROR(IF(OR(D130="",VLOOKUP(D130,CatCostInp!$E$2:$K$88,7,FALSE)=0),"",VLOOKUP(D130,CatCostInp!$E$2:$K$88,7,FALSE)),"")</f>
        <v/>
      </c>
      <c r="L130" s="30"/>
      <c r="M130" s="1" t="str">
        <f ca="1">IF(L130=Setup!$C$10,"Grant",IF(Pharmaceuticals!L130=Setup!$C$11,"Local",IF(Pharmaceuticals!L130=Setup!$C$12,"Other","")))</f>
        <v/>
      </c>
      <c r="N130" s="34"/>
      <c r="O130" s="148"/>
      <c r="P130" s="33"/>
      <c r="Q130" s="36" t="str">
        <f t="shared" si="40"/>
        <v/>
      </c>
      <c r="R130" s="35"/>
      <c r="S130" s="32" t="str">
        <f t="shared" si="41"/>
        <v/>
      </c>
      <c r="T130" s="35"/>
      <c r="U130" s="32" t="str">
        <f t="shared" si="42"/>
        <v/>
      </c>
      <c r="V130" s="35"/>
      <c r="W130" s="36" t="str">
        <f t="shared" si="43"/>
        <v/>
      </c>
      <c r="X130" s="36" t="str">
        <f t="shared" si="44"/>
        <v/>
      </c>
      <c r="Y130" s="36" t="str">
        <f t="shared" si="45"/>
        <v/>
      </c>
      <c r="Z130" s="55"/>
      <c r="AA130" s="37"/>
      <c r="AB130" s="148"/>
      <c r="AC130" s="35"/>
      <c r="AD130" s="32" t="str">
        <f t="shared" si="46"/>
        <v/>
      </c>
      <c r="AE130" s="35"/>
      <c r="AF130" s="32" t="str">
        <f t="shared" si="47"/>
        <v/>
      </c>
      <c r="AG130" s="35"/>
      <c r="AH130" s="32" t="str">
        <f t="shared" si="48"/>
        <v/>
      </c>
      <c r="AI130" s="35"/>
      <c r="AJ130" s="36" t="str">
        <f t="shared" si="49"/>
        <v/>
      </c>
      <c r="AK130" s="36" t="str">
        <f t="shared" si="50"/>
        <v/>
      </c>
      <c r="AL130" s="36" t="str">
        <f t="shared" si="51"/>
        <v/>
      </c>
      <c r="AM130" s="55"/>
      <c r="AN130" s="34"/>
      <c r="AO130" s="148"/>
      <c r="AP130" s="34"/>
      <c r="AQ130" s="32" t="str">
        <f t="shared" si="52"/>
        <v/>
      </c>
      <c r="AR130" s="34"/>
      <c r="AS130" s="32" t="str">
        <f t="shared" si="53"/>
        <v/>
      </c>
      <c r="AT130" s="34"/>
      <c r="AU130" s="32" t="str">
        <f t="shared" si="54"/>
        <v/>
      </c>
      <c r="AV130" s="35"/>
      <c r="AW130" s="36" t="str">
        <f t="shared" si="55"/>
        <v/>
      </c>
      <c r="AX130" s="36" t="str">
        <f t="shared" si="56"/>
        <v/>
      </c>
      <c r="AY130" s="36" t="str">
        <f t="shared" si="57"/>
        <v/>
      </c>
      <c r="AZ130" s="55"/>
      <c r="BA130" s="34"/>
      <c r="BB130" s="148"/>
      <c r="BC130" s="34"/>
      <c r="BD130" s="32" t="str">
        <f t="shared" si="58"/>
        <v/>
      </c>
      <c r="BE130" s="34"/>
      <c r="BF130" s="32" t="str">
        <f t="shared" si="59"/>
        <v/>
      </c>
      <c r="BG130" s="34"/>
      <c r="BH130" s="32" t="str">
        <f t="shared" si="60"/>
        <v/>
      </c>
      <c r="BI130" s="34"/>
      <c r="BJ130" s="36" t="str">
        <f t="shared" si="61"/>
        <v/>
      </c>
      <c r="BK130" s="36" t="str">
        <f t="shared" si="62"/>
        <v/>
      </c>
      <c r="BL130" s="36" t="str">
        <f t="shared" si="63"/>
        <v/>
      </c>
      <c r="BM130" s="55"/>
      <c r="BN130" s="36" t="str">
        <f t="shared" si="64"/>
        <v/>
      </c>
      <c r="BO130" s="36" t="str">
        <f t="shared" si="65"/>
        <v/>
      </c>
      <c r="BP130" s="31"/>
      <c r="BQ130" s="38"/>
      <c r="BS130" s="120" t="e">
        <f t="shared" ref="BS130:BS193" ca="1" si="67">IF(OR(B130="--",IFERROR(MATCH(B130,OFFSET(B$1,0,0,ROW()-1,1),0),1)&lt;&gt;1),"",1)</f>
        <v>#REF!</v>
      </c>
      <c r="BT130" s="120" t="e">
        <f t="shared" ref="BT130:BT193" ca="1" si="68">IF(OR(C130="--",IFERROR(MATCH(C130,OFFSET(C$1,0,0,ROW()-1,1),0),1)&lt;&gt;1),"",1)</f>
        <v>#VALUE!</v>
      </c>
    </row>
    <row r="131" spans="1:72" s="10" customFormat="1" ht="25" customHeight="1" x14ac:dyDescent="0.2">
      <c r="A131" s="52" t="str">
        <f>IFERROR(IF(#REF!&lt;&gt;"",A130+1,""),"")</f>
        <v/>
      </c>
      <c r="B131" s="157" t="e">
        <f>CONCATENATE(#REF!,"-",#REF!,"--",F131,"---",#REF!)</f>
        <v>#REF!</v>
      </c>
      <c r="C131" s="157" t="e">
        <f t="shared" ca="1" si="66"/>
        <v>#VALUE!</v>
      </c>
      <c r="D131" s="29"/>
      <c r="E131" s="155" t="e">
        <f t="shared" ref="E131:E194" si="69">LEFT(D131,FIND(".",D131,1)-1)</f>
        <v>#VALUE!</v>
      </c>
      <c r="F131" s="155" t="e">
        <f t="shared" ref="F131:F194" si="70">LEFT(D131,FIND(".",D131,1)+1)</f>
        <v>#VALUE!</v>
      </c>
      <c r="G131" s="126"/>
      <c r="H131" s="151" t="e">
        <f ca="1">VLOOKUP(G131,CatProd!B:G,6,FALSE)</f>
        <v>#N/A</v>
      </c>
      <c r="I131" s="127"/>
      <c r="J131" s="175" t="e">
        <f ca="1">VLOOKUP(CONCATENATE(H131,"-",I131),CatProdSpec!H:I,2,FALSE)</f>
        <v>#N/A</v>
      </c>
      <c r="K131" s="51" t="str">
        <f ca="1">IFERROR(IF(OR(D131="",VLOOKUP(D131,CatCostInp!$E$2:$K$88,7,FALSE)=0),"",VLOOKUP(D131,CatCostInp!$E$2:$K$88,7,FALSE)),"")</f>
        <v/>
      </c>
      <c r="L131" s="30"/>
      <c r="M131" s="1" t="str">
        <f ca="1">IF(L131=Setup!$C$10,"Grant",IF(Pharmaceuticals!L131=Setup!$C$11,"Local",IF(Pharmaceuticals!L131=Setup!$C$12,"Other","")))</f>
        <v/>
      </c>
      <c r="N131" s="34"/>
      <c r="O131" s="148"/>
      <c r="P131" s="33"/>
      <c r="Q131" s="36" t="str">
        <f t="shared" ref="Q131:Q194" si="71">IFERROR(IF(AND(NOT(P131=""),NOT(O131="")),P131*O131,""),"")</f>
        <v/>
      </c>
      <c r="R131" s="35"/>
      <c r="S131" s="32" t="str">
        <f t="shared" ref="S131:S194" si="72">IFERROR(IF(AND(NOT(R131=""),NOT(O131="")),R131*O131,""),"")</f>
        <v/>
      </c>
      <c r="T131" s="35"/>
      <c r="U131" s="32" t="str">
        <f t="shared" ref="U131:U194" si="73">IFERROR(IF(AND(NOT(T131=""),NOT(O131="")),T131*O131,""),"")</f>
        <v/>
      </c>
      <c r="V131" s="35"/>
      <c r="W131" s="36" t="str">
        <f t="shared" ref="W131:W194" si="74">IFERROR(IF(AND(NOT(V131=""),NOT(O131="")),V131*O131,""),"")</f>
        <v/>
      </c>
      <c r="X131" s="36" t="str">
        <f t="shared" ref="X131:X194" si="75">IFERROR(IF(OR(NOT(P131=""),NOT(V131=""),NOT(R131=""),NOT(T131="")),P131+V131+R131+T131,""),"")</f>
        <v/>
      </c>
      <c r="Y131" s="36" t="str">
        <f t="shared" ref="Y131:Y194" si="76">IF(SUM(Q131,S131,U131,W131)&gt;0,SUM(Q131,S131,U131,W131),"")</f>
        <v/>
      </c>
      <c r="Z131" s="55"/>
      <c r="AA131" s="37"/>
      <c r="AB131" s="148"/>
      <c r="AC131" s="35"/>
      <c r="AD131" s="32" t="str">
        <f t="shared" ref="AD131:AD194" si="77">IFERROR(IF(AND(NOT(AC131=""),NOT(AB131="")),AC131*$AB131,""),"")</f>
        <v/>
      </c>
      <c r="AE131" s="35"/>
      <c r="AF131" s="32" t="str">
        <f t="shared" ref="AF131:AF194" si="78">IFERROR(IF(AND(NOT(AE131=""),NOT(AB131="")),AE131*$AB131,""),"")</f>
        <v/>
      </c>
      <c r="AG131" s="35"/>
      <c r="AH131" s="32" t="str">
        <f t="shared" ref="AH131:AH194" si="79">IFERROR(IF(AND(NOT(AG131=""),NOT(AB131="")),AG131*$AB131,""),"")</f>
        <v/>
      </c>
      <c r="AI131" s="35"/>
      <c r="AJ131" s="36" t="str">
        <f t="shared" ref="AJ131:AJ194" si="80">IFERROR(IF(AND(NOT(AI131=""),NOT(AB131="")),AI131*$AB131,""),"")</f>
        <v/>
      </c>
      <c r="AK131" s="36" t="str">
        <f t="shared" ref="AK131:AK194" si="81">IFERROR(IF(OR(NOT(AC131=""),NOT(AI131=""),NOT(AE131=""),NOT(AG131="")),AC131+AI131+AE131+AG131,""),"")</f>
        <v/>
      </c>
      <c r="AL131" s="36" t="str">
        <f t="shared" ref="AL131:AL194" si="82">IF(SUM(AD131,AJ131,AF131,AH131)&gt;0,SUM(AD131,AJ131,AF131,AH131),"")</f>
        <v/>
      </c>
      <c r="AM131" s="55"/>
      <c r="AN131" s="34"/>
      <c r="AO131" s="148"/>
      <c r="AP131" s="34"/>
      <c r="AQ131" s="32" t="str">
        <f t="shared" ref="AQ131:AQ194" si="83">IFERROR(IF(AND(NOT(AP131=""),NOT(AO131="")),AP131*$AO131,""),"")</f>
        <v/>
      </c>
      <c r="AR131" s="34"/>
      <c r="AS131" s="32" t="str">
        <f t="shared" ref="AS131:AS194" si="84">IFERROR(IF(AND(NOT(AR131=""),NOT(AO131="")),AR131*$AO131,""),"")</f>
        <v/>
      </c>
      <c r="AT131" s="34"/>
      <c r="AU131" s="32" t="str">
        <f t="shared" ref="AU131:AU194" si="85">IFERROR(IF(AND(NOT(AT131=""),NOT(AO131="")),AT131*$AO131,""),"")</f>
        <v/>
      </c>
      <c r="AV131" s="35"/>
      <c r="AW131" s="36" t="str">
        <f t="shared" ref="AW131:AW194" si="86">IFERROR(IF(AND(NOT(AV131=""),NOT(AO131="")),AV131*$AO131,""),"")</f>
        <v/>
      </c>
      <c r="AX131" s="36" t="str">
        <f t="shared" ref="AX131:AX194" si="87">IFERROR(IF(OR(NOT(AP131=""),NOT(AV131=""),NOT(AR131=""),NOT(AT131="")),AP131+AV131+AR131+AT131,""),"")</f>
        <v/>
      </c>
      <c r="AY131" s="36" t="str">
        <f t="shared" ref="AY131:AY194" si="88">IF(SUM(AQ131,AW131,AS131,AU131)&gt;0,SUM(AQ131,AW131,AS131,AU131),"")</f>
        <v/>
      </c>
      <c r="AZ131" s="55"/>
      <c r="BA131" s="34"/>
      <c r="BB131" s="148"/>
      <c r="BC131" s="34"/>
      <c r="BD131" s="32" t="str">
        <f t="shared" ref="BD131:BD194" si="89">IFERROR(IF(AND(NOT(BC131=""),NOT(BB131="")),BC131*$BB131,""),"")</f>
        <v/>
      </c>
      <c r="BE131" s="34"/>
      <c r="BF131" s="32" t="str">
        <f t="shared" ref="BF131:BF194" si="90">IFERROR(IF(AND(NOT(BE131=""),NOT(BB131="")),BE131*$BB131,""),"")</f>
        <v/>
      </c>
      <c r="BG131" s="34"/>
      <c r="BH131" s="32" t="str">
        <f t="shared" ref="BH131:BH194" si="91">IFERROR(IF(AND(NOT(BG131=""),NOT(BB131="")),BG131*$BB131,""),"")</f>
        <v/>
      </c>
      <c r="BI131" s="34"/>
      <c r="BJ131" s="36" t="str">
        <f t="shared" ref="BJ131:BJ194" si="92">IFERROR(IF(AND(NOT(BI131=""),NOT(BB131="")),BI131*$BB131,""),"")</f>
        <v/>
      </c>
      <c r="BK131" s="36" t="str">
        <f t="shared" ref="BK131:BK194" si="93">IFERROR(IF(OR(NOT(BC131=""),NOT(BI131=""),NOT(BE131=""),NOT(BG131="")),BC131+BI131+BE131+BG131,""),"")</f>
        <v/>
      </c>
      <c r="BL131" s="36" t="str">
        <f t="shared" ref="BL131:BL194" si="94">IF(SUM(BD131,BJ131,BF131,BH131)&gt;0,SUM(BD131,BJ131,BF131,BH131),"")</f>
        <v/>
      </c>
      <c r="BM131" s="55"/>
      <c r="BN131" s="36" t="str">
        <f t="shared" ref="BN131:BN194" si="95">IF(SUM(X131,AK131,AX131,BK131)&gt;0,SUM(X131,AK131,AX131,BK131),"")</f>
        <v/>
      </c>
      <c r="BO131" s="36" t="str">
        <f t="shared" ref="BO131:BO194" si="96">IF(SUM(Y131,AL131,AY131,BL131)&gt;0,SUM(Y131,AL131,AY131,BL131),"")</f>
        <v/>
      </c>
      <c r="BP131" s="31"/>
      <c r="BQ131" s="38"/>
      <c r="BS131" s="120" t="e">
        <f t="shared" ca="1" si="67"/>
        <v>#REF!</v>
      </c>
      <c r="BT131" s="120" t="e">
        <f t="shared" ca="1" si="68"/>
        <v>#VALUE!</v>
      </c>
    </row>
    <row r="132" spans="1:72" s="10" customFormat="1" ht="25" customHeight="1" x14ac:dyDescent="0.2">
      <c r="A132" s="52" t="str">
        <f>IFERROR(IF(#REF!&lt;&gt;"",A131+1,""),"")</f>
        <v/>
      </c>
      <c r="B132" s="157" t="e">
        <f>CONCATENATE(#REF!,"-",#REF!,"--",F132,"---",#REF!)</f>
        <v>#REF!</v>
      </c>
      <c r="C132" s="157" t="e">
        <f t="shared" ca="1" si="66"/>
        <v>#VALUE!</v>
      </c>
      <c r="D132" s="29"/>
      <c r="E132" s="155" t="e">
        <f t="shared" si="69"/>
        <v>#VALUE!</v>
      </c>
      <c r="F132" s="155" t="e">
        <f t="shared" si="70"/>
        <v>#VALUE!</v>
      </c>
      <c r="G132" s="126"/>
      <c r="H132" s="151" t="e">
        <f ca="1">VLOOKUP(G132,CatProd!B:G,6,FALSE)</f>
        <v>#N/A</v>
      </c>
      <c r="I132" s="127"/>
      <c r="J132" s="175" t="e">
        <f ca="1">VLOOKUP(CONCATENATE(H132,"-",I132),CatProdSpec!H:I,2,FALSE)</f>
        <v>#N/A</v>
      </c>
      <c r="K132" s="51" t="str">
        <f ca="1">IFERROR(IF(OR(D132="",VLOOKUP(D132,CatCostInp!$E$2:$K$88,7,FALSE)=0),"",VLOOKUP(D132,CatCostInp!$E$2:$K$88,7,FALSE)),"")</f>
        <v/>
      </c>
      <c r="L132" s="30"/>
      <c r="M132" s="1" t="str">
        <f ca="1">IF(L132=Setup!$C$10,"Grant",IF(Pharmaceuticals!L132=Setup!$C$11,"Local",IF(Pharmaceuticals!L132=Setup!$C$12,"Other","")))</f>
        <v/>
      </c>
      <c r="N132" s="34"/>
      <c r="O132" s="148"/>
      <c r="P132" s="33"/>
      <c r="Q132" s="36" t="str">
        <f t="shared" si="71"/>
        <v/>
      </c>
      <c r="R132" s="35"/>
      <c r="S132" s="32" t="str">
        <f t="shared" si="72"/>
        <v/>
      </c>
      <c r="T132" s="35"/>
      <c r="U132" s="32" t="str">
        <f t="shared" si="73"/>
        <v/>
      </c>
      <c r="V132" s="35"/>
      <c r="W132" s="36" t="str">
        <f t="shared" si="74"/>
        <v/>
      </c>
      <c r="X132" s="36" t="str">
        <f t="shared" si="75"/>
        <v/>
      </c>
      <c r="Y132" s="36" t="str">
        <f t="shared" si="76"/>
        <v/>
      </c>
      <c r="Z132" s="55"/>
      <c r="AA132" s="37"/>
      <c r="AB132" s="148"/>
      <c r="AC132" s="35"/>
      <c r="AD132" s="32" t="str">
        <f t="shared" si="77"/>
        <v/>
      </c>
      <c r="AE132" s="35"/>
      <c r="AF132" s="32" t="str">
        <f t="shared" si="78"/>
        <v/>
      </c>
      <c r="AG132" s="35"/>
      <c r="AH132" s="32" t="str">
        <f t="shared" si="79"/>
        <v/>
      </c>
      <c r="AI132" s="35"/>
      <c r="AJ132" s="36" t="str">
        <f t="shared" si="80"/>
        <v/>
      </c>
      <c r="AK132" s="36" t="str">
        <f t="shared" si="81"/>
        <v/>
      </c>
      <c r="AL132" s="36" t="str">
        <f t="shared" si="82"/>
        <v/>
      </c>
      <c r="AM132" s="55"/>
      <c r="AN132" s="34"/>
      <c r="AO132" s="148"/>
      <c r="AP132" s="34"/>
      <c r="AQ132" s="32" t="str">
        <f t="shared" si="83"/>
        <v/>
      </c>
      <c r="AR132" s="34"/>
      <c r="AS132" s="32" t="str">
        <f t="shared" si="84"/>
        <v/>
      </c>
      <c r="AT132" s="34"/>
      <c r="AU132" s="32" t="str">
        <f t="shared" si="85"/>
        <v/>
      </c>
      <c r="AV132" s="35"/>
      <c r="AW132" s="36" t="str">
        <f t="shared" si="86"/>
        <v/>
      </c>
      <c r="AX132" s="36" t="str">
        <f t="shared" si="87"/>
        <v/>
      </c>
      <c r="AY132" s="36" t="str">
        <f t="shared" si="88"/>
        <v/>
      </c>
      <c r="AZ132" s="55"/>
      <c r="BA132" s="34"/>
      <c r="BB132" s="148"/>
      <c r="BC132" s="34"/>
      <c r="BD132" s="32" t="str">
        <f t="shared" si="89"/>
        <v/>
      </c>
      <c r="BE132" s="34"/>
      <c r="BF132" s="32" t="str">
        <f t="shared" si="90"/>
        <v/>
      </c>
      <c r="BG132" s="34"/>
      <c r="BH132" s="32" t="str">
        <f t="shared" si="91"/>
        <v/>
      </c>
      <c r="BI132" s="34"/>
      <c r="BJ132" s="36" t="str">
        <f t="shared" si="92"/>
        <v/>
      </c>
      <c r="BK132" s="36" t="str">
        <f t="shared" si="93"/>
        <v/>
      </c>
      <c r="BL132" s="36" t="str">
        <f t="shared" si="94"/>
        <v/>
      </c>
      <c r="BM132" s="55"/>
      <c r="BN132" s="36" t="str">
        <f t="shared" si="95"/>
        <v/>
      </c>
      <c r="BO132" s="36" t="str">
        <f t="shared" si="96"/>
        <v/>
      </c>
      <c r="BP132" s="31"/>
      <c r="BQ132" s="38"/>
      <c r="BS132" s="120" t="e">
        <f t="shared" ca="1" si="67"/>
        <v>#REF!</v>
      </c>
      <c r="BT132" s="120" t="e">
        <f t="shared" ca="1" si="68"/>
        <v>#VALUE!</v>
      </c>
    </row>
    <row r="133" spans="1:72" s="10" customFormat="1" ht="25" customHeight="1" x14ac:dyDescent="0.2">
      <c r="A133" s="52" t="str">
        <f>IFERROR(IF(#REF!&lt;&gt;"",A132+1,""),"")</f>
        <v/>
      </c>
      <c r="B133" s="157" t="e">
        <f>CONCATENATE(#REF!,"-",#REF!,"--",F133,"---",#REF!)</f>
        <v>#REF!</v>
      </c>
      <c r="C133" s="157" t="e">
        <f t="shared" ca="1" si="66"/>
        <v>#VALUE!</v>
      </c>
      <c r="D133" s="29"/>
      <c r="E133" s="155" t="e">
        <f t="shared" si="69"/>
        <v>#VALUE!</v>
      </c>
      <c r="F133" s="155" t="e">
        <f t="shared" si="70"/>
        <v>#VALUE!</v>
      </c>
      <c r="G133" s="126"/>
      <c r="H133" s="151" t="e">
        <f ca="1">VLOOKUP(G133,CatProd!B:G,6,FALSE)</f>
        <v>#N/A</v>
      </c>
      <c r="I133" s="127"/>
      <c r="J133" s="175" t="e">
        <f ca="1">VLOOKUP(CONCATENATE(H133,"-",I133),CatProdSpec!H:I,2,FALSE)</f>
        <v>#N/A</v>
      </c>
      <c r="K133" s="51" t="str">
        <f ca="1">IFERROR(IF(OR(D133="",VLOOKUP(D133,CatCostInp!$E$2:$K$88,7,FALSE)=0),"",VLOOKUP(D133,CatCostInp!$E$2:$K$88,7,FALSE)),"")</f>
        <v/>
      </c>
      <c r="L133" s="30"/>
      <c r="M133" s="1" t="str">
        <f ca="1">IF(L133=Setup!$C$10,"Grant",IF(Pharmaceuticals!L133=Setup!$C$11,"Local",IF(Pharmaceuticals!L133=Setup!$C$12,"Other","")))</f>
        <v/>
      </c>
      <c r="N133" s="34"/>
      <c r="O133" s="148"/>
      <c r="P133" s="33"/>
      <c r="Q133" s="36" t="str">
        <f t="shared" si="71"/>
        <v/>
      </c>
      <c r="R133" s="35"/>
      <c r="S133" s="32" t="str">
        <f t="shared" si="72"/>
        <v/>
      </c>
      <c r="T133" s="35"/>
      <c r="U133" s="32" t="str">
        <f t="shared" si="73"/>
        <v/>
      </c>
      <c r="V133" s="35"/>
      <c r="W133" s="36" t="str">
        <f t="shared" si="74"/>
        <v/>
      </c>
      <c r="X133" s="36" t="str">
        <f t="shared" si="75"/>
        <v/>
      </c>
      <c r="Y133" s="36" t="str">
        <f t="shared" si="76"/>
        <v/>
      </c>
      <c r="Z133" s="55"/>
      <c r="AA133" s="37"/>
      <c r="AB133" s="148"/>
      <c r="AC133" s="35"/>
      <c r="AD133" s="32" t="str">
        <f t="shared" si="77"/>
        <v/>
      </c>
      <c r="AE133" s="35"/>
      <c r="AF133" s="32" t="str">
        <f t="shared" si="78"/>
        <v/>
      </c>
      <c r="AG133" s="35"/>
      <c r="AH133" s="32" t="str">
        <f t="shared" si="79"/>
        <v/>
      </c>
      <c r="AI133" s="35"/>
      <c r="AJ133" s="36" t="str">
        <f t="shared" si="80"/>
        <v/>
      </c>
      <c r="AK133" s="36" t="str">
        <f t="shared" si="81"/>
        <v/>
      </c>
      <c r="AL133" s="36" t="str">
        <f t="shared" si="82"/>
        <v/>
      </c>
      <c r="AM133" s="55"/>
      <c r="AN133" s="34"/>
      <c r="AO133" s="148"/>
      <c r="AP133" s="34"/>
      <c r="AQ133" s="32" t="str">
        <f t="shared" si="83"/>
        <v/>
      </c>
      <c r="AR133" s="34"/>
      <c r="AS133" s="32" t="str">
        <f t="shared" si="84"/>
        <v/>
      </c>
      <c r="AT133" s="34"/>
      <c r="AU133" s="32" t="str">
        <f t="shared" si="85"/>
        <v/>
      </c>
      <c r="AV133" s="35"/>
      <c r="AW133" s="36" t="str">
        <f t="shared" si="86"/>
        <v/>
      </c>
      <c r="AX133" s="36" t="str">
        <f t="shared" si="87"/>
        <v/>
      </c>
      <c r="AY133" s="36" t="str">
        <f t="shared" si="88"/>
        <v/>
      </c>
      <c r="AZ133" s="55"/>
      <c r="BA133" s="34"/>
      <c r="BB133" s="148"/>
      <c r="BC133" s="34"/>
      <c r="BD133" s="32" t="str">
        <f t="shared" si="89"/>
        <v/>
      </c>
      <c r="BE133" s="34"/>
      <c r="BF133" s="32" t="str">
        <f t="shared" si="90"/>
        <v/>
      </c>
      <c r="BG133" s="34"/>
      <c r="BH133" s="32" t="str">
        <f t="shared" si="91"/>
        <v/>
      </c>
      <c r="BI133" s="34"/>
      <c r="BJ133" s="36" t="str">
        <f t="shared" si="92"/>
        <v/>
      </c>
      <c r="BK133" s="36" t="str">
        <f t="shared" si="93"/>
        <v/>
      </c>
      <c r="BL133" s="36" t="str">
        <f t="shared" si="94"/>
        <v/>
      </c>
      <c r="BM133" s="55"/>
      <c r="BN133" s="36" t="str">
        <f t="shared" si="95"/>
        <v/>
      </c>
      <c r="BO133" s="36" t="str">
        <f t="shared" si="96"/>
        <v/>
      </c>
      <c r="BP133" s="31"/>
      <c r="BQ133" s="38"/>
      <c r="BS133" s="120" t="e">
        <f t="shared" ca="1" si="67"/>
        <v>#REF!</v>
      </c>
      <c r="BT133" s="120" t="e">
        <f t="shared" ca="1" si="68"/>
        <v>#VALUE!</v>
      </c>
    </row>
    <row r="134" spans="1:72" s="10" customFormat="1" ht="25" customHeight="1" x14ac:dyDescent="0.2">
      <c r="A134" s="52" t="str">
        <f>IFERROR(IF(#REF!&lt;&gt;"",A133+1,""),"")</f>
        <v/>
      </c>
      <c r="B134" s="157" t="e">
        <f>CONCATENATE(#REF!,"-",#REF!,"--",F134,"---",#REF!)</f>
        <v>#REF!</v>
      </c>
      <c r="C134" s="157" t="e">
        <f t="shared" ca="1" si="66"/>
        <v>#VALUE!</v>
      </c>
      <c r="D134" s="29"/>
      <c r="E134" s="155" t="e">
        <f t="shared" si="69"/>
        <v>#VALUE!</v>
      </c>
      <c r="F134" s="155" t="e">
        <f t="shared" si="70"/>
        <v>#VALUE!</v>
      </c>
      <c r="G134" s="126"/>
      <c r="H134" s="151" t="e">
        <f ca="1">VLOOKUP(G134,CatProd!B:G,6,FALSE)</f>
        <v>#N/A</v>
      </c>
      <c r="I134" s="127"/>
      <c r="J134" s="175" t="e">
        <f ca="1">VLOOKUP(CONCATENATE(H134,"-",I134),CatProdSpec!H:I,2,FALSE)</f>
        <v>#N/A</v>
      </c>
      <c r="K134" s="51" t="str">
        <f ca="1">IFERROR(IF(OR(D134="",VLOOKUP(D134,CatCostInp!$E$2:$K$88,7,FALSE)=0),"",VLOOKUP(D134,CatCostInp!$E$2:$K$88,7,FALSE)),"")</f>
        <v/>
      </c>
      <c r="L134" s="30"/>
      <c r="M134" s="1" t="str">
        <f ca="1">IF(L134=Setup!$C$10,"Grant",IF(Pharmaceuticals!L134=Setup!$C$11,"Local",IF(Pharmaceuticals!L134=Setup!$C$12,"Other","")))</f>
        <v/>
      </c>
      <c r="N134" s="34"/>
      <c r="O134" s="148"/>
      <c r="P134" s="33"/>
      <c r="Q134" s="36" t="str">
        <f t="shared" si="71"/>
        <v/>
      </c>
      <c r="R134" s="35"/>
      <c r="S134" s="32" t="str">
        <f t="shared" si="72"/>
        <v/>
      </c>
      <c r="T134" s="35"/>
      <c r="U134" s="32" t="str">
        <f t="shared" si="73"/>
        <v/>
      </c>
      <c r="V134" s="35"/>
      <c r="W134" s="36" t="str">
        <f t="shared" si="74"/>
        <v/>
      </c>
      <c r="X134" s="36" t="str">
        <f t="shared" si="75"/>
        <v/>
      </c>
      <c r="Y134" s="36" t="str">
        <f t="shared" si="76"/>
        <v/>
      </c>
      <c r="Z134" s="55"/>
      <c r="AA134" s="37"/>
      <c r="AB134" s="148"/>
      <c r="AC134" s="35"/>
      <c r="AD134" s="32" t="str">
        <f t="shared" si="77"/>
        <v/>
      </c>
      <c r="AE134" s="35"/>
      <c r="AF134" s="32" t="str">
        <f t="shared" si="78"/>
        <v/>
      </c>
      <c r="AG134" s="35"/>
      <c r="AH134" s="32" t="str">
        <f t="shared" si="79"/>
        <v/>
      </c>
      <c r="AI134" s="35"/>
      <c r="AJ134" s="36" t="str">
        <f t="shared" si="80"/>
        <v/>
      </c>
      <c r="AK134" s="36" t="str">
        <f t="shared" si="81"/>
        <v/>
      </c>
      <c r="AL134" s="36" t="str">
        <f t="shared" si="82"/>
        <v/>
      </c>
      <c r="AM134" s="55"/>
      <c r="AN134" s="34"/>
      <c r="AO134" s="148"/>
      <c r="AP134" s="34"/>
      <c r="AQ134" s="32" t="str">
        <f t="shared" si="83"/>
        <v/>
      </c>
      <c r="AR134" s="34"/>
      <c r="AS134" s="32" t="str">
        <f t="shared" si="84"/>
        <v/>
      </c>
      <c r="AT134" s="34"/>
      <c r="AU134" s="32" t="str">
        <f t="shared" si="85"/>
        <v/>
      </c>
      <c r="AV134" s="35"/>
      <c r="AW134" s="36" t="str">
        <f t="shared" si="86"/>
        <v/>
      </c>
      <c r="AX134" s="36" t="str">
        <f t="shared" si="87"/>
        <v/>
      </c>
      <c r="AY134" s="36" t="str">
        <f t="shared" si="88"/>
        <v/>
      </c>
      <c r="AZ134" s="55"/>
      <c r="BA134" s="34"/>
      <c r="BB134" s="148"/>
      <c r="BC134" s="34"/>
      <c r="BD134" s="32" t="str">
        <f t="shared" si="89"/>
        <v/>
      </c>
      <c r="BE134" s="34"/>
      <c r="BF134" s="32" t="str">
        <f t="shared" si="90"/>
        <v/>
      </c>
      <c r="BG134" s="34"/>
      <c r="BH134" s="32" t="str">
        <f t="shared" si="91"/>
        <v/>
      </c>
      <c r="BI134" s="34"/>
      <c r="BJ134" s="36" t="str">
        <f t="shared" si="92"/>
        <v/>
      </c>
      <c r="BK134" s="36" t="str">
        <f t="shared" si="93"/>
        <v/>
      </c>
      <c r="BL134" s="36" t="str">
        <f t="shared" si="94"/>
        <v/>
      </c>
      <c r="BM134" s="55"/>
      <c r="BN134" s="36" t="str">
        <f t="shared" si="95"/>
        <v/>
      </c>
      <c r="BO134" s="36" t="str">
        <f t="shared" si="96"/>
        <v/>
      </c>
      <c r="BP134" s="31"/>
      <c r="BQ134" s="38"/>
      <c r="BS134" s="120" t="e">
        <f t="shared" ca="1" si="67"/>
        <v>#REF!</v>
      </c>
      <c r="BT134" s="120" t="e">
        <f t="shared" ca="1" si="68"/>
        <v>#VALUE!</v>
      </c>
    </row>
    <row r="135" spans="1:72" s="10" customFormat="1" ht="25" customHeight="1" x14ac:dyDescent="0.2">
      <c r="A135" s="52" t="str">
        <f>IFERROR(IF(#REF!&lt;&gt;"",A134+1,""),"")</f>
        <v/>
      </c>
      <c r="B135" s="157" t="e">
        <f>CONCATENATE(#REF!,"-",#REF!,"--",F135,"---",#REF!)</f>
        <v>#REF!</v>
      </c>
      <c r="C135" s="157" t="e">
        <f t="shared" ca="1" si="66"/>
        <v>#VALUE!</v>
      </c>
      <c r="D135" s="29"/>
      <c r="E135" s="155" t="e">
        <f t="shared" si="69"/>
        <v>#VALUE!</v>
      </c>
      <c r="F135" s="155" t="e">
        <f t="shared" si="70"/>
        <v>#VALUE!</v>
      </c>
      <c r="G135" s="126"/>
      <c r="H135" s="151" t="e">
        <f ca="1">VLOOKUP(G135,CatProd!B:G,6,FALSE)</f>
        <v>#N/A</v>
      </c>
      <c r="I135" s="127"/>
      <c r="J135" s="175" t="e">
        <f ca="1">VLOOKUP(CONCATENATE(H135,"-",I135),CatProdSpec!H:I,2,FALSE)</f>
        <v>#N/A</v>
      </c>
      <c r="K135" s="51" t="str">
        <f ca="1">IFERROR(IF(OR(D135="",VLOOKUP(D135,CatCostInp!$E$2:$K$88,7,FALSE)=0),"",VLOOKUP(D135,CatCostInp!$E$2:$K$88,7,FALSE)),"")</f>
        <v/>
      </c>
      <c r="L135" s="30"/>
      <c r="M135" s="1" t="str">
        <f ca="1">IF(L135=Setup!$C$10,"Grant",IF(Pharmaceuticals!L135=Setup!$C$11,"Local",IF(Pharmaceuticals!L135=Setup!$C$12,"Other","")))</f>
        <v/>
      </c>
      <c r="N135" s="34"/>
      <c r="O135" s="148"/>
      <c r="P135" s="33"/>
      <c r="Q135" s="36" t="str">
        <f t="shared" si="71"/>
        <v/>
      </c>
      <c r="R135" s="35"/>
      <c r="S135" s="32" t="str">
        <f t="shared" si="72"/>
        <v/>
      </c>
      <c r="T135" s="35"/>
      <c r="U135" s="32" t="str">
        <f t="shared" si="73"/>
        <v/>
      </c>
      <c r="V135" s="35"/>
      <c r="W135" s="36" t="str">
        <f t="shared" si="74"/>
        <v/>
      </c>
      <c r="X135" s="36" t="str">
        <f t="shared" si="75"/>
        <v/>
      </c>
      <c r="Y135" s="36" t="str">
        <f t="shared" si="76"/>
        <v/>
      </c>
      <c r="Z135" s="55"/>
      <c r="AA135" s="37"/>
      <c r="AB135" s="148"/>
      <c r="AC135" s="35"/>
      <c r="AD135" s="32" t="str">
        <f t="shared" si="77"/>
        <v/>
      </c>
      <c r="AE135" s="35"/>
      <c r="AF135" s="32" t="str">
        <f t="shared" si="78"/>
        <v/>
      </c>
      <c r="AG135" s="35"/>
      <c r="AH135" s="32" t="str">
        <f t="shared" si="79"/>
        <v/>
      </c>
      <c r="AI135" s="35"/>
      <c r="AJ135" s="36" t="str">
        <f t="shared" si="80"/>
        <v/>
      </c>
      <c r="AK135" s="36" t="str">
        <f t="shared" si="81"/>
        <v/>
      </c>
      <c r="AL135" s="36" t="str">
        <f t="shared" si="82"/>
        <v/>
      </c>
      <c r="AM135" s="55"/>
      <c r="AN135" s="34"/>
      <c r="AO135" s="148"/>
      <c r="AP135" s="34"/>
      <c r="AQ135" s="32" t="str">
        <f t="shared" si="83"/>
        <v/>
      </c>
      <c r="AR135" s="34"/>
      <c r="AS135" s="32" t="str">
        <f t="shared" si="84"/>
        <v/>
      </c>
      <c r="AT135" s="34"/>
      <c r="AU135" s="32" t="str">
        <f t="shared" si="85"/>
        <v/>
      </c>
      <c r="AV135" s="35"/>
      <c r="AW135" s="36" t="str">
        <f t="shared" si="86"/>
        <v/>
      </c>
      <c r="AX135" s="36" t="str">
        <f t="shared" si="87"/>
        <v/>
      </c>
      <c r="AY135" s="36" t="str">
        <f t="shared" si="88"/>
        <v/>
      </c>
      <c r="AZ135" s="55"/>
      <c r="BA135" s="34"/>
      <c r="BB135" s="148"/>
      <c r="BC135" s="34"/>
      <c r="BD135" s="32" t="str">
        <f t="shared" si="89"/>
        <v/>
      </c>
      <c r="BE135" s="34"/>
      <c r="BF135" s="32" t="str">
        <f t="shared" si="90"/>
        <v/>
      </c>
      <c r="BG135" s="34"/>
      <c r="BH135" s="32" t="str">
        <f t="shared" si="91"/>
        <v/>
      </c>
      <c r="BI135" s="34"/>
      <c r="BJ135" s="36" t="str">
        <f t="shared" si="92"/>
        <v/>
      </c>
      <c r="BK135" s="36" t="str">
        <f t="shared" si="93"/>
        <v/>
      </c>
      <c r="BL135" s="36" t="str">
        <f t="shared" si="94"/>
        <v/>
      </c>
      <c r="BM135" s="55"/>
      <c r="BN135" s="36" t="str">
        <f t="shared" si="95"/>
        <v/>
      </c>
      <c r="BO135" s="36" t="str">
        <f t="shared" si="96"/>
        <v/>
      </c>
      <c r="BP135" s="31"/>
      <c r="BQ135" s="38"/>
      <c r="BS135" s="120" t="e">
        <f t="shared" ca="1" si="67"/>
        <v>#REF!</v>
      </c>
      <c r="BT135" s="120" t="e">
        <f t="shared" ca="1" si="68"/>
        <v>#VALUE!</v>
      </c>
    </row>
    <row r="136" spans="1:72" s="10" customFormat="1" ht="25" customHeight="1" x14ac:dyDescent="0.2">
      <c r="A136" s="52" t="str">
        <f>IFERROR(IF(#REF!&lt;&gt;"",A135+1,""),"")</f>
        <v/>
      </c>
      <c r="B136" s="157" t="e">
        <f>CONCATENATE(#REF!,"-",#REF!,"--",F136,"---",#REF!)</f>
        <v>#REF!</v>
      </c>
      <c r="C136" s="157" t="e">
        <f t="shared" ca="1" si="66"/>
        <v>#VALUE!</v>
      </c>
      <c r="D136" s="29"/>
      <c r="E136" s="155" t="e">
        <f t="shared" si="69"/>
        <v>#VALUE!</v>
      </c>
      <c r="F136" s="155" t="e">
        <f t="shared" si="70"/>
        <v>#VALUE!</v>
      </c>
      <c r="G136" s="126"/>
      <c r="H136" s="151" t="e">
        <f ca="1">VLOOKUP(G136,CatProd!B:G,6,FALSE)</f>
        <v>#N/A</v>
      </c>
      <c r="I136" s="127"/>
      <c r="J136" s="175" t="e">
        <f ca="1">VLOOKUP(CONCATENATE(H136,"-",I136),CatProdSpec!H:I,2,FALSE)</f>
        <v>#N/A</v>
      </c>
      <c r="K136" s="51" t="str">
        <f ca="1">IFERROR(IF(OR(D136="",VLOOKUP(D136,CatCostInp!$E$2:$K$88,7,FALSE)=0),"",VLOOKUP(D136,CatCostInp!$E$2:$K$88,7,FALSE)),"")</f>
        <v/>
      </c>
      <c r="L136" s="30"/>
      <c r="M136" s="1" t="str">
        <f ca="1">IF(L136=Setup!$C$10,"Grant",IF(Pharmaceuticals!L136=Setup!$C$11,"Local",IF(Pharmaceuticals!L136=Setup!$C$12,"Other","")))</f>
        <v/>
      </c>
      <c r="N136" s="34"/>
      <c r="O136" s="148"/>
      <c r="P136" s="33"/>
      <c r="Q136" s="36" t="str">
        <f t="shared" si="71"/>
        <v/>
      </c>
      <c r="R136" s="35"/>
      <c r="S136" s="32" t="str">
        <f t="shared" si="72"/>
        <v/>
      </c>
      <c r="T136" s="35"/>
      <c r="U136" s="32" t="str">
        <f t="shared" si="73"/>
        <v/>
      </c>
      <c r="V136" s="35"/>
      <c r="W136" s="36" t="str">
        <f t="shared" si="74"/>
        <v/>
      </c>
      <c r="X136" s="36" t="str">
        <f t="shared" si="75"/>
        <v/>
      </c>
      <c r="Y136" s="36" t="str">
        <f t="shared" si="76"/>
        <v/>
      </c>
      <c r="Z136" s="55"/>
      <c r="AA136" s="37"/>
      <c r="AB136" s="148"/>
      <c r="AC136" s="35"/>
      <c r="AD136" s="32" t="str">
        <f t="shared" si="77"/>
        <v/>
      </c>
      <c r="AE136" s="35"/>
      <c r="AF136" s="32" t="str">
        <f t="shared" si="78"/>
        <v/>
      </c>
      <c r="AG136" s="35"/>
      <c r="AH136" s="32" t="str">
        <f t="shared" si="79"/>
        <v/>
      </c>
      <c r="AI136" s="35"/>
      <c r="AJ136" s="36" t="str">
        <f t="shared" si="80"/>
        <v/>
      </c>
      <c r="AK136" s="36" t="str">
        <f t="shared" si="81"/>
        <v/>
      </c>
      <c r="AL136" s="36" t="str">
        <f t="shared" si="82"/>
        <v/>
      </c>
      <c r="AM136" s="55"/>
      <c r="AN136" s="34"/>
      <c r="AO136" s="148"/>
      <c r="AP136" s="34"/>
      <c r="AQ136" s="32" t="str">
        <f t="shared" si="83"/>
        <v/>
      </c>
      <c r="AR136" s="34"/>
      <c r="AS136" s="32" t="str">
        <f t="shared" si="84"/>
        <v/>
      </c>
      <c r="AT136" s="34"/>
      <c r="AU136" s="32" t="str">
        <f t="shared" si="85"/>
        <v/>
      </c>
      <c r="AV136" s="35"/>
      <c r="AW136" s="36" t="str">
        <f t="shared" si="86"/>
        <v/>
      </c>
      <c r="AX136" s="36" t="str">
        <f t="shared" si="87"/>
        <v/>
      </c>
      <c r="AY136" s="36" t="str">
        <f t="shared" si="88"/>
        <v/>
      </c>
      <c r="AZ136" s="55"/>
      <c r="BA136" s="34"/>
      <c r="BB136" s="148"/>
      <c r="BC136" s="34"/>
      <c r="BD136" s="32" t="str">
        <f t="shared" si="89"/>
        <v/>
      </c>
      <c r="BE136" s="34"/>
      <c r="BF136" s="32" t="str">
        <f t="shared" si="90"/>
        <v/>
      </c>
      <c r="BG136" s="34"/>
      <c r="BH136" s="32" t="str">
        <f t="shared" si="91"/>
        <v/>
      </c>
      <c r="BI136" s="34"/>
      <c r="BJ136" s="36" t="str">
        <f t="shared" si="92"/>
        <v/>
      </c>
      <c r="BK136" s="36" t="str">
        <f t="shared" si="93"/>
        <v/>
      </c>
      <c r="BL136" s="36" t="str">
        <f t="shared" si="94"/>
        <v/>
      </c>
      <c r="BM136" s="55"/>
      <c r="BN136" s="36" t="str">
        <f t="shared" si="95"/>
        <v/>
      </c>
      <c r="BO136" s="36" t="str">
        <f t="shared" si="96"/>
        <v/>
      </c>
      <c r="BP136" s="31"/>
      <c r="BQ136" s="38"/>
      <c r="BS136" s="120" t="e">
        <f t="shared" ca="1" si="67"/>
        <v>#REF!</v>
      </c>
      <c r="BT136" s="120" t="e">
        <f t="shared" ca="1" si="68"/>
        <v>#VALUE!</v>
      </c>
    </row>
    <row r="137" spans="1:72" s="10" customFormat="1" ht="25" customHeight="1" x14ac:dyDescent="0.2">
      <c r="A137" s="52" t="str">
        <f>IFERROR(IF(#REF!&lt;&gt;"",A136+1,""),"")</f>
        <v/>
      </c>
      <c r="B137" s="157" t="e">
        <f>CONCATENATE(#REF!,"-",#REF!,"--",F137,"---",#REF!)</f>
        <v>#REF!</v>
      </c>
      <c r="C137" s="157" t="e">
        <f t="shared" ca="1" si="66"/>
        <v>#VALUE!</v>
      </c>
      <c r="D137" s="29"/>
      <c r="E137" s="155" t="e">
        <f t="shared" si="69"/>
        <v>#VALUE!</v>
      </c>
      <c r="F137" s="155" t="e">
        <f t="shared" si="70"/>
        <v>#VALUE!</v>
      </c>
      <c r="G137" s="126"/>
      <c r="H137" s="151" t="e">
        <f ca="1">VLOOKUP(G137,CatProd!B:G,6,FALSE)</f>
        <v>#N/A</v>
      </c>
      <c r="I137" s="127"/>
      <c r="J137" s="175" t="e">
        <f ca="1">VLOOKUP(CONCATENATE(H137,"-",I137),CatProdSpec!H:I,2,FALSE)</f>
        <v>#N/A</v>
      </c>
      <c r="K137" s="51" t="str">
        <f ca="1">IFERROR(IF(OR(D137="",VLOOKUP(D137,CatCostInp!$E$2:$K$88,7,FALSE)=0),"",VLOOKUP(D137,CatCostInp!$E$2:$K$88,7,FALSE)),"")</f>
        <v/>
      </c>
      <c r="L137" s="30"/>
      <c r="M137" s="1" t="str">
        <f ca="1">IF(L137=Setup!$C$10,"Grant",IF(Pharmaceuticals!L137=Setup!$C$11,"Local",IF(Pharmaceuticals!L137=Setup!$C$12,"Other","")))</f>
        <v/>
      </c>
      <c r="N137" s="34"/>
      <c r="O137" s="148"/>
      <c r="P137" s="33"/>
      <c r="Q137" s="36" t="str">
        <f t="shared" si="71"/>
        <v/>
      </c>
      <c r="R137" s="35"/>
      <c r="S137" s="32" t="str">
        <f t="shared" si="72"/>
        <v/>
      </c>
      <c r="T137" s="35"/>
      <c r="U137" s="32" t="str">
        <f t="shared" si="73"/>
        <v/>
      </c>
      <c r="V137" s="35"/>
      <c r="W137" s="36" t="str">
        <f t="shared" si="74"/>
        <v/>
      </c>
      <c r="X137" s="36" t="str">
        <f t="shared" si="75"/>
        <v/>
      </c>
      <c r="Y137" s="36" t="str">
        <f t="shared" si="76"/>
        <v/>
      </c>
      <c r="Z137" s="55"/>
      <c r="AA137" s="37"/>
      <c r="AB137" s="148"/>
      <c r="AC137" s="35"/>
      <c r="AD137" s="32" t="str">
        <f t="shared" si="77"/>
        <v/>
      </c>
      <c r="AE137" s="35"/>
      <c r="AF137" s="32" t="str">
        <f t="shared" si="78"/>
        <v/>
      </c>
      <c r="AG137" s="35"/>
      <c r="AH137" s="32" t="str">
        <f t="shared" si="79"/>
        <v/>
      </c>
      <c r="AI137" s="35"/>
      <c r="AJ137" s="36" t="str">
        <f t="shared" si="80"/>
        <v/>
      </c>
      <c r="AK137" s="36" t="str">
        <f t="shared" si="81"/>
        <v/>
      </c>
      <c r="AL137" s="36" t="str">
        <f t="shared" si="82"/>
        <v/>
      </c>
      <c r="AM137" s="55"/>
      <c r="AN137" s="34"/>
      <c r="AO137" s="148"/>
      <c r="AP137" s="34"/>
      <c r="AQ137" s="32" t="str">
        <f t="shared" si="83"/>
        <v/>
      </c>
      <c r="AR137" s="34"/>
      <c r="AS137" s="32" t="str">
        <f t="shared" si="84"/>
        <v/>
      </c>
      <c r="AT137" s="34"/>
      <c r="AU137" s="32" t="str">
        <f t="shared" si="85"/>
        <v/>
      </c>
      <c r="AV137" s="35"/>
      <c r="AW137" s="36" t="str">
        <f t="shared" si="86"/>
        <v/>
      </c>
      <c r="AX137" s="36" t="str">
        <f t="shared" si="87"/>
        <v/>
      </c>
      <c r="AY137" s="36" t="str">
        <f t="shared" si="88"/>
        <v/>
      </c>
      <c r="AZ137" s="55"/>
      <c r="BA137" s="34"/>
      <c r="BB137" s="148"/>
      <c r="BC137" s="34"/>
      <c r="BD137" s="32" t="str">
        <f t="shared" si="89"/>
        <v/>
      </c>
      <c r="BE137" s="34"/>
      <c r="BF137" s="32" t="str">
        <f t="shared" si="90"/>
        <v/>
      </c>
      <c r="BG137" s="34"/>
      <c r="BH137" s="32" t="str">
        <f t="shared" si="91"/>
        <v/>
      </c>
      <c r="BI137" s="34"/>
      <c r="BJ137" s="36" t="str">
        <f t="shared" si="92"/>
        <v/>
      </c>
      <c r="BK137" s="36" t="str">
        <f t="shared" si="93"/>
        <v/>
      </c>
      <c r="BL137" s="36" t="str">
        <f t="shared" si="94"/>
        <v/>
      </c>
      <c r="BM137" s="55"/>
      <c r="BN137" s="36" t="str">
        <f t="shared" si="95"/>
        <v/>
      </c>
      <c r="BO137" s="36" t="str">
        <f t="shared" si="96"/>
        <v/>
      </c>
      <c r="BP137" s="31"/>
      <c r="BQ137" s="38"/>
      <c r="BS137" s="120" t="e">
        <f t="shared" ca="1" si="67"/>
        <v>#REF!</v>
      </c>
      <c r="BT137" s="120" t="e">
        <f t="shared" ca="1" si="68"/>
        <v>#VALUE!</v>
      </c>
    </row>
    <row r="138" spans="1:72" s="10" customFormat="1" ht="25" customHeight="1" x14ac:dyDescent="0.2">
      <c r="A138" s="52" t="str">
        <f>IFERROR(IF(#REF!&lt;&gt;"",A137+1,""),"")</f>
        <v/>
      </c>
      <c r="B138" s="157" t="e">
        <f>CONCATENATE(#REF!,"-",#REF!,"--",F138,"---",#REF!)</f>
        <v>#REF!</v>
      </c>
      <c r="C138" s="157" t="e">
        <f t="shared" ca="1" si="66"/>
        <v>#VALUE!</v>
      </c>
      <c r="D138" s="29"/>
      <c r="E138" s="155" t="e">
        <f t="shared" si="69"/>
        <v>#VALUE!</v>
      </c>
      <c r="F138" s="155" t="e">
        <f t="shared" si="70"/>
        <v>#VALUE!</v>
      </c>
      <c r="G138" s="126"/>
      <c r="H138" s="151" t="e">
        <f ca="1">VLOOKUP(G138,CatProd!B:G,6,FALSE)</f>
        <v>#N/A</v>
      </c>
      <c r="I138" s="127"/>
      <c r="J138" s="175" t="e">
        <f ca="1">VLOOKUP(CONCATENATE(H138,"-",I138),CatProdSpec!H:I,2,FALSE)</f>
        <v>#N/A</v>
      </c>
      <c r="K138" s="51" t="str">
        <f ca="1">IFERROR(IF(OR(D138="",VLOOKUP(D138,CatCostInp!$E$2:$K$88,7,FALSE)=0),"",VLOOKUP(D138,CatCostInp!$E$2:$K$88,7,FALSE)),"")</f>
        <v/>
      </c>
      <c r="L138" s="30"/>
      <c r="M138" s="1" t="str">
        <f ca="1">IF(L138=Setup!$C$10,"Grant",IF(Pharmaceuticals!L138=Setup!$C$11,"Local",IF(Pharmaceuticals!L138=Setup!$C$12,"Other","")))</f>
        <v/>
      </c>
      <c r="N138" s="34"/>
      <c r="O138" s="148"/>
      <c r="P138" s="33"/>
      <c r="Q138" s="36" t="str">
        <f t="shared" si="71"/>
        <v/>
      </c>
      <c r="R138" s="35"/>
      <c r="S138" s="32" t="str">
        <f t="shared" si="72"/>
        <v/>
      </c>
      <c r="T138" s="35"/>
      <c r="U138" s="32" t="str">
        <f t="shared" si="73"/>
        <v/>
      </c>
      <c r="V138" s="35"/>
      <c r="W138" s="36" t="str">
        <f t="shared" si="74"/>
        <v/>
      </c>
      <c r="X138" s="36" t="str">
        <f t="shared" si="75"/>
        <v/>
      </c>
      <c r="Y138" s="36" t="str">
        <f t="shared" si="76"/>
        <v/>
      </c>
      <c r="Z138" s="55"/>
      <c r="AA138" s="37"/>
      <c r="AB138" s="148"/>
      <c r="AC138" s="35"/>
      <c r="AD138" s="32" t="str">
        <f t="shared" si="77"/>
        <v/>
      </c>
      <c r="AE138" s="35"/>
      <c r="AF138" s="32" t="str">
        <f t="shared" si="78"/>
        <v/>
      </c>
      <c r="AG138" s="35"/>
      <c r="AH138" s="32" t="str">
        <f t="shared" si="79"/>
        <v/>
      </c>
      <c r="AI138" s="35"/>
      <c r="AJ138" s="36" t="str">
        <f t="shared" si="80"/>
        <v/>
      </c>
      <c r="AK138" s="36" t="str">
        <f t="shared" si="81"/>
        <v/>
      </c>
      <c r="AL138" s="36" t="str">
        <f t="shared" si="82"/>
        <v/>
      </c>
      <c r="AM138" s="55"/>
      <c r="AN138" s="34"/>
      <c r="AO138" s="148"/>
      <c r="AP138" s="34"/>
      <c r="AQ138" s="32" t="str">
        <f t="shared" si="83"/>
        <v/>
      </c>
      <c r="AR138" s="34"/>
      <c r="AS138" s="32" t="str">
        <f t="shared" si="84"/>
        <v/>
      </c>
      <c r="AT138" s="34"/>
      <c r="AU138" s="32" t="str">
        <f t="shared" si="85"/>
        <v/>
      </c>
      <c r="AV138" s="35"/>
      <c r="AW138" s="36" t="str">
        <f t="shared" si="86"/>
        <v/>
      </c>
      <c r="AX138" s="36" t="str">
        <f t="shared" si="87"/>
        <v/>
      </c>
      <c r="AY138" s="36" t="str">
        <f t="shared" si="88"/>
        <v/>
      </c>
      <c r="AZ138" s="55"/>
      <c r="BA138" s="34"/>
      <c r="BB138" s="148"/>
      <c r="BC138" s="34"/>
      <c r="BD138" s="32" t="str">
        <f t="shared" si="89"/>
        <v/>
      </c>
      <c r="BE138" s="34"/>
      <c r="BF138" s="32" t="str">
        <f t="shared" si="90"/>
        <v/>
      </c>
      <c r="BG138" s="34"/>
      <c r="BH138" s="32" t="str">
        <f t="shared" si="91"/>
        <v/>
      </c>
      <c r="BI138" s="34"/>
      <c r="BJ138" s="36" t="str">
        <f t="shared" si="92"/>
        <v/>
      </c>
      <c r="BK138" s="36" t="str">
        <f t="shared" si="93"/>
        <v/>
      </c>
      <c r="BL138" s="36" t="str">
        <f t="shared" si="94"/>
        <v/>
      </c>
      <c r="BM138" s="55"/>
      <c r="BN138" s="36" t="str">
        <f t="shared" si="95"/>
        <v/>
      </c>
      <c r="BO138" s="36" t="str">
        <f t="shared" si="96"/>
        <v/>
      </c>
      <c r="BP138" s="31"/>
      <c r="BQ138" s="38"/>
      <c r="BS138" s="120" t="e">
        <f t="shared" ca="1" si="67"/>
        <v>#REF!</v>
      </c>
      <c r="BT138" s="120" t="e">
        <f t="shared" ca="1" si="68"/>
        <v>#VALUE!</v>
      </c>
    </row>
    <row r="139" spans="1:72" s="10" customFormat="1" ht="25" customHeight="1" x14ac:dyDescent="0.2">
      <c r="A139" s="52" t="str">
        <f>IFERROR(IF(#REF!&lt;&gt;"",A138+1,""),"")</f>
        <v/>
      </c>
      <c r="B139" s="157" t="e">
        <f>CONCATENATE(#REF!,"-",#REF!,"--",F139,"---",#REF!)</f>
        <v>#REF!</v>
      </c>
      <c r="C139" s="157" t="e">
        <f t="shared" ca="1" si="66"/>
        <v>#VALUE!</v>
      </c>
      <c r="D139" s="29"/>
      <c r="E139" s="155" t="e">
        <f t="shared" si="69"/>
        <v>#VALUE!</v>
      </c>
      <c r="F139" s="155" t="e">
        <f t="shared" si="70"/>
        <v>#VALUE!</v>
      </c>
      <c r="G139" s="126"/>
      <c r="H139" s="151" t="e">
        <f ca="1">VLOOKUP(G139,CatProd!B:G,6,FALSE)</f>
        <v>#N/A</v>
      </c>
      <c r="I139" s="127"/>
      <c r="J139" s="175" t="e">
        <f ca="1">VLOOKUP(CONCATENATE(H139,"-",I139),CatProdSpec!H:I,2,FALSE)</f>
        <v>#N/A</v>
      </c>
      <c r="K139" s="51" t="str">
        <f ca="1">IFERROR(IF(OR(D139="",VLOOKUP(D139,CatCostInp!$E$2:$K$88,7,FALSE)=0),"",VLOOKUP(D139,CatCostInp!$E$2:$K$88,7,FALSE)),"")</f>
        <v/>
      </c>
      <c r="L139" s="30"/>
      <c r="M139" s="1" t="str">
        <f ca="1">IF(L139=Setup!$C$10,"Grant",IF(Pharmaceuticals!L139=Setup!$C$11,"Local",IF(Pharmaceuticals!L139=Setup!$C$12,"Other","")))</f>
        <v/>
      </c>
      <c r="N139" s="34"/>
      <c r="O139" s="148"/>
      <c r="P139" s="33"/>
      <c r="Q139" s="36" t="str">
        <f t="shared" si="71"/>
        <v/>
      </c>
      <c r="R139" s="35"/>
      <c r="S139" s="32" t="str">
        <f t="shared" si="72"/>
        <v/>
      </c>
      <c r="T139" s="35"/>
      <c r="U139" s="32" t="str">
        <f t="shared" si="73"/>
        <v/>
      </c>
      <c r="V139" s="35"/>
      <c r="W139" s="36" t="str">
        <f t="shared" si="74"/>
        <v/>
      </c>
      <c r="X139" s="36" t="str">
        <f t="shared" si="75"/>
        <v/>
      </c>
      <c r="Y139" s="36" t="str">
        <f t="shared" si="76"/>
        <v/>
      </c>
      <c r="Z139" s="55"/>
      <c r="AA139" s="37"/>
      <c r="AB139" s="148"/>
      <c r="AC139" s="35"/>
      <c r="AD139" s="32" t="str">
        <f t="shared" si="77"/>
        <v/>
      </c>
      <c r="AE139" s="35"/>
      <c r="AF139" s="32" t="str">
        <f t="shared" si="78"/>
        <v/>
      </c>
      <c r="AG139" s="35"/>
      <c r="AH139" s="32" t="str">
        <f t="shared" si="79"/>
        <v/>
      </c>
      <c r="AI139" s="35"/>
      <c r="AJ139" s="36" t="str">
        <f t="shared" si="80"/>
        <v/>
      </c>
      <c r="AK139" s="36" t="str">
        <f t="shared" si="81"/>
        <v/>
      </c>
      <c r="AL139" s="36" t="str">
        <f t="shared" si="82"/>
        <v/>
      </c>
      <c r="AM139" s="55"/>
      <c r="AN139" s="34"/>
      <c r="AO139" s="148"/>
      <c r="AP139" s="34"/>
      <c r="AQ139" s="32" t="str">
        <f t="shared" si="83"/>
        <v/>
      </c>
      <c r="AR139" s="34"/>
      <c r="AS139" s="32" t="str">
        <f t="shared" si="84"/>
        <v/>
      </c>
      <c r="AT139" s="34"/>
      <c r="AU139" s="32" t="str">
        <f t="shared" si="85"/>
        <v/>
      </c>
      <c r="AV139" s="35"/>
      <c r="AW139" s="36" t="str">
        <f t="shared" si="86"/>
        <v/>
      </c>
      <c r="AX139" s="36" t="str">
        <f t="shared" si="87"/>
        <v/>
      </c>
      <c r="AY139" s="36" t="str">
        <f t="shared" si="88"/>
        <v/>
      </c>
      <c r="AZ139" s="55"/>
      <c r="BA139" s="34"/>
      <c r="BB139" s="148"/>
      <c r="BC139" s="34"/>
      <c r="BD139" s="32" t="str">
        <f t="shared" si="89"/>
        <v/>
      </c>
      <c r="BE139" s="34"/>
      <c r="BF139" s="32" t="str">
        <f t="shared" si="90"/>
        <v/>
      </c>
      <c r="BG139" s="34"/>
      <c r="BH139" s="32" t="str">
        <f t="shared" si="91"/>
        <v/>
      </c>
      <c r="BI139" s="34"/>
      <c r="BJ139" s="36" t="str">
        <f t="shared" si="92"/>
        <v/>
      </c>
      <c r="BK139" s="36" t="str">
        <f t="shared" si="93"/>
        <v/>
      </c>
      <c r="BL139" s="36" t="str">
        <f t="shared" si="94"/>
        <v/>
      </c>
      <c r="BM139" s="55"/>
      <c r="BN139" s="36" t="str">
        <f t="shared" si="95"/>
        <v/>
      </c>
      <c r="BO139" s="36" t="str">
        <f t="shared" si="96"/>
        <v/>
      </c>
      <c r="BP139" s="31"/>
      <c r="BQ139" s="38"/>
      <c r="BS139" s="120" t="e">
        <f t="shared" ca="1" si="67"/>
        <v>#REF!</v>
      </c>
      <c r="BT139" s="120" t="e">
        <f t="shared" ca="1" si="68"/>
        <v>#VALUE!</v>
      </c>
    </row>
    <row r="140" spans="1:72" s="10" customFormat="1" ht="25" customHeight="1" x14ac:dyDescent="0.2">
      <c r="A140" s="52" t="str">
        <f>IFERROR(IF(#REF!&lt;&gt;"",A139+1,""),"")</f>
        <v/>
      </c>
      <c r="B140" s="157" t="e">
        <f>CONCATENATE(#REF!,"-",#REF!,"--",F140,"---",#REF!)</f>
        <v>#REF!</v>
      </c>
      <c r="C140" s="157" t="e">
        <f t="shared" ca="1" si="66"/>
        <v>#VALUE!</v>
      </c>
      <c r="D140" s="29"/>
      <c r="E140" s="155" t="e">
        <f t="shared" si="69"/>
        <v>#VALUE!</v>
      </c>
      <c r="F140" s="155" t="e">
        <f t="shared" si="70"/>
        <v>#VALUE!</v>
      </c>
      <c r="G140" s="126"/>
      <c r="H140" s="151" t="e">
        <f ca="1">VLOOKUP(G140,CatProd!B:G,6,FALSE)</f>
        <v>#N/A</v>
      </c>
      <c r="I140" s="127"/>
      <c r="J140" s="175" t="e">
        <f ca="1">VLOOKUP(CONCATENATE(H140,"-",I140),CatProdSpec!H:I,2,FALSE)</f>
        <v>#N/A</v>
      </c>
      <c r="K140" s="51" t="str">
        <f ca="1">IFERROR(IF(OR(D140="",VLOOKUP(D140,CatCostInp!$E$2:$K$88,7,FALSE)=0),"",VLOOKUP(D140,CatCostInp!$E$2:$K$88,7,FALSE)),"")</f>
        <v/>
      </c>
      <c r="L140" s="30"/>
      <c r="M140" s="1" t="str">
        <f ca="1">IF(L140=Setup!$C$10,"Grant",IF(Pharmaceuticals!L140=Setup!$C$11,"Local",IF(Pharmaceuticals!L140=Setup!$C$12,"Other","")))</f>
        <v/>
      </c>
      <c r="N140" s="34"/>
      <c r="O140" s="148"/>
      <c r="P140" s="33"/>
      <c r="Q140" s="36" t="str">
        <f t="shared" si="71"/>
        <v/>
      </c>
      <c r="R140" s="35"/>
      <c r="S140" s="32" t="str">
        <f t="shared" si="72"/>
        <v/>
      </c>
      <c r="T140" s="35"/>
      <c r="U140" s="32" t="str">
        <f t="shared" si="73"/>
        <v/>
      </c>
      <c r="V140" s="35"/>
      <c r="W140" s="36" t="str">
        <f t="shared" si="74"/>
        <v/>
      </c>
      <c r="X140" s="36" t="str">
        <f t="shared" si="75"/>
        <v/>
      </c>
      <c r="Y140" s="36" t="str">
        <f t="shared" si="76"/>
        <v/>
      </c>
      <c r="Z140" s="55"/>
      <c r="AA140" s="37"/>
      <c r="AB140" s="148"/>
      <c r="AC140" s="35"/>
      <c r="AD140" s="32" t="str">
        <f t="shared" si="77"/>
        <v/>
      </c>
      <c r="AE140" s="35"/>
      <c r="AF140" s="32" t="str">
        <f t="shared" si="78"/>
        <v/>
      </c>
      <c r="AG140" s="35"/>
      <c r="AH140" s="32" t="str">
        <f t="shared" si="79"/>
        <v/>
      </c>
      <c r="AI140" s="35"/>
      <c r="AJ140" s="36" t="str">
        <f t="shared" si="80"/>
        <v/>
      </c>
      <c r="AK140" s="36" t="str">
        <f t="shared" si="81"/>
        <v/>
      </c>
      <c r="AL140" s="36" t="str">
        <f t="shared" si="82"/>
        <v/>
      </c>
      <c r="AM140" s="55"/>
      <c r="AN140" s="34"/>
      <c r="AO140" s="148"/>
      <c r="AP140" s="34"/>
      <c r="AQ140" s="32" t="str">
        <f t="shared" si="83"/>
        <v/>
      </c>
      <c r="AR140" s="34"/>
      <c r="AS140" s="32" t="str">
        <f t="shared" si="84"/>
        <v/>
      </c>
      <c r="AT140" s="34"/>
      <c r="AU140" s="32" t="str">
        <f t="shared" si="85"/>
        <v/>
      </c>
      <c r="AV140" s="35"/>
      <c r="AW140" s="36" t="str">
        <f t="shared" si="86"/>
        <v/>
      </c>
      <c r="AX140" s="36" t="str">
        <f t="shared" si="87"/>
        <v/>
      </c>
      <c r="AY140" s="36" t="str">
        <f t="shared" si="88"/>
        <v/>
      </c>
      <c r="AZ140" s="55"/>
      <c r="BA140" s="34"/>
      <c r="BB140" s="148"/>
      <c r="BC140" s="34"/>
      <c r="BD140" s="32" t="str">
        <f t="shared" si="89"/>
        <v/>
      </c>
      <c r="BE140" s="34"/>
      <c r="BF140" s="32" t="str">
        <f t="shared" si="90"/>
        <v/>
      </c>
      <c r="BG140" s="34"/>
      <c r="BH140" s="32" t="str">
        <f t="shared" si="91"/>
        <v/>
      </c>
      <c r="BI140" s="34"/>
      <c r="BJ140" s="36" t="str">
        <f t="shared" si="92"/>
        <v/>
      </c>
      <c r="BK140" s="36" t="str">
        <f t="shared" si="93"/>
        <v/>
      </c>
      <c r="BL140" s="36" t="str">
        <f t="shared" si="94"/>
        <v/>
      </c>
      <c r="BM140" s="55"/>
      <c r="BN140" s="36" t="str">
        <f t="shared" si="95"/>
        <v/>
      </c>
      <c r="BO140" s="36" t="str">
        <f t="shared" si="96"/>
        <v/>
      </c>
      <c r="BP140" s="31"/>
      <c r="BQ140" s="38"/>
      <c r="BS140" s="120" t="e">
        <f t="shared" ca="1" si="67"/>
        <v>#REF!</v>
      </c>
      <c r="BT140" s="120" t="e">
        <f t="shared" ca="1" si="68"/>
        <v>#VALUE!</v>
      </c>
    </row>
    <row r="141" spans="1:72" s="10" customFormat="1" ht="25" customHeight="1" x14ac:dyDescent="0.2">
      <c r="A141" s="52" t="str">
        <f>IFERROR(IF(#REF!&lt;&gt;"",A140+1,""),"")</f>
        <v/>
      </c>
      <c r="B141" s="157" t="e">
        <f>CONCATENATE(#REF!,"-",#REF!,"--",F141,"---",#REF!)</f>
        <v>#REF!</v>
      </c>
      <c r="C141" s="157" t="e">
        <f t="shared" ca="1" si="66"/>
        <v>#VALUE!</v>
      </c>
      <c r="D141" s="29"/>
      <c r="E141" s="155" t="e">
        <f t="shared" si="69"/>
        <v>#VALUE!</v>
      </c>
      <c r="F141" s="155" t="e">
        <f t="shared" si="70"/>
        <v>#VALUE!</v>
      </c>
      <c r="G141" s="126"/>
      <c r="H141" s="151" t="e">
        <f ca="1">VLOOKUP(G141,CatProd!B:G,6,FALSE)</f>
        <v>#N/A</v>
      </c>
      <c r="I141" s="127"/>
      <c r="J141" s="175" t="e">
        <f ca="1">VLOOKUP(CONCATENATE(H141,"-",I141),CatProdSpec!H:I,2,FALSE)</f>
        <v>#N/A</v>
      </c>
      <c r="K141" s="51" t="str">
        <f ca="1">IFERROR(IF(OR(D141="",VLOOKUP(D141,CatCostInp!$E$2:$K$88,7,FALSE)=0),"",VLOOKUP(D141,CatCostInp!$E$2:$K$88,7,FALSE)),"")</f>
        <v/>
      </c>
      <c r="L141" s="30"/>
      <c r="M141" s="1" t="str">
        <f ca="1">IF(L141=Setup!$C$10,"Grant",IF(Pharmaceuticals!L141=Setup!$C$11,"Local",IF(Pharmaceuticals!L141=Setup!$C$12,"Other","")))</f>
        <v/>
      </c>
      <c r="N141" s="34"/>
      <c r="O141" s="148"/>
      <c r="P141" s="33"/>
      <c r="Q141" s="36" t="str">
        <f t="shared" si="71"/>
        <v/>
      </c>
      <c r="R141" s="35"/>
      <c r="S141" s="32" t="str">
        <f t="shared" si="72"/>
        <v/>
      </c>
      <c r="T141" s="35"/>
      <c r="U141" s="32" t="str">
        <f t="shared" si="73"/>
        <v/>
      </c>
      <c r="V141" s="35"/>
      <c r="W141" s="36" t="str">
        <f t="shared" si="74"/>
        <v/>
      </c>
      <c r="X141" s="36" t="str">
        <f t="shared" si="75"/>
        <v/>
      </c>
      <c r="Y141" s="36" t="str">
        <f t="shared" si="76"/>
        <v/>
      </c>
      <c r="Z141" s="55"/>
      <c r="AA141" s="37"/>
      <c r="AB141" s="148"/>
      <c r="AC141" s="35"/>
      <c r="AD141" s="32" t="str">
        <f t="shared" si="77"/>
        <v/>
      </c>
      <c r="AE141" s="35"/>
      <c r="AF141" s="32" t="str">
        <f t="shared" si="78"/>
        <v/>
      </c>
      <c r="AG141" s="35"/>
      <c r="AH141" s="32" t="str">
        <f t="shared" si="79"/>
        <v/>
      </c>
      <c r="AI141" s="35"/>
      <c r="AJ141" s="36" t="str">
        <f t="shared" si="80"/>
        <v/>
      </c>
      <c r="AK141" s="36" t="str">
        <f t="shared" si="81"/>
        <v/>
      </c>
      <c r="AL141" s="36" t="str">
        <f t="shared" si="82"/>
        <v/>
      </c>
      <c r="AM141" s="55"/>
      <c r="AN141" s="34"/>
      <c r="AO141" s="148"/>
      <c r="AP141" s="34"/>
      <c r="AQ141" s="32" t="str">
        <f t="shared" si="83"/>
        <v/>
      </c>
      <c r="AR141" s="34"/>
      <c r="AS141" s="32" t="str">
        <f t="shared" si="84"/>
        <v/>
      </c>
      <c r="AT141" s="34"/>
      <c r="AU141" s="32" t="str">
        <f t="shared" si="85"/>
        <v/>
      </c>
      <c r="AV141" s="35"/>
      <c r="AW141" s="36" t="str">
        <f t="shared" si="86"/>
        <v/>
      </c>
      <c r="AX141" s="36" t="str">
        <f t="shared" si="87"/>
        <v/>
      </c>
      <c r="AY141" s="36" t="str">
        <f t="shared" si="88"/>
        <v/>
      </c>
      <c r="AZ141" s="55"/>
      <c r="BA141" s="34"/>
      <c r="BB141" s="148"/>
      <c r="BC141" s="34"/>
      <c r="BD141" s="32" t="str">
        <f t="shared" si="89"/>
        <v/>
      </c>
      <c r="BE141" s="34"/>
      <c r="BF141" s="32" t="str">
        <f t="shared" si="90"/>
        <v/>
      </c>
      <c r="BG141" s="34"/>
      <c r="BH141" s="32" t="str">
        <f t="shared" si="91"/>
        <v/>
      </c>
      <c r="BI141" s="34"/>
      <c r="BJ141" s="36" t="str">
        <f t="shared" si="92"/>
        <v/>
      </c>
      <c r="BK141" s="36" t="str">
        <f t="shared" si="93"/>
        <v/>
      </c>
      <c r="BL141" s="36" t="str">
        <f t="shared" si="94"/>
        <v/>
      </c>
      <c r="BM141" s="55"/>
      <c r="BN141" s="36" t="str">
        <f t="shared" si="95"/>
        <v/>
      </c>
      <c r="BO141" s="36" t="str">
        <f t="shared" si="96"/>
        <v/>
      </c>
      <c r="BP141" s="31"/>
      <c r="BQ141" s="38"/>
      <c r="BS141" s="120" t="e">
        <f t="shared" ca="1" si="67"/>
        <v>#REF!</v>
      </c>
      <c r="BT141" s="120" t="e">
        <f t="shared" ca="1" si="68"/>
        <v>#VALUE!</v>
      </c>
    </row>
    <row r="142" spans="1:72" s="10" customFormat="1" ht="25" customHeight="1" x14ac:dyDescent="0.2">
      <c r="A142" s="52" t="str">
        <f>IFERROR(IF(#REF!&lt;&gt;"",A141+1,""),"")</f>
        <v/>
      </c>
      <c r="B142" s="157" t="e">
        <f>CONCATENATE(#REF!,"-",#REF!,"--",F142,"---",#REF!)</f>
        <v>#REF!</v>
      </c>
      <c r="C142" s="157" t="e">
        <f t="shared" ca="1" si="66"/>
        <v>#VALUE!</v>
      </c>
      <c r="D142" s="29"/>
      <c r="E142" s="155" t="e">
        <f t="shared" si="69"/>
        <v>#VALUE!</v>
      </c>
      <c r="F142" s="155" t="e">
        <f t="shared" si="70"/>
        <v>#VALUE!</v>
      </c>
      <c r="G142" s="126"/>
      <c r="H142" s="151" t="e">
        <f ca="1">VLOOKUP(G142,CatProd!B:G,6,FALSE)</f>
        <v>#N/A</v>
      </c>
      <c r="I142" s="127"/>
      <c r="J142" s="175" t="e">
        <f ca="1">VLOOKUP(CONCATENATE(H142,"-",I142),CatProdSpec!H:I,2,FALSE)</f>
        <v>#N/A</v>
      </c>
      <c r="K142" s="51" t="str">
        <f ca="1">IFERROR(IF(OR(D142="",VLOOKUP(D142,CatCostInp!$E$2:$K$88,7,FALSE)=0),"",VLOOKUP(D142,CatCostInp!$E$2:$K$88,7,FALSE)),"")</f>
        <v/>
      </c>
      <c r="L142" s="30"/>
      <c r="M142" s="1" t="str">
        <f ca="1">IF(L142=Setup!$C$10,"Grant",IF(Pharmaceuticals!L142=Setup!$C$11,"Local",IF(Pharmaceuticals!L142=Setup!$C$12,"Other","")))</f>
        <v/>
      </c>
      <c r="N142" s="34"/>
      <c r="O142" s="148"/>
      <c r="P142" s="33"/>
      <c r="Q142" s="36" t="str">
        <f t="shared" si="71"/>
        <v/>
      </c>
      <c r="R142" s="35"/>
      <c r="S142" s="32" t="str">
        <f t="shared" si="72"/>
        <v/>
      </c>
      <c r="T142" s="35"/>
      <c r="U142" s="32" t="str">
        <f t="shared" si="73"/>
        <v/>
      </c>
      <c r="V142" s="35"/>
      <c r="W142" s="36" t="str">
        <f t="shared" si="74"/>
        <v/>
      </c>
      <c r="X142" s="36" t="str">
        <f t="shared" si="75"/>
        <v/>
      </c>
      <c r="Y142" s="36" t="str">
        <f t="shared" si="76"/>
        <v/>
      </c>
      <c r="Z142" s="55"/>
      <c r="AA142" s="37"/>
      <c r="AB142" s="148"/>
      <c r="AC142" s="35"/>
      <c r="AD142" s="32" t="str">
        <f t="shared" si="77"/>
        <v/>
      </c>
      <c r="AE142" s="35"/>
      <c r="AF142" s="32" t="str">
        <f t="shared" si="78"/>
        <v/>
      </c>
      <c r="AG142" s="35"/>
      <c r="AH142" s="32" t="str">
        <f t="shared" si="79"/>
        <v/>
      </c>
      <c r="AI142" s="35"/>
      <c r="AJ142" s="36" t="str">
        <f t="shared" si="80"/>
        <v/>
      </c>
      <c r="AK142" s="36" t="str">
        <f t="shared" si="81"/>
        <v/>
      </c>
      <c r="AL142" s="36" t="str">
        <f t="shared" si="82"/>
        <v/>
      </c>
      <c r="AM142" s="55"/>
      <c r="AN142" s="34"/>
      <c r="AO142" s="148"/>
      <c r="AP142" s="34"/>
      <c r="AQ142" s="32" t="str">
        <f t="shared" si="83"/>
        <v/>
      </c>
      <c r="AR142" s="34"/>
      <c r="AS142" s="32" t="str">
        <f t="shared" si="84"/>
        <v/>
      </c>
      <c r="AT142" s="34"/>
      <c r="AU142" s="32" t="str">
        <f t="shared" si="85"/>
        <v/>
      </c>
      <c r="AV142" s="35"/>
      <c r="AW142" s="36" t="str">
        <f t="shared" si="86"/>
        <v/>
      </c>
      <c r="AX142" s="36" t="str">
        <f t="shared" si="87"/>
        <v/>
      </c>
      <c r="AY142" s="36" t="str">
        <f t="shared" si="88"/>
        <v/>
      </c>
      <c r="AZ142" s="55"/>
      <c r="BA142" s="34"/>
      <c r="BB142" s="148"/>
      <c r="BC142" s="34"/>
      <c r="BD142" s="32" t="str">
        <f t="shared" si="89"/>
        <v/>
      </c>
      <c r="BE142" s="34"/>
      <c r="BF142" s="32" t="str">
        <f t="shared" si="90"/>
        <v/>
      </c>
      <c r="BG142" s="34"/>
      <c r="BH142" s="32" t="str">
        <f t="shared" si="91"/>
        <v/>
      </c>
      <c r="BI142" s="34"/>
      <c r="BJ142" s="36" t="str">
        <f t="shared" si="92"/>
        <v/>
      </c>
      <c r="BK142" s="36" t="str">
        <f t="shared" si="93"/>
        <v/>
      </c>
      <c r="BL142" s="36" t="str">
        <f t="shared" si="94"/>
        <v/>
      </c>
      <c r="BM142" s="55"/>
      <c r="BN142" s="36" t="str">
        <f t="shared" si="95"/>
        <v/>
      </c>
      <c r="BO142" s="36" t="str">
        <f t="shared" si="96"/>
        <v/>
      </c>
      <c r="BP142" s="31"/>
      <c r="BQ142" s="38"/>
      <c r="BS142" s="120" t="e">
        <f t="shared" ca="1" si="67"/>
        <v>#REF!</v>
      </c>
      <c r="BT142" s="120" t="e">
        <f t="shared" ca="1" si="68"/>
        <v>#VALUE!</v>
      </c>
    </row>
    <row r="143" spans="1:72" s="10" customFormat="1" ht="25" customHeight="1" x14ac:dyDescent="0.2">
      <c r="A143" s="52" t="str">
        <f>IFERROR(IF(#REF!&lt;&gt;"",A142+1,""),"")</f>
        <v/>
      </c>
      <c r="B143" s="157" t="e">
        <f>CONCATENATE(#REF!,"-",#REF!,"--",F143,"---",#REF!)</f>
        <v>#REF!</v>
      </c>
      <c r="C143" s="157" t="e">
        <f t="shared" ca="1" si="66"/>
        <v>#VALUE!</v>
      </c>
      <c r="D143" s="29"/>
      <c r="E143" s="155" t="e">
        <f t="shared" si="69"/>
        <v>#VALUE!</v>
      </c>
      <c r="F143" s="155" t="e">
        <f t="shared" si="70"/>
        <v>#VALUE!</v>
      </c>
      <c r="G143" s="126"/>
      <c r="H143" s="151" t="e">
        <f ca="1">VLOOKUP(G143,CatProd!B:G,6,FALSE)</f>
        <v>#N/A</v>
      </c>
      <c r="I143" s="127"/>
      <c r="J143" s="175" t="e">
        <f ca="1">VLOOKUP(CONCATENATE(H143,"-",I143),CatProdSpec!H:I,2,FALSE)</f>
        <v>#N/A</v>
      </c>
      <c r="K143" s="51" t="str">
        <f ca="1">IFERROR(IF(OR(D143="",VLOOKUP(D143,CatCostInp!$E$2:$K$88,7,FALSE)=0),"",VLOOKUP(D143,CatCostInp!$E$2:$K$88,7,FALSE)),"")</f>
        <v/>
      </c>
      <c r="L143" s="30"/>
      <c r="M143" s="1" t="str">
        <f ca="1">IF(L143=Setup!$C$10,"Grant",IF(Pharmaceuticals!L143=Setup!$C$11,"Local",IF(Pharmaceuticals!L143=Setup!$C$12,"Other","")))</f>
        <v/>
      </c>
      <c r="N143" s="34"/>
      <c r="O143" s="148"/>
      <c r="P143" s="33"/>
      <c r="Q143" s="36" t="str">
        <f t="shared" si="71"/>
        <v/>
      </c>
      <c r="R143" s="35"/>
      <c r="S143" s="32" t="str">
        <f t="shared" si="72"/>
        <v/>
      </c>
      <c r="T143" s="35"/>
      <c r="U143" s="32" t="str">
        <f t="shared" si="73"/>
        <v/>
      </c>
      <c r="V143" s="35"/>
      <c r="W143" s="36" t="str">
        <f t="shared" si="74"/>
        <v/>
      </c>
      <c r="X143" s="36" t="str">
        <f t="shared" si="75"/>
        <v/>
      </c>
      <c r="Y143" s="36" t="str">
        <f t="shared" si="76"/>
        <v/>
      </c>
      <c r="Z143" s="55"/>
      <c r="AA143" s="37"/>
      <c r="AB143" s="148"/>
      <c r="AC143" s="35"/>
      <c r="AD143" s="32" t="str">
        <f t="shared" si="77"/>
        <v/>
      </c>
      <c r="AE143" s="35"/>
      <c r="AF143" s="32" t="str">
        <f t="shared" si="78"/>
        <v/>
      </c>
      <c r="AG143" s="35"/>
      <c r="AH143" s="32" t="str">
        <f t="shared" si="79"/>
        <v/>
      </c>
      <c r="AI143" s="35"/>
      <c r="AJ143" s="36" t="str">
        <f t="shared" si="80"/>
        <v/>
      </c>
      <c r="AK143" s="36" t="str">
        <f t="shared" si="81"/>
        <v/>
      </c>
      <c r="AL143" s="36" t="str">
        <f t="shared" si="82"/>
        <v/>
      </c>
      <c r="AM143" s="55"/>
      <c r="AN143" s="34"/>
      <c r="AO143" s="148"/>
      <c r="AP143" s="34"/>
      <c r="AQ143" s="32" t="str">
        <f t="shared" si="83"/>
        <v/>
      </c>
      <c r="AR143" s="34"/>
      <c r="AS143" s="32" t="str">
        <f t="shared" si="84"/>
        <v/>
      </c>
      <c r="AT143" s="34"/>
      <c r="AU143" s="32" t="str">
        <f t="shared" si="85"/>
        <v/>
      </c>
      <c r="AV143" s="35"/>
      <c r="AW143" s="36" t="str">
        <f t="shared" si="86"/>
        <v/>
      </c>
      <c r="AX143" s="36" t="str">
        <f t="shared" si="87"/>
        <v/>
      </c>
      <c r="AY143" s="36" t="str">
        <f t="shared" si="88"/>
        <v/>
      </c>
      <c r="AZ143" s="55"/>
      <c r="BA143" s="34"/>
      <c r="BB143" s="148"/>
      <c r="BC143" s="34"/>
      <c r="BD143" s="32" t="str">
        <f t="shared" si="89"/>
        <v/>
      </c>
      <c r="BE143" s="34"/>
      <c r="BF143" s="32" t="str">
        <f t="shared" si="90"/>
        <v/>
      </c>
      <c r="BG143" s="34"/>
      <c r="BH143" s="32" t="str">
        <f t="shared" si="91"/>
        <v/>
      </c>
      <c r="BI143" s="34"/>
      <c r="BJ143" s="36" t="str">
        <f t="shared" si="92"/>
        <v/>
      </c>
      <c r="BK143" s="36" t="str">
        <f t="shared" si="93"/>
        <v/>
      </c>
      <c r="BL143" s="36" t="str">
        <f t="shared" si="94"/>
        <v/>
      </c>
      <c r="BM143" s="55"/>
      <c r="BN143" s="36" t="str">
        <f t="shared" si="95"/>
        <v/>
      </c>
      <c r="BO143" s="36" t="str">
        <f t="shared" si="96"/>
        <v/>
      </c>
      <c r="BP143" s="31"/>
      <c r="BQ143" s="38"/>
      <c r="BS143" s="120" t="e">
        <f t="shared" ca="1" si="67"/>
        <v>#REF!</v>
      </c>
      <c r="BT143" s="120" t="e">
        <f t="shared" ca="1" si="68"/>
        <v>#VALUE!</v>
      </c>
    </row>
    <row r="144" spans="1:72" s="10" customFormat="1" ht="25" customHeight="1" x14ac:dyDescent="0.2">
      <c r="A144" s="52" t="str">
        <f>IFERROR(IF(#REF!&lt;&gt;"",A143+1,""),"")</f>
        <v/>
      </c>
      <c r="B144" s="157" t="e">
        <f>CONCATENATE(#REF!,"-",#REF!,"--",F144,"---",#REF!)</f>
        <v>#REF!</v>
      </c>
      <c r="C144" s="157" t="e">
        <f t="shared" ca="1" si="66"/>
        <v>#VALUE!</v>
      </c>
      <c r="D144" s="29"/>
      <c r="E144" s="155" t="e">
        <f t="shared" si="69"/>
        <v>#VALUE!</v>
      </c>
      <c r="F144" s="155" t="e">
        <f t="shared" si="70"/>
        <v>#VALUE!</v>
      </c>
      <c r="G144" s="126"/>
      <c r="H144" s="151" t="e">
        <f ca="1">VLOOKUP(G144,CatProd!B:G,6,FALSE)</f>
        <v>#N/A</v>
      </c>
      <c r="I144" s="127"/>
      <c r="J144" s="175" t="e">
        <f ca="1">VLOOKUP(CONCATENATE(H144,"-",I144),CatProdSpec!H:I,2,FALSE)</f>
        <v>#N/A</v>
      </c>
      <c r="K144" s="51" t="str">
        <f ca="1">IFERROR(IF(OR(D144="",VLOOKUP(D144,CatCostInp!$E$2:$K$88,7,FALSE)=0),"",VLOOKUP(D144,CatCostInp!$E$2:$K$88,7,FALSE)),"")</f>
        <v/>
      </c>
      <c r="L144" s="30"/>
      <c r="M144" s="1" t="str">
        <f ca="1">IF(L144=Setup!$C$10,"Grant",IF(Pharmaceuticals!L144=Setup!$C$11,"Local",IF(Pharmaceuticals!L144=Setup!$C$12,"Other","")))</f>
        <v/>
      </c>
      <c r="N144" s="34"/>
      <c r="O144" s="148"/>
      <c r="P144" s="33"/>
      <c r="Q144" s="36" t="str">
        <f t="shared" si="71"/>
        <v/>
      </c>
      <c r="R144" s="35"/>
      <c r="S144" s="32" t="str">
        <f t="shared" si="72"/>
        <v/>
      </c>
      <c r="T144" s="35"/>
      <c r="U144" s="32" t="str">
        <f t="shared" si="73"/>
        <v/>
      </c>
      <c r="V144" s="35"/>
      <c r="W144" s="36" t="str">
        <f t="shared" si="74"/>
        <v/>
      </c>
      <c r="X144" s="36" t="str">
        <f t="shared" si="75"/>
        <v/>
      </c>
      <c r="Y144" s="36" t="str">
        <f t="shared" si="76"/>
        <v/>
      </c>
      <c r="Z144" s="55"/>
      <c r="AA144" s="37"/>
      <c r="AB144" s="148"/>
      <c r="AC144" s="35"/>
      <c r="AD144" s="32" t="str">
        <f t="shared" si="77"/>
        <v/>
      </c>
      <c r="AE144" s="35"/>
      <c r="AF144" s="32" t="str">
        <f t="shared" si="78"/>
        <v/>
      </c>
      <c r="AG144" s="35"/>
      <c r="AH144" s="32" t="str">
        <f t="shared" si="79"/>
        <v/>
      </c>
      <c r="AI144" s="35"/>
      <c r="AJ144" s="36" t="str">
        <f t="shared" si="80"/>
        <v/>
      </c>
      <c r="AK144" s="36" t="str">
        <f t="shared" si="81"/>
        <v/>
      </c>
      <c r="AL144" s="36" t="str">
        <f t="shared" si="82"/>
        <v/>
      </c>
      <c r="AM144" s="55"/>
      <c r="AN144" s="34"/>
      <c r="AO144" s="148"/>
      <c r="AP144" s="34"/>
      <c r="AQ144" s="32" t="str">
        <f t="shared" si="83"/>
        <v/>
      </c>
      <c r="AR144" s="34"/>
      <c r="AS144" s="32" t="str">
        <f t="shared" si="84"/>
        <v/>
      </c>
      <c r="AT144" s="34"/>
      <c r="AU144" s="32" t="str">
        <f t="shared" si="85"/>
        <v/>
      </c>
      <c r="AV144" s="35"/>
      <c r="AW144" s="36" t="str">
        <f t="shared" si="86"/>
        <v/>
      </c>
      <c r="AX144" s="36" t="str">
        <f t="shared" si="87"/>
        <v/>
      </c>
      <c r="AY144" s="36" t="str">
        <f t="shared" si="88"/>
        <v/>
      </c>
      <c r="AZ144" s="55"/>
      <c r="BA144" s="34"/>
      <c r="BB144" s="148"/>
      <c r="BC144" s="34"/>
      <c r="BD144" s="32" t="str">
        <f t="shared" si="89"/>
        <v/>
      </c>
      <c r="BE144" s="34"/>
      <c r="BF144" s="32" t="str">
        <f t="shared" si="90"/>
        <v/>
      </c>
      <c r="BG144" s="34"/>
      <c r="BH144" s="32" t="str">
        <f t="shared" si="91"/>
        <v/>
      </c>
      <c r="BI144" s="34"/>
      <c r="BJ144" s="36" t="str">
        <f t="shared" si="92"/>
        <v/>
      </c>
      <c r="BK144" s="36" t="str">
        <f t="shared" si="93"/>
        <v/>
      </c>
      <c r="BL144" s="36" t="str">
        <f t="shared" si="94"/>
        <v/>
      </c>
      <c r="BM144" s="55"/>
      <c r="BN144" s="36" t="str">
        <f t="shared" si="95"/>
        <v/>
      </c>
      <c r="BO144" s="36" t="str">
        <f t="shared" si="96"/>
        <v/>
      </c>
      <c r="BP144" s="31"/>
      <c r="BQ144" s="38"/>
      <c r="BS144" s="120" t="e">
        <f t="shared" ca="1" si="67"/>
        <v>#REF!</v>
      </c>
      <c r="BT144" s="120" t="e">
        <f t="shared" ca="1" si="68"/>
        <v>#VALUE!</v>
      </c>
    </row>
    <row r="145" spans="1:72" s="10" customFormat="1" ht="25" customHeight="1" x14ac:dyDescent="0.2">
      <c r="A145" s="52" t="str">
        <f>IFERROR(IF(#REF!&lt;&gt;"",A144+1,""),"")</f>
        <v/>
      </c>
      <c r="B145" s="157" t="e">
        <f>CONCATENATE(#REF!,"-",#REF!,"--",F145,"---",#REF!)</f>
        <v>#REF!</v>
      </c>
      <c r="C145" s="157" t="e">
        <f t="shared" ca="1" si="66"/>
        <v>#VALUE!</v>
      </c>
      <c r="D145" s="29"/>
      <c r="E145" s="155" t="e">
        <f t="shared" si="69"/>
        <v>#VALUE!</v>
      </c>
      <c r="F145" s="155" t="e">
        <f t="shared" si="70"/>
        <v>#VALUE!</v>
      </c>
      <c r="G145" s="126"/>
      <c r="H145" s="151" t="e">
        <f ca="1">VLOOKUP(G145,CatProd!B:G,6,FALSE)</f>
        <v>#N/A</v>
      </c>
      <c r="I145" s="127"/>
      <c r="J145" s="175" t="e">
        <f ca="1">VLOOKUP(CONCATENATE(H145,"-",I145),CatProdSpec!H:I,2,FALSE)</f>
        <v>#N/A</v>
      </c>
      <c r="K145" s="51" t="str">
        <f ca="1">IFERROR(IF(OR(D145="",VLOOKUP(D145,CatCostInp!$E$2:$K$88,7,FALSE)=0),"",VLOOKUP(D145,CatCostInp!$E$2:$K$88,7,FALSE)),"")</f>
        <v/>
      </c>
      <c r="L145" s="30"/>
      <c r="M145" s="1" t="str">
        <f ca="1">IF(L145=Setup!$C$10,"Grant",IF(Pharmaceuticals!L145=Setup!$C$11,"Local",IF(Pharmaceuticals!L145=Setup!$C$12,"Other","")))</f>
        <v/>
      </c>
      <c r="N145" s="34"/>
      <c r="O145" s="148"/>
      <c r="P145" s="33"/>
      <c r="Q145" s="36" t="str">
        <f t="shared" si="71"/>
        <v/>
      </c>
      <c r="R145" s="35"/>
      <c r="S145" s="32" t="str">
        <f t="shared" si="72"/>
        <v/>
      </c>
      <c r="T145" s="35"/>
      <c r="U145" s="32" t="str">
        <f t="shared" si="73"/>
        <v/>
      </c>
      <c r="V145" s="35"/>
      <c r="W145" s="36" t="str">
        <f t="shared" si="74"/>
        <v/>
      </c>
      <c r="X145" s="36" t="str">
        <f t="shared" si="75"/>
        <v/>
      </c>
      <c r="Y145" s="36" t="str">
        <f t="shared" si="76"/>
        <v/>
      </c>
      <c r="Z145" s="55"/>
      <c r="AA145" s="37"/>
      <c r="AB145" s="148"/>
      <c r="AC145" s="35"/>
      <c r="AD145" s="32" t="str">
        <f t="shared" si="77"/>
        <v/>
      </c>
      <c r="AE145" s="35"/>
      <c r="AF145" s="32" t="str">
        <f t="shared" si="78"/>
        <v/>
      </c>
      <c r="AG145" s="35"/>
      <c r="AH145" s="32" t="str">
        <f t="shared" si="79"/>
        <v/>
      </c>
      <c r="AI145" s="35"/>
      <c r="AJ145" s="36" t="str">
        <f t="shared" si="80"/>
        <v/>
      </c>
      <c r="AK145" s="36" t="str">
        <f t="shared" si="81"/>
        <v/>
      </c>
      <c r="AL145" s="36" t="str">
        <f t="shared" si="82"/>
        <v/>
      </c>
      <c r="AM145" s="55"/>
      <c r="AN145" s="34"/>
      <c r="AO145" s="148"/>
      <c r="AP145" s="34"/>
      <c r="AQ145" s="32" t="str">
        <f t="shared" si="83"/>
        <v/>
      </c>
      <c r="AR145" s="34"/>
      <c r="AS145" s="32" t="str">
        <f t="shared" si="84"/>
        <v/>
      </c>
      <c r="AT145" s="34"/>
      <c r="AU145" s="32" t="str">
        <f t="shared" si="85"/>
        <v/>
      </c>
      <c r="AV145" s="35"/>
      <c r="AW145" s="36" t="str">
        <f t="shared" si="86"/>
        <v/>
      </c>
      <c r="AX145" s="36" t="str">
        <f t="shared" si="87"/>
        <v/>
      </c>
      <c r="AY145" s="36" t="str">
        <f t="shared" si="88"/>
        <v/>
      </c>
      <c r="AZ145" s="55"/>
      <c r="BA145" s="34"/>
      <c r="BB145" s="148"/>
      <c r="BC145" s="34"/>
      <c r="BD145" s="32" t="str">
        <f t="shared" si="89"/>
        <v/>
      </c>
      <c r="BE145" s="34"/>
      <c r="BF145" s="32" t="str">
        <f t="shared" si="90"/>
        <v/>
      </c>
      <c r="BG145" s="34"/>
      <c r="BH145" s="32" t="str">
        <f t="shared" si="91"/>
        <v/>
      </c>
      <c r="BI145" s="34"/>
      <c r="BJ145" s="36" t="str">
        <f t="shared" si="92"/>
        <v/>
      </c>
      <c r="BK145" s="36" t="str">
        <f t="shared" si="93"/>
        <v/>
      </c>
      <c r="BL145" s="36" t="str">
        <f t="shared" si="94"/>
        <v/>
      </c>
      <c r="BM145" s="55"/>
      <c r="BN145" s="36" t="str">
        <f t="shared" si="95"/>
        <v/>
      </c>
      <c r="BO145" s="36" t="str">
        <f t="shared" si="96"/>
        <v/>
      </c>
      <c r="BP145" s="31"/>
      <c r="BQ145" s="38"/>
      <c r="BS145" s="120" t="e">
        <f t="shared" ca="1" si="67"/>
        <v>#REF!</v>
      </c>
      <c r="BT145" s="120" t="e">
        <f t="shared" ca="1" si="68"/>
        <v>#VALUE!</v>
      </c>
    </row>
    <row r="146" spans="1:72" s="10" customFormat="1" ht="25" customHeight="1" x14ac:dyDescent="0.2">
      <c r="A146" s="52" t="str">
        <f>IFERROR(IF(#REF!&lt;&gt;"",A145+1,""),"")</f>
        <v/>
      </c>
      <c r="B146" s="157" t="e">
        <f>CONCATENATE(#REF!,"-",#REF!,"--",F146,"---",#REF!)</f>
        <v>#REF!</v>
      </c>
      <c r="C146" s="157" t="e">
        <f t="shared" ca="1" si="66"/>
        <v>#VALUE!</v>
      </c>
      <c r="D146" s="29"/>
      <c r="E146" s="155" t="e">
        <f t="shared" si="69"/>
        <v>#VALUE!</v>
      </c>
      <c r="F146" s="155" t="e">
        <f t="shared" si="70"/>
        <v>#VALUE!</v>
      </c>
      <c r="G146" s="126"/>
      <c r="H146" s="151" t="e">
        <f ca="1">VLOOKUP(G146,CatProd!B:G,6,FALSE)</f>
        <v>#N/A</v>
      </c>
      <c r="I146" s="127"/>
      <c r="J146" s="175" t="e">
        <f ca="1">VLOOKUP(CONCATENATE(H146,"-",I146),CatProdSpec!H:I,2,FALSE)</f>
        <v>#N/A</v>
      </c>
      <c r="K146" s="51" t="str">
        <f ca="1">IFERROR(IF(OR(D146="",VLOOKUP(D146,CatCostInp!$E$2:$K$88,7,FALSE)=0),"",VLOOKUP(D146,CatCostInp!$E$2:$K$88,7,FALSE)),"")</f>
        <v/>
      </c>
      <c r="L146" s="30"/>
      <c r="M146" s="1" t="str">
        <f ca="1">IF(L146=Setup!$C$10,"Grant",IF(Pharmaceuticals!L146=Setup!$C$11,"Local",IF(Pharmaceuticals!L146=Setup!$C$12,"Other","")))</f>
        <v/>
      </c>
      <c r="N146" s="34"/>
      <c r="O146" s="148"/>
      <c r="P146" s="33"/>
      <c r="Q146" s="36" t="str">
        <f t="shared" si="71"/>
        <v/>
      </c>
      <c r="R146" s="35"/>
      <c r="S146" s="32" t="str">
        <f t="shared" si="72"/>
        <v/>
      </c>
      <c r="T146" s="35"/>
      <c r="U146" s="32" t="str">
        <f t="shared" si="73"/>
        <v/>
      </c>
      <c r="V146" s="35"/>
      <c r="W146" s="36" t="str">
        <f t="shared" si="74"/>
        <v/>
      </c>
      <c r="X146" s="36" t="str">
        <f t="shared" si="75"/>
        <v/>
      </c>
      <c r="Y146" s="36" t="str">
        <f t="shared" si="76"/>
        <v/>
      </c>
      <c r="Z146" s="55"/>
      <c r="AA146" s="37"/>
      <c r="AB146" s="148"/>
      <c r="AC146" s="35"/>
      <c r="AD146" s="32" t="str">
        <f t="shared" si="77"/>
        <v/>
      </c>
      <c r="AE146" s="35"/>
      <c r="AF146" s="32" t="str">
        <f t="shared" si="78"/>
        <v/>
      </c>
      <c r="AG146" s="35"/>
      <c r="AH146" s="32" t="str">
        <f t="shared" si="79"/>
        <v/>
      </c>
      <c r="AI146" s="35"/>
      <c r="AJ146" s="36" t="str">
        <f t="shared" si="80"/>
        <v/>
      </c>
      <c r="AK146" s="36" t="str">
        <f t="shared" si="81"/>
        <v/>
      </c>
      <c r="AL146" s="36" t="str">
        <f t="shared" si="82"/>
        <v/>
      </c>
      <c r="AM146" s="55"/>
      <c r="AN146" s="34"/>
      <c r="AO146" s="148"/>
      <c r="AP146" s="34"/>
      <c r="AQ146" s="32" t="str">
        <f t="shared" si="83"/>
        <v/>
      </c>
      <c r="AR146" s="34"/>
      <c r="AS146" s="32" t="str">
        <f t="shared" si="84"/>
        <v/>
      </c>
      <c r="AT146" s="34"/>
      <c r="AU146" s="32" t="str">
        <f t="shared" si="85"/>
        <v/>
      </c>
      <c r="AV146" s="35"/>
      <c r="AW146" s="36" t="str">
        <f t="shared" si="86"/>
        <v/>
      </c>
      <c r="AX146" s="36" t="str">
        <f t="shared" si="87"/>
        <v/>
      </c>
      <c r="AY146" s="36" t="str">
        <f t="shared" si="88"/>
        <v/>
      </c>
      <c r="AZ146" s="55"/>
      <c r="BA146" s="34"/>
      <c r="BB146" s="148"/>
      <c r="BC146" s="34"/>
      <c r="BD146" s="32" t="str">
        <f t="shared" si="89"/>
        <v/>
      </c>
      <c r="BE146" s="34"/>
      <c r="BF146" s="32" t="str">
        <f t="shared" si="90"/>
        <v/>
      </c>
      <c r="BG146" s="34"/>
      <c r="BH146" s="32" t="str">
        <f t="shared" si="91"/>
        <v/>
      </c>
      <c r="BI146" s="34"/>
      <c r="BJ146" s="36" t="str">
        <f t="shared" si="92"/>
        <v/>
      </c>
      <c r="BK146" s="36" t="str">
        <f t="shared" si="93"/>
        <v/>
      </c>
      <c r="BL146" s="36" t="str">
        <f t="shared" si="94"/>
        <v/>
      </c>
      <c r="BM146" s="55"/>
      <c r="BN146" s="36" t="str">
        <f t="shared" si="95"/>
        <v/>
      </c>
      <c r="BO146" s="36" t="str">
        <f t="shared" si="96"/>
        <v/>
      </c>
      <c r="BP146" s="31"/>
      <c r="BQ146" s="38"/>
      <c r="BS146" s="120" t="e">
        <f t="shared" ca="1" si="67"/>
        <v>#REF!</v>
      </c>
      <c r="BT146" s="120" t="e">
        <f t="shared" ca="1" si="68"/>
        <v>#VALUE!</v>
      </c>
    </row>
    <row r="147" spans="1:72" s="10" customFormat="1" ht="25" customHeight="1" x14ac:dyDescent="0.2">
      <c r="A147" s="52" t="str">
        <f>IFERROR(IF(#REF!&lt;&gt;"",A146+1,""),"")</f>
        <v/>
      </c>
      <c r="B147" s="157" t="e">
        <f>CONCATENATE(#REF!,"-",#REF!,"--",F147,"---",#REF!)</f>
        <v>#REF!</v>
      </c>
      <c r="C147" s="157" t="e">
        <f t="shared" ca="1" si="66"/>
        <v>#VALUE!</v>
      </c>
      <c r="D147" s="29"/>
      <c r="E147" s="155" t="e">
        <f t="shared" si="69"/>
        <v>#VALUE!</v>
      </c>
      <c r="F147" s="155" t="e">
        <f t="shared" si="70"/>
        <v>#VALUE!</v>
      </c>
      <c r="G147" s="126"/>
      <c r="H147" s="151" t="e">
        <f ca="1">VLOOKUP(G147,CatProd!B:G,6,FALSE)</f>
        <v>#N/A</v>
      </c>
      <c r="I147" s="127"/>
      <c r="J147" s="175" t="e">
        <f ca="1">VLOOKUP(CONCATENATE(H147,"-",I147),CatProdSpec!H:I,2,FALSE)</f>
        <v>#N/A</v>
      </c>
      <c r="K147" s="51" t="str">
        <f ca="1">IFERROR(IF(OR(D147="",VLOOKUP(D147,CatCostInp!$E$2:$K$88,7,FALSE)=0),"",VLOOKUP(D147,CatCostInp!$E$2:$K$88,7,FALSE)),"")</f>
        <v/>
      </c>
      <c r="L147" s="30"/>
      <c r="M147" s="1" t="str">
        <f ca="1">IF(L147=Setup!$C$10,"Grant",IF(Pharmaceuticals!L147=Setup!$C$11,"Local",IF(Pharmaceuticals!L147=Setup!$C$12,"Other","")))</f>
        <v/>
      </c>
      <c r="N147" s="34"/>
      <c r="O147" s="148"/>
      <c r="P147" s="33"/>
      <c r="Q147" s="36" t="str">
        <f t="shared" si="71"/>
        <v/>
      </c>
      <c r="R147" s="35"/>
      <c r="S147" s="32" t="str">
        <f t="shared" si="72"/>
        <v/>
      </c>
      <c r="T147" s="35"/>
      <c r="U147" s="32" t="str">
        <f t="shared" si="73"/>
        <v/>
      </c>
      <c r="V147" s="35"/>
      <c r="W147" s="36" t="str">
        <f t="shared" si="74"/>
        <v/>
      </c>
      <c r="X147" s="36" t="str">
        <f t="shared" si="75"/>
        <v/>
      </c>
      <c r="Y147" s="36" t="str">
        <f t="shared" si="76"/>
        <v/>
      </c>
      <c r="Z147" s="55"/>
      <c r="AA147" s="37"/>
      <c r="AB147" s="148"/>
      <c r="AC147" s="35"/>
      <c r="AD147" s="32" t="str">
        <f t="shared" si="77"/>
        <v/>
      </c>
      <c r="AE147" s="35"/>
      <c r="AF147" s="32" t="str">
        <f t="shared" si="78"/>
        <v/>
      </c>
      <c r="AG147" s="35"/>
      <c r="AH147" s="32" t="str">
        <f t="shared" si="79"/>
        <v/>
      </c>
      <c r="AI147" s="35"/>
      <c r="AJ147" s="36" t="str">
        <f t="shared" si="80"/>
        <v/>
      </c>
      <c r="AK147" s="36" t="str">
        <f t="shared" si="81"/>
        <v/>
      </c>
      <c r="AL147" s="36" t="str">
        <f t="shared" si="82"/>
        <v/>
      </c>
      <c r="AM147" s="55"/>
      <c r="AN147" s="34"/>
      <c r="AO147" s="148"/>
      <c r="AP147" s="34"/>
      <c r="AQ147" s="32" t="str">
        <f t="shared" si="83"/>
        <v/>
      </c>
      <c r="AR147" s="34"/>
      <c r="AS147" s="32" t="str">
        <f t="shared" si="84"/>
        <v/>
      </c>
      <c r="AT147" s="34"/>
      <c r="AU147" s="32" t="str">
        <f t="shared" si="85"/>
        <v/>
      </c>
      <c r="AV147" s="35"/>
      <c r="AW147" s="36" t="str">
        <f t="shared" si="86"/>
        <v/>
      </c>
      <c r="AX147" s="36" t="str">
        <f t="shared" si="87"/>
        <v/>
      </c>
      <c r="AY147" s="36" t="str">
        <f t="shared" si="88"/>
        <v/>
      </c>
      <c r="AZ147" s="55"/>
      <c r="BA147" s="34"/>
      <c r="BB147" s="148"/>
      <c r="BC147" s="34"/>
      <c r="BD147" s="32" t="str">
        <f t="shared" si="89"/>
        <v/>
      </c>
      <c r="BE147" s="34"/>
      <c r="BF147" s="32" t="str">
        <f t="shared" si="90"/>
        <v/>
      </c>
      <c r="BG147" s="34"/>
      <c r="BH147" s="32" t="str">
        <f t="shared" si="91"/>
        <v/>
      </c>
      <c r="BI147" s="34"/>
      <c r="BJ147" s="36" t="str">
        <f t="shared" si="92"/>
        <v/>
      </c>
      <c r="BK147" s="36" t="str">
        <f t="shared" si="93"/>
        <v/>
      </c>
      <c r="BL147" s="36" t="str">
        <f t="shared" si="94"/>
        <v/>
      </c>
      <c r="BM147" s="55"/>
      <c r="BN147" s="36" t="str">
        <f t="shared" si="95"/>
        <v/>
      </c>
      <c r="BO147" s="36" t="str">
        <f t="shared" si="96"/>
        <v/>
      </c>
      <c r="BP147" s="31"/>
      <c r="BQ147" s="38"/>
      <c r="BS147" s="120" t="e">
        <f t="shared" ca="1" si="67"/>
        <v>#REF!</v>
      </c>
      <c r="BT147" s="120" t="e">
        <f t="shared" ca="1" si="68"/>
        <v>#VALUE!</v>
      </c>
    </row>
    <row r="148" spans="1:72" s="10" customFormat="1" ht="25" customHeight="1" x14ac:dyDescent="0.2">
      <c r="A148" s="52" t="str">
        <f>IFERROR(IF(#REF!&lt;&gt;"",A147+1,""),"")</f>
        <v/>
      </c>
      <c r="B148" s="157" t="e">
        <f>CONCATENATE(#REF!,"-",#REF!,"--",F148,"---",#REF!)</f>
        <v>#REF!</v>
      </c>
      <c r="C148" s="157" t="e">
        <f t="shared" ca="1" si="66"/>
        <v>#VALUE!</v>
      </c>
      <c r="D148" s="29"/>
      <c r="E148" s="155" t="e">
        <f t="shared" si="69"/>
        <v>#VALUE!</v>
      </c>
      <c r="F148" s="155" t="e">
        <f t="shared" si="70"/>
        <v>#VALUE!</v>
      </c>
      <c r="G148" s="126"/>
      <c r="H148" s="151" t="e">
        <f ca="1">VLOOKUP(G148,CatProd!B:G,6,FALSE)</f>
        <v>#N/A</v>
      </c>
      <c r="I148" s="127"/>
      <c r="J148" s="175" t="e">
        <f ca="1">VLOOKUP(CONCATENATE(H148,"-",I148),CatProdSpec!H:I,2,FALSE)</f>
        <v>#N/A</v>
      </c>
      <c r="K148" s="51" t="str">
        <f ca="1">IFERROR(IF(OR(D148="",VLOOKUP(D148,CatCostInp!$E$2:$K$88,7,FALSE)=0),"",VLOOKUP(D148,CatCostInp!$E$2:$K$88,7,FALSE)),"")</f>
        <v/>
      </c>
      <c r="L148" s="30"/>
      <c r="M148" s="1" t="str">
        <f ca="1">IF(L148=Setup!$C$10,"Grant",IF(Pharmaceuticals!L148=Setup!$C$11,"Local",IF(Pharmaceuticals!L148=Setup!$C$12,"Other","")))</f>
        <v/>
      </c>
      <c r="N148" s="34"/>
      <c r="O148" s="148"/>
      <c r="P148" s="33"/>
      <c r="Q148" s="36" t="str">
        <f t="shared" si="71"/>
        <v/>
      </c>
      <c r="R148" s="35"/>
      <c r="S148" s="32" t="str">
        <f t="shared" si="72"/>
        <v/>
      </c>
      <c r="T148" s="35"/>
      <c r="U148" s="32" t="str">
        <f t="shared" si="73"/>
        <v/>
      </c>
      <c r="V148" s="35"/>
      <c r="W148" s="36" t="str">
        <f t="shared" si="74"/>
        <v/>
      </c>
      <c r="X148" s="36" t="str">
        <f t="shared" si="75"/>
        <v/>
      </c>
      <c r="Y148" s="36" t="str">
        <f t="shared" si="76"/>
        <v/>
      </c>
      <c r="Z148" s="55"/>
      <c r="AA148" s="37"/>
      <c r="AB148" s="148"/>
      <c r="AC148" s="35"/>
      <c r="AD148" s="32" t="str">
        <f t="shared" si="77"/>
        <v/>
      </c>
      <c r="AE148" s="35"/>
      <c r="AF148" s="32" t="str">
        <f t="shared" si="78"/>
        <v/>
      </c>
      <c r="AG148" s="35"/>
      <c r="AH148" s="32" t="str">
        <f t="shared" si="79"/>
        <v/>
      </c>
      <c r="AI148" s="35"/>
      <c r="AJ148" s="36" t="str">
        <f t="shared" si="80"/>
        <v/>
      </c>
      <c r="AK148" s="36" t="str">
        <f t="shared" si="81"/>
        <v/>
      </c>
      <c r="AL148" s="36" t="str">
        <f t="shared" si="82"/>
        <v/>
      </c>
      <c r="AM148" s="55"/>
      <c r="AN148" s="34"/>
      <c r="AO148" s="148"/>
      <c r="AP148" s="34"/>
      <c r="AQ148" s="32" t="str">
        <f t="shared" si="83"/>
        <v/>
      </c>
      <c r="AR148" s="34"/>
      <c r="AS148" s="32" t="str">
        <f t="shared" si="84"/>
        <v/>
      </c>
      <c r="AT148" s="34"/>
      <c r="AU148" s="32" t="str">
        <f t="shared" si="85"/>
        <v/>
      </c>
      <c r="AV148" s="35"/>
      <c r="AW148" s="36" t="str">
        <f t="shared" si="86"/>
        <v/>
      </c>
      <c r="AX148" s="36" t="str">
        <f t="shared" si="87"/>
        <v/>
      </c>
      <c r="AY148" s="36" t="str">
        <f t="shared" si="88"/>
        <v/>
      </c>
      <c r="AZ148" s="55"/>
      <c r="BA148" s="34"/>
      <c r="BB148" s="148"/>
      <c r="BC148" s="34"/>
      <c r="BD148" s="32" t="str">
        <f t="shared" si="89"/>
        <v/>
      </c>
      <c r="BE148" s="34"/>
      <c r="BF148" s="32" t="str">
        <f t="shared" si="90"/>
        <v/>
      </c>
      <c r="BG148" s="34"/>
      <c r="BH148" s="32" t="str">
        <f t="shared" si="91"/>
        <v/>
      </c>
      <c r="BI148" s="34"/>
      <c r="BJ148" s="36" t="str">
        <f t="shared" si="92"/>
        <v/>
      </c>
      <c r="BK148" s="36" t="str">
        <f t="shared" si="93"/>
        <v/>
      </c>
      <c r="BL148" s="36" t="str">
        <f t="shared" si="94"/>
        <v/>
      </c>
      <c r="BM148" s="55"/>
      <c r="BN148" s="36" t="str">
        <f t="shared" si="95"/>
        <v/>
      </c>
      <c r="BO148" s="36" t="str">
        <f t="shared" si="96"/>
        <v/>
      </c>
      <c r="BP148" s="31"/>
      <c r="BQ148" s="38"/>
      <c r="BS148" s="120" t="e">
        <f t="shared" ca="1" si="67"/>
        <v>#REF!</v>
      </c>
      <c r="BT148" s="120" t="e">
        <f t="shared" ca="1" si="68"/>
        <v>#VALUE!</v>
      </c>
    </row>
    <row r="149" spans="1:72" s="10" customFormat="1" ht="25" customHeight="1" x14ac:dyDescent="0.2">
      <c r="A149" s="52" t="str">
        <f>IFERROR(IF(#REF!&lt;&gt;"",A148+1,""),"")</f>
        <v/>
      </c>
      <c r="B149" s="157" t="e">
        <f>CONCATENATE(#REF!,"-",#REF!,"--",F149,"---",#REF!)</f>
        <v>#REF!</v>
      </c>
      <c r="C149" s="157" t="e">
        <f t="shared" ca="1" si="66"/>
        <v>#VALUE!</v>
      </c>
      <c r="D149" s="29"/>
      <c r="E149" s="155" t="e">
        <f t="shared" si="69"/>
        <v>#VALUE!</v>
      </c>
      <c r="F149" s="155" t="e">
        <f t="shared" si="70"/>
        <v>#VALUE!</v>
      </c>
      <c r="G149" s="126"/>
      <c r="H149" s="151" t="e">
        <f ca="1">VLOOKUP(G149,CatProd!B:G,6,FALSE)</f>
        <v>#N/A</v>
      </c>
      <c r="I149" s="127"/>
      <c r="J149" s="175" t="e">
        <f ca="1">VLOOKUP(CONCATENATE(H149,"-",I149),CatProdSpec!H:I,2,FALSE)</f>
        <v>#N/A</v>
      </c>
      <c r="K149" s="51" t="str">
        <f ca="1">IFERROR(IF(OR(D149="",VLOOKUP(D149,CatCostInp!$E$2:$K$88,7,FALSE)=0),"",VLOOKUP(D149,CatCostInp!$E$2:$K$88,7,FALSE)),"")</f>
        <v/>
      </c>
      <c r="L149" s="30"/>
      <c r="M149" s="1" t="str">
        <f ca="1">IF(L149=Setup!$C$10,"Grant",IF(Pharmaceuticals!L149=Setup!$C$11,"Local",IF(Pharmaceuticals!L149=Setup!$C$12,"Other","")))</f>
        <v/>
      </c>
      <c r="N149" s="34"/>
      <c r="O149" s="148"/>
      <c r="P149" s="33"/>
      <c r="Q149" s="36" t="str">
        <f t="shared" si="71"/>
        <v/>
      </c>
      <c r="R149" s="35"/>
      <c r="S149" s="32" t="str">
        <f t="shared" si="72"/>
        <v/>
      </c>
      <c r="T149" s="35"/>
      <c r="U149" s="32" t="str">
        <f t="shared" si="73"/>
        <v/>
      </c>
      <c r="V149" s="35"/>
      <c r="W149" s="36" t="str">
        <f t="shared" si="74"/>
        <v/>
      </c>
      <c r="X149" s="36" t="str">
        <f t="shared" si="75"/>
        <v/>
      </c>
      <c r="Y149" s="36" t="str">
        <f t="shared" si="76"/>
        <v/>
      </c>
      <c r="Z149" s="55"/>
      <c r="AA149" s="37"/>
      <c r="AB149" s="148"/>
      <c r="AC149" s="35"/>
      <c r="AD149" s="32" t="str">
        <f t="shared" si="77"/>
        <v/>
      </c>
      <c r="AE149" s="35"/>
      <c r="AF149" s="32" t="str">
        <f t="shared" si="78"/>
        <v/>
      </c>
      <c r="AG149" s="35"/>
      <c r="AH149" s="32" t="str">
        <f t="shared" si="79"/>
        <v/>
      </c>
      <c r="AI149" s="35"/>
      <c r="AJ149" s="36" t="str">
        <f t="shared" si="80"/>
        <v/>
      </c>
      <c r="AK149" s="36" t="str">
        <f t="shared" si="81"/>
        <v/>
      </c>
      <c r="AL149" s="36" t="str">
        <f t="shared" si="82"/>
        <v/>
      </c>
      <c r="AM149" s="55"/>
      <c r="AN149" s="34"/>
      <c r="AO149" s="148"/>
      <c r="AP149" s="34"/>
      <c r="AQ149" s="32" t="str">
        <f t="shared" si="83"/>
        <v/>
      </c>
      <c r="AR149" s="34"/>
      <c r="AS149" s="32" t="str">
        <f t="shared" si="84"/>
        <v/>
      </c>
      <c r="AT149" s="34"/>
      <c r="AU149" s="32" t="str">
        <f t="shared" si="85"/>
        <v/>
      </c>
      <c r="AV149" s="35"/>
      <c r="AW149" s="36" t="str">
        <f t="shared" si="86"/>
        <v/>
      </c>
      <c r="AX149" s="36" t="str">
        <f t="shared" si="87"/>
        <v/>
      </c>
      <c r="AY149" s="36" t="str">
        <f t="shared" si="88"/>
        <v/>
      </c>
      <c r="AZ149" s="55"/>
      <c r="BA149" s="34"/>
      <c r="BB149" s="148"/>
      <c r="BC149" s="34"/>
      <c r="BD149" s="32" t="str">
        <f t="shared" si="89"/>
        <v/>
      </c>
      <c r="BE149" s="34"/>
      <c r="BF149" s="32" t="str">
        <f t="shared" si="90"/>
        <v/>
      </c>
      <c r="BG149" s="34"/>
      <c r="BH149" s="32" t="str">
        <f t="shared" si="91"/>
        <v/>
      </c>
      <c r="BI149" s="34"/>
      <c r="BJ149" s="36" t="str">
        <f t="shared" si="92"/>
        <v/>
      </c>
      <c r="BK149" s="36" t="str">
        <f t="shared" si="93"/>
        <v/>
      </c>
      <c r="BL149" s="36" t="str">
        <f t="shared" si="94"/>
        <v/>
      </c>
      <c r="BM149" s="55"/>
      <c r="BN149" s="36" t="str">
        <f t="shared" si="95"/>
        <v/>
      </c>
      <c r="BO149" s="36" t="str">
        <f t="shared" si="96"/>
        <v/>
      </c>
      <c r="BP149" s="31"/>
      <c r="BQ149" s="38"/>
      <c r="BS149" s="120" t="e">
        <f t="shared" ca="1" si="67"/>
        <v>#REF!</v>
      </c>
      <c r="BT149" s="120" t="e">
        <f t="shared" ca="1" si="68"/>
        <v>#VALUE!</v>
      </c>
    </row>
    <row r="150" spans="1:72" s="10" customFormat="1" ht="25" customHeight="1" x14ac:dyDescent="0.2">
      <c r="A150" s="52" t="str">
        <f>IFERROR(IF(#REF!&lt;&gt;"",A149+1,""),"")</f>
        <v/>
      </c>
      <c r="B150" s="157" t="e">
        <f>CONCATENATE(#REF!,"-",#REF!,"--",F150,"---",#REF!)</f>
        <v>#REF!</v>
      </c>
      <c r="C150" s="157" t="e">
        <f t="shared" ca="1" si="66"/>
        <v>#VALUE!</v>
      </c>
      <c r="D150" s="29"/>
      <c r="E150" s="155" t="e">
        <f t="shared" si="69"/>
        <v>#VALUE!</v>
      </c>
      <c r="F150" s="155" t="e">
        <f t="shared" si="70"/>
        <v>#VALUE!</v>
      </c>
      <c r="G150" s="126"/>
      <c r="H150" s="151" t="e">
        <f ca="1">VLOOKUP(G150,CatProd!B:G,6,FALSE)</f>
        <v>#N/A</v>
      </c>
      <c r="I150" s="127"/>
      <c r="J150" s="175" t="e">
        <f ca="1">VLOOKUP(CONCATENATE(H150,"-",I150),CatProdSpec!H:I,2,FALSE)</f>
        <v>#N/A</v>
      </c>
      <c r="K150" s="51" t="str">
        <f ca="1">IFERROR(IF(OR(D150="",VLOOKUP(D150,CatCostInp!$E$2:$K$88,7,FALSE)=0),"",VLOOKUP(D150,CatCostInp!$E$2:$K$88,7,FALSE)),"")</f>
        <v/>
      </c>
      <c r="L150" s="30"/>
      <c r="M150" s="1" t="str">
        <f ca="1">IF(L150=Setup!$C$10,"Grant",IF(Pharmaceuticals!L150=Setup!$C$11,"Local",IF(Pharmaceuticals!L150=Setup!$C$12,"Other","")))</f>
        <v/>
      </c>
      <c r="N150" s="34"/>
      <c r="O150" s="148"/>
      <c r="P150" s="33"/>
      <c r="Q150" s="36" t="str">
        <f t="shared" si="71"/>
        <v/>
      </c>
      <c r="R150" s="35"/>
      <c r="S150" s="32" t="str">
        <f t="shared" si="72"/>
        <v/>
      </c>
      <c r="T150" s="35"/>
      <c r="U150" s="32" t="str">
        <f t="shared" si="73"/>
        <v/>
      </c>
      <c r="V150" s="35"/>
      <c r="W150" s="36" t="str">
        <f t="shared" si="74"/>
        <v/>
      </c>
      <c r="X150" s="36" t="str">
        <f t="shared" si="75"/>
        <v/>
      </c>
      <c r="Y150" s="36" t="str">
        <f t="shared" si="76"/>
        <v/>
      </c>
      <c r="Z150" s="55"/>
      <c r="AA150" s="37"/>
      <c r="AB150" s="148"/>
      <c r="AC150" s="35"/>
      <c r="AD150" s="32" t="str">
        <f t="shared" si="77"/>
        <v/>
      </c>
      <c r="AE150" s="35"/>
      <c r="AF150" s="32" t="str">
        <f t="shared" si="78"/>
        <v/>
      </c>
      <c r="AG150" s="35"/>
      <c r="AH150" s="32" t="str">
        <f t="shared" si="79"/>
        <v/>
      </c>
      <c r="AI150" s="35"/>
      <c r="AJ150" s="36" t="str">
        <f t="shared" si="80"/>
        <v/>
      </c>
      <c r="AK150" s="36" t="str">
        <f t="shared" si="81"/>
        <v/>
      </c>
      <c r="AL150" s="36" t="str">
        <f t="shared" si="82"/>
        <v/>
      </c>
      <c r="AM150" s="55"/>
      <c r="AN150" s="34"/>
      <c r="AO150" s="148"/>
      <c r="AP150" s="34"/>
      <c r="AQ150" s="32" t="str">
        <f t="shared" si="83"/>
        <v/>
      </c>
      <c r="AR150" s="34"/>
      <c r="AS150" s="32" t="str">
        <f t="shared" si="84"/>
        <v/>
      </c>
      <c r="AT150" s="34"/>
      <c r="AU150" s="32" t="str">
        <f t="shared" si="85"/>
        <v/>
      </c>
      <c r="AV150" s="35"/>
      <c r="AW150" s="36" t="str">
        <f t="shared" si="86"/>
        <v/>
      </c>
      <c r="AX150" s="36" t="str">
        <f t="shared" si="87"/>
        <v/>
      </c>
      <c r="AY150" s="36" t="str">
        <f t="shared" si="88"/>
        <v/>
      </c>
      <c r="AZ150" s="55"/>
      <c r="BA150" s="34"/>
      <c r="BB150" s="148"/>
      <c r="BC150" s="34"/>
      <c r="BD150" s="32" t="str">
        <f t="shared" si="89"/>
        <v/>
      </c>
      <c r="BE150" s="34"/>
      <c r="BF150" s="32" t="str">
        <f t="shared" si="90"/>
        <v/>
      </c>
      <c r="BG150" s="34"/>
      <c r="BH150" s="32" t="str">
        <f t="shared" si="91"/>
        <v/>
      </c>
      <c r="BI150" s="34"/>
      <c r="BJ150" s="36" t="str">
        <f t="shared" si="92"/>
        <v/>
      </c>
      <c r="BK150" s="36" t="str">
        <f t="shared" si="93"/>
        <v/>
      </c>
      <c r="BL150" s="36" t="str">
        <f t="shared" si="94"/>
        <v/>
      </c>
      <c r="BM150" s="55"/>
      <c r="BN150" s="36" t="str">
        <f t="shared" si="95"/>
        <v/>
      </c>
      <c r="BO150" s="36" t="str">
        <f t="shared" si="96"/>
        <v/>
      </c>
      <c r="BP150" s="31"/>
      <c r="BQ150" s="38"/>
      <c r="BS150" s="120" t="e">
        <f t="shared" ca="1" si="67"/>
        <v>#REF!</v>
      </c>
      <c r="BT150" s="120" t="e">
        <f t="shared" ca="1" si="68"/>
        <v>#VALUE!</v>
      </c>
    </row>
    <row r="151" spans="1:72" s="10" customFormat="1" ht="25" customHeight="1" x14ac:dyDescent="0.2">
      <c r="A151" s="52" t="str">
        <f>IFERROR(IF(#REF!&lt;&gt;"",A150+1,""),"")</f>
        <v/>
      </c>
      <c r="B151" s="157" t="e">
        <f>CONCATENATE(#REF!,"-",#REF!,"--",F151,"---",#REF!)</f>
        <v>#REF!</v>
      </c>
      <c r="C151" s="157" t="e">
        <f t="shared" ca="1" si="66"/>
        <v>#VALUE!</v>
      </c>
      <c r="D151" s="29"/>
      <c r="E151" s="155" t="e">
        <f t="shared" si="69"/>
        <v>#VALUE!</v>
      </c>
      <c r="F151" s="155" t="e">
        <f t="shared" si="70"/>
        <v>#VALUE!</v>
      </c>
      <c r="G151" s="126"/>
      <c r="H151" s="151" t="e">
        <f ca="1">VLOOKUP(G151,CatProd!B:G,6,FALSE)</f>
        <v>#N/A</v>
      </c>
      <c r="I151" s="127"/>
      <c r="J151" s="175" t="e">
        <f ca="1">VLOOKUP(CONCATENATE(H151,"-",I151),CatProdSpec!H:I,2,FALSE)</f>
        <v>#N/A</v>
      </c>
      <c r="K151" s="51" t="str">
        <f ca="1">IFERROR(IF(OR(D151="",VLOOKUP(D151,CatCostInp!$E$2:$K$88,7,FALSE)=0),"",VLOOKUP(D151,CatCostInp!$E$2:$K$88,7,FALSE)),"")</f>
        <v/>
      </c>
      <c r="L151" s="30"/>
      <c r="M151" s="1" t="str">
        <f ca="1">IF(L151=Setup!$C$10,"Grant",IF(Pharmaceuticals!L151=Setup!$C$11,"Local",IF(Pharmaceuticals!L151=Setup!$C$12,"Other","")))</f>
        <v/>
      </c>
      <c r="N151" s="34"/>
      <c r="O151" s="148"/>
      <c r="P151" s="33"/>
      <c r="Q151" s="36" t="str">
        <f t="shared" si="71"/>
        <v/>
      </c>
      <c r="R151" s="35"/>
      <c r="S151" s="32" t="str">
        <f t="shared" si="72"/>
        <v/>
      </c>
      <c r="T151" s="35"/>
      <c r="U151" s="32" t="str">
        <f t="shared" si="73"/>
        <v/>
      </c>
      <c r="V151" s="35"/>
      <c r="W151" s="36" t="str">
        <f t="shared" si="74"/>
        <v/>
      </c>
      <c r="X151" s="36" t="str">
        <f t="shared" si="75"/>
        <v/>
      </c>
      <c r="Y151" s="36" t="str">
        <f t="shared" si="76"/>
        <v/>
      </c>
      <c r="Z151" s="55"/>
      <c r="AA151" s="37"/>
      <c r="AB151" s="148"/>
      <c r="AC151" s="35"/>
      <c r="AD151" s="32" t="str">
        <f t="shared" si="77"/>
        <v/>
      </c>
      <c r="AE151" s="35"/>
      <c r="AF151" s="32" t="str">
        <f t="shared" si="78"/>
        <v/>
      </c>
      <c r="AG151" s="35"/>
      <c r="AH151" s="32" t="str">
        <f t="shared" si="79"/>
        <v/>
      </c>
      <c r="AI151" s="35"/>
      <c r="AJ151" s="36" t="str">
        <f t="shared" si="80"/>
        <v/>
      </c>
      <c r="AK151" s="36" t="str">
        <f t="shared" si="81"/>
        <v/>
      </c>
      <c r="AL151" s="36" t="str">
        <f t="shared" si="82"/>
        <v/>
      </c>
      <c r="AM151" s="55"/>
      <c r="AN151" s="34"/>
      <c r="AO151" s="148"/>
      <c r="AP151" s="34"/>
      <c r="AQ151" s="32" t="str">
        <f t="shared" si="83"/>
        <v/>
      </c>
      <c r="AR151" s="34"/>
      <c r="AS151" s="32" t="str">
        <f t="shared" si="84"/>
        <v/>
      </c>
      <c r="AT151" s="34"/>
      <c r="AU151" s="32" t="str">
        <f t="shared" si="85"/>
        <v/>
      </c>
      <c r="AV151" s="35"/>
      <c r="AW151" s="36" t="str">
        <f t="shared" si="86"/>
        <v/>
      </c>
      <c r="AX151" s="36" t="str">
        <f t="shared" si="87"/>
        <v/>
      </c>
      <c r="AY151" s="36" t="str">
        <f t="shared" si="88"/>
        <v/>
      </c>
      <c r="AZ151" s="55"/>
      <c r="BA151" s="34"/>
      <c r="BB151" s="148"/>
      <c r="BC151" s="34"/>
      <c r="BD151" s="32" t="str">
        <f t="shared" si="89"/>
        <v/>
      </c>
      <c r="BE151" s="34"/>
      <c r="BF151" s="32" t="str">
        <f t="shared" si="90"/>
        <v/>
      </c>
      <c r="BG151" s="34"/>
      <c r="BH151" s="32" t="str">
        <f t="shared" si="91"/>
        <v/>
      </c>
      <c r="BI151" s="34"/>
      <c r="BJ151" s="36" t="str">
        <f t="shared" si="92"/>
        <v/>
      </c>
      <c r="BK151" s="36" t="str">
        <f t="shared" si="93"/>
        <v/>
      </c>
      <c r="BL151" s="36" t="str">
        <f t="shared" si="94"/>
        <v/>
      </c>
      <c r="BM151" s="55"/>
      <c r="BN151" s="36" t="str">
        <f t="shared" si="95"/>
        <v/>
      </c>
      <c r="BO151" s="36" t="str">
        <f t="shared" si="96"/>
        <v/>
      </c>
      <c r="BP151" s="31"/>
      <c r="BQ151" s="38"/>
      <c r="BS151" s="120" t="e">
        <f t="shared" ca="1" si="67"/>
        <v>#REF!</v>
      </c>
      <c r="BT151" s="120" t="e">
        <f t="shared" ca="1" si="68"/>
        <v>#VALUE!</v>
      </c>
    </row>
    <row r="152" spans="1:72" s="10" customFormat="1" ht="25" customHeight="1" x14ac:dyDescent="0.2">
      <c r="A152" s="52" t="str">
        <f>IFERROR(IF(#REF!&lt;&gt;"",A151+1,""),"")</f>
        <v/>
      </c>
      <c r="B152" s="157" t="e">
        <f>CONCATENATE(#REF!,"-",#REF!,"--",F152,"---",#REF!)</f>
        <v>#REF!</v>
      </c>
      <c r="C152" s="157" t="e">
        <f t="shared" ca="1" si="66"/>
        <v>#VALUE!</v>
      </c>
      <c r="D152" s="29"/>
      <c r="E152" s="155" t="e">
        <f t="shared" si="69"/>
        <v>#VALUE!</v>
      </c>
      <c r="F152" s="155" t="e">
        <f t="shared" si="70"/>
        <v>#VALUE!</v>
      </c>
      <c r="G152" s="126"/>
      <c r="H152" s="151" t="e">
        <f ca="1">VLOOKUP(G152,CatProd!B:G,6,FALSE)</f>
        <v>#N/A</v>
      </c>
      <c r="I152" s="127"/>
      <c r="J152" s="175" t="e">
        <f ca="1">VLOOKUP(CONCATENATE(H152,"-",I152),CatProdSpec!H:I,2,FALSE)</f>
        <v>#N/A</v>
      </c>
      <c r="K152" s="51" t="str">
        <f ca="1">IFERROR(IF(OR(D152="",VLOOKUP(D152,CatCostInp!$E$2:$K$88,7,FALSE)=0),"",VLOOKUP(D152,CatCostInp!$E$2:$K$88,7,FALSE)),"")</f>
        <v/>
      </c>
      <c r="L152" s="30"/>
      <c r="M152" s="1" t="str">
        <f ca="1">IF(L152=Setup!$C$10,"Grant",IF(Pharmaceuticals!L152=Setup!$C$11,"Local",IF(Pharmaceuticals!L152=Setup!$C$12,"Other","")))</f>
        <v/>
      </c>
      <c r="N152" s="34"/>
      <c r="O152" s="148"/>
      <c r="P152" s="33"/>
      <c r="Q152" s="36" t="str">
        <f t="shared" si="71"/>
        <v/>
      </c>
      <c r="R152" s="35"/>
      <c r="S152" s="32" t="str">
        <f t="shared" si="72"/>
        <v/>
      </c>
      <c r="T152" s="35"/>
      <c r="U152" s="32" t="str">
        <f t="shared" si="73"/>
        <v/>
      </c>
      <c r="V152" s="35"/>
      <c r="W152" s="36" t="str">
        <f t="shared" si="74"/>
        <v/>
      </c>
      <c r="X152" s="36" t="str">
        <f t="shared" si="75"/>
        <v/>
      </c>
      <c r="Y152" s="36" t="str">
        <f t="shared" si="76"/>
        <v/>
      </c>
      <c r="Z152" s="55"/>
      <c r="AA152" s="37"/>
      <c r="AB152" s="148"/>
      <c r="AC152" s="35"/>
      <c r="AD152" s="32" t="str">
        <f t="shared" si="77"/>
        <v/>
      </c>
      <c r="AE152" s="35"/>
      <c r="AF152" s="32" t="str">
        <f t="shared" si="78"/>
        <v/>
      </c>
      <c r="AG152" s="35"/>
      <c r="AH152" s="32" t="str">
        <f t="shared" si="79"/>
        <v/>
      </c>
      <c r="AI152" s="35"/>
      <c r="AJ152" s="36" t="str">
        <f t="shared" si="80"/>
        <v/>
      </c>
      <c r="AK152" s="36" t="str">
        <f t="shared" si="81"/>
        <v/>
      </c>
      <c r="AL152" s="36" t="str">
        <f t="shared" si="82"/>
        <v/>
      </c>
      <c r="AM152" s="55"/>
      <c r="AN152" s="34"/>
      <c r="AO152" s="148"/>
      <c r="AP152" s="34"/>
      <c r="AQ152" s="32" t="str">
        <f t="shared" si="83"/>
        <v/>
      </c>
      <c r="AR152" s="34"/>
      <c r="AS152" s="32" t="str">
        <f t="shared" si="84"/>
        <v/>
      </c>
      <c r="AT152" s="34"/>
      <c r="AU152" s="32" t="str">
        <f t="shared" si="85"/>
        <v/>
      </c>
      <c r="AV152" s="35"/>
      <c r="AW152" s="36" t="str">
        <f t="shared" si="86"/>
        <v/>
      </c>
      <c r="AX152" s="36" t="str">
        <f t="shared" si="87"/>
        <v/>
      </c>
      <c r="AY152" s="36" t="str">
        <f t="shared" si="88"/>
        <v/>
      </c>
      <c r="AZ152" s="55"/>
      <c r="BA152" s="34"/>
      <c r="BB152" s="148"/>
      <c r="BC152" s="34"/>
      <c r="BD152" s="32" t="str">
        <f t="shared" si="89"/>
        <v/>
      </c>
      <c r="BE152" s="34"/>
      <c r="BF152" s="32" t="str">
        <f t="shared" si="90"/>
        <v/>
      </c>
      <c r="BG152" s="34"/>
      <c r="BH152" s="32" t="str">
        <f t="shared" si="91"/>
        <v/>
      </c>
      <c r="BI152" s="34"/>
      <c r="BJ152" s="36" t="str">
        <f t="shared" si="92"/>
        <v/>
      </c>
      <c r="BK152" s="36" t="str">
        <f t="shared" si="93"/>
        <v/>
      </c>
      <c r="BL152" s="36" t="str">
        <f t="shared" si="94"/>
        <v/>
      </c>
      <c r="BM152" s="55"/>
      <c r="BN152" s="36" t="str">
        <f t="shared" si="95"/>
        <v/>
      </c>
      <c r="BO152" s="36" t="str">
        <f t="shared" si="96"/>
        <v/>
      </c>
      <c r="BP152" s="31"/>
      <c r="BQ152" s="38"/>
      <c r="BS152" s="120" t="e">
        <f t="shared" ca="1" si="67"/>
        <v>#REF!</v>
      </c>
      <c r="BT152" s="120" t="e">
        <f t="shared" ca="1" si="68"/>
        <v>#VALUE!</v>
      </c>
    </row>
    <row r="153" spans="1:72" s="10" customFormat="1" ht="25" customHeight="1" x14ac:dyDescent="0.2">
      <c r="A153" s="52" t="str">
        <f>IFERROR(IF(#REF!&lt;&gt;"",A152+1,""),"")</f>
        <v/>
      </c>
      <c r="B153" s="157" t="e">
        <f>CONCATENATE(#REF!,"-",#REF!,"--",F153,"---",#REF!)</f>
        <v>#REF!</v>
      </c>
      <c r="C153" s="157" t="e">
        <f t="shared" ca="1" si="66"/>
        <v>#VALUE!</v>
      </c>
      <c r="D153" s="29"/>
      <c r="E153" s="155" t="e">
        <f t="shared" si="69"/>
        <v>#VALUE!</v>
      </c>
      <c r="F153" s="155" t="e">
        <f t="shared" si="70"/>
        <v>#VALUE!</v>
      </c>
      <c r="G153" s="126"/>
      <c r="H153" s="151" t="e">
        <f ca="1">VLOOKUP(G153,CatProd!B:G,6,FALSE)</f>
        <v>#N/A</v>
      </c>
      <c r="I153" s="127"/>
      <c r="J153" s="175" t="e">
        <f ca="1">VLOOKUP(CONCATENATE(H153,"-",I153),CatProdSpec!H:I,2,FALSE)</f>
        <v>#N/A</v>
      </c>
      <c r="K153" s="51" t="str">
        <f ca="1">IFERROR(IF(OR(D153="",VLOOKUP(D153,CatCostInp!$E$2:$K$88,7,FALSE)=0),"",VLOOKUP(D153,CatCostInp!$E$2:$K$88,7,FALSE)),"")</f>
        <v/>
      </c>
      <c r="L153" s="30"/>
      <c r="M153" s="1" t="str">
        <f ca="1">IF(L153=Setup!$C$10,"Grant",IF(Pharmaceuticals!L153=Setup!$C$11,"Local",IF(Pharmaceuticals!L153=Setup!$C$12,"Other","")))</f>
        <v/>
      </c>
      <c r="N153" s="34"/>
      <c r="O153" s="148"/>
      <c r="P153" s="33"/>
      <c r="Q153" s="36" t="str">
        <f t="shared" si="71"/>
        <v/>
      </c>
      <c r="R153" s="35"/>
      <c r="S153" s="32" t="str">
        <f t="shared" si="72"/>
        <v/>
      </c>
      <c r="T153" s="35"/>
      <c r="U153" s="32" t="str">
        <f t="shared" si="73"/>
        <v/>
      </c>
      <c r="V153" s="35"/>
      <c r="W153" s="36" t="str">
        <f t="shared" si="74"/>
        <v/>
      </c>
      <c r="X153" s="36" t="str">
        <f t="shared" si="75"/>
        <v/>
      </c>
      <c r="Y153" s="36" t="str">
        <f t="shared" si="76"/>
        <v/>
      </c>
      <c r="Z153" s="55"/>
      <c r="AA153" s="37"/>
      <c r="AB153" s="148"/>
      <c r="AC153" s="35"/>
      <c r="AD153" s="32" t="str">
        <f t="shared" si="77"/>
        <v/>
      </c>
      <c r="AE153" s="35"/>
      <c r="AF153" s="32" t="str">
        <f t="shared" si="78"/>
        <v/>
      </c>
      <c r="AG153" s="35"/>
      <c r="AH153" s="32" t="str">
        <f t="shared" si="79"/>
        <v/>
      </c>
      <c r="AI153" s="35"/>
      <c r="AJ153" s="36" t="str">
        <f t="shared" si="80"/>
        <v/>
      </c>
      <c r="AK153" s="36" t="str">
        <f t="shared" si="81"/>
        <v/>
      </c>
      <c r="AL153" s="36" t="str">
        <f t="shared" si="82"/>
        <v/>
      </c>
      <c r="AM153" s="55"/>
      <c r="AN153" s="34"/>
      <c r="AO153" s="148"/>
      <c r="AP153" s="34"/>
      <c r="AQ153" s="32" t="str">
        <f t="shared" si="83"/>
        <v/>
      </c>
      <c r="AR153" s="34"/>
      <c r="AS153" s="32" t="str">
        <f t="shared" si="84"/>
        <v/>
      </c>
      <c r="AT153" s="34"/>
      <c r="AU153" s="32" t="str">
        <f t="shared" si="85"/>
        <v/>
      </c>
      <c r="AV153" s="35"/>
      <c r="AW153" s="36" t="str">
        <f t="shared" si="86"/>
        <v/>
      </c>
      <c r="AX153" s="36" t="str">
        <f t="shared" si="87"/>
        <v/>
      </c>
      <c r="AY153" s="36" t="str">
        <f t="shared" si="88"/>
        <v/>
      </c>
      <c r="AZ153" s="55"/>
      <c r="BA153" s="34"/>
      <c r="BB153" s="148"/>
      <c r="BC153" s="34"/>
      <c r="BD153" s="32" t="str">
        <f t="shared" si="89"/>
        <v/>
      </c>
      <c r="BE153" s="34"/>
      <c r="BF153" s="32" t="str">
        <f t="shared" si="90"/>
        <v/>
      </c>
      <c r="BG153" s="34"/>
      <c r="BH153" s="32" t="str">
        <f t="shared" si="91"/>
        <v/>
      </c>
      <c r="BI153" s="34"/>
      <c r="BJ153" s="36" t="str">
        <f t="shared" si="92"/>
        <v/>
      </c>
      <c r="BK153" s="36" t="str">
        <f t="shared" si="93"/>
        <v/>
      </c>
      <c r="BL153" s="36" t="str">
        <f t="shared" si="94"/>
        <v/>
      </c>
      <c r="BM153" s="55"/>
      <c r="BN153" s="36" t="str">
        <f t="shared" si="95"/>
        <v/>
      </c>
      <c r="BO153" s="36" t="str">
        <f t="shared" si="96"/>
        <v/>
      </c>
      <c r="BP153" s="31"/>
      <c r="BQ153" s="38"/>
      <c r="BS153" s="120" t="e">
        <f t="shared" ca="1" si="67"/>
        <v>#REF!</v>
      </c>
      <c r="BT153" s="120" t="e">
        <f t="shared" ca="1" si="68"/>
        <v>#VALUE!</v>
      </c>
    </row>
    <row r="154" spans="1:72" s="10" customFormat="1" ht="25" customHeight="1" x14ac:dyDescent="0.2">
      <c r="A154" s="52" t="str">
        <f>IFERROR(IF(#REF!&lt;&gt;"",A153+1,""),"")</f>
        <v/>
      </c>
      <c r="B154" s="157" t="e">
        <f>CONCATENATE(#REF!,"-",#REF!,"--",F154,"---",#REF!)</f>
        <v>#REF!</v>
      </c>
      <c r="C154" s="157" t="e">
        <f t="shared" ca="1" si="66"/>
        <v>#VALUE!</v>
      </c>
      <c r="D154" s="29"/>
      <c r="E154" s="155" t="e">
        <f t="shared" si="69"/>
        <v>#VALUE!</v>
      </c>
      <c r="F154" s="155" t="e">
        <f t="shared" si="70"/>
        <v>#VALUE!</v>
      </c>
      <c r="G154" s="126"/>
      <c r="H154" s="151" t="e">
        <f ca="1">VLOOKUP(G154,CatProd!B:G,6,FALSE)</f>
        <v>#N/A</v>
      </c>
      <c r="I154" s="127"/>
      <c r="J154" s="175" t="e">
        <f ca="1">VLOOKUP(CONCATENATE(H154,"-",I154),CatProdSpec!H:I,2,FALSE)</f>
        <v>#N/A</v>
      </c>
      <c r="K154" s="51" t="str">
        <f ca="1">IFERROR(IF(OR(D154="",VLOOKUP(D154,CatCostInp!$E$2:$K$88,7,FALSE)=0),"",VLOOKUP(D154,CatCostInp!$E$2:$K$88,7,FALSE)),"")</f>
        <v/>
      </c>
      <c r="L154" s="30"/>
      <c r="M154" s="1" t="str">
        <f ca="1">IF(L154=Setup!$C$10,"Grant",IF(Pharmaceuticals!L154=Setup!$C$11,"Local",IF(Pharmaceuticals!L154=Setup!$C$12,"Other","")))</f>
        <v/>
      </c>
      <c r="N154" s="34"/>
      <c r="O154" s="148"/>
      <c r="P154" s="33"/>
      <c r="Q154" s="36" t="str">
        <f t="shared" si="71"/>
        <v/>
      </c>
      <c r="R154" s="35"/>
      <c r="S154" s="32" t="str">
        <f t="shared" si="72"/>
        <v/>
      </c>
      <c r="T154" s="35"/>
      <c r="U154" s="32" t="str">
        <f t="shared" si="73"/>
        <v/>
      </c>
      <c r="V154" s="35"/>
      <c r="W154" s="36" t="str">
        <f t="shared" si="74"/>
        <v/>
      </c>
      <c r="X154" s="36" t="str">
        <f t="shared" si="75"/>
        <v/>
      </c>
      <c r="Y154" s="36" t="str">
        <f t="shared" si="76"/>
        <v/>
      </c>
      <c r="Z154" s="55"/>
      <c r="AA154" s="37"/>
      <c r="AB154" s="148"/>
      <c r="AC154" s="35"/>
      <c r="AD154" s="32" t="str">
        <f t="shared" si="77"/>
        <v/>
      </c>
      <c r="AE154" s="35"/>
      <c r="AF154" s="32" t="str">
        <f t="shared" si="78"/>
        <v/>
      </c>
      <c r="AG154" s="35"/>
      <c r="AH154" s="32" t="str">
        <f t="shared" si="79"/>
        <v/>
      </c>
      <c r="AI154" s="35"/>
      <c r="AJ154" s="36" t="str">
        <f t="shared" si="80"/>
        <v/>
      </c>
      <c r="AK154" s="36" t="str">
        <f t="shared" si="81"/>
        <v/>
      </c>
      <c r="AL154" s="36" t="str">
        <f t="shared" si="82"/>
        <v/>
      </c>
      <c r="AM154" s="55"/>
      <c r="AN154" s="34"/>
      <c r="AO154" s="148"/>
      <c r="AP154" s="34"/>
      <c r="AQ154" s="32" t="str">
        <f t="shared" si="83"/>
        <v/>
      </c>
      <c r="AR154" s="34"/>
      <c r="AS154" s="32" t="str">
        <f t="shared" si="84"/>
        <v/>
      </c>
      <c r="AT154" s="34"/>
      <c r="AU154" s="32" t="str">
        <f t="shared" si="85"/>
        <v/>
      </c>
      <c r="AV154" s="35"/>
      <c r="AW154" s="36" t="str">
        <f t="shared" si="86"/>
        <v/>
      </c>
      <c r="AX154" s="36" t="str">
        <f t="shared" si="87"/>
        <v/>
      </c>
      <c r="AY154" s="36" t="str">
        <f t="shared" si="88"/>
        <v/>
      </c>
      <c r="AZ154" s="55"/>
      <c r="BA154" s="34"/>
      <c r="BB154" s="148"/>
      <c r="BC154" s="34"/>
      <c r="BD154" s="32" t="str">
        <f t="shared" si="89"/>
        <v/>
      </c>
      <c r="BE154" s="34"/>
      <c r="BF154" s="32" t="str">
        <f t="shared" si="90"/>
        <v/>
      </c>
      <c r="BG154" s="34"/>
      <c r="BH154" s="32" t="str">
        <f t="shared" si="91"/>
        <v/>
      </c>
      <c r="BI154" s="34"/>
      <c r="BJ154" s="36" t="str">
        <f t="shared" si="92"/>
        <v/>
      </c>
      <c r="BK154" s="36" t="str">
        <f t="shared" si="93"/>
        <v/>
      </c>
      <c r="BL154" s="36" t="str">
        <f t="shared" si="94"/>
        <v/>
      </c>
      <c r="BM154" s="55"/>
      <c r="BN154" s="36" t="str">
        <f t="shared" si="95"/>
        <v/>
      </c>
      <c r="BO154" s="36" t="str">
        <f t="shared" si="96"/>
        <v/>
      </c>
      <c r="BP154" s="31"/>
      <c r="BQ154" s="38"/>
      <c r="BS154" s="120" t="e">
        <f t="shared" ca="1" si="67"/>
        <v>#REF!</v>
      </c>
      <c r="BT154" s="120" t="e">
        <f t="shared" ca="1" si="68"/>
        <v>#VALUE!</v>
      </c>
    </row>
    <row r="155" spans="1:72" s="10" customFormat="1" ht="25" customHeight="1" x14ac:dyDescent="0.2">
      <c r="A155" s="52" t="str">
        <f>IFERROR(IF(#REF!&lt;&gt;"",A154+1,""),"")</f>
        <v/>
      </c>
      <c r="B155" s="157" t="e">
        <f>CONCATENATE(#REF!,"-",#REF!,"--",F155,"---",#REF!)</f>
        <v>#REF!</v>
      </c>
      <c r="C155" s="157" t="e">
        <f t="shared" ca="1" si="66"/>
        <v>#VALUE!</v>
      </c>
      <c r="D155" s="29"/>
      <c r="E155" s="155" t="e">
        <f t="shared" si="69"/>
        <v>#VALUE!</v>
      </c>
      <c r="F155" s="155" t="e">
        <f t="shared" si="70"/>
        <v>#VALUE!</v>
      </c>
      <c r="G155" s="126"/>
      <c r="H155" s="151" t="e">
        <f ca="1">VLOOKUP(G155,CatProd!B:G,6,FALSE)</f>
        <v>#N/A</v>
      </c>
      <c r="I155" s="127"/>
      <c r="J155" s="175" t="e">
        <f ca="1">VLOOKUP(CONCATENATE(H155,"-",I155),CatProdSpec!H:I,2,FALSE)</f>
        <v>#N/A</v>
      </c>
      <c r="K155" s="51" t="str">
        <f ca="1">IFERROR(IF(OR(D155="",VLOOKUP(D155,CatCostInp!$E$2:$K$88,7,FALSE)=0),"",VLOOKUP(D155,CatCostInp!$E$2:$K$88,7,FALSE)),"")</f>
        <v/>
      </c>
      <c r="L155" s="30"/>
      <c r="M155" s="1" t="str">
        <f ca="1">IF(L155=Setup!$C$10,"Grant",IF(Pharmaceuticals!L155=Setup!$C$11,"Local",IF(Pharmaceuticals!L155=Setup!$C$12,"Other","")))</f>
        <v/>
      </c>
      <c r="N155" s="34"/>
      <c r="O155" s="148"/>
      <c r="P155" s="33"/>
      <c r="Q155" s="36" t="str">
        <f t="shared" si="71"/>
        <v/>
      </c>
      <c r="R155" s="35"/>
      <c r="S155" s="32" t="str">
        <f t="shared" si="72"/>
        <v/>
      </c>
      <c r="T155" s="35"/>
      <c r="U155" s="32" t="str">
        <f t="shared" si="73"/>
        <v/>
      </c>
      <c r="V155" s="35"/>
      <c r="W155" s="36" t="str">
        <f t="shared" si="74"/>
        <v/>
      </c>
      <c r="X155" s="36" t="str">
        <f t="shared" si="75"/>
        <v/>
      </c>
      <c r="Y155" s="36" t="str">
        <f t="shared" si="76"/>
        <v/>
      </c>
      <c r="Z155" s="55"/>
      <c r="AA155" s="37"/>
      <c r="AB155" s="148"/>
      <c r="AC155" s="35"/>
      <c r="AD155" s="32" t="str">
        <f t="shared" si="77"/>
        <v/>
      </c>
      <c r="AE155" s="35"/>
      <c r="AF155" s="32" t="str">
        <f t="shared" si="78"/>
        <v/>
      </c>
      <c r="AG155" s="35"/>
      <c r="AH155" s="32" t="str">
        <f t="shared" si="79"/>
        <v/>
      </c>
      <c r="AI155" s="35"/>
      <c r="AJ155" s="36" t="str">
        <f t="shared" si="80"/>
        <v/>
      </c>
      <c r="AK155" s="36" t="str">
        <f t="shared" si="81"/>
        <v/>
      </c>
      <c r="AL155" s="36" t="str">
        <f t="shared" si="82"/>
        <v/>
      </c>
      <c r="AM155" s="55"/>
      <c r="AN155" s="34"/>
      <c r="AO155" s="148"/>
      <c r="AP155" s="34"/>
      <c r="AQ155" s="32" t="str">
        <f t="shared" si="83"/>
        <v/>
      </c>
      <c r="AR155" s="34"/>
      <c r="AS155" s="32" t="str">
        <f t="shared" si="84"/>
        <v/>
      </c>
      <c r="AT155" s="34"/>
      <c r="AU155" s="32" t="str">
        <f t="shared" si="85"/>
        <v/>
      </c>
      <c r="AV155" s="35"/>
      <c r="AW155" s="36" t="str">
        <f t="shared" si="86"/>
        <v/>
      </c>
      <c r="AX155" s="36" t="str">
        <f t="shared" si="87"/>
        <v/>
      </c>
      <c r="AY155" s="36" t="str">
        <f t="shared" si="88"/>
        <v/>
      </c>
      <c r="AZ155" s="55"/>
      <c r="BA155" s="34"/>
      <c r="BB155" s="148"/>
      <c r="BC155" s="34"/>
      <c r="BD155" s="32" t="str">
        <f t="shared" si="89"/>
        <v/>
      </c>
      <c r="BE155" s="34"/>
      <c r="BF155" s="32" t="str">
        <f t="shared" si="90"/>
        <v/>
      </c>
      <c r="BG155" s="34"/>
      <c r="BH155" s="32" t="str">
        <f t="shared" si="91"/>
        <v/>
      </c>
      <c r="BI155" s="34"/>
      <c r="BJ155" s="36" t="str">
        <f t="shared" si="92"/>
        <v/>
      </c>
      <c r="BK155" s="36" t="str">
        <f t="shared" si="93"/>
        <v/>
      </c>
      <c r="BL155" s="36" t="str">
        <f t="shared" si="94"/>
        <v/>
      </c>
      <c r="BM155" s="55"/>
      <c r="BN155" s="36" t="str">
        <f t="shared" si="95"/>
        <v/>
      </c>
      <c r="BO155" s="36" t="str">
        <f t="shared" si="96"/>
        <v/>
      </c>
      <c r="BP155" s="31"/>
      <c r="BQ155" s="38"/>
      <c r="BS155" s="120" t="e">
        <f t="shared" ca="1" si="67"/>
        <v>#REF!</v>
      </c>
      <c r="BT155" s="120" t="e">
        <f t="shared" ca="1" si="68"/>
        <v>#VALUE!</v>
      </c>
    </row>
    <row r="156" spans="1:72" s="10" customFormat="1" ht="25" customHeight="1" x14ac:dyDescent="0.2">
      <c r="A156" s="52" t="str">
        <f>IFERROR(IF(#REF!&lt;&gt;"",A155+1,""),"")</f>
        <v/>
      </c>
      <c r="B156" s="157" t="e">
        <f>CONCATENATE(#REF!,"-",#REF!,"--",F156,"---",#REF!)</f>
        <v>#REF!</v>
      </c>
      <c r="C156" s="157" t="e">
        <f t="shared" ca="1" si="66"/>
        <v>#VALUE!</v>
      </c>
      <c r="D156" s="29"/>
      <c r="E156" s="155" t="e">
        <f t="shared" si="69"/>
        <v>#VALUE!</v>
      </c>
      <c r="F156" s="155" t="e">
        <f t="shared" si="70"/>
        <v>#VALUE!</v>
      </c>
      <c r="G156" s="126"/>
      <c r="H156" s="151" t="e">
        <f ca="1">VLOOKUP(G156,CatProd!B:G,6,FALSE)</f>
        <v>#N/A</v>
      </c>
      <c r="I156" s="127"/>
      <c r="J156" s="175" t="e">
        <f ca="1">VLOOKUP(CONCATENATE(H156,"-",I156),CatProdSpec!H:I,2,FALSE)</f>
        <v>#N/A</v>
      </c>
      <c r="K156" s="51" t="str">
        <f ca="1">IFERROR(IF(OR(D156="",VLOOKUP(D156,CatCostInp!$E$2:$K$88,7,FALSE)=0),"",VLOOKUP(D156,CatCostInp!$E$2:$K$88,7,FALSE)),"")</f>
        <v/>
      </c>
      <c r="L156" s="30"/>
      <c r="M156" s="1" t="str">
        <f ca="1">IF(L156=Setup!$C$10,"Grant",IF(Pharmaceuticals!L156=Setup!$C$11,"Local",IF(Pharmaceuticals!L156=Setup!$C$12,"Other","")))</f>
        <v/>
      </c>
      <c r="N156" s="34"/>
      <c r="O156" s="148"/>
      <c r="P156" s="33"/>
      <c r="Q156" s="36" t="str">
        <f t="shared" si="71"/>
        <v/>
      </c>
      <c r="R156" s="35"/>
      <c r="S156" s="32" t="str">
        <f t="shared" si="72"/>
        <v/>
      </c>
      <c r="T156" s="35"/>
      <c r="U156" s="32" t="str">
        <f t="shared" si="73"/>
        <v/>
      </c>
      <c r="V156" s="35"/>
      <c r="W156" s="36" t="str">
        <f t="shared" si="74"/>
        <v/>
      </c>
      <c r="X156" s="36" t="str">
        <f t="shared" si="75"/>
        <v/>
      </c>
      <c r="Y156" s="36" t="str">
        <f t="shared" si="76"/>
        <v/>
      </c>
      <c r="Z156" s="55"/>
      <c r="AA156" s="37"/>
      <c r="AB156" s="148"/>
      <c r="AC156" s="35"/>
      <c r="AD156" s="32" t="str">
        <f t="shared" si="77"/>
        <v/>
      </c>
      <c r="AE156" s="35"/>
      <c r="AF156" s="32" t="str">
        <f t="shared" si="78"/>
        <v/>
      </c>
      <c r="AG156" s="35"/>
      <c r="AH156" s="32" t="str">
        <f t="shared" si="79"/>
        <v/>
      </c>
      <c r="AI156" s="35"/>
      <c r="AJ156" s="36" t="str">
        <f t="shared" si="80"/>
        <v/>
      </c>
      <c r="AK156" s="36" t="str">
        <f t="shared" si="81"/>
        <v/>
      </c>
      <c r="AL156" s="36" t="str">
        <f t="shared" si="82"/>
        <v/>
      </c>
      <c r="AM156" s="55"/>
      <c r="AN156" s="34"/>
      <c r="AO156" s="148"/>
      <c r="AP156" s="34"/>
      <c r="AQ156" s="32" t="str">
        <f t="shared" si="83"/>
        <v/>
      </c>
      <c r="AR156" s="34"/>
      <c r="AS156" s="32" t="str">
        <f t="shared" si="84"/>
        <v/>
      </c>
      <c r="AT156" s="34"/>
      <c r="AU156" s="32" t="str">
        <f t="shared" si="85"/>
        <v/>
      </c>
      <c r="AV156" s="35"/>
      <c r="AW156" s="36" t="str">
        <f t="shared" si="86"/>
        <v/>
      </c>
      <c r="AX156" s="36" t="str">
        <f t="shared" si="87"/>
        <v/>
      </c>
      <c r="AY156" s="36" t="str">
        <f t="shared" si="88"/>
        <v/>
      </c>
      <c r="AZ156" s="55"/>
      <c r="BA156" s="34"/>
      <c r="BB156" s="148"/>
      <c r="BC156" s="34"/>
      <c r="BD156" s="32" t="str">
        <f t="shared" si="89"/>
        <v/>
      </c>
      <c r="BE156" s="34"/>
      <c r="BF156" s="32" t="str">
        <f t="shared" si="90"/>
        <v/>
      </c>
      <c r="BG156" s="34"/>
      <c r="BH156" s="32" t="str">
        <f t="shared" si="91"/>
        <v/>
      </c>
      <c r="BI156" s="34"/>
      <c r="BJ156" s="36" t="str">
        <f t="shared" si="92"/>
        <v/>
      </c>
      <c r="BK156" s="36" t="str">
        <f t="shared" si="93"/>
        <v/>
      </c>
      <c r="BL156" s="36" t="str">
        <f t="shared" si="94"/>
        <v/>
      </c>
      <c r="BM156" s="55"/>
      <c r="BN156" s="36" t="str">
        <f t="shared" si="95"/>
        <v/>
      </c>
      <c r="BO156" s="36" t="str">
        <f t="shared" si="96"/>
        <v/>
      </c>
      <c r="BP156" s="31"/>
      <c r="BQ156" s="38"/>
      <c r="BS156" s="120" t="e">
        <f t="shared" ca="1" si="67"/>
        <v>#REF!</v>
      </c>
      <c r="BT156" s="120" t="e">
        <f t="shared" ca="1" si="68"/>
        <v>#VALUE!</v>
      </c>
    </row>
    <row r="157" spans="1:72" s="10" customFormat="1" ht="25" customHeight="1" x14ac:dyDescent="0.2">
      <c r="A157" s="52" t="str">
        <f>IFERROR(IF(#REF!&lt;&gt;"",A156+1,""),"")</f>
        <v/>
      </c>
      <c r="B157" s="157" t="e">
        <f>CONCATENATE(#REF!,"-",#REF!,"--",F157,"---",#REF!)</f>
        <v>#REF!</v>
      </c>
      <c r="C157" s="157" t="e">
        <f t="shared" ca="1" si="66"/>
        <v>#VALUE!</v>
      </c>
      <c r="D157" s="29"/>
      <c r="E157" s="155" t="e">
        <f t="shared" si="69"/>
        <v>#VALUE!</v>
      </c>
      <c r="F157" s="155" t="e">
        <f t="shared" si="70"/>
        <v>#VALUE!</v>
      </c>
      <c r="G157" s="126"/>
      <c r="H157" s="151" t="e">
        <f ca="1">VLOOKUP(G157,CatProd!B:G,6,FALSE)</f>
        <v>#N/A</v>
      </c>
      <c r="I157" s="127"/>
      <c r="J157" s="175" t="e">
        <f ca="1">VLOOKUP(CONCATENATE(H157,"-",I157),CatProdSpec!H:I,2,FALSE)</f>
        <v>#N/A</v>
      </c>
      <c r="K157" s="51" t="str">
        <f ca="1">IFERROR(IF(OR(D157="",VLOOKUP(D157,CatCostInp!$E$2:$K$88,7,FALSE)=0),"",VLOOKUP(D157,CatCostInp!$E$2:$K$88,7,FALSE)),"")</f>
        <v/>
      </c>
      <c r="L157" s="30"/>
      <c r="M157" s="1" t="str">
        <f ca="1">IF(L157=Setup!$C$10,"Grant",IF(Pharmaceuticals!L157=Setup!$C$11,"Local",IF(Pharmaceuticals!L157=Setup!$C$12,"Other","")))</f>
        <v/>
      </c>
      <c r="N157" s="34"/>
      <c r="O157" s="148"/>
      <c r="P157" s="33"/>
      <c r="Q157" s="36" t="str">
        <f t="shared" si="71"/>
        <v/>
      </c>
      <c r="R157" s="35"/>
      <c r="S157" s="32" t="str">
        <f t="shared" si="72"/>
        <v/>
      </c>
      <c r="T157" s="35"/>
      <c r="U157" s="32" t="str">
        <f t="shared" si="73"/>
        <v/>
      </c>
      <c r="V157" s="35"/>
      <c r="W157" s="36" t="str">
        <f t="shared" si="74"/>
        <v/>
      </c>
      <c r="X157" s="36" t="str">
        <f t="shared" si="75"/>
        <v/>
      </c>
      <c r="Y157" s="36" t="str">
        <f t="shared" si="76"/>
        <v/>
      </c>
      <c r="Z157" s="55"/>
      <c r="AA157" s="37"/>
      <c r="AB157" s="148"/>
      <c r="AC157" s="35"/>
      <c r="AD157" s="32" t="str">
        <f t="shared" si="77"/>
        <v/>
      </c>
      <c r="AE157" s="35"/>
      <c r="AF157" s="32" t="str">
        <f t="shared" si="78"/>
        <v/>
      </c>
      <c r="AG157" s="35"/>
      <c r="AH157" s="32" t="str">
        <f t="shared" si="79"/>
        <v/>
      </c>
      <c r="AI157" s="35"/>
      <c r="AJ157" s="36" t="str">
        <f t="shared" si="80"/>
        <v/>
      </c>
      <c r="AK157" s="36" t="str">
        <f t="shared" si="81"/>
        <v/>
      </c>
      <c r="AL157" s="36" t="str">
        <f t="shared" si="82"/>
        <v/>
      </c>
      <c r="AM157" s="55"/>
      <c r="AN157" s="34"/>
      <c r="AO157" s="148"/>
      <c r="AP157" s="34"/>
      <c r="AQ157" s="32" t="str">
        <f t="shared" si="83"/>
        <v/>
      </c>
      <c r="AR157" s="34"/>
      <c r="AS157" s="32" t="str">
        <f t="shared" si="84"/>
        <v/>
      </c>
      <c r="AT157" s="34"/>
      <c r="AU157" s="32" t="str">
        <f t="shared" si="85"/>
        <v/>
      </c>
      <c r="AV157" s="35"/>
      <c r="AW157" s="36" t="str">
        <f t="shared" si="86"/>
        <v/>
      </c>
      <c r="AX157" s="36" t="str">
        <f t="shared" si="87"/>
        <v/>
      </c>
      <c r="AY157" s="36" t="str">
        <f t="shared" si="88"/>
        <v/>
      </c>
      <c r="AZ157" s="55"/>
      <c r="BA157" s="34"/>
      <c r="BB157" s="148"/>
      <c r="BC157" s="34"/>
      <c r="BD157" s="32" t="str">
        <f t="shared" si="89"/>
        <v/>
      </c>
      <c r="BE157" s="34"/>
      <c r="BF157" s="32" t="str">
        <f t="shared" si="90"/>
        <v/>
      </c>
      <c r="BG157" s="34"/>
      <c r="BH157" s="32" t="str">
        <f t="shared" si="91"/>
        <v/>
      </c>
      <c r="BI157" s="34"/>
      <c r="BJ157" s="36" t="str">
        <f t="shared" si="92"/>
        <v/>
      </c>
      <c r="BK157" s="36" t="str">
        <f t="shared" si="93"/>
        <v/>
      </c>
      <c r="BL157" s="36" t="str">
        <f t="shared" si="94"/>
        <v/>
      </c>
      <c r="BM157" s="55"/>
      <c r="BN157" s="36" t="str">
        <f t="shared" si="95"/>
        <v/>
      </c>
      <c r="BO157" s="36" t="str">
        <f t="shared" si="96"/>
        <v/>
      </c>
      <c r="BP157" s="31"/>
      <c r="BQ157" s="38"/>
      <c r="BS157" s="120" t="e">
        <f t="shared" ca="1" si="67"/>
        <v>#REF!</v>
      </c>
      <c r="BT157" s="120" t="e">
        <f t="shared" ca="1" si="68"/>
        <v>#VALUE!</v>
      </c>
    </row>
    <row r="158" spans="1:72" s="10" customFormat="1" ht="25" customHeight="1" x14ac:dyDescent="0.2">
      <c r="A158" s="52" t="str">
        <f>IFERROR(IF(#REF!&lt;&gt;"",A157+1,""),"")</f>
        <v/>
      </c>
      <c r="B158" s="157" t="e">
        <f>CONCATENATE(#REF!,"-",#REF!,"--",F158,"---",#REF!)</f>
        <v>#REF!</v>
      </c>
      <c r="C158" s="157" t="e">
        <f t="shared" ca="1" si="66"/>
        <v>#VALUE!</v>
      </c>
      <c r="D158" s="29"/>
      <c r="E158" s="155" t="e">
        <f t="shared" si="69"/>
        <v>#VALUE!</v>
      </c>
      <c r="F158" s="155" t="e">
        <f t="shared" si="70"/>
        <v>#VALUE!</v>
      </c>
      <c r="G158" s="126"/>
      <c r="H158" s="151" t="e">
        <f ca="1">VLOOKUP(G158,CatProd!B:G,6,FALSE)</f>
        <v>#N/A</v>
      </c>
      <c r="I158" s="127"/>
      <c r="J158" s="175" t="e">
        <f ca="1">VLOOKUP(CONCATENATE(H158,"-",I158),CatProdSpec!H:I,2,FALSE)</f>
        <v>#N/A</v>
      </c>
      <c r="K158" s="51" t="str">
        <f ca="1">IFERROR(IF(OR(D158="",VLOOKUP(D158,CatCostInp!$E$2:$K$88,7,FALSE)=0),"",VLOOKUP(D158,CatCostInp!$E$2:$K$88,7,FALSE)),"")</f>
        <v/>
      </c>
      <c r="L158" s="30"/>
      <c r="M158" s="1" t="str">
        <f ca="1">IF(L158=Setup!$C$10,"Grant",IF(Pharmaceuticals!L158=Setup!$C$11,"Local",IF(Pharmaceuticals!L158=Setup!$C$12,"Other","")))</f>
        <v/>
      </c>
      <c r="N158" s="34"/>
      <c r="O158" s="148"/>
      <c r="P158" s="33"/>
      <c r="Q158" s="36" t="str">
        <f t="shared" si="71"/>
        <v/>
      </c>
      <c r="R158" s="35"/>
      <c r="S158" s="32" t="str">
        <f t="shared" si="72"/>
        <v/>
      </c>
      <c r="T158" s="35"/>
      <c r="U158" s="32" t="str">
        <f t="shared" si="73"/>
        <v/>
      </c>
      <c r="V158" s="35"/>
      <c r="W158" s="36" t="str">
        <f t="shared" si="74"/>
        <v/>
      </c>
      <c r="X158" s="36" t="str">
        <f t="shared" si="75"/>
        <v/>
      </c>
      <c r="Y158" s="36" t="str">
        <f t="shared" si="76"/>
        <v/>
      </c>
      <c r="Z158" s="55"/>
      <c r="AA158" s="37"/>
      <c r="AB158" s="148"/>
      <c r="AC158" s="35"/>
      <c r="AD158" s="32" t="str">
        <f t="shared" si="77"/>
        <v/>
      </c>
      <c r="AE158" s="35"/>
      <c r="AF158" s="32" t="str">
        <f t="shared" si="78"/>
        <v/>
      </c>
      <c r="AG158" s="35"/>
      <c r="AH158" s="32" t="str">
        <f t="shared" si="79"/>
        <v/>
      </c>
      <c r="AI158" s="35"/>
      <c r="AJ158" s="36" t="str">
        <f t="shared" si="80"/>
        <v/>
      </c>
      <c r="AK158" s="36" t="str">
        <f t="shared" si="81"/>
        <v/>
      </c>
      <c r="AL158" s="36" t="str">
        <f t="shared" si="82"/>
        <v/>
      </c>
      <c r="AM158" s="55"/>
      <c r="AN158" s="34"/>
      <c r="AO158" s="148"/>
      <c r="AP158" s="34"/>
      <c r="AQ158" s="32" t="str">
        <f t="shared" si="83"/>
        <v/>
      </c>
      <c r="AR158" s="34"/>
      <c r="AS158" s="32" t="str">
        <f t="shared" si="84"/>
        <v/>
      </c>
      <c r="AT158" s="34"/>
      <c r="AU158" s="32" t="str">
        <f t="shared" si="85"/>
        <v/>
      </c>
      <c r="AV158" s="35"/>
      <c r="AW158" s="36" t="str">
        <f t="shared" si="86"/>
        <v/>
      </c>
      <c r="AX158" s="36" t="str">
        <f t="shared" si="87"/>
        <v/>
      </c>
      <c r="AY158" s="36" t="str">
        <f t="shared" si="88"/>
        <v/>
      </c>
      <c r="AZ158" s="55"/>
      <c r="BA158" s="34"/>
      <c r="BB158" s="148"/>
      <c r="BC158" s="34"/>
      <c r="BD158" s="32" t="str">
        <f t="shared" si="89"/>
        <v/>
      </c>
      <c r="BE158" s="34"/>
      <c r="BF158" s="32" t="str">
        <f t="shared" si="90"/>
        <v/>
      </c>
      <c r="BG158" s="34"/>
      <c r="BH158" s="32" t="str">
        <f t="shared" si="91"/>
        <v/>
      </c>
      <c r="BI158" s="34"/>
      <c r="BJ158" s="36" t="str">
        <f t="shared" si="92"/>
        <v/>
      </c>
      <c r="BK158" s="36" t="str">
        <f t="shared" si="93"/>
        <v/>
      </c>
      <c r="BL158" s="36" t="str">
        <f t="shared" si="94"/>
        <v/>
      </c>
      <c r="BM158" s="55"/>
      <c r="BN158" s="36" t="str">
        <f t="shared" si="95"/>
        <v/>
      </c>
      <c r="BO158" s="36" t="str">
        <f t="shared" si="96"/>
        <v/>
      </c>
      <c r="BP158" s="31"/>
      <c r="BQ158" s="38"/>
      <c r="BS158" s="120" t="e">
        <f t="shared" ca="1" si="67"/>
        <v>#REF!</v>
      </c>
      <c r="BT158" s="120" t="e">
        <f t="shared" ca="1" si="68"/>
        <v>#VALUE!</v>
      </c>
    </row>
    <row r="159" spans="1:72" s="10" customFormat="1" ht="25" customHeight="1" x14ac:dyDescent="0.2">
      <c r="A159" s="52" t="str">
        <f>IFERROR(IF(#REF!&lt;&gt;"",A158+1,""),"")</f>
        <v/>
      </c>
      <c r="B159" s="157" t="e">
        <f>CONCATENATE(#REF!,"-",#REF!,"--",F159,"---",#REF!)</f>
        <v>#REF!</v>
      </c>
      <c r="C159" s="157" t="e">
        <f t="shared" ca="1" si="66"/>
        <v>#VALUE!</v>
      </c>
      <c r="D159" s="29"/>
      <c r="E159" s="155" t="e">
        <f t="shared" si="69"/>
        <v>#VALUE!</v>
      </c>
      <c r="F159" s="155" t="e">
        <f t="shared" si="70"/>
        <v>#VALUE!</v>
      </c>
      <c r="G159" s="126"/>
      <c r="H159" s="151" t="e">
        <f ca="1">VLOOKUP(G159,CatProd!B:G,6,FALSE)</f>
        <v>#N/A</v>
      </c>
      <c r="I159" s="127"/>
      <c r="J159" s="175" t="e">
        <f ca="1">VLOOKUP(CONCATENATE(H159,"-",I159),CatProdSpec!H:I,2,FALSE)</f>
        <v>#N/A</v>
      </c>
      <c r="K159" s="51" t="str">
        <f ca="1">IFERROR(IF(OR(D159="",VLOOKUP(D159,CatCostInp!$E$2:$K$88,7,FALSE)=0),"",VLOOKUP(D159,CatCostInp!$E$2:$K$88,7,FALSE)),"")</f>
        <v/>
      </c>
      <c r="L159" s="30"/>
      <c r="M159" s="1" t="str">
        <f ca="1">IF(L159=Setup!$C$10,"Grant",IF(Pharmaceuticals!L159=Setup!$C$11,"Local",IF(Pharmaceuticals!L159=Setup!$C$12,"Other","")))</f>
        <v/>
      </c>
      <c r="N159" s="34"/>
      <c r="O159" s="148"/>
      <c r="P159" s="33"/>
      <c r="Q159" s="36" t="str">
        <f t="shared" si="71"/>
        <v/>
      </c>
      <c r="R159" s="35"/>
      <c r="S159" s="32" t="str">
        <f t="shared" si="72"/>
        <v/>
      </c>
      <c r="T159" s="35"/>
      <c r="U159" s="32" t="str">
        <f t="shared" si="73"/>
        <v/>
      </c>
      <c r="V159" s="35"/>
      <c r="W159" s="36" t="str">
        <f t="shared" si="74"/>
        <v/>
      </c>
      <c r="X159" s="36" t="str">
        <f t="shared" si="75"/>
        <v/>
      </c>
      <c r="Y159" s="36" t="str">
        <f t="shared" si="76"/>
        <v/>
      </c>
      <c r="Z159" s="55"/>
      <c r="AA159" s="37"/>
      <c r="AB159" s="148"/>
      <c r="AC159" s="35"/>
      <c r="AD159" s="32" t="str">
        <f t="shared" si="77"/>
        <v/>
      </c>
      <c r="AE159" s="35"/>
      <c r="AF159" s="32" t="str">
        <f t="shared" si="78"/>
        <v/>
      </c>
      <c r="AG159" s="35"/>
      <c r="AH159" s="32" t="str">
        <f t="shared" si="79"/>
        <v/>
      </c>
      <c r="AI159" s="35"/>
      <c r="AJ159" s="36" t="str">
        <f t="shared" si="80"/>
        <v/>
      </c>
      <c r="AK159" s="36" t="str">
        <f t="shared" si="81"/>
        <v/>
      </c>
      <c r="AL159" s="36" t="str">
        <f t="shared" si="82"/>
        <v/>
      </c>
      <c r="AM159" s="55"/>
      <c r="AN159" s="34"/>
      <c r="AO159" s="148"/>
      <c r="AP159" s="34"/>
      <c r="AQ159" s="32" t="str">
        <f t="shared" si="83"/>
        <v/>
      </c>
      <c r="AR159" s="34"/>
      <c r="AS159" s="32" t="str">
        <f t="shared" si="84"/>
        <v/>
      </c>
      <c r="AT159" s="34"/>
      <c r="AU159" s="32" t="str">
        <f t="shared" si="85"/>
        <v/>
      </c>
      <c r="AV159" s="35"/>
      <c r="AW159" s="36" t="str">
        <f t="shared" si="86"/>
        <v/>
      </c>
      <c r="AX159" s="36" t="str">
        <f t="shared" si="87"/>
        <v/>
      </c>
      <c r="AY159" s="36" t="str">
        <f t="shared" si="88"/>
        <v/>
      </c>
      <c r="AZ159" s="55"/>
      <c r="BA159" s="34"/>
      <c r="BB159" s="148"/>
      <c r="BC159" s="34"/>
      <c r="BD159" s="32" t="str">
        <f t="shared" si="89"/>
        <v/>
      </c>
      <c r="BE159" s="34"/>
      <c r="BF159" s="32" t="str">
        <f t="shared" si="90"/>
        <v/>
      </c>
      <c r="BG159" s="34"/>
      <c r="BH159" s="32" t="str">
        <f t="shared" si="91"/>
        <v/>
      </c>
      <c r="BI159" s="34"/>
      <c r="BJ159" s="36" t="str">
        <f t="shared" si="92"/>
        <v/>
      </c>
      <c r="BK159" s="36" t="str">
        <f t="shared" si="93"/>
        <v/>
      </c>
      <c r="BL159" s="36" t="str">
        <f t="shared" si="94"/>
        <v/>
      </c>
      <c r="BM159" s="55"/>
      <c r="BN159" s="36" t="str">
        <f t="shared" si="95"/>
        <v/>
      </c>
      <c r="BO159" s="36" t="str">
        <f t="shared" si="96"/>
        <v/>
      </c>
      <c r="BP159" s="31"/>
      <c r="BQ159" s="38"/>
      <c r="BS159" s="120" t="e">
        <f t="shared" ca="1" si="67"/>
        <v>#REF!</v>
      </c>
      <c r="BT159" s="120" t="e">
        <f t="shared" ca="1" si="68"/>
        <v>#VALUE!</v>
      </c>
    </row>
    <row r="160" spans="1:72" s="10" customFormat="1" ht="25" customHeight="1" x14ac:dyDescent="0.2">
      <c r="A160" s="52" t="str">
        <f>IFERROR(IF(#REF!&lt;&gt;"",A159+1,""),"")</f>
        <v/>
      </c>
      <c r="B160" s="157" t="e">
        <f>CONCATENATE(#REF!,"-",#REF!,"--",F160,"---",#REF!)</f>
        <v>#REF!</v>
      </c>
      <c r="C160" s="157" t="e">
        <f t="shared" ca="1" si="66"/>
        <v>#VALUE!</v>
      </c>
      <c r="D160" s="29"/>
      <c r="E160" s="155" t="e">
        <f t="shared" si="69"/>
        <v>#VALUE!</v>
      </c>
      <c r="F160" s="155" t="e">
        <f t="shared" si="70"/>
        <v>#VALUE!</v>
      </c>
      <c r="G160" s="126"/>
      <c r="H160" s="151" t="e">
        <f ca="1">VLOOKUP(G160,CatProd!B:G,6,FALSE)</f>
        <v>#N/A</v>
      </c>
      <c r="I160" s="127"/>
      <c r="J160" s="175" t="e">
        <f ca="1">VLOOKUP(CONCATENATE(H160,"-",I160),CatProdSpec!H:I,2,FALSE)</f>
        <v>#N/A</v>
      </c>
      <c r="K160" s="51" t="str">
        <f ca="1">IFERROR(IF(OR(D160="",VLOOKUP(D160,CatCostInp!$E$2:$K$88,7,FALSE)=0),"",VLOOKUP(D160,CatCostInp!$E$2:$K$88,7,FALSE)),"")</f>
        <v/>
      </c>
      <c r="L160" s="30"/>
      <c r="M160" s="1" t="str">
        <f ca="1">IF(L160=Setup!$C$10,"Grant",IF(Pharmaceuticals!L160=Setup!$C$11,"Local",IF(Pharmaceuticals!L160=Setup!$C$12,"Other","")))</f>
        <v/>
      </c>
      <c r="N160" s="34"/>
      <c r="O160" s="148"/>
      <c r="P160" s="33"/>
      <c r="Q160" s="36" t="str">
        <f t="shared" si="71"/>
        <v/>
      </c>
      <c r="R160" s="35"/>
      <c r="S160" s="32" t="str">
        <f t="shared" si="72"/>
        <v/>
      </c>
      <c r="T160" s="35"/>
      <c r="U160" s="32" t="str">
        <f t="shared" si="73"/>
        <v/>
      </c>
      <c r="V160" s="35"/>
      <c r="W160" s="36" t="str">
        <f t="shared" si="74"/>
        <v/>
      </c>
      <c r="X160" s="36" t="str">
        <f t="shared" si="75"/>
        <v/>
      </c>
      <c r="Y160" s="36" t="str">
        <f t="shared" si="76"/>
        <v/>
      </c>
      <c r="Z160" s="55"/>
      <c r="AA160" s="37"/>
      <c r="AB160" s="148"/>
      <c r="AC160" s="35"/>
      <c r="AD160" s="32" t="str">
        <f t="shared" si="77"/>
        <v/>
      </c>
      <c r="AE160" s="35"/>
      <c r="AF160" s="32" t="str">
        <f t="shared" si="78"/>
        <v/>
      </c>
      <c r="AG160" s="35"/>
      <c r="AH160" s="32" t="str">
        <f t="shared" si="79"/>
        <v/>
      </c>
      <c r="AI160" s="35"/>
      <c r="AJ160" s="36" t="str">
        <f t="shared" si="80"/>
        <v/>
      </c>
      <c r="AK160" s="36" t="str">
        <f t="shared" si="81"/>
        <v/>
      </c>
      <c r="AL160" s="36" t="str">
        <f t="shared" si="82"/>
        <v/>
      </c>
      <c r="AM160" s="55"/>
      <c r="AN160" s="34"/>
      <c r="AO160" s="148"/>
      <c r="AP160" s="34"/>
      <c r="AQ160" s="32" t="str">
        <f t="shared" si="83"/>
        <v/>
      </c>
      <c r="AR160" s="34"/>
      <c r="AS160" s="32" t="str">
        <f t="shared" si="84"/>
        <v/>
      </c>
      <c r="AT160" s="34"/>
      <c r="AU160" s="32" t="str">
        <f t="shared" si="85"/>
        <v/>
      </c>
      <c r="AV160" s="35"/>
      <c r="AW160" s="36" t="str">
        <f t="shared" si="86"/>
        <v/>
      </c>
      <c r="AX160" s="36" t="str">
        <f t="shared" si="87"/>
        <v/>
      </c>
      <c r="AY160" s="36" t="str">
        <f t="shared" si="88"/>
        <v/>
      </c>
      <c r="AZ160" s="55"/>
      <c r="BA160" s="34"/>
      <c r="BB160" s="148"/>
      <c r="BC160" s="34"/>
      <c r="BD160" s="32" t="str">
        <f t="shared" si="89"/>
        <v/>
      </c>
      <c r="BE160" s="34"/>
      <c r="BF160" s="32" t="str">
        <f t="shared" si="90"/>
        <v/>
      </c>
      <c r="BG160" s="34"/>
      <c r="BH160" s="32" t="str">
        <f t="shared" si="91"/>
        <v/>
      </c>
      <c r="BI160" s="34"/>
      <c r="BJ160" s="36" t="str">
        <f t="shared" si="92"/>
        <v/>
      </c>
      <c r="BK160" s="36" t="str">
        <f t="shared" si="93"/>
        <v/>
      </c>
      <c r="BL160" s="36" t="str">
        <f t="shared" si="94"/>
        <v/>
      </c>
      <c r="BM160" s="55"/>
      <c r="BN160" s="36" t="str">
        <f t="shared" si="95"/>
        <v/>
      </c>
      <c r="BO160" s="36" t="str">
        <f t="shared" si="96"/>
        <v/>
      </c>
      <c r="BP160" s="31"/>
      <c r="BQ160" s="38"/>
      <c r="BS160" s="120" t="e">
        <f t="shared" ca="1" si="67"/>
        <v>#REF!</v>
      </c>
      <c r="BT160" s="120" t="e">
        <f t="shared" ca="1" si="68"/>
        <v>#VALUE!</v>
      </c>
    </row>
    <row r="161" spans="1:72" s="10" customFormat="1" ht="25" customHeight="1" x14ac:dyDescent="0.2">
      <c r="A161" s="52" t="str">
        <f>IFERROR(IF(#REF!&lt;&gt;"",A160+1,""),"")</f>
        <v/>
      </c>
      <c r="B161" s="157" t="e">
        <f>CONCATENATE(#REF!,"-",#REF!,"--",F161,"---",#REF!)</f>
        <v>#REF!</v>
      </c>
      <c r="C161" s="157" t="e">
        <f t="shared" ca="1" si="66"/>
        <v>#VALUE!</v>
      </c>
      <c r="D161" s="29"/>
      <c r="E161" s="155" t="e">
        <f t="shared" si="69"/>
        <v>#VALUE!</v>
      </c>
      <c r="F161" s="155" t="e">
        <f t="shared" si="70"/>
        <v>#VALUE!</v>
      </c>
      <c r="G161" s="126"/>
      <c r="H161" s="151" t="e">
        <f ca="1">VLOOKUP(G161,CatProd!B:G,6,FALSE)</f>
        <v>#N/A</v>
      </c>
      <c r="I161" s="127"/>
      <c r="J161" s="175" t="e">
        <f ca="1">VLOOKUP(CONCATENATE(H161,"-",I161),CatProdSpec!H:I,2,FALSE)</f>
        <v>#N/A</v>
      </c>
      <c r="K161" s="51" t="str">
        <f ca="1">IFERROR(IF(OR(D161="",VLOOKUP(D161,CatCostInp!$E$2:$K$88,7,FALSE)=0),"",VLOOKUP(D161,CatCostInp!$E$2:$K$88,7,FALSE)),"")</f>
        <v/>
      </c>
      <c r="L161" s="30"/>
      <c r="M161" s="1" t="str">
        <f ca="1">IF(L161=Setup!$C$10,"Grant",IF(Pharmaceuticals!L161=Setup!$C$11,"Local",IF(Pharmaceuticals!L161=Setup!$C$12,"Other","")))</f>
        <v/>
      </c>
      <c r="N161" s="34"/>
      <c r="O161" s="148"/>
      <c r="P161" s="33"/>
      <c r="Q161" s="36" t="str">
        <f t="shared" si="71"/>
        <v/>
      </c>
      <c r="R161" s="35"/>
      <c r="S161" s="32" t="str">
        <f t="shared" si="72"/>
        <v/>
      </c>
      <c r="T161" s="35"/>
      <c r="U161" s="32" t="str">
        <f t="shared" si="73"/>
        <v/>
      </c>
      <c r="V161" s="35"/>
      <c r="W161" s="36" t="str">
        <f t="shared" si="74"/>
        <v/>
      </c>
      <c r="X161" s="36" t="str">
        <f t="shared" si="75"/>
        <v/>
      </c>
      <c r="Y161" s="36" t="str">
        <f t="shared" si="76"/>
        <v/>
      </c>
      <c r="Z161" s="55"/>
      <c r="AA161" s="37"/>
      <c r="AB161" s="148"/>
      <c r="AC161" s="35"/>
      <c r="AD161" s="32" t="str">
        <f t="shared" si="77"/>
        <v/>
      </c>
      <c r="AE161" s="35"/>
      <c r="AF161" s="32" t="str">
        <f t="shared" si="78"/>
        <v/>
      </c>
      <c r="AG161" s="35"/>
      <c r="AH161" s="32" t="str">
        <f t="shared" si="79"/>
        <v/>
      </c>
      <c r="AI161" s="35"/>
      <c r="AJ161" s="36" t="str">
        <f t="shared" si="80"/>
        <v/>
      </c>
      <c r="AK161" s="36" t="str">
        <f t="shared" si="81"/>
        <v/>
      </c>
      <c r="AL161" s="36" t="str">
        <f t="shared" si="82"/>
        <v/>
      </c>
      <c r="AM161" s="55"/>
      <c r="AN161" s="34"/>
      <c r="AO161" s="148"/>
      <c r="AP161" s="34"/>
      <c r="AQ161" s="32" t="str">
        <f t="shared" si="83"/>
        <v/>
      </c>
      <c r="AR161" s="34"/>
      <c r="AS161" s="32" t="str">
        <f t="shared" si="84"/>
        <v/>
      </c>
      <c r="AT161" s="34"/>
      <c r="AU161" s="32" t="str">
        <f t="shared" si="85"/>
        <v/>
      </c>
      <c r="AV161" s="35"/>
      <c r="AW161" s="36" t="str">
        <f t="shared" si="86"/>
        <v/>
      </c>
      <c r="AX161" s="36" t="str">
        <f t="shared" si="87"/>
        <v/>
      </c>
      <c r="AY161" s="36" t="str">
        <f t="shared" si="88"/>
        <v/>
      </c>
      <c r="AZ161" s="55"/>
      <c r="BA161" s="34"/>
      <c r="BB161" s="148"/>
      <c r="BC161" s="34"/>
      <c r="BD161" s="32" t="str">
        <f t="shared" si="89"/>
        <v/>
      </c>
      <c r="BE161" s="34"/>
      <c r="BF161" s="32" t="str">
        <f t="shared" si="90"/>
        <v/>
      </c>
      <c r="BG161" s="34"/>
      <c r="BH161" s="32" t="str">
        <f t="shared" si="91"/>
        <v/>
      </c>
      <c r="BI161" s="34"/>
      <c r="BJ161" s="36" t="str">
        <f t="shared" si="92"/>
        <v/>
      </c>
      <c r="BK161" s="36" t="str">
        <f t="shared" si="93"/>
        <v/>
      </c>
      <c r="BL161" s="36" t="str">
        <f t="shared" si="94"/>
        <v/>
      </c>
      <c r="BM161" s="55"/>
      <c r="BN161" s="36" t="str">
        <f t="shared" si="95"/>
        <v/>
      </c>
      <c r="BO161" s="36" t="str">
        <f t="shared" si="96"/>
        <v/>
      </c>
      <c r="BP161" s="31"/>
      <c r="BQ161" s="38"/>
      <c r="BS161" s="120" t="e">
        <f t="shared" ca="1" si="67"/>
        <v>#REF!</v>
      </c>
      <c r="BT161" s="120" t="e">
        <f t="shared" ca="1" si="68"/>
        <v>#VALUE!</v>
      </c>
    </row>
    <row r="162" spans="1:72" s="10" customFormat="1" ht="25" customHeight="1" x14ac:dyDescent="0.2">
      <c r="A162" s="52" t="str">
        <f>IFERROR(IF(#REF!&lt;&gt;"",A161+1,""),"")</f>
        <v/>
      </c>
      <c r="B162" s="157" t="e">
        <f>CONCATENATE(#REF!,"-",#REF!,"--",F162,"---",#REF!)</f>
        <v>#REF!</v>
      </c>
      <c r="C162" s="157" t="e">
        <f t="shared" ca="1" si="66"/>
        <v>#VALUE!</v>
      </c>
      <c r="D162" s="29"/>
      <c r="E162" s="155" t="e">
        <f t="shared" si="69"/>
        <v>#VALUE!</v>
      </c>
      <c r="F162" s="155" t="e">
        <f t="shared" si="70"/>
        <v>#VALUE!</v>
      </c>
      <c r="G162" s="126"/>
      <c r="H162" s="151" t="e">
        <f ca="1">VLOOKUP(G162,CatProd!B:G,6,FALSE)</f>
        <v>#N/A</v>
      </c>
      <c r="I162" s="127"/>
      <c r="J162" s="175" t="e">
        <f ca="1">VLOOKUP(CONCATENATE(H162,"-",I162),CatProdSpec!H:I,2,FALSE)</f>
        <v>#N/A</v>
      </c>
      <c r="K162" s="51" t="str">
        <f ca="1">IFERROR(IF(OR(D162="",VLOOKUP(D162,CatCostInp!$E$2:$K$88,7,FALSE)=0),"",VLOOKUP(D162,CatCostInp!$E$2:$K$88,7,FALSE)),"")</f>
        <v/>
      </c>
      <c r="L162" s="30"/>
      <c r="M162" s="1" t="str">
        <f ca="1">IF(L162=Setup!$C$10,"Grant",IF(Pharmaceuticals!L162=Setup!$C$11,"Local",IF(Pharmaceuticals!L162=Setup!$C$12,"Other","")))</f>
        <v/>
      </c>
      <c r="N162" s="34"/>
      <c r="O162" s="148"/>
      <c r="P162" s="33"/>
      <c r="Q162" s="36" t="str">
        <f t="shared" si="71"/>
        <v/>
      </c>
      <c r="R162" s="35"/>
      <c r="S162" s="32" t="str">
        <f t="shared" si="72"/>
        <v/>
      </c>
      <c r="T162" s="35"/>
      <c r="U162" s="32" t="str">
        <f t="shared" si="73"/>
        <v/>
      </c>
      <c r="V162" s="35"/>
      <c r="W162" s="36" t="str">
        <f t="shared" si="74"/>
        <v/>
      </c>
      <c r="X162" s="36" t="str">
        <f t="shared" si="75"/>
        <v/>
      </c>
      <c r="Y162" s="36" t="str">
        <f t="shared" si="76"/>
        <v/>
      </c>
      <c r="Z162" s="55"/>
      <c r="AA162" s="37"/>
      <c r="AB162" s="148"/>
      <c r="AC162" s="35"/>
      <c r="AD162" s="32" t="str">
        <f t="shared" si="77"/>
        <v/>
      </c>
      <c r="AE162" s="35"/>
      <c r="AF162" s="32" t="str">
        <f t="shared" si="78"/>
        <v/>
      </c>
      <c r="AG162" s="35"/>
      <c r="AH162" s="32" t="str">
        <f t="shared" si="79"/>
        <v/>
      </c>
      <c r="AI162" s="35"/>
      <c r="AJ162" s="36" t="str">
        <f t="shared" si="80"/>
        <v/>
      </c>
      <c r="AK162" s="36" t="str">
        <f t="shared" si="81"/>
        <v/>
      </c>
      <c r="AL162" s="36" t="str">
        <f t="shared" si="82"/>
        <v/>
      </c>
      <c r="AM162" s="55"/>
      <c r="AN162" s="34"/>
      <c r="AO162" s="148"/>
      <c r="AP162" s="34"/>
      <c r="AQ162" s="32" t="str">
        <f t="shared" si="83"/>
        <v/>
      </c>
      <c r="AR162" s="34"/>
      <c r="AS162" s="32" t="str">
        <f t="shared" si="84"/>
        <v/>
      </c>
      <c r="AT162" s="34"/>
      <c r="AU162" s="32" t="str">
        <f t="shared" si="85"/>
        <v/>
      </c>
      <c r="AV162" s="35"/>
      <c r="AW162" s="36" t="str">
        <f t="shared" si="86"/>
        <v/>
      </c>
      <c r="AX162" s="36" t="str">
        <f t="shared" si="87"/>
        <v/>
      </c>
      <c r="AY162" s="36" t="str">
        <f t="shared" si="88"/>
        <v/>
      </c>
      <c r="AZ162" s="55"/>
      <c r="BA162" s="34"/>
      <c r="BB162" s="148"/>
      <c r="BC162" s="34"/>
      <c r="BD162" s="32" t="str">
        <f t="shared" si="89"/>
        <v/>
      </c>
      <c r="BE162" s="34"/>
      <c r="BF162" s="32" t="str">
        <f t="shared" si="90"/>
        <v/>
      </c>
      <c r="BG162" s="34"/>
      <c r="BH162" s="32" t="str">
        <f t="shared" si="91"/>
        <v/>
      </c>
      <c r="BI162" s="34"/>
      <c r="BJ162" s="36" t="str">
        <f t="shared" si="92"/>
        <v/>
      </c>
      <c r="BK162" s="36" t="str">
        <f t="shared" si="93"/>
        <v/>
      </c>
      <c r="BL162" s="36" t="str">
        <f t="shared" si="94"/>
        <v/>
      </c>
      <c r="BM162" s="55"/>
      <c r="BN162" s="36" t="str">
        <f t="shared" si="95"/>
        <v/>
      </c>
      <c r="BO162" s="36" t="str">
        <f t="shared" si="96"/>
        <v/>
      </c>
      <c r="BP162" s="31"/>
      <c r="BQ162" s="38"/>
      <c r="BS162" s="120" t="e">
        <f t="shared" ca="1" si="67"/>
        <v>#REF!</v>
      </c>
      <c r="BT162" s="120" t="e">
        <f t="shared" ca="1" si="68"/>
        <v>#VALUE!</v>
      </c>
    </row>
    <row r="163" spans="1:72" s="10" customFormat="1" ht="25" customHeight="1" x14ac:dyDescent="0.2">
      <c r="A163" s="52" t="str">
        <f>IFERROR(IF(#REF!&lt;&gt;"",A162+1,""),"")</f>
        <v/>
      </c>
      <c r="B163" s="157" t="e">
        <f>CONCATENATE(#REF!,"-",#REF!,"--",F163,"---",#REF!)</f>
        <v>#REF!</v>
      </c>
      <c r="C163" s="157" t="e">
        <f t="shared" ca="1" si="66"/>
        <v>#VALUE!</v>
      </c>
      <c r="D163" s="29"/>
      <c r="E163" s="155" t="e">
        <f t="shared" si="69"/>
        <v>#VALUE!</v>
      </c>
      <c r="F163" s="155" t="e">
        <f t="shared" si="70"/>
        <v>#VALUE!</v>
      </c>
      <c r="G163" s="126"/>
      <c r="H163" s="151" t="e">
        <f ca="1">VLOOKUP(G163,CatProd!B:G,6,FALSE)</f>
        <v>#N/A</v>
      </c>
      <c r="I163" s="127"/>
      <c r="J163" s="175" t="e">
        <f ca="1">VLOOKUP(CONCATENATE(H163,"-",I163),CatProdSpec!H:I,2,FALSE)</f>
        <v>#N/A</v>
      </c>
      <c r="K163" s="51" t="str">
        <f ca="1">IFERROR(IF(OR(D163="",VLOOKUP(D163,CatCostInp!$E$2:$K$88,7,FALSE)=0),"",VLOOKUP(D163,CatCostInp!$E$2:$K$88,7,FALSE)),"")</f>
        <v/>
      </c>
      <c r="L163" s="30"/>
      <c r="M163" s="1" t="str">
        <f ca="1">IF(L163=Setup!$C$10,"Grant",IF(Pharmaceuticals!L163=Setup!$C$11,"Local",IF(Pharmaceuticals!L163=Setup!$C$12,"Other","")))</f>
        <v/>
      </c>
      <c r="N163" s="34"/>
      <c r="O163" s="148"/>
      <c r="P163" s="33"/>
      <c r="Q163" s="36" t="str">
        <f t="shared" si="71"/>
        <v/>
      </c>
      <c r="R163" s="35"/>
      <c r="S163" s="32" t="str">
        <f t="shared" si="72"/>
        <v/>
      </c>
      <c r="T163" s="35"/>
      <c r="U163" s="32" t="str">
        <f t="shared" si="73"/>
        <v/>
      </c>
      <c r="V163" s="35"/>
      <c r="W163" s="36" t="str">
        <f t="shared" si="74"/>
        <v/>
      </c>
      <c r="X163" s="36" t="str">
        <f t="shared" si="75"/>
        <v/>
      </c>
      <c r="Y163" s="36" t="str">
        <f t="shared" si="76"/>
        <v/>
      </c>
      <c r="Z163" s="55"/>
      <c r="AA163" s="37"/>
      <c r="AB163" s="148"/>
      <c r="AC163" s="35"/>
      <c r="AD163" s="32" t="str">
        <f t="shared" si="77"/>
        <v/>
      </c>
      <c r="AE163" s="35"/>
      <c r="AF163" s="32" t="str">
        <f t="shared" si="78"/>
        <v/>
      </c>
      <c r="AG163" s="35"/>
      <c r="AH163" s="32" t="str">
        <f t="shared" si="79"/>
        <v/>
      </c>
      <c r="AI163" s="35"/>
      <c r="AJ163" s="36" t="str">
        <f t="shared" si="80"/>
        <v/>
      </c>
      <c r="AK163" s="36" t="str">
        <f t="shared" si="81"/>
        <v/>
      </c>
      <c r="AL163" s="36" t="str">
        <f t="shared" si="82"/>
        <v/>
      </c>
      <c r="AM163" s="55"/>
      <c r="AN163" s="34"/>
      <c r="AO163" s="148"/>
      <c r="AP163" s="34"/>
      <c r="AQ163" s="32" t="str">
        <f t="shared" si="83"/>
        <v/>
      </c>
      <c r="AR163" s="34"/>
      <c r="AS163" s="32" t="str">
        <f t="shared" si="84"/>
        <v/>
      </c>
      <c r="AT163" s="34"/>
      <c r="AU163" s="32" t="str">
        <f t="shared" si="85"/>
        <v/>
      </c>
      <c r="AV163" s="35"/>
      <c r="AW163" s="36" t="str">
        <f t="shared" si="86"/>
        <v/>
      </c>
      <c r="AX163" s="36" t="str">
        <f t="shared" si="87"/>
        <v/>
      </c>
      <c r="AY163" s="36" t="str">
        <f t="shared" si="88"/>
        <v/>
      </c>
      <c r="AZ163" s="55"/>
      <c r="BA163" s="34"/>
      <c r="BB163" s="148"/>
      <c r="BC163" s="34"/>
      <c r="BD163" s="32" t="str">
        <f t="shared" si="89"/>
        <v/>
      </c>
      <c r="BE163" s="34"/>
      <c r="BF163" s="32" t="str">
        <f t="shared" si="90"/>
        <v/>
      </c>
      <c r="BG163" s="34"/>
      <c r="BH163" s="32" t="str">
        <f t="shared" si="91"/>
        <v/>
      </c>
      <c r="BI163" s="34"/>
      <c r="BJ163" s="36" t="str">
        <f t="shared" si="92"/>
        <v/>
      </c>
      <c r="BK163" s="36" t="str">
        <f t="shared" si="93"/>
        <v/>
      </c>
      <c r="BL163" s="36" t="str">
        <f t="shared" si="94"/>
        <v/>
      </c>
      <c r="BM163" s="55"/>
      <c r="BN163" s="36" t="str">
        <f t="shared" si="95"/>
        <v/>
      </c>
      <c r="BO163" s="36" t="str">
        <f t="shared" si="96"/>
        <v/>
      </c>
      <c r="BP163" s="31"/>
      <c r="BQ163" s="38"/>
      <c r="BS163" s="120" t="e">
        <f t="shared" ca="1" si="67"/>
        <v>#REF!</v>
      </c>
      <c r="BT163" s="120" t="e">
        <f t="shared" ca="1" si="68"/>
        <v>#VALUE!</v>
      </c>
    </row>
    <row r="164" spans="1:72" s="10" customFormat="1" ht="25" customHeight="1" x14ac:dyDescent="0.2">
      <c r="A164" s="52" t="str">
        <f>IFERROR(IF(#REF!&lt;&gt;"",A163+1,""),"")</f>
        <v/>
      </c>
      <c r="B164" s="157" t="e">
        <f>CONCATENATE(#REF!,"-",#REF!,"--",F164,"---",#REF!)</f>
        <v>#REF!</v>
      </c>
      <c r="C164" s="157" t="e">
        <f t="shared" ca="1" si="66"/>
        <v>#VALUE!</v>
      </c>
      <c r="D164" s="29"/>
      <c r="E164" s="155" t="e">
        <f t="shared" si="69"/>
        <v>#VALUE!</v>
      </c>
      <c r="F164" s="155" t="e">
        <f t="shared" si="70"/>
        <v>#VALUE!</v>
      </c>
      <c r="G164" s="126"/>
      <c r="H164" s="151" t="e">
        <f ca="1">VLOOKUP(G164,CatProd!B:G,6,FALSE)</f>
        <v>#N/A</v>
      </c>
      <c r="I164" s="127"/>
      <c r="J164" s="175" t="e">
        <f ca="1">VLOOKUP(CONCATENATE(H164,"-",I164),CatProdSpec!H:I,2,FALSE)</f>
        <v>#N/A</v>
      </c>
      <c r="K164" s="51" t="str">
        <f ca="1">IFERROR(IF(OR(D164="",VLOOKUP(D164,CatCostInp!$E$2:$K$88,7,FALSE)=0),"",VLOOKUP(D164,CatCostInp!$E$2:$K$88,7,FALSE)),"")</f>
        <v/>
      </c>
      <c r="L164" s="30"/>
      <c r="M164" s="1" t="str">
        <f ca="1">IF(L164=Setup!$C$10,"Grant",IF(Pharmaceuticals!L164=Setup!$C$11,"Local",IF(Pharmaceuticals!L164=Setup!$C$12,"Other","")))</f>
        <v/>
      </c>
      <c r="N164" s="34"/>
      <c r="O164" s="148"/>
      <c r="P164" s="33"/>
      <c r="Q164" s="36" t="str">
        <f t="shared" si="71"/>
        <v/>
      </c>
      <c r="R164" s="35"/>
      <c r="S164" s="32" t="str">
        <f t="shared" si="72"/>
        <v/>
      </c>
      <c r="T164" s="35"/>
      <c r="U164" s="32" t="str">
        <f t="shared" si="73"/>
        <v/>
      </c>
      <c r="V164" s="35"/>
      <c r="W164" s="36" t="str">
        <f t="shared" si="74"/>
        <v/>
      </c>
      <c r="X164" s="36" t="str">
        <f t="shared" si="75"/>
        <v/>
      </c>
      <c r="Y164" s="36" t="str">
        <f t="shared" si="76"/>
        <v/>
      </c>
      <c r="Z164" s="55"/>
      <c r="AA164" s="37"/>
      <c r="AB164" s="148"/>
      <c r="AC164" s="35"/>
      <c r="AD164" s="32" t="str">
        <f t="shared" si="77"/>
        <v/>
      </c>
      <c r="AE164" s="35"/>
      <c r="AF164" s="32" t="str">
        <f t="shared" si="78"/>
        <v/>
      </c>
      <c r="AG164" s="35"/>
      <c r="AH164" s="32" t="str">
        <f t="shared" si="79"/>
        <v/>
      </c>
      <c r="AI164" s="35"/>
      <c r="AJ164" s="36" t="str">
        <f t="shared" si="80"/>
        <v/>
      </c>
      <c r="AK164" s="36" t="str">
        <f t="shared" si="81"/>
        <v/>
      </c>
      <c r="AL164" s="36" t="str">
        <f t="shared" si="82"/>
        <v/>
      </c>
      <c r="AM164" s="55"/>
      <c r="AN164" s="34"/>
      <c r="AO164" s="148"/>
      <c r="AP164" s="34"/>
      <c r="AQ164" s="32" t="str">
        <f t="shared" si="83"/>
        <v/>
      </c>
      <c r="AR164" s="34"/>
      <c r="AS164" s="32" t="str">
        <f t="shared" si="84"/>
        <v/>
      </c>
      <c r="AT164" s="34"/>
      <c r="AU164" s="32" t="str">
        <f t="shared" si="85"/>
        <v/>
      </c>
      <c r="AV164" s="35"/>
      <c r="AW164" s="36" t="str">
        <f t="shared" si="86"/>
        <v/>
      </c>
      <c r="AX164" s="36" t="str">
        <f t="shared" si="87"/>
        <v/>
      </c>
      <c r="AY164" s="36" t="str">
        <f t="shared" si="88"/>
        <v/>
      </c>
      <c r="AZ164" s="55"/>
      <c r="BA164" s="34"/>
      <c r="BB164" s="148"/>
      <c r="BC164" s="34"/>
      <c r="BD164" s="32" t="str">
        <f t="shared" si="89"/>
        <v/>
      </c>
      <c r="BE164" s="34"/>
      <c r="BF164" s="32" t="str">
        <f t="shared" si="90"/>
        <v/>
      </c>
      <c r="BG164" s="34"/>
      <c r="BH164" s="32" t="str">
        <f t="shared" si="91"/>
        <v/>
      </c>
      <c r="BI164" s="34"/>
      <c r="BJ164" s="36" t="str">
        <f t="shared" si="92"/>
        <v/>
      </c>
      <c r="BK164" s="36" t="str">
        <f t="shared" si="93"/>
        <v/>
      </c>
      <c r="BL164" s="36" t="str">
        <f t="shared" si="94"/>
        <v/>
      </c>
      <c r="BM164" s="55"/>
      <c r="BN164" s="36" t="str">
        <f t="shared" si="95"/>
        <v/>
      </c>
      <c r="BO164" s="36" t="str">
        <f t="shared" si="96"/>
        <v/>
      </c>
      <c r="BP164" s="31"/>
      <c r="BQ164" s="38"/>
      <c r="BS164" s="120" t="e">
        <f t="shared" ca="1" si="67"/>
        <v>#REF!</v>
      </c>
      <c r="BT164" s="120" t="e">
        <f t="shared" ca="1" si="68"/>
        <v>#VALUE!</v>
      </c>
    </row>
    <row r="165" spans="1:72" s="10" customFormat="1" ht="25" customHeight="1" x14ac:dyDescent="0.2">
      <c r="A165" s="52" t="str">
        <f>IFERROR(IF(#REF!&lt;&gt;"",A164+1,""),"")</f>
        <v/>
      </c>
      <c r="B165" s="157" t="e">
        <f>CONCATENATE(#REF!,"-",#REF!,"--",F165,"---",#REF!)</f>
        <v>#REF!</v>
      </c>
      <c r="C165" s="157" t="e">
        <f t="shared" ca="1" si="66"/>
        <v>#VALUE!</v>
      </c>
      <c r="D165" s="29"/>
      <c r="E165" s="155" t="e">
        <f t="shared" si="69"/>
        <v>#VALUE!</v>
      </c>
      <c r="F165" s="155" t="e">
        <f t="shared" si="70"/>
        <v>#VALUE!</v>
      </c>
      <c r="G165" s="126"/>
      <c r="H165" s="151" t="e">
        <f ca="1">VLOOKUP(G165,CatProd!B:G,6,FALSE)</f>
        <v>#N/A</v>
      </c>
      <c r="I165" s="127"/>
      <c r="J165" s="175" t="e">
        <f ca="1">VLOOKUP(CONCATENATE(H165,"-",I165),CatProdSpec!H:I,2,FALSE)</f>
        <v>#N/A</v>
      </c>
      <c r="K165" s="51" t="str">
        <f ca="1">IFERROR(IF(OR(D165="",VLOOKUP(D165,CatCostInp!$E$2:$K$88,7,FALSE)=0),"",VLOOKUP(D165,CatCostInp!$E$2:$K$88,7,FALSE)),"")</f>
        <v/>
      </c>
      <c r="L165" s="30"/>
      <c r="M165" s="1" t="str">
        <f ca="1">IF(L165=Setup!$C$10,"Grant",IF(Pharmaceuticals!L165=Setup!$C$11,"Local",IF(Pharmaceuticals!L165=Setup!$C$12,"Other","")))</f>
        <v/>
      </c>
      <c r="N165" s="34"/>
      <c r="O165" s="148"/>
      <c r="P165" s="33"/>
      <c r="Q165" s="36" t="str">
        <f t="shared" si="71"/>
        <v/>
      </c>
      <c r="R165" s="35"/>
      <c r="S165" s="32" t="str">
        <f t="shared" si="72"/>
        <v/>
      </c>
      <c r="T165" s="35"/>
      <c r="U165" s="32" t="str">
        <f t="shared" si="73"/>
        <v/>
      </c>
      <c r="V165" s="35"/>
      <c r="W165" s="36" t="str">
        <f t="shared" si="74"/>
        <v/>
      </c>
      <c r="X165" s="36" t="str">
        <f t="shared" si="75"/>
        <v/>
      </c>
      <c r="Y165" s="36" t="str">
        <f t="shared" si="76"/>
        <v/>
      </c>
      <c r="Z165" s="55"/>
      <c r="AA165" s="37"/>
      <c r="AB165" s="148"/>
      <c r="AC165" s="35"/>
      <c r="AD165" s="32" t="str">
        <f t="shared" si="77"/>
        <v/>
      </c>
      <c r="AE165" s="35"/>
      <c r="AF165" s="32" t="str">
        <f t="shared" si="78"/>
        <v/>
      </c>
      <c r="AG165" s="35"/>
      <c r="AH165" s="32" t="str">
        <f t="shared" si="79"/>
        <v/>
      </c>
      <c r="AI165" s="35"/>
      <c r="AJ165" s="36" t="str">
        <f t="shared" si="80"/>
        <v/>
      </c>
      <c r="AK165" s="36" t="str">
        <f t="shared" si="81"/>
        <v/>
      </c>
      <c r="AL165" s="36" t="str">
        <f t="shared" si="82"/>
        <v/>
      </c>
      <c r="AM165" s="55"/>
      <c r="AN165" s="34"/>
      <c r="AO165" s="148"/>
      <c r="AP165" s="34"/>
      <c r="AQ165" s="32" t="str">
        <f t="shared" si="83"/>
        <v/>
      </c>
      <c r="AR165" s="34"/>
      <c r="AS165" s="32" t="str">
        <f t="shared" si="84"/>
        <v/>
      </c>
      <c r="AT165" s="34"/>
      <c r="AU165" s="32" t="str">
        <f t="shared" si="85"/>
        <v/>
      </c>
      <c r="AV165" s="35"/>
      <c r="AW165" s="36" t="str">
        <f t="shared" si="86"/>
        <v/>
      </c>
      <c r="AX165" s="36" t="str">
        <f t="shared" si="87"/>
        <v/>
      </c>
      <c r="AY165" s="36" t="str">
        <f t="shared" si="88"/>
        <v/>
      </c>
      <c r="AZ165" s="55"/>
      <c r="BA165" s="34"/>
      <c r="BB165" s="148"/>
      <c r="BC165" s="34"/>
      <c r="BD165" s="32" t="str">
        <f t="shared" si="89"/>
        <v/>
      </c>
      <c r="BE165" s="34"/>
      <c r="BF165" s="32" t="str">
        <f t="shared" si="90"/>
        <v/>
      </c>
      <c r="BG165" s="34"/>
      <c r="BH165" s="32" t="str">
        <f t="shared" si="91"/>
        <v/>
      </c>
      <c r="BI165" s="34"/>
      <c r="BJ165" s="36" t="str">
        <f t="shared" si="92"/>
        <v/>
      </c>
      <c r="BK165" s="36" t="str">
        <f t="shared" si="93"/>
        <v/>
      </c>
      <c r="BL165" s="36" t="str">
        <f t="shared" si="94"/>
        <v/>
      </c>
      <c r="BM165" s="55"/>
      <c r="BN165" s="36" t="str">
        <f t="shared" si="95"/>
        <v/>
      </c>
      <c r="BO165" s="36" t="str">
        <f t="shared" si="96"/>
        <v/>
      </c>
      <c r="BP165" s="31"/>
      <c r="BQ165" s="38"/>
      <c r="BS165" s="120" t="e">
        <f t="shared" ca="1" si="67"/>
        <v>#REF!</v>
      </c>
      <c r="BT165" s="120" t="e">
        <f t="shared" ca="1" si="68"/>
        <v>#VALUE!</v>
      </c>
    </row>
    <row r="166" spans="1:72" s="10" customFormat="1" ht="25" customHeight="1" x14ac:dyDescent="0.2">
      <c r="A166" s="52" t="str">
        <f>IFERROR(IF(#REF!&lt;&gt;"",A165+1,""),"")</f>
        <v/>
      </c>
      <c r="B166" s="157" t="e">
        <f>CONCATENATE(#REF!,"-",#REF!,"--",F166,"---",#REF!)</f>
        <v>#REF!</v>
      </c>
      <c r="C166" s="157" t="e">
        <f t="shared" ca="1" si="66"/>
        <v>#VALUE!</v>
      </c>
      <c r="D166" s="29"/>
      <c r="E166" s="155" t="e">
        <f t="shared" si="69"/>
        <v>#VALUE!</v>
      </c>
      <c r="F166" s="155" t="e">
        <f t="shared" si="70"/>
        <v>#VALUE!</v>
      </c>
      <c r="G166" s="126"/>
      <c r="H166" s="151" t="e">
        <f ca="1">VLOOKUP(G166,CatProd!B:G,6,FALSE)</f>
        <v>#N/A</v>
      </c>
      <c r="I166" s="127"/>
      <c r="J166" s="175" t="e">
        <f ca="1">VLOOKUP(CONCATENATE(H166,"-",I166),CatProdSpec!H:I,2,FALSE)</f>
        <v>#N/A</v>
      </c>
      <c r="K166" s="51" t="str">
        <f ca="1">IFERROR(IF(OR(D166="",VLOOKUP(D166,CatCostInp!$E$2:$K$88,7,FALSE)=0),"",VLOOKUP(D166,CatCostInp!$E$2:$K$88,7,FALSE)),"")</f>
        <v/>
      </c>
      <c r="L166" s="30"/>
      <c r="M166" s="1" t="str">
        <f ca="1">IF(L166=Setup!$C$10,"Grant",IF(Pharmaceuticals!L166=Setup!$C$11,"Local",IF(Pharmaceuticals!L166=Setup!$C$12,"Other","")))</f>
        <v/>
      </c>
      <c r="N166" s="34"/>
      <c r="O166" s="148"/>
      <c r="P166" s="33"/>
      <c r="Q166" s="36" t="str">
        <f t="shared" si="71"/>
        <v/>
      </c>
      <c r="R166" s="35"/>
      <c r="S166" s="32" t="str">
        <f t="shared" si="72"/>
        <v/>
      </c>
      <c r="T166" s="35"/>
      <c r="U166" s="32" t="str">
        <f t="shared" si="73"/>
        <v/>
      </c>
      <c r="V166" s="35"/>
      <c r="W166" s="36" t="str">
        <f t="shared" si="74"/>
        <v/>
      </c>
      <c r="X166" s="36" t="str">
        <f t="shared" si="75"/>
        <v/>
      </c>
      <c r="Y166" s="36" t="str">
        <f t="shared" si="76"/>
        <v/>
      </c>
      <c r="Z166" s="55"/>
      <c r="AA166" s="37"/>
      <c r="AB166" s="148"/>
      <c r="AC166" s="35"/>
      <c r="AD166" s="32" t="str">
        <f t="shared" si="77"/>
        <v/>
      </c>
      <c r="AE166" s="35"/>
      <c r="AF166" s="32" t="str">
        <f t="shared" si="78"/>
        <v/>
      </c>
      <c r="AG166" s="35"/>
      <c r="AH166" s="32" t="str">
        <f t="shared" si="79"/>
        <v/>
      </c>
      <c r="AI166" s="35"/>
      <c r="AJ166" s="36" t="str">
        <f t="shared" si="80"/>
        <v/>
      </c>
      <c r="AK166" s="36" t="str">
        <f t="shared" si="81"/>
        <v/>
      </c>
      <c r="AL166" s="36" t="str">
        <f t="shared" si="82"/>
        <v/>
      </c>
      <c r="AM166" s="55"/>
      <c r="AN166" s="34"/>
      <c r="AO166" s="148"/>
      <c r="AP166" s="34"/>
      <c r="AQ166" s="32" t="str">
        <f t="shared" si="83"/>
        <v/>
      </c>
      <c r="AR166" s="34"/>
      <c r="AS166" s="32" t="str">
        <f t="shared" si="84"/>
        <v/>
      </c>
      <c r="AT166" s="34"/>
      <c r="AU166" s="32" t="str">
        <f t="shared" si="85"/>
        <v/>
      </c>
      <c r="AV166" s="35"/>
      <c r="AW166" s="36" t="str">
        <f t="shared" si="86"/>
        <v/>
      </c>
      <c r="AX166" s="36" t="str">
        <f t="shared" si="87"/>
        <v/>
      </c>
      <c r="AY166" s="36" t="str">
        <f t="shared" si="88"/>
        <v/>
      </c>
      <c r="AZ166" s="55"/>
      <c r="BA166" s="34"/>
      <c r="BB166" s="148"/>
      <c r="BC166" s="34"/>
      <c r="BD166" s="32" t="str">
        <f t="shared" si="89"/>
        <v/>
      </c>
      <c r="BE166" s="34"/>
      <c r="BF166" s="32" t="str">
        <f t="shared" si="90"/>
        <v/>
      </c>
      <c r="BG166" s="34"/>
      <c r="BH166" s="32" t="str">
        <f t="shared" si="91"/>
        <v/>
      </c>
      <c r="BI166" s="34"/>
      <c r="BJ166" s="36" t="str">
        <f t="shared" si="92"/>
        <v/>
      </c>
      <c r="BK166" s="36" t="str">
        <f t="shared" si="93"/>
        <v/>
      </c>
      <c r="BL166" s="36" t="str">
        <f t="shared" si="94"/>
        <v/>
      </c>
      <c r="BM166" s="55"/>
      <c r="BN166" s="36" t="str">
        <f t="shared" si="95"/>
        <v/>
      </c>
      <c r="BO166" s="36" t="str">
        <f t="shared" si="96"/>
        <v/>
      </c>
      <c r="BP166" s="31"/>
      <c r="BQ166" s="38"/>
      <c r="BS166" s="120" t="e">
        <f t="shared" ca="1" si="67"/>
        <v>#REF!</v>
      </c>
      <c r="BT166" s="120" t="e">
        <f t="shared" ca="1" si="68"/>
        <v>#VALUE!</v>
      </c>
    </row>
    <row r="167" spans="1:72" s="10" customFormat="1" ht="25" customHeight="1" x14ac:dyDescent="0.2">
      <c r="A167" s="52" t="str">
        <f>IFERROR(IF(#REF!&lt;&gt;"",A166+1,""),"")</f>
        <v/>
      </c>
      <c r="B167" s="157" t="e">
        <f>CONCATENATE(#REF!,"-",#REF!,"--",F167,"---",#REF!)</f>
        <v>#REF!</v>
      </c>
      <c r="C167" s="157" t="e">
        <f t="shared" ca="1" si="66"/>
        <v>#VALUE!</v>
      </c>
      <c r="D167" s="29"/>
      <c r="E167" s="155" t="e">
        <f t="shared" si="69"/>
        <v>#VALUE!</v>
      </c>
      <c r="F167" s="155" t="e">
        <f t="shared" si="70"/>
        <v>#VALUE!</v>
      </c>
      <c r="G167" s="126"/>
      <c r="H167" s="151" t="e">
        <f ca="1">VLOOKUP(G167,CatProd!B:G,6,FALSE)</f>
        <v>#N/A</v>
      </c>
      <c r="I167" s="127"/>
      <c r="J167" s="175" t="e">
        <f ca="1">VLOOKUP(CONCATENATE(H167,"-",I167),CatProdSpec!H:I,2,FALSE)</f>
        <v>#N/A</v>
      </c>
      <c r="K167" s="51" t="str">
        <f ca="1">IFERROR(IF(OR(D167="",VLOOKUP(D167,CatCostInp!$E$2:$K$88,7,FALSE)=0),"",VLOOKUP(D167,CatCostInp!$E$2:$K$88,7,FALSE)),"")</f>
        <v/>
      </c>
      <c r="L167" s="30"/>
      <c r="M167" s="1" t="str">
        <f ca="1">IF(L167=Setup!$C$10,"Grant",IF(Pharmaceuticals!L167=Setup!$C$11,"Local",IF(Pharmaceuticals!L167=Setup!$C$12,"Other","")))</f>
        <v/>
      </c>
      <c r="N167" s="34"/>
      <c r="O167" s="148"/>
      <c r="P167" s="33"/>
      <c r="Q167" s="36" t="str">
        <f t="shared" si="71"/>
        <v/>
      </c>
      <c r="R167" s="35"/>
      <c r="S167" s="32" t="str">
        <f t="shared" si="72"/>
        <v/>
      </c>
      <c r="T167" s="35"/>
      <c r="U167" s="32" t="str">
        <f t="shared" si="73"/>
        <v/>
      </c>
      <c r="V167" s="35"/>
      <c r="W167" s="36" t="str">
        <f t="shared" si="74"/>
        <v/>
      </c>
      <c r="X167" s="36" t="str">
        <f t="shared" si="75"/>
        <v/>
      </c>
      <c r="Y167" s="36" t="str">
        <f t="shared" si="76"/>
        <v/>
      </c>
      <c r="Z167" s="55"/>
      <c r="AA167" s="37"/>
      <c r="AB167" s="148"/>
      <c r="AC167" s="35"/>
      <c r="AD167" s="32" t="str">
        <f t="shared" si="77"/>
        <v/>
      </c>
      <c r="AE167" s="35"/>
      <c r="AF167" s="32" t="str">
        <f t="shared" si="78"/>
        <v/>
      </c>
      <c r="AG167" s="35"/>
      <c r="AH167" s="32" t="str">
        <f t="shared" si="79"/>
        <v/>
      </c>
      <c r="AI167" s="35"/>
      <c r="AJ167" s="36" t="str">
        <f t="shared" si="80"/>
        <v/>
      </c>
      <c r="AK167" s="36" t="str">
        <f t="shared" si="81"/>
        <v/>
      </c>
      <c r="AL167" s="36" t="str">
        <f t="shared" si="82"/>
        <v/>
      </c>
      <c r="AM167" s="55"/>
      <c r="AN167" s="34"/>
      <c r="AO167" s="148"/>
      <c r="AP167" s="34"/>
      <c r="AQ167" s="32" t="str">
        <f t="shared" si="83"/>
        <v/>
      </c>
      <c r="AR167" s="34"/>
      <c r="AS167" s="32" t="str">
        <f t="shared" si="84"/>
        <v/>
      </c>
      <c r="AT167" s="34"/>
      <c r="AU167" s="32" t="str">
        <f t="shared" si="85"/>
        <v/>
      </c>
      <c r="AV167" s="35"/>
      <c r="AW167" s="36" t="str">
        <f t="shared" si="86"/>
        <v/>
      </c>
      <c r="AX167" s="36" t="str">
        <f t="shared" si="87"/>
        <v/>
      </c>
      <c r="AY167" s="36" t="str">
        <f t="shared" si="88"/>
        <v/>
      </c>
      <c r="AZ167" s="55"/>
      <c r="BA167" s="34"/>
      <c r="BB167" s="148"/>
      <c r="BC167" s="34"/>
      <c r="BD167" s="32" t="str">
        <f t="shared" si="89"/>
        <v/>
      </c>
      <c r="BE167" s="34"/>
      <c r="BF167" s="32" t="str">
        <f t="shared" si="90"/>
        <v/>
      </c>
      <c r="BG167" s="34"/>
      <c r="BH167" s="32" t="str">
        <f t="shared" si="91"/>
        <v/>
      </c>
      <c r="BI167" s="34"/>
      <c r="BJ167" s="36" t="str">
        <f t="shared" si="92"/>
        <v/>
      </c>
      <c r="BK167" s="36" t="str">
        <f t="shared" si="93"/>
        <v/>
      </c>
      <c r="BL167" s="36" t="str">
        <f t="shared" si="94"/>
        <v/>
      </c>
      <c r="BM167" s="55"/>
      <c r="BN167" s="36" t="str">
        <f t="shared" si="95"/>
        <v/>
      </c>
      <c r="BO167" s="36" t="str">
        <f t="shared" si="96"/>
        <v/>
      </c>
      <c r="BP167" s="31"/>
      <c r="BQ167" s="38"/>
      <c r="BS167" s="120" t="e">
        <f t="shared" ca="1" si="67"/>
        <v>#REF!</v>
      </c>
      <c r="BT167" s="120" t="e">
        <f t="shared" ca="1" si="68"/>
        <v>#VALUE!</v>
      </c>
    </row>
    <row r="168" spans="1:72" s="10" customFormat="1" ht="25" customHeight="1" x14ac:dyDescent="0.2">
      <c r="A168" s="52" t="str">
        <f>IFERROR(IF(#REF!&lt;&gt;"",A167+1,""),"")</f>
        <v/>
      </c>
      <c r="B168" s="157" t="e">
        <f>CONCATENATE(#REF!,"-",#REF!,"--",F168,"---",#REF!)</f>
        <v>#REF!</v>
      </c>
      <c r="C168" s="157" t="e">
        <f t="shared" ca="1" si="66"/>
        <v>#VALUE!</v>
      </c>
      <c r="D168" s="29"/>
      <c r="E168" s="155" t="e">
        <f t="shared" si="69"/>
        <v>#VALUE!</v>
      </c>
      <c r="F168" s="155" t="e">
        <f t="shared" si="70"/>
        <v>#VALUE!</v>
      </c>
      <c r="G168" s="126"/>
      <c r="H168" s="151" t="e">
        <f ca="1">VLOOKUP(G168,CatProd!B:G,6,FALSE)</f>
        <v>#N/A</v>
      </c>
      <c r="I168" s="127"/>
      <c r="J168" s="175" t="e">
        <f ca="1">VLOOKUP(CONCATENATE(H168,"-",I168),CatProdSpec!H:I,2,FALSE)</f>
        <v>#N/A</v>
      </c>
      <c r="K168" s="51" t="str">
        <f ca="1">IFERROR(IF(OR(D168="",VLOOKUP(D168,CatCostInp!$E$2:$K$88,7,FALSE)=0),"",VLOOKUP(D168,CatCostInp!$E$2:$K$88,7,FALSE)),"")</f>
        <v/>
      </c>
      <c r="L168" s="30"/>
      <c r="M168" s="1" t="str">
        <f ca="1">IF(L168=Setup!$C$10,"Grant",IF(Pharmaceuticals!L168=Setup!$C$11,"Local",IF(Pharmaceuticals!L168=Setup!$C$12,"Other","")))</f>
        <v/>
      </c>
      <c r="N168" s="34"/>
      <c r="O168" s="148"/>
      <c r="P168" s="33"/>
      <c r="Q168" s="36" t="str">
        <f t="shared" si="71"/>
        <v/>
      </c>
      <c r="R168" s="35"/>
      <c r="S168" s="32" t="str">
        <f t="shared" si="72"/>
        <v/>
      </c>
      <c r="T168" s="35"/>
      <c r="U168" s="32" t="str">
        <f t="shared" si="73"/>
        <v/>
      </c>
      <c r="V168" s="35"/>
      <c r="W168" s="36" t="str">
        <f t="shared" si="74"/>
        <v/>
      </c>
      <c r="X168" s="36" t="str">
        <f t="shared" si="75"/>
        <v/>
      </c>
      <c r="Y168" s="36" t="str">
        <f t="shared" si="76"/>
        <v/>
      </c>
      <c r="Z168" s="55"/>
      <c r="AA168" s="37"/>
      <c r="AB168" s="148"/>
      <c r="AC168" s="35"/>
      <c r="AD168" s="32" t="str">
        <f t="shared" si="77"/>
        <v/>
      </c>
      <c r="AE168" s="35"/>
      <c r="AF168" s="32" t="str">
        <f t="shared" si="78"/>
        <v/>
      </c>
      <c r="AG168" s="35"/>
      <c r="AH168" s="32" t="str">
        <f t="shared" si="79"/>
        <v/>
      </c>
      <c r="AI168" s="35"/>
      <c r="AJ168" s="36" t="str">
        <f t="shared" si="80"/>
        <v/>
      </c>
      <c r="AK168" s="36" t="str">
        <f t="shared" si="81"/>
        <v/>
      </c>
      <c r="AL168" s="36" t="str">
        <f t="shared" si="82"/>
        <v/>
      </c>
      <c r="AM168" s="55"/>
      <c r="AN168" s="34"/>
      <c r="AO168" s="148"/>
      <c r="AP168" s="34"/>
      <c r="AQ168" s="32" t="str">
        <f t="shared" si="83"/>
        <v/>
      </c>
      <c r="AR168" s="34"/>
      <c r="AS168" s="32" t="str">
        <f t="shared" si="84"/>
        <v/>
      </c>
      <c r="AT168" s="34"/>
      <c r="AU168" s="32" t="str">
        <f t="shared" si="85"/>
        <v/>
      </c>
      <c r="AV168" s="35"/>
      <c r="AW168" s="36" t="str">
        <f t="shared" si="86"/>
        <v/>
      </c>
      <c r="AX168" s="36" t="str">
        <f t="shared" si="87"/>
        <v/>
      </c>
      <c r="AY168" s="36" t="str">
        <f t="shared" si="88"/>
        <v/>
      </c>
      <c r="AZ168" s="55"/>
      <c r="BA168" s="34"/>
      <c r="BB168" s="148"/>
      <c r="BC168" s="34"/>
      <c r="BD168" s="32" t="str">
        <f t="shared" si="89"/>
        <v/>
      </c>
      <c r="BE168" s="34"/>
      <c r="BF168" s="32" t="str">
        <f t="shared" si="90"/>
        <v/>
      </c>
      <c r="BG168" s="34"/>
      <c r="BH168" s="32" t="str">
        <f t="shared" si="91"/>
        <v/>
      </c>
      <c r="BI168" s="34"/>
      <c r="BJ168" s="36" t="str">
        <f t="shared" si="92"/>
        <v/>
      </c>
      <c r="BK168" s="36" t="str">
        <f t="shared" si="93"/>
        <v/>
      </c>
      <c r="BL168" s="36" t="str">
        <f t="shared" si="94"/>
        <v/>
      </c>
      <c r="BM168" s="55"/>
      <c r="BN168" s="36" t="str">
        <f t="shared" si="95"/>
        <v/>
      </c>
      <c r="BO168" s="36" t="str">
        <f t="shared" si="96"/>
        <v/>
      </c>
      <c r="BP168" s="31"/>
      <c r="BQ168" s="38"/>
      <c r="BS168" s="120" t="e">
        <f t="shared" ca="1" si="67"/>
        <v>#REF!</v>
      </c>
      <c r="BT168" s="120" t="e">
        <f t="shared" ca="1" si="68"/>
        <v>#VALUE!</v>
      </c>
    </row>
    <row r="169" spans="1:72" s="10" customFormat="1" ht="25" customHeight="1" x14ac:dyDescent="0.2">
      <c r="A169" s="52" t="str">
        <f>IFERROR(IF(#REF!&lt;&gt;"",A168+1,""),"")</f>
        <v/>
      </c>
      <c r="B169" s="157" t="e">
        <f>CONCATENATE(#REF!,"-",#REF!,"--",F169,"---",#REF!)</f>
        <v>#REF!</v>
      </c>
      <c r="C169" s="157" t="e">
        <f t="shared" ca="1" si="66"/>
        <v>#VALUE!</v>
      </c>
      <c r="D169" s="29"/>
      <c r="E169" s="155" t="e">
        <f t="shared" si="69"/>
        <v>#VALUE!</v>
      </c>
      <c r="F169" s="155" t="e">
        <f t="shared" si="70"/>
        <v>#VALUE!</v>
      </c>
      <c r="G169" s="126"/>
      <c r="H169" s="151" t="e">
        <f ca="1">VLOOKUP(G169,CatProd!B:G,6,FALSE)</f>
        <v>#N/A</v>
      </c>
      <c r="I169" s="127"/>
      <c r="J169" s="175" t="e">
        <f ca="1">VLOOKUP(CONCATENATE(H169,"-",I169),CatProdSpec!H:I,2,FALSE)</f>
        <v>#N/A</v>
      </c>
      <c r="K169" s="51" t="str">
        <f ca="1">IFERROR(IF(OR(D169="",VLOOKUP(D169,CatCostInp!$E$2:$K$88,7,FALSE)=0),"",VLOOKUP(D169,CatCostInp!$E$2:$K$88,7,FALSE)),"")</f>
        <v/>
      </c>
      <c r="L169" s="30"/>
      <c r="M169" s="1" t="str">
        <f ca="1">IF(L169=Setup!$C$10,"Grant",IF(Pharmaceuticals!L169=Setup!$C$11,"Local",IF(Pharmaceuticals!L169=Setup!$C$12,"Other","")))</f>
        <v/>
      </c>
      <c r="N169" s="34"/>
      <c r="O169" s="148"/>
      <c r="P169" s="33"/>
      <c r="Q169" s="36" t="str">
        <f t="shared" si="71"/>
        <v/>
      </c>
      <c r="R169" s="35"/>
      <c r="S169" s="32" t="str">
        <f t="shared" si="72"/>
        <v/>
      </c>
      <c r="T169" s="35"/>
      <c r="U169" s="32" t="str">
        <f t="shared" si="73"/>
        <v/>
      </c>
      <c r="V169" s="35"/>
      <c r="W169" s="36" t="str">
        <f t="shared" si="74"/>
        <v/>
      </c>
      <c r="X169" s="36" t="str">
        <f t="shared" si="75"/>
        <v/>
      </c>
      <c r="Y169" s="36" t="str">
        <f t="shared" si="76"/>
        <v/>
      </c>
      <c r="Z169" s="55"/>
      <c r="AA169" s="37"/>
      <c r="AB169" s="148"/>
      <c r="AC169" s="35"/>
      <c r="AD169" s="32" t="str">
        <f t="shared" si="77"/>
        <v/>
      </c>
      <c r="AE169" s="35"/>
      <c r="AF169" s="32" t="str">
        <f t="shared" si="78"/>
        <v/>
      </c>
      <c r="AG169" s="35"/>
      <c r="AH169" s="32" t="str">
        <f t="shared" si="79"/>
        <v/>
      </c>
      <c r="AI169" s="35"/>
      <c r="AJ169" s="36" t="str">
        <f t="shared" si="80"/>
        <v/>
      </c>
      <c r="AK169" s="36" t="str">
        <f t="shared" si="81"/>
        <v/>
      </c>
      <c r="AL169" s="36" t="str">
        <f t="shared" si="82"/>
        <v/>
      </c>
      <c r="AM169" s="55"/>
      <c r="AN169" s="34"/>
      <c r="AO169" s="148"/>
      <c r="AP169" s="34"/>
      <c r="AQ169" s="32" t="str">
        <f t="shared" si="83"/>
        <v/>
      </c>
      <c r="AR169" s="34"/>
      <c r="AS169" s="32" t="str">
        <f t="shared" si="84"/>
        <v/>
      </c>
      <c r="AT169" s="34"/>
      <c r="AU169" s="32" t="str">
        <f t="shared" si="85"/>
        <v/>
      </c>
      <c r="AV169" s="35"/>
      <c r="AW169" s="36" t="str">
        <f t="shared" si="86"/>
        <v/>
      </c>
      <c r="AX169" s="36" t="str">
        <f t="shared" si="87"/>
        <v/>
      </c>
      <c r="AY169" s="36" t="str">
        <f t="shared" si="88"/>
        <v/>
      </c>
      <c r="AZ169" s="55"/>
      <c r="BA169" s="34"/>
      <c r="BB169" s="148"/>
      <c r="BC169" s="34"/>
      <c r="BD169" s="32" t="str">
        <f t="shared" si="89"/>
        <v/>
      </c>
      <c r="BE169" s="34"/>
      <c r="BF169" s="32" t="str">
        <f t="shared" si="90"/>
        <v/>
      </c>
      <c r="BG169" s="34"/>
      <c r="BH169" s="32" t="str">
        <f t="shared" si="91"/>
        <v/>
      </c>
      <c r="BI169" s="34"/>
      <c r="BJ169" s="36" t="str">
        <f t="shared" si="92"/>
        <v/>
      </c>
      <c r="BK169" s="36" t="str">
        <f t="shared" si="93"/>
        <v/>
      </c>
      <c r="BL169" s="36" t="str">
        <f t="shared" si="94"/>
        <v/>
      </c>
      <c r="BM169" s="55"/>
      <c r="BN169" s="36" t="str">
        <f t="shared" si="95"/>
        <v/>
      </c>
      <c r="BO169" s="36" t="str">
        <f t="shared" si="96"/>
        <v/>
      </c>
      <c r="BP169" s="31"/>
      <c r="BQ169" s="38"/>
      <c r="BS169" s="120" t="e">
        <f t="shared" ca="1" si="67"/>
        <v>#REF!</v>
      </c>
      <c r="BT169" s="120" t="e">
        <f t="shared" ca="1" si="68"/>
        <v>#VALUE!</v>
      </c>
    </row>
    <row r="170" spans="1:72" s="10" customFormat="1" ht="25" customHeight="1" x14ac:dyDescent="0.2">
      <c r="A170" s="52" t="str">
        <f>IFERROR(IF(#REF!&lt;&gt;"",A169+1,""),"")</f>
        <v/>
      </c>
      <c r="B170" s="157" t="e">
        <f>CONCATENATE(#REF!,"-",#REF!,"--",F170,"---",#REF!)</f>
        <v>#REF!</v>
      </c>
      <c r="C170" s="157" t="e">
        <f t="shared" ca="1" si="66"/>
        <v>#VALUE!</v>
      </c>
      <c r="D170" s="29"/>
      <c r="E170" s="155" t="e">
        <f t="shared" si="69"/>
        <v>#VALUE!</v>
      </c>
      <c r="F170" s="155" t="e">
        <f t="shared" si="70"/>
        <v>#VALUE!</v>
      </c>
      <c r="G170" s="126"/>
      <c r="H170" s="151" t="e">
        <f ca="1">VLOOKUP(G170,CatProd!B:G,6,FALSE)</f>
        <v>#N/A</v>
      </c>
      <c r="I170" s="127"/>
      <c r="J170" s="175" t="e">
        <f ca="1">VLOOKUP(CONCATENATE(H170,"-",I170),CatProdSpec!H:I,2,FALSE)</f>
        <v>#N/A</v>
      </c>
      <c r="K170" s="51" t="str">
        <f ca="1">IFERROR(IF(OR(D170="",VLOOKUP(D170,CatCostInp!$E$2:$K$88,7,FALSE)=0),"",VLOOKUP(D170,CatCostInp!$E$2:$K$88,7,FALSE)),"")</f>
        <v/>
      </c>
      <c r="L170" s="30"/>
      <c r="M170" s="1" t="str">
        <f ca="1">IF(L170=Setup!$C$10,"Grant",IF(Pharmaceuticals!L170=Setup!$C$11,"Local",IF(Pharmaceuticals!L170=Setup!$C$12,"Other","")))</f>
        <v/>
      </c>
      <c r="N170" s="34"/>
      <c r="O170" s="148"/>
      <c r="P170" s="33"/>
      <c r="Q170" s="36" t="str">
        <f t="shared" si="71"/>
        <v/>
      </c>
      <c r="R170" s="35"/>
      <c r="S170" s="32" t="str">
        <f t="shared" si="72"/>
        <v/>
      </c>
      <c r="T170" s="35"/>
      <c r="U170" s="32" t="str">
        <f t="shared" si="73"/>
        <v/>
      </c>
      <c r="V170" s="35"/>
      <c r="W170" s="36" t="str">
        <f t="shared" si="74"/>
        <v/>
      </c>
      <c r="X170" s="36" t="str">
        <f t="shared" si="75"/>
        <v/>
      </c>
      <c r="Y170" s="36" t="str">
        <f t="shared" si="76"/>
        <v/>
      </c>
      <c r="Z170" s="55"/>
      <c r="AA170" s="37"/>
      <c r="AB170" s="148"/>
      <c r="AC170" s="35"/>
      <c r="AD170" s="32" t="str">
        <f t="shared" si="77"/>
        <v/>
      </c>
      <c r="AE170" s="35"/>
      <c r="AF170" s="32" t="str">
        <f t="shared" si="78"/>
        <v/>
      </c>
      <c r="AG170" s="35"/>
      <c r="AH170" s="32" t="str">
        <f t="shared" si="79"/>
        <v/>
      </c>
      <c r="AI170" s="35"/>
      <c r="AJ170" s="36" t="str">
        <f t="shared" si="80"/>
        <v/>
      </c>
      <c r="AK170" s="36" t="str">
        <f t="shared" si="81"/>
        <v/>
      </c>
      <c r="AL170" s="36" t="str">
        <f t="shared" si="82"/>
        <v/>
      </c>
      <c r="AM170" s="55"/>
      <c r="AN170" s="34"/>
      <c r="AO170" s="148"/>
      <c r="AP170" s="34"/>
      <c r="AQ170" s="32" t="str">
        <f t="shared" si="83"/>
        <v/>
      </c>
      <c r="AR170" s="34"/>
      <c r="AS170" s="32" t="str">
        <f t="shared" si="84"/>
        <v/>
      </c>
      <c r="AT170" s="34"/>
      <c r="AU170" s="32" t="str">
        <f t="shared" si="85"/>
        <v/>
      </c>
      <c r="AV170" s="35"/>
      <c r="AW170" s="36" t="str">
        <f t="shared" si="86"/>
        <v/>
      </c>
      <c r="AX170" s="36" t="str">
        <f t="shared" si="87"/>
        <v/>
      </c>
      <c r="AY170" s="36" t="str">
        <f t="shared" si="88"/>
        <v/>
      </c>
      <c r="AZ170" s="55"/>
      <c r="BA170" s="34"/>
      <c r="BB170" s="148"/>
      <c r="BC170" s="34"/>
      <c r="BD170" s="32" t="str">
        <f t="shared" si="89"/>
        <v/>
      </c>
      <c r="BE170" s="34"/>
      <c r="BF170" s="32" t="str">
        <f t="shared" si="90"/>
        <v/>
      </c>
      <c r="BG170" s="34"/>
      <c r="BH170" s="32" t="str">
        <f t="shared" si="91"/>
        <v/>
      </c>
      <c r="BI170" s="34"/>
      <c r="BJ170" s="36" t="str">
        <f t="shared" si="92"/>
        <v/>
      </c>
      <c r="BK170" s="36" t="str">
        <f t="shared" si="93"/>
        <v/>
      </c>
      <c r="BL170" s="36" t="str">
        <f t="shared" si="94"/>
        <v/>
      </c>
      <c r="BM170" s="55"/>
      <c r="BN170" s="36" t="str">
        <f t="shared" si="95"/>
        <v/>
      </c>
      <c r="BO170" s="36" t="str">
        <f t="shared" si="96"/>
        <v/>
      </c>
      <c r="BP170" s="31"/>
      <c r="BQ170" s="38"/>
      <c r="BS170" s="120" t="e">
        <f t="shared" ca="1" si="67"/>
        <v>#REF!</v>
      </c>
      <c r="BT170" s="120" t="e">
        <f t="shared" ca="1" si="68"/>
        <v>#VALUE!</v>
      </c>
    </row>
    <row r="171" spans="1:72" s="10" customFormat="1" ht="25" customHeight="1" x14ac:dyDescent="0.2">
      <c r="A171" s="52" t="str">
        <f>IFERROR(IF(#REF!&lt;&gt;"",A170+1,""),"")</f>
        <v/>
      </c>
      <c r="B171" s="157" t="e">
        <f>CONCATENATE(#REF!,"-",#REF!,"--",F171,"---",#REF!)</f>
        <v>#REF!</v>
      </c>
      <c r="C171" s="157" t="e">
        <f t="shared" ca="1" si="66"/>
        <v>#VALUE!</v>
      </c>
      <c r="D171" s="29"/>
      <c r="E171" s="155" t="e">
        <f t="shared" si="69"/>
        <v>#VALUE!</v>
      </c>
      <c r="F171" s="155" t="e">
        <f t="shared" si="70"/>
        <v>#VALUE!</v>
      </c>
      <c r="G171" s="126"/>
      <c r="H171" s="151" t="e">
        <f ca="1">VLOOKUP(G171,CatProd!B:G,6,FALSE)</f>
        <v>#N/A</v>
      </c>
      <c r="I171" s="127"/>
      <c r="J171" s="175" t="e">
        <f ca="1">VLOOKUP(CONCATENATE(H171,"-",I171),CatProdSpec!H:I,2,FALSE)</f>
        <v>#N/A</v>
      </c>
      <c r="K171" s="51" t="str">
        <f ca="1">IFERROR(IF(OR(D171="",VLOOKUP(D171,CatCostInp!$E$2:$K$88,7,FALSE)=0),"",VLOOKUP(D171,CatCostInp!$E$2:$K$88,7,FALSE)),"")</f>
        <v/>
      </c>
      <c r="L171" s="30"/>
      <c r="M171" s="1" t="str">
        <f ca="1">IF(L171=Setup!$C$10,"Grant",IF(Pharmaceuticals!L171=Setup!$C$11,"Local",IF(Pharmaceuticals!L171=Setup!$C$12,"Other","")))</f>
        <v/>
      </c>
      <c r="N171" s="34"/>
      <c r="O171" s="148"/>
      <c r="P171" s="33"/>
      <c r="Q171" s="36" t="str">
        <f t="shared" si="71"/>
        <v/>
      </c>
      <c r="R171" s="35"/>
      <c r="S171" s="32" t="str">
        <f t="shared" si="72"/>
        <v/>
      </c>
      <c r="T171" s="35"/>
      <c r="U171" s="32" t="str">
        <f t="shared" si="73"/>
        <v/>
      </c>
      <c r="V171" s="35"/>
      <c r="W171" s="36" t="str">
        <f t="shared" si="74"/>
        <v/>
      </c>
      <c r="X171" s="36" t="str">
        <f t="shared" si="75"/>
        <v/>
      </c>
      <c r="Y171" s="36" t="str">
        <f t="shared" si="76"/>
        <v/>
      </c>
      <c r="Z171" s="55"/>
      <c r="AA171" s="37"/>
      <c r="AB171" s="148"/>
      <c r="AC171" s="35"/>
      <c r="AD171" s="32" t="str">
        <f t="shared" si="77"/>
        <v/>
      </c>
      <c r="AE171" s="35"/>
      <c r="AF171" s="32" t="str">
        <f t="shared" si="78"/>
        <v/>
      </c>
      <c r="AG171" s="35"/>
      <c r="AH171" s="32" t="str">
        <f t="shared" si="79"/>
        <v/>
      </c>
      <c r="AI171" s="35"/>
      <c r="AJ171" s="36" t="str">
        <f t="shared" si="80"/>
        <v/>
      </c>
      <c r="AK171" s="36" t="str">
        <f t="shared" si="81"/>
        <v/>
      </c>
      <c r="AL171" s="36" t="str">
        <f t="shared" si="82"/>
        <v/>
      </c>
      <c r="AM171" s="55"/>
      <c r="AN171" s="34"/>
      <c r="AO171" s="148"/>
      <c r="AP171" s="34"/>
      <c r="AQ171" s="32" t="str">
        <f t="shared" si="83"/>
        <v/>
      </c>
      <c r="AR171" s="34"/>
      <c r="AS171" s="32" t="str">
        <f t="shared" si="84"/>
        <v/>
      </c>
      <c r="AT171" s="34"/>
      <c r="AU171" s="32" t="str">
        <f t="shared" si="85"/>
        <v/>
      </c>
      <c r="AV171" s="35"/>
      <c r="AW171" s="36" t="str">
        <f t="shared" si="86"/>
        <v/>
      </c>
      <c r="AX171" s="36" t="str">
        <f t="shared" si="87"/>
        <v/>
      </c>
      <c r="AY171" s="36" t="str">
        <f t="shared" si="88"/>
        <v/>
      </c>
      <c r="AZ171" s="55"/>
      <c r="BA171" s="34"/>
      <c r="BB171" s="148"/>
      <c r="BC171" s="34"/>
      <c r="BD171" s="32" t="str">
        <f t="shared" si="89"/>
        <v/>
      </c>
      <c r="BE171" s="34"/>
      <c r="BF171" s="32" t="str">
        <f t="shared" si="90"/>
        <v/>
      </c>
      <c r="BG171" s="34"/>
      <c r="BH171" s="32" t="str">
        <f t="shared" si="91"/>
        <v/>
      </c>
      <c r="BI171" s="34"/>
      <c r="BJ171" s="36" t="str">
        <f t="shared" si="92"/>
        <v/>
      </c>
      <c r="BK171" s="36" t="str">
        <f t="shared" si="93"/>
        <v/>
      </c>
      <c r="BL171" s="36" t="str">
        <f t="shared" si="94"/>
        <v/>
      </c>
      <c r="BM171" s="55"/>
      <c r="BN171" s="36" t="str">
        <f t="shared" si="95"/>
        <v/>
      </c>
      <c r="BO171" s="36" t="str">
        <f t="shared" si="96"/>
        <v/>
      </c>
      <c r="BP171" s="31"/>
      <c r="BQ171" s="38"/>
      <c r="BS171" s="120" t="e">
        <f t="shared" ca="1" si="67"/>
        <v>#REF!</v>
      </c>
      <c r="BT171" s="120" t="e">
        <f t="shared" ca="1" si="68"/>
        <v>#VALUE!</v>
      </c>
    </row>
    <row r="172" spans="1:72" s="10" customFormat="1" ht="25" customHeight="1" x14ac:dyDescent="0.2">
      <c r="A172" s="52" t="str">
        <f>IFERROR(IF(#REF!&lt;&gt;"",A171+1,""),"")</f>
        <v/>
      </c>
      <c r="B172" s="157" t="e">
        <f>CONCATENATE(#REF!,"-",#REF!,"--",F172,"---",#REF!)</f>
        <v>#REF!</v>
      </c>
      <c r="C172" s="157" t="e">
        <f t="shared" ca="1" si="66"/>
        <v>#VALUE!</v>
      </c>
      <c r="D172" s="29"/>
      <c r="E172" s="155" t="e">
        <f t="shared" si="69"/>
        <v>#VALUE!</v>
      </c>
      <c r="F172" s="155" t="e">
        <f t="shared" si="70"/>
        <v>#VALUE!</v>
      </c>
      <c r="G172" s="126"/>
      <c r="H172" s="151" t="e">
        <f ca="1">VLOOKUP(G172,CatProd!B:G,6,FALSE)</f>
        <v>#N/A</v>
      </c>
      <c r="I172" s="127"/>
      <c r="J172" s="175" t="e">
        <f ca="1">VLOOKUP(CONCATENATE(H172,"-",I172),CatProdSpec!H:I,2,FALSE)</f>
        <v>#N/A</v>
      </c>
      <c r="K172" s="51" t="str">
        <f ca="1">IFERROR(IF(OR(D172="",VLOOKUP(D172,CatCostInp!$E$2:$K$88,7,FALSE)=0),"",VLOOKUP(D172,CatCostInp!$E$2:$K$88,7,FALSE)),"")</f>
        <v/>
      </c>
      <c r="L172" s="30"/>
      <c r="M172" s="1" t="str">
        <f ca="1">IF(L172=Setup!$C$10,"Grant",IF(Pharmaceuticals!L172=Setup!$C$11,"Local",IF(Pharmaceuticals!L172=Setup!$C$12,"Other","")))</f>
        <v/>
      </c>
      <c r="N172" s="34"/>
      <c r="O172" s="148"/>
      <c r="P172" s="33"/>
      <c r="Q172" s="36" t="str">
        <f t="shared" si="71"/>
        <v/>
      </c>
      <c r="R172" s="35"/>
      <c r="S172" s="32" t="str">
        <f t="shared" si="72"/>
        <v/>
      </c>
      <c r="T172" s="35"/>
      <c r="U172" s="32" t="str">
        <f t="shared" si="73"/>
        <v/>
      </c>
      <c r="V172" s="35"/>
      <c r="W172" s="36" t="str">
        <f t="shared" si="74"/>
        <v/>
      </c>
      <c r="X172" s="36" t="str">
        <f t="shared" si="75"/>
        <v/>
      </c>
      <c r="Y172" s="36" t="str">
        <f t="shared" si="76"/>
        <v/>
      </c>
      <c r="Z172" s="55"/>
      <c r="AA172" s="37"/>
      <c r="AB172" s="148"/>
      <c r="AC172" s="35"/>
      <c r="AD172" s="32" t="str">
        <f t="shared" si="77"/>
        <v/>
      </c>
      <c r="AE172" s="35"/>
      <c r="AF172" s="32" t="str">
        <f t="shared" si="78"/>
        <v/>
      </c>
      <c r="AG172" s="35"/>
      <c r="AH172" s="32" t="str">
        <f t="shared" si="79"/>
        <v/>
      </c>
      <c r="AI172" s="35"/>
      <c r="AJ172" s="36" t="str">
        <f t="shared" si="80"/>
        <v/>
      </c>
      <c r="AK172" s="36" t="str">
        <f t="shared" si="81"/>
        <v/>
      </c>
      <c r="AL172" s="36" t="str">
        <f t="shared" si="82"/>
        <v/>
      </c>
      <c r="AM172" s="55"/>
      <c r="AN172" s="34"/>
      <c r="AO172" s="148"/>
      <c r="AP172" s="34"/>
      <c r="AQ172" s="32" t="str">
        <f t="shared" si="83"/>
        <v/>
      </c>
      <c r="AR172" s="34"/>
      <c r="AS172" s="32" t="str">
        <f t="shared" si="84"/>
        <v/>
      </c>
      <c r="AT172" s="34"/>
      <c r="AU172" s="32" t="str">
        <f t="shared" si="85"/>
        <v/>
      </c>
      <c r="AV172" s="35"/>
      <c r="AW172" s="36" t="str">
        <f t="shared" si="86"/>
        <v/>
      </c>
      <c r="AX172" s="36" t="str">
        <f t="shared" si="87"/>
        <v/>
      </c>
      <c r="AY172" s="36" t="str">
        <f t="shared" si="88"/>
        <v/>
      </c>
      <c r="AZ172" s="55"/>
      <c r="BA172" s="34"/>
      <c r="BB172" s="148"/>
      <c r="BC172" s="34"/>
      <c r="BD172" s="32" t="str">
        <f t="shared" si="89"/>
        <v/>
      </c>
      <c r="BE172" s="34"/>
      <c r="BF172" s="32" t="str">
        <f t="shared" si="90"/>
        <v/>
      </c>
      <c r="BG172" s="34"/>
      <c r="BH172" s="32" t="str">
        <f t="shared" si="91"/>
        <v/>
      </c>
      <c r="BI172" s="34"/>
      <c r="BJ172" s="36" t="str">
        <f t="shared" si="92"/>
        <v/>
      </c>
      <c r="BK172" s="36" t="str">
        <f t="shared" si="93"/>
        <v/>
      </c>
      <c r="BL172" s="36" t="str">
        <f t="shared" si="94"/>
        <v/>
      </c>
      <c r="BM172" s="55"/>
      <c r="BN172" s="36" t="str">
        <f t="shared" si="95"/>
        <v/>
      </c>
      <c r="BO172" s="36" t="str">
        <f t="shared" si="96"/>
        <v/>
      </c>
      <c r="BP172" s="31"/>
      <c r="BQ172" s="38"/>
      <c r="BS172" s="120" t="e">
        <f t="shared" ca="1" si="67"/>
        <v>#REF!</v>
      </c>
      <c r="BT172" s="120" t="e">
        <f t="shared" ca="1" si="68"/>
        <v>#VALUE!</v>
      </c>
    </row>
    <row r="173" spans="1:72" s="10" customFormat="1" ht="25" customHeight="1" x14ac:dyDescent="0.2">
      <c r="A173" s="52" t="str">
        <f>IFERROR(IF(#REF!&lt;&gt;"",A172+1,""),"")</f>
        <v/>
      </c>
      <c r="B173" s="157" t="e">
        <f>CONCATENATE(#REF!,"-",#REF!,"--",F173,"---",#REF!)</f>
        <v>#REF!</v>
      </c>
      <c r="C173" s="157" t="e">
        <f t="shared" ca="1" si="66"/>
        <v>#VALUE!</v>
      </c>
      <c r="D173" s="29"/>
      <c r="E173" s="155" t="e">
        <f t="shared" si="69"/>
        <v>#VALUE!</v>
      </c>
      <c r="F173" s="155" t="e">
        <f t="shared" si="70"/>
        <v>#VALUE!</v>
      </c>
      <c r="G173" s="126"/>
      <c r="H173" s="151" t="e">
        <f ca="1">VLOOKUP(G173,CatProd!B:G,6,FALSE)</f>
        <v>#N/A</v>
      </c>
      <c r="I173" s="127"/>
      <c r="J173" s="175" t="e">
        <f ca="1">VLOOKUP(CONCATENATE(H173,"-",I173),CatProdSpec!H:I,2,FALSE)</f>
        <v>#N/A</v>
      </c>
      <c r="K173" s="51" t="str">
        <f ca="1">IFERROR(IF(OR(D173="",VLOOKUP(D173,CatCostInp!$E$2:$K$88,7,FALSE)=0),"",VLOOKUP(D173,CatCostInp!$E$2:$K$88,7,FALSE)),"")</f>
        <v/>
      </c>
      <c r="L173" s="30"/>
      <c r="M173" s="1" t="str">
        <f ca="1">IF(L173=Setup!$C$10,"Grant",IF(Pharmaceuticals!L173=Setup!$C$11,"Local",IF(Pharmaceuticals!L173=Setup!$C$12,"Other","")))</f>
        <v/>
      </c>
      <c r="N173" s="34"/>
      <c r="O173" s="148"/>
      <c r="P173" s="33"/>
      <c r="Q173" s="36" t="str">
        <f t="shared" si="71"/>
        <v/>
      </c>
      <c r="R173" s="35"/>
      <c r="S173" s="32" t="str">
        <f t="shared" si="72"/>
        <v/>
      </c>
      <c r="T173" s="35"/>
      <c r="U173" s="32" t="str">
        <f t="shared" si="73"/>
        <v/>
      </c>
      <c r="V173" s="35"/>
      <c r="W173" s="36" t="str">
        <f t="shared" si="74"/>
        <v/>
      </c>
      <c r="X173" s="36" t="str">
        <f t="shared" si="75"/>
        <v/>
      </c>
      <c r="Y173" s="36" t="str">
        <f t="shared" si="76"/>
        <v/>
      </c>
      <c r="Z173" s="55"/>
      <c r="AA173" s="37"/>
      <c r="AB173" s="148"/>
      <c r="AC173" s="35"/>
      <c r="AD173" s="32" t="str">
        <f t="shared" si="77"/>
        <v/>
      </c>
      <c r="AE173" s="35"/>
      <c r="AF173" s="32" t="str">
        <f t="shared" si="78"/>
        <v/>
      </c>
      <c r="AG173" s="35"/>
      <c r="AH173" s="32" t="str">
        <f t="shared" si="79"/>
        <v/>
      </c>
      <c r="AI173" s="35"/>
      <c r="AJ173" s="36" t="str">
        <f t="shared" si="80"/>
        <v/>
      </c>
      <c r="AK173" s="36" t="str">
        <f t="shared" si="81"/>
        <v/>
      </c>
      <c r="AL173" s="36" t="str">
        <f t="shared" si="82"/>
        <v/>
      </c>
      <c r="AM173" s="55"/>
      <c r="AN173" s="34"/>
      <c r="AO173" s="148"/>
      <c r="AP173" s="34"/>
      <c r="AQ173" s="32" t="str">
        <f t="shared" si="83"/>
        <v/>
      </c>
      <c r="AR173" s="34"/>
      <c r="AS173" s="32" t="str">
        <f t="shared" si="84"/>
        <v/>
      </c>
      <c r="AT173" s="34"/>
      <c r="AU173" s="32" t="str">
        <f t="shared" si="85"/>
        <v/>
      </c>
      <c r="AV173" s="35"/>
      <c r="AW173" s="36" t="str">
        <f t="shared" si="86"/>
        <v/>
      </c>
      <c r="AX173" s="36" t="str">
        <f t="shared" si="87"/>
        <v/>
      </c>
      <c r="AY173" s="36" t="str">
        <f t="shared" si="88"/>
        <v/>
      </c>
      <c r="AZ173" s="55"/>
      <c r="BA173" s="34"/>
      <c r="BB173" s="148"/>
      <c r="BC173" s="34"/>
      <c r="BD173" s="32" t="str">
        <f t="shared" si="89"/>
        <v/>
      </c>
      <c r="BE173" s="34"/>
      <c r="BF173" s="32" t="str">
        <f t="shared" si="90"/>
        <v/>
      </c>
      <c r="BG173" s="34"/>
      <c r="BH173" s="32" t="str">
        <f t="shared" si="91"/>
        <v/>
      </c>
      <c r="BI173" s="34"/>
      <c r="BJ173" s="36" t="str">
        <f t="shared" si="92"/>
        <v/>
      </c>
      <c r="BK173" s="36" t="str">
        <f t="shared" si="93"/>
        <v/>
      </c>
      <c r="BL173" s="36" t="str">
        <f t="shared" si="94"/>
        <v/>
      </c>
      <c r="BM173" s="55"/>
      <c r="BN173" s="36" t="str">
        <f t="shared" si="95"/>
        <v/>
      </c>
      <c r="BO173" s="36" t="str">
        <f t="shared" si="96"/>
        <v/>
      </c>
      <c r="BP173" s="31"/>
      <c r="BQ173" s="38"/>
      <c r="BS173" s="120" t="e">
        <f t="shared" ca="1" si="67"/>
        <v>#REF!</v>
      </c>
      <c r="BT173" s="120" t="e">
        <f t="shared" ca="1" si="68"/>
        <v>#VALUE!</v>
      </c>
    </row>
    <row r="174" spans="1:72" s="10" customFormat="1" ht="25" customHeight="1" x14ac:dyDescent="0.2">
      <c r="A174" s="52" t="str">
        <f>IFERROR(IF(#REF!&lt;&gt;"",A173+1,""),"")</f>
        <v/>
      </c>
      <c r="B174" s="157" t="e">
        <f>CONCATENATE(#REF!,"-",#REF!,"--",F174,"---",#REF!)</f>
        <v>#REF!</v>
      </c>
      <c r="C174" s="157" t="e">
        <f t="shared" ca="1" si="66"/>
        <v>#VALUE!</v>
      </c>
      <c r="D174" s="29"/>
      <c r="E174" s="155" t="e">
        <f t="shared" si="69"/>
        <v>#VALUE!</v>
      </c>
      <c r="F174" s="155" t="e">
        <f t="shared" si="70"/>
        <v>#VALUE!</v>
      </c>
      <c r="G174" s="126"/>
      <c r="H174" s="151" t="e">
        <f ca="1">VLOOKUP(G174,CatProd!B:G,6,FALSE)</f>
        <v>#N/A</v>
      </c>
      <c r="I174" s="127"/>
      <c r="J174" s="175" t="e">
        <f ca="1">VLOOKUP(CONCATENATE(H174,"-",I174),CatProdSpec!H:I,2,FALSE)</f>
        <v>#N/A</v>
      </c>
      <c r="K174" s="51" t="str">
        <f ca="1">IFERROR(IF(OR(D174="",VLOOKUP(D174,CatCostInp!$E$2:$K$88,7,FALSE)=0),"",VLOOKUP(D174,CatCostInp!$E$2:$K$88,7,FALSE)),"")</f>
        <v/>
      </c>
      <c r="L174" s="30"/>
      <c r="M174" s="1" t="str">
        <f ca="1">IF(L174=Setup!$C$10,"Grant",IF(Pharmaceuticals!L174=Setup!$C$11,"Local",IF(Pharmaceuticals!L174=Setup!$C$12,"Other","")))</f>
        <v/>
      </c>
      <c r="N174" s="34"/>
      <c r="O174" s="148"/>
      <c r="P174" s="33"/>
      <c r="Q174" s="36" t="str">
        <f t="shared" si="71"/>
        <v/>
      </c>
      <c r="R174" s="35"/>
      <c r="S174" s="32" t="str">
        <f t="shared" si="72"/>
        <v/>
      </c>
      <c r="T174" s="35"/>
      <c r="U174" s="32" t="str">
        <f t="shared" si="73"/>
        <v/>
      </c>
      <c r="V174" s="35"/>
      <c r="W174" s="36" t="str">
        <f t="shared" si="74"/>
        <v/>
      </c>
      <c r="X174" s="36" t="str">
        <f t="shared" si="75"/>
        <v/>
      </c>
      <c r="Y174" s="36" t="str">
        <f t="shared" si="76"/>
        <v/>
      </c>
      <c r="Z174" s="55"/>
      <c r="AA174" s="37"/>
      <c r="AB174" s="148"/>
      <c r="AC174" s="35"/>
      <c r="AD174" s="32" t="str">
        <f t="shared" si="77"/>
        <v/>
      </c>
      <c r="AE174" s="35"/>
      <c r="AF174" s="32" t="str">
        <f t="shared" si="78"/>
        <v/>
      </c>
      <c r="AG174" s="35"/>
      <c r="AH174" s="32" t="str">
        <f t="shared" si="79"/>
        <v/>
      </c>
      <c r="AI174" s="35"/>
      <c r="AJ174" s="36" t="str">
        <f t="shared" si="80"/>
        <v/>
      </c>
      <c r="AK174" s="36" t="str">
        <f t="shared" si="81"/>
        <v/>
      </c>
      <c r="AL174" s="36" t="str">
        <f t="shared" si="82"/>
        <v/>
      </c>
      <c r="AM174" s="55"/>
      <c r="AN174" s="34"/>
      <c r="AO174" s="148"/>
      <c r="AP174" s="34"/>
      <c r="AQ174" s="32" t="str">
        <f t="shared" si="83"/>
        <v/>
      </c>
      <c r="AR174" s="34"/>
      <c r="AS174" s="32" t="str">
        <f t="shared" si="84"/>
        <v/>
      </c>
      <c r="AT174" s="34"/>
      <c r="AU174" s="32" t="str">
        <f t="shared" si="85"/>
        <v/>
      </c>
      <c r="AV174" s="35"/>
      <c r="AW174" s="36" t="str">
        <f t="shared" si="86"/>
        <v/>
      </c>
      <c r="AX174" s="36" t="str">
        <f t="shared" si="87"/>
        <v/>
      </c>
      <c r="AY174" s="36" t="str">
        <f t="shared" si="88"/>
        <v/>
      </c>
      <c r="AZ174" s="55"/>
      <c r="BA174" s="34"/>
      <c r="BB174" s="148"/>
      <c r="BC174" s="34"/>
      <c r="BD174" s="32" t="str">
        <f t="shared" si="89"/>
        <v/>
      </c>
      <c r="BE174" s="34"/>
      <c r="BF174" s="32" t="str">
        <f t="shared" si="90"/>
        <v/>
      </c>
      <c r="BG174" s="34"/>
      <c r="BH174" s="32" t="str">
        <f t="shared" si="91"/>
        <v/>
      </c>
      <c r="BI174" s="34"/>
      <c r="BJ174" s="36" t="str">
        <f t="shared" si="92"/>
        <v/>
      </c>
      <c r="BK174" s="36" t="str">
        <f t="shared" si="93"/>
        <v/>
      </c>
      <c r="BL174" s="36" t="str">
        <f t="shared" si="94"/>
        <v/>
      </c>
      <c r="BM174" s="55"/>
      <c r="BN174" s="36" t="str">
        <f t="shared" si="95"/>
        <v/>
      </c>
      <c r="BO174" s="36" t="str">
        <f t="shared" si="96"/>
        <v/>
      </c>
      <c r="BP174" s="31"/>
      <c r="BQ174" s="38"/>
      <c r="BS174" s="120" t="e">
        <f t="shared" ca="1" si="67"/>
        <v>#REF!</v>
      </c>
      <c r="BT174" s="120" t="e">
        <f t="shared" ca="1" si="68"/>
        <v>#VALUE!</v>
      </c>
    </row>
    <row r="175" spans="1:72" s="10" customFormat="1" ht="25" customHeight="1" x14ac:dyDescent="0.2">
      <c r="A175" s="52" t="str">
        <f>IFERROR(IF(#REF!&lt;&gt;"",A174+1,""),"")</f>
        <v/>
      </c>
      <c r="B175" s="157" t="e">
        <f>CONCATENATE(#REF!,"-",#REF!,"--",F175,"---",#REF!)</f>
        <v>#REF!</v>
      </c>
      <c r="C175" s="157" t="e">
        <f t="shared" ca="1" si="66"/>
        <v>#VALUE!</v>
      </c>
      <c r="D175" s="29"/>
      <c r="E175" s="155" t="e">
        <f t="shared" si="69"/>
        <v>#VALUE!</v>
      </c>
      <c r="F175" s="155" t="e">
        <f t="shared" si="70"/>
        <v>#VALUE!</v>
      </c>
      <c r="G175" s="126"/>
      <c r="H175" s="151" t="e">
        <f ca="1">VLOOKUP(G175,CatProd!B:G,6,FALSE)</f>
        <v>#N/A</v>
      </c>
      <c r="I175" s="127"/>
      <c r="J175" s="175" t="e">
        <f ca="1">VLOOKUP(CONCATENATE(H175,"-",I175),CatProdSpec!H:I,2,FALSE)</f>
        <v>#N/A</v>
      </c>
      <c r="K175" s="51" t="str">
        <f ca="1">IFERROR(IF(OR(D175="",VLOOKUP(D175,CatCostInp!$E$2:$K$88,7,FALSE)=0),"",VLOOKUP(D175,CatCostInp!$E$2:$K$88,7,FALSE)),"")</f>
        <v/>
      </c>
      <c r="L175" s="30"/>
      <c r="M175" s="1" t="str">
        <f ca="1">IF(L175=Setup!$C$10,"Grant",IF(Pharmaceuticals!L175=Setup!$C$11,"Local",IF(Pharmaceuticals!L175=Setup!$C$12,"Other","")))</f>
        <v/>
      </c>
      <c r="N175" s="34"/>
      <c r="O175" s="148"/>
      <c r="P175" s="33"/>
      <c r="Q175" s="36" t="str">
        <f t="shared" si="71"/>
        <v/>
      </c>
      <c r="R175" s="35"/>
      <c r="S175" s="32" t="str">
        <f t="shared" si="72"/>
        <v/>
      </c>
      <c r="T175" s="35"/>
      <c r="U175" s="32" t="str">
        <f t="shared" si="73"/>
        <v/>
      </c>
      <c r="V175" s="35"/>
      <c r="W175" s="36" t="str">
        <f t="shared" si="74"/>
        <v/>
      </c>
      <c r="X175" s="36" t="str">
        <f t="shared" si="75"/>
        <v/>
      </c>
      <c r="Y175" s="36" t="str">
        <f t="shared" si="76"/>
        <v/>
      </c>
      <c r="Z175" s="55"/>
      <c r="AA175" s="37"/>
      <c r="AB175" s="148"/>
      <c r="AC175" s="35"/>
      <c r="AD175" s="32" t="str">
        <f t="shared" si="77"/>
        <v/>
      </c>
      <c r="AE175" s="35"/>
      <c r="AF175" s="32" t="str">
        <f t="shared" si="78"/>
        <v/>
      </c>
      <c r="AG175" s="35"/>
      <c r="AH175" s="32" t="str">
        <f t="shared" si="79"/>
        <v/>
      </c>
      <c r="AI175" s="35"/>
      <c r="AJ175" s="36" t="str">
        <f t="shared" si="80"/>
        <v/>
      </c>
      <c r="AK175" s="36" t="str">
        <f t="shared" si="81"/>
        <v/>
      </c>
      <c r="AL175" s="36" t="str">
        <f t="shared" si="82"/>
        <v/>
      </c>
      <c r="AM175" s="55"/>
      <c r="AN175" s="34"/>
      <c r="AO175" s="148"/>
      <c r="AP175" s="34"/>
      <c r="AQ175" s="32" t="str">
        <f t="shared" si="83"/>
        <v/>
      </c>
      <c r="AR175" s="34"/>
      <c r="AS175" s="32" t="str">
        <f t="shared" si="84"/>
        <v/>
      </c>
      <c r="AT175" s="34"/>
      <c r="AU175" s="32" t="str">
        <f t="shared" si="85"/>
        <v/>
      </c>
      <c r="AV175" s="35"/>
      <c r="AW175" s="36" t="str">
        <f t="shared" si="86"/>
        <v/>
      </c>
      <c r="AX175" s="36" t="str">
        <f t="shared" si="87"/>
        <v/>
      </c>
      <c r="AY175" s="36" t="str">
        <f t="shared" si="88"/>
        <v/>
      </c>
      <c r="AZ175" s="55"/>
      <c r="BA175" s="34"/>
      <c r="BB175" s="148"/>
      <c r="BC175" s="34"/>
      <c r="BD175" s="32" t="str">
        <f t="shared" si="89"/>
        <v/>
      </c>
      <c r="BE175" s="34"/>
      <c r="BF175" s="32" t="str">
        <f t="shared" si="90"/>
        <v/>
      </c>
      <c r="BG175" s="34"/>
      <c r="BH175" s="32" t="str">
        <f t="shared" si="91"/>
        <v/>
      </c>
      <c r="BI175" s="34"/>
      <c r="BJ175" s="36" t="str">
        <f t="shared" si="92"/>
        <v/>
      </c>
      <c r="BK175" s="36" t="str">
        <f t="shared" si="93"/>
        <v/>
      </c>
      <c r="BL175" s="36" t="str">
        <f t="shared" si="94"/>
        <v/>
      </c>
      <c r="BM175" s="55"/>
      <c r="BN175" s="36" t="str">
        <f t="shared" si="95"/>
        <v/>
      </c>
      <c r="BO175" s="36" t="str">
        <f t="shared" si="96"/>
        <v/>
      </c>
      <c r="BP175" s="31"/>
      <c r="BQ175" s="38"/>
      <c r="BS175" s="120" t="e">
        <f t="shared" ca="1" si="67"/>
        <v>#REF!</v>
      </c>
      <c r="BT175" s="120" t="e">
        <f t="shared" ca="1" si="68"/>
        <v>#VALUE!</v>
      </c>
    </row>
    <row r="176" spans="1:72" s="10" customFormat="1" ht="25" customHeight="1" x14ac:dyDescent="0.2">
      <c r="A176" s="52" t="str">
        <f>IFERROR(IF(#REF!&lt;&gt;"",A175+1,""),"")</f>
        <v/>
      </c>
      <c r="B176" s="157" t="e">
        <f>CONCATENATE(#REF!,"-",#REF!,"--",F176,"---",#REF!)</f>
        <v>#REF!</v>
      </c>
      <c r="C176" s="157" t="e">
        <f t="shared" ca="1" si="66"/>
        <v>#VALUE!</v>
      </c>
      <c r="D176" s="29"/>
      <c r="E176" s="155" t="e">
        <f t="shared" si="69"/>
        <v>#VALUE!</v>
      </c>
      <c r="F176" s="155" t="e">
        <f t="shared" si="70"/>
        <v>#VALUE!</v>
      </c>
      <c r="G176" s="126"/>
      <c r="H176" s="151" t="e">
        <f ca="1">VLOOKUP(G176,CatProd!B:G,6,FALSE)</f>
        <v>#N/A</v>
      </c>
      <c r="I176" s="127"/>
      <c r="J176" s="175" t="e">
        <f ca="1">VLOOKUP(CONCATENATE(H176,"-",I176),CatProdSpec!H:I,2,FALSE)</f>
        <v>#N/A</v>
      </c>
      <c r="K176" s="51" t="str">
        <f ca="1">IFERROR(IF(OR(D176="",VLOOKUP(D176,CatCostInp!$E$2:$K$88,7,FALSE)=0),"",VLOOKUP(D176,CatCostInp!$E$2:$K$88,7,FALSE)),"")</f>
        <v/>
      </c>
      <c r="L176" s="30"/>
      <c r="M176" s="1" t="str">
        <f ca="1">IF(L176=Setup!$C$10,"Grant",IF(Pharmaceuticals!L176=Setup!$C$11,"Local",IF(Pharmaceuticals!L176=Setup!$C$12,"Other","")))</f>
        <v/>
      </c>
      <c r="N176" s="34"/>
      <c r="O176" s="148"/>
      <c r="P176" s="33"/>
      <c r="Q176" s="36" t="str">
        <f t="shared" si="71"/>
        <v/>
      </c>
      <c r="R176" s="35"/>
      <c r="S176" s="32" t="str">
        <f t="shared" si="72"/>
        <v/>
      </c>
      <c r="T176" s="35"/>
      <c r="U176" s="32" t="str">
        <f t="shared" si="73"/>
        <v/>
      </c>
      <c r="V176" s="35"/>
      <c r="W176" s="36" t="str">
        <f t="shared" si="74"/>
        <v/>
      </c>
      <c r="X176" s="36" t="str">
        <f t="shared" si="75"/>
        <v/>
      </c>
      <c r="Y176" s="36" t="str">
        <f t="shared" si="76"/>
        <v/>
      </c>
      <c r="Z176" s="55"/>
      <c r="AA176" s="37"/>
      <c r="AB176" s="148"/>
      <c r="AC176" s="35"/>
      <c r="AD176" s="32" t="str">
        <f t="shared" si="77"/>
        <v/>
      </c>
      <c r="AE176" s="35"/>
      <c r="AF176" s="32" t="str">
        <f t="shared" si="78"/>
        <v/>
      </c>
      <c r="AG176" s="35"/>
      <c r="AH176" s="32" t="str">
        <f t="shared" si="79"/>
        <v/>
      </c>
      <c r="AI176" s="35"/>
      <c r="AJ176" s="36" t="str">
        <f t="shared" si="80"/>
        <v/>
      </c>
      <c r="AK176" s="36" t="str">
        <f t="shared" si="81"/>
        <v/>
      </c>
      <c r="AL176" s="36" t="str">
        <f t="shared" si="82"/>
        <v/>
      </c>
      <c r="AM176" s="55"/>
      <c r="AN176" s="34"/>
      <c r="AO176" s="148"/>
      <c r="AP176" s="34"/>
      <c r="AQ176" s="32" t="str">
        <f t="shared" si="83"/>
        <v/>
      </c>
      <c r="AR176" s="34"/>
      <c r="AS176" s="32" t="str">
        <f t="shared" si="84"/>
        <v/>
      </c>
      <c r="AT176" s="34"/>
      <c r="AU176" s="32" t="str">
        <f t="shared" si="85"/>
        <v/>
      </c>
      <c r="AV176" s="35"/>
      <c r="AW176" s="36" t="str">
        <f t="shared" si="86"/>
        <v/>
      </c>
      <c r="AX176" s="36" t="str">
        <f t="shared" si="87"/>
        <v/>
      </c>
      <c r="AY176" s="36" t="str">
        <f t="shared" si="88"/>
        <v/>
      </c>
      <c r="AZ176" s="55"/>
      <c r="BA176" s="34"/>
      <c r="BB176" s="148"/>
      <c r="BC176" s="34"/>
      <c r="BD176" s="32" t="str">
        <f t="shared" si="89"/>
        <v/>
      </c>
      <c r="BE176" s="34"/>
      <c r="BF176" s="32" t="str">
        <f t="shared" si="90"/>
        <v/>
      </c>
      <c r="BG176" s="34"/>
      <c r="BH176" s="32" t="str">
        <f t="shared" si="91"/>
        <v/>
      </c>
      <c r="BI176" s="34"/>
      <c r="BJ176" s="36" t="str">
        <f t="shared" si="92"/>
        <v/>
      </c>
      <c r="BK176" s="36" t="str">
        <f t="shared" si="93"/>
        <v/>
      </c>
      <c r="BL176" s="36" t="str">
        <f t="shared" si="94"/>
        <v/>
      </c>
      <c r="BM176" s="55"/>
      <c r="BN176" s="36" t="str">
        <f t="shared" si="95"/>
        <v/>
      </c>
      <c r="BO176" s="36" t="str">
        <f t="shared" si="96"/>
        <v/>
      </c>
      <c r="BP176" s="31"/>
      <c r="BQ176" s="38"/>
      <c r="BS176" s="120" t="e">
        <f t="shared" ca="1" si="67"/>
        <v>#REF!</v>
      </c>
      <c r="BT176" s="120" t="e">
        <f t="shared" ca="1" si="68"/>
        <v>#VALUE!</v>
      </c>
    </row>
    <row r="177" spans="1:72" s="10" customFormat="1" ht="25" customHeight="1" x14ac:dyDescent="0.2">
      <c r="A177" s="52" t="str">
        <f>IFERROR(IF(#REF!&lt;&gt;"",A176+1,""),"")</f>
        <v/>
      </c>
      <c r="B177" s="157" t="e">
        <f>CONCATENATE(#REF!,"-",#REF!,"--",F177,"---",#REF!)</f>
        <v>#REF!</v>
      </c>
      <c r="C177" s="157" t="e">
        <f t="shared" ca="1" si="66"/>
        <v>#VALUE!</v>
      </c>
      <c r="D177" s="29"/>
      <c r="E177" s="155" t="e">
        <f t="shared" si="69"/>
        <v>#VALUE!</v>
      </c>
      <c r="F177" s="155" t="e">
        <f t="shared" si="70"/>
        <v>#VALUE!</v>
      </c>
      <c r="G177" s="126"/>
      <c r="H177" s="151" t="e">
        <f ca="1">VLOOKUP(G177,CatProd!B:G,6,FALSE)</f>
        <v>#N/A</v>
      </c>
      <c r="I177" s="127"/>
      <c r="J177" s="175" t="e">
        <f ca="1">VLOOKUP(CONCATENATE(H177,"-",I177),CatProdSpec!H:I,2,FALSE)</f>
        <v>#N/A</v>
      </c>
      <c r="K177" s="51" t="str">
        <f ca="1">IFERROR(IF(OR(D177="",VLOOKUP(D177,CatCostInp!$E$2:$K$88,7,FALSE)=0),"",VLOOKUP(D177,CatCostInp!$E$2:$K$88,7,FALSE)),"")</f>
        <v/>
      </c>
      <c r="L177" s="30"/>
      <c r="M177" s="1" t="str">
        <f ca="1">IF(L177=Setup!$C$10,"Grant",IF(Pharmaceuticals!L177=Setup!$C$11,"Local",IF(Pharmaceuticals!L177=Setup!$C$12,"Other","")))</f>
        <v/>
      </c>
      <c r="N177" s="34"/>
      <c r="O177" s="148"/>
      <c r="P177" s="33"/>
      <c r="Q177" s="36" t="str">
        <f t="shared" si="71"/>
        <v/>
      </c>
      <c r="R177" s="35"/>
      <c r="S177" s="32" t="str">
        <f t="shared" si="72"/>
        <v/>
      </c>
      <c r="T177" s="35"/>
      <c r="U177" s="32" t="str">
        <f t="shared" si="73"/>
        <v/>
      </c>
      <c r="V177" s="35"/>
      <c r="W177" s="36" t="str">
        <f t="shared" si="74"/>
        <v/>
      </c>
      <c r="X177" s="36" t="str">
        <f t="shared" si="75"/>
        <v/>
      </c>
      <c r="Y177" s="36" t="str">
        <f t="shared" si="76"/>
        <v/>
      </c>
      <c r="Z177" s="55"/>
      <c r="AA177" s="37"/>
      <c r="AB177" s="148"/>
      <c r="AC177" s="35"/>
      <c r="AD177" s="32" t="str">
        <f t="shared" si="77"/>
        <v/>
      </c>
      <c r="AE177" s="35"/>
      <c r="AF177" s="32" t="str">
        <f t="shared" si="78"/>
        <v/>
      </c>
      <c r="AG177" s="35"/>
      <c r="AH177" s="32" t="str">
        <f t="shared" si="79"/>
        <v/>
      </c>
      <c r="AI177" s="35"/>
      <c r="AJ177" s="36" t="str">
        <f t="shared" si="80"/>
        <v/>
      </c>
      <c r="AK177" s="36" t="str">
        <f t="shared" si="81"/>
        <v/>
      </c>
      <c r="AL177" s="36" t="str">
        <f t="shared" si="82"/>
        <v/>
      </c>
      <c r="AM177" s="55"/>
      <c r="AN177" s="34"/>
      <c r="AO177" s="148"/>
      <c r="AP177" s="34"/>
      <c r="AQ177" s="32" t="str">
        <f t="shared" si="83"/>
        <v/>
      </c>
      <c r="AR177" s="34"/>
      <c r="AS177" s="32" t="str">
        <f t="shared" si="84"/>
        <v/>
      </c>
      <c r="AT177" s="34"/>
      <c r="AU177" s="32" t="str">
        <f t="shared" si="85"/>
        <v/>
      </c>
      <c r="AV177" s="35"/>
      <c r="AW177" s="36" t="str">
        <f t="shared" si="86"/>
        <v/>
      </c>
      <c r="AX177" s="36" t="str">
        <f t="shared" si="87"/>
        <v/>
      </c>
      <c r="AY177" s="36" t="str">
        <f t="shared" si="88"/>
        <v/>
      </c>
      <c r="AZ177" s="55"/>
      <c r="BA177" s="34"/>
      <c r="BB177" s="148"/>
      <c r="BC177" s="34"/>
      <c r="BD177" s="32" t="str">
        <f t="shared" si="89"/>
        <v/>
      </c>
      <c r="BE177" s="34"/>
      <c r="BF177" s="32" t="str">
        <f t="shared" si="90"/>
        <v/>
      </c>
      <c r="BG177" s="34"/>
      <c r="BH177" s="32" t="str">
        <f t="shared" si="91"/>
        <v/>
      </c>
      <c r="BI177" s="34"/>
      <c r="BJ177" s="36" t="str">
        <f t="shared" si="92"/>
        <v/>
      </c>
      <c r="BK177" s="36" t="str">
        <f t="shared" si="93"/>
        <v/>
      </c>
      <c r="BL177" s="36" t="str">
        <f t="shared" si="94"/>
        <v/>
      </c>
      <c r="BM177" s="55"/>
      <c r="BN177" s="36" t="str">
        <f t="shared" si="95"/>
        <v/>
      </c>
      <c r="BO177" s="36" t="str">
        <f t="shared" si="96"/>
        <v/>
      </c>
      <c r="BP177" s="31"/>
      <c r="BQ177" s="38"/>
      <c r="BS177" s="120" t="e">
        <f t="shared" ca="1" si="67"/>
        <v>#REF!</v>
      </c>
      <c r="BT177" s="120" t="e">
        <f t="shared" ca="1" si="68"/>
        <v>#VALUE!</v>
      </c>
    </row>
    <row r="178" spans="1:72" s="10" customFormat="1" ht="25" customHeight="1" x14ac:dyDescent="0.2">
      <c r="A178" s="52" t="str">
        <f>IFERROR(IF(#REF!&lt;&gt;"",A177+1,""),"")</f>
        <v/>
      </c>
      <c r="B178" s="157" t="e">
        <f>CONCATENATE(#REF!,"-",#REF!,"--",F178,"---",#REF!)</f>
        <v>#REF!</v>
      </c>
      <c r="C178" s="157" t="e">
        <f t="shared" ca="1" si="66"/>
        <v>#VALUE!</v>
      </c>
      <c r="D178" s="29"/>
      <c r="E178" s="155" t="e">
        <f t="shared" si="69"/>
        <v>#VALUE!</v>
      </c>
      <c r="F178" s="155" t="e">
        <f t="shared" si="70"/>
        <v>#VALUE!</v>
      </c>
      <c r="G178" s="126"/>
      <c r="H178" s="151" t="e">
        <f ca="1">VLOOKUP(G178,CatProd!B:G,6,FALSE)</f>
        <v>#N/A</v>
      </c>
      <c r="I178" s="127"/>
      <c r="J178" s="175" t="e">
        <f ca="1">VLOOKUP(CONCATENATE(H178,"-",I178),CatProdSpec!H:I,2,FALSE)</f>
        <v>#N/A</v>
      </c>
      <c r="K178" s="51" t="str">
        <f ca="1">IFERROR(IF(OR(D178="",VLOOKUP(D178,CatCostInp!$E$2:$K$88,7,FALSE)=0),"",VLOOKUP(D178,CatCostInp!$E$2:$K$88,7,FALSE)),"")</f>
        <v/>
      </c>
      <c r="L178" s="30"/>
      <c r="M178" s="1" t="str">
        <f ca="1">IF(L178=Setup!$C$10,"Grant",IF(Pharmaceuticals!L178=Setup!$C$11,"Local",IF(Pharmaceuticals!L178=Setup!$C$12,"Other","")))</f>
        <v/>
      </c>
      <c r="N178" s="34"/>
      <c r="O178" s="148"/>
      <c r="P178" s="33"/>
      <c r="Q178" s="36" t="str">
        <f t="shared" si="71"/>
        <v/>
      </c>
      <c r="R178" s="35"/>
      <c r="S178" s="32" t="str">
        <f t="shared" si="72"/>
        <v/>
      </c>
      <c r="T178" s="35"/>
      <c r="U178" s="32" t="str">
        <f t="shared" si="73"/>
        <v/>
      </c>
      <c r="V178" s="35"/>
      <c r="W178" s="36" t="str">
        <f t="shared" si="74"/>
        <v/>
      </c>
      <c r="X178" s="36" t="str">
        <f t="shared" si="75"/>
        <v/>
      </c>
      <c r="Y178" s="36" t="str">
        <f t="shared" si="76"/>
        <v/>
      </c>
      <c r="Z178" s="55"/>
      <c r="AA178" s="37"/>
      <c r="AB178" s="148"/>
      <c r="AC178" s="35"/>
      <c r="AD178" s="32" t="str">
        <f t="shared" si="77"/>
        <v/>
      </c>
      <c r="AE178" s="35"/>
      <c r="AF178" s="32" t="str">
        <f t="shared" si="78"/>
        <v/>
      </c>
      <c r="AG178" s="35"/>
      <c r="AH178" s="32" t="str">
        <f t="shared" si="79"/>
        <v/>
      </c>
      <c r="AI178" s="35"/>
      <c r="AJ178" s="36" t="str">
        <f t="shared" si="80"/>
        <v/>
      </c>
      <c r="AK178" s="36" t="str">
        <f t="shared" si="81"/>
        <v/>
      </c>
      <c r="AL178" s="36" t="str">
        <f t="shared" si="82"/>
        <v/>
      </c>
      <c r="AM178" s="55"/>
      <c r="AN178" s="34"/>
      <c r="AO178" s="148"/>
      <c r="AP178" s="34"/>
      <c r="AQ178" s="32" t="str">
        <f t="shared" si="83"/>
        <v/>
      </c>
      <c r="AR178" s="34"/>
      <c r="AS178" s="32" t="str">
        <f t="shared" si="84"/>
        <v/>
      </c>
      <c r="AT178" s="34"/>
      <c r="AU178" s="32" t="str">
        <f t="shared" si="85"/>
        <v/>
      </c>
      <c r="AV178" s="35"/>
      <c r="AW178" s="36" t="str">
        <f t="shared" si="86"/>
        <v/>
      </c>
      <c r="AX178" s="36" t="str">
        <f t="shared" si="87"/>
        <v/>
      </c>
      <c r="AY178" s="36" t="str">
        <f t="shared" si="88"/>
        <v/>
      </c>
      <c r="AZ178" s="55"/>
      <c r="BA178" s="34"/>
      <c r="BB178" s="148"/>
      <c r="BC178" s="34"/>
      <c r="BD178" s="32" t="str">
        <f t="shared" si="89"/>
        <v/>
      </c>
      <c r="BE178" s="34"/>
      <c r="BF178" s="32" t="str">
        <f t="shared" si="90"/>
        <v/>
      </c>
      <c r="BG178" s="34"/>
      <c r="BH178" s="32" t="str">
        <f t="shared" si="91"/>
        <v/>
      </c>
      <c r="BI178" s="34"/>
      <c r="BJ178" s="36" t="str">
        <f t="shared" si="92"/>
        <v/>
      </c>
      <c r="BK178" s="36" t="str">
        <f t="shared" si="93"/>
        <v/>
      </c>
      <c r="BL178" s="36" t="str">
        <f t="shared" si="94"/>
        <v/>
      </c>
      <c r="BM178" s="55"/>
      <c r="BN178" s="36" t="str">
        <f t="shared" si="95"/>
        <v/>
      </c>
      <c r="BO178" s="36" t="str">
        <f t="shared" si="96"/>
        <v/>
      </c>
      <c r="BP178" s="31"/>
      <c r="BQ178" s="38"/>
      <c r="BS178" s="120" t="e">
        <f t="shared" ca="1" si="67"/>
        <v>#REF!</v>
      </c>
      <c r="BT178" s="120" t="e">
        <f t="shared" ca="1" si="68"/>
        <v>#VALUE!</v>
      </c>
    </row>
    <row r="179" spans="1:72" s="10" customFormat="1" ht="25" customHeight="1" x14ac:dyDescent="0.2">
      <c r="A179" s="52" t="str">
        <f>IFERROR(IF(#REF!&lt;&gt;"",A178+1,""),"")</f>
        <v/>
      </c>
      <c r="B179" s="157" t="e">
        <f>CONCATENATE(#REF!,"-",#REF!,"--",F179,"---",#REF!)</f>
        <v>#REF!</v>
      </c>
      <c r="C179" s="157" t="e">
        <f t="shared" ca="1" si="66"/>
        <v>#VALUE!</v>
      </c>
      <c r="D179" s="29"/>
      <c r="E179" s="155" t="e">
        <f t="shared" si="69"/>
        <v>#VALUE!</v>
      </c>
      <c r="F179" s="155" t="e">
        <f t="shared" si="70"/>
        <v>#VALUE!</v>
      </c>
      <c r="G179" s="126"/>
      <c r="H179" s="151" t="e">
        <f ca="1">VLOOKUP(G179,CatProd!B:G,6,FALSE)</f>
        <v>#N/A</v>
      </c>
      <c r="I179" s="127"/>
      <c r="J179" s="175" t="e">
        <f ca="1">VLOOKUP(CONCATENATE(H179,"-",I179),CatProdSpec!H:I,2,FALSE)</f>
        <v>#N/A</v>
      </c>
      <c r="K179" s="51" t="str">
        <f ca="1">IFERROR(IF(OR(D179="",VLOOKUP(D179,CatCostInp!$E$2:$K$88,7,FALSE)=0),"",VLOOKUP(D179,CatCostInp!$E$2:$K$88,7,FALSE)),"")</f>
        <v/>
      </c>
      <c r="L179" s="30"/>
      <c r="M179" s="1" t="str">
        <f ca="1">IF(L179=Setup!$C$10,"Grant",IF(Pharmaceuticals!L179=Setup!$C$11,"Local",IF(Pharmaceuticals!L179=Setup!$C$12,"Other","")))</f>
        <v/>
      </c>
      <c r="N179" s="34"/>
      <c r="O179" s="148"/>
      <c r="P179" s="33"/>
      <c r="Q179" s="36" t="str">
        <f t="shared" si="71"/>
        <v/>
      </c>
      <c r="R179" s="35"/>
      <c r="S179" s="32" t="str">
        <f t="shared" si="72"/>
        <v/>
      </c>
      <c r="T179" s="35"/>
      <c r="U179" s="32" t="str">
        <f t="shared" si="73"/>
        <v/>
      </c>
      <c r="V179" s="35"/>
      <c r="W179" s="36" t="str">
        <f t="shared" si="74"/>
        <v/>
      </c>
      <c r="X179" s="36" t="str">
        <f t="shared" si="75"/>
        <v/>
      </c>
      <c r="Y179" s="36" t="str">
        <f t="shared" si="76"/>
        <v/>
      </c>
      <c r="Z179" s="55"/>
      <c r="AA179" s="37"/>
      <c r="AB179" s="148"/>
      <c r="AC179" s="35"/>
      <c r="AD179" s="32" t="str">
        <f t="shared" si="77"/>
        <v/>
      </c>
      <c r="AE179" s="35"/>
      <c r="AF179" s="32" t="str">
        <f t="shared" si="78"/>
        <v/>
      </c>
      <c r="AG179" s="35"/>
      <c r="AH179" s="32" t="str">
        <f t="shared" si="79"/>
        <v/>
      </c>
      <c r="AI179" s="35"/>
      <c r="AJ179" s="36" t="str">
        <f t="shared" si="80"/>
        <v/>
      </c>
      <c r="AK179" s="36" t="str">
        <f t="shared" si="81"/>
        <v/>
      </c>
      <c r="AL179" s="36" t="str">
        <f t="shared" si="82"/>
        <v/>
      </c>
      <c r="AM179" s="55"/>
      <c r="AN179" s="34"/>
      <c r="AO179" s="148"/>
      <c r="AP179" s="34"/>
      <c r="AQ179" s="32" t="str">
        <f t="shared" si="83"/>
        <v/>
      </c>
      <c r="AR179" s="34"/>
      <c r="AS179" s="32" t="str">
        <f t="shared" si="84"/>
        <v/>
      </c>
      <c r="AT179" s="34"/>
      <c r="AU179" s="32" t="str">
        <f t="shared" si="85"/>
        <v/>
      </c>
      <c r="AV179" s="35"/>
      <c r="AW179" s="36" t="str">
        <f t="shared" si="86"/>
        <v/>
      </c>
      <c r="AX179" s="36" t="str">
        <f t="shared" si="87"/>
        <v/>
      </c>
      <c r="AY179" s="36" t="str">
        <f t="shared" si="88"/>
        <v/>
      </c>
      <c r="AZ179" s="55"/>
      <c r="BA179" s="34"/>
      <c r="BB179" s="148"/>
      <c r="BC179" s="34"/>
      <c r="BD179" s="32" t="str">
        <f t="shared" si="89"/>
        <v/>
      </c>
      <c r="BE179" s="34"/>
      <c r="BF179" s="32" t="str">
        <f t="shared" si="90"/>
        <v/>
      </c>
      <c r="BG179" s="34"/>
      <c r="BH179" s="32" t="str">
        <f t="shared" si="91"/>
        <v/>
      </c>
      <c r="BI179" s="34"/>
      <c r="BJ179" s="36" t="str">
        <f t="shared" si="92"/>
        <v/>
      </c>
      <c r="BK179" s="36" t="str">
        <f t="shared" si="93"/>
        <v/>
      </c>
      <c r="BL179" s="36" t="str">
        <f t="shared" si="94"/>
        <v/>
      </c>
      <c r="BM179" s="55"/>
      <c r="BN179" s="36" t="str">
        <f t="shared" si="95"/>
        <v/>
      </c>
      <c r="BO179" s="36" t="str">
        <f t="shared" si="96"/>
        <v/>
      </c>
      <c r="BP179" s="31"/>
      <c r="BQ179" s="38"/>
      <c r="BS179" s="120" t="e">
        <f t="shared" ca="1" si="67"/>
        <v>#REF!</v>
      </c>
      <c r="BT179" s="120" t="e">
        <f t="shared" ca="1" si="68"/>
        <v>#VALUE!</v>
      </c>
    </row>
    <row r="180" spans="1:72" s="10" customFormat="1" ht="25" customHeight="1" x14ac:dyDescent="0.2">
      <c r="A180" s="52" t="str">
        <f>IFERROR(IF(#REF!&lt;&gt;"",A179+1,""),"")</f>
        <v/>
      </c>
      <c r="B180" s="157" t="e">
        <f>CONCATENATE(#REF!,"-",#REF!,"--",F180,"---",#REF!)</f>
        <v>#REF!</v>
      </c>
      <c r="C180" s="157" t="e">
        <f t="shared" ca="1" si="66"/>
        <v>#VALUE!</v>
      </c>
      <c r="D180" s="29"/>
      <c r="E180" s="155" t="e">
        <f t="shared" si="69"/>
        <v>#VALUE!</v>
      </c>
      <c r="F180" s="155" t="e">
        <f t="shared" si="70"/>
        <v>#VALUE!</v>
      </c>
      <c r="G180" s="126"/>
      <c r="H180" s="151" t="e">
        <f ca="1">VLOOKUP(G180,CatProd!B:G,6,FALSE)</f>
        <v>#N/A</v>
      </c>
      <c r="I180" s="127"/>
      <c r="J180" s="175" t="e">
        <f ca="1">VLOOKUP(CONCATENATE(H180,"-",I180),CatProdSpec!H:I,2,FALSE)</f>
        <v>#N/A</v>
      </c>
      <c r="K180" s="51" t="str">
        <f ca="1">IFERROR(IF(OR(D180="",VLOOKUP(D180,CatCostInp!$E$2:$K$88,7,FALSE)=0),"",VLOOKUP(D180,CatCostInp!$E$2:$K$88,7,FALSE)),"")</f>
        <v/>
      </c>
      <c r="L180" s="30"/>
      <c r="M180" s="1" t="str">
        <f ca="1">IF(L180=Setup!$C$10,"Grant",IF(Pharmaceuticals!L180=Setup!$C$11,"Local",IF(Pharmaceuticals!L180=Setup!$C$12,"Other","")))</f>
        <v/>
      </c>
      <c r="N180" s="34"/>
      <c r="O180" s="148"/>
      <c r="P180" s="33"/>
      <c r="Q180" s="36" t="str">
        <f t="shared" si="71"/>
        <v/>
      </c>
      <c r="R180" s="35"/>
      <c r="S180" s="32" t="str">
        <f t="shared" si="72"/>
        <v/>
      </c>
      <c r="T180" s="35"/>
      <c r="U180" s="32" t="str">
        <f t="shared" si="73"/>
        <v/>
      </c>
      <c r="V180" s="35"/>
      <c r="W180" s="36" t="str">
        <f t="shared" si="74"/>
        <v/>
      </c>
      <c r="X180" s="36" t="str">
        <f t="shared" si="75"/>
        <v/>
      </c>
      <c r="Y180" s="36" t="str">
        <f t="shared" si="76"/>
        <v/>
      </c>
      <c r="Z180" s="55"/>
      <c r="AA180" s="37"/>
      <c r="AB180" s="148"/>
      <c r="AC180" s="35"/>
      <c r="AD180" s="32" t="str">
        <f t="shared" si="77"/>
        <v/>
      </c>
      <c r="AE180" s="35"/>
      <c r="AF180" s="32" t="str">
        <f t="shared" si="78"/>
        <v/>
      </c>
      <c r="AG180" s="35"/>
      <c r="AH180" s="32" t="str">
        <f t="shared" si="79"/>
        <v/>
      </c>
      <c r="AI180" s="35"/>
      <c r="AJ180" s="36" t="str">
        <f t="shared" si="80"/>
        <v/>
      </c>
      <c r="AK180" s="36" t="str">
        <f t="shared" si="81"/>
        <v/>
      </c>
      <c r="AL180" s="36" t="str">
        <f t="shared" si="82"/>
        <v/>
      </c>
      <c r="AM180" s="55"/>
      <c r="AN180" s="34"/>
      <c r="AO180" s="148"/>
      <c r="AP180" s="34"/>
      <c r="AQ180" s="32" t="str">
        <f t="shared" si="83"/>
        <v/>
      </c>
      <c r="AR180" s="34"/>
      <c r="AS180" s="32" t="str">
        <f t="shared" si="84"/>
        <v/>
      </c>
      <c r="AT180" s="34"/>
      <c r="AU180" s="32" t="str">
        <f t="shared" si="85"/>
        <v/>
      </c>
      <c r="AV180" s="35"/>
      <c r="AW180" s="36" t="str">
        <f t="shared" si="86"/>
        <v/>
      </c>
      <c r="AX180" s="36" t="str">
        <f t="shared" si="87"/>
        <v/>
      </c>
      <c r="AY180" s="36" t="str">
        <f t="shared" si="88"/>
        <v/>
      </c>
      <c r="AZ180" s="55"/>
      <c r="BA180" s="34"/>
      <c r="BB180" s="148"/>
      <c r="BC180" s="34"/>
      <c r="BD180" s="32" t="str">
        <f t="shared" si="89"/>
        <v/>
      </c>
      <c r="BE180" s="34"/>
      <c r="BF180" s="32" t="str">
        <f t="shared" si="90"/>
        <v/>
      </c>
      <c r="BG180" s="34"/>
      <c r="BH180" s="32" t="str">
        <f t="shared" si="91"/>
        <v/>
      </c>
      <c r="BI180" s="34"/>
      <c r="BJ180" s="36" t="str">
        <f t="shared" si="92"/>
        <v/>
      </c>
      <c r="BK180" s="36" t="str">
        <f t="shared" si="93"/>
        <v/>
      </c>
      <c r="BL180" s="36" t="str">
        <f t="shared" si="94"/>
        <v/>
      </c>
      <c r="BM180" s="55"/>
      <c r="BN180" s="36" t="str">
        <f t="shared" si="95"/>
        <v/>
      </c>
      <c r="BO180" s="36" t="str">
        <f t="shared" si="96"/>
        <v/>
      </c>
      <c r="BP180" s="31"/>
      <c r="BQ180" s="38"/>
      <c r="BS180" s="120" t="e">
        <f t="shared" ca="1" si="67"/>
        <v>#REF!</v>
      </c>
      <c r="BT180" s="120" t="e">
        <f t="shared" ca="1" si="68"/>
        <v>#VALUE!</v>
      </c>
    </row>
    <row r="181" spans="1:72" s="10" customFormat="1" ht="25" customHeight="1" x14ac:dyDescent="0.2">
      <c r="A181" s="52" t="str">
        <f>IFERROR(IF(#REF!&lt;&gt;"",A180+1,""),"")</f>
        <v/>
      </c>
      <c r="B181" s="157" t="e">
        <f>CONCATENATE(#REF!,"-",#REF!,"--",F181,"---",#REF!)</f>
        <v>#REF!</v>
      </c>
      <c r="C181" s="157" t="e">
        <f t="shared" ca="1" si="66"/>
        <v>#VALUE!</v>
      </c>
      <c r="D181" s="29"/>
      <c r="E181" s="155" t="e">
        <f t="shared" si="69"/>
        <v>#VALUE!</v>
      </c>
      <c r="F181" s="155" t="e">
        <f t="shared" si="70"/>
        <v>#VALUE!</v>
      </c>
      <c r="G181" s="126"/>
      <c r="H181" s="151" t="e">
        <f ca="1">VLOOKUP(G181,CatProd!B:G,6,FALSE)</f>
        <v>#N/A</v>
      </c>
      <c r="I181" s="127"/>
      <c r="J181" s="175" t="e">
        <f ca="1">VLOOKUP(CONCATENATE(H181,"-",I181),CatProdSpec!H:I,2,FALSE)</f>
        <v>#N/A</v>
      </c>
      <c r="K181" s="51" t="str">
        <f ca="1">IFERROR(IF(OR(D181="",VLOOKUP(D181,CatCostInp!$E$2:$K$88,7,FALSE)=0),"",VLOOKUP(D181,CatCostInp!$E$2:$K$88,7,FALSE)),"")</f>
        <v/>
      </c>
      <c r="L181" s="30"/>
      <c r="M181" s="1" t="str">
        <f ca="1">IF(L181=Setup!$C$10,"Grant",IF(Pharmaceuticals!L181=Setup!$C$11,"Local",IF(Pharmaceuticals!L181=Setup!$C$12,"Other","")))</f>
        <v/>
      </c>
      <c r="N181" s="34"/>
      <c r="O181" s="148"/>
      <c r="P181" s="33"/>
      <c r="Q181" s="36" t="str">
        <f t="shared" si="71"/>
        <v/>
      </c>
      <c r="R181" s="35"/>
      <c r="S181" s="32" t="str">
        <f t="shared" si="72"/>
        <v/>
      </c>
      <c r="T181" s="35"/>
      <c r="U181" s="32" t="str">
        <f t="shared" si="73"/>
        <v/>
      </c>
      <c r="V181" s="35"/>
      <c r="W181" s="36" t="str">
        <f t="shared" si="74"/>
        <v/>
      </c>
      <c r="X181" s="36" t="str">
        <f t="shared" si="75"/>
        <v/>
      </c>
      <c r="Y181" s="36" t="str">
        <f t="shared" si="76"/>
        <v/>
      </c>
      <c r="Z181" s="55"/>
      <c r="AA181" s="37"/>
      <c r="AB181" s="148"/>
      <c r="AC181" s="35"/>
      <c r="AD181" s="32" t="str">
        <f t="shared" si="77"/>
        <v/>
      </c>
      <c r="AE181" s="35"/>
      <c r="AF181" s="32" t="str">
        <f t="shared" si="78"/>
        <v/>
      </c>
      <c r="AG181" s="35"/>
      <c r="AH181" s="32" t="str">
        <f t="shared" si="79"/>
        <v/>
      </c>
      <c r="AI181" s="35"/>
      <c r="AJ181" s="36" t="str">
        <f t="shared" si="80"/>
        <v/>
      </c>
      <c r="AK181" s="36" t="str">
        <f t="shared" si="81"/>
        <v/>
      </c>
      <c r="AL181" s="36" t="str">
        <f t="shared" si="82"/>
        <v/>
      </c>
      <c r="AM181" s="55"/>
      <c r="AN181" s="34"/>
      <c r="AO181" s="148"/>
      <c r="AP181" s="34"/>
      <c r="AQ181" s="32" t="str">
        <f t="shared" si="83"/>
        <v/>
      </c>
      <c r="AR181" s="34"/>
      <c r="AS181" s="32" t="str">
        <f t="shared" si="84"/>
        <v/>
      </c>
      <c r="AT181" s="34"/>
      <c r="AU181" s="32" t="str">
        <f t="shared" si="85"/>
        <v/>
      </c>
      <c r="AV181" s="35"/>
      <c r="AW181" s="36" t="str">
        <f t="shared" si="86"/>
        <v/>
      </c>
      <c r="AX181" s="36" t="str">
        <f t="shared" si="87"/>
        <v/>
      </c>
      <c r="AY181" s="36" t="str">
        <f t="shared" si="88"/>
        <v/>
      </c>
      <c r="AZ181" s="55"/>
      <c r="BA181" s="34"/>
      <c r="BB181" s="148"/>
      <c r="BC181" s="34"/>
      <c r="BD181" s="32" t="str">
        <f t="shared" si="89"/>
        <v/>
      </c>
      <c r="BE181" s="34"/>
      <c r="BF181" s="32" t="str">
        <f t="shared" si="90"/>
        <v/>
      </c>
      <c r="BG181" s="34"/>
      <c r="BH181" s="32" t="str">
        <f t="shared" si="91"/>
        <v/>
      </c>
      <c r="BI181" s="34"/>
      <c r="BJ181" s="36" t="str">
        <f t="shared" si="92"/>
        <v/>
      </c>
      <c r="BK181" s="36" t="str">
        <f t="shared" si="93"/>
        <v/>
      </c>
      <c r="BL181" s="36" t="str">
        <f t="shared" si="94"/>
        <v/>
      </c>
      <c r="BM181" s="55"/>
      <c r="BN181" s="36" t="str">
        <f t="shared" si="95"/>
        <v/>
      </c>
      <c r="BO181" s="36" t="str">
        <f t="shared" si="96"/>
        <v/>
      </c>
      <c r="BP181" s="31"/>
      <c r="BQ181" s="38"/>
      <c r="BS181" s="120" t="e">
        <f t="shared" ca="1" si="67"/>
        <v>#REF!</v>
      </c>
      <c r="BT181" s="120" t="e">
        <f t="shared" ca="1" si="68"/>
        <v>#VALUE!</v>
      </c>
    </row>
    <row r="182" spans="1:72" s="10" customFormat="1" ht="25" customHeight="1" x14ac:dyDescent="0.2">
      <c r="A182" s="52" t="str">
        <f>IFERROR(IF(#REF!&lt;&gt;"",A181+1,""),"")</f>
        <v/>
      </c>
      <c r="B182" s="157" t="e">
        <f>CONCATENATE(#REF!,"-",#REF!,"--",F182,"---",#REF!)</f>
        <v>#REF!</v>
      </c>
      <c r="C182" s="157" t="e">
        <f t="shared" ca="1" si="66"/>
        <v>#VALUE!</v>
      </c>
      <c r="D182" s="29"/>
      <c r="E182" s="155" t="e">
        <f t="shared" si="69"/>
        <v>#VALUE!</v>
      </c>
      <c r="F182" s="155" t="e">
        <f t="shared" si="70"/>
        <v>#VALUE!</v>
      </c>
      <c r="G182" s="126"/>
      <c r="H182" s="151" t="e">
        <f ca="1">VLOOKUP(G182,CatProd!B:G,6,FALSE)</f>
        <v>#N/A</v>
      </c>
      <c r="I182" s="127"/>
      <c r="J182" s="175" t="e">
        <f ca="1">VLOOKUP(CONCATENATE(H182,"-",I182),CatProdSpec!H:I,2,FALSE)</f>
        <v>#N/A</v>
      </c>
      <c r="K182" s="51" t="str">
        <f ca="1">IFERROR(IF(OR(D182="",VLOOKUP(D182,CatCostInp!$E$2:$K$88,7,FALSE)=0),"",VLOOKUP(D182,CatCostInp!$E$2:$K$88,7,FALSE)),"")</f>
        <v/>
      </c>
      <c r="L182" s="30"/>
      <c r="M182" s="1" t="str">
        <f ca="1">IF(L182=Setup!$C$10,"Grant",IF(Pharmaceuticals!L182=Setup!$C$11,"Local",IF(Pharmaceuticals!L182=Setup!$C$12,"Other","")))</f>
        <v/>
      </c>
      <c r="N182" s="34"/>
      <c r="O182" s="148"/>
      <c r="P182" s="33"/>
      <c r="Q182" s="36" t="str">
        <f t="shared" si="71"/>
        <v/>
      </c>
      <c r="R182" s="35"/>
      <c r="S182" s="32" t="str">
        <f t="shared" si="72"/>
        <v/>
      </c>
      <c r="T182" s="35"/>
      <c r="U182" s="32" t="str">
        <f t="shared" si="73"/>
        <v/>
      </c>
      <c r="V182" s="35"/>
      <c r="W182" s="36" t="str">
        <f t="shared" si="74"/>
        <v/>
      </c>
      <c r="X182" s="36" t="str">
        <f t="shared" si="75"/>
        <v/>
      </c>
      <c r="Y182" s="36" t="str">
        <f t="shared" si="76"/>
        <v/>
      </c>
      <c r="Z182" s="55"/>
      <c r="AA182" s="37"/>
      <c r="AB182" s="148"/>
      <c r="AC182" s="35"/>
      <c r="AD182" s="32" t="str">
        <f t="shared" si="77"/>
        <v/>
      </c>
      <c r="AE182" s="35"/>
      <c r="AF182" s="32" t="str">
        <f t="shared" si="78"/>
        <v/>
      </c>
      <c r="AG182" s="35"/>
      <c r="AH182" s="32" t="str">
        <f t="shared" si="79"/>
        <v/>
      </c>
      <c r="AI182" s="35"/>
      <c r="AJ182" s="36" t="str">
        <f t="shared" si="80"/>
        <v/>
      </c>
      <c r="AK182" s="36" t="str">
        <f t="shared" si="81"/>
        <v/>
      </c>
      <c r="AL182" s="36" t="str">
        <f t="shared" si="82"/>
        <v/>
      </c>
      <c r="AM182" s="55"/>
      <c r="AN182" s="34"/>
      <c r="AO182" s="148"/>
      <c r="AP182" s="34"/>
      <c r="AQ182" s="32" t="str">
        <f t="shared" si="83"/>
        <v/>
      </c>
      <c r="AR182" s="34"/>
      <c r="AS182" s="32" t="str">
        <f t="shared" si="84"/>
        <v/>
      </c>
      <c r="AT182" s="34"/>
      <c r="AU182" s="32" t="str">
        <f t="shared" si="85"/>
        <v/>
      </c>
      <c r="AV182" s="35"/>
      <c r="AW182" s="36" t="str">
        <f t="shared" si="86"/>
        <v/>
      </c>
      <c r="AX182" s="36" t="str">
        <f t="shared" si="87"/>
        <v/>
      </c>
      <c r="AY182" s="36" t="str">
        <f t="shared" si="88"/>
        <v/>
      </c>
      <c r="AZ182" s="55"/>
      <c r="BA182" s="34"/>
      <c r="BB182" s="148"/>
      <c r="BC182" s="34"/>
      <c r="BD182" s="32" t="str">
        <f t="shared" si="89"/>
        <v/>
      </c>
      <c r="BE182" s="34"/>
      <c r="BF182" s="32" t="str">
        <f t="shared" si="90"/>
        <v/>
      </c>
      <c r="BG182" s="34"/>
      <c r="BH182" s="32" t="str">
        <f t="shared" si="91"/>
        <v/>
      </c>
      <c r="BI182" s="34"/>
      <c r="BJ182" s="36" t="str">
        <f t="shared" si="92"/>
        <v/>
      </c>
      <c r="BK182" s="36" t="str">
        <f t="shared" si="93"/>
        <v/>
      </c>
      <c r="BL182" s="36" t="str">
        <f t="shared" si="94"/>
        <v/>
      </c>
      <c r="BM182" s="55"/>
      <c r="BN182" s="36" t="str">
        <f t="shared" si="95"/>
        <v/>
      </c>
      <c r="BO182" s="36" t="str">
        <f t="shared" si="96"/>
        <v/>
      </c>
      <c r="BP182" s="31"/>
      <c r="BQ182" s="38"/>
      <c r="BS182" s="120" t="e">
        <f t="shared" ca="1" si="67"/>
        <v>#REF!</v>
      </c>
      <c r="BT182" s="120" t="e">
        <f t="shared" ca="1" si="68"/>
        <v>#VALUE!</v>
      </c>
    </row>
    <row r="183" spans="1:72" s="10" customFormat="1" ht="25" customHeight="1" x14ac:dyDescent="0.2">
      <c r="A183" s="52" t="str">
        <f>IFERROR(IF(#REF!&lt;&gt;"",A182+1,""),"")</f>
        <v/>
      </c>
      <c r="B183" s="157" t="e">
        <f>CONCATENATE(#REF!,"-",#REF!,"--",F183,"---",#REF!)</f>
        <v>#REF!</v>
      </c>
      <c r="C183" s="157" t="e">
        <f t="shared" ca="1" si="66"/>
        <v>#VALUE!</v>
      </c>
      <c r="D183" s="29"/>
      <c r="E183" s="155" t="e">
        <f t="shared" si="69"/>
        <v>#VALUE!</v>
      </c>
      <c r="F183" s="155" t="e">
        <f t="shared" si="70"/>
        <v>#VALUE!</v>
      </c>
      <c r="G183" s="126"/>
      <c r="H183" s="151" t="e">
        <f ca="1">VLOOKUP(G183,CatProd!B:G,6,FALSE)</f>
        <v>#N/A</v>
      </c>
      <c r="I183" s="127"/>
      <c r="J183" s="175" t="e">
        <f ca="1">VLOOKUP(CONCATENATE(H183,"-",I183),CatProdSpec!H:I,2,FALSE)</f>
        <v>#N/A</v>
      </c>
      <c r="K183" s="51" t="str">
        <f ca="1">IFERROR(IF(OR(D183="",VLOOKUP(D183,CatCostInp!$E$2:$K$88,7,FALSE)=0),"",VLOOKUP(D183,CatCostInp!$E$2:$K$88,7,FALSE)),"")</f>
        <v/>
      </c>
      <c r="L183" s="30"/>
      <c r="M183" s="1" t="str">
        <f ca="1">IF(L183=Setup!$C$10,"Grant",IF(Pharmaceuticals!L183=Setup!$C$11,"Local",IF(Pharmaceuticals!L183=Setup!$C$12,"Other","")))</f>
        <v/>
      </c>
      <c r="N183" s="34"/>
      <c r="O183" s="148"/>
      <c r="P183" s="33"/>
      <c r="Q183" s="36" t="str">
        <f t="shared" si="71"/>
        <v/>
      </c>
      <c r="R183" s="35"/>
      <c r="S183" s="32" t="str">
        <f t="shared" si="72"/>
        <v/>
      </c>
      <c r="T183" s="35"/>
      <c r="U183" s="32" t="str">
        <f t="shared" si="73"/>
        <v/>
      </c>
      <c r="V183" s="35"/>
      <c r="W183" s="36" t="str">
        <f t="shared" si="74"/>
        <v/>
      </c>
      <c r="X183" s="36" t="str">
        <f t="shared" si="75"/>
        <v/>
      </c>
      <c r="Y183" s="36" t="str">
        <f t="shared" si="76"/>
        <v/>
      </c>
      <c r="Z183" s="55"/>
      <c r="AA183" s="37"/>
      <c r="AB183" s="148"/>
      <c r="AC183" s="35"/>
      <c r="AD183" s="32" t="str">
        <f t="shared" si="77"/>
        <v/>
      </c>
      <c r="AE183" s="35"/>
      <c r="AF183" s="32" t="str">
        <f t="shared" si="78"/>
        <v/>
      </c>
      <c r="AG183" s="35"/>
      <c r="AH183" s="32" t="str">
        <f t="shared" si="79"/>
        <v/>
      </c>
      <c r="AI183" s="35"/>
      <c r="AJ183" s="36" t="str">
        <f t="shared" si="80"/>
        <v/>
      </c>
      <c r="AK183" s="36" t="str">
        <f t="shared" si="81"/>
        <v/>
      </c>
      <c r="AL183" s="36" t="str">
        <f t="shared" si="82"/>
        <v/>
      </c>
      <c r="AM183" s="55"/>
      <c r="AN183" s="34"/>
      <c r="AO183" s="148"/>
      <c r="AP183" s="34"/>
      <c r="AQ183" s="32" t="str">
        <f t="shared" si="83"/>
        <v/>
      </c>
      <c r="AR183" s="34"/>
      <c r="AS183" s="32" t="str">
        <f t="shared" si="84"/>
        <v/>
      </c>
      <c r="AT183" s="34"/>
      <c r="AU183" s="32" t="str">
        <f t="shared" si="85"/>
        <v/>
      </c>
      <c r="AV183" s="35"/>
      <c r="AW183" s="36" t="str">
        <f t="shared" si="86"/>
        <v/>
      </c>
      <c r="AX183" s="36" t="str">
        <f t="shared" si="87"/>
        <v/>
      </c>
      <c r="AY183" s="36" t="str">
        <f t="shared" si="88"/>
        <v/>
      </c>
      <c r="AZ183" s="55"/>
      <c r="BA183" s="34"/>
      <c r="BB183" s="148"/>
      <c r="BC183" s="34"/>
      <c r="BD183" s="32" t="str">
        <f t="shared" si="89"/>
        <v/>
      </c>
      <c r="BE183" s="34"/>
      <c r="BF183" s="32" t="str">
        <f t="shared" si="90"/>
        <v/>
      </c>
      <c r="BG183" s="34"/>
      <c r="BH183" s="32" t="str">
        <f t="shared" si="91"/>
        <v/>
      </c>
      <c r="BI183" s="34"/>
      <c r="BJ183" s="36" t="str">
        <f t="shared" si="92"/>
        <v/>
      </c>
      <c r="BK183" s="36" t="str">
        <f t="shared" si="93"/>
        <v/>
      </c>
      <c r="BL183" s="36" t="str">
        <f t="shared" si="94"/>
        <v/>
      </c>
      <c r="BM183" s="55"/>
      <c r="BN183" s="36" t="str">
        <f t="shared" si="95"/>
        <v/>
      </c>
      <c r="BO183" s="36" t="str">
        <f t="shared" si="96"/>
        <v/>
      </c>
      <c r="BP183" s="31"/>
      <c r="BQ183" s="38"/>
      <c r="BS183" s="120" t="e">
        <f t="shared" ca="1" si="67"/>
        <v>#REF!</v>
      </c>
      <c r="BT183" s="120" t="e">
        <f t="shared" ca="1" si="68"/>
        <v>#VALUE!</v>
      </c>
    </row>
    <row r="184" spans="1:72" s="10" customFormat="1" ht="25" customHeight="1" x14ac:dyDescent="0.2">
      <c r="A184" s="52" t="str">
        <f>IFERROR(IF(#REF!&lt;&gt;"",A183+1,""),"")</f>
        <v/>
      </c>
      <c r="B184" s="157" t="e">
        <f>CONCATENATE(#REF!,"-",#REF!,"--",F184,"---",#REF!)</f>
        <v>#REF!</v>
      </c>
      <c r="C184" s="157" t="e">
        <f t="shared" ca="1" si="66"/>
        <v>#VALUE!</v>
      </c>
      <c r="D184" s="29"/>
      <c r="E184" s="155" t="e">
        <f t="shared" si="69"/>
        <v>#VALUE!</v>
      </c>
      <c r="F184" s="155" t="e">
        <f t="shared" si="70"/>
        <v>#VALUE!</v>
      </c>
      <c r="G184" s="126"/>
      <c r="H184" s="151" t="e">
        <f ca="1">VLOOKUP(G184,CatProd!B:G,6,FALSE)</f>
        <v>#N/A</v>
      </c>
      <c r="I184" s="127"/>
      <c r="J184" s="175" t="e">
        <f ca="1">VLOOKUP(CONCATENATE(H184,"-",I184),CatProdSpec!H:I,2,FALSE)</f>
        <v>#N/A</v>
      </c>
      <c r="K184" s="51" t="str">
        <f ca="1">IFERROR(IF(OR(D184="",VLOOKUP(D184,CatCostInp!$E$2:$K$88,7,FALSE)=0),"",VLOOKUP(D184,CatCostInp!$E$2:$K$88,7,FALSE)),"")</f>
        <v/>
      </c>
      <c r="L184" s="30"/>
      <c r="M184" s="1" t="str">
        <f ca="1">IF(L184=Setup!$C$10,"Grant",IF(Pharmaceuticals!L184=Setup!$C$11,"Local",IF(Pharmaceuticals!L184=Setup!$C$12,"Other","")))</f>
        <v/>
      </c>
      <c r="N184" s="34"/>
      <c r="O184" s="148"/>
      <c r="P184" s="33"/>
      <c r="Q184" s="36" t="str">
        <f t="shared" si="71"/>
        <v/>
      </c>
      <c r="R184" s="35"/>
      <c r="S184" s="32" t="str">
        <f t="shared" si="72"/>
        <v/>
      </c>
      <c r="T184" s="35"/>
      <c r="U184" s="32" t="str">
        <f t="shared" si="73"/>
        <v/>
      </c>
      <c r="V184" s="35"/>
      <c r="W184" s="36" t="str">
        <f t="shared" si="74"/>
        <v/>
      </c>
      <c r="X184" s="36" t="str">
        <f t="shared" si="75"/>
        <v/>
      </c>
      <c r="Y184" s="36" t="str">
        <f t="shared" si="76"/>
        <v/>
      </c>
      <c r="Z184" s="55"/>
      <c r="AA184" s="37"/>
      <c r="AB184" s="148"/>
      <c r="AC184" s="35"/>
      <c r="AD184" s="32" t="str">
        <f t="shared" si="77"/>
        <v/>
      </c>
      <c r="AE184" s="35"/>
      <c r="AF184" s="32" t="str">
        <f t="shared" si="78"/>
        <v/>
      </c>
      <c r="AG184" s="35"/>
      <c r="AH184" s="32" t="str">
        <f t="shared" si="79"/>
        <v/>
      </c>
      <c r="AI184" s="35"/>
      <c r="AJ184" s="36" t="str">
        <f t="shared" si="80"/>
        <v/>
      </c>
      <c r="AK184" s="36" t="str">
        <f t="shared" si="81"/>
        <v/>
      </c>
      <c r="AL184" s="36" t="str">
        <f t="shared" si="82"/>
        <v/>
      </c>
      <c r="AM184" s="55"/>
      <c r="AN184" s="34"/>
      <c r="AO184" s="148"/>
      <c r="AP184" s="34"/>
      <c r="AQ184" s="32" t="str">
        <f t="shared" si="83"/>
        <v/>
      </c>
      <c r="AR184" s="34"/>
      <c r="AS184" s="32" t="str">
        <f t="shared" si="84"/>
        <v/>
      </c>
      <c r="AT184" s="34"/>
      <c r="AU184" s="32" t="str">
        <f t="shared" si="85"/>
        <v/>
      </c>
      <c r="AV184" s="35"/>
      <c r="AW184" s="36" t="str">
        <f t="shared" si="86"/>
        <v/>
      </c>
      <c r="AX184" s="36" t="str">
        <f t="shared" si="87"/>
        <v/>
      </c>
      <c r="AY184" s="36" t="str">
        <f t="shared" si="88"/>
        <v/>
      </c>
      <c r="AZ184" s="55"/>
      <c r="BA184" s="34"/>
      <c r="BB184" s="148"/>
      <c r="BC184" s="34"/>
      <c r="BD184" s="32" t="str">
        <f t="shared" si="89"/>
        <v/>
      </c>
      <c r="BE184" s="34"/>
      <c r="BF184" s="32" t="str">
        <f t="shared" si="90"/>
        <v/>
      </c>
      <c r="BG184" s="34"/>
      <c r="BH184" s="32" t="str">
        <f t="shared" si="91"/>
        <v/>
      </c>
      <c r="BI184" s="34"/>
      <c r="BJ184" s="36" t="str">
        <f t="shared" si="92"/>
        <v/>
      </c>
      <c r="BK184" s="36" t="str">
        <f t="shared" si="93"/>
        <v/>
      </c>
      <c r="BL184" s="36" t="str">
        <f t="shared" si="94"/>
        <v/>
      </c>
      <c r="BM184" s="55"/>
      <c r="BN184" s="36" t="str">
        <f t="shared" si="95"/>
        <v/>
      </c>
      <c r="BO184" s="36" t="str">
        <f t="shared" si="96"/>
        <v/>
      </c>
      <c r="BP184" s="31"/>
      <c r="BQ184" s="38"/>
      <c r="BS184" s="120" t="e">
        <f t="shared" ca="1" si="67"/>
        <v>#REF!</v>
      </c>
      <c r="BT184" s="120" t="e">
        <f t="shared" ca="1" si="68"/>
        <v>#VALUE!</v>
      </c>
    </row>
    <row r="185" spans="1:72" s="10" customFormat="1" ht="25" customHeight="1" x14ac:dyDescent="0.2">
      <c r="A185" s="52" t="str">
        <f>IFERROR(IF(#REF!&lt;&gt;"",A184+1,""),"")</f>
        <v/>
      </c>
      <c r="B185" s="157" t="e">
        <f>CONCATENATE(#REF!,"-",#REF!,"--",F185,"---",#REF!)</f>
        <v>#REF!</v>
      </c>
      <c r="C185" s="157" t="e">
        <f t="shared" ca="1" si="66"/>
        <v>#VALUE!</v>
      </c>
      <c r="D185" s="29"/>
      <c r="E185" s="155" t="e">
        <f t="shared" si="69"/>
        <v>#VALUE!</v>
      </c>
      <c r="F185" s="155" t="e">
        <f t="shared" si="70"/>
        <v>#VALUE!</v>
      </c>
      <c r="G185" s="126"/>
      <c r="H185" s="151" t="e">
        <f ca="1">VLOOKUP(G185,CatProd!B:G,6,FALSE)</f>
        <v>#N/A</v>
      </c>
      <c r="I185" s="127"/>
      <c r="J185" s="175" t="e">
        <f ca="1">VLOOKUP(CONCATENATE(H185,"-",I185),CatProdSpec!H:I,2,FALSE)</f>
        <v>#N/A</v>
      </c>
      <c r="K185" s="51" t="str">
        <f ca="1">IFERROR(IF(OR(D185="",VLOOKUP(D185,CatCostInp!$E$2:$K$88,7,FALSE)=0),"",VLOOKUP(D185,CatCostInp!$E$2:$K$88,7,FALSE)),"")</f>
        <v/>
      </c>
      <c r="L185" s="30"/>
      <c r="M185" s="1" t="str">
        <f ca="1">IF(L185=Setup!$C$10,"Grant",IF(Pharmaceuticals!L185=Setup!$C$11,"Local",IF(Pharmaceuticals!L185=Setup!$C$12,"Other","")))</f>
        <v/>
      </c>
      <c r="N185" s="34"/>
      <c r="O185" s="148"/>
      <c r="P185" s="33"/>
      <c r="Q185" s="36" t="str">
        <f t="shared" si="71"/>
        <v/>
      </c>
      <c r="R185" s="35"/>
      <c r="S185" s="32" t="str">
        <f t="shared" si="72"/>
        <v/>
      </c>
      <c r="T185" s="35"/>
      <c r="U185" s="32" t="str">
        <f t="shared" si="73"/>
        <v/>
      </c>
      <c r="V185" s="35"/>
      <c r="W185" s="36" t="str">
        <f t="shared" si="74"/>
        <v/>
      </c>
      <c r="X185" s="36" t="str">
        <f t="shared" si="75"/>
        <v/>
      </c>
      <c r="Y185" s="36" t="str">
        <f t="shared" si="76"/>
        <v/>
      </c>
      <c r="Z185" s="55"/>
      <c r="AA185" s="37"/>
      <c r="AB185" s="148"/>
      <c r="AC185" s="35"/>
      <c r="AD185" s="32" t="str">
        <f t="shared" si="77"/>
        <v/>
      </c>
      <c r="AE185" s="35"/>
      <c r="AF185" s="32" t="str">
        <f t="shared" si="78"/>
        <v/>
      </c>
      <c r="AG185" s="35"/>
      <c r="AH185" s="32" t="str">
        <f t="shared" si="79"/>
        <v/>
      </c>
      <c r="AI185" s="35"/>
      <c r="AJ185" s="36" t="str">
        <f t="shared" si="80"/>
        <v/>
      </c>
      <c r="AK185" s="36" t="str">
        <f t="shared" si="81"/>
        <v/>
      </c>
      <c r="AL185" s="36" t="str">
        <f t="shared" si="82"/>
        <v/>
      </c>
      <c r="AM185" s="55"/>
      <c r="AN185" s="34"/>
      <c r="AO185" s="148"/>
      <c r="AP185" s="34"/>
      <c r="AQ185" s="32" t="str">
        <f t="shared" si="83"/>
        <v/>
      </c>
      <c r="AR185" s="34"/>
      <c r="AS185" s="32" t="str">
        <f t="shared" si="84"/>
        <v/>
      </c>
      <c r="AT185" s="34"/>
      <c r="AU185" s="32" t="str">
        <f t="shared" si="85"/>
        <v/>
      </c>
      <c r="AV185" s="35"/>
      <c r="AW185" s="36" t="str">
        <f t="shared" si="86"/>
        <v/>
      </c>
      <c r="AX185" s="36" t="str">
        <f t="shared" si="87"/>
        <v/>
      </c>
      <c r="AY185" s="36" t="str">
        <f t="shared" si="88"/>
        <v/>
      </c>
      <c r="AZ185" s="55"/>
      <c r="BA185" s="34"/>
      <c r="BB185" s="148"/>
      <c r="BC185" s="34"/>
      <c r="BD185" s="32" t="str">
        <f t="shared" si="89"/>
        <v/>
      </c>
      <c r="BE185" s="34"/>
      <c r="BF185" s="32" t="str">
        <f t="shared" si="90"/>
        <v/>
      </c>
      <c r="BG185" s="34"/>
      <c r="BH185" s="32" t="str">
        <f t="shared" si="91"/>
        <v/>
      </c>
      <c r="BI185" s="34"/>
      <c r="BJ185" s="36" t="str">
        <f t="shared" si="92"/>
        <v/>
      </c>
      <c r="BK185" s="36" t="str">
        <f t="shared" si="93"/>
        <v/>
      </c>
      <c r="BL185" s="36" t="str">
        <f t="shared" si="94"/>
        <v/>
      </c>
      <c r="BM185" s="55"/>
      <c r="BN185" s="36" t="str">
        <f t="shared" si="95"/>
        <v/>
      </c>
      <c r="BO185" s="36" t="str">
        <f t="shared" si="96"/>
        <v/>
      </c>
      <c r="BP185" s="31"/>
      <c r="BQ185" s="38"/>
      <c r="BS185" s="120" t="e">
        <f t="shared" ca="1" si="67"/>
        <v>#REF!</v>
      </c>
      <c r="BT185" s="120" t="e">
        <f t="shared" ca="1" si="68"/>
        <v>#VALUE!</v>
      </c>
    </row>
    <row r="186" spans="1:72" s="10" customFormat="1" ht="25" customHeight="1" x14ac:dyDescent="0.2">
      <c r="A186" s="52" t="str">
        <f>IFERROR(IF(#REF!&lt;&gt;"",A185+1,""),"")</f>
        <v/>
      </c>
      <c r="B186" s="157" t="e">
        <f>CONCATENATE(#REF!,"-",#REF!,"--",F186,"---",#REF!)</f>
        <v>#REF!</v>
      </c>
      <c r="C186" s="157" t="e">
        <f t="shared" ca="1" si="66"/>
        <v>#VALUE!</v>
      </c>
      <c r="D186" s="29"/>
      <c r="E186" s="155" t="e">
        <f t="shared" si="69"/>
        <v>#VALUE!</v>
      </c>
      <c r="F186" s="155" t="e">
        <f t="shared" si="70"/>
        <v>#VALUE!</v>
      </c>
      <c r="G186" s="126"/>
      <c r="H186" s="151" t="e">
        <f ca="1">VLOOKUP(G186,CatProd!B:G,6,FALSE)</f>
        <v>#N/A</v>
      </c>
      <c r="I186" s="127"/>
      <c r="J186" s="175" t="e">
        <f ca="1">VLOOKUP(CONCATENATE(H186,"-",I186),CatProdSpec!H:I,2,FALSE)</f>
        <v>#N/A</v>
      </c>
      <c r="K186" s="51" t="str">
        <f ca="1">IFERROR(IF(OR(D186="",VLOOKUP(D186,CatCostInp!$E$2:$K$88,7,FALSE)=0),"",VLOOKUP(D186,CatCostInp!$E$2:$K$88,7,FALSE)),"")</f>
        <v/>
      </c>
      <c r="L186" s="30"/>
      <c r="M186" s="1" t="str">
        <f ca="1">IF(L186=Setup!$C$10,"Grant",IF(Pharmaceuticals!L186=Setup!$C$11,"Local",IF(Pharmaceuticals!L186=Setup!$C$12,"Other","")))</f>
        <v/>
      </c>
      <c r="N186" s="34"/>
      <c r="O186" s="148"/>
      <c r="P186" s="33"/>
      <c r="Q186" s="36" t="str">
        <f t="shared" si="71"/>
        <v/>
      </c>
      <c r="R186" s="35"/>
      <c r="S186" s="32" t="str">
        <f t="shared" si="72"/>
        <v/>
      </c>
      <c r="T186" s="35"/>
      <c r="U186" s="32" t="str">
        <f t="shared" si="73"/>
        <v/>
      </c>
      <c r="V186" s="35"/>
      <c r="W186" s="36" t="str">
        <f t="shared" si="74"/>
        <v/>
      </c>
      <c r="X186" s="36" t="str">
        <f t="shared" si="75"/>
        <v/>
      </c>
      <c r="Y186" s="36" t="str">
        <f t="shared" si="76"/>
        <v/>
      </c>
      <c r="Z186" s="55"/>
      <c r="AA186" s="37"/>
      <c r="AB186" s="148"/>
      <c r="AC186" s="35"/>
      <c r="AD186" s="32" t="str">
        <f t="shared" si="77"/>
        <v/>
      </c>
      <c r="AE186" s="35"/>
      <c r="AF186" s="32" t="str">
        <f t="shared" si="78"/>
        <v/>
      </c>
      <c r="AG186" s="35"/>
      <c r="AH186" s="32" t="str">
        <f t="shared" si="79"/>
        <v/>
      </c>
      <c r="AI186" s="35"/>
      <c r="AJ186" s="36" t="str">
        <f t="shared" si="80"/>
        <v/>
      </c>
      <c r="AK186" s="36" t="str">
        <f t="shared" si="81"/>
        <v/>
      </c>
      <c r="AL186" s="36" t="str">
        <f t="shared" si="82"/>
        <v/>
      </c>
      <c r="AM186" s="55"/>
      <c r="AN186" s="34"/>
      <c r="AO186" s="148"/>
      <c r="AP186" s="34"/>
      <c r="AQ186" s="32" t="str">
        <f t="shared" si="83"/>
        <v/>
      </c>
      <c r="AR186" s="34"/>
      <c r="AS186" s="32" t="str">
        <f t="shared" si="84"/>
        <v/>
      </c>
      <c r="AT186" s="34"/>
      <c r="AU186" s="32" t="str">
        <f t="shared" si="85"/>
        <v/>
      </c>
      <c r="AV186" s="35"/>
      <c r="AW186" s="36" t="str">
        <f t="shared" si="86"/>
        <v/>
      </c>
      <c r="AX186" s="36" t="str">
        <f t="shared" si="87"/>
        <v/>
      </c>
      <c r="AY186" s="36" t="str">
        <f t="shared" si="88"/>
        <v/>
      </c>
      <c r="AZ186" s="55"/>
      <c r="BA186" s="34"/>
      <c r="BB186" s="148"/>
      <c r="BC186" s="34"/>
      <c r="BD186" s="32" t="str">
        <f t="shared" si="89"/>
        <v/>
      </c>
      <c r="BE186" s="34"/>
      <c r="BF186" s="32" t="str">
        <f t="shared" si="90"/>
        <v/>
      </c>
      <c r="BG186" s="34"/>
      <c r="BH186" s="32" t="str">
        <f t="shared" si="91"/>
        <v/>
      </c>
      <c r="BI186" s="34"/>
      <c r="BJ186" s="36" t="str">
        <f t="shared" si="92"/>
        <v/>
      </c>
      <c r="BK186" s="36" t="str">
        <f t="shared" si="93"/>
        <v/>
      </c>
      <c r="BL186" s="36" t="str">
        <f t="shared" si="94"/>
        <v/>
      </c>
      <c r="BM186" s="55"/>
      <c r="BN186" s="36" t="str">
        <f t="shared" si="95"/>
        <v/>
      </c>
      <c r="BO186" s="36" t="str">
        <f t="shared" si="96"/>
        <v/>
      </c>
      <c r="BP186" s="31"/>
      <c r="BQ186" s="38"/>
      <c r="BS186" s="120" t="e">
        <f t="shared" ca="1" si="67"/>
        <v>#REF!</v>
      </c>
      <c r="BT186" s="120" t="e">
        <f t="shared" ca="1" si="68"/>
        <v>#VALUE!</v>
      </c>
    </row>
    <row r="187" spans="1:72" s="10" customFormat="1" ht="25" customHeight="1" x14ac:dyDescent="0.2">
      <c r="A187" s="52" t="str">
        <f>IFERROR(IF(#REF!&lt;&gt;"",A186+1,""),"")</f>
        <v/>
      </c>
      <c r="B187" s="157" t="e">
        <f>CONCATENATE(#REF!,"-",#REF!,"--",F187,"---",#REF!)</f>
        <v>#REF!</v>
      </c>
      <c r="C187" s="157" t="e">
        <f t="shared" ca="1" si="66"/>
        <v>#VALUE!</v>
      </c>
      <c r="D187" s="29"/>
      <c r="E187" s="155" t="e">
        <f t="shared" si="69"/>
        <v>#VALUE!</v>
      </c>
      <c r="F187" s="155" t="e">
        <f t="shared" si="70"/>
        <v>#VALUE!</v>
      </c>
      <c r="G187" s="126"/>
      <c r="H187" s="151" t="e">
        <f ca="1">VLOOKUP(G187,CatProd!B:G,6,FALSE)</f>
        <v>#N/A</v>
      </c>
      <c r="I187" s="127"/>
      <c r="J187" s="175" t="e">
        <f ca="1">VLOOKUP(CONCATENATE(H187,"-",I187),CatProdSpec!H:I,2,FALSE)</f>
        <v>#N/A</v>
      </c>
      <c r="K187" s="51" t="str">
        <f ca="1">IFERROR(IF(OR(D187="",VLOOKUP(D187,CatCostInp!$E$2:$K$88,7,FALSE)=0),"",VLOOKUP(D187,CatCostInp!$E$2:$K$88,7,FALSE)),"")</f>
        <v/>
      </c>
      <c r="L187" s="30"/>
      <c r="M187" s="1" t="str">
        <f ca="1">IF(L187=Setup!$C$10,"Grant",IF(Pharmaceuticals!L187=Setup!$C$11,"Local",IF(Pharmaceuticals!L187=Setup!$C$12,"Other","")))</f>
        <v/>
      </c>
      <c r="N187" s="34"/>
      <c r="O187" s="148"/>
      <c r="P187" s="33"/>
      <c r="Q187" s="36" t="str">
        <f t="shared" si="71"/>
        <v/>
      </c>
      <c r="R187" s="35"/>
      <c r="S187" s="32" t="str">
        <f t="shared" si="72"/>
        <v/>
      </c>
      <c r="T187" s="35"/>
      <c r="U187" s="32" t="str">
        <f t="shared" si="73"/>
        <v/>
      </c>
      <c r="V187" s="35"/>
      <c r="W187" s="36" t="str">
        <f t="shared" si="74"/>
        <v/>
      </c>
      <c r="X187" s="36" t="str">
        <f t="shared" si="75"/>
        <v/>
      </c>
      <c r="Y187" s="36" t="str">
        <f t="shared" si="76"/>
        <v/>
      </c>
      <c r="Z187" s="55"/>
      <c r="AA187" s="37"/>
      <c r="AB187" s="148"/>
      <c r="AC187" s="35"/>
      <c r="AD187" s="32" t="str">
        <f t="shared" si="77"/>
        <v/>
      </c>
      <c r="AE187" s="35"/>
      <c r="AF187" s="32" t="str">
        <f t="shared" si="78"/>
        <v/>
      </c>
      <c r="AG187" s="35"/>
      <c r="AH187" s="32" t="str">
        <f t="shared" si="79"/>
        <v/>
      </c>
      <c r="AI187" s="35"/>
      <c r="AJ187" s="36" t="str">
        <f t="shared" si="80"/>
        <v/>
      </c>
      <c r="AK187" s="36" t="str">
        <f t="shared" si="81"/>
        <v/>
      </c>
      <c r="AL187" s="36" t="str">
        <f t="shared" si="82"/>
        <v/>
      </c>
      <c r="AM187" s="55"/>
      <c r="AN187" s="34"/>
      <c r="AO187" s="148"/>
      <c r="AP187" s="34"/>
      <c r="AQ187" s="32" t="str">
        <f t="shared" si="83"/>
        <v/>
      </c>
      <c r="AR187" s="34"/>
      <c r="AS187" s="32" t="str">
        <f t="shared" si="84"/>
        <v/>
      </c>
      <c r="AT187" s="34"/>
      <c r="AU187" s="32" t="str">
        <f t="shared" si="85"/>
        <v/>
      </c>
      <c r="AV187" s="35"/>
      <c r="AW187" s="36" t="str">
        <f t="shared" si="86"/>
        <v/>
      </c>
      <c r="AX187" s="36" t="str">
        <f t="shared" si="87"/>
        <v/>
      </c>
      <c r="AY187" s="36" t="str">
        <f t="shared" si="88"/>
        <v/>
      </c>
      <c r="AZ187" s="55"/>
      <c r="BA187" s="34"/>
      <c r="BB187" s="148"/>
      <c r="BC187" s="34"/>
      <c r="BD187" s="32" t="str">
        <f t="shared" si="89"/>
        <v/>
      </c>
      <c r="BE187" s="34"/>
      <c r="BF187" s="32" t="str">
        <f t="shared" si="90"/>
        <v/>
      </c>
      <c r="BG187" s="34"/>
      <c r="BH187" s="32" t="str">
        <f t="shared" si="91"/>
        <v/>
      </c>
      <c r="BI187" s="34"/>
      <c r="BJ187" s="36" t="str">
        <f t="shared" si="92"/>
        <v/>
      </c>
      <c r="BK187" s="36" t="str">
        <f t="shared" si="93"/>
        <v/>
      </c>
      <c r="BL187" s="36" t="str">
        <f t="shared" si="94"/>
        <v/>
      </c>
      <c r="BM187" s="55"/>
      <c r="BN187" s="36" t="str">
        <f t="shared" si="95"/>
        <v/>
      </c>
      <c r="BO187" s="36" t="str">
        <f t="shared" si="96"/>
        <v/>
      </c>
      <c r="BP187" s="31"/>
      <c r="BQ187" s="38"/>
      <c r="BS187" s="120" t="e">
        <f t="shared" ca="1" si="67"/>
        <v>#REF!</v>
      </c>
      <c r="BT187" s="120" t="e">
        <f t="shared" ca="1" si="68"/>
        <v>#VALUE!</v>
      </c>
    </row>
    <row r="188" spans="1:72" s="10" customFormat="1" ht="25" customHeight="1" x14ac:dyDescent="0.2">
      <c r="A188" s="52" t="str">
        <f>IFERROR(IF(#REF!&lt;&gt;"",A187+1,""),"")</f>
        <v/>
      </c>
      <c r="B188" s="157" t="e">
        <f>CONCATENATE(#REF!,"-",#REF!,"--",F188,"---",#REF!)</f>
        <v>#REF!</v>
      </c>
      <c r="C188" s="157" t="e">
        <f t="shared" ca="1" si="66"/>
        <v>#VALUE!</v>
      </c>
      <c r="D188" s="29"/>
      <c r="E188" s="155" t="e">
        <f t="shared" si="69"/>
        <v>#VALUE!</v>
      </c>
      <c r="F188" s="155" t="e">
        <f t="shared" si="70"/>
        <v>#VALUE!</v>
      </c>
      <c r="G188" s="126"/>
      <c r="H188" s="151" t="e">
        <f ca="1">VLOOKUP(G188,CatProd!B:G,6,FALSE)</f>
        <v>#N/A</v>
      </c>
      <c r="I188" s="127"/>
      <c r="J188" s="175" t="e">
        <f ca="1">VLOOKUP(CONCATENATE(H188,"-",I188),CatProdSpec!H:I,2,FALSE)</f>
        <v>#N/A</v>
      </c>
      <c r="K188" s="51" t="str">
        <f ca="1">IFERROR(IF(OR(D188="",VLOOKUP(D188,CatCostInp!$E$2:$K$88,7,FALSE)=0),"",VLOOKUP(D188,CatCostInp!$E$2:$K$88,7,FALSE)),"")</f>
        <v/>
      </c>
      <c r="L188" s="30"/>
      <c r="M188" s="1" t="str">
        <f ca="1">IF(L188=Setup!$C$10,"Grant",IF(Pharmaceuticals!L188=Setup!$C$11,"Local",IF(Pharmaceuticals!L188=Setup!$C$12,"Other","")))</f>
        <v/>
      </c>
      <c r="N188" s="34"/>
      <c r="O188" s="148"/>
      <c r="P188" s="33"/>
      <c r="Q188" s="36" t="str">
        <f t="shared" si="71"/>
        <v/>
      </c>
      <c r="R188" s="35"/>
      <c r="S188" s="32" t="str">
        <f t="shared" si="72"/>
        <v/>
      </c>
      <c r="T188" s="35"/>
      <c r="U188" s="32" t="str">
        <f t="shared" si="73"/>
        <v/>
      </c>
      <c r="V188" s="35"/>
      <c r="W188" s="36" t="str">
        <f t="shared" si="74"/>
        <v/>
      </c>
      <c r="X188" s="36" t="str">
        <f t="shared" si="75"/>
        <v/>
      </c>
      <c r="Y188" s="36" t="str">
        <f t="shared" si="76"/>
        <v/>
      </c>
      <c r="Z188" s="55"/>
      <c r="AA188" s="37"/>
      <c r="AB188" s="148"/>
      <c r="AC188" s="35"/>
      <c r="AD188" s="32" t="str">
        <f t="shared" si="77"/>
        <v/>
      </c>
      <c r="AE188" s="35"/>
      <c r="AF188" s="32" t="str">
        <f t="shared" si="78"/>
        <v/>
      </c>
      <c r="AG188" s="35"/>
      <c r="AH188" s="32" t="str">
        <f t="shared" si="79"/>
        <v/>
      </c>
      <c r="AI188" s="35"/>
      <c r="AJ188" s="36" t="str">
        <f t="shared" si="80"/>
        <v/>
      </c>
      <c r="AK188" s="36" t="str">
        <f t="shared" si="81"/>
        <v/>
      </c>
      <c r="AL188" s="36" t="str">
        <f t="shared" si="82"/>
        <v/>
      </c>
      <c r="AM188" s="55"/>
      <c r="AN188" s="34"/>
      <c r="AO188" s="148"/>
      <c r="AP188" s="34"/>
      <c r="AQ188" s="32" t="str">
        <f t="shared" si="83"/>
        <v/>
      </c>
      <c r="AR188" s="34"/>
      <c r="AS188" s="32" t="str">
        <f t="shared" si="84"/>
        <v/>
      </c>
      <c r="AT188" s="34"/>
      <c r="AU188" s="32" t="str">
        <f t="shared" si="85"/>
        <v/>
      </c>
      <c r="AV188" s="35"/>
      <c r="AW188" s="36" t="str">
        <f t="shared" si="86"/>
        <v/>
      </c>
      <c r="AX188" s="36" t="str">
        <f t="shared" si="87"/>
        <v/>
      </c>
      <c r="AY188" s="36" t="str">
        <f t="shared" si="88"/>
        <v/>
      </c>
      <c r="AZ188" s="55"/>
      <c r="BA188" s="34"/>
      <c r="BB188" s="148"/>
      <c r="BC188" s="34"/>
      <c r="BD188" s="32" t="str">
        <f t="shared" si="89"/>
        <v/>
      </c>
      <c r="BE188" s="34"/>
      <c r="BF188" s="32" t="str">
        <f t="shared" si="90"/>
        <v/>
      </c>
      <c r="BG188" s="34"/>
      <c r="BH188" s="32" t="str">
        <f t="shared" si="91"/>
        <v/>
      </c>
      <c r="BI188" s="34"/>
      <c r="BJ188" s="36" t="str">
        <f t="shared" si="92"/>
        <v/>
      </c>
      <c r="BK188" s="36" t="str">
        <f t="shared" si="93"/>
        <v/>
      </c>
      <c r="BL188" s="36" t="str">
        <f t="shared" si="94"/>
        <v/>
      </c>
      <c r="BM188" s="55"/>
      <c r="BN188" s="36" t="str">
        <f t="shared" si="95"/>
        <v/>
      </c>
      <c r="BO188" s="36" t="str">
        <f t="shared" si="96"/>
        <v/>
      </c>
      <c r="BP188" s="31"/>
      <c r="BQ188" s="38"/>
      <c r="BS188" s="120" t="e">
        <f t="shared" ca="1" si="67"/>
        <v>#REF!</v>
      </c>
      <c r="BT188" s="120" t="e">
        <f t="shared" ca="1" si="68"/>
        <v>#VALUE!</v>
      </c>
    </row>
    <row r="189" spans="1:72" s="10" customFormat="1" ht="25" customHeight="1" x14ac:dyDescent="0.2">
      <c r="A189" s="52" t="str">
        <f>IFERROR(IF(#REF!&lt;&gt;"",A188+1,""),"")</f>
        <v/>
      </c>
      <c r="B189" s="157" t="e">
        <f>CONCATENATE(#REF!,"-",#REF!,"--",F189,"---",#REF!)</f>
        <v>#REF!</v>
      </c>
      <c r="C189" s="157" t="e">
        <f t="shared" ca="1" si="66"/>
        <v>#VALUE!</v>
      </c>
      <c r="D189" s="29"/>
      <c r="E189" s="155" t="e">
        <f t="shared" si="69"/>
        <v>#VALUE!</v>
      </c>
      <c r="F189" s="155" t="e">
        <f t="shared" si="70"/>
        <v>#VALUE!</v>
      </c>
      <c r="G189" s="126"/>
      <c r="H189" s="151" t="e">
        <f ca="1">VLOOKUP(G189,CatProd!B:G,6,FALSE)</f>
        <v>#N/A</v>
      </c>
      <c r="I189" s="127"/>
      <c r="J189" s="175" t="e">
        <f ca="1">VLOOKUP(CONCATENATE(H189,"-",I189),CatProdSpec!H:I,2,FALSE)</f>
        <v>#N/A</v>
      </c>
      <c r="K189" s="51" t="str">
        <f ca="1">IFERROR(IF(OR(D189="",VLOOKUP(D189,CatCostInp!$E$2:$K$88,7,FALSE)=0),"",VLOOKUP(D189,CatCostInp!$E$2:$K$88,7,FALSE)),"")</f>
        <v/>
      </c>
      <c r="L189" s="30"/>
      <c r="M189" s="1" t="str">
        <f ca="1">IF(L189=Setup!$C$10,"Grant",IF(Pharmaceuticals!L189=Setup!$C$11,"Local",IF(Pharmaceuticals!L189=Setup!$C$12,"Other","")))</f>
        <v/>
      </c>
      <c r="N189" s="34"/>
      <c r="O189" s="148"/>
      <c r="P189" s="33"/>
      <c r="Q189" s="36" t="str">
        <f t="shared" si="71"/>
        <v/>
      </c>
      <c r="R189" s="35"/>
      <c r="S189" s="32" t="str">
        <f t="shared" si="72"/>
        <v/>
      </c>
      <c r="T189" s="35"/>
      <c r="U189" s="32" t="str">
        <f t="shared" si="73"/>
        <v/>
      </c>
      <c r="V189" s="35"/>
      <c r="W189" s="36" t="str">
        <f t="shared" si="74"/>
        <v/>
      </c>
      <c r="X189" s="36" t="str">
        <f t="shared" si="75"/>
        <v/>
      </c>
      <c r="Y189" s="36" t="str">
        <f t="shared" si="76"/>
        <v/>
      </c>
      <c r="Z189" s="55"/>
      <c r="AA189" s="37"/>
      <c r="AB189" s="148"/>
      <c r="AC189" s="35"/>
      <c r="AD189" s="32" t="str">
        <f t="shared" si="77"/>
        <v/>
      </c>
      <c r="AE189" s="35"/>
      <c r="AF189" s="32" t="str">
        <f t="shared" si="78"/>
        <v/>
      </c>
      <c r="AG189" s="35"/>
      <c r="AH189" s="32" t="str">
        <f t="shared" si="79"/>
        <v/>
      </c>
      <c r="AI189" s="35"/>
      <c r="AJ189" s="36" t="str">
        <f t="shared" si="80"/>
        <v/>
      </c>
      <c r="AK189" s="36" t="str">
        <f t="shared" si="81"/>
        <v/>
      </c>
      <c r="AL189" s="36" t="str">
        <f t="shared" si="82"/>
        <v/>
      </c>
      <c r="AM189" s="55"/>
      <c r="AN189" s="34"/>
      <c r="AO189" s="148"/>
      <c r="AP189" s="34"/>
      <c r="AQ189" s="32" t="str">
        <f t="shared" si="83"/>
        <v/>
      </c>
      <c r="AR189" s="34"/>
      <c r="AS189" s="32" t="str">
        <f t="shared" si="84"/>
        <v/>
      </c>
      <c r="AT189" s="34"/>
      <c r="AU189" s="32" t="str">
        <f t="shared" si="85"/>
        <v/>
      </c>
      <c r="AV189" s="35"/>
      <c r="AW189" s="36" t="str">
        <f t="shared" si="86"/>
        <v/>
      </c>
      <c r="AX189" s="36" t="str">
        <f t="shared" si="87"/>
        <v/>
      </c>
      <c r="AY189" s="36" t="str">
        <f t="shared" si="88"/>
        <v/>
      </c>
      <c r="AZ189" s="55"/>
      <c r="BA189" s="34"/>
      <c r="BB189" s="148"/>
      <c r="BC189" s="34"/>
      <c r="BD189" s="32" t="str">
        <f t="shared" si="89"/>
        <v/>
      </c>
      <c r="BE189" s="34"/>
      <c r="BF189" s="32" t="str">
        <f t="shared" si="90"/>
        <v/>
      </c>
      <c r="BG189" s="34"/>
      <c r="BH189" s="32" t="str">
        <f t="shared" si="91"/>
        <v/>
      </c>
      <c r="BI189" s="34"/>
      <c r="BJ189" s="36" t="str">
        <f t="shared" si="92"/>
        <v/>
      </c>
      <c r="BK189" s="36" t="str">
        <f t="shared" si="93"/>
        <v/>
      </c>
      <c r="BL189" s="36" t="str">
        <f t="shared" si="94"/>
        <v/>
      </c>
      <c r="BM189" s="55"/>
      <c r="BN189" s="36" t="str">
        <f t="shared" si="95"/>
        <v/>
      </c>
      <c r="BO189" s="36" t="str">
        <f t="shared" si="96"/>
        <v/>
      </c>
      <c r="BP189" s="31"/>
      <c r="BQ189" s="38"/>
      <c r="BS189" s="120" t="e">
        <f t="shared" ca="1" si="67"/>
        <v>#REF!</v>
      </c>
      <c r="BT189" s="120" t="e">
        <f t="shared" ca="1" si="68"/>
        <v>#VALUE!</v>
      </c>
    </row>
    <row r="190" spans="1:72" s="10" customFormat="1" ht="25" customHeight="1" x14ac:dyDescent="0.2">
      <c r="A190" s="52" t="str">
        <f>IFERROR(IF(#REF!&lt;&gt;"",A189+1,""),"")</f>
        <v/>
      </c>
      <c r="B190" s="157" t="e">
        <f>CONCATENATE(#REF!,"-",#REF!,"--",F190,"---",#REF!)</f>
        <v>#REF!</v>
      </c>
      <c r="C190" s="157" t="e">
        <f t="shared" ca="1" si="66"/>
        <v>#VALUE!</v>
      </c>
      <c r="D190" s="29"/>
      <c r="E190" s="155" t="e">
        <f t="shared" si="69"/>
        <v>#VALUE!</v>
      </c>
      <c r="F190" s="155" t="e">
        <f t="shared" si="70"/>
        <v>#VALUE!</v>
      </c>
      <c r="G190" s="126"/>
      <c r="H190" s="151" t="e">
        <f ca="1">VLOOKUP(G190,CatProd!B:G,6,FALSE)</f>
        <v>#N/A</v>
      </c>
      <c r="I190" s="127"/>
      <c r="J190" s="175" t="e">
        <f ca="1">VLOOKUP(CONCATENATE(H190,"-",I190),CatProdSpec!H:I,2,FALSE)</f>
        <v>#N/A</v>
      </c>
      <c r="K190" s="51" t="str">
        <f ca="1">IFERROR(IF(OR(D190="",VLOOKUP(D190,CatCostInp!$E$2:$K$88,7,FALSE)=0),"",VLOOKUP(D190,CatCostInp!$E$2:$K$88,7,FALSE)),"")</f>
        <v/>
      </c>
      <c r="L190" s="30"/>
      <c r="M190" s="1" t="str">
        <f ca="1">IF(L190=Setup!$C$10,"Grant",IF(Pharmaceuticals!L190=Setup!$C$11,"Local",IF(Pharmaceuticals!L190=Setup!$C$12,"Other","")))</f>
        <v/>
      </c>
      <c r="N190" s="34"/>
      <c r="O190" s="148"/>
      <c r="P190" s="33"/>
      <c r="Q190" s="36" t="str">
        <f t="shared" si="71"/>
        <v/>
      </c>
      <c r="R190" s="35"/>
      <c r="S190" s="32" t="str">
        <f t="shared" si="72"/>
        <v/>
      </c>
      <c r="T190" s="35"/>
      <c r="U190" s="32" t="str">
        <f t="shared" si="73"/>
        <v/>
      </c>
      <c r="V190" s="35"/>
      <c r="W190" s="36" t="str">
        <f t="shared" si="74"/>
        <v/>
      </c>
      <c r="X190" s="36" t="str">
        <f t="shared" si="75"/>
        <v/>
      </c>
      <c r="Y190" s="36" t="str">
        <f t="shared" si="76"/>
        <v/>
      </c>
      <c r="Z190" s="55"/>
      <c r="AA190" s="37"/>
      <c r="AB190" s="148"/>
      <c r="AC190" s="35"/>
      <c r="AD190" s="32" t="str">
        <f t="shared" si="77"/>
        <v/>
      </c>
      <c r="AE190" s="35"/>
      <c r="AF190" s="32" t="str">
        <f t="shared" si="78"/>
        <v/>
      </c>
      <c r="AG190" s="35"/>
      <c r="AH190" s="32" t="str">
        <f t="shared" si="79"/>
        <v/>
      </c>
      <c r="AI190" s="35"/>
      <c r="AJ190" s="36" t="str">
        <f t="shared" si="80"/>
        <v/>
      </c>
      <c r="AK190" s="36" t="str">
        <f t="shared" si="81"/>
        <v/>
      </c>
      <c r="AL190" s="36" t="str">
        <f t="shared" si="82"/>
        <v/>
      </c>
      <c r="AM190" s="55"/>
      <c r="AN190" s="34"/>
      <c r="AO190" s="148"/>
      <c r="AP190" s="34"/>
      <c r="AQ190" s="32" t="str">
        <f t="shared" si="83"/>
        <v/>
      </c>
      <c r="AR190" s="34"/>
      <c r="AS190" s="32" t="str">
        <f t="shared" si="84"/>
        <v/>
      </c>
      <c r="AT190" s="34"/>
      <c r="AU190" s="32" t="str">
        <f t="shared" si="85"/>
        <v/>
      </c>
      <c r="AV190" s="35"/>
      <c r="AW190" s="36" t="str">
        <f t="shared" si="86"/>
        <v/>
      </c>
      <c r="AX190" s="36" t="str">
        <f t="shared" si="87"/>
        <v/>
      </c>
      <c r="AY190" s="36" t="str">
        <f t="shared" si="88"/>
        <v/>
      </c>
      <c r="AZ190" s="55"/>
      <c r="BA190" s="34"/>
      <c r="BB190" s="148"/>
      <c r="BC190" s="34"/>
      <c r="BD190" s="32" t="str">
        <f t="shared" si="89"/>
        <v/>
      </c>
      <c r="BE190" s="34"/>
      <c r="BF190" s="32" t="str">
        <f t="shared" si="90"/>
        <v/>
      </c>
      <c r="BG190" s="34"/>
      <c r="BH190" s="32" t="str">
        <f t="shared" si="91"/>
        <v/>
      </c>
      <c r="BI190" s="34"/>
      <c r="BJ190" s="36" t="str">
        <f t="shared" si="92"/>
        <v/>
      </c>
      <c r="BK190" s="36" t="str">
        <f t="shared" si="93"/>
        <v/>
      </c>
      <c r="BL190" s="36" t="str">
        <f t="shared" si="94"/>
        <v/>
      </c>
      <c r="BM190" s="55"/>
      <c r="BN190" s="36" t="str">
        <f t="shared" si="95"/>
        <v/>
      </c>
      <c r="BO190" s="36" t="str">
        <f t="shared" si="96"/>
        <v/>
      </c>
      <c r="BP190" s="31"/>
      <c r="BQ190" s="38"/>
      <c r="BS190" s="120" t="e">
        <f t="shared" ca="1" si="67"/>
        <v>#REF!</v>
      </c>
      <c r="BT190" s="120" t="e">
        <f t="shared" ca="1" si="68"/>
        <v>#VALUE!</v>
      </c>
    </row>
    <row r="191" spans="1:72" s="10" customFormat="1" ht="25" customHeight="1" x14ac:dyDescent="0.2">
      <c r="A191" s="52" t="str">
        <f>IFERROR(IF(#REF!&lt;&gt;"",A190+1,""),"")</f>
        <v/>
      </c>
      <c r="B191" s="157" t="e">
        <f>CONCATENATE(#REF!,"-",#REF!,"--",F191,"---",#REF!)</f>
        <v>#REF!</v>
      </c>
      <c r="C191" s="157" t="e">
        <f t="shared" ca="1" si="66"/>
        <v>#VALUE!</v>
      </c>
      <c r="D191" s="29"/>
      <c r="E191" s="155" t="e">
        <f t="shared" si="69"/>
        <v>#VALUE!</v>
      </c>
      <c r="F191" s="155" t="e">
        <f t="shared" si="70"/>
        <v>#VALUE!</v>
      </c>
      <c r="G191" s="126"/>
      <c r="H191" s="151" t="e">
        <f ca="1">VLOOKUP(G191,CatProd!B:G,6,FALSE)</f>
        <v>#N/A</v>
      </c>
      <c r="I191" s="127"/>
      <c r="J191" s="175" t="e">
        <f ca="1">VLOOKUP(CONCATENATE(H191,"-",I191),CatProdSpec!H:I,2,FALSE)</f>
        <v>#N/A</v>
      </c>
      <c r="K191" s="51" t="str">
        <f ca="1">IFERROR(IF(OR(D191="",VLOOKUP(D191,CatCostInp!$E$2:$K$88,7,FALSE)=0),"",VLOOKUP(D191,CatCostInp!$E$2:$K$88,7,FALSE)),"")</f>
        <v/>
      </c>
      <c r="L191" s="30"/>
      <c r="M191" s="1" t="str">
        <f ca="1">IF(L191=Setup!$C$10,"Grant",IF(Pharmaceuticals!L191=Setup!$C$11,"Local",IF(Pharmaceuticals!L191=Setup!$C$12,"Other","")))</f>
        <v/>
      </c>
      <c r="N191" s="34"/>
      <c r="O191" s="148"/>
      <c r="P191" s="33"/>
      <c r="Q191" s="36" t="str">
        <f t="shared" si="71"/>
        <v/>
      </c>
      <c r="R191" s="35"/>
      <c r="S191" s="32" t="str">
        <f t="shared" si="72"/>
        <v/>
      </c>
      <c r="T191" s="35"/>
      <c r="U191" s="32" t="str">
        <f t="shared" si="73"/>
        <v/>
      </c>
      <c r="V191" s="35"/>
      <c r="W191" s="36" t="str">
        <f t="shared" si="74"/>
        <v/>
      </c>
      <c r="X191" s="36" t="str">
        <f t="shared" si="75"/>
        <v/>
      </c>
      <c r="Y191" s="36" t="str">
        <f t="shared" si="76"/>
        <v/>
      </c>
      <c r="Z191" s="55"/>
      <c r="AA191" s="37"/>
      <c r="AB191" s="148"/>
      <c r="AC191" s="35"/>
      <c r="AD191" s="32" t="str">
        <f t="shared" si="77"/>
        <v/>
      </c>
      <c r="AE191" s="35"/>
      <c r="AF191" s="32" t="str">
        <f t="shared" si="78"/>
        <v/>
      </c>
      <c r="AG191" s="35"/>
      <c r="AH191" s="32" t="str">
        <f t="shared" si="79"/>
        <v/>
      </c>
      <c r="AI191" s="35"/>
      <c r="AJ191" s="36" t="str">
        <f t="shared" si="80"/>
        <v/>
      </c>
      <c r="AK191" s="36" t="str">
        <f t="shared" si="81"/>
        <v/>
      </c>
      <c r="AL191" s="36" t="str">
        <f t="shared" si="82"/>
        <v/>
      </c>
      <c r="AM191" s="55"/>
      <c r="AN191" s="34"/>
      <c r="AO191" s="148"/>
      <c r="AP191" s="34"/>
      <c r="AQ191" s="32" t="str">
        <f t="shared" si="83"/>
        <v/>
      </c>
      <c r="AR191" s="34"/>
      <c r="AS191" s="32" t="str">
        <f t="shared" si="84"/>
        <v/>
      </c>
      <c r="AT191" s="34"/>
      <c r="AU191" s="32" t="str">
        <f t="shared" si="85"/>
        <v/>
      </c>
      <c r="AV191" s="35"/>
      <c r="AW191" s="36" t="str">
        <f t="shared" si="86"/>
        <v/>
      </c>
      <c r="AX191" s="36" t="str">
        <f t="shared" si="87"/>
        <v/>
      </c>
      <c r="AY191" s="36" t="str">
        <f t="shared" si="88"/>
        <v/>
      </c>
      <c r="AZ191" s="55"/>
      <c r="BA191" s="34"/>
      <c r="BB191" s="148"/>
      <c r="BC191" s="34"/>
      <c r="BD191" s="32" t="str">
        <f t="shared" si="89"/>
        <v/>
      </c>
      <c r="BE191" s="34"/>
      <c r="BF191" s="32" t="str">
        <f t="shared" si="90"/>
        <v/>
      </c>
      <c r="BG191" s="34"/>
      <c r="BH191" s="32" t="str">
        <f t="shared" si="91"/>
        <v/>
      </c>
      <c r="BI191" s="34"/>
      <c r="BJ191" s="36" t="str">
        <f t="shared" si="92"/>
        <v/>
      </c>
      <c r="BK191" s="36" t="str">
        <f t="shared" si="93"/>
        <v/>
      </c>
      <c r="BL191" s="36" t="str">
        <f t="shared" si="94"/>
        <v/>
      </c>
      <c r="BM191" s="55"/>
      <c r="BN191" s="36" t="str">
        <f t="shared" si="95"/>
        <v/>
      </c>
      <c r="BO191" s="36" t="str">
        <f t="shared" si="96"/>
        <v/>
      </c>
      <c r="BP191" s="31"/>
      <c r="BQ191" s="38"/>
      <c r="BS191" s="120" t="e">
        <f t="shared" ca="1" si="67"/>
        <v>#REF!</v>
      </c>
      <c r="BT191" s="120" t="e">
        <f t="shared" ca="1" si="68"/>
        <v>#VALUE!</v>
      </c>
    </row>
    <row r="192" spans="1:72" s="10" customFormat="1" ht="25" customHeight="1" x14ac:dyDescent="0.2">
      <c r="A192" s="52" t="str">
        <f>IFERROR(IF(#REF!&lt;&gt;"",A191+1,""),"")</f>
        <v/>
      </c>
      <c r="B192" s="157" t="e">
        <f>CONCATENATE(#REF!,"-",#REF!,"--",F192,"---",#REF!)</f>
        <v>#REF!</v>
      </c>
      <c r="C192" s="157" t="e">
        <f t="shared" ca="1" si="66"/>
        <v>#VALUE!</v>
      </c>
      <c r="D192" s="29"/>
      <c r="E192" s="155" t="e">
        <f t="shared" si="69"/>
        <v>#VALUE!</v>
      </c>
      <c r="F192" s="155" t="e">
        <f t="shared" si="70"/>
        <v>#VALUE!</v>
      </c>
      <c r="G192" s="126"/>
      <c r="H192" s="151" t="e">
        <f ca="1">VLOOKUP(G192,CatProd!B:G,6,FALSE)</f>
        <v>#N/A</v>
      </c>
      <c r="I192" s="127"/>
      <c r="J192" s="175" t="e">
        <f ca="1">VLOOKUP(CONCATENATE(H192,"-",I192),CatProdSpec!H:I,2,FALSE)</f>
        <v>#N/A</v>
      </c>
      <c r="K192" s="51" t="str">
        <f ca="1">IFERROR(IF(OR(D192="",VLOOKUP(D192,CatCostInp!$E$2:$K$88,7,FALSE)=0),"",VLOOKUP(D192,CatCostInp!$E$2:$K$88,7,FALSE)),"")</f>
        <v/>
      </c>
      <c r="L192" s="30"/>
      <c r="M192" s="1" t="str">
        <f ca="1">IF(L192=Setup!$C$10,"Grant",IF(Pharmaceuticals!L192=Setup!$C$11,"Local",IF(Pharmaceuticals!L192=Setup!$C$12,"Other","")))</f>
        <v/>
      </c>
      <c r="N192" s="34"/>
      <c r="O192" s="148"/>
      <c r="P192" s="33"/>
      <c r="Q192" s="36" t="str">
        <f t="shared" si="71"/>
        <v/>
      </c>
      <c r="R192" s="35"/>
      <c r="S192" s="32" t="str">
        <f t="shared" si="72"/>
        <v/>
      </c>
      <c r="T192" s="35"/>
      <c r="U192" s="32" t="str">
        <f t="shared" si="73"/>
        <v/>
      </c>
      <c r="V192" s="35"/>
      <c r="W192" s="36" t="str">
        <f t="shared" si="74"/>
        <v/>
      </c>
      <c r="X192" s="36" t="str">
        <f t="shared" si="75"/>
        <v/>
      </c>
      <c r="Y192" s="36" t="str">
        <f t="shared" si="76"/>
        <v/>
      </c>
      <c r="Z192" s="55"/>
      <c r="AA192" s="37"/>
      <c r="AB192" s="148"/>
      <c r="AC192" s="35"/>
      <c r="AD192" s="32" t="str">
        <f t="shared" si="77"/>
        <v/>
      </c>
      <c r="AE192" s="35"/>
      <c r="AF192" s="32" t="str">
        <f t="shared" si="78"/>
        <v/>
      </c>
      <c r="AG192" s="35"/>
      <c r="AH192" s="32" t="str">
        <f t="shared" si="79"/>
        <v/>
      </c>
      <c r="AI192" s="35"/>
      <c r="AJ192" s="36" t="str">
        <f t="shared" si="80"/>
        <v/>
      </c>
      <c r="AK192" s="36" t="str">
        <f t="shared" si="81"/>
        <v/>
      </c>
      <c r="AL192" s="36" t="str">
        <f t="shared" si="82"/>
        <v/>
      </c>
      <c r="AM192" s="55"/>
      <c r="AN192" s="34"/>
      <c r="AO192" s="148"/>
      <c r="AP192" s="34"/>
      <c r="AQ192" s="32" t="str">
        <f t="shared" si="83"/>
        <v/>
      </c>
      <c r="AR192" s="34"/>
      <c r="AS192" s="32" t="str">
        <f t="shared" si="84"/>
        <v/>
      </c>
      <c r="AT192" s="34"/>
      <c r="AU192" s="32" t="str">
        <f t="shared" si="85"/>
        <v/>
      </c>
      <c r="AV192" s="35"/>
      <c r="AW192" s="36" t="str">
        <f t="shared" si="86"/>
        <v/>
      </c>
      <c r="AX192" s="36" t="str">
        <f t="shared" si="87"/>
        <v/>
      </c>
      <c r="AY192" s="36" t="str">
        <f t="shared" si="88"/>
        <v/>
      </c>
      <c r="AZ192" s="55"/>
      <c r="BA192" s="34"/>
      <c r="BB192" s="148"/>
      <c r="BC192" s="34"/>
      <c r="BD192" s="32" t="str">
        <f t="shared" si="89"/>
        <v/>
      </c>
      <c r="BE192" s="34"/>
      <c r="BF192" s="32" t="str">
        <f t="shared" si="90"/>
        <v/>
      </c>
      <c r="BG192" s="34"/>
      <c r="BH192" s="32" t="str">
        <f t="shared" si="91"/>
        <v/>
      </c>
      <c r="BI192" s="34"/>
      <c r="BJ192" s="36" t="str">
        <f t="shared" si="92"/>
        <v/>
      </c>
      <c r="BK192" s="36" t="str">
        <f t="shared" si="93"/>
        <v/>
      </c>
      <c r="BL192" s="36" t="str">
        <f t="shared" si="94"/>
        <v/>
      </c>
      <c r="BM192" s="55"/>
      <c r="BN192" s="36" t="str">
        <f t="shared" si="95"/>
        <v/>
      </c>
      <c r="BO192" s="36" t="str">
        <f t="shared" si="96"/>
        <v/>
      </c>
      <c r="BP192" s="31"/>
      <c r="BQ192" s="38"/>
      <c r="BS192" s="120" t="e">
        <f t="shared" ca="1" si="67"/>
        <v>#REF!</v>
      </c>
      <c r="BT192" s="120" t="e">
        <f t="shared" ca="1" si="68"/>
        <v>#VALUE!</v>
      </c>
    </row>
    <row r="193" spans="1:72" s="10" customFormat="1" ht="25" customHeight="1" x14ac:dyDescent="0.2">
      <c r="A193" s="52" t="str">
        <f>IFERROR(IF(#REF!&lt;&gt;"",A192+1,""),"")</f>
        <v/>
      </c>
      <c r="B193" s="157" t="e">
        <f>CONCATENATE(#REF!,"-",#REF!,"--",F193,"---",#REF!)</f>
        <v>#REF!</v>
      </c>
      <c r="C193" s="157" t="e">
        <f t="shared" ca="1" si="66"/>
        <v>#VALUE!</v>
      </c>
      <c r="D193" s="29"/>
      <c r="E193" s="155" t="e">
        <f t="shared" si="69"/>
        <v>#VALUE!</v>
      </c>
      <c r="F193" s="155" t="e">
        <f t="shared" si="70"/>
        <v>#VALUE!</v>
      </c>
      <c r="G193" s="126"/>
      <c r="H193" s="151" t="e">
        <f ca="1">VLOOKUP(G193,CatProd!B:G,6,FALSE)</f>
        <v>#N/A</v>
      </c>
      <c r="I193" s="127"/>
      <c r="J193" s="175" t="e">
        <f ca="1">VLOOKUP(CONCATENATE(H193,"-",I193),CatProdSpec!H:I,2,FALSE)</f>
        <v>#N/A</v>
      </c>
      <c r="K193" s="51" t="str">
        <f ca="1">IFERROR(IF(OR(D193="",VLOOKUP(D193,CatCostInp!$E$2:$K$88,7,FALSE)=0),"",VLOOKUP(D193,CatCostInp!$E$2:$K$88,7,FALSE)),"")</f>
        <v/>
      </c>
      <c r="L193" s="30"/>
      <c r="M193" s="1" t="str">
        <f ca="1">IF(L193=Setup!$C$10,"Grant",IF(Pharmaceuticals!L193=Setup!$C$11,"Local",IF(Pharmaceuticals!L193=Setup!$C$12,"Other","")))</f>
        <v/>
      </c>
      <c r="N193" s="34"/>
      <c r="O193" s="148"/>
      <c r="P193" s="33"/>
      <c r="Q193" s="36" t="str">
        <f t="shared" si="71"/>
        <v/>
      </c>
      <c r="R193" s="35"/>
      <c r="S193" s="32" t="str">
        <f t="shared" si="72"/>
        <v/>
      </c>
      <c r="T193" s="35"/>
      <c r="U193" s="32" t="str">
        <f t="shared" si="73"/>
        <v/>
      </c>
      <c r="V193" s="35"/>
      <c r="W193" s="36" t="str">
        <f t="shared" si="74"/>
        <v/>
      </c>
      <c r="X193" s="36" t="str">
        <f t="shared" si="75"/>
        <v/>
      </c>
      <c r="Y193" s="36" t="str">
        <f t="shared" si="76"/>
        <v/>
      </c>
      <c r="Z193" s="55"/>
      <c r="AA193" s="37"/>
      <c r="AB193" s="148"/>
      <c r="AC193" s="35"/>
      <c r="AD193" s="32" t="str">
        <f t="shared" si="77"/>
        <v/>
      </c>
      <c r="AE193" s="35"/>
      <c r="AF193" s="32" t="str">
        <f t="shared" si="78"/>
        <v/>
      </c>
      <c r="AG193" s="35"/>
      <c r="AH193" s="32" t="str">
        <f t="shared" si="79"/>
        <v/>
      </c>
      <c r="AI193" s="35"/>
      <c r="AJ193" s="36" t="str">
        <f t="shared" si="80"/>
        <v/>
      </c>
      <c r="AK193" s="36" t="str">
        <f t="shared" si="81"/>
        <v/>
      </c>
      <c r="AL193" s="36" t="str">
        <f t="shared" si="82"/>
        <v/>
      </c>
      <c r="AM193" s="55"/>
      <c r="AN193" s="34"/>
      <c r="AO193" s="148"/>
      <c r="AP193" s="34"/>
      <c r="AQ193" s="32" t="str">
        <f t="shared" si="83"/>
        <v/>
      </c>
      <c r="AR193" s="34"/>
      <c r="AS193" s="32" t="str">
        <f t="shared" si="84"/>
        <v/>
      </c>
      <c r="AT193" s="34"/>
      <c r="AU193" s="32" t="str">
        <f t="shared" si="85"/>
        <v/>
      </c>
      <c r="AV193" s="35"/>
      <c r="AW193" s="36" t="str">
        <f t="shared" si="86"/>
        <v/>
      </c>
      <c r="AX193" s="36" t="str">
        <f t="shared" si="87"/>
        <v/>
      </c>
      <c r="AY193" s="36" t="str">
        <f t="shared" si="88"/>
        <v/>
      </c>
      <c r="AZ193" s="55"/>
      <c r="BA193" s="34"/>
      <c r="BB193" s="148"/>
      <c r="BC193" s="34"/>
      <c r="BD193" s="32" t="str">
        <f t="shared" si="89"/>
        <v/>
      </c>
      <c r="BE193" s="34"/>
      <c r="BF193" s="32" t="str">
        <f t="shared" si="90"/>
        <v/>
      </c>
      <c r="BG193" s="34"/>
      <c r="BH193" s="32" t="str">
        <f t="shared" si="91"/>
        <v/>
      </c>
      <c r="BI193" s="34"/>
      <c r="BJ193" s="36" t="str">
        <f t="shared" si="92"/>
        <v/>
      </c>
      <c r="BK193" s="36" t="str">
        <f t="shared" si="93"/>
        <v/>
      </c>
      <c r="BL193" s="36" t="str">
        <f t="shared" si="94"/>
        <v/>
      </c>
      <c r="BM193" s="55"/>
      <c r="BN193" s="36" t="str">
        <f t="shared" si="95"/>
        <v/>
      </c>
      <c r="BO193" s="36" t="str">
        <f t="shared" si="96"/>
        <v/>
      </c>
      <c r="BP193" s="31"/>
      <c r="BQ193" s="38"/>
      <c r="BS193" s="120" t="e">
        <f t="shared" ca="1" si="67"/>
        <v>#REF!</v>
      </c>
      <c r="BT193" s="120" t="e">
        <f t="shared" ca="1" si="68"/>
        <v>#VALUE!</v>
      </c>
    </row>
    <row r="194" spans="1:72" s="10" customFormat="1" ht="25" customHeight="1" x14ac:dyDescent="0.2">
      <c r="A194" s="52" t="str">
        <f>IFERROR(IF(#REF!&lt;&gt;"",A193+1,""),"")</f>
        <v/>
      </c>
      <c r="B194" s="157" t="e">
        <f>CONCATENATE(#REF!,"-",#REF!,"--",F194,"---",#REF!)</f>
        <v>#REF!</v>
      </c>
      <c r="C194" s="157" t="e">
        <f t="shared" ref="C194:C257" ca="1" si="97">CONCATENATE(F194,"--",H194,"---",J194)</f>
        <v>#VALUE!</v>
      </c>
      <c r="D194" s="29"/>
      <c r="E194" s="155" t="e">
        <f t="shared" si="69"/>
        <v>#VALUE!</v>
      </c>
      <c r="F194" s="155" t="e">
        <f t="shared" si="70"/>
        <v>#VALUE!</v>
      </c>
      <c r="G194" s="126"/>
      <c r="H194" s="151" t="e">
        <f ca="1">VLOOKUP(G194,CatProd!B:G,6,FALSE)</f>
        <v>#N/A</v>
      </c>
      <c r="I194" s="127"/>
      <c r="J194" s="175" t="e">
        <f ca="1">VLOOKUP(CONCATENATE(H194,"-",I194),CatProdSpec!H:I,2,FALSE)</f>
        <v>#N/A</v>
      </c>
      <c r="K194" s="51" t="str">
        <f ca="1">IFERROR(IF(OR(D194="",VLOOKUP(D194,CatCostInp!$E$2:$K$88,7,FALSE)=0),"",VLOOKUP(D194,CatCostInp!$E$2:$K$88,7,FALSE)),"")</f>
        <v/>
      </c>
      <c r="L194" s="30"/>
      <c r="M194" s="1" t="str">
        <f ca="1">IF(L194=Setup!$C$10,"Grant",IF(Pharmaceuticals!L194=Setup!$C$11,"Local",IF(Pharmaceuticals!L194=Setup!$C$12,"Other","")))</f>
        <v/>
      </c>
      <c r="N194" s="34"/>
      <c r="O194" s="148"/>
      <c r="P194" s="33"/>
      <c r="Q194" s="36" t="str">
        <f t="shared" si="71"/>
        <v/>
      </c>
      <c r="R194" s="35"/>
      <c r="S194" s="32" t="str">
        <f t="shared" si="72"/>
        <v/>
      </c>
      <c r="T194" s="35"/>
      <c r="U194" s="32" t="str">
        <f t="shared" si="73"/>
        <v/>
      </c>
      <c r="V194" s="35"/>
      <c r="W194" s="36" t="str">
        <f t="shared" si="74"/>
        <v/>
      </c>
      <c r="X194" s="36" t="str">
        <f t="shared" si="75"/>
        <v/>
      </c>
      <c r="Y194" s="36" t="str">
        <f t="shared" si="76"/>
        <v/>
      </c>
      <c r="Z194" s="55"/>
      <c r="AA194" s="37"/>
      <c r="AB194" s="148"/>
      <c r="AC194" s="35"/>
      <c r="AD194" s="32" t="str">
        <f t="shared" si="77"/>
        <v/>
      </c>
      <c r="AE194" s="35"/>
      <c r="AF194" s="32" t="str">
        <f t="shared" si="78"/>
        <v/>
      </c>
      <c r="AG194" s="35"/>
      <c r="AH194" s="32" t="str">
        <f t="shared" si="79"/>
        <v/>
      </c>
      <c r="AI194" s="35"/>
      <c r="AJ194" s="36" t="str">
        <f t="shared" si="80"/>
        <v/>
      </c>
      <c r="AK194" s="36" t="str">
        <f t="shared" si="81"/>
        <v/>
      </c>
      <c r="AL194" s="36" t="str">
        <f t="shared" si="82"/>
        <v/>
      </c>
      <c r="AM194" s="55"/>
      <c r="AN194" s="34"/>
      <c r="AO194" s="148"/>
      <c r="AP194" s="34"/>
      <c r="AQ194" s="32" t="str">
        <f t="shared" si="83"/>
        <v/>
      </c>
      <c r="AR194" s="34"/>
      <c r="AS194" s="32" t="str">
        <f t="shared" si="84"/>
        <v/>
      </c>
      <c r="AT194" s="34"/>
      <c r="AU194" s="32" t="str">
        <f t="shared" si="85"/>
        <v/>
      </c>
      <c r="AV194" s="35"/>
      <c r="AW194" s="36" t="str">
        <f t="shared" si="86"/>
        <v/>
      </c>
      <c r="AX194" s="36" t="str">
        <f t="shared" si="87"/>
        <v/>
      </c>
      <c r="AY194" s="36" t="str">
        <f t="shared" si="88"/>
        <v/>
      </c>
      <c r="AZ194" s="55"/>
      <c r="BA194" s="34"/>
      <c r="BB194" s="148"/>
      <c r="BC194" s="34"/>
      <c r="BD194" s="32" t="str">
        <f t="shared" si="89"/>
        <v/>
      </c>
      <c r="BE194" s="34"/>
      <c r="BF194" s="32" t="str">
        <f t="shared" si="90"/>
        <v/>
      </c>
      <c r="BG194" s="34"/>
      <c r="BH194" s="32" t="str">
        <f t="shared" si="91"/>
        <v/>
      </c>
      <c r="BI194" s="34"/>
      <c r="BJ194" s="36" t="str">
        <f t="shared" si="92"/>
        <v/>
      </c>
      <c r="BK194" s="36" t="str">
        <f t="shared" si="93"/>
        <v/>
      </c>
      <c r="BL194" s="36" t="str">
        <f t="shared" si="94"/>
        <v/>
      </c>
      <c r="BM194" s="55"/>
      <c r="BN194" s="36" t="str">
        <f t="shared" si="95"/>
        <v/>
      </c>
      <c r="BO194" s="36" t="str">
        <f t="shared" si="96"/>
        <v/>
      </c>
      <c r="BP194" s="31"/>
      <c r="BQ194" s="38"/>
      <c r="BS194" s="120" t="e">
        <f t="shared" ref="BS194:BS257" ca="1" si="98">IF(OR(B194="--",IFERROR(MATCH(B194,OFFSET(B$1,0,0,ROW()-1,1),0),1)&lt;&gt;1),"",1)</f>
        <v>#REF!</v>
      </c>
      <c r="BT194" s="120" t="e">
        <f t="shared" ref="BT194:BT257" ca="1" si="99">IF(OR(C194="--",IFERROR(MATCH(C194,OFFSET(C$1,0,0,ROW()-1,1),0),1)&lt;&gt;1),"",1)</f>
        <v>#VALUE!</v>
      </c>
    </row>
    <row r="195" spans="1:72" s="10" customFormat="1" ht="25" customHeight="1" x14ac:dyDescent="0.2">
      <c r="A195" s="52" t="str">
        <f>IFERROR(IF(#REF!&lt;&gt;"",A194+1,""),"")</f>
        <v/>
      </c>
      <c r="B195" s="157" t="e">
        <f>CONCATENATE(#REF!,"-",#REF!,"--",F195,"---",#REF!)</f>
        <v>#REF!</v>
      </c>
      <c r="C195" s="157" t="e">
        <f t="shared" ca="1" si="97"/>
        <v>#VALUE!</v>
      </c>
      <c r="D195" s="29"/>
      <c r="E195" s="155" t="e">
        <f t="shared" ref="E195:E258" si="100">LEFT(D195,FIND(".",D195,1)-1)</f>
        <v>#VALUE!</v>
      </c>
      <c r="F195" s="155" t="e">
        <f t="shared" ref="F195:F258" si="101">LEFT(D195,FIND(".",D195,1)+1)</f>
        <v>#VALUE!</v>
      </c>
      <c r="G195" s="126"/>
      <c r="H195" s="151" t="e">
        <f ca="1">VLOOKUP(G195,CatProd!B:G,6,FALSE)</f>
        <v>#N/A</v>
      </c>
      <c r="I195" s="127"/>
      <c r="J195" s="175" t="e">
        <f ca="1">VLOOKUP(CONCATENATE(H195,"-",I195),CatProdSpec!H:I,2,FALSE)</f>
        <v>#N/A</v>
      </c>
      <c r="K195" s="51" t="str">
        <f ca="1">IFERROR(IF(OR(D195="",VLOOKUP(D195,CatCostInp!$E$2:$K$88,7,FALSE)=0),"",VLOOKUP(D195,CatCostInp!$E$2:$K$88,7,FALSE)),"")</f>
        <v/>
      </c>
      <c r="L195" s="30"/>
      <c r="M195" s="1" t="str">
        <f ca="1">IF(L195=Setup!$C$10,"Grant",IF(Pharmaceuticals!L195=Setup!$C$11,"Local",IF(Pharmaceuticals!L195=Setup!$C$12,"Other","")))</f>
        <v/>
      </c>
      <c r="N195" s="34"/>
      <c r="O195" s="148"/>
      <c r="P195" s="33"/>
      <c r="Q195" s="36" t="str">
        <f t="shared" ref="Q195:Q258" si="102">IFERROR(IF(AND(NOT(P195=""),NOT(O195="")),P195*O195,""),"")</f>
        <v/>
      </c>
      <c r="R195" s="35"/>
      <c r="S195" s="32" t="str">
        <f t="shared" ref="S195:S258" si="103">IFERROR(IF(AND(NOT(R195=""),NOT(O195="")),R195*O195,""),"")</f>
        <v/>
      </c>
      <c r="T195" s="35"/>
      <c r="U195" s="32" t="str">
        <f t="shared" ref="U195:U258" si="104">IFERROR(IF(AND(NOT(T195=""),NOT(O195="")),T195*O195,""),"")</f>
        <v/>
      </c>
      <c r="V195" s="35"/>
      <c r="W195" s="36" t="str">
        <f t="shared" ref="W195:W258" si="105">IFERROR(IF(AND(NOT(V195=""),NOT(O195="")),V195*O195,""),"")</f>
        <v/>
      </c>
      <c r="X195" s="36" t="str">
        <f t="shared" ref="X195:X258" si="106">IFERROR(IF(OR(NOT(P195=""),NOT(V195=""),NOT(R195=""),NOT(T195="")),P195+V195+R195+T195,""),"")</f>
        <v/>
      </c>
      <c r="Y195" s="36" t="str">
        <f t="shared" ref="Y195:Y258" si="107">IF(SUM(Q195,S195,U195,W195)&gt;0,SUM(Q195,S195,U195,W195),"")</f>
        <v/>
      </c>
      <c r="Z195" s="55"/>
      <c r="AA195" s="37"/>
      <c r="AB195" s="148"/>
      <c r="AC195" s="35"/>
      <c r="AD195" s="32" t="str">
        <f t="shared" ref="AD195:AD258" si="108">IFERROR(IF(AND(NOT(AC195=""),NOT(AB195="")),AC195*$AB195,""),"")</f>
        <v/>
      </c>
      <c r="AE195" s="35"/>
      <c r="AF195" s="32" t="str">
        <f t="shared" ref="AF195:AF258" si="109">IFERROR(IF(AND(NOT(AE195=""),NOT(AB195="")),AE195*$AB195,""),"")</f>
        <v/>
      </c>
      <c r="AG195" s="35"/>
      <c r="AH195" s="32" t="str">
        <f t="shared" ref="AH195:AH258" si="110">IFERROR(IF(AND(NOT(AG195=""),NOT(AB195="")),AG195*$AB195,""),"")</f>
        <v/>
      </c>
      <c r="AI195" s="35"/>
      <c r="AJ195" s="36" t="str">
        <f t="shared" ref="AJ195:AJ258" si="111">IFERROR(IF(AND(NOT(AI195=""),NOT(AB195="")),AI195*$AB195,""),"")</f>
        <v/>
      </c>
      <c r="AK195" s="36" t="str">
        <f t="shared" ref="AK195:AK258" si="112">IFERROR(IF(OR(NOT(AC195=""),NOT(AI195=""),NOT(AE195=""),NOT(AG195="")),AC195+AI195+AE195+AG195,""),"")</f>
        <v/>
      </c>
      <c r="AL195" s="36" t="str">
        <f t="shared" ref="AL195:AL258" si="113">IF(SUM(AD195,AJ195,AF195,AH195)&gt;0,SUM(AD195,AJ195,AF195,AH195),"")</f>
        <v/>
      </c>
      <c r="AM195" s="55"/>
      <c r="AN195" s="34"/>
      <c r="AO195" s="148"/>
      <c r="AP195" s="34"/>
      <c r="AQ195" s="32" t="str">
        <f t="shared" ref="AQ195:AQ258" si="114">IFERROR(IF(AND(NOT(AP195=""),NOT(AO195="")),AP195*$AO195,""),"")</f>
        <v/>
      </c>
      <c r="AR195" s="34"/>
      <c r="AS195" s="32" t="str">
        <f t="shared" ref="AS195:AS258" si="115">IFERROR(IF(AND(NOT(AR195=""),NOT(AO195="")),AR195*$AO195,""),"")</f>
        <v/>
      </c>
      <c r="AT195" s="34"/>
      <c r="AU195" s="32" t="str">
        <f t="shared" ref="AU195:AU258" si="116">IFERROR(IF(AND(NOT(AT195=""),NOT(AO195="")),AT195*$AO195,""),"")</f>
        <v/>
      </c>
      <c r="AV195" s="35"/>
      <c r="AW195" s="36" t="str">
        <f t="shared" ref="AW195:AW258" si="117">IFERROR(IF(AND(NOT(AV195=""),NOT(AO195="")),AV195*$AO195,""),"")</f>
        <v/>
      </c>
      <c r="AX195" s="36" t="str">
        <f t="shared" ref="AX195:AX258" si="118">IFERROR(IF(OR(NOT(AP195=""),NOT(AV195=""),NOT(AR195=""),NOT(AT195="")),AP195+AV195+AR195+AT195,""),"")</f>
        <v/>
      </c>
      <c r="AY195" s="36" t="str">
        <f t="shared" ref="AY195:AY258" si="119">IF(SUM(AQ195,AW195,AS195,AU195)&gt;0,SUM(AQ195,AW195,AS195,AU195),"")</f>
        <v/>
      </c>
      <c r="AZ195" s="55"/>
      <c r="BA195" s="34"/>
      <c r="BB195" s="148"/>
      <c r="BC195" s="34"/>
      <c r="BD195" s="32" t="str">
        <f t="shared" ref="BD195:BD258" si="120">IFERROR(IF(AND(NOT(BC195=""),NOT(BB195="")),BC195*$BB195,""),"")</f>
        <v/>
      </c>
      <c r="BE195" s="34"/>
      <c r="BF195" s="32" t="str">
        <f t="shared" ref="BF195:BF258" si="121">IFERROR(IF(AND(NOT(BE195=""),NOT(BB195="")),BE195*$BB195,""),"")</f>
        <v/>
      </c>
      <c r="BG195" s="34"/>
      <c r="BH195" s="32" t="str">
        <f t="shared" ref="BH195:BH258" si="122">IFERROR(IF(AND(NOT(BG195=""),NOT(BB195="")),BG195*$BB195,""),"")</f>
        <v/>
      </c>
      <c r="BI195" s="34"/>
      <c r="BJ195" s="36" t="str">
        <f t="shared" ref="BJ195:BJ258" si="123">IFERROR(IF(AND(NOT(BI195=""),NOT(BB195="")),BI195*$BB195,""),"")</f>
        <v/>
      </c>
      <c r="BK195" s="36" t="str">
        <f t="shared" ref="BK195:BK258" si="124">IFERROR(IF(OR(NOT(BC195=""),NOT(BI195=""),NOT(BE195=""),NOT(BG195="")),BC195+BI195+BE195+BG195,""),"")</f>
        <v/>
      </c>
      <c r="BL195" s="36" t="str">
        <f t="shared" ref="BL195:BL258" si="125">IF(SUM(BD195,BJ195,BF195,BH195)&gt;0,SUM(BD195,BJ195,BF195,BH195),"")</f>
        <v/>
      </c>
      <c r="BM195" s="55"/>
      <c r="BN195" s="36" t="str">
        <f t="shared" ref="BN195:BN258" si="126">IF(SUM(X195,AK195,AX195,BK195)&gt;0,SUM(X195,AK195,AX195,BK195),"")</f>
        <v/>
      </c>
      <c r="BO195" s="36" t="str">
        <f t="shared" ref="BO195:BO258" si="127">IF(SUM(Y195,AL195,AY195,BL195)&gt;0,SUM(Y195,AL195,AY195,BL195),"")</f>
        <v/>
      </c>
      <c r="BP195" s="31"/>
      <c r="BQ195" s="38"/>
      <c r="BS195" s="120" t="e">
        <f t="shared" ca="1" si="98"/>
        <v>#REF!</v>
      </c>
      <c r="BT195" s="120" t="e">
        <f t="shared" ca="1" si="99"/>
        <v>#VALUE!</v>
      </c>
    </row>
    <row r="196" spans="1:72" s="10" customFormat="1" ht="25" customHeight="1" x14ac:dyDescent="0.2">
      <c r="A196" s="52" t="str">
        <f>IFERROR(IF(#REF!&lt;&gt;"",A195+1,""),"")</f>
        <v/>
      </c>
      <c r="B196" s="157" t="e">
        <f>CONCATENATE(#REF!,"-",#REF!,"--",F196,"---",#REF!)</f>
        <v>#REF!</v>
      </c>
      <c r="C196" s="157" t="e">
        <f t="shared" ca="1" si="97"/>
        <v>#VALUE!</v>
      </c>
      <c r="D196" s="29"/>
      <c r="E196" s="155" t="e">
        <f t="shared" si="100"/>
        <v>#VALUE!</v>
      </c>
      <c r="F196" s="155" t="e">
        <f t="shared" si="101"/>
        <v>#VALUE!</v>
      </c>
      <c r="G196" s="126"/>
      <c r="H196" s="151" t="e">
        <f ca="1">VLOOKUP(G196,CatProd!B:G,6,FALSE)</f>
        <v>#N/A</v>
      </c>
      <c r="I196" s="127"/>
      <c r="J196" s="175" t="e">
        <f ca="1">VLOOKUP(CONCATENATE(H196,"-",I196),CatProdSpec!H:I,2,FALSE)</f>
        <v>#N/A</v>
      </c>
      <c r="K196" s="51" t="str">
        <f ca="1">IFERROR(IF(OR(D196="",VLOOKUP(D196,CatCostInp!$E$2:$K$88,7,FALSE)=0),"",VLOOKUP(D196,CatCostInp!$E$2:$K$88,7,FALSE)),"")</f>
        <v/>
      </c>
      <c r="L196" s="30"/>
      <c r="M196" s="1" t="str">
        <f ca="1">IF(L196=Setup!$C$10,"Grant",IF(Pharmaceuticals!L196=Setup!$C$11,"Local",IF(Pharmaceuticals!L196=Setup!$C$12,"Other","")))</f>
        <v/>
      </c>
      <c r="N196" s="34"/>
      <c r="O196" s="148"/>
      <c r="P196" s="33"/>
      <c r="Q196" s="36" t="str">
        <f t="shared" si="102"/>
        <v/>
      </c>
      <c r="R196" s="35"/>
      <c r="S196" s="32" t="str">
        <f t="shared" si="103"/>
        <v/>
      </c>
      <c r="T196" s="35"/>
      <c r="U196" s="32" t="str">
        <f t="shared" si="104"/>
        <v/>
      </c>
      <c r="V196" s="35"/>
      <c r="W196" s="36" t="str">
        <f t="shared" si="105"/>
        <v/>
      </c>
      <c r="X196" s="36" t="str">
        <f t="shared" si="106"/>
        <v/>
      </c>
      <c r="Y196" s="36" t="str">
        <f t="shared" si="107"/>
        <v/>
      </c>
      <c r="Z196" s="55"/>
      <c r="AA196" s="37"/>
      <c r="AB196" s="148"/>
      <c r="AC196" s="35"/>
      <c r="AD196" s="32" t="str">
        <f t="shared" si="108"/>
        <v/>
      </c>
      <c r="AE196" s="35"/>
      <c r="AF196" s="32" t="str">
        <f t="shared" si="109"/>
        <v/>
      </c>
      <c r="AG196" s="35"/>
      <c r="AH196" s="32" t="str">
        <f t="shared" si="110"/>
        <v/>
      </c>
      <c r="AI196" s="35"/>
      <c r="AJ196" s="36" t="str">
        <f t="shared" si="111"/>
        <v/>
      </c>
      <c r="AK196" s="36" t="str">
        <f t="shared" si="112"/>
        <v/>
      </c>
      <c r="AL196" s="36" t="str">
        <f t="shared" si="113"/>
        <v/>
      </c>
      <c r="AM196" s="55"/>
      <c r="AN196" s="34"/>
      <c r="AO196" s="148"/>
      <c r="AP196" s="34"/>
      <c r="AQ196" s="32" t="str">
        <f t="shared" si="114"/>
        <v/>
      </c>
      <c r="AR196" s="34"/>
      <c r="AS196" s="32" t="str">
        <f t="shared" si="115"/>
        <v/>
      </c>
      <c r="AT196" s="34"/>
      <c r="AU196" s="32" t="str">
        <f t="shared" si="116"/>
        <v/>
      </c>
      <c r="AV196" s="35"/>
      <c r="AW196" s="36" t="str">
        <f t="shared" si="117"/>
        <v/>
      </c>
      <c r="AX196" s="36" t="str">
        <f t="shared" si="118"/>
        <v/>
      </c>
      <c r="AY196" s="36" t="str">
        <f t="shared" si="119"/>
        <v/>
      </c>
      <c r="AZ196" s="55"/>
      <c r="BA196" s="34"/>
      <c r="BB196" s="148"/>
      <c r="BC196" s="34"/>
      <c r="BD196" s="32" t="str">
        <f t="shared" si="120"/>
        <v/>
      </c>
      <c r="BE196" s="34"/>
      <c r="BF196" s="32" t="str">
        <f t="shared" si="121"/>
        <v/>
      </c>
      <c r="BG196" s="34"/>
      <c r="BH196" s="32" t="str">
        <f t="shared" si="122"/>
        <v/>
      </c>
      <c r="BI196" s="34"/>
      <c r="BJ196" s="36" t="str">
        <f t="shared" si="123"/>
        <v/>
      </c>
      <c r="BK196" s="36" t="str">
        <f t="shared" si="124"/>
        <v/>
      </c>
      <c r="BL196" s="36" t="str">
        <f t="shared" si="125"/>
        <v/>
      </c>
      <c r="BM196" s="55"/>
      <c r="BN196" s="36" t="str">
        <f t="shared" si="126"/>
        <v/>
      </c>
      <c r="BO196" s="36" t="str">
        <f t="shared" si="127"/>
        <v/>
      </c>
      <c r="BP196" s="31"/>
      <c r="BQ196" s="38"/>
      <c r="BS196" s="120" t="e">
        <f t="shared" ca="1" si="98"/>
        <v>#REF!</v>
      </c>
      <c r="BT196" s="120" t="e">
        <f t="shared" ca="1" si="99"/>
        <v>#VALUE!</v>
      </c>
    </row>
    <row r="197" spans="1:72" s="10" customFormat="1" ht="25" customHeight="1" x14ac:dyDescent="0.2">
      <c r="A197" s="52" t="str">
        <f>IFERROR(IF(#REF!&lt;&gt;"",A196+1,""),"")</f>
        <v/>
      </c>
      <c r="B197" s="157" t="e">
        <f>CONCATENATE(#REF!,"-",#REF!,"--",F197,"---",#REF!)</f>
        <v>#REF!</v>
      </c>
      <c r="C197" s="157" t="e">
        <f t="shared" ca="1" si="97"/>
        <v>#VALUE!</v>
      </c>
      <c r="D197" s="29"/>
      <c r="E197" s="155" t="e">
        <f t="shared" si="100"/>
        <v>#VALUE!</v>
      </c>
      <c r="F197" s="155" t="e">
        <f t="shared" si="101"/>
        <v>#VALUE!</v>
      </c>
      <c r="G197" s="126"/>
      <c r="H197" s="151" t="e">
        <f ca="1">VLOOKUP(G197,CatProd!B:G,6,FALSE)</f>
        <v>#N/A</v>
      </c>
      <c r="I197" s="127"/>
      <c r="J197" s="175" t="e">
        <f ca="1">VLOOKUP(CONCATENATE(H197,"-",I197),CatProdSpec!H:I,2,FALSE)</f>
        <v>#N/A</v>
      </c>
      <c r="K197" s="51" t="str">
        <f ca="1">IFERROR(IF(OR(D197="",VLOOKUP(D197,CatCostInp!$E$2:$K$88,7,FALSE)=0),"",VLOOKUP(D197,CatCostInp!$E$2:$K$88,7,FALSE)),"")</f>
        <v/>
      </c>
      <c r="L197" s="30"/>
      <c r="M197" s="1" t="str">
        <f ca="1">IF(L197=Setup!$C$10,"Grant",IF(Pharmaceuticals!L197=Setup!$C$11,"Local",IF(Pharmaceuticals!L197=Setup!$C$12,"Other","")))</f>
        <v/>
      </c>
      <c r="N197" s="34"/>
      <c r="O197" s="148"/>
      <c r="P197" s="33"/>
      <c r="Q197" s="36" t="str">
        <f t="shared" si="102"/>
        <v/>
      </c>
      <c r="R197" s="35"/>
      <c r="S197" s="32" t="str">
        <f t="shared" si="103"/>
        <v/>
      </c>
      <c r="T197" s="35"/>
      <c r="U197" s="32" t="str">
        <f t="shared" si="104"/>
        <v/>
      </c>
      <c r="V197" s="35"/>
      <c r="W197" s="36" t="str">
        <f t="shared" si="105"/>
        <v/>
      </c>
      <c r="X197" s="36" t="str">
        <f t="shared" si="106"/>
        <v/>
      </c>
      <c r="Y197" s="36" t="str">
        <f t="shared" si="107"/>
        <v/>
      </c>
      <c r="Z197" s="55"/>
      <c r="AA197" s="37"/>
      <c r="AB197" s="148"/>
      <c r="AC197" s="35"/>
      <c r="AD197" s="32" t="str">
        <f t="shared" si="108"/>
        <v/>
      </c>
      <c r="AE197" s="35"/>
      <c r="AF197" s="32" t="str">
        <f t="shared" si="109"/>
        <v/>
      </c>
      <c r="AG197" s="35"/>
      <c r="AH197" s="32" t="str">
        <f t="shared" si="110"/>
        <v/>
      </c>
      <c r="AI197" s="35"/>
      <c r="AJ197" s="36" t="str">
        <f t="shared" si="111"/>
        <v/>
      </c>
      <c r="AK197" s="36" t="str">
        <f t="shared" si="112"/>
        <v/>
      </c>
      <c r="AL197" s="36" t="str">
        <f t="shared" si="113"/>
        <v/>
      </c>
      <c r="AM197" s="55"/>
      <c r="AN197" s="34"/>
      <c r="AO197" s="148"/>
      <c r="AP197" s="34"/>
      <c r="AQ197" s="32" t="str">
        <f t="shared" si="114"/>
        <v/>
      </c>
      <c r="AR197" s="34"/>
      <c r="AS197" s="32" t="str">
        <f t="shared" si="115"/>
        <v/>
      </c>
      <c r="AT197" s="34"/>
      <c r="AU197" s="32" t="str">
        <f t="shared" si="116"/>
        <v/>
      </c>
      <c r="AV197" s="35"/>
      <c r="AW197" s="36" t="str">
        <f t="shared" si="117"/>
        <v/>
      </c>
      <c r="AX197" s="36" t="str">
        <f t="shared" si="118"/>
        <v/>
      </c>
      <c r="AY197" s="36" t="str">
        <f t="shared" si="119"/>
        <v/>
      </c>
      <c r="AZ197" s="55"/>
      <c r="BA197" s="34"/>
      <c r="BB197" s="148"/>
      <c r="BC197" s="34"/>
      <c r="BD197" s="32" t="str">
        <f t="shared" si="120"/>
        <v/>
      </c>
      <c r="BE197" s="34"/>
      <c r="BF197" s="32" t="str">
        <f t="shared" si="121"/>
        <v/>
      </c>
      <c r="BG197" s="34"/>
      <c r="BH197" s="32" t="str">
        <f t="shared" si="122"/>
        <v/>
      </c>
      <c r="BI197" s="34"/>
      <c r="BJ197" s="36" t="str">
        <f t="shared" si="123"/>
        <v/>
      </c>
      <c r="BK197" s="36" t="str">
        <f t="shared" si="124"/>
        <v/>
      </c>
      <c r="BL197" s="36" t="str">
        <f t="shared" si="125"/>
        <v/>
      </c>
      <c r="BM197" s="55"/>
      <c r="BN197" s="36" t="str">
        <f t="shared" si="126"/>
        <v/>
      </c>
      <c r="BO197" s="36" t="str">
        <f t="shared" si="127"/>
        <v/>
      </c>
      <c r="BP197" s="31"/>
      <c r="BQ197" s="38"/>
      <c r="BS197" s="120" t="e">
        <f t="shared" ca="1" si="98"/>
        <v>#REF!</v>
      </c>
      <c r="BT197" s="120" t="e">
        <f t="shared" ca="1" si="99"/>
        <v>#VALUE!</v>
      </c>
    </row>
    <row r="198" spans="1:72" s="10" customFormat="1" ht="25" customHeight="1" x14ac:dyDescent="0.2">
      <c r="A198" s="52" t="str">
        <f>IFERROR(IF(#REF!&lt;&gt;"",A197+1,""),"")</f>
        <v/>
      </c>
      <c r="B198" s="157" t="e">
        <f>CONCATENATE(#REF!,"-",#REF!,"--",F198,"---",#REF!)</f>
        <v>#REF!</v>
      </c>
      <c r="C198" s="157" t="e">
        <f t="shared" ca="1" si="97"/>
        <v>#VALUE!</v>
      </c>
      <c r="D198" s="29"/>
      <c r="E198" s="155" t="e">
        <f t="shared" si="100"/>
        <v>#VALUE!</v>
      </c>
      <c r="F198" s="155" t="e">
        <f t="shared" si="101"/>
        <v>#VALUE!</v>
      </c>
      <c r="G198" s="126"/>
      <c r="H198" s="151" t="e">
        <f ca="1">VLOOKUP(G198,CatProd!B:G,6,FALSE)</f>
        <v>#N/A</v>
      </c>
      <c r="I198" s="127"/>
      <c r="J198" s="175" t="e">
        <f ca="1">VLOOKUP(CONCATENATE(H198,"-",I198),CatProdSpec!H:I,2,FALSE)</f>
        <v>#N/A</v>
      </c>
      <c r="K198" s="51" t="str">
        <f ca="1">IFERROR(IF(OR(D198="",VLOOKUP(D198,CatCostInp!$E$2:$K$88,7,FALSE)=0),"",VLOOKUP(D198,CatCostInp!$E$2:$K$88,7,FALSE)),"")</f>
        <v/>
      </c>
      <c r="L198" s="30"/>
      <c r="M198" s="1" t="str">
        <f ca="1">IF(L198=Setup!$C$10,"Grant",IF(Pharmaceuticals!L198=Setup!$C$11,"Local",IF(Pharmaceuticals!L198=Setup!$C$12,"Other","")))</f>
        <v/>
      </c>
      <c r="N198" s="34"/>
      <c r="O198" s="148"/>
      <c r="P198" s="33"/>
      <c r="Q198" s="36" t="str">
        <f t="shared" si="102"/>
        <v/>
      </c>
      <c r="R198" s="35"/>
      <c r="S198" s="32" t="str">
        <f t="shared" si="103"/>
        <v/>
      </c>
      <c r="T198" s="35"/>
      <c r="U198" s="32" t="str">
        <f t="shared" si="104"/>
        <v/>
      </c>
      <c r="V198" s="35"/>
      <c r="W198" s="36" t="str">
        <f t="shared" si="105"/>
        <v/>
      </c>
      <c r="X198" s="36" t="str">
        <f t="shared" si="106"/>
        <v/>
      </c>
      <c r="Y198" s="36" t="str">
        <f t="shared" si="107"/>
        <v/>
      </c>
      <c r="Z198" s="55"/>
      <c r="AA198" s="37"/>
      <c r="AB198" s="148"/>
      <c r="AC198" s="35"/>
      <c r="AD198" s="32" t="str">
        <f t="shared" si="108"/>
        <v/>
      </c>
      <c r="AE198" s="35"/>
      <c r="AF198" s="32" t="str">
        <f t="shared" si="109"/>
        <v/>
      </c>
      <c r="AG198" s="35"/>
      <c r="AH198" s="32" t="str">
        <f t="shared" si="110"/>
        <v/>
      </c>
      <c r="AI198" s="35"/>
      <c r="AJ198" s="36" t="str">
        <f t="shared" si="111"/>
        <v/>
      </c>
      <c r="AK198" s="36" t="str">
        <f t="shared" si="112"/>
        <v/>
      </c>
      <c r="AL198" s="36" t="str">
        <f t="shared" si="113"/>
        <v/>
      </c>
      <c r="AM198" s="55"/>
      <c r="AN198" s="34"/>
      <c r="AO198" s="148"/>
      <c r="AP198" s="34"/>
      <c r="AQ198" s="32" t="str">
        <f t="shared" si="114"/>
        <v/>
      </c>
      <c r="AR198" s="34"/>
      <c r="AS198" s="32" t="str">
        <f t="shared" si="115"/>
        <v/>
      </c>
      <c r="AT198" s="34"/>
      <c r="AU198" s="32" t="str">
        <f t="shared" si="116"/>
        <v/>
      </c>
      <c r="AV198" s="35"/>
      <c r="AW198" s="36" t="str">
        <f t="shared" si="117"/>
        <v/>
      </c>
      <c r="AX198" s="36" t="str">
        <f t="shared" si="118"/>
        <v/>
      </c>
      <c r="AY198" s="36" t="str">
        <f t="shared" si="119"/>
        <v/>
      </c>
      <c r="AZ198" s="55"/>
      <c r="BA198" s="34"/>
      <c r="BB198" s="148"/>
      <c r="BC198" s="34"/>
      <c r="BD198" s="32" t="str">
        <f t="shared" si="120"/>
        <v/>
      </c>
      <c r="BE198" s="34"/>
      <c r="BF198" s="32" t="str">
        <f t="shared" si="121"/>
        <v/>
      </c>
      <c r="BG198" s="34"/>
      <c r="BH198" s="32" t="str">
        <f t="shared" si="122"/>
        <v/>
      </c>
      <c r="BI198" s="34"/>
      <c r="BJ198" s="36" t="str">
        <f t="shared" si="123"/>
        <v/>
      </c>
      <c r="BK198" s="36" t="str">
        <f t="shared" si="124"/>
        <v/>
      </c>
      <c r="BL198" s="36" t="str">
        <f t="shared" si="125"/>
        <v/>
      </c>
      <c r="BM198" s="55"/>
      <c r="BN198" s="36" t="str">
        <f t="shared" si="126"/>
        <v/>
      </c>
      <c r="BO198" s="36" t="str">
        <f t="shared" si="127"/>
        <v/>
      </c>
      <c r="BP198" s="31"/>
      <c r="BQ198" s="38"/>
      <c r="BS198" s="120" t="e">
        <f t="shared" ca="1" si="98"/>
        <v>#REF!</v>
      </c>
      <c r="BT198" s="120" t="e">
        <f t="shared" ca="1" si="99"/>
        <v>#VALUE!</v>
      </c>
    </row>
    <row r="199" spans="1:72" s="10" customFormat="1" ht="25" customHeight="1" x14ac:dyDescent="0.2">
      <c r="A199" s="52" t="str">
        <f>IFERROR(IF(#REF!&lt;&gt;"",A198+1,""),"")</f>
        <v/>
      </c>
      <c r="B199" s="157" t="e">
        <f>CONCATENATE(#REF!,"-",#REF!,"--",F199,"---",#REF!)</f>
        <v>#REF!</v>
      </c>
      <c r="C199" s="157" t="e">
        <f t="shared" ca="1" si="97"/>
        <v>#VALUE!</v>
      </c>
      <c r="D199" s="29"/>
      <c r="E199" s="155" t="e">
        <f t="shared" si="100"/>
        <v>#VALUE!</v>
      </c>
      <c r="F199" s="155" t="e">
        <f t="shared" si="101"/>
        <v>#VALUE!</v>
      </c>
      <c r="G199" s="126"/>
      <c r="H199" s="151" t="e">
        <f ca="1">VLOOKUP(G199,CatProd!B:G,6,FALSE)</f>
        <v>#N/A</v>
      </c>
      <c r="I199" s="127"/>
      <c r="J199" s="175" t="e">
        <f ca="1">VLOOKUP(CONCATENATE(H199,"-",I199),CatProdSpec!H:I,2,FALSE)</f>
        <v>#N/A</v>
      </c>
      <c r="K199" s="51" t="str">
        <f ca="1">IFERROR(IF(OR(D199="",VLOOKUP(D199,CatCostInp!$E$2:$K$88,7,FALSE)=0),"",VLOOKUP(D199,CatCostInp!$E$2:$K$88,7,FALSE)),"")</f>
        <v/>
      </c>
      <c r="L199" s="30"/>
      <c r="M199" s="1" t="str">
        <f ca="1">IF(L199=Setup!$C$10,"Grant",IF(Pharmaceuticals!L199=Setup!$C$11,"Local",IF(Pharmaceuticals!L199=Setup!$C$12,"Other","")))</f>
        <v/>
      </c>
      <c r="N199" s="34"/>
      <c r="O199" s="148"/>
      <c r="P199" s="33"/>
      <c r="Q199" s="36" t="str">
        <f t="shared" si="102"/>
        <v/>
      </c>
      <c r="R199" s="35"/>
      <c r="S199" s="32" t="str">
        <f t="shared" si="103"/>
        <v/>
      </c>
      <c r="T199" s="35"/>
      <c r="U199" s="32" t="str">
        <f t="shared" si="104"/>
        <v/>
      </c>
      <c r="V199" s="35"/>
      <c r="W199" s="36" t="str">
        <f t="shared" si="105"/>
        <v/>
      </c>
      <c r="X199" s="36" t="str">
        <f t="shared" si="106"/>
        <v/>
      </c>
      <c r="Y199" s="36" t="str">
        <f t="shared" si="107"/>
        <v/>
      </c>
      <c r="Z199" s="55"/>
      <c r="AA199" s="37"/>
      <c r="AB199" s="148"/>
      <c r="AC199" s="35"/>
      <c r="AD199" s="32" t="str">
        <f t="shared" si="108"/>
        <v/>
      </c>
      <c r="AE199" s="35"/>
      <c r="AF199" s="32" t="str">
        <f t="shared" si="109"/>
        <v/>
      </c>
      <c r="AG199" s="35"/>
      <c r="AH199" s="32" t="str">
        <f t="shared" si="110"/>
        <v/>
      </c>
      <c r="AI199" s="35"/>
      <c r="AJ199" s="36" t="str">
        <f t="shared" si="111"/>
        <v/>
      </c>
      <c r="AK199" s="36" t="str">
        <f t="shared" si="112"/>
        <v/>
      </c>
      <c r="AL199" s="36" t="str">
        <f t="shared" si="113"/>
        <v/>
      </c>
      <c r="AM199" s="55"/>
      <c r="AN199" s="34"/>
      <c r="AO199" s="148"/>
      <c r="AP199" s="34"/>
      <c r="AQ199" s="32" t="str">
        <f t="shared" si="114"/>
        <v/>
      </c>
      <c r="AR199" s="34"/>
      <c r="AS199" s="32" t="str">
        <f t="shared" si="115"/>
        <v/>
      </c>
      <c r="AT199" s="34"/>
      <c r="AU199" s="32" t="str">
        <f t="shared" si="116"/>
        <v/>
      </c>
      <c r="AV199" s="35"/>
      <c r="AW199" s="36" t="str">
        <f t="shared" si="117"/>
        <v/>
      </c>
      <c r="AX199" s="36" t="str">
        <f t="shared" si="118"/>
        <v/>
      </c>
      <c r="AY199" s="36" t="str">
        <f t="shared" si="119"/>
        <v/>
      </c>
      <c r="AZ199" s="55"/>
      <c r="BA199" s="34"/>
      <c r="BB199" s="148"/>
      <c r="BC199" s="34"/>
      <c r="BD199" s="32" t="str">
        <f t="shared" si="120"/>
        <v/>
      </c>
      <c r="BE199" s="34"/>
      <c r="BF199" s="32" t="str">
        <f t="shared" si="121"/>
        <v/>
      </c>
      <c r="BG199" s="34"/>
      <c r="BH199" s="32" t="str">
        <f t="shared" si="122"/>
        <v/>
      </c>
      <c r="BI199" s="34"/>
      <c r="BJ199" s="36" t="str">
        <f t="shared" si="123"/>
        <v/>
      </c>
      <c r="BK199" s="36" t="str">
        <f t="shared" si="124"/>
        <v/>
      </c>
      <c r="BL199" s="36" t="str">
        <f t="shared" si="125"/>
        <v/>
      </c>
      <c r="BM199" s="55"/>
      <c r="BN199" s="36" t="str">
        <f t="shared" si="126"/>
        <v/>
      </c>
      <c r="BO199" s="36" t="str">
        <f t="shared" si="127"/>
        <v/>
      </c>
      <c r="BP199" s="31"/>
      <c r="BQ199" s="38"/>
      <c r="BS199" s="120" t="e">
        <f t="shared" ca="1" si="98"/>
        <v>#REF!</v>
      </c>
      <c r="BT199" s="120" t="e">
        <f t="shared" ca="1" si="99"/>
        <v>#VALUE!</v>
      </c>
    </row>
    <row r="200" spans="1:72" s="10" customFormat="1" ht="25" customHeight="1" x14ac:dyDescent="0.2">
      <c r="A200" s="52" t="str">
        <f>IFERROR(IF(#REF!&lt;&gt;"",A199+1,""),"")</f>
        <v/>
      </c>
      <c r="B200" s="157" t="e">
        <f>CONCATENATE(#REF!,"-",#REF!,"--",F200,"---",#REF!)</f>
        <v>#REF!</v>
      </c>
      <c r="C200" s="157" t="e">
        <f t="shared" ca="1" si="97"/>
        <v>#VALUE!</v>
      </c>
      <c r="D200" s="29"/>
      <c r="E200" s="155" t="e">
        <f t="shared" si="100"/>
        <v>#VALUE!</v>
      </c>
      <c r="F200" s="155" t="e">
        <f t="shared" si="101"/>
        <v>#VALUE!</v>
      </c>
      <c r="G200" s="126"/>
      <c r="H200" s="151" t="e">
        <f ca="1">VLOOKUP(G200,CatProd!B:G,6,FALSE)</f>
        <v>#N/A</v>
      </c>
      <c r="I200" s="127"/>
      <c r="J200" s="175" t="e">
        <f ca="1">VLOOKUP(CONCATENATE(H200,"-",I200),CatProdSpec!H:I,2,FALSE)</f>
        <v>#N/A</v>
      </c>
      <c r="K200" s="51" t="str">
        <f ca="1">IFERROR(IF(OR(D200="",VLOOKUP(D200,CatCostInp!$E$2:$K$88,7,FALSE)=0),"",VLOOKUP(D200,CatCostInp!$E$2:$K$88,7,FALSE)),"")</f>
        <v/>
      </c>
      <c r="L200" s="30"/>
      <c r="M200" s="1" t="str">
        <f ca="1">IF(L200=Setup!$C$10,"Grant",IF(Pharmaceuticals!L200=Setup!$C$11,"Local",IF(Pharmaceuticals!L200=Setup!$C$12,"Other","")))</f>
        <v/>
      </c>
      <c r="N200" s="34"/>
      <c r="O200" s="148"/>
      <c r="P200" s="33"/>
      <c r="Q200" s="36" t="str">
        <f t="shared" si="102"/>
        <v/>
      </c>
      <c r="R200" s="35"/>
      <c r="S200" s="32" t="str">
        <f t="shared" si="103"/>
        <v/>
      </c>
      <c r="T200" s="35"/>
      <c r="U200" s="32" t="str">
        <f t="shared" si="104"/>
        <v/>
      </c>
      <c r="V200" s="35"/>
      <c r="W200" s="36" t="str">
        <f t="shared" si="105"/>
        <v/>
      </c>
      <c r="X200" s="36" t="str">
        <f t="shared" si="106"/>
        <v/>
      </c>
      <c r="Y200" s="36" t="str">
        <f t="shared" si="107"/>
        <v/>
      </c>
      <c r="Z200" s="55"/>
      <c r="AA200" s="37"/>
      <c r="AB200" s="148"/>
      <c r="AC200" s="35"/>
      <c r="AD200" s="32" t="str">
        <f t="shared" si="108"/>
        <v/>
      </c>
      <c r="AE200" s="35"/>
      <c r="AF200" s="32" t="str">
        <f t="shared" si="109"/>
        <v/>
      </c>
      <c r="AG200" s="35"/>
      <c r="AH200" s="32" t="str">
        <f t="shared" si="110"/>
        <v/>
      </c>
      <c r="AI200" s="35"/>
      <c r="AJ200" s="36" t="str">
        <f t="shared" si="111"/>
        <v/>
      </c>
      <c r="AK200" s="36" t="str">
        <f t="shared" si="112"/>
        <v/>
      </c>
      <c r="AL200" s="36" t="str">
        <f t="shared" si="113"/>
        <v/>
      </c>
      <c r="AM200" s="55"/>
      <c r="AN200" s="34"/>
      <c r="AO200" s="148"/>
      <c r="AP200" s="34"/>
      <c r="AQ200" s="32" t="str">
        <f t="shared" si="114"/>
        <v/>
      </c>
      <c r="AR200" s="34"/>
      <c r="AS200" s="32" t="str">
        <f t="shared" si="115"/>
        <v/>
      </c>
      <c r="AT200" s="34"/>
      <c r="AU200" s="32" t="str">
        <f t="shared" si="116"/>
        <v/>
      </c>
      <c r="AV200" s="35"/>
      <c r="AW200" s="36" t="str">
        <f t="shared" si="117"/>
        <v/>
      </c>
      <c r="AX200" s="36" t="str">
        <f t="shared" si="118"/>
        <v/>
      </c>
      <c r="AY200" s="36" t="str">
        <f t="shared" si="119"/>
        <v/>
      </c>
      <c r="AZ200" s="55"/>
      <c r="BA200" s="34"/>
      <c r="BB200" s="148"/>
      <c r="BC200" s="34"/>
      <c r="BD200" s="32" t="str">
        <f t="shared" si="120"/>
        <v/>
      </c>
      <c r="BE200" s="34"/>
      <c r="BF200" s="32" t="str">
        <f t="shared" si="121"/>
        <v/>
      </c>
      <c r="BG200" s="34"/>
      <c r="BH200" s="32" t="str">
        <f t="shared" si="122"/>
        <v/>
      </c>
      <c r="BI200" s="34"/>
      <c r="BJ200" s="36" t="str">
        <f t="shared" si="123"/>
        <v/>
      </c>
      <c r="BK200" s="36" t="str">
        <f t="shared" si="124"/>
        <v/>
      </c>
      <c r="BL200" s="36" t="str">
        <f t="shared" si="125"/>
        <v/>
      </c>
      <c r="BM200" s="55"/>
      <c r="BN200" s="36" t="str">
        <f t="shared" si="126"/>
        <v/>
      </c>
      <c r="BO200" s="36" t="str">
        <f t="shared" si="127"/>
        <v/>
      </c>
      <c r="BP200" s="31"/>
      <c r="BQ200" s="38"/>
      <c r="BS200" s="120" t="e">
        <f t="shared" ca="1" si="98"/>
        <v>#REF!</v>
      </c>
      <c r="BT200" s="120" t="e">
        <f t="shared" ca="1" si="99"/>
        <v>#VALUE!</v>
      </c>
    </row>
    <row r="201" spans="1:72" s="10" customFormat="1" ht="25" customHeight="1" x14ac:dyDescent="0.2">
      <c r="A201" s="52" t="str">
        <f>IFERROR(IF(#REF!&lt;&gt;"",A200+1,""),"")</f>
        <v/>
      </c>
      <c r="B201" s="157" t="e">
        <f>CONCATENATE(#REF!,"-",#REF!,"--",F201,"---",#REF!)</f>
        <v>#REF!</v>
      </c>
      <c r="C201" s="157" t="e">
        <f t="shared" ca="1" si="97"/>
        <v>#VALUE!</v>
      </c>
      <c r="D201" s="29"/>
      <c r="E201" s="155" t="e">
        <f t="shared" si="100"/>
        <v>#VALUE!</v>
      </c>
      <c r="F201" s="155" t="e">
        <f t="shared" si="101"/>
        <v>#VALUE!</v>
      </c>
      <c r="G201" s="126"/>
      <c r="H201" s="151" t="e">
        <f ca="1">VLOOKUP(G201,CatProd!B:G,6,FALSE)</f>
        <v>#N/A</v>
      </c>
      <c r="I201" s="127"/>
      <c r="J201" s="175" t="e">
        <f ca="1">VLOOKUP(CONCATENATE(H201,"-",I201),CatProdSpec!H:I,2,FALSE)</f>
        <v>#N/A</v>
      </c>
      <c r="K201" s="51" t="str">
        <f ca="1">IFERROR(IF(OR(D201="",VLOOKUP(D201,CatCostInp!$E$2:$K$88,7,FALSE)=0),"",VLOOKUP(D201,CatCostInp!$E$2:$K$88,7,FALSE)),"")</f>
        <v/>
      </c>
      <c r="L201" s="30"/>
      <c r="M201" s="1" t="str">
        <f ca="1">IF(L201=Setup!$C$10,"Grant",IF(Pharmaceuticals!L201=Setup!$C$11,"Local",IF(Pharmaceuticals!L201=Setup!$C$12,"Other","")))</f>
        <v/>
      </c>
      <c r="N201" s="34"/>
      <c r="O201" s="148"/>
      <c r="P201" s="33"/>
      <c r="Q201" s="36" t="str">
        <f t="shared" si="102"/>
        <v/>
      </c>
      <c r="R201" s="35"/>
      <c r="S201" s="32" t="str">
        <f t="shared" si="103"/>
        <v/>
      </c>
      <c r="T201" s="35"/>
      <c r="U201" s="32" t="str">
        <f t="shared" si="104"/>
        <v/>
      </c>
      <c r="V201" s="35"/>
      <c r="W201" s="36" t="str">
        <f t="shared" si="105"/>
        <v/>
      </c>
      <c r="X201" s="36" t="str">
        <f t="shared" si="106"/>
        <v/>
      </c>
      <c r="Y201" s="36" t="str">
        <f t="shared" si="107"/>
        <v/>
      </c>
      <c r="Z201" s="55"/>
      <c r="AA201" s="37"/>
      <c r="AB201" s="148"/>
      <c r="AC201" s="35"/>
      <c r="AD201" s="32" t="str">
        <f t="shared" si="108"/>
        <v/>
      </c>
      <c r="AE201" s="35"/>
      <c r="AF201" s="32" t="str">
        <f t="shared" si="109"/>
        <v/>
      </c>
      <c r="AG201" s="35"/>
      <c r="AH201" s="32" t="str">
        <f t="shared" si="110"/>
        <v/>
      </c>
      <c r="AI201" s="35"/>
      <c r="AJ201" s="36" t="str">
        <f t="shared" si="111"/>
        <v/>
      </c>
      <c r="AK201" s="36" t="str">
        <f t="shared" si="112"/>
        <v/>
      </c>
      <c r="AL201" s="36" t="str">
        <f t="shared" si="113"/>
        <v/>
      </c>
      <c r="AM201" s="55"/>
      <c r="AN201" s="34"/>
      <c r="AO201" s="148"/>
      <c r="AP201" s="34"/>
      <c r="AQ201" s="32" t="str">
        <f t="shared" si="114"/>
        <v/>
      </c>
      <c r="AR201" s="34"/>
      <c r="AS201" s="32" t="str">
        <f t="shared" si="115"/>
        <v/>
      </c>
      <c r="AT201" s="34"/>
      <c r="AU201" s="32" t="str">
        <f t="shared" si="116"/>
        <v/>
      </c>
      <c r="AV201" s="35"/>
      <c r="AW201" s="36" t="str">
        <f t="shared" si="117"/>
        <v/>
      </c>
      <c r="AX201" s="36" t="str">
        <f t="shared" si="118"/>
        <v/>
      </c>
      <c r="AY201" s="36" t="str">
        <f t="shared" si="119"/>
        <v/>
      </c>
      <c r="AZ201" s="55"/>
      <c r="BA201" s="34"/>
      <c r="BB201" s="148"/>
      <c r="BC201" s="34"/>
      <c r="BD201" s="32" t="str">
        <f t="shared" si="120"/>
        <v/>
      </c>
      <c r="BE201" s="34"/>
      <c r="BF201" s="32" t="str">
        <f t="shared" si="121"/>
        <v/>
      </c>
      <c r="BG201" s="34"/>
      <c r="BH201" s="32" t="str">
        <f t="shared" si="122"/>
        <v/>
      </c>
      <c r="BI201" s="34"/>
      <c r="BJ201" s="36" t="str">
        <f t="shared" si="123"/>
        <v/>
      </c>
      <c r="BK201" s="36" t="str">
        <f t="shared" si="124"/>
        <v/>
      </c>
      <c r="BL201" s="36" t="str">
        <f t="shared" si="125"/>
        <v/>
      </c>
      <c r="BM201" s="55"/>
      <c r="BN201" s="36" t="str">
        <f t="shared" si="126"/>
        <v/>
      </c>
      <c r="BO201" s="36" t="str">
        <f t="shared" si="127"/>
        <v/>
      </c>
      <c r="BP201" s="31"/>
      <c r="BQ201" s="38"/>
      <c r="BS201" s="120" t="e">
        <f t="shared" ca="1" si="98"/>
        <v>#REF!</v>
      </c>
      <c r="BT201" s="120" t="e">
        <f t="shared" ca="1" si="99"/>
        <v>#VALUE!</v>
      </c>
    </row>
    <row r="202" spans="1:72" s="10" customFormat="1" ht="25" customHeight="1" x14ac:dyDescent="0.2">
      <c r="A202" s="52" t="str">
        <f>IFERROR(IF(#REF!&lt;&gt;"",A201+1,""),"")</f>
        <v/>
      </c>
      <c r="B202" s="157" t="e">
        <f>CONCATENATE(#REF!,"-",#REF!,"--",F202,"---",#REF!)</f>
        <v>#REF!</v>
      </c>
      <c r="C202" s="157" t="e">
        <f t="shared" ca="1" si="97"/>
        <v>#VALUE!</v>
      </c>
      <c r="D202" s="29"/>
      <c r="E202" s="155" t="e">
        <f t="shared" si="100"/>
        <v>#VALUE!</v>
      </c>
      <c r="F202" s="155" t="e">
        <f t="shared" si="101"/>
        <v>#VALUE!</v>
      </c>
      <c r="G202" s="126"/>
      <c r="H202" s="151" t="e">
        <f ca="1">VLOOKUP(G202,CatProd!B:G,6,FALSE)</f>
        <v>#N/A</v>
      </c>
      <c r="I202" s="127"/>
      <c r="J202" s="175" t="e">
        <f ca="1">VLOOKUP(CONCATENATE(H202,"-",I202),CatProdSpec!H:I,2,FALSE)</f>
        <v>#N/A</v>
      </c>
      <c r="K202" s="51" t="str">
        <f ca="1">IFERROR(IF(OR(D202="",VLOOKUP(D202,CatCostInp!$E$2:$K$88,7,FALSE)=0),"",VLOOKUP(D202,CatCostInp!$E$2:$K$88,7,FALSE)),"")</f>
        <v/>
      </c>
      <c r="L202" s="30"/>
      <c r="M202" s="1" t="str">
        <f ca="1">IF(L202=Setup!$C$10,"Grant",IF(Pharmaceuticals!L202=Setup!$C$11,"Local",IF(Pharmaceuticals!L202=Setup!$C$12,"Other","")))</f>
        <v/>
      </c>
      <c r="N202" s="34"/>
      <c r="O202" s="148"/>
      <c r="P202" s="33"/>
      <c r="Q202" s="36" t="str">
        <f t="shared" si="102"/>
        <v/>
      </c>
      <c r="R202" s="35"/>
      <c r="S202" s="32" t="str">
        <f t="shared" si="103"/>
        <v/>
      </c>
      <c r="T202" s="35"/>
      <c r="U202" s="32" t="str">
        <f t="shared" si="104"/>
        <v/>
      </c>
      <c r="V202" s="35"/>
      <c r="W202" s="36" t="str">
        <f t="shared" si="105"/>
        <v/>
      </c>
      <c r="X202" s="36" t="str">
        <f t="shared" si="106"/>
        <v/>
      </c>
      <c r="Y202" s="36" t="str">
        <f t="shared" si="107"/>
        <v/>
      </c>
      <c r="Z202" s="55"/>
      <c r="AA202" s="37"/>
      <c r="AB202" s="148"/>
      <c r="AC202" s="35"/>
      <c r="AD202" s="32" t="str">
        <f t="shared" si="108"/>
        <v/>
      </c>
      <c r="AE202" s="35"/>
      <c r="AF202" s="32" t="str">
        <f t="shared" si="109"/>
        <v/>
      </c>
      <c r="AG202" s="35"/>
      <c r="AH202" s="32" t="str">
        <f t="shared" si="110"/>
        <v/>
      </c>
      <c r="AI202" s="35"/>
      <c r="AJ202" s="36" t="str">
        <f t="shared" si="111"/>
        <v/>
      </c>
      <c r="AK202" s="36" t="str">
        <f t="shared" si="112"/>
        <v/>
      </c>
      <c r="AL202" s="36" t="str">
        <f t="shared" si="113"/>
        <v/>
      </c>
      <c r="AM202" s="55"/>
      <c r="AN202" s="34"/>
      <c r="AO202" s="148"/>
      <c r="AP202" s="34"/>
      <c r="AQ202" s="32" t="str">
        <f t="shared" si="114"/>
        <v/>
      </c>
      <c r="AR202" s="34"/>
      <c r="AS202" s="32" t="str">
        <f t="shared" si="115"/>
        <v/>
      </c>
      <c r="AT202" s="34"/>
      <c r="AU202" s="32" t="str">
        <f t="shared" si="116"/>
        <v/>
      </c>
      <c r="AV202" s="35"/>
      <c r="AW202" s="36" t="str">
        <f t="shared" si="117"/>
        <v/>
      </c>
      <c r="AX202" s="36" t="str">
        <f t="shared" si="118"/>
        <v/>
      </c>
      <c r="AY202" s="36" t="str">
        <f t="shared" si="119"/>
        <v/>
      </c>
      <c r="AZ202" s="55"/>
      <c r="BA202" s="34"/>
      <c r="BB202" s="148"/>
      <c r="BC202" s="34"/>
      <c r="BD202" s="32" t="str">
        <f t="shared" si="120"/>
        <v/>
      </c>
      <c r="BE202" s="34"/>
      <c r="BF202" s="32" t="str">
        <f t="shared" si="121"/>
        <v/>
      </c>
      <c r="BG202" s="34"/>
      <c r="BH202" s="32" t="str">
        <f t="shared" si="122"/>
        <v/>
      </c>
      <c r="BI202" s="34"/>
      <c r="BJ202" s="36" t="str">
        <f t="shared" si="123"/>
        <v/>
      </c>
      <c r="BK202" s="36" t="str">
        <f t="shared" si="124"/>
        <v/>
      </c>
      <c r="BL202" s="36" t="str">
        <f t="shared" si="125"/>
        <v/>
      </c>
      <c r="BM202" s="55"/>
      <c r="BN202" s="36" t="str">
        <f t="shared" si="126"/>
        <v/>
      </c>
      <c r="BO202" s="36" t="str">
        <f t="shared" si="127"/>
        <v/>
      </c>
      <c r="BP202" s="31"/>
      <c r="BQ202" s="38"/>
      <c r="BS202" s="120" t="e">
        <f t="shared" ca="1" si="98"/>
        <v>#REF!</v>
      </c>
      <c r="BT202" s="120" t="e">
        <f t="shared" ca="1" si="99"/>
        <v>#VALUE!</v>
      </c>
    </row>
    <row r="203" spans="1:72" s="10" customFormat="1" ht="25" customHeight="1" x14ac:dyDescent="0.2">
      <c r="A203" s="52" t="str">
        <f>IFERROR(IF(#REF!&lt;&gt;"",A202+1,""),"")</f>
        <v/>
      </c>
      <c r="B203" s="157" t="e">
        <f>CONCATENATE(#REF!,"-",#REF!,"--",F203,"---",#REF!)</f>
        <v>#REF!</v>
      </c>
      <c r="C203" s="157" t="e">
        <f t="shared" ca="1" si="97"/>
        <v>#VALUE!</v>
      </c>
      <c r="D203" s="29"/>
      <c r="E203" s="155" t="e">
        <f t="shared" si="100"/>
        <v>#VALUE!</v>
      </c>
      <c r="F203" s="155" t="e">
        <f t="shared" si="101"/>
        <v>#VALUE!</v>
      </c>
      <c r="G203" s="126"/>
      <c r="H203" s="151" t="e">
        <f ca="1">VLOOKUP(G203,CatProd!B:G,6,FALSE)</f>
        <v>#N/A</v>
      </c>
      <c r="I203" s="127"/>
      <c r="J203" s="175" t="e">
        <f ca="1">VLOOKUP(CONCATENATE(H203,"-",I203),CatProdSpec!H:I,2,FALSE)</f>
        <v>#N/A</v>
      </c>
      <c r="K203" s="51" t="str">
        <f ca="1">IFERROR(IF(OR(D203="",VLOOKUP(D203,CatCostInp!$E$2:$K$88,7,FALSE)=0),"",VLOOKUP(D203,CatCostInp!$E$2:$K$88,7,FALSE)),"")</f>
        <v/>
      </c>
      <c r="L203" s="30"/>
      <c r="M203" s="1" t="str">
        <f ca="1">IF(L203=Setup!$C$10,"Grant",IF(Pharmaceuticals!L203=Setup!$C$11,"Local",IF(Pharmaceuticals!L203=Setup!$C$12,"Other","")))</f>
        <v/>
      </c>
      <c r="N203" s="34"/>
      <c r="O203" s="148"/>
      <c r="P203" s="33"/>
      <c r="Q203" s="36" t="str">
        <f t="shared" si="102"/>
        <v/>
      </c>
      <c r="R203" s="35"/>
      <c r="S203" s="32" t="str">
        <f t="shared" si="103"/>
        <v/>
      </c>
      <c r="T203" s="34"/>
      <c r="U203" s="32" t="str">
        <f t="shared" si="104"/>
        <v/>
      </c>
      <c r="V203" s="35"/>
      <c r="W203" s="36" t="str">
        <f t="shared" si="105"/>
        <v/>
      </c>
      <c r="X203" s="36" t="str">
        <f t="shared" si="106"/>
        <v/>
      </c>
      <c r="Y203" s="36" t="str">
        <f t="shared" si="107"/>
        <v/>
      </c>
      <c r="Z203" s="55"/>
      <c r="AA203" s="37"/>
      <c r="AB203" s="148"/>
      <c r="AC203" s="35"/>
      <c r="AD203" s="32" t="str">
        <f t="shared" si="108"/>
        <v/>
      </c>
      <c r="AE203" s="35"/>
      <c r="AF203" s="32" t="str">
        <f t="shared" si="109"/>
        <v/>
      </c>
      <c r="AG203" s="35"/>
      <c r="AH203" s="32" t="str">
        <f t="shared" si="110"/>
        <v/>
      </c>
      <c r="AI203" s="34"/>
      <c r="AJ203" s="36" t="str">
        <f t="shared" si="111"/>
        <v/>
      </c>
      <c r="AK203" s="36" t="str">
        <f t="shared" si="112"/>
        <v/>
      </c>
      <c r="AL203" s="36" t="str">
        <f t="shared" si="113"/>
        <v/>
      </c>
      <c r="AM203" s="55"/>
      <c r="AN203" s="34"/>
      <c r="AO203" s="148"/>
      <c r="AP203" s="34"/>
      <c r="AQ203" s="32" t="str">
        <f t="shared" si="114"/>
        <v/>
      </c>
      <c r="AR203" s="34"/>
      <c r="AS203" s="32" t="str">
        <f t="shared" si="115"/>
        <v/>
      </c>
      <c r="AT203" s="34"/>
      <c r="AU203" s="32" t="str">
        <f t="shared" si="116"/>
        <v/>
      </c>
      <c r="AV203" s="35"/>
      <c r="AW203" s="36" t="str">
        <f t="shared" si="117"/>
        <v/>
      </c>
      <c r="AX203" s="36" t="str">
        <f t="shared" si="118"/>
        <v/>
      </c>
      <c r="AY203" s="36" t="str">
        <f t="shared" si="119"/>
        <v/>
      </c>
      <c r="AZ203" s="55"/>
      <c r="BA203" s="34"/>
      <c r="BB203" s="148"/>
      <c r="BC203" s="34"/>
      <c r="BD203" s="32" t="str">
        <f t="shared" si="120"/>
        <v/>
      </c>
      <c r="BE203" s="34"/>
      <c r="BF203" s="32" t="str">
        <f t="shared" si="121"/>
        <v/>
      </c>
      <c r="BG203" s="34"/>
      <c r="BH203" s="32" t="str">
        <f t="shared" si="122"/>
        <v/>
      </c>
      <c r="BI203" s="34"/>
      <c r="BJ203" s="36" t="str">
        <f t="shared" si="123"/>
        <v/>
      </c>
      <c r="BK203" s="36" t="str">
        <f t="shared" si="124"/>
        <v/>
      </c>
      <c r="BL203" s="36" t="str">
        <f t="shared" si="125"/>
        <v/>
      </c>
      <c r="BM203" s="55"/>
      <c r="BN203" s="36" t="str">
        <f t="shared" si="126"/>
        <v/>
      </c>
      <c r="BO203" s="36" t="str">
        <f t="shared" si="127"/>
        <v/>
      </c>
      <c r="BP203" s="31"/>
      <c r="BQ203" s="38"/>
      <c r="BS203" s="120" t="e">
        <f t="shared" ca="1" si="98"/>
        <v>#REF!</v>
      </c>
      <c r="BT203" s="120" t="e">
        <f t="shared" ca="1" si="99"/>
        <v>#VALUE!</v>
      </c>
    </row>
    <row r="204" spans="1:72" s="10" customFormat="1" ht="25" customHeight="1" x14ac:dyDescent="0.2">
      <c r="A204" s="52" t="str">
        <f>IFERROR(IF(#REF!&lt;&gt;"",A203+1,""),"")</f>
        <v/>
      </c>
      <c r="B204" s="157" t="e">
        <f>CONCATENATE(#REF!,"-",#REF!,"--",F204,"---",#REF!)</f>
        <v>#REF!</v>
      </c>
      <c r="C204" s="157" t="e">
        <f t="shared" ca="1" si="97"/>
        <v>#VALUE!</v>
      </c>
      <c r="D204" s="29"/>
      <c r="E204" s="155" t="e">
        <f t="shared" si="100"/>
        <v>#VALUE!</v>
      </c>
      <c r="F204" s="155" t="e">
        <f t="shared" si="101"/>
        <v>#VALUE!</v>
      </c>
      <c r="G204" s="126"/>
      <c r="H204" s="151" t="e">
        <f ca="1">VLOOKUP(G204,CatProd!B:G,6,FALSE)</f>
        <v>#N/A</v>
      </c>
      <c r="I204" s="127"/>
      <c r="J204" s="175" t="e">
        <f ca="1">VLOOKUP(CONCATENATE(H204,"-",I204),CatProdSpec!H:I,2,FALSE)</f>
        <v>#N/A</v>
      </c>
      <c r="K204" s="51" t="str">
        <f ca="1">IFERROR(IF(OR(D204="",VLOOKUP(D204,CatCostInp!$E$2:$K$88,7,FALSE)=0),"",VLOOKUP(D204,CatCostInp!$E$2:$K$88,7,FALSE)),"")</f>
        <v/>
      </c>
      <c r="L204" s="30"/>
      <c r="M204" s="1" t="str">
        <f ca="1">IF(L204=Setup!$C$10,"Grant",IF(Pharmaceuticals!L204=Setup!$C$11,"Local",IF(Pharmaceuticals!L204=Setup!$C$12,"Other","")))</f>
        <v/>
      </c>
      <c r="N204" s="34"/>
      <c r="O204" s="148"/>
      <c r="P204" s="33"/>
      <c r="Q204" s="36" t="str">
        <f t="shared" si="102"/>
        <v/>
      </c>
      <c r="R204" s="35"/>
      <c r="S204" s="32" t="str">
        <f t="shared" si="103"/>
        <v/>
      </c>
      <c r="T204" s="34"/>
      <c r="U204" s="32" t="str">
        <f t="shared" si="104"/>
        <v/>
      </c>
      <c r="V204" s="35"/>
      <c r="W204" s="36" t="str">
        <f t="shared" si="105"/>
        <v/>
      </c>
      <c r="X204" s="36" t="str">
        <f t="shared" si="106"/>
        <v/>
      </c>
      <c r="Y204" s="36" t="str">
        <f t="shared" si="107"/>
        <v/>
      </c>
      <c r="Z204" s="55"/>
      <c r="AA204" s="37"/>
      <c r="AB204" s="148"/>
      <c r="AC204" s="35"/>
      <c r="AD204" s="32" t="str">
        <f t="shared" si="108"/>
        <v/>
      </c>
      <c r="AE204" s="35"/>
      <c r="AF204" s="32" t="str">
        <f t="shared" si="109"/>
        <v/>
      </c>
      <c r="AG204" s="35"/>
      <c r="AH204" s="32" t="str">
        <f t="shared" si="110"/>
        <v/>
      </c>
      <c r="AI204" s="34"/>
      <c r="AJ204" s="36" t="str">
        <f t="shared" si="111"/>
        <v/>
      </c>
      <c r="AK204" s="36" t="str">
        <f t="shared" si="112"/>
        <v/>
      </c>
      <c r="AL204" s="36" t="str">
        <f t="shared" si="113"/>
        <v/>
      </c>
      <c r="AM204" s="55"/>
      <c r="AN204" s="34"/>
      <c r="AO204" s="148"/>
      <c r="AP204" s="34"/>
      <c r="AQ204" s="32" t="str">
        <f t="shared" si="114"/>
        <v/>
      </c>
      <c r="AR204" s="34"/>
      <c r="AS204" s="32" t="str">
        <f t="shared" si="115"/>
        <v/>
      </c>
      <c r="AT204" s="34"/>
      <c r="AU204" s="32" t="str">
        <f t="shared" si="116"/>
        <v/>
      </c>
      <c r="AV204" s="35"/>
      <c r="AW204" s="36" t="str">
        <f t="shared" si="117"/>
        <v/>
      </c>
      <c r="AX204" s="36" t="str">
        <f t="shared" si="118"/>
        <v/>
      </c>
      <c r="AY204" s="36" t="str">
        <f t="shared" si="119"/>
        <v/>
      </c>
      <c r="AZ204" s="55"/>
      <c r="BA204" s="34"/>
      <c r="BB204" s="148"/>
      <c r="BC204" s="34"/>
      <c r="BD204" s="32" t="str">
        <f t="shared" si="120"/>
        <v/>
      </c>
      <c r="BE204" s="34"/>
      <c r="BF204" s="32" t="str">
        <f t="shared" si="121"/>
        <v/>
      </c>
      <c r="BG204" s="34"/>
      <c r="BH204" s="32" t="str">
        <f t="shared" si="122"/>
        <v/>
      </c>
      <c r="BI204" s="34"/>
      <c r="BJ204" s="36" t="str">
        <f t="shared" si="123"/>
        <v/>
      </c>
      <c r="BK204" s="36" t="str">
        <f t="shared" si="124"/>
        <v/>
      </c>
      <c r="BL204" s="36" t="str">
        <f t="shared" si="125"/>
        <v/>
      </c>
      <c r="BM204" s="55"/>
      <c r="BN204" s="36" t="str">
        <f t="shared" si="126"/>
        <v/>
      </c>
      <c r="BO204" s="36" t="str">
        <f t="shared" si="127"/>
        <v/>
      </c>
      <c r="BP204" s="31"/>
      <c r="BQ204" s="38"/>
      <c r="BS204" s="120" t="e">
        <f t="shared" ca="1" si="98"/>
        <v>#REF!</v>
      </c>
      <c r="BT204" s="120" t="e">
        <f t="shared" ca="1" si="99"/>
        <v>#VALUE!</v>
      </c>
    </row>
    <row r="205" spans="1:72" s="10" customFormat="1" ht="25" customHeight="1" x14ac:dyDescent="0.2">
      <c r="A205" s="52" t="str">
        <f>IFERROR(IF(#REF!&lt;&gt;"",A204+1,""),"")</f>
        <v/>
      </c>
      <c r="B205" s="157" t="e">
        <f>CONCATENATE(#REF!,"-",#REF!,"--",F205,"---",#REF!)</f>
        <v>#REF!</v>
      </c>
      <c r="C205" s="157" t="e">
        <f t="shared" ca="1" si="97"/>
        <v>#VALUE!</v>
      </c>
      <c r="D205" s="29"/>
      <c r="E205" s="155" t="e">
        <f t="shared" si="100"/>
        <v>#VALUE!</v>
      </c>
      <c r="F205" s="155" t="e">
        <f t="shared" si="101"/>
        <v>#VALUE!</v>
      </c>
      <c r="G205" s="126"/>
      <c r="H205" s="151" t="e">
        <f ca="1">VLOOKUP(G205,CatProd!B:G,6,FALSE)</f>
        <v>#N/A</v>
      </c>
      <c r="I205" s="127"/>
      <c r="J205" s="175" t="e">
        <f ca="1">VLOOKUP(CONCATENATE(H205,"-",I205),CatProdSpec!H:I,2,FALSE)</f>
        <v>#N/A</v>
      </c>
      <c r="K205" s="51" t="str">
        <f ca="1">IFERROR(IF(OR(D205="",VLOOKUP(D205,CatCostInp!$E$2:$K$88,7,FALSE)=0),"",VLOOKUP(D205,CatCostInp!$E$2:$K$88,7,FALSE)),"")</f>
        <v/>
      </c>
      <c r="L205" s="30"/>
      <c r="M205" s="1" t="str">
        <f ca="1">IF(L205=Setup!$C$10,"Grant",IF(Pharmaceuticals!L205=Setup!$C$11,"Local",IF(Pharmaceuticals!L205=Setup!$C$12,"Other","")))</f>
        <v/>
      </c>
      <c r="N205" s="34"/>
      <c r="O205" s="148"/>
      <c r="P205" s="33"/>
      <c r="Q205" s="36" t="str">
        <f t="shared" si="102"/>
        <v/>
      </c>
      <c r="R205" s="35"/>
      <c r="S205" s="32" t="str">
        <f t="shared" si="103"/>
        <v/>
      </c>
      <c r="T205" s="34"/>
      <c r="U205" s="32" t="str">
        <f t="shared" si="104"/>
        <v/>
      </c>
      <c r="V205" s="35"/>
      <c r="W205" s="36" t="str">
        <f t="shared" si="105"/>
        <v/>
      </c>
      <c r="X205" s="36" t="str">
        <f t="shared" si="106"/>
        <v/>
      </c>
      <c r="Y205" s="36" t="str">
        <f t="shared" si="107"/>
        <v/>
      </c>
      <c r="Z205" s="55"/>
      <c r="AA205" s="37"/>
      <c r="AB205" s="148"/>
      <c r="AC205" s="35"/>
      <c r="AD205" s="32" t="str">
        <f t="shared" si="108"/>
        <v/>
      </c>
      <c r="AE205" s="35"/>
      <c r="AF205" s="32" t="str">
        <f t="shared" si="109"/>
        <v/>
      </c>
      <c r="AG205" s="35"/>
      <c r="AH205" s="32" t="str">
        <f t="shared" si="110"/>
        <v/>
      </c>
      <c r="AI205" s="34"/>
      <c r="AJ205" s="36" t="str">
        <f t="shared" si="111"/>
        <v/>
      </c>
      <c r="AK205" s="36" t="str">
        <f t="shared" si="112"/>
        <v/>
      </c>
      <c r="AL205" s="36" t="str">
        <f t="shared" si="113"/>
        <v/>
      </c>
      <c r="AM205" s="55"/>
      <c r="AN205" s="34"/>
      <c r="AO205" s="148"/>
      <c r="AP205" s="34"/>
      <c r="AQ205" s="32" t="str">
        <f t="shared" si="114"/>
        <v/>
      </c>
      <c r="AR205" s="34"/>
      <c r="AS205" s="32" t="str">
        <f t="shared" si="115"/>
        <v/>
      </c>
      <c r="AT205" s="34"/>
      <c r="AU205" s="32" t="str">
        <f t="shared" si="116"/>
        <v/>
      </c>
      <c r="AV205" s="35"/>
      <c r="AW205" s="36" t="str">
        <f t="shared" si="117"/>
        <v/>
      </c>
      <c r="AX205" s="36" t="str">
        <f t="shared" si="118"/>
        <v/>
      </c>
      <c r="AY205" s="36" t="str">
        <f t="shared" si="119"/>
        <v/>
      </c>
      <c r="AZ205" s="55"/>
      <c r="BA205" s="34"/>
      <c r="BB205" s="148"/>
      <c r="BC205" s="34"/>
      <c r="BD205" s="32" t="str">
        <f t="shared" si="120"/>
        <v/>
      </c>
      <c r="BE205" s="34"/>
      <c r="BF205" s="32" t="str">
        <f t="shared" si="121"/>
        <v/>
      </c>
      <c r="BG205" s="34"/>
      <c r="BH205" s="32" t="str">
        <f t="shared" si="122"/>
        <v/>
      </c>
      <c r="BI205" s="34"/>
      <c r="BJ205" s="36" t="str">
        <f t="shared" si="123"/>
        <v/>
      </c>
      <c r="BK205" s="36" t="str">
        <f t="shared" si="124"/>
        <v/>
      </c>
      <c r="BL205" s="36" t="str">
        <f t="shared" si="125"/>
        <v/>
      </c>
      <c r="BM205" s="55"/>
      <c r="BN205" s="36" t="str">
        <f t="shared" si="126"/>
        <v/>
      </c>
      <c r="BO205" s="36" t="str">
        <f t="shared" si="127"/>
        <v/>
      </c>
      <c r="BP205" s="31"/>
      <c r="BQ205" s="38"/>
      <c r="BS205" s="120" t="e">
        <f t="shared" ca="1" si="98"/>
        <v>#REF!</v>
      </c>
      <c r="BT205" s="120" t="e">
        <f t="shared" ca="1" si="99"/>
        <v>#VALUE!</v>
      </c>
    </row>
    <row r="206" spans="1:72" s="10" customFormat="1" ht="25" customHeight="1" x14ac:dyDescent="0.2">
      <c r="A206" s="52" t="str">
        <f>IFERROR(IF(#REF!&lt;&gt;"",A205+1,""),"")</f>
        <v/>
      </c>
      <c r="B206" s="157" t="e">
        <f>CONCATENATE(#REF!,"-",#REF!,"--",F206,"---",#REF!)</f>
        <v>#REF!</v>
      </c>
      <c r="C206" s="157" t="e">
        <f t="shared" ca="1" si="97"/>
        <v>#VALUE!</v>
      </c>
      <c r="D206" s="29"/>
      <c r="E206" s="155" t="e">
        <f t="shared" si="100"/>
        <v>#VALUE!</v>
      </c>
      <c r="F206" s="155" t="e">
        <f t="shared" si="101"/>
        <v>#VALUE!</v>
      </c>
      <c r="G206" s="126"/>
      <c r="H206" s="151" t="e">
        <f ca="1">VLOOKUP(G206,CatProd!B:G,6,FALSE)</f>
        <v>#N/A</v>
      </c>
      <c r="I206" s="127"/>
      <c r="J206" s="175" t="e">
        <f ca="1">VLOOKUP(CONCATENATE(H206,"-",I206),CatProdSpec!H:I,2,FALSE)</f>
        <v>#N/A</v>
      </c>
      <c r="K206" s="51" t="str">
        <f ca="1">IFERROR(IF(OR(D206="",VLOOKUP(D206,CatCostInp!$E$2:$K$88,7,FALSE)=0),"",VLOOKUP(D206,CatCostInp!$E$2:$K$88,7,FALSE)),"")</f>
        <v/>
      </c>
      <c r="L206" s="30"/>
      <c r="M206" s="1" t="str">
        <f ca="1">IF(L206=Setup!$C$10,"Grant",IF(Pharmaceuticals!L206=Setup!$C$11,"Local",IF(Pharmaceuticals!L206=Setup!$C$12,"Other","")))</f>
        <v/>
      </c>
      <c r="N206" s="34"/>
      <c r="O206" s="148"/>
      <c r="P206" s="33"/>
      <c r="Q206" s="36" t="str">
        <f t="shared" si="102"/>
        <v/>
      </c>
      <c r="R206" s="35"/>
      <c r="S206" s="32" t="str">
        <f t="shared" si="103"/>
        <v/>
      </c>
      <c r="T206" s="34"/>
      <c r="U206" s="32" t="str">
        <f t="shared" si="104"/>
        <v/>
      </c>
      <c r="V206" s="35"/>
      <c r="W206" s="36" t="str">
        <f t="shared" si="105"/>
        <v/>
      </c>
      <c r="X206" s="36" t="str">
        <f t="shared" si="106"/>
        <v/>
      </c>
      <c r="Y206" s="36" t="str">
        <f t="shared" si="107"/>
        <v/>
      </c>
      <c r="Z206" s="55"/>
      <c r="AA206" s="37"/>
      <c r="AB206" s="148"/>
      <c r="AC206" s="35"/>
      <c r="AD206" s="32" t="str">
        <f t="shared" si="108"/>
        <v/>
      </c>
      <c r="AE206" s="35"/>
      <c r="AF206" s="32" t="str">
        <f t="shared" si="109"/>
        <v/>
      </c>
      <c r="AG206" s="35"/>
      <c r="AH206" s="32" t="str">
        <f t="shared" si="110"/>
        <v/>
      </c>
      <c r="AI206" s="34"/>
      <c r="AJ206" s="36" t="str">
        <f t="shared" si="111"/>
        <v/>
      </c>
      <c r="AK206" s="36" t="str">
        <f t="shared" si="112"/>
        <v/>
      </c>
      <c r="AL206" s="36" t="str">
        <f t="shared" si="113"/>
        <v/>
      </c>
      <c r="AM206" s="55"/>
      <c r="AN206" s="34"/>
      <c r="AO206" s="148"/>
      <c r="AP206" s="34"/>
      <c r="AQ206" s="32" t="str">
        <f t="shared" si="114"/>
        <v/>
      </c>
      <c r="AR206" s="34"/>
      <c r="AS206" s="32" t="str">
        <f t="shared" si="115"/>
        <v/>
      </c>
      <c r="AT206" s="34"/>
      <c r="AU206" s="32" t="str">
        <f t="shared" si="116"/>
        <v/>
      </c>
      <c r="AV206" s="35"/>
      <c r="AW206" s="36" t="str">
        <f t="shared" si="117"/>
        <v/>
      </c>
      <c r="AX206" s="36" t="str">
        <f t="shared" si="118"/>
        <v/>
      </c>
      <c r="AY206" s="36" t="str">
        <f t="shared" si="119"/>
        <v/>
      </c>
      <c r="AZ206" s="55"/>
      <c r="BA206" s="34"/>
      <c r="BB206" s="148"/>
      <c r="BC206" s="34"/>
      <c r="BD206" s="32" t="str">
        <f t="shared" si="120"/>
        <v/>
      </c>
      <c r="BE206" s="34"/>
      <c r="BF206" s="32" t="str">
        <f t="shared" si="121"/>
        <v/>
      </c>
      <c r="BG206" s="34"/>
      <c r="BH206" s="32" t="str">
        <f t="shared" si="122"/>
        <v/>
      </c>
      <c r="BI206" s="34"/>
      <c r="BJ206" s="36" t="str">
        <f t="shared" si="123"/>
        <v/>
      </c>
      <c r="BK206" s="36" t="str">
        <f t="shared" si="124"/>
        <v/>
      </c>
      <c r="BL206" s="36" t="str">
        <f t="shared" si="125"/>
        <v/>
      </c>
      <c r="BM206" s="55"/>
      <c r="BN206" s="36" t="str">
        <f t="shared" si="126"/>
        <v/>
      </c>
      <c r="BO206" s="36" t="str">
        <f t="shared" si="127"/>
        <v/>
      </c>
      <c r="BP206" s="31"/>
      <c r="BQ206" s="38"/>
      <c r="BS206" s="120" t="e">
        <f t="shared" ca="1" si="98"/>
        <v>#REF!</v>
      </c>
      <c r="BT206" s="120" t="e">
        <f t="shared" ca="1" si="99"/>
        <v>#VALUE!</v>
      </c>
    </row>
    <row r="207" spans="1:72" s="10" customFormat="1" ht="25" customHeight="1" x14ac:dyDescent="0.2">
      <c r="A207" s="52" t="str">
        <f>IFERROR(IF(#REF!&lt;&gt;"",A206+1,""),"")</f>
        <v/>
      </c>
      <c r="B207" s="157" t="e">
        <f>CONCATENATE(#REF!,"-",#REF!,"--",F207,"---",#REF!)</f>
        <v>#REF!</v>
      </c>
      <c r="C207" s="157" t="e">
        <f t="shared" ca="1" si="97"/>
        <v>#VALUE!</v>
      </c>
      <c r="D207" s="29"/>
      <c r="E207" s="155" t="e">
        <f t="shared" si="100"/>
        <v>#VALUE!</v>
      </c>
      <c r="F207" s="155" t="e">
        <f t="shared" si="101"/>
        <v>#VALUE!</v>
      </c>
      <c r="G207" s="126"/>
      <c r="H207" s="151" t="e">
        <f ca="1">VLOOKUP(G207,CatProd!B:G,6,FALSE)</f>
        <v>#N/A</v>
      </c>
      <c r="I207" s="127"/>
      <c r="J207" s="175" t="e">
        <f ca="1">VLOOKUP(CONCATENATE(H207,"-",I207),CatProdSpec!H:I,2,FALSE)</f>
        <v>#N/A</v>
      </c>
      <c r="K207" s="51" t="str">
        <f ca="1">IFERROR(IF(OR(D207="",VLOOKUP(D207,CatCostInp!$E$2:$K$88,7,FALSE)=0),"",VLOOKUP(D207,CatCostInp!$E$2:$K$88,7,FALSE)),"")</f>
        <v/>
      </c>
      <c r="L207" s="30"/>
      <c r="M207" s="1" t="str">
        <f ca="1">IF(L207=Setup!$C$10,"Grant",IF(Pharmaceuticals!L207=Setup!$C$11,"Local",IF(Pharmaceuticals!L207=Setup!$C$12,"Other","")))</f>
        <v/>
      </c>
      <c r="N207" s="34"/>
      <c r="O207" s="148"/>
      <c r="P207" s="33"/>
      <c r="Q207" s="36" t="str">
        <f t="shared" si="102"/>
        <v/>
      </c>
      <c r="R207" s="35"/>
      <c r="S207" s="32" t="str">
        <f t="shared" si="103"/>
        <v/>
      </c>
      <c r="T207" s="34"/>
      <c r="U207" s="32" t="str">
        <f t="shared" si="104"/>
        <v/>
      </c>
      <c r="V207" s="35"/>
      <c r="W207" s="36" t="str">
        <f t="shared" si="105"/>
        <v/>
      </c>
      <c r="X207" s="36" t="str">
        <f t="shared" si="106"/>
        <v/>
      </c>
      <c r="Y207" s="36" t="str">
        <f t="shared" si="107"/>
        <v/>
      </c>
      <c r="Z207" s="55"/>
      <c r="AA207" s="37"/>
      <c r="AB207" s="148"/>
      <c r="AC207" s="35"/>
      <c r="AD207" s="32" t="str">
        <f t="shared" si="108"/>
        <v/>
      </c>
      <c r="AE207" s="35"/>
      <c r="AF207" s="32" t="str">
        <f t="shared" si="109"/>
        <v/>
      </c>
      <c r="AG207" s="35"/>
      <c r="AH207" s="32" t="str">
        <f t="shared" si="110"/>
        <v/>
      </c>
      <c r="AI207" s="34"/>
      <c r="AJ207" s="36" t="str">
        <f t="shared" si="111"/>
        <v/>
      </c>
      <c r="AK207" s="36" t="str">
        <f t="shared" si="112"/>
        <v/>
      </c>
      <c r="AL207" s="36" t="str">
        <f t="shared" si="113"/>
        <v/>
      </c>
      <c r="AM207" s="55"/>
      <c r="AN207" s="34"/>
      <c r="AO207" s="148"/>
      <c r="AP207" s="34"/>
      <c r="AQ207" s="32" t="str">
        <f t="shared" si="114"/>
        <v/>
      </c>
      <c r="AR207" s="34"/>
      <c r="AS207" s="32" t="str">
        <f t="shared" si="115"/>
        <v/>
      </c>
      <c r="AT207" s="34"/>
      <c r="AU207" s="32" t="str">
        <f t="shared" si="116"/>
        <v/>
      </c>
      <c r="AV207" s="35"/>
      <c r="AW207" s="36" t="str">
        <f t="shared" si="117"/>
        <v/>
      </c>
      <c r="AX207" s="36" t="str">
        <f t="shared" si="118"/>
        <v/>
      </c>
      <c r="AY207" s="36" t="str">
        <f t="shared" si="119"/>
        <v/>
      </c>
      <c r="AZ207" s="55"/>
      <c r="BA207" s="34"/>
      <c r="BB207" s="148"/>
      <c r="BC207" s="34"/>
      <c r="BD207" s="32" t="str">
        <f t="shared" si="120"/>
        <v/>
      </c>
      <c r="BE207" s="34"/>
      <c r="BF207" s="32" t="str">
        <f t="shared" si="121"/>
        <v/>
      </c>
      <c r="BG207" s="34"/>
      <c r="BH207" s="32" t="str">
        <f t="shared" si="122"/>
        <v/>
      </c>
      <c r="BI207" s="34"/>
      <c r="BJ207" s="36" t="str">
        <f t="shared" si="123"/>
        <v/>
      </c>
      <c r="BK207" s="36" t="str">
        <f t="shared" si="124"/>
        <v/>
      </c>
      <c r="BL207" s="36" t="str">
        <f t="shared" si="125"/>
        <v/>
      </c>
      <c r="BM207" s="55"/>
      <c r="BN207" s="36" t="str">
        <f t="shared" si="126"/>
        <v/>
      </c>
      <c r="BO207" s="36" t="str">
        <f t="shared" si="127"/>
        <v/>
      </c>
      <c r="BP207" s="31"/>
      <c r="BQ207" s="38"/>
      <c r="BS207" s="120" t="e">
        <f t="shared" ca="1" si="98"/>
        <v>#REF!</v>
      </c>
      <c r="BT207" s="120" t="e">
        <f t="shared" ca="1" si="99"/>
        <v>#VALUE!</v>
      </c>
    </row>
    <row r="208" spans="1:72" s="10" customFormat="1" ht="25" customHeight="1" x14ac:dyDescent="0.2">
      <c r="A208" s="52" t="str">
        <f>IFERROR(IF(#REF!&lt;&gt;"",A207+1,""),"")</f>
        <v/>
      </c>
      <c r="B208" s="157" t="e">
        <f>CONCATENATE(#REF!,"-",#REF!,"--",F208,"---",#REF!)</f>
        <v>#REF!</v>
      </c>
      <c r="C208" s="157" t="e">
        <f t="shared" ca="1" si="97"/>
        <v>#VALUE!</v>
      </c>
      <c r="D208" s="29"/>
      <c r="E208" s="155" t="e">
        <f t="shared" si="100"/>
        <v>#VALUE!</v>
      </c>
      <c r="F208" s="155" t="e">
        <f t="shared" si="101"/>
        <v>#VALUE!</v>
      </c>
      <c r="G208" s="126"/>
      <c r="H208" s="151" t="e">
        <f ca="1">VLOOKUP(G208,CatProd!B:G,6,FALSE)</f>
        <v>#N/A</v>
      </c>
      <c r="I208" s="127"/>
      <c r="J208" s="175" t="e">
        <f ca="1">VLOOKUP(CONCATENATE(H208,"-",I208),CatProdSpec!H:I,2,FALSE)</f>
        <v>#N/A</v>
      </c>
      <c r="K208" s="51" t="str">
        <f ca="1">IFERROR(IF(OR(D208="",VLOOKUP(D208,CatCostInp!$E$2:$K$88,7,FALSE)=0),"",VLOOKUP(D208,CatCostInp!$E$2:$K$88,7,FALSE)),"")</f>
        <v/>
      </c>
      <c r="L208" s="30"/>
      <c r="M208" s="1" t="str">
        <f ca="1">IF(L208=Setup!$C$10,"Grant",IF(Pharmaceuticals!L208=Setup!$C$11,"Local",IF(Pharmaceuticals!L208=Setup!$C$12,"Other","")))</f>
        <v/>
      </c>
      <c r="N208" s="34"/>
      <c r="O208" s="148"/>
      <c r="P208" s="33"/>
      <c r="Q208" s="36" t="str">
        <f t="shared" si="102"/>
        <v/>
      </c>
      <c r="R208" s="35"/>
      <c r="S208" s="32" t="str">
        <f t="shared" si="103"/>
        <v/>
      </c>
      <c r="T208" s="34"/>
      <c r="U208" s="32" t="str">
        <f t="shared" si="104"/>
        <v/>
      </c>
      <c r="V208" s="35"/>
      <c r="W208" s="36" t="str">
        <f t="shared" si="105"/>
        <v/>
      </c>
      <c r="X208" s="36" t="str">
        <f t="shared" si="106"/>
        <v/>
      </c>
      <c r="Y208" s="36" t="str">
        <f t="shared" si="107"/>
        <v/>
      </c>
      <c r="Z208" s="55"/>
      <c r="AA208" s="37"/>
      <c r="AB208" s="148"/>
      <c r="AC208" s="35"/>
      <c r="AD208" s="32" t="str">
        <f t="shared" si="108"/>
        <v/>
      </c>
      <c r="AE208" s="35"/>
      <c r="AF208" s="32" t="str">
        <f t="shared" si="109"/>
        <v/>
      </c>
      <c r="AG208" s="35"/>
      <c r="AH208" s="32" t="str">
        <f t="shared" si="110"/>
        <v/>
      </c>
      <c r="AI208" s="34"/>
      <c r="AJ208" s="36" t="str">
        <f t="shared" si="111"/>
        <v/>
      </c>
      <c r="AK208" s="36" t="str">
        <f t="shared" si="112"/>
        <v/>
      </c>
      <c r="AL208" s="36" t="str">
        <f t="shared" si="113"/>
        <v/>
      </c>
      <c r="AM208" s="55"/>
      <c r="AN208" s="34"/>
      <c r="AO208" s="148"/>
      <c r="AP208" s="34"/>
      <c r="AQ208" s="32" t="str">
        <f t="shared" si="114"/>
        <v/>
      </c>
      <c r="AR208" s="34"/>
      <c r="AS208" s="32" t="str">
        <f t="shared" si="115"/>
        <v/>
      </c>
      <c r="AT208" s="34"/>
      <c r="AU208" s="32" t="str">
        <f t="shared" si="116"/>
        <v/>
      </c>
      <c r="AV208" s="35"/>
      <c r="AW208" s="36" t="str">
        <f t="shared" si="117"/>
        <v/>
      </c>
      <c r="AX208" s="36" t="str">
        <f t="shared" si="118"/>
        <v/>
      </c>
      <c r="AY208" s="36" t="str">
        <f t="shared" si="119"/>
        <v/>
      </c>
      <c r="AZ208" s="55"/>
      <c r="BA208" s="34"/>
      <c r="BB208" s="148"/>
      <c r="BC208" s="34"/>
      <c r="BD208" s="32" t="str">
        <f t="shared" si="120"/>
        <v/>
      </c>
      <c r="BE208" s="34"/>
      <c r="BF208" s="32" t="str">
        <f t="shared" si="121"/>
        <v/>
      </c>
      <c r="BG208" s="34"/>
      <c r="BH208" s="32" t="str">
        <f t="shared" si="122"/>
        <v/>
      </c>
      <c r="BI208" s="34"/>
      <c r="BJ208" s="36" t="str">
        <f t="shared" si="123"/>
        <v/>
      </c>
      <c r="BK208" s="36" t="str">
        <f t="shared" si="124"/>
        <v/>
      </c>
      <c r="BL208" s="36" t="str">
        <f t="shared" si="125"/>
        <v/>
      </c>
      <c r="BM208" s="55"/>
      <c r="BN208" s="36" t="str">
        <f t="shared" si="126"/>
        <v/>
      </c>
      <c r="BO208" s="36" t="str">
        <f t="shared" si="127"/>
        <v/>
      </c>
      <c r="BP208" s="31"/>
      <c r="BQ208" s="38"/>
      <c r="BS208" s="120" t="e">
        <f t="shared" ca="1" si="98"/>
        <v>#REF!</v>
      </c>
      <c r="BT208" s="120" t="e">
        <f t="shared" ca="1" si="99"/>
        <v>#VALUE!</v>
      </c>
    </row>
    <row r="209" spans="1:72" s="10" customFormat="1" ht="25" customHeight="1" x14ac:dyDescent="0.2">
      <c r="A209" s="52" t="str">
        <f>IFERROR(IF(#REF!&lt;&gt;"",A208+1,""),"")</f>
        <v/>
      </c>
      <c r="B209" s="157" t="e">
        <f>CONCATENATE(#REF!,"-",#REF!,"--",F209,"---",#REF!)</f>
        <v>#REF!</v>
      </c>
      <c r="C209" s="157" t="e">
        <f t="shared" ca="1" si="97"/>
        <v>#VALUE!</v>
      </c>
      <c r="D209" s="29"/>
      <c r="E209" s="155" t="e">
        <f t="shared" si="100"/>
        <v>#VALUE!</v>
      </c>
      <c r="F209" s="155" t="e">
        <f t="shared" si="101"/>
        <v>#VALUE!</v>
      </c>
      <c r="G209" s="126"/>
      <c r="H209" s="151" t="e">
        <f ca="1">VLOOKUP(G209,CatProd!B:G,6,FALSE)</f>
        <v>#N/A</v>
      </c>
      <c r="I209" s="127"/>
      <c r="J209" s="175" t="e">
        <f ca="1">VLOOKUP(CONCATENATE(H209,"-",I209),CatProdSpec!H:I,2,FALSE)</f>
        <v>#N/A</v>
      </c>
      <c r="K209" s="51" t="str">
        <f ca="1">IFERROR(IF(OR(D209="",VLOOKUP(D209,CatCostInp!$E$2:$K$88,7,FALSE)=0),"",VLOOKUP(D209,CatCostInp!$E$2:$K$88,7,FALSE)),"")</f>
        <v/>
      </c>
      <c r="L209" s="30"/>
      <c r="M209" s="1" t="str">
        <f ca="1">IF(L209=Setup!$C$10,"Grant",IF(Pharmaceuticals!L209=Setup!$C$11,"Local",IF(Pharmaceuticals!L209=Setup!$C$12,"Other","")))</f>
        <v/>
      </c>
      <c r="N209" s="34"/>
      <c r="O209" s="148"/>
      <c r="P209" s="33"/>
      <c r="Q209" s="36" t="str">
        <f t="shared" si="102"/>
        <v/>
      </c>
      <c r="R209" s="35"/>
      <c r="S209" s="32" t="str">
        <f t="shared" si="103"/>
        <v/>
      </c>
      <c r="T209" s="34"/>
      <c r="U209" s="32" t="str">
        <f t="shared" si="104"/>
        <v/>
      </c>
      <c r="V209" s="35"/>
      <c r="W209" s="36" t="str">
        <f t="shared" si="105"/>
        <v/>
      </c>
      <c r="X209" s="36" t="str">
        <f t="shared" si="106"/>
        <v/>
      </c>
      <c r="Y209" s="36" t="str">
        <f t="shared" si="107"/>
        <v/>
      </c>
      <c r="Z209" s="55"/>
      <c r="AA209" s="37"/>
      <c r="AB209" s="148"/>
      <c r="AC209" s="35"/>
      <c r="AD209" s="32" t="str">
        <f t="shared" si="108"/>
        <v/>
      </c>
      <c r="AE209" s="35"/>
      <c r="AF209" s="32" t="str">
        <f t="shared" si="109"/>
        <v/>
      </c>
      <c r="AG209" s="35"/>
      <c r="AH209" s="32" t="str">
        <f t="shared" si="110"/>
        <v/>
      </c>
      <c r="AI209" s="34"/>
      <c r="AJ209" s="36" t="str">
        <f t="shared" si="111"/>
        <v/>
      </c>
      <c r="AK209" s="36" t="str">
        <f t="shared" si="112"/>
        <v/>
      </c>
      <c r="AL209" s="36" t="str">
        <f t="shared" si="113"/>
        <v/>
      </c>
      <c r="AM209" s="55"/>
      <c r="AN209" s="34"/>
      <c r="AO209" s="148"/>
      <c r="AP209" s="34"/>
      <c r="AQ209" s="32" t="str">
        <f t="shared" si="114"/>
        <v/>
      </c>
      <c r="AR209" s="34"/>
      <c r="AS209" s="32" t="str">
        <f t="shared" si="115"/>
        <v/>
      </c>
      <c r="AT209" s="34"/>
      <c r="AU209" s="32" t="str">
        <f t="shared" si="116"/>
        <v/>
      </c>
      <c r="AV209" s="35"/>
      <c r="AW209" s="36" t="str">
        <f t="shared" si="117"/>
        <v/>
      </c>
      <c r="AX209" s="36" t="str">
        <f t="shared" si="118"/>
        <v/>
      </c>
      <c r="AY209" s="36" t="str">
        <f t="shared" si="119"/>
        <v/>
      </c>
      <c r="AZ209" s="55"/>
      <c r="BA209" s="34"/>
      <c r="BB209" s="148"/>
      <c r="BC209" s="34"/>
      <c r="BD209" s="32" t="str">
        <f t="shared" si="120"/>
        <v/>
      </c>
      <c r="BE209" s="34"/>
      <c r="BF209" s="32" t="str">
        <f t="shared" si="121"/>
        <v/>
      </c>
      <c r="BG209" s="34"/>
      <c r="BH209" s="32" t="str">
        <f t="shared" si="122"/>
        <v/>
      </c>
      <c r="BI209" s="34"/>
      <c r="BJ209" s="36" t="str">
        <f t="shared" si="123"/>
        <v/>
      </c>
      <c r="BK209" s="36" t="str">
        <f t="shared" si="124"/>
        <v/>
      </c>
      <c r="BL209" s="36" t="str">
        <f t="shared" si="125"/>
        <v/>
      </c>
      <c r="BM209" s="55"/>
      <c r="BN209" s="36" t="str">
        <f t="shared" si="126"/>
        <v/>
      </c>
      <c r="BO209" s="36" t="str">
        <f t="shared" si="127"/>
        <v/>
      </c>
      <c r="BP209" s="31"/>
      <c r="BQ209" s="38"/>
      <c r="BS209" s="120" t="e">
        <f t="shared" ca="1" si="98"/>
        <v>#REF!</v>
      </c>
      <c r="BT209" s="120" t="e">
        <f t="shared" ca="1" si="99"/>
        <v>#VALUE!</v>
      </c>
    </row>
    <row r="210" spans="1:72" s="10" customFormat="1" ht="25" customHeight="1" x14ac:dyDescent="0.2">
      <c r="A210" s="52" t="str">
        <f>IFERROR(IF(#REF!&lt;&gt;"",A209+1,""),"")</f>
        <v/>
      </c>
      <c r="B210" s="157" t="e">
        <f>CONCATENATE(#REF!,"-",#REF!,"--",F210,"---",#REF!)</f>
        <v>#REF!</v>
      </c>
      <c r="C210" s="157" t="e">
        <f t="shared" ca="1" si="97"/>
        <v>#VALUE!</v>
      </c>
      <c r="D210" s="29"/>
      <c r="E210" s="155" t="e">
        <f t="shared" si="100"/>
        <v>#VALUE!</v>
      </c>
      <c r="F210" s="155" t="e">
        <f t="shared" si="101"/>
        <v>#VALUE!</v>
      </c>
      <c r="G210" s="126"/>
      <c r="H210" s="151" t="e">
        <f ca="1">VLOOKUP(G210,CatProd!B:G,6,FALSE)</f>
        <v>#N/A</v>
      </c>
      <c r="I210" s="127"/>
      <c r="J210" s="175" t="e">
        <f ca="1">VLOOKUP(CONCATENATE(H210,"-",I210),CatProdSpec!H:I,2,FALSE)</f>
        <v>#N/A</v>
      </c>
      <c r="K210" s="51" t="str">
        <f ca="1">IFERROR(IF(OR(D210="",VLOOKUP(D210,CatCostInp!$E$2:$K$88,7,FALSE)=0),"",VLOOKUP(D210,CatCostInp!$E$2:$K$88,7,FALSE)),"")</f>
        <v/>
      </c>
      <c r="L210" s="30"/>
      <c r="M210" s="1" t="str">
        <f ca="1">IF(L210=Setup!$C$10,"Grant",IF(Pharmaceuticals!L210=Setup!$C$11,"Local",IF(Pharmaceuticals!L210=Setup!$C$12,"Other","")))</f>
        <v/>
      </c>
      <c r="N210" s="34"/>
      <c r="O210" s="148"/>
      <c r="P210" s="33"/>
      <c r="Q210" s="36" t="str">
        <f t="shared" si="102"/>
        <v/>
      </c>
      <c r="R210" s="35"/>
      <c r="S210" s="32" t="str">
        <f t="shared" si="103"/>
        <v/>
      </c>
      <c r="T210" s="34"/>
      <c r="U210" s="32" t="str">
        <f t="shared" si="104"/>
        <v/>
      </c>
      <c r="V210" s="35"/>
      <c r="W210" s="36" t="str">
        <f t="shared" si="105"/>
        <v/>
      </c>
      <c r="X210" s="36" t="str">
        <f t="shared" si="106"/>
        <v/>
      </c>
      <c r="Y210" s="36" t="str">
        <f t="shared" si="107"/>
        <v/>
      </c>
      <c r="Z210" s="55"/>
      <c r="AA210" s="37"/>
      <c r="AB210" s="148"/>
      <c r="AC210" s="35"/>
      <c r="AD210" s="32" t="str">
        <f t="shared" si="108"/>
        <v/>
      </c>
      <c r="AE210" s="35"/>
      <c r="AF210" s="32" t="str">
        <f t="shared" si="109"/>
        <v/>
      </c>
      <c r="AG210" s="35"/>
      <c r="AH210" s="32" t="str">
        <f t="shared" si="110"/>
        <v/>
      </c>
      <c r="AI210" s="34"/>
      <c r="AJ210" s="36" t="str">
        <f t="shared" si="111"/>
        <v/>
      </c>
      <c r="AK210" s="36" t="str">
        <f t="shared" si="112"/>
        <v/>
      </c>
      <c r="AL210" s="36" t="str">
        <f t="shared" si="113"/>
        <v/>
      </c>
      <c r="AM210" s="55"/>
      <c r="AN210" s="34"/>
      <c r="AO210" s="148"/>
      <c r="AP210" s="34"/>
      <c r="AQ210" s="32" t="str">
        <f t="shared" si="114"/>
        <v/>
      </c>
      <c r="AR210" s="34"/>
      <c r="AS210" s="32" t="str">
        <f t="shared" si="115"/>
        <v/>
      </c>
      <c r="AT210" s="34"/>
      <c r="AU210" s="32" t="str">
        <f t="shared" si="116"/>
        <v/>
      </c>
      <c r="AV210" s="35"/>
      <c r="AW210" s="36" t="str">
        <f t="shared" si="117"/>
        <v/>
      </c>
      <c r="AX210" s="36" t="str">
        <f t="shared" si="118"/>
        <v/>
      </c>
      <c r="AY210" s="36" t="str">
        <f t="shared" si="119"/>
        <v/>
      </c>
      <c r="AZ210" s="55"/>
      <c r="BA210" s="34"/>
      <c r="BB210" s="148"/>
      <c r="BC210" s="34"/>
      <c r="BD210" s="32" t="str">
        <f t="shared" si="120"/>
        <v/>
      </c>
      <c r="BE210" s="34"/>
      <c r="BF210" s="32" t="str">
        <f t="shared" si="121"/>
        <v/>
      </c>
      <c r="BG210" s="34"/>
      <c r="BH210" s="32" t="str">
        <f t="shared" si="122"/>
        <v/>
      </c>
      <c r="BI210" s="34"/>
      <c r="BJ210" s="36" t="str">
        <f t="shared" si="123"/>
        <v/>
      </c>
      <c r="BK210" s="36" t="str">
        <f t="shared" si="124"/>
        <v/>
      </c>
      <c r="BL210" s="36" t="str">
        <f t="shared" si="125"/>
        <v/>
      </c>
      <c r="BM210" s="55"/>
      <c r="BN210" s="36" t="str">
        <f t="shared" si="126"/>
        <v/>
      </c>
      <c r="BO210" s="36" t="str">
        <f t="shared" si="127"/>
        <v/>
      </c>
      <c r="BP210" s="31"/>
      <c r="BQ210" s="38"/>
      <c r="BS210" s="120" t="e">
        <f t="shared" ca="1" si="98"/>
        <v>#REF!</v>
      </c>
      <c r="BT210" s="120" t="e">
        <f t="shared" ca="1" si="99"/>
        <v>#VALUE!</v>
      </c>
    </row>
    <row r="211" spans="1:72" s="10" customFormat="1" ht="25" customHeight="1" x14ac:dyDescent="0.2">
      <c r="A211" s="52" t="str">
        <f>IFERROR(IF(#REF!&lt;&gt;"",A210+1,""),"")</f>
        <v/>
      </c>
      <c r="B211" s="157" t="e">
        <f>CONCATENATE(#REF!,"-",#REF!,"--",F211,"---",#REF!)</f>
        <v>#REF!</v>
      </c>
      <c r="C211" s="157" t="e">
        <f t="shared" ca="1" si="97"/>
        <v>#VALUE!</v>
      </c>
      <c r="D211" s="29"/>
      <c r="E211" s="155" t="e">
        <f t="shared" si="100"/>
        <v>#VALUE!</v>
      </c>
      <c r="F211" s="155" t="e">
        <f t="shared" si="101"/>
        <v>#VALUE!</v>
      </c>
      <c r="G211" s="126"/>
      <c r="H211" s="151" t="e">
        <f ca="1">VLOOKUP(G211,CatProd!B:G,6,FALSE)</f>
        <v>#N/A</v>
      </c>
      <c r="I211" s="127"/>
      <c r="J211" s="175" t="e">
        <f ca="1">VLOOKUP(CONCATENATE(H211,"-",I211),CatProdSpec!H:I,2,FALSE)</f>
        <v>#N/A</v>
      </c>
      <c r="K211" s="51" t="str">
        <f ca="1">IFERROR(IF(OR(D211="",VLOOKUP(D211,CatCostInp!$E$2:$K$88,7,FALSE)=0),"",VLOOKUP(D211,CatCostInp!$E$2:$K$88,7,FALSE)),"")</f>
        <v/>
      </c>
      <c r="L211" s="30"/>
      <c r="M211" s="1" t="str">
        <f ca="1">IF(L211=Setup!$C$10,"Grant",IF(Pharmaceuticals!L211=Setup!$C$11,"Local",IF(Pharmaceuticals!L211=Setup!$C$12,"Other","")))</f>
        <v/>
      </c>
      <c r="N211" s="34"/>
      <c r="O211" s="148"/>
      <c r="P211" s="33"/>
      <c r="Q211" s="36" t="str">
        <f t="shared" si="102"/>
        <v/>
      </c>
      <c r="R211" s="35"/>
      <c r="S211" s="32" t="str">
        <f t="shared" si="103"/>
        <v/>
      </c>
      <c r="T211" s="34"/>
      <c r="U211" s="32" t="str">
        <f t="shared" si="104"/>
        <v/>
      </c>
      <c r="V211" s="35"/>
      <c r="W211" s="36" t="str">
        <f t="shared" si="105"/>
        <v/>
      </c>
      <c r="X211" s="36" t="str">
        <f t="shared" si="106"/>
        <v/>
      </c>
      <c r="Y211" s="36" t="str">
        <f t="shared" si="107"/>
        <v/>
      </c>
      <c r="Z211" s="55"/>
      <c r="AA211" s="37"/>
      <c r="AB211" s="148"/>
      <c r="AC211" s="35"/>
      <c r="AD211" s="32" t="str">
        <f t="shared" si="108"/>
        <v/>
      </c>
      <c r="AE211" s="35"/>
      <c r="AF211" s="32" t="str">
        <f t="shared" si="109"/>
        <v/>
      </c>
      <c r="AG211" s="35"/>
      <c r="AH211" s="32" t="str">
        <f t="shared" si="110"/>
        <v/>
      </c>
      <c r="AI211" s="34"/>
      <c r="AJ211" s="36" t="str">
        <f t="shared" si="111"/>
        <v/>
      </c>
      <c r="AK211" s="36" t="str">
        <f t="shared" si="112"/>
        <v/>
      </c>
      <c r="AL211" s="36" t="str">
        <f t="shared" si="113"/>
        <v/>
      </c>
      <c r="AM211" s="55"/>
      <c r="AN211" s="34"/>
      <c r="AO211" s="148"/>
      <c r="AP211" s="34"/>
      <c r="AQ211" s="32" t="str">
        <f t="shared" si="114"/>
        <v/>
      </c>
      <c r="AR211" s="34"/>
      <c r="AS211" s="32" t="str">
        <f t="shared" si="115"/>
        <v/>
      </c>
      <c r="AT211" s="34"/>
      <c r="AU211" s="32" t="str">
        <f t="shared" si="116"/>
        <v/>
      </c>
      <c r="AV211" s="35"/>
      <c r="AW211" s="36" t="str">
        <f t="shared" si="117"/>
        <v/>
      </c>
      <c r="AX211" s="36" t="str">
        <f t="shared" si="118"/>
        <v/>
      </c>
      <c r="AY211" s="36" t="str">
        <f t="shared" si="119"/>
        <v/>
      </c>
      <c r="AZ211" s="55"/>
      <c r="BA211" s="34"/>
      <c r="BB211" s="148"/>
      <c r="BC211" s="34"/>
      <c r="BD211" s="32" t="str">
        <f t="shared" si="120"/>
        <v/>
      </c>
      <c r="BE211" s="34"/>
      <c r="BF211" s="32" t="str">
        <f t="shared" si="121"/>
        <v/>
      </c>
      <c r="BG211" s="34"/>
      <c r="BH211" s="32" t="str">
        <f t="shared" si="122"/>
        <v/>
      </c>
      <c r="BI211" s="34"/>
      <c r="BJ211" s="36" t="str">
        <f t="shared" si="123"/>
        <v/>
      </c>
      <c r="BK211" s="36" t="str">
        <f t="shared" si="124"/>
        <v/>
      </c>
      <c r="BL211" s="36" t="str">
        <f t="shared" si="125"/>
        <v/>
      </c>
      <c r="BM211" s="55"/>
      <c r="BN211" s="36" t="str">
        <f t="shared" si="126"/>
        <v/>
      </c>
      <c r="BO211" s="36" t="str">
        <f t="shared" si="127"/>
        <v/>
      </c>
      <c r="BP211" s="31"/>
      <c r="BQ211" s="38"/>
      <c r="BS211" s="120" t="e">
        <f t="shared" ca="1" si="98"/>
        <v>#REF!</v>
      </c>
      <c r="BT211" s="120" t="e">
        <f t="shared" ca="1" si="99"/>
        <v>#VALUE!</v>
      </c>
    </row>
    <row r="212" spans="1:72" s="10" customFormat="1" ht="25" customHeight="1" x14ac:dyDescent="0.2">
      <c r="A212" s="52" t="str">
        <f>IFERROR(IF(#REF!&lt;&gt;"",A211+1,""),"")</f>
        <v/>
      </c>
      <c r="B212" s="157" t="e">
        <f>CONCATENATE(#REF!,"-",#REF!,"--",F212,"---",#REF!)</f>
        <v>#REF!</v>
      </c>
      <c r="C212" s="157" t="e">
        <f t="shared" ca="1" si="97"/>
        <v>#VALUE!</v>
      </c>
      <c r="D212" s="29"/>
      <c r="E212" s="155" t="e">
        <f t="shared" si="100"/>
        <v>#VALUE!</v>
      </c>
      <c r="F212" s="155" t="e">
        <f t="shared" si="101"/>
        <v>#VALUE!</v>
      </c>
      <c r="G212" s="126"/>
      <c r="H212" s="151" t="e">
        <f ca="1">VLOOKUP(G212,CatProd!B:G,6,FALSE)</f>
        <v>#N/A</v>
      </c>
      <c r="I212" s="127"/>
      <c r="J212" s="175" t="e">
        <f ca="1">VLOOKUP(CONCATENATE(H212,"-",I212),CatProdSpec!H:I,2,FALSE)</f>
        <v>#N/A</v>
      </c>
      <c r="K212" s="51" t="str">
        <f ca="1">IFERROR(IF(OR(D212="",VLOOKUP(D212,CatCostInp!$E$2:$K$88,7,FALSE)=0),"",VLOOKUP(D212,CatCostInp!$E$2:$K$88,7,FALSE)),"")</f>
        <v/>
      </c>
      <c r="L212" s="30"/>
      <c r="M212" s="1" t="str">
        <f ca="1">IF(L212=Setup!$C$10,"Grant",IF(Pharmaceuticals!L212=Setup!$C$11,"Local",IF(Pharmaceuticals!L212=Setup!$C$12,"Other","")))</f>
        <v/>
      </c>
      <c r="N212" s="34"/>
      <c r="O212" s="148"/>
      <c r="P212" s="33"/>
      <c r="Q212" s="36" t="str">
        <f t="shared" si="102"/>
        <v/>
      </c>
      <c r="R212" s="35"/>
      <c r="S212" s="32" t="str">
        <f t="shared" si="103"/>
        <v/>
      </c>
      <c r="T212" s="34"/>
      <c r="U212" s="32" t="str">
        <f t="shared" si="104"/>
        <v/>
      </c>
      <c r="V212" s="35"/>
      <c r="W212" s="36" t="str">
        <f t="shared" si="105"/>
        <v/>
      </c>
      <c r="X212" s="36" t="str">
        <f t="shared" si="106"/>
        <v/>
      </c>
      <c r="Y212" s="36" t="str">
        <f t="shared" si="107"/>
        <v/>
      </c>
      <c r="Z212" s="55"/>
      <c r="AA212" s="37"/>
      <c r="AB212" s="148"/>
      <c r="AC212" s="35"/>
      <c r="AD212" s="32" t="str">
        <f t="shared" si="108"/>
        <v/>
      </c>
      <c r="AE212" s="35"/>
      <c r="AF212" s="32" t="str">
        <f t="shared" si="109"/>
        <v/>
      </c>
      <c r="AG212" s="35"/>
      <c r="AH212" s="32" t="str">
        <f t="shared" si="110"/>
        <v/>
      </c>
      <c r="AI212" s="34"/>
      <c r="AJ212" s="36" t="str">
        <f t="shared" si="111"/>
        <v/>
      </c>
      <c r="AK212" s="36" t="str">
        <f t="shared" si="112"/>
        <v/>
      </c>
      <c r="AL212" s="36" t="str">
        <f t="shared" si="113"/>
        <v/>
      </c>
      <c r="AM212" s="55"/>
      <c r="AN212" s="34"/>
      <c r="AO212" s="148"/>
      <c r="AP212" s="34"/>
      <c r="AQ212" s="32" t="str">
        <f t="shared" si="114"/>
        <v/>
      </c>
      <c r="AR212" s="34"/>
      <c r="AS212" s="32" t="str">
        <f t="shared" si="115"/>
        <v/>
      </c>
      <c r="AT212" s="34"/>
      <c r="AU212" s="32" t="str">
        <f t="shared" si="116"/>
        <v/>
      </c>
      <c r="AV212" s="35"/>
      <c r="AW212" s="36" t="str">
        <f t="shared" si="117"/>
        <v/>
      </c>
      <c r="AX212" s="36" t="str">
        <f t="shared" si="118"/>
        <v/>
      </c>
      <c r="AY212" s="36" t="str">
        <f t="shared" si="119"/>
        <v/>
      </c>
      <c r="AZ212" s="55"/>
      <c r="BA212" s="34"/>
      <c r="BB212" s="148"/>
      <c r="BC212" s="34"/>
      <c r="BD212" s="32" t="str">
        <f t="shared" si="120"/>
        <v/>
      </c>
      <c r="BE212" s="34"/>
      <c r="BF212" s="32" t="str">
        <f t="shared" si="121"/>
        <v/>
      </c>
      <c r="BG212" s="34"/>
      <c r="BH212" s="32" t="str">
        <f t="shared" si="122"/>
        <v/>
      </c>
      <c r="BI212" s="34"/>
      <c r="BJ212" s="36" t="str">
        <f t="shared" si="123"/>
        <v/>
      </c>
      <c r="BK212" s="36" t="str">
        <f t="shared" si="124"/>
        <v/>
      </c>
      <c r="BL212" s="36" t="str">
        <f t="shared" si="125"/>
        <v/>
      </c>
      <c r="BM212" s="55"/>
      <c r="BN212" s="36" t="str">
        <f t="shared" si="126"/>
        <v/>
      </c>
      <c r="BO212" s="36" t="str">
        <f t="shared" si="127"/>
        <v/>
      </c>
      <c r="BP212" s="31"/>
      <c r="BQ212" s="38"/>
      <c r="BS212" s="120" t="e">
        <f t="shared" ca="1" si="98"/>
        <v>#REF!</v>
      </c>
      <c r="BT212" s="120" t="e">
        <f t="shared" ca="1" si="99"/>
        <v>#VALUE!</v>
      </c>
    </row>
    <row r="213" spans="1:72" s="10" customFormat="1" ht="25" customHeight="1" x14ac:dyDescent="0.2">
      <c r="A213" s="52" t="str">
        <f>IFERROR(IF(#REF!&lt;&gt;"",A212+1,""),"")</f>
        <v/>
      </c>
      <c r="B213" s="157" t="e">
        <f>CONCATENATE(#REF!,"-",#REF!,"--",F213,"---",#REF!)</f>
        <v>#REF!</v>
      </c>
      <c r="C213" s="157" t="e">
        <f t="shared" ca="1" si="97"/>
        <v>#VALUE!</v>
      </c>
      <c r="D213" s="29"/>
      <c r="E213" s="155" t="e">
        <f t="shared" si="100"/>
        <v>#VALUE!</v>
      </c>
      <c r="F213" s="155" t="e">
        <f t="shared" si="101"/>
        <v>#VALUE!</v>
      </c>
      <c r="G213" s="126"/>
      <c r="H213" s="151" t="e">
        <f ca="1">VLOOKUP(G213,CatProd!B:G,6,FALSE)</f>
        <v>#N/A</v>
      </c>
      <c r="I213" s="127"/>
      <c r="J213" s="175" t="e">
        <f ca="1">VLOOKUP(CONCATENATE(H213,"-",I213),CatProdSpec!H:I,2,FALSE)</f>
        <v>#N/A</v>
      </c>
      <c r="K213" s="51" t="str">
        <f ca="1">IFERROR(IF(OR(D213="",VLOOKUP(D213,CatCostInp!$E$2:$K$88,7,FALSE)=0),"",VLOOKUP(D213,CatCostInp!$E$2:$K$88,7,FALSE)),"")</f>
        <v/>
      </c>
      <c r="L213" s="30"/>
      <c r="M213" s="1" t="str">
        <f ca="1">IF(L213=Setup!$C$10,"Grant",IF(Pharmaceuticals!L213=Setup!$C$11,"Local",IF(Pharmaceuticals!L213=Setup!$C$12,"Other","")))</f>
        <v/>
      </c>
      <c r="N213" s="34"/>
      <c r="O213" s="148"/>
      <c r="P213" s="33"/>
      <c r="Q213" s="36" t="str">
        <f t="shared" si="102"/>
        <v/>
      </c>
      <c r="R213" s="35"/>
      <c r="S213" s="32" t="str">
        <f t="shared" si="103"/>
        <v/>
      </c>
      <c r="T213" s="34"/>
      <c r="U213" s="32" t="str">
        <f t="shared" si="104"/>
        <v/>
      </c>
      <c r="V213" s="35"/>
      <c r="W213" s="36" t="str">
        <f t="shared" si="105"/>
        <v/>
      </c>
      <c r="X213" s="36" t="str">
        <f t="shared" si="106"/>
        <v/>
      </c>
      <c r="Y213" s="36" t="str">
        <f t="shared" si="107"/>
        <v/>
      </c>
      <c r="Z213" s="55"/>
      <c r="AA213" s="37"/>
      <c r="AB213" s="148"/>
      <c r="AC213" s="35"/>
      <c r="AD213" s="32" t="str">
        <f t="shared" si="108"/>
        <v/>
      </c>
      <c r="AE213" s="35"/>
      <c r="AF213" s="32" t="str">
        <f t="shared" si="109"/>
        <v/>
      </c>
      <c r="AG213" s="35"/>
      <c r="AH213" s="32" t="str">
        <f t="shared" si="110"/>
        <v/>
      </c>
      <c r="AI213" s="34"/>
      <c r="AJ213" s="36" t="str">
        <f t="shared" si="111"/>
        <v/>
      </c>
      <c r="AK213" s="36" t="str">
        <f t="shared" si="112"/>
        <v/>
      </c>
      <c r="AL213" s="36" t="str">
        <f t="shared" si="113"/>
        <v/>
      </c>
      <c r="AM213" s="55"/>
      <c r="AN213" s="34"/>
      <c r="AO213" s="148"/>
      <c r="AP213" s="34"/>
      <c r="AQ213" s="32" t="str">
        <f t="shared" si="114"/>
        <v/>
      </c>
      <c r="AR213" s="34"/>
      <c r="AS213" s="32" t="str">
        <f t="shared" si="115"/>
        <v/>
      </c>
      <c r="AT213" s="34"/>
      <c r="AU213" s="32" t="str">
        <f t="shared" si="116"/>
        <v/>
      </c>
      <c r="AV213" s="35"/>
      <c r="AW213" s="36" t="str">
        <f t="shared" si="117"/>
        <v/>
      </c>
      <c r="AX213" s="36" t="str">
        <f t="shared" si="118"/>
        <v/>
      </c>
      <c r="AY213" s="36" t="str">
        <f t="shared" si="119"/>
        <v/>
      </c>
      <c r="AZ213" s="55"/>
      <c r="BA213" s="34"/>
      <c r="BB213" s="148"/>
      <c r="BC213" s="34"/>
      <c r="BD213" s="32" t="str">
        <f t="shared" si="120"/>
        <v/>
      </c>
      <c r="BE213" s="34"/>
      <c r="BF213" s="32" t="str">
        <f t="shared" si="121"/>
        <v/>
      </c>
      <c r="BG213" s="34"/>
      <c r="BH213" s="32" t="str">
        <f t="shared" si="122"/>
        <v/>
      </c>
      <c r="BI213" s="34"/>
      <c r="BJ213" s="36" t="str">
        <f t="shared" si="123"/>
        <v/>
      </c>
      <c r="BK213" s="36" t="str">
        <f t="shared" si="124"/>
        <v/>
      </c>
      <c r="BL213" s="36" t="str">
        <f t="shared" si="125"/>
        <v/>
      </c>
      <c r="BM213" s="55"/>
      <c r="BN213" s="36" t="str">
        <f t="shared" si="126"/>
        <v/>
      </c>
      <c r="BO213" s="36" t="str">
        <f t="shared" si="127"/>
        <v/>
      </c>
      <c r="BP213" s="31"/>
      <c r="BQ213" s="38"/>
      <c r="BS213" s="120" t="e">
        <f t="shared" ca="1" si="98"/>
        <v>#REF!</v>
      </c>
      <c r="BT213" s="120" t="e">
        <f t="shared" ca="1" si="99"/>
        <v>#VALUE!</v>
      </c>
    </row>
    <row r="214" spans="1:72" s="10" customFormat="1" ht="25" customHeight="1" x14ac:dyDescent="0.2">
      <c r="A214" s="52" t="str">
        <f>IFERROR(IF(#REF!&lt;&gt;"",A213+1,""),"")</f>
        <v/>
      </c>
      <c r="B214" s="157" t="e">
        <f>CONCATENATE(#REF!,"-",#REF!,"--",F214,"---",#REF!)</f>
        <v>#REF!</v>
      </c>
      <c r="C214" s="157" t="e">
        <f t="shared" ca="1" si="97"/>
        <v>#VALUE!</v>
      </c>
      <c r="D214" s="29"/>
      <c r="E214" s="155" t="e">
        <f t="shared" si="100"/>
        <v>#VALUE!</v>
      </c>
      <c r="F214" s="155" t="e">
        <f t="shared" si="101"/>
        <v>#VALUE!</v>
      </c>
      <c r="G214" s="126"/>
      <c r="H214" s="151" t="e">
        <f ca="1">VLOOKUP(G214,CatProd!B:G,6,FALSE)</f>
        <v>#N/A</v>
      </c>
      <c r="I214" s="127"/>
      <c r="J214" s="175" t="e">
        <f ca="1">VLOOKUP(CONCATENATE(H214,"-",I214),CatProdSpec!H:I,2,FALSE)</f>
        <v>#N/A</v>
      </c>
      <c r="K214" s="51" t="str">
        <f ca="1">IFERROR(IF(OR(D214="",VLOOKUP(D214,CatCostInp!$E$2:$K$88,7,FALSE)=0),"",VLOOKUP(D214,CatCostInp!$E$2:$K$88,7,FALSE)),"")</f>
        <v/>
      </c>
      <c r="L214" s="30"/>
      <c r="M214" s="1" t="str">
        <f ca="1">IF(L214=Setup!$C$10,"Grant",IF(Pharmaceuticals!L214=Setup!$C$11,"Local",IF(Pharmaceuticals!L214=Setup!$C$12,"Other","")))</f>
        <v/>
      </c>
      <c r="N214" s="34"/>
      <c r="O214" s="148"/>
      <c r="P214" s="33"/>
      <c r="Q214" s="36" t="str">
        <f t="shared" si="102"/>
        <v/>
      </c>
      <c r="R214" s="35"/>
      <c r="S214" s="32" t="str">
        <f t="shared" si="103"/>
        <v/>
      </c>
      <c r="T214" s="34"/>
      <c r="U214" s="32" t="str">
        <f t="shared" si="104"/>
        <v/>
      </c>
      <c r="V214" s="35"/>
      <c r="W214" s="36" t="str">
        <f t="shared" si="105"/>
        <v/>
      </c>
      <c r="X214" s="36" t="str">
        <f t="shared" si="106"/>
        <v/>
      </c>
      <c r="Y214" s="36" t="str">
        <f t="shared" si="107"/>
        <v/>
      </c>
      <c r="Z214" s="55"/>
      <c r="AA214" s="37"/>
      <c r="AB214" s="148"/>
      <c r="AC214" s="35"/>
      <c r="AD214" s="32" t="str">
        <f t="shared" si="108"/>
        <v/>
      </c>
      <c r="AE214" s="35"/>
      <c r="AF214" s="32" t="str">
        <f t="shared" si="109"/>
        <v/>
      </c>
      <c r="AG214" s="35"/>
      <c r="AH214" s="32" t="str">
        <f t="shared" si="110"/>
        <v/>
      </c>
      <c r="AI214" s="34"/>
      <c r="AJ214" s="36" t="str">
        <f t="shared" si="111"/>
        <v/>
      </c>
      <c r="AK214" s="36" t="str">
        <f t="shared" si="112"/>
        <v/>
      </c>
      <c r="AL214" s="36" t="str">
        <f t="shared" si="113"/>
        <v/>
      </c>
      <c r="AM214" s="55"/>
      <c r="AN214" s="34"/>
      <c r="AO214" s="148"/>
      <c r="AP214" s="34"/>
      <c r="AQ214" s="32" t="str">
        <f t="shared" si="114"/>
        <v/>
      </c>
      <c r="AR214" s="34"/>
      <c r="AS214" s="32" t="str">
        <f t="shared" si="115"/>
        <v/>
      </c>
      <c r="AT214" s="34"/>
      <c r="AU214" s="32" t="str">
        <f t="shared" si="116"/>
        <v/>
      </c>
      <c r="AV214" s="35"/>
      <c r="AW214" s="36" t="str">
        <f t="shared" si="117"/>
        <v/>
      </c>
      <c r="AX214" s="36" t="str">
        <f t="shared" si="118"/>
        <v/>
      </c>
      <c r="AY214" s="36" t="str">
        <f t="shared" si="119"/>
        <v/>
      </c>
      <c r="AZ214" s="55"/>
      <c r="BA214" s="34"/>
      <c r="BB214" s="148"/>
      <c r="BC214" s="34"/>
      <c r="BD214" s="32" t="str">
        <f t="shared" si="120"/>
        <v/>
      </c>
      <c r="BE214" s="34"/>
      <c r="BF214" s="32" t="str">
        <f t="shared" si="121"/>
        <v/>
      </c>
      <c r="BG214" s="34"/>
      <c r="BH214" s="32" t="str">
        <f t="shared" si="122"/>
        <v/>
      </c>
      <c r="BI214" s="34"/>
      <c r="BJ214" s="36" t="str">
        <f t="shared" si="123"/>
        <v/>
      </c>
      <c r="BK214" s="36" t="str">
        <f t="shared" si="124"/>
        <v/>
      </c>
      <c r="BL214" s="36" t="str">
        <f t="shared" si="125"/>
        <v/>
      </c>
      <c r="BM214" s="55"/>
      <c r="BN214" s="36" t="str">
        <f t="shared" si="126"/>
        <v/>
      </c>
      <c r="BO214" s="36" t="str">
        <f t="shared" si="127"/>
        <v/>
      </c>
      <c r="BP214" s="31"/>
      <c r="BQ214" s="38"/>
      <c r="BS214" s="120" t="e">
        <f t="shared" ca="1" si="98"/>
        <v>#REF!</v>
      </c>
      <c r="BT214" s="120" t="e">
        <f t="shared" ca="1" si="99"/>
        <v>#VALUE!</v>
      </c>
    </row>
    <row r="215" spans="1:72" s="10" customFormat="1" ht="25" customHeight="1" x14ac:dyDescent="0.2">
      <c r="A215" s="52" t="str">
        <f>IFERROR(IF(#REF!&lt;&gt;"",A214+1,""),"")</f>
        <v/>
      </c>
      <c r="B215" s="157" t="e">
        <f>CONCATENATE(#REF!,"-",#REF!,"--",F215,"---",#REF!)</f>
        <v>#REF!</v>
      </c>
      <c r="C215" s="157" t="e">
        <f t="shared" ca="1" si="97"/>
        <v>#VALUE!</v>
      </c>
      <c r="D215" s="29"/>
      <c r="E215" s="155" t="e">
        <f t="shared" si="100"/>
        <v>#VALUE!</v>
      </c>
      <c r="F215" s="155" t="e">
        <f t="shared" si="101"/>
        <v>#VALUE!</v>
      </c>
      <c r="G215" s="126"/>
      <c r="H215" s="151" t="e">
        <f ca="1">VLOOKUP(G215,CatProd!B:G,6,FALSE)</f>
        <v>#N/A</v>
      </c>
      <c r="I215" s="127"/>
      <c r="J215" s="175" t="e">
        <f ca="1">VLOOKUP(CONCATENATE(H215,"-",I215),CatProdSpec!H:I,2,FALSE)</f>
        <v>#N/A</v>
      </c>
      <c r="K215" s="51" t="str">
        <f ca="1">IFERROR(IF(OR(D215="",VLOOKUP(D215,CatCostInp!$E$2:$K$88,7,FALSE)=0),"",VLOOKUP(D215,CatCostInp!$E$2:$K$88,7,FALSE)),"")</f>
        <v/>
      </c>
      <c r="L215" s="30"/>
      <c r="M215" s="1" t="str">
        <f ca="1">IF(L215=Setup!$C$10,"Grant",IF(Pharmaceuticals!L215=Setup!$C$11,"Local",IF(Pharmaceuticals!L215=Setup!$C$12,"Other","")))</f>
        <v/>
      </c>
      <c r="N215" s="34"/>
      <c r="O215" s="148"/>
      <c r="P215" s="33"/>
      <c r="Q215" s="36" t="str">
        <f t="shared" si="102"/>
        <v/>
      </c>
      <c r="R215" s="35"/>
      <c r="S215" s="32" t="str">
        <f t="shared" si="103"/>
        <v/>
      </c>
      <c r="T215" s="34"/>
      <c r="U215" s="32" t="str">
        <f t="shared" si="104"/>
        <v/>
      </c>
      <c r="V215" s="35"/>
      <c r="W215" s="36" t="str">
        <f t="shared" si="105"/>
        <v/>
      </c>
      <c r="X215" s="36" t="str">
        <f t="shared" si="106"/>
        <v/>
      </c>
      <c r="Y215" s="36" t="str">
        <f t="shared" si="107"/>
        <v/>
      </c>
      <c r="Z215" s="55"/>
      <c r="AA215" s="37"/>
      <c r="AB215" s="148"/>
      <c r="AC215" s="35"/>
      <c r="AD215" s="32" t="str">
        <f t="shared" si="108"/>
        <v/>
      </c>
      <c r="AE215" s="35"/>
      <c r="AF215" s="32" t="str">
        <f t="shared" si="109"/>
        <v/>
      </c>
      <c r="AG215" s="35"/>
      <c r="AH215" s="32" t="str">
        <f t="shared" si="110"/>
        <v/>
      </c>
      <c r="AI215" s="34"/>
      <c r="AJ215" s="36" t="str">
        <f t="shared" si="111"/>
        <v/>
      </c>
      <c r="AK215" s="36" t="str">
        <f t="shared" si="112"/>
        <v/>
      </c>
      <c r="AL215" s="36" t="str">
        <f t="shared" si="113"/>
        <v/>
      </c>
      <c r="AM215" s="55"/>
      <c r="AN215" s="34"/>
      <c r="AO215" s="148"/>
      <c r="AP215" s="34"/>
      <c r="AQ215" s="32" t="str">
        <f t="shared" si="114"/>
        <v/>
      </c>
      <c r="AR215" s="34"/>
      <c r="AS215" s="32" t="str">
        <f t="shared" si="115"/>
        <v/>
      </c>
      <c r="AT215" s="34"/>
      <c r="AU215" s="32" t="str">
        <f t="shared" si="116"/>
        <v/>
      </c>
      <c r="AV215" s="35"/>
      <c r="AW215" s="36" t="str">
        <f t="shared" si="117"/>
        <v/>
      </c>
      <c r="AX215" s="36" t="str">
        <f t="shared" si="118"/>
        <v/>
      </c>
      <c r="AY215" s="36" t="str">
        <f t="shared" si="119"/>
        <v/>
      </c>
      <c r="AZ215" s="55"/>
      <c r="BA215" s="34"/>
      <c r="BB215" s="148"/>
      <c r="BC215" s="34"/>
      <c r="BD215" s="32" t="str">
        <f t="shared" si="120"/>
        <v/>
      </c>
      <c r="BE215" s="34"/>
      <c r="BF215" s="32" t="str">
        <f t="shared" si="121"/>
        <v/>
      </c>
      <c r="BG215" s="34"/>
      <c r="BH215" s="32" t="str">
        <f t="shared" si="122"/>
        <v/>
      </c>
      <c r="BI215" s="34"/>
      <c r="BJ215" s="36" t="str">
        <f t="shared" si="123"/>
        <v/>
      </c>
      <c r="BK215" s="36" t="str">
        <f t="shared" si="124"/>
        <v/>
      </c>
      <c r="BL215" s="36" t="str">
        <f t="shared" si="125"/>
        <v/>
      </c>
      <c r="BM215" s="55"/>
      <c r="BN215" s="36" t="str">
        <f t="shared" si="126"/>
        <v/>
      </c>
      <c r="BO215" s="36" t="str">
        <f t="shared" si="127"/>
        <v/>
      </c>
      <c r="BP215" s="31"/>
      <c r="BQ215" s="38"/>
      <c r="BS215" s="120" t="e">
        <f t="shared" ca="1" si="98"/>
        <v>#REF!</v>
      </c>
      <c r="BT215" s="120" t="e">
        <f t="shared" ca="1" si="99"/>
        <v>#VALUE!</v>
      </c>
    </row>
    <row r="216" spans="1:72" s="10" customFormat="1" ht="25" customHeight="1" x14ac:dyDescent="0.2">
      <c r="A216" s="52" t="str">
        <f>IFERROR(IF(#REF!&lt;&gt;"",A215+1,""),"")</f>
        <v/>
      </c>
      <c r="B216" s="157" t="e">
        <f>CONCATENATE(#REF!,"-",#REF!,"--",F216,"---",#REF!)</f>
        <v>#REF!</v>
      </c>
      <c r="C216" s="157" t="e">
        <f t="shared" ca="1" si="97"/>
        <v>#VALUE!</v>
      </c>
      <c r="D216" s="29"/>
      <c r="E216" s="155" t="e">
        <f t="shared" si="100"/>
        <v>#VALUE!</v>
      </c>
      <c r="F216" s="155" t="e">
        <f t="shared" si="101"/>
        <v>#VALUE!</v>
      </c>
      <c r="G216" s="126"/>
      <c r="H216" s="151" t="e">
        <f ca="1">VLOOKUP(G216,CatProd!B:G,6,FALSE)</f>
        <v>#N/A</v>
      </c>
      <c r="I216" s="127"/>
      <c r="J216" s="175" t="e">
        <f ca="1">VLOOKUP(CONCATENATE(H216,"-",I216),CatProdSpec!H:I,2,FALSE)</f>
        <v>#N/A</v>
      </c>
      <c r="K216" s="51" t="str">
        <f ca="1">IFERROR(IF(OR(D216="",VLOOKUP(D216,CatCostInp!$E$2:$K$88,7,FALSE)=0),"",VLOOKUP(D216,CatCostInp!$E$2:$K$88,7,FALSE)),"")</f>
        <v/>
      </c>
      <c r="L216" s="30"/>
      <c r="M216" s="1" t="str">
        <f ca="1">IF(L216=Setup!$C$10,"Grant",IF(Pharmaceuticals!L216=Setup!$C$11,"Local",IF(Pharmaceuticals!L216=Setup!$C$12,"Other","")))</f>
        <v/>
      </c>
      <c r="N216" s="34"/>
      <c r="O216" s="148"/>
      <c r="P216" s="33"/>
      <c r="Q216" s="36" t="str">
        <f t="shared" si="102"/>
        <v/>
      </c>
      <c r="R216" s="35"/>
      <c r="S216" s="32" t="str">
        <f t="shared" si="103"/>
        <v/>
      </c>
      <c r="T216" s="34"/>
      <c r="U216" s="32" t="str">
        <f t="shared" si="104"/>
        <v/>
      </c>
      <c r="V216" s="35"/>
      <c r="W216" s="36" t="str">
        <f t="shared" si="105"/>
        <v/>
      </c>
      <c r="X216" s="36" t="str">
        <f t="shared" si="106"/>
        <v/>
      </c>
      <c r="Y216" s="36" t="str">
        <f t="shared" si="107"/>
        <v/>
      </c>
      <c r="Z216" s="55"/>
      <c r="AA216" s="37"/>
      <c r="AB216" s="148"/>
      <c r="AC216" s="35"/>
      <c r="AD216" s="32" t="str">
        <f t="shared" si="108"/>
        <v/>
      </c>
      <c r="AE216" s="35"/>
      <c r="AF216" s="32" t="str">
        <f t="shared" si="109"/>
        <v/>
      </c>
      <c r="AG216" s="35"/>
      <c r="AH216" s="32" t="str">
        <f t="shared" si="110"/>
        <v/>
      </c>
      <c r="AI216" s="34"/>
      <c r="AJ216" s="36" t="str">
        <f t="shared" si="111"/>
        <v/>
      </c>
      <c r="AK216" s="36" t="str">
        <f t="shared" si="112"/>
        <v/>
      </c>
      <c r="AL216" s="36" t="str">
        <f t="shared" si="113"/>
        <v/>
      </c>
      <c r="AM216" s="55"/>
      <c r="AN216" s="34"/>
      <c r="AO216" s="148"/>
      <c r="AP216" s="34"/>
      <c r="AQ216" s="32" t="str">
        <f t="shared" si="114"/>
        <v/>
      </c>
      <c r="AR216" s="34"/>
      <c r="AS216" s="32" t="str">
        <f t="shared" si="115"/>
        <v/>
      </c>
      <c r="AT216" s="34"/>
      <c r="AU216" s="32" t="str">
        <f t="shared" si="116"/>
        <v/>
      </c>
      <c r="AV216" s="35"/>
      <c r="AW216" s="36" t="str">
        <f t="shared" si="117"/>
        <v/>
      </c>
      <c r="AX216" s="36" t="str">
        <f t="shared" si="118"/>
        <v/>
      </c>
      <c r="AY216" s="36" t="str">
        <f t="shared" si="119"/>
        <v/>
      </c>
      <c r="AZ216" s="55"/>
      <c r="BA216" s="34"/>
      <c r="BB216" s="148"/>
      <c r="BC216" s="34"/>
      <c r="BD216" s="32" t="str">
        <f t="shared" si="120"/>
        <v/>
      </c>
      <c r="BE216" s="34"/>
      <c r="BF216" s="32" t="str">
        <f t="shared" si="121"/>
        <v/>
      </c>
      <c r="BG216" s="34"/>
      <c r="BH216" s="32" t="str">
        <f t="shared" si="122"/>
        <v/>
      </c>
      <c r="BI216" s="34"/>
      <c r="BJ216" s="36" t="str">
        <f t="shared" si="123"/>
        <v/>
      </c>
      <c r="BK216" s="36" t="str">
        <f t="shared" si="124"/>
        <v/>
      </c>
      <c r="BL216" s="36" t="str">
        <f t="shared" si="125"/>
        <v/>
      </c>
      <c r="BM216" s="55"/>
      <c r="BN216" s="36" t="str">
        <f t="shared" si="126"/>
        <v/>
      </c>
      <c r="BO216" s="36" t="str">
        <f t="shared" si="127"/>
        <v/>
      </c>
      <c r="BP216" s="31"/>
      <c r="BQ216" s="38"/>
      <c r="BS216" s="120" t="e">
        <f t="shared" ca="1" si="98"/>
        <v>#REF!</v>
      </c>
      <c r="BT216" s="120" t="e">
        <f t="shared" ca="1" si="99"/>
        <v>#VALUE!</v>
      </c>
    </row>
    <row r="217" spans="1:72" s="10" customFormat="1" ht="25" customHeight="1" x14ac:dyDescent="0.2">
      <c r="A217" s="52" t="str">
        <f>IFERROR(IF(#REF!&lt;&gt;"",A216+1,""),"")</f>
        <v/>
      </c>
      <c r="B217" s="157" t="e">
        <f>CONCATENATE(#REF!,"-",#REF!,"--",F217,"---",#REF!)</f>
        <v>#REF!</v>
      </c>
      <c r="C217" s="157" t="e">
        <f t="shared" ca="1" si="97"/>
        <v>#VALUE!</v>
      </c>
      <c r="D217" s="29"/>
      <c r="E217" s="155" t="e">
        <f t="shared" si="100"/>
        <v>#VALUE!</v>
      </c>
      <c r="F217" s="155" t="e">
        <f t="shared" si="101"/>
        <v>#VALUE!</v>
      </c>
      <c r="G217" s="126"/>
      <c r="H217" s="151" t="e">
        <f ca="1">VLOOKUP(G217,CatProd!B:G,6,FALSE)</f>
        <v>#N/A</v>
      </c>
      <c r="I217" s="127"/>
      <c r="J217" s="175" t="e">
        <f ca="1">VLOOKUP(CONCATENATE(H217,"-",I217),CatProdSpec!H:I,2,FALSE)</f>
        <v>#N/A</v>
      </c>
      <c r="K217" s="51" t="str">
        <f ca="1">IFERROR(IF(OR(D217="",VLOOKUP(D217,CatCostInp!$E$2:$K$88,7,FALSE)=0),"",VLOOKUP(D217,CatCostInp!$E$2:$K$88,7,FALSE)),"")</f>
        <v/>
      </c>
      <c r="L217" s="30"/>
      <c r="M217" s="1" t="str">
        <f ca="1">IF(L217=Setup!$C$10,"Grant",IF(Pharmaceuticals!L217=Setup!$C$11,"Local",IF(Pharmaceuticals!L217=Setup!$C$12,"Other","")))</f>
        <v/>
      </c>
      <c r="N217" s="34"/>
      <c r="O217" s="148"/>
      <c r="P217" s="33"/>
      <c r="Q217" s="36" t="str">
        <f t="shared" si="102"/>
        <v/>
      </c>
      <c r="R217" s="35"/>
      <c r="S217" s="32" t="str">
        <f t="shared" si="103"/>
        <v/>
      </c>
      <c r="T217" s="34"/>
      <c r="U217" s="32" t="str">
        <f t="shared" si="104"/>
        <v/>
      </c>
      <c r="V217" s="35"/>
      <c r="W217" s="36" t="str">
        <f t="shared" si="105"/>
        <v/>
      </c>
      <c r="X217" s="36" t="str">
        <f t="shared" si="106"/>
        <v/>
      </c>
      <c r="Y217" s="36" t="str">
        <f t="shared" si="107"/>
        <v/>
      </c>
      <c r="Z217" s="55"/>
      <c r="AA217" s="37"/>
      <c r="AB217" s="148"/>
      <c r="AC217" s="35"/>
      <c r="AD217" s="32" t="str">
        <f t="shared" si="108"/>
        <v/>
      </c>
      <c r="AE217" s="35"/>
      <c r="AF217" s="32" t="str">
        <f t="shared" si="109"/>
        <v/>
      </c>
      <c r="AG217" s="35"/>
      <c r="AH217" s="32" t="str">
        <f t="shared" si="110"/>
        <v/>
      </c>
      <c r="AI217" s="34"/>
      <c r="AJ217" s="36" t="str">
        <f t="shared" si="111"/>
        <v/>
      </c>
      <c r="AK217" s="36" t="str">
        <f t="shared" si="112"/>
        <v/>
      </c>
      <c r="AL217" s="36" t="str">
        <f t="shared" si="113"/>
        <v/>
      </c>
      <c r="AM217" s="55"/>
      <c r="AN217" s="34"/>
      <c r="AO217" s="148"/>
      <c r="AP217" s="34"/>
      <c r="AQ217" s="32" t="str">
        <f t="shared" si="114"/>
        <v/>
      </c>
      <c r="AR217" s="34"/>
      <c r="AS217" s="32" t="str">
        <f t="shared" si="115"/>
        <v/>
      </c>
      <c r="AT217" s="34"/>
      <c r="AU217" s="32" t="str">
        <f t="shared" si="116"/>
        <v/>
      </c>
      <c r="AV217" s="35"/>
      <c r="AW217" s="36" t="str">
        <f t="shared" si="117"/>
        <v/>
      </c>
      <c r="AX217" s="36" t="str">
        <f t="shared" si="118"/>
        <v/>
      </c>
      <c r="AY217" s="36" t="str">
        <f t="shared" si="119"/>
        <v/>
      </c>
      <c r="AZ217" s="55"/>
      <c r="BA217" s="34"/>
      <c r="BB217" s="148"/>
      <c r="BC217" s="34"/>
      <c r="BD217" s="32" t="str">
        <f t="shared" si="120"/>
        <v/>
      </c>
      <c r="BE217" s="34"/>
      <c r="BF217" s="32" t="str">
        <f t="shared" si="121"/>
        <v/>
      </c>
      <c r="BG217" s="34"/>
      <c r="BH217" s="32" t="str">
        <f t="shared" si="122"/>
        <v/>
      </c>
      <c r="BI217" s="34"/>
      <c r="BJ217" s="36" t="str">
        <f t="shared" si="123"/>
        <v/>
      </c>
      <c r="BK217" s="36" t="str">
        <f t="shared" si="124"/>
        <v/>
      </c>
      <c r="BL217" s="36" t="str">
        <f t="shared" si="125"/>
        <v/>
      </c>
      <c r="BM217" s="55"/>
      <c r="BN217" s="36" t="str">
        <f t="shared" si="126"/>
        <v/>
      </c>
      <c r="BO217" s="36" t="str">
        <f t="shared" si="127"/>
        <v/>
      </c>
      <c r="BP217" s="31"/>
      <c r="BQ217" s="38"/>
      <c r="BS217" s="120" t="e">
        <f t="shared" ca="1" si="98"/>
        <v>#REF!</v>
      </c>
      <c r="BT217" s="120" t="e">
        <f t="shared" ca="1" si="99"/>
        <v>#VALUE!</v>
      </c>
    </row>
    <row r="218" spans="1:72" s="10" customFormat="1" ht="25" customHeight="1" x14ac:dyDescent="0.2">
      <c r="A218" s="52" t="str">
        <f>IFERROR(IF(#REF!&lt;&gt;"",A217+1,""),"")</f>
        <v/>
      </c>
      <c r="B218" s="157" t="e">
        <f>CONCATENATE(#REF!,"-",#REF!,"--",F218,"---",#REF!)</f>
        <v>#REF!</v>
      </c>
      <c r="C218" s="157" t="e">
        <f t="shared" ca="1" si="97"/>
        <v>#VALUE!</v>
      </c>
      <c r="D218" s="29"/>
      <c r="E218" s="155" t="e">
        <f t="shared" si="100"/>
        <v>#VALUE!</v>
      </c>
      <c r="F218" s="155" t="e">
        <f t="shared" si="101"/>
        <v>#VALUE!</v>
      </c>
      <c r="G218" s="126"/>
      <c r="H218" s="151" t="e">
        <f ca="1">VLOOKUP(G218,CatProd!B:G,6,FALSE)</f>
        <v>#N/A</v>
      </c>
      <c r="I218" s="127"/>
      <c r="J218" s="175" t="e">
        <f ca="1">VLOOKUP(CONCATENATE(H218,"-",I218),CatProdSpec!H:I,2,FALSE)</f>
        <v>#N/A</v>
      </c>
      <c r="K218" s="51" t="str">
        <f ca="1">IFERROR(IF(OR(D218="",VLOOKUP(D218,CatCostInp!$E$2:$K$88,7,FALSE)=0),"",VLOOKUP(D218,CatCostInp!$E$2:$K$88,7,FALSE)),"")</f>
        <v/>
      </c>
      <c r="L218" s="30"/>
      <c r="M218" s="1" t="str">
        <f ca="1">IF(L218=Setup!$C$10,"Grant",IF(Pharmaceuticals!L218=Setup!$C$11,"Local",IF(Pharmaceuticals!L218=Setup!$C$12,"Other","")))</f>
        <v/>
      </c>
      <c r="N218" s="34"/>
      <c r="O218" s="148"/>
      <c r="P218" s="33"/>
      <c r="Q218" s="36" t="str">
        <f t="shared" si="102"/>
        <v/>
      </c>
      <c r="R218" s="35"/>
      <c r="S218" s="32" t="str">
        <f t="shared" si="103"/>
        <v/>
      </c>
      <c r="T218" s="34"/>
      <c r="U218" s="32" t="str">
        <f t="shared" si="104"/>
        <v/>
      </c>
      <c r="V218" s="34"/>
      <c r="W218" s="36" t="str">
        <f t="shared" si="105"/>
        <v/>
      </c>
      <c r="X218" s="36" t="str">
        <f t="shared" si="106"/>
        <v/>
      </c>
      <c r="Y218" s="36" t="str">
        <f t="shared" si="107"/>
        <v/>
      </c>
      <c r="Z218" s="55"/>
      <c r="AA218" s="37"/>
      <c r="AB218" s="148"/>
      <c r="AC218" s="35"/>
      <c r="AD218" s="32" t="str">
        <f t="shared" si="108"/>
        <v/>
      </c>
      <c r="AE218" s="35"/>
      <c r="AF218" s="32" t="str">
        <f t="shared" si="109"/>
        <v/>
      </c>
      <c r="AG218" s="35"/>
      <c r="AH218" s="32" t="str">
        <f t="shared" si="110"/>
        <v/>
      </c>
      <c r="AI218" s="34"/>
      <c r="AJ218" s="36" t="str">
        <f t="shared" si="111"/>
        <v/>
      </c>
      <c r="AK218" s="36" t="str">
        <f t="shared" si="112"/>
        <v/>
      </c>
      <c r="AL218" s="36" t="str">
        <f t="shared" si="113"/>
        <v/>
      </c>
      <c r="AM218" s="55"/>
      <c r="AN218" s="34"/>
      <c r="AO218" s="148"/>
      <c r="AP218" s="34"/>
      <c r="AQ218" s="32" t="str">
        <f t="shared" si="114"/>
        <v/>
      </c>
      <c r="AR218" s="34"/>
      <c r="AS218" s="32" t="str">
        <f t="shared" si="115"/>
        <v/>
      </c>
      <c r="AT218" s="34"/>
      <c r="AU218" s="32" t="str">
        <f t="shared" si="116"/>
        <v/>
      </c>
      <c r="AV218" s="35"/>
      <c r="AW218" s="36" t="str">
        <f t="shared" si="117"/>
        <v/>
      </c>
      <c r="AX218" s="36" t="str">
        <f t="shared" si="118"/>
        <v/>
      </c>
      <c r="AY218" s="36" t="str">
        <f t="shared" si="119"/>
        <v/>
      </c>
      <c r="AZ218" s="55"/>
      <c r="BA218" s="34"/>
      <c r="BB218" s="148"/>
      <c r="BC218" s="34"/>
      <c r="BD218" s="32" t="str">
        <f t="shared" si="120"/>
        <v/>
      </c>
      <c r="BE218" s="34"/>
      <c r="BF218" s="32" t="str">
        <f t="shared" si="121"/>
        <v/>
      </c>
      <c r="BG218" s="34"/>
      <c r="BH218" s="32" t="str">
        <f t="shared" si="122"/>
        <v/>
      </c>
      <c r="BI218" s="34"/>
      <c r="BJ218" s="36" t="str">
        <f t="shared" si="123"/>
        <v/>
      </c>
      <c r="BK218" s="36" t="str">
        <f t="shared" si="124"/>
        <v/>
      </c>
      <c r="BL218" s="36" t="str">
        <f t="shared" si="125"/>
        <v/>
      </c>
      <c r="BM218" s="55"/>
      <c r="BN218" s="36" t="str">
        <f t="shared" si="126"/>
        <v/>
      </c>
      <c r="BO218" s="36" t="str">
        <f t="shared" si="127"/>
        <v/>
      </c>
      <c r="BP218" s="31"/>
      <c r="BQ218" s="38"/>
      <c r="BS218" s="120" t="e">
        <f t="shared" ca="1" si="98"/>
        <v>#REF!</v>
      </c>
      <c r="BT218" s="120" t="e">
        <f t="shared" ca="1" si="99"/>
        <v>#VALUE!</v>
      </c>
    </row>
    <row r="219" spans="1:72" s="10" customFormat="1" ht="25" customHeight="1" x14ac:dyDescent="0.2">
      <c r="A219" s="52" t="str">
        <f>IFERROR(IF(#REF!&lt;&gt;"",A218+1,""),"")</f>
        <v/>
      </c>
      <c r="B219" s="157" t="e">
        <f>CONCATENATE(#REF!,"-",#REF!,"--",F219,"---",#REF!)</f>
        <v>#REF!</v>
      </c>
      <c r="C219" s="157" t="e">
        <f t="shared" ca="1" si="97"/>
        <v>#VALUE!</v>
      </c>
      <c r="D219" s="29"/>
      <c r="E219" s="155" t="e">
        <f t="shared" si="100"/>
        <v>#VALUE!</v>
      </c>
      <c r="F219" s="155" t="e">
        <f t="shared" si="101"/>
        <v>#VALUE!</v>
      </c>
      <c r="G219" s="126"/>
      <c r="H219" s="151" t="e">
        <f ca="1">VLOOKUP(G219,CatProd!B:G,6,FALSE)</f>
        <v>#N/A</v>
      </c>
      <c r="I219" s="127"/>
      <c r="J219" s="175" t="e">
        <f ca="1">VLOOKUP(CONCATENATE(H219,"-",I219),CatProdSpec!H:I,2,FALSE)</f>
        <v>#N/A</v>
      </c>
      <c r="K219" s="51" t="str">
        <f ca="1">IFERROR(IF(OR(D219="",VLOOKUP(D219,CatCostInp!$E$2:$K$88,7,FALSE)=0),"",VLOOKUP(D219,CatCostInp!$E$2:$K$88,7,FALSE)),"")</f>
        <v/>
      </c>
      <c r="L219" s="30"/>
      <c r="M219" s="1" t="str">
        <f ca="1">IF(L219=Setup!$C$10,"Grant",IF(Pharmaceuticals!L219=Setup!$C$11,"Local",IF(Pharmaceuticals!L219=Setup!$C$12,"Other","")))</f>
        <v/>
      </c>
      <c r="N219" s="34"/>
      <c r="O219" s="148"/>
      <c r="P219" s="33"/>
      <c r="Q219" s="36" t="str">
        <f t="shared" si="102"/>
        <v/>
      </c>
      <c r="R219" s="35"/>
      <c r="S219" s="32" t="str">
        <f t="shared" si="103"/>
        <v/>
      </c>
      <c r="T219" s="34"/>
      <c r="U219" s="32" t="str">
        <f t="shared" si="104"/>
        <v/>
      </c>
      <c r="V219" s="34"/>
      <c r="W219" s="36" t="str">
        <f t="shared" si="105"/>
        <v/>
      </c>
      <c r="X219" s="36" t="str">
        <f t="shared" si="106"/>
        <v/>
      </c>
      <c r="Y219" s="36" t="str">
        <f t="shared" si="107"/>
        <v/>
      </c>
      <c r="Z219" s="55"/>
      <c r="AA219" s="37"/>
      <c r="AB219" s="148"/>
      <c r="AC219" s="35"/>
      <c r="AD219" s="32" t="str">
        <f t="shared" si="108"/>
        <v/>
      </c>
      <c r="AE219" s="35"/>
      <c r="AF219" s="32" t="str">
        <f t="shared" si="109"/>
        <v/>
      </c>
      <c r="AG219" s="35"/>
      <c r="AH219" s="32" t="str">
        <f t="shared" si="110"/>
        <v/>
      </c>
      <c r="AI219" s="34"/>
      <c r="AJ219" s="36" t="str">
        <f t="shared" si="111"/>
        <v/>
      </c>
      <c r="AK219" s="36" t="str">
        <f t="shared" si="112"/>
        <v/>
      </c>
      <c r="AL219" s="36" t="str">
        <f t="shared" si="113"/>
        <v/>
      </c>
      <c r="AM219" s="55"/>
      <c r="AN219" s="34"/>
      <c r="AO219" s="148"/>
      <c r="AP219" s="34"/>
      <c r="AQ219" s="32" t="str">
        <f t="shared" si="114"/>
        <v/>
      </c>
      <c r="AR219" s="34"/>
      <c r="AS219" s="32" t="str">
        <f t="shared" si="115"/>
        <v/>
      </c>
      <c r="AT219" s="34"/>
      <c r="AU219" s="32" t="str">
        <f t="shared" si="116"/>
        <v/>
      </c>
      <c r="AV219" s="35"/>
      <c r="AW219" s="36" t="str">
        <f t="shared" si="117"/>
        <v/>
      </c>
      <c r="AX219" s="36" t="str">
        <f t="shared" si="118"/>
        <v/>
      </c>
      <c r="AY219" s="36" t="str">
        <f t="shared" si="119"/>
        <v/>
      </c>
      <c r="AZ219" s="55"/>
      <c r="BA219" s="34"/>
      <c r="BB219" s="148"/>
      <c r="BC219" s="34"/>
      <c r="BD219" s="32" t="str">
        <f t="shared" si="120"/>
        <v/>
      </c>
      <c r="BE219" s="34"/>
      <c r="BF219" s="32" t="str">
        <f t="shared" si="121"/>
        <v/>
      </c>
      <c r="BG219" s="34"/>
      <c r="BH219" s="32" t="str">
        <f t="shared" si="122"/>
        <v/>
      </c>
      <c r="BI219" s="34"/>
      <c r="BJ219" s="36" t="str">
        <f t="shared" si="123"/>
        <v/>
      </c>
      <c r="BK219" s="36" t="str">
        <f t="shared" si="124"/>
        <v/>
      </c>
      <c r="BL219" s="36" t="str">
        <f t="shared" si="125"/>
        <v/>
      </c>
      <c r="BM219" s="55"/>
      <c r="BN219" s="36" t="str">
        <f t="shared" si="126"/>
        <v/>
      </c>
      <c r="BO219" s="36" t="str">
        <f t="shared" si="127"/>
        <v/>
      </c>
      <c r="BP219" s="31"/>
      <c r="BQ219" s="38"/>
      <c r="BS219" s="120" t="e">
        <f t="shared" ca="1" si="98"/>
        <v>#REF!</v>
      </c>
      <c r="BT219" s="120" t="e">
        <f t="shared" ca="1" si="99"/>
        <v>#VALUE!</v>
      </c>
    </row>
    <row r="220" spans="1:72" s="10" customFormat="1" ht="25" customHeight="1" x14ac:dyDescent="0.2">
      <c r="A220" s="52" t="str">
        <f>IFERROR(IF(#REF!&lt;&gt;"",A219+1,""),"")</f>
        <v/>
      </c>
      <c r="B220" s="157" t="e">
        <f>CONCATENATE(#REF!,"-",#REF!,"--",F220,"---",#REF!)</f>
        <v>#REF!</v>
      </c>
      <c r="C220" s="157" t="e">
        <f t="shared" ca="1" si="97"/>
        <v>#VALUE!</v>
      </c>
      <c r="D220" s="29"/>
      <c r="E220" s="155" t="e">
        <f t="shared" si="100"/>
        <v>#VALUE!</v>
      </c>
      <c r="F220" s="155" t="e">
        <f t="shared" si="101"/>
        <v>#VALUE!</v>
      </c>
      <c r="G220" s="126"/>
      <c r="H220" s="151" t="e">
        <f ca="1">VLOOKUP(G220,CatProd!B:G,6,FALSE)</f>
        <v>#N/A</v>
      </c>
      <c r="I220" s="127"/>
      <c r="J220" s="175" t="e">
        <f ca="1">VLOOKUP(CONCATENATE(H220,"-",I220),CatProdSpec!H:I,2,FALSE)</f>
        <v>#N/A</v>
      </c>
      <c r="K220" s="51" t="str">
        <f ca="1">IFERROR(IF(OR(D220="",VLOOKUP(D220,CatCostInp!$E$2:$K$88,7,FALSE)=0),"",VLOOKUP(D220,CatCostInp!$E$2:$K$88,7,FALSE)),"")</f>
        <v/>
      </c>
      <c r="L220" s="30"/>
      <c r="M220" s="1" t="str">
        <f ca="1">IF(L220=Setup!$C$10,"Grant",IF(Pharmaceuticals!L220=Setup!$C$11,"Local",IF(Pharmaceuticals!L220=Setup!$C$12,"Other","")))</f>
        <v/>
      </c>
      <c r="N220" s="34"/>
      <c r="O220" s="148"/>
      <c r="P220" s="33"/>
      <c r="Q220" s="36" t="str">
        <f t="shared" si="102"/>
        <v/>
      </c>
      <c r="R220" s="35"/>
      <c r="S220" s="32" t="str">
        <f t="shared" si="103"/>
        <v/>
      </c>
      <c r="T220" s="34"/>
      <c r="U220" s="32" t="str">
        <f t="shared" si="104"/>
        <v/>
      </c>
      <c r="V220" s="34"/>
      <c r="W220" s="36" t="str">
        <f t="shared" si="105"/>
        <v/>
      </c>
      <c r="X220" s="36" t="str">
        <f t="shared" si="106"/>
        <v/>
      </c>
      <c r="Y220" s="36" t="str">
        <f t="shared" si="107"/>
        <v/>
      </c>
      <c r="Z220" s="55"/>
      <c r="AA220" s="37"/>
      <c r="AB220" s="148"/>
      <c r="AC220" s="35"/>
      <c r="AD220" s="32" t="str">
        <f t="shared" si="108"/>
        <v/>
      </c>
      <c r="AE220" s="35"/>
      <c r="AF220" s="32" t="str">
        <f t="shared" si="109"/>
        <v/>
      </c>
      <c r="AG220" s="35"/>
      <c r="AH220" s="32" t="str">
        <f t="shared" si="110"/>
        <v/>
      </c>
      <c r="AI220" s="34"/>
      <c r="AJ220" s="36" t="str">
        <f t="shared" si="111"/>
        <v/>
      </c>
      <c r="AK220" s="36" t="str">
        <f t="shared" si="112"/>
        <v/>
      </c>
      <c r="AL220" s="36" t="str">
        <f t="shared" si="113"/>
        <v/>
      </c>
      <c r="AM220" s="55"/>
      <c r="AN220" s="34"/>
      <c r="AO220" s="148"/>
      <c r="AP220" s="34"/>
      <c r="AQ220" s="32" t="str">
        <f t="shared" si="114"/>
        <v/>
      </c>
      <c r="AR220" s="34"/>
      <c r="AS220" s="32" t="str">
        <f t="shared" si="115"/>
        <v/>
      </c>
      <c r="AT220" s="34"/>
      <c r="AU220" s="32" t="str">
        <f t="shared" si="116"/>
        <v/>
      </c>
      <c r="AV220" s="35"/>
      <c r="AW220" s="36" t="str">
        <f t="shared" si="117"/>
        <v/>
      </c>
      <c r="AX220" s="36" t="str">
        <f t="shared" si="118"/>
        <v/>
      </c>
      <c r="AY220" s="36" t="str">
        <f t="shared" si="119"/>
        <v/>
      </c>
      <c r="AZ220" s="55"/>
      <c r="BA220" s="34"/>
      <c r="BB220" s="148"/>
      <c r="BC220" s="34"/>
      <c r="BD220" s="32" t="str">
        <f t="shared" si="120"/>
        <v/>
      </c>
      <c r="BE220" s="34"/>
      <c r="BF220" s="32" t="str">
        <f t="shared" si="121"/>
        <v/>
      </c>
      <c r="BG220" s="34"/>
      <c r="BH220" s="32" t="str">
        <f t="shared" si="122"/>
        <v/>
      </c>
      <c r="BI220" s="34"/>
      <c r="BJ220" s="36" t="str">
        <f t="shared" si="123"/>
        <v/>
      </c>
      <c r="BK220" s="36" t="str">
        <f t="shared" si="124"/>
        <v/>
      </c>
      <c r="BL220" s="36" t="str">
        <f t="shared" si="125"/>
        <v/>
      </c>
      <c r="BM220" s="55"/>
      <c r="BN220" s="36" t="str">
        <f t="shared" si="126"/>
        <v/>
      </c>
      <c r="BO220" s="36" t="str">
        <f t="shared" si="127"/>
        <v/>
      </c>
      <c r="BP220" s="31"/>
      <c r="BQ220" s="38"/>
      <c r="BS220" s="120" t="e">
        <f t="shared" ca="1" si="98"/>
        <v>#REF!</v>
      </c>
      <c r="BT220" s="120" t="e">
        <f t="shared" ca="1" si="99"/>
        <v>#VALUE!</v>
      </c>
    </row>
    <row r="221" spans="1:72" s="10" customFormat="1" ht="25" customHeight="1" x14ac:dyDescent="0.2">
      <c r="A221" s="52" t="str">
        <f>IFERROR(IF(#REF!&lt;&gt;"",A220+1,""),"")</f>
        <v/>
      </c>
      <c r="B221" s="157" t="e">
        <f>CONCATENATE(#REF!,"-",#REF!,"--",F221,"---",#REF!)</f>
        <v>#REF!</v>
      </c>
      <c r="C221" s="157" t="e">
        <f t="shared" ca="1" si="97"/>
        <v>#VALUE!</v>
      </c>
      <c r="D221" s="29"/>
      <c r="E221" s="155" t="e">
        <f t="shared" si="100"/>
        <v>#VALUE!</v>
      </c>
      <c r="F221" s="155" t="e">
        <f t="shared" si="101"/>
        <v>#VALUE!</v>
      </c>
      <c r="G221" s="126"/>
      <c r="H221" s="151" t="e">
        <f ca="1">VLOOKUP(G221,CatProd!B:G,6,FALSE)</f>
        <v>#N/A</v>
      </c>
      <c r="I221" s="127"/>
      <c r="J221" s="175" t="e">
        <f ca="1">VLOOKUP(CONCATENATE(H221,"-",I221),CatProdSpec!H:I,2,FALSE)</f>
        <v>#N/A</v>
      </c>
      <c r="K221" s="51" t="str">
        <f ca="1">IFERROR(IF(OR(D221="",VLOOKUP(D221,CatCostInp!$E$2:$K$88,7,FALSE)=0),"",VLOOKUP(D221,CatCostInp!$E$2:$K$88,7,FALSE)),"")</f>
        <v/>
      </c>
      <c r="L221" s="30"/>
      <c r="M221" s="1" t="str">
        <f ca="1">IF(L221=Setup!$C$10,"Grant",IF(Pharmaceuticals!L221=Setup!$C$11,"Local",IF(Pharmaceuticals!L221=Setup!$C$12,"Other","")))</f>
        <v/>
      </c>
      <c r="N221" s="34"/>
      <c r="O221" s="148"/>
      <c r="P221" s="33"/>
      <c r="Q221" s="36" t="str">
        <f t="shared" si="102"/>
        <v/>
      </c>
      <c r="R221" s="35"/>
      <c r="S221" s="32" t="str">
        <f t="shared" si="103"/>
        <v/>
      </c>
      <c r="T221" s="34"/>
      <c r="U221" s="32" t="str">
        <f t="shared" si="104"/>
        <v/>
      </c>
      <c r="V221" s="34"/>
      <c r="W221" s="36" t="str">
        <f t="shared" si="105"/>
        <v/>
      </c>
      <c r="X221" s="36" t="str">
        <f t="shared" si="106"/>
        <v/>
      </c>
      <c r="Y221" s="36" t="str">
        <f t="shared" si="107"/>
        <v/>
      </c>
      <c r="Z221" s="55"/>
      <c r="AA221" s="37"/>
      <c r="AB221" s="148"/>
      <c r="AC221" s="35"/>
      <c r="AD221" s="32" t="str">
        <f t="shared" si="108"/>
        <v/>
      </c>
      <c r="AE221" s="35"/>
      <c r="AF221" s="32" t="str">
        <f t="shared" si="109"/>
        <v/>
      </c>
      <c r="AG221" s="35"/>
      <c r="AH221" s="32" t="str">
        <f t="shared" si="110"/>
        <v/>
      </c>
      <c r="AI221" s="34"/>
      <c r="AJ221" s="36" t="str">
        <f t="shared" si="111"/>
        <v/>
      </c>
      <c r="AK221" s="36" t="str">
        <f t="shared" si="112"/>
        <v/>
      </c>
      <c r="AL221" s="36" t="str">
        <f t="shared" si="113"/>
        <v/>
      </c>
      <c r="AM221" s="55"/>
      <c r="AN221" s="34"/>
      <c r="AO221" s="148"/>
      <c r="AP221" s="34"/>
      <c r="AQ221" s="32" t="str">
        <f t="shared" si="114"/>
        <v/>
      </c>
      <c r="AR221" s="34"/>
      <c r="AS221" s="32" t="str">
        <f t="shared" si="115"/>
        <v/>
      </c>
      <c r="AT221" s="34"/>
      <c r="AU221" s="32" t="str">
        <f t="shared" si="116"/>
        <v/>
      </c>
      <c r="AV221" s="35"/>
      <c r="AW221" s="36" t="str">
        <f t="shared" si="117"/>
        <v/>
      </c>
      <c r="AX221" s="36" t="str">
        <f t="shared" si="118"/>
        <v/>
      </c>
      <c r="AY221" s="36" t="str">
        <f t="shared" si="119"/>
        <v/>
      </c>
      <c r="AZ221" s="55"/>
      <c r="BA221" s="34"/>
      <c r="BB221" s="148"/>
      <c r="BC221" s="34"/>
      <c r="BD221" s="32" t="str">
        <f t="shared" si="120"/>
        <v/>
      </c>
      <c r="BE221" s="34"/>
      <c r="BF221" s="32" t="str">
        <f t="shared" si="121"/>
        <v/>
      </c>
      <c r="BG221" s="34"/>
      <c r="BH221" s="32" t="str">
        <f t="shared" si="122"/>
        <v/>
      </c>
      <c r="BI221" s="34"/>
      <c r="BJ221" s="36" t="str">
        <f t="shared" si="123"/>
        <v/>
      </c>
      <c r="BK221" s="36" t="str">
        <f t="shared" si="124"/>
        <v/>
      </c>
      <c r="BL221" s="36" t="str">
        <f t="shared" si="125"/>
        <v/>
      </c>
      <c r="BM221" s="55"/>
      <c r="BN221" s="36" t="str">
        <f t="shared" si="126"/>
        <v/>
      </c>
      <c r="BO221" s="36" t="str">
        <f t="shared" si="127"/>
        <v/>
      </c>
      <c r="BP221" s="31"/>
      <c r="BQ221" s="38"/>
      <c r="BS221" s="120" t="e">
        <f t="shared" ca="1" si="98"/>
        <v>#REF!</v>
      </c>
      <c r="BT221" s="120" t="e">
        <f t="shared" ca="1" si="99"/>
        <v>#VALUE!</v>
      </c>
    </row>
    <row r="222" spans="1:72" s="10" customFormat="1" ht="25" customHeight="1" x14ac:dyDescent="0.2">
      <c r="A222" s="52" t="str">
        <f>IFERROR(IF(#REF!&lt;&gt;"",A221+1,""),"")</f>
        <v/>
      </c>
      <c r="B222" s="157" t="e">
        <f>CONCATENATE(#REF!,"-",#REF!,"--",F222,"---",#REF!)</f>
        <v>#REF!</v>
      </c>
      <c r="C222" s="157" t="e">
        <f t="shared" ca="1" si="97"/>
        <v>#VALUE!</v>
      </c>
      <c r="D222" s="29"/>
      <c r="E222" s="155" t="e">
        <f t="shared" si="100"/>
        <v>#VALUE!</v>
      </c>
      <c r="F222" s="155" t="e">
        <f t="shared" si="101"/>
        <v>#VALUE!</v>
      </c>
      <c r="G222" s="126"/>
      <c r="H222" s="151" t="e">
        <f ca="1">VLOOKUP(G222,CatProd!B:G,6,FALSE)</f>
        <v>#N/A</v>
      </c>
      <c r="I222" s="127"/>
      <c r="J222" s="175" t="e">
        <f ca="1">VLOOKUP(CONCATENATE(H222,"-",I222),CatProdSpec!H:I,2,FALSE)</f>
        <v>#N/A</v>
      </c>
      <c r="K222" s="51" t="str">
        <f ca="1">IFERROR(IF(OR(D222="",VLOOKUP(D222,CatCostInp!$E$2:$K$88,7,FALSE)=0),"",VLOOKUP(D222,CatCostInp!$E$2:$K$88,7,FALSE)),"")</f>
        <v/>
      </c>
      <c r="L222" s="30"/>
      <c r="M222" s="1" t="str">
        <f ca="1">IF(L222=Setup!$C$10,"Grant",IF(Pharmaceuticals!L222=Setup!$C$11,"Local",IF(Pharmaceuticals!L222=Setup!$C$12,"Other","")))</f>
        <v/>
      </c>
      <c r="N222" s="34"/>
      <c r="O222" s="148"/>
      <c r="P222" s="33"/>
      <c r="Q222" s="36" t="str">
        <f t="shared" si="102"/>
        <v/>
      </c>
      <c r="R222" s="35"/>
      <c r="S222" s="32" t="str">
        <f t="shared" si="103"/>
        <v/>
      </c>
      <c r="T222" s="34"/>
      <c r="U222" s="32" t="str">
        <f t="shared" si="104"/>
        <v/>
      </c>
      <c r="V222" s="34"/>
      <c r="W222" s="36" t="str">
        <f t="shared" si="105"/>
        <v/>
      </c>
      <c r="X222" s="36" t="str">
        <f t="shared" si="106"/>
        <v/>
      </c>
      <c r="Y222" s="36" t="str">
        <f t="shared" si="107"/>
        <v/>
      </c>
      <c r="Z222" s="55"/>
      <c r="AA222" s="37"/>
      <c r="AB222" s="148"/>
      <c r="AC222" s="35"/>
      <c r="AD222" s="32" t="str">
        <f t="shared" si="108"/>
        <v/>
      </c>
      <c r="AE222" s="35"/>
      <c r="AF222" s="32" t="str">
        <f t="shared" si="109"/>
        <v/>
      </c>
      <c r="AG222" s="35"/>
      <c r="AH222" s="32" t="str">
        <f t="shared" si="110"/>
        <v/>
      </c>
      <c r="AI222" s="34"/>
      <c r="AJ222" s="36" t="str">
        <f t="shared" si="111"/>
        <v/>
      </c>
      <c r="AK222" s="36" t="str">
        <f t="shared" si="112"/>
        <v/>
      </c>
      <c r="AL222" s="36" t="str">
        <f t="shared" si="113"/>
        <v/>
      </c>
      <c r="AM222" s="55"/>
      <c r="AN222" s="34"/>
      <c r="AO222" s="148"/>
      <c r="AP222" s="34"/>
      <c r="AQ222" s="32" t="str">
        <f t="shared" si="114"/>
        <v/>
      </c>
      <c r="AR222" s="34"/>
      <c r="AS222" s="32" t="str">
        <f t="shared" si="115"/>
        <v/>
      </c>
      <c r="AT222" s="34"/>
      <c r="AU222" s="32" t="str">
        <f t="shared" si="116"/>
        <v/>
      </c>
      <c r="AV222" s="35"/>
      <c r="AW222" s="36" t="str">
        <f t="shared" si="117"/>
        <v/>
      </c>
      <c r="AX222" s="36" t="str">
        <f t="shared" si="118"/>
        <v/>
      </c>
      <c r="AY222" s="36" t="str">
        <f t="shared" si="119"/>
        <v/>
      </c>
      <c r="AZ222" s="55"/>
      <c r="BA222" s="34"/>
      <c r="BB222" s="148"/>
      <c r="BC222" s="34"/>
      <c r="BD222" s="32" t="str">
        <f t="shared" si="120"/>
        <v/>
      </c>
      <c r="BE222" s="34"/>
      <c r="BF222" s="32" t="str">
        <f t="shared" si="121"/>
        <v/>
      </c>
      <c r="BG222" s="34"/>
      <c r="BH222" s="32" t="str">
        <f t="shared" si="122"/>
        <v/>
      </c>
      <c r="BI222" s="34"/>
      <c r="BJ222" s="36" t="str">
        <f t="shared" si="123"/>
        <v/>
      </c>
      <c r="BK222" s="36" t="str">
        <f t="shared" si="124"/>
        <v/>
      </c>
      <c r="BL222" s="36" t="str">
        <f t="shared" si="125"/>
        <v/>
      </c>
      <c r="BM222" s="55"/>
      <c r="BN222" s="36" t="str">
        <f t="shared" si="126"/>
        <v/>
      </c>
      <c r="BO222" s="36" t="str">
        <f t="shared" si="127"/>
        <v/>
      </c>
      <c r="BP222" s="31"/>
      <c r="BQ222" s="38"/>
      <c r="BS222" s="120" t="e">
        <f t="shared" ca="1" si="98"/>
        <v>#REF!</v>
      </c>
      <c r="BT222" s="120" t="e">
        <f t="shared" ca="1" si="99"/>
        <v>#VALUE!</v>
      </c>
    </row>
    <row r="223" spans="1:72" s="10" customFormat="1" ht="25" customHeight="1" x14ac:dyDescent="0.2">
      <c r="A223" s="52" t="str">
        <f>IFERROR(IF(#REF!&lt;&gt;"",A222+1,""),"")</f>
        <v/>
      </c>
      <c r="B223" s="157" t="e">
        <f>CONCATENATE(#REF!,"-",#REF!,"--",F223,"---",#REF!)</f>
        <v>#REF!</v>
      </c>
      <c r="C223" s="157" t="e">
        <f t="shared" ca="1" si="97"/>
        <v>#VALUE!</v>
      </c>
      <c r="D223" s="29"/>
      <c r="E223" s="155" t="e">
        <f t="shared" si="100"/>
        <v>#VALUE!</v>
      </c>
      <c r="F223" s="155" t="e">
        <f t="shared" si="101"/>
        <v>#VALUE!</v>
      </c>
      <c r="G223" s="126"/>
      <c r="H223" s="151" t="e">
        <f ca="1">VLOOKUP(G223,CatProd!B:G,6,FALSE)</f>
        <v>#N/A</v>
      </c>
      <c r="I223" s="127"/>
      <c r="J223" s="175" t="e">
        <f ca="1">VLOOKUP(CONCATENATE(H223,"-",I223),CatProdSpec!H:I,2,FALSE)</f>
        <v>#N/A</v>
      </c>
      <c r="K223" s="51" t="str">
        <f ca="1">IFERROR(IF(OR(D223="",VLOOKUP(D223,CatCostInp!$E$2:$K$88,7,FALSE)=0),"",VLOOKUP(D223,CatCostInp!$E$2:$K$88,7,FALSE)),"")</f>
        <v/>
      </c>
      <c r="L223" s="30"/>
      <c r="M223" s="1" t="str">
        <f ca="1">IF(L223=Setup!$C$10,"Grant",IF(Pharmaceuticals!L223=Setup!$C$11,"Local",IF(Pharmaceuticals!L223=Setup!$C$12,"Other","")))</f>
        <v/>
      </c>
      <c r="N223" s="34"/>
      <c r="O223" s="148"/>
      <c r="P223" s="33"/>
      <c r="Q223" s="36" t="str">
        <f t="shared" si="102"/>
        <v/>
      </c>
      <c r="R223" s="35"/>
      <c r="S223" s="32" t="str">
        <f t="shared" si="103"/>
        <v/>
      </c>
      <c r="T223" s="34"/>
      <c r="U223" s="32" t="str">
        <f t="shared" si="104"/>
        <v/>
      </c>
      <c r="V223" s="34"/>
      <c r="W223" s="36" t="str">
        <f t="shared" si="105"/>
        <v/>
      </c>
      <c r="X223" s="36" t="str">
        <f t="shared" si="106"/>
        <v/>
      </c>
      <c r="Y223" s="36" t="str">
        <f t="shared" si="107"/>
        <v/>
      </c>
      <c r="Z223" s="55"/>
      <c r="AA223" s="37"/>
      <c r="AB223" s="148"/>
      <c r="AC223" s="35"/>
      <c r="AD223" s="32" t="str">
        <f t="shared" si="108"/>
        <v/>
      </c>
      <c r="AE223" s="35"/>
      <c r="AF223" s="32" t="str">
        <f t="shared" si="109"/>
        <v/>
      </c>
      <c r="AG223" s="35"/>
      <c r="AH223" s="32" t="str">
        <f t="shared" si="110"/>
        <v/>
      </c>
      <c r="AI223" s="34"/>
      <c r="AJ223" s="36" t="str">
        <f t="shared" si="111"/>
        <v/>
      </c>
      <c r="AK223" s="36" t="str">
        <f t="shared" si="112"/>
        <v/>
      </c>
      <c r="AL223" s="36" t="str">
        <f t="shared" si="113"/>
        <v/>
      </c>
      <c r="AM223" s="55"/>
      <c r="AN223" s="34"/>
      <c r="AO223" s="148"/>
      <c r="AP223" s="34"/>
      <c r="AQ223" s="32" t="str">
        <f t="shared" si="114"/>
        <v/>
      </c>
      <c r="AR223" s="34"/>
      <c r="AS223" s="32" t="str">
        <f t="shared" si="115"/>
        <v/>
      </c>
      <c r="AT223" s="34"/>
      <c r="AU223" s="32" t="str">
        <f t="shared" si="116"/>
        <v/>
      </c>
      <c r="AV223" s="35"/>
      <c r="AW223" s="36" t="str">
        <f t="shared" si="117"/>
        <v/>
      </c>
      <c r="AX223" s="36" t="str">
        <f t="shared" si="118"/>
        <v/>
      </c>
      <c r="AY223" s="36" t="str">
        <f t="shared" si="119"/>
        <v/>
      </c>
      <c r="AZ223" s="55"/>
      <c r="BA223" s="34"/>
      <c r="BB223" s="148"/>
      <c r="BC223" s="34"/>
      <c r="BD223" s="32" t="str">
        <f t="shared" si="120"/>
        <v/>
      </c>
      <c r="BE223" s="34"/>
      <c r="BF223" s="32" t="str">
        <f t="shared" si="121"/>
        <v/>
      </c>
      <c r="BG223" s="34"/>
      <c r="BH223" s="32" t="str">
        <f t="shared" si="122"/>
        <v/>
      </c>
      <c r="BI223" s="34"/>
      <c r="BJ223" s="36" t="str">
        <f t="shared" si="123"/>
        <v/>
      </c>
      <c r="BK223" s="36" t="str">
        <f t="shared" si="124"/>
        <v/>
      </c>
      <c r="BL223" s="36" t="str">
        <f t="shared" si="125"/>
        <v/>
      </c>
      <c r="BM223" s="55"/>
      <c r="BN223" s="36" t="str">
        <f t="shared" si="126"/>
        <v/>
      </c>
      <c r="BO223" s="36" t="str">
        <f t="shared" si="127"/>
        <v/>
      </c>
      <c r="BP223" s="31"/>
      <c r="BQ223" s="38"/>
      <c r="BS223" s="120" t="e">
        <f t="shared" ca="1" si="98"/>
        <v>#REF!</v>
      </c>
      <c r="BT223" s="120" t="e">
        <f t="shared" ca="1" si="99"/>
        <v>#VALUE!</v>
      </c>
    </row>
    <row r="224" spans="1:72" s="10" customFormat="1" ht="25" customHeight="1" x14ac:dyDescent="0.2">
      <c r="A224" s="52" t="str">
        <f>IFERROR(IF(#REF!&lt;&gt;"",A223+1,""),"")</f>
        <v/>
      </c>
      <c r="B224" s="157" t="e">
        <f>CONCATENATE(#REF!,"-",#REF!,"--",F224,"---",#REF!)</f>
        <v>#REF!</v>
      </c>
      <c r="C224" s="157" t="e">
        <f t="shared" ca="1" si="97"/>
        <v>#VALUE!</v>
      </c>
      <c r="D224" s="29"/>
      <c r="E224" s="155" t="e">
        <f t="shared" si="100"/>
        <v>#VALUE!</v>
      </c>
      <c r="F224" s="155" t="e">
        <f t="shared" si="101"/>
        <v>#VALUE!</v>
      </c>
      <c r="G224" s="126"/>
      <c r="H224" s="151" t="e">
        <f ca="1">VLOOKUP(G224,CatProd!B:G,6,FALSE)</f>
        <v>#N/A</v>
      </c>
      <c r="I224" s="127"/>
      <c r="J224" s="175" t="e">
        <f ca="1">VLOOKUP(CONCATENATE(H224,"-",I224),CatProdSpec!H:I,2,FALSE)</f>
        <v>#N/A</v>
      </c>
      <c r="K224" s="51" t="str">
        <f ca="1">IFERROR(IF(OR(D224="",VLOOKUP(D224,CatCostInp!$E$2:$K$88,7,FALSE)=0),"",VLOOKUP(D224,CatCostInp!$E$2:$K$88,7,FALSE)),"")</f>
        <v/>
      </c>
      <c r="L224" s="30"/>
      <c r="M224" s="1" t="str">
        <f ca="1">IF(L224=Setup!$C$10,"Grant",IF(Pharmaceuticals!L224=Setup!$C$11,"Local",IF(Pharmaceuticals!L224=Setup!$C$12,"Other","")))</f>
        <v/>
      </c>
      <c r="N224" s="34"/>
      <c r="O224" s="148"/>
      <c r="P224" s="33"/>
      <c r="Q224" s="36" t="str">
        <f t="shared" si="102"/>
        <v/>
      </c>
      <c r="R224" s="35"/>
      <c r="S224" s="32" t="str">
        <f t="shared" si="103"/>
        <v/>
      </c>
      <c r="T224" s="34"/>
      <c r="U224" s="32" t="str">
        <f t="shared" si="104"/>
        <v/>
      </c>
      <c r="V224" s="34"/>
      <c r="W224" s="36" t="str">
        <f t="shared" si="105"/>
        <v/>
      </c>
      <c r="X224" s="36" t="str">
        <f t="shared" si="106"/>
        <v/>
      </c>
      <c r="Y224" s="36" t="str">
        <f t="shared" si="107"/>
        <v/>
      </c>
      <c r="Z224" s="55"/>
      <c r="AA224" s="37"/>
      <c r="AB224" s="148"/>
      <c r="AC224" s="35"/>
      <c r="AD224" s="32" t="str">
        <f t="shared" si="108"/>
        <v/>
      </c>
      <c r="AE224" s="35"/>
      <c r="AF224" s="32" t="str">
        <f t="shared" si="109"/>
        <v/>
      </c>
      <c r="AG224" s="35"/>
      <c r="AH224" s="32" t="str">
        <f t="shared" si="110"/>
        <v/>
      </c>
      <c r="AI224" s="34"/>
      <c r="AJ224" s="36" t="str">
        <f t="shared" si="111"/>
        <v/>
      </c>
      <c r="AK224" s="36" t="str">
        <f t="shared" si="112"/>
        <v/>
      </c>
      <c r="AL224" s="36" t="str">
        <f t="shared" si="113"/>
        <v/>
      </c>
      <c r="AM224" s="55"/>
      <c r="AN224" s="34"/>
      <c r="AO224" s="148"/>
      <c r="AP224" s="34"/>
      <c r="AQ224" s="32" t="str">
        <f t="shared" si="114"/>
        <v/>
      </c>
      <c r="AR224" s="34"/>
      <c r="AS224" s="32" t="str">
        <f t="shared" si="115"/>
        <v/>
      </c>
      <c r="AT224" s="34"/>
      <c r="AU224" s="32" t="str">
        <f t="shared" si="116"/>
        <v/>
      </c>
      <c r="AV224" s="35"/>
      <c r="AW224" s="36" t="str">
        <f t="shared" si="117"/>
        <v/>
      </c>
      <c r="AX224" s="36" t="str">
        <f t="shared" si="118"/>
        <v/>
      </c>
      <c r="AY224" s="36" t="str">
        <f t="shared" si="119"/>
        <v/>
      </c>
      <c r="AZ224" s="55"/>
      <c r="BA224" s="34"/>
      <c r="BB224" s="148"/>
      <c r="BC224" s="34"/>
      <c r="BD224" s="32" t="str">
        <f t="shared" si="120"/>
        <v/>
      </c>
      <c r="BE224" s="34"/>
      <c r="BF224" s="32" t="str">
        <f t="shared" si="121"/>
        <v/>
      </c>
      <c r="BG224" s="34"/>
      <c r="BH224" s="32" t="str">
        <f t="shared" si="122"/>
        <v/>
      </c>
      <c r="BI224" s="34"/>
      <c r="BJ224" s="36" t="str">
        <f t="shared" si="123"/>
        <v/>
      </c>
      <c r="BK224" s="36" t="str">
        <f t="shared" si="124"/>
        <v/>
      </c>
      <c r="BL224" s="36" t="str">
        <f t="shared" si="125"/>
        <v/>
      </c>
      <c r="BM224" s="55"/>
      <c r="BN224" s="36" t="str">
        <f t="shared" si="126"/>
        <v/>
      </c>
      <c r="BO224" s="36" t="str">
        <f t="shared" si="127"/>
        <v/>
      </c>
      <c r="BP224" s="31"/>
      <c r="BQ224" s="38"/>
      <c r="BS224" s="120" t="e">
        <f t="shared" ca="1" si="98"/>
        <v>#REF!</v>
      </c>
      <c r="BT224" s="120" t="e">
        <f t="shared" ca="1" si="99"/>
        <v>#VALUE!</v>
      </c>
    </row>
    <row r="225" spans="1:72" s="10" customFormat="1" ht="25" customHeight="1" x14ac:dyDescent="0.2">
      <c r="A225" s="52" t="str">
        <f>IFERROR(IF(#REF!&lt;&gt;"",A224+1,""),"")</f>
        <v/>
      </c>
      <c r="B225" s="157" t="e">
        <f>CONCATENATE(#REF!,"-",#REF!,"--",F225,"---",#REF!)</f>
        <v>#REF!</v>
      </c>
      <c r="C225" s="157" t="e">
        <f t="shared" ca="1" si="97"/>
        <v>#VALUE!</v>
      </c>
      <c r="D225" s="29"/>
      <c r="E225" s="155" t="e">
        <f t="shared" si="100"/>
        <v>#VALUE!</v>
      </c>
      <c r="F225" s="155" t="e">
        <f t="shared" si="101"/>
        <v>#VALUE!</v>
      </c>
      <c r="G225" s="126"/>
      <c r="H225" s="151" t="e">
        <f ca="1">VLOOKUP(G225,CatProd!B:G,6,FALSE)</f>
        <v>#N/A</v>
      </c>
      <c r="I225" s="127"/>
      <c r="J225" s="175" t="e">
        <f ca="1">VLOOKUP(CONCATENATE(H225,"-",I225),CatProdSpec!H:I,2,FALSE)</f>
        <v>#N/A</v>
      </c>
      <c r="K225" s="51" t="str">
        <f ca="1">IFERROR(IF(OR(D225="",VLOOKUP(D225,CatCostInp!$E$2:$K$88,7,FALSE)=0),"",VLOOKUP(D225,CatCostInp!$E$2:$K$88,7,FALSE)),"")</f>
        <v/>
      </c>
      <c r="L225" s="30"/>
      <c r="M225" s="1" t="str">
        <f ca="1">IF(L225=Setup!$C$10,"Grant",IF(Pharmaceuticals!L225=Setup!$C$11,"Local",IF(Pharmaceuticals!L225=Setup!$C$12,"Other","")))</f>
        <v/>
      </c>
      <c r="N225" s="34"/>
      <c r="O225" s="148"/>
      <c r="P225" s="33"/>
      <c r="Q225" s="36" t="str">
        <f t="shared" si="102"/>
        <v/>
      </c>
      <c r="R225" s="35"/>
      <c r="S225" s="32" t="str">
        <f t="shared" si="103"/>
        <v/>
      </c>
      <c r="T225" s="34"/>
      <c r="U225" s="32" t="str">
        <f t="shared" si="104"/>
        <v/>
      </c>
      <c r="V225" s="34"/>
      <c r="W225" s="36" t="str">
        <f t="shared" si="105"/>
        <v/>
      </c>
      <c r="X225" s="36" t="str">
        <f t="shared" si="106"/>
        <v/>
      </c>
      <c r="Y225" s="36" t="str">
        <f t="shared" si="107"/>
        <v/>
      </c>
      <c r="Z225" s="55"/>
      <c r="AA225" s="37"/>
      <c r="AB225" s="148"/>
      <c r="AC225" s="35"/>
      <c r="AD225" s="32" t="str">
        <f t="shared" si="108"/>
        <v/>
      </c>
      <c r="AE225" s="35"/>
      <c r="AF225" s="32" t="str">
        <f t="shared" si="109"/>
        <v/>
      </c>
      <c r="AG225" s="35"/>
      <c r="AH225" s="32" t="str">
        <f t="shared" si="110"/>
        <v/>
      </c>
      <c r="AI225" s="34"/>
      <c r="AJ225" s="36" t="str">
        <f t="shared" si="111"/>
        <v/>
      </c>
      <c r="AK225" s="36" t="str">
        <f t="shared" si="112"/>
        <v/>
      </c>
      <c r="AL225" s="36" t="str">
        <f t="shared" si="113"/>
        <v/>
      </c>
      <c r="AM225" s="55"/>
      <c r="AN225" s="34"/>
      <c r="AO225" s="148"/>
      <c r="AP225" s="34"/>
      <c r="AQ225" s="32" t="str">
        <f t="shared" si="114"/>
        <v/>
      </c>
      <c r="AR225" s="34"/>
      <c r="AS225" s="32" t="str">
        <f t="shared" si="115"/>
        <v/>
      </c>
      <c r="AT225" s="34"/>
      <c r="AU225" s="32" t="str">
        <f t="shared" si="116"/>
        <v/>
      </c>
      <c r="AV225" s="35"/>
      <c r="AW225" s="36" t="str">
        <f t="shared" si="117"/>
        <v/>
      </c>
      <c r="AX225" s="36" t="str">
        <f t="shared" si="118"/>
        <v/>
      </c>
      <c r="AY225" s="36" t="str">
        <f t="shared" si="119"/>
        <v/>
      </c>
      <c r="AZ225" s="55"/>
      <c r="BA225" s="34"/>
      <c r="BB225" s="148"/>
      <c r="BC225" s="34"/>
      <c r="BD225" s="32" t="str">
        <f t="shared" si="120"/>
        <v/>
      </c>
      <c r="BE225" s="34"/>
      <c r="BF225" s="32" t="str">
        <f t="shared" si="121"/>
        <v/>
      </c>
      <c r="BG225" s="34"/>
      <c r="BH225" s="32" t="str">
        <f t="shared" si="122"/>
        <v/>
      </c>
      <c r="BI225" s="34"/>
      <c r="BJ225" s="36" t="str">
        <f t="shared" si="123"/>
        <v/>
      </c>
      <c r="BK225" s="36" t="str">
        <f t="shared" si="124"/>
        <v/>
      </c>
      <c r="BL225" s="36" t="str">
        <f t="shared" si="125"/>
        <v/>
      </c>
      <c r="BM225" s="55"/>
      <c r="BN225" s="36" t="str">
        <f t="shared" si="126"/>
        <v/>
      </c>
      <c r="BO225" s="36" t="str">
        <f t="shared" si="127"/>
        <v/>
      </c>
      <c r="BP225" s="31"/>
      <c r="BQ225" s="38"/>
      <c r="BS225" s="120" t="e">
        <f t="shared" ca="1" si="98"/>
        <v>#REF!</v>
      </c>
      <c r="BT225" s="120" t="e">
        <f t="shared" ca="1" si="99"/>
        <v>#VALUE!</v>
      </c>
    </row>
    <row r="226" spans="1:72" s="10" customFormat="1" ht="25" customHeight="1" x14ac:dyDescent="0.2">
      <c r="A226" s="52" t="str">
        <f>IFERROR(IF(#REF!&lt;&gt;"",A225+1,""),"")</f>
        <v/>
      </c>
      <c r="B226" s="157" t="e">
        <f>CONCATENATE(#REF!,"-",#REF!,"--",F226,"---",#REF!)</f>
        <v>#REF!</v>
      </c>
      <c r="C226" s="157" t="e">
        <f t="shared" ca="1" si="97"/>
        <v>#VALUE!</v>
      </c>
      <c r="D226" s="29"/>
      <c r="E226" s="155" t="e">
        <f t="shared" si="100"/>
        <v>#VALUE!</v>
      </c>
      <c r="F226" s="155" t="e">
        <f t="shared" si="101"/>
        <v>#VALUE!</v>
      </c>
      <c r="G226" s="126"/>
      <c r="H226" s="151" t="e">
        <f ca="1">VLOOKUP(G226,CatProd!B:G,6,FALSE)</f>
        <v>#N/A</v>
      </c>
      <c r="I226" s="127"/>
      <c r="J226" s="175" t="e">
        <f ca="1">VLOOKUP(CONCATENATE(H226,"-",I226),CatProdSpec!H:I,2,FALSE)</f>
        <v>#N/A</v>
      </c>
      <c r="K226" s="51" t="str">
        <f ca="1">IFERROR(IF(OR(D226="",VLOOKUP(D226,CatCostInp!$E$2:$K$88,7,FALSE)=0),"",VLOOKUP(D226,CatCostInp!$E$2:$K$88,7,FALSE)),"")</f>
        <v/>
      </c>
      <c r="L226" s="30"/>
      <c r="M226" s="1" t="str">
        <f ca="1">IF(L226=Setup!$C$10,"Grant",IF(Pharmaceuticals!L226=Setup!$C$11,"Local",IF(Pharmaceuticals!L226=Setup!$C$12,"Other","")))</f>
        <v/>
      </c>
      <c r="N226" s="34"/>
      <c r="O226" s="148"/>
      <c r="P226" s="33"/>
      <c r="Q226" s="36" t="str">
        <f t="shared" si="102"/>
        <v/>
      </c>
      <c r="R226" s="35"/>
      <c r="S226" s="32" t="str">
        <f t="shared" si="103"/>
        <v/>
      </c>
      <c r="T226" s="34"/>
      <c r="U226" s="32" t="str">
        <f t="shared" si="104"/>
        <v/>
      </c>
      <c r="V226" s="34"/>
      <c r="W226" s="36" t="str">
        <f t="shared" si="105"/>
        <v/>
      </c>
      <c r="X226" s="36" t="str">
        <f t="shared" si="106"/>
        <v/>
      </c>
      <c r="Y226" s="36" t="str">
        <f t="shared" si="107"/>
        <v/>
      </c>
      <c r="Z226" s="55"/>
      <c r="AA226" s="37"/>
      <c r="AB226" s="148"/>
      <c r="AC226" s="35"/>
      <c r="AD226" s="32" t="str">
        <f t="shared" si="108"/>
        <v/>
      </c>
      <c r="AE226" s="35"/>
      <c r="AF226" s="32" t="str">
        <f t="shared" si="109"/>
        <v/>
      </c>
      <c r="AG226" s="35"/>
      <c r="AH226" s="32" t="str">
        <f t="shared" si="110"/>
        <v/>
      </c>
      <c r="AI226" s="34"/>
      <c r="AJ226" s="36" t="str">
        <f t="shared" si="111"/>
        <v/>
      </c>
      <c r="AK226" s="36" t="str">
        <f t="shared" si="112"/>
        <v/>
      </c>
      <c r="AL226" s="36" t="str">
        <f t="shared" si="113"/>
        <v/>
      </c>
      <c r="AM226" s="55"/>
      <c r="AN226" s="34"/>
      <c r="AO226" s="148"/>
      <c r="AP226" s="34"/>
      <c r="AQ226" s="32" t="str">
        <f t="shared" si="114"/>
        <v/>
      </c>
      <c r="AR226" s="34"/>
      <c r="AS226" s="32" t="str">
        <f t="shared" si="115"/>
        <v/>
      </c>
      <c r="AT226" s="34"/>
      <c r="AU226" s="32" t="str">
        <f t="shared" si="116"/>
        <v/>
      </c>
      <c r="AV226" s="35"/>
      <c r="AW226" s="36" t="str">
        <f t="shared" si="117"/>
        <v/>
      </c>
      <c r="AX226" s="36" t="str">
        <f t="shared" si="118"/>
        <v/>
      </c>
      <c r="AY226" s="36" t="str">
        <f t="shared" si="119"/>
        <v/>
      </c>
      <c r="AZ226" s="55"/>
      <c r="BA226" s="34"/>
      <c r="BB226" s="148"/>
      <c r="BC226" s="34"/>
      <c r="BD226" s="32" t="str">
        <f t="shared" si="120"/>
        <v/>
      </c>
      <c r="BE226" s="34"/>
      <c r="BF226" s="32" t="str">
        <f t="shared" si="121"/>
        <v/>
      </c>
      <c r="BG226" s="34"/>
      <c r="BH226" s="32" t="str">
        <f t="shared" si="122"/>
        <v/>
      </c>
      <c r="BI226" s="34"/>
      <c r="BJ226" s="36" t="str">
        <f t="shared" si="123"/>
        <v/>
      </c>
      <c r="BK226" s="36" t="str">
        <f t="shared" si="124"/>
        <v/>
      </c>
      <c r="BL226" s="36" t="str">
        <f t="shared" si="125"/>
        <v/>
      </c>
      <c r="BM226" s="55"/>
      <c r="BN226" s="36" t="str">
        <f t="shared" si="126"/>
        <v/>
      </c>
      <c r="BO226" s="36" t="str">
        <f t="shared" si="127"/>
        <v/>
      </c>
      <c r="BP226" s="31"/>
      <c r="BQ226" s="38"/>
      <c r="BS226" s="120" t="e">
        <f t="shared" ca="1" si="98"/>
        <v>#REF!</v>
      </c>
      <c r="BT226" s="120" t="e">
        <f t="shared" ca="1" si="99"/>
        <v>#VALUE!</v>
      </c>
    </row>
    <row r="227" spans="1:72" s="10" customFormat="1" ht="25" customHeight="1" x14ac:dyDescent="0.2">
      <c r="A227" s="52" t="str">
        <f>IFERROR(IF(#REF!&lt;&gt;"",A226+1,""),"")</f>
        <v/>
      </c>
      <c r="B227" s="157" t="e">
        <f>CONCATENATE(#REF!,"-",#REF!,"--",F227,"---",#REF!)</f>
        <v>#REF!</v>
      </c>
      <c r="C227" s="157" t="e">
        <f t="shared" ca="1" si="97"/>
        <v>#VALUE!</v>
      </c>
      <c r="D227" s="29"/>
      <c r="E227" s="155" t="e">
        <f t="shared" si="100"/>
        <v>#VALUE!</v>
      </c>
      <c r="F227" s="155" t="e">
        <f t="shared" si="101"/>
        <v>#VALUE!</v>
      </c>
      <c r="G227" s="126"/>
      <c r="H227" s="151" t="e">
        <f ca="1">VLOOKUP(G227,CatProd!B:G,6,FALSE)</f>
        <v>#N/A</v>
      </c>
      <c r="I227" s="127"/>
      <c r="J227" s="175" t="e">
        <f ca="1">VLOOKUP(CONCATENATE(H227,"-",I227),CatProdSpec!H:I,2,FALSE)</f>
        <v>#N/A</v>
      </c>
      <c r="K227" s="51" t="str">
        <f ca="1">IFERROR(IF(OR(D227="",VLOOKUP(D227,CatCostInp!$E$2:$K$88,7,FALSE)=0),"",VLOOKUP(D227,CatCostInp!$E$2:$K$88,7,FALSE)),"")</f>
        <v/>
      </c>
      <c r="L227" s="30"/>
      <c r="M227" s="1" t="str">
        <f ca="1">IF(L227=Setup!$C$10,"Grant",IF(Pharmaceuticals!L227=Setup!$C$11,"Local",IF(Pharmaceuticals!L227=Setup!$C$12,"Other","")))</f>
        <v/>
      </c>
      <c r="N227" s="34"/>
      <c r="O227" s="148"/>
      <c r="P227" s="33"/>
      <c r="Q227" s="36" t="str">
        <f t="shared" si="102"/>
        <v/>
      </c>
      <c r="R227" s="35"/>
      <c r="S227" s="32" t="str">
        <f t="shared" si="103"/>
        <v/>
      </c>
      <c r="T227" s="34"/>
      <c r="U227" s="32" t="str">
        <f t="shared" si="104"/>
        <v/>
      </c>
      <c r="V227" s="34"/>
      <c r="W227" s="36" t="str">
        <f t="shared" si="105"/>
        <v/>
      </c>
      <c r="X227" s="36" t="str">
        <f t="shared" si="106"/>
        <v/>
      </c>
      <c r="Y227" s="36" t="str">
        <f t="shared" si="107"/>
        <v/>
      </c>
      <c r="Z227" s="55"/>
      <c r="AA227" s="37"/>
      <c r="AB227" s="148"/>
      <c r="AC227" s="35"/>
      <c r="AD227" s="32" t="str">
        <f t="shared" si="108"/>
        <v/>
      </c>
      <c r="AE227" s="35"/>
      <c r="AF227" s="32" t="str">
        <f t="shared" si="109"/>
        <v/>
      </c>
      <c r="AG227" s="35"/>
      <c r="AH227" s="32" t="str">
        <f t="shared" si="110"/>
        <v/>
      </c>
      <c r="AI227" s="34"/>
      <c r="AJ227" s="36" t="str">
        <f t="shared" si="111"/>
        <v/>
      </c>
      <c r="AK227" s="36" t="str">
        <f t="shared" si="112"/>
        <v/>
      </c>
      <c r="AL227" s="36" t="str">
        <f t="shared" si="113"/>
        <v/>
      </c>
      <c r="AM227" s="55"/>
      <c r="AN227" s="34"/>
      <c r="AO227" s="148"/>
      <c r="AP227" s="34"/>
      <c r="AQ227" s="32" t="str">
        <f t="shared" si="114"/>
        <v/>
      </c>
      <c r="AR227" s="34"/>
      <c r="AS227" s="32" t="str">
        <f t="shared" si="115"/>
        <v/>
      </c>
      <c r="AT227" s="34"/>
      <c r="AU227" s="32" t="str">
        <f t="shared" si="116"/>
        <v/>
      </c>
      <c r="AV227" s="35"/>
      <c r="AW227" s="36" t="str">
        <f t="shared" si="117"/>
        <v/>
      </c>
      <c r="AX227" s="36" t="str">
        <f t="shared" si="118"/>
        <v/>
      </c>
      <c r="AY227" s="36" t="str">
        <f t="shared" si="119"/>
        <v/>
      </c>
      <c r="AZ227" s="55"/>
      <c r="BA227" s="34"/>
      <c r="BB227" s="148"/>
      <c r="BC227" s="34"/>
      <c r="BD227" s="32" t="str">
        <f t="shared" si="120"/>
        <v/>
      </c>
      <c r="BE227" s="34"/>
      <c r="BF227" s="32" t="str">
        <f t="shared" si="121"/>
        <v/>
      </c>
      <c r="BG227" s="34"/>
      <c r="BH227" s="32" t="str">
        <f t="shared" si="122"/>
        <v/>
      </c>
      <c r="BI227" s="34"/>
      <c r="BJ227" s="36" t="str">
        <f t="shared" si="123"/>
        <v/>
      </c>
      <c r="BK227" s="36" t="str">
        <f t="shared" si="124"/>
        <v/>
      </c>
      <c r="BL227" s="36" t="str">
        <f t="shared" si="125"/>
        <v/>
      </c>
      <c r="BM227" s="55"/>
      <c r="BN227" s="36" t="str">
        <f t="shared" si="126"/>
        <v/>
      </c>
      <c r="BO227" s="36" t="str">
        <f t="shared" si="127"/>
        <v/>
      </c>
      <c r="BP227" s="31"/>
      <c r="BQ227" s="38"/>
      <c r="BS227" s="120" t="e">
        <f t="shared" ca="1" si="98"/>
        <v>#REF!</v>
      </c>
      <c r="BT227" s="120" t="e">
        <f t="shared" ca="1" si="99"/>
        <v>#VALUE!</v>
      </c>
    </row>
    <row r="228" spans="1:72" s="10" customFormat="1" ht="25" customHeight="1" x14ac:dyDescent="0.2">
      <c r="A228" s="52" t="str">
        <f>IFERROR(IF(#REF!&lt;&gt;"",A227+1,""),"")</f>
        <v/>
      </c>
      <c r="B228" s="157" t="e">
        <f>CONCATENATE(#REF!,"-",#REF!,"--",F228,"---",#REF!)</f>
        <v>#REF!</v>
      </c>
      <c r="C228" s="157" t="e">
        <f t="shared" ca="1" si="97"/>
        <v>#VALUE!</v>
      </c>
      <c r="D228" s="29"/>
      <c r="E228" s="155" t="e">
        <f t="shared" si="100"/>
        <v>#VALUE!</v>
      </c>
      <c r="F228" s="155" t="e">
        <f t="shared" si="101"/>
        <v>#VALUE!</v>
      </c>
      <c r="G228" s="126"/>
      <c r="H228" s="151" t="e">
        <f ca="1">VLOOKUP(G228,CatProd!B:G,6,FALSE)</f>
        <v>#N/A</v>
      </c>
      <c r="I228" s="127"/>
      <c r="J228" s="175" t="e">
        <f ca="1">VLOOKUP(CONCATENATE(H228,"-",I228),CatProdSpec!H:I,2,FALSE)</f>
        <v>#N/A</v>
      </c>
      <c r="K228" s="51" t="str">
        <f ca="1">IFERROR(IF(OR(D228="",VLOOKUP(D228,CatCostInp!$E$2:$K$88,7,FALSE)=0),"",VLOOKUP(D228,CatCostInp!$E$2:$K$88,7,FALSE)),"")</f>
        <v/>
      </c>
      <c r="L228" s="30"/>
      <c r="M228" s="1" t="str">
        <f ca="1">IF(L228=Setup!$C$10,"Grant",IF(Pharmaceuticals!L228=Setup!$C$11,"Local",IF(Pharmaceuticals!L228=Setup!$C$12,"Other","")))</f>
        <v/>
      </c>
      <c r="N228" s="34"/>
      <c r="O228" s="148"/>
      <c r="P228" s="33"/>
      <c r="Q228" s="36" t="str">
        <f t="shared" si="102"/>
        <v/>
      </c>
      <c r="R228" s="35"/>
      <c r="S228" s="32" t="str">
        <f t="shared" si="103"/>
        <v/>
      </c>
      <c r="T228" s="34"/>
      <c r="U228" s="32" t="str">
        <f t="shared" si="104"/>
        <v/>
      </c>
      <c r="V228" s="34"/>
      <c r="W228" s="36" t="str">
        <f t="shared" si="105"/>
        <v/>
      </c>
      <c r="X228" s="36" t="str">
        <f t="shared" si="106"/>
        <v/>
      </c>
      <c r="Y228" s="36" t="str">
        <f t="shared" si="107"/>
        <v/>
      </c>
      <c r="Z228" s="55"/>
      <c r="AA228" s="37"/>
      <c r="AB228" s="148"/>
      <c r="AC228" s="35"/>
      <c r="AD228" s="32" t="str">
        <f t="shared" si="108"/>
        <v/>
      </c>
      <c r="AE228" s="35"/>
      <c r="AF228" s="32" t="str">
        <f t="shared" si="109"/>
        <v/>
      </c>
      <c r="AG228" s="35"/>
      <c r="AH228" s="32" t="str">
        <f t="shared" si="110"/>
        <v/>
      </c>
      <c r="AI228" s="34"/>
      <c r="AJ228" s="36" t="str">
        <f t="shared" si="111"/>
        <v/>
      </c>
      <c r="AK228" s="36" t="str">
        <f t="shared" si="112"/>
        <v/>
      </c>
      <c r="AL228" s="36" t="str">
        <f t="shared" si="113"/>
        <v/>
      </c>
      <c r="AM228" s="55"/>
      <c r="AN228" s="34"/>
      <c r="AO228" s="148"/>
      <c r="AP228" s="34"/>
      <c r="AQ228" s="32" t="str">
        <f t="shared" si="114"/>
        <v/>
      </c>
      <c r="AR228" s="34"/>
      <c r="AS228" s="32" t="str">
        <f t="shared" si="115"/>
        <v/>
      </c>
      <c r="AT228" s="34"/>
      <c r="AU228" s="32" t="str">
        <f t="shared" si="116"/>
        <v/>
      </c>
      <c r="AV228" s="35"/>
      <c r="AW228" s="36" t="str">
        <f t="shared" si="117"/>
        <v/>
      </c>
      <c r="AX228" s="36" t="str">
        <f t="shared" si="118"/>
        <v/>
      </c>
      <c r="AY228" s="36" t="str">
        <f t="shared" si="119"/>
        <v/>
      </c>
      <c r="AZ228" s="55"/>
      <c r="BA228" s="34"/>
      <c r="BB228" s="148"/>
      <c r="BC228" s="34"/>
      <c r="BD228" s="32" t="str">
        <f t="shared" si="120"/>
        <v/>
      </c>
      <c r="BE228" s="34"/>
      <c r="BF228" s="32" t="str">
        <f t="shared" si="121"/>
        <v/>
      </c>
      <c r="BG228" s="34"/>
      <c r="BH228" s="32" t="str">
        <f t="shared" si="122"/>
        <v/>
      </c>
      <c r="BI228" s="34"/>
      <c r="BJ228" s="36" t="str">
        <f t="shared" si="123"/>
        <v/>
      </c>
      <c r="BK228" s="36" t="str">
        <f t="shared" si="124"/>
        <v/>
      </c>
      <c r="BL228" s="36" t="str">
        <f t="shared" si="125"/>
        <v/>
      </c>
      <c r="BM228" s="55"/>
      <c r="BN228" s="36" t="str">
        <f t="shared" si="126"/>
        <v/>
      </c>
      <c r="BO228" s="36" t="str">
        <f t="shared" si="127"/>
        <v/>
      </c>
      <c r="BP228" s="31"/>
      <c r="BQ228" s="38"/>
      <c r="BS228" s="120" t="e">
        <f t="shared" ca="1" si="98"/>
        <v>#REF!</v>
      </c>
      <c r="BT228" s="120" t="e">
        <f t="shared" ca="1" si="99"/>
        <v>#VALUE!</v>
      </c>
    </row>
    <row r="229" spans="1:72" s="10" customFormat="1" ht="25" customHeight="1" x14ac:dyDescent="0.2">
      <c r="A229" s="52" t="str">
        <f>IFERROR(IF(#REF!&lt;&gt;"",A228+1,""),"")</f>
        <v/>
      </c>
      <c r="B229" s="157" t="e">
        <f>CONCATENATE(#REF!,"-",#REF!,"--",F229,"---",#REF!)</f>
        <v>#REF!</v>
      </c>
      <c r="C229" s="157" t="e">
        <f t="shared" ca="1" si="97"/>
        <v>#VALUE!</v>
      </c>
      <c r="D229" s="29"/>
      <c r="E229" s="155" t="e">
        <f t="shared" si="100"/>
        <v>#VALUE!</v>
      </c>
      <c r="F229" s="155" t="e">
        <f t="shared" si="101"/>
        <v>#VALUE!</v>
      </c>
      <c r="G229" s="126"/>
      <c r="H229" s="151" t="e">
        <f ca="1">VLOOKUP(G229,CatProd!B:G,6,FALSE)</f>
        <v>#N/A</v>
      </c>
      <c r="I229" s="127"/>
      <c r="J229" s="175" t="e">
        <f ca="1">VLOOKUP(CONCATENATE(H229,"-",I229),CatProdSpec!H:I,2,FALSE)</f>
        <v>#N/A</v>
      </c>
      <c r="K229" s="51" t="str">
        <f ca="1">IFERROR(IF(OR(D229="",VLOOKUP(D229,CatCostInp!$E$2:$K$88,7,FALSE)=0),"",VLOOKUP(D229,CatCostInp!$E$2:$K$88,7,FALSE)),"")</f>
        <v/>
      </c>
      <c r="L229" s="30"/>
      <c r="M229" s="1" t="str">
        <f ca="1">IF(L229=Setup!$C$10,"Grant",IF(Pharmaceuticals!L229=Setup!$C$11,"Local",IF(Pharmaceuticals!L229=Setup!$C$12,"Other","")))</f>
        <v/>
      </c>
      <c r="N229" s="34"/>
      <c r="O229" s="148"/>
      <c r="P229" s="33"/>
      <c r="Q229" s="36" t="str">
        <f t="shared" si="102"/>
        <v/>
      </c>
      <c r="R229" s="35"/>
      <c r="S229" s="32" t="str">
        <f t="shared" si="103"/>
        <v/>
      </c>
      <c r="T229" s="34"/>
      <c r="U229" s="32" t="str">
        <f t="shared" si="104"/>
        <v/>
      </c>
      <c r="V229" s="34"/>
      <c r="W229" s="36" t="str">
        <f t="shared" si="105"/>
        <v/>
      </c>
      <c r="X229" s="36" t="str">
        <f t="shared" si="106"/>
        <v/>
      </c>
      <c r="Y229" s="36" t="str">
        <f t="shared" si="107"/>
        <v/>
      </c>
      <c r="Z229" s="55"/>
      <c r="AA229" s="37"/>
      <c r="AB229" s="148"/>
      <c r="AC229" s="35"/>
      <c r="AD229" s="32" t="str">
        <f t="shared" si="108"/>
        <v/>
      </c>
      <c r="AE229" s="35"/>
      <c r="AF229" s="32" t="str">
        <f t="shared" si="109"/>
        <v/>
      </c>
      <c r="AG229" s="35"/>
      <c r="AH229" s="32" t="str">
        <f t="shared" si="110"/>
        <v/>
      </c>
      <c r="AI229" s="34"/>
      <c r="AJ229" s="36" t="str">
        <f t="shared" si="111"/>
        <v/>
      </c>
      <c r="AK229" s="36" t="str">
        <f t="shared" si="112"/>
        <v/>
      </c>
      <c r="AL229" s="36" t="str">
        <f t="shared" si="113"/>
        <v/>
      </c>
      <c r="AM229" s="55"/>
      <c r="AN229" s="34"/>
      <c r="AO229" s="148"/>
      <c r="AP229" s="34"/>
      <c r="AQ229" s="32" t="str">
        <f t="shared" si="114"/>
        <v/>
      </c>
      <c r="AR229" s="34"/>
      <c r="AS229" s="32" t="str">
        <f t="shared" si="115"/>
        <v/>
      </c>
      <c r="AT229" s="34"/>
      <c r="AU229" s="32" t="str">
        <f t="shared" si="116"/>
        <v/>
      </c>
      <c r="AV229" s="35"/>
      <c r="AW229" s="36" t="str">
        <f t="shared" si="117"/>
        <v/>
      </c>
      <c r="AX229" s="36" t="str">
        <f t="shared" si="118"/>
        <v/>
      </c>
      <c r="AY229" s="36" t="str">
        <f t="shared" si="119"/>
        <v/>
      </c>
      <c r="AZ229" s="55"/>
      <c r="BA229" s="34"/>
      <c r="BB229" s="148"/>
      <c r="BC229" s="34"/>
      <c r="BD229" s="32" t="str">
        <f t="shared" si="120"/>
        <v/>
      </c>
      <c r="BE229" s="34"/>
      <c r="BF229" s="32" t="str">
        <f t="shared" si="121"/>
        <v/>
      </c>
      <c r="BG229" s="34"/>
      <c r="BH229" s="32" t="str">
        <f t="shared" si="122"/>
        <v/>
      </c>
      <c r="BI229" s="34"/>
      <c r="BJ229" s="36" t="str">
        <f t="shared" si="123"/>
        <v/>
      </c>
      <c r="BK229" s="36" t="str">
        <f t="shared" si="124"/>
        <v/>
      </c>
      <c r="BL229" s="36" t="str">
        <f t="shared" si="125"/>
        <v/>
      </c>
      <c r="BM229" s="55"/>
      <c r="BN229" s="36" t="str">
        <f t="shared" si="126"/>
        <v/>
      </c>
      <c r="BO229" s="36" t="str">
        <f t="shared" si="127"/>
        <v/>
      </c>
      <c r="BP229" s="31"/>
      <c r="BQ229" s="38"/>
      <c r="BS229" s="120" t="e">
        <f t="shared" ca="1" si="98"/>
        <v>#REF!</v>
      </c>
      <c r="BT229" s="120" t="e">
        <f t="shared" ca="1" si="99"/>
        <v>#VALUE!</v>
      </c>
    </row>
    <row r="230" spans="1:72" s="10" customFormat="1" ht="25" customHeight="1" x14ac:dyDescent="0.2">
      <c r="A230" s="52" t="str">
        <f>IFERROR(IF(#REF!&lt;&gt;"",A229+1,""),"")</f>
        <v/>
      </c>
      <c r="B230" s="157" t="e">
        <f>CONCATENATE(#REF!,"-",#REF!,"--",F230,"---",#REF!)</f>
        <v>#REF!</v>
      </c>
      <c r="C230" s="157" t="e">
        <f t="shared" ca="1" si="97"/>
        <v>#VALUE!</v>
      </c>
      <c r="D230" s="29"/>
      <c r="E230" s="155" t="e">
        <f t="shared" si="100"/>
        <v>#VALUE!</v>
      </c>
      <c r="F230" s="155" t="e">
        <f t="shared" si="101"/>
        <v>#VALUE!</v>
      </c>
      <c r="G230" s="126"/>
      <c r="H230" s="151" t="e">
        <f ca="1">VLOOKUP(G230,CatProd!B:G,6,FALSE)</f>
        <v>#N/A</v>
      </c>
      <c r="I230" s="127"/>
      <c r="J230" s="175" t="e">
        <f ca="1">VLOOKUP(CONCATENATE(H230,"-",I230),CatProdSpec!H:I,2,FALSE)</f>
        <v>#N/A</v>
      </c>
      <c r="K230" s="51" t="str">
        <f ca="1">IFERROR(IF(OR(D230="",VLOOKUP(D230,CatCostInp!$E$2:$K$88,7,FALSE)=0),"",VLOOKUP(D230,CatCostInp!$E$2:$K$88,7,FALSE)),"")</f>
        <v/>
      </c>
      <c r="L230" s="30"/>
      <c r="M230" s="1" t="str">
        <f ca="1">IF(L230=Setup!$C$10,"Grant",IF(Pharmaceuticals!L230=Setup!$C$11,"Local",IF(Pharmaceuticals!L230=Setup!$C$12,"Other","")))</f>
        <v/>
      </c>
      <c r="N230" s="34"/>
      <c r="O230" s="148"/>
      <c r="P230" s="33"/>
      <c r="Q230" s="36" t="str">
        <f t="shared" si="102"/>
        <v/>
      </c>
      <c r="R230" s="35"/>
      <c r="S230" s="32" t="str">
        <f t="shared" si="103"/>
        <v/>
      </c>
      <c r="T230" s="34"/>
      <c r="U230" s="32" t="str">
        <f t="shared" si="104"/>
        <v/>
      </c>
      <c r="V230" s="34"/>
      <c r="W230" s="36" t="str">
        <f t="shared" si="105"/>
        <v/>
      </c>
      <c r="X230" s="36" t="str">
        <f t="shared" si="106"/>
        <v/>
      </c>
      <c r="Y230" s="36" t="str">
        <f t="shared" si="107"/>
        <v/>
      </c>
      <c r="Z230" s="55"/>
      <c r="AA230" s="37"/>
      <c r="AB230" s="148"/>
      <c r="AC230" s="35"/>
      <c r="AD230" s="32" t="str">
        <f t="shared" si="108"/>
        <v/>
      </c>
      <c r="AE230" s="35"/>
      <c r="AF230" s="32" t="str">
        <f t="shared" si="109"/>
        <v/>
      </c>
      <c r="AG230" s="35"/>
      <c r="AH230" s="32" t="str">
        <f t="shared" si="110"/>
        <v/>
      </c>
      <c r="AI230" s="34"/>
      <c r="AJ230" s="36" t="str">
        <f t="shared" si="111"/>
        <v/>
      </c>
      <c r="AK230" s="36" t="str">
        <f t="shared" si="112"/>
        <v/>
      </c>
      <c r="AL230" s="36" t="str">
        <f t="shared" si="113"/>
        <v/>
      </c>
      <c r="AM230" s="55"/>
      <c r="AN230" s="34"/>
      <c r="AO230" s="148"/>
      <c r="AP230" s="34"/>
      <c r="AQ230" s="32" t="str">
        <f t="shared" si="114"/>
        <v/>
      </c>
      <c r="AR230" s="34"/>
      <c r="AS230" s="32" t="str">
        <f t="shared" si="115"/>
        <v/>
      </c>
      <c r="AT230" s="34"/>
      <c r="AU230" s="32" t="str">
        <f t="shared" si="116"/>
        <v/>
      </c>
      <c r="AV230" s="35"/>
      <c r="AW230" s="36" t="str">
        <f t="shared" si="117"/>
        <v/>
      </c>
      <c r="AX230" s="36" t="str">
        <f t="shared" si="118"/>
        <v/>
      </c>
      <c r="AY230" s="36" t="str">
        <f t="shared" si="119"/>
        <v/>
      </c>
      <c r="AZ230" s="55"/>
      <c r="BA230" s="34"/>
      <c r="BB230" s="148"/>
      <c r="BC230" s="34"/>
      <c r="BD230" s="32" t="str">
        <f t="shared" si="120"/>
        <v/>
      </c>
      <c r="BE230" s="34"/>
      <c r="BF230" s="32" t="str">
        <f t="shared" si="121"/>
        <v/>
      </c>
      <c r="BG230" s="34"/>
      <c r="BH230" s="32" t="str">
        <f t="shared" si="122"/>
        <v/>
      </c>
      <c r="BI230" s="34"/>
      <c r="BJ230" s="36" t="str">
        <f t="shared" si="123"/>
        <v/>
      </c>
      <c r="BK230" s="36" t="str">
        <f t="shared" si="124"/>
        <v/>
      </c>
      <c r="BL230" s="36" t="str">
        <f t="shared" si="125"/>
        <v/>
      </c>
      <c r="BM230" s="55"/>
      <c r="BN230" s="36" t="str">
        <f t="shared" si="126"/>
        <v/>
      </c>
      <c r="BO230" s="36" t="str">
        <f t="shared" si="127"/>
        <v/>
      </c>
      <c r="BP230" s="31"/>
      <c r="BQ230" s="38"/>
      <c r="BS230" s="120" t="e">
        <f t="shared" ca="1" si="98"/>
        <v>#REF!</v>
      </c>
      <c r="BT230" s="120" t="e">
        <f t="shared" ca="1" si="99"/>
        <v>#VALUE!</v>
      </c>
    </row>
    <row r="231" spans="1:72" s="10" customFormat="1" ht="25" customHeight="1" x14ac:dyDescent="0.2">
      <c r="A231" s="52" t="str">
        <f>IFERROR(IF(#REF!&lt;&gt;"",A230+1,""),"")</f>
        <v/>
      </c>
      <c r="B231" s="157" t="e">
        <f>CONCATENATE(#REF!,"-",#REF!,"--",F231,"---",#REF!)</f>
        <v>#REF!</v>
      </c>
      <c r="C231" s="157" t="e">
        <f t="shared" ca="1" si="97"/>
        <v>#VALUE!</v>
      </c>
      <c r="D231" s="29"/>
      <c r="E231" s="155" t="e">
        <f t="shared" si="100"/>
        <v>#VALUE!</v>
      </c>
      <c r="F231" s="155" t="e">
        <f t="shared" si="101"/>
        <v>#VALUE!</v>
      </c>
      <c r="G231" s="126"/>
      <c r="H231" s="151" t="e">
        <f ca="1">VLOOKUP(G231,CatProd!B:G,6,FALSE)</f>
        <v>#N/A</v>
      </c>
      <c r="I231" s="127"/>
      <c r="J231" s="175" t="e">
        <f ca="1">VLOOKUP(CONCATENATE(H231,"-",I231),CatProdSpec!H:I,2,FALSE)</f>
        <v>#N/A</v>
      </c>
      <c r="K231" s="51" t="str">
        <f ca="1">IFERROR(IF(OR(D231="",VLOOKUP(D231,CatCostInp!$E$2:$K$88,7,FALSE)=0),"",VLOOKUP(D231,CatCostInp!$E$2:$K$88,7,FALSE)),"")</f>
        <v/>
      </c>
      <c r="L231" s="30"/>
      <c r="M231" s="1" t="str">
        <f ca="1">IF(L231=Setup!$C$10,"Grant",IF(Pharmaceuticals!L231=Setup!$C$11,"Local",IF(Pharmaceuticals!L231=Setup!$C$12,"Other","")))</f>
        <v/>
      </c>
      <c r="N231" s="34"/>
      <c r="O231" s="148"/>
      <c r="P231" s="33"/>
      <c r="Q231" s="36" t="str">
        <f t="shared" si="102"/>
        <v/>
      </c>
      <c r="R231" s="35"/>
      <c r="S231" s="32" t="str">
        <f t="shared" si="103"/>
        <v/>
      </c>
      <c r="T231" s="34"/>
      <c r="U231" s="32" t="str">
        <f t="shared" si="104"/>
        <v/>
      </c>
      <c r="V231" s="34"/>
      <c r="W231" s="36" t="str">
        <f t="shared" si="105"/>
        <v/>
      </c>
      <c r="X231" s="36" t="str">
        <f t="shared" si="106"/>
        <v/>
      </c>
      <c r="Y231" s="36" t="str">
        <f t="shared" si="107"/>
        <v/>
      </c>
      <c r="Z231" s="55"/>
      <c r="AA231" s="37"/>
      <c r="AB231" s="148"/>
      <c r="AC231" s="35"/>
      <c r="AD231" s="32" t="str">
        <f t="shared" si="108"/>
        <v/>
      </c>
      <c r="AE231" s="35"/>
      <c r="AF231" s="32" t="str">
        <f t="shared" si="109"/>
        <v/>
      </c>
      <c r="AG231" s="35"/>
      <c r="AH231" s="32" t="str">
        <f t="shared" si="110"/>
        <v/>
      </c>
      <c r="AI231" s="34"/>
      <c r="AJ231" s="36" t="str">
        <f t="shared" si="111"/>
        <v/>
      </c>
      <c r="AK231" s="36" t="str">
        <f t="shared" si="112"/>
        <v/>
      </c>
      <c r="AL231" s="36" t="str">
        <f t="shared" si="113"/>
        <v/>
      </c>
      <c r="AM231" s="55"/>
      <c r="AN231" s="34"/>
      <c r="AO231" s="148"/>
      <c r="AP231" s="34"/>
      <c r="AQ231" s="32" t="str">
        <f t="shared" si="114"/>
        <v/>
      </c>
      <c r="AR231" s="34"/>
      <c r="AS231" s="32" t="str">
        <f t="shared" si="115"/>
        <v/>
      </c>
      <c r="AT231" s="34"/>
      <c r="AU231" s="32" t="str">
        <f t="shared" si="116"/>
        <v/>
      </c>
      <c r="AV231" s="35"/>
      <c r="AW231" s="36" t="str">
        <f t="shared" si="117"/>
        <v/>
      </c>
      <c r="AX231" s="36" t="str">
        <f t="shared" si="118"/>
        <v/>
      </c>
      <c r="AY231" s="36" t="str">
        <f t="shared" si="119"/>
        <v/>
      </c>
      <c r="AZ231" s="55"/>
      <c r="BA231" s="34"/>
      <c r="BB231" s="148"/>
      <c r="BC231" s="34"/>
      <c r="BD231" s="32" t="str">
        <f t="shared" si="120"/>
        <v/>
      </c>
      <c r="BE231" s="34"/>
      <c r="BF231" s="32" t="str">
        <f t="shared" si="121"/>
        <v/>
      </c>
      <c r="BG231" s="34"/>
      <c r="BH231" s="32" t="str">
        <f t="shared" si="122"/>
        <v/>
      </c>
      <c r="BI231" s="34"/>
      <c r="BJ231" s="36" t="str">
        <f t="shared" si="123"/>
        <v/>
      </c>
      <c r="BK231" s="36" t="str">
        <f t="shared" si="124"/>
        <v/>
      </c>
      <c r="BL231" s="36" t="str">
        <f t="shared" si="125"/>
        <v/>
      </c>
      <c r="BM231" s="55"/>
      <c r="BN231" s="36" t="str">
        <f t="shared" si="126"/>
        <v/>
      </c>
      <c r="BO231" s="36" t="str">
        <f t="shared" si="127"/>
        <v/>
      </c>
      <c r="BP231" s="31"/>
      <c r="BQ231" s="38"/>
      <c r="BS231" s="120" t="e">
        <f t="shared" ca="1" si="98"/>
        <v>#REF!</v>
      </c>
      <c r="BT231" s="120" t="e">
        <f t="shared" ca="1" si="99"/>
        <v>#VALUE!</v>
      </c>
    </row>
    <row r="232" spans="1:72" s="10" customFormat="1" ht="25" customHeight="1" x14ac:dyDescent="0.2">
      <c r="A232" s="52" t="str">
        <f>IFERROR(IF(#REF!&lt;&gt;"",A231+1,""),"")</f>
        <v/>
      </c>
      <c r="B232" s="157" t="e">
        <f>CONCATENATE(#REF!,"-",#REF!,"--",F232,"---",#REF!)</f>
        <v>#REF!</v>
      </c>
      <c r="C232" s="157" t="e">
        <f t="shared" ca="1" si="97"/>
        <v>#VALUE!</v>
      </c>
      <c r="D232" s="29"/>
      <c r="E232" s="155" t="e">
        <f t="shared" si="100"/>
        <v>#VALUE!</v>
      </c>
      <c r="F232" s="155" t="e">
        <f t="shared" si="101"/>
        <v>#VALUE!</v>
      </c>
      <c r="G232" s="126"/>
      <c r="H232" s="151" t="e">
        <f ca="1">VLOOKUP(G232,CatProd!B:G,6,FALSE)</f>
        <v>#N/A</v>
      </c>
      <c r="I232" s="127"/>
      <c r="J232" s="175" t="e">
        <f ca="1">VLOOKUP(CONCATENATE(H232,"-",I232),CatProdSpec!H:I,2,FALSE)</f>
        <v>#N/A</v>
      </c>
      <c r="K232" s="51" t="str">
        <f ca="1">IFERROR(IF(OR(D232="",VLOOKUP(D232,CatCostInp!$E$2:$K$88,7,FALSE)=0),"",VLOOKUP(D232,CatCostInp!$E$2:$K$88,7,FALSE)),"")</f>
        <v/>
      </c>
      <c r="L232" s="30"/>
      <c r="M232" s="1" t="str">
        <f ca="1">IF(L232=Setup!$C$10,"Grant",IF(Pharmaceuticals!L232=Setup!$C$11,"Local",IF(Pharmaceuticals!L232=Setup!$C$12,"Other","")))</f>
        <v/>
      </c>
      <c r="N232" s="34"/>
      <c r="O232" s="148"/>
      <c r="P232" s="33"/>
      <c r="Q232" s="36" t="str">
        <f t="shared" si="102"/>
        <v/>
      </c>
      <c r="R232" s="35"/>
      <c r="S232" s="32" t="str">
        <f t="shared" si="103"/>
        <v/>
      </c>
      <c r="T232" s="34"/>
      <c r="U232" s="32" t="str">
        <f t="shared" si="104"/>
        <v/>
      </c>
      <c r="V232" s="34"/>
      <c r="W232" s="36" t="str">
        <f t="shared" si="105"/>
        <v/>
      </c>
      <c r="X232" s="36" t="str">
        <f t="shared" si="106"/>
        <v/>
      </c>
      <c r="Y232" s="36" t="str">
        <f t="shared" si="107"/>
        <v/>
      </c>
      <c r="Z232" s="55"/>
      <c r="AA232" s="37"/>
      <c r="AB232" s="148"/>
      <c r="AC232" s="35"/>
      <c r="AD232" s="32" t="str">
        <f t="shared" si="108"/>
        <v/>
      </c>
      <c r="AE232" s="35"/>
      <c r="AF232" s="32" t="str">
        <f t="shared" si="109"/>
        <v/>
      </c>
      <c r="AG232" s="35"/>
      <c r="AH232" s="32" t="str">
        <f t="shared" si="110"/>
        <v/>
      </c>
      <c r="AI232" s="34"/>
      <c r="AJ232" s="36" t="str">
        <f t="shared" si="111"/>
        <v/>
      </c>
      <c r="AK232" s="36" t="str">
        <f t="shared" si="112"/>
        <v/>
      </c>
      <c r="AL232" s="36" t="str">
        <f t="shared" si="113"/>
        <v/>
      </c>
      <c r="AM232" s="55"/>
      <c r="AN232" s="34"/>
      <c r="AO232" s="148"/>
      <c r="AP232" s="34"/>
      <c r="AQ232" s="32" t="str">
        <f t="shared" si="114"/>
        <v/>
      </c>
      <c r="AR232" s="34"/>
      <c r="AS232" s="32" t="str">
        <f t="shared" si="115"/>
        <v/>
      </c>
      <c r="AT232" s="34"/>
      <c r="AU232" s="32" t="str">
        <f t="shared" si="116"/>
        <v/>
      </c>
      <c r="AV232" s="35"/>
      <c r="AW232" s="36" t="str">
        <f t="shared" si="117"/>
        <v/>
      </c>
      <c r="AX232" s="36" t="str">
        <f t="shared" si="118"/>
        <v/>
      </c>
      <c r="AY232" s="36" t="str">
        <f t="shared" si="119"/>
        <v/>
      </c>
      <c r="AZ232" s="55"/>
      <c r="BA232" s="34"/>
      <c r="BB232" s="148"/>
      <c r="BC232" s="34"/>
      <c r="BD232" s="32" t="str">
        <f t="shared" si="120"/>
        <v/>
      </c>
      <c r="BE232" s="34"/>
      <c r="BF232" s="32" t="str">
        <f t="shared" si="121"/>
        <v/>
      </c>
      <c r="BG232" s="34"/>
      <c r="BH232" s="32" t="str">
        <f t="shared" si="122"/>
        <v/>
      </c>
      <c r="BI232" s="34"/>
      <c r="BJ232" s="36" t="str">
        <f t="shared" si="123"/>
        <v/>
      </c>
      <c r="BK232" s="36" t="str">
        <f t="shared" si="124"/>
        <v/>
      </c>
      <c r="BL232" s="36" t="str">
        <f t="shared" si="125"/>
        <v/>
      </c>
      <c r="BM232" s="55"/>
      <c r="BN232" s="36" t="str">
        <f t="shared" si="126"/>
        <v/>
      </c>
      <c r="BO232" s="36" t="str">
        <f t="shared" si="127"/>
        <v/>
      </c>
      <c r="BP232" s="31"/>
      <c r="BQ232" s="38"/>
      <c r="BS232" s="120" t="e">
        <f t="shared" ca="1" si="98"/>
        <v>#REF!</v>
      </c>
      <c r="BT232" s="120" t="e">
        <f t="shared" ca="1" si="99"/>
        <v>#VALUE!</v>
      </c>
    </row>
    <row r="233" spans="1:72" s="10" customFormat="1" ht="25" customHeight="1" x14ac:dyDescent="0.2">
      <c r="A233" s="52" t="str">
        <f>IFERROR(IF(#REF!&lt;&gt;"",A232+1,""),"")</f>
        <v/>
      </c>
      <c r="B233" s="157" t="e">
        <f>CONCATENATE(#REF!,"-",#REF!,"--",F233,"---",#REF!)</f>
        <v>#REF!</v>
      </c>
      <c r="C233" s="157" t="e">
        <f t="shared" ca="1" si="97"/>
        <v>#VALUE!</v>
      </c>
      <c r="D233" s="29"/>
      <c r="E233" s="155" t="e">
        <f t="shared" si="100"/>
        <v>#VALUE!</v>
      </c>
      <c r="F233" s="155" t="e">
        <f t="shared" si="101"/>
        <v>#VALUE!</v>
      </c>
      <c r="G233" s="126"/>
      <c r="H233" s="151" t="e">
        <f ca="1">VLOOKUP(G233,CatProd!B:G,6,FALSE)</f>
        <v>#N/A</v>
      </c>
      <c r="I233" s="127"/>
      <c r="J233" s="175" t="e">
        <f ca="1">VLOOKUP(CONCATENATE(H233,"-",I233),CatProdSpec!H:I,2,FALSE)</f>
        <v>#N/A</v>
      </c>
      <c r="K233" s="51" t="str">
        <f ca="1">IFERROR(IF(OR(D233="",VLOOKUP(D233,CatCostInp!$E$2:$K$88,7,FALSE)=0),"",VLOOKUP(D233,CatCostInp!$E$2:$K$88,7,FALSE)),"")</f>
        <v/>
      </c>
      <c r="L233" s="30"/>
      <c r="M233" s="1" t="str">
        <f ca="1">IF(L233=Setup!$C$10,"Grant",IF(Pharmaceuticals!L233=Setup!$C$11,"Local",IF(Pharmaceuticals!L233=Setup!$C$12,"Other","")))</f>
        <v/>
      </c>
      <c r="N233" s="34"/>
      <c r="O233" s="148"/>
      <c r="P233" s="33"/>
      <c r="Q233" s="36" t="str">
        <f t="shared" si="102"/>
        <v/>
      </c>
      <c r="R233" s="35"/>
      <c r="S233" s="32" t="str">
        <f t="shared" si="103"/>
        <v/>
      </c>
      <c r="T233" s="34"/>
      <c r="U233" s="32" t="str">
        <f t="shared" si="104"/>
        <v/>
      </c>
      <c r="V233" s="34"/>
      <c r="W233" s="36" t="str">
        <f t="shared" si="105"/>
        <v/>
      </c>
      <c r="X233" s="36" t="str">
        <f t="shared" si="106"/>
        <v/>
      </c>
      <c r="Y233" s="36" t="str">
        <f t="shared" si="107"/>
        <v/>
      </c>
      <c r="Z233" s="55"/>
      <c r="AA233" s="37"/>
      <c r="AB233" s="148"/>
      <c r="AC233" s="35"/>
      <c r="AD233" s="32" t="str">
        <f t="shared" si="108"/>
        <v/>
      </c>
      <c r="AE233" s="35"/>
      <c r="AF233" s="32" t="str">
        <f t="shared" si="109"/>
        <v/>
      </c>
      <c r="AG233" s="35"/>
      <c r="AH233" s="32" t="str">
        <f t="shared" si="110"/>
        <v/>
      </c>
      <c r="AI233" s="34"/>
      <c r="AJ233" s="36" t="str">
        <f t="shared" si="111"/>
        <v/>
      </c>
      <c r="AK233" s="36" t="str">
        <f t="shared" si="112"/>
        <v/>
      </c>
      <c r="AL233" s="36" t="str">
        <f t="shared" si="113"/>
        <v/>
      </c>
      <c r="AM233" s="55"/>
      <c r="AN233" s="34"/>
      <c r="AO233" s="148"/>
      <c r="AP233" s="34"/>
      <c r="AQ233" s="32" t="str">
        <f t="shared" si="114"/>
        <v/>
      </c>
      <c r="AR233" s="34"/>
      <c r="AS233" s="32" t="str">
        <f t="shared" si="115"/>
        <v/>
      </c>
      <c r="AT233" s="34"/>
      <c r="AU233" s="32" t="str">
        <f t="shared" si="116"/>
        <v/>
      </c>
      <c r="AV233" s="35"/>
      <c r="AW233" s="36" t="str">
        <f t="shared" si="117"/>
        <v/>
      </c>
      <c r="AX233" s="36" t="str">
        <f t="shared" si="118"/>
        <v/>
      </c>
      <c r="AY233" s="36" t="str">
        <f t="shared" si="119"/>
        <v/>
      </c>
      <c r="AZ233" s="55"/>
      <c r="BA233" s="34"/>
      <c r="BB233" s="148"/>
      <c r="BC233" s="34"/>
      <c r="BD233" s="32" t="str">
        <f t="shared" si="120"/>
        <v/>
      </c>
      <c r="BE233" s="34"/>
      <c r="BF233" s="32" t="str">
        <f t="shared" si="121"/>
        <v/>
      </c>
      <c r="BG233" s="34"/>
      <c r="BH233" s="32" t="str">
        <f t="shared" si="122"/>
        <v/>
      </c>
      <c r="BI233" s="34"/>
      <c r="BJ233" s="36" t="str">
        <f t="shared" si="123"/>
        <v/>
      </c>
      <c r="BK233" s="36" t="str">
        <f t="shared" si="124"/>
        <v/>
      </c>
      <c r="BL233" s="36" t="str">
        <f t="shared" si="125"/>
        <v/>
      </c>
      <c r="BM233" s="55"/>
      <c r="BN233" s="36" t="str">
        <f t="shared" si="126"/>
        <v/>
      </c>
      <c r="BO233" s="36" t="str">
        <f t="shared" si="127"/>
        <v/>
      </c>
      <c r="BP233" s="31"/>
      <c r="BQ233" s="38"/>
      <c r="BS233" s="120" t="e">
        <f t="shared" ca="1" si="98"/>
        <v>#REF!</v>
      </c>
      <c r="BT233" s="120" t="e">
        <f t="shared" ca="1" si="99"/>
        <v>#VALUE!</v>
      </c>
    </row>
    <row r="234" spans="1:72" s="10" customFormat="1" ht="25" customHeight="1" x14ac:dyDescent="0.2">
      <c r="A234" s="52" t="str">
        <f>IFERROR(IF(#REF!&lt;&gt;"",A233+1,""),"")</f>
        <v/>
      </c>
      <c r="B234" s="157" t="e">
        <f>CONCATENATE(#REF!,"-",#REF!,"--",F234,"---",#REF!)</f>
        <v>#REF!</v>
      </c>
      <c r="C234" s="157" t="e">
        <f t="shared" ca="1" si="97"/>
        <v>#VALUE!</v>
      </c>
      <c r="D234" s="29"/>
      <c r="E234" s="155" t="e">
        <f t="shared" si="100"/>
        <v>#VALUE!</v>
      </c>
      <c r="F234" s="155" t="e">
        <f t="shared" si="101"/>
        <v>#VALUE!</v>
      </c>
      <c r="G234" s="126"/>
      <c r="H234" s="151" t="e">
        <f ca="1">VLOOKUP(G234,CatProd!B:G,6,FALSE)</f>
        <v>#N/A</v>
      </c>
      <c r="I234" s="127"/>
      <c r="J234" s="175" t="e">
        <f ca="1">VLOOKUP(CONCATENATE(H234,"-",I234),CatProdSpec!H:I,2,FALSE)</f>
        <v>#N/A</v>
      </c>
      <c r="K234" s="51" t="str">
        <f ca="1">IFERROR(IF(OR(D234="",VLOOKUP(D234,CatCostInp!$E$2:$K$88,7,FALSE)=0),"",VLOOKUP(D234,CatCostInp!$E$2:$K$88,7,FALSE)),"")</f>
        <v/>
      </c>
      <c r="L234" s="30"/>
      <c r="M234" s="1" t="str">
        <f ca="1">IF(L234=Setup!$C$10,"Grant",IF(Pharmaceuticals!L234=Setup!$C$11,"Local",IF(Pharmaceuticals!L234=Setup!$C$12,"Other","")))</f>
        <v/>
      </c>
      <c r="N234" s="34"/>
      <c r="O234" s="148"/>
      <c r="P234" s="33"/>
      <c r="Q234" s="36" t="str">
        <f t="shared" si="102"/>
        <v/>
      </c>
      <c r="R234" s="35"/>
      <c r="S234" s="32" t="str">
        <f t="shared" si="103"/>
        <v/>
      </c>
      <c r="T234" s="34"/>
      <c r="U234" s="32" t="str">
        <f t="shared" si="104"/>
        <v/>
      </c>
      <c r="V234" s="34"/>
      <c r="W234" s="36" t="str">
        <f t="shared" si="105"/>
        <v/>
      </c>
      <c r="X234" s="36" t="str">
        <f t="shared" si="106"/>
        <v/>
      </c>
      <c r="Y234" s="36" t="str">
        <f t="shared" si="107"/>
        <v/>
      </c>
      <c r="Z234" s="55"/>
      <c r="AA234" s="37"/>
      <c r="AB234" s="148"/>
      <c r="AC234" s="35"/>
      <c r="AD234" s="32" t="str">
        <f t="shared" si="108"/>
        <v/>
      </c>
      <c r="AE234" s="35"/>
      <c r="AF234" s="32" t="str">
        <f t="shared" si="109"/>
        <v/>
      </c>
      <c r="AG234" s="35"/>
      <c r="AH234" s="32" t="str">
        <f t="shared" si="110"/>
        <v/>
      </c>
      <c r="AI234" s="34"/>
      <c r="AJ234" s="36" t="str">
        <f t="shared" si="111"/>
        <v/>
      </c>
      <c r="AK234" s="36" t="str">
        <f t="shared" si="112"/>
        <v/>
      </c>
      <c r="AL234" s="36" t="str">
        <f t="shared" si="113"/>
        <v/>
      </c>
      <c r="AM234" s="55"/>
      <c r="AN234" s="34"/>
      <c r="AO234" s="148"/>
      <c r="AP234" s="34"/>
      <c r="AQ234" s="32" t="str">
        <f t="shared" si="114"/>
        <v/>
      </c>
      <c r="AR234" s="34"/>
      <c r="AS234" s="32" t="str">
        <f t="shared" si="115"/>
        <v/>
      </c>
      <c r="AT234" s="34"/>
      <c r="AU234" s="32" t="str">
        <f t="shared" si="116"/>
        <v/>
      </c>
      <c r="AV234" s="35"/>
      <c r="AW234" s="36" t="str">
        <f t="shared" si="117"/>
        <v/>
      </c>
      <c r="AX234" s="36" t="str">
        <f t="shared" si="118"/>
        <v/>
      </c>
      <c r="AY234" s="36" t="str">
        <f t="shared" si="119"/>
        <v/>
      </c>
      <c r="AZ234" s="55"/>
      <c r="BA234" s="34"/>
      <c r="BB234" s="148"/>
      <c r="BC234" s="34"/>
      <c r="BD234" s="32" t="str">
        <f t="shared" si="120"/>
        <v/>
      </c>
      <c r="BE234" s="34"/>
      <c r="BF234" s="32" t="str">
        <f t="shared" si="121"/>
        <v/>
      </c>
      <c r="BG234" s="34"/>
      <c r="BH234" s="32" t="str">
        <f t="shared" si="122"/>
        <v/>
      </c>
      <c r="BI234" s="34"/>
      <c r="BJ234" s="36" t="str">
        <f t="shared" si="123"/>
        <v/>
      </c>
      <c r="BK234" s="36" t="str">
        <f t="shared" si="124"/>
        <v/>
      </c>
      <c r="BL234" s="36" t="str">
        <f t="shared" si="125"/>
        <v/>
      </c>
      <c r="BM234" s="55"/>
      <c r="BN234" s="36" t="str">
        <f t="shared" si="126"/>
        <v/>
      </c>
      <c r="BO234" s="36" t="str">
        <f t="shared" si="127"/>
        <v/>
      </c>
      <c r="BP234" s="31"/>
      <c r="BQ234" s="38"/>
      <c r="BS234" s="120" t="e">
        <f t="shared" ca="1" si="98"/>
        <v>#REF!</v>
      </c>
      <c r="BT234" s="120" t="e">
        <f t="shared" ca="1" si="99"/>
        <v>#VALUE!</v>
      </c>
    </row>
    <row r="235" spans="1:72" s="10" customFormat="1" ht="25" customHeight="1" x14ac:dyDescent="0.2">
      <c r="A235" s="52" t="str">
        <f>IFERROR(IF(#REF!&lt;&gt;"",A234+1,""),"")</f>
        <v/>
      </c>
      <c r="B235" s="157" t="e">
        <f>CONCATENATE(#REF!,"-",#REF!,"--",F235,"---",#REF!)</f>
        <v>#REF!</v>
      </c>
      <c r="C235" s="157" t="e">
        <f t="shared" ca="1" si="97"/>
        <v>#VALUE!</v>
      </c>
      <c r="D235" s="29"/>
      <c r="E235" s="155" t="e">
        <f t="shared" si="100"/>
        <v>#VALUE!</v>
      </c>
      <c r="F235" s="155" t="e">
        <f t="shared" si="101"/>
        <v>#VALUE!</v>
      </c>
      <c r="G235" s="126"/>
      <c r="H235" s="151" t="e">
        <f ca="1">VLOOKUP(G235,CatProd!B:G,6,FALSE)</f>
        <v>#N/A</v>
      </c>
      <c r="I235" s="127"/>
      <c r="J235" s="175" t="e">
        <f ca="1">VLOOKUP(CONCATENATE(H235,"-",I235),CatProdSpec!H:I,2,FALSE)</f>
        <v>#N/A</v>
      </c>
      <c r="K235" s="51" t="str">
        <f ca="1">IFERROR(IF(OR(D235="",VLOOKUP(D235,CatCostInp!$E$2:$K$88,7,FALSE)=0),"",VLOOKUP(D235,CatCostInp!$E$2:$K$88,7,FALSE)),"")</f>
        <v/>
      </c>
      <c r="L235" s="30"/>
      <c r="M235" s="1" t="str">
        <f ca="1">IF(L235=Setup!$C$10,"Grant",IF(Pharmaceuticals!L235=Setup!$C$11,"Local",IF(Pharmaceuticals!L235=Setup!$C$12,"Other","")))</f>
        <v/>
      </c>
      <c r="N235" s="34"/>
      <c r="O235" s="148"/>
      <c r="P235" s="33"/>
      <c r="Q235" s="36" t="str">
        <f t="shared" si="102"/>
        <v/>
      </c>
      <c r="R235" s="35"/>
      <c r="S235" s="32" t="str">
        <f t="shared" si="103"/>
        <v/>
      </c>
      <c r="T235" s="34"/>
      <c r="U235" s="32" t="str">
        <f t="shared" si="104"/>
        <v/>
      </c>
      <c r="V235" s="34"/>
      <c r="W235" s="36" t="str">
        <f t="shared" si="105"/>
        <v/>
      </c>
      <c r="X235" s="36" t="str">
        <f t="shared" si="106"/>
        <v/>
      </c>
      <c r="Y235" s="36" t="str">
        <f t="shared" si="107"/>
        <v/>
      </c>
      <c r="Z235" s="55"/>
      <c r="AA235" s="37"/>
      <c r="AB235" s="148"/>
      <c r="AC235" s="35"/>
      <c r="AD235" s="32" t="str">
        <f t="shared" si="108"/>
        <v/>
      </c>
      <c r="AE235" s="35"/>
      <c r="AF235" s="32" t="str">
        <f t="shared" si="109"/>
        <v/>
      </c>
      <c r="AG235" s="35"/>
      <c r="AH235" s="32" t="str">
        <f t="shared" si="110"/>
        <v/>
      </c>
      <c r="AI235" s="34"/>
      <c r="AJ235" s="36" t="str">
        <f t="shared" si="111"/>
        <v/>
      </c>
      <c r="AK235" s="36" t="str">
        <f t="shared" si="112"/>
        <v/>
      </c>
      <c r="AL235" s="36" t="str">
        <f t="shared" si="113"/>
        <v/>
      </c>
      <c r="AM235" s="55"/>
      <c r="AN235" s="34"/>
      <c r="AO235" s="148"/>
      <c r="AP235" s="34"/>
      <c r="AQ235" s="32" t="str">
        <f t="shared" si="114"/>
        <v/>
      </c>
      <c r="AR235" s="34"/>
      <c r="AS235" s="32" t="str">
        <f t="shared" si="115"/>
        <v/>
      </c>
      <c r="AT235" s="34"/>
      <c r="AU235" s="32" t="str">
        <f t="shared" si="116"/>
        <v/>
      </c>
      <c r="AV235" s="35"/>
      <c r="AW235" s="36" t="str">
        <f t="shared" si="117"/>
        <v/>
      </c>
      <c r="AX235" s="36" t="str">
        <f t="shared" si="118"/>
        <v/>
      </c>
      <c r="AY235" s="36" t="str">
        <f t="shared" si="119"/>
        <v/>
      </c>
      <c r="AZ235" s="55"/>
      <c r="BA235" s="34"/>
      <c r="BB235" s="148"/>
      <c r="BC235" s="34"/>
      <c r="BD235" s="32" t="str">
        <f t="shared" si="120"/>
        <v/>
      </c>
      <c r="BE235" s="34"/>
      <c r="BF235" s="32" t="str">
        <f t="shared" si="121"/>
        <v/>
      </c>
      <c r="BG235" s="34"/>
      <c r="BH235" s="32" t="str">
        <f t="shared" si="122"/>
        <v/>
      </c>
      <c r="BI235" s="34"/>
      <c r="BJ235" s="36" t="str">
        <f t="shared" si="123"/>
        <v/>
      </c>
      <c r="BK235" s="36" t="str">
        <f t="shared" si="124"/>
        <v/>
      </c>
      <c r="BL235" s="36" t="str">
        <f t="shared" si="125"/>
        <v/>
      </c>
      <c r="BM235" s="55"/>
      <c r="BN235" s="36" t="str">
        <f t="shared" si="126"/>
        <v/>
      </c>
      <c r="BO235" s="36" t="str">
        <f t="shared" si="127"/>
        <v/>
      </c>
      <c r="BP235" s="31"/>
      <c r="BQ235" s="38"/>
      <c r="BS235" s="120" t="e">
        <f t="shared" ca="1" si="98"/>
        <v>#REF!</v>
      </c>
      <c r="BT235" s="120" t="e">
        <f t="shared" ca="1" si="99"/>
        <v>#VALUE!</v>
      </c>
    </row>
    <row r="236" spans="1:72" s="10" customFormat="1" ht="25" customHeight="1" x14ac:dyDescent="0.2">
      <c r="A236" s="52" t="str">
        <f>IFERROR(IF(#REF!&lt;&gt;"",A235+1,""),"")</f>
        <v/>
      </c>
      <c r="B236" s="157" t="e">
        <f>CONCATENATE(#REF!,"-",#REF!,"--",F236,"---",#REF!)</f>
        <v>#REF!</v>
      </c>
      <c r="C236" s="157" t="e">
        <f t="shared" ca="1" si="97"/>
        <v>#VALUE!</v>
      </c>
      <c r="D236" s="29"/>
      <c r="E236" s="155" t="e">
        <f t="shared" si="100"/>
        <v>#VALUE!</v>
      </c>
      <c r="F236" s="155" t="e">
        <f t="shared" si="101"/>
        <v>#VALUE!</v>
      </c>
      <c r="G236" s="126"/>
      <c r="H236" s="151" t="e">
        <f ca="1">VLOOKUP(G236,CatProd!B:G,6,FALSE)</f>
        <v>#N/A</v>
      </c>
      <c r="I236" s="127"/>
      <c r="J236" s="175" t="e">
        <f ca="1">VLOOKUP(CONCATENATE(H236,"-",I236),CatProdSpec!H:I,2,FALSE)</f>
        <v>#N/A</v>
      </c>
      <c r="K236" s="51" t="str">
        <f ca="1">IFERROR(IF(OR(D236="",VLOOKUP(D236,CatCostInp!$E$2:$K$88,7,FALSE)=0),"",VLOOKUP(D236,CatCostInp!$E$2:$K$88,7,FALSE)),"")</f>
        <v/>
      </c>
      <c r="L236" s="30"/>
      <c r="M236" s="1" t="str">
        <f ca="1">IF(L236=Setup!$C$10,"Grant",IF(Pharmaceuticals!L236=Setup!$C$11,"Local",IF(Pharmaceuticals!L236=Setup!$C$12,"Other","")))</f>
        <v/>
      </c>
      <c r="N236" s="34"/>
      <c r="O236" s="148"/>
      <c r="P236" s="33"/>
      <c r="Q236" s="36" t="str">
        <f t="shared" si="102"/>
        <v/>
      </c>
      <c r="R236" s="35"/>
      <c r="S236" s="32" t="str">
        <f t="shared" si="103"/>
        <v/>
      </c>
      <c r="T236" s="34"/>
      <c r="U236" s="32" t="str">
        <f t="shared" si="104"/>
        <v/>
      </c>
      <c r="V236" s="34"/>
      <c r="W236" s="36" t="str">
        <f t="shared" si="105"/>
        <v/>
      </c>
      <c r="X236" s="36" t="str">
        <f t="shared" si="106"/>
        <v/>
      </c>
      <c r="Y236" s="36" t="str">
        <f t="shared" si="107"/>
        <v/>
      </c>
      <c r="Z236" s="55"/>
      <c r="AA236" s="37"/>
      <c r="AB236" s="148"/>
      <c r="AC236" s="35"/>
      <c r="AD236" s="32" t="str">
        <f t="shared" si="108"/>
        <v/>
      </c>
      <c r="AE236" s="35"/>
      <c r="AF236" s="32" t="str">
        <f t="shared" si="109"/>
        <v/>
      </c>
      <c r="AG236" s="35"/>
      <c r="AH236" s="32" t="str">
        <f t="shared" si="110"/>
        <v/>
      </c>
      <c r="AI236" s="34"/>
      <c r="AJ236" s="36" t="str">
        <f t="shared" si="111"/>
        <v/>
      </c>
      <c r="AK236" s="36" t="str">
        <f t="shared" si="112"/>
        <v/>
      </c>
      <c r="AL236" s="36" t="str">
        <f t="shared" si="113"/>
        <v/>
      </c>
      <c r="AM236" s="55"/>
      <c r="AN236" s="34"/>
      <c r="AO236" s="148"/>
      <c r="AP236" s="34"/>
      <c r="AQ236" s="32" t="str">
        <f t="shared" si="114"/>
        <v/>
      </c>
      <c r="AR236" s="34"/>
      <c r="AS236" s="32" t="str">
        <f t="shared" si="115"/>
        <v/>
      </c>
      <c r="AT236" s="34"/>
      <c r="AU236" s="32" t="str">
        <f t="shared" si="116"/>
        <v/>
      </c>
      <c r="AV236" s="35"/>
      <c r="AW236" s="36" t="str">
        <f t="shared" si="117"/>
        <v/>
      </c>
      <c r="AX236" s="36" t="str">
        <f t="shared" si="118"/>
        <v/>
      </c>
      <c r="AY236" s="36" t="str">
        <f t="shared" si="119"/>
        <v/>
      </c>
      <c r="AZ236" s="55"/>
      <c r="BA236" s="34"/>
      <c r="BB236" s="148"/>
      <c r="BC236" s="34"/>
      <c r="BD236" s="32" t="str">
        <f t="shared" si="120"/>
        <v/>
      </c>
      <c r="BE236" s="34"/>
      <c r="BF236" s="32" t="str">
        <f t="shared" si="121"/>
        <v/>
      </c>
      <c r="BG236" s="34"/>
      <c r="BH236" s="32" t="str">
        <f t="shared" si="122"/>
        <v/>
      </c>
      <c r="BI236" s="34"/>
      <c r="BJ236" s="36" t="str">
        <f t="shared" si="123"/>
        <v/>
      </c>
      <c r="BK236" s="36" t="str">
        <f t="shared" si="124"/>
        <v/>
      </c>
      <c r="BL236" s="36" t="str">
        <f t="shared" si="125"/>
        <v/>
      </c>
      <c r="BM236" s="55"/>
      <c r="BN236" s="36" t="str">
        <f t="shared" si="126"/>
        <v/>
      </c>
      <c r="BO236" s="36" t="str">
        <f t="shared" si="127"/>
        <v/>
      </c>
      <c r="BP236" s="31"/>
      <c r="BQ236" s="38"/>
      <c r="BS236" s="120" t="e">
        <f t="shared" ca="1" si="98"/>
        <v>#REF!</v>
      </c>
      <c r="BT236" s="120" t="e">
        <f t="shared" ca="1" si="99"/>
        <v>#VALUE!</v>
      </c>
    </row>
    <row r="237" spans="1:72" s="10" customFormat="1" ht="25" customHeight="1" x14ac:dyDescent="0.2">
      <c r="A237" s="52" t="str">
        <f>IFERROR(IF(#REF!&lt;&gt;"",A236+1,""),"")</f>
        <v/>
      </c>
      <c r="B237" s="157" t="e">
        <f>CONCATENATE(#REF!,"-",#REF!,"--",F237,"---",#REF!)</f>
        <v>#REF!</v>
      </c>
      <c r="C237" s="157" t="e">
        <f t="shared" ca="1" si="97"/>
        <v>#VALUE!</v>
      </c>
      <c r="D237" s="29"/>
      <c r="E237" s="155" t="e">
        <f t="shared" si="100"/>
        <v>#VALUE!</v>
      </c>
      <c r="F237" s="155" t="e">
        <f t="shared" si="101"/>
        <v>#VALUE!</v>
      </c>
      <c r="G237" s="126"/>
      <c r="H237" s="151" t="e">
        <f ca="1">VLOOKUP(G237,CatProd!B:G,6,FALSE)</f>
        <v>#N/A</v>
      </c>
      <c r="I237" s="127"/>
      <c r="J237" s="175" t="e">
        <f ca="1">VLOOKUP(CONCATENATE(H237,"-",I237),CatProdSpec!H:I,2,FALSE)</f>
        <v>#N/A</v>
      </c>
      <c r="K237" s="51" t="str">
        <f ca="1">IFERROR(IF(OR(D237="",VLOOKUP(D237,CatCostInp!$E$2:$K$88,7,FALSE)=0),"",VLOOKUP(D237,CatCostInp!$E$2:$K$88,7,FALSE)),"")</f>
        <v/>
      </c>
      <c r="L237" s="30"/>
      <c r="M237" s="1" t="str">
        <f ca="1">IF(L237=Setup!$C$10,"Grant",IF(Pharmaceuticals!L237=Setup!$C$11,"Local",IF(Pharmaceuticals!L237=Setup!$C$12,"Other","")))</f>
        <v/>
      </c>
      <c r="N237" s="34"/>
      <c r="O237" s="148"/>
      <c r="P237" s="33"/>
      <c r="Q237" s="36" t="str">
        <f t="shared" si="102"/>
        <v/>
      </c>
      <c r="R237" s="35"/>
      <c r="S237" s="32" t="str">
        <f t="shared" si="103"/>
        <v/>
      </c>
      <c r="T237" s="34"/>
      <c r="U237" s="32" t="str">
        <f t="shared" si="104"/>
        <v/>
      </c>
      <c r="V237" s="34"/>
      <c r="W237" s="36" t="str">
        <f t="shared" si="105"/>
        <v/>
      </c>
      <c r="X237" s="36" t="str">
        <f t="shared" si="106"/>
        <v/>
      </c>
      <c r="Y237" s="36" t="str">
        <f t="shared" si="107"/>
        <v/>
      </c>
      <c r="Z237" s="55"/>
      <c r="AA237" s="37"/>
      <c r="AB237" s="148"/>
      <c r="AC237" s="35"/>
      <c r="AD237" s="32" t="str">
        <f t="shared" si="108"/>
        <v/>
      </c>
      <c r="AE237" s="35"/>
      <c r="AF237" s="32" t="str">
        <f t="shared" si="109"/>
        <v/>
      </c>
      <c r="AG237" s="35"/>
      <c r="AH237" s="32" t="str">
        <f t="shared" si="110"/>
        <v/>
      </c>
      <c r="AI237" s="34"/>
      <c r="AJ237" s="36" t="str">
        <f t="shared" si="111"/>
        <v/>
      </c>
      <c r="AK237" s="36" t="str">
        <f t="shared" si="112"/>
        <v/>
      </c>
      <c r="AL237" s="36" t="str">
        <f t="shared" si="113"/>
        <v/>
      </c>
      <c r="AM237" s="55"/>
      <c r="AN237" s="34"/>
      <c r="AO237" s="148"/>
      <c r="AP237" s="34"/>
      <c r="AQ237" s="32" t="str">
        <f t="shared" si="114"/>
        <v/>
      </c>
      <c r="AR237" s="34"/>
      <c r="AS237" s="32" t="str">
        <f t="shared" si="115"/>
        <v/>
      </c>
      <c r="AT237" s="34"/>
      <c r="AU237" s="32" t="str">
        <f t="shared" si="116"/>
        <v/>
      </c>
      <c r="AV237" s="35"/>
      <c r="AW237" s="36" t="str">
        <f t="shared" si="117"/>
        <v/>
      </c>
      <c r="AX237" s="36" t="str">
        <f t="shared" si="118"/>
        <v/>
      </c>
      <c r="AY237" s="36" t="str">
        <f t="shared" si="119"/>
        <v/>
      </c>
      <c r="AZ237" s="55"/>
      <c r="BA237" s="34"/>
      <c r="BB237" s="148"/>
      <c r="BC237" s="34"/>
      <c r="BD237" s="32" t="str">
        <f t="shared" si="120"/>
        <v/>
      </c>
      <c r="BE237" s="34"/>
      <c r="BF237" s="32" t="str">
        <f t="shared" si="121"/>
        <v/>
      </c>
      <c r="BG237" s="34"/>
      <c r="BH237" s="32" t="str">
        <f t="shared" si="122"/>
        <v/>
      </c>
      <c r="BI237" s="34"/>
      <c r="BJ237" s="36" t="str">
        <f t="shared" si="123"/>
        <v/>
      </c>
      <c r="BK237" s="36" t="str">
        <f t="shared" si="124"/>
        <v/>
      </c>
      <c r="BL237" s="36" t="str">
        <f t="shared" si="125"/>
        <v/>
      </c>
      <c r="BM237" s="55"/>
      <c r="BN237" s="36" t="str">
        <f t="shared" si="126"/>
        <v/>
      </c>
      <c r="BO237" s="36" t="str">
        <f t="shared" si="127"/>
        <v/>
      </c>
      <c r="BP237" s="31"/>
      <c r="BQ237" s="38"/>
      <c r="BS237" s="120" t="e">
        <f t="shared" ca="1" si="98"/>
        <v>#REF!</v>
      </c>
      <c r="BT237" s="120" t="e">
        <f t="shared" ca="1" si="99"/>
        <v>#VALUE!</v>
      </c>
    </row>
    <row r="238" spans="1:72" s="10" customFormat="1" ht="25" customHeight="1" x14ac:dyDescent="0.2">
      <c r="A238" s="52" t="str">
        <f>IFERROR(IF(#REF!&lt;&gt;"",A237+1,""),"")</f>
        <v/>
      </c>
      <c r="B238" s="157" t="e">
        <f>CONCATENATE(#REF!,"-",#REF!,"--",F238,"---",#REF!)</f>
        <v>#REF!</v>
      </c>
      <c r="C238" s="157" t="e">
        <f t="shared" ca="1" si="97"/>
        <v>#VALUE!</v>
      </c>
      <c r="D238" s="29"/>
      <c r="E238" s="155" t="e">
        <f t="shared" si="100"/>
        <v>#VALUE!</v>
      </c>
      <c r="F238" s="155" t="e">
        <f t="shared" si="101"/>
        <v>#VALUE!</v>
      </c>
      <c r="G238" s="126"/>
      <c r="H238" s="151" t="e">
        <f ca="1">VLOOKUP(G238,CatProd!B:G,6,FALSE)</f>
        <v>#N/A</v>
      </c>
      <c r="I238" s="127"/>
      <c r="J238" s="175" t="e">
        <f ca="1">VLOOKUP(CONCATENATE(H238,"-",I238),CatProdSpec!H:I,2,FALSE)</f>
        <v>#N/A</v>
      </c>
      <c r="K238" s="51" t="str">
        <f ca="1">IFERROR(IF(OR(D238="",VLOOKUP(D238,CatCostInp!$E$2:$K$88,7,FALSE)=0),"",VLOOKUP(D238,CatCostInp!$E$2:$K$88,7,FALSE)),"")</f>
        <v/>
      </c>
      <c r="L238" s="30"/>
      <c r="M238" s="1" t="str">
        <f ca="1">IF(L238=Setup!$C$10,"Grant",IF(Pharmaceuticals!L238=Setup!$C$11,"Local",IF(Pharmaceuticals!L238=Setup!$C$12,"Other","")))</f>
        <v/>
      </c>
      <c r="N238" s="34"/>
      <c r="O238" s="148"/>
      <c r="P238" s="33"/>
      <c r="Q238" s="36" t="str">
        <f t="shared" si="102"/>
        <v/>
      </c>
      <c r="R238" s="35"/>
      <c r="S238" s="32" t="str">
        <f t="shared" si="103"/>
        <v/>
      </c>
      <c r="T238" s="34"/>
      <c r="U238" s="32" t="str">
        <f t="shared" si="104"/>
        <v/>
      </c>
      <c r="V238" s="34"/>
      <c r="W238" s="36" t="str">
        <f t="shared" si="105"/>
        <v/>
      </c>
      <c r="X238" s="36" t="str">
        <f t="shared" si="106"/>
        <v/>
      </c>
      <c r="Y238" s="36" t="str">
        <f t="shared" si="107"/>
        <v/>
      </c>
      <c r="Z238" s="55"/>
      <c r="AA238" s="37"/>
      <c r="AB238" s="148"/>
      <c r="AC238" s="35"/>
      <c r="AD238" s="32" t="str">
        <f t="shared" si="108"/>
        <v/>
      </c>
      <c r="AE238" s="35"/>
      <c r="AF238" s="32" t="str">
        <f t="shared" si="109"/>
        <v/>
      </c>
      <c r="AG238" s="35"/>
      <c r="AH238" s="32" t="str">
        <f t="shared" si="110"/>
        <v/>
      </c>
      <c r="AI238" s="34"/>
      <c r="AJ238" s="36" t="str">
        <f t="shared" si="111"/>
        <v/>
      </c>
      <c r="AK238" s="36" t="str">
        <f t="shared" si="112"/>
        <v/>
      </c>
      <c r="AL238" s="36" t="str">
        <f t="shared" si="113"/>
        <v/>
      </c>
      <c r="AM238" s="55"/>
      <c r="AN238" s="34"/>
      <c r="AO238" s="148"/>
      <c r="AP238" s="34"/>
      <c r="AQ238" s="32" t="str">
        <f t="shared" si="114"/>
        <v/>
      </c>
      <c r="AR238" s="34"/>
      <c r="AS238" s="32" t="str">
        <f t="shared" si="115"/>
        <v/>
      </c>
      <c r="AT238" s="34"/>
      <c r="AU238" s="32" t="str">
        <f t="shared" si="116"/>
        <v/>
      </c>
      <c r="AV238" s="35"/>
      <c r="AW238" s="36" t="str">
        <f t="shared" si="117"/>
        <v/>
      </c>
      <c r="AX238" s="36" t="str">
        <f t="shared" si="118"/>
        <v/>
      </c>
      <c r="AY238" s="36" t="str">
        <f t="shared" si="119"/>
        <v/>
      </c>
      <c r="AZ238" s="55"/>
      <c r="BA238" s="34"/>
      <c r="BB238" s="148"/>
      <c r="BC238" s="34"/>
      <c r="BD238" s="32" t="str">
        <f t="shared" si="120"/>
        <v/>
      </c>
      <c r="BE238" s="34"/>
      <c r="BF238" s="32" t="str">
        <f t="shared" si="121"/>
        <v/>
      </c>
      <c r="BG238" s="34"/>
      <c r="BH238" s="32" t="str">
        <f t="shared" si="122"/>
        <v/>
      </c>
      <c r="BI238" s="34"/>
      <c r="BJ238" s="36" t="str">
        <f t="shared" si="123"/>
        <v/>
      </c>
      <c r="BK238" s="36" t="str">
        <f t="shared" si="124"/>
        <v/>
      </c>
      <c r="BL238" s="36" t="str">
        <f t="shared" si="125"/>
        <v/>
      </c>
      <c r="BM238" s="55"/>
      <c r="BN238" s="36" t="str">
        <f t="shared" si="126"/>
        <v/>
      </c>
      <c r="BO238" s="36" t="str">
        <f t="shared" si="127"/>
        <v/>
      </c>
      <c r="BP238" s="31"/>
      <c r="BQ238" s="38"/>
      <c r="BS238" s="120" t="e">
        <f t="shared" ca="1" si="98"/>
        <v>#REF!</v>
      </c>
      <c r="BT238" s="120" t="e">
        <f t="shared" ca="1" si="99"/>
        <v>#VALUE!</v>
      </c>
    </row>
    <row r="239" spans="1:72" s="10" customFormat="1" ht="25" customHeight="1" x14ac:dyDescent="0.2">
      <c r="A239" s="52" t="str">
        <f>IFERROR(IF(#REF!&lt;&gt;"",A238+1,""),"")</f>
        <v/>
      </c>
      <c r="B239" s="157" t="e">
        <f>CONCATENATE(#REF!,"-",#REF!,"--",F239,"---",#REF!)</f>
        <v>#REF!</v>
      </c>
      <c r="C239" s="157" t="e">
        <f t="shared" ca="1" si="97"/>
        <v>#VALUE!</v>
      </c>
      <c r="D239" s="29"/>
      <c r="E239" s="155" t="e">
        <f t="shared" si="100"/>
        <v>#VALUE!</v>
      </c>
      <c r="F239" s="155" t="e">
        <f t="shared" si="101"/>
        <v>#VALUE!</v>
      </c>
      <c r="G239" s="126"/>
      <c r="H239" s="151" t="e">
        <f ca="1">VLOOKUP(G239,CatProd!B:G,6,FALSE)</f>
        <v>#N/A</v>
      </c>
      <c r="I239" s="127"/>
      <c r="J239" s="175" t="e">
        <f ca="1">VLOOKUP(CONCATENATE(H239,"-",I239),CatProdSpec!H:I,2,FALSE)</f>
        <v>#N/A</v>
      </c>
      <c r="K239" s="51" t="str">
        <f ca="1">IFERROR(IF(OR(D239="",VLOOKUP(D239,CatCostInp!$E$2:$K$88,7,FALSE)=0),"",VLOOKUP(D239,CatCostInp!$E$2:$K$88,7,FALSE)),"")</f>
        <v/>
      </c>
      <c r="L239" s="30"/>
      <c r="M239" s="1" t="str">
        <f ca="1">IF(L239=Setup!$C$10,"Grant",IF(Pharmaceuticals!L239=Setup!$C$11,"Local",IF(Pharmaceuticals!L239=Setup!$C$12,"Other","")))</f>
        <v/>
      </c>
      <c r="N239" s="34"/>
      <c r="O239" s="148"/>
      <c r="P239" s="33"/>
      <c r="Q239" s="36" t="str">
        <f t="shared" si="102"/>
        <v/>
      </c>
      <c r="R239" s="35"/>
      <c r="S239" s="32" t="str">
        <f t="shared" si="103"/>
        <v/>
      </c>
      <c r="T239" s="34"/>
      <c r="U239" s="32" t="str">
        <f t="shared" si="104"/>
        <v/>
      </c>
      <c r="V239" s="34"/>
      <c r="W239" s="36" t="str">
        <f t="shared" si="105"/>
        <v/>
      </c>
      <c r="X239" s="36" t="str">
        <f t="shared" si="106"/>
        <v/>
      </c>
      <c r="Y239" s="36" t="str">
        <f t="shared" si="107"/>
        <v/>
      </c>
      <c r="Z239" s="55"/>
      <c r="AA239" s="37"/>
      <c r="AB239" s="148"/>
      <c r="AC239" s="35"/>
      <c r="AD239" s="32" t="str">
        <f t="shared" si="108"/>
        <v/>
      </c>
      <c r="AE239" s="35"/>
      <c r="AF239" s="32" t="str">
        <f t="shared" si="109"/>
        <v/>
      </c>
      <c r="AG239" s="35"/>
      <c r="AH239" s="32" t="str">
        <f t="shared" si="110"/>
        <v/>
      </c>
      <c r="AI239" s="34"/>
      <c r="AJ239" s="36" t="str">
        <f t="shared" si="111"/>
        <v/>
      </c>
      <c r="AK239" s="36" t="str">
        <f t="shared" si="112"/>
        <v/>
      </c>
      <c r="AL239" s="36" t="str">
        <f t="shared" si="113"/>
        <v/>
      </c>
      <c r="AM239" s="55"/>
      <c r="AN239" s="34"/>
      <c r="AO239" s="148"/>
      <c r="AP239" s="34"/>
      <c r="AQ239" s="32" t="str">
        <f t="shared" si="114"/>
        <v/>
      </c>
      <c r="AR239" s="34"/>
      <c r="AS239" s="32" t="str">
        <f t="shared" si="115"/>
        <v/>
      </c>
      <c r="AT239" s="34"/>
      <c r="AU239" s="32" t="str">
        <f t="shared" si="116"/>
        <v/>
      </c>
      <c r="AV239" s="35"/>
      <c r="AW239" s="36" t="str">
        <f t="shared" si="117"/>
        <v/>
      </c>
      <c r="AX239" s="36" t="str">
        <f t="shared" si="118"/>
        <v/>
      </c>
      <c r="AY239" s="36" t="str">
        <f t="shared" si="119"/>
        <v/>
      </c>
      <c r="AZ239" s="55"/>
      <c r="BA239" s="34"/>
      <c r="BB239" s="148"/>
      <c r="BC239" s="34"/>
      <c r="BD239" s="32" t="str">
        <f t="shared" si="120"/>
        <v/>
      </c>
      <c r="BE239" s="34"/>
      <c r="BF239" s="32" t="str">
        <f t="shared" si="121"/>
        <v/>
      </c>
      <c r="BG239" s="34"/>
      <c r="BH239" s="32" t="str">
        <f t="shared" si="122"/>
        <v/>
      </c>
      <c r="BI239" s="34"/>
      <c r="BJ239" s="36" t="str">
        <f t="shared" si="123"/>
        <v/>
      </c>
      <c r="BK239" s="36" t="str">
        <f t="shared" si="124"/>
        <v/>
      </c>
      <c r="BL239" s="36" t="str">
        <f t="shared" si="125"/>
        <v/>
      </c>
      <c r="BM239" s="55"/>
      <c r="BN239" s="36" t="str">
        <f t="shared" si="126"/>
        <v/>
      </c>
      <c r="BO239" s="36" t="str">
        <f t="shared" si="127"/>
        <v/>
      </c>
      <c r="BP239" s="31"/>
      <c r="BQ239" s="38"/>
      <c r="BS239" s="120" t="e">
        <f t="shared" ca="1" si="98"/>
        <v>#REF!</v>
      </c>
      <c r="BT239" s="120" t="e">
        <f t="shared" ca="1" si="99"/>
        <v>#VALUE!</v>
      </c>
    </row>
    <row r="240" spans="1:72" s="10" customFormat="1" ht="25" customHeight="1" x14ac:dyDescent="0.2">
      <c r="A240" s="52" t="str">
        <f>IFERROR(IF(#REF!&lt;&gt;"",A239+1,""),"")</f>
        <v/>
      </c>
      <c r="B240" s="157" t="e">
        <f>CONCATENATE(#REF!,"-",#REF!,"--",F240,"---",#REF!)</f>
        <v>#REF!</v>
      </c>
      <c r="C240" s="157" t="e">
        <f t="shared" ca="1" si="97"/>
        <v>#VALUE!</v>
      </c>
      <c r="D240" s="29"/>
      <c r="E240" s="155" t="e">
        <f t="shared" si="100"/>
        <v>#VALUE!</v>
      </c>
      <c r="F240" s="155" t="e">
        <f t="shared" si="101"/>
        <v>#VALUE!</v>
      </c>
      <c r="G240" s="126"/>
      <c r="H240" s="151" t="e">
        <f ca="1">VLOOKUP(G240,CatProd!B:G,6,FALSE)</f>
        <v>#N/A</v>
      </c>
      <c r="I240" s="127"/>
      <c r="J240" s="175" t="e">
        <f ca="1">VLOOKUP(CONCATENATE(H240,"-",I240),CatProdSpec!H:I,2,FALSE)</f>
        <v>#N/A</v>
      </c>
      <c r="K240" s="51" t="str">
        <f ca="1">IFERROR(IF(OR(D240="",VLOOKUP(D240,CatCostInp!$E$2:$K$88,7,FALSE)=0),"",VLOOKUP(D240,CatCostInp!$E$2:$K$88,7,FALSE)),"")</f>
        <v/>
      </c>
      <c r="L240" s="30"/>
      <c r="M240" s="1" t="str">
        <f ca="1">IF(L240=Setup!$C$10,"Grant",IF(Pharmaceuticals!L240=Setup!$C$11,"Local",IF(Pharmaceuticals!L240=Setup!$C$12,"Other","")))</f>
        <v/>
      </c>
      <c r="N240" s="34"/>
      <c r="O240" s="148"/>
      <c r="P240" s="33"/>
      <c r="Q240" s="36" t="str">
        <f t="shared" si="102"/>
        <v/>
      </c>
      <c r="R240" s="35"/>
      <c r="S240" s="32" t="str">
        <f t="shared" si="103"/>
        <v/>
      </c>
      <c r="T240" s="34"/>
      <c r="U240" s="32" t="str">
        <f t="shared" si="104"/>
        <v/>
      </c>
      <c r="V240" s="34"/>
      <c r="W240" s="36" t="str">
        <f t="shared" si="105"/>
        <v/>
      </c>
      <c r="X240" s="36" t="str">
        <f t="shared" si="106"/>
        <v/>
      </c>
      <c r="Y240" s="36" t="str">
        <f t="shared" si="107"/>
        <v/>
      </c>
      <c r="Z240" s="55"/>
      <c r="AA240" s="37"/>
      <c r="AB240" s="148"/>
      <c r="AC240" s="35"/>
      <c r="AD240" s="32" t="str">
        <f t="shared" si="108"/>
        <v/>
      </c>
      <c r="AE240" s="35"/>
      <c r="AF240" s="32" t="str">
        <f t="shared" si="109"/>
        <v/>
      </c>
      <c r="AG240" s="35"/>
      <c r="AH240" s="32" t="str">
        <f t="shared" si="110"/>
        <v/>
      </c>
      <c r="AI240" s="34"/>
      <c r="AJ240" s="36" t="str">
        <f t="shared" si="111"/>
        <v/>
      </c>
      <c r="AK240" s="36" t="str">
        <f t="shared" si="112"/>
        <v/>
      </c>
      <c r="AL240" s="36" t="str">
        <f t="shared" si="113"/>
        <v/>
      </c>
      <c r="AM240" s="55"/>
      <c r="AN240" s="34"/>
      <c r="AO240" s="148"/>
      <c r="AP240" s="34"/>
      <c r="AQ240" s="32" t="str">
        <f t="shared" si="114"/>
        <v/>
      </c>
      <c r="AR240" s="34"/>
      <c r="AS240" s="32" t="str">
        <f t="shared" si="115"/>
        <v/>
      </c>
      <c r="AT240" s="34"/>
      <c r="AU240" s="32" t="str">
        <f t="shared" si="116"/>
        <v/>
      </c>
      <c r="AV240" s="34"/>
      <c r="AW240" s="36" t="str">
        <f t="shared" si="117"/>
        <v/>
      </c>
      <c r="AX240" s="36" t="str">
        <f t="shared" si="118"/>
        <v/>
      </c>
      <c r="AY240" s="36" t="str">
        <f t="shared" si="119"/>
        <v/>
      </c>
      <c r="AZ240" s="55"/>
      <c r="BA240" s="34"/>
      <c r="BB240" s="148"/>
      <c r="BC240" s="34"/>
      <c r="BD240" s="32" t="str">
        <f t="shared" si="120"/>
        <v/>
      </c>
      <c r="BE240" s="34"/>
      <c r="BF240" s="32" t="str">
        <f t="shared" si="121"/>
        <v/>
      </c>
      <c r="BG240" s="34"/>
      <c r="BH240" s="32" t="str">
        <f t="shared" si="122"/>
        <v/>
      </c>
      <c r="BI240" s="34"/>
      <c r="BJ240" s="36" t="str">
        <f t="shared" si="123"/>
        <v/>
      </c>
      <c r="BK240" s="36" t="str">
        <f t="shared" si="124"/>
        <v/>
      </c>
      <c r="BL240" s="36" t="str">
        <f t="shared" si="125"/>
        <v/>
      </c>
      <c r="BM240" s="55"/>
      <c r="BN240" s="36" t="str">
        <f t="shared" si="126"/>
        <v/>
      </c>
      <c r="BO240" s="36" t="str">
        <f t="shared" si="127"/>
        <v/>
      </c>
      <c r="BP240" s="31"/>
      <c r="BQ240" s="38"/>
      <c r="BS240" s="120" t="e">
        <f t="shared" ca="1" si="98"/>
        <v>#REF!</v>
      </c>
      <c r="BT240" s="120" t="e">
        <f t="shared" ca="1" si="99"/>
        <v>#VALUE!</v>
      </c>
    </row>
    <row r="241" spans="1:72" s="10" customFormat="1" ht="25" customHeight="1" x14ac:dyDescent="0.2">
      <c r="A241" s="52" t="str">
        <f>IFERROR(IF(#REF!&lt;&gt;"",A240+1,""),"")</f>
        <v/>
      </c>
      <c r="B241" s="157" t="e">
        <f>CONCATENATE(#REF!,"-",#REF!,"--",F241,"---",#REF!)</f>
        <v>#REF!</v>
      </c>
      <c r="C241" s="157" t="e">
        <f t="shared" ca="1" si="97"/>
        <v>#VALUE!</v>
      </c>
      <c r="D241" s="29"/>
      <c r="E241" s="155" t="e">
        <f t="shared" si="100"/>
        <v>#VALUE!</v>
      </c>
      <c r="F241" s="155" t="e">
        <f t="shared" si="101"/>
        <v>#VALUE!</v>
      </c>
      <c r="G241" s="126"/>
      <c r="H241" s="151" t="e">
        <f ca="1">VLOOKUP(G241,CatProd!B:G,6,FALSE)</f>
        <v>#N/A</v>
      </c>
      <c r="I241" s="127"/>
      <c r="J241" s="175" t="e">
        <f ca="1">VLOOKUP(CONCATENATE(H241,"-",I241),CatProdSpec!H:I,2,FALSE)</f>
        <v>#N/A</v>
      </c>
      <c r="K241" s="51" t="str">
        <f ca="1">IFERROR(IF(OR(D241="",VLOOKUP(D241,CatCostInp!$E$2:$K$88,7,FALSE)=0),"",VLOOKUP(D241,CatCostInp!$E$2:$K$88,7,FALSE)),"")</f>
        <v/>
      </c>
      <c r="L241" s="30"/>
      <c r="M241" s="1" t="str">
        <f ca="1">IF(L241=Setup!$C$10,"Grant",IF(Pharmaceuticals!L241=Setup!$C$11,"Local",IF(Pharmaceuticals!L241=Setup!$C$12,"Other","")))</f>
        <v/>
      </c>
      <c r="N241" s="34"/>
      <c r="O241" s="148"/>
      <c r="P241" s="33"/>
      <c r="Q241" s="36" t="str">
        <f t="shared" si="102"/>
        <v/>
      </c>
      <c r="R241" s="35"/>
      <c r="S241" s="32" t="str">
        <f t="shared" si="103"/>
        <v/>
      </c>
      <c r="T241" s="34"/>
      <c r="U241" s="32" t="str">
        <f t="shared" si="104"/>
        <v/>
      </c>
      <c r="V241" s="34"/>
      <c r="W241" s="36" t="str">
        <f t="shared" si="105"/>
        <v/>
      </c>
      <c r="X241" s="36" t="str">
        <f t="shared" si="106"/>
        <v/>
      </c>
      <c r="Y241" s="36" t="str">
        <f t="shared" si="107"/>
        <v/>
      </c>
      <c r="Z241" s="55"/>
      <c r="AA241" s="37"/>
      <c r="AB241" s="148"/>
      <c r="AC241" s="35"/>
      <c r="AD241" s="32" t="str">
        <f t="shared" si="108"/>
        <v/>
      </c>
      <c r="AE241" s="35"/>
      <c r="AF241" s="32" t="str">
        <f t="shared" si="109"/>
        <v/>
      </c>
      <c r="AG241" s="35"/>
      <c r="AH241" s="32" t="str">
        <f t="shared" si="110"/>
        <v/>
      </c>
      <c r="AI241" s="34"/>
      <c r="AJ241" s="36" t="str">
        <f t="shared" si="111"/>
        <v/>
      </c>
      <c r="AK241" s="36" t="str">
        <f t="shared" si="112"/>
        <v/>
      </c>
      <c r="AL241" s="36" t="str">
        <f t="shared" si="113"/>
        <v/>
      </c>
      <c r="AM241" s="55"/>
      <c r="AN241" s="34"/>
      <c r="AO241" s="148"/>
      <c r="AP241" s="34"/>
      <c r="AQ241" s="32" t="str">
        <f t="shared" si="114"/>
        <v/>
      </c>
      <c r="AR241" s="34"/>
      <c r="AS241" s="32" t="str">
        <f t="shared" si="115"/>
        <v/>
      </c>
      <c r="AT241" s="34"/>
      <c r="AU241" s="32" t="str">
        <f t="shared" si="116"/>
        <v/>
      </c>
      <c r="AV241" s="34"/>
      <c r="AW241" s="36" t="str">
        <f t="shared" si="117"/>
        <v/>
      </c>
      <c r="AX241" s="36" t="str">
        <f t="shared" si="118"/>
        <v/>
      </c>
      <c r="AY241" s="36" t="str">
        <f t="shared" si="119"/>
        <v/>
      </c>
      <c r="AZ241" s="55"/>
      <c r="BA241" s="34"/>
      <c r="BB241" s="148"/>
      <c r="BC241" s="34"/>
      <c r="BD241" s="32" t="str">
        <f t="shared" si="120"/>
        <v/>
      </c>
      <c r="BE241" s="34"/>
      <c r="BF241" s="32" t="str">
        <f t="shared" si="121"/>
        <v/>
      </c>
      <c r="BG241" s="34"/>
      <c r="BH241" s="32" t="str">
        <f t="shared" si="122"/>
        <v/>
      </c>
      <c r="BI241" s="34"/>
      <c r="BJ241" s="36" t="str">
        <f t="shared" si="123"/>
        <v/>
      </c>
      <c r="BK241" s="36" t="str">
        <f t="shared" si="124"/>
        <v/>
      </c>
      <c r="BL241" s="36" t="str">
        <f t="shared" si="125"/>
        <v/>
      </c>
      <c r="BM241" s="55"/>
      <c r="BN241" s="36" t="str">
        <f t="shared" si="126"/>
        <v/>
      </c>
      <c r="BO241" s="36" t="str">
        <f t="shared" si="127"/>
        <v/>
      </c>
      <c r="BP241" s="31"/>
      <c r="BQ241" s="38"/>
      <c r="BS241" s="120" t="e">
        <f t="shared" ca="1" si="98"/>
        <v>#REF!</v>
      </c>
      <c r="BT241" s="120" t="e">
        <f t="shared" ca="1" si="99"/>
        <v>#VALUE!</v>
      </c>
    </row>
    <row r="242" spans="1:72" s="10" customFormat="1" ht="25" customHeight="1" x14ac:dyDescent="0.2">
      <c r="A242" s="52" t="str">
        <f>IFERROR(IF(#REF!&lt;&gt;"",A241+1,""),"")</f>
        <v/>
      </c>
      <c r="B242" s="157" t="e">
        <f>CONCATENATE(#REF!,"-",#REF!,"--",F242,"---",#REF!)</f>
        <v>#REF!</v>
      </c>
      <c r="C242" s="157" t="e">
        <f t="shared" ca="1" si="97"/>
        <v>#VALUE!</v>
      </c>
      <c r="D242" s="29"/>
      <c r="E242" s="155" t="e">
        <f t="shared" si="100"/>
        <v>#VALUE!</v>
      </c>
      <c r="F242" s="155" t="e">
        <f t="shared" si="101"/>
        <v>#VALUE!</v>
      </c>
      <c r="G242" s="126"/>
      <c r="H242" s="151" t="e">
        <f ca="1">VLOOKUP(G242,CatProd!B:G,6,FALSE)</f>
        <v>#N/A</v>
      </c>
      <c r="I242" s="127"/>
      <c r="J242" s="175" t="e">
        <f ca="1">VLOOKUP(CONCATENATE(H242,"-",I242),CatProdSpec!H:I,2,FALSE)</f>
        <v>#N/A</v>
      </c>
      <c r="K242" s="51" t="str">
        <f ca="1">IFERROR(IF(OR(D242="",VLOOKUP(D242,CatCostInp!$E$2:$K$88,7,FALSE)=0),"",VLOOKUP(D242,CatCostInp!$E$2:$K$88,7,FALSE)),"")</f>
        <v/>
      </c>
      <c r="L242" s="30"/>
      <c r="M242" s="1" t="str">
        <f ca="1">IF(L242=Setup!$C$10,"Grant",IF(Pharmaceuticals!L242=Setup!$C$11,"Local",IF(Pharmaceuticals!L242=Setup!$C$12,"Other","")))</f>
        <v/>
      </c>
      <c r="N242" s="34"/>
      <c r="O242" s="148"/>
      <c r="P242" s="33"/>
      <c r="Q242" s="36" t="str">
        <f t="shared" si="102"/>
        <v/>
      </c>
      <c r="R242" s="35"/>
      <c r="S242" s="32" t="str">
        <f t="shared" si="103"/>
        <v/>
      </c>
      <c r="T242" s="34"/>
      <c r="U242" s="32" t="str">
        <f t="shared" si="104"/>
        <v/>
      </c>
      <c r="V242" s="34"/>
      <c r="W242" s="36" t="str">
        <f t="shared" si="105"/>
        <v/>
      </c>
      <c r="X242" s="36" t="str">
        <f t="shared" si="106"/>
        <v/>
      </c>
      <c r="Y242" s="36" t="str">
        <f t="shared" si="107"/>
        <v/>
      </c>
      <c r="Z242" s="55"/>
      <c r="AA242" s="37"/>
      <c r="AB242" s="148"/>
      <c r="AC242" s="35"/>
      <c r="AD242" s="32" t="str">
        <f t="shared" si="108"/>
        <v/>
      </c>
      <c r="AE242" s="35"/>
      <c r="AF242" s="32" t="str">
        <f t="shared" si="109"/>
        <v/>
      </c>
      <c r="AG242" s="35"/>
      <c r="AH242" s="32" t="str">
        <f t="shared" si="110"/>
        <v/>
      </c>
      <c r="AI242" s="34"/>
      <c r="AJ242" s="36" t="str">
        <f t="shared" si="111"/>
        <v/>
      </c>
      <c r="AK242" s="36" t="str">
        <f t="shared" si="112"/>
        <v/>
      </c>
      <c r="AL242" s="36" t="str">
        <f t="shared" si="113"/>
        <v/>
      </c>
      <c r="AM242" s="55"/>
      <c r="AN242" s="34"/>
      <c r="AO242" s="148"/>
      <c r="AP242" s="34"/>
      <c r="AQ242" s="32" t="str">
        <f t="shared" si="114"/>
        <v/>
      </c>
      <c r="AR242" s="34"/>
      <c r="AS242" s="32" t="str">
        <f t="shared" si="115"/>
        <v/>
      </c>
      <c r="AT242" s="34"/>
      <c r="AU242" s="32" t="str">
        <f t="shared" si="116"/>
        <v/>
      </c>
      <c r="AV242" s="34"/>
      <c r="AW242" s="36" t="str">
        <f t="shared" si="117"/>
        <v/>
      </c>
      <c r="AX242" s="36" t="str">
        <f t="shared" si="118"/>
        <v/>
      </c>
      <c r="AY242" s="36" t="str">
        <f t="shared" si="119"/>
        <v/>
      </c>
      <c r="AZ242" s="55"/>
      <c r="BA242" s="34"/>
      <c r="BB242" s="148"/>
      <c r="BC242" s="34"/>
      <c r="BD242" s="32" t="str">
        <f t="shared" si="120"/>
        <v/>
      </c>
      <c r="BE242" s="34"/>
      <c r="BF242" s="32" t="str">
        <f t="shared" si="121"/>
        <v/>
      </c>
      <c r="BG242" s="34"/>
      <c r="BH242" s="32" t="str">
        <f t="shared" si="122"/>
        <v/>
      </c>
      <c r="BI242" s="34"/>
      <c r="BJ242" s="36" t="str">
        <f t="shared" si="123"/>
        <v/>
      </c>
      <c r="BK242" s="36" t="str">
        <f t="shared" si="124"/>
        <v/>
      </c>
      <c r="BL242" s="36" t="str">
        <f t="shared" si="125"/>
        <v/>
      </c>
      <c r="BM242" s="55"/>
      <c r="BN242" s="36" t="str">
        <f t="shared" si="126"/>
        <v/>
      </c>
      <c r="BO242" s="36" t="str">
        <f t="shared" si="127"/>
        <v/>
      </c>
      <c r="BP242" s="31"/>
      <c r="BQ242" s="38"/>
      <c r="BS242" s="120" t="e">
        <f t="shared" ca="1" si="98"/>
        <v>#REF!</v>
      </c>
      <c r="BT242" s="120" t="e">
        <f t="shared" ca="1" si="99"/>
        <v>#VALUE!</v>
      </c>
    </row>
    <row r="243" spans="1:72" s="10" customFormat="1" ht="25" customHeight="1" x14ac:dyDescent="0.2">
      <c r="A243" s="52" t="str">
        <f>IFERROR(IF(#REF!&lt;&gt;"",A242+1,""),"")</f>
        <v/>
      </c>
      <c r="B243" s="157" t="e">
        <f>CONCATENATE(#REF!,"-",#REF!,"--",F243,"---",#REF!)</f>
        <v>#REF!</v>
      </c>
      <c r="C243" s="157" t="e">
        <f t="shared" ca="1" si="97"/>
        <v>#VALUE!</v>
      </c>
      <c r="D243" s="29"/>
      <c r="E243" s="155" t="e">
        <f t="shared" si="100"/>
        <v>#VALUE!</v>
      </c>
      <c r="F243" s="155" t="e">
        <f t="shared" si="101"/>
        <v>#VALUE!</v>
      </c>
      <c r="G243" s="126"/>
      <c r="H243" s="151" t="e">
        <f ca="1">VLOOKUP(G243,CatProd!B:G,6,FALSE)</f>
        <v>#N/A</v>
      </c>
      <c r="I243" s="127"/>
      <c r="J243" s="175" t="e">
        <f ca="1">VLOOKUP(CONCATENATE(H243,"-",I243),CatProdSpec!H:I,2,FALSE)</f>
        <v>#N/A</v>
      </c>
      <c r="K243" s="51" t="str">
        <f ca="1">IFERROR(IF(OR(D243="",VLOOKUP(D243,CatCostInp!$E$2:$K$88,7,FALSE)=0),"",VLOOKUP(D243,CatCostInp!$E$2:$K$88,7,FALSE)),"")</f>
        <v/>
      </c>
      <c r="L243" s="30"/>
      <c r="M243" s="1" t="str">
        <f ca="1">IF(L243=Setup!$C$10,"Grant",IF(Pharmaceuticals!L243=Setup!$C$11,"Local",IF(Pharmaceuticals!L243=Setup!$C$12,"Other","")))</f>
        <v/>
      </c>
      <c r="N243" s="34"/>
      <c r="O243" s="148"/>
      <c r="P243" s="33"/>
      <c r="Q243" s="36" t="str">
        <f t="shared" si="102"/>
        <v/>
      </c>
      <c r="R243" s="35"/>
      <c r="S243" s="32" t="str">
        <f t="shared" si="103"/>
        <v/>
      </c>
      <c r="T243" s="34"/>
      <c r="U243" s="32" t="str">
        <f t="shared" si="104"/>
        <v/>
      </c>
      <c r="V243" s="34"/>
      <c r="W243" s="36" t="str">
        <f t="shared" si="105"/>
        <v/>
      </c>
      <c r="X243" s="36" t="str">
        <f t="shared" si="106"/>
        <v/>
      </c>
      <c r="Y243" s="36" t="str">
        <f t="shared" si="107"/>
        <v/>
      </c>
      <c r="Z243" s="55"/>
      <c r="AA243" s="37"/>
      <c r="AB243" s="148"/>
      <c r="AC243" s="35"/>
      <c r="AD243" s="32" t="str">
        <f t="shared" si="108"/>
        <v/>
      </c>
      <c r="AE243" s="35"/>
      <c r="AF243" s="32" t="str">
        <f t="shared" si="109"/>
        <v/>
      </c>
      <c r="AG243" s="35"/>
      <c r="AH243" s="32" t="str">
        <f t="shared" si="110"/>
        <v/>
      </c>
      <c r="AI243" s="34"/>
      <c r="AJ243" s="36" t="str">
        <f t="shared" si="111"/>
        <v/>
      </c>
      <c r="AK243" s="36" t="str">
        <f t="shared" si="112"/>
        <v/>
      </c>
      <c r="AL243" s="36" t="str">
        <f t="shared" si="113"/>
        <v/>
      </c>
      <c r="AM243" s="55"/>
      <c r="AN243" s="34"/>
      <c r="AO243" s="148"/>
      <c r="AP243" s="34"/>
      <c r="AQ243" s="32" t="str">
        <f t="shared" si="114"/>
        <v/>
      </c>
      <c r="AR243" s="34"/>
      <c r="AS243" s="32" t="str">
        <f t="shared" si="115"/>
        <v/>
      </c>
      <c r="AT243" s="34"/>
      <c r="AU243" s="32" t="str">
        <f t="shared" si="116"/>
        <v/>
      </c>
      <c r="AV243" s="34"/>
      <c r="AW243" s="36" t="str">
        <f t="shared" si="117"/>
        <v/>
      </c>
      <c r="AX243" s="36" t="str">
        <f t="shared" si="118"/>
        <v/>
      </c>
      <c r="AY243" s="36" t="str">
        <f t="shared" si="119"/>
        <v/>
      </c>
      <c r="AZ243" s="55"/>
      <c r="BA243" s="34"/>
      <c r="BB243" s="148"/>
      <c r="BC243" s="34"/>
      <c r="BD243" s="32" t="str">
        <f t="shared" si="120"/>
        <v/>
      </c>
      <c r="BE243" s="34"/>
      <c r="BF243" s="32" t="str">
        <f t="shared" si="121"/>
        <v/>
      </c>
      <c r="BG243" s="34"/>
      <c r="BH243" s="32" t="str">
        <f t="shared" si="122"/>
        <v/>
      </c>
      <c r="BI243" s="34"/>
      <c r="BJ243" s="36" t="str">
        <f t="shared" si="123"/>
        <v/>
      </c>
      <c r="BK243" s="36" t="str">
        <f t="shared" si="124"/>
        <v/>
      </c>
      <c r="BL243" s="36" t="str">
        <f t="shared" si="125"/>
        <v/>
      </c>
      <c r="BM243" s="55"/>
      <c r="BN243" s="36" t="str">
        <f t="shared" si="126"/>
        <v/>
      </c>
      <c r="BO243" s="36" t="str">
        <f t="shared" si="127"/>
        <v/>
      </c>
      <c r="BP243" s="31"/>
      <c r="BQ243" s="38"/>
      <c r="BS243" s="120" t="e">
        <f t="shared" ca="1" si="98"/>
        <v>#REF!</v>
      </c>
      <c r="BT243" s="120" t="e">
        <f t="shared" ca="1" si="99"/>
        <v>#VALUE!</v>
      </c>
    </row>
    <row r="244" spans="1:72" s="10" customFormat="1" ht="25" customHeight="1" x14ac:dyDescent="0.2">
      <c r="A244" s="52" t="str">
        <f>IFERROR(IF(#REF!&lt;&gt;"",A243+1,""),"")</f>
        <v/>
      </c>
      <c r="B244" s="157" t="e">
        <f>CONCATENATE(#REF!,"-",#REF!,"--",F244,"---",#REF!)</f>
        <v>#REF!</v>
      </c>
      <c r="C244" s="157" t="e">
        <f t="shared" ca="1" si="97"/>
        <v>#VALUE!</v>
      </c>
      <c r="D244" s="29"/>
      <c r="E244" s="155" t="e">
        <f t="shared" si="100"/>
        <v>#VALUE!</v>
      </c>
      <c r="F244" s="155" t="e">
        <f t="shared" si="101"/>
        <v>#VALUE!</v>
      </c>
      <c r="G244" s="126"/>
      <c r="H244" s="151" t="e">
        <f ca="1">VLOOKUP(G244,CatProd!B:G,6,FALSE)</f>
        <v>#N/A</v>
      </c>
      <c r="I244" s="127"/>
      <c r="J244" s="175" t="e">
        <f ca="1">VLOOKUP(CONCATENATE(H244,"-",I244),CatProdSpec!H:I,2,FALSE)</f>
        <v>#N/A</v>
      </c>
      <c r="K244" s="51" t="str">
        <f ca="1">IFERROR(IF(OR(D244="",VLOOKUP(D244,CatCostInp!$E$2:$K$88,7,FALSE)=0),"",VLOOKUP(D244,CatCostInp!$E$2:$K$88,7,FALSE)),"")</f>
        <v/>
      </c>
      <c r="L244" s="30"/>
      <c r="M244" s="1" t="str">
        <f ca="1">IF(L244=Setup!$C$10,"Grant",IF(Pharmaceuticals!L244=Setup!$C$11,"Local",IF(Pharmaceuticals!L244=Setup!$C$12,"Other","")))</f>
        <v/>
      </c>
      <c r="N244" s="34"/>
      <c r="O244" s="148"/>
      <c r="P244" s="33"/>
      <c r="Q244" s="36" t="str">
        <f t="shared" si="102"/>
        <v/>
      </c>
      <c r="R244" s="35"/>
      <c r="S244" s="32" t="str">
        <f t="shared" si="103"/>
        <v/>
      </c>
      <c r="T244" s="34"/>
      <c r="U244" s="32" t="str">
        <f t="shared" si="104"/>
        <v/>
      </c>
      <c r="V244" s="34"/>
      <c r="W244" s="36" t="str">
        <f t="shared" si="105"/>
        <v/>
      </c>
      <c r="X244" s="36" t="str">
        <f t="shared" si="106"/>
        <v/>
      </c>
      <c r="Y244" s="36" t="str">
        <f t="shared" si="107"/>
        <v/>
      </c>
      <c r="Z244" s="55"/>
      <c r="AA244" s="37"/>
      <c r="AB244" s="148"/>
      <c r="AC244" s="35"/>
      <c r="AD244" s="32" t="str">
        <f t="shared" si="108"/>
        <v/>
      </c>
      <c r="AE244" s="35"/>
      <c r="AF244" s="32" t="str">
        <f t="shared" si="109"/>
        <v/>
      </c>
      <c r="AG244" s="35"/>
      <c r="AH244" s="32" t="str">
        <f t="shared" si="110"/>
        <v/>
      </c>
      <c r="AI244" s="34"/>
      <c r="AJ244" s="36" t="str">
        <f t="shared" si="111"/>
        <v/>
      </c>
      <c r="AK244" s="36" t="str">
        <f t="shared" si="112"/>
        <v/>
      </c>
      <c r="AL244" s="36" t="str">
        <f t="shared" si="113"/>
        <v/>
      </c>
      <c r="AM244" s="55"/>
      <c r="AN244" s="34"/>
      <c r="AO244" s="148"/>
      <c r="AP244" s="34"/>
      <c r="AQ244" s="32" t="str">
        <f t="shared" si="114"/>
        <v/>
      </c>
      <c r="AR244" s="34"/>
      <c r="AS244" s="32" t="str">
        <f t="shared" si="115"/>
        <v/>
      </c>
      <c r="AT244" s="34"/>
      <c r="AU244" s="32" t="str">
        <f t="shared" si="116"/>
        <v/>
      </c>
      <c r="AV244" s="34"/>
      <c r="AW244" s="36" t="str">
        <f t="shared" si="117"/>
        <v/>
      </c>
      <c r="AX244" s="36" t="str">
        <f t="shared" si="118"/>
        <v/>
      </c>
      <c r="AY244" s="36" t="str">
        <f t="shared" si="119"/>
        <v/>
      </c>
      <c r="AZ244" s="55"/>
      <c r="BA244" s="34"/>
      <c r="BB244" s="148"/>
      <c r="BC244" s="34"/>
      <c r="BD244" s="32" t="str">
        <f t="shared" si="120"/>
        <v/>
      </c>
      <c r="BE244" s="34"/>
      <c r="BF244" s="32" t="str">
        <f t="shared" si="121"/>
        <v/>
      </c>
      <c r="BG244" s="34"/>
      <c r="BH244" s="32" t="str">
        <f t="shared" si="122"/>
        <v/>
      </c>
      <c r="BI244" s="34"/>
      <c r="BJ244" s="36" t="str">
        <f t="shared" si="123"/>
        <v/>
      </c>
      <c r="BK244" s="36" t="str">
        <f t="shared" si="124"/>
        <v/>
      </c>
      <c r="BL244" s="36" t="str">
        <f t="shared" si="125"/>
        <v/>
      </c>
      <c r="BM244" s="55"/>
      <c r="BN244" s="36" t="str">
        <f t="shared" si="126"/>
        <v/>
      </c>
      <c r="BO244" s="36" t="str">
        <f t="shared" si="127"/>
        <v/>
      </c>
      <c r="BP244" s="31"/>
      <c r="BQ244" s="38"/>
      <c r="BS244" s="120" t="e">
        <f t="shared" ca="1" si="98"/>
        <v>#REF!</v>
      </c>
      <c r="BT244" s="120" t="e">
        <f t="shared" ca="1" si="99"/>
        <v>#VALUE!</v>
      </c>
    </row>
    <row r="245" spans="1:72" s="10" customFormat="1" ht="25" customHeight="1" x14ac:dyDescent="0.2">
      <c r="A245" s="52" t="str">
        <f>IFERROR(IF(#REF!&lt;&gt;"",A244+1,""),"")</f>
        <v/>
      </c>
      <c r="B245" s="157" t="e">
        <f>CONCATENATE(#REF!,"-",#REF!,"--",F245,"---",#REF!)</f>
        <v>#REF!</v>
      </c>
      <c r="C245" s="157" t="e">
        <f t="shared" ca="1" si="97"/>
        <v>#VALUE!</v>
      </c>
      <c r="D245" s="29"/>
      <c r="E245" s="155" t="e">
        <f t="shared" si="100"/>
        <v>#VALUE!</v>
      </c>
      <c r="F245" s="155" t="e">
        <f t="shared" si="101"/>
        <v>#VALUE!</v>
      </c>
      <c r="G245" s="126"/>
      <c r="H245" s="151" t="e">
        <f ca="1">VLOOKUP(G245,CatProd!B:G,6,FALSE)</f>
        <v>#N/A</v>
      </c>
      <c r="I245" s="127"/>
      <c r="J245" s="175" t="e">
        <f ca="1">VLOOKUP(CONCATENATE(H245,"-",I245),CatProdSpec!H:I,2,FALSE)</f>
        <v>#N/A</v>
      </c>
      <c r="K245" s="51" t="str">
        <f ca="1">IFERROR(IF(OR(D245="",VLOOKUP(D245,CatCostInp!$E$2:$K$88,7,FALSE)=0),"",VLOOKUP(D245,CatCostInp!$E$2:$K$88,7,FALSE)),"")</f>
        <v/>
      </c>
      <c r="L245" s="30"/>
      <c r="M245" s="1" t="str">
        <f ca="1">IF(L245=Setup!$C$10,"Grant",IF(Pharmaceuticals!L245=Setup!$C$11,"Local",IF(Pharmaceuticals!L245=Setup!$C$12,"Other","")))</f>
        <v/>
      </c>
      <c r="N245" s="34"/>
      <c r="O245" s="148"/>
      <c r="P245" s="33"/>
      <c r="Q245" s="36" t="str">
        <f t="shared" si="102"/>
        <v/>
      </c>
      <c r="R245" s="35"/>
      <c r="S245" s="32" t="str">
        <f t="shared" si="103"/>
        <v/>
      </c>
      <c r="T245" s="34"/>
      <c r="U245" s="32" t="str">
        <f t="shared" si="104"/>
        <v/>
      </c>
      <c r="V245" s="34"/>
      <c r="W245" s="36" t="str">
        <f t="shared" si="105"/>
        <v/>
      </c>
      <c r="X245" s="36" t="str">
        <f t="shared" si="106"/>
        <v/>
      </c>
      <c r="Y245" s="36" t="str">
        <f t="shared" si="107"/>
        <v/>
      </c>
      <c r="Z245" s="55"/>
      <c r="AA245" s="37"/>
      <c r="AB245" s="148"/>
      <c r="AC245" s="35"/>
      <c r="AD245" s="32" t="str">
        <f t="shared" si="108"/>
        <v/>
      </c>
      <c r="AE245" s="35"/>
      <c r="AF245" s="32" t="str">
        <f t="shared" si="109"/>
        <v/>
      </c>
      <c r="AG245" s="35"/>
      <c r="AH245" s="32" t="str">
        <f t="shared" si="110"/>
        <v/>
      </c>
      <c r="AI245" s="34"/>
      <c r="AJ245" s="36" t="str">
        <f t="shared" si="111"/>
        <v/>
      </c>
      <c r="AK245" s="36" t="str">
        <f t="shared" si="112"/>
        <v/>
      </c>
      <c r="AL245" s="36" t="str">
        <f t="shared" si="113"/>
        <v/>
      </c>
      <c r="AM245" s="55"/>
      <c r="AN245" s="34"/>
      <c r="AO245" s="148"/>
      <c r="AP245" s="34"/>
      <c r="AQ245" s="32" t="str">
        <f t="shared" si="114"/>
        <v/>
      </c>
      <c r="AR245" s="34"/>
      <c r="AS245" s="32" t="str">
        <f t="shared" si="115"/>
        <v/>
      </c>
      <c r="AT245" s="34"/>
      <c r="AU245" s="32" t="str">
        <f t="shared" si="116"/>
        <v/>
      </c>
      <c r="AV245" s="34"/>
      <c r="AW245" s="36" t="str">
        <f t="shared" si="117"/>
        <v/>
      </c>
      <c r="AX245" s="36" t="str">
        <f t="shared" si="118"/>
        <v/>
      </c>
      <c r="AY245" s="36" t="str">
        <f t="shared" si="119"/>
        <v/>
      </c>
      <c r="AZ245" s="55"/>
      <c r="BA245" s="34"/>
      <c r="BB245" s="148"/>
      <c r="BC245" s="34"/>
      <c r="BD245" s="32" t="str">
        <f t="shared" si="120"/>
        <v/>
      </c>
      <c r="BE245" s="34"/>
      <c r="BF245" s="32" t="str">
        <f t="shared" si="121"/>
        <v/>
      </c>
      <c r="BG245" s="34"/>
      <c r="BH245" s="32" t="str">
        <f t="shared" si="122"/>
        <v/>
      </c>
      <c r="BI245" s="34"/>
      <c r="BJ245" s="36" t="str">
        <f t="shared" si="123"/>
        <v/>
      </c>
      <c r="BK245" s="36" t="str">
        <f t="shared" si="124"/>
        <v/>
      </c>
      <c r="BL245" s="36" t="str">
        <f t="shared" si="125"/>
        <v/>
      </c>
      <c r="BM245" s="55"/>
      <c r="BN245" s="36" t="str">
        <f t="shared" si="126"/>
        <v/>
      </c>
      <c r="BO245" s="36" t="str">
        <f t="shared" si="127"/>
        <v/>
      </c>
      <c r="BP245" s="31"/>
      <c r="BQ245" s="38"/>
      <c r="BS245" s="120" t="e">
        <f t="shared" ca="1" si="98"/>
        <v>#REF!</v>
      </c>
      <c r="BT245" s="120" t="e">
        <f t="shared" ca="1" si="99"/>
        <v>#VALUE!</v>
      </c>
    </row>
    <row r="246" spans="1:72" s="10" customFormat="1" ht="25" customHeight="1" x14ac:dyDescent="0.2">
      <c r="A246" s="52" t="str">
        <f>IFERROR(IF(#REF!&lt;&gt;"",A245+1,""),"")</f>
        <v/>
      </c>
      <c r="B246" s="157" t="e">
        <f>CONCATENATE(#REF!,"-",#REF!,"--",F246,"---",#REF!)</f>
        <v>#REF!</v>
      </c>
      <c r="C246" s="157" t="e">
        <f t="shared" ca="1" si="97"/>
        <v>#VALUE!</v>
      </c>
      <c r="D246" s="29"/>
      <c r="E246" s="155" t="e">
        <f t="shared" si="100"/>
        <v>#VALUE!</v>
      </c>
      <c r="F246" s="155" t="e">
        <f t="shared" si="101"/>
        <v>#VALUE!</v>
      </c>
      <c r="G246" s="126"/>
      <c r="H246" s="151" t="e">
        <f ca="1">VLOOKUP(G246,CatProd!B:G,6,FALSE)</f>
        <v>#N/A</v>
      </c>
      <c r="I246" s="127"/>
      <c r="J246" s="175" t="e">
        <f ca="1">VLOOKUP(CONCATENATE(H246,"-",I246),CatProdSpec!H:I,2,FALSE)</f>
        <v>#N/A</v>
      </c>
      <c r="K246" s="51" t="str">
        <f ca="1">IFERROR(IF(OR(D246="",VLOOKUP(D246,CatCostInp!$E$2:$K$88,7,FALSE)=0),"",VLOOKUP(D246,CatCostInp!$E$2:$K$88,7,FALSE)),"")</f>
        <v/>
      </c>
      <c r="L246" s="30"/>
      <c r="M246" s="1" t="str">
        <f ca="1">IF(L246=Setup!$C$10,"Grant",IF(Pharmaceuticals!L246=Setup!$C$11,"Local",IF(Pharmaceuticals!L246=Setup!$C$12,"Other","")))</f>
        <v/>
      </c>
      <c r="N246" s="34"/>
      <c r="O246" s="148"/>
      <c r="P246" s="33"/>
      <c r="Q246" s="36" t="str">
        <f t="shared" si="102"/>
        <v/>
      </c>
      <c r="R246" s="35"/>
      <c r="S246" s="32" t="str">
        <f t="shared" si="103"/>
        <v/>
      </c>
      <c r="T246" s="34"/>
      <c r="U246" s="32" t="str">
        <f t="shared" si="104"/>
        <v/>
      </c>
      <c r="V246" s="34"/>
      <c r="W246" s="36" t="str">
        <f t="shared" si="105"/>
        <v/>
      </c>
      <c r="X246" s="36" t="str">
        <f t="shared" si="106"/>
        <v/>
      </c>
      <c r="Y246" s="36" t="str">
        <f t="shared" si="107"/>
        <v/>
      </c>
      <c r="Z246" s="55"/>
      <c r="AA246" s="37"/>
      <c r="AB246" s="148"/>
      <c r="AC246" s="35"/>
      <c r="AD246" s="32" t="str">
        <f t="shared" si="108"/>
        <v/>
      </c>
      <c r="AE246" s="35"/>
      <c r="AF246" s="32" t="str">
        <f t="shared" si="109"/>
        <v/>
      </c>
      <c r="AG246" s="35"/>
      <c r="AH246" s="32" t="str">
        <f t="shared" si="110"/>
        <v/>
      </c>
      <c r="AI246" s="34"/>
      <c r="AJ246" s="36" t="str">
        <f t="shared" si="111"/>
        <v/>
      </c>
      <c r="AK246" s="36" t="str">
        <f t="shared" si="112"/>
        <v/>
      </c>
      <c r="AL246" s="36" t="str">
        <f t="shared" si="113"/>
        <v/>
      </c>
      <c r="AM246" s="55"/>
      <c r="AN246" s="34"/>
      <c r="AO246" s="148"/>
      <c r="AP246" s="34"/>
      <c r="AQ246" s="32" t="str">
        <f t="shared" si="114"/>
        <v/>
      </c>
      <c r="AR246" s="34"/>
      <c r="AS246" s="32" t="str">
        <f t="shared" si="115"/>
        <v/>
      </c>
      <c r="AT246" s="34"/>
      <c r="AU246" s="32" t="str">
        <f t="shared" si="116"/>
        <v/>
      </c>
      <c r="AV246" s="34"/>
      <c r="AW246" s="36" t="str">
        <f t="shared" si="117"/>
        <v/>
      </c>
      <c r="AX246" s="36" t="str">
        <f t="shared" si="118"/>
        <v/>
      </c>
      <c r="AY246" s="36" t="str">
        <f t="shared" si="119"/>
        <v/>
      </c>
      <c r="AZ246" s="55"/>
      <c r="BA246" s="34"/>
      <c r="BB246" s="148"/>
      <c r="BC246" s="34"/>
      <c r="BD246" s="32" t="str">
        <f t="shared" si="120"/>
        <v/>
      </c>
      <c r="BE246" s="34"/>
      <c r="BF246" s="32" t="str">
        <f t="shared" si="121"/>
        <v/>
      </c>
      <c r="BG246" s="34"/>
      <c r="BH246" s="32" t="str">
        <f t="shared" si="122"/>
        <v/>
      </c>
      <c r="BI246" s="34"/>
      <c r="BJ246" s="36" t="str">
        <f t="shared" si="123"/>
        <v/>
      </c>
      <c r="BK246" s="36" t="str">
        <f t="shared" si="124"/>
        <v/>
      </c>
      <c r="BL246" s="36" t="str">
        <f t="shared" si="125"/>
        <v/>
      </c>
      <c r="BM246" s="55"/>
      <c r="BN246" s="36" t="str">
        <f t="shared" si="126"/>
        <v/>
      </c>
      <c r="BO246" s="36" t="str">
        <f t="shared" si="127"/>
        <v/>
      </c>
      <c r="BP246" s="31"/>
      <c r="BQ246" s="38"/>
      <c r="BS246" s="120" t="e">
        <f t="shared" ca="1" si="98"/>
        <v>#REF!</v>
      </c>
      <c r="BT246" s="120" t="e">
        <f t="shared" ca="1" si="99"/>
        <v>#VALUE!</v>
      </c>
    </row>
    <row r="247" spans="1:72" s="10" customFormat="1" ht="25" customHeight="1" x14ac:dyDescent="0.2">
      <c r="A247" s="52" t="str">
        <f>IFERROR(IF(#REF!&lt;&gt;"",A246+1,""),"")</f>
        <v/>
      </c>
      <c r="B247" s="157" t="e">
        <f>CONCATENATE(#REF!,"-",#REF!,"--",F247,"---",#REF!)</f>
        <v>#REF!</v>
      </c>
      <c r="C247" s="157" t="e">
        <f t="shared" ca="1" si="97"/>
        <v>#VALUE!</v>
      </c>
      <c r="D247" s="29"/>
      <c r="E247" s="155" t="e">
        <f t="shared" si="100"/>
        <v>#VALUE!</v>
      </c>
      <c r="F247" s="155" t="e">
        <f t="shared" si="101"/>
        <v>#VALUE!</v>
      </c>
      <c r="G247" s="126"/>
      <c r="H247" s="151" t="e">
        <f ca="1">VLOOKUP(G247,CatProd!B:G,6,FALSE)</f>
        <v>#N/A</v>
      </c>
      <c r="I247" s="127"/>
      <c r="J247" s="175" t="e">
        <f ca="1">VLOOKUP(CONCATENATE(H247,"-",I247),CatProdSpec!H:I,2,FALSE)</f>
        <v>#N/A</v>
      </c>
      <c r="K247" s="51" t="str">
        <f ca="1">IFERROR(IF(OR(D247="",VLOOKUP(D247,CatCostInp!$E$2:$K$88,7,FALSE)=0),"",VLOOKUP(D247,CatCostInp!$E$2:$K$88,7,FALSE)),"")</f>
        <v/>
      </c>
      <c r="L247" s="30"/>
      <c r="M247" s="1" t="str">
        <f ca="1">IF(L247=Setup!$C$10,"Grant",IF(Pharmaceuticals!L247=Setup!$C$11,"Local",IF(Pharmaceuticals!L247=Setup!$C$12,"Other","")))</f>
        <v/>
      </c>
      <c r="N247" s="34"/>
      <c r="O247" s="148"/>
      <c r="P247" s="33"/>
      <c r="Q247" s="36" t="str">
        <f t="shared" si="102"/>
        <v/>
      </c>
      <c r="R247" s="35"/>
      <c r="S247" s="32" t="str">
        <f t="shared" si="103"/>
        <v/>
      </c>
      <c r="T247" s="34"/>
      <c r="U247" s="32" t="str">
        <f t="shared" si="104"/>
        <v/>
      </c>
      <c r="V247" s="34"/>
      <c r="W247" s="36" t="str">
        <f t="shared" si="105"/>
        <v/>
      </c>
      <c r="X247" s="36" t="str">
        <f t="shared" si="106"/>
        <v/>
      </c>
      <c r="Y247" s="36" t="str">
        <f t="shared" si="107"/>
        <v/>
      </c>
      <c r="Z247" s="55"/>
      <c r="AA247" s="37"/>
      <c r="AB247" s="148"/>
      <c r="AC247" s="35"/>
      <c r="AD247" s="32" t="str">
        <f t="shared" si="108"/>
        <v/>
      </c>
      <c r="AE247" s="35"/>
      <c r="AF247" s="32" t="str">
        <f t="shared" si="109"/>
        <v/>
      </c>
      <c r="AG247" s="35"/>
      <c r="AH247" s="32" t="str">
        <f t="shared" si="110"/>
        <v/>
      </c>
      <c r="AI247" s="34"/>
      <c r="AJ247" s="36" t="str">
        <f t="shared" si="111"/>
        <v/>
      </c>
      <c r="AK247" s="36" t="str">
        <f t="shared" si="112"/>
        <v/>
      </c>
      <c r="AL247" s="36" t="str">
        <f t="shared" si="113"/>
        <v/>
      </c>
      <c r="AM247" s="55"/>
      <c r="AN247" s="34"/>
      <c r="AO247" s="148"/>
      <c r="AP247" s="34"/>
      <c r="AQ247" s="32" t="str">
        <f t="shared" si="114"/>
        <v/>
      </c>
      <c r="AR247" s="34"/>
      <c r="AS247" s="32" t="str">
        <f t="shared" si="115"/>
        <v/>
      </c>
      <c r="AT247" s="34"/>
      <c r="AU247" s="32" t="str">
        <f t="shared" si="116"/>
        <v/>
      </c>
      <c r="AV247" s="34"/>
      <c r="AW247" s="36" t="str">
        <f t="shared" si="117"/>
        <v/>
      </c>
      <c r="AX247" s="36" t="str">
        <f t="shared" si="118"/>
        <v/>
      </c>
      <c r="AY247" s="36" t="str">
        <f t="shared" si="119"/>
        <v/>
      </c>
      <c r="AZ247" s="55"/>
      <c r="BA247" s="34"/>
      <c r="BB247" s="148"/>
      <c r="BC247" s="34"/>
      <c r="BD247" s="32" t="str">
        <f t="shared" si="120"/>
        <v/>
      </c>
      <c r="BE247" s="34"/>
      <c r="BF247" s="32" t="str">
        <f t="shared" si="121"/>
        <v/>
      </c>
      <c r="BG247" s="34"/>
      <c r="BH247" s="32" t="str">
        <f t="shared" si="122"/>
        <v/>
      </c>
      <c r="BI247" s="34"/>
      <c r="BJ247" s="36" t="str">
        <f t="shared" si="123"/>
        <v/>
      </c>
      <c r="BK247" s="36" t="str">
        <f t="shared" si="124"/>
        <v/>
      </c>
      <c r="BL247" s="36" t="str">
        <f t="shared" si="125"/>
        <v/>
      </c>
      <c r="BM247" s="55"/>
      <c r="BN247" s="36" t="str">
        <f t="shared" si="126"/>
        <v/>
      </c>
      <c r="BO247" s="36" t="str">
        <f t="shared" si="127"/>
        <v/>
      </c>
      <c r="BP247" s="31"/>
      <c r="BQ247" s="38"/>
      <c r="BS247" s="120" t="e">
        <f t="shared" ca="1" si="98"/>
        <v>#REF!</v>
      </c>
      <c r="BT247" s="120" t="e">
        <f t="shared" ca="1" si="99"/>
        <v>#VALUE!</v>
      </c>
    </row>
    <row r="248" spans="1:72" s="10" customFormat="1" ht="25" customHeight="1" x14ac:dyDescent="0.2">
      <c r="A248" s="52" t="str">
        <f>IFERROR(IF(#REF!&lt;&gt;"",A247+1,""),"")</f>
        <v/>
      </c>
      <c r="B248" s="157" t="e">
        <f>CONCATENATE(#REF!,"-",#REF!,"--",F248,"---",#REF!)</f>
        <v>#REF!</v>
      </c>
      <c r="C248" s="157" t="e">
        <f t="shared" ca="1" si="97"/>
        <v>#VALUE!</v>
      </c>
      <c r="D248" s="29"/>
      <c r="E248" s="155" t="e">
        <f t="shared" si="100"/>
        <v>#VALUE!</v>
      </c>
      <c r="F248" s="155" t="e">
        <f t="shared" si="101"/>
        <v>#VALUE!</v>
      </c>
      <c r="G248" s="126"/>
      <c r="H248" s="151" t="e">
        <f ca="1">VLOOKUP(G248,CatProd!B:G,6,FALSE)</f>
        <v>#N/A</v>
      </c>
      <c r="I248" s="127"/>
      <c r="J248" s="175" t="e">
        <f ca="1">VLOOKUP(CONCATENATE(H248,"-",I248),CatProdSpec!H:I,2,FALSE)</f>
        <v>#N/A</v>
      </c>
      <c r="K248" s="51" t="str">
        <f ca="1">IFERROR(IF(OR(D248="",VLOOKUP(D248,CatCostInp!$E$2:$K$88,7,FALSE)=0),"",VLOOKUP(D248,CatCostInp!$E$2:$K$88,7,FALSE)),"")</f>
        <v/>
      </c>
      <c r="L248" s="30"/>
      <c r="M248" s="1" t="str">
        <f ca="1">IF(L248=Setup!$C$10,"Grant",IF(Pharmaceuticals!L248=Setup!$C$11,"Local",IF(Pharmaceuticals!L248=Setup!$C$12,"Other","")))</f>
        <v/>
      </c>
      <c r="N248" s="34"/>
      <c r="O248" s="148"/>
      <c r="P248" s="33"/>
      <c r="Q248" s="36" t="str">
        <f t="shared" si="102"/>
        <v/>
      </c>
      <c r="R248" s="35"/>
      <c r="S248" s="32" t="str">
        <f t="shared" si="103"/>
        <v/>
      </c>
      <c r="T248" s="34"/>
      <c r="U248" s="32" t="str">
        <f t="shared" si="104"/>
        <v/>
      </c>
      <c r="V248" s="34"/>
      <c r="W248" s="36" t="str">
        <f t="shared" si="105"/>
        <v/>
      </c>
      <c r="X248" s="36" t="str">
        <f t="shared" si="106"/>
        <v/>
      </c>
      <c r="Y248" s="36" t="str">
        <f t="shared" si="107"/>
        <v/>
      </c>
      <c r="Z248" s="55"/>
      <c r="AA248" s="37"/>
      <c r="AB248" s="148"/>
      <c r="AC248" s="35"/>
      <c r="AD248" s="32" t="str">
        <f t="shared" si="108"/>
        <v/>
      </c>
      <c r="AE248" s="35"/>
      <c r="AF248" s="32" t="str">
        <f t="shared" si="109"/>
        <v/>
      </c>
      <c r="AG248" s="35"/>
      <c r="AH248" s="32" t="str">
        <f t="shared" si="110"/>
        <v/>
      </c>
      <c r="AI248" s="34"/>
      <c r="AJ248" s="36" t="str">
        <f t="shared" si="111"/>
        <v/>
      </c>
      <c r="AK248" s="36" t="str">
        <f t="shared" si="112"/>
        <v/>
      </c>
      <c r="AL248" s="36" t="str">
        <f t="shared" si="113"/>
        <v/>
      </c>
      <c r="AM248" s="55"/>
      <c r="AN248" s="34"/>
      <c r="AO248" s="148"/>
      <c r="AP248" s="34"/>
      <c r="AQ248" s="32" t="str">
        <f t="shared" si="114"/>
        <v/>
      </c>
      <c r="AR248" s="34"/>
      <c r="AS248" s="32" t="str">
        <f t="shared" si="115"/>
        <v/>
      </c>
      <c r="AT248" s="34"/>
      <c r="AU248" s="32" t="str">
        <f t="shared" si="116"/>
        <v/>
      </c>
      <c r="AV248" s="34"/>
      <c r="AW248" s="36" t="str">
        <f t="shared" si="117"/>
        <v/>
      </c>
      <c r="AX248" s="36" t="str">
        <f t="shared" si="118"/>
        <v/>
      </c>
      <c r="AY248" s="36" t="str">
        <f t="shared" si="119"/>
        <v/>
      </c>
      <c r="AZ248" s="55"/>
      <c r="BA248" s="34"/>
      <c r="BB248" s="148"/>
      <c r="BC248" s="34"/>
      <c r="BD248" s="32" t="str">
        <f t="shared" si="120"/>
        <v/>
      </c>
      <c r="BE248" s="34"/>
      <c r="BF248" s="32" t="str">
        <f t="shared" si="121"/>
        <v/>
      </c>
      <c r="BG248" s="34"/>
      <c r="BH248" s="32" t="str">
        <f t="shared" si="122"/>
        <v/>
      </c>
      <c r="BI248" s="34"/>
      <c r="BJ248" s="36" t="str">
        <f t="shared" si="123"/>
        <v/>
      </c>
      <c r="BK248" s="36" t="str">
        <f t="shared" si="124"/>
        <v/>
      </c>
      <c r="BL248" s="36" t="str">
        <f t="shared" si="125"/>
        <v/>
      </c>
      <c r="BM248" s="55"/>
      <c r="BN248" s="36" t="str">
        <f t="shared" si="126"/>
        <v/>
      </c>
      <c r="BO248" s="36" t="str">
        <f t="shared" si="127"/>
        <v/>
      </c>
      <c r="BP248" s="31"/>
      <c r="BQ248" s="38"/>
      <c r="BS248" s="120" t="e">
        <f t="shared" ca="1" si="98"/>
        <v>#REF!</v>
      </c>
      <c r="BT248" s="120" t="e">
        <f t="shared" ca="1" si="99"/>
        <v>#VALUE!</v>
      </c>
    </row>
    <row r="249" spans="1:72" s="10" customFormat="1" ht="25" customHeight="1" x14ac:dyDescent="0.2">
      <c r="A249" s="52" t="str">
        <f>IFERROR(IF(#REF!&lt;&gt;"",A248+1,""),"")</f>
        <v/>
      </c>
      <c r="B249" s="157" t="e">
        <f>CONCATENATE(#REF!,"-",#REF!,"--",F249,"---",#REF!)</f>
        <v>#REF!</v>
      </c>
      <c r="C249" s="157" t="e">
        <f t="shared" ca="1" si="97"/>
        <v>#VALUE!</v>
      </c>
      <c r="D249" s="29"/>
      <c r="E249" s="155" t="e">
        <f t="shared" si="100"/>
        <v>#VALUE!</v>
      </c>
      <c r="F249" s="155" t="e">
        <f t="shared" si="101"/>
        <v>#VALUE!</v>
      </c>
      <c r="G249" s="126"/>
      <c r="H249" s="151" t="e">
        <f ca="1">VLOOKUP(G249,CatProd!B:G,6,FALSE)</f>
        <v>#N/A</v>
      </c>
      <c r="I249" s="127"/>
      <c r="J249" s="175" t="e">
        <f ca="1">VLOOKUP(CONCATENATE(H249,"-",I249),CatProdSpec!H:I,2,FALSE)</f>
        <v>#N/A</v>
      </c>
      <c r="K249" s="51" t="str">
        <f ca="1">IFERROR(IF(OR(D249="",VLOOKUP(D249,CatCostInp!$E$2:$K$88,7,FALSE)=0),"",VLOOKUP(D249,CatCostInp!$E$2:$K$88,7,FALSE)),"")</f>
        <v/>
      </c>
      <c r="L249" s="30"/>
      <c r="M249" s="1" t="str">
        <f ca="1">IF(L249=Setup!$C$10,"Grant",IF(Pharmaceuticals!L249=Setup!$C$11,"Local",IF(Pharmaceuticals!L249=Setup!$C$12,"Other","")))</f>
        <v/>
      </c>
      <c r="N249" s="34"/>
      <c r="O249" s="148"/>
      <c r="P249" s="33"/>
      <c r="Q249" s="36" t="str">
        <f t="shared" si="102"/>
        <v/>
      </c>
      <c r="R249" s="35"/>
      <c r="S249" s="32" t="str">
        <f t="shared" si="103"/>
        <v/>
      </c>
      <c r="T249" s="34"/>
      <c r="U249" s="32" t="str">
        <f t="shared" si="104"/>
        <v/>
      </c>
      <c r="V249" s="34"/>
      <c r="W249" s="36" t="str">
        <f t="shared" si="105"/>
        <v/>
      </c>
      <c r="X249" s="36" t="str">
        <f t="shared" si="106"/>
        <v/>
      </c>
      <c r="Y249" s="36" t="str">
        <f t="shared" si="107"/>
        <v/>
      </c>
      <c r="Z249" s="55"/>
      <c r="AA249" s="37"/>
      <c r="AB249" s="148"/>
      <c r="AC249" s="35"/>
      <c r="AD249" s="32" t="str">
        <f t="shared" si="108"/>
        <v/>
      </c>
      <c r="AE249" s="35"/>
      <c r="AF249" s="32" t="str">
        <f t="shared" si="109"/>
        <v/>
      </c>
      <c r="AG249" s="35"/>
      <c r="AH249" s="32" t="str">
        <f t="shared" si="110"/>
        <v/>
      </c>
      <c r="AI249" s="34"/>
      <c r="AJ249" s="36" t="str">
        <f t="shared" si="111"/>
        <v/>
      </c>
      <c r="AK249" s="36" t="str">
        <f t="shared" si="112"/>
        <v/>
      </c>
      <c r="AL249" s="36" t="str">
        <f t="shared" si="113"/>
        <v/>
      </c>
      <c r="AM249" s="55"/>
      <c r="AN249" s="34"/>
      <c r="AO249" s="148"/>
      <c r="AP249" s="34"/>
      <c r="AQ249" s="32" t="str">
        <f t="shared" si="114"/>
        <v/>
      </c>
      <c r="AR249" s="34"/>
      <c r="AS249" s="32" t="str">
        <f t="shared" si="115"/>
        <v/>
      </c>
      <c r="AT249" s="34"/>
      <c r="AU249" s="32" t="str">
        <f t="shared" si="116"/>
        <v/>
      </c>
      <c r="AV249" s="34"/>
      <c r="AW249" s="36" t="str">
        <f t="shared" si="117"/>
        <v/>
      </c>
      <c r="AX249" s="36" t="str">
        <f t="shared" si="118"/>
        <v/>
      </c>
      <c r="AY249" s="36" t="str">
        <f t="shared" si="119"/>
        <v/>
      </c>
      <c r="AZ249" s="55"/>
      <c r="BA249" s="34"/>
      <c r="BB249" s="148"/>
      <c r="BC249" s="34"/>
      <c r="BD249" s="32" t="str">
        <f t="shared" si="120"/>
        <v/>
      </c>
      <c r="BE249" s="34"/>
      <c r="BF249" s="32" t="str">
        <f t="shared" si="121"/>
        <v/>
      </c>
      <c r="BG249" s="34"/>
      <c r="BH249" s="32" t="str">
        <f t="shared" si="122"/>
        <v/>
      </c>
      <c r="BI249" s="34"/>
      <c r="BJ249" s="36" t="str">
        <f t="shared" si="123"/>
        <v/>
      </c>
      <c r="BK249" s="36" t="str">
        <f t="shared" si="124"/>
        <v/>
      </c>
      <c r="BL249" s="36" t="str">
        <f t="shared" si="125"/>
        <v/>
      </c>
      <c r="BM249" s="55"/>
      <c r="BN249" s="36" t="str">
        <f t="shared" si="126"/>
        <v/>
      </c>
      <c r="BO249" s="36" t="str">
        <f t="shared" si="127"/>
        <v/>
      </c>
      <c r="BP249" s="31"/>
      <c r="BQ249" s="38"/>
      <c r="BS249" s="120" t="e">
        <f t="shared" ca="1" si="98"/>
        <v>#REF!</v>
      </c>
      <c r="BT249" s="120" t="e">
        <f t="shared" ca="1" si="99"/>
        <v>#VALUE!</v>
      </c>
    </row>
    <row r="250" spans="1:72" s="10" customFormat="1" ht="25" customHeight="1" x14ac:dyDescent="0.2">
      <c r="A250" s="52" t="str">
        <f>IFERROR(IF(#REF!&lt;&gt;"",A249+1,""),"")</f>
        <v/>
      </c>
      <c r="B250" s="157" t="e">
        <f>CONCATENATE(#REF!,"-",#REF!,"--",F250,"---",#REF!)</f>
        <v>#REF!</v>
      </c>
      <c r="C250" s="157" t="e">
        <f t="shared" ca="1" si="97"/>
        <v>#VALUE!</v>
      </c>
      <c r="D250" s="29"/>
      <c r="E250" s="155" t="e">
        <f t="shared" si="100"/>
        <v>#VALUE!</v>
      </c>
      <c r="F250" s="155" t="e">
        <f t="shared" si="101"/>
        <v>#VALUE!</v>
      </c>
      <c r="G250" s="126"/>
      <c r="H250" s="151" t="e">
        <f ca="1">VLOOKUP(G250,CatProd!B:G,6,FALSE)</f>
        <v>#N/A</v>
      </c>
      <c r="I250" s="127"/>
      <c r="J250" s="175" t="e">
        <f ca="1">VLOOKUP(CONCATENATE(H250,"-",I250),CatProdSpec!H:I,2,FALSE)</f>
        <v>#N/A</v>
      </c>
      <c r="K250" s="51" t="str">
        <f ca="1">IFERROR(IF(OR(D250="",VLOOKUP(D250,CatCostInp!$E$2:$K$88,7,FALSE)=0),"",VLOOKUP(D250,CatCostInp!$E$2:$K$88,7,FALSE)),"")</f>
        <v/>
      </c>
      <c r="L250" s="30"/>
      <c r="M250" s="1" t="str">
        <f ca="1">IF(L250=Setup!$C$10,"Grant",IF(Pharmaceuticals!L250=Setup!$C$11,"Local",IF(Pharmaceuticals!L250=Setup!$C$12,"Other","")))</f>
        <v/>
      </c>
      <c r="N250" s="34"/>
      <c r="O250" s="148"/>
      <c r="P250" s="33"/>
      <c r="Q250" s="36" t="str">
        <f t="shared" si="102"/>
        <v/>
      </c>
      <c r="R250" s="35"/>
      <c r="S250" s="32" t="str">
        <f t="shared" si="103"/>
        <v/>
      </c>
      <c r="T250" s="34"/>
      <c r="U250" s="32" t="str">
        <f t="shared" si="104"/>
        <v/>
      </c>
      <c r="V250" s="34"/>
      <c r="W250" s="36" t="str">
        <f t="shared" si="105"/>
        <v/>
      </c>
      <c r="X250" s="36" t="str">
        <f t="shared" si="106"/>
        <v/>
      </c>
      <c r="Y250" s="36" t="str">
        <f t="shared" si="107"/>
        <v/>
      </c>
      <c r="Z250" s="55"/>
      <c r="AA250" s="37"/>
      <c r="AB250" s="148"/>
      <c r="AC250" s="35"/>
      <c r="AD250" s="32" t="str">
        <f t="shared" si="108"/>
        <v/>
      </c>
      <c r="AE250" s="35"/>
      <c r="AF250" s="32" t="str">
        <f t="shared" si="109"/>
        <v/>
      </c>
      <c r="AG250" s="35"/>
      <c r="AH250" s="32" t="str">
        <f t="shared" si="110"/>
        <v/>
      </c>
      <c r="AI250" s="34"/>
      <c r="AJ250" s="36" t="str">
        <f t="shared" si="111"/>
        <v/>
      </c>
      <c r="AK250" s="36" t="str">
        <f t="shared" si="112"/>
        <v/>
      </c>
      <c r="AL250" s="36" t="str">
        <f t="shared" si="113"/>
        <v/>
      </c>
      <c r="AM250" s="55"/>
      <c r="AN250" s="34"/>
      <c r="AO250" s="148"/>
      <c r="AP250" s="34"/>
      <c r="AQ250" s="32" t="str">
        <f t="shared" si="114"/>
        <v/>
      </c>
      <c r="AR250" s="34"/>
      <c r="AS250" s="32" t="str">
        <f t="shared" si="115"/>
        <v/>
      </c>
      <c r="AT250" s="34"/>
      <c r="AU250" s="32" t="str">
        <f t="shared" si="116"/>
        <v/>
      </c>
      <c r="AV250" s="34"/>
      <c r="AW250" s="36" t="str">
        <f t="shared" si="117"/>
        <v/>
      </c>
      <c r="AX250" s="36" t="str">
        <f t="shared" si="118"/>
        <v/>
      </c>
      <c r="AY250" s="36" t="str">
        <f t="shared" si="119"/>
        <v/>
      </c>
      <c r="AZ250" s="55"/>
      <c r="BA250" s="34"/>
      <c r="BB250" s="148"/>
      <c r="BC250" s="34"/>
      <c r="BD250" s="32" t="str">
        <f t="shared" si="120"/>
        <v/>
      </c>
      <c r="BE250" s="34"/>
      <c r="BF250" s="32" t="str">
        <f t="shared" si="121"/>
        <v/>
      </c>
      <c r="BG250" s="34"/>
      <c r="BH250" s="32" t="str">
        <f t="shared" si="122"/>
        <v/>
      </c>
      <c r="BI250" s="34"/>
      <c r="BJ250" s="36" t="str">
        <f t="shared" si="123"/>
        <v/>
      </c>
      <c r="BK250" s="36" t="str">
        <f t="shared" si="124"/>
        <v/>
      </c>
      <c r="BL250" s="36" t="str">
        <f t="shared" si="125"/>
        <v/>
      </c>
      <c r="BM250" s="55"/>
      <c r="BN250" s="36" t="str">
        <f t="shared" si="126"/>
        <v/>
      </c>
      <c r="BO250" s="36" t="str">
        <f t="shared" si="127"/>
        <v/>
      </c>
      <c r="BP250" s="31"/>
      <c r="BQ250" s="38"/>
      <c r="BS250" s="120" t="e">
        <f t="shared" ca="1" si="98"/>
        <v>#REF!</v>
      </c>
      <c r="BT250" s="120" t="e">
        <f t="shared" ca="1" si="99"/>
        <v>#VALUE!</v>
      </c>
    </row>
    <row r="251" spans="1:72" s="10" customFormat="1" ht="25" customHeight="1" x14ac:dyDescent="0.2">
      <c r="A251" s="52" t="str">
        <f>IFERROR(IF(#REF!&lt;&gt;"",A250+1,""),"")</f>
        <v/>
      </c>
      <c r="B251" s="157" t="e">
        <f>CONCATENATE(#REF!,"-",#REF!,"--",F251,"---",#REF!)</f>
        <v>#REF!</v>
      </c>
      <c r="C251" s="157" t="e">
        <f t="shared" ca="1" si="97"/>
        <v>#VALUE!</v>
      </c>
      <c r="D251" s="29"/>
      <c r="E251" s="155" t="e">
        <f t="shared" si="100"/>
        <v>#VALUE!</v>
      </c>
      <c r="F251" s="155" t="e">
        <f t="shared" si="101"/>
        <v>#VALUE!</v>
      </c>
      <c r="G251" s="126"/>
      <c r="H251" s="151" t="e">
        <f ca="1">VLOOKUP(G251,CatProd!B:G,6,FALSE)</f>
        <v>#N/A</v>
      </c>
      <c r="I251" s="127"/>
      <c r="J251" s="175" t="e">
        <f ca="1">VLOOKUP(CONCATENATE(H251,"-",I251),CatProdSpec!H:I,2,FALSE)</f>
        <v>#N/A</v>
      </c>
      <c r="K251" s="51" t="str">
        <f ca="1">IFERROR(IF(OR(D251="",VLOOKUP(D251,CatCostInp!$E$2:$K$88,7,FALSE)=0),"",VLOOKUP(D251,CatCostInp!$E$2:$K$88,7,FALSE)),"")</f>
        <v/>
      </c>
      <c r="L251" s="30"/>
      <c r="M251" s="1" t="str">
        <f ca="1">IF(L251=Setup!$C$10,"Grant",IF(Pharmaceuticals!L251=Setup!$C$11,"Local",IF(Pharmaceuticals!L251=Setup!$C$12,"Other","")))</f>
        <v/>
      </c>
      <c r="N251" s="34"/>
      <c r="O251" s="148"/>
      <c r="P251" s="33"/>
      <c r="Q251" s="36" t="str">
        <f t="shared" si="102"/>
        <v/>
      </c>
      <c r="R251" s="35"/>
      <c r="S251" s="32" t="str">
        <f t="shared" si="103"/>
        <v/>
      </c>
      <c r="T251" s="34"/>
      <c r="U251" s="32" t="str">
        <f t="shared" si="104"/>
        <v/>
      </c>
      <c r="V251" s="34"/>
      <c r="W251" s="36" t="str">
        <f t="shared" si="105"/>
        <v/>
      </c>
      <c r="X251" s="36" t="str">
        <f t="shared" si="106"/>
        <v/>
      </c>
      <c r="Y251" s="36" t="str">
        <f t="shared" si="107"/>
        <v/>
      </c>
      <c r="Z251" s="55"/>
      <c r="AA251" s="37"/>
      <c r="AB251" s="148"/>
      <c r="AC251" s="35"/>
      <c r="AD251" s="32" t="str">
        <f t="shared" si="108"/>
        <v/>
      </c>
      <c r="AE251" s="35"/>
      <c r="AF251" s="32" t="str">
        <f t="shared" si="109"/>
        <v/>
      </c>
      <c r="AG251" s="35"/>
      <c r="AH251" s="32" t="str">
        <f t="shared" si="110"/>
        <v/>
      </c>
      <c r="AI251" s="34"/>
      <c r="AJ251" s="36" t="str">
        <f t="shared" si="111"/>
        <v/>
      </c>
      <c r="AK251" s="36" t="str">
        <f t="shared" si="112"/>
        <v/>
      </c>
      <c r="AL251" s="36" t="str">
        <f t="shared" si="113"/>
        <v/>
      </c>
      <c r="AM251" s="55"/>
      <c r="AN251" s="34"/>
      <c r="AO251" s="148"/>
      <c r="AP251" s="34"/>
      <c r="AQ251" s="32" t="str">
        <f t="shared" si="114"/>
        <v/>
      </c>
      <c r="AR251" s="34"/>
      <c r="AS251" s="32" t="str">
        <f t="shared" si="115"/>
        <v/>
      </c>
      <c r="AT251" s="34"/>
      <c r="AU251" s="32" t="str">
        <f t="shared" si="116"/>
        <v/>
      </c>
      <c r="AV251" s="34"/>
      <c r="AW251" s="36" t="str">
        <f t="shared" si="117"/>
        <v/>
      </c>
      <c r="AX251" s="36" t="str">
        <f t="shared" si="118"/>
        <v/>
      </c>
      <c r="AY251" s="36" t="str">
        <f t="shared" si="119"/>
        <v/>
      </c>
      <c r="AZ251" s="55"/>
      <c r="BA251" s="34"/>
      <c r="BB251" s="148"/>
      <c r="BC251" s="34"/>
      <c r="BD251" s="32" t="str">
        <f t="shared" si="120"/>
        <v/>
      </c>
      <c r="BE251" s="34"/>
      <c r="BF251" s="32" t="str">
        <f t="shared" si="121"/>
        <v/>
      </c>
      <c r="BG251" s="34"/>
      <c r="BH251" s="32" t="str">
        <f t="shared" si="122"/>
        <v/>
      </c>
      <c r="BI251" s="34"/>
      <c r="BJ251" s="36" t="str">
        <f t="shared" si="123"/>
        <v/>
      </c>
      <c r="BK251" s="36" t="str">
        <f t="shared" si="124"/>
        <v/>
      </c>
      <c r="BL251" s="36" t="str">
        <f t="shared" si="125"/>
        <v/>
      </c>
      <c r="BM251" s="55"/>
      <c r="BN251" s="36" t="str">
        <f t="shared" si="126"/>
        <v/>
      </c>
      <c r="BO251" s="36" t="str">
        <f t="shared" si="127"/>
        <v/>
      </c>
      <c r="BP251" s="31"/>
      <c r="BQ251" s="38"/>
      <c r="BS251" s="120" t="e">
        <f t="shared" ca="1" si="98"/>
        <v>#REF!</v>
      </c>
      <c r="BT251" s="120" t="e">
        <f t="shared" ca="1" si="99"/>
        <v>#VALUE!</v>
      </c>
    </row>
    <row r="252" spans="1:72" s="10" customFormat="1" ht="25" customHeight="1" x14ac:dyDescent="0.2">
      <c r="A252" s="52" t="str">
        <f>IFERROR(IF(#REF!&lt;&gt;"",A251+1,""),"")</f>
        <v/>
      </c>
      <c r="B252" s="157" t="e">
        <f>CONCATENATE(#REF!,"-",#REF!,"--",F252,"---",#REF!)</f>
        <v>#REF!</v>
      </c>
      <c r="C252" s="157" t="e">
        <f t="shared" ca="1" si="97"/>
        <v>#VALUE!</v>
      </c>
      <c r="D252" s="29"/>
      <c r="E252" s="155" t="e">
        <f t="shared" si="100"/>
        <v>#VALUE!</v>
      </c>
      <c r="F252" s="155" t="e">
        <f t="shared" si="101"/>
        <v>#VALUE!</v>
      </c>
      <c r="G252" s="126"/>
      <c r="H252" s="151" t="e">
        <f ca="1">VLOOKUP(G252,CatProd!B:G,6,FALSE)</f>
        <v>#N/A</v>
      </c>
      <c r="I252" s="127"/>
      <c r="J252" s="175" t="e">
        <f ca="1">VLOOKUP(CONCATENATE(H252,"-",I252),CatProdSpec!H:I,2,FALSE)</f>
        <v>#N/A</v>
      </c>
      <c r="K252" s="51" t="str">
        <f ca="1">IFERROR(IF(OR(D252="",VLOOKUP(D252,CatCostInp!$E$2:$K$88,7,FALSE)=0),"",VLOOKUP(D252,CatCostInp!$E$2:$K$88,7,FALSE)),"")</f>
        <v/>
      </c>
      <c r="L252" s="30"/>
      <c r="M252" s="1" t="str">
        <f ca="1">IF(L252=Setup!$C$10,"Grant",IF(Pharmaceuticals!L252=Setup!$C$11,"Local",IF(Pharmaceuticals!L252=Setup!$C$12,"Other","")))</f>
        <v/>
      </c>
      <c r="N252" s="34"/>
      <c r="O252" s="148"/>
      <c r="P252" s="33"/>
      <c r="Q252" s="36" t="str">
        <f t="shared" si="102"/>
        <v/>
      </c>
      <c r="R252" s="35"/>
      <c r="S252" s="32" t="str">
        <f t="shared" si="103"/>
        <v/>
      </c>
      <c r="T252" s="34"/>
      <c r="U252" s="32" t="str">
        <f t="shared" si="104"/>
        <v/>
      </c>
      <c r="V252" s="34"/>
      <c r="W252" s="36" t="str">
        <f t="shared" si="105"/>
        <v/>
      </c>
      <c r="X252" s="36" t="str">
        <f t="shared" si="106"/>
        <v/>
      </c>
      <c r="Y252" s="36" t="str">
        <f t="shared" si="107"/>
        <v/>
      </c>
      <c r="Z252" s="55"/>
      <c r="AA252" s="37"/>
      <c r="AB252" s="148"/>
      <c r="AC252" s="35"/>
      <c r="AD252" s="32" t="str">
        <f t="shared" si="108"/>
        <v/>
      </c>
      <c r="AE252" s="35"/>
      <c r="AF252" s="32" t="str">
        <f t="shared" si="109"/>
        <v/>
      </c>
      <c r="AG252" s="35"/>
      <c r="AH252" s="32" t="str">
        <f t="shared" si="110"/>
        <v/>
      </c>
      <c r="AI252" s="34"/>
      <c r="AJ252" s="36" t="str">
        <f t="shared" si="111"/>
        <v/>
      </c>
      <c r="AK252" s="36" t="str">
        <f t="shared" si="112"/>
        <v/>
      </c>
      <c r="AL252" s="36" t="str">
        <f t="shared" si="113"/>
        <v/>
      </c>
      <c r="AM252" s="55"/>
      <c r="AN252" s="34"/>
      <c r="AO252" s="148"/>
      <c r="AP252" s="34"/>
      <c r="AQ252" s="32" t="str">
        <f t="shared" si="114"/>
        <v/>
      </c>
      <c r="AR252" s="34"/>
      <c r="AS252" s="32" t="str">
        <f t="shared" si="115"/>
        <v/>
      </c>
      <c r="AT252" s="34"/>
      <c r="AU252" s="32" t="str">
        <f t="shared" si="116"/>
        <v/>
      </c>
      <c r="AV252" s="34"/>
      <c r="AW252" s="36" t="str">
        <f t="shared" si="117"/>
        <v/>
      </c>
      <c r="AX252" s="36" t="str">
        <f t="shared" si="118"/>
        <v/>
      </c>
      <c r="AY252" s="36" t="str">
        <f t="shared" si="119"/>
        <v/>
      </c>
      <c r="AZ252" s="55"/>
      <c r="BA252" s="34"/>
      <c r="BB252" s="148"/>
      <c r="BC252" s="34"/>
      <c r="BD252" s="32" t="str">
        <f t="shared" si="120"/>
        <v/>
      </c>
      <c r="BE252" s="34"/>
      <c r="BF252" s="32" t="str">
        <f t="shared" si="121"/>
        <v/>
      </c>
      <c r="BG252" s="34"/>
      <c r="BH252" s="32" t="str">
        <f t="shared" si="122"/>
        <v/>
      </c>
      <c r="BI252" s="34"/>
      <c r="BJ252" s="36" t="str">
        <f t="shared" si="123"/>
        <v/>
      </c>
      <c r="BK252" s="36" t="str">
        <f t="shared" si="124"/>
        <v/>
      </c>
      <c r="BL252" s="36" t="str">
        <f t="shared" si="125"/>
        <v/>
      </c>
      <c r="BM252" s="55"/>
      <c r="BN252" s="36" t="str">
        <f t="shared" si="126"/>
        <v/>
      </c>
      <c r="BO252" s="36" t="str">
        <f t="shared" si="127"/>
        <v/>
      </c>
      <c r="BP252" s="31"/>
      <c r="BQ252" s="38"/>
      <c r="BS252" s="120" t="e">
        <f t="shared" ca="1" si="98"/>
        <v>#REF!</v>
      </c>
      <c r="BT252" s="120" t="e">
        <f t="shared" ca="1" si="99"/>
        <v>#VALUE!</v>
      </c>
    </row>
    <row r="253" spans="1:72" s="10" customFormat="1" ht="25" customHeight="1" x14ac:dyDescent="0.2">
      <c r="A253" s="52" t="str">
        <f>IFERROR(IF(#REF!&lt;&gt;"",A252+1,""),"")</f>
        <v/>
      </c>
      <c r="B253" s="157" t="e">
        <f>CONCATENATE(#REF!,"-",#REF!,"--",F253,"---",#REF!)</f>
        <v>#REF!</v>
      </c>
      <c r="C253" s="157" t="e">
        <f t="shared" ca="1" si="97"/>
        <v>#VALUE!</v>
      </c>
      <c r="D253" s="29"/>
      <c r="E253" s="155" t="e">
        <f t="shared" si="100"/>
        <v>#VALUE!</v>
      </c>
      <c r="F253" s="155" t="e">
        <f t="shared" si="101"/>
        <v>#VALUE!</v>
      </c>
      <c r="G253" s="126"/>
      <c r="H253" s="151" t="e">
        <f ca="1">VLOOKUP(G253,CatProd!B:G,6,FALSE)</f>
        <v>#N/A</v>
      </c>
      <c r="I253" s="127"/>
      <c r="J253" s="175" t="e">
        <f ca="1">VLOOKUP(CONCATENATE(H253,"-",I253),CatProdSpec!H:I,2,FALSE)</f>
        <v>#N/A</v>
      </c>
      <c r="K253" s="51" t="str">
        <f ca="1">IFERROR(IF(OR(D253="",VLOOKUP(D253,CatCostInp!$E$2:$K$88,7,FALSE)=0),"",VLOOKUP(D253,CatCostInp!$E$2:$K$88,7,FALSE)),"")</f>
        <v/>
      </c>
      <c r="L253" s="30"/>
      <c r="M253" s="1" t="str">
        <f ca="1">IF(L253=Setup!$C$10,"Grant",IF(Pharmaceuticals!L253=Setup!$C$11,"Local",IF(Pharmaceuticals!L253=Setup!$C$12,"Other","")))</f>
        <v/>
      </c>
      <c r="N253" s="34"/>
      <c r="O253" s="148"/>
      <c r="P253" s="33"/>
      <c r="Q253" s="36" t="str">
        <f t="shared" si="102"/>
        <v/>
      </c>
      <c r="R253" s="35"/>
      <c r="S253" s="32" t="str">
        <f t="shared" si="103"/>
        <v/>
      </c>
      <c r="T253" s="34"/>
      <c r="U253" s="32" t="str">
        <f t="shared" si="104"/>
        <v/>
      </c>
      <c r="V253" s="34"/>
      <c r="W253" s="36" t="str">
        <f t="shared" si="105"/>
        <v/>
      </c>
      <c r="X253" s="36" t="str">
        <f t="shared" si="106"/>
        <v/>
      </c>
      <c r="Y253" s="36" t="str">
        <f t="shared" si="107"/>
        <v/>
      </c>
      <c r="Z253" s="55"/>
      <c r="AA253" s="37"/>
      <c r="AB253" s="148"/>
      <c r="AC253" s="35"/>
      <c r="AD253" s="32" t="str">
        <f t="shared" si="108"/>
        <v/>
      </c>
      <c r="AE253" s="35"/>
      <c r="AF253" s="32" t="str">
        <f t="shared" si="109"/>
        <v/>
      </c>
      <c r="AG253" s="35"/>
      <c r="AH253" s="32" t="str">
        <f t="shared" si="110"/>
        <v/>
      </c>
      <c r="AI253" s="34"/>
      <c r="AJ253" s="36" t="str">
        <f t="shared" si="111"/>
        <v/>
      </c>
      <c r="AK253" s="36" t="str">
        <f t="shared" si="112"/>
        <v/>
      </c>
      <c r="AL253" s="36" t="str">
        <f t="shared" si="113"/>
        <v/>
      </c>
      <c r="AM253" s="55"/>
      <c r="AN253" s="34"/>
      <c r="AO253" s="148"/>
      <c r="AP253" s="34"/>
      <c r="AQ253" s="32" t="str">
        <f t="shared" si="114"/>
        <v/>
      </c>
      <c r="AR253" s="34"/>
      <c r="AS253" s="32" t="str">
        <f t="shared" si="115"/>
        <v/>
      </c>
      <c r="AT253" s="34"/>
      <c r="AU253" s="32" t="str">
        <f t="shared" si="116"/>
        <v/>
      </c>
      <c r="AV253" s="34"/>
      <c r="AW253" s="36" t="str">
        <f t="shared" si="117"/>
        <v/>
      </c>
      <c r="AX253" s="36" t="str">
        <f t="shared" si="118"/>
        <v/>
      </c>
      <c r="AY253" s="36" t="str">
        <f t="shared" si="119"/>
        <v/>
      </c>
      <c r="AZ253" s="55"/>
      <c r="BA253" s="34"/>
      <c r="BB253" s="148"/>
      <c r="BC253" s="34"/>
      <c r="BD253" s="32" t="str">
        <f t="shared" si="120"/>
        <v/>
      </c>
      <c r="BE253" s="34"/>
      <c r="BF253" s="32" t="str">
        <f t="shared" si="121"/>
        <v/>
      </c>
      <c r="BG253" s="34"/>
      <c r="BH253" s="32" t="str">
        <f t="shared" si="122"/>
        <v/>
      </c>
      <c r="BI253" s="34"/>
      <c r="BJ253" s="36" t="str">
        <f t="shared" si="123"/>
        <v/>
      </c>
      <c r="BK253" s="36" t="str">
        <f t="shared" si="124"/>
        <v/>
      </c>
      <c r="BL253" s="36" t="str">
        <f t="shared" si="125"/>
        <v/>
      </c>
      <c r="BM253" s="55"/>
      <c r="BN253" s="36" t="str">
        <f t="shared" si="126"/>
        <v/>
      </c>
      <c r="BO253" s="36" t="str">
        <f t="shared" si="127"/>
        <v/>
      </c>
      <c r="BP253" s="31"/>
      <c r="BQ253" s="38"/>
      <c r="BS253" s="120" t="e">
        <f t="shared" ca="1" si="98"/>
        <v>#REF!</v>
      </c>
      <c r="BT253" s="120" t="e">
        <f t="shared" ca="1" si="99"/>
        <v>#VALUE!</v>
      </c>
    </row>
    <row r="254" spans="1:72" s="10" customFormat="1" ht="25" customHeight="1" x14ac:dyDescent="0.2">
      <c r="A254" s="52" t="str">
        <f>IFERROR(IF(#REF!&lt;&gt;"",A253+1,""),"")</f>
        <v/>
      </c>
      <c r="B254" s="157" t="e">
        <f>CONCATENATE(#REF!,"-",#REF!,"--",F254,"---",#REF!)</f>
        <v>#REF!</v>
      </c>
      <c r="C254" s="157" t="e">
        <f t="shared" ca="1" si="97"/>
        <v>#VALUE!</v>
      </c>
      <c r="D254" s="29"/>
      <c r="E254" s="155" t="e">
        <f t="shared" si="100"/>
        <v>#VALUE!</v>
      </c>
      <c r="F254" s="155" t="e">
        <f t="shared" si="101"/>
        <v>#VALUE!</v>
      </c>
      <c r="G254" s="126"/>
      <c r="H254" s="151" t="e">
        <f ca="1">VLOOKUP(G254,CatProd!B:G,6,FALSE)</f>
        <v>#N/A</v>
      </c>
      <c r="I254" s="127"/>
      <c r="J254" s="175" t="e">
        <f ca="1">VLOOKUP(CONCATENATE(H254,"-",I254),CatProdSpec!H:I,2,FALSE)</f>
        <v>#N/A</v>
      </c>
      <c r="K254" s="51" t="str">
        <f ca="1">IFERROR(IF(OR(D254="",VLOOKUP(D254,CatCostInp!$E$2:$K$88,7,FALSE)=0),"",VLOOKUP(D254,CatCostInp!$E$2:$K$88,7,FALSE)),"")</f>
        <v/>
      </c>
      <c r="L254" s="30"/>
      <c r="M254" s="1" t="str">
        <f ca="1">IF(L254=Setup!$C$10,"Grant",IF(Pharmaceuticals!L254=Setup!$C$11,"Local",IF(Pharmaceuticals!L254=Setup!$C$12,"Other","")))</f>
        <v/>
      </c>
      <c r="N254" s="34"/>
      <c r="O254" s="148"/>
      <c r="P254" s="33"/>
      <c r="Q254" s="36" t="str">
        <f t="shared" si="102"/>
        <v/>
      </c>
      <c r="R254" s="35"/>
      <c r="S254" s="32" t="str">
        <f t="shared" si="103"/>
        <v/>
      </c>
      <c r="T254" s="34"/>
      <c r="U254" s="32" t="str">
        <f t="shared" si="104"/>
        <v/>
      </c>
      <c r="V254" s="34"/>
      <c r="W254" s="36" t="str">
        <f t="shared" si="105"/>
        <v/>
      </c>
      <c r="X254" s="36" t="str">
        <f t="shared" si="106"/>
        <v/>
      </c>
      <c r="Y254" s="36" t="str">
        <f t="shared" si="107"/>
        <v/>
      </c>
      <c r="Z254" s="55"/>
      <c r="AA254" s="37"/>
      <c r="AB254" s="148"/>
      <c r="AC254" s="35"/>
      <c r="AD254" s="32" t="str">
        <f t="shared" si="108"/>
        <v/>
      </c>
      <c r="AE254" s="35"/>
      <c r="AF254" s="32" t="str">
        <f t="shared" si="109"/>
        <v/>
      </c>
      <c r="AG254" s="35"/>
      <c r="AH254" s="32" t="str">
        <f t="shared" si="110"/>
        <v/>
      </c>
      <c r="AI254" s="34"/>
      <c r="AJ254" s="36" t="str">
        <f t="shared" si="111"/>
        <v/>
      </c>
      <c r="AK254" s="36" t="str">
        <f t="shared" si="112"/>
        <v/>
      </c>
      <c r="AL254" s="36" t="str">
        <f t="shared" si="113"/>
        <v/>
      </c>
      <c r="AM254" s="55"/>
      <c r="AN254" s="34"/>
      <c r="AO254" s="148"/>
      <c r="AP254" s="34"/>
      <c r="AQ254" s="32" t="str">
        <f t="shared" si="114"/>
        <v/>
      </c>
      <c r="AR254" s="34"/>
      <c r="AS254" s="32" t="str">
        <f t="shared" si="115"/>
        <v/>
      </c>
      <c r="AT254" s="34"/>
      <c r="AU254" s="32" t="str">
        <f t="shared" si="116"/>
        <v/>
      </c>
      <c r="AV254" s="34"/>
      <c r="AW254" s="36" t="str">
        <f t="shared" si="117"/>
        <v/>
      </c>
      <c r="AX254" s="36" t="str">
        <f t="shared" si="118"/>
        <v/>
      </c>
      <c r="AY254" s="36" t="str">
        <f t="shared" si="119"/>
        <v/>
      </c>
      <c r="AZ254" s="55"/>
      <c r="BA254" s="34"/>
      <c r="BB254" s="148"/>
      <c r="BC254" s="34"/>
      <c r="BD254" s="32" t="str">
        <f t="shared" si="120"/>
        <v/>
      </c>
      <c r="BE254" s="34"/>
      <c r="BF254" s="32" t="str">
        <f t="shared" si="121"/>
        <v/>
      </c>
      <c r="BG254" s="34"/>
      <c r="BH254" s="32" t="str">
        <f t="shared" si="122"/>
        <v/>
      </c>
      <c r="BI254" s="34"/>
      <c r="BJ254" s="36" t="str">
        <f t="shared" si="123"/>
        <v/>
      </c>
      <c r="BK254" s="36" t="str">
        <f t="shared" si="124"/>
        <v/>
      </c>
      <c r="BL254" s="36" t="str">
        <f t="shared" si="125"/>
        <v/>
      </c>
      <c r="BM254" s="55"/>
      <c r="BN254" s="36" t="str">
        <f t="shared" si="126"/>
        <v/>
      </c>
      <c r="BO254" s="36" t="str">
        <f t="shared" si="127"/>
        <v/>
      </c>
      <c r="BP254" s="31"/>
      <c r="BQ254" s="38"/>
      <c r="BS254" s="120" t="e">
        <f t="shared" ca="1" si="98"/>
        <v>#REF!</v>
      </c>
      <c r="BT254" s="120" t="e">
        <f t="shared" ca="1" si="99"/>
        <v>#VALUE!</v>
      </c>
    </row>
    <row r="255" spans="1:72" s="10" customFormat="1" ht="25" customHeight="1" x14ac:dyDescent="0.2">
      <c r="A255" s="52" t="str">
        <f>IFERROR(IF(#REF!&lt;&gt;"",A254+1,""),"")</f>
        <v/>
      </c>
      <c r="B255" s="157" t="e">
        <f>CONCATENATE(#REF!,"-",#REF!,"--",F255,"---",#REF!)</f>
        <v>#REF!</v>
      </c>
      <c r="C255" s="157" t="e">
        <f t="shared" ca="1" si="97"/>
        <v>#VALUE!</v>
      </c>
      <c r="D255" s="29"/>
      <c r="E255" s="155" t="e">
        <f t="shared" si="100"/>
        <v>#VALUE!</v>
      </c>
      <c r="F255" s="155" t="e">
        <f t="shared" si="101"/>
        <v>#VALUE!</v>
      </c>
      <c r="G255" s="126"/>
      <c r="H255" s="151" t="e">
        <f ca="1">VLOOKUP(G255,CatProd!B:G,6,FALSE)</f>
        <v>#N/A</v>
      </c>
      <c r="I255" s="127"/>
      <c r="J255" s="175" t="e">
        <f ca="1">VLOOKUP(CONCATENATE(H255,"-",I255),CatProdSpec!H:I,2,FALSE)</f>
        <v>#N/A</v>
      </c>
      <c r="K255" s="51" t="str">
        <f ca="1">IFERROR(IF(OR(D255="",VLOOKUP(D255,CatCostInp!$E$2:$K$88,7,FALSE)=0),"",VLOOKUP(D255,CatCostInp!$E$2:$K$88,7,FALSE)),"")</f>
        <v/>
      </c>
      <c r="L255" s="30"/>
      <c r="M255" s="1" t="str">
        <f ca="1">IF(L255=Setup!$C$10,"Grant",IF(Pharmaceuticals!L255=Setup!$C$11,"Local",IF(Pharmaceuticals!L255=Setup!$C$12,"Other","")))</f>
        <v/>
      </c>
      <c r="N255" s="34"/>
      <c r="O255" s="148"/>
      <c r="P255" s="33"/>
      <c r="Q255" s="36" t="str">
        <f t="shared" si="102"/>
        <v/>
      </c>
      <c r="R255" s="35"/>
      <c r="S255" s="32" t="str">
        <f t="shared" si="103"/>
        <v/>
      </c>
      <c r="T255" s="34"/>
      <c r="U255" s="32" t="str">
        <f t="shared" si="104"/>
        <v/>
      </c>
      <c r="V255" s="34"/>
      <c r="W255" s="36" t="str">
        <f t="shared" si="105"/>
        <v/>
      </c>
      <c r="X255" s="36" t="str">
        <f t="shared" si="106"/>
        <v/>
      </c>
      <c r="Y255" s="36" t="str">
        <f t="shared" si="107"/>
        <v/>
      </c>
      <c r="Z255" s="55"/>
      <c r="AA255" s="37"/>
      <c r="AB255" s="148"/>
      <c r="AC255" s="35"/>
      <c r="AD255" s="32" t="str">
        <f t="shared" si="108"/>
        <v/>
      </c>
      <c r="AE255" s="35"/>
      <c r="AF255" s="32" t="str">
        <f t="shared" si="109"/>
        <v/>
      </c>
      <c r="AG255" s="35"/>
      <c r="AH255" s="32" t="str">
        <f t="shared" si="110"/>
        <v/>
      </c>
      <c r="AI255" s="34"/>
      <c r="AJ255" s="36" t="str">
        <f t="shared" si="111"/>
        <v/>
      </c>
      <c r="AK255" s="36" t="str">
        <f t="shared" si="112"/>
        <v/>
      </c>
      <c r="AL255" s="36" t="str">
        <f t="shared" si="113"/>
        <v/>
      </c>
      <c r="AM255" s="55"/>
      <c r="AN255" s="34"/>
      <c r="AO255" s="148"/>
      <c r="AP255" s="34"/>
      <c r="AQ255" s="32" t="str">
        <f t="shared" si="114"/>
        <v/>
      </c>
      <c r="AR255" s="34"/>
      <c r="AS255" s="32" t="str">
        <f t="shared" si="115"/>
        <v/>
      </c>
      <c r="AT255" s="34"/>
      <c r="AU255" s="32" t="str">
        <f t="shared" si="116"/>
        <v/>
      </c>
      <c r="AV255" s="34"/>
      <c r="AW255" s="36" t="str">
        <f t="shared" si="117"/>
        <v/>
      </c>
      <c r="AX255" s="36" t="str">
        <f t="shared" si="118"/>
        <v/>
      </c>
      <c r="AY255" s="36" t="str">
        <f t="shared" si="119"/>
        <v/>
      </c>
      <c r="AZ255" s="55"/>
      <c r="BA255" s="34"/>
      <c r="BB255" s="148"/>
      <c r="BC255" s="34"/>
      <c r="BD255" s="32" t="str">
        <f t="shared" si="120"/>
        <v/>
      </c>
      <c r="BE255" s="34"/>
      <c r="BF255" s="32" t="str">
        <f t="shared" si="121"/>
        <v/>
      </c>
      <c r="BG255" s="34"/>
      <c r="BH255" s="32" t="str">
        <f t="shared" si="122"/>
        <v/>
      </c>
      <c r="BI255" s="34"/>
      <c r="BJ255" s="36" t="str">
        <f t="shared" si="123"/>
        <v/>
      </c>
      <c r="BK255" s="36" t="str">
        <f t="shared" si="124"/>
        <v/>
      </c>
      <c r="BL255" s="36" t="str">
        <f t="shared" si="125"/>
        <v/>
      </c>
      <c r="BM255" s="55"/>
      <c r="BN255" s="36" t="str">
        <f t="shared" si="126"/>
        <v/>
      </c>
      <c r="BO255" s="36" t="str">
        <f t="shared" si="127"/>
        <v/>
      </c>
      <c r="BP255" s="31"/>
      <c r="BQ255" s="38"/>
      <c r="BS255" s="120" t="e">
        <f t="shared" ca="1" si="98"/>
        <v>#REF!</v>
      </c>
      <c r="BT255" s="120" t="e">
        <f t="shared" ca="1" si="99"/>
        <v>#VALUE!</v>
      </c>
    </row>
    <row r="256" spans="1:72" s="10" customFormat="1" ht="25" customHeight="1" x14ac:dyDescent="0.2">
      <c r="A256" s="52" t="str">
        <f>IFERROR(IF(#REF!&lt;&gt;"",A255+1,""),"")</f>
        <v/>
      </c>
      <c r="B256" s="157" t="e">
        <f>CONCATENATE(#REF!,"-",#REF!,"--",F256,"---",#REF!)</f>
        <v>#REF!</v>
      </c>
      <c r="C256" s="157" t="e">
        <f t="shared" ca="1" si="97"/>
        <v>#VALUE!</v>
      </c>
      <c r="D256" s="29"/>
      <c r="E256" s="155" t="e">
        <f t="shared" si="100"/>
        <v>#VALUE!</v>
      </c>
      <c r="F256" s="155" t="e">
        <f t="shared" si="101"/>
        <v>#VALUE!</v>
      </c>
      <c r="G256" s="126"/>
      <c r="H256" s="151" t="e">
        <f ca="1">VLOOKUP(G256,CatProd!B:G,6,FALSE)</f>
        <v>#N/A</v>
      </c>
      <c r="I256" s="127"/>
      <c r="J256" s="175" t="e">
        <f ca="1">VLOOKUP(CONCATENATE(H256,"-",I256),CatProdSpec!H:I,2,FALSE)</f>
        <v>#N/A</v>
      </c>
      <c r="K256" s="51" t="str">
        <f ca="1">IFERROR(IF(OR(D256="",VLOOKUP(D256,CatCostInp!$E$2:$K$88,7,FALSE)=0),"",VLOOKUP(D256,CatCostInp!$E$2:$K$88,7,FALSE)),"")</f>
        <v/>
      </c>
      <c r="L256" s="30"/>
      <c r="M256" s="1" t="str">
        <f ca="1">IF(L256=Setup!$C$10,"Grant",IF(Pharmaceuticals!L256=Setup!$C$11,"Local",IF(Pharmaceuticals!L256=Setup!$C$12,"Other","")))</f>
        <v/>
      </c>
      <c r="N256" s="34"/>
      <c r="O256" s="148"/>
      <c r="P256" s="33"/>
      <c r="Q256" s="36" t="str">
        <f t="shared" si="102"/>
        <v/>
      </c>
      <c r="R256" s="35"/>
      <c r="S256" s="32" t="str">
        <f t="shared" si="103"/>
        <v/>
      </c>
      <c r="T256" s="34"/>
      <c r="U256" s="32" t="str">
        <f t="shared" si="104"/>
        <v/>
      </c>
      <c r="V256" s="34"/>
      <c r="W256" s="36" t="str">
        <f t="shared" si="105"/>
        <v/>
      </c>
      <c r="X256" s="36" t="str">
        <f t="shared" si="106"/>
        <v/>
      </c>
      <c r="Y256" s="36" t="str">
        <f t="shared" si="107"/>
        <v/>
      </c>
      <c r="Z256" s="55"/>
      <c r="AA256" s="37"/>
      <c r="AB256" s="148"/>
      <c r="AC256" s="34"/>
      <c r="AD256" s="32" t="str">
        <f t="shared" si="108"/>
        <v/>
      </c>
      <c r="AE256" s="35"/>
      <c r="AF256" s="32" t="str">
        <f t="shared" si="109"/>
        <v/>
      </c>
      <c r="AG256" s="35"/>
      <c r="AH256" s="32" t="str">
        <f t="shared" si="110"/>
        <v/>
      </c>
      <c r="AI256" s="34"/>
      <c r="AJ256" s="36" t="str">
        <f t="shared" si="111"/>
        <v/>
      </c>
      <c r="AK256" s="36" t="str">
        <f t="shared" si="112"/>
        <v/>
      </c>
      <c r="AL256" s="36" t="str">
        <f t="shared" si="113"/>
        <v/>
      </c>
      <c r="AM256" s="55"/>
      <c r="AN256" s="34"/>
      <c r="AO256" s="148"/>
      <c r="AP256" s="34"/>
      <c r="AQ256" s="32" t="str">
        <f t="shared" si="114"/>
        <v/>
      </c>
      <c r="AR256" s="34"/>
      <c r="AS256" s="32" t="str">
        <f t="shared" si="115"/>
        <v/>
      </c>
      <c r="AT256" s="34"/>
      <c r="AU256" s="32" t="str">
        <f t="shared" si="116"/>
        <v/>
      </c>
      <c r="AV256" s="34"/>
      <c r="AW256" s="36" t="str">
        <f t="shared" si="117"/>
        <v/>
      </c>
      <c r="AX256" s="36" t="str">
        <f t="shared" si="118"/>
        <v/>
      </c>
      <c r="AY256" s="36" t="str">
        <f t="shared" si="119"/>
        <v/>
      </c>
      <c r="AZ256" s="55"/>
      <c r="BA256" s="34"/>
      <c r="BB256" s="148"/>
      <c r="BC256" s="34"/>
      <c r="BD256" s="32" t="str">
        <f t="shared" si="120"/>
        <v/>
      </c>
      <c r="BE256" s="34"/>
      <c r="BF256" s="32" t="str">
        <f t="shared" si="121"/>
        <v/>
      </c>
      <c r="BG256" s="34"/>
      <c r="BH256" s="32" t="str">
        <f t="shared" si="122"/>
        <v/>
      </c>
      <c r="BI256" s="34"/>
      <c r="BJ256" s="36" t="str">
        <f t="shared" si="123"/>
        <v/>
      </c>
      <c r="BK256" s="36" t="str">
        <f t="shared" si="124"/>
        <v/>
      </c>
      <c r="BL256" s="36" t="str">
        <f t="shared" si="125"/>
        <v/>
      </c>
      <c r="BM256" s="55"/>
      <c r="BN256" s="36" t="str">
        <f t="shared" si="126"/>
        <v/>
      </c>
      <c r="BO256" s="36" t="str">
        <f t="shared" si="127"/>
        <v/>
      </c>
      <c r="BP256" s="31"/>
      <c r="BQ256" s="38"/>
      <c r="BS256" s="120" t="e">
        <f t="shared" ca="1" si="98"/>
        <v>#REF!</v>
      </c>
      <c r="BT256" s="120" t="e">
        <f t="shared" ca="1" si="99"/>
        <v>#VALUE!</v>
      </c>
    </row>
    <row r="257" spans="1:72" s="10" customFormat="1" ht="25" customHeight="1" x14ac:dyDescent="0.2">
      <c r="A257" s="52" t="str">
        <f>IFERROR(IF(#REF!&lt;&gt;"",A256+1,""),"")</f>
        <v/>
      </c>
      <c r="B257" s="157" t="e">
        <f>CONCATENATE(#REF!,"-",#REF!,"--",F257,"---",#REF!)</f>
        <v>#REF!</v>
      </c>
      <c r="C257" s="157" t="e">
        <f t="shared" ca="1" si="97"/>
        <v>#VALUE!</v>
      </c>
      <c r="D257" s="29"/>
      <c r="E257" s="155" t="e">
        <f t="shared" si="100"/>
        <v>#VALUE!</v>
      </c>
      <c r="F257" s="155" t="e">
        <f t="shared" si="101"/>
        <v>#VALUE!</v>
      </c>
      <c r="G257" s="126"/>
      <c r="H257" s="151" t="e">
        <f ca="1">VLOOKUP(G257,CatProd!B:G,6,FALSE)</f>
        <v>#N/A</v>
      </c>
      <c r="I257" s="127"/>
      <c r="J257" s="175" t="e">
        <f ca="1">VLOOKUP(CONCATENATE(H257,"-",I257),CatProdSpec!H:I,2,FALSE)</f>
        <v>#N/A</v>
      </c>
      <c r="K257" s="51" t="str">
        <f ca="1">IFERROR(IF(OR(D257="",VLOOKUP(D257,CatCostInp!$E$2:$K$88,7,FALSE)=0),"",VLOOKUP(D257,CatCostInp!$E$2:$K$88,7,FALSE)),"")</f>
        <v/>
      </c>
      <c r="L257" s="30"/>
      <c r="M257" s="1" t="str">
        <f ca="1">IF(L257=Setup!$C$10,"Grant",IF(Pharmaceuticals!L257=Setup!$C$11,"Local",IF(Pharmaceuticals!L257=Setup!$C$12,"Other","")))</f>
        <v/>
      </c>
      <c r="N257" s="34"/>
      <c r="O257" s="148"/>
      <c r="P257" s="33"/>
      <c r="Q257" s="36" t="str">
        <f t="shared" si="102"/>
        <v/>
      </c>
      <c r="R257" s="35"/>
      <c r="S257" s="32" t="str">
        <f t="shared" si="103"/>
        <v/>
      </c>
      <c r="T257" s="34"/>
      <c r="U257" s="32" t="str">
        <f t="shared" si="104"/>
        <v/>
      </c>
      <c r="V257" s="34"/>
      <c r="W257" s="36" t="str">
        <f t="shared" si="105"/>
        <v/>
      </c>
      <c r="X257" s="36" t="str">
        <f t="shared" si="106"/>
        <v/>
      </c>
      <c r="Y257" s="36" t="str">
        <f t="shared" si="107"/>
        <v/>
      </c>
      <c r="Z257" s="55"/>
      <c r="AA257" s="37"/>
      <c r="AB257" s="148"/>
      <c r="AC257" s="34"/>
      <c r="AD257" s="32" t="str">
        <f t="shared" si="108"/>
        <v/>
      </c>
      <c r="AE257" s="35"/>
      <c r="AF257" s="32" t="str">
        <f t="shared" si="109"/>
        <v/>
      </c>
      <c r="AG257" s="35"/>
      <c r="AH257" s="32" t="str">
        <f t="shared" si="110"/>
        <v/>
      </c>
      <c r="AI257" s="34"/>
      <c r="AJ257" s="36" t="str">
        <f t="shared" si="111"/>
        <v/>
      </c>
      <c r="AK257" s="36" t="str">
        <f t="shared" si="112"/>
        <v/>
      </c>
      <c r="AL257" s="36" t="str">
        <f t="shared" si="113"/>
        <v/>
      </c>
      <c r="AM257" s="55"/>
      <c r="AN257" s="34"/>
      <c r="AO257" s="148"/>
      <c r="AP257" s="34"/>
      <c r="AQ257" s="32" t="str">
        <f t="shared" si="114"/>
        <v/>
      </c>
      <c r="AR257" s="34"/>
      <c r="AS257" s="32" t="str">
        <f t="shared" si="115"/>
        <v/>
      </c>
      <c r="AT257" s="34"/>
      <c r="AU257" s="32" t="str">
        <f t="shared" si="116"/>
        <v/>
      </c>
      <c r="AV257" s="34"/>
      <c r="AW257" s="36" t="str">
        <f t="shared" si="117"/>
        <v/>
      </c>
      <c r="AX257" s="36" t="str">
        <f t="shared" si="118"/>
        <v/>
      </c>
      <c r="AY257" s="36" t="str">
        <f t="shared" si="119"/>
        <v/>
      </c>
      <c r="AZ257" s="55"/>
      <c r="BA257" s="34"/>
      <c r="BB257" s="148"/>
      <c r="BC257" s="34"/>
      <c r="BD257" s="32" t="str">
        <f t="shared" si="120"/>
        <v/>
      </c>
      <c r="BE257" s="34"/>
      <c r="BF257" s="32" t="str">
        <f t="shared" si="121"/>
        <v/>
      </c>
      <c r="BG257" s="34"/>
      <c r="BH257" s="32" t="str">
        <f t="shared" si="122"/>
        <v/>
      </c>
      <c r="BI257" s="34"/>
      <c r="BJ257" s="36" t="str">
        <f t="shared" si="123"/>
        <v/>
      </c>
      <c r="BK257" s="36" t="str">
        <f t="shared" si="124"/>
        <v/>
      </c>
      <c r="BL257" s="36" t="str">
        <f t="shared" si="125"/>
        <v/>
      </c>
      <c r="BM257" s="55"/>
      <c r="BN257" s="36" t="str">
        <f t="shared" si="126"/>
        <v/>
      </c>
      <c r="BO257" s="36" t="str">
        <f t="shared" si="127"/>
        <v/>
      </c>
      <c r="BP257" s="31"/>
      <c r="BQ257" s="38"/>
      <c r="BS257" s="120" t="e">
        <f t="shared" ca="1" si="98"/>
        <v>#REF!</v>
      </c>
      <c r="BT257" s="120" t="e">
        <f t="shared" ca="1" si="99"/>
        <v>#VALUE!</v>
      </c>
    </row>
    <row r="258" spans="1:72" s="10" customFormat="1" ht="25" customHeight="1" x14ac:dyDescent="0.2">
      <c r="A258" s="52" t="str">
        <f>IFERROR(IF(#REF!&lt;&gt;"",A257+1,""),"")</f>
        <v/>
      </c>
      <c r="B258" s="157" t="e">
        <f>CONCATENATE(#REF!,"-",#REF!,"--",F258,"---",#REF!)</f>
        <v>#REF!</v>
      </c>
      <c r="C258" s="157" t="e">
        <f t="shared" ref="C258:C321" ca="1" si="128">CONCATENATE(F258,"--",H258,"---",J258)</f>
        <v>#VALUE!</v>
      </c>
      <c r="D258" s="29"/>
      <c r="E258" s="155" t="e">
        <f t="shared" si="100"/>
        <v>#VALUE!</v>
      </c>
      <c r="F258" s="155" t="e">
        <f t="shared" si="101"/>
        <v>#VALUE!</v>
      </c>
      <c r="G258" s="126"/>
      <c r="H258" s="151" t="e">
        <f ca="1">VLOOKUP(G258,CatProd!B:G,6,FALSE)</f>
        <v>#N/A</v>
      </c>
      <c r="I258" s="127"/>
      <c r="J258" s="175" t="e">
        <f ca="1">VLOOKUP(CONCATENATE(H258,"-",I258),CatProdSpec!H:I,2,FALSE)</f>
        <v>#N/A</v>
      </c>
      <c r="K258" s="51" t="str">
        <f ca="1">IFERROR(IF(OR(D258="",VLOOKUP(D258,CatCostInp!$E$2:$K$88,7,FALSE)=0),"",VLOOKUP(D258,CatCostInp!$E$2:$K$88,7,FALSE)),"")</f>
        <v/>
      </c>
      <c r="L258" s="30"/>
      <c r="M258" s="1" t="str">
        <f ca="1">IF(L258=Setup!$C$10,"Grant",IF(Pharmaceuticals!L258=Setup!$C$11,"Local",IF(Pharmaceuticals!L258=Setup!$C$12,"Other","")))</f>
        <v/>
      </c>
      <c r="N258" s="34"/>
      <c r="O258" s="148"/>
      <c r="P258" s="33"/>
      <c r="Q258" s="36" t="str">
        <f t="shared" si="102"/>
        <v/>
      </c>
      <c r="R258" s="35"/>
      <c r="S258" s="32" t="str">
        <f t="shared" si="103"/>
        <v/>
      </c>
      <c r="T258" s="34"/>
      <c r="U258" s="32" t="str">
        <f t="shared" si="104"/>
        <v/>
      </c>
      <c r="V258" s="34"/>
      <c r="W258" s="36" t="str">
        <f t="shared" si="105"/>
        <v/>
      </c>
      <c r="X258" s="36" t="str">
        <f t="shared" si="106"/>
        <v/>
      </c>
      <c r="Y258" s="36" t="str">
        <f t="shared" si="107"/>
        <v/>
      </c>
      <c r="Z258" s="55"/>
      <c r="AA258" s="37"/>
      <c r="AB258" s="148"/>
      <c r="AC258" s="34"/>
      <c r="AD258" s="32" t="str">
        <f t="shared" si="108"/>
        <v/>
      </c>
      <c r="AE258" s="35"/>
      <c r="AF258" s="32" t="str">
        <f t="shared" si="109"/>
        <v/>
      </c>
      <c r="AG258" s="35"/>
      <c r="AH258" s="32" t="str">
        <f t="shared" si="110"/>
        <v/>
      </c>
      <c r="AI258" s="34"/>
      <c r="AJ258" s="36" t="str">
        <f t="shared" si="111"/>
        <v/>
      </c>
      <c r="AK258" s="36" t="str">
        <f t="shared" si="112"/>
        <v/>
      </c>
      <c r="AL258" s="36" t="str">
        <f t="shared" si="113"/>
        <v/>
      </c>
      <c r="AM258" s="55"/>
      <c r="AN258" s="34"/>
      <c r="AO258" s="148"/>
      <c r="AP258" s="34"/>
      <c r="AQ258" s="32" t="str">
        <f t="shared" si="114"/>
        <v/>
      </c>
      <c r="AR258" s="34"/>
      <c r="AS258" s="32" t="str">
        <f t="shared" si="115"/>
        <v/>
      </c>
      <c r="AT258" s="34"/>
      <c r="AU258" s="32" t="str">
        <f t="shared" si="116"/>
        <v/>
      </c>
      <c r="AV258" s="34"/>
      <c r="AW258" s="36" t="str">
        <f t="shared" si="117"/>
        <v/>
      </c>
      <c r="AX258" s="36" t="str">
        <f t="shared" si="118"/>
        <v/>
      </c>
      <c r="AY258" s="36" t="str">
        <f t="shared" si="119"/>
        <v/>
      </c>
      <c r="AZ258" s="55"/>
      <c r="BA258" s="34"/>
      <c r="BB258" s="148"/>
      <c r="BC258" s="34"/>
      <c r="BD258" s="32" t="str">
        <f t="shared" si="120"/>
        <v/>
      </c>
      <c r="BE258" s="34"/>
      <c r="BF258" s="32" t="str">
        <f t="shared" si="121"/>
        <v/>
      </c>
      <c r="BG258" s="34"/>
      <c r="BH258" s="32" t="str">
        <f t="shared" si="122"/>
        <v/>
      </c>
      <c r="BI258" s="34"/>
      <c r="BJ258" s="36" t="str">
        <f t="shared" si="123"/>
        <v/>
      </c>
      <c r="BK258" s="36" t="str">
        <f t="shared" si="124"/>
        <v/>
      </c>
      <c r="BL258" s="36" t="str">
        <f t="shared" si="125"/>
        <v/>
      </c>
      <c r="BM258" s="55"/>
      <c r="BN258" s="36" t="str">
        <f t="shared" si="126"/>
        <v/>
      </c>
      <c r="BO258" s="36" t="str">
        <f t="shared" si="127"/>
        <v/>
      </c>
      <c r="BP258" s="31"/>
      <c r="BQ258" s="38"/>
      <c r="BS258" s="120" t="e">
        <f t="shared" ref="BS258:BS321" ca="1" si="129">IF(OR(B258="--",IFERROR(MATCH(B258,OFFSET(B$1,0,0,ROW()-1,1),0),1)&lt;&gt;1),"",1)</f>
        <v>#REF!</v>
      </c>
      <c r="BT258" s="120" t="e">
        <f t="shared" ref="BT258:BT321" ca="1" si="130">IF(OR(C258="--",IFERROR(MATCH(C258,OFFSET(C$1,0,0,ROW()-1,1),0),1)&lt;&gt;1),"",1)</f>
        <v>#VALUE!</v>
      </c>
    </row>
    <row r="259" spans="1:72" s="10" customFormat="1" ht="25" customHeight="1" x14ac:dyDescent="0.2">
      <c r="A259" s="52" t="str">
        <f>IFERROR(IF(#REF!&lt;&gt;"",A258+1,""),"")</f>
        <v/>
      </c>
      <c r="B259" s="157" t="e">
        <f>CONCATENATE(#REF!,"-",#REF!,"--",F259,"---",#REF!)</f>
        <v>#REF!</v>
      </c>
      <c r="C259" s="157" t="e">
        <f t="shared" ca="1" si="128"/>
        <v>#VALUE!</v>
      </c>
      <c r="D259" s="29"/>
      <c r="E259" s="155" t="e">
        <f t="shared" ref="E259:E322" si="131">LEFT(D259,FIND(".",D259,1)-1)</f>
        <v>#VALUE!</v>
      </c>
      <c r="F259" s="155" t="e">
        <f t="shared" ref="F259:F322" si="132">LEFT(D259,FIND(".",D259,1)+1)</f>
        <v>#VALUE!</v>
      </c>
      <c r="G259" s="126"/>
      <c r="H259" s="151" t="e">
        <f ca="1">VLOOKUP(G259,CatProd!B:G,6,FALSE)</f>
        <v>#N/A</v>
      </c>
      <c r="I259" s="127"/>
      <c r="J259" s="175" t="e">
        <f ca="1">VLOOKUP(CONCATENATE(H259,"-",I259),CatProdSpec!H:I,2,FALSE)</f>
        <v>#N/A</v>
      </c>
      <c r="K259" s="51" t="str">
        <f ca="1">IFERROR(IF(OR(D259="",VLOOKUP(D259,CatCostInp!$E$2:$K$88,7,FALSE)=0),"",VLOOKUP(D259,CatCostInp!$E$2:$K$88,7,FALSE)),"")</f>
        <v/>
      </c>
      <c r="L259" s="30"/>
      <c r="M259" s="1" t="str">
        <f ca="1">IF(L259=Setup!$C$10,"Grant",IF(Pharmaceuticals!L259=Setup!$C$11,"Local",IF(Pharmaceuticals!L259=Setup!$C$12,"Other","")))</f>
        <v/>
      </c>
      <c r="N259" s="34"/>
      <c r="O259" s="148"/>
      <c r="P259" s="33"/>
      <c r="Q259" s="36" t="str">
        <f t="shared" ref="Q259:Q322" si="133">IFERROR(IF(AND(NOT(P259=""),NOT(O259="")),P259*O259,""),"")</f>
        <v/>
      </c>
      <c r="R259" s="35"/>
      <c r="S259" s="32" t="str">
        <f t="shared" ref="S259:S322" si="134">IFERROR(IF(AND(NOT(R259=""),NOT(O259="")),R259*O259,""),"")</f>
        <v/>
      </c>
      <c r="T259" s="34"/>
      <c r="U259" s="32" t="str">
        <f t="shared" ref="U259:U322" si="135">IFERROR(IF(AND(NOT(T259=""),NOT(O259="")),T259*O259,""),"")</f>
        <v/>
      </c>
      <c r="V259" s="34"/>
      <c r="W259" s="36" t="str">
        <f t="shared" ref="W259:W322" si="136">IFERROR(IF(AND(NOT(V259=""),NOT(O259="")),V259*O259,""),"")</f>
        <v/>
      </c>
      <c r="X259" s="36" t="str">
        <f t="shared" ref="X259:X322" si="137">IFERROR(IF(OR(NOT(P259=""),NOT(V259=""),NOT(R259=""),NOT(T259="")),P259+V259+R259+T259,""),"")</f>
        <v/>
      </c>
      <c r="Y259" s="36" t="str">
        <f t="shared" ref="Y259:Y322" si="138">IF(SUM(Q259,S259,U259,W259)&gt;0,SUM(Q259,S259,U259,W259),"")</f>
        <v/>
      </c>
      <c r="Z259" s="55"/>
      <c r="AA259" s="37"/>
      <c r="AB259" s="148"/>
      <c r="AC259" s="34"/>
      <c r="AD259" s="32" t="str">
        <f t="shared" ref="AD259:AD322" si="139">IFERROR(IF(AND(NOT(AC259=""),NOT(AB259="")),AC259*$AB259,""),"")</f>
        <v/>
      </c>
      <c r="AE259" s="35"/>
      <c r="AF259" s="32" t="str">
        <f t="shared" ref="AF259:AF322" si="140">IFERROR(IF(AND(NOT(AE259=""),NOT(AB259="")),AE259*$AB259,""),"")</f>
        <v/>
      </c>
      <c r="AG259" s="35"/>
      <c r="AH259" s="32" t="str">
        <f t="shared" ref="AH259:AH322" si="141">IFERROR(IF(AND(NOT(AG259=""),NOT(AB259="")),AG259*$AB259,""),"")</f>
        <v/>
      </c>
      <c r="AI259" s="34"/>
      <c r="AJ259" s="36" t="str">
        <f t="shared" ref="AJ259:AJ322" si="142">IFERROR(IF(AND(NOT(AI259=""),NOT(AB259="")),AI259*$AB259,""),"")</f>
        <v/>
      </c>
      <c r="AK259" s="36" t="str">
        <f t="shared" ref="AK259:AK322" si="143">IFERROR(IF(OR(NOT(AC259=""),NOT(AI259=""),NOT(AE259=""),NOT(AG259="")),AC259+AI259+AE259+AG259,""),"")</f>
        <v/>
      </c>
      <c r="AL259" s="36" t="str">
        <f t="shared" ref="AL259:AL322" si="144">IF(SUM(AD259,AJ259,AF259,AH259)&gt;0,SUM(AD259,AJ259,AF259,AH259),"")</f>
        <v/>
      </c>
      <c r="AM259" s="55"/>
      <c r="AN259" s="34"/>
      <c r="AO259" s="148"/>
      <c r="AP259" s="34"/>
      <c r="AQ259" s="32" t="str">
        <f t="shared" ref="AQ259:AQ322" si="145">IFERROR(IF(AND(NOT(AP259=""),NOT(AO259="")),AP259*$AO259,""),"")</f>
        <v/>
      </c>
      <c r="AR259" s="34"/>
      <c r="AS259" s="32" t="str">
        <f t="shared" ref="AS259:AS322" si="146">IFERROR(IF(AND(NOT(AR259=""),NOT(AO259="")),AR259*$AO259,""),"")</f>
        <v/>
      </c>
      <c r="AT259" s="34"/>
      <c r="AU259" s="32" t="str">
        <f t="shared" ref="AU259:AU322" si="147">IFERROR(IF(AND(NOT(AT259=""),NOT(AO259="")),AT259*$AO259,""),"")</f>
        <v/>
      </c>
      <c r="AV259" s="34"/>
      <c r="AW259" s="36" t="str">
        <f t="shared" ref="AW259:AW322" si="148">IFERROR(IF(AND(NOT(AV259=""),NOT(AO259="")),AV259*$AO259,""),"")</f>
        <v/>
      </c>
      <c r="AX259" s="36" t="str">
        <f t="shared" ref="AX259:AX322" si="149">IFERROR(IF(OR(NOT(AP259=""),NOT(AV259=""),NOT(AR259=""),NOT(AT259="")),AP259+AV259+AR259+AT259,""),"")</f>
        <v/>
      </c>
      <c r="AY259" s="36" t="str">
        <f t="shared" ref="AY259:AY322" si="150">IF(SUM(AQ259,AW259,AS259,AU259)&gt;0,SUM(AQ259,AW259,AS259,AU259),"")</f>
        <v/>
      </c>
      <c r="AZ259" s="55"/>
      <c r="BA259" s="34"/>
      <c r="BB259" s="148"/>
      <c r="BC259" s="34"/>
      <c r="BD259" s="32" t="str">
        <f t="shared" ref="BD259:BD322" si="151">IFERROR(IF(AND(NOT(BC259=""),NOT(BB259="")),BC259*$BB259,""),"")</f>
        <v/>
      </c>
      <c r="BE259" s="34"/>
      <c r="BF259" s="32" t="str">
        <f t="shared" ref="BF259:BF322" si="152">IFERROR(IF(AND(NOT(BE259=""),NOT(BB259="")),BE259*$BB259,""),"")</f>
        <v/>
      </c>
      <c r="BG259" s="34"/>
      <c r="BH259" s="32" t="str">
        <f t="shared" ref="BH259:BH322" si="153">IFERROR(IF(AND(NOT(BG259=""),NOT(BB259="")),BG259*$BB259,""),"")</f>
        <v/>
      </c>
      <c r="BI259" s="34"/>
      <c r="BJ259" s="36" t="str">
        <f t="shared" ref="BJ259:BJ322" si="154">IFERROR(IF(AND(NOT(BI259=""),NOT(BB259="")),BI259*$BB259,""),"")</f>
        <v/>
      </c>
      <c r="BK259" s="36" t="str">
        <f t="shared" ref="BK259:BK322" si="155">IFERROR(IF(OR(NOT(BC259=""),NOT(BI259=""),NOT(BE259=""),NOT(BG259="")),BC259+BI259+BE259+BG259,""),"")</f>
        <v/>
      </c>
      <c r="BL259" s="36" t="str">
        <f t="shared" ref="BL259:BL322" si="156">IF(SUM(BD259,BJ259,BF259,BH259)&gt;0,SUM(BD259,BJ259,BF259,BH259),"")</f>
        <v/>
      </c>
      <c r="BM259" s="55"/>
      <c r="BN259" s="36" t="str">
        <f t="shared" ref="BN259:BN322" si="157">IF(SUM(X259,AK259,AX259,BK259)&gt;0,SUM(X259,AK259,AX259,BK259),"")</f>
        <v/>
      </c>
      <c r="BO259" s="36" t="str">
        <f t="shared" ref="BO259:BO322" si="158">IF(SUM(Y259,AL259,AY259,BL259)&gt;0,SUM(Y259,AL259,AY259,BL259),"")</f>
        <v/>
      </c>
      <c r="BP259" s="31"/>
      <c r="BQ259" s="38"/>
      <c r="BS259" s="120" t="e">
        <f t="shared" ca="1" si="129"/>
        <v>#REF!</v>
      </c>
      <c r="BT259" s="120" t="e">
        <f t="shared" ca="1" si="130"/>
        <v>#VALUE!</v>
      </c>
    </row>
    <row r="260" spans="1:72" s="10" customFormat="1" ht="25" customHeight="1" x14ac:dyDescent="0.2">
      <c r="A260" s="52" t="str">
        <f>IFERROR(IF(#REF!&lt;&gt;"",A259+1,""),"")</f>
        <v/>
      </c>
      <c r="B260" s="157" t="e">
        <f>CONCATENATE(#REF!,"-",#REF!,"--",F260,"---",#REF!)</f>
        <v>#REF!</v>
      </c>
      <c r="C260" s="157" t="e">
        <f t="shared" ca="1" si="128"/>
        <v>#VALUE!</v>
      </c>
      <c r="D260" s="29"/>
      <c r="E260" s="155" t="e">
        <f t="shared" si="131"/>
        <v>#VALUE!</v>
      </c>
      <c r="F260" s="155" t="e">
        <f t="shared" si="132"/>
        <v>#VALUE!</v>
      </c>
      <c r="G260" s="126"/>
      <c r="H260" s="151" t="e">
        <f ca="1">VLOOKUP(G260,CatProd!B:G,6,FALSE)</f>
        <v>#N/A</v>
      </c>
      <c r="I260" s="127"/>
      <c r="J260" s="175" t="e">
        <f ca="1">VLOOKUP(CONCATENATE(H260,"-",I260),CatProdSpec!H:I,2,FALSE)</f>
        <v>#N/A</v>
      </c>
      <c r="K260" s="51" t="str">
        <f ca="1">IFERROR(IF(OR(D260="",VLOOKUP(D260,CatCostInp!$E$2:$K$88,7,FALSE)=0),"",VLOOKUP(D260,CatCostInp!$E$2:$K$88,7,FALSE)),"")</f>
        <v/>
      </c>
      <c r="L260" s="30"/>
      <c r="M260" s="1" t="str">
        <f ca="1">IF(L260=Setup!$C$10,"Grant",IF(Pharmaceuticals!L260=Setup!$C$11,"Local",IF(Pharmaceuticals!L260=Setup!$C$12,"Other","")))</f>
        <v/>
      </c>
      <c r="N260" s="34"/>
      <c r="O260" s="148"/>
      <c r="P260" s="33"/>
      <c r="Q260" s="36" t="str">
        <f t="shared" si="133"/>
        <v/>
      </c>
      <c r="R260" s="35"/>
      <c r="S260" s="32" t="str">
        <f t="shared" si="134"/>
        <v/>
      </c>
      <c r="T260" s="34"/>
      <c r="U260" s="32" t="str">
        <f t="shared" si="135"/>
        <v/>
      </c>
      <c r="V260" s="34"/>
      <c r="W260" s="36" t="str">
        <f t="shared" si="136"/>
        <v/>
      </c>
      <c r="X260" s="36" t="str">
        <f t="shared" si="137"/>
        <v/>
      </c>
      <c r="Y260" s="36" t="str">
        <f t="shared" si="138"/>
        <v/>
      </c>
      <c r="Z260" s="55"/>
      <c r="AA260" s="37"/>
      <c r="AB260" s="148"/>
      <c r="AC260" s="34"/>
      <c r="AD260" s="32" t="str">
        <f t="shared" si="139"/>
        <v/>
      </c>
      <c r="AE260" s="35"/>
      <c r="AF260" s="32" t="str">
        <f t="shared" si="140"/>
        <v/>
      </c>
      <c r="AG260" s="35"/>
      <c r="AH260" s="32" t="str">
        <f t="shared" si="141"/>
        <v/>
      </c>
      <c r="AI260" s="34"/>
      <c r="AJ260" s="36" t="str">
        <f t="shared" si="142"/>
        <v/>
      </c>
      <c r="AK260" s="36" t="str">
        <f t="shared" si="143"/>
        <v/>
      </c>
      <c r="AL260" s="36" t="str">
        <f t="shared" si="144"/>
        <v/>
      </c>
      <c r="AM260" s="55"/>
      <c r="AN260" s="34"/>
      <c r="AO260" s="148"/>
      <c r="AP260" s="34"/>
      <c r="AQ260" s="32" t="str">
        <f t="shared" si="145"/>
        <v/>
      </c>
      <c r="AR260" s="34"/>
      <c r="AS260" s="32" t="str">
        <f t="shared" si="146"/>
        <v/>
      </c>
      <c r="AT260" s="34"/>
      <c r="AU260" s="32" t="str">
        <f t="shared" si="147"/>
        <v/>
      </c>
      <c r="AV260" s="34"/>
      <c r="AW260" s="36" t="str">
        <f t="shared" si="148"/>
        <v/>
      </c>
      <c r="AX260" s="36" t="str">
        <f t="shared" si="149"/>
        <v/>
      </c>
      <c r="AY260" s="36" t="str">
        <f t="shared" si="150"/>
        <v/>
      </c>
      <c r="AZ260" s="55"/>
      <c r="BA260" s="34"/>
      <c r="BB260" s="148"/>
      <c r="BC260" s="34"/>
      <c r="BD260" s="32" t="str">
        <f t="shared" si="151"/>
        <v/>
      </c>
      <c r="BE260" s="34"/>
      <c r="BF260" s="32" t="str">
        <f t="shared" si="152"/>
        <v/>
      </c>
      <c r="BG260" s="34"/>
      <c r="BH260" s="32" t="str">
        <f t="shared" si="153"/>
        <v/>
      </c>
      <c r="BI260" s="34"/>
      <c r="BJ260" s="36" t="str">
        <f t="shared" si="154"/>
        <v/>
      </c>
      <c r="BK260" s="36" t="str">
        <f t="shared" si="155"/>
        <v/>
      </c>
      <c r="BL260" s="36" t="str">
        <f t="shared" si="156"/>
        <v/>
      </c>
      <c r="BM260" s="55"/>
      <c r="BN260" s="36" t="str">
        <f t="shared" si="157"/>
        <v/>
      </c>
      <c r="BO260" s="36" t="str">
        <f t="shared" si="158"/>
        <v/>
      </c>
      <c r="BP260" s="31"/>
      <c r="BQ260" s="38"/>
      <c r="BS260" s="120" t="e">
        <f t="shared" ca="1" si="129"/>
        <v>#REF!</v>
      </c>
      <c r="BT260" s="120" t="e">
        <f t="shared" ca="1" si="130"/>
        <v>#VALUE!</v>
      </c>
    </row>
    <row r="261" spans="1:72" s="10" customFormat="1" ht="25" customHeight="1" x14ac:dyDescent="0.2">
      <c r="A261" s="52" t="str">
        <f>IFERROR(IF(#REF!&lt;&gt;"",A260+1,""),"")</f>
        <v/>
      </c>
      <c r="B261" s="157" t="e">
        <f>CONCATENATE(#REF!,"-",#REF!,"--",F261,"---",#REF!)</f>
        <v>#REF!</v>
      </c>
      <c r="C261" s="157" t="e">
        <f t="shared" ca="1" si="128"/>
        <v>#VALUE!</v>
      </c>
      <c r="D261" s="29"/>
      <c r="E261" s="155" t="e">
        <f t="shared" si="131"/>
        <v>#VALUE!</v>
      </c>
      <c r="F261" s="155" t="e">
        <f t="shared" si="132"/>
        <v>#VALUE!</v>
      </c>
      <c r="G261" s="126"/>
      <c r="H261" s="151" t="e">
        <f ca="1">VLOOKUP(G261,CatProd!B:G,6,FALSE)</f>
        <v>#N/A</v>
      </c>
      <c r="I261" s="127"/>
      <c r="J261" s="175" t="e">
        <f ca="1">VLOOKUP(CONCATENATE(H261,"-",I261),CatProdSpec!H:I,2,FALSE)</f>
        <v>#N/A</v>
      </c>
      <c r="K261" s="51" t="str">
        <f ca="1">IFERROR(IF(OR(D261="",VLOOKUP(D261,CatCostInp!$E$2:$K$88,7,FALSE)=0),"",VLOOKUP(D261,CatCostInp!$E$2:$K$88,7,FALSE)),"")</f>
        <v/>
      </c>
      <c r="L261" s="30"/>
      <c r="M261" s="1" t="str">
        <f ca="1">IF(L261=Setup!$C$10,"Grant",IF(Pharmaceuticals!L261=Setup!$C$11,"Local",IF(Pharmaceuticals!L261=Setup!$C$12,"Other","")))</f>
        <v/>
      </c>
      <c r="N261" s="34"/>
      <c r="O261" s="148"/>
      <c r="P261" s="33"/>
      <c r="Q261" s="36" t="str">
        <f t="shared" si="133"/>
        <v/>
      </c>
      <c r="R261" s="35"/>
      <c r="S261" s="32" t="str">
        <f t="shared" si="134"/>
        <v/>
      </c>
      <c r="T261" s="34"/>
      <c r="U261" s="32" t="str">
        <f t="shared" si="135"/>
        <v/>
      </c>
      <c r="V261" s="34"/>
      <c r="W261" s="36" t="str">
        <f t="shared" si="136"/>
        <v/>
      </c>
      <c r="X261" s="36" t="str">
        <f t="shared" si="137"/>
        <v/>
      </c>
      <c r="Y261" s="36" t="str">
        <f t="shared" si="138"/>
        <v/>
      </c>
      <c r="Z261" s="55"/>
      <c r="AA261" s="37"/>
      <c r="AB261" s="148"/>
      <c r="AC261" s="34"/>
      <c r="AD261" s="32" t="str">
        <f t="shared" si="139"/>
        <v/>
      </c>
      <c r="AE261" s="35"/>
      <c r="AF261" s="32" t="str">
        <f t="shared" si="140"/>
        <v/>
      </c>
      <c r="AG261" s="35"/>
      <c r="AH261" s="32" t="str">
        <f t="shared" si="141"/>
        <v/>
      </c>
      <c r="AI261" s="34"/>
      <c r="AJ261" s="36" t="str">
        <f t="shared" si="142"/>
        <v/>
      </c>
      <c r="AK261" s="36" t="str">
        <f t="shared" si="143"/>
        <v/>
      </c>
      <c r="AL261" s="36" t="str">
        <f t="shared" si="144"/>
        <v/>
      </c>
      <c r="AM261" s="55"/>
      <c r="AN261" s="34"/>
      <c r="AO261" s="148"/>
      <c r="AP261" s="34"/>
      <c r="AQ261" s="32" t="str">
        <f t="shared" si="145"/>
        <v/>
      </c>
      <c r="AR261" s="34"/>
      <c r="AS261" s="32" t="str">
        <f t="shared" si="146"/>
        <v/>
      </c>
      <c r="AT261" s="34"/>
      <c r="AU261" s="32" t="str">
        <f t="shared" si="147"/>
        <v/>
      </c>
      <c r="AV261" s="34"/>
      <c r="AW261" s="36" t="str">
        <f t="shared" si="148"/>
        <v/>
      </c>
      <c r="AX261" s="36" t="str">
        <f t="shared" si="149"/>
        <v/>
      </c>
      <c r="AY261" s="36" t="str">
        <f t="shared" si="150"/>
        <v/>
      </c>
      <c r="AZ261" s="55"/>
      <c r="BA261" s="34"/>
      <c r="BB261" s="148"/>
      <c r="BC261" s="34"/>
      <c r="BD261" s="32" t="str">
        <f t="shared" si="151"/>
        <v/>
      </c>
      <c r="BE261" s="34"/>
      <c r="BF261" s="32" t="str">
        <f t="shared" si="152"/>
        <v/>
      </c>
      <c r="BG261" s="34"/>
      <c r="BH261" s="32" t="str">
        <f t="shared" si="153"/>
        <v/>
      </c>
      <c r="BI261" s="34"/>
      <c r="BJ261" s="36" t="str">
        <f t="shared" si="154"/>
        <v/>
      </c>
      <c r="BK261" s="36" t="str">
        <f t="shared" si="155"/>
        <v/>
      </c>
      <c r="BL261" s="36" t="str">
        <f t="shared" si="156"/>
        <v/>
      </c>
      <c r="BM261" s="55"/>
      <c r="BN261" s="36" t="str">
        <f t="shared" si="157"/>
        <v/>
      </c>
      <c r="BO261" s="36" t="str">
        <f t="shared" si="158"/>
        <v/>
      </c>
      <c r="BP261" s="31"/>
      <c r="BQ261" s="38"/>
      <c r="BS261" s="120" t="e">
        <f t="shared" ca="1" si="129"/>
        <v>#REF!</v>
      </c>
      <c r="BT261" s="120" t="e">
        <f t="shared" ca="1" si="130"/>
        <v>#VALUE!</v>
      </c>
    </row>
    <row r="262" spans="1:72" s="10" customFormat="1" ht="25" customHeight="1" x14ac:dyDescent="0.2">
      <c r="A262" s="52" t="str">
        <f>IFERROR(IF(#REF!&lt;&gt;"",A261+1,""),"")</f>
        <v/>
      </c>
      <c r="B262" s="157" t="e">
        <f>CONCATENATE(#REF!,"-",#REF!,"--",F262,"---",#REF!)</f>
        <v>#REF!</v>
      </c>
      <c r="C262" s="157" t="e">
        <f t="shared" ca="1" si="128"/>
        <v>#VALUE!</v>
      </c>
      <c r="D262" s="29"/>
      <c r="E262" s="155" t="e">
        <f t="shared" si="131"/>
        <v>#VALUE!</v>
      </c>
      <c r="F262" s="155" t="e">
        <f t="shared" si="132"/>
        <v>#VALUE!</v>
      </c>
      <c r="G262" s="126"/>
      <c r="H262" s="151" t="e">
        <f ca="1">VLOOKUP(G262,CatProd!B:G,6,FALSE)</f>
        <v>#N/A</v>
      </c>
      <c r="I262" s="127"/>
      <c r="J262" s="175" t="e">
        <f ca="1">VLOOKUP(CONCATENATE(H262,"-",I262),CatProdSpec!H:I,2,FALSE)</f>
        <v>#N/A</v>
      </c>
      <c r="K262" s="51" t="str">
        <f ca="1">IFERROR(IF(OR(D262="",VLOOKUP(D262,CatCostInp!$E$2:$K$88,7,FALSE)=0),"",VLOOKUP(D262,CatCostInp!$E$2:$K$88,7,FALSE)),"")</f>
        <v/>
      </c>
      <c r="L262" s="30"/>
      <c r="M262" s="1" t="str">
        <f ca="1">IF(L262=Setup!$C$10,"Grant",IF(Pharmaceuticals!L262=Setup!$C$11,"Local",IF(Pharmaceuticals!L262=Setup!$C$12,"Other","")))</f>
        <v/>
      </c>
      <c r="N262" s="34"/>
      <c r="O262" s="148"/>
      <c r="P262" s="33"/>
      <c r="Q262" s="36" t="str">
        <f t="shared" si="133"/>
        <v/>
      </c>
      <c r="R262" s="35"/>
      <c r="S262" s="32" t="str">
        <f t="shared" si="134"/>
        <v/>
      </c>
      <c r="T262" s="34"/>
      <c r="U262" s="32" t="str">
        <f t="shared" si="135"/>
        <v/>
      </c>
      <c r="V262" s="34"/>
      <c r="W262" s="36" t="str">
        <f t="shared" si="136"/>
        <v/>
      </c>
      <c r="X262" s="36" t="str">
        <f t="shared" si="137"/>
        <v/>
      </c>
      <c r="Y262" s="36" t="str">
        <f t="shared" si="138"/>
        <v/>
      </c>
      <c r="Z262" s="55"/>
      <c r="AA262" s="37"/>
      <c r="AB262" s="148"/>
      <c r="AC262" s="34"/>
      <c r="AD262" s="32" t="str">
        <f t="shared" si="139"/>
        <v/>
      </c>
      <c r="AE262" s="35"/>
      <c r="AF262" s="32" t="str">
        <f t="shared" si="140"/>
        <v/>
      </c>
      <c r="AG262" s="35"/>
      <c r="AH262" s="32" t="str">
        <f t="shared" si="141"/>
        <v/>
      </c>
      <c r="AI262" s="34"/>
      <c r="AJ262" s="36" t="str">
        <f t="shared" si="142"/>
        <v/>
      </c>
      <c r="AK262" s="36" t="str">
        <f t="shared" si="143"/>
        <v/>
      </c>
      <c r="AL262" s="36" t="str">
        <f t="shared" si="144"/>
        <v/>
      </c>
      <c r="AM262" s="55"/>
      <c r="AN262" s="34"/>
      <c r="AO262" s="148"/>
      <c r="AP262" s="34"/>
      <c r="AQ262" s="32" t="str">
        <f t="shared" si="145"/>
        <v/>
      </c>
      <c r="AR262" s="34"/>
      <c r="AS262" s="32" t="str">
        <f t="shared" si="146"/>
        <v/>
      </c>
      <c r="AT262" s="34"/>
      <c r="AU262" s="32" t="str">
        <f t="shared" si="147"/>
        <v/>
      </c>
      <c r="AV262" s="34"/>
      <c r="AW262" s="36" t="str">
        <f t="shared" si="148"/>
        <v/>
      </c>
      <c r="AX262" s="36" t="str">
        <f t="shared" si="149"/>
        <v/>
      </c>
      <c r="AY262" s="36" t="str">
        <f t="shared" si="150"/>
        <v/>
      </c>
      <c r="AZ262" s="55"/>
      <c r="BA262" s="34"/>
      <c r="BB262" s="148"/>
      <c r="BC262" s="34"/>
      <c r="BD262" s="32" t="str">
        <f t="shared" si="151"/>
        <v/>
      </c>
      <c r="BE262" s="34"/>
      <c r="BF262" s="32" t="str">
        <f t="shared" si="152"/>
        <v/>
      </c>
      <c r="BG262" s="34"/>
      <c r="BH262" s="32" t="str">
        <f t="shared" si="153"/>
        <v/>
      </c>
      <c r="BI262" s="34"/>
      <c r="BJ262" s="36" t="str">
        <f t="shared" si="154"/>
        <v/>
      </c>
      <c r="BK262" s="36" t="str">
        <f t="shared" si="155"/>
        <v/>
      </c>
      <c r="BL262" s="36" t="str">
        <f t="shared" si="156"/>
        <v/>
      </c>
      <c r="BM262" s="55"/>
      <c r="BN262" s="36" t="str">
        <f t="shared" si="157"/>
        <v/>
      </c>
      <c r="BO262" s="36" t="str">
        <f t="shared" si="158"/>
        <v/>
      </c>
      <c r="BP262" s="31"/>
      <c r="BQ262" s="38"/>
      <c r="BS262" s="120" t="e">
        <f t="shared" ca="1" si="129"/>
        <v>#REF!</v>
      </c>
      <c r="BT262" s="120" t="e">
        <f t="shared" ca="1" si="130"/>
        <v>#VALUE!</v>
      </c>
    </row>
    <row r="263" spans="1:72" s="10" customFormat="1" ht="25" customHeight="1" x14ac:dyDescent="0.2">
      <c r="A263" s="52" t="str">
        <f>IFERROR(IF(#REF!&lt;&gt;"",A262+1,""),"")</f>
        <v/>
      </c>
      <c r="B263" s="157" t="e">
        <f>CONCATENATE(#REF!,"-",#REF!,"--",F263,"---",#REF!)</f>
        <v>#REF!</v>
      </c>
      <c r="C263" s="157" t="e">
        <f t="shared" ca="1" si="128"/>
        <v>#VALUE!</v>
      </c>
      <c r="D263" s="29"/>
      <c r="E263" s="155" t="e">
        <f t="shared" si="131"/>
        <v>#VALUE!</v>
      </c>
      <c r="F263" s="155" t="e">
        <f t="shared" si="132"/>
        <v>#VALUE!</v>
      </c>
      <c r="G263" s="126"/>
      <c r="H263" s="151" t="e">
        <f ca="1">VLOOKUP(G263,CatProd!B:G,6,FALSE)</f>
        <v>#N/A</v>
      </c>
      <c r="I263" s="127"/>
      <c r="J263" s="175" t="e">
        <f ca="1">VLOOKUP(CONCATENATE(H263,"-",I263),CatProdSpec!H:I,2,FALSE)</f>
        <v>#N/A</v>
      </c>
      <c r="K263" s="51" t="str">
        <f ca="1">IFERROR(IF(OR(D263="",VLOOKUP(D263,CatCostInp!$E$2:$K$88,7,FALSE)=0),"",VLOOKUP(D263,CatCostInp!$E$2:$K$88,7,FALSE)),"")</f>
        <v/>
      </c>
      <c r="L263" s="30"/>
      <c r="M263" s="1" t="str">
        <f ca="1">IF(L263=Setup!$C$10,"Grant",IF(Pharmaceuticals!L263=Setup!$C$11,"Local",IF(Pharmaceuticals!L263=Setup!$C$12,"Other","")))</f>
        <v/>
      </c>
      <c r="N263" s="34"/>
      <c r="O263" s="148"/>
      <c r="P263" s="33"/>
      <c r="Q263" s="36" t="str">
        <f t="shared" si="133"/>
        <v/>
      </c>
      <c r="R263" s="35"/>
      <c r="S263" s="32" t="str">
        <f t="shared" si="134"/>
        <v/>
      </c>
      <c r="T263" s="34"/>
      <c r="U263" s="32" t="str">
        <f t="shared" si="135"/>
        <v/>
      </c>
      <c r="V263" s="34"/>
      <c r="W263" s="36" t="str">
        <f t="shared" si="136"/>
        <v/>
      </c>
      <c r="X263" s="36" t="str">
        <f t="shared" si="137"/>
        <v/>
      </c>
      <c r="Y263" s="36" t="str">
        <f t="shared" si="138"/>
        <v/>
      </c>
      <c r="Z263" s="55"/>
      <c r="AA263" s="37"/>
      <c r="AB263" s="148"/>
      <c r="AC263" s="34"/>
      <c r="AD263" s="32" t="str">
        <f t="shared" si="139"/>
        <v/>
      </c>
      <c r="AE263" s="35"/>
      <c r="AF263" s="32" t="str">
        <f t="shared" si="140"/>
        <v/>
      </c>
      <c r="AG263" s="35"/>
      <c r="AH263" s="32" t="str">
        <f t="shared" si="141"/>
        <v/>
      </c>
      <c r="AI263" s="34"/>
      <c r="AJ263" s="36" t="str">
        <f t="shared" si="142"/>
        <v/>
      </c>
      <c r="AK263" s="36" t="str">
        <f t="shared" si="143"/>
        <v/>
      </c>
      <c r="AL263" s="36" t="str">
        <f t="shared" si="144"/>
        <v/>
      </c>
      <c r="AM263" s="55"/>
      <c r="AN263" s="34"/>
      <c r="AO263" s="148"/>
      <c r="AP263" s="34"/>
      <c r="AQ263" s="32" t="str">
        <f t="shared" si="145"/>
        <v/>
      </c>
      <c r="AR263" s="34"/>
      <c r="AS263" s="32" t="str">
        <f t="shared" si="146"/>
        <v/>
      </c>
      <c r="AT263" s="34"/>
      <c r="AU263" s="32" t="str">
        <f t="shared" si="147"/>
        <v/>
      </c>
      <c r="AV263" s="34"/>
      <c r="AW263" s="36" t="str">
        <f t="shared" si="148"/>
        <v/>
      </c>
      <c r="AX263" s="36" t="str">
        <f t="shared" si="149"/>
        <v/>
      </c>
      <c r="AY263" s="36" t="str">
        <f t="shared" si="150"/>
        <v/>
      </c>
      <c r="AZ263" s="55"/>
      <c r="BA263" s="34"/>
      <c r="BB263" s="148"/>
      <c r="BC263" s="34"/>
      <c r="BD263" s="32" t="str">
        <f t="shared" si="151"/>
        <v/>
      </c>
      <c r="BE263" s="34"/>
      <c r="BF263" s="32" t="str">
        <f t="shared" si="152"/>
        <v/>
      </c>
      <c r="BG263" s="34"/>
      <c r="BH263" s="32" t="str">
        <f t="shared" si="153"/>
        <v/>
      </c>
      <c r="BI263" s="34"/>
      <c r="BJ263" s="36" t="str">
        <f t="shared" si="154"/>
        <v/>
      </c>
      <c r="BK263" s="36" t="str">
        <f t="shared" si="155"/>
        <v/>
      </c>
      <c r="BL263" s="36" t="str">
        <f t="shared" si="156"/>
        <v/>
      </c>
      <c r="BM263" s="55"/>
      <c r="BN263" s="36" t="str">
        <f t="shared" si="157"/>
        <v/>
      </c>
      <c r="BO263" s="36" t="str">
        <f t="shared" si="158"/>
        <v/>
      </c>
      <c r="BP263" s="31"/>
      <c r="BQ263" s="38"/>
      <c r="BS263" s="120" t="e">
        <f t="shared" ca="1" si="129"/>
        <v>#REF!</v>
      </c>
      <c r="BT263" s="120" t="e">
        <f t="shared" ca="1" si="130"/>
        <v>#VALUE!</v>
      </c>
    </row>
    <row r="264" spans="1:72" s="10" customFormat="1" ht="25" customHeight="1" x14ac:dyDescent="0.2">
      <c r="A264" s="52" t="str">
        <f>IFERROR(IF(#REF!&lt;&gt;"",A263+1,""),"")</f>
        <v/>
      </c>
      <c r="B264" s="157" t="e">
        <f>CONCATENATE(#REF!,"-",#REF!,"--",F264,"---",#REF!)</f>
        <v>#REF!</v>
      </c>
      <c r="C264" s="157" t="e">
        <f t="shared" ca="1" si="128"/>
        <v>#VALUE!</v>
      </c>
      <c r="D264" s="29"/>
      <c r="E264" s="155" t="e">
        <f t="shared" si="131"/>
        <v>#VALUE!</v>
      </c>
      <c r="F264" s="155" t="e">
        <f t="shared" si="132"/>
        <v>#VALUE!</v>
      </c>
      <c r="G264" s="126"/>
      <c r="H264" s="151" t="e">
        <f ca="1">VLOOKUP(G264,CatProd!B:G,6,FALSE)</f>
        <v>#N/A</v>
      </c>
      <c r="I264" s="127"/>
      <c r="J264" s="175" t="e">
        <f ca="1">VLOOKUP(CONCATENATE(H264,"-",I264),CatProdSpec!H:I,2,FALSE)</f>
        <v>#N/A</v>
      </c>
      <c r="K264" s="51" t="str">
        <f ca="1">IFERROR(IF(OR(D264="",VLOOKUP(D264,CatCostInp!$E$2:$K$88,7,FALSE)=0),"",VLOOKUP(D264,CatCostInp!$E$2:$K$88,7,FALSE)),"")</f>
        <v/>
      </c>
      <c r="L264" s="30"/>
      <c r="M264" s="1" t="str">
        <f ca="1">IF(L264=Setup!$C$10,"Grant",IF(Pharmaceuticals!L264=Setup!$C$11,"Local",IF(Pharmaceuticals!L264=Setup!$C$12,"Other","")))</f>
        <v/>
      </c>
      <c r="N264" s="34"/>
      <c r="O264" s="148"/>
      <c r="P264" s="34"/>
      <c r="Q264" s="36" t="str">
        <f t="shared" si="133"/>
        <v/>
      </c>
      <c r="R264" s="35"/>
      <c r="S264" s="32" t="str">
        <f t="shared" si="134"/>
        <v/>
      </c>
      <c r="T264" s="34"/>
      <c r="U264" s="32" t="str">
        <f t="shared" si="135"/>
        <v/>
      </c>
      <c r="V264" s="34"/>
      <c r="W264" s="36" t="str">
        <f t="shared" si="136"/>
        <v/>
      </c>
      <c r="X264" s="36" t="str">
        <f t="shared" si="137"/>
        <v/>
      </c>
      <c r="Y264" s="36" t="str">
        <f t="shared" si="138"/>
        <v/>
      </c>
      <c r="Z264" s="55"/>
      <c r="AA264" s="37"/>
      <c r="AB264" s="148"/>
      <c r="AC264" s="34"/>
      <c r="AD264" s="32" t="str">
        <f t="shared" si="139"/>
        <v/>
      </c>
      <c r="AE264" s="35"/>
      <c r="AF264" s="32" t="str">
        <f t="shared" si="140"/>
        <v/>
      </c>
      <c r="AG264" s="35"/>
      <c r="AH264" s="32" t="str">
        <f t="shared" si="141"/>
        <v/>
      </c>
      <c r="AI264" s="34"/>
      <c r="AJ264" s="36" t="str">
        <f t="shared" si="142"/>
        <v/>
      </c>
      <c r="AK264" s="36" t="str">
        <f t="shared" si="143"/>
        <v/>
      </c>
      <c r="AL264" s="36" t="str">
        <f t="shared" si="144"/>
        <v/>
      </c>
      <c r="AM264" s="55"/>
      <c r="AN264" s="34"/>
      <c r="AO264" s="148"/>
      <c r="AP264" s="34"/>
      <c r="AQ264" s="32" t="str">
        <f t="shared" si="145"/>
        <v/>
      </c>
      <c r="AR264" s="34"/>
      <c r="AS264" s="32" t="str">
        <f t="shared" si="146"/>
        <v/>
      </c>
      <c r="AT264" s="34"/>
      <c r="AU264" s="32" t="str">
        <f t="shared" si="147"/>
        <v/>
      </c>
      <c r="AV264" s="34"/>
      <c r="AW264" s="36" t="str">
        <f t="shared" si="148"/>
        <v/>
      </c>
      <c r="AX264" s="36" t="str">
        <f t="shared" si="149"/>
        <v/>
      </c>
      <c r="AY264" s="36" t="str">
        <f t="shared" si="150"/>
        <v/>
      </c>
      <c r="AZ264" s="55"/>
      <c r="BA264" s="34"/>
      <c r="BB264" s="148"/>
      <c r="BC264" s="34"/>
      <c r="BD264" s="32" t="str">
        <f t="shared" si="151"/>
        <v/>
      </c>
      <c r="BE264" s="34"/>
      <c r="BF264" s="32" t="str">
        <f t="shared" si="152"/>
        <v/>
      </c>
      <c r="BG264" s="34"/>
      <c r="BH264" s="32" t="str">
        <f t="shared" si="153"/>
        <v/>
      </c>
      <c r="BI264" s="34"/>
      <c r="BJ264" s="36" t="str">
        <f t="shared" si="154"/>
        <v/>
      </c>
      <c r="BK264" s="36" t="str">
        <f t="shared" si="155"/>
        <v/>
      </c>
      <c r="BL264" s="36" t="str">
        <f t="shared" si="156"/>
        <v/>
      </c>
      <c r="BM264" s="55"/>
      <c r="BN264" s="36" t="str">
        <f t="shared" si="157"/>
        <v/>
      </c>
      <c r="BO264" s="36" t="str">
        <f t="shared" si="158"/>
        <v/>
      </c>
      <c r="BP264" s="31"/>
      <c r="BQ264" s="38"/>
      <c r="BS264" s="120" t="e">
        <f t="shared" ca="1" si="129"/>
        <v>#REF!</v>
      </c>
      <c r="BT264" s="120" t="e">
        <f t="shared" ca="1" si="130"/>
        <v>#VALUE!</v>
      </c>
    </row>
    <row r="265" spans="1:72" s="10" customFormat="1" ht="25" customHeight="1" x14ac:dyDescent="0.2">
      <c r="A265" s="52" t="str">
        <f>IFERROR(IF(#REF!&lt;&gt;"",A264+1,""),"")</f>
        <v/>
      </c>
      <c r="B265" s="157" t="e">
        <f>CONCATENATE(#REF!,"-",#REF!,"--",F265,"---",#REF!)</f>
        <v>#REF!</v>
      </c>
      <c r="C265" s="157" t="e">
        <f t="shared" ca="1" si="128"/>
        <v>#VALUE!</v>
      </c>
      <c r="D265" s="29"/>
      <c r="E265" s="155" t="e">
        <f t="shared" si="131"/>
        <v>#VALUE!</v>
      </c>
      <c r="F265" s="155" t="e">
        <f t="shared" si="132"/>
        <v>#VALUE!</v>
      </c>
      <c r="G265" s="126"/>
      <c r="H265" s="151" t="e">
        <f ca="1">VLOOKUP(G265,CatProd!B:G,6,FALSE)</f>
        <v>#N/A</v>
      </c>
      <c r="I265" s="127"/>
      <c r="J265" s="175" t="e">
        <f ca="1">VLOOKUP(CONCATENATE(H265,"-",I265),CatProdSpec!H:I,2,FALSE)</f>
        <v>#N/A</v>
      </c>
      <c r="K265" s="51" t="str">
        <f ca="1">IFERROR(IF(OR(D265="",VLOOKUP(D265,CatCostInp!$E$2:$K$88,7,FALSE)=0),"",VLOOKUP(D265,CatCostInp!$E$2:$K$88,7,FALSE)),"")</f>
        <v/>
      </c>
      <c r="L265" s="30"/>
      <c r="M265" s="1" t="str">
        <f ca="1">IF(L265=Setup!$C$10,"Grant",IF(Pharmaceuticals!L265=Setup!$C$11,"Local",IF(Pharmaceuticals!L265=Setup!$C$12,"Other","")))</f>
        <v/>
      </c>
      <c r="N265" s="34"/>
      <c r="O265" s="148"/>
      <c r="P265" s="34"/>
      <c r="Q265" s="36" t="str">
        <f t="shared" si="133"/>
        <v/>
      </c>
      <c r="R265" s="35"/>
      <c r="S265" s="32" t="str">
        <f t="shared" si="134"/>
        <v/>
      </c>
      <c r="T265" s="34"/>
      <c r="U265" s="32" t="str">
        <f t="shared" si="135"/>
        <v/>
      </c>
      <c r="V265" s="34"/>
      <c r="W265" s="36" t="str">
        <f t="shared" si="136"/>
        <v/>
      </c>
      <c r="X265" s="36" t="str">
        <f t="shared" si="137"/>
        <v/>
      </c>
      <c r="Y265" s="36" t="str">
        <f t="shared" si="138"/>
        <v/>
      </c>
      <c r="Z265" s="55"/>
      <c r="AA265" s="37"/>
      <c r="AB265" s="148"/>
      <c r="AC265" s="34"/>
      <c r="AD265" s="32" t="str">
        <f t="shared" si="139"/>
        <v/>
      </c>
      <c r="AE265" s="35"/>
      <c r="AF265" s="32" t="str">
        <f t="shared" si="140"/>
        <v/>
      </c>
      <c r="AG265" s="35"/>
      <c r="AH265" s="32" t="str">
        <f t="shared" si="141"/>
        <v/>
      </c>
      <c r="AI265" s="34"/>
      <c r="AJ265" s="36" t="str">
        <f t="shared" si="142"/>
        <v/>
      </c>
      <c r="AK265" s="36" t="str">
        <f t="shared" si="143"/>
        <v/>
      </c>
      <c r="AL265" s="36" t="str">
        <f t="shared" si="144"/>
        <v/>
      </c>
      <c r="AM265" s="55"/>
      <c r="AN265" s="34"/>
      <c r="AO265" s="148"/>
      <c r="AP265" s="34"/>
      <c r="AQ265" s="32" t="str">
        <f t="shared" si="145"/>
        <v/>
      </c>
      <c r="AR265" s="34"/>
      <c r="AS265" s="32" t="str">
        <f t="shared" si="146"/>
        <v/>
      </c>
      <c r="AT265" s="34"/>
      <c r="AU265" s="32" t="str">
        <f t="shared" si="147"/>
        <v/>
      </c>
      <c r="AV265" s="34"/>
      <c r="AW265" s="36" t="str">
        <f t="shared" si="148"/>
        <v/>
      </c>
      <c r="AX265" s="36" t="str">
        <f t="shared" si="149"/>
        <v/>
      </c>
      <c r="AY265" s="36" t="str">
        <f t="shared" si="150"/>
        <v/>
      </c>
      <c r="AZ265" s="55"/>
      <c r="BA265" s="34"/>
      <c r="BB265" s="148"/>
      <c r="BC265" s="34"/>
      <c r="BD265" s="32" t="str">
        <f t="shared" si="151"/>
        <v/>
      </c>
      <c r="BE265" s="34"/>
      <c r="BF265" s="32" t="str">
        <f t="shared" si="152"/>
        <v/>
      </c>
      <c r="BG265" s="34"/>
      <c r="BH265" s="32" t="str">
        <f t="shared" si="153"/>
        <v/>
      </c>
      <c r="BI265" s="34"/>
      <c r="BJ265" s="36" t="str">
        <f t="shared" si="154"/>
        <v/>
      </c>
      <c r="BK265" s="36" t="str">
        <f t="shared" si="155"/>
        <v/>
      </c>
      <c r="BL265" s="36" t="str">
        <f t="shared" si="156"/>
        <v/>
      </c>
      <c r="BM265" s="55"/>
      <c r="BN265" s="36" t="str">
        <f t="shared" si="157"/>
        <v/>
      </c>
      <c r="BO265" s="36" t="str">
        <f t="shared" si="158"/>
        <v/>
      </c>
      <c r="BP265" s="31"/>
      <c r="BQ265" s="38"/>
      <c r="BS265" s="120" t="e">
        <f t="shared" ca="1" si="129"/>
        <v>#REF!</v>
      </c>
      <c r="BT265" s="120" t="e">
        <f t="shared" ca="1" si="130"/>
        <v>#VALUE!</v>
      </c>
    </row>
    <row r="266" spans="1:72" s="10" customFormat="1" ht="25" customHeight="1" x14ac:dyDescent="0.2">
      <c r="A266" s="52" t="str">
        <f>IFERROR(IF(#REF!&lt;&gt;"",A265+1,""),"")</f>
        <v/>
      </c>
      <c r="B266" s="157" t="e">
        <f>CONCATENATE(#REF!,"-",#REF!,"--",F266,"---",#REF!)</f>
        <v>#REF!</v>
      </c>
      <c r="C266" s="157" t="e">
        <f t="shared" ca="1" si="128"/>
        <v>#VALUE!</v>
      </c>
      <c r="D266" s="29"/>
      <c r="E266" s="155" t="e">
        <f t="shared" si="131"/>
        <v>#VALUE!</v>
      </c>
      <c r="F266" s="155" t="e">
        <f t="shared" si="132"/>
        <v>#VALUE!</v>
      </c>
      <c r="G266" s="126"/>
      <c r="H266" s="151" t="e">
        <f ca="1">VLOOKUP(G266,CatProd!B:G,6,FALSE)</f>
        <v>#N/A</v>
      </c>
      <c r="I266" s="127"/>
      <c r="J266" s="175" t="e">
        <f ca="1">VLOOKUP(CONCATENATE(H266,"-",I266),CatProdSpec!H:I,2,FALSE)</f>
        <v>#N/A</v>
      </c>
      <c r="K266" s="51" t="str">
        <f ca="1">IFERROR(IF(OR(D266="",VLOOKUP(D266,CatCostInp!$E$2:$K$88,7,FALSE)=0),"",VLOOKUP(D266,CatCostInp!$E$2:$K$88,7,FALSE)),"")</f>
        <v/>
      </c>
      <c r="L266" s="30"/>
      <c r="M266" s="1" t="str">
        <f ca="1">IF(L266=Setup!$C$10,"Grant",IF(Pharmaceuticals!L266=Setup!$C$11,"Local",IF(Pharmaceuticals!L266=Setup!$C$12,"Other","")))</f>
        <v/>
      </c>
      <c r="N266" s="34"/>
      <c r="O266" s="148"/>
      <c r="P266" s="34"/>
      <c r="Q266" s="36" t="str">
        <f t="shared" si="133"/>
        <v/>
      </c>
      <c r="R266" s="35"/>
      <c r="S266" s="32" t="str">
        <f t="shared" si="134"/>
        <v/>
      </c>
      <c r="T266" s="34"/>
      <c r="U266" s="32" t="str">
        <f t="shared" si="135"/>
        <v/>
      </c>
      <c r="V266" s="34"/>
      <c r="W266" s="36" t="str">
        <f t="shared" si="136"/>
        <v/>
      </c>
      <c r="X266" s="36" t="str">
        <f t="shared" si="137"/>
        <v/>
      </c>
      <c r="Y266" s="36" t="str">
        <f t="shared" si="138"/>
        <v/>
      </c>
      <c r="Z266" s="55"/>
      <c r="AA266" s="37"/>
      <c r="AB266" s="148"/>
      <c r="AC266" s="34"/>
      <c r="AD266" s="32" t="str">
        <f t="shared" si="139"/>
        <v/>
      </c>
      <c r="AE266" s="35"/>
      <c r="AF266" s="32" t="str">
        <f t="shared" si="140"/>
        <v/>
      </c>
      <c r="AG266" s="35"/>
      <c r="AH266" s="32" t="str">
        <f t="shared" si="141"/>
        <v/>
      </c>
      <c r="AI266" s="34"/>
      <c r="AJ266" s="36" t="str">
        <f t="shared" si="142"/>
        <v/>
      </c>
      <c r="AK266" s="36" t="str">
        <f t="shared" si="143"/>
        <v/>
      </c>
      <c r="AL266" s="36" t="str">
        <f t="shared" si="144"/>
        <v/>
      </c>
      <c r="AM266" s="55"/>
      <c r="AN266" s="34"/>
      <c r="AO266" s="148"/>
      <c r="AP266" s="34"/>
      <c r="AQ266" s="32" t="str">
        <f t="shared" si="145"/>
        <v/>
      </c>
      <c r="AR266" s="34"/>
      <c r="AS266" s="32" t="str">
        <f t="shared" si="146"/>
        <v/>
      </c>
      <c r="AT266" s="34"/>
      <c r="AU266" s="32" t="str">
        <f t="shared" si="147"/>
        <v/>
      </c>
      <c r="AV266" s="34"/>
      <c r="AW266" s="36" t="str">
        <f t="shared" si="148"/>
        <v/>
      </c>
      <c r="AX266" s="36" t="str">
        <f t="shared" si="149"/>
        <v/>
      </c>
      <c r="AY266" s="36" t="str">
        <f t="shared" si="150"/>
        <v/>
      </c>
      <c r="AZ266" s="55"/>
      <c r="BA266" s="34"/>
      <c r="BB266" s="148"/>
      <c r="BC266" s="34"/>
      <c r="BD266" s="32" t="str">
        <f t="shared" si="151"/>
        <v/>
      </c>
      <c r="BE266" s="34"/>
      <c r="BF266" s="32" t="str">
        <f t="shared" si="152"/>
        <v/>
      </c>
      <c r="BG266" s="34"/>
      <c r="BH266" s="32" t="str">
        <f t="shared" si="153"/>
        <v/>
      </c>
      <c r="BI266" s="34"/>
      <c r="BJ266" s="36" t="str">
        <f t="shared" si="154"/>
        <v/>
      </c>
      <c r="BK266" s="36" t="str">
        <f t="shared" si="155"/>
        <v/>
      </c>
      <c r="BL266" s="36" t="str">
        <f t="shared" si="156"/>
        <v/>
      </c>
      <c r="BM266" s="55"/>
      <c r="BN266" s="36" t="str">
        <f t="shared" si="157"/>
        <v/>
      </c>
      <c r="BO266" s="36" t="str">
        <f t="shared" si="158"/>
        <v/>
      </c>
      <c r="BP266" s="31"/>
      <c r="BQ266" s="38"/>
      <c r="BS266" s="120" t="e">
        <f t="shared" ca="1" si="129"/>
        <v>#REF!</v>
      </c>
      <c r="BT266" s="120" t="e">
        <f t="shared" ca="1" si="130"/>
        <v>#VALUE!</v>
      </c>
    </row>
    <row r="267" spans="1:72" s="10" customFormat="1" ht="25" customHeight="1" x14ac:dyDescent="0.2">
      <c r="A267" s="52" t="str">
        <f>IFERROR(IF(#REF!&lt;&gt;"",A266+1,""),"")</f>
        <v/>
      </c>
      <c r="B267" s="157" t="e">
        <f>CONCATENATE(#REF!,"-",#REF!,"--",F267,"---",#REF!)</f>
        <v>#REF!</v>
      </c>
      <c r="C267" s="157" t="e">
        <f t="shared" ca="1" si="128"/>
        <v>#VALUE!</v>
      </c>
      <c r="D267" s="29"/>
      <c r="E267" s="155" t="e">
        <f t="shared" si="131"/>
        <v>#VALUE!</v>
      </c>
      <c r="F267" s="155" t="e">
        <f t="shared" si="132"/>
        <v>#VALUE!</v>
      </c>
      <c r="G267" s="126"/>
      <c r="H267" s="151" t="e">
        <f ca="1">VLOOKUP(G267,CatProd!B:G,6,FALSE)</f>
        <v>#N/A</v>
      </c>
      <c r="I267" s="127"/>
      <c r="J267" s="175" t="e">
        <f ca="1">VLOOKUP(CONCATENATE(H267,"-",I267),CatProdSpec!H:I,2,FALSE)</f>
        <v>#N/A</v>
      </c>
      <c r="K267" s="51" t="str">
        <f ca="1">IFERROR(IF(OR(D267="",VLOOKUP(D267,CatCostInp!$E$2:$K$88,7,FALSE)=0),"",VLOOKUP(D267,CatCostInp!$E$2:$K$88,7,FALSE)),"")</f>
        <v/>
      </c>
      <c r="L267" s="30"/>
      <c r="M267" s="1" t="str">
        <f ca="1">IF(L267=Setup!$C$10,"Grant",IF(Pharmaceuticals!L267=Setup!$C$11,"Local",IF(Pharmaceuticals!L267=Setup!$C$12,"Other","")))</f>
        <v/>
      </c>
      <c r="N267" s="34"/>
      <c r="O267" s="148"/>
      <c r="P267" s="34"/>
      <c r="Q267" s="36" t="str">
        <f t="shared" si="133"/>
        <v/>
      </c>
      <c r="R267" s="35"/>
      <c r="S267" s="32" t="str">
        <f t="shared" si="134"/>
        <v/>
      </c>
      <c r="T267" s="34"/>
      <c r="U267" s="32" t="str">
        <f t="shared" si="135"/>
        <v/>
      </c>
      <c r="V267" s="34"/>
      <c r="W267" s="36" t="str">
        <f t="shared" si="136"/>
        <v/>
      </c>
      <c r="X267" s="36" t="str">
        <f t="shared" si="137"/>
        <v/>
      </c>
      <c r="Y267" s="36" t="str">
        <f t="shared" si="138"/>
        <v/>
      </c>
      <c r="Z267" s="55"/>
      <c r="AA267" s="37"/>
      <c r="AB267" s="148"/>
      <c r="AC267" s="34"/>
      <c r="AD267" s="32" t="str">
        <f t="shared" si="139"/>
        <v/>
      </c>
      <c r="AE267" s="35"/>
      <c r="AF267" s="32" t="str">
        <f t="shared" si="140"/>
        <v/>
      </c>
      <c r="AG267" s="35"/>
      <c r="AH267" s="32" t="str">
        <f t="shared" si="141"/>
        <v/>
      </c>
      <c r="AI267" s="34"/>
      <c r="AJ267" s="36" t="str">
        <f t="shared" si="142"/>
        <v/>
      </c>
      <c r="AK267" s="36" t="str">
        <f t="shared" si="143"/>
        <v/>
      </c>
      <c r="AL267" s="36" t="str">
        <f t="shared" si="144"/>
        <v/>
      </c>
      <c r="AM267" s="55"/>
      <c r="AN267" s="34"/>
      <c r="AO267" s="148"/>
      <c r="AP267" s="34"/>
      <c r="AQ267" s="32" t="str">
        <f t="shared" si="145"/>
        <v/>
      </c>
      <c r="AR267" s="34"/>
      <c r="AS267" s="32" t="str">
        <f t="shared" si="146"/>
        <v/>
      </c>
      <c r="AT267" s="34"/>
      <c r="AU267" s="32" t="str">
        <f t="shared" si="147"/>
        <v/>
      </c>
      <c r="AV267" s="34"/>
      <c r="AW267" s="36" t="str">
        <f t="shared" si="148"/>
        <v/>
      </c>
      <c r="AX267" s="36" t="str">
        <f t="shared" si="149"/>
        <v/>
      </c>
      <c r="AY267" s="36" t="str">
        <f t="shared" si="150"/>
        <v/>
      </c>
      <c r="AZ267" s="55"/>
      <c r="BA267" s="34"/>
      <c r="BB267" s="148"/>
      <c r="BC267" s="34"/>
      <c r="BD267" s="32" t="str">
        <f t="shared" si="151"/>
        <v/>
      </c>
      <c r="BE267" s="34"/>
      <c r="BF267" s="32" t="str">
        <f t="shared" si="152"/>
        <v/>
      </c>
      <c r="BG267" s="34"/>
      <c r="BH267" s="32" t="str">
        <f t="shared" si="153"/>
        <v/>
      </c>
      <c r="BI267" s="34"/>
      <c r="BJ267" s="36" t="str">
        <f t="shared" si="154"/>
        <v/>
      </c>
      <c r="BK267" s="36" t="str">
        <f t="shared" si="155"/>
        <v/>
      </c>
      <c r="BL267" s="36" t="str">
        <f t="shared" si="156"/>
        <v/>
      </c>
      <c r="BM267" s="55"/>
      <c r="BN267" s="36" t="str">
        <f t="shared" si="157"/>
        <v/>
      </c>
      <c r="BO267" s="36" t="str">
        <f t="shared" si="158"/>
        <v/>
      </c>
      <c r="BP267" s="31"/>
      <c r="BQ267" s="38"/>
      <c r="BS267" s="120" t="e">
        <f t="shared" ca="1" si="129"/>
        <v>#REF!</v>
      </c>
      <c r="BT267" s="120" t="e">
        <f t="shared" ca="1" si="130"/>
        <v>#VALUE!</v>
      </c>
    </row>
    <row r="268" spans="1:72" s="10" customFormat="1" ht="25" customHeight="1" x14ac:dyDescent="0.2">
      <c r="A268" s="52" t="str">
        <f>IFERROR(IF(#REF!&lt;&gt;"",A267+1,""),"")</f>
        <v/>
      </c>
      <c r="B268" s="157" t="e">
        <f>CONCATENATE(#REF!,"-",#REF!,"--",F268,"---",#REF!)</f>
        <v>#REF!</v>
      </c>
      <c r="C268" s="157" t="e">
        <f t="shared" ca="1" si="128"/>
        <v>#VALUE!</v>
      </c>
      <c r="D268" s="29"/>
      <c r="E268" s="155" t="e">
        <f t="shared" si="131"/>
        <v>#VALUE!</v>
      </c>
      <c r="F268" s="155" t="e">
        <f t="shared" si="132"/>
        <v>#VALUE!</v>
      </c>
      <c r="G268" s="126"/>
      <c r="H268" s="151" t="e">
        <f ca="1">VLOOKUP(G268,CatProd!B:G,6,FALSE)</f>
        <v>#N/A</v>
      </c>
      <c r="I268" s="127"/>
      <c r="J268" s="175" t="e">
        <f ca="1">VLOOKUP(CONCATENATE(H268,"-",I268),CatProdSpec!H:I,2,FALSE)</f>
        <v>#N/A</v>
      </c>
      <c r="K268" s="51" t="str">
        <f ca="1">IFERROR(IF(OR(D268="",VLOOKUP(D268,CatCostInp!$E$2:$K$88,7,FALSE)=0),"",VLOOKUP(D268,CatCostInp!$E$2:$K$88,7,FALSE)),"")</f>
        <v/>
      </c>
      <c r="L268" s="30"/>
      <c r="M268" s="1" t="str">
        <f ca="1">IF(L268=Setup!$C$10,"Grant",IF(Pharmaceuticals!L268=Setup!$C$11,"Local",IF(Pharmaceuticals!L268=Setup!$C$12,"Other","")))</f>
        <v/>
      </c>
      <c r="N268" s="34"/>
      <c r="O268" s="148"/>
      <c r="P268" s="34"/>
      <c r="Q268" s="36" t="str">
        <f t="shared" si="133"/>
        <v/>
      </c>
      <c r="R268" s="35"/>
      <c r="S268" s="32" t="str">
        <f t="shared" si="134"/>
        <v/>
      </c>
      <c r="T268" s="34"/>
      <c r="U268" s="32" t="str">
        <f t="shared" si="135"/>
        <v/>
      </c>
      <c r="V268" s="34"/>
      <c r="W268" s="36" t="str">
        <f t="shared" si="136"/>
        <v/>
      </c>
      <c r="X268" s="36" t="str">
        <f t="shared" si="137"/>
        <v/>
      </c>
      <c r="Y268" s="36" t="str">
        <f t="shared" si="138"/>
        <v/>
      </c>
      <c r="Z268" s="55"/>
      <c r="AA268" s="37"/>
      <c r="AB268" s="148"/>
      <c r="AC268" s="34"/>
      <c r="AD268" s="32" t="str">
        <f t="shared" si="139"/>
        <v/>
      </c>
      <c r="AE268" s="35"/>
      <c r="AF268" s="32" t="str">
        <f t="shared" si="140"/>
        <v/>
      </c>
      <c r="AG268" s="35"/>
      <c r="AH268" s="32" t="str">
        <f t="shared" si="141"/>
        <v/>
      </c>
      <c r="AI268" s="34"/>
      <c r="AJ268" s="36" t="str">
        <f t="shared" si="142"/>
        <v/>
      </c>
      <c r="AK268" s="36" t="str">
        <f t="shared" si="143"/>
        <v/>
      </c>
      <c r="AL268" s="36" t="str">
        <f t="shared" si="144"/>
        <v/>
      </c>
      <c r="AM268" s="55"/>
      <c r="AN268" s="34"/>
      <c r="AO268" s="148"/>
      <c r="AP268" s="34"/>
      <c r="AQ268" s="32" t="str">
        <f t="shared" si="145"/>
        <v/>
      </c>
      <c r="AR268" s="34"/>
      <c r="AS268" s="32" t="str">
        <f t="shared" si="146"/>
        <v/>
      </c>
      <c r="AT268" s="34"/>
      <c r="AU268" s="32" t="str">
        <f t="shared" si="147"/>
        <v/>
      </c>
      <c r="AV268" s="34"/>
      <c r="AW268" s="36" t="str">
        <f t="shared" si="148"/>
        <v/>
      </c>
      <c r="AX268" s="36" t="str">
        <f t="shared" si="149"/>
        <v/>
      </c>
      <c r="AY268" s="36" t="str">
        <f t="shared" si="150"/>
        <v/>
      </c>
      <c r="AZ268" s="55"/>
      <c r="BA268" s="34"/>
      <c r="BB268" s="148"/>
      <c r="BC268" s="34"/>
      <c r="BD268" s="32" t="str">
        <f t="shared" si="151"/>
        <v/>
      </c>
      <c r="BE268" s="34"/>
      <c r="BF268" s="32" t="str">
        <f t="shared" si="152"/>
        <v/>
      </c>
      <c r="BG268" s="34"/>
      <c r="BH268" s="32" t="str">
        <f t="shared" si="153"/>
        <v/>
      </c>
      <c r="BI268" s="34"/>
      <c r="BJ268" s="36" t="str">
        <f t="shared" si="154"/>
        <v/>
      </c>
      <c r="BK268" s="36" t="str">
        <f t="shared" si="155"/>
        <v/>
      </c>
      <c r="BL268" s="36" t="str">
        <f t="shared" si="156"/>
        <v/>
      </c>
      <c r="BM268" s="55"/>
      <c r="BN268" s="36" t="str">
        <f t="shared" si="157"/>
        <v/>
      </c>
      <c r="BO268" s="36" t="str">
        <f t="shared" si="158"/>
        <v/>
      </c>
      <c r="BP268" s="31"/>
      <c r="BQ268" s="38"/>
      <c r="BS268" s="120" t="e">
        <f t="shared" ca="1" si="129"/>
        <v>#REF!</v>
      </c>
      <c r="BT268" s="120" t="e">
        <f t="shared" ca="1" si="130"/>
        <v>#VALUE!</v>
      </c>
    </row>
    <row r="269" spans="1:72" s="10" customFormat="1" ht="25" customHeight="1" x14ac:dyDescent="0.2">
      <c r="A269" s="52" t="str">
        <f>IFERROR(IF(#REF!&lt;&gt;"",A268+1,""),"")</f>
        <v/>
      </c>
      <c r="B269" s="157" t="e">
        <f>CONCATENATE(#REF!,"-",#REF!,"--",F269,"---",#REF!)</f>
        <v>#REF!</v>
      </c>
      <c r="C269" s="157" t="e">
        <f t="shared" ca="1" si="128"/>
        <v>#VALUE!</v>
      </c>
      <c r="D269" s="29"/>
      <c r="E269" s="155" t="e">
        <f t="shared" si="131"/>
        <v>#VALUE!</v>
      </c>
      <c r="F269" s="155" t="e">
        <f t="shared" si="132"/>
        <v>#VALUE!</v>
      </c>
      <c r="G269" s="126"/>
      <c r="H269" s="151" t="e">
        <f ca="1">VLOOKUP(G269,CatProd!B:G,6,FALSE)</f>
        <v>#N/A</v>
      </c>
      <c r="I269" s="127"/>
      <c r="J269" s="175" t="e">
        <f ca="1">VLOOKUP(CONCATENATE(H269,"-",I269),CatProdSpec!H:I,2,FALSE)</f>
        <v>#N/A</v>
      </c>
      <c r="K269" s="51" t="str">
        <f ca="1">IFERROR(IF(OR(D269="",VLOOKUP(D269,CatCostInp!$E$2:$K$88,7,FALSE)=0),"",VLOOKUP(D269,CatCostInp!$E$2:$K$88,7,FALSE)),"")</f>
        <v/>
      </c>
      <c r="L269" s="30"/>
      <c r="M269" s="1" t="str">
        <f ca="1">IF(L269=Setup!$C$10,"Grant",IF(Pharmaceuticals!L269=Setup!$C$11,"Local",IF(Pharmaceuticals!L269=Setup!$C$12,"Other","")))</f>
        <v/>
      </c>
      <c r="N269" s="34"/>
      <c r="O269" s="148"/>
      <c r="P269" s="34"/>
      <c r="Q269" s="36" t="str">
        <f t="shared" si="133"/>
        <v/>
      </c>
      <c r="R269" s="35"/>
      <c r="S269" s="32" t="str">
        <f t="shared" si="134"/>
        <v/>
      </c>
      <c r="T269" s="34"/>
      <c r="U269" s="32" t="str">
        <f t="shared" si="135"/>
        <v/>
      </c>
      <c r="V269" s="34"/>
      <c r="W269" s="36" t="str">
        <f t="shared" si="136"/>
        <v/>
      </c>
      <c r="X269" s="36" t="str">
        <f t="shared" si="137"/>
        <v/>
      </c>
      <c r="Y269" s="36" t="str">
        <f t="shared" si="138"/>
        <v/>
      </c>
      <c r="Z269" s="55"/>
      <c r="AA269" s="37"/>
      <c r="AB269" s="148"/>
      <c r="AC269" s="34"/>
      <c r="AD269" s="32" t="str">
        <f t="shared" si="139"/>
        <v/>
      </c>
      <c r="AE269" s="35"/>
      <c r="AF269" s="32" t="str">
        <f t="shared" si="140"/>
        <v/>
      </c>
      <c r="AG269" s="35"/>
      <c r="AH269" s="32" t="str">
        <f t="shared" si="141"/>
        <v/>
      </c>
      <c r="AI269" s="34"/>
      <c r="AJ269" s="36" t="str">
        <f t="shared" si="142"/>
        <v/>
      </c>
      <c r="AK269" s="36" t="str">
        <f t="shared" si="143"/>
        <v/>
      </c>
      <c r="AL269" s="36" t="str">
        <f t="shared" si="144"/>
        <v/>
      </c>
      <c r="AM269" s="55"/>
      <c r="AN269" s="34"/>
      <c r="AO269" s="148"/>
      <c r="AP269" s="34"/>
      <c r="AQ269" s="32" t="str">
        <f t="shared" si="145"/>
        <v/>
      </c>
      <c r="AR269" s="34"/>
      <c r="AS269" s="32" t="str">
        <f t="shared" si="146"/>
        <v/>
      </c>
      <c r="AT269" s="34"/>
      <c r="AU269" s="32" t="str">
        <f t="shared" si="147"/>
        <v/>
      </c>
      <c r="AV269" s="34"/>
      <c r="AW269" s="36" t="str">
        <f t="shared" si="148"/>
        <v/>
      </c>
      <c r="AX269" s="36" t="str">
        <f t="shared" si="149"/>
        <v/>
      </c>
      <c r="AY269" s="36" t="str">
        <f t="shared" si="150"/>
        <v/>
      </c>
      <c r="AZ269" s="55"/>
      <c r="BA269" s="34"/>
      <c r="BB269" s="148"/>
      <c r="BC269" s="34"/>
      <c r="BD269" s="32" t="str">
        <f t="shared" si="151"/>
        <v/>
      </c>
      <c r="BE269" s="34"/>
      <c r="BF269" s="32" t="str">
        <f t="shared" si="152"/>
        <v/>
      </c>
      <c r="BG269" s="34"/>
      <c r="BH269" s="32" t="str">
        <f t="shared" si="153"/>
        <v/>
      </c>
      <c r="BI269" s="34"/>
      <c r="BJ269" s="36" t="str">
        <f t="shared" si="154"/>
        <v/>
      </c>
      <c r="BK269" s="36" t="str">
        <f t="shared" si="155"/>
        <v/>
      </c>
      <c r="BL269" s="36" t="str">
        <f t="shared" si="156"/>
        <v/>
      </c>
      <c r="BM269" s="55"/>
      <c r="BN269" s="36" t="str">
        <f t="shared" si="157"/>
        <v/>
      </c>
      <c r="BO269" s="36" t="str">
        <f t="shared" si="158"/>
        <v/>
      </c>
      <c r="BP269" s="31"/>
      <c r="BQ269" s="38"/>
      <c r="BS269" s="120" t="e">
        <f t="shared" ca="1" si="129"/>
        <v>#REF!</v>
      </c>
      <c r="BT269" s="120" t="e">
        <f t="shared" ca="1" si="130"/>
        <v>#VALUE!</v>
      </c>
    </row>
    <row r="270" spans="1:72" s="10" customFormat="1" ht="25" customHeight="1" x14ac:dyDescent="0.2">
      <c r="A270" s="52" t="str">
        <f>IFERROR(IF(#REF!&lt;&gt;"",A269+1,""),"")</f>
        <v/>
      </c>
      <c r="B270" s="157" t="e">
        <f>CONCATENATE(#REF!,"-",#REF!,"--",F270,"---",#REF!)</f>
        <v>#REF!</v>
      </c>
      <c r="C270" s="157" t="e">
        <f t="shared" ca="1" si="128"/>
        <v>#VALUE!</v>
      </c>
      <c r="D270" s="29"/>
      <c r="E270" s="155" t="e">
        <f t="shared" si="131"/>
        <v>#VALUE!</v>
      </c>
      <c r="F270" s="155" t="e">
        <f t="shared" si="132"/>
        <v>#VALUE!</v>
      </c>
      <c r="G270" s="126"/>
      <c r="H270" s="151" t="e">
        <f ca="1">VLOOKUP(G270,CatProd!B:G,6,FALSE)</f>
        <v>#N/A</v>
      </c>
      <c r="I270" s="127"/>
      <c r="J270" s="175" t="e">
        <f ca="1">VLOOKUP(CONCATENATE(H270,"-",I270),CatProdSpec!H:I,2,FALSE)</f>
        <v>#N/A</v>
      </c>
      <c r="K270" s="51" t="str">
        <f ca="1">IFERROR(IF(OR(D270="",VLOOKUP(D270,CatCostInp!$E$2:$K$88,7,FALSE)=0),"",VLOOKUP(D270,CatCostInp!$E$2:$K$88,7,FALSE)),"")</f>
        <v/>
      </c>
      <c r="L270" s="30"/>
      <c r="M270" s="1" t="str">
        <f ca="1">IF(L270=Setup!$C$10,"Grant",IF(Pharmaceuticals!L270=Setup!$C$11,"Local",IF(Pharmaceuticals!L270=Setup!$C$12,"Other","")))</f>
        <v/>
      </c>
      <c r="N270" s="34"/>
      <c r="O270" s="148"/>
      <c r="P270" s="34"/>
      <c r="Q270" s="36" t="str">
        <f t="shared" si="133"/>
        <v/>
      </c>
      <c r="R270" s="35"/>
      <c r="S270" s="32" t="str">
        <f t="shared" si="134"/>
        <v/>
      </c>
      <c r="T270" s="34"/>
      <c r="U270" s="32" t="str">
        <f t="shared" si="135"/>
        <v/>
      </c>
      <c r="V270" s="34"/>
      <c r="W270" s="36" t="str">
        <f t="shared" si="136"/>
        <v/>
      </c>
      <c r="X270" s="36" t="str">
        <f t="shared" si="137"/>
        <v/>
      </c>
      <c r="Y270" s="36" t="str">
        <f t="shared" si="138"/>
        <v/>
      </c>
      <c r="Z270" s="55"/>
      <c r="AA270" s="37"/>
      <c r="AB270" s="148"/>
      <c r="AC270" s="34"/>
      <c r="AD270" s="32" t="str">
        <f t="shared" si="139"/>
        <v/>
      </c>
      <c r="AE270" s="35"/>
      <c r="AF270" s="32" t="str">
        <f t="shared" si="140"/>
        <v/>
      </c>
      <c r="AG270" s="35"/>
      <c r="AH270" s="32" t="str">
        <f t="shared" si="141"/>
        <v/>
      </c>
      <c r="AI270" s="34"/>
      <c r="AJ270" s="36" t="str">
        <f t="shared" si="142"/>
        <v/>
      </c>
      <c r="AK270" s="36" t="str">
        <f t="shared" si="143"/>
        <v/>
      </c>
      <c r="AL270" s="36" t="str">
        <f t="shared" si="144"/>
        <v/>
      </c>
      <c r="AM270" s="55"/>
      <c r="AN270" s="34"/>
      <c r="AO270" s="148"/>
      <c r="AP270" s="34"/>
      <c r="AQ270" s="32" t="str">
        <f t="shared" si="145"/>
        <v/>
      </c>
      <c r="AR270" s="34"/>
      <c r="AS270" s="32" t="str">
        <f t="shared" si="146"/>
        <v/>
      </c>
      <c r="AT270" s="34"/>
      <c r="AU270" s="32" t="str">
        <f t="shared" si="147"/>
        <v/>
      </c>
      <c r="AV270" s="34"/>
      <c r="AW270" s="36" t="str">
        <f t="shared" si="148"/>
        <v/>
      </c>
      <c r="AX270" s="36" t="str">
        <f t="shared" si="149"/>
        <v/>
      </c>
      <c r="AY270" s="36" t="str">
        <f t="shared" si="150"/>
        <v/>
      </c>
      <c r="AZ270" s="55"/>
      <c r="BA270" s="34"/>
      <c r="BB270" s="148"/>
      <c r="BC270" s="34"/>
      <c r="BD270" s="32" t="str">
        <f t="shared" si="151"/>
        <v/>
      </c>
      <c r="BE270" s="34"/>
      <c r="BF270" s="32" t="str">
        <f t="shared" si="152"/>
        <v/>
      </c>
      <c r="BG270" s="34"/>
      <c r="BH270" s="32" t="str">
        <f t="shared" si="153"/>
        <v/>
      </c>
      <c r="BI270" s="34"/>
      <c r="BJ270" s="36" t="str">
        <f t="shared" si="154"/>
        <v/>
      </c>
      <c r="BK270" s="36" t="str">
        <f t="shared" si="155"/>
        <v/>
      </c>
      <c r="BL270" s="36" t="str">
        <f t="shared" si="156"/>
        <v/>
      </c>
      <c r="BM270" s="55"/>
      <c r="BN270" s="36" t="str">
        <f t="shared" si="157"/>
        <v/>
      </c>
      <c r="BO270" s="36" t="str">
        <f t="shared" si="158"/>
        <v/>
      </c>
      <c r="BP270" s="31"/>
      <c r="BQ270" s="38"/>
      <c r="BS270" s="120" t="e">
        <f t="shared" ca="1" si="129"/>
        <v>#REF!</v>
      </c>
      <c r="BT270" s="120" t="e">
        <f t="shared" ca="1" si="130"/>
        <v>#VALUE!</v>
      </c>
    </row>
    <row r="271" spans="1:72" s="10" customFormat="1" ht="25" customHeight="1" x14ac:dyDescent="0.2">
      <c r="A271" s="52" t="str">
        <f>IFERROR(IF(#REF!&lt;&gt;"",A270+1,""),"")</f>
        <v/>
      </c>
      <c r="B271" s="157" t="e">
        <f>CONCATENATE(#REF!,"-",#REF!,"--",F271,"---",#REF!)</f>
        <v>#REF!</v>
      </c>
      <c r="C271" s="157" t="e">
        <f t="shared" ca="1" si="128"/>
        <v>#VALUE!</v>
      </c>
      <c r="D271" s="29"/>
      <c r="E271" s="155" t="e">
        <f t="shared" si="131"/>
        <v>#VALUE!</v>
      </c>
      <c r="F271" s="155" t="e">
        <f t="shared" si="132"/>
        <v>#VALUE!</v>
      </c>
      <c r="G271" s="126"/>
      <c r="H271" s="151" t="e">
        <f ca="1">VLOOKUP(G271,CatProd!B:G,6,FALSE)</f>
        <v>#N/A</v>
      </c>
      <c r="I271" s="127"/>
      <c r="J271" s="175" t="e">
        <f ca="1">VLOOKUP(CONCATENATE(H271,"-",I271),CatProdSpec!H:I,2,FALSE)</f>
        <v>#N/A</v>
      </c>
      <c r="K271" s="51" t="str">
        <f ca="1">IFERROR(IF(OR(D271="",VLOOKUP(D271,CatCostInp!$E$2:$K$88,7,FALSE)=0),"",VLOOKUP(D271,CatCostInp!$E$2:$K$88,7,FALSE)),"")</f>
        <v/>
      </c>
      <c r="L271" s="30"/>
      <c r="M271" s="1" t="str">
        <f ca="1">IF(L271=Setup!$C$10,"Grant",IF(Pharmaceuticals!L271=Setup!$C$11,"Local",IF(Pharmaceuticals!L271=Setup!$C$12,"Other","")))</f>
        <v/>
      </c>
      <c r="N271" s="34"/>
      <c r="O271" s="148"/>
      <c r="P271" s="34"/>
      <c r="Q271" s="36" t="str">
        <f t="shared" si="133"/>
        <v/>
      </c>
      <c r="R271" s="35"/>
      <c r="S271" s="32" t="str">
        <f t="shared" si="134"/>
        <v/>
      </c>
      <c r="T271" s="34"/>
      <c r="U271" s="32" t="str">
        <f t="shared" si="135"/>
        <v/>
      </c>
      <c r="V271" s="34"/>
      <c r="W271" s="36" t="str">
        <f t="shared" si="136"/>
        <v/>
      </c>
      <c r="X271" s="36" t="str">
        <f t="shared" si="137"/>
        <v/>
      </c>
      <c r="Y271" s="36" t="str">
        <f t="shared" si="138"/>
        <v/>
      </c>
      <c r="Z271" s="55"/>
      <c r="AA271" s="37"/>
      <c r="AB271" s="148"/>
      <c r="AC271" s="34"/>
      <c r="AD271" s="32" t="str">
        <f t="shared" si="139"/>
        <v/>
      </c>
      <c r="AE271" s="35"/>
      <c r="AF271" s="32" t="str">
        <f t="shared" si="140"/>
        <v/>
      </c>
      <c r="AG271" s="35"/>
      <c r="AH271" s="32" t="str">
        <f t="shared" si="141"/>
        <v/>
      </c>
      <c r="AI271" s="34"/>
      <c r="AJ271" s="36" t="str">
        <f t="shared" si="142"/>
        <v/>
      </c>
      <c r="AK271" s="36" t="str">
        <f t="shared" si="143"/>
        <v/>
      </c>
      <c r="AL271" s="36" t="str">
        <f t="shared" si="144"/>
        <v/>
      </c>
      <c r="AM271" s="55"/>
      <c r="AN271" s="34"/>
      <c r="AO271" s="148"/>
      <c r="AP271" s="34"/>
      <c r="AQ271" s="32" t="str">
        <f t="shared" si="145"/>
        <v/>
      </c>
      <c r="AR271" s="34"/>
      <c r="AS271" s="32" t="str">
        <f t="shared" si="146"/>
        <v/>
      </c>
      <c r="AT271" s="34"/>
      <c r="AU271" s="32" t="str">
        <f t="shared" si="147"/>
        <v/>
      </c>
      <c r="AV271" s="34"/>
      <c r="AW271" s="36" t="str">
        <f t="shared" si="148"/>
        <v/>
      </c>
      <c r="AX271" s="36" t="str">
        <f t="shared" si="149"/>
        <v/>
      </c>
      <c r="AY271" s="36" t="str">
        <f t="shared" si="150"/>
        <v/>
      </c>
      <c r="AZ271" s="55"/>
      <c r="BA271" s="34"/>
      <c r="BB271" s="148"/>
      <c r="BC271" s="34"/>
      <c r="BD271" s="32" t="str">
        <f t="shared" si="151"/>
        <v/>
      </c>
      <c r="BE271" s="34"/>
      <c r="BF271" s="32" t="str">
        <f t="shared" si="152"/>
        <v/>
      </c>
      <c r="BG271" s="34"/>
      <c r="BH271" s="32" t="str">
        <f t="shared" si="153"/>
        <v/>
      </c>
      <c r="BI271" s="34"/>
      <c r="BJ271" s="36" t="str">
        <f t="shared" si="154"/>
        <v/>
      </c>
      <c r="BK271" s="36" t="str">
        <f t="shared" si="155"/>
        <v/>
      </c>
      <c r="BL271" s="36" t="str">
        <f t="shared" si="156"/>
        <v/>
      </c>
      <c r="BM271" s="55"/>
      <c r="BN271" s="36" t="str">
        <f t="shared" si="157"/>
        <v/>
      </c>
      <c r="BO271" s="36" t="str">
        <f t="shared" si="158"/>
        <v/>
      </c>
      <c r="BP271" s="31"/>
      <c r="BQ271" s="38"/>
      <c r="BS271" s="120" t="e">
        <f t="shared" ca="1" si="129"/>
        <v>#REF!</v>
      </c>
      <c r="BT271" s="120" t="e">
        <f t="shared" ca="1" si="130"/>
        <v>#VALUE!</v>
      </c>
    </row>
    <row r="272" spans="1:72" s="10" customFormat="1" ht="25" customHeight="1" x14ac:dyDescent="0.2">
      <c r="A272" s="52" t="str">
        <f>IFERROR(IF(#REF!&lt;&gt;"",A271+1,""),"")</f>
        <v/>
      </c>
      <c r="B272" s="157" t="e">
        <f>CONCATENATE(#REF!,"-",#REF!,"--",F272,"---",#REF!)</f>
        <v>#REF!</v>
      </c>
      <c r="C272" s="157" t="e">
        <f t="shared" ca="1" si="128"/>
        <v>#VALUE!</v>
      </c>
      <c r="D272" s="29"/>
      <c r="E272" s="155" t="e">
        <f t="shared" si="131"/>
        <v>#VALUE!</v>
      </c>
      <c r="F272" s="155" t="e">
        <f t="shared" si="132"/>
        <v>#VALUE!</v>
      </c>
      <c r="G272" s="126"/>
      <c r="H272" s="151" t="e">
        <f ca="1">VLOOKUP(G272,CatProd!B:G,6,FALSE)</f>
        <v>#N/A</v>
      </c>
      <c r="I272" s="127"/>
      <c r="J272" s="175" t="e">
        <f ca="1">VLOOKUP(CONCATENATE(H272,"-",I272),CatProdSpec!H:I,2,FALSE)</f>
        <v>#N/A</v>
      </c>
      <c r="K272" s="51" t="str">
        <f ca="1">IFERROR(IF(OR(D272="",VLOOKUP(D272,CatCostInp!$E$2:$K$88,7,FALSE)=0),"",VLOOKUP(D272,CatCostInp!$E$2:$K$88,7,FALSE)),"")</f>
        <v/>
      </c>
      <c r="L272" s="30"/>
      <c r="M272" s="1" t="str">
        <f ca="1">IF(L272=Setup!$C$10,"Grant",IF(Pharmaceuticals!L272=Setup!$C$11,"Local",IF(Pharmaceuticals!L272=Setup!$C$12,"Other","")))</f>
        <v/>
      </c>
      <c r="N272" s="34"/>
      <c r="O272" s="148"/>
      <c r="P272" s="34"/>
      <c r="Q272" s="36" t="str">
        <f t="shared" si="133"/>
        <v/>
      </c>
      <c r="R272" s="35"/>
      <c r="S272" s="32" t="str">
        <f t="shared" si="134"/>
        <v/>
      </c>
      <c r="T272" s="34"/>
      <c r="U272" s="32" t="str">
        <f t="shared" si="135"/>
        <v/>
      </c>
      <c r="V272" s="34"/>
      <c r="W272" s="36" t="str">
        <f t="shared" si="136"/>
        <v/>
      </c>
      <c r="X272" s="36" t="str">
        <f t="shared" si="137"/>
        <v/>
      </c>
      <c r="Y272" s="36" t="str">
        <f t="shared" si="138"/>
        <v/>
      </c>
      <c r="Z272" s="55"/>
      <c r="AA272" s="37"/>
      <c r="AB272" s="148"/>
      <c r="AC272" s="34"/>
      <c r="AD272" s="32" t="str">
        <f t="shared" si="139"/>
        <v/>
      </c>
      <c r="AE272" s="35"/>
      <c r="AF272" s="32" t="str">
        <f t="shared" si="140"/>
        <v/>
      </c>
      <c r="AG272" s="35"/>
      <c r="AH272" s="32" t="str">
        <f t="shared" si="141"/>
        <v/>
      </c>
      <c r="AI272" s="34"/>
      <c r="AJ272" s="36" t="str">
        <f t="shared" si="142"/>
        <v/>
      </c>
      <c r="AK272" s="36" t="str">
        <f t="shared" si="143"/>
        <v/>
      </c>
      <c r="AL272" s="36" t="str">
        <f t="shared" si="144"/>
        <v/>
      </c>
      <c r="AM272" s="55"/>
      <c r="AN272" s="34"/>
      <c r="AO272" s="148"/>
      <c r="AP272" s="34"/>
      <c r="AQ272" s="32" t="str">
        <f t="shared" si="145"/>
        <v/>
      </c>
      <c r="AR272" s="34"/>
      <c r="AS272" s="32" t="str">
        <f t="shared" si="146"/>
        <v/>
      </c>
      <c r="AT272" s="34"/>
      <c r="AU272" s="32" t="str">
        <f t="shared" si="147"/>
        <v/>
      </c>
      <c r="AV272" s="34"/>
      <c r="AW272" s="36" t="str">
        <f t="shared" si="148"/>
        <v/>
      </c>
      <c r="AX272" s="36" t="str">
        <f t="shared" si="149"/>
        <v/>
      </c>
      <c r="AY272" s="36" t="str">
        <f t="shared" si="150"/>
        <v/>
      </c>
      <c r="AZ272" s="55"/>
      <c r="BA272" s="34"/>
      <c r="BB272" s="148"/>
      <c r="BC272" s="34"/>
      <c r="BD272" s="32" t="str">
        <f t="shared" si="151"/>
        <v/>
      </c>
      <c r="BE272" s="34"/>
      <c r="BF272" s="32" t="str">
        <f t="shared" si="152"/>
        <v/>
      </c>
      <c r="BG272" s="34"/>
      <c r="BH272" s="32" t="str">
        <f t="shared" si="153"/>
        <v/>
      </c>
      <c r="BI272" s="34"/>
      <c r="BJ272" s="36" t="str">
        <f t="shared" si="154"/>
        <v/>
      </c>
      <c r="BK272" s="36" t="str">
        <f t="shared" si="155"/>
        <v/>
      </c>
      <c r="BL272" s="36" t="str">
        <f t="shared" si="156"/>
        <v/>
      </c>
      <c r="BM272" s="55"/>
      <c r="BN272" s="36" t="str">
        <f t="shared" si="157"/>
        <v/>
      </c>
      <c r="BO272" s="36" t="str">
        <f t="shared" si="158"/>
        <v/>
      </c>
      <c r="BP272" s="31"/>
      <c r="BQ272" s="38"/>
      <c r="BS272" s="120" t="e">
        <f t="shared" ca="1" si="129"/>
        <v>#REF!</v>
      </c>
      <c r="BT272" s="120" t="e">
        <f t="shared" ca="1" si="130"/>
        <v>#VALUE!</v>
      </c>
    </row>
    <row r="273" spans="1:72" s="10" customFormat="1" ht="25" customHeight="1" x14ac:dyDescent="0.2">
      <c r="A273" s="52" t="str">
        <f>IFERROR(IF(#REF!&lt;&gt;"",A272+1,""),"")</f>
        <v/>
      </c>
      <c r="B273" s="157" t="e">
        <f>CONCATENATE(#REF!,"-",#REF!,"--",F273,"---",#REF!)</f>
        <v>#REF!</v>
      </c>
      <c r="C273" s="157" t="e">
        <f t="shared" ca="1" si="128"/>
        <v>#VALUE!</v>
      </c>
      <c r="D273" s="29"/>
      <c r="E273" s="155" t="e">
        <f t="shared" si="131"/>
        <v>#VALUE!</v>
      </c>
      <c r="F273" s="155" t="e">
        <f t="shared" si="132"/>
        <v>#VALUE!</v>
      </c>
      <c r="G273" s="126"/>
      <c r="H273" s="151" t="e">
        <f ca="1">VLOOKUP(G273,CatProd!B:G,6,FALSE)</f>
        <v>#N/A</v>
      </c>
      <c r="I273" s="127"/>
      <c r="J273" s="175" t="e">
        <f ca="1">VLOOKUP(CONCATENATE(H273,"-",I273),CatProdSpec!H:I,2,FALSE)</f>
        <v>#N/A</v>
      </c>
      <c r="K273" s="51" t="str">
        <f ca="1">IFERROR(IF(OR(D273="",VLOOKUP(D273,CatCostInp!$E$2:$K$88,7,FALSE)=0),"",VLOOKUP(D273,CatCostInp!$E$2:$K$88,7,FALSE)),"")</f>
        <v/>
      </c>
      <c r="L273" s="30"/>
      <c r="M273" s="1" t="str">
        <f ca="1">IF(L273=Setup!$C$10,"Grant",IF(Pharmaceuticals!L273=Setup!$C$11,"Local",IF(Pharmaceuticals!L273=Setup!$C$12,"Other","")))</f>
        <v/>
      </c>
      <c r="N273" s="34"/>
      <c r="O273" s="148"/>
      <c r="P273" s="34"/>
      <c r="Q273" s="36" t="str">
        <f t="shared" si="133"/>
        <v/>
      </c>
      <c r="R273" s="35"/>
      <c r="S273" s="32" t="str">
        <f t="shared" si="134"/>
        <v/>
      </c>
      <c r="T273" s="34"/>
      <c r="U273" s="32" t="str">
        <f t="shared" si="135"/>
        <v/>
      </c>
      <c r="V273" s="34"/>
      <c r="W273" s="36" t="str">
        <f t="shared" si="136"/>
        <v/>
      </c>
      <c r="X273" s="36" t="str">
        <f t="shared" si="137"/>
        <v/>
      </c>
      <c r="Y273" s="36" t="str">
        <f t="shared" si="138"/>
        <v/>
      </c>
      <c r="Z273" s="55"/>
      <c r="AA273" s="37"/>
      <c r="AB273" s="148"/>
      <c r="AC273" s="34"/>
      <c r="AD273" s="32" t="str">
        <f t="shared" si="139"/>
        <v/>
      </c>
      <c r="AE273" s="35"/>
      <c r="AF273" s="32" t="str">
        <f t="shared" si="140"/>
        <v/>
      </c>
      <c r="AG273" s="35"/>
      <c r="AH273" s="32" t="str">
        <f t="shared" si="141"/>
        <v/>
      </c>
      <c r="AI273" s="34"/>
      <c r="AJ273" s="36" t="str">
        <f t="shared" si="142"/>
        <v/>
      </c>
      <c r="AK273" s="36" t="str">
        <f t="shared" si="143"/>
        <v/>
      </c>
      <c r="AL273" s="36" t="str">
        <f t="shared" si="144"/>
        <v/>
      </c>
      <c r="AM273" s="55"/>
      <c r="AN273" s="34"/>
      <c r="AO273" s="148"/>
      <c r="AP273" s="34"/>
      <c r="AQ273" s="32" t="str">
        <f t="shared" si="145"/>
        <v/>
      </c>
      <c r="AR273" s="34"/>
      <c r="AS273" s="32" t="str">
        <f t="shared" si="146"/>
        <v/>
      </c>
      <c r="AT273" s="34"/>
      <c r="AU273" s="32" t="str">
        <f t="shared" si="147"/>
        <v/>
      </c>
      <c r="AV273" s="34"/>
      <c r="AW273" s="36" t="str">
        <f t="shared" si="148"/>
        <v/>
      </c>
      <c r="AX273" s="36" t="str">
        <f t="shared" si="149"/>
        <v/>
      </c>
      <c r="AY273" s="36" t="str">
        <f t="shared" si="150"/>
        <v/>
      </c>
      <c r="AZ273" s="55"/>
      <c r="BA273" s="34"/>
      <c r="BB273" s="148"/>
      <c r="BC273" s="34"/>
      <c r="BD273" s="32" t="str">
        <f t="shared" si="151"/>
        <v/>
      </c>
      <c r="BE273" s="34"/>
      <c r="BF273" s="32" t="str">
        <f t="shared" si="152"/>
        <v/>
      </c>
      <c r="BG273" s="34"/>
      <c r="BH273" s="32" t="str">
        <f t="shared" si="153"/>
        <v/>
      </c>
      <c r="BI273" s="34"/>
      <c r="BJ273" s="36" t="str">
        <f t="shared" si="154"/>
        <v/>
      </c>
      <c r="BK273" s="36" t="str">
        <f t="shared" si="155"/>
        <v/>
      </c>
      <c r="BL273" s="36" t="str">
        <f t="shared" si="156"/>
        <v/>
      </c>
      <c r="BM273" s="55"/>
      <c r="BN273" s="36" t="str">
        <f t="shared" si="157"/>
        <v/>
      </c>
      <c r="BO273" s="36" t="str">
        <f t="shared" si="158"/>
        <v/>
      </c>
      <c r="BP273" s="31"/>
      <c r="BQ273" s="38"/>
      <c r="BS273" s="120" t="e">
        <f t="shared" ca="1" si="129"/>
        <v>#REF!</v>
      </c>
      <c r="BT273" s="120" t="e">
        <f t="shared" ca="1" si="130"/>
        <v>#VALUE!</v>
      </c>
    </row>
    <row r="274" spans="1:72" s="10" customFormat="1" ht="25" customHeight="1" x14ac:dyDescent="0.2">
      <c r="A274" s="52" t="str">
        <f>IFERROR(IF(#REF!&lt;&gt;"",A273+1,""),"")</f>
        <v/>
      </c>
      <c r="B274" s="157" t="e">
        <f>CONCATENATE(#REF!,"-",#REF!,"--",F274,"---",#REF!)</f>
        <v>#REF!</v>
      </c>
      <c r="C274" s="157" t="e">
        <f t="shared" ca="1" si="128"/>
        <v>#VALUE!</v>
      </c>
      <c r="D274" s="29"/>
      <c r="E274" s="155" t="e">
        <f t="shared" si="131"/>
        <v>#VALUE!</v>
      </c>
      <c r="F274" s="155" t="e">
        <f t="shared" si="132"/>
        <v>#VALUE!</v>
      </c>
      <c r="G274" s="126"/>
      <c r="H274" s="151" t="e">
        <f ca="1">VLOOKUP(G274,CatProd!B:G,6,FALSE)</f>
        <v>#N/A</v>
      </c>
      <c r="I274" s="127"/>
      <c r="J274" s="175" t="e">
        <f ca="1">VLOOKUP(CONCATENATE(H274,"-",I274),CatProdSpec!H:I,2,FALSE)</f>
        <v>#N/A</v>
      </c>
      <c r="K274" s="51" t="str">
        <f ca="1">IFERROR(IF(OR(D274="",VLOOKUP(D274,CatCostInp!$E$2:$K$88,7,FALSE)=0),"",VLOOKUP(D274,CatCostInp!$E$2:$K$88,7,FALSE)),"")</f>
        <v/>
      </c>
      <c r="L274" s="30"/>
      <c r="M274" s="1" t="str">
        <f ca="1">IF(L274=Setup!$C$10,"Grant",IF(Pharmaceuticals!L274=Setup!$C$11,"Local",IF(Pharmaceuticals!L274=Setup!$C$12,"Other","")))</f>
        <v/>
      </c>
      <c r="N274" s="34"/>
      <c r="O274" s="148"/>
      <c r="P274" s="34"/>
      <c r="Q274" s="36" t="str">
        <f t="shared" si="133"/>
        <v/>
      </c>
      <c r="R274" s="35"/>
      <c r="S274" s="32" t="str">
        <f t="shared" si="134"/>
        <v/>
      </c>
      <c r="T274" s="34"/>
      <c r="U274" s="32" t="str">
        <f t="shared" si="135"/>
        <v/>
      </c>
      <c r="V274" s="34"/>
      <c r="W274" s="36" t="str">
        <f t="shared" si="136"/>
        <v/>
      </c>
      <c r="X274" s="36" t="str">
        <f t="shared" si="137"/>
        <v/>
      </c>
      <c r="Y274" s="36" t="str">
        <f t="shared" si="138"/>
        <v/>
      </c>
      <c r="Z274" s="55"/>
      <c r="AA274" s="37"/>
      <c r="AB274" s="148"/>
      <c r="AC274" s="34"/>
      <c r="AD274" s="32" t="str">
        <f t="shared" si="139"/>
        <v/>
      </c>
      <c r="AE274" s="35"/>
      <c r="AF274" s="32" t="str">
        <f t="shared" si="140"/>
        <v/>
      </c>
      <c r="AG274" s="35"/>
      <c r="AH274" s="32" t="str">
        <f t="shared" si="141"/>
        <v/>
      </c>
      <c r="AI274" s="34"/>
      <c r="AJ274" s="36" t="str">
        <f t="shared" si="142"/>
        <v/>
      </c>
      <c r="AK274" s="36" t="str">
        <f t="shared" si="143"/>
        <v/>
      </c>
      <c r="AL274" s="36" t="str">
        <f t="shared" si="144"/>
        <v/>
      </c>
      <c r="AM274" s="55"/>
      <c r="AN274" s="34"/>
      <c r="AO274" s="148"/>
      <c r="AP274" s="34"/>
      <c r="AQ274" s="32" t="str">
        <f t="shared" si="145"/>
        <v/>
      </c>
      <c r="AR274" s="34"/>
      <c r="AS274" s="32" t="str">
        <f t="shared" si="146"/>
        <v/>
      </c>
      <c r="AT274" s="34"/>
      <c r="AU274" s="32" t="str">
        <f t="shared" si="147"/>
        <v/>
      </c>
      <c r="AV274" s="34"/>
      <c r="AW274" s="36" t="str">
        <f t="shared" si="148"/>
        <v/>
      </c>
      <c r="AX274" s="36" t="str">
        <f t="shared" si="149"/>
        <v/>
      </c>
      <c r="AY274" s="36" t="str">
        <f t="shared" si="150"/>
        <v/>
      </c>
      <c r="AZ274" s="55"/>
      <c r="BA274" s="34"/>
      <c r="BB274" s="148"/>
      <c r="BC274" s="34"/>
      <c r="BD274" s="32" t="str">
        <f t="shared" si="151"/>
        <v/>
      </c>
      <c r="BE274" s="34"/>
      <c r="BF274" s="32" t="str">
        <f t="shared" si="152"/>
        <v/>
      </c>
      <c r="BG274" s="34"/>
      <c r="BH274" s="32" t="str">
        <f t="shared" si="153"/>
        <v/>
      </c>
      <c r="BI274" s="34"/>
      <c r="BJ274" s="36" t="str">
        <f t="shared" si="154"/>
        <v/>
      </c>
      <c r="BK274" s="36" t="str">
        <f t="shared" si="155"/>
        <v/>
      </c>
      <c r="BL274" s="36" t="str">
        <f t="shared" si="156"/>
        <v/>
      </c>
      <c r="BM274" s="55"/>
      <c r="BN274" s="36" t="str">
        <f t="shared" si="157"/>
        <v/>
      </c>
      <c r="BO274" s="36" t="str">
        <f t="shared" si="158"/>
        <v/>
      </c>
      <c r="BP274" s="31"/>
      <c r="BQ274" s="38"/>
      <c r="BS274" s="120" t="e">
        <f t="shared" ca="1" si="129"/>
        <v>#REF!</v>
      </c>
      <c r="BT274" s="120" t="e">
        <f t="shared" ca="1" si="130"/>
        <v>#VALUE!</v>
      </c>
    </row>
    <row r="275" spans="1:72" s="10" customFormat="1" ht="25" customHeight="1" x14ac:dyDescent="0.2">
      <c r="A275" s="52" t="str">
        <f>IFERROR(IF(#REF!&lt;&gt;"",A274+1,""),"")</f>
        <v/>
      </c>
      <c r="B275" s="157" t="e">
        <f>CONCATENATE(#REF!,"-",#REF!,"--",F275,"---",#REF!)</f>
        <v>#REF!</v>
      </c>
      <c r="C275" s="157" t="e">
        <f t="shared" ca="1" si="128"/>
        <v>#VALUE!</v>
      </c>
      <c r="D275" s="29"/>
      <c r="E275" s="155" t="e">
        <f t="shared" si="131"/>
        <v>#VALUE!</v>
      </c>
      <c r="F275" s="155" t="e">
        <f t="shared" si="132"/>
        <v>#VALUE!</v>
      </c>
      <c r="G275" s="126"/>
      <c r="H275" s="151" t="e">
        <f ca="1">VLOOKUP(G275,CatProd!B:G,6,FALSE)</f>
        <v>#N/A</v>
      </c>
      <c r="I275" s="127"/>
      <c r="J275" s="175" t="e">
        <f ca="1">VLOOKUP(CONCATENATE(H275,"-",I275),CatProdSpec!H:I,2,FALSE)</f>
        <v>#N/A</v>
      </c>
      <c r="K275" s="51" t="str">
        <f ca="1">IFERROR(IF(OR(D275="",VLOOKUP(D275,CatCostInp!$E$2:$K$88,7,FALSE)=0),"",VLOOKUP(D275,CatCostInp!$E$2:$K$88,7,FALSE)),"")</f>
        <v/>
      </c>
      <c r="L275" s="30"/>
      <c r="M275" s="1" t="str">
        <f ca="1">IF(L275=Setup!$C$10,"Grant",IF(Pharmaceuticals!L275=Setup!$C$11,"Local",IF(Pharmaceuticals!L275=Setup!$C$12,"Other","")))</f>
        <v/>
      </c>
      <c r="N275" s="34"/>
      <c r="O275" s="148"/>
      <c r="P275" s="34"/>
      <c r="Q275" s="36" t="str">
        <f t="shared" si="133"/>
        <v/>
      </c>
      <c r="R275" s="35"/>
      <c r="S275" s="32" t="str">
        <f t="shared" si="134"/>
        <v/>
      </c>
      <c r="T275" s="34"/>
      <c r="U275" s="32" t="str">
        <f t="shared" si="135"/>
        <v/>
      </c>
      <c r="V275" s="34"/>
      <c r="W275" s="36" t="str">
        <f t="shared" si="136"/>
        <v/>
      </c>
      <c r="X275" s="36" t="str">
        <f t="shared" si="137"/>
        <v/>
      </c>
      <c r="Y275" s="36" t="str">
        <f t="shared" si="138"/>
        <v/>
      </c>
      <c r="Z275" s="55"/>
      <c r="AA275" s="37"/>
      <c r="AB275" s="148"/>
      <c r="AC275" s="34"/>
      <c r="AD275" s="32" t="str">
        <f t="shared" si="139"/>
        <v/>
      </c>
      <c r="AE275" s="35"/>
      <c r="AF275" s="32" t="str">
        <f t="shared" si="140"/>
        <v/>
      </c>
      <c r="AG275" s="35"/>
      <c r="AH275" s="32" t="str">
        <f t="shared" si="141"/>
        <v/>
      </c>
      <c r="AI275" s="34"/>
      <c r="AJ275" s="36" t="str">
        <f t="shared" si="142"/>
        <v/>
      </c>
      <c r="AK275" s="36" t="str">
        <f t="shared" si="143"/>
        <v/>
      </c>
      <c r="AL275" s="36" t="str">
        <f t="shared" si="144"/>
        <v/>
      </c>
      <c r="AM275" s="55"/>
      <c r="AN275" s="34"/>
      <c r="AO275" s="148"/>
      <c r="AP275" s="34"/>
      <c r="AQ275" s="32" t="str">
        <f t="shared" si="145"/>
        <v/>
      </c>
      <c r="AR275" s="34"/>
      <c r="AS275" s="32" t="str">
        <f t="shared" si="146"/>
        <v/>
      </c>
      <c r="AT275" s="34"/>
      <c r="AU275" s="32" t="str">
        <f t="shared" si="147"/>
        <v/>
      </c>
      <c r="AV275" s="34"/>
      <c r="AW275" s="36" t="str">
        <f t="shared" si="148"/>
        <v/>
      </c>
      <c r="AX275" s="36" t="str">
        <f t="shared" si="149"/>
        <v/>
      </c>
      <c r="AY275" s="36" t="str">
        <f t="shared" si="150"/>
        <v/>
      </c>
      <c r="AZ275" s="55"/>
      <c r="BA275" s="34"/>
      <c r="BB275" s="148"/>
      <c r="BC275" s="34"/>
      <c r="BD275" s="32" t="str">
        <f t="shared" si="151"/>
        <v/>
      </c>
      <c r="BE275" s="34"/>
      <c r="BF275" s="32" t="str">
        <f t="shared" si="152"/>
        <v/>
      </c>
      <c r="BG275" s="34"/>
      <c r="BH275" s="32" t="str">
        <f t="shared" si="153"/>
        <v/>
      </c>
      <c r="BI275" s="34"/>
      <c r="BJ275" s="36" t="str">
        <f t="shared" si="154"/>
        <v/>
      </c>
      <c r="BK275" s="36" t="str">
        <f t="shared" si="155"/>
        <v/>
      </c>
      <c r="BL275" s="36" t="str">
        <f t="shared" si="156"/>
        <v/>
      </c>
      <c r="BM275" s="55"/>
      <c r="BN275" s="36" t="str">
        <f t="shared" si="157"/>
        <v/>
      </c>
      <c r="BO275" s="36" t="str">
        <f t="shared" si="158"/>
        <v/>
      </c>
      <c r="BP275" s="31"/>
      <c r="BQ275" s="38"/>
      <c r="BS275" s="120" t="e">
        <f t="shared" ca="1" si="129"/>
        <v>#REF!</v>
      </c>
      <c r="BT275" s="120" t="e">
        <f t="shared" ca="1" si="130"/>
        <v>#VALUE!</v>
      </c>
    </row>
    <row r="276" spans="1:72" s="10" customFormat="1" ht="25" customHeight="1" x14ac:dyDescent="0.2">
      <c r="A276" s="52" t="str">
        <f>IFERROR(IF(#REF!&lt;&gt;"",A275+1,""),"")</f>
        <v/>
      </c>
      <c r="B276" s="157" t="e">
        <f>CONCATENATE(#REF!,"-",#REF!,"--",F276,"---",#REF!)</f>
        <v>#REF!</v>
      </c>
      <c r="C276" s="157" t="e">
        <f t="shared" ca="1" si="128"/>
        <v>#VALUE!</v>
      </c>
      <c r="D276" s="29"/>
      <c r="E276" s="155" t="e">
        <f t="shared" si="131"/>
        <v>#VALUE!</v>
      </c>
      <c r="F276" s="155" t="e">
        <f t="shared" si="132"/>
        <v>#VALUE!</v>
      </c>
      <c r="G276" s="126"/>
      <c r="H276" s="151" t="e">
        <f ca="1">VLOOKUP(G276,CatProd!B:G,6,FALSE)</f>
        <v>#N/A</v>
      </c>
      <c r="I276" s="127"/>
      <c r="J276" s="175" t="e">
        <f ca="1">VLOOKUP(CONCATENATE(H276,"-",I276),CatProdSpec!H:I,2,FALSE)</f>
        <v>#N/A</v>
      </c>
      <c r="K276" s="51" t="str">
        <f ca="1">IFERROR(IF(OR(D276="",VLOOKUP(D276,CatCostInp!$E$2:$K$88,7,FALSE)=0),"",VLOOKUP(D276,CatCostInp!$E$2:$K$88,7,FALSE)),"")</f>
        <v/>
      </c>
      <c r="L276" s="30"/>
      <c r="M276" s="1" t="str">
        <f ca="1">IF(L276=Setup!$C$10,"Grant",IF(Pharmaceuticals!L276=Setup!$C$11,"Local",IF(Pharmaceuticals!L276=Setup!$C$12,"Other","")))</f>
        <v/>
      </c>
      <c r="N276" s="34"/>
      <c r="O276" s="148"/>
      <c r="P276" s="34"/>
      <c r="Q276" s="36" t="str">
        <f t="shared" si="133"/>
        <v/>
      </c>
      <c r="R276" s="35"/>
      <c r="S276" s="32" t="str">
        <f t="shared" si="134"/>
        <v/>
      </c>
      <c r="T276" s="34"/>
      <c r="U276" s="32" t="str">
        <f t="shared" si="135"/>
        <v/>
      </c>
      <c r="V276" s="34"/>
      <c r="W276" s="36" t="str">
        <f t="shared" si="136"/>
        <v/>
      </c>
      <c r="X276" s="36" t="str">
        <f t="shared" si="137"/>
        <v/>
      </c>
      <c r="Y276" s="36" t="str">
        <f t="shared" si="138"/>
        <v/>
      </c>
      <c r="Z276" s="55"/>
      <c r="AA276" s="37"/>
      <c r="AB276" s="148"/>
      <c r="AC276" s="34"/>
      <c r="AD276" s="32" t="str">
        <f t="shared" si="139"/>
        <v/>
      </c>
      <c r="AE276" s="35"/>
      <c r="AF276" s="32" t="str">
        <f t="shared" si="140"/>
        <v/>
      </c>
      <c r="AG276" s="35"/>
      <c r="AH276" s="32" t="str">
        <f t="shared" si="141"/>
        <v/>
      </c>
      <c r="AI276" s="34"/>
      <c r="AJ276" s="36" t="str">
        <f t="shared" si="142"/>
        <v/>
      </c>
      <c r="AK276" s="36" t="str">
        <f t="shared" si="143"/>
        <v/>
      </c>
      <c r="AL276" s="36" t="str">
        <f t="shared" si="144"/>
        <v/>
      </c>
      <c r="AM276" s="55"/>
      <c r="AN276" s="34"/>
      <c r="AO276" s="148"/>
      <c r="AP276" s="34"/>
      <c r="AQ276" s="32" t="str">
        <f t="shared" si="145"/>
        <v/>
      </c>
      <c r="AR276" s="34"/>
      <c r="AS276" s="32" t="str">
        <f t="shared" si="146"/>
        <v/>
      </c>
      <c r="AT276" s="34"/>
      <c r="AU276" s="32" t="str">
        <f t="shared" si="147"/>
        <v/>
      </c>
      <c r="AV276" s="34"/>
      <c r="AW276" s="36" t="str">
        <f t="shared" si="148"/>
        <v/>
      </c>
      <c r="AX276" s="36" t="str">
        <f t="shared" si="149"/>
        <v/>
      </c>
      <c r="AY276" s="36" t="str">
        <f t="shared" si="150"/>
        <v/>
      </c>
      <c r="AZ276" s="55"/>
      <c r="BA276" s="34"/>
      <c r="BB276" s="148"/>
      <c r="BC276" s="34"/>
      <c r="BD276" s="32" t="str">
        <f t="shared" si="151"/>
        <v/>
      </c>
      <c r="BE276" s="34"/>
      <c r="BF276" s="32" t="str">
        <f t="shared" si="152"/>
        <v/>
      </c>
      <c r="BG276" s="34"/>
      <c r="BH276" s="32" t="str">
        <f t="shared" si="153"/>
        <v/>
      </c>
      <c r="BI276" s="34"/>
      <c r="BJ276" s="36" t="str">
        <f t="shared" si="154"/>
        <v/>
      </c>
      <c r="BK276" s="36" t="str">
        <f t="shared" si="155"/>
        <v/>
      </c>
      <c r="BL276" s="36" t="str">
        <f t="shared" si="156"/>
        <v/>
      </c>
      <c r="BM276" s="55"/>
      <c r="BN276" s="36" t="str">
        <f t="shared" si="157"/>
        <v/>
      </c>
      <c r="BO276" s="36" t="str">
        <f t="shared" si="158"/>
        <v/>
      </c>
      <c r="BP276" s="31"/>
      <c r="BQ276" s="38"/>
      <c r="BS276" s="120" t="e">
        <f t="shared" ca="1" si="129"/>
        <v>#REF!</v>
      </c>
      <c r="BT276" s="120" t="e">
        <f t="shared" ca="1" si="130"/>
        <v>#VALUE!</v>
      </c>
    </row>
    <row r="277" spans="1:72" s="10" customFormat="1" ht="25" customHeight="1" x14ac:dyDescent="0.2">
      <c r="A277" s="52" t="str">
        <f>IFERROR(IF(#REF!&lt;&gt;"",A276+1,""),"")</f>
        <v/>
      </c>
      <c r="B277" s="157" t="e">
        <f>CONCATENATE(#REF!,"-",#REF!,"--",F277,"---",#REF!)</f>
        <v>#REF!</v>
      </c>
      <c r="C277" s="157" t="e">
        <f t="shared" ca="1" si="128"/>
        <v>#VALUE!</v>
      </c>
      <c r="D277" s="29"/>
      <c r="E277" s="155" t="e">
        <f t="shared" si="131"/>
        <v>#VALUE!</v>
      </c>
      <c r="F277" s="155" t="e">
        <f t="shared" si="132"/>
        <v>#VALUE!</v>
      </c>
      <c r="G277" s="126"/>
      <c r="H277" s="151" t="e">
        <f ca="1">VLOOKUP(G277,CatProd!B:G,6,FALSE)</f>
        <v>#N/A</v>
      </c>
      <c r="I277" s="127"/>
      <c r="J277" s="175" t="e">
        <f ca="1">VLOOKUP(CONCATENATE(H277,"-",I277),CatProdSpec!H:I,2,FALSE)</f>
        <v>#N/A</v>
      </c>
      <c r="K277" s="51" t="str">
        <f ca="1">IFERROR(IF(OR(D277="",VLOOKUP(D277,CatCostInp!$E$2:$K$88,7,FALSE)=0),"",VLOOKUP(D277,CatCostInp!$E$2:$K$88,7,FALSE)),"")</f>
        <v/>
      </c>
      <c r="L277" s="30"/>
      <c r="M277" s="1" t="str">
        <f ca="1">IF(L277=Setup!$C$10,"Grant",IF(Pharmaceuticals!L277=Setup!$C$11,"Local",IF(Pharmaceuticals!L277=Setup!$C$12,"Other","")))</f>
        <v/>
      </c>
      <c r="N277" s="34"/>
      <c r="O277" s="148"/>
      <c r="P277" s="34"/>
      <c r="Q277" s="36" t="str">
        <f t="shared" si="133"/>
        <v/>
      </c>
      <c r="R277" s="35"/>
      <c r="S277" s="32" t="str">
        <f t="shared" si="134"/>
        <v/>
      </c>
      <c r="T277" s="34"/>
      <c r="U277" s="32" t="str">
        <f t="shared" si="135"/>
        <v/>
      </c>
      <c r="V277" s="34"/>
      <c r="W277" s="36" t="str">
        <f t="shared" si="136"/>
        <v/>
      </c>
      <c r="X277" s="36" t="str">
        <f t="shared" si="137"/>
        <v/>
      </c>
      <c r="Y277" s="36" t="str">
        <f t="shared" si="138"/>
        <v/>
      </c>
      <c r="Z277" s="55"/>
      <c r="AA277" s="37"/>
      <c r="AB277" s="148"/>
      <c r="AC277" s="34"/>
      <c r="AD277" s="32" t="str">
        <f t="shared" si="139"/>
        <v/>
      </c>
      <c r="AE277" s="35"/>
      <c r="AF277" s="32" t="str">
        <f t="shared" si="140"/>
        <v/>
      </c>
      <c r="AG277" s="35"/>
      <c r="AH277" s="32" t="str">
        <f t="shared" si="141"/>
        <v/>
      </c>
      <c r="AI277" s="34"/>
      <c r="AJ277" s="36" t="str">
        <f t="shared" si="142"/>
        <v/>
      </c>
      <c r="AK277" s="36" t="str">
        <f t="shared" si="143"/>
        <v/>
      </c>
      <c r="AL277" s="36" t="str">
        <f t="shared" si="144"/>
        <v/>
      </c>
      <c r="AM277" s="55"/>
      <c r="AN277" s="34"/>
      <c r="AO277" s="148"/>
      <c r="AP277" s="34"/>
      <c r="AQ277" s="32" t="str">
        <f t="shared" si="145"/>
        <v/>
      </c>
      <c r="AR277" s="34"/>
      <c r="AS277" s="32" t="str">
        <f t="shared" si="146"/>
        <v/>
      </c>
      <c r="AT277" s="34"/>
      <c r="AU277" s="32" t="str">
        <f t="shared" si="147"/>
        <v/>
      </c>
      <c r="AV277" s="34"/>
      <c r="AW277" s="36" t="str">
        <f t="shared" si="148"/>
        <v/>
      </c>
      <c r="AX277" s="36" t="str">
        <f t="shared" si="149"/>
        <v/>
      </c>
      <c r="AY277" s="36" t="str">
        <f t="shared" si="150"/>
        <v/>
      </c>
      <c r="AZ277" s="55"/>
      <c r="BA277" s="34"/>
      <c r="BB277" s="148"/>
      <c r="BC277" s="34"/>
      <c r="BD277" s="32" t="str">
        <f t="shared" si="151"/>
        <v/>
      </c>
      <c r="BE277" s="34"/>
      <c r="BF277" s="32" t="str">
        <f t="shared" si="152"/>
        <v/>
      </c>
      <c r="BG277" s="34"/>
      <c r="BH277" s="32" t="str">
        <f t="shared" si="153"/>
        <v/>
      </c>
      <c r="BI277" s="34"/>
      <c r="BJ277" s="36" t="str">
        <f t="shared" si="154"/>
        <v/>
      </c>
      <c r="BK277" s="36" t="str">
        <f t="shared" si="155"/>
        <v/>
      </c>
      <c r="BL277" s="36" t="str">
        <f t="shared" si="156"/>
        <v/>
      </c>
      <c r="BM277" s="55"/>
      <c r="BN277" s="36" t="str">
        <f t="shared" si="157"/>
        <v/>
      </c>
      <c r="BO277" s="36" t="str">
        <f t="shared" si="158"/>
        <v/>
      </c>
      <c r="BP277" s="31"/>
      <c r="BQ277" s="38"/>
      <c r="BS277" s="120" t="e">
        <f t="shared" ca="1" si="129"/>
        <v>#REF!</v>
      </c>
      <c r="BT277" s="120" t="e">
        <f t="shared" ca="1" si="130"/>
        <v>#VALUE!</v>
      </c>
    </row>
    <row r="278" spans="1:72" s="10" customFormat="1" ht="25" customHeight="1" x14ac:dyDescent="0.2">
      <c r="A278" s="52" t="str">
        <f>IFERROR(IF(#REF!&lt;&gt;"",A277+1,""),"")</f>
        <v/>
      </c>
      <c r="B278" s="157" t="e">
        <f>CONCATENATE(#REF!,"-",#REF!,"--",F278,"---",#REF!)</f>
        <v>#REF!</v>
      </c>
      <c r="C278" s="157" t="e">
        <f t="shared" ca="1" si="128"/>
        <v>#VALUE!</v>
      </c>
      <c r="D278" s="29"/>
      <c r="E278" s="155" t="e">
        <f t="shared" si="131"/>
        <v>#VALUE!</v>
      </c>
      <c r="F278" s="155" t="e">
        <f t="shared" si="132"/>
        <v>#VALUE!</v>
      </c>
      <c r="G278" s="126"/>
      <c r="H278" s="151" t="e">
        <f ca="1">VLOOKUP(G278,CatProd!B:G,6,FALSE)</f>
        <v>#N/A</v>
      </c>
      <c r="I278" s="127"/>
      <c r="J278" s="175" t="e">
        <f ca="1">VLOOKUP(CONCATENATE(H278,"-",I278),CatProdSpec!H:I,2,FALSE)</f>
        <v>#N/A</v>
      </c>
      <c r="K278" s="51" t="str">
        <f ca="1">IFERROR(IF(OR(D278="",VLOOKUP(D278,CatCostInp!$E$2:$K$88,7,FALSE)=0),"",VLOOKUP(D278,CatCostInp!$E$2:$K$88,7,FALSE)),"")</f>
        <v/>
      </c>
      <c r="L278" s="30"/>
      <c r="M278" s="1" t="str">
        <f ca="1">IF(L278=Setup!$C$10,"Grant",IF(Pharmaceuticals!L278=Setup!$C$11,"Local",IF(Pharmaceuticals!L278=Setup!$C$12,"Other","")))</f>
        <v/>
      </c>
      <c r="N278" s="34"/>
      <c r="O278" s="148"/>
      <c r="P278" s="34"/>
      <c r="Q278" s="36" t="str">
        <f t="shared" si="133"/>
        <v/>
      </c>
      <c r="R278" s="35"/>
      <c r="S278" s="32" t="str">
        <f t="shared" si="134"/>
        <v/>
      </c>
      <c r="T278" s="34"/>
      <c r="U278" s="32" t="str">
        <f t="shared" si="135"/>
        <v/>
      </c>
      <c r="V278" s="34"/>
      <c r="W278" s="36" t="str">
        <f t="shared" si="136"/>
        <v/>
      </c>
      <c r="X278" s="36" t="str">
        <f t="shared" si="137"/>
        <v/>
      </c>
      <c r="Y278" s="36" t="str">
        <f t="shared" si="138"/>
        <v/>
      </c>
      <c r="Z278" s="55"/>
      <c r="AA278" s="37"/>
      <c r="AB278" s="148"/>
      <c r="AC278" s="34"/>
      <c r="AD278" s="32" t="str">
        <f t="shared" si="139"/>
        <v/>
      </c>
      <c r="AE278" s="35"/>
      <c r="AF278" s="32" t="str">
        <f t="shared" si="140"/>
        <v/>
      </c>
      <c r="AG278" s="35"/>
      <c r="AH278" s="32" t="str">
        <f t="shared" si="141"/>
        <v/>
      </c>
      <c r="AI278" s="34"/>
      <c r="AJ278" s="36" t="str">
        <f t="shared" si="142"/>
        <v/>
      </c>
      <c r="AK278" s="36" t="str">
        <f t="shared" si="143"/>
        <v/>
      </c>
      <c r="AL278" s="36" t="str">
        <f t="shared" si="144"/>
        <v/>
      </c>
      <c r="AM278" s="55"/>
      <c r="AN278" s="34"/>
      <c r="AO278" s="148"/>
      <c r="AP278" s="34"/>
      <c r="AQ278" s="32" t="str">
        <f t="shared" si="145"/>
        <v/>
      </c>
      <c r="AR278" s="34"/>
      <c r="AS278" s="32" t="str">
        <f t="shared" si="146"/>
        <v/>
      </c>
      <c r="AT278" s="34"/>
      <c r="AU278" s="32" t="str">
        <f t="shared" si="147"/>
        <v/>
      </c>
      <c r="AV278" s="34"/>
      <c r="AW278" s="36" t="str">
        <f t="shared" si="148"/>
        <v/>
      </c>
      <c r="AX278" s="36" t="str">
        <f t="shared" si="149"/>
        <v/>
      </c>
      <c r="AY278" s="36" t="str">
        <f t="shared" si="150"/>
        <v/>
      </c>
      <c r="AZ278" s="55"/>
      <c r="BA278" s="34"/>
      <c r="BB278" s="148"/>
      <c r="BC278" s="34"/>
      <c r="BD278" s="32" t="str">
        <f t="shared" si="151"/>
        <v/>
      </c>
      <c r="BE278" s="34"/>
      <c r="BF278" s="32" t="str">
        <f t="shared" si="152"/>
        <v/>
      </c>
      <c r="BG278" s="34"/>
      <c r="BH278" s="32" t="str">
        <f t="shared" si="153"/>
        <v/>
      </c>
      <c r="BI278" s="34"/>
      <c r="BJ278" s="36" t="str">
        <f t="shared" si="154"/>
        <v/>
      </c>
      <c r="BK278" s="36" t="str">
        <f t="shared" si="155"/>
        <v/>
      </c>
      <c r="BL278" s="36" t="str">
        <f t="shared" si="156"/>
        <v/>
      </c>
      <c r="BM278" s="55"/>
      <c r="BN278" s="36" t="str">
        <f t="shared" si="157"/>
        <v/>
      </c>
      <c r="BO278" s="36" t="str">
        <f t="shared" si="158"/>
        <v/>
      </c>
      <c r="BP278" s="31"/>
      <c r="BQ278" s="38"/>
      <c r="BS278" s="120" t="e">
        <f t="shared" ca="1" si="129"/>
        <v>#REF!</v>
      </c>
      <c r="BT278" s="120" t="e">
        <f t="shared" ca="1" si="130"/>
        <v>#VALUE!</v>
      </c>
    </row>
    <row r="279" spans="1:72" s="10" customFormat="1" ht="25" customHeight="1" x14ac:dyDescent="0.2">
      <c r="A279" s="52" t="str">
        <f>IFERROR(IF(#REF!&lt;&gt;"",A278+1,""),"")</f>
        <v/>
      </c>
      <c r="B279" s="157" t="e">
        <f>CONCATENATE(#REF!,"-",#REF!,"--",F279,"---",#REF!)</f>
        <v>#REF!</v>
      </c>
      <c r="C279" s="157" t="e">
        <f t="shared" ca="1" si="128"/>
        <v>#VALUE!</v>
      </c>
      <c r="D279" s="29"/>
      <c r="E279" s="155" t="e">
        <f t="shared" si="131"/>
        <v>#VALUE!</v>
      </c>
      <c r="F279" s="155" t="e">
        <f t="shared" si="132"/>
        <v>#VALUE!</v>
      </c>
      <c r="G279" s="126"/>
      <c r="H279" s="151" t="e">
        <f ca="1">VLOOKUP(G279,CatProd!B:G,6,FALSE)</f>
        <v>#N/A</v>
      </c>
      <c r="I279" s="127"/>
      <c r="J279" s="175" t="e">
        <f ca="1">VLOOKUP(CONCATENATE(H279,"-",I279),CatProdSpec!H:I,2,FALSE)</f>
        <v>#N/A</v>
      </c>
      <c r="K279" s="51" t="str">
        <f ca="1">IFERROR(IF(OR(D279="",VLOOKUP(D279,CatCostInp!$E$2:$K$88,7,FALSE)=0),"",VLOOKUP(D279,CatCostInp!$E$2:$K$88,7,FALSE)),"")</f>
        <v/>
      </c>
      <c r="L279" s="30"/>
      <c r="M279" s="1" t="str">
        <f ca="1">IF(L279=Setup!$C$10,"Grant",IF(Pharmaceuticals!L279=Setup!$C$11,"Local",IF(Pharmaceuticals!L279=Setup!$C$12,"Other","")))</f>
        <v/>
      </c>
      <c r="N279" s="34"/>
      <c r="O279" s="148"/>
      <c r="P279" s="34"/>
      <c r="Q279" s="36" t="str">
        <f t="shared" si="133"/>
        <v/>
      </c>
      <c r="R279" s="35"/>
      <c r="S279" s="32" t="str">
        <f t="shared" si="134"/>
        <v/>
      </c>
      <c r="T279" s="34"/>
      <c r="U279" s="32" t="str">
        <f t="shared" si="135"/>
        <v/>
      </c>
      <c r="V279" s="34"/>
      <c r="W279" s="36" t="str">
        <f t="shared" si="136"/>
        <v/>
      </c>
      <c r="X279" s="36" t="str">
        <f t="shared" si="137"/>
        <v/>
      </c>
      <c r="Y279" s="36" t="str">
        <f t="shared" si="138"/>
        <v/>
      </c>
      <c r="Z279" s="55"/>
      <c r="AA279" s="37"/>
      <c r="AB279" s="148"/>
      <c r="AC279" s="34"/>
      <c r="AD279" s="32" t="str">
        <f t="shared" si="139"/>
        <v/>
      </c>
      <c r="AE279" s="35"/>
      <c r="AF279" s="32" t="str">
        <f t="shared" si="140"/>
        <v/>
      </c>
      <c r="AG279" s="35"/>
      <c r="AH279" s="32" t="str">
        <f t="shared" si="141"/>
        <v/>
      </c>
      <c r="AI279" s="34"/>
      <c r="AJ279" s="36" t="str">
        <f t="shared" si="142"/>
        <v/>
      </c>
      <c r="AK279" s="36" t="str">
        <f t="shared" si="143"/>
        <v/>
      </c>
      <c r="AL279" s="36" t="str">
        <f t="shared" si="144"/>
        <v/>
      </c>
      <c r="AM279" s="55"/>
      <c r="AN279" s="34"/>
      <c r="AO279" s="148"/>
      <c r="AP279" s="34"/>
      <c r="AQ279" s="32" t="str">
        <f t="shared" si="145"/>
        <v/>
      </c>
      <c r="AR279" s="34"/>
      <c r="AS279" s="32" t="str">
        <f t="shared" si="146"/>
        <v/>
      </c>
      <c r="AT279" s="34"/>
      <c r="AU279" s="32" t="str">
        <f t="shared" si="147"/>
        <v/>
      </c>
      <c r="AV279" s="34"/>
      <c r="AW279" s="36" t="str">
        <f t="shared" si="148"/>
        <v/>
      </c>
      <c r="AX279" s="36" t="str">
        <f t="shared" si="149"/>
        <v/>
      </c>
      <c r="AY279" s="36" t="str">
        <f t="shared" si="150"/>
        <v/>
      </c>
      <c r="AZ279" s="55"/>
      <c r="BA279" s="34"/>
      <c r="BB279" s="148"/>
      <c r="BC279" s="34"/>
      <c r="BD279" s="32" t="str">
        <f t="shared" si="151"/>
        <v/>
      </c>
      <c r="BE279" s="34"/>
      <c r="BF279" s="32" t="str">
        <f t="shared" si="152"/>
        <v/>
      </c>
      <c r="BG279" s="34"/>
      <c r="BH279" s="32" t="str">
        <f t="shared" si="153"/>
        <v/>
      </c>
      <c r="BI279" s="34"/>
      <c r="BJ279" s="36" t="str">
        <f t="shared" si="154"/>
        <v/>
      </c>
      <c r="BK279" s="36" t="str">
        <f t="shared" si="155"/>
        <v/>
      </c>
      <c r="BL279" s="36" t="str">
        <f t="shared" si="156"/>
        <v/>
      </c>
      <c r="BM279" s="55"/>
      <c r="BN279" s="36" t="str">
        <f t="shared" si="157"/>
        <v/>
      </c>
      <c r="BO279" s="36" t="str">
        <f t="shared" si="158"/>
        <v/>
      </c>
      <c r="BP279" s="31"/>
      <c r="BQ279" s="38"/>
      <c r="BS279" s="120" t="e">
        <f t="shared" ca="1" si="129"/>
        <v>#REF!</v>
      </c>
      <c r="BT279" s="120" t="e">
        <f t="shared" ca="1" si="130"/>
        <v>#VALUE!</v>
      </c>
    </row>
    <row r="280" spans="1:72" s="10" customFormat="1" ht="25" customHeight="1" x14ac:dyDescent="0.2">
      <c r="A280" s="52" t="str">
        <f>IFERROR(IF(#REF!&lt;&gt;"",A279+1,""),"")</f>
        <v/>
      </c>
      <c r="B280" s="157" t="e">
        <f>CONCATENATE(#REF!,"-",#REF!,"--",F280,"---",#REF!)</f>
        <v>#REF!</v>
      </c>
      <c r="C280" s="157" t="e">
        <f t="shared" ca="1" si="128"/>
        <v>#VALUE!</v>
      </c>
      <c r="D280" s="29"/>
      <c r="E280" s="155" t="e">
        <f t="shared" si="131"/>
        <v>#VALUE!</v>
      </c>
      <c r="F280" s="155" t="e">
        <f t="shared" si="132"/>
        <v>#VALUE!</v>
      </c>
      <c r="G280" s="126"/>
      <c r="H280" s="151" t="e">
        <f ca="1">VLOOKUP(G280,CatProd!B:G,6,FALSE)</f>
        <v>#N/A</v>
      </c>
      <c r="I280" s="127"/>
      <c r="J280" s="175" t="e">
        <f ca="1">VLOOKUP(CONCATENATE(H280,"-",I280),CatProdSpec!H:I,2,FALSE)</f>
        <v>#N/A</v>
      </c>
      <c r="K280" s="51" t="str">
        <f ca="1">IFERROR(IF(OR(D280="",VLOOKUP(D280,CatCostInp!$E$2:$K$88,7,FALSE)=0),"",VLOOKUP(D280,CatCostInp!$E$2:$K$88,7,FALSE)),"")</f>
        <v/>
      </c>
      <c r="L280" s="30"/>
      <c r="M280" s="1" t="str">
        <f ca="1">IF(L280=Setup!$C$10,"Grant",IF(Pharmaceuticals!L280=Setup!$C$11,"Local",IF(Pharmaceuticals!L280=Setup!$C$12,"Other","")))</f>
        <v/>
      </c>
      <c r="N280" s="34"/>
      <c r="O280" s="148"/>
      <c r="P280" s="34"/>
      <c r="Q280" s="36" t="str">
        <f t="shared" si="133"/>
        <v/>
      </c>
      <c r="R280" s="35"/>
      <c r="S280" s="32" t="str">
        <f t="shared" si="134"/>
        <v/>
      </c>
      <c r="T280" s="34"/>
      <c r="U280" s="32" t="str">
        <f t="shared" si="135"/>
        <v/>
      </c>
      <c r="V280" s="34"/>
      <c r="W280" s="36" t="str">
        <f t="shared" si="136"/>
        <v/>
      </c>
      <c r="X280" s="36" t="str">
        <f t="shared" si="137"/>
        <v/>
      </c>
      <c r="Y280" s="36" t="str">
        <f t="shared" si="138"/>
        <v/>
      </c>
      <c r="Z280" s="55"/>
      <c r="AA280" s="37"/>
      <c r="AB280" s="148"/>
      <c r="AC280" s="34"/>
      <c r="AD280" s="32" t="str">
        <f t="shared" si="139"/>
        <v/>
      </c>
      <c r="AE280" s="35"/>
      <c r="AF280" s="32" t="str">
        <f t="shared" si="140"/>
        <v/>
      </c>
      <c r="AG280" s="35"/>
      <c r="AH280" s="32" t="str">
        <f t="shared" si="141"/>
        <v/>
      </c>
      <c r="AI280" s="34"/>
      <c r="AJ280" s="36" t="str">
        <f t="shared" si="142"/>
        <v/>
      </c>
      <c r="AK280" s="36" t="str">
        <f t="shared" si="143"/>
        <v/>
      </c>
      <c r="AL280" s="36" t="str">
        <f t="shared" si="144"/>
        <v/>
      </c>
      <c r="AM280" s="55"/>
      <c r="AN280" s="34"/>
      <c r="AO280" s="148"/>
      <c r="AP280" s="34"/>
      <c r="AQ280" s="32" t="str">
        <f t="shared" si="145"/>
        <v/>
      </c>
      <c r="AR280" s="34"/>
      <c r="AS280" s="32" t="str">
        <f t="shared" si="146"/>
        <v/>
      </c>
      <c r="AT280" s="34"/>
      <c r="AU280" s="32" t="str">
        <f t="shared" si="147"/>
        <v/>
      </c>
      <c r="AV280" s="34"/>
      <c r="AW280" s="36" t="str">
        <f t="shared" si="148"/>
        <v/>
      </c>
      <c r="AX280" s="36" t="str">
        <f t="shared" si="149"/>
        <v/>
      </c>
      <c r="AY280" s="36" t="str">
        <f t="shared" si="150"/>
        <v/>
      </c>
      <c r="AZ280" s="55"/>
      <c r="BA280" s="34"/>
      <c r="BB280" s="148"/>
      <c r="BC280" s="34"/>
      <c r="BD280" s="32" t="str">
        <f t="shared" si="151"/>
        <v/>
      </c>
      <c r="BE280" s="34"/>
      <c r="BF280" s="32" t="str">
        <f t="shared" si="152"/>
        <v/>
      </c>
      <c r="BG280" s="34"/>
      <c r="BH280" s="32" t="str">
        <f t="shared" si="153"/>
        <v/>
      </c>
      <c r="BI280" s="34"/>
      <c r="BJ280" s="36" t="str">
        <f t="shared" si="154"/>
        <v/>
      </c>
      <c r="BK280" s="36" t="str">
        <f t="shared" si="155"/>
        <v/>
      </c>
      <c r="BL280" s="36" t="str">
        <f t="shared" si="156"/>
        <v/>
      </c>
      <c r="BM280" s="55"/>
      <c r="BN280" s="36" t="str">
        <f t="shared" si="157"/>
        <v/>
      </c>
      <c r="BO280" s="36" t="str">
        <f t="shared" si="158"/>
        <v/>
      </c>
      <c r="BP280" s="31"/>
      <c r="BQ280" s="38"/>
      <c r="BS280" s="120" t="e">
        <f t="shared" ca="1" si="129"/>
        <v>#REF!</v>
      </c>
      <c r="BT280" s="120" t="e">
        <f t="shared" ca="1" si="130"/>
        <v>#VALUE!</v>
      </c>
    </row>
    <row r="281" spans="1:72" s="10" customFormat="1" ht="25" customHeight="1" x14ac:dyDescent="0.2">
      <c r="A281" s="52" t="str">
        <f>IFERROR(IF(#REF!&lt;&gt;"",A280+1,""),"")</f>
        <v/>
      </c>
      <c r="B281" s="157" t="e">
        <f>CONCATENATE(#REF!,"-",#REF!,"--",F281,"---",#REF!)</f>
        <v>#REF!</v>
      </c>
      <c r="C281" s="157" t="e">
        <f t="shared" ca="1" si="128"/>
        <v>#VALUE!</v>
      </c>
      <c r="D281" s="29"/>
      <c r="E281" s="155" t="e">
        <f t="shared" si="131"/>
        <v>#VALUE!</v>
      </c>
      <c r="F281" s="155" t="e">
        <f t="shared" si="132"/>
        <v>#VALUE!</v>
      </c>
      <c r="G281" s="126"/>
      <c r="H281" s="151" t="e">
        <f ca="1">VLOOKUP(G281,CatProd!B:G,6,FALSE)</f>
        <v>#N/A</v>
      </c>
      <c r="I281" s="127"/>
      <c r="J281" s="175" t="e">
        <f ca="1">VLOOKUP(CONCATENATE(H281,"-",I281),CatProdSpec!H:I,2,FALSE)</f>
        <v>#N/A</v>
      </c>
      <c r="K281" s="51" t="str">
        <f ca="1">IFERROR(IF(OR(D281="",VLOOKUP(D281,CatCostInp!$E$2:$K$88,7,FALSE)=0),"",VLOOKUP(D281,CatCostInp!$E$2:$K$88,7,FALSE)),"")</f>
        <v/>
      </c>
      <c r="L281" s="30"/>
      <c r="M281" s="1" t="str">
        <f ca="1">IF(L281=Setup!$C$10,"Grant",IF(Pharmaceuticals!L281=Setup!$C$11,"Local",IF(Pharmaceuticals!L281=Setup!$C$12,"Other","")))</f>
        <v/>
      </c>
      <c r="N281" s="34"/>
      <c r="O281" s="148"/>
      <c r="P281" s="34"/>
      <c r="Q281" s="36" t="str">
        <f t="shared" si="133"/>
        <v/>
      </c>
      <c r="R281" s="35"/>
      <c r="S281" s="32" t="str">
        <f t="shared" si="134"/>
        <v/>
      </c>
      <c r="T281" s="34"/>
      <c r="U281" s="32" t="str">
        <f t="shared" si="135"/>
        <v/>
      </c>
      <c r="V281" s="34"/>
      <c r="W281" s="36" t="str">
        <f t="shared" si="136"/>
        <v/>
      </c>
      <c r="X281" s="36" t="str">
        <f t="shared" si="137"/>
        <v/>
      </c>
      <c r="Y281" s="36" t="str">
        <f t="shared" si="138"/>
        <v/>
      </c>
      <c r="Z281" s="55"/>
      <c r="AA281" s="37"/>
      <c r="AB281" s="148"/>
      <c r="AC281" s="34"/>
      <c r="AD281" s="32" t="str">
        <f t="shared" si="139"/>
        <v/>
      </c>
      <c r="AE281" s="35"/>
      <c r="AF281" s="32" t="str">
        <f t="shared" si="140"/>
        <v/>
      </c>
      <c r="AG281" s="35"/>
      <c r="AH281" s="32" t="str">
        <f t="shared" si="141"/>
        <v/>
      </c>
      <c r="AI281" s="34"/>
      <c r="AJ281" s="36" t="str">
        <f t="shared" si="142"/>
        <v/>
      </c>
      <c r="AK281" s="36" t="str">
        <f t="shared" si="143"/>
        <v/>
      </c>
      <c r="AL281" s="36" t="str">
        <f t="shared" si="144"/>
        <v/>
      </c>
      <c r="AM281" s="55"/>
      <c r="AN281" s="34"/>
      <c r="AO281" s="148"/>
      <c r="AP281" s="34"/>
      <c r="AQ281" s="32" t="str">
        <f t="shared" si="145"/>
        <v/>
      </c>
      <c r="AR281" s="34"/>
      <c r="AS281" s="32" t="str">
        <f t="shared" si="146"/>
        <v/>
      </c>
      <c r="AT281" s="34"/>
      <c r="AU281" s="32" t="str">
        <f t="shared" si="147"/>
        <v/>
      </c>
      <c r="AV281" s="34"/>
      <c r="AW281" s="36" t="str">
        <f t="shared" si="148"/>
        <v/>
      </c>
      <c r="AX281" s="36" t="str">
        <f t="shared" si="149"/>
        <v/>
      </c>
      <c r="AY281" s="36" t="str">
        <f t="shared" si="150"/>
        <v/>
      </c>
      <c r="AZ281" s="55"/>
      <c r="BA281" s="34"/>
      <c r="BB281" s="148"/>
      <c r="BC281" s="34"/>
      <c r="BD281" s="32" t="str">
        <f t="shared" si="151"/>
        <v/>
      </c>
      <c r="BE281" s="34"/>
      <c r="BF281" s="32" t="str">
        <f t="shared" si="152"/>
        <v/>
      </c>
      <c r="BG281" s="34"/>
      <c r="BH281" s="32" t="str">
        <f t="shared" si="153"/>
        <v/>
      </c>
      <c r="BI281" s="34"/>
      <c r="BJ281" s="36" t="str">
        <f t="shared" si="154"/>
        <v/>
      </c>
      <c r="BK281" s="36" t="str">
        <f t="shared" si="155"/>
        <v/>
      </c>
      <c r="BL281" s="36" t="str">
        <f t="shared" si="156"/>
        <v/>
      </c>
      <c r="BM281" s="55"/>
      <c r="BN281" s="36" t="str">
        <f t="shared" si="157"/>
        <v/>
      </c>
      <c r="BO281" s="36" t="str">
        <f t="shared" si="158"/>
        <v/>
      </c>
      <c r="BP281" s="31"/>
      <c r="BQ281" s="38"/>
      <c r="BS281" s="120" t="e">
        <f t="shared" ca="1" si="129"/>
        <v>#REF!</v>
      </c>
      <c r="BT281" s="120" t="e">
        <f t="shared" ca="1" si="130"/>
        <v>#VALUE!</v>
      </c>
    </row>
    <row r="282" spans="1:72" s="10" customFormat="1" ht="25" customHeight="1" x14ac:dyDescent="0.2">
      <c r="A282" s="52" t="str">
        <f>IFERROR(IF(#REF!&lt;&gt;"",A281+1,""),"")</f>
        <v/>
      </c>
      <c r="B282" s="157" t="e">
        <f>CONCATENATE(#REF!,"-",#REF!,"--",F282,"---",#REF!)</f>
        <v>#REF!</v>
      </c>
      <c r="C282" s="157" t="e">
        <f t="shared" ca="1" si="128"/>
        <v>#VALUE!</v>
      </c>
      <c r="D282" s="29"/>
      <c r="E282" s="155" t="e">
        <f t="shared" si="131"/>
        <v>#VALUE!</v>
      </c>
      <c r="F282" s="155" t="e">
        <f t="shared" si="132"/>
        <v>#VALUE!</v>
      </c>
      <c r="G282" s="126"/>
      <c r="H282" s="151" t="e">
        <f ca="1">VLOOKUP(G282,CatProd!B:G,6,FALSE)</f>
        <v>#N/A</v>
      </c>
      <c r="I282" s="127"/>
      <c r="J282" s="175" t="e">
        <f ca="1">VLOOKUP(CONCATENATE(H282,"-",I282),CatProdSpec!H:I,2,FALSE)</f>
        <v>#N/A</v>
      </c>
      <c r="K282" s="51" t="str">
        <f ca="1">IFERROR(IF(OR(D282="",VLOOKUP(D282,CatCostInp!$E$2:$K$88,7,FALSE)=0),"",VLOOKUP(D282,CatCostInp!$E$2:$K$88,7,FALSE)),"")</f>
        <v/>
      </c>
      <c r="L282" s="30"/>
      <c r="M282" s="1" t="str">
        <f ca="1">IF(L282=Setup!$C$10,"Grant",IF(Pharmaceuticals!L282=Setup!$C$11,"Local",IF(Pharmaceuticals!L282=Setup!$C$12,"Other","")))</f>
        <v/>
      </c>
      <c r="N282" s="34"/>
      <c r="O282" s="148"/>
      <c r="P282" s="34"/>
      <c r="Q282" s="36" t="str">
        <f t="shared" si="133"/>
        <v/>
      </c>
      <c r="R282" s="35"/>
      <c r="S282" s="32" t="str">
        <f t="shared" si="134"/>
        <v/>
      </c>
      <c r="T282" s="34"/>
      <c r="U282" s="32" t="str">
        <f t="shared" si="135"/>
        <v/>
      </c>
      <c r="V282" s="34"/>
      <c r="W282" s="36" t="str">
        <f t="shared" si="136"/>
        <v/>
      </c>
      <c r="X282" s="36" t="str">
        <f t="shared" si="137"/>
        <v/>
      </c>
      <c r="Y282" s="36" t="str">
        <f t="shared" si="138"/>
        <v/>
      </c>
      <c r="Z282" s="55"/>
      <c r="AA282" s="37"/>
      <c r="AB282" s="148"/>
      <c r="AC282" s="34"/>
      <c r="AD282" s="32" t="str">
        <f t="shared" si="139"/>
        <v/>
      </c>
      <c r="AE282" s="35"/>
      <c r="AF282" s="32" t="str">
        <f t="shared" si="140"/>
        <v/>
      </c>
      <c r="AG282" s="35"/>
      <c r="AH282" s="32" t="str">
        <f t="shared" si="141"/>
        <v/>
      </c>
      <c r="AI282" s="34"/>
      <c r="AJ282" s="36" t="str">
        <f t="shared" si="142"/>
        <v/>
      </c>
      <c r="AK282" s="36" t="str">
        <f t="shared" si="143"/>
        <v/>
      </c>
      <c r="AL282" s="36" t="str">
        <f t="shared" si="144"/>
        <v/>
      </c>
      <c r="AM282" s="55"/>
      <c r="AN282" s="34"/>
      <c r="AO282" s="148"/>
      <c r="AP282" s="34"/>
      <c r="AQ282" s="32" t="str">
        <f t="shared" si="145"/>
        <v/>
      </c>
      <c r="AR282" s="34"/>
      <c r="AS282" s="32" t="str">
        <f t="shared" si="146"/>
        <v/>
      </c>
      <c r="AT282" s="34"/>
      <c r="AU282" s="32" t="str">
        <f t="shared" si="147"/>
        <v/>
      </c>
      <c r="AV282" s="34"/>
      <c r="AW282" s="36" t="str">
        <f t="shared" si="148"/>
        <v/>
      </c>
      <c r="AX282" s="36" t="str">
        <f t="shared" si="149"/>
        <v/>
      </c>
      <c r="AY282" s="36" t="str">
        <f t="shared" si="150"/>
        <v/>
      </c>
      <c r="AZ282" s="55"/>
      <c r="BA282" s="34"/>
      <c r="BB282" s="148"/>
      <c r="BC282" s="34"/>
      <c r="BD282" s="32" t="str">
        <f t="shared" si="151"/>
        <v/>
      </c>
      <c r="BE282" s="34"/>
      <c r="BF282" s="32" t="str">
        <f t="shared" si="152"/>
        <v/>
      </c>
      <c r="BG282" s="34"/>
      <c r="BH282" s="32" t="str">
        <f t="shared" si="153"/>
        <v/>
      </c>
      <c r="BI282" s="34"/>
      <c r="BJ282" s="36" t="str">
        <f t="shared" si="154"/>
        <v/>
      </c>
      <c r="BK282" s="36" t="str">
        <f t="shared" si="155"/>
        <v/>
      </c>
      <c r="BL282" s="36" t="str">
        <f t="shared" si="156"/>
        <v/>
      </c>
      <c r="BM282" s="55"/>
      <c r="BN282" s="36" t="str">
        <f t="shared" si="157"/>
        <v/>
      </c>
      <c r="BO282" s="36" t="str">
        <f t="shared" si="158"/>
        <v/>
      </c>
      <c r="BP282" s="31"/>
      <c r="BQ282" s="38"/>
      <c r="BS282" s="120" t="e">
        <f t="shared" ca="1" si="129"/>
        <v>#REF!</v>
      </c>
      <c r="BT282" s="120" t="e">
        <f t="shared" ca="1" si="130"/>
        <v>#VALUE!</v>
      </c>
    </row>
    <row r="283" spans="1:72" s="10" customFormat="1" ht="25" customHeight="1" x14ac:dyDescent="0.2">
      <c r="A283" s="52" t="str">
        <f>IFERROR(IF(#REF!&lt;&gt;"",A282+1,""),"")</f>
        <v/>
      </c>
      <c r="B283" s="157" t="e">
        <f>CONCATENATE(#REF!,"-",#REF!,"--",F283,"---",#REF!)</f>
        <v>#REF!</v>
      </c>
      <c r="C283" s="157" t="e">
        <f t="shared" ca="1" si="128"/>
        <v>#VALUE!</v>
      </c>
      <c r="D283" s="29"/>
      <c r="E283" s="155" t="e">
        <f t="shared" si="131"/>
        <v>#VALUE!</v>
      </c>
      <c r="F283" s="155" t="e">
        <f t="shared" si="132"/>
        <v>#VALUE!</v>
      </c>
      <c r="G283" s="126"/>
      <c r="H283" s="151" t="e">
        <f ca="1">VLOOKUP(G283,CatProd!B:G,6,FALSE)</f>
        <v>#N/A</v>
      </c>
      <c r="I283" s="127"/>
      <c r="J283" s="175" t="e">
        <f ca="1">VLOOKUP(CONCATENATE(H283,"-",I283),CatProdSpec!H:I,2,FALSE)</f>
        <v>#N/A</v>
      </c>
      <c r="K283" s="51" t="str">
        <f ca="1">IFERROR(IF(OR(D283="",VLOOKUP(D283,CatCostInp!$E$2:$K$88,7,FALSE)=0),"",VLOOKUP(D283,CatCostInp!$E$2:$K$88,7,FALSE)),"")</f>
        <v/>
      </c>
      <c r="L283" s="30"/>
      <c r="M283" s="1" t="str">
        <f ca="1">IF(L283=Setup!$C$10,"Grant",IF(Pharmaceuticals!L283=Setup!$C$11,"Local",IF(Pharmaceuticals!L283=Setup!$C$12,"Other","")))</f>
        <v/>
      </c>
      <c r="N283" s="34"/>
      <c r="O283" s="148"/>
      <c r="P283" s="34"/>
      <c r="Q283" s="36" t="str">
        <f t="shared" si="133"/>
        <v/>
      </c>
      <c r="R283" s="35"/>
      <c r="S283" s="32" t="str">
        <f t="shared" si="134"/>
        <v/>
      </c>
      <c r="T283" s="34"/>
      <c r="U283" s="32" t="str">
        <f t="shared" si="135"/>
        <v/>
      </c>
      <c r="V283" s="34"/>
      <c r="W283" s="36" t="str">
        <f t="shared" si="136"/>
        <v/>
      </c>
      <c r="X283" s="36" t="str">
        <f t="shared" si="137"/>
        <v/>
      </c>
      <c r="Y283" s="36" t="str">
        <f t="shared" si="138"/>
        <v/>
      </c>
      <c r="Z283" s="55"/>
      <c r="AA283" s="37"/>
      <c r="AB283" s="148"/>
      <c r="AC283" s="34"/>
      <c r="AD283" s="32" t="str">
        <f t="shared" si="139"/>
        <v/>
      </c>
      <c r="AE283" s="35"/>
      <c r="AF283" s="32" t="str">
        <f t="shared" si="140"/>
        <v/>
      </c>
      <c r="AG283" s="35"/>
      <c r="AH283" s="32" t="str">
        <f t="shared" si="141"/>
        <v/>
      </c>
      <c r="AI283" s="34"/>
      <c r="AJ283" s="36" t="str">
        <f t="shared" si="142"/>
        <v/>
      </c>
      <c r="AK283" s="36" t="str">
        <f t="shared" si="143"/>
        <v/>
      </c>
      <c r="AL283" s="36" t="str">
        <f t="shared" si="144"/>
        <v/>
      </c>
      <c r="AM283" s="55"/>
      <c r="AN283" s="34"/>
      <c r="AO283" s="148"/>
      <c r="AP283" s="34"/>
      <c r="AQ283" s="32" t="str">
        <f t="shared" si="145"/>
        <v/>
      </c>
      <c r="AR283" s="34"/>
      <c r="AS283" s="32" t="str">
        <f t="shared" si="146"/>
        <v/>
      </c>
      <c r="AT283" s="34"/>
      <c r="AU283" s="32" t="str">
        <f t="shared" si="147"/>
        <v/>
      </c>
      <c r="AV283" s="34"/>
      <c r="AW283" s="36" t="str">
        <f t="shared" si="148"/>
        <v/>
      </c>
      <c r="AX283" s="36" t="str">
        <f t="shared" si="149"/>
        <v/>
      </c>
      <c r="AY283" s="36" t="str">
        <f t="shared" si="150"/>
        <v/>
      </c>
      <c r="AZ283" s="55"/>
      <c r="BA283" s="34"/>
      <c r="BB283" s="148"/>
      <c r="BC283" s="34"/>
      <c r="BD283" s="32" t="str">
        <f t="shared" si="151"/>
        <v/>
      </c>
      <c r="BE283" s="34"/>
      <c r="BF283" s="32" t="str">
        <f t="shared" si="152"/>
        <v/>
      </c>
      <c r="BG283" s="34"/>
      <c r="BH283" s="32" t="str">
        <f t="shared" si="153"/>
        <v/>
      </c>
      <c r="BI283" s="34"/>
      <c r="BJ283" s="36" t="str">
        <f t="shared" si="154"/>
        <v/>
      </c>
      <c r="BK283" s="36" t="str">
        <f t="shared" si="155"/>
        <v/>
      </c>
      <c r="BL283" s="36" t="str">
        <f t="shared" si="156"/>
        <v/>
      </c>
      <c r="BM283" s="55"/>
      <c r="BN283" s="36" t="str">
        <f t="shared" si="157"/>
        <v/>
      </c>
      <c r="BO283" s="36" t="str">
        <f t="shared" si="158"/>
        <v/>
      </c>
      <c r="BP283" s="31"/>
      <c r="BQ283" s="38"/>
      <c r="BS283" s="120" t="e">
        <f t="shared" ca="1" si="129"/>
        <v>#REF!</v>
      </c>
      <c r="BT283" s="120" t="e">
        <f t="shared" ca="1" si="130"/>
        <v>#VALUE!</v>
      </c>
    </row>
    <row r="284" spans="1:72" s="10" customFormat="1" ht="25" customHeight="1" x14ac:dyDescent="0.2">
      <c r="A284" s="52" t="str">
        <f>IFERROR(IF(#REF!&lt;&gt;"",A283+1,""),"")</f>
        <v/>
      </c>
      <c r="B284" s="157" t="e">
        <f>CONCATENATE(#REF!,"-",#REF!,"--",F284,"---",#REF!)</f>
        <v>#REF!</v>
      </c>
      <c r="C284" s="157" t="e">
        <f t="shared" ca="1" si="128"/>
        <v>#VALUE!</v>
      </c>
      <c r="D284" s="29"/>
      <c r="E284" s="155" t="e">
        <f t="shared" si="131"/>
        <v>#VALUE!</v>
      </c>
      <c r="F284" s="155" t="e">
        <f t="shared" si="132"/>
        <v>#VALUE!</v>
      </c>
      <c r="G284" s="126"/>
      <c r="H284" s="151" t="e">
        <f ca="1">VLOOKUP(G284,CatProd!B:G,6,FALSE)</f>
        <v>#N/A</v>
      </c>
      <c r="I284" s="127"/>
      <c r="J284" s="175" t="e">
        <f ca="1">VLOOKUP(CONCATENATE(H284,"-",I284),CatProdSpec!H:I,2,FALSE)</f>
        <v>#N/A</v>
      </c>
      <c r="K284" s="51" t="str">
        <f ca="1">IFERROR(IF(OR(D284="",VLOOKUP(D284,CatCostInp!$E$2:$K$88,7,FALSE)=0),"",VLOOKUP(D284,CatCostInp!$E$2:$K$88,7,FALSE)),"")</f>
        <v/>
      </c>
      <c r="L284" s="30"/>
      <c r="M284" s="1" t="str">
        <f ca="1">IF(L284=Setup!$C$10,"Grant",IF(Pharmaceuticals!L284=Setup!$C$11,"Local",IF(Pharmaceuticals!L284=Setup!$C$12,"Other","")))</f>
        <v/>
      </c>
      <c r="N284" s="34"/>
      <c r="O284" s="148"/>
      <c r="P284" s="34"/>
      <c r="Q284" s="36" t="str">
        <f t="shared" si="133"/>
        <v/>
      </c>
      <c r="R284" s="35"/>
      <c r="S284" s="32" t="str">
        <f t="shared" si="134"/>
        <v/>
      </c>
      <c r="T284" s="34"/>
      <c r="U284" s="32" t="str">
        <f t="shared" si="135"/>
        <v/>
      </c>
      <c r="V284" s="34"/>
      <c r="W284" s="36" t="str">
        <f t="shared" si="136"/>
        <v/>
      </c>
      <c r="X284" s="36" t="str">
        <f t="shared" si="137"/>
        <v/>
      </c>
      <c r="Y284" s="36" t="str">
        <f t="shared" si="138"/>
        <v/>
      </c>
      <c r="Z284" s="55"/>
      <c r="AA284" s="37"/>
      <c r="AB284" s="148"/>
      <c r="AC284" s="34"/>
      <c r="AD284" s="32" t="str">
        <f t="shared" si="139"/>
        <v/>
      </c>
      <c r="AE284" s="35"/>
      <c r="AF284" s="32" t="str">
        <f t="shared" si="140"/>
        <v/>
      </c>
      <c r="AG284" s="35"/>
      <c r="AH284" s="32" t="str">
        <f t="shared" si="141"/>
        <v/>
      </c>
      <c r="AI284" s="34"/>
      <c r="AJ284" s="36" t="str">
        <f t="shared" si="142"/>
        <v/>
      </c>
      <c r="AK284" s="36" t="str">
        <f t="shared" si="143"/>
        <v/>
      </c>
      <c r="AL284" s="36" t="str">
        <f t="shared" si="144"/>
        <v/>
      </c>
      <c r="AM284" s="55"/>
      <c r="AN284" s="34"/>
      <c r="AO284" s="148"/>
      <c r="AP284" s="34"/>
      <c r="AQ284" s="32" t="str">
        <f t="shared" si="145"/>
        <v/>
      </c>
      <c r="AR284" s="34"/>
      <c r="AS284" s="32" t="str">
        <f t="shared" si="146"/>
        <v/>
      </c>
      <c r="AT284" s="34"/>
      <c r="AU284" s="32" t="str">
        <f t="shared" si="147"/>
        <v/>
      </c>
      <c r="AV284" s="34"/>
      <c r="AW284" s="36" t="str">
        <f t="shared" si="148"/>
        <v/>
      </c>
      <c r="AX284" s="36" t="str">
        <f t="shared" si="149"/>
        <v/>
      </c>
      <c r="AY284" s="36" t="str">
        <f t="shared" si="150"/>
        <v/>
      </c>
      <c r="AZ284" s="55"/>
      <c r="BA284" s="34"/>
      <c r="BB284" s="148"/>
      <c r="BC284" s="34"/>
      <c r="BD284" s="32" t="str">
        <f t="shared" si="151"/>
        <v/>
      </c>
      <c r="BE284" s="34"/>
      <c r="BF284" s="32" t="str">
        <f t="shared" si="152"/>
        <v/>
      </c>
      <c r="BG284" s="34"/>
      <c r="BH284" s="32" t="str">
        <f t="shared" si="153"/>
        <v/>
      </c>
      <c r="BI284" s="34"/>
      <c r="BJ284" s="36" t="str">
        <f t="shared" si="154"/>
        <v/>
      </c>
      <c r="BK284" s="36" t="str">
        <f t="shared" si="155"/>
        <v/>
      </c>
      <c r="BL284" s="36" t="str">
        <f t="shared" si="156"/>
        <v/>
      </c>
      <c r="BM284" s="55"/>
      <c r="BN284" s="36" t="str">
        <f t="shared" si="157"/>
        <v/>
      </c>
      <c r="BO284" s="36" t="str">
        <f t="shared" si="158"/>
        <v/>
      </c>
      <c r="BP284" s="31"/>
      <c r="BQ284" s="38"/>
      <c r="BS284" s="120" t="e">
        <f t="shared" ca="1" si="129"/>
        <v>#REF!</v>
      </c>
      <c r="BT284" s="120" t="e">
        <f t="shared" ca="1" si="130"/>
        <v>#VALUE!</v>
      </c>
    </row>
    <row r="285" spans="1:72" s="10" customFormat="1" ht="25" customHeight="1" x14ac:dyDescent="0.2">
      <c r="A285" s="52" t="str">
        <f>IFERROR(IF(#REF!&lt;&gt;"",A284+1,""),"")</f>
        <v/>
      </c>
      <c r="B285" s="157" t="e">
        <f>CONCATENATE(#REF!,"-",#REF!,"--",F285,"---",#REF!)</f>
        <v>#REF!</v>
      </c>
      <c r="C285" s="157" t="e">
        <f t="shared" ca="1" si="128"/>
        <v>#VALUE!</v>
      </c>
      <c r="D285" s="29"/>
      <c r="E285" s="155" t="e">
        <f t="shared" si="131"/>
        <v>#VALUE!</v>
      </c>
      <c r="F285" s="155" t="e">
        <f t="shared" si="132"/>
        <v>#VALUE!</v>
      </c>
      <c r="G285" s="126"/>
      <c r="H285" s="151" t="e">
        <f ca="1">VLOOKUP(G285,CatProd!B:G,6,FALSE)</f>
        <v>#N/A</v>
      </c>
      <c r="I285" s="127"/>
      <c r="J285" s="175" t="e">
        <f ca="1">VLOOKUP(CONCATENATE(H285,"-",I285),CatProdSpec!H:I,2,FALSE)</f>
        <v>#N/A</v>
      </c>
      <c r="K285" s="51" t="str">
        <f ca="1">IFERROR(IF(OR(D285="",VLOOKUP(D285,CatCostInp!$E$2:$K$88,7,FALSE)=0),"",VLOOKUP(D285,CatCostInp!$E$2:$K$88,7,FALSE)),"")</f>
        <v/>
      </c>
      <c r="L285" s="30"/>
      <c r="M285" s="1" t="str">
        <f ca="1">IF(L285=Setup!$C$10,"Grant",IF(Pharmaceuticals!L285=Setup!$C$11,"Local",IF(Pharmaceuticals!L285=Setup!$C$12,"Other","")))</f>
        <v/>
      </c>
      <c r="N285" s="34"/>
      <c r="O285" s="148"/>
      <c r="P285" s="34"/>
      <c r="Q285" s="36" t="str">
        <f t="shared" si="133"/>
        <v/>
      </c>
      <c r="R285" s="35"/>
      <c r="S285" s="32" t="str">
        <f t="shared" si="134"/>
        <v/>
      </c>
      <c r="T285" s="34"/>
      <c r="U285" s="32" t="str">
        <f t="shared" si="135"/>
        <v/>
      </c>
      <c r="V285" s="34"/>
      <c r="W285" s="36" t="str">
        <f t="shared" si="136"/>
        <v/>
      </c>
      <c r="X285" s="36" t="str">
        <f t="shared" si="137"/>
        <v/>
      </c>
      <c r="Y285" s="36" t="str">
        <f t="shared" si="138"/>
        <v/>
      </c>
      <c r="Z285" s="55"/>
      <c r="AA285" s="37"/>
      <c r="AB285" s="148"/>
      <c r="AC285" s="34"/>
      <c r="AD285" s="32" t="str">
        <f t="shared" si="139"/>
        <v/>
      </c>
      <c r="AE285" s="35"/>
      <c r="AF285" s="32" t="str">
        <f t="shared" si="140"/>
        <v/>
      </c>
      <c r="AG285" s="35"/>
      <c r="AH285" s="32" t="str">
        <f t="shared" si="141"/>
        <v/>
      </c>
      <c r="AI285" s="34"/>
      <c r="AJ285" s="36" t="str">
        <f t="shared" si="142"/>
        <v/>
      </c>
      <c r="AK285" s="36" t="str">
        <f t="shared" si="143"/>
        <v/>
      </c>
      <c r="AL285" s="36" t="str">
        <f t="shared" si="144"/>
        <v/>
      </c>
      <c r="AM285" s="55"/>
      <c r="AN285" s="34"/>
      <c r="AO285" s="148"/>
      <c r="AP285" s="34"/>
      <c r="AQ285" s="32" t="str">
        <f t="shared" si="145"/>
        <v/>
      </c>
      <c r="AR285" s="34"/>
      <c r="AS285" s="32" t="str">
        <f t="shared" si="146"/>
        <v/>
      </c>
      <c r="AT285" s="34"/>
      <c r="AU285" s="32" t="str">
        <f t="shared" si="147"/>
        <v/>
      </c>
      <c r="AV285" s="34"/>
      <c r="AW285" s="36" t="str">
        <f t="shared" si="148"/>
        <v/>
      </c>
      <c r="AX285" s="36" t="str">
        <f t="shared" si="149"/>
        <v/>
      </c>
      <c r="AY285" s="36" t="str">
        <f t="shared" si="150"/>
        <v/>
      </c>
      <c r="AZ285" s="55"/>
      <c r="BA285" s="34"/>
      <c r="BB285" s="148"/>
      <c r="BC285" s="34"/>
      <c r="BD285" s="32" t="str">
        <f t="shared" si="151"/>
        <v/>
      </c>
      <c r="BE285" s="34"/>
      <c r="BF285" s="32" t="str">
        <f t="shared" si="152"/>
        <v/>
      </c>
      <c r="BG285" s="34"/>
      <c r="BH285" s="32" t="str">
        <f t="shared" si="153"/>
        <v/>
      </c>
      <c r="BI285" s="34"/>
      <c r="BJ285" s="36" t="str">
        <f t="shared" si="154"/>
        <v/>
      </c>
      <c r="BK285" s="36" t="str">
        <f t="shared" si="155"/>
        <v/>
      </c>
      <c r="BL285" s="36" t="str">
        <f t="shared" si="156"/>
        <v/>
      </c>
      <c r="BM285" s="55"/>
      <c r="BN285" s="36" t="str">
        <f t="shared" si="157"/>
        <v/>
      </c>
      <c r="BO285" s="36" t="str">
        <f t="shared" si="158"/>
        <v/>
      </c>
      <c r="BP285" s="31"/>
      <c r="BQ285" s="38"/>
      <c r="BS285" s="120" t="e">
        <f t="shared" ca="1" si="129"/>
        <v>#REF!</v>
      </c>
      <c r="BT285" s="120" t="e">
        <f t="shared" ca="1" si="130"/>
        <v>#VALUE!</v>
      </c>
    </row>
    <row r="286" spans="1:72" s="10" customFormat="1" ht="25" customHeight="1" x14ac:dyDescent="0.2">
      <c r="A286" s="52" t="str">
        <f>IFERROR(IF(#REF!&lt;&gt;"",A285+1,""),"")</f>
        <v/>
      </c>
      <c r="B286" s="157" t="e">
        <f>CONCATENATE(#REF!,"-",#REF!,"--",F286,"---",#REF!)</f>
        <v>#REF!</v>
      </c>
      <c r="C286" s="157" t="e">
        <f t="shared" ca="1" si="128"/>
        <v>#VALUE!</v>
      </c>
      <c r="D286" s="29"/>
      <c r="E286" s="155" t="e">
        <f t="shared" si="131"/>
        <v>#VALUE!</v>
      </c>
      <c r="F286" s="155" t="e">
        <f t="shared" si="132"/>
        <v>#VALUE!</v>
      </c>
      <c r="G286" s="126"/>
      <c r="H286" s="151" t="e">
        <f ca="1">VLOOKUP(G286,CatProd!B:G,6,FALSE)</f>
        <v>#N/A</v>
      </c>
      <c r="I286" s="127"/>
      <c r="J286" s="175" t="e">
        <f ca="1">VLOOKUP(CONCATENATE(H286,"-",I286),CatProdSpec!H:I,2,FALSE)</f>
        <v>#N/A</v>
      </c>
      <c r="K286" s="51" t="str">
        <f ca="1">IFERROR(IF(OR(D286="",VLOOKUP(D286,CatCostInp!$E$2:$K$88,7,FALSE)=0),"",VLOOKUP(D286,CatCostInp!$E$2:$K$88,7,FALSE)),"")</f>
        <v/>
      </c>
      <c r="L286" s="30"/>
      <c r="M286" s="1" t="str">
        <f ca="1">IF(L286=Setup!$C$10,"Grant",IF(Pharmaceuticals!L286=Setup!$C$11,"Local",IF(Pharmaceuticals!L286=Setup!$C$12,"Other","")))</f>
        <v/>
      </c>
      <c r="N286" s="34"/>
      <c r="O286" s="148"/>
      <c r="P286" s="34"/>
      <c r="Q286" s="36" t="str">
        <f t="shared" si="133"/>
        <v/>
      </c>
      <c r="R286" s="35"/>
      <c r="S286" s="32" t="str">
        <f t="shared" si="134"/>
        <v/>
      </c>
      <c r="T286" s="34"/>
      <c r="U286" s="32" t="str">
        <f t="shared" si="135"/>
        <v/>
      </c>
      <c r="V286" s="34"/>
      <c r="W286" s="36" t="str">
        <f t="shared" si="136"/>
        <v/>
      </c>
      <c r="X286" s="36" t="str">
        <f t="shared" si="137"/>
        <v/>
      </c>
      <c r="Y286" s="36" t="str">
        <f t="shared" si="138"/>
        <v/>
      </c>
      <c r="Z286" s="55"/>
      <c r="AA286" s="37"/>
      <c r="AB286" s="148"/>
      <c r="AC286" s="34"/>
      <c r="AD286" s="32" t="str">
        <f t="shared" si="139"/>
        <v/>
      </c>
      <c r="AE286" s="34"/>
      <c r="AF286" s="32" t="str">
        <f t="shared" si="140"/>
        <v/>
      </c>
      <c r="AG286" s="35"/>
      <c r="AH286" s="32" t="str">
        <f t="shared" si="141"/>
        <v/>
      </c>
      <c r="AI286" s="34"/>
      <c r="AJ286" s="36" t="str">
        <f t="shared" si="142"/>
        <v/>
      </c>
      <c r="AK286" s="36" t="str">
        <f t="shared" si="143"/>
        <v/>
      </c>
      <c r="AL286" s="36" t="str">
        <f t="shared" si="144"/>
        <v/>
      </c>
      <c r="AM286" s="55"/>
      <c r="AN286" s="34"/>
      <c r="AO286" s="148"/>
      <c r="AP286" s="34"/>
      <c r="AQ286" s="32" t="str">
        <f t="shared" si="145"/>
        <v/>
      </c>
      <c r="AR286" s="34"/>
      <c r="AS286" s="32" t="str">
        <f t="shared" si="146"/>
        <v/>
      </c>
      <c r="AT286" s="34"/>
      <c r="AU286" s="32" t="str">
        <f t="shared" si="147"/>
        <v/>
      </c>
      <c r="AV286" s="34"/>
      <c r="AW286" s="36" t="str">
        <f t="shared" si="148"/>
        <v/>
      </c>
      <c r="AX286" s="36" t="str">
        <f t="shared" si="149"/>
        <v/>
      </c>
      <c r="AY286" s="36" t="str">
        <f t="shared" si="150"/>
        <v/>
      </c>
      <c r="AZ286" s="55"/>
      <c r="BA286" s="34"/>
      <c r="BB286" s="148"/>
      <c r="BC286" s="34"/>
      <c r="BD286" s="32" t="str">
        <f t="shared" si="151"/>
        <v/>
      </c>
      <c r="BE286" s="34"/>
      <c r="BF286" s="32" t="str">
        <f t="shared" si="152"/>
        <v/>
      </c>
      <c r="BG286" s="34"/>
      <c r="BH286" s="32" t="str">
        <f t="shared" si="153"/>
        <v/>
      </c>
      <c r="BI286" s="34"/>
      <c r="BJ286" s="36" t="str">
        <f t="shared" si="154"/>
        <v/>
      </c>
      <c r="BK286" s="36" t="str">
        <f t="shared" si="155"/>
        <v/>
      </c>
      <c r="BL286" s="36" t="str">
        <f t="shared" si="156"/>
        <v/>
      </c>
      <c r="BM286" s="55"/>
      <c r="BN286" s="36" t="str">
        <f t="shared" si="157"/>
        <v/>
      </c>
      <c r="BO286" s="36" t="str">
        <f t="shared" si="158"/>
        <v/>
      </c>
      <c r="BP286" s="31"/>
      <c r="BQ286" s="38"/>
      <c r="BS286" s="120" t="e">
        <f t="shared" ca="1" si="129"/>
        <v>#REF!</v>
      </c>
      <c r="BT286" s="120" t="e">
        <f t="shared" ca="1" si="130"/>
        <v>#VALUE!</v>
      </c>
    </row>
    <row r="287" spans="1:72" s="10" customFormat="1" ht="25" customHeight="1" x14ac:dyDescent="0.2">
      <c r="A287" s="52" t="str">
        <f>IFERROR(IF(#REF!&lt;&gt;"",A286+1,""),"")</f>
        <v/>
      </c>
      <c r="B287" s="157" t="e">
        <f>CONCATENATE(#REF!,"-",#REF!,"--",F287,"---",#REF!)</f>
        <v>#REF!</v>
      </c>
      <c r="C287" s="157" t="e">
        <f t="shared" ca="1" si="128"/>
        <v>#VALUE!</v>
      </c>
      <c r="D287" s="29"/>
      <c r="E287" s="155" t="e">
        <f t="shared" si="131"/>
        <v>#VALUE!</v>
      </c>
      <c r="F287" s="155" t="e">
        <f t="shared" si="132"/>
        <v>#VALUE!</v>
      </c>
      <c r="G287" s="126"/>
      <c r="H287" s="151" t="e">
        <f ca="1">VLOOKUP(G287,CatProd!B:G,6,FALSE)</f>
        <v>#N/A</v>
      </c>
      <c r="I287" s="127"/>
      <c r="J287" s="175" t="e">
        <f ca="1">VLOOKUP(CONCATENATE(H287,"-",I287),CatProdSpec!H:I,2,FALSE)</f>
        <v>#N/A</v>
      </c>
      <c r="K287" s="51" t="str">
        <f ca="1">IFERROR(IF(OR(D287="",VLOOKUP(D287,CatCostInp!$E$2:$K$88,7,FALSE)=0),"",VLOOKUP(D287,CatCostInp!$E$2:$K$88,7,FALSE)),"")</f>
        <v/>
      </c>
      <c r="L287" s="30"/>
      <c r="M287" s="1" t="str">
        <f ca="1">IF(L287=Setup!$C$10,"Grant",IF(Pharmaceuticals!L287=Setup!$C$11,"Local",IF(Pharmaceuticals!L287=Setup!$C$12,"Other","")))</f>
        <v/>
      </c>
      <c r="N287" s="34"/>
      <c r="O287" s="148"/>
      <c r="P287" s="34"/>
      <c r="Q287" s="36" t="str">
        <f t="shared" si="133"/>
        <v/>
      </c>
      <c r="R287" s="35"/>
      <c r="S287" s="32" t="str">
        <f t="shared" si="134"/>
        <v/>
      </c>
      <c r="T287" s="34"/>
      <c r="U287" s="32" t="str">
        <f t="shared" si="135"/>
        <v/>
      </c>
      <c r="V287" s="34"/>
      <c r="W287" s="36" t="str">
        <f t="shared" si="136"/>
        <v/>
      </c>
      <c r="X287" s="36" t="str">
        <f t="shared" si="137"/>
        <v/>
      </c>
      <c r="Y287" s="36" t="str">
        <f t="shared" si="138"/>
        <v/>
      </c>
      <c r="Z287" s="55"/>
      <c r="AA287" s="37"/>
      <c r="AB287" s="148"/>
      <c r="AC287" s="34"/>
      <c r="AD287" s="32" t="str">
        <f t="shared" si="139"/>
        <v/>
      </c>
      <c r="AE287" s="34"/>
      <c r="AF287" s="32" t="str">
        <f t="shared" si="140"/>
        <v/>
      </c>
      <c r="AG287" s="35"/>
      <c r="AH287" s="32" t="str">
        <f t="shared" si="141"/>
        <v/>
      </c>
      <c r="AI287" s="34"/>
      <c r="AJ287" s="36" t="str">
        <f t="shared" si="142"/>
        <v/>
      </c>
      <c r="AK287" s="36" t="str">
        <f t="shared" si="143"/>
        <v/>
      </c>
      <c r="AL287" s="36" t="str">
        <f t="shared" si="144"/>
        <v/>
      </c>
      <c r="AM287" s="55"/>
      <c r="AN287" s="34"/>
      <c r="AO287" s="148"/>
      <c r="AP287" s="34"/>
      <c r="AQ287" s="32" t="str">
        <f t="shared" si="145"/>
        <v/>
      </c>
      <c r="AR287" s="34"/>
      <c r="AS287" s="32" t="str">
        <f t="shared" si="146"/>
        <v/>
      </c>
      <c r="AT287" s="34"/>
      <c r="AU287" s="32" t="str">
        <f t="shared" si="147"/>
        <v/>
      </c>
      <c r="AV287" s="34"/>
      <c r="AW287" s="36" t="str">
        <f t="shared" si="148"/>
        <v/>
      </c>
      <c r="AX287" s="36" t="str">
        <f t="shared" si="149"/>
        <v/>
      </c>
      <c r="AY287" s="36" t="str">
        <f t="shared" si="150"/>
        <v/>
      </c>
      <c r="AZ287" s="55"/>
      <c r="BA287" s="34"/>
      <c r="BB287" s="148"/>
      <c r="BC287" s="34"/>
      <c r="BD287" s="32" t="str">
        <f t="shared" si="151"/>
        <v/>
      </c>
      <c r="BE287" s="34"/>
      <c r="BF287" s="32" t="str">
        <f t="shared" si="152"/>
        <v/>
      </c>
      <c r="BG287" s="34"/>
      <c r="BH287" s="32" t="str">
        <f t="shared" si="153"/>
        <v/>
      </c>
      <c r="BI287" s="34"/>
      <c r="BJ287" s="36" t="str">
        <f t="shared" si="154"/>
        <v/>
      </c>
      <c r="BK287" s="36" t="str">
        <f t="shared" si="155"/>
        <v/>
      </c>
      <c r="BL287" s="36" t="str">
        <f t="shared" si="156"/>
        <v/>
      </c>
      <c r="BM287" s="55"/>
      <c r="BN287" s="36" t="str">
        <f t="shared" si="157"/>
        <v/>
      </c>
      <c r="BO287" s="36" t="str">
        <f t="shared" si="158"/>
        <v/>
      </c>
      <c r="BP287" s="31"/>
      <c r="BQ287" s="38"/>
      <c r="BS287" s="120" t="e">
        <f t="shared" ca="1" si="129"/>
        <v>#REF!</v>
      </c>
      <c r="BT287" s="120" t="e">
        <f t="shared" ca="1" si="130"/>
        <v>#VALUE!</v>
      </c>
    </row>
    <row r="288" spans="1:72" s="10" customFormat="1" ht="25" customHeight="1" x14ac:dyDescent="0.2">
      <c r="A288" s="52" t="str">
        <f>IFERROR(IF(#REF!&lt;&gt;"",A287+1,""),"")</f>
        <v/>
      </c>
      <c r="B288" s="157" t="e">
        <f>CONCATENATE(#REF!,"-",#REF!,"--",F288,"---",#REF!)</f>
        <v>#REF!</v>
      </c>
      <c r="C288" s="157" t="e">
        <f t="shared" ca="1" si="128"/>
        <v>#VALUE!</v>
      </c>
      <c r="D288" s="29"/>
      <c r="E288" s="155" t="e">
        <f t="shared" si="131"/>
        <v>#VALUE!</v>
      </c>
      <c r="F288" s="155" t="e">
        <f t="shared" si="132"/>
        <v>#VALUE!</v>
      </c>
      <c r="G288" s="126"/>
      <c r="H288" s="151" t="e">
        <f ca="1">VLOOKUP(G288,CatProd!B:G,6,FALSE)</f>
        <v>#N/A</v>
      </c>
      <c r="I288" s="127"/>
      <c r="J288" s="175" t="e">
        <f ca="1">VLOOKUP(CONCATENATE(H288,"-",I288),CatProdSpec!H:I,2,FALSE)</f>
        <v>#N/A</v>
      </c>
      <c r="K288" s="51" t="str">
        <f ca="1">IFERROR(IF(OR(D288="",VLOOKUP(D288,CatCostInp!$E$2:$K$88,7,FALSE)=0),"",VLOOKUP(D288,CatCostInp!$E$2:$K$88,7,FALSE)),"")</f>
        <v/>
      </c>
      <c r="L288" s="30"/>
      <c r="M288" s="1" t="str">
        <f ca="1">IF(L288=Setup!$C$10,"Grant",IF(Pharmaceuticals!L288=Setup!$C$11,"Local",IF(Pharmaceuticals!L288=Setup!$C$12,"Other","")))</f>
        <v/>
      </c>
      <c r="N288" s="34"/>
      <c r="O288" s="148"/>
      <c r="P288" s="34"/>
      <c r="Q288" s="36" t="str">
        <f t="shared" si="133"/>
        <v/>
      </c>
      <c r="R288" s="35"/>
      <c r="S288" s="32" t="str">
        <f t="shared" si="134"/>
        <v/>
      </c>
      <c r="T288" s="34"/>
      <c r="U288" s="32" t="str">
        <f t="shared" si="135"/>
        <v/>
      </c>
      <c r="V288" s="34"/>
      <c r="W288" s="36" t="str">
        <f t="shared" si="136"/>
        <v/>
      </c>
      <c r="X288" s="36" t="str">
        <f t="shared" si="137"/>
        <v/>
      </c>
      <c r="Y288" s="36" t="str">
        <f t="shared" si="138"/>
        <v/>
      </c>
      <c r="Z288" s="55"/>
      <c r="AA288" s="37"/>
      <c r="AB288" s="148"/>
      <c r="AC288" s="34"/>
      <c r="AD288" s="32" t="str">
        <f t="shared" si="139"/>
        <v/>
      </c>
      <c r="AE288" s="34"/>
      <c r="AF288" s="32" t="str">
        <f t="shared" si="140"/>
        <v/>
      </c>
      <c r="AG288" s="35"/>
      <c r="AH288" s="32" t="str">
        <f t="shared" si="141"/>
        <v/>
      </c>
      <c r="AI288" s="34"/>
      <c r="AJ288" s="36" t="str">
        <f t="shared" si="142"/>
        <v/>
      </c>
      <c r="AK288" s="36" t="str">
        <f t="shared" si="143"/>
        <v/>
      </c>
      <c r="AL288" s="36" t="str">
        <f t="shared" si="144"/>
        <v/>
      </c>
      <c r="AM288" s="55"/>
      <c r="AN288" s="34"/>
      <c r="AO288" s="148"/>
      <c r="AP288" s="34"/>
      <c r="AQ288" s="32" t="str">
        <f t="shared" si="145"/>
        <v/>
      </c>
      <c r="AR288" s="34"/>
      <c r="AS288" s="32" t="str">
        <f t="shared" si="146"/>
        <v/>
      </c>
      <c r="AT288" s="34"/>
      <c r="AU288" s="32" t="str">
        <f t="shared" si="147"/>
        <v/>
      </c>
      <c r="AV288" s="34"/>
      <c r="AW288" s="36" t="str">
        <f t="shared" si="148"/>
        <v/>
      </c>
      <c r="AX288" s="36" t="str">
        <f t="shared" si="149"/>
        <v/>
      </c>
      <c r="AY288" s="36" t="str">
        <f t="shared" si="150"/>
        <v/>
      </c>
      <c r="AZ288" s="55"/>
      <c r="BA288" s="34"/>
      <c r="BB288" s="148"/>
      <c r="BC288" s="34"/>
      <c r="BD288" s="32" t="str">
        <f t="shared" si="151"/>
        <v/>
      </c>
      <c r="BE288" s="34"/>
      <c r="BF288" s="32" t="str">
        <f t="shared" si="152"/>
        <v/>
      </c>
      <c r="BG288" s="34"/>
      <c r="BH288" s="32" t="str">
        <f t="shared" si="153"/>
        <v/>
      </c>
      <c r="BI288" s="34"/>
      <c r="BJ288" s="36" t="str">
        <f t="shared" si="154"/>
        <v/>
      </c>
      <c r="BK288" s="36" t="str">
        <f t="shared" si="155"/>
        <v/>
      </c>
      <c r="BL288" s="36" t="str">
        <f t="shared" si="156"/>
        <v/>
      </c>
      <c r="BM288" s="55"/>
      <c r="BN288" s="36" t="str">
        <f t="shared" si="157"/>
        <v/>
      </c>
      <c r="BO288" s="36" t="str">
        <f t="shared" si="158"/>
        <v/>
      </c>
      <c r="BP288" s="31"/>
      <c r="BQ288" s="38"/>
      <c r="BS288" s="120" t="e">
        <f t="shared" ca="1" si="129"/>
        <v>#REF!</v>
      </c>
      <c r="BT288" s="120" t="e">
        <f t="shared" ca="1" si="130"/>
        <v>#VALUE!</v>
      </c>
    </row>
    <row r="289" spans="1:72" s="10" customFormat="1" ht="25" customHeight="1" x14ac:dyDescent="0.2">
      <c r="A289" s="52" t="str">
        <f>IFERROR(IF(#REF!&lt;&gt;"",A288+1,""),"")</f>
        <v/>
      </c>
      <c r="B289" s="157" t="e">
        <f>CONCATENATE(#REF!,"-",#REF!,"--",F289,"---",#REF!)</f>
        <v>#REF!</v>
      </c>
      <c r="C289" s="157" t="e">
        <f t="shared" ca="1" si="128"/>
        <v>#VALUE!</v>
      </c>
      <c r="D289" s="29"/>
      <c r="E289" s="155" t="e">
        <f t="shared" si="131"/>
        <v>#VALUE!</v>
      </c>
      <c r="F289" s="155" t="e">
        <f t="shared" si="132"/>
        <v>#VALUE!</v>
      </c>
      <c r="G289" s="126"/>
      <c r="H289" s="151" t="e">
        <f ca="1">VLOOKUP(G289,CatProd!B:G,6,FALSE)</f>
        <v>#N/A</v>
      </c>
      <c r="I289" s="127"/>
      <c r="J289" s="175" t="e">
        <f ca="1">VLOOKUP(CONCATENATE(H289,"-",I289),CatProdSpec!H:I,2,FALSE)</f>
        <v>#N/A</v>
      </c>
      <c r="K289" s="51" t="str">
        <f ca="1">IFERROR(IF(OR(D289="",VLOOKUP(D289,CatCostInp!$E$2:$K$88,7,FALSE)=0),"",VLOOKUP(D289,CatCostInp!$E$2:$K$88,7,FALSE)),"")</f>
        <v/>
      </c>
      <c r="L289" s="30"/>
      <c r="M289" s="1" t="str">
        <f ca="1">IF(L289=Setup!$C$10,"Grant",IF(Pharmaceuticals!L289=Setup!$C$11,"Local",IF(Pharmaceuticals!L289=Setup!$C$12,"Other","")))</f>
        <v/>
      </c>
      <c r="N289" s="34"/>
      <c r="O289" s="148"/>
      <c r="P289" s="34"/>
      <c r="Q289" s="36" t="str">
        <f t="shared" si="133"/>
        <v/>
      </c>
      <c r="R289" s="35"/>
      <c r="S289" s="32" t="str">
        <f t="shared" si="134"/>
        <v/>
      </c>
      <c r="T289" s="34"/>
      <c r="U289" s="32" t="str">
        <f t="shared" si="135"/>
        <v/>
      </c>
      <c r="V289" s="34"/>
      <c r="W289" s="36" t="str">
        <f t="shared" si="136"/>
        <v/>
      </c>
      <c r="X289" s="36" t="str">
        <f t="shared" si="137"/>
        <v/>
      </c>
      <c r="Y289" s="36" t="str">
        <f t="shared" si="138"/>
        <v/>
      </c>
      <c r="Z289" s="55"/>
      <c r="AA289" s="37"/>
      <c r="AB289" s="148"/>
      <c r="AC289" s="34"/>
      <c r="AD289" s="32" t="str">
        <f t="shared" si="139"/>
        <v/>
      </c>
      <c r="AE289" s="34"/>
      <c r="AF289" s="32" t="str">
        <f t="shared" si="140"/>
        <v/>
      </c>
      <c r="AG289" s="35"/>
      <c r="AH289" s="32" t="str">
        <f t="shared" si="141"/>
        <v/>
      </c>
      <c r="AI289" s="34"/>
      <c r="AJ289" s="36" t="str">
        <f t="shared" si="142"/>
        <v/>
      </c>
      <c r="AK289" s="36" t="str">
        <f t="shared" si="143"/>
        <v/>
      </c>
      <c r="AL289" s="36" t="str">
        <f t="shared" si="144"/>
        <v/>
      </c>
      <c r="AM289" s="55"/>
      <c r="AN289" s="34"/>
      <c r="AO289" s="148"/>
      <c r="AP289" s="34"/>
      <c r="AQ289" s="32" t="str">
        <f t="shared" si="145"/>
        <v/>
      </c>
      <c r="AR289" s="34"/>
      <c r="AS289" s="32" t="str">
        <f t="shared" si="146"/>
        <v/>
      </c>
      <c r="AT289" s="34"/>
      <c r="AU289" s="32" t="str">
        <f t="shared" si="147"/>
        <v/>
      </c>
      <c r="AV289" s="34"/>
      <c r="AW289" s="36" t="str">
        <f t="shared" si="148"/>
        <v/>
      </c>
      <c r="AX289" s="36" t="str">
        <f t="shared" si="149"/>
        <v/>
      </c>
      <c r="AY289" s="36" t="str">
        <f t="shared" si="150"/>
        <v/>
      </c>
      <c r="AZ289" s="55"/>
      <c r="BA289" s="34"/>
      <c r="BB289" s="148"/>
      <c r="BC289" s="34"/>
      <c r="BD289" s="32" t="str">
        <f t="shared" si="151"/>
        <v/>
      </c>
      <c r="BE289" s="34"/>
      <c r="BF289" s="32" t="str">
        <f t="shared" si="152"/>
        <v/>
      </c>
      <c r="BG289" s="34"/>
      <c r="BH289" s="32" t="str">
        <f t="shared" si="153"/>
        <v/>
      </c>
      <c r="BI289" s="34"/>
      <c r="BJ289" s="36" t="str">
        <f t="shared" si="154"/>
        <v/>
      </c>
      <c r="BK289" s="36" t="str">
        <f t="shared" si="155"/>
        <v/>
      </c>
      <c r="BL289" s="36" t="str">
        <f t="shared" si="156"/>
        <v/>
      </c>
      <c r="BM289" s="55"/>
      <c r="BN289" s="36" t="str">
        <f t="shared" si="157"/>
        <v/>
      </c>
      <c r="BO289" s="36" t="str">
        <f t="shared" si="158"/>
        <v/>
      </c>
      <c r="BP289" s="31"/>
      <c r="BQ289" s="38"/>
      <c r="BS289" s="120" t="e">
        <f t="shared" ca="1" si="129"/>
        <v>#REF!</v>
      </c>
      <c r="BT289" s="120" t="e">
        <f t="shared" ca="1" si="130"/>
        <v>#VALUE!</v>
      </c>
    </row>
    <row r="290" spans="1:72" s="10" customFormat="1" ht="25" customHeight="1" x14ac:dyDescent="0.2">
      <c r="A290" s="52" t="str">
        <f>IFERROR(IF(#REF!&lt;&gt;"",A289+1,""),"")</f>
        <v/>
      </c>
      <c r="B290" s="157" t="e">
        <f>CONCATENATE(#REF!,"-",#REF!,"--",F290,"---",#REF!)</f>
        <v>#REF!</v>
      </c>
      <c r="C290" s="157" t="e">
        <f t="shared" ca="1" si="128"/>
        <v>#VALUE!</v>
      </c>
      <c r="D290" s="29"/>
      <c r="E290" s="155" t="e">
        <f t="shared" si="131"/>
        <v>#VALUE!</v>
      </c>
      <c r="F290" s="155" t="e">
        <f t="shared" si="132"/>
        <v>#VALUE!</v>
      </c>
      <c r="G290" s="126"/>
      <c r="H290" s="151" t="e">
        <f ca="1">VLOOKUP(G290,CatProd!B:G,6,FALSE)</f>
        <v>#N/A</v>
      </c>
      <c r="I290" s="127"/>
      <c r="J290" s="175" t="e">
        <f ca="1">VLOOKUP(CONCATENATE(H290,"-",I290),CatProdSpec!H:I,2,FALSE)</f>
        <v>#N/A</v>
      </c>
      <c r="K290" s="51" t="str">
        <f ca="1">IFERROR(IF(OR(D290="",VLOOKUP(D290,CatCostInp!$E$2:$K$88,7,FALSE)=0),"",VLOOKUP(D290,CatCostInp!$E$2:$K$88,7,FALSE)),"")</f>
        <v/>
      </c>
      <c r="L290" s="30"/>
      <c r="M290" s="1" t="str">
        <f ca="1">IF(L290=Setup!$C$10,"Grant",IF(Pharmaceuticals!L290=Setup!$C$11,"Local",IF(Pharmaceuticals!L290=Setup!$C$12,"Other","")))</f>
        <v/>
      </c>
      <c r="N290" s="34"/>
      <c r="O290" s="148"/>
      <c r="P290" s="34"/>
      <c r="Q290" s="36" t="str">
        <f t="shared" si="133"/>
        <v/>
      </c>
      <c r="R290" s="35"/>
      <c r="S290" s="32" t="str">
        <f t="shared" si="134"/>
        <v/>
      </c>
      <c r="T290" s="34"/>
      <c r="U290" s="32" t="str">
        <f t="shared" si="135"/>
        <v/>
      </c>
      <c r="V290" s="34"/>
      <c r="W290" s="36" t="str">
        <f t="shared" si="136"/>
        <v/>
      </c>
      <c r="X290" s="36" t="str">
        <f t="shared" si="137"/>
        <v/>
      </c>
      <c r="Y290" s="36" t="str">
        <f t="shared" si="138"/>
        <v/>
      </c>
      <c r="Z290" s="55"/>
      <c r="AA290" s="37"/>
      <c r="AB290" s="148"/>
      <c r="AC290" s="34"/>
      <c r="AD290" s="32" t="str">
        <f t="shared" si="139"/>
        <v/>
      </c>
      <c r="AE290" s="34"/>
      <c r="AF290" s="32" t="str">
        <f t="shared" si="140"/>
        <v/>
      </c>
      <c r="AG290" s="35"/>
      <c r="AH290" s="32" t="str">
        <f t="shared" si="141"/>
        <v/>
      </c>
      <c r="AI290" s="34"/>
      <c r="AJ290" s="36" t="str">
        <f t="shared" si="142"/>
        <v/>
      </c>
      <c r="AK290" s="36" t="str">
        <f t="shared" si="143"/>
        <v/>
      </c>
      <c r="AL290" s="36" t="str">
        <f t="shared" si="144"/>
        <v/>
      </c>
      <c r="AM290" s="55"/>
      <c r="AN290" s="34"/>
      <c r="AO290" s="148"/>
      <c r="AP290" s="34"/>
      <c r="AQ290" s="32" t="str">
        <f t="shared" si="145"/>
        <v/>
      </c>
      <c r="AR290" s="34"/>
      <c r="AS290" s="32" t="str">
        <f t="shared" si="146"/>
        <v/>
      </c>
      <c r="AT290" s="34"/>
      <c r="AU290" s="32" t="str">
        <f t="shared" si="147"/>
        <v/>
      </c>
      <c r="AV290" s="34"/>
      <c r="AW290" s="36" t="str">
        <f t="shared" si="148"/>
        <v/>
      </c>
      <c r="AX290" s="36" t="str">
        <f t="shared" si="149"/>
        <v/>
      </c>
      <c r="AY290" s="36" t="str">
        <f t="shared" si="150"/>
        <v/>
      </c>
      <c r="AZ290" s="55"/>
      <c r="BA290" s="34"/>
      <c r="BB290" s="148"/>
      <c r="BC290" s="34"/>
      <c r="BD290" s="32" t="str">
        <f t="shared" si="151"/>
        <v/>
      </c>
      <c r="BE290" s="34"/>
      <c r="BF290" s="32" t="str">
        <f t="shared" si="152"/>
        <v/>
      </c>
      <c r="BG290" s="34"/>
      <c r="BH290" s="32" t="str">
        <f t="shared" si="153"/>
        <v/>
      </c>
      <c r="BI290" s="34"/>
      <c r="BJ290" s="36" t="str">
        <f t="shared" si="154"/>
        <v/>
      </c>
      <c r="BK290" s="36" t="str">
        <f t="shared" si="155"/>
        <v/>
      </c>
      <c r="BL290" s="36" t="str">
        <f t="shared" si="156"/>
        <v/>
      </c>
      <c r="BM290" s="55"/>
      <c r="BN290" s="36" t="str">
        <f t="shared" si="157"/>
        <v/>
      </c>
      <c r="BO290" s="36" t="str">
        <f t="shared" si="158"/>
        <v/>
      </c>
      <c r="BP290" s="31"/>
      <c r="BQ290" s="38"/>
      <c r="BS290" s="120" t="e">
        <f t="shared" ca="1" si="129"/>
        <v>#REF!</v>
      </c>
      <c r="BT290" s="120" t="e">
        <f t="shared" ca="1" si="130"/>
        <v>#VALUE!</v>
      </c>
    </row>
    <row r="291" spans="1:72" s="10" customFormat="1" ht="25" customHeight="1" x14ac:dyDescent="0.2">
      <c r="A291" s="52" t="str">
        <f>IFERROR(IF(#REF!&lt;&gt;"",A290+1,""),"")</f>
        <v/>
      </c>
      <c r="B291" s="157" t="e">
        <f>CONCATENATE(#REF!,"-",#REF!,"--",F291,"---",#REF!)</f>
        <v>#REF!</v>
      </c>
      <c r="C291" s="157" t="e">
        <f t="shared" ca="1" si="128"/>
        <v>#VALUE!</v>
      </c>
      <c r="D291" s="29"/>
      <c r="E291" s="155" t="e">
        <f t="shared" si="131"/>
        <v>#VALUE!</v>
      </c>
      <c r="F291" s="155" t="e">
        <f t="shared" si="132"/>
        <v>#VALUE!</v>
      </c>
      <c r="G291" s="126"/>
      <c r="H291" s="151" t="e">
        <f ca="1">VLOOKUP(G291,CatProd!B:G,6,FALSE)</f>
        <v>#N/A</v>
      </c>
      <c r="I291" s="127"/>
      <c r="J291" s="175" t="e">
        <f ca="1">VLOOKUP(CONCATENATE(H291,"-",I291),CatProdSpec!H:I,2,FALSE)</f>
        <v>#N/A</v>
      </c>
      <c r="K291" s="51" t="str">
        <f ca="1">IFERROR(IF(OR(D291="",VLOOKUP(D291,CatCostInp!$E$2:$K$88,7,FALSE)=0),"",VLOOKUP(D291,CatCostInp!$E$2:$K$88,7,FALSE)),"")</f>
        <v/>
      </c>
      <c r="L291" s="30"/>
      <c r="M291" s="1" t="str">
        <f ca="1">IF(L291=Setup!$C$10,"Grant",IF(Pharmaceuticals!L291=Setup!$C$11,"Local",IF(Pharmaceuticals!L291=Setup!$C$12,"Other","")))</f>
        <v/>
      </c>
      <c r="N291" s="34"/>
      <c r="O291" s="148"/>
      <c r="P291" s="34"/>
      <c r="Q291" s="36" t="str">
        <f t="shared" si="133"/>
        <v/>
      </c>
      <c r="R291" s="35"/>
      <c r="S291" s="32" t="str">
        <f t="shared" si="134"/>
        <v/>
      </c>
      <c r="T291" s="34"/>
      <c r="U291" s="32" t="str">
        <f t="shared" si="135"/>
        <v/>
      </c>
      <c r="V291" s="34"/>
      <c r="W291" s="36" t="str">
        <f t="shared" si="136"/>
        <v/>
      </c>
      <c r="X291" s="36" t="str">
        <f t="shared" si="137"/>
        <v/>
      </c>
      <c r="Y291" s="36" t="str">
        <f t="shared" si="138"/>
        <v/>
      </c>
      <c r="Z291" s="55"/>
      <c r="AA291" s="37"/>
      <c r="AB291" s="148"/>
      <c r="AC291" s="34"/>
      <c r="AD291" s="32" t="str">
        <f t="shared" si="139"/>
        <v/>
      </c>
      <c r="AE291" s="34"/>
      <c r="AF291" s="32" t="str">
        <f t="shared" si="140"/>
        <v/>
      </c>
      <c r="AG291" s="35"/>
      <c r="AH291" s="32" t="str">
        <f t="shared" si="141"/>
        <v/>
      </c>
      <c r="AI291" s="34"/>
      <c r="AJ291" s="36" t="str">
        <f t="shared" si="142"/>
        <v/>
      </c>
      <c r="AK291" s="36" t="str">
        <f t="shared" si="143"/>
        <v/>
      </c>
      <c r="AL291" s="36" t="str">
        <f t="shared" si="144"/>
        <v/>
      </c>
      <c r="AM291" s="55"/>
      <c r="AN291" s="34"/>
      <c r="AO291" s="148"/>
      <c r="AP291" s="34"/>
      <c r="AQ291" s="32" t="str">
        <f t="shared" si="145"/>
        <v/>
      </c>
      <c r="AR291" s="34"/>
      <c r="AS291" s="32" t="str">
        <f t="shared" si="146"/>
        <v/>
      </c>
      <c r="AT291" s="34"/>
      <c r="AU291" s="32" t="str">
        <f t="shared" si="147"/>
        <v/>
      </c>
      <c r="AV291" s="34"/>
      <c r="AW291" s="36" t="str">
        <f t="shared" si="148"/>
        <v/>
      </c>
      <c r="AX291" s="36" t="str">
        <f t="shared" si="149"/>
        <v/>
      </c>
      <c r="AY291" s="36" t="str">
        <f t="shared" si="150"/>
        <v/>
      </c>
      <c r="AZ291" s="55"/>
      <c r="BA291" s="34"/>
      <c r="BB291" s="148"/>
      <c r="BC291" s="34"/>
      <c r="BD291" s="32" t="str">
        <f t="shared" si="151"/>
        <v/>
      </c>
      <c r="BE291" s="34"/>
      <c r="BF291" s="32" t="str">
        <f t="shared" si="152"/>
        <v/>
      </c>
      <c r="BG291" s="34"/>
      <c r="BH291" s="32" t="str">
        <f t="shared" si="153"/>
        <v/>
      </c>
      <c r="BI291" s="34"/>
      <c r="BJ291" s="36" t="str">
        <f t="shared" si="154"/>
        <v/>
      </c>
      <c r="BK291" s="36" t="str">
        <f t="shared" si="155"/>
        <v/>
      </c>
      <c r="BL291" s="36" t="str">
        <f t="shared" si="156"/>
        <v/>
      </c>
      <c r="BM291" s="55"/>
      <c r="BN291" s="36" t="str">
        <f t="shared" si="157"/>
        <v/>
      </c>
      <c r="BO291" s="36" t="str">
        <f t="shared" si="158"/>
        <v/>
      </c>
      <c r="BP291" s="31"/>
      <c r="BQ291" s="38"/>
      <c r="BS291" s="120" t="e">
        <f t="shared" ca="1" si="129"/>
        <v>#REF!</v>
      </c>
      <c r="BT291" s="120" t="e">
        <f t="shared" ca="1" si="130"/>
        <v>#VALUE!</v>
      </c>
    </row>
    <row r="292" spans="1:72" s="10" customFormat="1" ht="25" customHeight="1" x14ac:dyDescent="0.2">
      <c r="A292" s="52" t="str">
        <f>IFERROR(IF(#REF!&lt;&gt;"",A291+1,""),"")</f>
        <v/>
      </c>
      <c r="B292" s="157" t="e">
        <f>CONCATENATE(#REF!,"-",#REF!,"--",F292,"---",#REF!)</f>
        <v>#REF!</v>
      </c>
      <c r="C292" s="157" t="e">
        <f t="shared" ca="1" si="128"/>
        <v>#VALUE!</v>
      </c>
      <c r="D292" s="29"/>
      <c r="E292" s="155" t="e">
        <f t="shared" si="131"/>
        <v>#VALUE!</v>
      </c>
      <c r="F292" s="155" t="e">
        <f t="shared" si="132"/>
        <v>#VALUE!</v>
      </c>
      <c r="G292" s="126"/>
      <c r="H292" s="151" t="e">
        <f ca="1">VLOOKUP(G292,CatProd!B:G,6,FALSE)</f>
        <v>#N/A</v>
      </c>
      <c r="I292" s="127"/>
      <c r="J292" s="175" t="e">
        <f ca="1">VLOOKUP(CONCATENATE(H292,"-",I292),CatProdSpec!H:I,2,FALSE)</f>
        <v>#N/A</v>
      </c>
      <c r="K292" s="51" t="str">
        <f ca="1">IFERROR(IF(OR(D292="",VLOOKUP(D292,CatCostInp!$E$2:$K$88,7,FALSE)=0),"",VLOOKUP(D292,CatCostInp!$E$2:$K$88,7,FALSE)),"")</f>
        <v/>
      </c>
      <c r="L292" s="30"/>
      <c r="M292" s="1" t="str">
        <f ca="1">IF(L292=Setup!$C$10,"Grant",IF(Pharmaceuticals!L292=Setup!$C$11,"Local",IF(Pharmaceuticals!L292=Setup!$C$12,"Other","")))</f>
        <v/>
      </c>
      <c r="N292" s="34"/>
      <c r="O292" s="148"/>
      <c r="P292" s="34"/>
      <c r="Q292" s="36" t="str">
        <f t="shared" si="133"/>
        <v/>
      </c>
      <c r="R292" s="35"/>
      <c r="S292" s="32" t="str">
        <f t="shared" si="134"/>
        <v/>
      </c>
      <c r="T292" s="34"/>
      <c r="U292" s="32" t="str">
        <f t="shared" si="135"/>
        <v/>
      </c>
      <c r="V292" s="34"/>
      <c r="W292" s="36" t="str">
        <f t="shared" si="136"/>
        <v/>
      </c>
      <c r="X292" s="36" t="str">
        <f t="shared" si="137"/>
        <v/>
      </c>
      <c r="Y292" s="36" t="str">
        <f t="shared" si="138"/>
        <v/>
      </c>
      <c r="Z292" s="55"/>
      <c r="AA292" s="37"/>
      <c r="AB292" s="148"/>
      <c r="AC292" s="34"/>
      <c r="AD292" s="32" t="str">
        <f t="shared" si="139"/>
        <v/>
      </c>
      <c r="AE292" s="34"/>
      <c r="AF292" s="32" t="str">
        <f t="shared" si="140"/>
        <v/>
      </c>
      <c r="AG292" s="35"/>
      <c r="AH292" s="32" t="str">
        <f t="shared" si="141"/>
        <v/>
      </c>
      <c r="AI292" s="34"/>
      <c r="AJ292" s="36" t="str">
        <f t="shared" si="142"/>
        <v/>
      </c>
      <c r="AK292" s="36" t="str">
        <f t="shared" si="143"/>
        <v/>
      </c>
      <c r="AL292" s="36" t="str">
        <f t="shared" si="144"/>
        <v/>
      </c>
      <c r="AM292" s="55"/>
      <c r="AN292" s="34"/>
      <c r="AO292" s="148"/>
      <c r="AP292" s="34"/>
      <c r="AQ292" s="32" t="str">
        <f t="shared" si="145"/>
        <v/>
      </c>
      <c r="AR292" s="34"/>
      <c r="AS292" s="32" t="str">
        <f t="shared" si="146"/>
        <v/>
      </c>
      <c r="AT292" s="34"/>
      <c r="AU292" s="32" t="str">
        <f t="shared" si="147"/>
        <v/>
      </c>
      <c r="AV292" s="34"/>
      <c r="AW292" s="36" t="str">
        <f t="shared" si="148"/>
        <v/>
      </c>
      <c r="AX292" s="36" t="str">
        <f t="shared" si="149"/>
        <v/>
      </c>
      <c r="AY292" s="36" t="str">
        <f t="shared" si="150"/>
        <v/>
      </c>
      <c r="AZ292" s="55"/>
      <c r="BA292" s="34"/>
      <c r="BB292" s="148"/>
      <c r="BC292" s="34"/>
      <c r="BD292" s="32" t="str">
        <f t="shared" si="151"/>
        <v/>
      </c>
      <c r="BE292" s="34"/>
      <c r="BF292" s="32" t="str">
        <f t="shared" si="152"/>
        <v/>
      </c>
      <c r="BG292" s="34"/>
      <c r="BH292" s="32" t="str">
        <f t="shared" si="153"/>
        <v/>
      </c>
      <c r="BI292" s="34"/>
      <c r="BJ292" s="36" t="str">
        <f t="shared" si="154"/>
        <v/>
      </c>
      <c r="BK292" s="36" t="str">
        <f t="shared" si="155"/>
        <v/>
      </c>
      <c r="BL292" s="36" t="str">
        <f t="shared" si="156"/>
        <v/>
      </c>
      <c r="BM292" s="55"/>
      <c r="BN292" s="36" t="str">
        <f t="shared" si="157"/>
        <v/>
      </c>
      <c r="BO292" s="36" t="str">
        <f t="shared" si="158"/>
        <v/>
      </c>
      <c r="BP292" s="31"/>
      <c r="BQ292" s="38"/>
      <c r="BS292" s="120" t="e">
        <f t="shared" ca="1" si="129"/>
        <v>#REF!</v>
      </c>
      <c r="BT292" s="120" t="e">
        <f t="shared" ca="1" si="130"/>
        <v>#VALUE!</v>
      </c>
    </row>
    <row r="293" spans="1:72" s="10" customFormat="1" ht="25" customHeight="1" x14ac:dyDescent="0.2">
      <c r="A293" s="52" t="str">
        <f>IFERROR(IF(#REF!&lt;&gt;"",A292+1,""),"")</f>
        <v/>
      </c>
      <c r="B293" s="157" t="e">
        <f>CONCATENATE(#REF!,"-",#REF!,"--",F293,"---",#REF!)</f>
        <v>#REF!</v>
      </c>
      <c r="C293" s="157" t="e">
        <f t="shared" ca="1" si="128"/>
        <v>#VALUE!</v>
      </c>
      <c r="D293" s="29"/>
      <c r="E293" s="155" t="e">
        <f t="shared" si="131"/>
        <v>#VALUE!</v>
      </c>
      <c r="F293" s="155" t="e">
        <f t="shared" si="132"/>
        <v>#VALUE!</v>
      </c>
      <c r="G293" s="126"/>
      <c r="H293" s="151" t="e">
        <f ca="1">VLOOKUP(G293,CatProd!B:G,6,FALSE)</f>
        <v>#N/A</v>
      </c>
      <c r="I293" s="127"/>
      <c r="J293" s="175" t="e">
        <f ca="1">VLOOKUP(CONCATENATE(H293,"-",I293),CatProdSpec!H:I,2,FALSE)</f>
        <v>#N/A</v>
      </c>
      <c r="K293" s="51" t="str">
        <f ca="1">IFERROR(IF(OR(D293="",VLOOKUP(D293,CatCostInp!$E$2:$K$88,7,FALSE)=0),"",VLOOKUP(D293,CatCostInp!$E$2:$K$88,7,FALSE)),"")</f>
        <v/>
      </c>
      <c r="L293" s="30"/>
      <c r="M293" s="1" t="str">
        <f ca="1">IF(L293=Setup!$C$10,"Grant",IF(Pharmaceuticals!L293=Setup!$C$11,"Local",IF(Pharmaceuticals!L293=Setup!$C$12,"Other","")))</f>
        <v/>
      </c>
      <c r="N293" s="34"/>
      <c r="O293" s="148"/>
      <c r="P293" s="34"/>
      <c r="Q293" s="36" t="str">
        <f t="shared" si="133"/>
        <v/>
      </c>
      <c r="R293" s="35"/>
      <c r="S293" s="32" t="str">
        <f t="shared" si="134"/>
        <v/>
      </c>
      <c r="T293" s="34"/>
      <c r="U293" s="32" t="str">
        <f t="shared" si="135"/>
        <v/>
      </c>
      <c r="V293" s="34"/>
      <c r="W293" s="36" t="str">
        <f t="shared" si="136"/>
        <v/>
      </c>
      <c r="X293" s="36" t="str">
        <f t="shared" si="137"/>
        <v/>
      </c>
      <c r="Y293" s="36" t="str">
        <f t="shared" si="138"/>
        <v/>
      </c>
      <c r="Z293" s="55"/>
      <c r="AA293" s="37"/>
      <c r="AB293" s="148"/>
      <c r="AC293" s="34"/>
      <c r="AD293" s="32" t="str">
        <f t="shared" si="139"/>
        <v/>
      </c>
      <c r="AE293" s="34"/>
      <c r="AF293" s="32" t="str">
        <f t="shared" si="140"/>
        <v/>
      </c>
      <c r="AG293" s="35"/>
      <c r="AH293" s="32" t="str">
        <f t="shared" si="141"/>
        <v/>
      </c>
      <c r="AI293" s="34"/>
      <c r="AJ293" s="36" t="str">
        <f t="shared" si="142"/>
        <v/>
      </c>
      <c r="AK293" s="36" t="str">
        <f t="shared" si="143"/>
        <v/>
      </c>
      <c r="AL293" s="36" t="str">
        <f t="shared" si="144"/>
        <v/>
      </c>
      <c r="AM293" s="55"/>
      <c r="AN293" s="34"/>
      <c r="AO293" s="148"/>
      <c r="AP293" s="34"/>
      <c r="AQ293" s="32" t="str">
        <f t="shared" si="145"/>
        <v/>
      </c>
      <c r="AR293" s="34"/>
      <c r="AS293" s="32" t="str">
        <f t="shared" si="146"/>
        <v/>
      </c>
      <c r="AT293" s="34"/>
      <c r="AU293" s="32" t="str">
        <f t="shared" si="147"/>
        <v/>
      </c>
      <c r="AV293" s="34"/>
      <c r="AW293" s="36" t="str">
        <f t="shared" si="148"/>
        <v/>
      </c>
      <c r="AX293" s="36" t="str">
        <f t="shared" si="149"/>
        <v/>
      </c>
      <c r="AY293" s="36" t="str">
        <f t="shared" si="150"/>
        <v/>
      </c>
      <c r="AZ293" s="55"/>
      <c r="BA293" s="34"/>
      <c r="BB293" s="148"/>
      <c r="BC293" s="34"/>
      <c r="BD293" s="32" t="str">
        <f t="shared" si="151"/>
        <v/>
      </c>
      <c r="BE293" s="34"/>
      <c r="BF293" s="32" t="str">
        <f t="shared" si="152"/>
        <v/>
      </c>
      <c r="BG293" s="34"/>
      <c r="BH293" s="32" t="str">
        <f t="shared" si="153"/>
        <v/>
      </c>
      <c r="BI293" s="34"/>
      <c r="BJ293" s="36" t="str">
        <f t="shared" si="154"/>
        <v/>
      </c>
      <c r="BK293" s="36" t="str">
        <f t="shared" si="155"/>
        <v/>
      </c>
      <c r="BL293" s="36" t="str">
        <f t="shared" si="156"/>
        <v/>
      </c>
      <c r="BM293" s="55"/>
      <c r="BN293" s="36" t="str">
        <f t="shared" si="157"/>
        <v/>
      </c>
      <c r="BO293" s="36" t="str">
        <f t="shared" si="158"/>
        <v/>
      </c>
      <c r="BP293" s="31"/>
      <c r="BQ293" s="38"/>
      <c r="BS293" s="120" t="e">
        <f t="shared" ca="1" si="129"/>
        <v>#REF!</v>
      </c>
      <c r="BT293" s="120" t="e">
        <f t="shared" ca="1" si="130"/>
        <v>#VALUE!</v>
      </c>
    </row>
    <row r="294" spans="1:72" s="10" customFormat="1" ht="25" customHeight="1" x14ac:dyDescent="0.2">
      <c r="A294" s="52" t="str">
        <f>IFERROR(IF(#REF!&lt;&gt;"",A293+1,""),"")</f>
        <v/>
      </c>
      <c r="B294" s="157" t="e">
        <f>CONCATENATE(#REF!,"-",#REF!,"--",F294,"---",#REF!)</f>
        <v>#REF!</v>
      </c>
      <c r="C294" s="157" t="e">
        <f t="shared" ca="1" si="128"/>
        <v>#VALUE!</v>
      </c>
      <c r="D294" s="29"/>
      <c r="E294" s="155" t="e">
        <f t="shared" si="131"/>
        <v>#VALUE!</v>
      </c>
      <c r="F294" s="155" t="e">
        <f t="shared" si="132"/>
        <v>#VALUE!</v>
      </c>
      <c r="G294" s="126"/>
      <c r="H294" s="151" t="e">
        <f ca="1">VLOOKUP(G294,CatProd!B:G,6,FALSE)</f>
        <v>#N/A</v>
      </c>
      <c r="I294" s="127"/>
      <c r="J294" s="175" t="e">
        <f ca="1">VLOOKUP(CONCATENATE(H294,"-",I294),CatProdSpec!H:I,2,FALSE)</f>
        <v>#N/A</v>
      </c>
      <c r="K294" s="51" t="str">
        <f ca="1">IFERROR(IF(OR(D294="",VLOOKUP(D294,CatCostInp!$E$2:$K$88,7,FALSE)=0),"",VLOOKUP(D294,CatCostInp!$E$2:$K$88,7,FALSE)),"")</f>
        <v/>
      </c>
      <c r="L294" s="30"/>
      <c r="M294" s="1" t="str">
        <f ca="1">IF(L294=Setup!$C$10,"Grant",IF(Pharmaceuticals!L294=Setup!$C$11,"Local",IF(Pharmaceuticals!L294=Setup!$C$12,"Other","")))</f>
        <v/>
      </c>
      <c r="N294" s="34"/>
      <c r="O294" s="148"/>
      <c r="P294" s="34"/>
      <c r="Q294" s="36" t="str">
        <f t="shared" si="133"/>
        <v/>
      </c>
      <c r="R294" s="35"/>
      <c r="S294" s="32" t="str">
        <f t="shared" si="134"/>
        <v/>
      </c>
      <c r="T294" s="34"/>
      <c r="U294" s="32" t="str">
        <f t="shared" si="135"/>
        <v/>
      </c>
      <c r="V294" s="34"/>
      <c r="W294" s="36" t="str">
        <f t="shared" si="136"/>
        <v/>
      </c>
      <c r="X294" s="36" t="str">
        <f t="shared" si="137"/>
        <v/>
      </c>
      <c r="Y294" s="36" t="str">
        <f t="shared" si="138"/>
        <v/>
      </c>
      <c r="Z294" s="55"/>
      <c r="AA294" s="37"/>
      <c r="AB294" s="148"/>
      <c r="AC294" s="34"/>
      <c r="AD294" s="32" t="str">
        <f t="shared" si="139"/>
        <v/>
      </c>
      <c r="AE294" s="34"/>
      <c r="AF294" s="32" t="str">
        <f t="shared" si="140"/>
        <v/>
      </c>
      <c r="AG294" s="35"/>
      <c r="AH294" s="32" t="str">
        <f t="shared" si="141"/>
        <v/>
      </c>
      <c r="AI294" s="34"/>
      <c r="AJ294" s="36" t="str">
        <f t="shared" si="142"/>
        <v/>
      </c>
      <c r="AK294" s="36" t="str">
        <f t="shared" si="143"/>
        <v/>
      </c>
      <c r="AL294" s="36" t="str">
        <f t="shared" si="144"/>
        <v/>
      </c>
      <c r="AM294" s="55"/>
      <c r="AN294" s="34"/>
      <c r="AO294" s="148"/>
      <c r="AP294" s="34"/>
      <c r="AQ294" s="32" t="str">
        <f t="shared" si="145"/>
        <v/>
      </c>
      <c r="AR294" s="34"/>
      <c r="AS294" s="32" t="str">
        <f t="shared" si="146"/>
        <v/>
      </c>
      <c r="AT294" s="34"/>
      <c r="AU294" s="32" t="str">
        <f t="shared" si="147"/>
        <v/>
      </c>
      <c r="AV294" s="34"/>
      <c r="AW294" s="36" t="str">
        <f t="shared" si="148"/>
        <v/>
      </c>
      <c r="AX294" s="36" t="str">
        <f t="shared" si="149"/>
        <v/>
      </c>
      <c r="AY294" s="36" t="str">
        <f t="shared" si="150"/>
        <v/>
      </c>
      <c r="AZ294" s="55"/>
      <c r="BA294" s="34"/>
      <c r="BB294" s="148"/>
      <c r="BC294" s="34"/>
      <c r="BD294" s="32" t="str">
        <f t="shared" si="151"/>
        <v/>
      </c>
      <c r="BE294" s="34"/>
      <c r="BF294" s="32" t="str">
        <f t="shared" si="152"/>
        <v/>
      </c>
      <c r="BG294" s="34"/>
      <c r="BH294" s="32" t="str">
        <f t="shared" si="153"/>
        <v/>
      </c>
      <c r="BI294" s="34"/>
      <c r="BJ294" s="36" t="str">
        <f t="shared" si="154"/>
        <v/>
      </c>
      <c r="BK294" s="36" t="str">
        <f t="shared" si="155"/>
        <v/>
      </c>
      <c r="BL294" s="36" t="str">
        <f t="shared" si="156"/>
        <v/>
      </c>
      <c r="BM294" s="55"/>
      <c r="BN294" s="36" t="str">
        <f t="shared" si="157"/>
        <v/>
      </c>
      <c r="BO294" s="36" t="str">
        <f t="shared" si="158"/>
        <v/>
      </c>
      <c r="BP294" s="31"/>
      <c r="BQ294" s="38"/>
      <c r="BS294" s="120" t="e">
        <f t="shared" ca="1" si="129"/>
        <v>#REF!</v>
      </c>
      <c r="BT294" s="120" t="e">
        <f t="shared" ca="1" si="130"/>
        <v>#VALUE!</v>
      </c>
    </row>
    <row r="295" spans="1:72" s="10" customFormat="1" ht="25" customHeight="1" x14ac:dyDescent="0.2">
      <c r="A295" s="52" t="str">
        <f>IFERROR(IF(#REF!&lt;&gt;"",A294+1,""),"")</f>
        <v/>
      </c>
      <c r="B295" s="157" t="e">
        <f>CONCATENATE(#REF!,"-",#REF!,"--",F295,"---",#REF!)</f>
        <v>#REF!</v>
      </c>
      <c r="C295" s="157" t="e">
        <f t="shared" ca="1" si="128"/>
        <v>#VALUE!</v>
      </c>
      <c r="D295" s="29"/>
      <c r="E295" s="155" t="e">
        <f t="shared" si="131"/>
        <v>#VALUE!</v>
      </c>
      <c r="F295" s="155" t="e">
        <f t="shared" si="132"/>
        <v>#VALUE!</v>
      </c>
      <c r="G295" s="126"/>
      <c r="H295" s="151" t="e">
        <f ca="1">VLOOKUP(G295,CatProd!B:G,6,FALSE)</f>
        <v>#N/A</v>
      </c>
      <c r="I295" s="127"/>
      <c r="J295" s="175" t="e">
        <f ca="1">VLOOKUP(CONCATENATE(H295,"-",I295),CatProdSpec!H:I,2,FALSE)</f>
        <v>#N/A</v>
      </c>
      <c r="K295" s="51" t="str">
        <f ca="1">IFERROR(IF(OR(D295="",VLOOKUP(D295,CatCostInp!$E$2:$K$88,7,FALSE)=0),"",VLOOKUP(D295,CatCostInp!$E$2:$K$88,7,FALSE)),"")</f>
        <v/>
      </c>
      <c r="L295" s="30"/>
      <c r="M295" s="1" t="str">
        <f ca="1">IF(L295=Setup!$C$10,"Grant",IF(Pharmaceuticals!L295=Setup!$C$11,"Local",IF(Pharmaceuticals!L295=Setup!$C$12,"Other","")))</f>
        <v/>
      </c>
      <c r="N295" s="34"/>
      <c r="O295" s="148"/>
      <c r="P295" s="34"/>
      <c r="Q295" s="36" t="str">
        <f t="shared" si="133"/>
        <v/>
      </c>
      <c r="R295" s="35"/>
      <c r="S295" s="32" t="str">
        <f t="shared" si="134"/>
        <v/>
      </c>
      <c r="T295" s="34"/>
      <c r="U295" s="32" t="str">
        <f t="shared" si="135"/>
        <v/>
      </c>
      <c r="V295" s="34"/>
      <c r="W295" s="36" t="str">
        <f t="shared" si="136"/>
        <v/>
      </c>
      <c r="X295" s="36" t="str">
        <f t="shared" si="137"/>
        <v/>
      </c>
      <c r="Y295" s="36" t="str">
        <f t="shared" si="138"/>
        <v/>
      </c>
      <c r="Z295" s="55"/>
      <c r="AA295" s="37"/>
      <c r="AB295" s="148"/>
      <c r="AC295" s="34"/>
      <c r="AD295" s="32" t="str">
        <f t="shared" si="139"/>
        <v/>
      </c>
      <c r="AE295" s="34"/>
      <c r="AF295" s="32" t="str">
        <f t="shared" si="140"/>
        <v/>
      </c>
      <c r="AG295" s="35"/>
      <c r="AH295" s="32" t="str">
        <f t="shared" si="141"/>
        <v/>
      </c>
      <c r="AI295" s="34"/>
      <c r="AJ295" s="36" t="str">
        <f t="shared" si="142"/>
        <v/>
      </c>
      <c r="AK295" s="36" t="str">
        <f t="shared" si="143"/>
        <v/>
      </c>
      <c r="AL295" s="36" t="str">
        <f t="shared" si="144"/>
        <v/>
      </c>
      <c r="AM295" s="55"/>
      <c r="AN295" s="34"/>
      <c r="AO295" s="148"/>
      <c r="AP295" s="34"/>
      <c r="AQ295" s="32" t="str">
        <f t="shared" si="145"/>
        <v/>
      </c>
      <c r="AR295" s="34"/>
      <c r="AS295" s="32" t="str">
        <f t="shared" si="146"/>
        <v/>
      </c>
      <c r="AT295" s="34"/>
      <c r="AU295" s="32" t="str">
        <f t="shared" si="147"/>
        <v/>
      </c>
      <c r="AV295" s="34"/>
      <c r="AW295" s="36" t="str">
        <f t="shared" si="148"/>
        <v/>
      </c>
      <c r="AX295" s="36" t="str">
        <f t="shared" si="149"/>
        <v/>
      </c>
      <c r="AY295" s="36" t="str">
        <f t="shared" si="150"/>
        <v/>
      </c>
      <c r="AZ295" s="55"/>
      <c r="BA295" s="34"/>
      <c r="BB295" s="148"/>
      <c r="BC295" s="34"/>
      <c r="BD295" s="32" t="str">
        <f t="shared" si="151"/>
        <v/>
      </c>
      <c r="BE295" s="34"/>
      <c r="BF295" s="32" t="str">
        <f t="shared" si="152"/>
        <v/>
      </c>
      <c r="BG295" s="34"/>
      <c r="BH295" s="32" t="str">
        <f t="shared" si="153"/>
        <v/>
      </c>
      <c r="BI295" s="34"/>
      <c r="BJ295" s="36" t="str">
        <f t="shared" si="154"/>
        <v/>
      </c>
      <c r="BK295" s="36" t="str">
        <f t="shared" si="155"/>
        <v/>
      </c>
      <c r="BL295" s="36" t="str">
        <f t="shared" si="156"/>
        <v/>
      </c>
      <c r="BM295" s="55"/>
      <c r="BN295" s="36" t="str">
        <f t="shared" si="157"/>
        <v/>
      </c>
      <c r="BO295" s="36" t="str">
        <f t="shared" si="158"/>
        <v/>
      </c>
      <c r="BP295" s="31"/>
      <c r="BQ295" s="38"/>
      <c r="BS295" s="120" t="e">
        <f t="shared" ca="1" si="129"/>
        <v>#REF!</v>
      </c>
      <c r="BT295" s="120" t="e">
        <f t="shared" ca="1" si="130"/>
        <v>#VALUE!</v>
      </c>
    </row>
    <row r="296" spans="1:72" s="10" customFormat="1" ht="25" customHeight="1" x14ac:dyDescent="0.2">
      <c r="A296" s="52" t="str">
        <f>IFERROR(IF(#REF!&lt;&gt;"",A295+1,""),"")</f>
        <v/>
      </c>
      <c r="B296" s="157" t="e">
        <f>CONCATENATE(#REF!,"-",#REF!,"--",F296,"---",#REF!)</f>
        <v>#REF!</v>
      </c>
      <c r="C296" s="157" t="e">
        <f t="shared" ca="1" si="128"/>
        <v>#VALUE!</v>
      </c>
      <c r="D296" s="29"/>
      <c r="E296" s="155" t="e">
        <f t="shared" si="131"/>
        <v>#VALUE!</v>
      </c>
      <c r="F296" s="155" t="e">
        <f t="shared" si="132"/>
        <v>#VALUE!</v>
      </c>
      <c r="G296" s="126"/>
      <c r="H296" s="151" t="e">
        <f ca="1">VLOOKUP(G296,CatProd!B:G,6,FALSE)</f>
        <v>#N/A</v>
      </c>
      <c r="I296" s="127"/>
      <c r="J296" s="175" t="e">
        <f ca="1">VLOOKUP(CONCATENATE(H296,"-",I296),CatProdSpec!H:I,2,FALSE)</f>
        <v>#N/A</v>
      </c>
      <c r="K296" s="51" t="str">
        <f ca="1">IFERROR(IF(OR(D296="",VLOOKUP(D296,CatCostInp!$E$2:$K$88,7,FALSE)=0),"",VLOOKUP(D296,CatCostInp!$E$2:$K$88,7,FALSE)),"")</f>
        <v/>
      </c>
      <c r="L296" s="30"/>
      <c r="M296" s="1" t="str">
        <f ca="1">IF(L296=Setup!$C$10,"Grant",IF(Pharmaceuticals!L296=Setup!$C$11,"Local",IF(Pharmaceuticals!L296=Setup!$C$12,"Other","")))</f>
        <v/>
      </c>
      <c r="N296" s="34"/>
      <c r="O296" s="148"/>
      <c r="P296" s="34"/>
      <c r="Q296" s="36" t="str">
        <f t="shared" si="133"/>
        <v/>
      </c>
      <c r="R296" s="35"/>
      <c r="S296" s="32" t="str">
        <f t="shared" si="134"/>
        <v/>
      </c>
      <c r="T296" s="34"/>
      <c r="U296" s="32" t="str">
        <f t="shared" si="135"/>
        <v/>
      </c>
      <c r="V296" s="34"/>
      <c r="W296" s="36" t="str">
        <f t="shared" si="136"/>
        <v/>
      </c>
      <c r="X296" s="36" t="str">
        <f t="shared" si="137"/>
        <v/>
      </c>
      <c r="Y296" s="36" t="str">
        <f t="shared" si="138"/>
        <v/>
      </c>
      <c r="Z296" s="55"/>
      <c r="AA296" s="37"/>
      <c r="AB296" s="148"/>
      <c r="AC296" s="34"/>
      <c r="AD296" s="32" t="str">
        <f t="shared" si="139"/>
        <v/>
      </c>
      <c r="AE296" s="34"/>
      <c r="AF296" s="32" t="str">
        <f t="shared" si="140"/>
        <v/>
      </c>
      <c r="AG296" s="35"/>
      <c r="AH296" s="32" t="str">
        <f t="shared" si="141"/>
        <v/>
      </c>
      <c r="AI296" s="34"/>
      <c r="AJ296" s="36" t="str">
        <f t="shared" si="142"/>
        <v/>
      </c>
      <c r="AK296" s="36" t="str">
        <f t="shared" si="143"/>
        <v/>
      </c>
      <c r="AL296" s="36" t="str">
        <f t="shared" si="144"/>
        <v/>
      </c>
      <c r="AM296" s="55"/>
      <c r="AN296" s="34"/>
      <c r="AO296" s="148"/>
      <c r="AP296" s="34"/>
      <c r="AQ296" s="32" t="str">
        <f t="shared" si="145"/>
        <v/>
      </c>
      <c r="AR296" s="34"/>
      <c r="AS296" s="32" t="str">
        <f t="shared" si="146"/>
        <v/>
      </c>
      <c r="AT296" s="34"/>
      <c r="AU296" s="32" t="str">
        <f t="shared" si="147"/>
        <v/>
      </c>
      <c r="AV296" s="34"/>
      <c r="AW296" s="36" t="str">
        <f t="shared" si="148"/>
        <v/>
      </c>
      <c r="AX296" s="36" t="str">
        <f t="shared" si="149"/>
        <v/>
      </c>
      <c r="AY296" s="36" t="str">
        <f t="shared" si="150"/>
        <v/>
      </c>
      <c r="AZ296" s="55"/>
      <c r="BA296" s="34"/>
      <c r="BB296" s="148"/>
      <c r="BC296" s="34"/>
      <c r="BD296" s="32" t="str">
        <f t="shared" si="151"/>
        <v/>
      </c>
      <c r="BE296" s="34"/>
      <c r="BF296" s="32" t="str">
        <f t="shared" si="152"/>
        <v/>
      </c>
      <c r="BG296" s="34"/>
      <c r="BH296" s="32" t="str">
        <f t="shared" si="153"/>
        <v/>
      </c>
      <c r="BI296" s="34"/>
      <c r="BJ296" s="36" t="str">
        <f t="shared" si="154"/>
        <v/>
      </c>
      <c r="BK296" s="36" t="str">
        <f t="shared" si="155"/>
        <v/>
      </c>
      <c r="BL296" s="36" t="str">
        <f t="shared" si="156"/>
        <v/>
      </c>
      <c r="BM296" s="55"/>
      <c r="BN296" s="36" t="str">
        <f t="shared" si="157"/>
        <v/>
      </c>
      <c r="BO296" s="36" t="str">
        <f t="shared" si="158"/>
        <v/>
      </c>
      <c r="BP296" s="31"/>
      <c r="BQ296" s="38"/>
      <c r="BS296" s="120" t="e">
        <f t="shared" ca="1" si="129"/>
        <v>#REF!</v>
      </c>
      <c r="BT296" s="120" t="e">
        <f t="shared" ca="1" si="130"/>
        <v>#VALUE!</v>
      </c>
    </row>
    <row r="297" spans="1:72" s="10" customFormat="1" ht="25" customHeight="1" x14ac:dyDescent="0.2">
      <c r="A297" s="52" t="str">
        <f>IFERROR(IF(#REF!&lt;&gt;"",A296+1,""),"")</f>
        <v/>
      </c>
      <c r="B297" s="157" t="e">
        <f>CONCATENATE(#REF!,"-",#REF!,"--",F297,"---",#REF!)</f>
        <v>#REF!</v>
      </c>
      <c r="C297" s="157" t="e">
        <f t="shared" ca="1" si="128"/>
        <v>#VALUE!</v>
      </c>
      <c r="D297" s="29"/>
      <c r="E297" s="155" t="e">
        <f t="shared" si="131"/>
        <v>#VALUE!</v>
      </c>
      <c r="F297" s="155" t="e">
        <f t="shared" si="132"/>
        <v>#VALUE!</v>
      </c>
      <c r="G297" s="126"/>
      <c r="H297" s="151" t="e">
        <f ca="1">VLOOKUP(G297,CatProd!B:G,6,FALSE)</f>
        <v>#N/A</v>
      </c>
      <c r="I297" s="127"/>
      <c r="J297" s="175" t="e">
        <f ca="1">VLOOKUP(CONCATENATE(H297,"-",I297),CatProdSpec!H:I,2,FALSE)</f>
        <v>#N/A</v>
      </c>
      <c r="K297" s="51" t="str">
        <f ca="1">IFERROR(IF(OR(D297="",VLOOKUP(D297,CatCostInp!$E$2:$K$88,7,FALSE)=0),"",VLOOKUP(D297,CatCostInp!$E$2:$K$88,7,FALSE)),"")</f>
        <v/>
      </c>
      <c r="L297" s="30"/>
      <c r="M297" s="1" t="str">
        <f ca="1">IF(L297=Setup!$C$10,"Grant",IF(Pharmaceuticals!L297=Setup!$C$11,"Local",IF(Pharmaceuticals!L297=Setup!$C$12,"Other","")))</f>
        <v/>
      </c>
      <c r="N297" s="34"/>
      <c r="O297" s="148"/>
      <c r="P297" s="34"/>
      <c r="Q297" s="36" t="str">
        <f t="shared" si="133"/>
        <v/>
      </c>
      <c r="R297" s="35"/>
      <c r="S297" s="32" t="str">
        <f t="shared" si="134"/>
        <v/>
      </c>
      <c r="T297" s="34"/>
      <c r="U297" s="32" t="str">
        <f t="shared" si="135"/>
        <v/>
      </c>
      <c r="V297" s="34"/>
      <c r="W297" s="36" t="str">
        <f t="shared" si="136"/>
        <v/>
      </c>
      <c r="X297" s="36" t="str">
        <f t="shared" si="137"/>
        <v/>
      </c>
      <c r="Y297" s="36" t="str">
        <f t="shared" si="138"/>
        <v/>
      </c>
      <c r="Z297" s="55"/>
      <c r="AA297" s="37"/>
      <c r="AB297" s="148"/>
      <c r="AC297" s="34"/>
      <c r="AD297" s="32" t="str">
        <f t="shared" si="139"/>
        <v/>
      </c>
      <c r="AE297" s="34"/>
      <c r="AF297" s="32" t="str">
        <f t="shared" si="140"/>
        <v/>
      </c>
      <c r="AG297" s="35"/>
      <c r="AH297" s="32" t="str">
        <f t="shared" si="141"/>
        <v/>
      </c>
      <c r="AI297" s="34"/>
      <c r="AJ297" s="36" t="str">
        <f t="shared" si="142"/>
        <v/>
      </c>
      <c r="AK297" s="36" t="str">
        <f t="shared" si="143"/>
        <v/>
      </c>
      <c r="AL297" s="36" t="str">
        <f t="shared" si="144"/>
        <v/>
      </c>
      <c r="AM297" s="55"/>
      <c r="AN297" s="34"/>
      <c r="AO297" s="148"/>
      <c r="AP297" s="34"/>
      <c r="AQ297" s="32" t="str">
        <f t="shared" si="145"/>
        <v/>
      </c>
      <c r="AR297" s="34"/>
      <c r="AS297" s="32" t="str">
        <f t="shared" si="146"/>
        <v/>
      </c>
      <c r="AT297" s="34"/>
      <c r="AU297" s="32" t="str">
        <f t="shared" si="147"/>
        <v/>
      </c>
      <c r="AV297" s="34"/>
      <c r="AW297" s="36" t="str">
        <f t="shared" si="148"/>
        <v/>
      </c>
      <c r="AX297" s="36" t="str">
        <f t="shared" si="149"/>
        <v/>
      </c>
      <c r="AY297" s="36" t="str">
        <f t="shared" si="150"/>
        <v/>
      </c>
      <c r="AZ297" s="55"/>
      <c r="BA297" s="34"/>
      <c r="BB297" s="148"/>
      <c r="BC297" s="34"/>
      <c r="BD297" s="32" t="str">
        <f t="shared" si="151"/>
        <v/>
      </c>
      <c r="BE297" s="34"/>
      <c r="BF297" s="32" t="str">
        <f t="shared" si="152"/>
        <v/>
      </c>
      <c r="BG297" s="34"/>
      <c r="BH297" s="32" t="str">
        <f t="shared" si="153"/>
        <v/>
      </c>
      <c r="BI297" s="34"/>
      <c r="BJ297" s="36" t="str">
        <f t="shared" si="154"/>
        <v/>
      </c>
      <c r="BK297" s="36" t="str">
        <f t="shared" si="155"/>
        <v/>
      </c>
      <c r="BL297" s="36" t="str">
        <f t="shared" si="156"/>
        <v/>
      </c>
      <c r="BM297" s="55"/>
      <c r="BN297" s="36" t="str">
        <f t="shared" si="157"/>
        <v/>
      </c>
      <c r="BO297" s="36" t="str">
        <f t="shared" si="158"/>
        <v/>
      </c>
      <c r="BP297" s="31"/>
      <c r="BQ297" s="38"/>
      <c r="BS297" s="120" t="e">
        <f t="shared" ca="1" si="129"/>
        <v>#REF!</v>
      </c>
      <c r="BT297" s="120" t="e">
        <f t="shared" ca="1" si="130"/>
        <v>#VALUE!</v>
      </c>
    </row>
    <row r="298" spans="1:72" s="10" customFormat="1" ht="25" customHeight="1" x14ac:dyDescent="0.2">
      <c r="A298" s="52" t="str">
        <f>IFERROR(IF(#REF!&lt;&gt;"",A297+1,""),"")</f>
        <v/>
      </c>
      <c r="B298" s="157" t="e">
        <f>CONCATENATE(#REF!,"-",#REF!,"--",F298,"---",#REF!)</f>
        <v>#REF!</v>
      </c>
      <c r="C298" s="157" t="e">
        <f t="shared" ca="1" si="128"/>
        <v>#VALUE!</v>
      </c>
      <c r="D298" s="29"/>
      <c r="E298" s="155" t="e">
        <f t="shared" si="131"/>
        <v>#VALUE!</v>
      </c>
      <c r="F298" s="155" t="e">
        <f t="shared" si="132"/>
        <v>#VALUE!</v>
      </c>
      <c r="G298" s="126"/>
      <c r="H298" s="151" t="e">
        <f ca="1">VLOOKUP(G298,CatProd!B:G,6,FALSE)</f>
        <v>#N/A</v>
      </c>
      <c r="I298" s="127"/>
      <c r="J298" s="175" t="e">
        <f ca="1">VLOOKUP(CONCATENATE(H298,"-",I298),CatProdSpec!H:I,2,FALSE)</f>
        <v>#N/A</v>
      </c>
      <c r="K298" s="51" t="str">
        <f ca="1">IFERROR(IF(OR(D298="",VLOOKUP(D298,CatCostInp!$E$2:$K$88,7,FALSE)=0),"",VLOOKUP(D298,CatCostInp!$E$2:$K$88,7,FALSE)),"")</f>
        <v/>
      </c>
      <c r="L298" s="30"/>
      <c r="M298" s="1" t="str">
        <f ca="1">IF(L298=Setup!$C$10,"Grant",IF(Pharmaceuticals!L298=Setup!$C$11,"Local",IF(Pharmaceuticals!L298=Setup!$C$12,"Other","")))</f>
        <v/>
      </c>
      <c r="N298" s="34"/>
      <c r="O298" s="148"/>
      <c r="P298" s="34"/>
      <c r="Q298" s="36" t="str">
        <f t="shared" si="133"/>
        <v/>
      </c>
      <c r="R298" s="35"/>
      <c r="S298" s="32" t="str">
        <f t="shared" si="134"/>
        <v/>
      </c>
      <c r="T298" s="34"/>
      <c r="U298" s="32" t="str">
        <f t="shared" si="135"/>
        <v/>
      </c>
      <c r="V298" s="34"/>
      <c r="W298" s="36" t="str">
        <f t="shared" si="136"/>
        <v/>
      </c>
      <c r="X298" s="36" t="str">
        <f t="shared" si="137"/>
        <v/>
      </c>
      <c r="Y298" s="36" t="str">
        <f t="shared" si="138"/>
        <v/>
      </c>
      <c r="Z298" s="55"/>
      <c r="AA298" s="37"/>
      <c r="AB298" s="148"/>
      <c r="AC298" s="34"/>
      <c r="AD298" s="32" t="str">
        <f t="shared" si="139"/>
        <v/>
      </c>
      <c r="AE298" s="34"/>
      <c r="AF298" s="32" t="str">
        <f t="shared" si="140"/>
        <v/>
      </c>
      <c r="AG298" s="35"/>
      <c r="AH298" s="32" t="str">
        <f t="shared" si="141"/>
        <v/>
      </c>
      <c r="AI298" s="34"/>
      <c r="AJ298" s="36" t="str">
        <f t="shared" si="142"/>
        <v/>
      </c>
      <c r="AK298" s="36" t="str">
        <f t="shared" si="143"/>
        <v/>
      </c>
      <c r="AL298" s="36" t="str">
        <f t="shared" si="144"/>
        <v/>
      </c>
      <c r="AM298" s="55"/>
      <c r="AN298" s="34"/>
      <c r="AO298" s="148"/>
      <c r="AP298" s="34"/>
      <c r="AQ298" s="32" t="str">
        <f t="shared" si="145"/>
        <v/>
      </c>
      <c r="AR298" s="34"/>
      <c r="AS298" s="32" t="str">
        <f t="shared" si="146"/>
        <v/>
      </c>
      <c r="AT298" s="34"/>
      <c r="AU298" s="32" t="str">
        <f t="shared" si="147"/>
        <v/>
      </c>
      <c r="AV298" s="34"/>
      <c r="AW298" s="36" t="str">
        <f t="shared" si="148"/>
        <v/>
      </c>
      <c r="AX298" s="36" t="str">
        <f t="shared" si="149"/>
        <v/>
      </c>
      <c r="AY298" s="36" t="str">
        <f t="shared" si="150"/>
        <v/>
      </c>
      <c r="AZ298" s="55"/>
      <c r="BA298" s="34"/>
      <c r="BB298" s="148"/>
      <c r="BC298" s="34"/>
      <c r="BD298" s="32" t="str">
        <f t="shared" si="151"/>
        <v/>
      </c>
      <c r="BE298" s="34"/>
      <c r="BF298" s="32" t="str">
        <f t="shared" si="152"/>
        <v/>
      </c>
      <c r="BG298" s="34"/>
      <c r="BH298" s="32" t="str">
        <f t="shared" si="153"/>
        <v/>
      </c>
      <c r="BI298" s="34"/>
      <c r="BJ298" s="36" t="str">
        <f t="shared" si="154"/>
        <v/>
      </c>
      <c r="BK298" s="36" t="str">
        <f t="shared" si="155"/>
        <v/>
      </c>
      <c r="BL298" s="36" t="str">
        <f t="shared" si="156"/>
        <v/>
      </c>
      <c r="BM298" s="55"/>
      <c r="BN298" s="36" t="str">
        <f t="shared" si="157"/>
        <v/>
      </c>
      <c r="BO298" s="36" t="str">
        <f t="shared" si="158"/>
        <v/>
      </c>
      <c r="BP298" s="31"/>
      <c r="BQ298" s="38"/>
      <c r="BS298" s="120" t="e">
        <f t="shared" ca="1" si="129"/>
        <v>#REF!</v>
      </c>
      <c r="BT298" s="120" t="e">
        <f t="shared" ca="1" si="130"/>
        <v>#VALUE!</v>
      </c>
    </row>
    <row r="299" spans="1:72" s="10" customFormat="1" ht="25" customHeight="1" x14ac:dyDescent="0.2">
      <c r="A299" s="52" t="str">
        <f>IFERROR(IF(#REF!&lt;&gt;"",A298+1,""),"")</f>
        <v/>
      </c>
      <c r="B299" s="157" t="e">
        <f>CONCATENATE(#REF!,"-",#REF!,"--",F299,"---",#REF!)</f>
        <v>#REF!</v>
      </c>
      <c r="C299" s="157" t="e">
        <f t="shared" ca="1" si="128"/>
        <v>#VALUE!</v>
      </c>
      <c r="D299" s="29"/>
      <c r="E299" s="155" t="e">
        <f t="shared" si="131"/>
        <v>#VALUE!</v>
      </c>
      <c r="F299" s="155" t="e">
        <f t="shared" si="132"/>
        <v>#VALUE!</v>
      </c>
      <c r="G299" s="126"/>
      <c r="H299" s="151" t="e">
        <f ca="1">VLOOKUP(G299,CatProd!B:G,6,FALSE)</f>
        <v>#N/A</v>
      </c>
      <c r="I299" s="127"/>
      <c r="J299" s="175" t="e">
        <f ca="1">VLOOKUP(CONCATENATE(H299,"-",I299),CatProdSpec!H:I,2,FALSE)</f>
        <v>#N/A</v>
      </c>
      <c r="K299" s="51" t="str">
        <f ca="1">IFERROR(IF(OR(D299="",VLOOKUP(D299,CatCostInp!$E$2:$K$88,7,FALSE)=0),"",VLOOKUP(D299,CatCostInp!$E$2:$K$88,7,FALSE)),"")</f>
        <v/>
      </c>
      <c r="L299" s="30"/>
      <c r="M299" s="1" t="str">
        <f ca="1">IF(L299=Setup!$C$10,"Grant",IF(Pharmaceuticals!L299=Setup!$C$11,"Local",IF(Pharmaceuticals!L299=Setup!$C$12,"Other","")))</f>
        <v/>
      </c>
      <c r="N299" s="34"/>
      <c r="O299" s="148"/>
      <c r="P299" s="34"/>
      <c r="Q299" s="36" t="str">
        <f t="shared" si="133"/>
        <v/>
      </c>
      <c r="R299" s="35"/>
      <c r="S299" s="32" t="str">
        <f t="shared" si="134"/>
        <v/>
      </c>
      <c r="T299" s="34"/>
      <c r="U299" s="32" t="str">
        <f t="shared" si="135"/>
        <v/>
      </c>
      <c r="V299" s="34"/>
      <c r="W299" s="36" t="str">
        <f t="shared" si="136"/>
        <v/>
      </c>
      <c r="X299" s="36" t="str">
        <f t="shared" si="137"/>
        <v/>
      </c>
      <c r="Y299" s="36" t="str">
        <f t="shared" si="138"/>
        <v/>
      </c>
      <c r="Z299" s="55"/>
      <c r="AA299" s="37"/>
      <c r="AB299" s="148"/>
      <c r="AC299" s="34"/>
      <c r="AD299" s="32" t="str">
        <f t="shared" si="139"/>
        <v/>
      </c>
      <c r="AE299" s="34"/>
      <c r="AF299" s="32" t="str">
        <f t="shared" si="140"/>
        <v/>
      </c>
      <c r="AG299" s="35"/>
      <c r="AH299" s="32" t="str">
        <f t="shared" si="141"/>
        <v/>
      </c>
      <c r="AI299" s="34"/>
      <c r="AJ299" s="36" t="str">
        <f t="shared" si="142"/>
        <v/>
      </c>
      <c r="AK299" s="36" t="str">
        <f t="shared" si="143"/>
        <v/>
      </c>
      <c r="AL299" s="36" t="str">
        <f t="shared" si="144"/>
        <v/>
      </c>
      <c r="AM299" s="55"/>
      <c r="AN299" s="34"/>
      <c r="AO299" s="148"/>
      <c r="AP299" s="34"/>
      <c r="AQ299" s="32" t="str">
        <f t="shared" si="145"/>
        <v/>
      </c>
      <c r="AR299" s="34"/>
      <c r="AS299" s="32" t="str">
        <f t="shared" si="146"/>
        <v/>
      </c>
      <c r="AT299" s="34"/>
      <c r="AU299" s="32" t="str">
        <f t="shared" si="147"/>
        <v/>
      </c>
      <c r="AV299" s="34"/>
      <c r="AW299" s="36" t="str">
        <f t="shared" si="148"/>
        <v/>
      </c>
      <c r="AX299" s="36" t="str">
        <f t="shared" si="149"/>
        <v/>
      </c>
      <c r="AY299" s="36" t="str">
        <f t="shared" si="150"/>
        <v/>
      </c>
      <c r="AZ299" s="55"/>
      <c r="BA299" s="34"/>
      <c r="BB299" s="148"/>
      <c r="BC299" s="34"/>
      <c r="BD299" s="32" t="str">
        <f t="shared" si="151"/>
        <v/>
      </c>
      <c r="BE299" s="34"/>
      <c r="BF299" s="32" t="str">
        <f t="shared" si="152"/>
        <v/>
      </c>
      <c r="BG299" s="34"/>
      <c r="BH299" s="32" t="str">
        <f t="shared" si="153"/>
        <v/>
      </c>
      <c r="BI299" s="34"/>
      <c r="BJ299" s="36" t="str">
        <f t="shared" si="154"/>
        <v/>
      </c>
      <c r="BK299" s="36" t="str">
        <f t="shared" si="155"/>
        <v/>
      </c>
      <c r="BL299" s="36" t="str">
        <f t="shared" si="156"/>
        <v/>
      </c>
      <c r="BM299" s="55"/>
      <c r="BN299" s="36" t="str">
        <f t="shared" si="157"/>
        <v/>
      </c>
      <c r="BO299" s="36" t="str">
        <f t="shared" si="158"/>
        <v/>
      </c>
      <c r="BP299" s="31"/>
      <c r="BQ299" s="38"/>
      <c r="BS299" s="120" t="e">
        <f t="shared" ca="1" si="129"/>
        <v>#REF!</v>
      </c>
      <c r="BT299" s="120" t="e">
        <f t="shared" ca="1" si="130"/>
        <v>#VALUE!</v>
      </c>
    </row>
    <row r="300" spans="1:72" s="10" customFormat="1" ht="25" customHeight="1" x14ac:dyDescent="0.2">
      <c r="A300" s="52" t="str">
        <f>IFERROR(IF(#REF!&lt;&gt;"",A299+1,""),"")</f>
        <v/>
      </c>
      <c r="B300" s="157" t="e">
        <f>CONCATENATE(#REF!,"-",#REF!,"--",F300,"---",#REF!)</f>
        <v>#REF!</v>
      </c>
      <c r="C300" s="157" t="e">
        <f t="shared" ca="1" si="128"/>
        <v>#VALUE!</v>
      </c>
      <c r="D300" s="29"/>
      <c r="E300" s="155" t="e">
        <f t="shared" si="131"/>
        <v>#VALUE!</v>
      </c>
      <c r="F300" s="155" t="e">
        <f t="shared" si="132"/>
        <v>#VALUE!</v>
      </c>
      <c r="G300" s="126"/>
      <c r="H300" s="151" t="e">
        <f ca="1">VLOOKUP(G300,CatProd!B:G,6,FALSE)</f>
        <v>#N/A</v>
      </c>
      <c r="I300" s="127"/>
      <c r="J300" s="175" t="e">
        <f ca="1">VLOOKUP(CONCATENATE(H300,"-",I300),CatProdSpec!H:I,2,FALSE)</f>
        <v>#N/A</v>
      </c>
      <c r="K300" s="51" t="str">
        <f ca="1">IFERROR(IF(OR(D300="",VLOOKUP(D300,CatCostInp!$E$2:$K$88,7,FALSE)=0),"",VLOOKUP(D300,CatCostInp!$E$2:$K$88,7,FALSE)),"")</f>
        <v/>
      </c>
      <c r="L300" s="30"/>
      <c r="M300" s="1" t="str">
        <f ca="1">IF(L300=Setup!$C$10,"Grant",IF(Pharmaceuticals!L300=Setup!$C$11,"Local",IF(Pharmaceuticals!L300=Setup!$C$12,"Other","")))</f>
        <v/>
      </c>
      <c r="N300" s="34"/>
      <c r="O300" s="148"/>
      <c r="P300" s="34"/>
      <c r="Q300" s="36" t="str">
        <f t="shared" si="133"/>
        <v/>
      </c>
      <c r="R300" s="35"/>
      <c r="S300" s="32" t="str">
        <f t="shared" si="134"/>
        <v/>
      </c>
      <c r="T300" s="34"/>
      <c r="U300" s="32" t="str">
        <f t="shared" si="135"/>
        <v/>
      </c>
      <c r="V300" s="34"/>
      <c r="W300" s="36" t="str">
        <f t="shared" si="136"/>
        <v/>
      </c>
      <c r="X300" s="36" t="str">
        <f t="shared" si="137"/>
        <v/>
      </c>
      <c r="Y300" s="36" t="str">
        <f t="shared" si="138"/>
        <v/>
      </c>
      <c r="Z300" s="55"/>
      <c r="AA300" s="37"/>
      <c r="AB300" s="148"/>
      <c r="AC300" s="34"/>
      <c r="AD300" s="32" t="str">
        <f t="shared" si="139"/>
        <v/>
      </c>
      <c r="AE300" s="34"/>
      <c r="AF300" s="32" t="str">
        <f t="shared" si="140"/>
        <v/>
      </c>
      <c r="AG300" s="35"/>
      <c r="AH300" s="32" t="str">
        <f t="shared" si="141"/>
        <v/>
      </c>
      <c r="AI300" s="34"/>
      <c r="AJ300" s="36" t="str">
        <f t="shared" si="142"/>
        <v/>
      </c>
      <c r="AK300" s="36" t="str">
        <f t="shared" si="143"/>
        <v/>
      </c>
      <c r="AL300" s="36" t="str">
        <f t="shared" si="144"/>
        <v/>
      </c>
      <c r="AM300" s="55"/>
      <c r="AN300" s="34"/>
      <c r="AO300" s="148"/>
      <c r="AP300" s="34"/>
      <c r="AQ300" s="32" t="str">
        <f t="shared" si="145"/>
        <v/>
      </c>
      <c r="AR300" s="34"/>
      <c r="AS300" s="32" t="str">
        <f t="shared" si="146"/>
        <v/>
      </c>
      <c r="AT300" s="34"/>
      <c r="AU300" s="32" t="str">
        <f t="shared" si="147"/>
        <v/>
      </c>
      <c r="AV300" s="34"/>
      <c r="AW300" s="36" t="str">
        <f t="shared" si="148"/>
        <v/>
      </c>
      <c r="AX300" s="36" t="str">
        <f t="shared" si="149"/>
        <v/>
      </c>
      <c r="AY300" s="36" t="str">
        <f t="shared" si="150"/>
        <v/>
      </c>
      <c r="AZ300" s="55"/>
      <c r="BA300" s="34"/>
      <c r="BB300" s="148"/>
      <c r="BC300" s="34"/>
      <c r="BD300" s="32" t="str">
        <f t="shared" si="151"/>
        <v/>
      </c>
      <c r="BE300" s="34"/>
      <c r="BF300" s="32" t="str">
        <f t="shared" si="152"/>
        <v/>
      </c>
      <c r="BG300" s="34"/>
      <c r="BH300" s="32" t="str">
        <f t="shared" si="153"/>
        <v/>
      </c>
      <c r="BI300" s="34"/>
      <c r="BJ300" s="36" t="str">
        <f t="shared" si="154"/>
        <v/>
      </c>
      <c r="BK300" s="36" t="str">
        <f t="shared" si="155"/>
        <v/>
      </c>
      <c r="BL300" s="36" t="str">
        <f t="shared" si="156"/>
        <v/>
      </c>
      <c r="BM300" s="55"/>
      <c r="BN300" s="36" t="str">
        <f t="shared" si="157"/>
        <v/>
      </c>
      <c r="BO300" s="36" t="str">
        <f t="shared" si="158"/>
        <v/>
      </c>
      <c r="BP300" s="31"/>
      <c r="BQ300" s="38"/>
      <c r="BS300" s="120" t="e">
        <f t="shared" ca="1" si="129"/>
        <v>#REF!</v>
      </c>
      <c r="BT300" s="120" t="e">
        <f t="shared" ca="1" si="130"/>
        <v>#VALUE!</v>
      </c>
    </row>
    <row r="301" spans="1:72" s="10" customFormat="1" ht="25" customHeight="1" x14ac:dyDescent="0.2">
      <c r="A301" s="52" t="str">
        <f>IFERROR(IF(#REF!&lt;&gt;"",A300+1,""),"")</f>
        <v/>
      </c>
      <c r="B301" s="157" t="e">
        <f>CONCATENATE(#REF!,"-",#REF!,"--",F301,"---",#REF!)</f>
        <v>#REF!</v>
      </c>
      <c r="C301" s="157" t="e">
        <f t="shared" ca="1" si="128"/>
        <v>#VALUE!</v>
      </c>
      <c r="D301" s="29"/>
      <c r="E301" s="155" t="e">
        <f t="shared" si="131"/>
        <v>#VALUE!</v>
      </c>
      <c r="F301" s="155" t="e">
        <f t="shared" si="132"/>
        <v>#VALUE!</v>
      </c>
      <c r="G301" s="126"/>
      <c r="H301" s="151" t="e">
        <f ca="1">VLOOKUP(G301,CatProd!B:G,6,FALSE)</f>
        <v>#N/A</v>
      </c>
      <c r="I301" s="127"/>
      <c r="J301" s="175" t="e">
        <f ca="1">VLOOKUP(CONCATENATE(H301,"-",I301),CatProdSpec!H:I,2,FALSE)</f>
        <v>#N/A</v>
      </c>
      <c r="K301" s="51" t="str">
        <f ca="1">IFERROR(IF(OR(D301="",VLOOKUP(D301,CatCostInp!$E$2:$K$88,7,FALSE)=0),"",VLOOKUP(D301,CatCostInp!$E$2:$K$88,7,FALSE)),"")</f>
        <v/>
      </c>
      <c r="L301" s="30"/>
      <c r="M301" s="1" t="str">
        <f ca="1">IF(L301=Setup!$C$10,"Grant",IF(Pharmaceuticals!L301=Setup!$C$11,"Local",IF(Pharmaceuticals!L301=Setup!$C$12,"Other","")))</f>
        <v/>
      </c>
      <c r="N301" s="34"/>
      <c r="O301" s="148"/>
      <c r="P301" s="34"/>
      <c r="Q301" s="36" t="str">
        <f t="shared" si="133"/>
        <v/>
      </c>
      <c r="R301" s="35"/>
      <c r="S301" s="32" t="str">
        <f t="shared" si="134"/>
        <v/>
      </c>
      <c r="T301" s="34"/>
      <c r="U301" s="32" t="str">
        <f t="shared" si="135"/>
        <v/>
      </c>
      <c r="V301" s="34"/>
      <c r="W301" s="36" t="str">
        <f t="shared" si="136"/>
        <v/>
      </c>
      <c r="X301" s="36" t="str">
        <f t="shared" si="137"/>
        <v/>
      </c>
      <c r="Y301" s="36" t="str">
        <f t="shared" si="138"/>
        <v/>
      </c>
      <c r="Z301" s="55"/>
      <c r="AA301" s="37"/>
      <c r="AB301" s="148"/>
      <c r="AC301" s="34"/>
      <c r="AD301" s="32" t="str">
        <f t="shared" si="139"/>
        <v/>
      </c>
      <c r="AE301" s="34"/>
      <c r="AF301" s="32" t="str">
        <f t="shared" si="140"/>
        <v/>
      </c>
      <c r="AG301" s="35"/>
      <c r="AH301" s="32" t="str">
        <f t="shared" si="141"/>
        <v/>
      </c>
      <c r="AI301" s="34"/>
      <c r="AJ301" s="36" t="str">
        <f t="shared" si="142"/>
        <v/>
      </c>
      <c r="AK301" s="36" t="str">
        <f t="shared" si="143"/>
        <v/>
      </c>
      <c r="AL301" s="36" t="str">
        <f t="shared" si="144"/>
        <v/>
      </c>
      <c r="AM301" s="55"/>
      <c r="AN301" s="34"/>
      <c r="AO301" s="148"/>
      <c r="AP301" s="34"/>
      <c r="AQ301" s="32" t="str">
        <f t="shared" si="145"/>
        <v/>
      </c>
      <c r="AR301" s="34"/>
      <c r="AS301" s="32" t="str">
        <f t="shared" si="146"/>
        <v/>
      </c>
      <c r="AT301" s="34"/>
      <c r="AU301" s="32" t="str">
        <f t="shared" si="147"/>
        <v/>
      </c>
      <c r="AV301" s="34"/>
      <c r="AW301" s="36" t="str">
        <f t="shared" si="148"/>
        <v/>
      </c>
      <c r="AX301" s="36" t="str">
        <f t="shared" si="149"/>
        <v/>
      </c>
      <c r="AY301" s="36" t="str">
        <f t="shared" si="150"/>
        <v/>
      </c>
      <c r="AZ301" s="55"/>
      <c r="BA301" s="34"/>
      <c r="BB301" s="148"/>
      <c r="BC301" s="34"/>
      <c r="BD301" s="32" t="str">
        <f t="shared" si="151"/>
        <v/>
      </c>
      <c r="BE301" s="34"/>
      <c r="BF301" s="32" t="str">
        <f t="shared" si="152"/>
        <v/>
      </c>
      <c r="BG301" s="34"/>
      <c r="BH301" s="32" t="str">
        <f t="shared" si="153"/>
        <v/>
      </c>
      <c r="BI301" s="34"/>
      <c r="BJ301" s="36" t="str">
        <f t="shared" si="154"/>
        <v/>
      </c>
      <c r="BK301" s="36" t="str">
        <f t="shared" si="155"/>
        <v/>
      </c>
      <c r="BL301" s="36" t="str">
        <f t="shared" si="156"/>
        <v/>
      </c>
      <c r="BM301" s="55"/>
      <c r="BN301" s="36" t="str">
        <f t="shared" si="157"/>
        <v/>
      </c>
      <c r="BO301" s="36" t="str">
        <f t="shared" si="158"/>
        <v/>
      </c>
      <c r="BP301" s="31"/>
      <c r="BQ301" s="38"/>
      <c r="BS301" s="120" t="e">
        <f t="shared" ca="1" si="129"/>
        <v>#REF!</v>
      </c>
      <c r="BT301" s="120" t="e">
        <f t="shared" ca="1" si="130"/>
        <v>#VALUE!</v>
      </c>
    </row>
    <row r="302" spans="1:72" s="10" customFormat="1" ht="25" customHeight="1" x14ac:dyDescent="0.2">
      <c r="A302" s="52" t="str">
        <f>IFERROR(IF(#REF!&lt;&gt;"",A301+1,""),"")</f>
        <v/>
      </c>
      <c r="B302" s="157" t="e">
        <f>CONCATENATE(#REF!,"-",#REF!,"--",F302,"---",#REF!)</f>
        <v>#REF!</v>
      </c>
      <c r="C302" s="157" t="e">
        <f t="shared" ca="1" si="128"/>
        <v>#VALUE!</v>
      </c>
      <c r="D302" s="29"/>
      <c r="E302" s="155" t="e">
        <f t="shared" si="131"/>
        <v>#VALUE!</v>
      </c>
      <c r="F302" s="155" t="e">
        <f t="shared" si="132"/>
        <v>#VALUE!</v>
      </c>
      <c r="G302" s="126"/>
      <c r="H302" s="151" t="e">
        <f ca="1">VLOOKUP(G302,CatProd!B:G,6,FALSE)</f>
        <v>#N/A</v>
      </c>
      <c r="I302" s="127"/>
      <c r="J302" s="175" t="e">
        <f ca="1">VLOOKUP(CONCATENATE(H302,"-",I302),CatProdSpec!H:I,2,FALSE)</f>
        <v>#N/A</v>
      </c>
      <c r="K302" s="51" t="str">
        <f ca="1">IFERROR(IF(OR(D302="",VLOOKUP(D302,CatCostInp!$E$2:$K$88,7,FALSE)=0),"",VLOOKUP(D302,CatCostInp!$E$2:$K$88,7,FALSE)),"")</f>
        <v/>
      </c>
      <c r="L302" s="30"/>
      <c r="M302" s="1" t="str">
        <f ca="1">IF(L302=Setup!$C$10,"Grant",IF(Pharmaceuticals!L302=Setup!$C$11,"Local",IF(Pharmaceuticals!L302=Setup!$C$12,"Other","")))</f>
        <v/>
      </c>
      <c r="N302" s="34"/>
      <c r="O302" s="148"/>
      <c r="P302" s="34"/>
      <c r="Q302" s="36" t="str">
        <f t="shared" si="133"/>
        <v/>
      </c>
      <c r="R302" s="35"/>
      <c r="S302" s="32" t="str">
        <f t="shared" si="134"/>
        <v/>
      </c>
      <c r="T302" s="34"/>
      <c r="U302" s="32" t="str">
        <f t="shared" si="135"/>
        <v/>
      </c>
      <c r="V302" s="34"/>
      <c r="W302" s="36" t="str">
        <f t="shared" si="136"/>
        <v/>
      </c>
      <c r="X302" s="36" t="str">
        <f t="shared" si="137"/>
        <v/>
      </c>
      <c r="Y302" s="36" t="str">
        <f t="shared" si="138"/>
        <v/>
      </c>
      <c r="Z302" s="55"/>
      <c r="AA302" s="37"/>
      <c r="AB302" s="148"/>
      <c r="AC302" s="34"/>
      <c r="AD302" s="32" t="str">
        <f t="shared" si="139"/>
        <v/>
      </c>
      <c r="AE302" s="34"/>
      <c r="AF302" s="32" t="str">
        <f t="shared" si="140"/>
        <v/>
      </c>
      <c r="AG302" s="35"/>
      <c r="AH302" s="32" t="str">
        <f t="shared" si="141"/>
        <v/>
      </c>
      <c r="AI302" s="34"/>
      <c r="AJ302" s="36" t="str">
        <f t="shared" si="142"/>
        <v/>
      </c>
      <c r="AK302" s="36" t="str">
        <f t="shared" si="143"/>
        <v/>
      </c>
      <c r="AL302" s="36" t="str">
        <f t="shared" si="144"/>
        <v/>
      </c>
      <c r="AM302" s="55"/>
      <c r="AN302" s="34"/>
      <c r="AO302" s="148"/>
      <c r="AP302" s="34"/>
      <c r="AQ302" s="32" t="str">
        <f t="shared" si="145"/>
        <v/>
      </c>
      <c r="AR302" s="34"/>
      <c r="AS302" s="32" t="str">
        <f t="shared" si="146"/>
        <v/>
      </c>
      <c r="AT302" s="34"/>
      <c r="AU302" s="32" t="str">
        <f t="shared" si="147"/>
        <v/>
      </c>
      <c r="AV302" s="34"/>
      <c r="AW302" s="36" t="str">
        <f t="shared" si="148"/>
        <v/>
      </c>
      <c r="AX302" s="36" t="str">
        <f t="shared" si="149"/>
        <v/>
      </c>
      <c r="AY302" s="36" t="str">
        <f t="shared" si="150"/>
        <v/>
      </c>
      <c r="AZ302" s="55"/>
      <c r="BA302" s="34"/>
      <c r="BB302" s="148"/>
      <c r="BC302" s="34"/>
      <c r="BD302" s="32" t="str">
        <f t="shared" si="151"/>
        <v/>
      </c>
      <c r="BE302" s="34"/>
      <c r="BF302" s="32" t="str">
        <f t="shared" si="152"/>
        <v/>
      </c>
      <c r="BG302" s="34"/>
      <c r="BH302" s="32" t="str">
        <f t="shared" si="153"/>
        <v/>
      </c>
      <c r="BI302" s="34"/>
      <c r="BJ302" s="36" t="str">
        <f t="shared" si="154"/>
        <v/>
      </c>
      <c r="BK302" s="36" t="str">
        <f t="shared" si="155"/>
        <v/>
      </c>
      <c r="BL302" s="36" t="str">
        <f t="shared" si="156"/>
        <v/>
      </c>
      <c r="BM302" s="55"/>
      <c r="BN302" s="36" t="str">
        <f t="shared" si="157"/>
        <v/>
      </c>
      <c r="BO302" s="36" t="str">
        <f t="shared" si="158"/>
        <v/>
      </c>
      <c r="BP302" s="31"/>
      <c r="BQ302" s="38"/>
      <c r="BS302" s="120" t="e">
        <f t="shared" ca="1" si="129"/>
        <v>#REF!</v>
      </c>
      <c r="BT302" s="120" t="e">
        <f t="shared" ca="1" si="130"/>
        <v>#VALUE!</v>
      </c>
    </row>
    <row r="303" spans="1:72" s="10" customFormat="1" ht="25" customHeight="1" x14ac:dyDescent="0.2">
      <c r="A303" s="52" t="str">
        <f>IFERROR(IF(#REF!&lt;&gt;"",A302+1,""),"")</f>
        <v/>
      </c>
      <c r="B303" s="157" t="e">
        <f>CONCATENATE(#REF!,"-",#REF!,"--",F303,"---",#REF!)</f>
        <v>#REF!</v>
      </c>
      <c r="C303" s="157" t="e">
        <f t="shared" ca="1" si="128"/>
        <v>#VALUE!</v>
      </c>
      <c r="D303" s="29"/>
      <c r="E303" s="155" t="e">
        <f t="shared" si="131"/>
        <v>#VALUE!</v>
      </c>
      <c r="F303" s="155" t="e">
        <f t="shared" si="132"/>
        <v>#VALUE!</v>
      </c>
      <c r="G303" s="126"/>
      <c r="H303" s="151" t="e">
        <f ca="1">VLOOKUP(G303,CatProd!B:G,6,FALSE)</f>
        <v>#N/A</v>
      </c>
      <c r="I303" s="127"/>
      <c r="J303" s="175" t="e">
        <f ca="1">VLOOKUP(CONCATENATE(H303,"-",I303),CatProdSpec!H:I,2,FALSE)</f>
        <v>#N/A</v>
      </c>
      <c r="K303" s="51" t="str">
        <f ca="1">IFERROR(IF(OR(D303="",VLOOKUP(D303,CatCostInp!$E$2:$K$88,7,FALSE)=0),"",VLOOKUP(D303,CatCostInp!$E$2:$K$88,7,FALSE)),"")</f>
        <v/>
      </c>
      <c r="L303" s="30"/>
      <c r="M303" s="1" t="str">
        <f ca="1">IF(L303=Setup!$C$10,"Grant",IF(Pharmaceuticals!L303=Setup!$C$11,"Local",IF(Pharmaceuticals!L303=Setup!$C$12,"Other","")))</f>
        <v/>
      </c>
      <c r="N303" s="34"/>
      <c r="O303" s="148"/>
      <c r="P303" s="34"/>
      <c r="Q303" s="36" t="str">
        <f t="shared" si="133"/>
        <v/>
      </c>
      <c r="R303" s="35"/>
      <c r="S303" s="32" t="str">
        <f t="shared" si="134"/>
        <v/>
      </c>
      <c r="T303" s="34"/>
      <c r="U303" s="32" t="str">
        <f t="shared" si="135"/>
        <v/>
      </c>
      <c r="V303" s="34"/>
      <c r="W303" s="36" t="str">
        <f t="shared" si="136"/>
        <v/>
      </c>
      <c r="X303" s="36" t="str">
        <f t="shared" si="137"/>
        <v/>
      </c>
      <c r="Y303" s="36" t="str">
        <f t="shared" si="138"/>
        <v/>
      </c>
      <c r="Z303" s="55"/>
      <c r="AA303" s="37"/>
      <c r="AB303" s="148"/>
      <c r="AC303" s="34"/>
      <c r="AD303" s="32" t="str">
        <f t="shared" si="139"/>
        <v/>
      </c>
      <c r="AE303" s="34"/>
      <c r="AF303" s="32" t="str">
        <f t="shared" si="140"/>
        <v/>
      </c>
      <c r="AG303" s="35"/>
      <c r="AH303" s="32" t="str">
        <f t="shared" si="141"/>
        <v/>
      </c>
      <c r="AI303" s="34"/>
      <c r="AJ303" s="36" t="str">
        <f t="shared" si="142"/>
        <v/>
      </c>
      <c r="AK303" s="36" t="str">
        <f t="shared" si="143"/>
        <v/>
      </c>
      <c r="AL303" s="36" t="str">
        <f t="shared" si="144"/>
        <v/>
      </c>
      <c r="AM303" s="55"/>
      <c r="AN303" s="34"/>
      <c r="AO303" s="148"/>
      <c r="AP303" s="34"/>
      <c r="AQ303" s="32" t="str">
        <f t="shared" si="145"/>
        <v/>
      </c>
      <c r="AR303" s="34"/>
      <c r="AS303" s="32" t="str">
        <f t="shared" si="146"/>
        <v/>
      </c>
      <c r="AT303" s="34"/>
      <c r="AU303" s="32" t="str">
        <f t="shared" si="147"/>
        <v/>
      </c>
      <c r="AV303" s="34"/>
      <c r="AW303" s="36" t="str">
        <f t="shared" si="148"/>
        <v/>
      </c>
      <c r="AX303" s="36" t="str">
        <f t="shared" si="149"/>
        <v/>
      </c>
      <c r="AY303" s="36" t="str">
        <f t="shared" si="150"/>
        <v/>
      </c>
      <c r="AZ303" s="55"/>
      <c r="BA303" s="34"/>
      <c r="BB303" s="148"/>
      <c r="BC303" s="34"/>
      <c r="BD303" s="32" t="str">
        <f t="shared" si="151"/>
        <v/>
      </c>
      <c r="BE303" s="34"/>
      <c r="BF303" s="32" t="str">
        <f t="shared" si="152"/>
        <v/>
      </c>
      <c r="BG303" s="34"/>
      <c r="BH303" s="32" t="str">
        <f t="shared" si="153"/>
        <v/>
      </c>
      <c r="BI303" s="34"/>
      <c r="BJ303" s="36" t="str">
        <f t="shared" si="154"/>
        <v/>
      </c>
      <c r="BK303" s="36" t="str">
        <f t="shared" si="155"/>
        <v/>
      </c>
      <c r="BL303" s="36" t="str">
        <f t="shared" si="156"/>
        <v/>
      </c>
      <c r="BM303" s="55"/>
      <c r="BN303" s="36" t="str">
        <f t="shared" si="157"/>
        <v/>
      </c>
      <c r="BO303" s="36" t="str">
        <f t="shared" si="158"/>
        <v/>
      </c>
      <c r="BP303" s="31"/>
      <c r="BQ303" s="38"/>
      <c r="BS303" s="120" t="e">
        <f t="shared" ca="1" si="129"/>
        <v>#REF!</v>
      </c>
      <c r="BT303" s="120" t="e">
        <f t="shared" ca="1" si="130"/>
        <v>#VALUE!</v>
      </c>
    </row>
    <row r="304" spans="1:72" s="10" customFormat="1" ht="25" customHeight="1" x14ac:dyDescent="0.2">
      <c r="A304" s="52" t="str">
        <f>IFERROR(IF(#REF!&lt;&gt;"",A303+1,""),"")</f>
        <v/>
      </c>
      <c r="B304" s="157" t="e">
        <f>CONCATENATE(#REF!,"-",#REF!,"--",F304,"---",#REF!)</f>
        <v>#REF!</v>
      </c>
      <c r="C304" s="157" t="e">
        <f t="shared" ca="1" si="128"/>
        <v>#VALUE!</v>
      </c>
      <c r="D304" s="29"/>
      <c r="E304" s="155" t="e">
        <f t="shared" si="131"/>
        <v>#VALUE!</v>
      </c>
      <c r="F304" s="155" t="e">
        <f t="shared" si="132"/>
        <v>#VALUE!</v>
      </c>
      <c r="G304" s="126"/>
      <c r="H304" s="151" t="e">
        <f ca="1">VLOOKUP(G304,CatProd!B:G,6,FALSE)</f>
        <v>#N/A</v>
      </c>
      <c r="I304" s="127"/>
      <c r="J304" s="175" t="e">
        <f ca="1">VLOOKUP(CONCATENATE(H304,"-",I304),CatProdSpec!H:I,2,FALSE)</f>
        <v>#N/A</v>
      </c>
      <c r="K304" s="51" t="str">
        <f ca="1">IFERROR(IF(OR(D304="",VLOOKUP(D304,CatCostInp!$E$2:$K$88,7,FALSE)=0),"",VLOOKUP(D304,CatCostInp!$E$2:$K$88,7,FALSE)),"")</f>
        <v/>
      </c>
      <c r="L304" s="30"/>
      <c r="M304" s="1" t="str">
        <f ca="1">IF(L304=Setup!$C$10,"Grant",IF(Pharmaceuticals!L304=Setup!$C$11,"Local",IF(Pharmaceuticals!L304=Setup!$C$12,"Other","")))</f>
        <v/>
      </c>
      <c r="N304" s="34"/>
      <c r="O304" s="148"/>
      <c r="P304" s="34"/>
      <c r="Q304" s="36" t="str">
        <f t="shared" si="133"/>
        <v/>
      </c>
      <c r="R304" s="35"/>
      <c r="S304" s="32" t="str">
        <f t="shared" si="134"/>
        <v/>
      </c>
      <c r="T304" s="34"/>
      <c r="U304" s="32" t="str">
        <f t="shared" si="135"/>
        <v/>
      </c>
      <c r="V304" s="34"/>
      <c r="W304" s="36" t="str">
        <f t="shared" si="136"/>
        <v/>
      </c>
      <c r="X304" s="36" t="str">
        <f t="shared" si="137"/>
        <v/>
      </c>
      <c r="Y304" s="36" t="str">
        <f t="shared" si="138"/>
        <v/>
      </c>
      <c r="Z304" s="55"/>
      <c r="AA304" s="37"/>
      <c r="AB304" s="148"/>
      <c r="AC304" s="34"/>
      <c r="AD304" s="32" t="str">
        <f t="shared" si="139"/>
        <v/>
      </c>
      <c r="AE304" s="34"/>
      <c r="AF304" s="32" t="str">
        <f t="shared" si="140"/>
        <v/>
      </c>
      <c r="AG304" s="35"/>
      <c r="AH304" s="32" t="str">
        <f t="shared" si="141"/>
        <v/>
      </c>
      <c r="AI304" s="34"/>
      <c r="AJ304" s="36" t="str">
        <f t="shared" si="142"/>
        <v/>
      </c>
      <c r="AK304" s="36" t="str">
        <f t="shared" si="143"/>
        <v/>
      </c>
      <c r="AL304" s="36" t="str">
        <f t="shared" si="144"/>
        <v/>
      </c>
      <c r="AM304" s="55"/>
      <c r="AN304" s="34"/>
      <c r="AO304" s="148"/>
      <c r="AP304" s="34"/>
      <c r="AQ304" s="32" t="str">
        <f t="shared" si="145"/>
        <v/>
      </c>
      <c r="AR304" s="34"/>
      <c r="AS304" s="32" t="str">
        <f t="shared" si="146"/>
        <v/>
      </c>
      <c r="AT304" s="34"/>
      <c r="AU304" s="32" t="str">
        <f t="shared" si="147"/>
        <v/>
      </c>
      <c r="AV304" s="34"/>
      <c r="AW304" s="36" t="str">
        <f t="shared" si="148"/>
        <v/>
      </c>
      <c r="AX304" s="36" t="str">
        <f t="shared" si="149"/>
        <v/>
      </c>
      <c r="AY304" s="36" t="str">
        <f t="shared" si="150"/>
        <v/>
      </c>
      <c r="AZ304" s="55"/>
      <c r="BA304" s="34"/>
      <c r="BB304" s="148"/>
      <c r="BC304" s="34"/>
      <c r="BD304" s="32" t="str">
        <f t="shared" si="151"/>
        <v/>
      </c>
      <c r="BE304" s="34"/>
      <c r="BF304" s="32" t="str">
        <f t="shared" si="152"/>
        <v/>
      </c>
      <c r="BG304" s="34"/>
      <c r="BH304" s="32" t="str">
        <f t="shared" si="153"/>
        <v/>
      </c>
      <c r="BI304" s="34"/>
      <c r="BJ304" s="36" t="str">
        <f t="shared" si="154"/>
        <v/>
      </c>
      <c r="BK304" s="36" t="str">
        <f t="shared" si="155"/>
        <v/>
      </c>
      <c r="BL304" s="36" t="str">
        <f t="shared" si="156"/>
        <v/>
      </c>
      <c r="BM304" s="55"/>
      <c r="BN304" s="36" t="str">
        <f t="shared" si="157"/>
        <v/>
      </c>
      <c r="BO304" s="36" t="str">
        <f t="shared" si="158"/>
        <v/>
      </c>
      <c r="BP304" s="31"/>
      <c r="BQ304" s="38"/>
      <c r="BS304" s="120" t="e">
        <f t="shared" ca="1" si="129"/>
        <v>#REF!</v>
      </c>
      <c r="BT304" s="120" t="e">
        <f t="shared" ca="1" si="130"/>
        <v>#VALUE!</v>
      </c>
    </row>
    <row r="305" spans="1:72" s="10" customFormat="1" ht="25" customHeight="1" x14ac:dyDescent="0.2">
      <c r="A305" s="52" t="str">
        <f>IFERROR(IF(#REF!&lt;&gt;"",A304+1,""),"")</f>
        <v/>
      </c>
      <c r="B305" s="157" t="e">
        <f>CONCATENATE(#REF!,"-",#REF!,"--",F305,"---",#REF!)</f>
        <v>#REF!</v>
      </c>
      <c r="C305" s="157" t="e">
        <f t="shared" ca="1" si="128"/>
        <v>#VALUE!</v>
      </c>
      <c r="D305" s="29"/>
      <c r="E305" s="155" t="e">
        <f t="shared" si="131"/>
        <v>#VALUE!</v>
      </c>
      <c r="F305" s="155" t="e">
        <f t="shared" si="132"/>
        <v>#VALUE!</v>
      </c>
      <c r="G305" s="126"/>
      <c r="H305" s="151" t="e">
        <f ca="1">VLOOKUP(G305,CatProd!B:G,6,FALSE)</f>
        <v>#N/A</v>
      </c>
      <c r="I305" s="127"/>
      <c r="J305" s="175" t="e">
        <f ca="1">VLOOKUP(CONCATENATE(H305,"-",I305),CatProdSpec!H:I,2,FALSE)</f>
        <v>#N/A</v>
      </c>
      <c r="K305" s="51" t="str">
        <f ca="1">IFERROR(IF(OR(D305="",VLOOKUP(D305,CatCostInp!$E$2:$K$88,7,FALSE)=0),"",VLOOKUP(D305,CatCostInp!$E$2:$K$88,7,FALSE)),"")</f>
        <v/>
      </c>
      <c r="L305" s="30"/>
      <c r="M305" s="1" t="str">
        <f ca="1">IF(L305=Setup!$C$10,"Grant",IF(Pharmaceuticals!L305=Setup!$C$11,"Local",IF(Pharmaceuticals!L305=Setup!$C$12,"Other","")))</f>
        <v/>
      </c>
      <c r="N305" s="34"/>
      <c r="O305" s="148"/>
      <c r="P305" s="34"/>
      <c r="Q305" s="36" t="str">
        <f t="shared" si="133"/>
        <v/>
      </c>
      <c r="R305" s="35"/>
      <c r="S305" s="32" t="str">
        <f t="shared" si="134"/>
        <v/>
      </c>
      <c r="T305" s="34"/>
      <c r="U305" s="32" t="str">
        <f t="shared" si="135"/>
        <v/>
      </c>
      <c r="V305" s="34"/>
      <c r="W305" s="36" t="str">
        <f t="shared" si="136"/>
        <v/>
      </c>
      <c r="X305" s="36" t="str">
        <f t="shared" si="137"/>
        <v/>
      </c>
      <c r="Y305" s="36" t="str">
        <f t="shared" si="138"/>
        <v/>
      </c>
      <c r="Z305" s="55"/>
      <c r="AA305" s="37"/>
      <c r="AB305" s="148"/>
      <c r="AC305" s="34"/>
      <c r="AD305" s="32" t="str">
        <f t="shared" si="139"/>
        <v/>
      </c>
      <c r="AE305" s="34"/>
      <c r="AF305" s="32" t="str">
        <f t="shared" si="140"/>
        <v/>
      </c>
      <c r="AG305" s="35"/>
      <c r="AH305" s="32" t="str">
        <f t="shared" si="141"/>
        <v/>
      </c>
      <c r="AI305" s="34"/>
      <c r="AJ305" s="36" t="str">
        <f t="shared" si="142"/>
        <v/>
      </c>
      <c r="AK305" s="36" t="str">
        <f t="shared" si="143"/>
        <v/>
      </c>
      <c r="AL305" s="36" t="str">
        <f t="shared" si="144"/>
        <v/>
      </c>
      <c r="AM305" s="55"/>
      <c r="AN305" s="34"/>
      <c r="AO305" s="148"/>
      <c r="AP305" s="34"/>
      <c r="AQ305" s="32" t="str">
        <f t="shared" si="145"/>
        <v/>
      </c>
      <c r="AR305" s="34"/>
      <c r="AS305" s="32" t="str">
        <f t="shared" si="146"/>
        <v/>
      </c>
      <c r="AT305" s="34"/>
      <c r="AU305" s="32" t="str">
        <f t="shared" si="147"/>
        <v/>
      </c>
      <c r="AV305" s="34"/>
      <c r="AW305" s="36" t="str">
        <f t="shared" si="148"/>
        <v/>
      </c>
      <c r="AX305" s="36" t="str">
        <f t="shared" si="149"/>
        <v/>
      </c>
      <c r="AY305" s="36" t="str">
        <f t="shared" si="150"/>
        <v/>
      </c>
      <c r="AZ305" s="55"/>
      <c r="BA305" s="34"/>
      <c r="BB305" s="148"/>
      <c r="BC305" s="34"/>
      <c r="BD305" s="32" t="str">
        <f t="shared" si="151"/>
        <v/>
      </c>
      <c r="BE305" s="34"/>
      <c r="BF305" s="32" t="str">
        <f t="shared" si="152"/>
        <v/>
      </c>
      <c r="BG305" s="34"/>
      <c r="BH305" s="32" t="str">
        <f t="shared" si="153"/>
        <v/>
      </c>
      <c r="BI305" s="34"/>
      <c r="BJ305" s="36" t="str">
        <f t="shared" si="154"/>
        <v/>
      </c>
      <c r="BK305" s="36" t="str">
        <f t="shared" si="155"/>
        <v/>
      </c>
      <c r="BL305" s="36" t="str">
        <f t="shared" si="156"/>
        <v/>
      </c>
      <c r="BM305" s="55"/>
      <c r="BN305" s="36" t="str">
        <f t="shared" si="157"/>
        <v/>
      </c>
      <c r="BO305" s="36" t="str">
        <f t="shared" si="158"/>
        <v/>
      </c>
      <c r="BP305" s="31"/>
      <c r="BQ305" s="38"/>
      <c r="BS305" s="120" t="e">
        <f t="shared" ca="1" si="129"/>
        <v>#REF!</v>
      </c>
      <c r="BT305" s="120" t="e">
        <f t="shared" ca="1" si="130"/>
        <v>#VALUE!</v>
      </c>
    </row>
    <row r="306" spans="1:72" s="10" customFormat="1" ht="25" customHeight="1" x14ac:dyDescent="0.2">
      <c r="A306" s="52" t="str">
        <f>IFERROR(IF(#REF!&lt;&gt;"",A305+1,""),"")</f>
        <v/>
      </c>
      <c r="B306" s="157" t="e">
        <f>CONCATENATE(#REF!,"-",#REF!,"--",F306,"---",#REF!)</f>
        <v>#REF!</v>
      </c>
      <c r="C306" s="157" t="e">
        <f t="shared" ca="1" si="128"/>
        <v>#VALUE!</v>
      </c>
      <c r="D306" s="29"/>
      <c r="E306" s="155" t="e">
        <f t="shared" si="131"/>
        <v>#VALUE!</v>
      </c>
      <c r="F306" s="155" t="e">
        <f t="shared" si="132"/>
        <v>#VALUE!</v>
      </c>
      <c r="G306" s="126"/>
      <c r="H306" s="151" t="e">
        <f ca="1">VLOOKUP(G306,CatProd!B:G,6,FALSE)</f>
        <v>#N/A</v>
      </c>
      <c r="I306" s="127"/>
      <c r="J306" s="175" t="e">
        <f ca="1">VLOOKUP(CONCATENATE(H306,"-",I306),CatProdSpec!H:I,2,FALSE)</f>
        <v>#N/A</v>
      </c>
      <c r="K306" s="51" t="str">
        <f ca="1">IFERROR(IF(OR(D306="",VLOOKUP(D306,CatCostInp!$E$2:$K$88,7,FALSE)=0),"",VLOOKUP(D306,CatCostInp!$E$2:$K$88,7,FALSE)),"")</f>
        <v/>
      </c>
      <c r="L306" s="30"/>
      <c r="M306" s="1" t="str">
        <f ca="1">IF(L306=Setup!$C$10,"Grant",IF(Pharmaceuticals!L306=Setup!$C$11,"Local",IF(Pharmaceuticals!L306=Setup!$C$12,"Other","")))</f>
        <v/>
      </c>
      <c r="N306" s="34"/>
      <c r="O306" s="148"/>
      <c r="P306" s="34"/>
      <c r="Q306" s="36" t="str">
        <f t="shared" si="133"/>
        <v/>
      </c>
      <c r="R306" s="35"/>
      <c r="S306" s="32" t="str">
        <f t="shared" si="134"/>
        <v/>
      </c>
      <c r="T306" s="34"/>
      <c r="U306" s="32" t="str">
        <f t="shared" si="135"/>
        <v/>
      </c>
      <c r="V306" s="34"/>
      <c r="W306" s="36" t="str">
        <f t="shared" si="136"/>
        <v/>
      </c>
      <c r="X306" s="36" t="str">
        <f t="shared" si="137"/>
        <v/>
      </c>
      <c r="Y306" s="36" t="str">
        <f t="shared" si="138"/>
        <v/>
      </c>
      <c r="Z306" s="55"/>
      <c r="AA306" s="37"/>
      <c r="AB306" s="148"/>
      <c r="AC306" s="34"/>
      <c r="AD306" s="32" t="str">
        <f t="shared" si="139"/>
        <v/>
      </c>
      <c r="AE306" s="34"/>
      <c r="AF306" s="32" t="str">
        <f t="shared" si="140"/>
        <v/>
      </c>
      <c r="AG306" s="35"/>
      <c r="AH306" s="32" t="str">
        <f t="shared" si="141"/>
        <v/>
      </c>
      <c r="AI306" s="34"/>
      <c r="AJ306" s="36" t="str">
        <f t="shared" si="142"/>
        <v/>
      </c>
      <c r="AK306" s="36" t="str">
        <f t="shared" si="143"/>
        <v/>
      </c>
      <c r="AL306" s="36" t="str">
        <f t="shared" si="144"/>
        <v/>
      </c>
      <c r="AM306" s="55"/>
      <c r="AN306" s="34"/>
      <c r="AO306" s="148"/>
      <c r="AP306" s="34"/>
      <c r="AQ306" s="32" t="str">
        <f t="shared" si="145"/>
        <v/>
      </c>
      <c r="AR306" s="34"/>
      <c r="AS306" s="32" t="str">
        <f t="shared" si="146"/>
        <v/>
      </c>
      <c r="AT306" s="34"/>
      <c r="AU306" s="32" t="str">
        <f t="shared" si="147"/>
        <v/>
      </c>
      <c r="AV306" s="34"/>
      <c r="AW306" s="36" t="str">
        <f t="shared" si="148"/>
        <v/>
      </c>
      <c r="AX306" s="36" t="str">
        <f t="shared" si="149"/>
        <v/>
      </c>
      <c r="AY306" s="36" t="str">
        <f t="shared" si="150"/>
        <v/>
      </c>
      <c r="AZ306" s="55"/>
      <c r="BA306" s="34"/>
      <c r="BB306" s="148"/>
      <c r="BC306" s="34"/>
      <c r="BD306" s="32" t="str">
        <f t="shared" si="151"/>
        <v/>
      </c>
      <c r="BE306" s="34"/>
      <c r="BF306" s="32" t="str">
        <f t="shared" si="152"/>
        <v/>
      </c>
      <c r="BG306" s="34"/>
      <c r="BH306" s="32" t="str">
        <f t="shared" si="153"/>
        <v/>
      </c>
      <c r="BI306" s="34"/>
      <c r="BJ306" s="36" t="str">
        <f t="shared" si="154"/>
        <v/>
      </c>
      <c r="BK306" s="36" t="str">
        <f t="shared" si="155"/>
        <v/>
      </c>
      <c r="BL306" s="36" t="str">
        <f t="shared" si="156"/>
        <v/>
      </c>
      <c r="BM306" s="55"/>
      <c r="BN306" s="36" t="str">
        <f t="shared" si="157"/>
        <v/>
      </c>
      <c r="BO306" s="36" t="str">
        <f t="shared" si="158"/>
        <v/>
      </c>
      <c r="BP306" s="31"/>
      <c r="BQ306" s="38"/>
      <c r="BS306" s="120" t="e">
        <f t="shared" ca="1" si="129"/>
        <v>#REF!</v>
      </c>
      <c r="BT306" s="120" t="e">
        <f t="shared" ca="1" si="130"/>
        <v>#VALUE!</v>
      </c>
    </row>
    <row r="307" spans="1:72" s="10" customFormat="1" ht="25" customHeight="1" x14ac:dyDescent="0.2">
      <c r="A307" s="52" t="str">
        <f>IFERROR(IF(#REF!&lt;&gt;"",A306+1,""),"")</f>
        <v/>
      </c>
      <c r="B307" s="157" t="e">
        <f>CONCATENATE(#REF!,"-",#REF!,"--",F307,"---",#REF!)</f>
        <v>#REF!</v>
      </c>
      <c r="C307" s="157" t="e">
        <f t="shared" ca="1" si="128"/>
        <v>#VALUE!</v>
      </c>
      <c r="D307" s="29"/>
      <c r="E307" s="155" t="e">
        <f t="shared" si="131"/>
        <v>#VALUE!</v>
      </c>
      <c r="F307" s="155" t="e">
        <f t="shared" si="132"/>
        <v>#VALUE!</v>
      </c>
      <c r="G307" s="126"/>
      <c r="H307" s="151" t="e">
        <f ca="1">VLOOKUP(G307,CatProd!B:G,6,FALSE)</f>
        <v>#N/A</v>
      </c>
      <c r="I307" s="127"/>
      <c r="J307" s="175" t="e">
        <f ca="1">VLOOKUP(CONCATENATE(H307,"-",I307),CatProdSpec!H:I,2,FALSE)</f>
        <v>#N/A</v>
      </c>
      <c r="K307" s="51" t="str">
        <f ca="1">IFERROR(IF(OR(D307="",VLOOKUP(D307,CatCostInp!$E$2:$K$88,7,FALSE)=0),"",VLOOKUP(D307,CatCostInp!$E$2:$K$88,7,FALSE)),"")</f>
        <v/>
      </c>
      <c r="L307" s="30"/>
      <c r="M307" s="1" t="str">
        <f ca="1">IF(L307=Setup!$C$10,"Grant",IF(Pharmaceuticals!L307=Setup!$C$11,"Local",IF(Pharmaceuticals!L307=Setup!$C$12,"Other","")))</f>
        <v/>
      </c>
      <c r="N307" s="34"/>
      <c r="O307" s="148"/>
      <c r="P307" s="34"/>
      <c r="Q307" s="36" t="str">
        <f t="shared" si="133"/>
        <v/>
      </c>
      <c r="R307" s="35"/>
      <c r="S307" s="32" t="str">
        <f t="shared" si="134"/>
        <v/>
      </c>
      <c r="T307" s="34"/>
      <c r="U307" s="32" t="str">
        <f t="shared" si="135"/>
        <v/>
      </c>
      <c r="V307" s="34"/>
      <c r="W307" s="36" t="str">
        <f t="shared" si="136"/>
        <v/>
      </c>
      <c r="X307" s="36" t="str">
        <f t="shared" si="137"/>
        <v/>
      </c>
      <c r="Y307" s="36" t="str">
        <f t="shared" si="138"/>
        <v/>
      </c>
      <c r="Z307" s="55"/>
      <c r="AA307" s="37"/>
      <c r="AB307" s="148"/>
      <c r="AC307" s="34"/>
      <c r="AD307" s="32" t="str">
        <f t="shared" si="139"/>
        <v/>
      </c>
      <c r="AE307" s="34"/>
      <c r="AF307" s="32" t="str">
        <f t="shared" si="140"/>
        <v/>
      </c>
      <c r="AG307" s="35"/>
      <c r="AH307" s="32" t="str">
        <f t="shared" si="141"/>
        <v/>
      </c>
      <c r="AI307" s="34"/>
      <c r="AJ307" s="36" t="str">
        <f t="shared" si="142"/>
        <v/>
      </c>
      <c r="AK307" s="36" t="str">
        <f t="shared" si="143"/>
        <v/>
      </c>
      <c r="AL307" s="36" t="str">
        <f t="shared" si="144"/>
        <v/>
      </c>
      <c r="AM307" s="55"/>
      <c r="AN307" s="34"/>
      <c r="AO307" s="148"/>
      <c r="AP307" s="34"/>
      <c r="AQ307" s="32" t="str">
        <f t="shared" si="145"/>
        <v/>
      </c>
      <c r="AR307" s="34"/>
      <c r="AS307" s="32" t="str">
        <f t="shared" si="146"/>
        <v/>
      </c>
      <c r="AT307" s="34"/>
      <c r="AU307" s="32" t="str">
        <f t="shared" si="147"/>
        <v/>
      </c>
      <c r="AV307" s="34"/>
      <c r="AW307" s="36" t="str">
        <f t="shared" si="148"/>
        <v/>
      </c>
      <c r="AX307" s="36" t="str">
        <f t="shared" si="149"/>
        <v/>
      </c>
      <c r="AY307" s="36" t="str">
        <f t="shared" si="150"/>
        <v/>
      </c>
      <c r="AZ307" s="55"/>
      <c r="BA307" s="34"/>
      <c r="BB307" s="148"/>
      <c r="BC307" s="34"/>
      <c r="BD307" s="32" t="str">
        <f t="shared" si="151"/>
        <v/>
      </c>
      <c r="BE307" s="34"/>
      <c r="BF307" s="32" t="str">
        <f t="shared" si="152"/>
        <v/>
      </c>
      <c r="BG307" s="34"/>
      <c r="BH307" s="32" t="str">
        <f t="shared" si="153"/>
        <v/>
      </c>
      <c r="BI307" s="34"/>
      <c r="BJ307" s="36" t="str">
        <f t="shared" si="154"/>
        <v/>
      </c>
      <c r="BK307" s="36" t="str">
        <f t="shared" si="155"/>
        <v/>
      </c>
      <c r="BL307" s="36" t="str">
        <f t="shared" si="156"/>
        <v/>
      </c>
      <c r="BM307" s="55"/>
      <c r="BN307" s="36" t="str">
        <f t="shared" si="157"/>
        <v/>
      </c>
      <c r="BO307" s="36" t="str">
        <f t="shared" si="158"/>
        <v/>
      </c>
      <c r="BP307" s="31"/>
      <c r="BQ307" s="38"/>
      <c r="BS307" s="120" t="e">
        <f t="shared" ca="1" si="129"/>
        <v>#REF!</v>
      </c>
      <c r="BT307" s="120" t="e">
        <f t="shared" ca="1" si="130"/>
        <v>#VALUE!</v>
      </c>
    </row>
    <row r="308" spans="1:72" s="10" customFormat="1" ht="25" customHeight="1" x14ac:dyDescent="0.2">
      <c r="A308" s="52" t="str">
        <f>IFERROR(IF(#REF!&lt;&gt;"",A307+1,""),"")</f>
        <v/>
      </c>
      <c r="B308" s="157" t="e">
        <f>CONCATENATE(#REF!,"-",#REF!,"--",F308,"---",#REF!)</f>
        <v>#REF!</v>
      </c>
      <c r="C308" s="157" t="e">
        <f t="shared" ca="1" si="128"/>
        <v>#VALUE!</v>
      </c>
      <c r="D308" s="29"/>
      <c r="E308" s="155" t="e">
        <f t="shared" si="131"/>
        <v>#VALUE!</v>
      </c>
      <c r="F308" s="155" t="e">
        <f t="shared" si="132"/>
        <v>#VALUE!</v>
      </c>
      <c r="G308" s="126"/>
      <c r="H308" s="151" t="e">
        <f ca="1">VLOOKUP(G308,CatProd!B:G,6,FALSE)</f>
        <v>#N/A</v>
      </c>
      <c r="I308" s="127"/>
      <c r="J308" s="175" t="e">
        <f ca="1">VLOOKUP(CONCATENATE(H308,"-",I308),CatProdSpec!H:I,2,FALSE)</f>
        <v>#N/A</v>
      </c>
      <c r="K308" s="51" t="str">
        <f ca="1">IFERROR(IF(OR(D308="",VLOOKUP(D308,CatCostInp!$E$2:$K$88,7,FALSE)=0),"",VLOOKUP(D308,CatCostInp!$E$2:$K$88,7,FALSE)),"")</f>
        <v/>
      </c>
      <c r="L308" s="30"/>
      <c r="M308" s="1" t="str">
        <f ca="1">IF(L308=Setup!$C$10,"Grant",IF(Pharmaceuticals!L308=Setup!$C$11,"Local",IF(Pharmaceuticals!L308=Setup!$C$12,"Other","")))</f>
        <v/>
      </c>
      <c r="N308" s="34"/>
      <c r="O308" s="148"/>
      <c r="P308" s="34"/>
      <c r="Q308" s="36" t="str">
        <f t="shared" si="133"/>
        <v/>
      </c>
      <c r="R308" s="35"/>
      <c r="S308" s="32" t="str">
        <f t="shared" si="134"/>
        <v/>
      </c>
      <c r="T308" s="34"/>
      <c r="U308" s="32" t="str">
        <f t="shared" si="135"/>
        <v/>
      </c>
      <c r="V308" s="34"/>
      <c r="W308" s="36" t="str">
        <f t="shared" si="136"/>
        <v/>
      </c>
      <c r="X308" s="36" t="str">
        <f t="shared" si="137"/>
        <v/>
      </c>
      <c r="Y308" s="36" t="str">
        <f t="shared" si="138"/>
        <v/>
      </c>
      <c r="Z308" s="55"/>
      <c r="AA308" s="37"/>
      <c r="AB308" s="148"/>
      <c r="AC308" s="34"/>
      <c r="AD308" s="32" t="str">
        <f t="shared" si="139"/>
        <v/>
      </c>
      <c r="AE308" s="34"/>
      <c r="AF308" s="32" t="str">
        <f t="shared" si="140"/>
        <v/>
      </c>
      <c r="AG308" s="35"/>
      <c r="AH308" s="32" t="str">
        <f t="shared" si="141"/>
        <v/>
      </c>
      <c r="AI308" s="34"/>
      <c r="AJ308" s="36" t="str">
        <f t="shared" si="142"/>
        <v/>
      </c>
      <c r="AK308" s="36" t="str">
        <f t="shared" si="143"/>
        <v/>
      </c>
      <c r="AL308" s="36" t="str">
        <f t="shared" si="144"/>
        <v/>
      </c>
      <c r="AM308" s="55"/>
      <c r="AN308" s="34"/>
      <c r="AO308" s="148"/>
      <c r="AP308" s="34"/>
      <c r="AQ308" s="32" t="str">
        <f t="shared" si="145"/>
        <v/>
      </c>
      <c r="AR308" s="34"/>
      <c r="AS308" s="32" t="str">
        <f t="shared" si="146"/>
        <v/>
      </c>
      <c r="AT308" s="34"/>
      <c r="AU308" s="32" t="str">
        <f t="shared" si="147"/>
        <v/>
      </c>
      <c r="AV308" s="34"/>
      <c r="AW308" s="36" t="str">
        <f t="shared" si="148"/>
        <v/>
      </c>
      <c r="AX308" s="36" t="str">
        <f t="shared" si="149"/>
        <v/>
      </c>
      <c r="AY308" s="36" t="str">
        <f t="shared" si="150"/>
        <v/>
      </c>
      <c r="AZ308" s="55"/>
      <c r="BA308" s="34"/>
      <c r="BB308" s="148"/>
      <c r="BC308" s="34"/>
      <c r="BD308" s="32" t="str">
        <f t="shared" si="151"/>
        <v/>
      </c>
      <c r="BE308" s="34"/>
      <c r="BF308" s="32" t="str">
        <f t="shared" si="152"/>
        <v/>
      </c>
      <c r="BG308" s="34"/>
      <c r="BH308" s="32" t="str">
        <f t="shared" si="153"/>
        <v/>
      </c>
      <c r="BI308" s="34"/>
      <c r="BJ308" s="36" t="str">
        <f t="shared" si="154"/>
        <v/>
      </c>
      <c r="BK308" s="36" t="str">
        <f t="shared" si="155"/>
        <v/>
      </c>
      <c r="BL308" s="36" t="str">
        <f t="shared" si="156"/>
        <v/>
      </c>
      <c r="BM308" s="55"/>
      <c r="BN308" s="36" t="str">
        <f t="shared" si="157"/>
        <v/>
      </c>
      <c r="BO308" s="36" t="str">
        <f t="shared" si="158"/>
        <v/>
      </c>
      <c r="BP308" s="31"/>
      <c r="BQ308" s="38"/>
      <c r="BS308" s="120" t="e">
        <f t="shared" ca="1" si="129"/>
        <v>#REF!</v>
      </c>
      <c r="BT308" s="120" t="e">
        <f t="shared" ca="1" si="130"/>
        <v>#VALUE!</v>
      </c>
    </row>
    <row r="309" spans="1:72" s="10" customFormat="1" ht="25" customHeight="1" x14ac:dyDescent="0.2">
      <c r="A309" s="52" t="str">
        <f>IFERROR(IF(#REF!&lt;&gt;"",A308+1,""),"")</f>
        <v/>
      </c>
      <c r="B309" s="157" t="e">
        <f>CONCATENATE(#REF!,"-",#REF!,"--",F309,"---",#REF!)</f>
        <v>#REF!</v>
      </c>
      <c r="C309" s="157" t="e">
        <f t="shared" ca="1" si="128"/>
        <v>#VALUE!</v>
      </c>
      <c r="D309" s="29"/>
      <c r="E309" s="155" t="e">
        <f t="shared" si="131"/>
        <v>#VALUE!</v>
      </c>
      <c r="F309" s="155" t="e">
        <f t="shared" si="132"/>
        <v>#VALUE!</v>
      </c>
      <c r="G309" s="126"/>
      <c r="H309" s="151" t="e">
        <f ca="1">VLOOKUP(G309,CatProd!B:G,6,FALSE)</f>
        <v>#N/A</v>
      </c>
      <c r="I309" s="127"/>
      <c r="J309" s="175" t="e">
        <f ca="1">VLOOKUP(CONCATENATE(H309,"-",I309),CatProdSpec!H:I,2,FALSE)</f>
        <v>#N/A</v>
      </c>
      <c r="K309" s="51" t="str">
        <f ca="1">IFERROR(IF(OR(D309="",VLOOKUP(D309,CatCostInp!$E$2:$K$88,7,FALSE)=0),"",VLOOKUP(D309,CatCostInp!$E$2:$K$88,7,FALSE)),"")</f>
        <v/>
      </c>
      <c r="L309" s="30"/>
      <c r="M309" s="1" t="str">
        <f ca="1">IF(L309=Setup!$C$10,"Grant",IF(Pharmaceuticals!L309=Setup!$C$11,"Local",IF(Pharmaceuticals!L309=Setup!$C$12,"Other","")))</f>
        <v/>
      </c>
      <c r="N309" s="34"/>
      <c r="O309" s="148"/>
      <c r="P309" s="34"/>
      <c r="Q309" s="36" t="str">
        <f t="shared" si="133"/>
        <v/>
      </c>
      <c r="R309" s="35"/>
      <c r="S309" s="32" t="str">
        <f t="shared" si="134"/>
        <v/>
      </c>
      <c r="T309" s="34"/>
      <c r="U309" s="32" t="str">
        <f t="shared" si="135"/>
        <v/>
      </c>
      <c r="V309" s="34"/>
      <c r="W309" s="36" t="str">
        <f t="shared" si="136"/>
        <v/>
      </c>
      <c r="X309" s="36" t="str">
        <f t="shared" si="137"/>
        <v/>
      </c>
      <c r="Y309" s="36" t="str">
        <f t="shared" si="138"/>
        <v/>
      </c>
      <c r="Z309" s="55"/>
      <c r="AA309" s="37"/>
      <c r="AB309" s="148"/>
      <c r="AC309" s="34"/>
      <c r="AD309" s="32" t="str">
        <f t="shared" si="139"/>
        <v/>
      </c>
      <c r="AE309" s="34"/>
      <c r="AF309" s="32" t="str">
        <f t="shared" si="140"/>
        <v/>
      </c>
      <c r="AG309" s="35"/>
      <c r="AH309" s="32" t="str">
        <f t="shared" si="141"/>
        <v/>
      </c>
      <c r="AI309" s="34"/>
      <c r="AJ309" s="36" t="str">
        <f t="shared" si="142"/>
        <v/>
      </c>
      <c r="AK309" s="36" t="str">
        <f t="shared" si="143"/>
        <v/>
      </c>
      <c r="AL309" s="36" t="str">
        <f t="shared" si="144"/>
        <v/>
      </c>
      <c r="AM309" s="55"/>
      <c r="AN309" s="34"/>
      <c r="AO309" s="148"/>
      <c r="AP309" s="34"/>
      <c r="AQ309" s="32" t="str">
        <f t="shared" si="145"/>
        <v/>
      </c>
      <c r="AR309" s="34"/>
      <c r="AS309" s="32" t="str">
        <f t="shared" si="146"/>
        <v/>
      </c>
      <c r="AT309" s="34"/>
      <c r="AU309" s="32" t="str">
        <f t="shared" si="147"/>
        <v/>
      </c>
      <c r="AV309" s="34"/>
      <c r="AW309" s="36" t="str">
        <f t="shared" si="148"/>
        <v/>
      </c>
      <c r="AX309" s="36" t="str">
        <f t="shared" si="149"/>
        <v/>
      </c>
      <c r="AY309" s="36" t="str">
        <f t="shared" si="150"/>
        <v/>
      </c>
      <c r="AZ309" s="55"/>
      <c r="BA309" s="34"/>
      <c r="BB309" s="148"/>
      <c r="BC309" s="34"/>
      <c r="BD309" s="32" t="str">
        <f t="shared" si="151"/>
        <v/>
      </c>
      <c r="BE309" s="34"/>
      <c r="BF309" s="32" t="str">
        <f t="shared" si="152"/>
        <v/>
      </c>
      <c r="BG309" s="34"/>
      <c r="BH309" s="32" t="str">
        <f t="shared" si="153"/>
        <v/>
      </c>
      <c r="BI309" s="34"/>
      <c r="BJ309" s="36" t="str">
        <f t="shared" si="154"/>
        <v/>
      </c>
      <c r="BK309" s="36" t="str">
        <f t="shared" si="155"/>
        <v/>
      </c>
      <c r="BL309" s="36" t="str">
        <f t="shared" si="156"/>
        <v/>
      </c>
      <c r="BM309" s="55"/>
      <c r="BN309" s="36" t="str">
        <f t="shared" si="157"/>
        <v/>
      </c>
      <c r="BO309" s="36" t="str">
        <f t="shared" si="158"/>
        <v/>
      </c>
      <c r="BP309" s="31"/>
      <c r="BQ309" s="38"/>
      <c r="BS309" s="120" t="e">
        <f t="shared" ca="1" si="129"/>
        <v>#REF!</v>
      </c>
      <c r="BT309" s="120" t="e">
        <f t="shared" ca="1" si="130"/>
        <v>#VALUE!</v>
      </c>
    </row>
    <row r="310" spans="1:72" s="10" customFormat="1" ht="25" customHeight="1" x14ac:dyDescent="0.2">
      <c r="A310" s="52" t="str">
        <f>IFERROR(IF(#REF!&lt;&gt;"",A309+1,""),"")</f>
        <v/>
      </c>
      <c r="B310" s="157" t="e">
        <f>CONCATENATE(#REF!,"-",#REF!,"--",F310,"---",#REF!)</f>
        <v>#REF!</v>
      </c>
      <c r="C310" s="157" t="e">
        <f t="shared" ca="1" si="128"/>
        <v>#VALUE!</v>
      </c>
      <c r="D310" s="29"/>
      <c r="E310" s="155" t="e">
        <f t="shared" si="131"/>
        <v>#VALUE!</v>
      </c>
      <c r="F310" s="155" t="e">
        <f t="shared" si="132"/>
        <v>#VALUE!</v>
      </c>
      <c r="G310" s="126"/>
      <c r="H310" s="151" t="e">
        <f ca="1">VLOOKUP(G310,CatProd!B:G,6,FALSE)</f>
        <v>#N/A</v>
      </c>
      <c r="I310" s="127"/>
      <c r="J310" s="175" t="e">
        <f ca="1">VLOOKUP(CONCATENATE(H310,"-",I310),CatProdSpec!H:I,2,FALSE)</f>
        <v>#N/A</v>
      </c>
      <c r="K310" s="51" t="str">
        <f ca="1">IFERROR(IF(OR(D310="",VLOOKUP(D310,CatCostInp!$E$2:$K$88,7,FALSE)=0),"",VLOOKUP(D310,CatCostInp!$E$2:$K$88,7,FALSE)),"")</f>
        <v/>
      </c>
      <c r="L310" s="30"/>
      <c r="M310" s="1" t="str">
        <f ca="1">IF(L310=Setup!$C$10,"Grant",IF(Pharmaceuticals!L310=Setup!$C$11,"Local",IF(Pharmaceuticals!L310=Setup!$C$12,"Other","")))</f>
        <v/>
      </c>
      <c r="N310" s="34"/>
      <c r="O310" s="148"/>
      <c r="P310" s="34"/>
      <c r="Q310" s="36" t="str">
        <f t="shared" si="133"/>
        <v/>
      </c>
      <c r="R310" s="35"/>
      <c r="S310" s="32" t="str">
        <f t="shared" si="134"/>
        <v/>
      </c>
      <c r="T310" s="34"/>
      <c r="U310" s="32" t="str">
        <f t="shared" si="135"/>
        <v/>
      </c>
      <c r="V310" s="34"/>
      <c r="W310" s="36" t="str">
        <f t="shared" si="136"/>
        <v/>
      </c>
      <c r="X310" s="36" t="str">
        <f t="shared" si="137"/>
        <v/>
      </c>
      <c r="Y310" s="36" t="str">
        <f t="shared" si="138"/>
        <v/>
      </c>
      <c r="Z310" s="55"/>
      <c r="AA310" s="37"/>
      <c r="AB310" s="148"/>
      <c r="AC310" s="34"/>
      <c r="AD310" s="32" t="str">
        <f t="shared" si="139"/>
        <v/>
      </c>
      <c r="AE310" s="34"/>
      <c r="AF310" s="32" t="str">
        <f t="shared" si="140"/>
        <v/>
      </c>
      <c r="AG310" s="35"/>
      <c r="AH310" s="32" t="str">
        <f t="shared" si="141"/>
        <v/>
      </c>
      <c r="AI310" s="34"/>
      <c r="AJ310" s="36" t="str">
        <f t="shared" si="142"/>
        <v/>
      </c>
      <c r="AK310" s="36" t="str">
        <f t="shared" si="143"/>
        <v/>
      </c>
      <c r="AL310" s="36" t="str">
        <f t="shared" si="144"/>
        <v/>
      </c>
      <c r="AM310" s="55"/>
      <c r="AN310" s="34"/>
      <c r="AO310" s="148"/>
      <c r="AP310" s="34"/>
      <c r="AQ310" s="32" t="str">
        <f t="shared" si="145"/>
        <v/>
      </c>
      <c r="AR310" s="34"/>
      <c r="AS310" s="32" t="str">
        <f t="shared" si="146"/>
        <v/>
      </c>
      <c r="AT310" s="34"/>
      <c r="AU310" s="32" t="str">
        <f t="shared" si="147"/>
        <v/>
      </c>
      <c r="AV310" s="34"/>
      <c r="AW310" s="36" t="str">
        <f t="shared" si="148"/>
        <v/>
      </c>
      <c r="AX310" s="36" t="str">
        <f t="shared" si="149"/>
        <v/>
      </c>
      <c r="AY310" s="36" t="str">
        <f t="shared" si="150"/>
        <v/>
      </c>
      <c r="AZ310" s="55"/>
      <c r="BA310" s="34"/>
      <c r="BB310" s="148"/>
      <c r="BC310" s="34"/>
      <c r="BD310" s="32" t="str">
        <f t="shared" si="151"/>
        <v/>
      </c>
      <c r="BE310" s="34"/>
      <c r="BF310" s="32" t="str">
        <f t="shared" si="152"/>
        <v/>
      </c>
      <c r="BG310" s="34"/>
      <c r="BH310" s="32" t="str">
        <f t="shared" si="153"/>
        <v/>
      </c>
      <c r="BI310" s="34"/>
      <c r="BJ310" s="36" t="str">
        <f t="shared" si="154"/>
        <v/>
      </c>
      <c r="BK310" s="36" t="str">
        <f t="shared" si="155"/>
        <v/>
      </c>
      <c r="BL310" s="36" t="str">
        <f t="shared" si="156"/>
        <v/>
      </c>
      <c r="BM310" s="55"/>
      <c r="BN310" s="36" t="str">
        <f t="shared" si="157"/>
        <v/>
      </c>
      <c r="BO310" s="36" t="str">
        <f t="shared" si="158"/>
        <v/>
      </c>
      <c r="BP310" s="31"/>
      <c r="BQ310" s="38"/>
      <c r="BS310" s="120" t="e">
        <f t="shared" ca="1" si="129"/>
        <v>#REF!</v>
      </c>
      <c r="BT310" s="120" t="e">
        <f t="shared" ca="1" si="130"/>
        <v>#VALUE!</v>
      </c>
    </row>
    <row r="311" spans="1:72" s="10" customFormat="1" ht="25" customHeight="1" x14ac:dyDescent="0.2">
      <c r="A311" s="52" t="str">
        <f>IFERROR(IF(#REF!&lt;&gt;"",A310+1,""),"")</f>
        <v/>
      </c>
      <c r="B311" s="157" t="e">
        <f>CONCATENATE(#REF!,"-",#REF!,"--",F311,"---",#REF!)</f>
        <v>#REF!</v>
      </c>
      <c r="C311" s="157" t="e">
        <f t="shared" ca="1" si="128"/>
        <v>#VALUE!</v>
      </c>
      <c r="D311" s="29"/>
      <c r="E311" s="155" t="e">
        <f t="shared" si="131"/>
        <v>#VALUE!</v>
      </c>
      <c r="F311" s="155" t="e">
        <f t="shared" si="132"/>
        <v>#VALUE!</v>
      </c>
      <c r="G311" s="126"/>
      <c r="H311" s="151" t="e">
        <f ca="1">VLOOKUP(G311,CatProd!B:G,6,FALSE)</f>
        <v>#N/A</v>
      </c>
      <c r="I311" s="127"/>
      <c r="J311" s="175" t="e">
        <f ca="1">VLOOKUP(CONCATENATE(H311,"-",I311),CatProdSpec!H:I,2,FALSE)</f>
        <v>#N/A</v>
      </c>
      <c r="K311" s="51" t="str">
        <f ca="1">IFERROR(IF(OR(D311="",VLOOKUP(D311,CatCostInp!$E$2:$K$88,7,FALSE)=0),"",VLOOKUP(D311,CatCostInp!$E$2:$K$88,7,FALSE)),"")</f>
        <v/>
      </c>
      <c r="L311" s="30"/>
      <c r="M311" s="1" t="str">
        <f ca="1">IF(L311=Setup!$C$10,"Grant",IF(Pharmaceuticals!L311=Setup!$C$11,"Local",IF(Pharmaceuticals!L311=Setup!$C$12,"Other","")))</f>
        <v/>
      </c>
      <c r="N311" s="34"/>
      <c r="O311" s="148"/>
      <c r="P311" s="34"/>
      <c r="Q311" s="36" t="str">
        <f t="shared" si="133"/>
        <v/>
      </c>
      <c r="R311" s="35"/>
      <c r="S311" s="32" t="str">
        <f t="shared" si="134"/>
        <v/>
      </c>
      <c r="T311" s="34"/>
      <c r="U311" s="32" t="str">
        <f t="shared" si="135"/>
        <v/>
      </c>
      <c r="V311" s="34"/>
      <c r="W311" s="36" t="str">
        <f t="shared" si="136"/>
        <v/>
      </c>
      <c r="X311" s="36" t="str">
        <f t="shared" si="137"/>
        <v/>
      </c>
      <c r="Y311" s="36" t="str">
        <f t="shared" si="138"/>
        <v/>
      </c>
      <c r="Z311" s="55"/>
      <c r="AA311" s="37"/>
      <c r="AB311" s="148"/>
      <c r="AC311" s="34"/>
      <c r="AD311" s="32" t="str">
        <f t="shared" si="139"/>
        <v/>
      </c>
      <c r="AE311" s="34"/>
      <c r="AF311" s="32" t="str">
        <f t="shared" si="140"/>
        <v/>
      </c>
      <c r="AG311" s="35"/>
      <c r="AH311" s="32" t="str">
        <f t="shared" si="141"/>
        <v/>
      </c>
      <c r="AI311" s="34"/>
      <c r="AJ311" s="36" t="str">
        <f t="shared" si="142"/>
        <v/>
      </c>
      <c r="AK311" s="36" t="str">
        <f t="shared" si="143"/>
        <v/>
      </c>
      <c r="AL311" s="36" t="str">
        <f t="shared" si="144"/>
        <v/>
      </c>
      <c r="AM311" s="55"/>
      <c r="AN311" s="34"/>
      <c r="AO311" s="148"/>
      <c r="AP311" s="34"/>
      <c r="AQ311" s="32" t="str">
        <f t="shared" si="145"/>
        <v/>
      </c>
      <c r="AR311" s="34"/>
      <c r="AS311" s="32" t="str">
        <f t="shared" si="146"/>
        <v/>
      </c>
      <c r="AT311" s="34"/>
      <c r="AU311" s="32" t="str">
        <f t="shared" si="147"/>
        <v/>
      </c>
      <c r="AV311" s="34"/>
      <c r="AW311" s="36" t="str">
        <f t="shared" si="148"/>
        <v/>
      </c>
      <c r="AX311" s="36" t="str">
        <f t="shared" si="149"/>
        <v/>
      </c>
      <c r="AY311" s="36" t="str">
        <f t="shared" si="150"/>
        <v/>
      </c>
      <c r="AZ311" s="55"/>
      <c r="BA311" s="34"/>
      <c r="BB311" s="148"/>
      <c r="BC311" s="34"/>
      <c r="BD311" s="32" t="str">
        <f t="shared" si="151"/>
        <v/>
      </c>
      <c r="BE311" s="34"/>
      <c r="BF311" s="32" t="str">
        <f t="shared" si="152"/>
        <v/>
      </c>
      <c r="BG311" s="34"/>
      <c r="BH311" s="32" t="str">
        <f t="shared" si="153"/>
        <v/>
      </c>
      <c r="BI311" s="34"/>
      <c r="BJ311" s="36" t="str">
        <f t="shared" si="154"/>
        <v/>
      </c>
      <c r="BK311" s="36" t="str">
        <f t="shared" si="155"/>
        <v/>
      </c>
      <c r="BL311" s="36" t="str">
        <f t="shared" si="156"/>
        <v/>
      </c>
      <c r="BM311" s="55"/>
      <c r="BN311" s="36" t="str">
        <f t="shared" si="157"/>
        <v/>
      </c>
      <c r="BO311" s="36" t="str">
        <f t="shared" si="158"/>
        <v/>
      </c>
      <c r="BP311" s="31"/>
      <c r="BQ311" s="38"/>
      <c r="BS311" s="120" t="e">
        <f t="shared" ca="1" si="129"/>
        <v>#REF!</v>
      </c>
      <c r="BT311" s="120" t="e">
        <f t="shared" ca="1" si="130"/>
        <v>#VALUE!</v>
      </c>
    </row>
    <row r="312" spans="1:72" s="10" customFormat="1" ht="25" customHeight="1" x14ac:dyDescent="0.2">
      <c r="A312" s="52" t="str">
        <f>IFERROR(IF(#REF!&lt;&gt;"",A311+1,""),"")</f>
        <v/>
      </c>
      <c r="B312" s="157" t="e">
        <f>CONCATENATE(#REF!,"-",#REF!,"--",F312,"---",#REF!)</f>
        <v>#REF!</v>
      </c>
      <c r="C312" s="157" t="e">
        <f t="shared" ca="1" si="128"/>
        <v>#VALUE!</v>
      </c>
      <c r="D312" s="29"/>
      <c r="E312" s="155" t="e">
        <f t="shared" si="131"/>
        <v>#VALUE!</v>
      </c>
      <c r="F312" s="155" t="e">
        <f t="shared" si="132"/>
        <v>#VALUE!</v>
      </c>
      <c r="G312" s="126"/>
      <c r="H312" s="151" t="e">
        <f ca="1">VLOOKUP(G312,CatProd!B:G,6,FALSE)</f>
        <v>#N/A</v>
      </c>
      <c r="I312" s="127"/>
      <c r="J312" s="175" t="e">
        <f ca="1">VLOOKUP(CONCATENATE(H312,"-",I312),CatProdSpec!H:I,2,FALSE)</f>
        <v>#N/A</v>
      </c>
      <c r="K312" s="51" t="str">
        <f ca="1">IFERROR(IF(OR(D312="",VLOOKUP(D312,CatCostInp!$E$2:$K$88,7,FALSE)=0),"",VLOOKUP(D312,CatCostInp!$E$2:$K$88,7,FALSE)),"")</f>
        <v/>
      </c>
      <c r="L312" s="30"/>
      <c r="M312" s="1" t="str">
        <f ca="1">IF(L312=Setup!$C$10,"Grant",IF(Pharmaceuticals!L312=Setup!$C$11,"Local",IF(Pharmaceuticals!L312=Setup!$C$12,"Other","")))</f>
        <v/>
      </c>
      <c r="N312" s="34"/>
      <c r="O312" s="148"/>
      <c r="P312" s="34"/>
      <c r="Q312" s="36" t="str">
        <f t="shared" si="133"/>
        <v/>
      </c>
      <c r="R312" s="35"/>
      <c r="S312" s="32" t="str">
        <f t="shared" si="134"/>
        <v/>
      </c>
      <c r="T312" s="34"/>
      <c r="U312" s="32" t="str">
        <f t="shared" si="135"/>
        <v/>
      </c>
      <c r="V312" s="34"/>
      <c r="W312" s="36" t="str">
        <f t="shared" si="136"/>
        <v/>
      </c>
      <c r="X312" s="36" t="str">
        <f t="shared" si="137"/>
        <v/>
      </c>
      <c r="Y312" s="36" t="str">
        <f t="shared" si="138"/>
        <v/>
      </c>
      <c r="Z312" s="55"/>
      <c r="AA312" s="37"/>
      <c r="AB312" s="148"/>
      <c r="AC312" s="34"/>
      <c r="AD312" s="32" t="str">
        <f t="shared" si="139"/>
        <v/>
      </c>
      <c r="AE312" s="34"/>
      <c r="AF312" s="32" t="str">
        <f t="shared" si="140"/>
        <v/>
      </c>
      <c r="AG312" s="35"/>
      <c r="AH312" s="32" t="str">
        <f t="shared" si="141"/>
        <v/>
      </c>
      <c r="AI312" s="34"/>
      <c r="AJ312" s="36" t="str">
        <f t="shared" si="142"/>
        <v/>
      </c>
      <c r="AK312" s="36" t="str">
        <f t="shared" si="143"/>
        <v/>
      </c>
      <c r="AL312" s="36" t="str">
        <f t="shared" si="144"/>
        <v/>
      </c>
      <c r="AM312" s="55"/>
      <c r="AN312" s="34"/>
      <c r="AO312" s="148"/>
      <c r="AP312" s="34"/>
      <c r="AQ312" s="32" t="str">
        <f t="shared" si="145"/>
        <v/>
      </c>
      <c r="AR312" s="34"/>
      <c r="AS312" s="32" t="str">
        <f t="shared" si="146"/>
        <v/>
      </c>
      <c r="AT312" s="34"/>
      <c r="AU312" s="32" t="str">
        <f t="shared" si="147"/>
        <v/>
      </c>
      <c r="AV312" s="34"/>
      <c r="AW312" s="36" t="str">
        <f t="shared" si="148"/>
        <v/>
      </c>
      <c r="AX312" s="36" t="str">
        <f t="shared" si="149"/>
        <v/>
      </c>
      <c r="AY312" s="36" t="str">
        <f t="shared" si="150"/>
        <v/>
      </c>
      <c r="AZ312" s="55"/>
      <c r="BA312" s="34"/>
      <c r="BB312" s="148"/>
      <c r="BC312" s="34"/>
      <c r="BD312" s="32" t="str">
        <f t="shared" si="151"/>
        <v/>
      </c>
      <c r="BE312" s="34"/>
      <c r="BF312" s="32" t="str">
        <f t="shared" si="152"/>
        <v/>
      </c>
      <c r="BG312" s="34"/>
      <c r="BH312" s="32" t="str">
        <f t="shared" si="153"/>
        <v/>
      </c>
      <c r="BI312" s="34"/>
      <c r="BJ312" s="36" t="str">
        <f t="shared" si="154"/>
        <v/>
      </c>
      <c r="BK312" s="36" t="str">
        <f t="shared" si="155"/>
        <v/>
      </c>
      <c r="BL312" s="36" t="str">
        <f t="shared" si="156"/>
        <v/>
      </c>
      <c r="BM312" s="55"/>
      <c r="BN312" s="36" t="str">
        <f t="shared" si="157"/>
        <v/>
      </c>
      <c r="BO312" s="36" t="str">
        <f t="shared" si="158"/>
        <v/>
      </c>
      <c r="BP312" s="31"/>
      <c r="BQ312" s="38"/>
      <c r="BS312" s="120" t="e">
        <f t="shared" ca="1" si="129"/>
        <v>#REF!</v>
      </c>
      <c r="BT312" s="120" t="e">
        <f t="shared" ca="1" si="130"/>
        <v>#VALUE!</v>
      </c>
    </row>
    <row r="313" spans="1:72" s="10" customFormat="1" ht="25" customHeight="1" x14ac:dyDescent="0.2">
      <c r="A313" s="52" t="str">
        <f>IFERROR(IF(#REF!&lt;&gt;"",A312+1,""),"")</f>
        <v/>
      </c>
      <c r="B313" s="157" t="e">
        <f>CONCATENATE(#REF!,"-",#REF!,"--",F313,"---",#REF!)</f>
        <v>#REF!</v>
      </c>
      <c r="C313" s="157" t="e">
        <f t="shared" ca="1" si="128"/>
        <v>#VALUE!</v>
      </c>
      <c r="D313" s="29"/>
      <c r="E313" s="155" t="e">
        <f t="shared" si="131"/>
        <v>#VALUE!</v>
      </c>
      <c r="F313" s="155" t="e">
        <f t="shared" si="132"/>
        <v>#VALUE!</v>
      </c>
      <c r="G313" s="126"/>
      <c r="H313" s="151" t="e">
        <f ca="1">VLOOKUP(G313,CatProd!B:G,6,FALSE)</f>
        <v>#N/A</v>
      </c>
      <c r="I313" s="127"/>
      <c r="J313" s="175" t="e">
        <f ca="1">VLOOKUP(CONCATENATE(H313,"-",I313),CatProdSpec!H:I,2,FALSE)</f>
        <v>#N/A</v>
      </c>
      <c r="K313" s="51" t="str">
        <f ca="1">IFERROR(IF(OR(D313="",VLOOKUP(D313,CatCostInp!$E$2:$K$88,7,FALSE)=0),"",VLOOKUP(D313,CatCostInp!$E$2:$K$88,7,FALSE)),"")</f>
        <v/>
      </c>
      <c r="L313" s="30"/>
      <c r="M313" s="1" t="str">
        <f ca="1">IF(L313=Setup!$C$10,"Grant",IF(Pharmaceuticals!L313=Setup!$C$11,"Local",IF(Pharmaceuticals!L313=Setup!$C$12,"Other","")))</f>
        <v/>
      </c>
      <c r="N313" s="34"/>
      <c r="O313" s="148"/>
      <c r="P313" s="34"/>
      <c r="Q313" s="36" t="str">
        <f t="shared" si="133"/>
        <v/>
      </c>
      <c r="R313" s="35"/>
      <c r="S313" s="32" t="str">
        <f t="shared" si="134"/>
        <v/>
      </c>
      <c r="T313" s="34"/>
      <c r="U313" s="32" t="str">
        <f t="shared" si="135"/>
        <v/>
      </c>
      <c r="V313" s="34"/>
      <c r="W313" s="36" t="str">
        <f t="shared" si="136"/>
        <v/>
      </c>
      <c r="X313" s="36" t="str">
        <f t="shared" si="137"/>
        <v/>
      </c>
      <c r="Y313" s="36" t="str">
        <f t="shared" si="138"/>
        <v/>
      </c>
      <c r="Z313" s="55"/>
      <c r="AA313" s="37"/>
      <c r="AB313" s="148"/>
      <c r="AC313" s="34"/>
      <c r="AD313" s="32" t="str">
        <f t="shared" si="139"/>
        <v/>
      </c>
      <c r="AE313" s="34"/>
      <c r="AF313" s="32" t="str">
        <f t="shared" si="140"/>
        <v/>
      </c>
      <c r="AG313" s="35"/>
      <c r="AH313" s="32" t="str">
        <f t="shared" si="141"/>
        <v/>
      </c>
      <c r="AI313" s="34"/>
      <c r="AJ313" s="36" t="str">
        <f t="shared" si="142"/>
        <v/>
      </c>
      <c r="AK313" s="36" t="str">
        <f t="shared" si="143"/>
        <v/>
      </c>
      <c r="AL313" s="36" t="str">
        <f t="shared" si="144"/>
        <v/>
      </c>
      <c r="AM313" s="55"/>
      <c r="AN313" s="34"/>
      <c r="AO313" s="148"/>
      <c r="AP313" s="34"/>
      <c r="AQ313" s="32" t="str">
        <f t="shared" si="145"/>
        <v/>
      </c>
      <c r="AR313" s="34"/>
      <c r="AS313" s="32" t="str">
        <f t="shared" si="146"/>
        <v/>
      </c>
      <c r="AT313" s="34"/>
      <c r="AU313" s="32" t="str">
        <f t="shared" si="147"/>
        <v/>
      </c>
      <c r="AV313" s="34"/>
      <c r="AW313" s="36" t="str">
        <f t="shared" si="148"/>
        <v/>
      </c>
      <c r="AX313" s="36" t="str">
        <f t="shared" si="149"/>
        <v/>
      </c>
      <c r="AY313" s="36" t="str">
        <f t="shared" si="150"/>
        <v/>
      </c>
      <c r="AZ313" s="55"/>
      <c r="BA313" s="34"/>
      <c r="BB313" s="148"/>
      <c r="BC313" s="34"/>
      <c r="BD313" s="32" t="str">
        <f t="shared" si="151"/>
        <v/>
      </c>
      <c r="BE313" s="34"/>
      <c r="BF313" s="32" t="str">
        <f t="shared" si="152"/>
        <v/>
      </c>
      <c r="BG313" s="34"/>
      <c r="BH313" s="32" t="str">
        <f t="shared" si="153"/>
        <v/>
      </c>
      <c r="BI313" s="34"/>
      <c r="BJ313" s="36" t="str">
        <f t="shared" si="154"/>
        <v/>
      </c>
      <c r="BK313" s="36" t="str">
        <f t="shared" si="155"/>
        <v/>
      </c>
      <c r="BL313" s="36" t="str">
        <f t="shared" si="156"/>
        <v/>
      </c>
      <c r="BM313" s="55"/>
      <c r="BN313" s="36" t="str">
        <f t="shared" si="157"/>
        <v/>
      </c>
      <c r="BO313" s="36" t="str">
        <f t="shared" si="158"/>
        <v/>
      </c>
      <c r="BP313" s="31"/>
      <c r="BQ313" s="38"/>
      <c r="BS313" s="120" t="e">
        <f t="shared" ca="1" si="129"/>
        <v>#REF!</v>
      </c>
      <c r="BT313" s="120" t="e">
        <f t="shared" ca="1" si="130"/>
        <v>#VALUE!</v>
      </c>
    </row>
    <row r="314" spans="1:72" s="10" customFormat="1" ht="25" customHeight="1" x14ac:dyDescent="0.2">
      <c r="A314" s="52" t="str">
        <f>IFERROR(IF(#REF!&lt;&gt;"",A313+1,""),"")</f>
        <v/>
      </c>
      <c r="B314" s="157" t="e">
        <f>CONCATENATE(#REF!,"-",#REF!,"--",F314,"---",#REF!)</f>
        <v>#REF!</v>
      </c>
      <c r="C314" s="157" t="e">
        <f t="shared" ca="1" si="128"/>
        <v>#VALUE!</v>
      </c>
      <c r="D314" s="29"/>
      <c r="E314" s="155" t="e">
        <f t="shared" si="131"/>
        <v>#VALUE!</v>
      </c>
      <c r="F314" s="155" t="e">
        <f t="shared" si="132"/>
        <v>#VALUE!</v>
      </c>
      <c r="G314" s="126"/>
      <c r="H314" s="151" t="e">
        <f ca="1">VLOOKUP(G314,CatProd!B:G,6,FALSE)</f>
        <v>#N/A</v>
      </c>
      <c r="I314" s="127"/>
      <c r="J314" s="175" t="e">
        <f ca="1">VLOOKUP(CONCATENATE(H314,"-",I314),CatProdSpec!H:I,2,FALSE)</f>
        <v>#N/A</v>
      </c>
      <c r="K314" s="51" t="str">
        <f ca="1">IFERROR(IF(OR(D314="",VLOOKUP(D314,CatCostInp!$E$2:$K$88,7,FALSE)=0),"",VLOOKUP(D314,CatCostInp!$E$2:$K$88,7,FALSE)),"")</f>
        <v/>
      </c>
      <c r="L314" s="30"/>
      <c r="M314" s="1" t="str">
        <f ca="1">IF(L314=Setup!$C$10,"Grant",IF(Pharmaceuticals!L314=Setup!$C$11,"Local",IF(Pharmaceuticals!L314=Setup!$C$12,"Other","")))</f>
        <v/>
      </c>
      <c r="N314" s="34"/>
      <c r="O314" s="148"/>
      <c r="P314" s="34"/>
      <c r="Q314" s="36" t="str">
        <f t="shared" si="133"/>
        <v/>
      </c>
      <c r="R314" s="35"/>
      <c r="S314" s="32" t="str">
        <f t="shared" si="134"/>
        <v/>
      </c>
      <c r="T314" s="34"/>
      <c r="U314" s="32" t="str">
        <f t="shared" si="135"/>
        <v/>
      </c>
      <c r="V314" s="34"/>
      <c r="W314" s="36" t="str">
        <f t="shared" si="136"/>
        <v/>
      </c>
      <c r="X314" s="36" t="str">
        <f t="shared" si="137"/>
        <v/>
      </c>
      <c r="Y314" s="36" t="str">
        <f t="shared" si="138"/>
        <v/>
      </c>
      <c r="Z314" s="55"/>
      <c r="AA314" s="37"/>
      <c r="AB314" s="148"/>
      <c r="AC314" s="34"/>
      <c r="AD314" s="32" t="str">
        <f t="shared" si="139"/>
        <v/>
      </c>
      <c r="AE314" s="34"/>
      <c r="AF314" s="32" t="str">
        <f t="shared" si="140"/>
        <v/>
      </c>
      <c r="AG314" s="35"/>
      <c r="AH314" s="32" t="str">
        <f t="shared" si="141"/>
        <v/>
      </c>
      <c r="AI314" s="34"/>
      <c r="AJ314" s="36" t="str">
        <f t="shared" si="142"/>
        <v/>
      </c>
      <c r="AK314" s="36" t="str">
        <f t="shared" si="143"/>
        <v/>
      </c>
      <c r="AL314" s="36" t="str">
        <f t="shared" si="144"/>
        <v/>
      </c>
      <c r="AM314" s="55"/>
      <c r="AN314" s="34"/>
      <c r="AO314" s="148"/>
      <c r="AP314" s="34"/>
      <c r="AQ314" s="32" t="str">
        <f t="shared" si="145"/>
        <v/>
      </c>
      <c r="AR314" s="34"/>
      <c r="AS314" s="32" t="str">
        <f t="shared" si="146"/>
        <v/>
      </c>
      <c r="AT314" s="34"/>
      <c r="AU314" s="32" t="str">
        <f t="shared" si="147"/>
        <v/>
      </c>
      <c r="AV314" s="34"/>
      <c r="AW314" s="36" t="str">
        <f t="shared" si="148"/>
        <v/>
      </c>
      <c r="AX314" s="36" t="str">
        <f t="shared" si="149"/>
        <v/>
      </c>
      <c r="AY314" s="36" t="str">
        <f t="shared" si="150"/>
        <v/>
      </c>
      <c r="AZ314" s="55"/>
      <c r="BA314" s="34"/>
      <c r="BB314" s="148"/>
      <c r="BC314" s="34"/>
      <c r="BD314" s="32" t="str">
        <f t="shared" si="151"/>
        <v/>
      </c>
      <c r="BE314" s="34"/>
      <c r="BF314" s="32" t="str">
        <f t="shared" si="152"/>
        <v/>
      </c>
      <c r="BG314" s="34"/>
      <c r="BH314" s="32" t="str">
        <f t="shared" si="153"/>
        <v/>
      </c>
      <c r="BI314" s="34"/>
      <c r="BJ314" s="36" t="str">
        <f t="shared" si="154"/>
        <v/>
      </c>
      <c r="BK314" s="36" t="str">
        <f t="shared" si="155"/>
        <v/>
      </c>
      <c r="BL314" s="36" t="str">
        <f t="shared" si="156"/>
        <v/>
      </c>
      <c r="BM314" s="55"/>
      <c r="BN314" s="36" t="str">
        <f t="shared" si="157"/>
        <v/>
      </c>
      <c r="BO314" s="36" t="str">
        <f t="shared" si="158"/>
        <v/>
      </c>
      <c r="BP314" s="31"/>
      <c r="BQ314" s="38"/>
      <c r="BS314" s="120" t="e">
        <f t="shared" ca="1" si="129"/>
        <v>#REF!</v>
      </c>
      <c r="BT314" s="120" t="e">
        <f t="shared" ca="1" si="130"/>
        <v>#VALUE!</v>
      </c>
    </row>
    <row r="315" spans="1:72" s="10" customFormat="1" ht="25" customHeight="1" x14ac:dyDescent="0.2">
      <c r="A315" s="52" t="str">
        <f>IFERROR(IF(#REF!&lt;&gt;"",A314+1,""),"")</f>
        <v/>
      </c>
      <c r="B315" s="157" t="e">
        <f>CONCATENATE(#REF!,"-",#REF!,"--",F315,"---",#REF!)</f>
        <v>#REF!</v>
      </c>
      <c r="C315" s="157" t="e">
        <f t="shared" ca="1" si="128"/>
        <v>#VALUE!</v>
      </c>
      <c r="D315" s="29"/>
      <c r="E315" s="155" t="e">
        <f t="shared" si="131"/>
        <v>#VALUE!</v>
      </c>
      <c r="F315" s="155" t="e">
        <f t="shared" si="132"/>
        <v>#VALUE!</v>
      </c>
      <c r="G315" s="126"/>
      <c r="H315" s="151" t="e">
        <f ca="1">VLOOKUP(G315,CatProd!B:G,6,FALSE)</f>
        <v>#N/A</v>
      </c>
      <c r="I315" s="127"/>
      <c r="J315" s="175" t="e">
        <f ca="1">VLOOKUP(CONCATENATE(H315,"-",I315),CatProdSpec!H:I,2,FALSE)</f>
        <v>#N/A</v>
      </c>
      <c r="K315" s="51" t="str">
        <f ca="1">IFERROR(IF(OR(D315="",VLOOKUP(D315,CatCostInp!$E$2:$K$88,7,FALSE)=0),"",VLOOKUP(D315,CatCostInp!$E$2:$K$88,7,FALSE)),"")</f>
        <v/>
      </c>
      <c r="L315" s="30"/>
      <c r="M315" s="1" t="str">
        <f ca="1">IF(L315=Setup!$C$10,"Grant",IF(Pharmaceuticals!L315=Setup!$C$11,"Local",IF(Pharmaceuticals!L315=Setup!$C$12,"Other","")))</f>
        <v/>
      </c>
      <c r="N315" s="34"/>
      <c r="O315" s="148"/>
      <c r="P315" s="34"/>
      <c r="Q315" s="36" t="str">
        <f t="shared" si="133"/>
        <v/>
      </c>
      <c r="R315" s="35"/>
      <c r="S315" s="32" t="str">
        <f t="shared" si="134"/>
        <v/>
      </c>
      <c r="T315" s="34"/>
      <c r="U315" s="32" t="str">
        <f t="shared" si="135"/>
        <v/>
      </c>
      <c r="V315" s="34"/>
      <c r="W315" s="36" t="str">
        <f t="shared" si="136"/>
        <v/>
      </c>
      <c r="X315" s="36" t="str">
        <f t="shared" si="137"/>
        <v/>
      </c>
      <c r="Y315" s="36" t="str">
        <f t="shared" si="138"/>
        <v/>
      </c>
      <c r="Z315" s="55"/>
      <c r="AA315" s="37"/>
      <c r="AB315" s="148"/>
      <c r="AC315" s="34"/>
      <c r="AD315" s="32" t="str">
        <f t="shared" si="139"/>
        <v/>
      </c>
      <c r="AE315" s="34"/>
      <c r="AF315" s="32" t="str">
        <f t="shared" si="140"/>
        <v/>
      </c>
      <c r="AG315" s="35"/>
      <c r="AH315" s="32" t="str">
        <f t="shared" si="141"/>
        <v/>
      </c>
      <c r="AI315" s="34"/>
      <c r="AJ315" s="36" t="str">
        <f t="shared" si="142"/>
        <v/>
      </c>
      <c r="AK315" s="36" t="str">
        <f t="shared" si="143"/>
        <v/>
      </c>
      <c r="AL315" s="36" t="str">
        <f t="shared" si="144"/>
        <v/>
      </c>
      <c r="AM315" s="55"/>
      <c r="AN315" s="34"/>
      <c r="AO315" s="148"/>
      <c r="AP315" s="34"/>
      <c r="AQ315" s="32" t="str">
        <f t="shared" si="145"/>
        <v/>
      </c>
      <c r="AR315" s="34"/>
      <c r="AS315" s="32" t="str">
        <f t="shared" si="146"/>
        <v/>
      </c>
      <c r="AT315" s="34"/>
      <c r="AU315" s="32" t="str">
        <f t="shared" si="147"/>
        <v/>
      </c>
      <c r="AV315" s="34"/>
      <c r="AW315" s="36" t="str">
        <f t="shared" si="148"/>
        <v/>
      </c>
      <c r="AX315" s="36" t="str">
        <f t="shared" si="149"/>
        <v/>
      </c>
      <c r="AY315" s="36" t="str">
        <f t="shared" si="150"/>
        <v/>
      </c>
      <c r="AZ315" s="55"/>
      <c r="BA315" s="34"/>
      <c r="BB315" s="148"/>
      <c r="BC315" s="34"/>
      <c r="BD315" s="32" t="str">
        <f t="shared" si="151"/>
        <v/>
      </c>
      <c r="BE315" s="34"/>
      <c r="BF315" s="32" t="str">
        <f t="shared" si="152"/>
        <v/>
      </c>
      <c r="BG315" s="34"/>
      <c r="BH315" s="32" t="str">
        <f t="shared" si="153"/>
        <v/>
      </c>
      <c r="BI315" s="34"/>
      <c r="BJ315" s="36" t="str">
        <f t="shared" si="154"/>
        <v/>
      </c>
      <c r="BK315" s="36" t="str">
        <f t="shared" si="155"/>
        <v/>
      </c>
      <c r="BL315" s="36" t="str">
        <f t="shared" si="156"/>
        <v/>
      </c>
      <c r="BM315" s="55"/>
      <c r="BN315" s="36" t="str">
        <f t="shared" si="157"/>
        <v/>
      </c>
      <c r="BO315" s="36" t="str">
        <f t="shared" si="158"/>
        <v/>
      </c>
      <c r="BP315" s="31"/>
      <c r="BQ315" s="38"/>
      <c r="BS315" s="120" t="e">
        <f t="shared" ca="1" si="129"/>
        <v>#REF!</v>
      </c>
      <c r="BT315" s="120" t="e">
        <f t="shared" ca="1" si="130"/>
        <v>#VALUE!</v>
      </c>
    </row>
    <row r="316" spans="1:72" s="10" customFormat="1" ht="25" customHeight="1" x14ac:dyDescent="0.2">
      <c r="A316" s="52" t="str">
        <f>IFERROR(IF(#REF!&lt;&gt;"",A315+1,""),"")</f>
        <v/>
      </c>
      <c r="B316" s="157" t="e">
        <f>CONCATENATE(#REF!,"-",#REF!,"--",F316,"---",#REF!)</f>
        <v>#REF!</v>
      </c>
      <c r="C316" s="157" t="e">
        <f t="shared" ca="1" si="128"/>
        <v>#VALUE!</v>
      </c>
      <c r="D316" s="29"/>
      <c r="E316" s="155" t="e">
        <f t="shared" si="131"/>
        <v>#VALUE!</v>
      </c>
      <c r="F316" s="155" t="e">
        <f t="shared" si="132"/>
        <v>#VALUE!</v>
      </c>
      <c r="G316" s="126"/>
      <c r="H316" s="151" t="e">
        <f ca="1">VLOOKUP(G316,CatProd!B:G,6,FALSE)</f>
        <v>#N/A</v>
      </c>
      <c r="I316" s="127"/>
      <c r="J316" s="175" t="e">
        <f ca="1">VLOOKUP(CONCATENATE(H316,"-",I316),CatProdSpec!H:I,2,FALSE)</f>
        <v>#N/A</v>
      </c>
      <c r="K316" s="51" t="str">
        <f ca="1">IFERROR(IF(OR(D316="",VLOOKUP(D316,CatCostInp!$E$2:$K$88,7,FALSE)=0),"",VLOOKUP(D316,CatCostInp!$E$2:$K$88,7,FALSE)),"")</f>
        <v/>
      </c>
      <c r="L316" s="30"/>
      <c r="M316" s="1" t="str">
        <f ca="1">IF(L316=Setup!$C$10,"Grant",IF(Pharmaceuticals!L316=Setup!$C$11,"Local",IF(Pharmaceuticals!L316=Setup!$C$12,"Other","")))</f>
        <v/>
      </c>
      <c r="N316" s="34"/>
      <c r="O316" s="148"/>
      <c r="P316" s="34"/>
      <c r="Q316" s="36" t="str">
        <f t="shared" si="133"/>
        <v/>
      </c>
      <c r="R316" s="35"/>
      <c r="S316" s="32" t="str">
        <f t="shared" si="134"/>
        <v/>
      </c>
      <c r="T316" s="34"/>
      <c r="U316" s="32" t="str">
        <f t="shared" si="135"/>
        <v/>
      </c>
      <c r="V316" s="34"/>
      <c r="W316" s="36" t="str">
        <f t="shared" si="136"/>
        <v/>
      </c>
      <c r="X316" s="36" t="str">
        <f t="shared" si="137"/>
        <v/>
      </c>
      <c r="Y316" s="36" t="str">
        <f t="shared" si="138"/>
        <v/>
      </c>
      <c r="Z316" s="55"/>
      <c r="AA316" s="37"/>
      <c r="AB316" s="148"/>
      <c r="AC316" s="34"/>
      <c r="AD316" s="32" t="str">
        <f t="shared" si="139"/>
        <v/>
      </c>
      <c r="AE316" s="34"/>
      <c r="AF316" s="32" t="str">
        <f t="shared" si="140"/>
        <v/>
      </c>
      <c r="AG316" s="35"/>
      <c r="AH316" s="32" t="str">
        <f t="shared" si="141"/>
        <v/>
      </c>
      <c r="AI316" s="34"/>
      <c r="AJ316" s="36" t="str">
        <f t="shared" si="142"/>
        <v/>
      </c>
      <c r="AK316" s="36" t="str">
        <f t="shared" si="143"/>
        <v/>
      </c>
      <c r="AL316" s="36" t="str">
        <f t="shared" si="144"/>
        <v/>
      </c>
      <c r="AM316" s="55"/>
      <c r="AN316" s="34"/>
      <c r="AO316" s="148"/>
      <c r="AP316" s="34"/>
      <c r="AQ316" s="32" t="str">
        <f t="shared" si="145"/>
        <v/>
      </c>
      <c r="AR316" s="34"/>
      <c r="AS316" s="32" t="str">
        <f t="shared" si="146"/>
        <v/>
      </c>
      <c r="AT316" s="34"/>
      <c r="AU316" s="32" t="str">
        <f t="shared" si="147"/>
        <v/>
      </c>
      <c r="AV316" s="34"/>
      <c r="AW316" s="36" t="str">
        <f t="shared" si="148"/>
        <v/>
      </c>
      <c r="AX316" s="36" t="str">
        <f t="shared" si="149"/>
        <v/>
      </c>
      <c r="AY316" s="36" t="str">
        <f t="shared" si="150"/>
        <v/>
      </c>
      <c r="AZ316" s="55"/>
      <c r="BA316" s="34"/>
      <c r="BB316" s="148"/>
      <c r="BC316" s="34"/>
      <c r="BD316" s="32" t="str">
        <f t="shared" si="151"/>
        <v/>
      </c>
      <c r="BE316" s="34"/>
      <c r="BF316" s="32" t="str">
        <f t="shared" si="152"/>
        <v/>
      </c>
      <c r="BG316" s="34"/>
      <c r="BH316" s="32" t="str">
        <f t="shared" si="153"/>
        <v/>
      </c>
      <c r="BI316" s="34"/>
      <c r="BJ316" s="36" t="str">
        <f t="shared" si="154"/>
        <v/>
      </c>
      <c r="BK316" s="36" t="str">
        <f t="shared" si="155"/>
        <v/>
      </c>
      <c r="BL316" s="36" t="str">
        <f t="shared" si="156"/>
        <v/>
      </c>
      <c r="BM316" s="55"/>
      <c r="BN316" s="36" t="str">
        <f t="shared" si="157"/>
        <v/>
      </c>
      <c r="BO316" s="36" t="str">
        <f t="shared" si="158"/>
        <v/>
      </c>
      <c r="BP316" s="31"/>
      <c r="BQ316" s="38"/>
      <c r="BS316" s="120" t="e">
        <f t="shared" ca="1" si="129"/>
        <v>#REF!</v>
      </c>
      <c r="BT316" s="120" t="e">
        <f t="shared" ca="1" si="130"/>
        <v>#VALUE!</v>
      </c>
    </row>
    <row r="317" spans="1:72" s="10" customFormat="1" ht="25" customHeight="1" x14ac:dyDescent="0.2">
      <c r="A317" s="52" t="str">
        <f>IFERROR(IF(#REF!&lt;&gt;"",A316+1,""),"")</f>
        <v/>
      </c>
      <c r="B317" s="157" t="e">
        <f>CONCATENATE(#REF!,"-",#REF!,"--",F317,"---",#REF!)</f>
        <v>#REF!</v>
      </c>
      <c r="C317" s="157" t="e">
        <f t="shared" ca="1" si="128"/>
        <v>#VALUE!</v>
      </c>
      <c r="D317" s="29"/>
      <c r="E317" s="155" t="e">
        <f t="shared" si="131"/>
        <v>#VALUE!</v>
      </c>
      <c r="F317" s="155" t="e">
        <f t="shared" si="132"/>
        <v>#VALUE!</v>
      </c>
      <c r="G317" s="126"/>
      <c r="H317" s="151" t="e">
        <f ca="1">VLOOKUP(G317,CatProd!B:G,6,FALSE)</f>
        <v>#N/A</v>
      </c>
      <c r="I317" s="127"/>
      <c r="J317" s="175" t="e">
        <f ca="1">VLOOKUP(CONCATENATE(H317,"-",I317),CatProdSpec!H:I,2,FALSE)</f>
        <v>#N/A</v>
      </c>
      <c r="K317" s="51" t="str">
        <f ca="1">IFERROR(IF(OR(D317="",VLOOKUP(D317,CatCostInp!$E$2:$K$88,7,FALSE)=0),"",VLOOKUP(D317,CatCostInp!$E$2:$K$88,7,FALSE)),"")</f>
        <v/>
      </c>
      <c r="L317" s="30"/>
      <c r="M317" s="1" t="str">
        <f ca="1">IF(L317=Setup!$C$10,"Grant",IF(Pharmaceuticals!L317=Setup!$C$11,"Local",IF(Pharmaceuticals!L317=Setup!$C$12,"Other","")))</f>
        <v/>
      </c>
      <c r="N317" s="34"/>
      <c r="O317" s="148"/>
      <c r="P317" s="34"/>
      <c r="Q317" s="36" t="str">
        <f t="shared" si="133"/>
        <v/>
      </c>
      <c r="R317" s="35"/>
      <c r="S317" s="32" t="str">
        <f t="shared" si="134"/>
        <v/>
      </c>
      <c r="T317" s="34"/>
      <c r="U317" s="32" t="str">
        <f t="shared" si="135"/>
        <v/>
      </c>
      <c r="V317" s="34"/>
      <c r="W317" s="36" t="str">
        <f t="shared" si="136"/>
        <v/>
      </c>
      <c r="X317" s="36" t="str">
        <f t="shared" si="137"/>
        <v/>
      </c>
      <c r="Y317" s="36" t="str">
        <f t="shared" si="138"/>
        <v/>
      </c>
      <c r="Z317" s="55"/>
      <c r="AA317" s="37"/>
      <c r="AB317" s="148"/>
      <c r="AC317" s="34"/>
      <c r="AD317" s="32" t="str">
        <f t="shared" si="139"/>
        <v/>
      </c>
      <c r="AE317" s="34"/>
      <c r="AF317" s="32" t="str">
        <f t="shared" si="140"/>
        <v/>
      </c>
      <c r="AG317" s="35"/>
      <c r="AH317" s="32" t="str">
        <f t="shared" si="141"/>
        <v/>
      </c>
      <c r="AI317" s="34"/>
      <c r="AJ317" s="36" t="str">
        <f t="shared" si="142"/>
        <v/>
      </c>
      <c r="AK317" s="36" t="str">
        <f t="shared" si="143"/>
        <v/>
      </c>
      <c r="AL317" s="36" t="str">
        <f t="shared" si="144"/>
        <v/>
      </c>
      <c r="AM317" s="55"/>
      <c r="AN317" s="34"/>
      <c r="AO317" s="148"/>
      <c r="AP317" s="34"/>
      <c r="AQ317" s="32" t="str">
        <f t="shared" si="145"/>
        <v/>
      </c>
      <c r="AR317" s="34"/>
      <c r="AS317" s="32" t="str">
        <f t="shared" si="146"/>
        <v/>
      </c>
      <c r="AT317" s="34"/>
      <c r="AU317" s="32" t="str">
        <f t="shared" si="147"/>
        <v/>
      </c>
      <c r="AV317" s="34"/>
      <c r="AW317" s="36" t="str">
        <f t="shared" si="148"/>
        <v/>
      </c>
      <c r="AX317" s="36" t="str">
        <f t="shared" si="149"/>
        <v/>
      </c>
      <c r="AY317" s="36" t="str">
        <f t="shared" si="150"/>
        <v/>
      </c>
      <c r="AZ317" s="55"/>
      <c r="BA317" s="34"/>
      <c r="BB317" s="148"/>
      <c r="BC317" s="34"/>
      <c r="BD317" s="32" t="str">
        <f t="shared" si="151"/>
        <v/>
      </c>
      <c r="BE317" s="34"/>
      <c r="BF317" s="32" t="str">
        <f t="shared" si="152"/>
        <v/>
      </c>
      <c r="BG317" s="34"/>
      <c r="BH317" s="32" t="str">
        <f t="shared" si="153"/>
        <v/>
      </c>
      <c r="BI317" s="34"/>
      <c r="BJ317" s="36" t="str">
        <f t="shared" si="154"/>
        <v/>
      </c>
      <c r="BK317" s="36" t="str">
        <f t="shared" si="155"/>
        <v/>
      </c>
      <c r="BL317" s="36" t="str">
        <f t="shared" si="156"/>
        <v/>
      </c>
      <c r="BM317" s="55"/>
      <c r="BN317" s="36" t="str">
        <f t="shared" si="157"/>
        <v/>
      </c>
      <c r="BO317" s="36" t="str">
        <f t="shared" si="158"/>
        <v/>
      </c>
      <c r="BP317" s="31"/>
      <c r="BQ317" s="38"/>
      <c r="BS317" s="120" t="e">
        <f t="shared" ca="1" si="129"/>
        <v>#REF!</v>
      </c>
      <c r="BT317" s="120" t="e">
        <f t="shared" ca="1" si="130"/>
        <v>#VALUE!</v>
      </c>
    </row>
    <row r="318" spans="1:72" s="10" customFormat="1" ht="25" customHeight="1" x14ac:dyDescent="0.2">
      <c r="A318" s="52" t="str">
        <f>IFERROR(IF(#REF!&lt;&gt;"",A317+1,""),"")</f>
        <v/>
      </c>
      <c r="B318" s="157" t="e">
        <f>CONCATENATE(#REF!,"-",#REF!,"--",F318,"---",#REF!)</f>
        <v>#REF!</v>
      </c>
      <c r="C318" s="157" t="e">
        <f t="shared" ca="1" si="128"/>
        <v>#VALUE!</v>
      </c>
      <c r="D318" s="29"/>
      <c r="E318" s="155" t="e">
        <f t="shared" si="131"/>
        <v>#VALUE!</v>
      </c>
      <c r="F318" s="155" t="e">
        <f t="shared" si="132"/>
        <v>#VALUE!</v>
      </c>
      <c r="G318" s="126"/>
      <c r="H318" s="151" t="e">
        <f ca="1">VLOOKUP(G318,CatProd!B:G,6,FALSE)</f>
        <v>#N/A</v>
      </c>
      <c r="I318" s="127"/>
      <c r="J318" s="175" t="e">
        <f ca="1">VLOOKUP(CONCATENATE(H318,"-",I318),CatProdSpec!H:I,2,FALSE)</f>
        <v>#N/A</v>
      </c>
      <c r="K318" s="51" t="str">
        <f ca="1">IFERROR(IF(OR(D318="",VLOOKUP(D318,CatCostInp!$E$2:$K$88,7,FALSE)=0),"",VLOOKUP(D318,CatCostInp!$E$2:$K$88,7,FALSE)),"")</f>
        <v/>
      </c>
      <c r="L318" s="30"/>
      <c r="M318" s="1" t="str">
        <f ca="1">IF(L318=Setup!$C$10,"Grant",IF(Pharmaceuticals!L318=Setup!$C$11,"Local",IF(Pharmaceuticals!L318=Setup!$C$12,"Other","")))</f>
        <v/>
      </c>
      <c r="N318" s="34"/>
      <c r="O318" s="148"/>
      <c r="P318" s="34"/>
      <c r="Q318" s="36" t="str">
        <f t="shared" si="133"/>
        <v/>
      </c>
      <c r="R318" s="35"/>
      <c r="S318" s="32" t="str">
        <f t="shared" si="134"/>
        <v/>
      </c>
      <c r="T318" s="34"/>
      <c r="U318" s="32" t="str">
        <f t="shared" si="135"/>
        <v/>
      </c>
      <c r="V318" s="34"/>
      <c r="W318" s="36" t="str">
        <f t="shared" si="136"/>
        <v/>
      </c>
      <c r="X318" s="36" t="str">
        <f t="shared" si="137"/>
        <v/>
      </c>
      <c r="Y318" s="36" t="str">
        <f t="shared" si="138"/>
        <v/>
      </c>
      <c r="Z318" s="55"/>
      <c r="AA318" s="37"/>
      <c r="AB318" s="148"/>
      <c r="AC318" s="34"/>
      <c r="AD318" s="32" t="str">
        <f t="shared" si="139"/>
        <v/>
      </c>
      <c r="AE318" s="34"/>
      <c r="AF318" s="32" t="str">
        <f t="shared" si="140"/>
        <v/>
      </c>
      <c r="AG318" s="35"/>
      <c r="AH318" s="32" t="str">
        <f t="shared" si="141"/>
        <v/>
      </c>
      <c r="AI318" s="34"/>
      <c r="AJ318" s="36" t="str">
        <f t="shared" si="142"/>
        <v/>
      </c>
      <c r="AK318" s="36" t="str">
        <f t="shared" si="143"/>
        <v/>
      </c>
      <c r="AL318" s="36" t="str">
        <f t="shared" si="144"/>
        <v/>
      </c>
      <c r="AM318" s="55"/>
      <c r="AN318" s="34"/>
      <c r="AO318" s="148"/>
      <c r="AP318" s="34"/>
      <c r="AQ318" s="32" t="str">
        <f t="shared" si="145"/>
        <v/>
      </c>
      <c r="AR318" s="34"/>
      <c r="AS318" s="32" t="str">
        <f t="shared" si="146"/>
        <v/>
      </c>
      <c r="AT318" s="34"/>
      <c r="AU318" s="32" t="str">
        <f t="shared" si="147"/>
        <v/>
      </c>
      <c r="AV318" s="34"/>
      <c r="AW318" s="36" t="str">
        <f t="shared" si="148"/>
        <v/>
      </c>
      <c r="AX318" s="36" t="str">
        <f t="shared" si="149"/>
        <v/>
      </c>
      <c r="AY318" s="36" t="str">
        <f t="shared" si="150"/>
        <v/>
      </c>
      <c r="AZ318" s="55"/>
      <c r="BA318" s="34"/>
      <c r="BB318" s="148"/>
      <c r="BC318" s="34"/>
      <c r="BD318" s="32" t="str">
        <f t="shared" si="151"/>
        <v/>
      </c>
      <c r="BE318" s="34"/>
      <c r="BF318" s="32" t="str">
        <f t="shared" si="152"/>
        <v/>
      </c>
      <c r="BG318" s="34"/>
      <c r="BH318" s="32" t="str">
        <f t="shared" si="153"/>
        <v/>
      </c>
      <c r="BI318" s="34"/>
      <c r="BJ318" s="36" t="str">
        <f t="shared" si="154"/>
        <v/>
      </c>
      <c r="BK318" s="36" t="str">
        <f t="shared" si="155"/>
        <v/>
      </c>
      <c r="BL318" s="36" t="str">
        <f t="shared" si="156"/>
        <v/>
      </c>
      <c r="BM318" s="55"/>
      <c r="BN318" s="36" t="str">
        <f t="shared" si="157"/>
        <v/>
      </c>
      <c r="BO318" s="36" t="str">
        <f t="shared" si="158"/>
        <v/>
      </c>
      <c r="BP318" s="31"/>
      <c r="BQ318" s="38"/>
      <c r="BS318" s="120" t="e">
        <f t="shared" ca="1" si="129"/>
        <v>#REF!</v>
      </c>
      <c r="BT318" s="120" t="e">
        <f t="shared" ca="1" si="130"/>
        <v>#VALUE!</v>
      </c>
    </row>
    <row r="319" spans="1:72" s="10" customFormat="1" ht="25" customHeight="1" x14ac:dyDescent="0.2">
      <c r="A319" s="52" t="str">
        <f>IFERROR(IF(#REF!&lt;&gt;"",A318+1,""),"")</f>
        <v/>
      </c>
      <c r="B319" s="157" t="e">
        <f>CONCATENATE(#REF!,"-",#REF!,"--",F319,"---",#REF!)</f>
        <v>#REF!</v>
      </c>
      <c r="C319" s="157" t="e">
        <f t="shared" ca="1" si="128"/>
        <v>#VALUE!</v>
      </c>
      <c r="D319" s="29"/>
      <c r="E319" s="155" t="e">
        <f t="shared" si="131"/>
        <v>#VALUE!</v>
      </c>
      <c r="F319" s="155" t="e">
        <f t="shared" si="132"/>
        <v>#VALUE!</v>
      </c>
      <c r="G319" s="126"/>
      <c r="H319" s="151" t="e">
        <f ca="1">VLOOKUP(G319,CatProd!B:G,6,FALSE)</f>
        <v>#N/A</v>
      </c>
      <c r="I319" s="127"/>
      <c r="J319" s="175" t="e">
        <f ca="1">VLOOKUP(CONCATENATE(H319,"-",I319),CatProdSpec!H:I,2,FALSE)</f>
        <v>#N/A</v>
      </c>
      <c r="K319" s="51" t="str">
        <f ca="1">IFERROR(IF(OR(D319="",VLOOKUP(D319,CatCostInp!$E$2:$K$88,7,FALSE)=0),"",VLOOKUP(D319,CatCostInp!$E$2:$K$88,7,FALSE)),"")</f>
        <v/>
      </c>
      <c r="L319" s="30"/>
      <c r="M319" s="1" t="str">
        <f ca="1">IF(L319=Setup!$C$10,"Grant",IF(Pharmaceuticals!L319=Setup!$C$11,"Local",IF(Pharmaceuticals!L319=Setup!$C$12,"Other","")))</f>
        <v/>
      </c>
      <c r="N319" s="34"/>
      <c r="O319" s="148"/>
      <c r="P319" s="34"/>
      <c r="Q319" s="36" t="str">
        <f t="shared" si="133"/>
        <v/>
      </c>
      <c r="R319" s="34"/>
      <c r="S319" s="32" t="str">
        <f t="shared" si="134"/>
        <v/>
      </c>
      <c r="T319" s="34"/>
      <c r="U319" s="32" t="str">
        <f t="shared" si="135"/>
        <v/>
      </c>
      <c r="V319" s="34"/>
      <c r="W319" s="36" t="str">
        <f t="shared" si="136"/>
        <v/>
      </c>
      <c r="X319" s="36" t="str">
        <f t="shared" si="137"/>
        <v/>
      </c>
      <c r="Y319" s="36" t="str">
        <f t="shared" si="138"/>
        <v/>
      </c>
      <c r="Z319" s="55"/>
      <c r="AA319" s="37"/>
      <c r="AB319" s="148"/>
      <c r="AC319" s="34"/>
      <c r="AD319" s="32" t="str">
        <f t="shared" si="139"/>
        <v/>
      </c>
      <c r="AE319" s="34"/>
      <c r="AF319" s="32" t="str">
        <f t="shared" si="140"/>
        <v/>
      </c>
      <c r="AG319" s="35"/>
      <c r="AH319" s="32" t="str">
        <f t="shared" si="141"/>
        <v/>
      </c>
      <c r="AI319" s="34"/>
      <c r="AJ319" s="36" t="str">
        <f t="shared" si="142"/>
        <v/>
      </c>
      <c r="AK319" s="36" t="str">
        <f t="shared" si="143"/>
        <v/>
      </c>
      <c r="AL319" s="36" t="str">
        <f t="shared" si="144"/>
        <v/>
      </c>
      <c r="AM319" s="55"/>
      <c r="AN319" s="34"/>
      <c r="AO319" s="148"/>
      <c r="AP319" s="34"/>
      <c r="AQ319" s="32" t="str">
        <f t="shared" si="145"/>
        <v/>
      </c>
      <c r="AR319" s="34"/>
      <c r="AS319" s="32" t="str">
        <f t="shared" si="146"/>
        <v/>
      </c>
      <c r="AT319" s="34"/>
      <c r="AU319" s="32" t="str">
        <f t="shared" si="147"/>
        <v/>
      </c>
      <c r="AV319" s="34"/>
      <c r="AW319" s="36" t="str">
        <f t="shared" si="148"/>
        <v/>
      </c>
      <c r="AX319" s="36" t="str">
        <f t="shared" si="149"/>
        <v/>
      </c>
      <c r="AY319" s="36" t="str">
        <f t="shared" si="150"/>
        <v/>
      </c>
      <c r="AZ319" s="55"/>
      <c r="BA319" s="34"/>
      <c r="BB319" s="148"/>
      <c r="BC319" s="34"/>
      <c r="BD319" s="32" t="str">
        <f t="shared" si="151"/>
        <v/>
      </c>
      <c r="BE319" s="34"/>
      <c r="BF319" s="32" t="str">
        <f t="shared" si="152"/>
        <v/>
      </c>
      <c r="BG319" s="34"/>
      <c r="BH319" s="32" t="str">
        <f t="shared" si="153"/>
        <v/>
      </c>
      <c r="BI319" s="34"/>
      <c r="BJ319" s="36" t="str">
        <f t="shared" si="154"/>
        <v/>
      </c>
      <c r="BK319" s="36" t="str">
        <f t="shared" si="155"/>
        <v/>
      </c>
      <c r="BL319" s="36" t="str">
        <f t="shared" si="156"/>
        <v/>
      </c>
      <c r="BM319" s="55"/>
      <c r="BN319" s="36" t="str">
        <f t="shared" si="157"/>
        <v/>
      </c>
      <c r="BO319" s="36" t="str">
        <f t="shared" si="158"/>
        <v/>
      </c>
      <c r="BP319" s="31"/>
      <c r="BQ319" s="38"/>
      <c r="BS319" s="120" t="e">
        <f t="shared" ca="1" si="129"/>
        <v>#REF!</v>
      </c>
      <c r="BT319" s="120" t="e">
        <f t="shared" ca="1" si="130"/>
        <v>#VALUE!</v>
      </c>
    </row>
    <row r="320" spans="1:72" s="10" customFormat="1" ht="25" customHeight="1" x14ac:dyDescent="0.2">
      <c r="A320" s="52" t="str">
        <f>IFERROR(IF(#REF!&lt;&gt;"",A319+1,""),"")</f>
        <v/>
      </c>
      <c r="B320" s="157" t="e">
        <f>CONCATENATE(#REF!,"-",#REF!,"--",F320,"---",#REF!)</f>
        <v>#REF!</v>
      </c>
      <c r="C320" s="157" t="e">
        <f t="shared" ca="1" si="128"/>
        <v>#VALUE!</v>
      </c>
      <c r="D320" s="29"/>
      <c r="E320" s="155" t="e">
        <f t="shared" si="131"/>
        <v>#VALUE!</v>
      </c>
      <c r="F320" s="155" t="e">
        <f t="shared" si="132"/>
        <v>#VALUE!</v>
      </c>
      <c r="G320" s="126"/>
      <c r="H320" s="151" t="e">
        <f ca="1">VLOOKUP(G320,CatProd!B:G,6,FALSE)</f>
        <v>#N/A</v>
      </c>
      <c r="I320" s="127"/>
      <c r="J320" s="175" t="e">
        <f ca="1">VLOOKUP(CONCATENATE(H320,"-",I320),CatProdSpec!H:I,2,FALSE)</f>
        <v>#N/A</v>
      </c>
      <c r="K320" s="51" t="str">
        <f ca="1">IFERROR(IF(OR(D320="",VLOOKUP(D320,CatCostInp!$E$2:$K$88,7,FALSE)=0),"",VLOOKUP(D320,CatCostInp!$E$2:$K$88,7,FALSE)),"")</f>
        <v/>
      </c>
      <c r="L320" s="30"/>
      <c r="M320" s="1" t="str">
        <f ca="1">IF(L320=Setup!$C$10,"Grant",IF(Pharmaceuticals!L320=Setup!$C$11,"Local",IF(Pharmaceuticals!L320=Setup!$C$12,"Other","")))</f>
        <v/>
      </c>
      <c r="N320" s="34"/>
      <c r="O320" s="148"/>
      <c r="P320" s="34"/>
      <c r="Q320" s="36" t="str">
        <f t="shared" si="133"/>
        <v/>
      </c>
      <c r="R320" s="34"/>
      <c r="S320" s="32" t="str">
        <f t="shared" si="134"/>
        <v/>
      </c>
      <c r="T320" s="34"/>
      <c r="U320" s="32" t="str">
        <f t="shared" si="135"/>
        <v/>
      </c>
      <c r="V320" s="34"/>
      <c r="W320" s="36" t="str">
        <f t="shared" si="136"/>
        <v/>
      </c>
      <c r="X320" s="36" t="str">
        <f t="shared" si="137"/>
        <v/>
      </c>
      <c r="Y320" s="36" t="str">
        <f t="shared" si="138"/>
        <v/>
      </c>
      <c r="Z320" s="55"/>
      <c r="AA320" s="37"/>
      <c r="AB320" s="148"/>
      <c r="AC320" s="34"/>
      <c r="AD320" s="32" t="str">
        <f t="shared" si="139"/>
        <v/>
      </c>
      <c r="AE320" s="34"/>
      <c r="AF320" s="32" t="str">
        <f t="shared" si="140"/>
        <v/>
      </c>
      <c r="AG320" s="35"/>
      <c r="AH320" s="32" t="str">
        <f t="shared" si="141"/>
        <v/>
      </c>
      <c r="AI320" s="34"/>
      <c r="AJ320" s="36" t="str">
        <f t="shared" si="142"/>
        <v/>
      </c>
      <c r="AK320" s="36" t="str">
        <f t="shared" si="143"/>
        <v/>
      </c>
      <c r="AL320" s="36" t="str">
        <f t="shared" si="144"/>
        <v/>
      </c>
      <c r="AM320" s="55"/>
      <c r="AN320" s="34"/>
      <c r="AO320" s="148"/>
      <c r="AP320" s="34"/>
      <c r="AQ320" s="32" t="str">
        <f t="shared" si="145"/>
        <v/>
      </c>
      <c r="AR320" s="34"/>
      <c r="AS320" s="32" t="str">
        <f t="shared" si="146"/>
        <v/>
      </c>
      <c r="AT320" s="34"/>
      <c r="AU320" s="32" t="str">
        <f t="shared" si="147"/>
        <v/>
      </c>
      <c r="AV320" s="34"/>
      <c r="AW320" s="36" t="str">
        <f t="shared" si="148"/>
        <v/>
      </c>
      <c r="AX320" s="36" t="str">
        <f t="shared" si="149"/>
        <v/>
      </c>
      <c r="AY320" s="36" t="str">
        <f t="shared" si="150"/>
        <v/>
      </c>
      <c r="AZ320" s="55"/>
      <c r="BA320" s="34"/>
      <c r="BB320" s="148"/>
      <c r="BC320" s="34"/>
      <c r="BD320" s="32" t="str">
        <f t="shared" si="151"/>
        <v/>
      </c>
      <c r="BE320" s="34"/>
      <c r="BF320" s="32" t="str">
        <f t="shared" si="152"/>
        <v/>
      </c>
      <c r="BG320" s="34"/>
      <c r="BH320" s="32" t="str">
        <f t="shared" si="153"/>
        <v/>
      </c>
      <c r="BI320" s="34"/>
      <c r="BJ320" s="36" t="str">
        <f t="shared" si="154"/>
        <v/>
      </c>
      <c r="BK320" s="36" t="str">
        <f t="shared" si="155"/>
        <v/>
      </c>
      <c r="BL320" s="36" t="str">
        <f t="shared" si="156"/>
        <v/>
      </c>
      <c r="BM320" s="55"/>
      <c r="BN320" s="36" t="str">
        <f t="shared" si="157"/>
        <v/>
      </c>
      <c r="BO320" s="36" t="str">
        <f t="shared" si="158"/>
        <v/>
      </c>
      <c r="BP320" s="31"/>
      <c r="BQ320" s="38"/>
      <c r="BS320" s="120" t="e">
        <f t="shared" ca="1" si="129"/>
        <v>#REF!</v>
      </c>
      <c r="BT320" s="120" t="e">
        <f t="shared" ca="1" si="130"/>
        <v>#VALUE!</v>
      </c>
    </row>
    <row r="321" spans="1:72" s="10" customFormat="1" ht="25" customHeight="1" x14ac:dyDescent="0.2">
      <c r="A321" s="52" t="str">
        <f>IFERROR(IF(#REF!&lt;&gt;"",A320+1,""),"")</f>
        <v/>
      </c>
      <c r="B321" s="157" t="e">
        <f>CONCATENATE(#REF!,"-",#REF!,"--",F321,"---",#REF!)</f>
        <v>#REF!</v>
      </c>
      <c r="C321" s="157" t="e">
        <f t="shared" ca="1" si="128"/>
        <v>#VALUE!</v>
      </c>
      <c r="D321" s="29"/>
      <c r="E321" s="155" t="e">
        <f t="shared" si="131"/>
        <v>#VALUE!</v>
      </c>
      <c r="F321" s="155" t="e">
        <f t="shared" si="132"/>
        <v>#VALUE!</v>
      </c>
      <c r="G321" s="126"/>
      <c r="H321" s="151" t="e">
        <f ca="1">VLOOKUP(G321,CatProd!B:G,6,FALSE)</f>
        <v>#N/A</v>
      </c>
      <c r="I321" s="127"/>
      <c r="J321" s="175" t="e">
        <f ca="1">VLOOKUP(CONCATENATE(H321,"-",I321),CatProdSpec!H:I,2,FALSE)</f>
        <v>#N/A</v>
      </c>
      <c r="K321" s="51" t="str">
        <f ca="1">IFERROR(IF(OR(D321="",VLOOKUP(D321,CatCostInp!$E$2:$K$88,7,FALSE)=0),"",VLOOKUP(D321,CatCostInp!$E$2:$K$88,7,FALSE)),"")</f>
        <v/>
      </c>
      <c r="L321" s="30"/>
      <c r="M321" s="1" t="str">
        <f ca="1">IF(L321=Setup!$C$10,"Grant",IF(Pharmaceuticals!L321=Setup!$C$11,"Local",IF(Pharmaceuticals!L321=Setup!$C$12,"Other","")))</f>
        <v/>
      </c>
      <c r="N321" s="34"/>
      <c r="O321" s="148"/>
      <c r="P321" s="34"/>
      <c r="Q321" s="36" t="str">
        <f t="shared" si="133"/>
        <v/>
      </c>
      <c r="R321" s="34"/>
      <c r="S321" s="32" t="str">
        <f t="shared" si="134"/>
        <v/>
      </c>
      <c r="T321" s="34"/>
      <c r="U321" s="32" t="str">
        <f t="shared" si="135"/>
        <v/>
      </c>
      <c r="V321" s="34"/>
      <c r="W321" s="36" t="str">
        <f t="shared" si="136"/>
        <v/>
      </c>
      <c r="X321" s="36" t="str">
        <f t="shared" si="137"/>
        <v/>
      </c>
      <c r="Y321" s="36" t="str">
        <f t="shared" si="138"/>
        <v/>
      </c>
      <c r="Z321" s="55"/>
      <c r="AA321" s="37"/>
      <c r="AB321" s="148"/>
      <c r="AC321" s="34"/>
      <c r="AD321" s="32" t="str">
        <f t="shared" si="139"/>
        <v/>
      </c>
      <c r="AE321" s="34"/>
      <c r="AF321" s="32" t="str">
        <f t="shared" si="140"/>
        <v/>
      </c>
      <c r="AG321" s="35"/>
      <c r="AH321" s="32" t="str">
        <f t="shared" si="141"/>
        <v/>
      </c>
      <c r="AI321" s="34"/>
      <c r="AJ321" s="36" t="str">
        <f t="shared" si="142"/>
        <v/>
      </c>
      <c r="AK321" s="36" t="str">
        <f t="shared" si="143"/>
        <v/>
      </c>
      <c r="AL321" s="36" t="str">
        <f t="shared" si="144"/>
        <v/>
      </c>
      <c r="AM321" s="55"/>
      <c r="AN321" s="34"/>
      <c r="AO321" s="148"/>
      <c r="AP321" s="34"/>
      <c r="AQ321" s="32" t="str">
        <f t="shared" si="145"/>
        <v/>
      </c>
      <c r="AR321" s="34"/>
      <c r="AS321" s="32" t="str">
        <f t="shared" si="146"/>
        <v/>
      </c>
      <c r="AT321" s="34"/>
      <c r="AU321" s="32" t="str">
        <f t="shared" si="147"/>
        <v/>
      </c>
      <c r="AV321" s="34"/>
      <c r="AW321" s="36" t="str">
        <f t="shared" si="148"/>
        <v/>
      </c>
      <c r="AX321" s="36" t="str">
        <f t="shared" si="149"/>
        <v/>
      </c>
      <c r="AY321" s="36" t="str">
        <f t="shared" si="150"/>
        <v/>
      </c>
      <c r="AZ321" s="55"/>
      <c r="BA321" s="34"/>
      <c r="BB321" s="148"/>
      <c r="BC321" s="34"/>
      <c r="BD321" s="32" t="str">
        <f t="shared" si="151"/>
        <v/>
      </c>
      <c r="BE321" s="34"/>
      <c r="BF321" s="32" t="str">
        <f t="shared" si="152"/>
        <v/>
      </c>
      <c r="BG321" s="34"/>
      <c r="BH321" s="32" t="str">
        <f t="shared" si="153"/>
        <v/>
      </c>
      <c r="BI321" s="34"/>
      <c r="BJ321" s="36" t="str">
        <f t="shared" si="154"/>
        <v/>
      </c>
      <c r="BK321" s="36" t="str">
        <f t="shared" si="155"/>
        <v/>
      </c>
      <c r="BL321" s="36" t="str">
        <f t="shared" si="156"/>
        <v/>
      </c>
      <c r="BM321" s="55"/>
      <c r="BN321" s="36" t="str">
        <f t="shared" si="157"/>
        <v/>
      </c>
      <c r="BO321" s="36" t="str">
        <f t="shared" si="158"/>
        <v/>
      </c>
      <c r="BP321" s="31"/>
      <c r="BQ321" s="38"/>
      <c r="BS321" s="120" t="e">
        <f t="shared" ca="1" si="129"/>
        <v>#REF!</v>
      </c>
      <c r="BT321" s="120" t="e">
        <f t="shared" ca="1" si="130"/>
        <v>#VALUE!</v>
      </c>
    </row>
    <row r="322" spans="1:72" s="10" customFormat="1" ht="25" customHeight="1" x14ac:dyDescent="0.2">
      <c r="A322" s="52" t="str">
        <f>IFERROR(IF(#REF!&lt;&gt;"",A321+1,""),"")</f>
        <v/>
      </c>
      <c r="B322" s="157" t="e">
        <f>CONCATENATE(#REF!,"-",#REF!,"--",F322,"---",#REF!)</f>
        <v>#REF!</v>
      </c>
      <c r="C322" s="157" t="e">
        <f t="shared" ref="C322:C385" ca="1" si="159">CONCATENATE(F322,"--",H322,"---",J322)</f>
        <v>#VALUE!</v>
      </c>
      <c r="D322" s="29"/>
      <c r="E322" s="155" t="e">
        <f t="shared" si="131"/>
        <v>#VALUE!</v>
      </c>
      <c r="F322" s="155" t="e">
        <f t="shared" si="132"/>
        <v>#VALUE!</v>
      </c>
      <c r="G322" s="126"/>
      <c r="H322" s="151" t="e">
        <f ca="1">VLOOKUP(G322,CatProd!B:G,6,FALSE)</f>
        <v>#N/A</v>
      </c>
      <c r="I322" s="127"/>
      <c r="J322" s="175" t="e">
        <f ca="1">VLOOKUP(CONCATENATE(H322,"-",I322),CatProdSpec!H:I,2,FALSE)</f>
        <v>#N/A</v>
      </c>
      <c r="K322" s="51" t="str">
        <f ca="1">IFERROR(IF(OR(D322="",VLOOKUP(D322,CatCostInp!$E$2:$K$88,7,FALSE)=0),"",VLOOKUP(D322,CatCostInp!$E$2:$K$88,7,FALSE)),"")</f>
        <v/>
      </c>
      <c r="L322" s="30"/>
      <c r="M322" s="1" t="str">
        <f ca="1">IF(L322=Setup!$C$10,"Grant",IF(Pharmaceuticals!L322=Setup!$C$11,"Local",IF(Pharmaceuticals!L322=Setup!$C$12,"Other","")))</f>
        <v/>
      </c>
      <c r="N322" s="34"/>
      <c r="O322" s="148"/>
      <c r="P322" s="34"/>
      <c r="Q322" s="36" t="str">
        <f t="shared" si="133"/>
        <v/>
      </c>
      <c r="R322" s="34"/>
      <c r="S322" s="32" t="str">
        <f t="shared" si="134"/>
        <v/>
      </c>
      <c r="T322" s="34"/>
      <c r="U322" s="32" t="str">
        <f t="shared" si="135"/>
        <v/>
      </c>
      <c r="V322" s="34"/>
      <c r="W322" s="36" t="str">
        <f t="shared" si="136"/>
        <v/>
      </c>
      <c r="X322" s="36" t="str">
        <f t="shared" si="137"/>
        <v/>
      </c>
      <c r="Y322" s="36" t="str">
        <f t="shared" si="138"/>
        <v/>
      </c>
      <c r="Z322" s="55"/>
      <c r="AA322" s="37"/>
      <c r="AB322" s="148"/>
      <c r="AC322" s="34"/>
      <c r="AD322" s="32" t="str">
        <f t="shared" si="139"/>
        <v/>
      </c>
      <c r="AE322" s="34"/>
      <c r="AF322" s="32" t="str">
        <f t="shared" si="140"/>
        <v/>
      </c>
      <c r="AG322" s="35"/>
      <c r="AH322" s="32" t="str">
        <f t="shared" si="141"/>
        <v/>
      </c>
      <c r="AI322" s="34"/>
      <c r="AJ322" s="36" t="str">
        <f t="shared" si="142"/>
        <v/>
      </c>
      <c r="AK322" s="36" t="str">
        <f t="shared" si="143"/>
        <v/>
      </c>
      <c r="AL322" s="36" t="str">
        <f t="shared" si="144"/>
        <v/>
      </c>
      <c r="AM322" s="55"/>
      <c r="AN322" s="34"/>
      <c r="AO322" s="148"/>
      <c r="AP322" s="34"/>
      <c r="AQ322" s="32" t="str">
        <f t="shared" si="145"/>
        <v/>
      </c>
      <c r="AR322" s="34"/>
      <c r="AS322" s="32" t="str">
        <f t="shared" si="146"/>
        <v/>
      </c>
      <c r="AT322" s="34"/>
      <c r="AU322" s="32" t="str">
        <f t="shared" si="147"/>
        <v/>
      </c>
      <c r="AV322" s="34"/>
      <c r="AW322" s="36" t="str">
        <f t="shared" si="148"/>
        <v/>
      </c>
      <c r="AX322" s="36" t="str">
        <f t="shared" si="149"/>
        <v/>
      </c>
      <c r="AY322" s="36" t="str">
        <f t="shared" si="150"/>
        <v/>
      </c>
      <c r="AZ322" s="55"/>
      <c r="BA322" s="34"/>
      <c r="BB322" s="148"/>
      <c r="BC322" s="34"/>
      <c r="BD322" s="32" t="str">
        <f t="shared" si="151"/>
        <v/>
      </c>
      <c r="BE322" s="34"/>
      <c r="BF322" s="32" t="str">
        <f t="shared" si="152"/>
        <v/>
      </c>
      <c r="BG322" s="34"/>
      <c r="BH322" s="32" t="str">
        <f t="shared" si="153"/>
        <v/>
      </c>
      <c r="BI322" s="34"/>
      <c r="BJ322" s="36" t="str">
        <f t="shared" si="154"/>
        <v/>
      </c>
      <c r="BK322" s="36" t="str">
        <f t="shared" si="155"/>
        <v/>
      </c>
      <c r="BL322" s="36" t="str">
        <f t="shared" si="156"/>
        <v/>
      </c>
      <c r="BM322" s="55"/>
      <c r="BN322" s="36" t="str">
        <f t="shared" si="157"/>
        <v/>
      </c>
      <c r="BO322" s="36" t="str">
        <f t="shared" si="158"/>
        <v/>
      </c>
      <c r="BP322" s="31"/>
      <c r="BQ322" s="38"/>
      <c r="BS322" s="120" t="e">
        <f t="shared" ref="BS322:BS385" ca="1" si="160">IF(OR(B322="--",IFERROR(MATCH(B322,OFFSET(B$1,0,0,ROW()-1,1),0),1)&lt;&gt;1),"",1)</f>
        <v>#REF!</v>
      </c>
      <c r="BT322" s="120" t="e">
        <f t="shared" ref="BT322:BT385" ca="1" si="161">IF(OR(C322="--",IFERROR(MATCH(C322,OFFSET(C$1,0,0,ROW()-1,1),0),1)&lt;&gt;1),"",1)</f>
        <v>#VALUE!</v>
      </c>
    </row>
    <row r="323" spans="1:72" s="10" customFormat="1" ht="25" customHeight="1" x14ac:dyDescent="0.2">
      <c r="A323" s="52" t="str">
        <f>IFERROR(IF(#REF!&lt;&gt;"",A322+1,""),"")</f>
        <v/>
      </c>
      <c r="B323" s="157" t="e">
        <f>CONCATENATE(#REF!,"-",#REF!,"--",F323,"---",#REF!)</f>
        <v>#REF!</v>
      </c>
      <c r="C323" s="157" t="e">
        <f t="shared" ca="1" si="159"/>
        <v>#VALUE!</v>
      </c>
      <c r="D323" s="29"/>
      <c r="E323" s="155" t="e">
        <f t="shared" ref="E323:E386" si="162">LEFT(D323,FIND(".",D323,1)-1)</f>
        <v>#VALUE!</v>
      </c>
      <c r="F323" s="155" t="e">
        <f t="shared" ref="F323:F386" si="163">LEFT(D323,FIND(".",D323,1)+1)</f>
        <v>#VALUE!</v>
      </c>
      <c r="G323" s="126"/>
      <c r="H323" s="151" t="e">
        <f ca="1">VLOOKUP(G323,CatProd!B:G,6,FALSE)</f>
        <v>#N/A</v>
      </c>
      <c r="I323" s="127"/>
      <c r="J323" s="175" t="e">
        <f ca="1">VLOOKUP(CONCATENATE(H323,"-",I323),CatProdSpec!H:I,2,FALSE)</f>
        <v>#N/A</v>
      </c>
      <c r="K323" s="51" t="str">
        <f ca="1">IFERROR(IF(OR(D323="",VLOOKUP(D323,CatCostInp!$E$2:$K$88,7,FALSE)=0),"",VLOOKUP(D323,CatCostInp!$E$2:$K$88,7,FALSE)),"")</f>
        <v/>
      </c>
      <c r="L323" s="30"/>
      <c r="M323" s="1" t="str">
        <f ca="1">IF(L323=Setup!$C$10,"Grant",IF(Pharmaceuticals!L323=Setup!$C$11,"Local",IF(Pharmaceuticals!L323=Setup!$C$12,"Other","")))</f>
        <v/>
      </c>
      <c r="N323" s="34"/>
      <c r="O323" s="148"/>
      <c r="P323" s="34"/>
      <c r="Q323" s="36" t="str">
        <f t="shared" ref="Q323:Q386" si="164">IFERROR(IF(AND(NOT(P323=""),NOT(O323="")),P323*O323,""),"")</f>
        <v/>
      </c>
      <c r="R323" s="34"/>
      <c r="S323" s="32" t="str">
        <f t="shared" ref="S323:S386" si="165">IFERROR(IF(AND(NOT(R323=""),NOT(O323="")),R323*O323,""),"")</f>
        <v/>
      </c>
      <c r="T323" s="34"/>
      <c r="U323" s="32" t="str">
        <f t="shared" ref="U323:U386" si="166">IFERROR(IF(AND(NOT(T323=""),NOT(O323="")),T323*O323,""),"")</f>
        <v/>
      </c>
      <c r="V323" s="34"/>
      <c r="W323" s="36" t="str">
        <f t="shared" ref="W323:W386" si="167">IFERROR(IF(AND(NOT(V323=""),NOT(O323="")),V323*O323,""),"")</f>
        <v/>
      </c>
      <c r="X323" s="36" t="str">
        <f t="shared" ref="X323:X386" si="168">IFERROR(IF(OR(NOT(P323=""),NOT(V323=""),NOT(R323=""),NOT(T323="")),P323+V323+R323+T323,""),"")</f>
        <v/>
      </c>
      <c r="Y323" s="36" t="str">
        <f t="shared" ref="Y323:Y386" si="169">IF(SUM(Q323,S323,U323,W323)&gt;0,SUM(Q323,S323,U323,W323),"")</f>
        <v/>
      </c>
      <c r="Z323" s="55"/>
      <c r="AA323" s="37"/>
      <c r="AB323" s="148"/>
      <c r="AC323" s="34"/>
      <c r="AD323" s="32" t="str">
        <f t="shared" ref="AD323:AD386" si="170">IFERROR(IF(AND(NOT(AC323=""),NOT(AB323="")),AC323*$AB323,""),"")</f>
        <v/>
      </c>
      <c r="AE323" s="34"/>
      <c r="AF323" s="32" t="str">
        <f t="shared" ref="AF323:AF386" si="171">IFERROR(IF(AND(NOT(AE323=""),NOT(AB323="")),AE323*$AB323,""),"")</f>
        <v/>
      </c>
      <c r="AG323" s="35"/>
      <c r="AH323" s="32" t="str">
        <f t="shared" ref="AH323:AH386" si="172">IFERROR(IF(AND(NOT(AG323=""),NOT(AB323="")),AG323*$AB323,""),"")</f>
        <v/>
      </c>
      <c r="AI323" s="34"/>
      <c r="AJ323" s="36" t="str">
        <f t="shared" ref="AJ323:AJ386" si="173">IFERROR(IF(AND(NOT(AI323=""),NOT(AB323="")),AI323*$AB323,""),"")</f>
        <v/>
      </c>
      <c r="AK323" s="36" t="str">
        <f t="shared" ref="AK323:AK386" si="174">IFERROR(IF(OR(NOT(AC323=""),NOT(AI323=""),NOT(AE323=""),NOT(AG323="")),AC323+AI323+AE323+AG323,""),"")</f>
        <v/>
      </c>
      <c r="AL323" s="36" t="str">
        <f t="shared" ref="AL323:AL386" si="175">IF(SUM(AD323,AJ323,AF323,AH323)&gt;0,SUM(AD323,AJ323,AF323,AH323),"")</f>
        <v/>
      </c>
      <c r="AM323" s="55"/>
      <c r="AN323" s="34"/>
      <c r="AO323" s="148"/>
      <c r="AP323" s="34"/>
      <c r="AQ323" s="32" t="str">
        <f t="shared" ref="AQ323:AQ386" si="176">IFERROR(IF(AND(NOT(AP323=""),NOT(AO323="")),AP323*$AO323,""),"")</f>
        <v/>
      </c>
      <c r="AR323" s="34"/>
      <c r="AS323" s="32" t="str">
        <f t="shared" ref="AS323:AS386" si="177">IFERROR(IF(AND(NOT(AR323=""),NOT(AO323="")),AR323*$AO323,""),"")</f>
        <v/>
      </c>
      <c r="AT323" s="34"/>
      <c r="AU323" s="32" t="str">
        <f t="shared" ref="AU323:AU386" si="178">IFERROR(IF(AND(NOT(AT323=""),NOT(AO323="")),AT323*$AO323,""),"")</f>
        <v/>
      </c>
      <c r="AV323" s="34"/>
      <c r="AW323" s="36" t="str">
        <f t="shared" ref="AW323:AW386" si="179">IFERROR(IF(AND(NOT(AV323=""),NOT(AO323="")),AV323*$AO323,""),"")</f>
        <v/>
      </c>
      <c r="AX323" s="36" t="str">
        <f t="shared" ref="AX323:AX386" si="180">IFERROR(IF(OR(NOT(AP323=""),NOT(AV323=""),NOT(AR323=""),NOT(AT323="")),AP323+AV323+AR323+AT323,""),"")</f>
        <v/>
      </c>
      <c r="AY323" s="36" t="str">
        <f t="shared" ref="AY323:AY386" si="181">IF(SUM(AQ323,AW323,AS323,AU323)&gt;0,SUM(AQ323,AW323,AS323,AU323),"")</f>
        <v/>
      </c>
      <c r="AZ323" s="55"/>
      <c r="BA323" s="34"/>
      <c r="BB323" s="148"/>
      <c r="BC323" s="34"/>
      <c r="BD323" s="32" t="str">
        <f t="shared" ref="BD323:BD386" si="182">IFERROR(IF(AND(NOT(BC323=""),NOT(BB323="")),BC323*$BB323,""),"")</f>
        <v/>
      </c>
      <c r="BE323" s="34"/>
      <c r="BF323" s="32" t="str">
        <f t="shared" ref="BF323:BF386" si="183">IFERROR(IF(AND(NOT(BE323=""),NOT(BB323="")),BE323*$BB323,""),"")</f>
        <v/>
      </c>
      <c r="BG323" s="34"/>
      <c r="BH323" s="32" t="str">
        <f t="shared" ref="BH323:BH386" si="184">IFERROR(IF(AND(NOT(BG323=""),NOT(BB323="")),BG323*$BB323,""),"")</f>
        <v/>
      </c>
      <c r="BI323" s="34"/>
      <c r="BJ323" s="36" t="str">
        <f t="shared" ref="BJ323:BJ386" si="185">IFERROR(IF(AND(NOT(BI323=""),NOT(BB323="")),BI323*$BB323,""),"")</f>
        <v/>
      </c>
      <c r="BK323" s="36" t="str">
        <f t="shared" ref="BK323:BK386" si="186">IFERROR(IF(OR(NOT(BC323=""),NOT(BI323=""),NOT(BE323=""),NOT(BG323="")),BC323+BI323+BE323+BG323,""),"")</f>
        <v/>
      </c>
      <c r="BL323" s="36" t="str">
        <f t="shared" ref="BL323:BL386" si="187">IF(SUM(BD323,BJ323,BF323,BH323)&gt;0,SUM(BD323,BJ323,BF323,BH323),"")</f>
        <v/>
      </c>
      <c r="BM323" s="55"/>
      <c r="BN323" s="36" t="str">
        <f t="shared" ref="BN323:BN386" si="188">IF(SUM(X323,AK323,AX323,BK323)&gt;0,SUM(X323,AK323,AX323,BK323),"")</f>
        <v/>
      </c>
      <c r="BO323" s="36" t="str">
        <f t="shared" ref="BO323:BO386" si="189">IF(SUM(Y323,AL323,AY323,BL323)&gt;0,SUM(Y323,AL323,AY323,BL323),"")</f>
        <v/>
      </c>
      <c r="BP323" s="31"/>
      <c r="BQ323" s="38"/>
      <c r="BS323" s="120" t="e">
        <f t="shared" ca="1" si="160"/>
        <v>#REF!</v>
      </c>
      <c r="BT323" s="120" t="e">
        <f t="shared" ca="1" si="161"/>
        <v>#VALUE!</v>
      </c>
    </row>
    <row r="324" spans="1:72" s="10" customFormat="1" ht="25" customHeight="1" x14ac:dyDescent="0.2">
      <c r="A324" s="52" t="str">
        <f>IFERROR(IF(#REF!&lt;&gt;"",A323+1,""),"")</f>
        <v/>
      </c>
      <c r="B324" s="157" t="e">
        <f>CONCATENATE(#REF!,"-",#REF!,"--",F324,"---",#REF!)</f>
        <v>#REF!</v>
      </c>
      <c r="C324" s="157" t="e">
        <f t="shared" ca="1" si="159"/>
        <v>#VALUE!</v>
      </c>
      <c r="D324" s="29"/>
      <c r="E324" s="155" t="e">
        <f t="shared" si="162"/>
        <v>#VALUE!</v>
      </c>
      <c r="F324" s="155" t="e">
        <f t="shared" si="163"/>
        <v>#VALUE!</v>
      </c>
      <c r="G324" s="126"/>
      <c r="H324" s="151" t="e">
        <f ca="1">VLOOKUP(G324,CatProd!B:G,6,FALSE)</f>
        <v>#N/A</v>
      </c>
      <c r="I324" s="127"/>
      <c r="J324" s="175" t="e">
        <f ca="1">VLOOKUP(CONCATENATE(H324,"-",I324),CatProdSpec!H:I,2,FALSE)</f>
        <v>#N/A</v>
      </c>
      <c r="K324" s="51" t="str">
        <f ca="1">IFERROR(IF(OR(D324="",VLOOKUP(D324,CatCostInp!$E$2:$K$88,7,FALSE)=0),"",VLOOKUP(D324,CatCostInp!$E$2:$K$88,7,FALSE)),"")</f>
        <v/>
      </c>
      <c r="L324" s="30"/>
      <c r="M324" s="1" t="str">
        <f ca="1">IF(L324=Setup!$C$10,"Grant",IF(Pharmaceuticals!L324=Setup!$C$11,"Local",IF(Pharmaceuticals!L324=Setup!$C$12,"Other","")))</f>
        <v/>
      </c>
      <c r="N324" s="34"/>
      <c r="O324" s="148"/>
      <c r="P324" s="34"/>
      <c r="Q324" s="36" t="str">
        <f t="shared" si="164"/>
        <v/>
      </c>
      <c r="R324" s="34"/>
      <c r="S324" s="32" t="str">
        <f t="shared" si="165"/>
        <v/>
      </c>
      <c r="T324" s="34"/>
      <c r="U324" s="32" t="str">
        <f t="shared" si="166"/>
        <v/>
      </c>
      <c r="V324" s="34"/>
      <c r="W324" s="36" t="str">
        <f t="shared" si="167"/>
        <v/>
      </c>
      <c r="X324" s="36" t="str">
        <f t="shared" si="168"/>
        <v/>
      </c>
      <c r="Y324" s="36" t="str">
        <f t="shared" si="169"/>
        <v/>
      </c>
      <c r="Z324" s="55"/>
      <c r="AA324" s="37"/>
      <c r="AB324" s="148"/>
      <c r="AC324" s="34"/>
      <c r="AD324" s="32" t="str">
        <f t="shared" si="170"/>
        <v/>
      </c>
      <c r="AE324" s="34"/>
      <c r="AF324" s="32" t="str">
        <f t="shared" si="171"/>
        <v/>
      </c>
      <c r="AG324" s="35"/>
      <c r="AH324" s="32" t="str">
        <f t="shared" si="172"/>
        <v/>
      </c>
      <c r="AI324" s="34"/>
      <c r="AJ324" s="36" t="str">
        <f t="shared" si="173"/>
        <v/>
      </c>
      <c r="AK324" s="36" t="str">
        <f t="shared" si="174"/>
        <v/>
      </c>
      <c r="AL324" s="36" t="str">
        <f t="shared" si="175"/>
        <v/>
      </c>
      <c r="AM324" s="55"/>
      <c r="AN324" s="34"/>
      <c r="AO324" s="148"/>
      <c r="AP324" s="34"/>
      <c r="AQ324" s="32" t="str">
        <f t="shared" si="176"/>
        <v/>
      </c>
      <c r="AR324" s="34"/>
      <c r="AS324" s="32" t="str">
        <f t="shared" si="177"/>
        <v/>
      </c>
      <c r="AT324" s="34"/>
      <c r="AU324" s="32" t="str">
        <f t="shared" si="178"/>
        <v/>
      </c>
      <c r="AV324" s="34"/>
      <c r="AW324" s="36" t="str">
        <f t="shared" si="179"/>
        <v/>
      </c>
      <c r="AX324" s="36" t="str">
        <f t="shared" si="180"/>
        <v/>
      </c>
      <c r="AY324" s="36" t="str">
        <f t="shared" si="181"/>
        <v/>
      </c>
      <c r="AZ324" s="55"/>
      <c r="BA324" s="34"/>
      <c r="BB324" s="148"/>
      <c r="BC324" s="34"/>
      <c r="BD324" s="32" t="str">
        <f t="shared" si="182"/>
        <v/>
      </c>
      <c r="BE324" s="34"/>
      <c r="BF324" s="32" t="str">
        <f t="shared" si="183"/>
        <v/>
      </c>
      <c r="BG324" s="34"/>
      <c r="BH324" s="32" t="str">
        <f t="shared" si="184"/>
        <v/>
      </c>
      <c r="BI324" s="34"/>
      <c r="BJ324" s="36" t="str">
        <f t="shared" si="185"/>
        <v/>
      </c>
      <c r="BK324" s="36" t="str">
        <f t="shared" si="186"/>
        <v/>
      </c>
      <c r="BL324" s="36" t="str">
        <f t="shared" si="187"/>
        <v/>
      </c>
      <c r="BM324" s="55"/>
      <c r="BN324" s="36" t="str">
        <f t="shared" si="188"/>
        <v/>
      </c>
      <c r="BO324" s="36" t="str">
        <f t="shared" si="189"/>
        <v/>
      </c>
      <c r="BP324" s="31"/>
      <c r="BQ324" s="38"/>
      <c r="BS324" s="120" t="e">
        <f t="shared" ca="1" si="160"/>
        <v>#REF!</v>
      </c>
      <c r="BT324" s="120" t="e">
        <f t="shared" ca="1" si="161"/>
        <v>#VALUE!</v>
      </c>
    </row>
    <row r="325" spans="1:72" s="10" customFormat="1" ht="25" customHeight="1" x14ac:dyDescent="0.2">
      <c r="A325" s="52" t="str">
        <f>IFERROR(IF(#REF!&lt;&gt;"",A324+1,""),"")</f>
        <v/>
      </c>
      <c r="B325" s="157" t="e">
        <f>CONCATENATE(#REF!,"-",#REF!,"--",F325,"---",#REF!)</f>
        <v>#REF!</v>
      </c>
      <c r="C325" s="157" t="e">
        <f t="shared" ca="1" si="159"/>
        <v>#VALUE!</v>
      </c>
      <c r="D325" s="29"/>
      <c r="E325" s="155" t="e">
        <f t="shared" si="162"/>
        <v>#VALUE!</v>
      </c>
      <c r="F325" s="155" t="e">
        <f t="shared" si="163"/>
        <v>#VALUE!</v>
      </c>
      <c r="G325" s="126"/>
      <c r="H325" s="151" t="e">
        <f ca="1">VLOOKUP(G325,CatProd!B:G,6,FALSE)</f>
        <v>#N/A</v>
      </c>
      <c r="I325" s="127"/>
      <c r="J325" s="175" t="e">
        <f ca="1">VLOOKUP(CONCATENATE(H325,"-",I325),CatProdSpec!H:I,2,FALSE)</f>
        <v>#N/A</v>
      </c>
      <c r="K325" s="51" t="str">
        <f ca="1">IFERROR(IF(OR(D325="",VLOOKUP(D325,CatCostInp!$E$2:$K$88,7,FALSE)=0),"",VLOOKUP(D325,CatCostInp!$E$2:$K$88,7,FALSE)),"")</f>
        <v/>
      </c>
      <c r="L325" s="30"/>
      <c r="M325" s="1" t="str">
        <f ca="1">IF(L325=Setup!$C$10,"Grant",IF(Pharmaceuticals!L325=Setup!$C$11,"Local",IF(Pharmaceuticals!L325=Setup!$C$12,"Other","")))</f>
        <v/>
      </c>
      <c r="N325" s="34"/>
      <c r="O325" s="148"/>
      <c r="P325" s="34"/>
      <c r="Q325" s="36" t="str">
        <f t="shared" si="164"/>
        <v/>
      </c>
      <c r="R325" s="34"/>
      <c r="S325" s="32" t="str">
        <f t="shared" si="165"/>
        <v/>
      </c>
      <c r="T325" s="34"/>
      <c r="U325" s="32" t="str">
        <f t="shared" si="166"/>
        <v/>
      </c>
      <c r="V325" s="34"/>
      <c r="W325" s="36" t="str">
        <f t="shared" si="167"/>
        <v/>
      </c>
      <c r="X325" s="36" t="str">
        <f t="shared" si="168"/>
        <v/>
      </c>
      <c r="Y325" s="36" t="str">
        <f t="shared" si="169"/>
        <v/>
      </c>
      <c r="Z325" s="55"/>
      <c r="AA325" s="37"/>
      <c r="AB325" s="148"/>
      <c r="AC325" s="34"/>
      <c r="AD325" s="32" t="str">
        <f t="shared" si="170"/>
        <v/>
      </c>
      <c r="AE325" s="34"/>
      <c r="AF325" s="32" t="str">
        <f t="shared" si="171"/>
        <v/>
      </c>
      <c r="AG325" s="35"/>
      <c r="AH325" s="32" t="str">
        <f t="shared" si="172"/>
        <v/>
      </c>
      <c r="AI325" s="34"/>
      <c r="AJ325" s="36" t="str">
        <f t="shared" si="173"/>
        <v/>
      </c>
      <c r="AK325" s="36" t="str">
        <f t="shared" si="174"/>
        <v/>
      </c>
      <c r="AL325" s="36" t="str">
        <f t="shared" si="175"/>
        <v/>
      </c>
      <c r="AM325" s="55"/>
      <c r="AN325" s="34"/>
      <c r="AO325" s="148"/>
      <c r="AP325" s="34"/>
      <c r="AQ325" s="32" t="str">
        <f t="shared" si="176"/>
        <v/>
      </c>
      <c r="AR325" s="34"/>
      <c r="AS325" s="32" t="str">
        <f t="shared" si="177"/>
        <v/>
      </c>
      <c r="AT325" s="34"/>
      <c r="AU325" s="32" t="str">
        <f t="shared" si="178"/>
        <v/>
      </c>
      <c r="AV325" s="34"/>
      <c r="AW325" s="36" t="str">
        <f t="shared" si="179"/>
        <v/>
      </c>
      <c r="AX325" s="36" t="str">
        <f t="shared" si="180"/>
        <v/>
      </c>
      <c r="AY325" s="36" t="str">
        <f t="shared" si="181"/>
        <v/>
      </c>
      <c r="AZ325" s="55"/>
      <c r="BA325" s="34"/>
      <c r="BB325" s="148"/>
      <c r="BC325" s="34"/>
      <c r="BD325" s="32" t="str">
        <f t="shared" si="182"/>
        <v/>
      </c>
      <c r="BE325" s="34"/>
      <c r="BF325" s="32" t="str">
        <f t="shared" si="183"/>
        <v/>
      </c>
      <c r="BG325" s="34"/>
      <c r="BH325" s="32" t="str">
        <f t="shared" si="184"/>
        <v/>
      </c>
      <c r="BI325" s="34"/>
      <c r="BJ325" s="36" t="str">
        <f t="shared" si="185"/>
        <v/>
      </c>
      <c r="BK325" s="36" t="str">
        <f t="shared" si="186"/>
        <v/>
      </c>
      <c r="BL325" s="36" t="str">
        <f t="shared" si="187"/>
        <v/>
      </c>
      <c r="BM325" s="55"/>
      <c r="BN325" s="36" t="str">
        <f t="shared" si="188"/>
        <v/>
      </c>
      <c r="BO325" s="36" t="str">
        <f t="shared" si="189"/>
        <v/>
      </c>
      <c r="BP325" s="31"/>
      <c r="BQ325" s="38"/>
      <c r="BS325" s="120" t="e">
        <f t="shared" ca="1" si="160"/>
        <v>#REF!</v>
      </c>
      <c r="BT325" s="120" t="e">
        <f t="shared" ca="1" si="161"/>
        <v>#VALUE!</v>
      </c>
    </row>
    <row r="326" spans="1:72" s="10" customFormat="1" ht="25" customHeight="1" x14ac:dyDescent="0.2">
      <c r="A326" s="52" t="str">
        <f>IFERROR(IF(#REF!&lt;&gt;"",A325+1,""),"")</f>
        <v/>
      </c>
      <c r="B326" s="157" t="e">
        <f>CONCATENATE(#REF!,"-",#REF!,"--",F326,"---",#REF!)</f>
        <v>#REF!</v>
      </c>
      <c r="C326" s="157" t="e">
        <f t="shared" ca="1" si="159"/>
        <v>#VALUE!</v>
      </c>
      <c r="D326" s="29"/>
      <c r="E326" s="155" t="e">
        <f t="shared" si="162"/>
        <v>#VALUE!</v>
      </c>
      <c r="F326" s="155" t="e">
        <f t="shared" si="163"/>
        <v>#VALUE!</v>
      </c>
      <c r="G326" s="126"/>
      <c r="H326" s="151" t="e">
        <f ca="1">VLOOKUP(G326,CatProd!B:G,6,FALSE)</f>
        <v>#N/A</v>
      </c>
      <c r="I326" s="127"/>
      <c r="J326" s="175" t="e">
        <f ca="1">VLOOKUP(CONCATENATE(H326,"-",I326),CatProdSpec!H:I,2,FALSE)</f>
        <v>#N/A</v>
      </c>
      <c r="K326" s="51" t="str">
        <f ca="1">IFERROR(IF(OR(D326="",VLOOKUP(D326,CatCostInp!$E$2:$K$88,7,FALSE)=0),"",VLOOKUP(D326,CatCostInp!$E$2:$K$88,7,FALSE)),"")</f>
        <v/>
      </c>
      <c r="L326" s="30"/>
      <c r="M326" s="1" t="str">
        <f ca="1">IF(L326=Setup!$C$10,"Grant",IF(Pharmaceuticals!L326=Setup!$C$11,"Local",IF(Pharmaceuticals!L326=Setup!$C$12,"Other","")))</f>
        <v/>
      </c>
      <c r="N326" s="34"/>
      <c r="O326" s="148"/>
      <c r="P326" s="34"/>
      <c r="Q326" s="36" t="str">
        <f t="shared" si="164"/>
        <v/>
      </c>
      <c r="R326" s="34"/>
      <c r="S326" s="32" t="str">
        <f t="shared" si="165"/>
        <v/>
      </c>
      <c r="T326" s="34"/>
      <c r="U326" s="32" t="str">
        <f t="shared" si="166"/>
        <v/>
      </c>
      <c r="V326" s="34"/>
      <c r="W326" s="36" t="str">
        <f t="shared" si="167"/>
        <v/>
      </c>
      <c r="X326" s="36" t="str">
        <f t="shared" si="168"/>
        <v/>
      </c>
      <c r="Y326" s="36" t="str">
        <f t="shared" si="169"/>
        <v/>
      </c>
      <c r="Z326" s="55"/>
      <c r="AA326" s="37"/>
      <c r="AB326" s="148"/>
      <c r="AC326" s="34"/>
      <c r="AD326" s="32" t="str">
        <f t="shared" si="170"/>
        <v/>
      </c>
      <c r="AE326" s="34"/>
      <c r="AF326" s="32" t="str">
        <f t="shared" si="171"/>
        <v/>
      </c>
      <c r="AG326" s="35"/>
      <c r="AH326" s="32" t="str">
        <f t="shared" si="172"/>
        <v/>
      </c>
      <c r="AI326" s="34"/>
      <c r="AJ326" s="36" t="str">
        <f t="shared" si="173"/>
        <v/>
      </c>
      <c r="AK326" s="36" t="str">
        <f t="shared" si="174"/>
        <v/>
      </c>
      <c r="AL326" s="36" t="str">
        <f t="shared" si="175"/>
        <v/>
      </c>
      <c r="AM326" s="55"/>
      <c r="AN326" s="34"/>
      <c r="AO326" s="148"/>
      <c r="AP326" s="34"/>
      <c r="AQ326" s="32" t="str">
        <f t="shared" si="176"/>
        <v/>
      </c>
      <c r="AR326" s="34"/>
      <c r="AS326" s="32" t="str">
        <f t="shared" si="177"/>
        <v/>
      </c>
      <c r="AT326" s="34"/>
      <c r="AU326" s="32" t="str">
        <f t="shared" si="178"/>
        <v/>
      </c>
      <c r="AV326" s="34"/>
      <c r="AW326" s="36" t="str">
        <f t="shared" si="179"/>
        <v/>
      </c>
      <c r="AX326" s="36" t="str">
        <f t="shared" si="180"/>
        <v/>
      </c>
      <c r="AY326" s="36" t="str">
        <f t="shared" si="181"/>
        <v/>
      </c>
      <c r="AZ326" s="55"/>
      <c r="BA326" s="34"/>
      <c r="BB326" s="148"/>
      <c r="BC326" s="34"/>
      <c r="BD326" s="32" t="str">
        <f t="shared" si="182"/>
        <v/>
      </c>
      <c r="BE326" s="34"/>
      <c r="BF326" s="32" t="str">
        <f t="shared" si="183"/>
        <v/>
      </c>
      <c r="BG326" s="34"/>
      <c r="BH326" s="32" t="str">
        <f t="shared" si="184"/>
        <v/>
      </c>
      <c r="BI326" s="34"/>
      <c r="BJ326" s="36" t="str">
        <f t="shared" si="185"/>
        <v/>
      </c>
      <c r="BK326" s="36" t="str">
        <f t="shared" si="186"/>
        <v/>
      </c>
      <c r="BL326" s="36" t="str">
        <f t="shared" si="187"/>
        <v/>
      </c>
      <c r="BM326" s="55"/>
      <c r="BN326" s="36" t="str">
        <f t="shared" si="188"/>
        <v/>
      </c>
      <c r="BO326" s="36" t="str">
        <f t="shared" si="189"/>
        <v/>
      </c>
      <c r="BP326" s="31"/>
      <c r="BQ326" s="38"/>
      <c r="BS326" s="120" t="e">
        <f t="shared" ca="1" si="160"/>
        <v>#REF!</v>
      </c>
      <c r="BT326" s="120" t="e">
        <f t="shared" ca="1" si="161"/>
        <v>#VALUE!</v>
      </c>
    </row>
    <row r="327" spans="1:72" s="10" customFormat="1" ht="25" customHeight="1" x14ac:dyDescent="0.2">
      <c r="A327" s="52" t="str">
        <f>IFERROR(IF(#REF!&lt;&gt;"",A326+1,""),"")</f>
        <v/>
      </c>
      <c r="B327" s="157" t="e">
        <f>CONCATENATE(#REF!,"-",#REF!,"--",F327,"---",#REF!)</f>
        <v>#REF!</v>
      </c>
      <c r="C327" s="157" t="e">
        <f t="shared" ca="1" si="159"/>
        <v>#VALUE!</v>
      </c>
      <c r="D327" s="29"/>
      <c r="E327" s="155" t="e">
        <f t="shared" si="162"/>
        <v>#VALUE!</v>
      </c>
      <c r="F327" s="155" t="e">
        <f t="shared" si="163"/>
        <v>#VALUE!</v>
      </c>
      <c r="G327" s="126"/>
      <c r="H327" s="151" t="e">
        <f ca="1">VLOOKUP(G327,CatProd!B:G,6,FALSE)</f>
        <v>#N/A</v>
      </c>
      <c r="I327" s="127"/>
      <c r="J327" s="175" t="e">
        <f ca="1">VLOOKUP(CONCATENATE(H327,"-",I327),CatProdSpec!H:I,2,FALSE)</f>
        <v>#N/A</v>
      </c>
      <c r="K327" s="51" t="str">
        <f ca="1">IFERROR(IF(OR(D327="",VLOOKUP(D327,CatCostInp!$E$2:$K$88,7,FALSE)=0),"",VLOOKUP(D327,CatCostInp!$E$2:$K$88,7,FALSE)),"")</f>
        <v/>
      </c>
      <c r="L327" s="30"/>
      <c r="M327" s="1" t="str">
        <f ca="1">IF(L327=Setup!$C$10,"Grant",IF(Pharmaceuticals!L327=Setup!$C$11,"Local",IF(Pharmaceuticals!L327=Setup!$C$12,"Other","")))</f>
        <v/>
      </c>
      <c r="N327" s="34"/>
      <c r="O327" s="148"/>
      <c r="P327" s="34"/>
      <c r="Q327" s="36" t="str">
        <f t="shared" si="164"/>
        <v/>
      </c>
      <c r="R327" s="34"/>
      <c r="S327" s="32" t="str">
        <f t="shared" si="165"/>
        <v/>
      </c>
      <c r="T327" s="34"/>
      <c r="U327" s="32" t="str">
        <f t="shared" si="166"/>
        <v/>
      </c>
      <c r="V327" s="34"/>
      <c r="W327" s="36" t="str">
        <f t="shared" si="167"/>
        <v/>
      </c>
      <c r="X327" s="36" t="str">
        <f t="shared" si="168"/>
        <v/>
      </c>
      <c r="Y327" s="36" t="str">
        <f t="shared" si="169"/>
        <v/>
      </c>
      <c r="Z327" s="55"/>
      <c r="AA327" s="37"/>
      <c r="AB327" s="148"/>
      <c r="AC327" s="34"/>
      <c r="AD327" s="32" t="str">
        <f t="shared" si="170"/>
        <v/>
      </c>
      <c r="AE327" s="34"/>
      <c r="AF327" s="32" t="str">
        <f t="shared" si="171"/>
        <v/>
      </c>
      <c r="AG327" s="35"/>
      <c r="AH327" s="32" t="str">
        <f t="shared" si="172"/>
        <v/>
      </c>
      <c r="AI327" s="34"/>
      <c r="AJ327" s="36" t="str">
        <f t="shared" si="173"/>
        <v/>
      </c>
      <c r="AK327" s="36" t="str">
        <f t="shared" si="174"/>
        <v/>
      </c>
      <c r="AL327" s="36" t="str">
        <f t="shared" si="175"/>
        <v/>
      </c>
      <c r="AM327" s="55"/>
      <c r="AN327" s="34"/>
      <c r="AO327" s="148"/>
      <c r="AP327" s="34"/>
      <c r="AQ327" s="32" t="str">
        <f t="shared" si="176"/>
        <v/>
      </c>
      <c r="AR327" s="34"/>
      <c r="AS327" s="32" t="str">
        <f t="shared" si="177"/>
        <v/>
      </c>
      <c r="AT327" s="34"/>
      <c r="AU327" s="32" t="str">
        <f t="shared" si="178"/>
        <v/>
      </c>
      <c r="AV327" s="34"/>
      <c r="AW327" s="36" t="str">
        <f t="shared" si="179"/>
        <v/>
      </c>
      <c r="AX327" s="36" t="str">
        <f t="shared" si="180"/>
        <v/>
      </c>
      <c r="AY327" s="36" t="str">
        <f t="shared" si="181"/>
        <v/>
      </c>
      <c r="AZ327" s="55"/>
      <c r="BA327" s="34"/>
      <c r="BB327" s="148"/>
      <c r="BC327" s="34"/>
      <c r="BD327" s="32" t="str">
        <f t="shared" si="182"/>
        <v/>
      </c>
      <c r="BE327" s="34"/>
      <c r="BF327" s="32" t="str">
        <f t="shared" si="183"/>
        <v/>
      </c>
      <c r="BG327" s="34"/>
      <c r="BH327" s="32" t="str">
        <f t="shared" si="184"/>
        <v/>
      </c>
      <c r="BI327" s="34"/>
      <c r="BJ327" s="36" t="str">
        <f t="shared" si="185"/>
        <v/>
      </c>
      <c r="BK327" s="36" t="str">
        <f t="shared" si="186"/>
        <v/>
      </c>
      <c r="BL327" s="36" t="str">
        <f t="shared" si="187"/>
        <v/>
      </c>
      <c r="BM327" s="55"/>
      <c r="BN327" s="36" t="str">
        <f t="shared" si="188"/>
        <v/>
      </c>
      <c r="BO327" s="36" t="str">
        <f t="shared" si="189"/>
        <v/>
      </c>
      <c r="BP327" s="31"/>
      <c r="BQ327" s="38"/>
      <c r="BS327" s="120" t="e">
        <f t="shared" ca="1" si="160"/>
        <v>#REF!</v>
      </c>
      <c r="BT327" s="120" t="e">
        <f t="shared" ca="1" si="161"/>
        <v>#VALUE!</v>
      </c>
    </row>
    <row r="328" spans="1:72" s="10" customFormat="1" ht="25" customHeight="1" x14ac:dyDescent="0.2">
      <c r="A328" s="52" t="str">
        <f>IFERROR(IF(#REF!&lt;&gt;"",A327+1,""),"")</f>
        <v/>
      </c>
      <c r="B328" s="157" t="e">
        <f>CONCATENATE(#REF!,"-",#REF!,"--",F328,"---",#REF!)</f>
        <v>#REF!</v>
      </c>
      <c r="C328" s="157" t="e">
        <f t="shared" ca="1" si="159"/>
        <v>#VALUE!</v>
      </c>
      <c r="D328" s="29"/>
      <c r="E328" s="155" t="e">
        <f t="shared" si="162"/>
        <v>#VALUE!</v>
      </c>
      <c r="F328" s="155" t="e">
        <f t="shared" si="163"/>
        <v>#VALUE!</v>
      </c>
      <c r="G328" s="126"/>
      <c r="H328" s="151" t="e">
        <f ca="1">VLOOKUP(G328,CatProd!B:G,6,FALSE)</f>
        <v>#N/A</v>
      </c>
      <c r="I328" s="127"/>
      <c r="J328" s="175" t="e">
        <f ca="1">VLOOKUP(CONCATENATE(H328,"-",I328),CatProdSpec!H:I,2,FALSE)</f>
        <v>#N/A</v>
      </c>
      <c r="K328" s="51" t="str">
        <f ca="1">IFERROR(IF(OR(D328="",VLOOKUP(D328,CatCostInp!$E$2:$K$88,7,FALSE)=0),"",VLOOKUP(D328,CatCostInp!$E$2:$K$88,7,FALSE)),"")</f>
        <v/>
      </c>
      <c r="L328" s="30"/>
      <c r="M328" s="1" t="str">
        <f ca="1">IF(L328=Setup!$C$10,"Grant",IF(Pharmaceuticals!L328=Setup!$C$11,"Local",IF(Pharmaceuticals!L328=Setup!$C$12,"Other","")))</f>
        <v/>
      </c>
      <c r="N328" s="34"/>
      <c r="O328" s="148"/>
      <c r="P328" s="34"/>
      <c r="Q328" s="36" t="str">
        <f t="shared" si="164"/>
        <v/>
      </c>
      <c r="R328" s="34"/>
      <c r="S328" s="32" t="str">
        <f t="shared" si="165"/>
        <v/>
      </c>
      <c r="T328" s="34"/>
      <c r="U328" s="32" t="str">
        <f t="shared" si="166"/>
        <v/>
      </c>
      <c r="V328" s="34"/>
      <c r="W328" s="36" t="str">
        <f t="shared" si="167"/>
        <v/>
      </c>
      <c r="X328" s="36" t="str">
        <f t="shared" si="168"/>
        <v/>
      </c>
      <c r="Y328" s="36" t="str">
        <f t="shared" si="169"/>
        <v/>
      </c>
      <c r="Z328" s="55"/>
      <c r="AA328" s="37"/>
      <c r="AB328" s="148"/>
      <c r="AC328" s="34"/>
      <c r="AD328" s="32" t="str">
        <f t="shared" si="170"/>
        <v/>
      </c>
      <c r="AE328" s="34"/>
      <c r="AF328" s="32" t="str">
        <f t="shared" si="171"/>
        <v/>
      </c>
      <c r="AG328" s="35"/>
      <c r="AH328" s="32" t="str">
        <f t="shared" si="172"/>
        <v/>
      </c>
      <c r="AI328" s="34"/>
      <c r="AJ328" s="36" t="str">
        <f t="shared" si="173"/>
        <v/>
      </c>
      <c r="AK328" s="36" t="str">
        <f t="shared" si="174"/>
        <v/>
      </c>
      <c r="AL328" s="36" t="str">
        <f t="shared" si="175"/>
        <v/>
      </c>
      <c r="AM328" s="55"/>
      <c r="AN328" s="34"/>
      <c r="AO328" s="148"/>
      <c r="AP328" s="34"/>
      <c r="AQ328" s="32" t="str">
        <f t="shared" si="176"/>
        <v/>
      </c>
      <c r="AR328" s="34"/>
      <c r="AS328" s="32" t="str">
        <f t="shared" si="177"/>
        <v/>
      </c>
      <c r="AT328" s="34"/>
      <c r="AU328" s="32" t="str">
        <f t="shared" si="178"/>
        <v/>
      </c>
      <c r="AV328" s="34"/>
      <c r="AW328" s="36" t="str">
        <f t="shared" si="179"/>
        <v/>
      </c>
      <c r="AX328" s="36" t="str">
        <f t="shared" si="180"/>
        <v/>
      </c>
      <c r="AY328" s="36" t="str">
        <f t="shared" si="181"/>
        <v/>
      </c>
      <c r="AZ328" s="55"/>
      <c r="BA328" s="34"/>
      <c r="BB328" s="148"/>
      <c r="BC328" s="34"/>
      <c r="BD328" s="32" t="str">
        <f t="shared" si="182"/>
        <v/>
      </c>
      <c r="BE328" s="34"/>
      <c r="BF328" s="32" t="str">
        <f t="shared" si="183"/>
        <v/>
      </c>
      <c r="BG328" s="34"/>
      <c r="BH328" s="32" t="str">
        <f t="shared" si="184"/>
        <v/>
      </c>
      <c r="BI328" s="34"/>
      <c r="BJ328" s="36" t="str">
        <f t="shared" si="185"/>
        <v/>
      </c>
      <c r="BK328" s="36" t="str">
        <f t="shared" si="186"/>
        <v/>
      </c>
      <c r="BL328" s="36" t="str">
        <f t="shared" si="187"/>
        <v/>
      </c>
      <c r="BM328" s="55"/>
      <c r="BN328" s="36" t="str">
        <f t="shared" si="188"/>
        <v/>
      </c>
      <c r="BO328" s="36" t="str">
        <f t="shared" si="189"/>
        <v/>
      </c>
      <c r="BP328" s="31"/>
      <c r="BQ328" s="38"/>
      <c r="BS328" s="120" t="e">
        <f t="shared" ca="1" si="160"/>
        <v>#REF!</v>
      </c>
      <c r="BT328" s="120" t="e">
        <f t="shared" ca="1" si="161"/>
        <v>#VALUE!</v>
      </c>
    </row>
    <row r="329" spans="1:72" s="10" customFormat="1" ht="25" customHeight="1" x14ac:dyDescent="0.2">
      <c r="A329" s="52" t="str">
        <f>IFERROR(IF(#REF!&lt;&gt;"",A328+1,""),"")</f>
        <v/>
      </c>
      <c r="B329" s="157" t="e">
        <f>CONCATENATE(#REF!,"-",#REF!,"--",F329,"---",#REF!)</f>
        <v>#REF!</v>
      </c>
      <c r="C329" s="157" t="e">
        <f t="shared" ca="1" si="159"/>
        <v>#VALUE!</v>
      </c>
      <c r="D329" s="29"/>
      <c r="E329" s="155" t="e">
        <f t="shared" si="162"/>
        <v>#VALUE!</v>
      </c>
      <c r="F329" s="155" t="e">
        <f t="shared" si="163"/>
        <v>#VALUE!</v>
      </c>
      <c r="G329" s="126"/>
      <c r="H329" s="151" t="e">
        <f ca="1">VLOOKUP(G329,CatProd!B:G,6,FALSE)</f>
        <v>#N/A</v>
      </c>
      <c r="I329" s="127"/>
      <c r="J329" s="175" t="e">
        <f ca="1">VLOOKUP(CONCATENATE(H329,"-",I329),CatProdSpec!H:I,2,FALSE)</f>
        <v>#N/A</v>
      </c>
      <c r="K329" s="51" t="str">
        <f ca="1">IFERROR(IF(OR(D329="",VLOOKUP(D329,CatCostInp!$E$2:$K$88,7,FALSE)=0),"",VLOOKUP(D329,CatCostInp!$E$2:$K$88,7,FALSE)),"")</f>
        <v/>
      </c>
      <c r="L329" s="30"/>
      <c r="M329" s="1" t="str">
        <f ca="1">IF(L329=Setup!$C$10,"Grant",IF(Pharmaceuticals!L329=Setup!$C$11,"Local",IF(Pharmaceuticals!L329=Setup!$C$12,"Other","")))</f>
        <v/>
      </c>
      <c r="N329" s="34"/>
      <c r="O329" s="148"/>
      <c r="P329" s="34"/>
      <c r="Q329" s="36" t="str">
        <f t="shared" si="164"/>
        <v/>
      </c>
      <c r="R329" s="34"/>
      <c r="S329" s="32" t="str">
        <f t="shared" si="165"/>
        <v/>
      </c>
      <c r="T329" s="34"/>
      <c r="U329" s="32" t="str">
        <f t="shared" si="166"/>
        <v/>
      </c>
      <c r="V329" s="34"/>
      <c r="W329" s="36" t="str">
        <f t="shared" si="167"/>
        <v/>
      </c>
      <c r="X329" s="36" t="str">
        <f t="shared" si="168"/>
        <v/>
      </c>
      <c r="Y329" s="36" t="str">
        <f t="shared" si="169"/>
        <v/>
      </c>
      <c r="Z329" s="55"/>
      <c r="AA329" s="37"/>
      <c r="AB329" s="148"/>
      <c r="AC329" s="34"/>
      <c r="AD329" s="32" t="str">
        <f t="shared" si="170"/>
        <v/>
      </c>
      <c r="AE329" s="34"/>
      <c r="AF329" s="32" t="str">
        <f t="shared" si="171"/>
        <v/>
      </c>
      <c r="AG329" s="35"/>
      <c r="AH329" s="32" t="str">
        <f t="shared" si="172"/>
        <v/>
      </c>
      <c r="AI329" s="34"/>
      <c r="AJ329" s="36" t="str">
        <f t="shared" si="173"/>
        <v/>
      </c>
      <c r="AK329" s="36" t="str">
        <f t="shared" si="174"/>
        <v/>
      </c>
      <c r="AL329" s="36" t="str">
        <f t="shared" si="175"/>
        <v/>
      </c>
      <c r="AM329" s="55"/>
      <c r="AN329" s="34"/>
      <c r="AO329" s="148"/>
      <c r="AP329" s="34"/>
      <c r="AQ329" s="32" t="str">
        <f t="shared" si="176"/>
        <v/>
      </c>
      <c r="AR329" s="34"/>
      <c r="AS329" s="32" t="str">
        <f t="shared" si="177"/>
        <v/>
      </c>
      <c r="AT329" s="34"/>
      <c r="AU329" s="32" t="str">
        <f t="shared" si="178"/>
        <v/>
      </c>
      <c r="AV329" s="34"/>
      <c r="AW329" s="36" t="str">
        <f t="shared" si="179"/>
        <v/>
      </c>
      <c r="AX329" s="36" t="str">
        <f t="shared" si="180"/>
        <v/>
      </c>
      <c r="AY329" s="36" t="str">
        <f t="shared" si="181"/>
        <v/>
      </c>
      <c r="AZ329" s="55"/>
      <c r="BA329" s="34"/>
      <c r="BB329" s="148"/>
      <c r="BC329" s="34"/>
      <c r="BD329" s="32" t="str">
        <f t="shared" si="182"/>
        <v/>
      </c>
      <c r="BE329" s="34"/>
      <c r="BF329" s="32" t="str">
        <f t="shared" si="183"/>
        <v/>
      </c>
      <c r="BG329" s="34"/>
      <c r="BH329" s="32" t="str">
        <f t="shared" si="184"/>
        <v/>
      </c>
      <c r="BI329" s="34"/>
      <c r="BJ329" s="36" t="str">
        <f t="shared" si="185"/>
        <v/>
      </c>
      <c r="BK329" s="36" t="str">
        <f t="shared" si="186"/>
        <v/>
      </c>
      <c r="BL329" s="36" t="str">
        <f t="shared" si="187"/>
        <v/>
      </c>
      <c r="BM329" s="55"/>
      <c r="BN329" s="36" t="str">
        <f t="shared" si="188"/>
        <v/>
      </c>
      <c r="BO329" s="36" t="str">
        <f t="shared" si="189"/>
        <v/>
      </c>
      <c r="BP329" s="31"/>
      <c r="BQ329" s="38"/>
      <c r="BS329" s="120" t="e">
        <f t="shared" ca="1" si="160"/>
        <v>#REF!</v>
      </c>
      <c r="BT329" s="120" t="e">
        <f t="shared" ca="1" si="161"/>
        <v>#VALUE!</v>
      </c>
    </row>
    <row r="330" spans="1:72" s="10" customFormat="1" ht="25" customHeight="1" x14ac:dyDescent="0.2">
      <c r="A330" s="52" t="str">
        <f>IFERROR(IF(#REF!&lt;&gt;"",A329+1,""),"")</f>
        <v/>
      </c>
      <c r="B330" s="157" t="e">
        <f>CONCATENATE(#REF!,"-",#REF!,"--",F330,"---",#REF!)</f>
        <v>#REF!</v>
      </c>
      <c r="C330" s="157" t="e">
        <f t="shared" ca="1" si="159"/>
        <v>#VALUE!</v>
      </c>
      <c r="D330" s="29"/>
      <c r="E330" s="155" t="e">
        <f t="shared" si="162"/>
        <v>#VALUE!</v>
      </c>
      <c r="F330" s="155" t="e">
        <f t="shared" si="163"/>
        <v>#VALUE!</v>
      </c>
      <c r="G330" s="126"/>
      <c r="H330" s="151" t="e">
        <f ca="1">VLOOKUP(G330,CatProd!B:G,6,FALSE)</f>
        <v>#N/A</v>
      </c>
      <c r="I330" s="127"/>
      <c r="J330" s="175" t="e">
        <f ca="1">VLOOKUP(CONCATENATE(H330,"-",I330),CatProdSpec!H:I,2,FALSE)</f>
        <v>#N/A</v>
      </c>
      <c r="K330" s="51" t="str">
        <f ca="1">IFERROR(IF(OR(D330="",VLOOKUP(D330,CatCostInp!$E$2:$K$88,7,FALSE)=0),"",VLOOKUP(D330,CatCostInp!$E$2:$K$88,7,FALSE)),"")</f>
        <v/>
      </c>
      <c r="L330" s="30"/>
      <c r="M330" s="1" t="str">
        <f ca="1">IF(L330=Setup!$C$10,"Grant",IF(Pharmaceuticals!L330=Setup!$C$11,"Local",IF(Pharmaceuticals!L330=Setup!$C$12,"Other","")))</f>
        <v/>
      </c>
      <c r="N330" s="34"/>
      <c r="O330" s="148"/>
      <c r="P330" s="34"/>
      <c r="Q330" s="36" t="str">
        <f t="shared" si="164"/>
        <v/>
      </c>
      <c r="R330" s="34"/>
      <c r="S330" s="32" t="str">
        <f t="shared" si="165"/>
        <v/>
      </c>
      <c r="T330" s="34"/>
      <c r="U330" s="32" t="str">
        <f t="shared" si="166"/>
        <v/>
      </c>
      <c r="V330" s="34"/>
      <c r="W330" s="36" t="str">
        <f t="shared" si="167"/>
        <v/>
      </c>
      <c r="X330" s="36" t="str">
        <f t="shared" si="168"/>
        <v/>
      </c>
      <c r="Y330" s="36" t="str">
        <f t="shared" si="169"/>
        <v/>
      </c>
      <c r="Z330" s="55"/>
      <c r="AA330" s="37"/>
      <c r="AB330" s="148"/>
      <c r="AC330" s="34"/>
      <c r="AD330" s="32" t="str">
        <f t="shared" si="170"/>
        <v/>
      </c>
      <c r="AE330" s="34"/>
      <c r="AF330" s="32" t="str">
        <f t="shared" si="171"/>
        <v/>
      </c>
      <c r="AG330" s="35"/>
      <c r="AH330" s="32" t="str">
        <f t="shared" si="172"/>
        <v/>
      </c>
      <c r="AI330" s="34"/>
      <c r="AJ330" s="36" t="str">
        <f t="shared" si="173"/>
        <v/>
      </c>
      <c r="AK330" s="36" t="str">
        <f t="shared" si="174"/>
        <v/>
      </c>
      <c r="AL330" s="36" t="str">
        <f t="shared" si="175"/>
        <v/>
      </c>
      <c r="AM330" s="55"/>
      <c r="AN330" s="34"/>
      <c r="AO330" s="148"/>
      <c r="AP330" s="34"/>
      <c r="AQ330" s="32" t="str">
        <f t="shared" si="176"/>
        <v/>
      </c>
      <c r="AR330" s="34"/>
      <c r="AS330" s="32" t="str">
        <f t="shared" si="177"/>
        <v/>
      </c>
      <c r="AT330" s="34"/>
      <c r="AU330" s="32" t="str">
        <f t="shared" si="178"/>
        <v/>
      </c>
      <c r="AV330" s="34"/>
      <c r="AW330" s="36" t="str">
        <f t="shared" si="179"/>
        <v/>
      </c>
      <c r="AX330" s="36" t="str">
        <f t="shared" si="180"/>
        <v/>
      </c>
      <c r="AY330" s="36" t="str">
        <f t="shared" si="181"/>
        <v/>
      </c>
      <c r="AZ330" s="55"/>
      <c r="BA330" s="34"/>
      <c r="BB330" s="148"/>
      <c r="BC330" s="34"/>
      <c r="BD330" s="32" t="str">
        <f t="shared" si="182"/>
        <v/>
      </c>
      <c r="BE330" s="34"/>
      <c r="BF330" s="32" t="str">
        <f t="shared" si="183"/>
        <v/>
      </c>
      <c r="BG330" s="34"/>
      <c r="BH330" s="32" t="str">
        <f t="shared" si="184"/>
        <v/>
      </c>
      <c r="BI330" s="34"/>
      <c r="BJ330" s="36" t="str">
        <f t="shared" si="185"/>
        <v/>
      </c>
      <c r="BK330" s="36" t="str">
        <f t="shared" si="186"/>
        <v/>
      </c>
      <c r="BL330" s="36" t="str">
        <f t="shared" si="187"/>
        <v/>
      </c>
      <c r="BM330" s="55"/>
      <c r="BN330" s="36" t="str">
        <f t="shared" si="188"/>
        <v/>
      </c>
      <c r="BO330" s="36" t="str">
        <f t="shared" si="189"/>
        <v/>
      </c>
      <c r="BP330" s="31"/>
      <c r="BQ330" s="38"/>
      <c r="BS330" s="120" t="e">
        <f t="shared" ca="1" si="160"/>
        <v>#REF!</v>
      </c>
      <c r="BT330" s="120" t="e">
        <f t="shared" ca="1" si="161"/>
        <v>#VALUE!</v>
      </c>
    </row>
    <row r="331" spans="1:72" s="10" customFormat="1" ht="25" customHeight="1" x14ac:dyDescent="0.2">
      <c r="A331" s="52" t="str">
        <f>IFERROR(IF(#REF!&lt;&gt;"",A330+1,""),"")</f>
        <v/>
      </c>
      <c r="B331" s="157" t="e">
        <f>CONCATENATE(#REF!,"-",#REF!,"--",F331,"---",#REF!)</f>
        <v>#REF!</v>
      </c>
      <c r="C331" s="157" t="e">
        <f t="shared" ca="1" si="159"/>
        <v>#VALUE!</v>
      </c>
      <c r="D331" s="29"/>
      <c r="E331" s="155" t="e">
        <f t="shared" si="162"/>
        <v>#VALUE!</v>
      </c>
      <c r="F331" s="155" t="e">
        <f t="shared" si="163"/>
        <v>#VALUE!</v>
      </c>
      <c r="G331" s="126"/>
      <c r="H331" s="151" t="e">
        <f ca="1">VLOOKUP(G331,CatProd!B:G,6,FALSE)</f>
        <v>#N/A</v>
      </c>
      <c r="I331" s="127"/>
      <c r="J331" s="175" t="e">
        <f ca="1">VLOOKUP(CONCATENATE(H331,"-",I331),CatProdSpec!H:I,2,FALSE)</f>
        <v>#N/A</v>
      </c>
      <c r="K331" s="51" t="str">
        <f ca="1">IFERROR(IF(OR(D331="",VLOOKUP(D331,CatCostInp!$E$2:$K$88,7,FALSE)=0),"",VLOOKUP(D331,CatCostInp!$E$2:$K$88,7,FALSE)),"")</f>
        <v/>
      </c>
      <c r="L331" s="30"/>
      <c r="M331" s="1" t="str">
        <f ca="1">IF(L331=Setup!$C$10,"Grant",IF(Pharmaceuticals!L331=Setup!$C$11,"Local",IF(Pharmaceuticals!L331=Setup!$C$12,"Other","")))</f>
        <v/>
      </c>
      <c r="N331" s="34"/>
      <c r="O331" s="148"/>
      <c r="P331" s="34"/>
      <c r="Q331" s="36" t="str">
        <f t="shared" si="164"/>
        <v/>
      </c>
      <c r="R331" s="34"/>
      <c r="S331" s="32" t="str">
        <f t="shared" si="165"/>
        <v/>
      </c>
      <c r="T331" s="34"/>
      <c r="U331" s="32" t="str">
        <f t="shared" si="166"/>
        <v/>
      </c>
      <c r="V331" s="34"/>
      <c r="W331" s="36" t="str">
        <f t="shared" si="167"/>
        <v/>
      </c>
      <c r="X331" s="36" t="str">
        <f t="shared" si="168"/>
        <v/>
      </c>
      <c r="Y331" s="36" t="str">
        <f t="shared" si="169"/>
        <v/>
      </c>
      <c r="Z331" s="55"/>
      <c r="AA331" s="37"/>
      <c r="AB331" s="148"/>
      <c r="AC331" s="34"/>
      <c r="AD331" s="32" t="str">
        <f t="shared" si="170"/>
        <v/>
      </c>
      <c r="AE331" s="34"/>
      <c r="AF331" s="32" t="str">
        <f t="shared" si="171"/>
        <v/>
      </c>
      <c r="AG331" s="35"/>
      <c r="AH331" s="32" t="str">
        <f t="shared" si="172"/>
        <v/>
      </c>
      <c r="AI331" s="34"/>
      <c r="AJ331" s="36" t="str">
        <f t="shared" si="173"/>
        <v/>
      </c>
      <c r="AK331" s="36" t="str">
        <f t="shared" si="174"/>
        <v/>
      </c>
      <c r="AL331" s="36" t="str">
        <f t="shared" si="175"/>
        <v/>
      </c>
      <c r="AM331" s="55"/>
      <c r="AN331" s="34"/>
      <c r="AO331" s="148"/>
      <c r="AP331" s="34"/>
      <c r="AQ331" s="32" t="str">
        <f t="shared" si="176"/>
        <v/>
      </c>
      <c r="AR331" s="34"/>
      <c r="AS331" s="32" t="str">
        <f t="shared" si="177"/>
        <v/>
      </c>
      <c r="AT331" s="34"/>
      <c r="AU331" s="32" t="str">
        <f t="shared" si="178"/>
        <v/>
      </c>
      <c r="AV331" s="34"/>
      <c r="AW331" s="36" t="str">
        <f t="shared" si="179"/>
        <v/>
      </c>
      <c r="AX331" s="36" t="str">
        <f t="shared" si="180"/>
        <v/>
      </c>
      <c r="AY331" s="36" t="str">
        <f t="shared" si="181"/>
        <v/>
      </c>
      <c r="AZ331" s="55"/>
      <c r="BA331" s="34"/>
      <c r="BB331" s="148"/>
      <c r="BC331" s="34"/>
      <c r="BD331" s="32" t="str">
        <f t="shared" si="182"/>
        <v/>
      </c>
      <c r="BE331" s="34"/>
      <c r="BF331" s="32" t="str">
        <f t="shared" si="183"/>
        <v/>
      </c>
      <c r="BG331" s="34"/>
      <c r="BH331" s="32" t="str">
        <f t="shared" si="184"/>
        <v/>
      </c>
      <c r="BI331" s="34"/>
      <c r="BJ331" s="36" t="str">
        <f t="shared" si="185"/>
        <v/>
      </c>
      <c r="BK331" s="36" t="str">
        <f t="shared" si="186"/>
        <v/>
      </c>
      <c r="BL331" s="36" t="str">
        <f t="shared" si="187"/>
        <v/>
      </c>
      <c r="BM331" s="55"/>
      <c r="BN331" s="36" t="str">
        <f t="shared" si="188"/>
        <v/>
      </c>
      <c r="BO331" s="36" t="str">
        <f t="shared" si="189"/>
        <v/>
      </c>
      <c r="BP331" s="31"/>
      <c r="BQ331" s="38"/>
      <c r="BS331" s="120" t="e">
        <f t="shared" ca="1" si="160"/>
        <v>#REF!</v>
      </c>
      <c r="BT331" s="120" t="e">
        <f t="shared" ca="1" si="161"/>
        <v>#VALUE!</v>
      </c>
    </row>
    <row r="332" spans="1:72" s="10" customFormat="1" ht="25" customHeight="1" x14ac:dyDescent="0.2">
      <c r="A332" s="52" t="str">
        <f>IFERROR(IF(#REF!&lt;&gt;"",A331+1,""),"")</f>
        <v/>
      </c>
      <c r="B332" s="157" t="e">
        <f>CONCATENATE(#REF!,"-",#REF!,"--",F332,"---",#REF!)</f>
        <v>#REF!</v>
      </c>
      <c r="C332" s="157" t="e">
        <f t="shared" ca="1" si="159"/>
        <v>#VALUE!</v>
      </c>
      <c r="D332" s="29"/>
      <c r="E332" s="155" t="e">
        <f t="shared" si="162"/>
        <v>#VALUE!</v>
      </c>
      <c r="F332" s="155" t="e">
        <f t="shared" si="163"/>
        <v>#VALUE!</v>
      </c>
      <c r="G332" s="126"/>
      <c r="H332" s="151" t="e">
        <f ca="1">VLOOKUP(G332,CatProd!B:G,6,FALSE)</f>
        <v>#N/A</v>
      </c>
      <c r="I332" s="127"/>
      <c r="J332" s="175" t="e">
        <f ca="1">VLOOKUP(CONCATENATE(H332,"-",I332),CatProdSpec!H:I,2,FALSE)</f>
        <v>#N/A</v>
      </c>
      <c r="K332" s="51" t="str">
        <f ca="1">IFERROR(IF(OR(D332="",VLOOKUP(D332,CatCostInp!$E$2:$K$88,7,FALSE)=0),"",VLOOKUP(D332,CatCostInp!$E$2:$K$88,7,FALSE)),"")</f>
        <v/>
      </c>
      <c r="L332" s="30"/>
      <c r="M332" s="1" t="str">
        <f ca="1">IF(L332=Setup!$C$10,"Grant",IF(Pharmaceuticals!L332=Setup!$C$11,"Local",IF(Pharmaceuticals!L332=Setup!$C$12,"Other","")))</f>
        <v/>
      </c>
      <c r="N332" s="34"/>
      <c r="O332" s="148"/>
      <c r="P332" s="34"/>
      <c r="Q332" s="36" t="str">
        <f t="shared" si="164"/>
        <v/>
      </c>
      <c r="R332" s="34"/>
      <c r="S332" s="32" t="str">
        <f t="shared" si="165"/>
        <v/>
      </c>
      <c r="T332" s="34"/>
      <c r="U332" s="32" t="str">
        <f t="shared" si="166"/>
        <v/>
      </c>
      <c r="V332" s="34"/>
      <c r="W332" s="36" t="str">
        <f t="shared" si="167"/>
        <v/>
      </c>
      <c r="X332" s="36" t="str">
        <f t="shared" si="168"/>
        <v/>
      </c>
      <c r="Y332" s="36" t="str">
        <f t="shared" si="169"/>
        <v/>
      </c>
      <c r="Z332" s="55"/>
      <c r="AA332" s="37"/>
      <c r="AB332" s="148"/>
      <c r="AC332" s="34"/>
      <c r="AD332" s="32" t="str">
        <f t="shared" si="170"/>
        <v/>
      </c>
      <c r="AE332" s="34"/>
      <c r="AF332" s="32" t="str">
        <f t="shared" si="171"/>
        <v/>
      </c>
      <c r="AG332" s="35"/>
      <c r="AH332" s="32" t="str">
        <f t="shared" si="172"/>
        <v/>
      </c>
      <c r="AI332" s="34"/>
      <c r="AJ332" s="36" t="str">
        <f t="shared" si="173"/>
        <v/>
      </c>
      <c r="AK332" s="36" t="str">
        <f t="shared" si="174"/>
        <v/>
      </c>
      <c r="AL332" s="36" t="str">
        <f t="shared" si="175"/>
        <v/>
      </c>
      <c r="AM332" s="55"/>
      <c r="AN332" s="34"/>
      <c r="AO332" s="148"/>
      <c r="AP332" s="34"/>
      <c r="AQ332" s="32" t="str">
        <f t="shared" si="176"/>
        <v/>
      </c>
      <c r="AR332" s="34"/>
      <c r="AS332" s="32" t="str">
        <f t="shared" si="177"/>
        <v/>
      </c>
      <c r="AT332" s="34"/>
      <c r="AU332" s="32" t="str">
        <f t="shared" si="178"/>
        <v/>
      </c>
      <c r="AV332" s="34"/>
      <c r="AW332" s="36" t="str">
        <f t="shared" si="179"/>
        <v/>
      </c>
      <c r="AX332" s="36" t="str">
        <f t="shared" si="180"/>
        <v/>
      </c>
      <c r="AY332" s="36" t="str">
        <f t="shared" si="181"/>
        <v/>
      </c>
      <c r="AZ332" s="55"/>
      <c r="BA332" s="34"/>
      <c r="BB332" s="148"/>
      <c r="BC332" s="34"/>
      <c r="BD332" s="32" t="str">
        <f t="shared" si="182"/>
        <v/>
      </c>
      <c r="BE332" s="34"/>
      <c r="BF332" s="32" t="str">
        <f t="shared" si="183"/>
        <v/>
      </c>
      <c r="BG332" s="34"/>
      <c r="BH332" s="32" t="str">
        <f t="shared" si="184"/>
        <v/>
      </c>
      <c r="BI332" s="34"/>
      <c r="BJ332" s="36" t="str">
        <f t="shared" si="185"/>
        <v/>
      </c>
      <c r="BK332" s="36" t="str">
        <f t="shared" si="186"/>
        <v/>
      </c>
      <c r="BL332" s="36" t="str">
        <f t="shared" si="187"/>
        <v/>
      </c>
      <c r="BM332" s="55"/>
      <c r="BN332" s="36" t="str">
        <f t="shared" si="188"/>
        <v/>
      </c>
      <c r="BO332" s="36" t="str">
        <f t="shared" si="189"/>
        <v/>
      </c>
      <c r="BP332" s="31"/>
      <c r="BQ332" s="38"/>
      <c r="BS332" s="120" t="e">
        <f t="shared" ca="1" si="160"/>
        <v>#REF!</v>
      </c>
      <c r="BT332" s="120" t="e">
        <f t="shared" ca="1" si="161"/>
        <v>#VALUE!</v>
      </c>
    </row>
    <row r="333" spans="1:72" s="10" customFormat="1" ht="25" customHeight="1" x14ac:dyDescent="0.2">
      <c r="A333" s="52" t="str">
        <f>IFERROR(IF(#REF!&lt;&gt;"",A332+1,""),"")</f>
        <v/>
      </c>
      <c r="B333" s="157" t="e">
        <f>CONCATENATE(#REF!,"-",#REF!,"--",F333,"---",#REF!)</f>
        <v>#REF!</v>
      </c>
      <c r="C333" s="157" t="e">
        <f t="shared" ca="1" si="159"/>
        <v>#VALUE!</v>
      </c>
      <c r="D333" s="29"/>
      <c r="E333" s="155" t="e">
        <f t="shared" si="162"/>
        <v>#VALUE!</v>
      </c>
      <c r="F333" s="155" t="e">
        <f t="shared" si="163"/>
        <v>#VALUE!</v>
      </c>
      <c r="G333" s="126"/>
      <c r="H333" s="151" t="e">
        <f ca="1">VLOOKUP(G333,CatProd!B:G,6,FALSE)</f>
        <v>#N/A</v>
      </c>
      <c r="I333" s="127"/>
      <c r="J333" s="175" t="e">
        <f ca="1">VLOOKUP(CONCATENATE(H333,"-",I333),CatProdSpec!H:I,2,FALSE)</f>
        <v>#N/A</v>
      </c>
      <c r="K333" s="51" t="str">
        <f ca="1">IFERROR(IF(OR(D333="",VLOOKUP(D333,CatCostInp!$E$2:$K$88,7,FALSE)=0),"",VLOOKUP(D333,CatCostInp!$E$2:$K$88,7,FALSE)),"")</f>
        <v/>
      </c>
      <c r="L333" s="30"/>
      <c r="M333" s="1" t="str">
        <f ca="1">IF(L333=Setup!$C$10,"Grant",IF(Pharmaceuticals!L333=Setup!$C$11,"Local",IF(Pharmaceuticals!L333=Setup!$C$12,"Other","")))</f>
        <v/>
      </c>
      <c r="N333" s="34"/>
      <c r="O333" s="148"/>
      <c r="P333" s="34"/>
      <c r="Q333" s="36" t="str">
        <f t="shared" si="164"/>
        <v/>
      </c>
      <c r="R333" s="34"/>
      <c r="S333" s="32" t="str">
        <f t="shared" si="165"/>
        <v/>
      </c>
      <c r="T333" s="34"/>
      <c r="U333" s="32" t="str">
        <f t="shared" si="166"/>
        <v/>
      </c>
      <c r="V333" s="34"/>
      <c r="W333" s="36" t="str">
        <f t="shared" si="167"/>
        <v/>
      </c>
      <c r="X333" s="36" t="str">
        <f t="shared" si="168"/>
        <v/>
      </c>
      <c r="Y333" s="36" t="str">
        <f t="shared" si="169"/>
        <v/>
      </c>
      <c r="Z333" s="55"/>
      <c r="AA333" s="37"/>
      <c r="AB333" s="148"/>
      <c r="AC333" s="34"/>
      <c r="AD333" s="32" t="str">
        <f t="shared" si="170"/>
        <v/>
      </c>
      <c r="AE333" s="34"/>
      <c r="AF333" s="32" t="str">
        <f t="shared" si="171"/>
        <v/>
      </c>
      <c r="AG333" s="35"/>
      <c r="AH333" s="32" t="str">
        <f t="shared" si="172"/>
        <v/>
      </c>
      <c r="AI333" s="34"/>
      <c r="AJ333" s="36" t="str">
        <f t="shared" si="173"/>
        <v/>
      </c>
      <c r="AK333" s="36" t="str">
        <f t="shared" si="174"/>
        <v/>
      </c>
      <c r="AL333" s="36" t="str">
        <f t="shared" si="175"/>
        <v/>
      </c>
      <c r="AM333" s="55"/>
      <c r="AN333" s="34"/>
      <c r="AO333" s="148"/>
      <c r="AP333" s="34"/>
      <c r="AQ333" s="32" t="str">
        <f t="shared" si="176"/>
        <v/>
      </c>
      <c r="AR333" s="34"/>
      <c r="AS333" s="32" t="str">
        <f t="shared" si="177"/>
        <v/>
      </c>
      <c r="AT333" s="34"/>
      <c r="AU333" s="32" t="str">
        <f t="shared" si="178"/>
        <v/>
      </c>
      <c r="AV333" s="34"/>
      <c r="AW333" s="36" t="str">
        <f t="shared" si="179"/>
        <v/>
      </c>
      <c r="AX333" s="36" t="str">
        <f t="shared" si="180"/>
        <v/>
      </c>
      <c r="AY333" s="36" t="str">
        <f t="shared" si="181"/>
        <v/>
      </c>
      <c r="AZ333" s="55"/>
      <c r="BA333" s="34"/>
      <c r="BB333" s="148"/>
      <c r="BC333" s="34"/>
      <c r="BD333" s="32" t="str">
        <f t="shared" si="182"/>
        <v/>
      </c>
      <c r="BE333" s="34"/>
      <c r="BF333" s="32" t="str">
        <f t="shared" si="183"/>
        <v/>
      </c>
      <c r="BG333" s="34"/>
      <c r="BH333" s="32" t="str">
        <f t="shared" si="184"/>
        <v/>
      </c>
      <c r="BI333" s="34"/>
      <c r="BJ333" s="36" t="str">
        <f t="shared" si="185"/>
        <v/>
      </c>
      <c r="BK333" s="36" t="str">
        <f t="shared" si="186"/>
        <v/>
      </c>
      <c r="BL333" s="36" t="str">
        <f t="shared" si="187"/>
        <v/>
      </c>
      <c r="BM333" s="55"/>
      <c r="BN333" s="36" t="str">
        <f t="shared" si="188"/>
        <v/>
      </c>
      <c r="BO333" s="36" t="str">
        <f t="shared" si="189"/>
        <v/>
      </c>
      <c r="BP333" s="31"/>
      <c r="BQ333" s="38"/>
      <c r="BS333" s="120" t="e">
        <f t="shared" ca="1" si="160"/>
        <v>#REF!</v>
      </c>
      <c r="BT333" s="120" t="e">
        <f t="shared" ca="1" si="161"/>
        <v>#VALUE!</v>
      </c>
    </row>
    <row r="334" spans="1:72" s="10" customFormat="1" ht="25" customHeight="1" x14ac:dyDescent="0.2">
      <c r="A334" s="52" t="str">
        <f>IFERROR(IF(#REF!&lt;&gt;"",A333+1,""),"")</f>
        <v/>
      </c>
      <c r="B334" s="157" t="e">
        <f>CONCATENATE(#REF!,"-",#REF!,"--",F334,"---",#REF!)</f>
        <v>#REF!</v>
      </c>
      <c r="C334" s="157" t="e">
        <f t="shared" ca="1" si="159"/>
        <v>#VALUE!</v>
      </c>
      <c r="D334" s="29"/>
      <c r="E334" s="155" t="e">
        <f t="shared" si="162"/>
        <v>#VALUE!</v>
      </c>
      <c r="F334" s="155" t="e">
        <f t="shared" si="163"/>
        <v>#VALUE!</v>
      </c>
      <c r="G334" s="126"/>
      <c r="H334" s="151" t="e">
        <f ca="1">VLOOKUP(G334,CatProd!B:G,6,FALSE)</f>
        <v>#N/A</v>
      </c>
      <c r="I334" s="127"/>
      <c r="J334" s="175" t="e">
        <f ca="1">VLOOKUP(CONCATENATE(H334,"-",I334),CatProdSpec!H:I,2,FALSE)</f>
        <v>#N/A</v>
      </c>
      <c r="K334" s="51" t="str">
        <f ca="1">IFERROR(IF(OR(D334="",VLOOKUP(D334,CatCostInp!$E$2:$K$88,7,FALSE)=0),"",VLOOKUP(D334,CatCostInp!$E$2:$K$88,7,FALSE)),"")</f>
        <v/>
      </c>
      <c r="L334" s="30"/>
      <c r="M334" s="1" t="str">
        <f ca="1">IF(L334=Setup!$C$10,"Grant",IF(Pharmaceuticals!L334=Setup!$C$11,"Local",IF(Pharmaceuticals!L334=Setup!$C$12,"Other","")))</f>
        <v/>
      </c>
      <c r="N334" s="34"/>
      <c r="O334" s="148"/>
      <c r="P334" s="34"/>
      <c r="Q334" s="36" t="str">
        <f t="shared" si="164"/>
        <v/>
      </c>
      <c r="R334" s="34"/>
      <c r="S334" s="32" t="str">
        <f t="shared" si="165"/>
        <v/>
      </c>
      <c r="T334" s="34"/>
      <c r="U334" s="32" t="str">
        <f t="shared" si="166"/>
        <v/>
      </c>
      <c r="V334" s="34"/>
      <c r="W334" s="36" t="str">
        <f t="shared" si="167"/>
        <v/>
      </c>
      <c r="X334" s="36" t="str">
        <f t="shared" si="168"/>
        <v/>
      </c>
      <c r="Y334" s="36" t="str">
        <f t="shared" si="169"/>
        <v/>
      </c>
      <c r="Z334" s="55"/>
      <c r="AA334" s="37"/>
      <c r="AB334" s="148"/>
      <c r="AC334" s="34"/>
      <c r="AD334" s="32" t="str">
        <f t="shared" si="170"/>
        <v/>
      </c>
      <c r="AE334" s="34"/>
      <c r="AF334" s="32" t="str">
        <f t="shared" si="171"/>
        <v/>
      </c>
      <c r="AG334" s="35"/>
      <c r="AH334" s="32" t="str">
        <f t="shared" si="172"/>
        <v/>
      </c>
      <c r="AI334" s="34"/>
      <c r="AJ334" s="36" t="str">
        <f t="shared" si="173"/>
        <v/>
      </c>
      <c r="AK334" s="36" t="str">
        <f t="shared" si="174"/>
        <v/>
      </c>
      <c r="AL334" s="36" t="str">
        <f t="shared" si="175"/>
        <v/>
      </c>
      <c r="AM334" s="55"/>
      <c r="AN334" s="34"/>
      <c r="AO334" s="148"/>
      <c r="AP334" s="34"/>
      <c r="AQ334" s="32" t="str">
        <f t="shared" si="176"/>
        <v/>
      </c>
      <c r="AR334" s="34"/>
      <c r="AS334" s="32" t="str">
        <f t="shared" si="177"/>
        <v/>
      </c>
      <c r="AT334" s="34"/>
      <c r="AU334" s="32" t="str">
        <f t="shared" si="178"/>
        <v/>
      </c>
      <c r="AV334" s="34"/>
      <c r="AW334" s="36" t="str">
        <f t="shared" si="179"/>
        <v/>
      </c>
      <c r="AX334" s="36" t="str">
        <f t="shared" si="180"/>
        <v/>
      </c>
      <c r="AY334" s="36" t="str">
        <f t="shared" si="181"/>
        <v/>
      </c>
      <c r="AZ334" s="55"/>
      <c r="BA334" s="34"/>
      <c r="BB334" s="148"/>
      <c r="BC334" s="34"/>
      <c r="BD334" s="32" t="str">
        <f t="shared" si="182"/>
        <v/>
      </c>
      <c r="BE334" s="34"/>
      <c r="BF334" s="32" t="str">
        <f t="shared" si="183"/>
        <v/>
      </c>
      <c r="BG334" s="34"/>
      <c r="BH334" s="32" t="str">
        <f t="shared" si="184"/>
        <v/>
      </c>
      <c r="BI334" s="34"/>
      <c r="BJ334" s="36" t="str">
        <f t="shared" si="185"/>
        <v/>
      </c>
      <c r="BK334" s="36" t="str">
        <f t="shared" si="186"/>
        <v/>
      </c>
      <c r="BL334" s="36" t="str">
        <f t="shared" si="187"/>
        <v/>
      </c>
      <c r="BM334" s="55"/>
      <c r="BN334" s="36" t="str">
        <f t="shared" si="188"/>
        <v/>
      </c>
      <c r="BO334" s="36" t="str">
        <f t="shared" si="189"/>
        <v/>
      </c>
      <c r="BP334" s="31"/>
      <c r="BQ334" s="38"/>
      <c r="BS334" s="120" t="e">
        <f t="shared" ca="1" si="160"/>
        <v>#REF!</v>
      </c>
      <c r="BT334" s="120" t="e">
        <f t="shared" ca="1" si="161"/>
        <v>#VALUE!</v>
      </c>
    </row>
    <row r="335" spans="1:72" s="10" customFormat="1" ht="25" customHeight="1" x14ac:dyDescent="0.2">
      <c r="A335" s="52" t="str">
        <f>IFERROR(IF(#REF!&lt;&gt;"",A334+1,""),"")</f>
        <v/>
      </c>
      <c r="B335" s="157" t="e">
        <f>CONCATENATE(#REF!,"-",#REF!,"--",F335,"---",#REF!)</f>
        <v>#REF!</v>
      </c>
      <c r="C335" s="157" t="e">
        <f t="shared" ca="1" si="159"/>
        <v>#VALUE!</v>
      </c>
      <c r="D335" s="29"/>
      <c r="E335" s="155" t="e">
        <f t="shared" si="162"/>
        <v>#VALUE!</v>
      </c>
      <c r="F335" s="155" t="e">
        <f t="shared" si="163"/>
        <v>#VALUE!</v>
      </c>
      <c r="G335" s="126"/>
      <c r="H335" s="151" t="e">
        <f ca="1">VLOOKUP(G335,CatProd!B:G,6,FALSE)</f>
        <v>#N/A</v>
      </c>
      <c r="I335" s="127"/>
      <c r="J335" s="175" t="e">
        <f ca="1">VLOOKUP(CONCATENATE(H335,"-",I335),CatProdSpec!H:I,2,FALSE)</f>
        <v>#N/A</v>
      </c>
      <c r="K335" s="51" t="str">
        <f ca="1">IFERROR(IF(OR(D335="",VLOOKUP(D335,CatCostInp!$E$2:$K$88,7,FALSE)=0),"",VLOOKUP(D335,CatCostInp!$E$2:$K$88,7,FALSE)),"")</f>
        <v/>
      </c>
      <c r="L335" s="30"/>
      <c r="M335" s="1" t="str">
        <f ca="1">IF(L335=Setup!$C$10,"Grant",IF(Pharmaceuticals!L335=Setup!$C$11,"Local",IF(Pharmaceuticals!L335=Setup!$C$12,"Other","")))</f>
        <v/>
      </c>
      <c r="N335" s="34"/>
      <c r="O335" s="148"/>
      <c r="P335" s="34"/>
      <c r="Q335" s="36" t="str">
        <f t="shared" si="164"/>
        <v/>
      </c>
      <c r="R335" s="34"/>
      <c r="S335" s="32" t="str">
        <f t="shared" si="165"/>
        <v/>
      </c>
      <c r="T335" s="34"/>
      <c r="U335" s="32" t="str">
        <f t="shared" si="166"/>
        <v/>
      </c>
      <c r="V335" s="34"/>
      <c r="W335" s="36" t="str">
        <f t="shared" si="167"/>
        <v/>
      </c>
      <c r="X335" s="36" t="str">
        <f t="shared" si="168"/>
        <v/>
      </c>
      <c r="Y335" s="36" t="str">
        <f t="shared" si="169"/>
        <v/>
      </c>
      <c r="Z335" s="55"/>
      <c r="AA335" s="37"/>
      <c r="AB335" s="148"/>
      <c r="AC335" s="34"/>
      <c r="AD335" s="32" t="str">
        <f t="shared" si="170"/>
        <v/>
      </c>
      <c r="AE335" s="34"/>
      <c r="AF335" s="32" t="str">
        <f t="shared" si="171"/>
        <v/>
      </c>
      <c r="AG335" s="35"/>
      <c r="AH335" s="32" t="str">
        <f t="shared" si="172"/>
        <v/>
      </c>
      <c r="AI335" s="34"/>
      <c r="AJ335" s="36" t="str">
        <f t="shared" si="173"/>
        <v/>
      </c>
      <c r="AK335" s="36" t="str">
        <f t="shared" si="174"/>
        <v/>
      </c>
      <c r="AL335" s="36" t="str">
        <f t="shared" si="175"/>
        <v/>
      </c>
      <c r="AM335" s="55"/>
      <c r="AN335" s="34"/>
      <c r="AO335" s="148"/>
      <c r="AP335" s="34"/>
      <c r="AQ335" s="32" t="str">
        <f t="shared" si="176"/>
        <v/>
      </c>
      <c r="AR335" s="34"/>
      <c r="AS335" s="32" t="str">
        <f t="shared" si="177"/>
        <v/>
      </c>
      <c r="AT335" s="34"/>
      <c r="AU335" s="32" t="str">
        <f t="shared" si="178"/>
        <v/>
      </c>
      <c r="AV335" s="34"/>
      <c r="AW335" s="36" t="str">
        <f t="shared" si="179"/>
        <v/>
      </c>
      <c r="AX335" s="36" t="str">
        <f t="shared" si="180"/>
        <v/>
      </c>
      <c r="AY335" s="36" t="str">
        <f t="shared" si="181"/>
        <v/>
      </c>
      <c r="AZ335" s="55"/>
      <c r="BA335" s="34"/>
      <c r="BB335" s="148"/>
      <c r="BC335" s="34"/>
      <c r="BD335" s="32" t="str">
        <f t="shared" si="182"/>
        <v/>
      </c>
      <c r="BE335" s="34"/>
      <c r="BF335" s="32" t="str">
        <f t="shared" si="183"/>
        <v/>
      </c>
      <c r="BG335" s="34"/>
      <c r="BH335" s="32" t="str">
        <f t="shared" si="184"/>
        <v/>
      </c>
      <c r="BI335" s="34"/>
      <c r="BJ335" s="36" t="str">
        <f t="shared" si="185"/>
        <v/>
      </c>
      <c r="BK335" s="36" t="str">
        <f t="shared" si="186"/>
        <v/>
      </c>
      <c r="BL335" s="36" t="str">
        <f t="shared" si="187"/>
        <v/>
      </c>
      <c r="BM335" s="55"/>
      <c r="BN335" s="36" t="str">
        <f t="shared" si="188"/>
        <v/>
      </c>
      <c r="BO335" s="36" t="str">
        <f t="shared" si="189"/>
        <v/>
      </c>
      <c r="BP335" s="31"/>
      <c r="BQ335" s="38"/>
      <c r="BS335" s="120" t="e">
        <f t="shared" ca="1" si="160"/>
        <v>#REF!</v>
      </c>
      <c r="BT335" s="120" t="e">
        <f t="shared" ca="1" si="161"/>
        <v>#VALUE!</v>
      </c>
    </row>
    <row r="336" spans="1:72" s="10" customFormat="1" ht="25" customHeight="1" x14ac:dyDescent="0.2">
      <c r="A336" s="52" t="str">
        <f>IFERROR(IF(#REF!&lt;&gt;"",A335+1,""),"")</f>
        <v/>
      </c>
      <c r="B336" s="157" t="e">
        <f>CONCATENATE(#REF!,"-",#REF!,"--",F336,"---",#REF!)</f>
        <v>#REF!</v>
      </c>
      <c r="C336" s="157" t="e">
        <f t="shared" ca="1" si="159"/>
        <v>#VALUE!</v>
      </c>
      <c r="D336" s="29"/>
      <c r="E336" s="155" t="e">
        <f t="shared" si="162"/>
        <v>#VALUE!</v>
      </c>
      <c r="F336" s="155" t="e">
        <f t="shared" si="163"/>
        <v>#VALUE!</v>
      </c>
      <c r="G336" s="126"/>
      <c r="H336" s="151" t="e">
        <f ca="1">VLOOKUP(G336,CatProd!B:G,6,FALSE)</f>
        <v>#N/A</v>
      </c>
      <c r="I336" s="127"/>
      <c r="J336" s="175" t="e">
        <f ca="1">VLOOKUP(CONCATENATE(H336,"-",I336),CatProdSpec!H:I,2,FALSE)</f>
        <v>#N/A</v>
      </c>
      <c r="K336" s="51" t="str">
        <f ca="1">IFERROR(IF(OR(D336="",VLOOKUP(D336,CatCostInp!$E$2:$K$88,7,FALSE)=0),"",VLOOKUP(D336,CatCostInp!$E$2:$K$88,7,FALSE)),"")</f>
        <v/>
      </c>
      <c r="L336" s="30"/>
      <c r="M336" s="1" t="str">
        <f ca="1">IF(L336=Setup!$C$10,"Grant",IF(Pharmaceuticals!L336=Setup!$C$11,"Local",IF(Pharmaceuticals!L336=Setup!$C$12,"Other","")))</f>
        <v/>
      </c>
      <c r="N336" s="34"/>
      <c r="O336" s="148"/>
      <c r="P336" s="34"/>
      <c r="Q336" s="36" t="str">
        <f t="shared" si="164"/>
        <v/>
      </c>
      <c r="R336" s="34"/>
      <c r="S336" s="32" t="str">
        <f t="shared" si="165"/>
        <v/>
      </c>
      <c r="T336" s="34"/>
      <c r="U336" s="32" t="str">
        <f t="shared" si="166"/>
        <v/>
      </c>
      <c r="V336" s="34"/>
      <c r="W336" s="36" t="str">
        <f t="shared" si="167"/>
        <v/>
      </c>
      <c r="X336" s="36" t="str">
        <f t="shared" si="168"/>
        <v/>
      </c>
      <c r="Y336" s="36" t="str">
        <f t="shared" si="169"/>
        <v/>
      </c>
      <c r="Z336" s="55"/>
      <c r="AA336" s="37"/>
      <c r="AB336" s="148"/>
      <c r="AC336" s="34"/>
      <c r="AD336" s="32" t="str">
        <f t="shared" si="170"/>
        <v/>
      </c>
      <c r="AE336" s="34"/>
      <c r="AF336" s="32" t="str">
        <f t="shared" si="171"/>
        <v/>
      </c>
      <c r="AG336" s="35"/>
      <c r="AH336" s="32" t="str">
        <f t="shared" si="172"/>
        <v/>
      </c>
      <c r="AI336" s="34"/>
      <c r="AJ336" s="36" t="str">
        <f t="shared" si="173"/>
        <v/>
      </c>
      <c r="AK336" s="36" t="str">
        <f t="shared" si="174"/>
        <v/>
      </c>
      <c r="AL336" s="36" t="str">
        <f t="shared" si="175"/>
        <v/>
      </c>
      <c r="AM336" s="55"/>
      <c r="AN336" s="34"/>
      <c r="AO336" s="148"/>
      <c r="AP336" s="34"/>
      <c r="AQ336" s="32" t="str">
        <f t="shared" si="176"/>
        <v/>
      </c>
      <c r="AR336" s="34"/>
      <c r="AS336" s="32" t="str">
        <f t="shared" si="177"/>
        <v/>
      </c>
      <c r="AT336" s="34"/>
      <c r="AU336" s="32" t="str">
        <f t="shared" si="178"/>
        <v/>
      </c>
      <c r="AV336" s="34"/>
      <c r="AW336" s="36" t="str">
        <f t="shared" si="179"/>
        <v/>
      </c>
      <c r="AX336" s="36" t="str">
        <f t="shared" si="180"/>
        <v/>
      </c>
      <c r="AY336" s="36" t="str">
        <f t="shared" si="181"/>
        <v/>
      </c>
      <c r="AZ336" s="55"/>
      <c r="BA336" s="34"/>
      <c r="BB336" s="148"/>
      <c r="BC336" s="34"/>
      <c r="BD336" s="32" t="str">
        <f t="shared" si="182"/>
        <v/>
      </c>
      <c r="BE336" s="34"/>
      <c r="BF336" s="32" t="str">
        <f t="shared" si="183"/>
        <v/>
      </c>
      <c r="BG336" s="34"/>
      <c r="BH336" s="32" t="str">
        <f t="shared" si="184"/>
        <v/>
      </c>
      <c r="BI336" s="34"/>
      <c r="BJ336" s="36" t="str">
        <f t="shared" si="185"/>
        <v/>
      </c>
      <c r="BK336" s="36" t="str">
        <f t="shared" si="186"/>
        <v/>
      </c>
      <c r="BL336" s="36" t="str">
        <f t="shared" si="187"/>
        <v/>
      </c>
      <c r="BM336" s="55"/>
      <c r="BN336" s="36" t="str">
        <f t="shared" si="188"/>
        <v/>
      </c>
      <c r="BO336" s="36" t="str">
        <f t="shared" si="189"/>
        <v/>
      </c>
      <c r="BP336" s="31"/>
      <c r="BQ336" s="38"/>
      <c r="BS336" s="120" t="e">
        <f t="shared" ca="1" si="160"/>
        <v>#REF!</v>
      </c>
      <c r="BT336" s="120" t="e">
        <f t="shared" ca="1" si="161"/>
        <v>#VALUE!</v>
      </c>
    </row>
    <row r="337" spans="1:72" s="10" customFormat="1" ht="25" customHeight="1" x14ac:dyDescent="0.2">
      <c r="A337" s="52" t="str">
        <f>IFERROR(IF(#REF!&lt;&gt;"",A336+1,""),"")</f>
        <v/>
      </c>
      <c r="B337" s="157" t="e">
        <f>CONCATENATE(#REF!,"-",#REF!,"--",F337,"---",#REF!)</f>
        <v>#REF!</v>
      </c>
      <c r="C337" s="157" t="e">
        <f t="shared" ca="1" si="159"/>
        <v>#VALUE!</v>
      </c>
      <c r="D337" s="29"/>
      <c r="E337" s="155" t="e">
        <f t="shared" si="162"/>
        <v>#VALUE!</v>
      </c>
      <c r="F337" s="155" t="e">
        <f t="shared" si="163"/>
        <v>#VALUE!</v>
      </c>
      <c r="G337" s="126"/>
      <c r="H337" s="151" t="e">
        <f ca="1">VLOOKUP(G337,CatProd!B:G,6,FALSE)</f>
        <v>#N/A</v>
      </c>
      <c r="I337" s="127"/>
      <c r="J337" s="175" t="e">
        <f ca="1">VLOOKUP(CONCATENATE(H337,"-",I337),CatProdSpec!H:I,2,FALSE)</f>
        <v>#N/A</v>
      </c>
      <c r="K337" s="51" t="str">
        <f ca="1">IFERROR(IF(OR(D337="",VLOOKUP(D337,CatCostInp!$E$2:$K$88,7,FALSE)=0),"",VLOOKUP(D337,CatCostInp!$E$2:$K$88,7,FALSE)),"")</f>
        <v/>
      </c>
      <c r="L337" s="30"/>
      <c r="M337" s="1" t="str">
        <f ca="1">IF(L337=Setup!$C$10,"Grant",IF(Pharmaceuticals!L337=Setup!$C$11,"Local",IF(Pharmaceuticals!L337=Setup!$C$12,"Other","")))</f>
        <v/>
      </c>
      <c r="N337" s="34"/>
      <c r="O337" s="148"/>
      <c r="P337" s="34"/>
      <c r="Q337" s="36" t="str">
        <f t="shared" si="164"/>
        <v/>
      </c>
      <c r="R337" s="34"/>
      <c r="S337" s="32" t="str">
        <f t="shared" si="165"/>
        <v/>
      </c>
      <c r="T337" s="34"/>
      <c r="U337" s="32" t="str">
        <f t="shared" si="166"/>
        <v/>
      </c>
      <c r="V337" s="34"/>
      <c r="W337" s="36" t="str">
        <f t="shared" si="167"/>
        <v/>
      </c>
      <c r="X337" s="36" t="str">
        <f t="shared" si="168"/>
        <v/>
      </c>
      <c r="Y337" s="36" t="str">
        <f t="shared" si="169"/>
        <v/>
      </c>
      <c r="Z337" s="55"/>
      <c r="AA337" s="37"/>
      <c r="AB337" s="148"/>
      <c r="AC337" s="34"/>
      <c r="AD337" s="32" t="str">
        <f t="shared" si="170"/>
        <v/>
      </c>
      <c r="AE337" s="34"/>
      <c r="AF337" s="32" t="str">
        <f t="shared" si="171"/>
        <v/>
      </c>
      <c r="AG337" s="35"/>
      <c r="AH337" s="32" t="str">
        <f t="shared" si="172"/>
        <v/>
      </c>
      <c r="AI337" s="34"/>
      <c r="AJ337" s="36" t="str">
        <f t="shared" si="173"/>
        <v/>
      </c>
      <c r="AK337" s="36" t="str">
        <f t="shared" si="174"/>
        <v/>
      </c>
      <c r="AL337" s="36" t="str">
        <f t="shared" si="175"/>
        <v/>
      </c>
      <c r="AM337" s="55"/>
      <c r="AN337" s="34"/>
      <c r="AO337" s="148"/>
      <c r="AP337" s="34"/>
      <c r="AQ337" s="32" t="str">
        <f t="shared" si="176"/>
        <v/>
      </c>
      <c r="AR337" s="34"/>
      <c r="AS337" s="32" t="str">
        <f t="shared" si="177"/>
        <v/>
      </c>
      <c r="AT337" s="34"/>
      <c r="AU337" s="32" t="str">
        <f t="shared" si="178"/>
        <v/>
      </c>
      <c r="AV337" s="34"/>
      <c r="AW337" s="36" t="str">
        <f t="shared" si="179"/>
        <v/>
      </c>
      <c r="AX337" s="36" t="str">
        <f t="shared" si="180"/>
        <v/>
      </c>
      <c r="AY337" s="36" t="str">
        <f t="shared" si="181"/>
        <v/>
      </c>
      <c r="AZ337" s="55"/>
      <c r="BA337" s="34"/>
      <c r="BB337" s="148"/>
      <c r="BC337" s="34"/>
      <c r="BD337" s="32" t="str">
        <f t="shared" si="182"/>
        <v/>
      </c>
      <c r="BE337" s="34"/>
      <c r="BF337" s="32" t="str">
        <f t="shared" si="183"/>
        <v/>
      </c>
      <c r="BG337" s="34"/>
      <c r="BH337" s="32" t="str">
        <f t="shared" si="184"/>
        <v/>
      </c>
      <c r="BI337" s="34"/>
      <c r="BJ337" s="36" t="str">
        <f t="shared" si="185"/>
        <v/>
      </c>
      <c r="BK337" s="36" t="str">
        <f t="shared" si="186"/>
        <v/>
      </c>
      <c r="BL337" s="36" t="str">
        <f t="shared" si="187"/>
        <v/>
      </c>
      <c r="BM337" s="55"/>
      <c r="BN337" s="36" t="str">
        <f t="shared" si="188"/>
        <v/>
      </c>
      <c r="BO337" s="36" t="str">
        <f t="shared" si="189"/>
        <v/>
      </c>
      <c r="BP337" s="31"/>
      <c r="BQ337" s="38"/>
      <c r="BS337" s="120" t="e">
        <f t="shared" ca="1" si="160"/>
        <v>#REF!</v>
      </c>
      <c r="BT337" s="120" t="e">
        <f t="shared" ca="1" si="161"/>
        <v>#VALUE!</v>
      </c>
    </row>
    <row r="338" spans="1:72" s="10" customFormat="1" ht="25" customHeight="1" x14ac:dyDescent="0.2">
      <c r="A338" s="52" t="str">
        <f>IFERROR(IF(#REF!&lt;&gt;"",A337+1,""),"")</f>
        <v/>
      </c>
      <c r="B338" s="157" t="e">
        <f>CONCATENATE(#REF!,"-",#REF!,"--",F338,"---",#REF!)</f>
        <v>#REF!</v>
      </c>
      <c r="C338" s="157" t="e">
        <f t="shared" ca="1" si="159"/>
        <v>#VALUE!</v>
      </c>
      <c r="D338" s="29"/>
      <c r="E338" s="155" t="e">
        <f t="shared" si="162"/>
        <v>#VALUE!</v>
      </c>
      <c r="F338" s="155" t="e">
        <f t="shared" si="163"/>
        <v>#VALUE!</v>
      </c>
      <c r="G338" s="126"/>
      <c r="H338" s="151" t="e">
        <f ca="1">VLOOKUP(G338,CatProd!B:G,6,FALSE)</f>
        <v>#N/A</v>
      </c>
      <c r="I338" s="127"/>
      <c r="J338" s="175" t="e">
        <f ca="1">VLOOKUP(CONCATENATE(H338,"-",I338),CatProdSpec!H:I,2,FALSE)</f>
        <v>#N/A</v>
      </c>
      <c r="K338" s="51" t="str">
        <f ca="1">IFERROR(IF(OR(D338="",VLOOKUP(D338,CatCostInp!$E$2:$K$88,7,FALSE)=0),"",VLOOKUP(D338,CatCostInp!$E$2:$K$88,7,FALSE)),"")</f>
        <v/>
      </c>
      <c r="L338" s="30"/>
      <c r="M338" s="1" t="str">
        <f ca="1">IF(L338=Setup!$C$10,"Grant",IF(Pharmaceuticals!L338=Setup!$C$11,"Local",IF(Pharmaceuticals!L338=Setup!$C$12,"Other","")))</f>
        <v/>
      </c>
      <c r="N338" s="34"/>
      <c r="O338" s="148"/>
      <c r="P338" s="34"/>
      <c r="Q338" s="36" t="str">
        <f t="shared" si="164"/>
        <v/>
      </c>
      <c r="R338" s="34"/>
      <c r="S338" s="32" t="str">
        <f t="shared" si="165"/>
        <v/>
      </c>
      <c r="T338" s="34"/>
      <c r="U338" s="32" t="str">
        <f t="shared" si="166"/>
        <v/>
      </c>
      <c r="V338" s="34"/>
      <c r="W338" s="36" t="str">
        <f t="shared" si="167"/>
        <v/>
      </c>
      <c r="X338" s="36" t="str">
        <f t="shared" si="168"/>
        <v/>
      </c>
      <c r="Y338" s="36" t="str">
        <f t="shared" si="169"/>
        <v/>
      </c>
      <c r="Z338" s="55"/>
      <c r="AA338" s="37"/>
      <c r="AB338" s="148"/>
      <c r="AC338" s="34"/>
      <c r="AD338" s="32" t="str">
        <f t="shared" si="170"/>
        <v/>
      </c>
      <c r="AE338" s="34"/>
      <c r="AF338" s="32" t="str">
        <f t="shared" si="171"/>
        <v/>
      </c>
      <c r="AG338" s="35"/>
      <c r="AH338" s="32" t="str">
        <f t="shared" si="172"/>
        <v/>
      </c>
      <c r="AI338" s="34"/>
      <c r="AJ338" s="36" t="str">
        <f t="shared" si="173"/>
        <v/>
      </c>
      <c r="AK338" s="36" t="str">
        <f t="shared" si="174"/>
        <v/>
      </c>
      <c r="AL338" s="36" t="str">
        <f t="shared" si="175"/>
        <v/>
      </c>
      <c r="AM338" s="55"/>
      <c r="AN338" s="34"/>
      <c r="AO338" s="148"/>
      <c r="AP338" s="34"/>
      <c r="AQ338" s="32" t="str">
        <f t="shared" si="176"/>
        <v/>
      </c>
      <c r="AR338" s="34"/>
      <c r="AS338" s="32" t="str">
        <f t="shared" si="177"/>
        <v/>
      </c>
      <c r="AT338" s="34"/>
      <c r="AU338" s="32" t="str">
        <f t="shared" si="178"/>
        <v/>
      </c>
      <c r="AV338" s="34"/>
      <c r="AW338" s="36" t="str">
        <f t="shared" si="179"/>
        <v/>
      </c>
      <c r="AX338" s="36" t="str">
        <f t="shared" si="180"/>
        <v/>
      </c>
      <c r="AY338" s="36" t="str">
        <f t="shared" si="181"/>
        <v/>
      </c>
      <c r="AZ338" s="55"/>
      <c r="BA338" s="34"/>
      <c r="BB338" s="148"/>
      <c r="BC338" s="34"/>
      <c r="BD338" s="32" t="str">
        <f t="shared" si="182"/>
        <v/>
      </c>
      <c r="BE338" s="34"/>
      <c r="BF338" s="32" t="str">
        <f t="shared" si="183"/>
        <v/>
      </c>
      <c r="BG338" s="34"/>
      <c r="BH338" s="32" t="str">
        <f t="shared" si="184"/>
        <v/>
      </c>
      <c r="BI338" s="34"/>
      <c r="BJ338" s="36" t="str">
        <f t="shared" si="185"/>
        <v/>
      </c>
      <c r="BK338" s="36" t="str">
        <f t="shared" si="186"/>
        <v/>
      </c>
      <c r="BL338" s="36" t="str">
        <f t="shared" si="187"/>
        <v/>
      </c>
      <c r="BM338" s="55"/>
      <c r="BN338" s="36" t="str">
        <f t="shared" si="188"/>
        <v/>
      </c>
      <c r="BO338" s="36" t="str">
        <f t="shared" si="189"/>
        <v/>
      </c>
      <c r="BP338" s="31"/>
      <c r="BQ338" s="38"/>
      <c r="BS338" s="120" t="e">
        <f t="shared" ca="1" si="160"/>
        <v>#REF!</v>
      </c>
      <c r="BT338" s="120" t="e">
        <f t="shared" ca="1" si="161"/>
        <v>#VALUE!</v>
      </c>
    </row>
    <row r="339" spans="1:72" s="10" customFormat="1" ht="25" customHeight="1" x14ac:dyDescent="0.2">
      <c r="A339" s="52" t="str">
        <f>IFERROR(IF(#REF!&lt;&gt;"",A338+1,""),"")</f>
        <v/>
      </c>
      <c r="B339" s="157" t="e">
        <f>CONCATENATE(#REF!,"-",#REF!,"--",F339,"---",#REF!)</f>
        <v>#REF!</v>
      </c>
      <c r="C339" s="157" t="e">
        <f t="shared" ca="1" si="159"/>
        <v>#VALUE!</v>
      </c>
      <c r="D339" s="29"/>
      <c r="E339" s="155" t="e">
        <f t="shared" si="162"/>
        <v>#VALUE!</v>
      </c>
      <c r="F339" s="155" t="e">
        <f t="shared" si="163"/>
        <v>#VALUE!</v>
      </c>
      <c r="G339" s="126"/>
      <c r="H339" s="151" t="e">
        <f ca="1">VLOOKUP(G339,CatProd!B:G,6,FALSE)</f>
        <v>#N/A</v>
      </c>
      <c r="I339" s="127"/>
      <c r="J339" s="175" t="e">
        <f ca="1">VLOOKUP(CONCATENATE(H339,"-",I339),CatProdSpec!H:I,2,FALSE)</f>
        <v>#N/A</v>
      </c>
      <c r="K339" s="51" t="str">
        <f ca="1">IFERROR(IF(OR(D339="",VLOOKUP(D339,CatCostInp!$E$2:$K$88,7,FALSE)=0),"",VLOOKUP(D339,CatCostInp!$E$2:$K$88,7,FALSE)),"")</f>
        <v/>
      </c>
      <c r="L339" s="30"/>
      <c r="M339" s="1" t="str">
        <f ca="1">IF(L339=Setup!$C$10,"Grant",IF(Pharmaceuticals!L339=Setup!$C$11,"Local",IF(Pharmaceuticals!L339=Setup!$C$12,"Other","")))</f>
        <v/>
      </c>
      <c r="N339" s="34"/>
      <c r="O339" s="148"/>
      <c r="P339" s="34"/>
      <c r="Q339" s="36" t="str">
        <f t="shared" si="164"/>
        <v/>
      </c>
      <c r="R339" s="34"/>
      <c r="S339" s="32" t="str">
        <f t="shared" si="165"/>
        <v/>
      </c>
      <c r="T339" s="34"/>
      <c r="U339" s="32" t="str">
        <f t="shared" si="166"/>
        <v/>
      </c>
      <c r="V339" s="34"/>
      <c r="W339" s="36" t="str">
        <f t="shared" si="167"/>
        <v/>
      </c>
      <c r="X339" s="36" t="str">
        <f t="shared" si="168"/>
        <v/>
      </c>
      <c r="Y339" s="36" t="str">
        <f t="shared" si="169"/>
        <v/>
      </c>
      <c r="Z339" s="55"/>
      <c r="AA339" s="37"/>
      <c r="AB339" s="148"/>
      <c r="AC339" s="34"/>
      <c r="AD339" s="32" t="str">
        <f t="shared" si="170"/>
        <v/>
      </c>
      <c r="AE339" s="34"/>
      <c r="AF339" s="32" t="str">
        <f t="shared" si="171"/>
        <v/>
      </c>
      <c r="AG339" s="35"/>
      <c r="AH339" s="32" t="str">
        <f t="shared" si="172"/>
        <v/>
      </c>
      <c r="AI339" s="34"/>
      <c r="AJ339" s="36" t="str">
        <f t="shared" si="173"/>
        <v/>
      </c>
      <c r="AK339" s="36" t="str">
        <f t="shared" si="174"/>
        <v/>
      </c>
      <c r="AL339" s="36" t="str">
        <f t="shared" si="175"/>
        <v/>
      </c>
      <c r="AM339" s="55"/>
      <c r="AN339" s="34"/>
      <c r="AO339" s="148"/>
      <c r="AP339" s="34"/>
      <c r="AQ339" s="32" t="str">
        <f t="shared" si="176"/>
        <v/>
      </c>
      <c r="AR339" s="34"/>
      <c r="AS339" s="32" t="str">
        <f t="shared" si="177"/>
        <v/>
      </c>
      <c r="AT339" s="34"/>
      <c r="AU339" s="32" t="str">
        <f t="shared" si="178"/>
        <v/>
      </c>
      <c r="AV339" s="34"/>
      <c r="AW339" s="36" t="str">
        <f t="shared" si="179"/>
        <v/>
      </c>
      <c r="AX339" s="36" t="str">
        <f t="shared" si="180"/>
        <v/>
      </c>
      <c r="AY339" s="36" t="str">
        <f t="shared" si="181"/>
        <v/>
      </c>
      <c r="AZ339" s="55"/>
      <c r="BA339" s="34"/>
      <c r="BB339" s="148"/>
      <c r="BC339" s="34"/>
      <c r="BD339" s="32" t="str">
        <f t="shared" si="182"/>
        <v/>
      </c>
      <c r="BE339" s="34"/>
      <c r="BF339" s="32" t="str">
        <f t="shared" si="183"/>
        <v/>
      </c>
      <c r="BG339" s="34"/>
      <c r="BH339" s="32" t="str">
        <f t="shared" si="184"/>
        <v/>
      </c>
      <c r="BI339" s="34"/>
      <c r="BJ339" s="36" t="str">
        <f t="shared" si="185"/>
        <v/>
      </c>
      <c r="BK339" s="36" t="str">
        <f t="shared" si="186"/>
        <v/>
      </c>
      <c r="BL339" s="36" t="str">
        <f t="shared" si="187"/>
        <v/>
      </c>
      <c r="BM339" s="55"/>
      <c r="BN339" s="36" t="str">
        <f t="shared" si="188"/>
        <v/>
      </c>
      <c r="BO339" s="36" t="str">
        <f t="shared" si="189"/>
        <v/>
      </c>
      <c r="BP339" s="31"/>
      <c r="BQ339" s="38"/>
      <c r="BS339" s="120" t="e">
        <f t="shared" ca="1" si="160"/>
        <v>#REF!</v>
      </c>
      <c r="BT339" s="120" t="e">
        <f t="shared" ca="1" si="161"/>
        <v>#VALUE!</v>
      </c>
    </row>
    <row r="340" spans="1:72" s="10" customFormat="1" ht="25" customHeight="1" x14ac:dyDescent="0.2">
      <c r="A340" s="52" t="str">
        <f>IFERROR(IF(#REF!&lt;&gt;"",A339+1,""),"")</f>
        <v/>
      </c>
      <c r="B340" s="157" t="e">
        <f>CONCATENATE(#REF!,"-",#REF!,"--",F340,"---",#REF!)</f>
        <v>#REF!</v>
      </c>
      <c r="C340" s="157" t="e">
        <f t="shared" ca="1" si="159"/>
        <v>#VALUE!</v>
      </c>
      <c r="D340" s="29"/>
      <c r="E340" s="155" t="e">
        <f t="shared" si="162"/>
        <v>#VALUE!</v>
      </c>
      <c r="F340" s="155" t="e">
        <f t="shared" si="163"/>
        <v>#VALUE!</v>
      </c>
      <c r="G340" s="126"/>
      <c r="H340" s="151" t="e">
        <f ca="1">VLOOKUP(G340,CatProd!B:G,6,FALSE)</f>
        <v>#N/A</v>
      </c>
      <c r="I340" s="127"/>
      <c r="J340" s="175" t="e">
        <f ca="1">VLOOKUP(CONCATENATE(H340,"-",I340),CatProdSpec!H:I,2,FALSE)</f>
        <v>#N/A</v>
      </c>
      <c r="K340" s="51" t="str">
        <f ca="1">IFERROR(IF(OR(D340="",VLOOKUP(D340,CatCostInp!$E$2:$K$88,7,FALSE)=0),"",VLOOKUP(D340,CatCostInp!$E$2:$K$88,7,FALSE)),"")</f>
        <v/>
      </c>
      <c r="L340" s="30"/>
      <c r="M340" s="1" t="str">
        <f ca="1">IF(L340=Setup!$C$10,"Grant",IF(Pharmaceuticals!L340=Setup!$C$11,"Local",IF(Pharmaceuticals!L340=Setup!$C$12,"Other","")))</f>
        <v/>
      </c>
      <c r="N340" s="34"/>
      <c r="O340" s="148"/>
      <c r="P340" s="34"/>
      <c r="Q340" s="36" t="str">
        <f t="shared" si="164"/>
        <v/>
      </c>
      <c r="R340" s="34"/>
      <c r="S340" s="32" t="str">
        <f t="shared" si="165"/>
        <v/>
      </c>
      <c r="T340" s="34"/>
      <c r="U340" s="32" t="str">
        <f t="shared" si="166"/>
        <v/>
      </c>
      <c r="V340" s="34"/>
      <c r="W340" s="36" t="str">
        <f t="shared" si="167"/>
        <v/>
      </c>
      <c r="X340" s="36" t="str">
        <f t="shared" si="168"/>
        <v/>
      </c>
      <c r="Y340" s="36" t="str">
        <f t="shared" si="169"/>
        <v/>
      </c>
      <c r="Z340" s="55"/>
      <c r="AA340" s="37"/>
      <c r="AB340" s="148"/>
      <c r="AC340" s="34"/>
      <c r="AD340" s="32" t="str">
        <f t="shared" si="170"/>
        <v/>
      </c>
      <c r="AE340" s="34"/>
      <c r="AF340" s="32" t="str">
        <f t="shared" si="171"/>
        <v/>
      </c>
      <c r="AG340" s="35"/>
      <c r="AH340" s="32" t="str">
        <f t="shared" si="172"/>
        <v/>
      </c>
      <c r="AI340" s="34"/>
      <c r="AJ340" s="36" t="str">
        <f t="shared" si="173"/>
        <v/>
      </c>
      <c r="AK340" s="36" t="str">
        <f t="shared" si="174"/>
        <v/>
      </c>
      <c r="AL340" s="36" t="str">
        <f t="shared" si="175"/>
        <v/>
      </c>
      <c r="AM340" s="55"/>
      <c r="AN340" s="34"/>
      <c r="AO340" s="148"/>
      <c r="AP340" s="34"/>
      <c r="AQ340" s="32" t="str">
        <f t="shared" si="176"/>
        <v/>
      </c>
      <c r="AR340" s="34"/>
      <c r="AS340" s="32" t="str">
        <f t="shared" si="177"/>
        <v/>
      </c>
      <c r="AT340" s="34"/>
      <c r="AU340" s="32" t="str">
        <f t="shared" si="178"/>
        <v/>
      </c>
      <c r="AV340" s="34"/>
      <c r="AW340" s="36" t="str">
        <f t="shared" si="179"/>
        <v/>
      </c>
      <c r="AX340" s="36" t="str">
        <f t="shared" si="180"/>
        <v/>
      </c>
      <c r="AY340" s="36" t="str">
        <f t="shared" si="181"/>
        <v/>
      </c>
      <c r="AZ340" s="55"/>
      <c r="BA340" s="34"/>
      <c r="BB340" s="148"/>
      <c r="BC340" s="34"/>
      <c r="BD340" s="32" t="str">
        <f t="shared" si="182"/>
        <v/>
      </c>
      <c r="BE340" s="34"/>
      <c r="BF340" s="32" t="str">
        <f t="shared" si="183"/>
        <v/>
      </c>
      <c r="BG340" s="34"/>
      <c r="BH340" s="32" t="str">
        <f t="shared" si="184"/>
        <v/>
      </c>
      <c r="BI340" s="34"/>
      <c r="BJ340" s="36" t="str">
        <f t="shared" si="185"/>
        <v/>
      </c>
      <c r="BK340" s="36" t="str">
        <f t="shared" si="186"/>
        <v/>
      </c>
      <c r="BL340" s="36" t="str">
        <f t="shared" si="187"/>
        <v/>
      </c>
      <c r="BM340" s="55"/>
      <c r="BN340" s="36" t="str">
        <f t="shared" si="188"/>
        <v/>
      </c>
      <c r="BO340" s="36" t="str">
        <f t="shared" si="189"/>
        <v/>
      </c>
      <c r="BP340" s="31"/>
      <c r="BQ340" s="38"/>
      <c r="BS340" s="120" t="e">
        <f t="shared" ca="1" si="160"/>
        <v>#REF!</v>
      </c>
      <c r="BT340" s="120" t="e">
        <f t="shared" ca="1" si="161"/>
        <v>#VALUE!</v>
      </c>
    </row>
    <row r="341" spans="1:72" s="10" customFormat="1" ht="25" customHeight="1" x14ac:dyDescent="0.2">
      <c r="A341" s="52" t="str">
        <f>IFERROR(IF(#REF!&lt;&gt;"",A340+1,""),"")</f>
        <v/>
      </c>
      <c r="B341" s="157" t="e">
        <f>CONCATENATE(#REF!,"-",#REF!,"--",F341,"---",#REF!)</f>
        <v>#REF!</v>
      </c>
      <c r="C341" s="157" t="e">
        <f t="shared" ca="1" si="159"/>
        <v>#VALUE!</v>
      </c>
      <c r="D341" s="29"/>
      <c r="E341" s="155" t="e">
        <f t="shared" si="162"/>
        <v>#VALUE!</v>
      </c>
      <c r="F341" s="155" t="e">
        <f t="shared" si="163"/>
        <v>#VALUE!</v>
      </c>
      <c r="G341" s="126"/>
      <c r="H341" s="151" t="e">
        <f ca="1">VLOOKUP(G341,CatProd!B:G,6,FALSE)</f>
        <v>#N/A</v>
      </c>
      <c r="I341" s="127"/>
      <c r="J341" s="175" t="e">
        <f ca="1">VLOOKUP(CONCATENATE(H341,"-",I341),CatProdSpec!H:I,2,FALSE)</f>
        <v>#N/A</v>
      </c>
      <c r="K341" s="51" t="str">
        <f ca="1">IFERROR(IF(OR(D341="",VLOOKUP(D341,CatCostInp!$E$2:$K$88,7,FALSE)=0),"",VLOOKUP(D341,CatCostInp!$E$2:$K$88,7,FALSE)),"")</f>
        <v/>
      </c>
      <c r="L341" s="30"/>
      <c r="M341" s="1" t="str">
        <f ca="1">IF(L341=Setup!$C$10,"Grant",IF(Pharmaceuticals!L341=Setup!$C$11,"Local",IF(Pharmaceuticals!L341=Setup!$C$12,"Other","")))</f>
        <v/>
      </c>
      <c r="N341" s="34"/>
      <c r="O341" s="148"/>
      <c r="P341" s="34"/>
      <c r="Q341" s="36" t="str">
        <f t="shared" si="164"/>
        <v/>
      </c>
      <c r="R341" s="34"/>
      <c r="S341" s="32" t="str">
        <f t="shared" si="165"/>
        <v/>
      </c>
      <c r="T341" s="34"/>
      <c r="U341" s="32" t="str">
        <f t="shared" si="166"/>
        <v/>
      </c>
      <c r="V341" s="34"/>
      <c r="W341" s="36" t="str">
        <f t="shared" si="167"/>
        <v/>
      </c>
      <c r="X341" s="36" t="str">
        <f t="shared" si="168"/>
        <v/>
      </c>
      <c r="Y341" s="36" t="str">
        <f t="shared" si="169"/>
        <v/>
      </c>
      <c r="Z341" s="55"/>
      <c r="AA341" s="37"/>
      <c r="AB341" s="148"/>
      <c r="AC341" s="34"/>
      <c r="AD341" s="32" t="str">
        <f t="shared" si="170"/>
        <v/>
      </c>
      <c r="AE341" s="34"/>
      <c r="AF341" s="32" t="str">
        <f t="shared" si="171"/>
        <v/>
      </c>
      <c r="AG341" s="35"/>
      <c r="AH341" s="32" t="str">
        <f t="shared" si="172"/>
        <v/>
      </c>
      <c r="AI341" s="34"/>
      <c r="AJ341" s="36" t="str">
        <f t="shared" si="173"/>
        <v/>
      </c>
      <c r="AK341" s="36" t="str">
        <f t="shared" si="174"/>
        <v/>
      </c>
      <c r="AL341" s="36" t="str">
        <f t="shared" si="175"/>
        <v/>
      </c>
      <c r="AM341" s="55"/>
      <c r="AN341" s="34"/>
      <c r="AO341" s="148"/>
      <c r="AP341" s="34"/>
      <c r="AQ341" s="32" t="str">
        <f t="shared" si="176"/>
        <v/>
      </c>
      <c r="AR341" s="34"/>
      <c r="AS341" s="32" t="str">
        <f t="shared" si="177"/>
        <v/>
      </c>
      <c r="AT341" s="34"/>
      <c r="AU341" s="32" t="str">
        <f t="shared" si="178"/>
        <v/>
      </c>
      <c r="AV341" s="34"/>
      <c r="AW341" s="36" t="str">
        <f t="shared" si="179"/>
        <v/>
      </c>
      <c r="AX341" s="36" t="str">
        <f t="shared" si="180"/>
        <v/>
      </c>
      <c r="AY341" s="36" t="str">
        <f t="shared" si="181"/>
        <v/>
      </c>
      <c r="AZ341" s="55"/>
      <c r="BA341" s="34"/>
      <c r="BB341" s="148"/>
      <c r="BC341" s="34"/>
      <c r="BD341" s="32" t="str">
        <f t="shared" si="182"/>
        <v/>
      </c>
      <c r="BE341" s="34"/>
      <c r="BF341" s="32" t="str">
        <f t="shared" si="183"/>
        <v/>
      </c>
      <c r="BG341" s="34"/>
      <c r="BH341" s="32" t="str">
        <f t="shared" si="184"/>
        <v/>
      </c>
      <c r="BI341" s="34"/>
      <c r="BJ341" s="36" t="str">
        <f t="shared" si="185"/>
        <v/>
      </c>
      <c r="BK341" s="36" t="str">
        <f t="shared" si="186"/>
        <v/>
      </c>
      <c r="BL341" s="36" t="str">
        <f t="shared" si="187"/>
        <v/>
      </c>
      <c r="BM341" s="55"/>
      <c r="BN341" s="36" t="str">
        <f t="shared" si="188"/>
        <v/>
      </c>
      <c r="BO341" s="36" t="str">
        <f t="shared" si="189"/>
        <v/>
      </c>
      <c r="BP341" s="31"/>
      <c r="BQ341" s="38"/>
      <c r="BS341" s="120" t="e">
        <f t="shared" ca="1" si="160"/>
        <v>#REF!</v>
      </c>
      <c r="BT341" s="120" t="e">
        <f t="shared" ca="1" si="161"/>
        <v>#VALUE!</v>
      </c>
    </row>
    <row r="342" spans="1:72" s="10" customFormat="1" ht="25" customHeight="1" x14ac:dyDescent="0.2">
      <c r="A342" s="52" t="str">
        <f>IFERROR(IF(#REF!&lt;&gt;"",A341+1,""),"")</f>
        <v/>
      </c>
      <c r="B342" s="157" t="e">
        <f>CONCATENATE(#REF!,"-",#REF!,"--",F342,"---",#REF!)</f>
        <v>#REF!</v>
      </c>
      <c r="C342" s="157" t="e">
        <f t="shared" ca="1" si="159"/>
        <v>#VALUE!</v>
      </c>
      <c r="D342" s="29"/>
      <c r="E342" s="155" t="e">
        <f t="shared" si="162"/>
        <v>#VALUE!</v>
      </c>
      <c r="F342" s="155" t="e">
        <f t="shared" si="163"/>
        <v>#VALUE!</v>
      </c>
      <c r="G342" s="126"/>
      <c r="H342" s="151" t="e">
        <f ca="1">VLOOKUP(G342,CatProd!B:G,6,FALSE)</f>
        <v>#N/A</v>
      </c>
      <c r="I342" s="127"/>
      <c r="J342" s="175" t="e">
        <f ca="1">VLOOKUP(CONCATENATE(H342,"-",I342),CatProdSpec!H:I,2,FALSE)</f>
        <v>#N/A</v>
      </c>
      <c r="K342" s="51" t="str">
        <f ca="1">IFERROR(IF(OR(D342="",VLOOKUP(D342,CatCostInp!$E$2:$K$88,7,FALSE)=0),"",VLOOKUP(D342,CatCostInp!$E$2:$K$88,7,FALSE)),"")</f>
        <v/>
      </c>
      <c r="L342" s="30"/>
      <c r="M342" s="1" t="str">
        <f ca="1">IF(L342=Setup!$C$10,"Grant",IF(Pharmaceuticals!L342=Setup!$C$11,"Local",IF(Pharmaceuticals!L342=Setup!$C$12,"Other","")))</f>
        <v/>
      </c>
      <c r="N342" s="34"/>
      <c r="O342" s="148"/>
      <c r="P342" s="34"/>
      <c r="Q342" s="36" t="str">
        <f t="shared" si="164"/>
        <v/>
      </c>
      <c r="R342" s="34"/>
      <c r="S342" s="32" t="str">
        <f t="shared" si="165"/>
        <v/>
      </c>
      <c r="T342" s="34"/>
      <c r="U342" s="32" t="str">
        <f t="shared" si="166"/>
        <v/>
      </c>
      <c r="V342" s="34"/>
      <c r="W342" s="36" t="str">
        <f t="shared" si="167"/>
        <v/>
      </c>
      <c r="X342" s="36" t="str">
        <f t="shared" si="168"/>
        <v/>
      </c>
      <c r="Y342" s="36" t="str">
        <f t="shared" si="169"/>
        <v/>
      </c>
      <c r="Z342" s="55"/>
      <c r="AA342" s="37"/>
      <c r="AB342" s="148"/>
      <c r="AC342" s="34"/>
      <c r="AD342" s="32" t="str">
        <f t="shared" si="170"/>
        <v/>
      </c>
      <c r="AE342" s="34"/>
      <c r="AF342" s="32" t="str">
        <f t="shared" si="171"/>
        <v/>
      </c>
      <c r="AG342" s="35"/>
      <c r="AH342" s="32" t="str">
        <f t="shared" si="172"/>
        <v/>
      </c>
      <c r="AI342" s="34"/>
      <c r="AJ342" s="36" t="str">
        <f t="shared" si="173"/>
        <v/>
      </c>
      <c r="AK342" s="36" t="str">
        <f t="shared" si="174"/>
        <v/>
      </c>
      <c r="AL342" s="36" t="str">
        <f t="shared" si="175"/>
        <v/>
      </c>
      <c r="AM342" s="55"/>
      <c r="AN342" s="34"/>
      <c r="AO342" s="148"/>
      <c r="AP342" s="34"/>
      <c r="AQ342" s="32" t="str">
        <f t="shared" si="176"/>
        <v/>
      </c>
      <c r="AR342" s="34"/>
      <c r="AS342" s="32" t="str">
        <f t="shared" si="177"/>
        <v/>
      </c>
      <c r="AT342" s="34"/>
      <c r="AU342" s="32" t="str">
        <f t="shared" si="178"/>
        <v/>
      </c>
      <c r="AV342" s="34"/>
      <c r="AW342" s="36" t="str">
        <f t="shared" si="179"/>
        <v/>
      </c>
      <c r="AX342" s="36" t="str">
        <f t="shared" si="180"/>
        <v/>
      </c>
      <c r="AY342" s="36" t="str">
        <f t="shared" si="181"/>
        <v/>
      </c>
      <c r="AZ342" s="55"/>
      <c r="BA342" s="34"/>
      <c r="BB342" s="148"/>
      <c r="BC342" s="34"/>
      <c r="BD342" s="32" t="str">
        <f t="shared" si="182"/>
        <v/>
      </c>
      <c r="BE342" s="34"/>
      <c r="BF342" s="32" t="str">
        <f t="shared" si="183"/>
        <v/>
      </c>
      <c r="BG342" s="34"/>
      <c r="BH342" s="32" t="str">
        <f t="shared" si="184"/>
        <v/>
      </c>
      <c r="BI342" s="34"/>
      <c r="BJ342" s="36" t="str">
        <f t="shared" si="185"/>
        <v/>
      </c>
      <c r="BK342" s="36" t="str">
        <f t="shared" si="186"/>
        <v/>
      </c>
      <c r="BL342" s="36" t="str">
        <f t="shared" si="187"/>
        <v/>
      </c>
      <c r="BM342" s="55"/>
      <c r="BN342" s="36" t="str">
        <f t="shared" si="188"/>
        <v/>
      </c>
      <c r="BO342" s="36" t="str">
        <f t="shared" si="189"/>
        <v/>
      </c>
      <c r="BP342" s="31"/>
      <c r="BQ342" s="38"/>
      <c r="BS342" s="120" t="e">
        <f t="shared" ca="1" si="160"/>
        <v>#REF!</v>
      </c>
      <c r="BT342" s="120" t="e">
        <f t="shared" ca="1" si="161"/>
        <v>#VALUE!</v>
      </c>
    </row>
    <row r="343" spans="1:72" s="10" customFormat="1" ht="25" customHeight="1" x14ac:dyDescent="0.2">
      <c r="A343" s="52" t="str">
        <f>IFERROR(IF(#REF!&lt;&gt;"",A342+1,""),"")</f>
        <v/>
      </c>
      <c r="B343" s="157" t="e">
        <f>CONCATENATE(#REF!,"-",#REF!,"--",F343,"---",#REF!)</f>
        <v>#REF!</v>
      </c>
      <c r="C343" s="157" t="e">
        <f t="shared" ca="1" si="159"/>
        <v>#VALUE!</v>
      </c>
      <c r="D343" s="29"/>
      <c r="E343" s="155" t="e">
        <f t="shared" si="162"/>
        <v>#VALUE!</v>
      </c>
      <c r="F343" s="155" t="e">
        <f t="shared" si="163"/>
        <v>#VALUE!</v>
      </c>
      <c r="G343" s="126"/>
      <c r="H343" s="151" t="e">
        <f ca="1">VLOOKUP(G343,CatProd!B:G,6,FALSE)</f>
        <v>#N/A</v>
      </c>
      <c r="I343" s="127"/>
      <c r="J343" s="175" t="e">
        <f ca="1">VLOOKUP(CONCATENATE(H343,"-",I343),CatProdSpec!H:I,2,FALSE)</f>
        <v>#N/A</v>
      </c>
      <c r="K343" s="51" t="str">
        <f ca="1">IFERROR(IF(OR(D343="",VLOOKUP(D343,CatCostInp!$E$2:$K$88,7,FALSE)=0),"",VLOOKUP(D343,CatCostInp!$E$2:$K$88,7,FALSE)),"")</f>
        <v/>
      </c>
      <c r="L343" s="30"/>
      <c r="M343" s="1" t="str">
        <f ca="1">IF(L343=Setup!$C$10,"Grant",IF(Pharmaceuticals!L343=Setup!$C$11,"Local",IF(Pharmaceuticals!L343=Setup!$C$12,"Other","")))</f>
        <v/>
      </c>
      <c r="N343" s="34"/>
      <c r="O343" s="148"/>
      <c r="P343" s="34"/>
      <c r="Q343" s="36" t="str">
        <f t="shared" si="164"/>
        <v/>
      </c>
      <c r="R343" s="34"/>
      <c r="S343" s="32" t="str">
        <f t="shared" si="165"/>
        <v/>
      </c>
      <c r="T343" s="34"/>
      <c r="U343" s="32" t="str">
        <f t="shared" si="166"/>
        <v/>
      </c>
      <c r="V343" s="34"/>
      <c r="W343" s="36" t="str">
        <f t="shared" si="167"/>
        <v/>
      </c>
      <c r="X343" s="36" t="str">
        <f t="shared" si="168"/>
        <v/>
      </c>
      <c r="Y343" s="36" t="str">
        <f t="shared" si="169"/>
        <v/>
      </c>
      <c r="Z343" s="55"/>
      <c r="AA343" s="37"/>
      <c r="AB343" s="148"/>
      <c r="AC343" s="34"/>
      <c r="AD343" s="32" t="str">
        <f t="shared" si="170"/>
        <v/>
      </c>
      <c r="AE343" s="34"/>
      <c r="AF343" s="32" t="str">
        <f t="shared" si="171"/>
        <v/>
      </c>
      <c r="AG343" s="35"/>
      <c r="AH343" s="32" t="str">
        <f t="shared" si="172"/>
        <v/>
      </c>
      <c r="AI343" s="34"/>
      <c r="AJ343" s="36" t="str">
        <f t="shared" si="173"/>
        <v/>
      </c>
      <c r="AK343" s="36" t="str">
        <f t="shared" si="174"/>
        <v/>
      </c>
      <c r="AL343" s="36" t="str">
        <f t="shared" si="175"/>
        <v/>
      </c>
      <c r="AM343" s="55"/>
      <c r="AN343" s="34"/>
      <c r="AO343" s="148"/>
      <c r="AP343" s="34"/>
      <c r="AQ343" s="32" t="str">
        <f t="shared" si="176"/>
        <v/>
      </c>
      <c r="AR343" s="34"/>
      <c r="AS343" s="32" t="str">
        <f t="shared" si="177"/>
        <v/>
      </c>
      <c r="AT343" s="34"/>
      <c r="AU343" s="32" t="str">
        <f t="shared" si="178"/>
        <v/>
      </c>
      <c r="AV343" s="34"/>
      <c r="AW343" s="36" t="str">
        <f t="shared" si="179"/>
        <v/>
      </c>
      <c r="AX343" s="36" t="str">
        <f t="shared" si="180"/>
        <v/>
      </c>
      <c r="AY343" s="36" t="str">
        <f t="shared" si="181"/>
        <v/>
      </c>
      <c r="AZ343" s="55"/>
      <c r="BA343" s="34"/>
      <c r="BB343" s="148"/>
      <c r="BC343" s="34"/>
      <c r="BD343" s="32" t="str">
        <f t="shared" si="182"/>
        <v/>
      </c>
      <c r="BE343" s="34"/>
      <c r="BF343" s="32" t="str">
        <f t="shared" si="183"/>
        <v/>
      </c>
      <c r="BG343" s="34"/>
      <c r="BH343" s="32" t="str">
        <f t="shared" si="184"/>
        <v/>
      </c>
      <c r="BI343" s="34"/>
      <c r="BJ343" s="36" t="str">
        <f t="shared" si="185"/>
        <v/>
      </c>
      <c r="BK343" s="36" t="str">
        <f t="shared" si="186"/>
        <v/>
      </c>
      <c r="BL343" s="36" t="str">
        <f t="shared" si="187"/>
        <v/>
      </c>
      <c r="BM343" s="55"/>
      <c r="BN343" s="36" t="str">
        <f t="shared" si="188"/>
        <v/>
      </c>
      <c r="BO343" s="36" t="str">
        <f t="shared" si="189"/>
        <v/>
      </c>
      <c r="BP343" s="31"/>
      <c r="BQ343" s="38"/>
      <c r="BS343" s="120" t="e">
        <f t="shared" ca="1" si="160"/>
        <v>#REF!</v>
      </c>
      <c r="BT343" s="120" t="e">
        <f t="shared" ca="1" si="161"/>
        <v>#VALUE!</v>
      </c>
    </row>
    <row r="344" spans="1:72" s="10" customFormat="1" ht="25" customHeight="1" x14ac:dyDescent="0.2">
      <c r="A344" s="52" t="str">
        <f>IFERROR(IF(#REF!&lt;&gt;"",A343+1,""),"")</f>
        <v/>
      </c>
      <c r="B344" s="157" t="e">
        <f>CONCATENATE(#REF!,"-",#REF!,"--",F344,"---",#REF!)</f>
        <v>#REF!</v>
      </c>
      <c r="C344" s="157" t="e">
        <f t="shared" ca="1" si="159"/>
        <v>#VALUE!</v>
      </c>
      <c r="D344" s="29"/>
      <c r="E344" s="155" t="e">
        <f t="shared" si="162"/>
        <v>#VALUE!</v>
      </c>
      <c r="F344" s="155" t="e">
        <f t="shared" si="163"/>
        <v>#VALUE!</v>
      </c>
      <c r="G344" s="126"/>
      <c r="H344" s="151" t="e">
        <f ca="1">VLOOKUP(G344,CatProd!B:G,6,FALSE)</f>
        <v>#N/A</v>
      </c>
      <c r="I344" s="127"/>
      <c r="J344" s="175" t="e">
        <f ca="1">VLOOKUP(CONCATENATE(H344,"-",I344),CatProdSpec!H:I,2,FALSE)</f>
        <v>#N/A</v>
      </c>
      <c r="K344" s="51" t="str">
        <f ca="1">IFERROR(IF(OR(D344="",VLOOKUP(D344,CatCostInp!$E$2:$K$88,7,FALSE)=0),"",VLOOKUP(D344,CatCostInp!$E$2:$K$88,7,FALSE)),"")</f>
        <v/>
      </c>
      <c r="L344" s="30"/>
      <c r="M344" s="1" t="str">
        <f ca="1">IF(L344=Setup!$C$10,"Grant",IF(Pharmaceuticals!L344=Setup!$C$11,"Local",IF(Pharmaceuticals!L344=Setup!$C$12,"Other","")))</f>
        <v/>
      </c>
      <c r="N344" s="34"/>
      <c r="O344" s="148"/>
      <c r="P344" s="34"/>
      <c r="Q344" s="36" t="str">
        <f t="shared" si="164"/>
        <v/>
      </c>
      <c r="R344" s="34"/>
      <c r="S344" s="32" t="str">
        <f t="shared" si="165"/>
        <v/>
      </c>
      <c r="T344" s="34"/>
      <c r="U344" s="32" t="str">
        <f t="shared" si="166"/>
        <v/>
      </c>
      <c r="V344" s="34"/>
      <c r="W344" s="36" t="str">
        <f t="shared" si="167"/>
        <v/>
      </c>
      <c r="X344" s="36" t="str">
        <f t="shared" si="168"/>
        <v/>
      </c>
      <c r="Y344" s="36" t="str">
        <f t="shared" si="169"/>
        <v/>
      </c>
      <c r="Z344" s="55"/>
      <c r="AA344" s="37"/>
      <c r="AB344" s="148"/>
      <c r="AC344" s="34"/>
      <c r="AD344" s="32" t="str">
        <f t="shared" si="170"/>
        <v/>
      </c>
      <c r="AE344" s="34"/>
      <c r="AF344" s="32" t="str">
        <f t="shared" si="171"/>
        <v/>
      </c>
      <c r="AG344" s="35"/>
      <c r="AH344" s="32" t="str">
        <f t="shared" si="172"/>
        <v/>
      </c>
      <c r="AI344" s="34"/>
      <c r="AJ344" s="36" t="str">
        <f t="shared" si="173"/>
        <v/>
      </c>
      <c r="AK344" s="36" t="str">
        <f t="shared" si="174"/>
        <v/>
      </c>
      <c r="AL344" s="36" t="str">
        <f t="shared" si="175"/>
        <v/>
      </c>
      <c r="AM344" s="55"/>
      <c r="AN344" s="34"/>
      <c r="AO344" s="148"/>
      <c r="AP344" s="34"/>
      <c r="AQ344" s="32" t="str">
        <f t="shared" si="176"/>
        <v/>
      </c>
      <c r="AR344" s="34"/>
      <c r="AS344" s="32" t="str">
        <f t="shared" si="177"/>
        <v/>
      </c>
      <c r="AT344" s="34"/>
      <c r="AU344" s="32" t="str">
        <f t="shared" si="178"/>
        <v/>
      </c>
      <c r="AV344" s="34"/>
      <c r="AW344" s="36" t="str">
        <f t="shared" si="179"/>
        <v/>
      </c>
      <c r="AX344" s="36" t="str">
        <f t="shared" si="180"/>
        <v/>
      </c>
      <c r="AY344" s="36" t="str">
        <f t="shared" si="181"/>
        <v/>
      </c>
      <c r="AZ344" s="55"/>
      <c r="BA344" s="34"/>
      <c r="BB344" s="148"/>
      <c r="BC344" s="34"/>
      <c r="BD344" s="32" t="str">
        <f t="shared" si="182"/>
        <v/>
      </c>
      <c r="BE344" s="34"/>
      <c r="BF344" s="32" t="str">
        <f t="shared" si="183"/>
        <v/>
      </c>
      <c r="BG344" s="34"/>
      <c r="BH344" s="32" t="str">
        <f t="shared" si="184"/>
        <v/>
      </c>
      <c r="BI344" s="34"/>
      <c r="BJ344" s="36" t="str">
        <f t="shared" si="185"/>
        <v/>
      </c>
      <c r="BK344" s="36" t="str">
        <f t="shared" si="186"/>
        <v/>
      </c>
      <c r="BL344" s="36" t="str">
        <f t="shared" si="187"/>
        <v/>
      </c>
      <c r="BM344" s="55"/>
      <c r="BN344" s="36" t="str">
        <f t="shared" si="188"/>
        <v/>
      </c>
      <c r="BO344" s="36" t="str">
        <f t="shared" si="189"/>
        <v/>
      </c>
      <c r="BP344" s="31"/>
      <c r="BQ344" s="38"/>
      <c r="BS344" s="120" t="e">
        <f t="shared" ca="1" si="160"/>
        <v>#REF!</v>
      </c>
      <c r="BT344" s="120" t="e">
        <f t="shared" ca="1" si="161"/>
        <v>#VALUE!</v>
      </c>
    </row>
    <row r="345" spans="1:72" s="10" customFormat="1" ht="25" customHeight="1" x14ac:dyDescent="0.2">
      <c r="A345" s="52" t="str">
        <f>IFERROR(IF(#REF!&lt;&gt;"",A344+1,""),"")</f>
        <v/>
      </c>
      <c r="B345" s="157" t="e">
        <f>CONCATENATE(#REF!,"-",#REF!,"--",F345,"---",#REF!)</f>
        <v>#REF!</v>
      </c>
      <c r="C345" s="157" t="e">
        <f t="shared" ca="1" si="159"/>
        <v>#VALUE!</v>
      </c>
      <c r="D345" s="29"/>
      <c r="E345" s="155" t="e">
        <f t="shared" si="162"/>
        <v>#VALUE!</v>
      </c>
      <c r="F345" s="155" t="e">
        <f t="shared" si="163"/>
        <v>#VALUE!</v>
      </c>
      <c r="G345" s="126"/>
      <c r="H345" s="151" t="e">
        <f ca="1">VLOOKUP(G345,CatProd!B:G,6,FALSE)</f>
        <v>#N/A</v>
      </c>
      <c r="I345" s="127"/>
      <c r="J345" s="175" t="e">
        <f ca="1">VLOOKUP(CONCATENATE(H345,"-",I345),CatProdSpec!H:I,2,FALSE)</f>
        <v>#N/A</v>
      </c>
      <c r="K345" s="51" t="str">
        <f ca="1">IFERROR(IF(OR(D345="",VLOOKUP(D345,CatCostInp!$E$2:$K$88,7,FALSE)=0),"",VLOOKUP(D345,CatCostInp!$E$2:$K$88,7,FALSE)),"")</f>
        <v/>
      </c>
      <c r="L345" s="30"/>
      <c r="M345" s="1" t="str">
        <f ca="1">IF(L345=Setup!$C$10,"Grant",IF(Pharmaceuticals!L345=Setup!$C$11,"Local",IF(Pharmaceuticals!L345=Setup!$C$12,"Other","")))</f>
        <v/>
      </c>
      <c r="N345" s="34"/>
      <c r="O345" s="148"/>
      <c r="P345" s="34"/>
      <c r="Q345" s="36" t="str">
        <f t="shared" si="164"/>
        <v/>
      </c>
      <c r="R345" s="34"/>
      <c r="S345" s="32" t="str">
        <f t="shared" si="165"/>
        <v/>
      </c>
      <c r="T345" s="34"/>
      <c r="U345" s="32" t="str">
        <f t="shared" si="166"/>
        <v/>
      </c>
      <c r="V345" s="34"/>
      <c r="W345" s="36" t="str">
        <f t="shared" si="167"/>
        <v/>
      </c>
      <c r="X345" s="36" t="str">
        <f t="shared" si="168"/>
        <v/>
      </c>
      <c r="Y345" s="36" t="str">
        <f t="shared" si="169"/>
        <v/>
      </c>
      <c r="Z345" s="55"/>
      <c r="AA345" s="37"/>
      <c r="AB345" s="148"/>
      <c r="AC345" s="34"/>
      <c r="AD345" s="32" t="str">
        <f t="shared" si="170"/>
        <v/>
      </c>
      <c r="AE345" s="34"/>
      <c r="AF345" s="32" t="str">
        <f t="shared" si="171"/>
        <v/>
      </c>
      <c r="AG345" s="35"/>
      <c r="AH345" s="32" t="str">
        <f t="shared" si="172"/>
        <v/>
      </c>
      <c r="AI345" s="34"/>
      <c r="AJ345" s="36" t="str">
        <f t="shared" si="173"/>
        <v/>
      </c>
      <c r="AK345" s="36" t="str">
        <f t="shared" si="174"/>
        <v/>
      </c>
      <c r="AL345" s="36" t="str">
        <f t="shared" si="175"/>
        <v/>
      </c>
      <c r="AM345" s="55"/>
      <c r="AN345" s="34"/>
      <c r="AO345" s="148"/>
      <c r="AP345" s="34"/>
      <c r="AQ345" s="32" t="str">
        <f t="shared" si="176"/>
        <v/>
      </c>
      <c r="AR345" s="34"/>
      <c r="AS345" s="32" t="str">
        <f t="shared" si="177"/>
        <v/>
      </c>
      <c r="AT345" s="34"/>
      <c r="AU345" s="32" t="str">
        <f t="shared" si="178"/>
        <v/>
      </c>
      <c r="AV345" s="34"/>
      <c r="AW345" s="36" t="str">
        <f t="shared" si="179"/>
        <v/>
      </c>
      <c r="AX345" s="36" t="str">
        <f t="shared" si="180"/>
        <v/>
      </c>
      <c r="AY345" s="36" t="str">
        <f t="shared" si="181"/>
        <v/>
      </c>
      <c r="AZ345" s="55"/>
      <c r="BA345" s="34"/>
      <c r="BB345" s="148"/>
      <c r="BC345" s="34"/>
      <c r="BD345" s="32" t="str">
        <f t="shared" si="182"/>
        <v/>
      </c>
      <c r="BE345" s="34"/>
      <c r="BF345" s="32" t="str">
        <f t="shared" si="183"/>
        <v/>
      </c>
      <c r="BG345" s="34"/>
      <c r="BH345" s="32" t="str">
        <f t="shared" si="184"/>
        <v/>
      </c>
      <c r="BI345" s="34"/>
      <c r="BJ345" s="36" t="str">
        <f t="shared" si="185"/>
        <v/>
      </c>
      <c r="BK345" s="36" t="str">
        <f t="shared" si="186"/>
        <v/>
      </c>
      <c r="BL345" s="36" t="str">
        <f t="shared" si="187"/>
        <v/>
      </c>
      <c r="BM345" s="55"/>
      <c r="BN345" s="36" t="str">
        <f t="shared" si="188"/>
        <v/>
      </c>
      <c r="BO345" s="36" t="str">
        <f t="shared" si="189"/>
        <v/>
      </c>
      <c r="BP345" s="31"/>
      <c r="BQ345" s="38"/>
      <c r="BS345" s="120" t="e">
        <f t="shared" ca="1" si="160"/>
        <v>#REF!</v>
      </c>
      <c r="BT345" s="120" t="e">
        <f t="shared" ca="1" si="161"/>
        <v>#VALUE!</v>
      </c>
    </row>
    <row r="346" spans="1:72" s="10" customFormat="1" ht="25" customHeight="1" x14ac:dyDescent="0.2">
      <c r="A346" s="52" t="str">
        <f>IFERROR(IF(#REF!&lt;&gt;"",A345+1,""),"")</f>
        <v/>
      </c>
      <c r="B346" s="157" t="e">
        <f>CONCATENATE(#REF!,"-",#REF!,"--",F346,"---",#REF!)</f>
        <v>#REF!</v>
      </c>
      <c r="C346" s="157" t="e">
        <f t="shared" ca="1" si="159"/>
        <v>#VALUE!</v>
      </c>
      <c r="D346" s="29"/>
      <c r="E346" s="155" t="e">
        <f t="shared" si="162"/>
        <v>#VALUE!</v>
      </c>
      <c r="F346" s="155" t="e">
        <f t="shared" si="163"/>
        <v>#VALUE!</v>
      </c>
      <c r="G346" s="126"/>
      <c r="H346" s="151" t="e">
        <f ca="1">VLOOKUP(G346,CatProd!B:G,6,FALSE)</f>
        <v>#N/A</v>
      </c>
      <c r="I346" s="127"/>
      <c r="J346" s="175" t="e">
        <f ca="1">VLOOKUP(CONCATENATE(H346,"-",I346),CatProdSpec!H:I,2,FALSE)</f>
        <v>#N/A</v>
      </c>
      <c r="K346" s="51" t="str">
        <f ca="1">IFERROR(IF(OR(D346="",VLOOKUP(D346,CatCostInp!$E$2:$K$88,7,FALSE)=0),"",VLOOKUP(D346,CatCostInp!$E$2:$K$88,7,FALSE)),"")</f>
        <v/>
      </c>
      <c r="L346" s="30"/>
      <c r="M346" s="1" t="str">
        <f ca="1">IF(L346=Setup!$C$10,"Grant",IF(Pharmaceuticals!L346=Setup!$C$11,"Local",IF(Pharmaceuticals!L346=Setup!$C$12,"Other","")))</f>
        <v/>
      </c>
      <c r="N346" s="34"/>
      <c r="O346" s="148"/>
      <c r="P346" s="34"/>
      <c r="Q346" s="36" t="str">
        <f t="shared" si="164"/>
        <v/>
      </c>
      <c r="R346" s="34"/>
      <c r="S346" s="32" t="str">
        <f t="shared" si="165"/>
        <v/>
      </c>
      <c r="T346" s="34"/>
      <c r="U346" s="32" t="str">
        <f t="shared" si="166"/>
        <v/>
      </c>
      <c r="V346" s="34"/>
      <c r="W346" s="36" t="str">
        <f t="shared" si="167"/>
        <v/>
      </c>
      <c r="X346" s="36" t="str">
        <f t="shared" si="168"/>
        <v/>
      </c>
      <c r="Y346" s="36" t="str">
        <f t="shared" si="169"/>
        <v/>
      </c>
      <c r="Z346" s="55"/>
      <c r="AA346" s="37"/>
      <c r="AB346" s="148"/>
      <c r="AC346" s="34"/>
      <c r="AD346" s="32" t="str">
        <f t="shared" si="170"/>
        <v/>
      </c>
      <c r="AE346" s="34"/>
      <c r="AF346" s="32" t="str">
        <f t="shared" si="171"/>
        <v/>
      </c>
      <c r="AG346" s="35"/>
      <c r="AH346" s="32" t="str">
        <f t="shared" si="172"/>
        <v/>
      </c>
      <c r="AI346" s="34"/>
      <c r="AJ346" s="36" t="str">
        <f t="shared" si="173"/>
        <v/>
      </c>
      <c r="AK346" s="36" t="str">
        <f t="shared" si="174"/>
        <v/>
      </c>
      <c r="AL346" s="36" t="str">
        <f t="shared" si="175"/>
        <v/>
      </c>
      <c r="AM346" s="55"/>
      <c r="AN346" s="34"/>
      <c r="AO346" s="148"/>
      <c r="AP346" s="34"/>
      <c r="AQ346" s="32" t="str">
        <f t="shared" si="176"/>
        <v/>
      </c>
      <c r="AR346" s="34"/>
      <c r="AS346" s="32" t="str">
        <f t="shared" si="177"/>
        <v/>
      </c>
      <c r="AT346" s="34"/>
      <c r="AU346" s="32" t="str">
        <f t="shared" si="178"/>
        <v/>
      </c>
      <c r="AV346" s="34"/>
      <c r="AW346" s="36" t="str">
        <f t="shared" si="179"/>
        <v/>
      </c>
      <c r="AX346" s="36" t="str">
        <f t="shared" si="180"/>
        <v/>
      </c>
      <c r="AY346" s="36" t="str">
        <f t="shared" si="181"/>
        <v/>
      </c>
      <c r="AZ346" s="55"/>
      <c r="BA346" s="34"/>
      <c r="BB346" s="148"/>
      <c r="BC346" s="34"/>
      <c r="BD346" s="32" t="str">
        <f t="shared" si="182"/>
        <v/>
      </c>
      <c r="BE346" s="34"/>
      <c r="BF346" s="32" t="str">
        <f t="shared" si="183"/>
        <v/>
      </c>
      <c r="BG346" s="34"/>
      <c r="BH346" s="32" t="str">
        <f t="shared" si="184"/>
        <v/>
      </c>
      <c r="BI346" s="34"/>
      <c r="BJ346" s="36" t="str">
        <f t="shared" si="185"/>
        <v/>
      </c>
      <c r="BK346" s="36" t="str">
        <f t="shared" si="186"/>
        <v/>
      </c>
      <c r="BL346" s="36" t="str">
        <f t="shared" si="187"/>
        <v/>
      </c>
      <c r="BM346" s="55"/>
      <c r="BN346" s="36" t="str">
        <f t="shared" si="188"/>
        <v/>
      </c>
      <c r="BO346" s="36" t="str">
        <f t="shared" si="189"/>
        <v/>
      </c>
      <c r="BP346" s="31"/>
      <c r="BQ346" s="38"/>
      <c r="BS346" s="120" t="e">
        <f t="shared" ca="1" si="160"/>
        <v>#REF!</v>
      </c>
      <c r="BT346" s="120" t="e">
        <f t="shared" ca="1" si="161"/>
        <v>#VALUE!</v>
      </c>
    </row>
    <row r="347" spans="1:72" s="10" customFormat="1" ht="25" customHeight="1" x14ac:dyDescent="0.2">
      <c r="A347" s="52" t="str">
        <f>IFERROR(IF(#REF!&lt;&gt;"",A346+1,""),"")</f>
        <v/>
      </c>
      <c r="B347" s="157" t="e">
        <f>CONCATENATE(#REF!,"-",#REF!,"--",F347,"---",#REF!)</f>
        <v>#REF!</v>
      </c>
      <c r="C347" s="157" t="e">
        <f t="shared" ca="1" si="159"/>
        <v>#VALUE!</v>
      </c>
      <c r="D347" s="29"/>
      <c r="E347" s="155" t="e">
        <f t="shared" si="162"/>
        <v>#VALUE!</v>
      </c>
      <c r="F347" s="155" t="e">
        <f t="shared" si="163"/>
        <v>#VALUE!</v>
      </c>
      <c r="G347" s="126"/>
      <c r="H347" s="151" t="e">
        <f ca="1">VLOOKUP(G347,CatProd!B:G,6,FALSE)</f>
        <v>#N/A</v>
      </c>
      <c r="I347" s="127"/>
      <c r="J347" s="175" t="e">
        <f ca="1">VLOOKUP(CONCATENATE(H347,"-",I347),CatProdSpec!H:I,2,FALSE)</f>
        <v>#N/A</v>
      </c>
      <c r="K347" s="51" t="str">
        <f ca="1">IFERROR(IF(OR(D347="",VLOOKUP(D347,CatCostInp!$E$2:$K$88,7,FALSE)=0),"",VLOOKUP(D347,CatCostInp!$E$2:$K$88,7,FALSE)),"")</f>
        <v/>
      </c>
      <c r="L347" s="30"/>
      <c r="M347" s="1" t="str">
        <f ca="1">IF(L347=Setup!$C$10,"Grant",IF(Pharmaceuticals!L347=Setup!$C$11,"Local",IF(Pharmaceuticals!L347=Setup!$C$12,"Other","")))</f>
        <v/>
      </c>
      <c r="N347" s="34"/>
      <c r="O347" s="148"/>
      <c r="P347" s="34"/>
      <c r="Q347" s="36" t="str">
        <f t="shared" si="164"/>
        <v/>
      </c>
      <c r="R347" s="34"/>
      <c r="S347" s="32" t="str">
        <f t="shared" si="165"/>
        <v/>
      </c>
      <c r="T347" s="34"/>
      <c r="U347" s="32" t="str">
        <f t="shared" si="166"/>
        <v/>
      </c>
      <c r="V347" s="34"/>
      <c r="W347" s="36" t="str">
        <f t="shared" si="167"/>
        <v/>
      </c>
      <c r="X347" s="36" t="str">
        <f t="shared" si="168"/>
        <v/>
      </c>
      <c r="Y347" s="36" t="str">
        <f t="shared" si="169"/>
        <v/>
      </c>
      <c r="Z347" s="55"/>
      <c r="AA347" s="37"/>
      <c r="AB347" s="148"/>
      <c r="AC347" s="34"/>
      <c r="AD347" s="32" t="str">
        <f t="shared" si="170"/>
        <v/>
      </c>
      <c r="AE347" s="34"/>
      <c r="AF347" s="32" t="str">
        <f t="shared" si="171"/>
        <v/>
      </c>
      <c r="AG347" s="35"/>
      <c r="AH347" s="32" t="str">
        <f t="shared" si="172"/>
        <v/>
      </c>
      <c r="AI347" s="34"/>
      <c r="AJ347" s="36" t="str">
        <f t="shared" si="173"/>
        <v/>
      </c>
      <c r="AK347" s="36" t="str">
        <f t="shared" si="174"/>
        <v/>
      </c>
      <c r="AL347" s="36" t="str">
        <f t="shared" si="175"/>
        <v/>
      </c>
      <c r="AM347" s="55"/>
      <c r="AN347" s="34"/>
      <c r="AO347" s="148"/>
      <c r="AP347" s="34"/>
      <c r="AQ347" s="32" t="str">
        <f t="shared" si="176"/>
        <v/>
      </c>
      <c r="AR347" s="34"/>
      <c r="AS347" s="32" t="str">
        <f t="shared" si="177"/>
        <v/>
      </c>
      <c r="AT347" s="34"/>
      <c r="AU347" s="32" t="str">
        <f t="shared" si="178"/>
        <v/>
      </c>
      <c r="AV347" s="34"/>
      <c r="AW347" s="36" t="str">
        <f t="shared" si="179"/>
        <v/>
      </c>
      <c r="AX347" s="36" t="str">
        <f t="shared" si="180"/>
        <v/>
      </c>
      <c r="AY347" s="36" t="str">
        <f t="shared" si="181"/>
        <v/>
      </c>
      <c r="AZ347" s="55"/>
      <c r="BA347" s="34"/>
      <c r="BB347" s="148"/>
      <c r="BC347" s="34"/>
      <c r="BD347" s="32" t="str">
        <f t="shared" si="182"/>
        <v/>
      </c>
      <c r="BE347" s="34"/>
      <c r="BF347" s="32" t="str">
        <f t="shared" si="183"/>
        <v/>
      </c>
      <c r="BG347" s="34"/>
      <c r="BH347" s="32" t="str">
        <f t="shared" si="184"/>
        <v/>
      </c>
      <c r="BI347" s="34"/>
      <c r="BJ347" s="36" t="str">
        <f t="shared" si="185"/>
        <v/>
      </c>
      <c r="BK347" s="36" t="str">
        <f t="shared" si="186"/>
        <v/>
      </c>
      <c r="BL347" s="36" t="str">
        <f t="shared" si="187"/>
        <v/>
      </c>
      <c r="BM347" s="55"/>
      <c r="BN347" s="36" t="str">
        <f t="shared" si="188"/>
        <v/>
      </c>
      <c r="BO347" s="36" t="str">
        <f t="shared" si="189"/>
        <v/>
      </c>
      <c r="BP347" s="31"/>
      <c r="BQ347" s="38"/>
      <c r="BS347" s="120" t="e">
        <f t="shared" ca="1" si="160"/>
        <v>#REF!</v>
      </c>
      <c r="BT347" s="120" t="e">
        <f t="shared" ca="1" si="161"/>
        <v>#VALUE!</v>
      </c>
    </row>
    <row r="348" spans="1:72" s="10" customFormat="1" ht="25" customHeight="1" x14ac:dyDescent="0.2">
      <c r="A348" s="52" t="str">
        <f>IFERROR(IF(#REF!&lt;&gt;"",A347+1,""),"")</f>
        <v/>
      </c>
      <c r="B348" s="157" t="e">
        <f>CONCATENATE(#REF!,"-",#REF!,"--",F348,"---",#REF!)</f>
        <v>#REF!</v>
      </c>
      <c r="C348" s="157" t="e">
        <f t="shared" ca="1" si="159"/>
        <v>#VALUE!</v>
      </c>
      <c r="D348" s="29"/>
      <c r="E348" s="155" t="e">
        <f t="shared" si="162"/>
        <v>#VALUE!</v>
      </c>
      <c r="F348" s="155" t="e">
        <f t="shared" si="163"/>
        <v>#VALUE!</v>
      </c>
      <c r="G348" s="126"/>
      <c r="H348" s="151" t="e">
        <f ca="1">VLOOKUP(G348,CatProd!B:G,6,FALSE)</f>
        <v>#N/A</v>
      </c>
      <c r="I348" s="127"/>
      <c r="J348" s="175" t="e">
        <f ca="1">VLOOKUP(CONCATENATE(H348,"-",I348),CatProdSpec!H:I,2,FALSE)</f>
        <v>#N/A</v>
      </c>
      <c r="K348" s="51" t="str">
        <f ca="1">IFERROR(IF(OR(D348="",VLOOKUP(D348,CatCostInp!$E$2:$K$88,7,FALSE)=0),"",VLOOKUP(D348,CatCostInp!$E$2:$K$88,7,FALSE)),"")</f>
        <v/>
      </c>
      <c r="L348" s="30"/>
      <c r="M348" s="1" t="str">
        <f ca="1">IF(L348=Setup!$C$10,"Grant",IF(Pharmaceuticals!L348=Setup!$C$11,"Local",IF(Pharmaceuticals!L348=Setup!$C$12,"Other","")))</f>
        <v/>
      </c>
      <c r="N348" s="34"/>
      <c r="O348" s="148"/>
      <c r="P348" s="34"/>
      <c r="Q348" s="36" t="str">
        <f t="shared" si="164"/>
        <v/>
      </c>
      <c r="R348" s="34"/>
      <c r="S348" s="32" t="str">
        <f t="shared" si="165"/>
        <v/>
      </c>
      <c r="T348" s="34"/>
      <c r="U348" s="32" t="str">
        <f t="shared" si="166"/>
        <v/>
      </c>
      <c r="V348" s="34"/>
      <c r="W348" s="36" t="str">
        <f t="shared" si="167"/>
        <v/>
      </c>
      <c r="X348" s="36" t="str">
        <f t="shared" si="168"/>
        <v/>
      </c>
      <c r="Y348" s="36" t="str">
        <f t="shared" si="169"/>
        <v/>
      </c>
      <c r="Z348" s="55"/>
      <c r="AA348" s="37"/>
      <c r="AB348" s="148"/>
      <c r="AC348" s="34"/>
      <c r="AD348" s="32" t="str">
        <f t="shared" si="170"/>
        <v/>
      </c>
      <c r="AE348" s="34"/>
      <c r="AF348" s="32" t="str">
        <f t="shared" si="171"/>
        <v/>
      </c>
      <c r="AG348" s="35"/>
      <c r="AH348" s="32" t="str">
        <f t="shared" si="172"/>
        <v/>
      </c>
      <c r="AI348" s="34"/>
      <c r="AJ348" s="36" t="str">
        <f t="shared" si="173"/>
        <v/>
      </c>
      <c r="AK348" s="36" t="str">
        <f t="shared" si="174"/>
        <v/>
      </c>
      <c r="AL348" s="36" t="str">
        <f t="shared" si="175"/>
        <v/>
      </c>
      <c r="AM348" s="55"/>
      <c r="AN348" s="34"/>
      <c r="AO348" s="148"/>
      <c r="AP348" s="34"/>
      <c r="AQ348" s="32" t="str">
        <f t="shared" si="176"/>
        <v/>
      </c>
      <c r="AR348" s="34"/>
      <c r="AS348" s="32" t="str">
        <f t="shared" si="177"/>
        <v/>
      </c>
      <c r="AT348" s="34"/>
      <c r="AU348" s="32" t="str">
        <f t="shared" si="178"/>
        <v/>
      </c>
      <c r="AV348" s="34"/>
      <c r="AW348" s="36" t="str">
        <f t="shared" si="179"/>
        <v/>
      </c>
      <c r="AX348" s="36" t="str">
        <f t="shared" si="180"/>
        <v/>
      </c>
      <c r="AY348" s="36" t="str">
        <f t="shared" si="181"/>
        <v/>
      </c>
      <c r="AZ348" s="55"/>
      <c r="BA348" s="34"/>
      <c r="BB348" s="148"/>
      <c r="BC348" s="34"/>
      <c r="BD348" s="32" t="str">
        <f t="shared" si="182"/>
        <v/>
      </c>
      <c r="BE348" s="34"/>
      <c r="BF348" s="32" t="str">
        <f t="shared" si="183"/>
        <v/>
      </c>
      <c r="BG348" s="34"/>
      <c r="BH348" s="32" t="str">
        <f t="shared" si="184"/>
        <v/>
      </c>
      <c r="BI348" s="34"/>
      <c r="BJ348" s="36" t="str">
        <f t="shared" si="185"/>
        <v/>
      </c>
      <c r="BK348" s="36" t="str">
        <f t="shared" si="186"/>
        <v/>
      </c>
      <c r="BL348" s="36" t="str">
        <f t="shared" si="187"/>
        <v/>
      </c>
      <c r="BM348" s="55"/>
      <c r="BN348" s="36" t="str">
        <f t="shared" si="188"/>
        <v/>
      </c>
      <c r="BO348" s="36" t="str">
        <f t="shared" si="189"/>
        <v/>
      </c>
      <c r="BP348" s="31"/>
      <c r="BQ348" s="38"/>
      <c r="BS348" s="120" t="e">
        <f t="shared" ca="1" si="160"/>
        <v>#REF!</v>
      </c>
      <c r="BT348" s="120" t="e">
        <f t="shared" ca="1" si="161"/>
        <v>#VALUE!</v>
      </c>
    </row>
    <row r="349" spans="1:72" s="10" customFormat="1" ht="25" customHeight="1" x14ac:dyDescent="0.2">
      <c r="A349" s="52" t="str">
        <f>IFERROR(IF(#REF!&lt;&gt;"",A348+1,""),"")</f>
        <v/>
      </c>
      <c r="B349" s="157" t="e">
        <f>CONCATENATE(#REF!,"-",#REF!,"--",F349,"---",#REF!)</f>
        <v>#REF!</v>
      </c>
      <c r="C349" s="157" t="e">
        <f t="shared" ca="1" si="159"/>
        <v>#VALUE!</v>
      </c>
      <c r="D349" s="29"/>
      <c r="E349" s="155" t="e">
        <f t="shared" si="162"/>
        <v>#VALUE!</v>
      </c>
      <c r="F349" s="155" t="e">
        <f t="shared" si="163"/>
        <v>#VALUE!</v>
      </c>
      <c r="G349" s="126"/>
      <c r="H349" s="151" t="e">
        <f ca="1">VLOOKUP(G349,CatProd!B:G,6,FALSE)</f>
        <v>#N/A</v>
      </c>
      <c r="I349" s="127"/>
      <c r="J349" s="175" t="e">
        <f ca="1">VLOOKUP(CONCATENATE(H349,"-",I349),CatProdSpec!H:I,2,FALSE)</f>
        <v>#N/A</v>
      </c>
      <c r="K349" s="51" t="str">
        <f ca="1">IFERROR(IF(OR(D349="",VLOOKUP(D349,CatCostInp!$E$2:$K$88,7,FALSE)=0),"",VLOOKUP(D349,CatCostInp!$E$2:$K$88,7,FALSE)),"")</f>
        <v/>
      </c>
      <c r="L349" s="30"/>
      <c r="M349" s="1" t="str">
        <f ca="1">IF(L349=Setup!$C$10,"Grant",IF(Pharmaceuticals!L349=Setup!$C$11,"Local",IF(Pharmaceuticals!L349=Setup!$C$12,"Other","")))</f>
        <v/>
      </c>
      <c r="N349" s="34"/>
      <c r="O349" s="148"/>
      <c r="P349" s="34"/>
      <c r="Q349" s="36" t="str">
        <f t="shared" si="164"/>
        <v/>
      </c>
      <c r="R349" s="34"/>
      <c r="S349" s="32" t="str">
        <f t="shared" si="165"/>
        <v/>
      </c>
      <c r="T349" s="34"/>
      <c r="U349" s="32" t="str">
        <f t="shared" si="166"/>
        <v/>
      </c>
      <c r="V349" s="34"/>
      <c r="W349" s="36" t="str">
        <f t="shared" si="167"/>
        <v/>
      </c>
      <c r="X349" s="36" t="str">
        <f t="shared" si="168"/>
        <v/>
      </c>
      <c r="Y349" s="36" t="str">
        <f t="shared" si="169"/>
        <v/>
      </c>
      <c r="Z349" s="55"/>
      <c r="AA349" s="37"/>
      <c r="AB349" s="148"/>
      <c r="AC349" s="34"/>
      <c r="AD349" s="32" t="str">
        <f t="shared" si="170"/>
        <v/>
      </c>
      <c r="AE349" s="34"/>
      <c r="AF349" s="32" t="str">
        <f t="shared" si="171"/>
        <v/>
      </c>
      <c r="AG349" s="35"/>
      <c r="AH349" s="32" t="str">
        <f t="shared" si="172"/>
        <v/>
      </c>
      <c r="AI349" s="34"/>
      <c r="AJ349" s="36" t="str">
        <f t="shared" si="173"/>
        <v/>
      </c>
      <c r="AK349" s="36" t="str">
        <f t="shared" si="174"/>
        <v/>
      </c>
      <c r="AL349" s="36" t="str">
        <f t="shared" si="175"/>
        <v/>
      </c>
      <c r="AM349" s="55"/>
      <c r="AN349" s="34"/>
      <c r="AO349" s="148"/>
      <c r="AP349" s="34"/>
      <c r="AQ349" s="32" t="str">
        <f t="shared" si="176"/>
        <v/>
      </c>
      <c r="AR349" s="34"/>
      <c r="AS349" s="32" t="str">
        <f t="shared" si="177"/>
        <v/>
      </c>
      <c r="AT349" s="34"/>
      <c r="AU349" s="32" t="str">
        <f t="shared" si="178"/>
        <v/>
      </c>
      <c r="AV349" s="34"/>
      <c r="AW349" s="36" t="str">
        <f t="shared" si="179"/>
        <v/>
      </c>
      <c r="AX349" s="36" t="str">
        <f t="shared" si="180"/>
        <v/>
      </c>
      <c r="AY349" s="36" t="str">
        <f t="shared" si="181"/>
        <v/>
      </c>
      <c r="AZ349" s="55"/>
      <c r="BA349" s="34"/>
      <c r="BB349" s="148"/>
      <c r="BC349" s="34"/>
      <c r="BD349" s="32" t="str">
        <f t="shared" si="182"/>
        <v/>
      </c>
      <c r="BE349" s="34"/>
      <c r="BF349" s="32" t="str">
        <f t="shared" si="183"/>
        <v/>
      </c>
      <c r="BG349" s="34"/>
      <c r="BH349" s="32" t="str">
        <f t="shared" si="184"/>
        <v/>
      </c>
      <c r="BI349" s="34"/>
      <c r="BJ349" s="36" t="str">
        <f t="shared" si="185"/>
        <v/>
      </c>
      <c r="BK349" s="36" t="str">
        <f t="shared" si="186"/>
        <v/>
      </c>
      <c r="BL349" s="36" t="str">
        <f t="shared" si="187"/>
        <v/>
      </c>
      <c r="BM349" s="55"/>
      <c r="BN349" s="36" t="str">
        <f t="shared" si="188"/>
        <v/>
      </c>
      <c r="BO349" s="36" t="str">
        <f t="shared" si="189"/>
        <v/>
      </c>
      <c r="BP349" s="31"/>
      <c r="BQ349" s="38"/>
      <c r="BS349" s="120" t="e">
        <f t="shared" ca="1" si="160"/>
        <v>#REF!</v>
      </c>
      <c r="BT349" s="120" t="e">
        <f t="shared" ca="1" si="161"/>
        <v>#VALUE!</v>
      </c>
    </row>
    <row r="350" spans="1:72" s="10" customFormat="1" ht="25" customHeight="1" x14ac:dyDescent="0.2">
      <c r="A350" s="52" t="str">
        <f>IFERROR(IF(#REF!&lt;&gt;"",A349+1,""),"")</f>
        <v/>
      </c>
      <c r="B350" s="157" t="e">
        <f>CONCATENATE(#REF!,"-",#REF!,"--",F350,"---",#REF!)</f>
        <v>#REF!</v>
      </c>
      <c r="C350" s="157" t="e">
        <f t="shared" ca="1" si="159"/>
        <v>#VALUE!</v>
      </c>
      <c r="D350" s="29"/>
      <c r="E350" s="155" t="e">
        <f t="shared" si="162"/>
        <v>#VALUE!</v>
      </c>
      <c r="F350" s="155" t="e">
        <f t="shared" si="163"/>
        <v>#VALUE!</v>
      </c>
      <c r="G350" s="126"/>
      <c r="H350" s="151" t="e">
        <f ca="1">VLOOKUP(G350,CatProd!B:G,6,FALSE)</f>
        <v>#N/A</v>
      </c>
      <c r="I350" s="127"/>
      <c r="J350" s="175" t="e">
        <f ca="1">VLOOKUP(CONCATENATE(H350,"-",I350),CatProdSpec!H:I,2,FALSE)</f>
        <v>#N/A</v>
      </c>
      <c r="K350" s="51" t="str">
        <f ca="1">IFERROR(IF(OR(D350="",VLOOKUP(D350,CatCostInp!$E$2:$K$88,7,FALSE)=0),"",VLOOKUP(D350,CatCostInp!$E$2:$K$88,7,FALSE)),"")</f>
        <v/>
      </c>
      <c r="L350" s="30"/>
      <c r="M350" s="1" t="str">
        <f ca="1">IF(L350=Setup!$C$10,"Grant",IF(Pharmaceuticals!L350=Setup!$C$11,"Local",IF(Pharmaceuticals!L350=Setup!$C$12,"Other","")))</f>
        <v/>
      </c>
      <c r="N350" s="34"/>
      <c r="O350" s="148"/>
      <c r="P350" s="34"/>
      <c r="Q350" s="36" t="str">
        <f t="shared" si="164"/>
        <v/>
      </c>
      <c r="R350" s="34"/>
      <c r="S350" s="32" t="str">
        <f t="shared" si="165"/>
        <v/>
      </c>
      <c r="T350" s="34"/>
      <c r="U350" s="32" t="str">
        <f t="shared" si="166"/>
        <v/>
      </c>
      <c r="V350" s="34"/>
      <c r="W350" s="36" t="str">
        <f t="shared" si="167"/>
        <v/>
      </c>
      <c r="X350" s="36" t="str">
        <f t="shared" si="168"/>
        <v/>
      </c>
      <c r="Y350" s="36" t="str">
        <f t="shared" si="169"/>
        <v/>
      </c>
      <c r="Z350" s="55"/>
      <c r="AA350" s="37"/>
      <c r="AB350" s="148"/>
      <c r="AC350" s="34"/>
      <c r="AD350" s="32" t="str">
        <f t="shared" si="170"/>
        <v/>
      </c>
      <c r="AE350" s="34"/>
      <c r="AF350" s="32" t="str">
        <f t="shared" si="171"/>
        <v/>
      </c>
      <c r="AG350" s="35"/>
      <c r="AH350" s="32" t="str">
        <f t="shared" si="172"/>
        <v/>
      </c>
      <c r="AI350" s="34"/>
      <c r="AJ350" s="36" t="str">
        <f t="shared" si="173"/>
        <v/>
      </c>
      <c r="AK350" s="36" t="str">
        <f t="shared" si="174"/>
        <v/>
      </c>
      <c r="AL350" s="36" t="str">
        <f t="shared" si="175"/>
        <v/>
      </c>
      <c r="AM350" s="55"/>
      <c r="AN350" s="34"/>
      <c r="AO350" s="148"/>
      <c r="AP350" s="34"/>
      <c r="AQ350" s="32" t="str">
        <f t="shared" si="176"/>
        <v/>
      </c>
      <c r="AR350" s="34"/>
      <c r="AS350" s="32" t="str">
        <f t="shared" si="177"/>
        <v/>
      </c>
      <c r="AT350" s="34"/>
      <c r="AU350" s="32" t="str">
        <f t="shared" si="178"/>
        <v/>
      </c>
      <c r="AV350" s="34"/>
      <c r="AW350" s="36" t="str">
        <f t="shared" si="179"/>
        <v/>
      </c>
      <c r="AX350" s="36" t="str">
        <f t="shared" si="180"/>
        <v/>
      </c>
      <c r="AY350" s="36" t="str">
        <f t="shared" si="181"/>
        <v/>
      </c>
      <c r="AZ350" s="55"/>
      <c r="BA350" s="34"/>
      <c r="BB350" s="148"/>
      <c r="BC350" s="34"/>
      <c r="BD350" s="32" t="str">
        <f t="shared" si="182"/>
        <v/>
      </c>
      <c r="BE350" s="34"/>
      <c r="BF350" s="32" t="str">
        <f t="shared" si="183"/>
        <v/>
      </c>
      <c r="BG350" s="34"/>
      <c r="BH350" s="32" t="str">
        <f t="shared" si="184"/>
        <v/>
      </c>
      <c r="BI350" s="34"/>
      <c r="BJ350" s="36" t="str">
        <f t="shared" si="185"/>
        <v/>
      </c>
      <c r="BK350" s="36" t="str">
        <f t="shared" si="186"/>
        <v/>
      </c>
      <c r="BL350" s="36" t="str">
        <f t="shared" si="187"/>
        <v/>
      </c>
      <c r="BM350" s="55"/>
      <c r="BN350" s="36" t="str">
        <f t="shared" si="188"/>
        <v/>
      </c>
      <c r="BO350" s="36" t="str">
        <f t="shared" si="189"/>
        <v/>
      </c>
      <c r="BP350" s="31"/>
      <c r="BQ350" s="38"/>
      <c r="BS350" s="120" t="e">
        <f t="shared" ca="1" si="160"/>
        <v>#REF!</v>
      </c>
      <c r="BT350" s="120" t="e">
        <f t="shared" ca="1" si="161"/>
        <v>#VALUE!</v>
      </c>
    </row>
    <row r="351" spans="1:72" s="10" customFormat="1" ht="25" customHeight="1" x14ac:dyDescent="0.2">
      <c r="A351" s="52" t="str">
        <f>IFERROR(IF(#REF!&lt;&gt;"",A350+1,""),"")</f>
        <v/>
      </c>
      <c r="B351" s="157" t="e">
        <f>CONCATENATE(#REF!,"-",#REF!,"--",F351,"---",#REF!)</f>
        <v>#REF!</v>
      </c>
      <c r="C351" s="157" t="e">
        <f t="shared" ca="1" si="159"/>
        <v>#VALUE!</v>
      </c>
      <c r="D351" s="29"/>
      <c r="E351" s="155" t="e">
        <f t="shared" si="162"/>
        <v>#VALUE!</v>
      </c>
      <c r="F351" s="155" t="e">
        <f t="shared" si="163"/>
        <v>#VALUE!</v>
      </c>
      <c r="G351" s="126"/>
      <c r="H351" s="151" t="e">
        <f ca="1">VLOOKUP(G351,CatProd!B:G,6,FALSE)</f>
        <v>#N/A</v>
      </c>
      <c r="I351" s="127"/>
      <c r="J351" s="175" t="e">
        <f ca="1">VLOOKUP(CONCATENATE(H351,"-",I351),CatProdSpec!H:I,2,FALSE)</f>
        <v>#N/A</v>
      </c>
      <c r="K351" s="51" t="str">
        <f ca="1">IFERROR(IF(OR(D351="",VLOOKUP(D351,CatCostInp!$E$2:$K$88,7,FALSE)=0),"",VLOOKUP(D351,CatCostInp!$E$2:$K$88,7,FALSE)),"")</f>
        <v/>
      </c>
      <c r="L351" s="30"/>
      <c r="M351" s="1" t="str">
        <f ca="1">IF(L351=Setup!$C$10,"Grant",IF(Pharmaceuticals!L351=Setup!$C$11,"Local",IF(Pharmaceuticals!L351=Setup!$C$12,"Other","")))</f>
        <v/>
      </c>
      <c r="N351" s="34"/>
      <c r="O351" s="148"/>
      <c r="P351" s="34"/>
      <c r="Q351" s="36" t="str">
        <f t="shared" si="164"/>
        <v/>
      </c>
      <c r="R351" s="34"/>
      <c r="S351" s="32" t="str">
        <f t="shared" si="165"/>
        <v/>
      </c>
      <c r="T351" s="34"/>
      <c r="U351" s="32" t="str">
        <f t="shared" si="166"/>
        <v/>
      </c>
      <c r="V351" s="34"/>
      <c r="W351" s="36" t="str">
        <f t="shared" si="167"/>
        <v/>
      </c>
      <c r="X351" s="36" t="str">
        <f t="shared" si="168"/>
        <v/>
      </c>
      <c r="Y351" s="36" t="str">
        <f t="shared" si="169"/>
        <v/>
      </c>
      <c r="Z351" s="55"/>
      <c r="AA351" s="37"/>
      <c r="AB351" s="148"/>
      <c r="AC351" s="34"/>
      <c r="AD351" s="32" t="str">
        <f t="shared" si="170"/>
        <v/>
      </c>
      <c r="AE351" s="34"/>
      <c r="AF351" s="32" t="str">
        <f t="shared" si="171"/>
        <v/>
      </c>
      <c r="AG351" s="35"/>
      <c r="AH351" s="32" t="str">
        <f t="shared" si="172"/>
        <v/>
      </c>
      <c r="AI351" s="34"/>
      <c r="AJ351" s="36" t="str">
        <f t="shared" si="173"/>
        <v/>
      </c>
      <c r="AK351" s="36" t="str">
        <f t="shared" si="174"/>
        <v/>
      </c>
      <c r="AL351" s="36" t="str">
        <f t="shared" si="175"/>
        <v/>
      </c>
      <c r="AM351" s="55"/>
      <c r="AN351" s="34"/>
      <c r="AO351" s="148"/>
      <c r="AP351" s="34"/>
      <c r="AQ351" s="32" t="str">
        <f t="shared" si="176"/>
        <v/>
      </c>
      <c r="AR351" s="34"/>
      <c r="AS351" s="32" t="str">
        <f t="shared" si="177"/>
        <v/>
      </c>
      <c r="AT351" s="34"/>
      <c r="AU351" s="32" t="str">
        <f t="shared" si="178"/>
        <v/>
      </c>
      <c r="AV351" s="34"/>
      <c r="AW351" s="36" t="str">
        <f t="shared" si="179"/>
        <v/>
      </c>
      <c r="AX351" s="36" t="str">
        <f t="shared" si="180"/>
        <v/>
      </c>
      <c r="AY351" s="36" t="str">
        <f t="shared" si="181"/>
        <v/>
      </c>
      <c r="AZ351" s="55"/>
      <c r="BA351" s="34"/>
      <c r="BB351" s="148"/>
      <c r="BC351" s="34"/>
      <c r="BD351" s="32" t="str">
        <f t="shared" si="182"/>
        <v/>
      </c>
      <c r="BE351" s="34"/>
      <c r="BF351" s="32" t="str">
        <f t="shared" si="183"/>
        <v/>
      </c>
      <c r="BG351" s="34"/>
      <c r="BH351" s="32" t="str">
        <f t="shared" si="184"/>
        <v/>
      </c>
      <c r="BI351" s="34"/>
      <c r="BJ351" s="36" t="str">
        <f t="shared" si="185"/>
        <v/>
      </c>
      <c r="BK351" s="36" t="str">
        <f t="shared" si="186"/>
        <v/>
      </c>
      <c r="BL351" s="36" t="str">
        <f t="shared" si="187"/>
        <v/>
      </c>
      <c r="BM351" s="55"/>
      <c r="BN351" s="36" t="str">
        <f t="shared" si="188"/>
        <v/>
      </c>
      <c r="BO351" s="36" t="str">
        <f t="shared" si="189"/>
        <v/>
      </c>
      <c r="BP351" s="31"/>
      <c r="BQ351" s="38"/>
      <c r="BS351" s="120" t="e">
        <f t="shared" ca="1" si="160"/>
        <v>#REF!</v>
      </c>
      <c r="BT351" s="120" t="e">
        <f t="shared" ca="1" si="161"/>
        <v>#VALUE!</v>
      </c>
    </row>
    <row r="352" spans="1:72" s="10" customFormat="1" ht="25" customHeight="1" x14ac:dyDescent="0.2">
      <c r="A352" s="52" t="str">
        <f>IFERROR(IF(#REF!&lt;&gt;"",A351+1,""),"")</f>
        <v/>
      </c>
      <c r="B352" s="157" t="e">
        <f>CONCATENATE(#REF!,"-",#REF!,"--",F352,"---",#REF!)</f>
        <v>#REF!</v>
      </c>
      <c r="C352" s="157" t="e">
        <f t="shared" ca="1" si="159"/>
        <v>#VALUE!</v>
      </c>
      <c r="D352" s="29"/>
      <c r="E352" s="155" t="e">
        <f t="shared" si="162"/>
        <v>#VALUE!</v>
      </c>
      <c r="F352" s="155" t="e">
        <f t="shared" si="163"/>
        <v>#VALUE!</v>
      </c>
      <c r="G352" s="126"/>
      <c r="H352" s="151" t="e">
        <f ca="1">VLOOKUP(G352,CatProd!B:G,6,FALSE)</f>
        <v>#N/A</v>
      </c>
      <c r="I352" s="127"/>
      <c r="J352" s="175" t="e">
        <f ca="1">VLOOKUP(CONCATENATE(H352,"-",I352),CatProdSpec!H:I,2,FALSE)</f>
        <v>#N/A</v>
      </c>
      <c r="K352" s="51" t="str">
        <f ca="1">IFERROR(IF(OR(D352="",VLOOKUP(D352,CatCostInp!$E$2:$K$88,7,FALSE)=0),"",VLOOKUP(D352,CatCostInp!$E$2:$K$88,7,FALSE)),"")</f>
        <v/>
      </c>
      <c r="L352" s="30"/>
      <c r="M352" s="1" t="str">
        <f ca="1">IF(L352=Setup!$C$10,"Grant",IF(Pharmaceuticals!L352=Setup!$C$11,"Local",IF(Pharmaceuticals!L352=Setup!$C$12,"Other","")))</f>
        <v/>
      </c>
      <c r="N352" s="34"/>
      <c r="O352" s="148"/>
      <c r="P352" s="34"/>
      <c r="Q352" s="36" t="str">
        <f t="shared" si="164"/>
        <v/>
      </c>
      <c r="R352" s="34"/>
      <c r="S352" s="32" t="str">
        <f t="shared" si="165"/>
        <v/>
      </c>
      <c r="T352" s="34"/>
      <c r="U352" s="32" t="str">
        <f t="shared" si="166"/>
        <v/>
      </c>
      <c r="V352" s="34"/>
      <c r="W352" s="36" t="str">
        <f t="shared" si="167"/>
        <v/>
      </c>
      <c r="X352" s="36" t="str">
        <f t="shared" si="168"/>
        <v/>
      </c>
      <c r="Y352" s="36" t="str">
        <f t="shared" si="169"/>
        <v/>
      </c>
      <c r="Z352" s="55"/>
      <c r="AA352" s="37"/>
      <c r="AB352" s="148"/>
      <c r="AC352" s="34"/>
      <c r="AD352" s="32" t="str">
        <f t="shared" si="170"/>
        <v/>
      </c>
      <c r="AE352" s="34"/>
      <c r="AF352" s="32" t="str">
        <f t="shared" si="171"/>
        <v/>
      </c>
      <c r="AG352" s="35"/>
      <c r="AH352" s="32" t="str">
        <f t="shared" si="172"/>
        <v/>
      </c>
      <c r="AI352" s="34"/>
      <c r="AJ352" s="36" t="str">
        <f t="shared" si="173"/>
        <v/>
      </c>
      <c r="AK352" s="36" t="str">
        <f t="shared" si="174"/>
        <v/>
      </c>
      <c r="AL352" s="36" t="str">
        <f t="shared" si="175"/>
        <v/>
      </c>
      <c r="AM352" s="55"/>
      <c r="AN352" s="34"/>
      <c r="AO352" s="148"/>
      <c r="AP352" s="34"/>
      <c r="AQ352" s="32" t="str">
        <f t="shared" si="176"/>
        <v/>
      </c>
      <c r="AR352" s="34"/>
      <c r="AS352" s="32" t="str">
        <f t="shared" si="177"/>
        <v/>
      </c>
      <c r="AT352" s="34"/>
      <c r="AU352" s="32" t="str">
        <f t="shared" si="178"/>
        <v/>
      </c>
      <c r="AV352" s="34"/>
      <c r="AW352" s="36" t="str">
        <f t="shared" si="179"/>
        <v/>
      </c>
      <c r="AX352" s="36" t="str">
        <f t="shared" si="180"/>
        <v/>
      </c>
      <c r="AY352" s="36" t="str">
        <f t="shared" si="181"/>
        <v/>
      </c>
      <c r="AZ352" s="55"/>
      <c r="BA352" s="34"/>
      <c r="BB352" s="148"/>
      <c r="BC352" s="34"/>
      <c r="BD352" s="32" t="str">
        <f t="shared" si="182"/>
        <v/>
      </c>
      <c r="BE352" s="34"/>
      <c r="BF352" s="32" t="str">
        <f t="shared" si="183"/>
        <v/>
      </c>
      <c r="BG352" s="34"/>
      <c r="BH352" s="32" t="str">
        <f t="shared" si="184"/>
        <v/>
      </c>
      <c r="BI352" s="34"/>
      <c r="BJ352" s="36" t="str">
        <f t="shared" si="185"/>
        <v/>
      </c>
      <c r="BK352" s="36" t="str">
        <f t="shared" si="186"/>
        <v/>
      </c>
      <c r="BL352" s="36" t="str">
        <f t="shared" si="187"/>
        <v/>
      </c>
      <c r="BM352" s="55"/>
      <c r="BN352" s="36" t="str">
        <f t="shared" si="188"/>
        <v/>
      </c>
      <c r="BO352" s="36" t="str">
        <f t="shared" si="189"/>
        <v/>
      </c>
      <c r="BP352" s="31"/>
      <c r="BQ352" s="38"/>
      <c r="BS352" s="120" t="e">
        <f t="shared" ca="1" si="160"/>
        <v>#REF!</v>
      </c>
      <c r="BT352" s="120" t="e">
        <f t="shared" ca="1" si="161"/>
        <v>#VALUE!</v>
      </c>
    </row>
    <row r="353" spans="1:72" s="10" customFormat="1" ht="25" customHeight="1" x14ac:dyDescent="0.2">
      <c r="A353" s="52" t="str">
        <f>IFERROR(IF(#REF!&lt;&gt;"",A352+1,""),"")</f>
        <v/>
      </c>
      <c r="B353" s="157" t="e">
        <f>CONCATENATE(#REF!,"-",#REF!,"--",F353,"---",#REF!)</f>
        <v>#REF!</v>
      </c>
      <c r="C353" s="157" t="e">
        <f t="shared" ca="1" si="159"/>
        <v>#VALUE!</v>
      </c>
      <c r="D353" s="29"/>
      <c r="E353" s="155" t="e">
        <f t="shared" si="162"/>
        <v>#VALUE!</v>
      </c>
      <c r="F353" s="155" t="e">
        <f t="shared" si="163"/>
        <v>#VALUE!</v>
      </c>
      <c r="G353" s="126"/>
      <c r="H353" s="151" t="e">
        <f ca="1">VLOOKUP(G353,CatProd!B:G,6,FALSE)</f>
        <v>#N/A</v>
      </c>
      <c r="I353" s="127"/>
      <c r="J353" s="175" t="e">
        <f ca="1">VLOOKUP(CONCATENATE(H353,"-",I353),CatProdSpec!H:I,2,FALSE)</f>
        <v>#N/A</v>
      </c>
      <c r="K353" s="51" t="str">
        <f ca="1">IFERROR(IF(OR(D353="",VLOOKUP(D353,CatCostInp!$E$2:$K$88,7,FALSE)=0),"",VLOOKUP(D353,CatCostInp!$E$2:$K$88,7,FALSE)),"")</f>
        <v/>
      </c>
      <c r="L353" s="30"/>
      <c r="M353" s="1" t="str">
        <f ca="1">IF(L353=Setup!$C$10,"Grant",IF(Pharmaceuticals!L353=Setup!$C$11,"Local",IF(Pharmaceuticals!L353=Setup!$C$12,"Other","")))</f>
        <v/>
      </c>
      <c r="N353" s="34"/>
      <c r="O353" s="148"/>
      <c r="P353" s="34"/>
      <c r="Q353" s="36" t="str">
        <f t="shared" si="164"/>
        <v/>
      </c>
      <c r="R353" s="34"/>
      <c r="S353" s="32" t="str">
        <f t="shared" si="165"/>
        <v/>
      </c>
      <c r="T353" s="34"/>
      <c r="U353" s="32" t="str">
        <f t="shared" si="166"/>
        <v/>
      </c>
      <c r="V353" s="34"/>
      <c r="W353" s="36" t="str">
        <f t="shared" si="167"/>
        <v/>
      </c>
      <c r="X353" s="36" t="str">
        <f t="shared" si="168"/>
        <v/>
      </c>
      <c r="Y353" s="36" t="str">
        <f t="shared" si="169"/>
        <v/>
      </c>
      <c r="Z353" s="55"/>
      <c r="AA353" s="37"/>
      <c r="AB353" s="148"/>
      <c r="AC353" s="34"/>
      <c r="AD353" s="32" t="str">
        <f t="shared" si="170"/>
        <v/>
      </c>
      <c r="AE353" s="34"/>
      <c r="AF353" s="32" t="str">
        <f t="shared" si="171"/>
        <v/>
      </c>
      <c r="AG353" s="35"/>
      <c r="AH353" s="32" t="str">
        <f t="shared" si="172"/>
        <v/>
      </c>
      <c r="AI353" s="34"/>
      <c r="AJ353" s="36" t="str">
        <f t="shared" si="173"/>
        <v/>
      </c>
      <c r="AK353" s="36" t="str">
        <f t="shared" si="174"/>
        <v/>
      </c>
      <c r="AL353" s="36" t="str">
        <f t="shared" si="175"/>
        <v/>
      </c>
      <c r="AM353" s="55"/>
      <c r="AN353" s="34"/>
      <c r="AO353" s="148"/>
      <c r="AP353" s="34"/>
      <c r="AQ353" s="32" t="str">
        <f t="shared" si="176"/>
        <v/>
      </c>
      <c r="AR353" s="34"/>
      <c r="AS353" s="32" t="str">
        <f t="shared" si="177"/>
        <v/>
      </c>
      <c r="AT353" s="34"/>
      <c r="AU353" s="32" t="str">
        <f t="shared" si="178"/>
        <v/>
      </c>
      <c r="AV353" s="34"/>
      <c r="AW353" s="36" t="str">
        <f t="shared" si="179"/>
        <v/>
      </c>
      <c r="AX353" s="36" t="str">
        <f t="shared" si="180"/>
        <v/>
      </c>
      <c r="AY353" s="36" t="str">
        <f t="shared" si="181"/>
        <v/>
      </c>
      <c r="AZ353" s="55"/>
      <c r="BA353" s="34"/>
      <c r="BB353" s="148"/>
      <c r="BC353" s="34"/>
      <c r="BD353" s="32" t="str">
        <f t="shared" si="182"/>
        <v/>
      </c>
      <c r="BE353" s="34"/>
      <c r="BF353" s="32" t="str">
        <f t="shared" si="183"/>
        <v/>
      </c>
      <c r="BG353" s="34"/>
      <c r="BH353" s="32" t="str">
        <f t="shared" si="184"/>
        <v/>
      </c>
      <c r="BI353" s="34"/>
      <c r="BJ353" s="36" t="str">
        <f t="shared" si="185"/>
        <v/>
      </c>
      <c r="BK353" s="36" t="str">
        <f t="shared" si="186"/>
        <v/>
      </c>
      <c r="BL353" s="36" t="str">
        <f t="shared" si="187"/>
        <v/>
      </c>
      <c r="BM353" s="55"/>
      <c r="BN353" s="36" t="str">
        <f t="shared" si="188"/>
        <v/>
      </c>
      <c r="BO353" s="36" t="str">
        <f t="shared" si="189"/>
        <v/>
      </c>
      <c r="BP353" s="31"/>
      <c r="BQ353" s="38"/>
      <c r="BS353" s="120" t="e">
        <f t="shared" ca="1" si="160"/>
        <v>#REF!</v>
      </c>
      <c r="BT353" s="120" t="e">
        <f t="shared" ca="1" si="161"/>
        <v>#VALUE!</v>
      </c>
    </row>
    <row r="354" spans="1:72" s="10" customFormat="1" ht="25" customHeight="1" x14ac:dyDescent="0.2">
      <c r="A354" s="52" t="str">
        <f>IFERROR(IF(#REF!&lt;&gt;"",A353+1,""),"")</f>
        <v/>
      </c>
      <c r="B354" s="157" t="e">
        <f>CONCATENATE(#REF!,"-",#REF!,"--",F354,"---",#REF!)</f>
        <v>#REF!</v>
      </c>
      <c r="C354" s="157" t="e">
        <f t="shared" ca="1" si="159"/>
        <v>#VALUE!</v>
      </c>
      <c r="D354" s="29"/>
      <c r="E354" s="155" t="e">
        <f t="shared" si="162"/>
        <v>#VALUE!</v>
      </c>
      <c r="F354" s="155" t="e">
        <f t="shared" si="163"/>
        <v>#VALUE!</v>
      </c>
      <c r="G354" s="126"/>
      <c r="H354" s="151" t="e">
        <f ca="1">VLOOKUP(G354,CatProd!B:G,6,FALSE)</f>
        <v>#N/A</v>
      </c>
      <c r="I354" s="127"/>
      <c r="J354" s="175" t="e">
        <f ca="1">VLOOKUP(CONCATENATE(H354,"-",I354),CatProdSpec!H:I,2,FALSE)</f>
        <v>#N/A</v>
      </c>
      <c r="K354" s="51" t="str">
        <f ca="1">IFERROR(IF(OR(D354="",VLOOKUP(D354,CatCostInp!$E$2:$K$88,7,FALSE)=0),"",VLOOKUP(D354,CatCostInp!$E$2:$K$88,7,FALSE)),"")</f>
        <v/>
      </c>
      <c r="L354" s="30"/>
      <c r="M354" s="1" t="str">
        <f ca="1">IF(L354=Setup!$C$10,"Grant",IF(Pharmaceuticals!L354=Setup!$C$11,"Local",IF(Pharmaceuticals!L354=Setup!$C$12,"Other","")))</f>
        <v/>
      </c>
      <c r="N354" s="34"/>
      <c r="O354" s="148"/>
      <c r="P354" s="34"/>
      <c r="Q354" s="36" t="str">
        <f t="shared" si="164"/>
        <v/>
      </c>
      <c r="R354" s="34"/>
      <c r="S354" s="32" t="str">
        <f t="shared" si="165"/>
        <v/>
      </c>
      <c r="T354" s="34"/>
      <c r="U354" s="32" t="str">
        <f t="shared" si="166"/>
        <v/>
      </c>
      <c r="V354" s="34"/>
      <c r="W354" s="36" t="str">
        <f t="shared" si="167"/>
        <v/>
      </c>
      <c r="X354" s="36" t="str">
        <f t="shared" si="168"/>
        <v/>
      </c>
      <c r="Y354" s="36" t="str">
        <f t="shared" si="169"/>
        <v/>
      </c>
      <c r="Z354" s="55"/>
      <c r="AA354" s="37"/>
      <c r="AB354" s="148"/>
      <c r="AC354" s="34"/>
      <c r="AD354" s="32" t="str">
        <f t="shared" si="170"/>
        <v/>
      </c>
      <c r="AE354" s="34"/>
      <c r="AF354" s="32" t="str">
        <f t="shared" si="171"/>
        <v/>
      </c>
      <c r="AG354" s="35"/>
      <c r="AH354" s="32" t="str">
        <f t="shared" si="172"/>
        <v/>
      </c>
      <c r="AI354" s="34"/>
      <c r="AJ354" s="36" t="str">
        <f t="shared" si="173"/>
        <v/>
      </c>
      <c r="AK354" s="36" t="str">
        <f t="shared" si="174"/>
        <v/>
      </c>
      <c r="AL354" s="36" t="str">
        <f t="shared" si="175"/>
        <v/>
      </c>
      <c r="AM354" s="55"/>
      <c r="AN354" s="34"/>
      <c r="AO354" s="148"/>
      <c r="AP354" s="34"/>
      <c r="AQ354" s="32" t="str">
        <f t="shared" si="176"/>
        <v/>
      </c>
      <c r="AR354" s="34"/>
      <c r="AS354" s="32" t="str">
        <f t="shared" si="177"/>
        <v/>
      </c>
      <c r="AT354" s="34"/>
      <c r="AU354" s="32" t="str">
        <f t="shared" si="178"/>
        <v/>
      </c>
      <c r="AV354" s="34"/>
      <c r="AW354" s="36" t="str">
        <f t="shared" si="179"/>
        <v/>
      </c>
      <c r="AX354" s="36" t="str">
        <f t="shared" si="180"/>
        <v/>
      </c>
      <c r="AY354" s="36" t="str">
        <f t="shared" si="181"/>
        <v/>
      </c>
      <c r="AZ354" s="55"/>
      <c r="BA354" s="34"/>
      <c r="BB354" s="148"/>
      <c r="BC354" s="34"/>
      <c r="BD354" s="32" t="str">
        <f t="shared" si="182"/>
        <v/>
      </c>
      <c r="BE354" s="34"/>
      <c r="BF354" s="32" t="str">
        <f t="shared" si="183"/>
        <v/>
      </c>
      <c r="BG354" s="34"/>
      <c r="BH354" s="32" t="str">
        <f t="shared" si="184"/>
        <v/>
      </c>
      <c r="BI354" s="34"/>
      <c r="BJ354" s="36" t="str">
        <f t="shared" si="185"/>
        <v/>
      </c>
      <c r="BK354" s="36" t="str">
        <f t="shared" si="186"/>
        <v/>
      </c>
      <c r="BL354" s="36" t="str">
        <f t="shared" si="187"/>
        <v/>
      </c>
      <c r="BM354" s="55"/>
      <c r="BN354" s="36" t="str">
        <f t="shared" si="188"/>
        <v/>
      </c>
      <c r="BO354" s="36" t="str">
        <f t="shared" si="189"/>
        <v/>
      </c>
      <c r="BP354" s="31"/>
      <c r="BQ354" s="38"/>
      <c r="BS354" s="120" t="e">
        <f t="shared" ca="1" si="160"/>
        <v>#REF!</v>
      </c>
      <c r="BT354" s="120" t="e">
        <f t="shared" ca="1" si="161"/>
        <v>#VALUE!</v>
      </c>
    </row>
    <row r="355" spans="1:72" s="10" customFormat="1" ht="25" customHeight="1" x14ac:dyDescent="0.2">
      <c r="A355" s="52" t="str">
        <f>IFERROR(IF(#REF!&lt;&gt;"",A354+1,""),"")</f>
        <v/>
      </c>
      <c r="B355" s="157" t="e">
        <f>CONCATENATE(#REF!,"-",#REF!,"--",F355,"---",#REF!)</f>
        <v>#REF!</v>
      </c>
      <c r="C355" s="157" t="e">
        <f t="shared" ca="1" si="159"/>
        <v>#VALUE!</v>
      </c>
      <c r="D355" s="29"/>
      <c r="E355" s="155" t="e">
        <f t="shared" si="162"/>
        <v>#VALUE!</v>
      </c>
      <c r="F355" s="155" t="e">
        <f t="shared" si="163"/>
        <v>#VALUE!</v>
      </c>
      <c r="G355" s="126"/>
      <c r="H355" s="151" t="e">
        <f ca="1">VLOOKUP(G355,CatProd!B:G,6,FALSE)</f>
        <v>#N/A</v>
      </c>
      <c r="I355" s="127"/>
      <c r="J355" s="175" t="e">
        <f ca="1">VLOOKUP(CONCATENATE(H355,"-",I355),CatProdSpec!H:I,2,FALSE)</f>
        <v>#N/A</v>
      </c>
      <c r="K355" s="51" t="str">
        <f ca="1">IFERROR(IF(OR(D355="",VLOOKUP(D355,CatCostInp!$E$2:$K$88,7,FALSE)=0),"",VLOOKUP(D355,CatCostInp!$E$2:$K$88,7,FALSE)),"")</f>
        <v/>
      </c>
      <c r="L355" s="30"/>
      <c r="M355" s="1" t="str">
        <f ca="1">IF(L355=Setup!$C$10,"Grant",IF(Pharmaceuticals!L355=Setup!$C$11,"Local",IF(Pharmaceuticals!L355=Setup!$C$12,"Other","")))</f>
        <v/>
      </c>
      <c r="N355" s="34"/>
      <c r="O355" s="148"/>
      <c r="P355" s="34"/>
      <c r="Q355" s="36" t="str">
        <f t="shared" si="164"/>
        <v/>
      </c>
      <c r="R355" s="34"/>
      <c r="S355" s="32" t="str">
        <f t="shared" si="165"/>
        <v/>
      </c>
      <c r="T355" s="34"/>
      <c r="U355" s="32" t="str">
        <f t="shared" si="166"/>
        <v/>
      </c>
      <c r="V355" s="34"/>
      <c r="W355" s="36" t="str">
        <f t="shared" si="167"/>
        <v/>
      </c>
      <c r="X355" s="36" t="str">
        <f t="shared" si="168"/>
        <v/>
      </c>
      <c r="Y355" s="36" t="str">
        <f t="shared" si="169"/>
        <v/>
      </c>
      <c r="Z355" s="55"/>
      <c r="AA355" s="37"/>
      <c r="AB355" s="148"/>
      <c r="AC355" s="34"/>
      <c r="AD355" s="32" t="str">
        <f t="shared" si="170"/>
        <v/>
      </c>
      <c r="AE355" s="34"/>
      <c r="AF355" s="32" t="str">
        <f t="shared" si="171"/>
        <v/>
      </c>
      <c r="AG355" s="35"/>
      <c r="AH355" s="32" t="str">
        <f t="shared" si="172"/>
        <v/>
      </c>
      <c r="AI355" s="34"/>
      <c r="AJ355" s="36" t="str">
        <f t="shared" si="173"/>
        <v/>
      </c>
      <c r="AK355" s="36" t="str">
        <f t="shared" si="174"/>
        <v/>
      </c>
      <c r="AL355" s="36" t="str">
        <f t="shared" si="175"/>
        <v/>
      </c>
      <c r="AM355" s="55"/>
      <c r="AN355" s="34"/>
      <c r="AO355" s="148"/>
      <c r="AP355" s="34"/>
      <c r="AQ355" s="32" t="str">
        <f t="shared" si="176"/>
        <v/>
      </c>
      <c r="AR355" s="34"/>
      <c r="AS355" s="32" t="str">
        <f t="shared" si="177"/>
        <v/>
      </c>
      <c r="AT355" s="34"/>
      <c r="AU355" s="32" t="str">
        <f t="shared" si="178"/>
        <v/>
      </c>
      <c r="AV355" s="34"/>
      <c r="AW355" s="36" t="str">
        <f t="shared" si="179"/>
        <v/>
      </c>
      <c r="AX355" s="36" t="str">
        <f t="shared" si="180"/>
        <v/>
      </c>
      <c r="AY355" s="36" t="str">
        <f t="shared" si="181"/>
        <v/>
      </c>
      <c r="AZ355" s="55"/>
      <c r="BA355" s="34"/>
      <c r="BB355" s="148"/>
      <c r="BC355" s="34"/>
      <c r="BD355" s="32" t="str">
        <f t="shared" si="182"/>
        <v/>
      </c>
      <c r="BE355" s="34"/>
      <c r="BF355" s="32" t="str">
        <f t="shared" si="183"/>
        <v/>
      </c>
      <c r="BG355" s="34"/>
      <c r="BH355" s="32" t="str">
        <f t="shared" si="184"/>
        <v/>
      </c>
      <c r="BI355" s="34"/>
      <c r="BJ355" s="36" t="str">
        <f t="shared" si="185"/>
        <v/>
      </c>
      <c r="BK355" s="36" t="str">
        <f t="shared" si="186"/>
        <v/>
      </c>
      <c r="BL355" s="36" t="str">
        <f t="shared" si="187"/>
        <v/>
      </c>
      <c r="BM355" s="55"/>
      <c r="BN355" s="36" t="str">
        <f t="shared" si="188"/>
        <v/>
      </c>
      <c r="BO355" s="36" t="str">
        <f t="shared" si="189"/>
        <v/>
      </c>
      <c r="BP355" s="31"/>
      <c r="BQ355" s="38"/>
      <c r="BS355" s="120" t="e">
        <f t="shared" ca="1" si="160"/>
        <v>#REF!</v>
      </c>
      <c r="BT355" s="120" t="e">
        <f t="shared" ca="1" si="161"/>
        <v>#VALUE!</v>
      </c>
    </row>
    <row r="356" spans="1:72" s="10" customFormat="1" ht="25" customHeight="1" x14ac:dyDescent="0.2">
      <c r="A356" s="52" t="str">
        <f>IFERROR(IF(#REF!&lt;&gt;"",A355+1,""),"")</f>
        <v/>
      </c>
      <c r="B356" s="157" t="e">
        <f>CONCATENATE(#REF!,"-",#REF!,"--",F356,"---",#REF!)</f>
        <v>#REF!</v>
      </c>
      <c r="C356" s="157" t="e">
        <f t="shared" ca="1" si="159"/>
        <v>#VALUE!</v>
      </c>
      <c r="D356" s="29"/>
      <c r="E356" s="155" t="e">
        <f t="shared" si="162"/>
        <v>#VALUE!</v>
      </c>
      <c r="F356" s="155" t="e">
        <f t="shared" si="163"/>
        <v>#VALUE!</v>
      </c>
      <c r="G356" s="126"/>
      <c r="H356" s="151" t="e">
        <f ca="1">VLOOKUP(G356,CatProd!B:G,6,FALSE)</f>
        <v>#N/A</v>
      </c>
      <c r="I356" s="127"/>
      <c r="J356" s="175" t="e">
        <f ca="1">VLOOKUP(CONCATENATE(H356,"-",I356),CatProdSpec!H:I,2,FALSE)</f>
        <v>#N/A</v>
      </c>
      <c r="K356" s="51" t="str">
        <f ca="1">IFERROR(IF(OR(D356="",VLOOKUP(D356,CatCostInp!$E$2:$K$88,7,FALSE)=0),"",VLOOKUP(D356,CatCostInp!$E$2:$K$88,7,FALSE)),"")</f>
        <v/>
      </c>
      <c r="L356" s="30"/>
      <c r="M356" s="1" t="str">
        <f ca="1">IF(L356=Setup!$C$10,"Grant",IF(Pharmaceuticals!L356=Setup!$C$11,"Local",IF(Pharmaceuticals!L356=Setup!$C$12,"Other","")))</f>
        <v/>
      </c>
      <c r="N356" s="34"/>
      <c r="O356" s="148"/>
      <c r="P356" s="34"/>
      <c r="Q356" s="36" t="str">
        <f t="shared" si="164"/>
        <v/>
      </c>
      <c r="R356" s="34"/>
      <c r="S356" s="32" t="str">
        <f t="shared" si="165"/>
        <v/>
      </c>
      <c r="T356" s="34"/>
      <c r="U356" s="32" t="str">
        <f t="shared" si="166"/>
        <v/>
      </c>
      <c r="V356" s="34"/>
      <c r="W356" s="36" t="str">
        <f t="shared" si="167"/>
        <v/>
      </c>
      <c r="X356" s="36" t="str">
        <f t="shared" si="168"/>
        <v/>
      </c>
      <c r="Y356" s="36" t="str">
        <f t="shared" si="169"/>
        <v/>
      </c>
      <c r="Z356" s="55"/>
      <c r="AA356" s="37"/>
      <c r="AB356" s="148"/>
      <c r="AC356" s="34"/>
      <c r="AD356" s="32" t="str">
        <f t="shared" si="170"/>
        <v/>
      </c>
      <c r="AE356" s="34"/>
      <c r="AF356" s="32" t="str">
        <f t="shared" si="171"/>
        <v/>
      </c>
      <c r="AG356" s="35"/>
      <c r="AH356" s="32" t="str">
        <f t="shared" si="172"/>
        <v/>
      </c>
      <c r="AI356" s="34"/>
      <c r="AJ356" s="36" t="str">
        <f t="shared" si="173"/>
        <v/>
      </c>
      <c r="AK356" s="36" t="str">
        <f t="shared" si="174"/>
        <v/>
      </c>
      <c r="AL356" s="36" t="str">
        <f t="shared" si="175"/>
        <v/>
      </c>
      <c r="AM356" s="55"/>
      <c r="AN356" s="34"/>
      <c r="AO356" s="148"/>
      <c r="AP356" s="34"/>
      <c r="AQ356" s="32" t="str">
        <f t="shared" si="176"/>
        <v/>
      </c>
      <c r="AR356" s="34"/>
      <c r="AS356" s="32" t="str">
        <f t="shared" si="177"/>
        <v/>
      </c>
      <c r="AT356" s="34"/>
      <c r="AU356" s="32" t="str">
        <f t="shared" si="178"/>
        <v/>
      </c>
      <c r="AV356" s="34"/>
      <c r="AW356" s="36" t="str">
        <f t="shared" si="179"/>
        <v/>
      </c>
      <c r="AX356" s="36" t="str">
        <f t="shared" si="180"/>
        <v/>
      </c>
      <c r="AY356" s="36" t="str">
        <f t="shared" si="181"/>
        <v/>
      </c>
      <c r="AZ356" s="55"/>
      <c r="BA356" s="34"/>
      <c r="BB356" s="148"/>
      <c r="BC356" s="34"/>
      <c r="BD356" s="32" t="str">
        <f t="shared" si="182"/>
        <v/>
      </c>
      <c r="BE356" s="34"/>
      <c r="BF356" s="32" t="str">
        <f t="shared" si="183"/>
        <v/>
      </c>
      <c r="BG356" s="34"/>
      <c r="BH356" s="32" t="str">
        <f t="shared" si="184"/>
        <v/>
      </c>
      <c r="BI356" s="34"/>
      <c r="BJ356" s="36" t="str">
        <f t="shared" si="185"/>
        <v/>
      </c>
      <c r="BK356" s="36" t="str">
        <f t="shared" si="186"/>
        <v/>
      </c>
      <c r="BL356" s="36" t="str">
        <f t="shared" si="187"/>
        <v/>
      </c>
      <c r="BM356" s="55"/>
      <c r="BN356" s="36" t="str">
        <f t="shared" si="188"/>
        <v/>
      </c>
      <c r="BO356" s="36" t="str">
        <f t="shared" si="189"/>
        <v/>
      </c>
      <c r="BP356" s="31"/>
      <c r="BQ356" s="38"/>
      <c r="BS356" s="120" t="e">
        <f t="shared" ca="1" si="160"/>
        <v>#REF!</v>
      </c>
      <c r="BT356" s="120" t="e">
        <f t="shared" ca="1" si="161"/>
        <v>#VALUE!</v>
      </c>
    </row>
    <row r="357" spans="1:72" s="10" customFormat="1" ht="25" customHeight="1" x14ac:dyDescent="0.2">
      <c r="A357" s="52" t="str">
        <f>IFERROR(IF(#REF!&lt;&gt;"",A356+1,""),"")</f>
        <v/>
      </c>
      <c r="B357" s="157" t="e">
        <f>CONCATENATE(#REF!,"-",#REF!,"--",F357,"---",#REF!)</f>
        <v>#REF!</v>
      </c>
      <c r="C357" s="157" t="e">
        <f t="shared" ca="1" si="159"/>
        <v>#VALUE!</v>
      </c>
      <c r="D357" s="29"/>
      <c r="E357" s="155" t="e">
        <f t="shared" si="162"/>
        <v>#VALUE!</v>
      </c>
      <c r="F357" s="155" t="e">
        <f t="shared" si="163"/>
        <v>#VALUE!</v>
      </c>
      <c r="G357" s="126"/>
      <c r="H357" s="151" t="e">
        <f ca="1">VLOOKUP(G357,CatProd!B:G,6,FALSE)</f>
        <v>#N/A</v>
      </c>
      <c r="I357" s="127"/>
      <c r="J357" s="175" t="e">
        <f ca="1">VLOOKUP(CONCATENATE(H357,"-",I357),CatProdSpec!H:I,2,FALSE)</f>
        <v>#N/A</v>
      </c>
      <c r="K357" s="51" t="str">
        <f ca="1">IFERROR(IF(OR(D357="",VLOOKUP(D357,CatCostInp!$E$2:$K$88,7,FALSE)=0),"",VLOOKUP(D357,CatCostInp!$E$2:$K$88,7,FALSE)),"")</f>
        <v/>
      </c>
      <c r="L357" s="30"/>
      <c r="M357" s="1" t="str">
        <f ca="1">IF(L357=Setup!$C$10,"Grant",IF(Pharmaceuticals!L357=Setup!$C$11,"Local",IF(Pharmaceuticals!L357=Setup!$C$12,"Other","")))</f>
        <v/>
      </c>
      <c r="N357" s="34"/>
      <c r="O357" s="148"/>
      <c r="P357" s="34"/>
      <c r="Q357" s="36" t="str">
        <f t="shared" si="164"/>
        <v/>
      </c>
      <c r="R357" s="34"/>
      <c r="S357" s="32" t="str">
        <f t="shared" si="165"/>
        <v/>
      </c>
      <c r="T357" s="34"/>
      <c r="U357" s="32" t="str">
        <f t="shared" si="166"/>
        <v/>
      </c>
      <c r="V357" s="34"/>
      <c r="W357" s="36" t="str">
        <f t="shared" si="167"/>
        <v/>
      </c>
      <c r="X357" s="36" t="str">
        <f t="shared" si="168"/>
        <v/>
      </c>
      <c r="Y357" s="36" t="str">
        <f t="shared" si="169"/>
        <v/>
      </c>
      <c r="Z357" s="55"/>
      <c r="AA357" s="37"/>
      <c r="AB357" s="148"/>
      <c r="AC357" s="34"/>
      <c r="AD357" s="32" t="str">
        <f t="shared" si="170"/>
        <v/>
      </c>
      <c r="AE357" s="34"/>
      <c r="AF357" s="32" t="str">
        <f t="shared" si="171"/>
        <v/>
      </c>
      <c r="AG357" s="35"/>
      <c r="AH357" s="32" t="str">
        <f t="shared" si="172"/>
        <v/>
      </c>
      <c r="AI357" s="34"/>
      <c r="AJ357" s="36" t="str">
        <f t="shared" si="173"/>
        <v/>
      </c>
      <c r="AK357" s="36" t="str">
        <f t="shared" si="174"/>
        <v/>
      </c>
      <c r="AL357" s="36" t="str">
        <f t="shared" si="175"/>
        <v/>
      </c>
      <c r="AM357" s="55"/>
      <c r="AN357" s="34"/>
      <c r="AO357" s="148"/>
      <c r="AP357" s="34"/>
      <c r="AQ357" s="32" t="str">
        <f t="shared" si="176"/>
        <v/>
      </c>
      <c r="AR357" s="34"/>
      <c r="AS357" s="32" t="str">
        <f t="shared" si="177"/>
        <v/>
      </c>
      <c r="AT357" s="34"/>
      <c r="AU357" s="32" t="str">
        <f t="shared" si="178"/>
        <v/>
      </c>
      <c r="AV357" s="34"/>
      <c r="AW357" s="36" t="str">
        <f t="shared" si="179"/>
        <v/>
      </c>
      <c r="AX357" s="36" t="str">
        <f t="shared" si="180"/>
        <v/>
      </c>
      <c r="AY357" s="36" t="str">
        <f t="shared" si="181"/>
        <v/>
      </c>
      <c r="AZ357" s="55"/>
      <c r="BA357" s="34"/>
      <c r="BB357" s="148"/>
      <c r="BC357" s="34"/>
      <c r="BD357" s="32" t="str">
        <f t="shared" si="182"/>
        <v/>
      </c>
      <c r="BE357" s="34"/>
      <c r="BF357" s="32" t="str">
        <f t="shared" si="183"/>
        <v/>
      </c>
      <c r="BG357" s="34"/>
      <c r="BH357" s="32" t="str">
        <f t="shared" si="184"/>
        <v/>
      </c>
      <c r="BI357" s="34"/>
      <c r="BJ357" s="36" t="str">
        <f t="shared" si="185"/>
        <v/>
      </c>
      <c r="BK357" s="36" t="str">
        <f t="shared" si="186"/>
        <v/>
      </c>
      <c r="BL357" s="36" t="str">
        <f t="shared" si="187"/>
        <v/>
      </c>
      <c r="BM357" s="55"/>
      <c r="BN357" s="36" t="str">
        <f t="shared" si="188"/>
        <v/>
      </c>
      <c r="BO357" s="36" t="str">
        <f t="shared" si="189"/>
        <v/>
      </c>
      <c r="BP357" s="31"/>
      <c r="BQ357" s="38"/>
      <c r="BS357" s="120" t="e">
        <f t="shared" ca="1" si="160"/>
        <v>#REF!</v>
      </c>
      <c r="BT357" s="120" t="e">
        <f t="shared" ca="1" si="161"/>
        <v>#VALUE!</v>
      </c>
    </row>
    <row r="358" spans="1:72" s="10" customFormat="1" ht="25" customHeight="1" x14ac:dyDescent="0.2">
      <c r="A358" s="52" t="str">
        <f>IFERROR(IF(#REF!&lt;&gt;"",A357+1,""),"")</f>
        <v/>
      </c>
      <c r="B358" s="157" t="e">
        <f>CONCATENATE(#REF!,"-",#REF!,"--",F358,"---",#REF!)</f>
        <v>#REF!</v>
      </c>
      <c r="C358" s="157" t="e">
        <f t="shared" ca="1" si="159"/>
        <v>#VALUE!</v>
      </c>
      <c r="D358" s="29"/>
      <c r="E358" s="155" t="e">
        <f t="shared" si="162"/>
        <v>#VALUE!</v>
      </c>
      <c r="F358" s="155" t="e">
        <f t="shared" si="163"/>
        <v>#VALUE!</v>
      </c>
      <c r="G358" s="126"/>
      <c r="H358" s="151" t="e">
        <f ca="1">VLOOKUP(G358,CatProd!B:G,6,FALSE)</f>
        <v>#N/A</v>
      </c>
      <c r="I358" s="127"/>
      <c r="J358" s="175" t="e">
        <f ca="1">VLOOKUP(CONCATENATE(H358,"-",I358),CatProdSpec!H:I,2,FALSE)</f>
        <v>#N/A</v>
      </c>
      <c r="K358" s="51" t="str">
        <f ca="1">IFERROR(IF(OR(D358="",VLOOKUP(D358,CatCostInp!$E$2:$K$88,7,FALSE)=0),"",VLOOKUP(D358,CatCostInp!$E$2:$K$88,7,FALSE)),"")</f>
        <v/>
      </c>
      <c r="L358" s="30"/>
      <c r="M358" s="1" t="str">
        <f ca="1">IF(L358=Setup!$C$10,"Grant",IF(Pharmaceuticals!L358=Setup!$C$11,"Local",IF(Pharmaceuticals!L358=Setup!$C$12,"Other","")))</f>
        <v/>
      </c>
      <c r="N358" s="34"/>
      <c r="O358" s="148"/>
      <c r="P358" s="34"/>
      <c r="Q358" s="36" t="str">
        <f t="shared" si="164"/>
        <v/>
      </c>
      <c r="R358" s="34"/>
      <c r="S358" s="32" t="str">
        <f t="shared" si="165"/>
        <v/>
      </c>
      <c r="T358" s="34"/>
      <c r="U358" s="32" t="str">
        <f t="shared" si="166"/>
        <v/>
      </c>
      <c r="V358" s="34"/>
      <c r="W358" s="36" t="str">
        <f t="shared" si="167"/>
        <v/>
      </c>
      <c r="X358" s="36" t="str">
        <f t="shared" si="168"/>
        <v/>
      </c>
      <c r="Y358" s="36" t="str">
        <f t="shared" si="169"/>
        <v/>
      </c>
      <c r="Z358" s="55"/>
      <c r="AA358" s="37"/>
      <c r="AB358" s="148"/>
      <c r="AC358" s="34"/>
      <c r="AD358" s="32" t="str">
        <f t="shared" si="170"/>
        <v/>
      </c>
      <c r="AE358" s="34"/>
      <c r="AF358" s="32" t="str">
        <f t="shared" si="171"/>
        <v/>
      </c>
      <c r="AG358" s="35"/>
      <c r="AH358" s="32" t="str">
        <f t="shared" si="172"/>
        <v/>
      </c>
      <c r="AI358" s="34"/>
      <c r="AJ358" s="36" t="str">
        <f t="shared" si="173"/>
        <v/>
      </c>
      <c r="AK358" s="36" t="str">
        <f t="shared" si="174"/>
        <v/>
      </c>
      <c r="AL358" s="36" t="str">
        <f t="shared" si="175"/>
        <v/>
      </c>
      <c r="AM358" s="55"/>
      <c r="AN358" s="34"/>
      <c r="AO358" s="148"/>
      <c r="AP358" s="34"/>
      <c r="AQ358" s="32" t="str">
        <f t="shared" si="176"/>
        <v/>
      </c>
      <c r="AR358" s="34"/>
      <c r="AS358" s="32" t="str">
        <f t="shared" si="177"/>
        <v/>
      </c>
      <c r="AT358" s="34"/>
      <c r="AU358" s="32" t="str">
        <f t="shared" si="178"/>
        <v/>
      </c>
      <c r="AV358" s="34"/>
      <c r="AW358" s="36" t="str">
        <f t="shared" si="179"/>
        <v/>
      </c>
      <c r="AX358" s="36" t="str">
        <f t="shared" si="180"/>
        <v/>
      </c>
      <c r="AY358" s="36" t="str">
        <f t="shared" si="181"/>
        <v/>
      </c>
      <c r="AZ358" s="55"/>
      <c r="BA358" s="34"/>
      <c r="BB358" s="148"/>
      <c r="BC358" s="34"/>
      <c r="BD358" s="32" t="str">
        <f t="shared" si="182"/>
        <v/>
      </c>
      <c r="BE358" s="34"/>
      <c r="BF358" s="32" t="str">
        <f t="shared" si="183"/>
        <v/>
      </c>
      <c r="BG358" s="34"/>
      <c r="BH358" s="32" t="str">
        <f t="shared" si="184"/>
        <v/>
      </c>
      <c r="BI358" s="34"/>
      <c r="BJ358" s="36" t="str">
        <f t="shared" si="185"/>
        <v/>
      </c>
      <c r="BK358" s="36" t="str">
        <f t="shared" si="186"/>
        <v/>
      </c>
      <c r="BL358" s="36" t="str">
        <f t="shared" si="187"/>
        <v/>
      </c>
      <c r="BM358" s="55"/>
      <c r="BN358" s="36" t="str">
        <f t="shared" si="188"/>
        <v/>
      </c>
      <c r="BO358" s="36" t="str">
        <f t="shared" si="189"/>
        <v/>
      </c>
      <c r="BP358" s="31"/>
      <c r="BQ358" s="38"/>
      <c r="BS358" s="120" t="e">
        <f t="shared" ca="1" si="160"/>
        <v>#REF!</v>
      </c>
      <c r="BT358" s="120" t="e">
        <f t="shared" ca="1" si="161"/>
        <v>#VALUE!</v>
      </c>
    </row>
    <row r="359" spans="1:72" s="10" customFormat="1" ht="25" customHeight="1" x14ac:dyDescent="0.2">
      <c r="A359" s="52" t="str">
        <f>IFERROR(IF(#REF!&lt;&gt;"",A358+1,""),"")</f>
        <v/>
      </c>
      <c r="B359" s="157" t="e">
        <f>CONCATENATE(#REF!,"-",#REF!,"--",F359,"---",#REF!)</f>
        <v>#REF!</v>
      </c>
      <c r="C359" s="157" t="e">
        <f t="shared" ca="1" si="159"/>
        <v>#VALUE!</v>
      </c>
      <c r="D359" s="29"/>
      <c r="E359" s="155" t="e">
        <f t="shared" si="162"/>
        <v>#VALUE!</v>
      </c>
      <c r="F359" s="155" t="e">
        <f t="shared" si="163"/>
        <v>#VALUE!</v>
      </c>
      <c r="G359" s="126"/>
      <c r="H359" s="151" t="e">
        <f ca="1">VLOOKUP(G359,CatProd!B:G,6,FALSE)</f>
        <v>#N/A</v>
      </c>
      <c r="I359" s="127"/>
      <c r="J359" s="175" t="e">
        <f ca="1">VLOOKUP(CONCATENATE(H359,"-",I359),CatProdSpec!H:I,2,FALSE)</f>
        <v>#N/A</v>
      </c>
      <c r="K359" s="51" t="str">
        <f ca="1">IFERROR(IF(OR(D359="",VLOOKUP(D359,CatCostInp!$E$2:$K$88,7,FALSE)=0),"",VLOOKUP(D359,CatCostInp!$E$2:$K$88,7,FALSE)),"")</f>
        <v/>
      </c>
      <c r="L359" s="30"/>
      <c r="M359" s="1" t="str">
        <f ca="1">IF(L359=Setup!$C$10,"Grant",IF(Pharmaceuticals!L359=Setup!$C$11,"Local",IF(Pharmaceuticals!L359=Setup!$C$12,"Other","")))</f>
        <v/>
      </c>
      <c r="N359" s="34"/>
      <c r="O359" s="148"/>
      <c r="P359" s="34"/>
      <c r="Q359" s="36" t="str">
        <f t="shared" si="164"/>
        <v/>
      </c>
      <c r="R359" s="34"/>
      <c r="S359" s="32" t="str">
        <f t="shared" si="165"/>
        <v/>
      </c>
      <c r="T359" s="34"/>
      <c r="U359" s="32" t="str">
        <f t="shared" si="166"/>
        <v/>
      </c>
      <c r="V359" s="34"/>
      <c r="W359" s="36" t="str">
        <f t="shared" si="167"/>
        <v/>
      </c>
      <c r="X359" s="36" t="str">
        <f t="shared" si="168"/>
        <v/>
      </c>
      <c r="Y359" s="36" t="str">
        <f t="shared" si="169"/>
        <v/>
      </c>
      <c r="Z359" s="55"/>
      <c r="AA359" s="37"/>
      <c r="AB359" s="148"/>
      <c r="AC359" s="34"/>
      <c r="AD359" s="32" t="str">
        <f t="shared" si="170"/>
        <v/>
      </c>
      <c r="AE359" s="34"/>
      <c r="AF359" s="32" t="str">
        <f t="shared" si="171"/>
        <v/>
      </c>
      <c r="AG359" s="35"/>
      <c r="AH359" s="32" t="str">
        <f t="shared" si="172"/>
        <v/>
      </c>
      <c r="AI359" s="34"/>
      <c r="AJ359" s="36" t="str">
        <f t="shared" si="173"/>
        <v/>
      </c>
      <c r="AK359" s="36" t="str">
        <f t="shared" si="174"/>
        <v/>
      </c>
      <c r="AL359" s="36" t="str">
        <f t="shared" si="175"/>
        <v/>
      </c>
      <c r="AM359" s="55"/>
      <c r="AN359" s="34"/>
      <c r="AO359" s="148"/>
      <c r="AP359" s="34"/>
      <c r="AQ359" s="32" t="str">
        <f t="shared" si="176"/>
        <v/>
      </c>
      <c r="AR359" s="34"/>
      <c r="AS359" s="32" t="str">
        <f t="shared" si="177"/>
        <v/>
      </c>
      <c r="AT359" s="34"/>
      <c r="AU359" s="32" t="str">
        <f t="shared" si="178"/>
        <v/>
      </c>
      <c r="AV359" s="34"/>
      <c r="AW359" s="36" t="str">
        <f t="shared" si="179"/>
        <v/>
      </c>
      <c r="AX359" s="36" t="str">
        <f t="shared" si="180"/>
        <v/>
      </c>
      <c r="AY359" s="36" t="str">
        <f t="shared" si="181"/>
        <v/>
      </c>
      <c r="AZ359" s="55"/>
      <c r="BA359" s="34"/>
      <c r="BB359" s="148"/>
      <c r="BC359" s="34"/>
      <c r="BD359" s="32" t="str">
        <f t="shared" si="182"/>
        <v/>
      </c>
      <c r="BE359" s="34"/>
      <c r="BF359" s="32" t="str">
        <f t="shared" si="183"/>
        <v/>
      </c>
      <c r="BG359" s="34"/>
      <c r="BH359" s="32" t="str">
        <f t="shared" si="184"/>
        <v/>
      </c>
      <c r="BI359" s="34"/>
      <c r="BJ359" s="36" t="str">
        <f t="shared" si="185"/>
        <v/>
      </c>
      <c r="BK359" s="36" t="str">
        <f t="shared" si="186"/>
        <v/>
      </c>
      <c r="BL359" s="36" t="str">
        <f t="shared" si="187"/>
        <v/>
      </c>
      <c r="BM359" s="55"/>
      <c r="BN359" s="36" t="str">
        <f t="shared" si="188"/>
        <v/>
      </c>
      <c r="BO359" s="36" t="str">
        <f t="shared" si="189"/>
        <v/>
      </c>
      <c r="BP359" s="31"/>
      <c r="BQ359" s="38"/>
      <c r="BS359" s="120" t="e">
        <f t="shared" ca="1" si="160"/>
        <v>#REF!</v>
      </c>
      <c r="BT359" s="120" t="e">
        <f t="shared" ca="1" si="161"/>
        <v>#VALUE!</v>
      </c>
    </row>
    <row r="360" spans="1:72" s="10" customFormat="1" ht="25" customHeight="1" x14ac:dyDescent="0.2">
      <c r="A360" s="52" t="str">
        <f>IFERROR(IF(#REF!&lt;&gt;"",A359+1,""),"")</f>
        <v/>
      </c>
      <c r="B360" s="157" t="e">
        <f>CONCATENATE(#REF!,"-",#REF!,"--",F360,"---",#REF!)</f>
        <v>#REF!</v>
      </c>
      <c r="C360" s="157" t="e">
        <f t="shared" ca="1" si="159"/>
        <v>#VALUE!</v>
      </c>
      <c r="D360" s="29"/>
      <c r="E360" s="155" t="e">
        <f t="shared" si="162"/>
        <v>#VALUE!</v>
      </c>
      <c r="F360" s="155" t="e">
        <f t="shared" si="163"/>
        <v>#VALUE!</v>
      </c>
      <c r="G360" s="126"/>
      <c r="H360" s="151" t="e">
        <f ca="1">VLOOKUP(G360,CatProd!B:G,6,FALSE)</f>
        <v>#N/A</v>
      </c>
      <c r="I360" s="127"/>
      <c r="J360" s="175" t="e">
        <f ca="1">VLOOKUP(CONCATENATE(H360,"-",I360),CatProdSpec!H:I,2,FALSE)</f>
        <v>#N/A</v>
      </c>
      <c r="K360" s="51" t="str">
        <f ca="1">IFERROR(IF(OR(D360="",VLOOKUP(D360,CatCostInp!$E$2:$K$88,7,FALSE)=0),"",VLOOKUP(D360,CatCostInp!$E$2:$K$88,7,FALSE)),"")</f>
        <v/>
      </c>
      <c r="L360" s="30"/>
      <c r="M360" s="1" t="str">
        <f ca="1">IF(L360=Setup!$C$10,"Grant",IF(Pharmaceuticals!L360=Setup!$C$11,"Local",IF(Pharmaceuticals!L360=Setup!$C$12,"Other","")))</f>
        <v/>
      </c>
      <c r="N360" s="34"/>
      <c r="O360" s="148"/>
      <c r="P360" s="34"/>
      <c r="Q360" s="36" t="str">
        <f t="shared" si="164"/>
        <v/>
      </c>
      <c r="R360" s="34"/>
      <c r="S360" s="32" t="str">
        <f t="shared" si="165"/>
        <v/>
      </c>
      <c r="T360" s="34"/>
      <c r="U360" s="32" t="str">
        <f t="shared" si="166"/>
        <v/>
      </c>
      <c r="V360" s="34"/>
      <c r="W360" s="36" t="str">
        <f t="shared" si="167"/>
        <v/>
      </c>
      <c r="X360" s="36" t="str">
        <f t="shared" si="168"/>
        <v/>
      </c>
      <c r="Y360" s="36" t="str">
        <f t="shared" si="169"/>
        <v/>
      </c>
      <c r="Z360" s="55"/>
      <c r="AA360" s="37"/>
      <c r="AB360" s="148"/>
      <c r="AC360" s="34"/>
      <c r="AD360" s="32" t="str">
        <f t="shared" si="170"/>
        <v/>
      </c>
      <c r="AE360" s="34"/>
      <c r="AF360" s="32" t="str">
        <f t="shared" si="171"/>
        <v/>
      </c>
      <c r="AG360" s="35"/>
      <c r="AH360" s="32" t="str">
        <f t="shared" si="172"/>
        <v/>
      </c>
      <c r="AI360" s="34"/>
      <c r="AJ360" s="36" t="str">
        <f t="shared" si="173"/>
        <v/>
      </c>
      <c r="AK360" s="36" t="str">
        <f t="shared" si="174"/>
        <v/>
      </c>
      <c r="AL360" s="36" t="str">
        <f t="shared" si="175"/>
        <v/>
      </c>
      <c r="AM360" s="55"/>
      <c r="AN360" s="34"/>
      <c r="AO360" s="148"/>
      <c r="AP360" s="34"/>
      <c r="AQ360" s="32" t="str">
        <f t="shared" si="176"/>
        <v/>
      </c>
      <c r="AR360" s="34"/>
      <c r="AS360" s="32" t="str">
        <f t="shared" si="177"/>
        <v/>
      </c>
      <c r="AT360" s="34"/>
      <c r="AU360" s="32" t="str">
        <f t="shared" si="178"/>
        <v/>
      </c>
      <c r="AV360" s="34"/>
      <c r="AW360" s="36" t="str">
        <f t="shared" si="179"/>
        <v/>
      </c>
      <c r="AX360" s="36" t="str">
        <f t="shared" si="180"/>
        <v/>
      </c>
      <c r="AY360" s="36" t="str">
        <f t="shared" si="181"/>
        <v/>
      </c>
      <c r="AZ360" s="55"/>
      <c r="BA360" s="34"/>
      <c r="BB360" s="148"/>
      <c r="BC360" s="34"/>
      <c r="BD360" s="32" t="str">
        <f t="shared" si="182"/>
        <v/>
      </c>
      <c r="BE360" s="34"/>
      <c r="BF360" s="32" t="str">
        <f t="shared" si="183"/>
        <v/>
      </c>
      <c r="BG360" s="34"/>
      <c r="BH360" s="32" t="str">
        <f t="shared" si="184"/>
        <v/>
      </c>
      <c r="BI360" s="34"/>
      <c r="BJ360" s="36" t="str">
        <f t="shared" si="185"/>
        <v/>
      </c>
      <c r="BK360" s="36" t="str">
        <f t="shared" si="186"/>
        <v/>
      </c>
      <c r="BL360" s="36" t="str">
        <f t="shared" si="187"/>
        <v/>
      </c>
      <c r="BM360" s="55"/>
      <c r="BN360" s="36" t="str">
        <f t="shared" si="188"/>
        <v/>
      </c>
      <c r="BO360" s="36" t="str">
        <f t="shared" si="189"/>
        <v/>
      </c>
      <c r="BP360" s="31"/>
      <c r="BQ360" s="38"/>
      <c r="BS360" s="120" t="e">
        <f t="shared" ca="1" si="160"/>
        <v>#REF!</v>
      </c>
      <c r="BT360" s="120" t="e">
        <f t="shared" ca="1" si="161"/>
        <v>#VALUE!</v>
      </c>
    </row>
    <row r="361" spans="1:72" s="10" customFormat="1" ht="25" customHeight="1" x14ac:dyDescent="0.2">
      <c r="A361" s="52" t="str">
        <f>IFERROR(IF(#REF!&lt;&gt;"",A360+1,""),"")</f>
        <v/>
      </c>
      <c r="B361" s="157" t="e">
        <f>CONCATENATE(#REF!,"-",#REF!,"--",F361,"---",#REF!)</f>
        <v>#REF!</v>
      </c>
      <c r="C361" s="157" t="e">
        <f t="shared" ca="1" si="159"/>
        <v>#VALUE!</v>
      </c>
      <c r="D361" s="29"/>
      <c r="E361" s="155" t="e">
        <f t="shared" si="162"/>
        <v>#VALUE!</v>
      </c>
      <c r="F361" s="155" t="e">
        <f t="shared" si="163"/>
        <v>#VALUE!</v>
      </c>
      <c r="G361" s="126"/>
      <c r="H361" s="151" t="e">
        <f ca="1">VLOOKUP(G361,CatProd!B:G,6,FALSE)</f>
        <v>#N/A</v>
      </c>
      <c r="I361" s="127"/>
      <c r="J361" s="175" t="e">
        <f ca="1">VLOOKUP(CONCATENATE(H361,"-",I361),CatProdSpec!H:I,2,FALSE)</f>
        <v>#N/A</v>
      </c>
      <c r="K361" s="51" t="str">
        <f ca="1">IFERROR(IF(OR(D361="",VLOOKUP(D361,CatCostInp!$E$2:$K$88,7,FALSE)=0),"",VLOOKUP(D361,CatCostInp!$E$2:$K$88,7,FALSE)),"")</f>
        <v/>
      </c>
      <c r="L361" s="30"/>
      <c r="M361" s="1" t="str">
        <f ca="1">IF(L361=Setup!$C$10,"Grant",IF(Pharmaceuticals!L361=Setup!$C$11,"Local",IF(Pharmaceuticals!L361=Setup!$C$12,"Other","")))</f>
        <v/>
      </c>
      <c r="N361" s="34"/>
      <c r="O361" s="148"/>
      <c r="P361" s="34"/>
      <c r="Q361" s="36" t="str">
        <f t="shared" si="164"/>
        <v/>
      </c>
      <c r="R361" s="34"/>
      <c r="S361" s="32" t="str">
        <f t="shared" si="165"/>
        <v/>
      </c>
      <c r="T361" s="34"/>
      <c r="U361" s="32" t="str">
        <f t="shared" si="166"/>
        <v/>
      </c>
      <c r="V361" s="34"/>
      <c r="W361" s="36" t="str">
        <f t="shared" si="167"/>
        <v/>
      </c>
      <c r="X361" s="36" t="str">
        <f t="shared" si="168"/>
        <v/>
      </c>
      <c r="Y361" s="36" t="str">
        <f t="shared" si="169"/>
        <v/>
      </c>
      <c r="Z361" s="55"/>
      <c r="AA361" s="37"/>
      <c r="AB361" s="148"/>
      <c r="AC361" s="34"/>
      <c r="AD361" s="32" t="str">
        <f t="shared" si="170"/>
        <v/>
      </c>
      <c r="AE361" s="34"/>
      <c r="AF361" s="32" t="str">
        <f t="shared" si="171"/>
        <v/>
      </c>
      <c r="AG361" s="35"/>
      <c r="AH361" s="32" t="str">
        <f t="shared" si="172"/>
        <v/>
      </c>
      <c r="AI361" s="34"/>
      <c r="AJ361" s="36" t="str">
        <f t="shared" si="173"/>
        <v/>
      </c>
      <c r="AK361" s="36" t="str">
        <f t="shared" si="174"/>
        <v/>
      </c>
      <c r="AL361" s="36" t="str">
        <f t="shared" si="175"/>
        <v/>
      </c>
      <c r="AM361" s="55"/>
      <c r="AN361" s="34"/>
      <c r="AO361" s="148"/>
      <c r="AP361" s="34"/>
      <c r="AQ361" s="32" t="str">
        <f t="shared" si="176"/>
        <v/>
      </c>
      <c r="AR361" s="34"/>
      <c r="AS361" s="32" t="str">
        <f t="shared" si="177"/>
        <v/>
      </c>
      <c r="AT361" s="34"/>
      <c r="AU361" s="32" t="str">
        <f t="shared" si="178"/>
        <v/>
      </c>
      <c r="AV361" s="34"/>
      <c r="AW361" s="36" t="str">
        <f t="shared" si="179"/>
        <v/>
      </c>
      <c r="AX361" s="36" t="str">
        <f t="shared" si="180"/>
        <v/>
      </c>
      <c r="AY361" s="36" t="str">
        <f t="shared" si="181"/>
        <v/>
      </c>
      <c r="AZ361" s="55"/>
      <c r="BA361" s="34"/>
      <c r="BB361" s="148"/>
      <c r="BC361" s="34"/>
      <c r="BD361" s="32" t="str">
        <f t="shared" si="182"/>
        <v/>
      </c>
      <c r="BE361" s="34"/>
      <c r="BF361" s="32" t="str">
        <f t="shared" si="183"/>
        <v/>
      </c>
      <c r="BG361" s="34"/>
      <c r="BH361" s="32" t="str">
        <f t="shared" si="184"/>
        <v/>
      </c>
      <c r="BI361" s="34"/>
      <c r="BJ361" s="36" t="str">
        <f t="shared" si="185"/>
        <v/>
      </c>
      <c r="BK361" s="36" t="str">
        <f t="shared" si="186"/>
        <v/>
      </c>
      <c r="BL361" s="36" t="str">
        <f t="shared" si="187"/>
        <v/>
      </c>
      <c r="BM361" s="55"/>
      <c r="BN361" s="36" t="str">
        <f t="shared" si="188"/>
        <v/>
      </c>
      <c r="BO361" s="36" t="str">
        <f t="shared" si="189"/>
        <v/>
      </c>
      <c r="BP361" s="31"/>
      <c r="BQ361" s="38"/>
      <c r="BS361" s="120" t="e">
        <f t="shared" ca="1" si="160"/>
        <v>#REF!</v>
      </c>
      <c r="BT361" s="120" t="e">
        <f t="shared" ca="1" si="161"/>
        <v>#VALUE!</v>
      </c>
    </row>
    <row r="362" spans="1:72" s="10" customFormat="1" ht="25" customHeight="1" x14ac:dyDescent="0.2">
      <c r="A362" s="52" t="str">
        <f>IFERROR(IF(#REF!&lt;&gt;"",A361+1,""),"")</f>
        <v/>
      </c>
      <c r="B362" s="157" t="e">
        <f>CONCATENATE(#REF!,"-",#REF!,"--",F362,"---",#REF!)</f>
        <v>#REF!</v>
      </c>
      <c r="C362" s="157" t="e">
        <f t="shared" ca="1" si="159"/>
        <v>#VALUE!</v>
      </c>
      <c r="D362" s="29"/>
      <c r="E362" s="155" t="e">
        <f t="shared" si="162"/>
        <v>#VALUE!</v>
      </c>
      <c r="F362" s="155" t="e">
        <f t="shared" si="163"/>
        <v>#VALUE!</v>
      </c>
      <c r="G362" s="126"/>
      <c r="H362" s="151" t="e">
        <f ca="1">VLOOKUP(G362,CatProd!B:G,6,FALSE)</f>
        <v>#N/A</v>
      </c>
      <c r="I362" s="127"/>
      <c r="J362" s="175" t="e">
        <f ca="1">VLOOKUP(CONCATENATE(H362,"-",I362),CatProdSpec!H:I,2,FALSE)</f>
        <v>#N/A</v>
      </c>
      <c r="K362" s="51" t="str">
        <f ca="1">IFERROR(IF(OR(D362="",VLOOKUP(D362,CatCostInp!$E$2:$K$88,7,FALSE)=0),"",VLOOKUP(D362,CatCostInp!$E$2:$K$88,7,FALSE)),"")</f>
        <v/>
      </c>
      <c r="L362" s="30"/>
      <c r="M362" s="1" t="str">
        <f ca="1">IF(L362=Setup!$C$10,"Grant",IF(Pharmaceuticals!L362=Setup!$C$11,"Local",IF(Pharmaceuticals!L362=Setup!$C$12,"Other","")))</f>
        <v/>
      </c>
      <c r="N362" s="34"/>
      <c r="O362" s="148"/>
      <c r="P362" s="34"/>
      <c r="Q362" s="36" t="str">
        <f t="shared" si="164"/>
        <v/>
      </c>
      <c r="R362" s="34"/>
      <c r="S362" s="32" t="str">
        <f t="shared" si="165"/>
        <v/>
      </c>
      <c r="T362" s="34"/>
      <c r="U362" s="32" t="str">
        <f t="shared" si="166"/>
        <v/>
      </c>
      <c r="V362" s="34"/>
      <c r="W362" s="36" t="str">
        <f t="shared" si="167"/>
        <v/>
      </c>
      <c r="X362" s="36" t="str">
        <f t="shared" si="168"/>
        <v/>
      </c>
      <c r="Y362" s="36" t="str">
        <f t="shared" si="169"/>
        <v/>
      </c>
      <c r="Z362" s="55"/>
      <c r="AA362" s="37"/>
      <c r="AB362" s="148"/>
      <c r="AC362" s="34"/>
      <c r="AD362" s="32" t="str">
        <f t="shared" si="170"/>
        <v/>
      </c>
      <c r="AE362" s="34"/>
      <c r="AF362" s="32" t="str">
        <f t="shared" si="171"/>
        <v/>
      </c>
      <c r="AG362" s="35"/>
      <c r="AH362" s="32" t="str">
        <f t="shared" si="172"/>
        <v/>
      </c>
      <c r="AI362" s="34"/>
      <c r="AJ362" s="36" t="str">
        <f t="shared" si="173"/>
        <v/>
      </c>
      <c r="AK362" s="36" t="str">
        <f t="shared" si="174"/>
        <v/>
      </c>
      <c r="AL362" s="36" t="str">
        <f t="shared" si="175"/>
        <v/>
      </c>
      <c r="AM362" s="55"/>
      <c r="AN362" s="34"/>
      <c r="AO362" s="148"/>
      <c r="AP362" s="34"/>
      <c r="AQ362" s="32" t="str">
        <f t="shared" si="176"/>
        <v/>
      </c>
      <c r="AR362" s="34"/>
      <c r="AS362" s="32" t="str">
        <f t="shared" si="177"/>
        <v/>
      </c>
      <c r="AT362" s="34"/>
      <c r="AU362" s="32" t="str">
        <f t="shared" si="178"/>
        <v/>
      </c>
      <c r="AV362" s="34"/>
      <c r="AW362" s="36" t="str">
        <f t="shared" si="179"/>
        <v/>
      </c>
      <c r="AX362" s="36" t="str">
        <f t="shared" si="180"/>
        <v/>
      </c>
      <c r="AY362" s="36" t="str">
        <f t="shared" si="181"/>
        <v/>
      </c>
      <c r="AZ362" s="55"/>
      <c r="BA362" s="34"/>
      <c r="BB362" s="148"/>
      <c r="BC362" s="34"/>
      <c r="BD362" s="32" t="str">
        <f t="shared" si="182"/>
        <v/>
      </c>
      <c r="BE362" s="34"/>
      <c r="BF362" s="32" t="str">
        <f t="shared" si="183"/>
        <v/>
      </c>
      <c r="BG362" s="34"/>
      <c r="BH362" s="32" t="str">
        <f t="shared" si="184"/>
        <v/>
      </c>
      <c r="BI362" s="34"/>
      <c r="BJ362" s="36" t="str">
        <f t="shared" si="185"/>
        <v/>
      </c>
      <c r="BK362" s="36" t="str">
        <f t="shared" si="186"/>
        <v/>
      </c>
      <c r="BL362" s="36" t="str">
        <f t="shared" si="187"/>
        <v/>
      </c>
      <c r="BM362" s="55"/>
      <c r="BN362" s="36" t="str">
        <f t="shared" si="188"/>
        <v/>
      </c>
      <c r="BO362" s="36" t="str">
        <f t="shared" si="189"/>
        <v/>
      </c>
      <c r="BP362" s="31"/>
      <c r="BQ362" s="38"/>
      <c r="BS362" s="120" t="e">
        <f t="shared" ca="1" si="160"/>
        <v>#REF!</v>
      </c>
      <c r="BT362" s="120" t="e">
        <f t="shared" ca="1" si="161"/>
        <v>#VALUE!</v>
      </c>
    </row>
    <row r="363" spans="1:72" s="10" customFormat="1" ht="25" customHeight="1" x14ac:dyDescent="0.2">
      <c r="A363" s="52" t="str">
        <f>IFERROR(IF(#REF!&lt;&gt;"",A362+1,""),"")</f>
        <v/>
      </c>
      <c r="B363" s="157" t="e">
        <f>CONCATENATE(#REF!,"-",#REF!,"--",F363,"---",#REF!)</f>
        <v>#REF!</v>
      </c>
      <c r="C363" s="157" t="e">
        <f t="shared" ca="1" si="159"/>
        <v>#VALUE!</v>
      </c>
      <c r="D363" s="29"/>
      <c r="E363" s="155" t="e">
        <f t="shared" si="162"/>
        <v>#VALUE!</v>
      </c>
      <c r="F363" s="155" t="e">
        <f t="shared" si="163"/>
        <v>#VALUE!</v>
      </c>
      <c r="G363" s="126"/>
      <c r="H363" s="151" t="e">
        <f ca="1">VLOOKUP(G363,CatProd!B:G,6,FALSE)</f>
        <v>#N/A</v>
      </c>
      <c r="I363" s="127"/>
      <c r="J363" s="175" t="e">
        <f ca="1">VLOOKUP(CONCATENATE(H363,"-",I363),CatProdSpec!H:I,2,FALSE)</f>
        <v>#N/A</v>
      </c>
      <c r="K363" s="51" t="str">
        <f ca="1">IFERROR(IF(OR(D363="",VLOOKUP(D363,CatCostInp!$E$2:$K$88,7,FALSE)=0),"",VLOOKUP(D363,CatCostInp!$E$2:$K$88,7,FALSE)),"")</f>
        <v/>
      </c>
      <c r="L363" s="30"/>
      <c r="M363" s="1" t="str">
        <f ca="1">IF(L363=Setup!$C$10,"Grant",IF(Pharmaceuticals!L363=Setup!$C$11,"Local",IF(Pharmaceuticals!L363=Setup!$C$12,"Other","")))</f>
        <v/>
      </c>
      <c r="N363" s="34"/>
      <c r="O363" s="148"/>
      <c r="P363" s="34"/>
      <c r="Q363" s="36" t="str">
        <f t="shared" si="164"/>
        <v/>
      </c>
      <c r="R363" s="34"/>
      <c r="S363" s="32" t="str">
        <f t="shared" si="165"/>
        <v/>
      </c>
      <c r="T363" s="34"/>
      <c r="U363" s="32" t="str">
        <f t="shared" si="166"/>
        <v/>
      </c>
      <c r="V363" s="34"/>
      <c r="W363" s="36" t="str">
        <f t="shared" si="167"/>
        <v/>
      </c>
      <c r="X363" s="36" t="str">
        <f t="shared" si="168"/>
        <v/>
      </c>
      <c r="Y363" s="36" t="str">
        <f t="shared" si="169"/>
        <v/>
      </c>
      <c r="Z363" s="55"/>
      <c r="AA363" s="37"/>
      <c r="AB363" s="148"/>
      <c r="AC363" s="34"/>
      <c r="AD363" s="32" t="str">
        <f t="shared" si="170"/>
        <v/>
      </c>
      <c r="AE363" s="34"/>
      <c r="AF363" s="32" t="str">
        <f t="shared" si="171"/>
        <v/>
      </c>
      <c r="AG363" s="34"/>
      <c r="AH363" s="32" t="str">
        <f t="shared" si="172"/>
        <v/>
      </c>
      <c r="AI363" s="34"/>
      <c r="AJ363" s="36" t="str">
        <f t="shared" si="173"/>
        <v/>
      </c>
      <c r="AK363" s="36" t="str">
        <f t="shared" si="174"/>
        <v/>
      </c>
      <c r="AL363" s="36" t="str">
        <f t="shared" si="175"/>
        <v/>
      </c>
      <c r="AM363" s="55"/>
      <c r="AN363" s="34"/>
      <c r="AO363" s="148"/>
      <c r="AP363" s="34"/>
      <c r="AQ363" s="32" t="str">
        <f t="shared" si="176"/>
        <v/>
      </c>
      <c r="AR363" s="34"/>
      <c r="AS363" s="32" t="str">
        <f t="shared" si="177"/>
        <v/>
      </c>
      <c r="AT363" s="34"/>
      <c r="AU363" s="32" t="str">
        <f t="shared" si="178"/>
        <v/>
      </c>
      <c r="AV363" s="34"/>
      <c r="AW363" s="36" t="str">
        <f t="shared" si="179"/>
        <v/>
      </c>
      <c r="AX363" s="36" t="str">
        <f t="shared" si="180"/>
        <v/>
      </c>
      <c r="AY363" s="36" t="str">
        <f t="shared" si="181"/>
        <v/>
      </c>
      <c r="AZ363" s="55"/>
      <c r="BA363" s="34"/>
      <c r="BB363" s="148"/>
      <c r="BC363" s="34"/>
      <c r="BD363" s="32" t="str">
        <f t="shared" si="182"/>
        <v/>
      </c>
      <c r="BE363" s="34"/>
      <c r="BF363" s="32" t="str">
        <f t="shared" si="183"/>
        <v/>
      </c>
      <c r="BG363" s="34"/>
      <c r="BH363" s="32" t="str">
        <f t="shared" si="184"/>
        <v/>
      </c>
      <c r="BI363" s="34"/>
      <c r="BJ363" s="36" t="str">
        <f t="shared" si="185"/>
        <v/>
      </c>
      <c r="BK363" s="36" t="str">
        <f t="shared" si="186"/>
        <v/>
      </c>
      <c r="BL363" s="36" t="str">
        <f t="shared" si="187"/>
        <v/>
      </c>
      <c r="BM363" s="55"/>
      <c r="BN363" s="36" t="str">
        <f t="shared" si="188"/>
        <v/>
      </c>
      <c r="BO363" s="36" t="str">
        <f t="shared" si="189"/>
        <v/>
      </c>
      <c r="BP363" s="31"/>
      <c r="BQ363" s="38"/>
      <c r="BS363" s="120" t="e">
        <f t="shared" ca="1" si="160"/>
        <v>#REF!</v>
      </c>
      <c r="BT363" s="120" t="e">
        <f t="shared" ca="1" si="161"/>
        <v>#VALUE!</v>
      </c>
    </row>
    <row r="364" spans="1:72" s="10" customFormat="1" ht="25" customHeight="1" x14ac:dyDescent="0.2">
      <c r="A364" s="52" t="str">
        <f>IFERROR(IF(#REF!&lt;&gt;"",A363+1,""),"")</f>
        <v/>
      </c>
      <c r="B364" s="157" t="e">
        <f>CONCATENATE(#REF!,"-",#REF!,"--",F364,"---",#REF!)</f>
        <v>#REF!</v>
      </c>
      <c r="C364" s="157" t="e">
        <f t="shared" ca="1" si="159"/>
        <v>#VALUE!</v>
      </c>
      <c r="D364" s="29"/>
      <c r="E364" s="155" t="e">
        <f t="shared" si="162"/>
        <v>#VALUE!</v>
      </c>
      <c r="F364" s="155" t="e">
        <f t="shared" si="163"/>
        <v>#VALUE!</v>
      </c>
      <c r="G364" s="126"/>
      <c r="H364" s="151" t="e">
        <f ca="1">VLOOKUP(G364,CatProd!B:G,6,FALSE)</f>
        <v>#N/A</v>
      </c>
      <c r="I364" s="127"/>
      <c r="J364" s="175" t="e">
        <f ca="1">VLOOKUP(CONCATENATE(H364,"-",I364),CatProdSpec!H:I,2,FALSE)</f>
        <v>#N/A</v>
      </c>
      <c r="K364" s="51" t="str">
        <f ca="1">IFERROR(IF(OR(D364="",VLOOKUP(D364,CatCostInp!$E$2:$K$88,7,FALSE)=0),"",VLOOKUP(D364,CatCostInp!$E$2:$K$88,7,FALSE)),"")</f>
        <v/>
      </c>
      <c r="L364" s="30"/>
      <c r="M364" s="1" t="str">
        <f ca="1">IF(L364=Setup!$C$10,"Grant",IF(Pharmaceuticals!L364=Setup!$C$11,"Local",IF(Pharmaceuticals!L364=Setup!$C$12,"Other","")))</f>
        <v/>
      </c>
      <c r="N364" s="34"/>
      <c r="O364" s="148"/>
      <c r="P364" s="34"/>
      <c r="Q364" s="36" t="str">
        <f t="shared" si="164"/>
        <v/>
      </c>
      <c r="R364" s="34"/>
      <c r="S364" s="32" t="str">
        <f t="shared" si="165"/>
        <v/>
      </c>
      <c r="T364" s="34"/>
      <c r="U364" s="32" t="str">
        <f t="shared" si="166"/>
        <v/>
      </c>
      <c r="V364" s="34"/>
      <c r="W364" s="36" t="str">
        <f t="shared" si="167"/>
        <v/>
      </c>
      <c r="X364" s="36" t="str">
        <f t="shared" si="168"/>
        <v/>
      </c>
      <c r="Y364" s="36" t="str">
        <f t="shared" si="169"/>
        <v/>
      </c>
      <c r="Z364" s="55"/>
      <c r="AA364" s="37"/>
      <c r="AB364" s="148"/>
      <c r="AC364" s="34"/>
      <c r="AD364" s="32" t="str">
        <f t="shared" si="170"/>
        <v/>
      </c>
      <c r="AE364" s="34"/>
      <c r="AF364" s="32" t="str">
        <f t="shared" si="171"/>
        <v/>
      </c>
      <c r="AG364" s="34"/>
      <c r="AH364" s="32" t="str">
        <f t="shared" si="172"/>
        <v/>
      </c>
      <c r="AI364" s="34"/>
      <c r="AJ364" s="36" t="str">
        <f t="shared" si="173"/>
        <v/>
      </c>
      <c r="AK364" s="36" t="str">
        <f t="shared" si="174"/>
        <v/>
      </c>
      <c r="AL364" s="36" t="str">
        <f t="shared" si="175"/>
        <v/>
      </c>
      <c r="AM364" s="55"/>
      <c r="AN364" s="34"/>
      <c r="AO364" s="148"/>
      <c r="AP364" s="34"/>
      <c r="AQ364" s="32" t="str">
        <f t="shared" si="176"/>
        <v/>
      </c>
      <c r="AR364" s="34"/>
      <c r="AS364" s="32" t="str">
        <f t="shared" si="177"/>
        <v/>
      </c>
      <c r="AT364" s="34"/>
      <c r="AU364" s="32" t="str">
        <f t="shared" si="178"/>
        <v/>
      </c>
      <c r="AV364" s="34"/>
      <c r="AW364" s="36" t="str">
        <f t="shared" si="179"/>
        <v/>
      </c>
      <c r="AX364" s="36" t="str">
        <f t="shared" si="180"/>
        <v/>
      </c>
      <c r="AY364" s="36" t="str">
        <f t="shared" si="181"/>
        <v/>
      </c>
      <c r="AZ364" s="55"/>
      <c r="BA364" s="34"/>
      <c r="BB364" s="148"/>
      <c r="BC364" s="34"/>
      <c r="BD364" s="32" t="str">
        <f t="shared" si="182"/>
        <v/>
      </c>
      <c r="BE364" s="34"/>
      <c r="BF364" s="32" t="str">
        <f t="shared" si="183"/>
        <v/>
      </c>
      <c r="BG364" s="34"/>
      <c r="BH364" s="32" t="str">
        <f t="shared" si="184"/>
        <v/>
      </c>
      <c r="BI364" s="34"/>
      <c r="BJ364" s="36" t="str">
        <f t="shared" si="185"/>
        <v/>
      </c>
      <c r="BK364" s="36" t="str">
        <f t="shared" si="186"/>
        <v/>
      </c>
      <c r="BL364" s="36" t="str">
        <f t="shared" si="187"/>
        <v/>
      </c>
      <c r="BM364" s="55"/>
      <c r="BN364" s="36" t="str">
        <f t="shared" si="188"/>
        <v/>
      </c>
      <c r="BO364" s="36" t="str">
        <f t="shared" si="189"/>
        <v/>
      </c>
      <c r="BP364" s="31"/>
      <c r="BQ364" s="38"/>
      <c r="BS364" s="120" t="e">
        <f t="shared" ca="1" si="160"/>
        <v>#REF!</v>
      </c>
      <c r="BT364" s="120" t="e">
        <f t="shared" ca="1" si="161"/>
        <v>#VALUE!</v>
      </c>
    </row>
    <row r="365" spans="1:72" s="10" customFormat="1" ht="25" customHeight="1" x14ac:dyDescent="0.2">
      <c r="A365" s="52" t="str">
        <f>IFERROR(IF(#REF!&lt;&gt;"",A364+1,""),"")</f>
        <v/>
      </c>
      <c r="B365" s="157" t="e">
        <f>CONCATENATE(#REF!,"-",#REF!,"--",F365,"---",#REF!)</f>
        <v>#REF!</v>
      </c>
      <c r="C365" s="157" t="e">
        <f t="shared" ca="1" si="159"/>
        <v>#VALUE!</v>
      </c>
      <c r="D365" s="29"/>
      <c r="E365" s="155" t="e">
        <f t="shared" si="162"/>
        <v>#VALUE!</v>
      </c>
      <c r="F365" s="155" t="e">
        <f t="shared" si="163"/>
        <v>#VALUE!</v>
      </c>
      <c r="G365" s="126"/>
      <c r="H365" s="151" t="e">
        <f ca="1">VLOOKUP(G365,CatProd!B:G,6,FALSE)</f>
        <v>#N/A</v>
      </c>
      <c r="I365" s="127"/>
      <c r="J365" s="175" t="e">
        <f ca="1">VLOOKUP(CONCATENATE(H365,"-",I365),CatProdSpec!H:I,2,FALSE)</f>
        <v>#N/A</v>
      </c>
      <c r="K365" s="51" t="str">
        <f ca="1">IFERROR(IF(OR(D365="",VLOOKUP(D365,CatCostInp!$E$2:$K$88,7,FALSE)=0),"",VLOOKUP(D365,CatCostInp!$E$2:$K$88,7,FALSE)),"")</f>
        <v/>
      </c>
      <c r="L365" s="30"/>
      <c r="M365" s="1" t="str">
        <f ca="1">IF(L365=Setup!$C$10,"Grant",IF(Pharmaceuticals!L365=Setup!$C$11,"Local",IF(Pharmaceuticals!L365=Setup!$C$12,"Other","")))</f>
        <v/>
      </c>
      <c r="N365" s="34"/>
      <c r="O365" s="148"/>
      <c r="P365" s="34"/>
      <c r="Q365" s="36" t="str">
        <f t="shared" si="164"/>
        <v/>
      </c>
      <c r="R365" s="34"/>
      <c r="S365" s="32" t="str">
        <f t="shared" si="165"/>
        <v/>
      </c>
      <c r="T365" s="34"/>
      <c r="U365" s="32" t="str">
        <f t="shared" si="166"/>
        <v/>
      </c>
      <c r="V365" s="34"/>
      <c r="W365" s="36" t="str">
        <f t="shared" si="167"/>
        <v/>
      </c>
      <c r="X365" s="36" t="str">
        <f t="shared" si="168"/>
        <v/>
      </c>
      <c r="Y365" s="36" t="str">
        <f t="shared" si="169"/>
        <v/>
      </c>
      <c r="Z365" s="55"/>
      <c r="AA365" s="37"/>
      <c r="AB365" s="148"/>
      <c r="AC365" s="34"/>
      <c r="AD365" s="32" t="str">
        <f t="shared" si="170"/>
        <v/>
      </c>
      <c r="AE365" s="34"/>
      <c r="AF365" s="32" t="str">
        <f t="shared" si="171"/>
        <v/>
      </c>
      <c r="AG365" s="34"/>
      <c r="AH365" s="32" t="str">
        <f t="shared" si="172"/>
        <v/>
      </c>
      <c r="AI365" s="34"/>
      <c r="AJ365" s="36" t="str">
        <f t="shared" si="173"/>
        <v/>
      </c>
      <c r="AK365" s="36" t="str">
        <f t="shared" si="174"/>
        <v/>
      </c>
      <c r="AL365" s="36" t="str">
        <f t="shared" si="175"/>
        <v/>
      </c>
      <c r="AM365" s="55"/>
      <c r="AN365" s="34"/>
      <c r="AO365" s="148"/>
      <c r="AP365" s="34"/>
      <c r="AQ365" s="32" t="str">
        <f t="shared" si="176"/>
        <v/>
      </c>
      <c r="AR365" s="34"/>
      <c r="AS365" s="32" t="str">
        <f t="shared" si="177"/>
        <v/>
      </c>
      <c r="AT365" s="34"/>
      <c r="AU365" s="32" t="str">
        <f t="shared" si="178"/>
        <v/>
      </c>
      <c r="AV365" s="34"/>
      <c r="AW365" s="36" t="str">
        <f t="shared" si="179"/>
        <v/>
      </c>
      <c r="AX365" s="36" t="str">
        <f t="shared" si="180"/>
        <v/>
      </c>
      <c r="AY365" s="36" t="str">
        <f t="shared" si="181"/>
        <v/>
      </c>
      <c r="AZ365" s="55"/>
      <c r="BA365" s="34"/>
      <c r="BB365" s="148"/>
      <c r="BC365" s="34"/>
      <c r="BD365" s="32" t="str">
        <f t="shared" si="182"/>
        <v/>
      </c>
      <c r="BE365" s="34"/>
      <c r="BF365" s="32" t="str">
        <f t="shared" si="183"/>
        <v/>
      </c>
      <c r="BG365" s="34"/>
      <c r="BH365" s="32" t="str">
        <f t="shared" si="184"/>
        <v/>
      </c>
      <c r="BI365" s="34"/>
      <c r="BJ365" s="36" t="str">
        <f t="shared" si="185"/>
        <v/>
      </c>
      <c r="BK365" s="36" t="str">
        <f t="shared" si="186"/>
        <v/>
      </c>
      <c r="BL365" s="36" t="str">
        <f t="shared" si="187"/>
        <v/>
      </c>
      <c r="BM365" s="55"/>
      <c r="BN365" s="36" t="str">
        <f t="shared" si="188"/>
        <v/>
      </c>
      <c r="BO365" s="36" t="str">
        <f t="shared" si="189"/>
        <v/>
      </c>
      <c r="BP365" s="31"/>
      <c r="BQ365" s="38"/>
      <c r="BS365" s="120" t="e">
        <f t="shared" ca="1" si="160"/>
        <v>#REF!</v>
      </c>
      <c r="BT365" s="120" t="e">
        <f t="shared" ca="1" si="161"/>
        <v>#VALUE!</v>
      </c>
    </row>
    <row r="366" spans="1:72" s="10" customFormat="1" ht="25" customHeight="1" x14ac:dyDescent="0.2">
      <c r="A366" s="52" t="str">
        <f>IFERROR(IF(#REF!&lt;&gt;"",A365+1,""),"")</f>
        <v/>
      </c>
      <c r="B366" s="157" t="e">
        <f>CONCATENATE(#REF!,"-",#REF!,"--",F366,"---",#REF!)</f>
        <v>#REF!</v>
      </c>
      <c r="C366" s="157" t="e">
        <f t="shared" ca="1" si="159"/>
        <v>#VALUE!</v>
      </c>
      <c r="D366" s="29"/>
      <c r="E366" s="155" t="e">
        <f t="shared" si="162"/>
        <v>#VALUE!</v>
      </c>
      <c r="F366" s="155" t="e">
        <f t="shared" si="163"/>
        <v>#VALUE!</v>
      </c>
      <c r="G366" s="126"/>
      <c r="H366" s="151" t="e">
        <f ca="1">VLOOKUP(G366,CatProd!B:G,6,FALSE)</f>
        <v>#N/A</v>
      </c>
      <c r="I366" s="127"/>
      <c r="J366" s="175" t="e">
        <f ca="1">VLOOKUP(CONCATENATE(H366,"-",I366),CatProdSpec!H:I,2,FALSE)</f>
        <v>#N/A</v>
      </c>
      <c r="K366" s="51" t="str">
        <f ca="1">IFERROR(IF(OR(D366="",VLOOKUP(D366,CatCostInp!$E$2:$K$88,7,FALSE)=0),"",VLOOKUP(D366,CatCostInp!$E$2:$K$88,7,FALSE)),"")</f>
        <v/>
      </c>
      <c r="L366" s="30"/>
      <c r="M366" s="1" t="str">
        <f ca="1">IF(L366=Setup!$C$10,"Grant",IF(Pharmaceuticals!L366=Setup!$C$11,"Local",IF(Pharmaceuticals!L366=Setup!$C$12,"Other","")))</f>
        <v/>
      </c>
      <c r="N366" s="34"/>
      <c r="O366" s="148"/>
      <c r="P366" s="34"/>
      <c r="Q366" s="36" t="str">
        <f t="shared" si="164"/>
        <v/>
      </c>
      <c r="R366" s="34"/>
      <c r="S366" s="32" t="str">
        <f t="shared" si="165"/>
        <v/>
      </c>
      <c r="T366" s="34"/>
      <c r="U366" s="32" t="str">
        <f t="shared" si="166"/>
        <v/>
      </c>
      <c r="V366" s="34"/>
      <c r="W366" s="36" t="str">
        <f t="shared" si="167"/>
        <v/>
      </c>
      <c r="X366" s="36" t="str">
        <f t="shared" si="168"/>
        <v/>
      </c>
      <c r="Y366" s="36" t="str">
        <f t="shared" si="169"/>
        <v/>
      </c>
      <c r="Z366" s="55"/>
      <c r="AA366" s="37"/>
      <c r="AB366" s="148"/>
      <c r="AC366" s="34"/>
      <c r="AD366" s="32" t="str">
        <f t="shared" si="170"/>
        <v/>
      </c>
      <c r="AE366" s="34"/>
      <c r="AF366" s="32" t="str">
        <f t="shared" si="171"/>
        <v/>
      </c>
      <c r="AG366" s="34"/>
      <c r="AH366" s="32" t="str">
        <f t="shared" si="172"/>
        <v/>
      </c>
      <c r="AI366" s="34"/>
      <c r="AJ366" s="36" t="str">
        <f t="shared" si="173"/>
        <v/>
      </c>
      <c r="AK366" s="36" t="str">
        <f t="shared" si="174"/>
        <v/>
      </c>
      <c r="AL366" s="36" t="str">
        <f t="shared" si="175"/>
        <v/>
      </c>
      <c r="AM366" s="55"/>
      <c r="AN366" s="34"/>
      <c r="AO366" s="148"/>
      <c r="AP366" s="34"/>
      <c r="AQ366" s="32" t="str">
        <f t="shared" si="176"/>
        <v/>
      </c>
      <c r="AR366" s="34"/>
      <c r="AS366" s="32" t="str">
        <f t="shared" si="177"/>
        <v/>
      </c>
      <c r="AT366" s="34"/>
      <c r="AU366" s="32" t="str">
        <f t="shared" si="178"/>
        <v/>
      </c>
      <c r="AV366" s="34"/>
      <c r="AW366" s="36" t="str">
        <f t="shared" si="179"/>
        <v/>
      </c>
      <c r="AX366" s="36" t="str">
        <f t="shared" si="180"/>
        <v/>
      </c>
      <c r="AY366" s="36" t="str">
        <f t="shared" si="181"/>
        <v/>
      </c>
      <c r="AZ366" s="55"/>
      <c r="BA366" s="34"/>
      <c r="BB366" s="148"/>
      <c r="BC366" s="34"/>
      <c r="BD366" s="32" t="str">
        <f t="shared" si="182"/>
        <v/>
      </c>
      <c r="BE366" s="34"/>
      <c r="BF366" s="32" t="str">
        <f t="shared" si="183"/>
        <v/>
      </c>
      <c r="BG366" s="34"/>
      <c r="BH366" s="32" t="str">
        <f t="shared" si="184"/>
        <v/>
      </c>
      <c r="BI366" s="34"/>
      <c r="BJ366" s="36" t="str">
        <f t="shared" si="185"/>
        <v/>
      </c>
      <c r="BK366" s="36" t="str">
        <f t="shared" si="186"/>
        <v/>
      </c>
      <c r="BL366" s="36" t="str">
        <f t="shared" si="187"/>
        <v/>
      </c>
      <c r="BM366" s="55"/>
      <c r="BN366" s="36" t="str">
        <f t="shared" si="188"/>
        <v/>
      </c>
      <c r="BO366" s="36" t="str">
        <f t="shared" si="189"/>
        <v/>
      </c>
      <c r="BP366" s="31"/>
      <c r="BQ366" s="38"/>
      <c r="BS366" s="120" t="e">
        <f t="shared" ca="1" si="160"/>
        <v>#REF!</v>
      </c>
      <c r="BT366" s="120" t="e">
        <f t="shared" ca="1" si="161"/>
        <v>#VALUE!</v>
      </c>
    </row>
    <row r="367" spans="1:72" s="10" customFormat="1" ht="25" customHeight="1" x14ac:dyDescent="0.2">
      <c r="A367" s="52" t="str">
        <f>IFERROR(IF(#REF!&lt;&gt;"",A366+1,""),"")</f>
        <v/>
      </c>
      <c r="B367" s="157" t="e">
        <f>CONCATENATE(#REF!,"-",#REF!,"--",F367,"---",#REF!)</f>
        <v>#REF!</v>
      </c>
      <c r="C367" s="157" t="e">
        <f t="shared" ca="1" si="159"/>
        <v>#VALUE!</v>
      </c>
      <c r="D367" s="29"/>
      <c r="E367" s="155" t="e">
        <f t="shared" si="162"/>
        <v>#VALUE!</v>
      </c>
      <c r="F367" s="155" t="e">
        <f t="shared" si="163"/>
        <v>#VALUE!</v>
      </c>
      <c r="G367" s="126"/>
      <c r="H367" s="151" t="e">
        <f ca="1">VLOOKUP(G367,CatProd!B:G,6,FALSE)</f>
        <v>#N/A</v>
      </c>
      <c r="I367" s="127"/>
      <c r="J367" s="175" t="e">
        <f ca="1">VLOOKUP(CONCATENATE(H367,"-",I367),CatProdSpec!H:I,2,FALSE)</f>
        <v>#N/A</v>
      </c>
      <c r="K367" s="51" t="str">
        <f ca="1">IFERROR(IF(OR(D367="",VLOOKUP(D367,CatCostInp!$E$2:$K$88,7,FALSE)=0),"",VLOOKUP(D367,CatCostInp!$E$2:$K$88,7,FALSE)),"")</f>
        <v/>
      </c>
      <c r="L367" s="30"/>
      <c r="M367" s="1" t="str">
        <f ca="1">IF(L367=Setup!$C$10,"Grant",IF(Pharmaceuticals!L367=Setup!$C$11,"Local",IF(Pharmaceuticals!L367=Setup!$C$12,"Other","")))</f>
        <v/>
      </c>
      <c r="N367" s="34"/>
      <c r="O367" s="148"/>
      <c r="P367" s="34"/>
      <c r="Q367" s="36" t="str">
        <f t="shared" si="164"/>
        <v/>
      </c>
      <c r="R367" s="34"/>
      <c r="S367" s="32" t="str">
        <f t="shared" si="165"/>
        <v/>
      </c>
      <c r="T367" s="34"/>
      <c r="U367" s="32" t="str">
        <f t="shared" si="166"/>
        <v/>
      </c>
      <c r="V367" s="34"/>
      <c r="W367" s="36" t="str">
        <f t="shared" si="167"/>
        <v/>
      </c>
      <c r="X367" s="36" t="str">
        <f t="shared" si="168"/>
        <v/>
      </c>
      <c r="Y367" s="36" t="str">
        <f t="shared" si="169"/>
        <v/>
      </c>
      <c r="Z367" s="55"/>
      <c r="AA367" s="37"/>
      <c r="AB367" s="148"/>
      <c r="AC367" s="34"/>
      <c r="AD367" s="32" t="str">
        <f t="shared" si="170"/>
        <v/>
      </c>
      <c r="AE367" s="34"/>
      <c r="AF367" s="32" t="str">
        <f t="shared" si="171"/>
        <v/>
      </c>
      <c r="AG367" s="34"/>
      <c r="AH367" s="32" t="str">
        <f t="shared" si="172"/>
        <v/>
      </c>
      <c r="AI367" s="34"/>
      <c r="AJ367" s="36" t="str">
        <f t="shared" si="173"/>
        <v/>
      </c>
      <c r="AK367" s="36" t="str">
        <f t="shared" si="174"/>
        <v/>
      </c>
      <c r="AL367" s="36" t="str">
        <f t="shared" si="175"/>
        <v/>
      </c>
      <c r="AM367" s="55"/>
      <c r="AN367" s="34"/>
      <c r="AO367" s="148"/>
      <c r="AP367" s="34"/>
      <c r="AQ367" s="32" t="str">
        <f t="shared" si="176"/>
        <v/>
      </c>
      <c r="AR367" s="34"/>
      <c r="AS367" s="32" t="str">
        <f t="shared" si="177"/>
        <v/>
      </c>
      <c r="AT367" s="34"/>
      <c r="AU367" s="32" t="str">
        <f t="shared" si="178"/>
        <v/>
      </c>
      <c r="AV367" s="34"/>
      <c r="AW367" s="36" t="str">
        <f t="shared" si="179"/>
        <v/>
      </c>
      <c r="AX367" s="36" t="str">
        <f t="shared" si="180"/>
        <v/>
      </c>
      <c r="AY367" s="36" t="str">
        <f t="shared" si="181"/>
        <v/>
      </c>
      <c r="AZ367" s="55"/>
      <c r="BA367" s="34"/>
      <c r="BB367" s="148"/>
      <c r="BC367" s="34"/>
      <c r="BD367" s="32" t="str">
        <f t="shared" si="182"/>
        <v/>
      </c>
      <c r="BE367" s="34"/>
      <c r="BF367" s="32" t="str">
        <f t="shared" si="183"/>
        <v/>
      </c>
      <c r="BG367" s="34"/>
      <c r="BH367" s="32" t="str">
        <f t="shared" si="184"/>
        <v/>
      </c>
      <c r="BI367" s="34"/>
      <c r="BJ367" s="36" t="str">
        <f t="shared" si="185"/>
        <v/>
      </c>
      <c r="BK367" s="36" t="str">
        <f t="shared" si="186"/>
        <v/>
      </c>
      <c r="BL367" s="36" t="str">
        <f t="shared" si="187"/>
        <v/>
      </c>
      <c r="BM367" s="55"/>
      <c r="BN367" s="36" t="str">
        <f t="shared" si="188"/>
        <v/>
      </c>
      <c r="BO367" s="36" t="str">
        <f t="shared" si="189"/>
        <v/>
      </c>
      <c r="BP367" s="31"/>
      <c r="BQ367" s="38"/>
      <c r="BS367" s="120" t="e">
        <f t="shared" ca="1" si="160"/>
        <v>#REF!</v>
      </c>
      <c r="BT367" s="120" t="e">
        <f t="shared" ca="1" si="161"/>
        <v>#VALUE!</v>
      </c>
    </row>
    <row r="368" spans="1:72" s="10" customFormat="1" ht="25" customHeight="1" x14ac:dyDescent="0.2">
      <c r="A368" s="52" t="str">
        <f>IFERROR(IF(#REF!&lt;&gt;"",A367+1,""),"")</f>
        <v/>
      </c>
      <c r="B368" s="157" t="e">
        <f>CONCATENATE(#REF!,"-",#REF!,"--",F368,"---",#REF!)</f>
        <v>#REF!</v>
      </c>
      <c r="C368" s="157" t="e">
        <f t="shared" ca="1" si="159"/>
        <v>#VALUE!</v>
      </c>
      <c r="D368" s="29"/>
      <c r="E368" s="155" t="e">
        <f t="shared" si="162"/>
        <v>#VALUE!</v>
      </c>
      <c r="F368" s="155" t="e">
        <f t="shared" si="163"/>
        <v>#VALUE!</v>
      </c>
      <c r="G368" s="126"/>
      <c r="H368" s="151" t="e">
        <f ca="1">VLOOKUP(G368,CatProd!B:G,6,FALSE)</f>
        <v>#N/A</v>
      </c>
      <c r="I368" s="127"/>
      <c r="J368" s="175" t="e">
        <f ca="1">VLOOKUP(CONCATENATE(H368,"-",I368),CatProdSpec!H:I,2,FALSE)</f>
        <v>#N/A</v>
      </c>
      <c r="K368" s="51" t="str">
        <f ca="1">IFERROR(IF(OR(D368="",VLOOKUP(D368,CatCostInp!$E$2:$K$88,7,FALSE)=0),"",VLOOKUP(D368,CatCostInp!$E$2:$K$88,7,FALSE)),"")</f>
        <v/>
      </c>
      <c r="L368" s="30"/>
      <c r="M368" s="1" t="str">
        <f ca="1">IF(L368=Setup!$C$10,"Grant",IF(Pharmaceuticals!L368=Setup!$C$11,"Local",IF(Pharmaceuticals!L368=Setup!$C$12,"Other","")))</f>
        <v/>
      </c>
      <c r="N368" s="34"/>
      <c r="O368" s="148"/>
      <c r="P368" s="34"/>
      <c r="Q368" s="36" t="str">
        <f t="shared" si="164"/>
        <v/>
      </c>
      <c r="R368" s="34"/>
      <c r="S368" s="32" t="str">
        <f t="shared" si="165"/>
        <v/>
      </c>
      <c r="T368" s="34"/>
      <c r="U368" s="32" t="str">
        <f t="shared" si="166"/>
        <v/>
      </c>
      <c r="V368" s="34"/>
      <c r="W368" s="36" t="str">
        <f t="shared" si="167"/>
        <v/>
      </c>
      <c r="X368" s="36" t="str">
        <f t="shared" si="168"/>
        <v/>
      </c>
      <c r="Y368" s="36" t="str">
        <f t="shared" si="169"/>
        <v/>
      </c>
      <c r="Z368" s="55"/>
      <c r="AA368" s="37"/>
      <c r="AB368" s="148"/>
      <c r="AC368" s="34"/>
      <c r="AD368" s="32" t="str">
        <f t="shared" si="170"/>
        <v/>
      </c>
      <c r="AE368" s="34"/>
      <c r="AF368" s="32" t="str">
        <f t="shared" si="171"/>
        <v/>
      </c>
      <c r="AG368" s="34"/>
      <c r="AH368" s="32" t="str">
        <f t="shared" si="172"/>
        <v/>
      </c>
      <c r="AI368" s="34"/>
      <c r="AJ368" s="36" t="str">
        <f t="shared" si="173"/>
        <v/>
      </c>
      <c r="AK368" s="36" t="str">
        <f t="shared" si="174"/>
        <v/>
      </c>
      <c r="AL368" s="36" t="str">
        <f t="shared" si="175"/>
        <v/>
      </c>
      <c r="AM368" s="55"/>
      <c r="AN368" s="34"/>
      <c r="AO368" s="148"/>
      <c r="AP368" s="34"/>
      <c r="AQ368" s="32" t="str">
        <f t="shared" si="176"/>
        <v/>
      </c>
      <c r="AR368" s="34"/>
      <c r="AS368" s="32" t="str">
        <f t="shared" si="177"/>
        <v/>
      </c>
      <c r="AT368" s="34"/>
      <c r="AU368" s="32" t="str">
        <f t="shared" si="178"/>
        <v/>
      </c>
      <c r="AV368" s="34"/>
      <c r="AW368" s="36" t="str">
        <f t="shared" si="179"/>
        <v/>
      </c>
      <c r="AX368" s="36" t="str">
        <f t="shared" si="180"/>
        <v/>
      </c>
      <c r="AY368" s="36" t="str">
        <f t="shared" si="181"/>
        <v/>
      </c>
      <c r="AZ368" s="55"/>
      <c r="BA368" s="34"/>
      <c r="BB368" s="148"/>
      <c r="BC368" s="34"/>
      <c r="BD368" s="32" t="str">
        <f t="shared" si="182"/>
        <v/>
      </c>
      <c r="BE368" s="34"/>
      <c r="BF368" s="32" t="str">
        <f t="shared" si="183"/>
        <v/>
      </c>
      <c r="BG368" s="34"/>
      <c r="BH368" s="32" t="str">
        <f t="shared" si="184"/>
        <v/>
      </c>
      <c r="BI368" s="34"/>
      <c r="BJ368" s="36" t="str">
        <f t="shared" si="185"/>
        <v/>
      </c>
      <c r="BK368" s="36" t="str">
        <f t="shared" si="186"/>
        <v/>
      </c>
      <c r="BL368" s="36" t="str">
        <f t="shared" si="187"/>
        <v/>
      </c>
      <c r="BM368" s="55"/>
      <c r="BN368" s="36" t="str">
        <f t="shared" si="188"/>
        <v/>
      </c>
      <c r="BO368" s="36" t="str">
        <f t="shared" si="189"/>
        <v/>
      </c>
      <c r="BP368" s="31"/>
      <c r="BQ368" s="38"/>
      <c r="BS368" s="120" t="e">
        <f t="shared" ca="1" si="160"/>
        <v>#REF!</v>
      </c>
      <c r="BT368" s="120" t="e">
        <f t="shared" ca="1" si="161"/>
        <v>#VALUE!</v>
      </c>
    </row>
    <row r="369" spans="1:72" s="10" customFormat="1" ht="25" customHeight="1" x14ac:dyDescent="0.2">
      <c r="A369" s="52" t="str">
        <f>IFERROR(IF(#REF!&lt;&gt;"",A368+1,""),"")</f>
        <v/>
      </c>
      <c r="B369" s="157" t="e">
        <f>CONCATENATE(#REF!,"-",#REF!,"--",F369,"---",#REF!)</f>
        <v>#REF!</v>
      </c>
      <c r="C369" s="157" t="e">
        <f t="shared" ca="1" si="159"/>
        <v>#VALUE!</v>
      </c>
      <c r="D369" s="29"/>
      <c r="E369" s="155" t="e">
        <f t="shared" si="162"/>
        <v>#VALUE!</v>
      </c>
      <c r="F369" s="155" t="e">
        <f t="shared" si="163"/>
        <v>#VALUE!</v>
      </c>
      <c r="G369" s="126"/>
      <c r="H369" s="151" t="e">
        <f ca="1">VLOOKUP(G369,CatProd!B:G,6,FALSE)</f>
        <v>#N/A</v>
      </c>
      <c r="I369" s="127"/>
      <c r="J369" s="175" t="e">
        <f ca="1">VLOOKUP(CONCATENATE(H369,"-",I369),CatProdSpec!H:I,2,FALSE)</f>
        <v>#N/A</v>
      </c>
      <c r="K369" s="51" t="str">
        <f ca="1">IFERROR(IF(OR(D369="",VLOOKUP(D369,CatCostInp!$E$2:$K$88,7,FALSE)=0),"",VLOOKUP(D369,CatCostInp!$E$2:$K$88,7,FALSE)),"")</f>
        <v/>
      </c>
      <c r="L369" s="30"/>
      <c r="M369" s="1" t="str">
        <f ca="1">IF(L369=Setup!$C$10,"Grant",IF(Pharmaceuticals!L369=Setup!$C$11,"Local",IF(Pharmaceuticals!L369=Setup!$C$12,"Other","")))</f>
        <v/>
      </c>
      <c r="N369" s="34"/>
      <c r="O369" s="148"/>
      <c r="P369" s="34"/>
      <c r="Q369" s="36" t="str">
        <f t="shared" si="164"/>
        <v/>
      </c>
      <c r="R369" s="34"/>
      <c r="S369" s="32" t="str">
        <f t="shared" si="165"/>
        <v/>
      </c>
      <c r="T369" s="34"/>
      <c r="U369" s="32" t="str">
        <f t="shared" si="166"/>
        <v/>
      </c>
      <c r="V369" s="34"/>
      <c r="W369" s="36" t="str">
        <f t="shared" si="167"/>
        <v/>
      </c>
      <c r="X369" s="36" t="str">
        <f t="shared" si="168"/>
        <v/>
      </c>
      <c r="Y369" s="36" t="str">
        <f t="shared" si="169"/>
        <v/>
      </c>
      <c r="Z369" s="55"/>
      <c r="AA369" s="37"/>
      <c r="AB369" s="148"/>
      <c r="AC369" s="34"/>
      <c r="AD369" s="32" t="str">
        <f t="shared" si="170"/>
        <v/>
      </c>
      <c r="AE369" s="34"/>
      <c r="AF369" s="32" t="str">
        <f t="shared" si="171"/>
        <v/>
      </c>
      <c r="AG369" s="34"/>
      <c r="AH369" s="32" t="str">
        <f t="shared" si="172"/>
        <v/>
      </c>
      <c r="AI369" s="34"/>
      <c r="AJ369" s="36" t="str">
        <f t="shared" si="173"/>
        <v/>
      </c>
      <c r="AK369" s="36" t="str">
        <f t="shared" si="174"/>
        <v/>
      </c>
      <c r="AL369" s="36" t="str">
        <f t="shared" si="175"/>
        <v/>
      </c>
      <c r="AM369" s="55"/>
      <c r="AN369" s="34"/>
      <c r="AO369" s="148"/>
      <c r="AP369" s="34"/>
      <c r="AQ369" s="32" t="str">
        <f t="shared" si="176"/>
        <v/>
      </c>
      <c r="AR369" s="34"/>
      <c r="AS369" s="32" t="str">
        <f t="shared" si="177"/>
        <v/>
      </c>
      <c r="AT369" s="34"/>
      <c r="AU369" s="32" t="str">
        <f t="shared" si="178"/>
        <v/>
      </c>
      <c r="AV369" s="34"/>
      <c r="AW369" s="36" t="str">
        <f t="shared" si="179"/>
        <v/>
      </c>
      <c r="AX369" s="36" t="str">
        <f t="shared" si="180"/>
        <v/>
      </c>
      <c r="AY369" s="36" t="str">
        <f t="shared" si="181"/>
        <v/>
      </c>
      <c r="AZ369" s="55"/>
      <c r="BA369" s="34"/>
      <c r="BB369" s="148"/>
      <c r="BC369" s="34"/>
      <c r="BD369" s="32" t="str">
        <f t="shared" si="182"/>
        <v/>
      </c>
      <c r="BE369" s="34"/>
      <c r="BF369" s="32" t="str">
        <f t="shared" si="183"/>
        <v/>
      </c>
      <c r="BG369" s="34"/>
      <c r="BH369" s="32" t="str">
        <f t="shared" si="184"/>
        <v/>
      </c>
      <c r="BI369" s="34"/>
      <c r="BJ369" s="36" t="str">
        <f t="shared" si="185"/>
        <v/>
      </c>
      <c r="BK369" s="36" t="str">
        <f t="shared" si="186"/>
        <v/>
      </c>
      <c r="BL369" s="36" t="str">
        <f t="shared" si="187"/>
        <v/>
      </c>
      <c r="BM369" s="55"/>
      <c r="BN369" s="36" t="str">
        <f t="shared" si="188"/>
        <v/>
      </c>
      <c r="BO369" s="36" t="str">
        <f t="shared" si="189"/>
        <v/>
      </c>
      <c r="BP369" s="31"/>
      <c r="BQ369" s="38"/>
      <c r="BS369" s="120" t="e">
        <f t="shared" ca="1" si="160"/>
        <v>#REF!</v>
      </c>
      <c r="BT369" s="120" t="e">
        <f t="shared" ca="1" si="161"/>
        <v>#VALUE!</v>
      </c>
    </row>
    <row r="370" spans="1:72" s="10" customFormat="1" ht="25" customHeight="1" x14ac:dyDescent="0.2">
      <c r="A370" s="52" t="str">
        <f>IFERROR(IF(#REF!&lt;&gt;"",A369+1,""),"")</f>
        <v/>
      </c>
      <c r="B370" s="157" t="e">
        <f>CONCATENATE(#REF!,"-",#REF!,"--",F370,"---",#REF!)</f>
        <v>#REF!</v>
      </c>
      <c r="C370" s="157" t="e">
        <f t="shared" ca="1" si="159"/>
        <v>#VALUE!</v>
      </c>
      <c r="D370" s="29"/>
      <c r="E370" s="155" t="e">
        <f t="shared" si="162"/>
        <v>#VALUE!</v>
      </c>
      <c r="F370" s="155" t="e">
        <f t="shared" si="163"/>
        <v>#VALUE!</v>
      </c>
      <c r="G370" s="126"/>
      <c r="H370" s="151" t="e">
        <f ca="1">VLOOKUP(G370,CatProd!B:G,6,FALSE)</f>
        <v>#N/A</v>
      </c>
      <c r="I370" s="127"/>
      <c r="J370" s="175" t="e">
        <f ca="1">VLOOKUP(CONCATENATE(H370,"-",I370),CatProdSpec!H:I,2,FALSE)</f>
        <v>#N/A</v>
      </c>
      <c r="K370" s="51" t="str">
        <f ca="1">IFERROR(IF(OR(D370="",VLOOKUP(D370,CatCostInp!$E$2:$K$88,7,FALSE)=0),"",VLOOKUP(D370,CatCostInp!$E$2:$K$88,7,FALSE)),"")</f>
        <v/>
      </c>
      <c r="L370" s="30"/>
      <c r="M370" s="1" t="str">
        <f ca="1">IF(L370=Setup!$C$10,"Grant",IF(Pharmaceuticals!L370=Setup!$C$11,"Local",IF(Pharmaceuticals!L370=Setup!$C$12,"Other","")))</f>
        <v/>
      </c>
      <c r="N370" s="34"/>
      <c r="O370" s="148"/>
      <c r="P370" s="34"/>
      <c r="Q370" s="36" t="str">
        <f t="shared" si="164"/>
        <v/>
      </c>
      <c r="R370" s="34"/>
      <c r="S370" s="32" t="str">
        <f t="shared" si="165"/>
        <v/>
      </c>
      <c r="T370" s="34"/>
      <c r="U370" s="32" t="str">
        <f t="shared" si="166"/>
        <v/>
      </c>
      <c r="V370" s="34"/>
      <c r="W370" s="36" t="str">
        <f t="shared" si="167"/>
        <v/>
      </c>
      <c r="X370" s="36" t="str">
        <f t="shared" si="168"/>
        <v/>
      </c>
      <c r="Y370" s="36" t="str">
        <f t="shared" si="169"/>
        <v/>
      </c>
      <c r="Z370" s="55"/>
      <c r="AA370" s="37"/>
      <c r="AB370" s="148"/>
      <c r="AC370" s="34"/>
      <c r="AD370" s="32" t="str">
        <f t="shared" si="170"/>
        <v/>
      </c>
      <c r="AE370" s="34"/>
      <c r="AF370" s="32" t="str">
        <f t="shared" si="171"/>
        <v/>
      </c>
      <c r="AG370" s="34"/>
      <c r="AH370" s="32" t="str">
        <f t="shared" si="172"/>
        <v/>
      </c>
      <c r="AI370" s="34"/>
      <c r="AJ370" s="36" t="str">
        <f t="shared" si="173"/>
        <v/>
      </c>
      <c r="AK370" s="36" t="str">
        <f t="shared" si="174"/>
        <v/>
      </c>
      <c r="AL370" s="36" t="str">
        <f t="shared" si="175"/>
        <v/>
      </c>
      <c r="AM370" s="55"/>
      <c r="AN370" s="34"/>
      <c r="AO370" s="148"/>
      <c r="AP370" s="34"/>
      <c r="AQ370" s="32" t="str">
        <f t="shared" si="176"/>
        <v/>
      </c>
      <c r="AR370" s="34"/>
      <c r="AS370" s="32" t="str">
        <f t="shared" si="177"/>
        <v/>
      </c>
      <c r="AT370" s="34"/>
      <c r="AU370" s="32" t="str">
        <f t="shared" si="178"/>
        <v/>
      </c>
      <c r="AV370" s="34"/>
      <c r="AW370" s="36" t="str">
        <f t="shared" si="179"/>
        <v/>
      </c>
      <c r="AX370" s="36" t="str">
        <f t="shared" si="180"/>
        <v/>
      </c>
      <c r="AY370" s="36" t="str">
        <f t="shared" si="181"/>
        <v/>
      </c>
      <c r="AZ370" s="55"/>
      <c r="BA370" s="34"/>
      <c r="BB370" s="148"/>
      <c r="BC370" s="34"/>
      <c r="BD370" s="32" t="str">
        <f t="shared" si="182"/>
        <v/>
      </c>
      <c r="BE370" s="34"/>
      <c r="BF370" s="32" t="str">
        <f t="shared" si="183"/>
        <v/>
      </c>
      <c r="BG370" s="34"/>
      <c r="BH370" s="32" t="str">
        <f t="shared" si="184"/>
        <v/>
      </c>
      <c r="BI370" s="34"/>
      <c r="BJ370" s="36" t="str">
        <f t="shared" si="185"/>
        <v/>
      </c>
      <c r="BK370" s="36" t="str">
        <f t="shared" si="186"/>
        <v/>
      </c>
      <c r="BL370" s="36" t="str">
        <f t="shared" si="187"/>
        <v/>
      </c>
      <c r="BM370" s="55"/>
      <c r="BN370" s="36" t="str">
        <f t="shared" si="188"/>
        <v/>
      </c>
      <c r="BO370" s="36" t="str">
        <f t="shared" si="189"/>
        <v/>
      </c>
      <c r="BP370" s="31"/>
      <c r="BQ370" s="38"/>
      <c r="BS370" s="120" t="e">
        <f t="shared" ca="1" si="160"/>
        <v>#REF!</v>
      </c>
      <c r="BT370" s="120" t="e">
        <f t="shared" ca="1" si="161"/>
        <v>#VALUE!</v>
      </c>
    </row>
    <row r="371" spans="1:72" s="10" customFormat="1" ht="25" customHeight="1" x14ac:dyDescent="0.2">
      <c r="A371" s="52" t="str">
        <f>IFERROR(IF(#REF!&lt;&gt;"",A370+1,""),"")</f>
        <v/>
      </c>
      <c r="B371" s="157" t="e">
        <f>CONCATENATE(#REF!,"-",#REF!,"--",F371,"---",#REF!)</f>
        <v>#REF!</v>
      </c>
      <c r="C371" s="157" t="e">
        <f t="shared" ca="1" si="159"/>
        <v>#VALUE!</v>
      </c>
      <c r="D371" s="29"/>
      <c r="E371" s="155" t="e">
        <f t="shared" si="162"/>
        <v>#VALUE!</v>
      </c>
      <c r="F371" s="155" t="e">
        <f t="shared" si="163"/>
        <v>#VALUE!</v>
      </c>
      <c r="G371" s="126"/>
      <c r="H371" s="151" t="e">
        <f ca="1">VLOOKUP(G371,CatProd!B:G,6,FALSE)</f>
        <v>#N/A</v>
      </c>
      <c r="I371" s="127"/>
      <c r="J371" s="175" t="e">
        <f ca="1">VLOOKUP(CONCATENATE(H371,"-",I371),CatProdSpec!H:I,2,FALSE)</f>
        <v>#N/A</v>
      </c>
      <c r="K371" s="51" t="str">
        <f ca="1">IFERROR(IF(OR(D371="",VLOOKUP(D371,CatCostInp!$E$2:$K$88,7,FALSE)=0),"",VLOOKUP(D371,CatCostInp!$E$2:$K$88,7,FALSE)),"")</f>
        <v/>
      </c>
      <c r="L371" s="30"/>
      <c r="M371" s="1" t="str">
        <f ca="1">IF(L371=Setup!$C$10,"Grant",IF(Pharmaceuticals!L371=Setup!$C$11,"Local",IF(Pharmaceuticals!L371=Setup!$C$12,"Other","")))</f>
        <v/>
      </c>
      <c r="N371" s="34"/>
      <c r="O371" s="148"/>
      <c r="P371" s="34"/>
      <c r="Q371" s="36" t="str">
        <f t="shared" si="164"/>
        <v/>
      </c>
      <c r="R371" s="34"/>
      <c r="S371" s="32" t="str">
        <f t="shared" si="165"/>
        <v/>
      </c>
      <c r="T371" s="34"/>
      <c r="U371" s="32" t="str">
        <f t="shared" si="166"/>
        <v/>
      </c>
      <c r="V371" s="34"/>
      <c r="W371" s="36" t="str">
        <f t="shared" si="167"/>
        <v/>
      </c>
      <c r="X371" s="36" t="str">
        <f t="shared" si="168"/>
        <v/>
      </c>
      <c r="Y371" s="36" t="str">
        <f t="shared" si="169"/>
        <v/>
      </c>
      <c r="Z371" s="55"/>
      <c r="AA371" s="37"/>
      <c r="AB371" s="148"/>
      <c r="AC371" s="34"/>
      <c r="AD371" s="32" t="str">
        <f t="shared" si="170"/>
        <v/>
      </c>
      <c r="AE371" s="34"/>
      <c r="AF371" s="32" t="str">
        <f t="shared" si="171"/>
        <v/>
      </c>
      <c r="AG371" s="34"/>
      <c r="AH371" s="32" t="str">
        <f t="shared" si="172"/>
        <v/>
      </c>
      <c r="AI371" s="34"/>
      <c r="AJ371" s="36" t="str">
        <f t="shared" si="173"/>
        <v/>
      </c>
      <c r="AK371" s="36" t="str">
        <f t="shared" si="174"/>
        <v/>
      </c>
      <c r="AL371" s="36" t="str">
        <f t="shared" si="175"/>
        <v/>
      </c>
      <c r="AM371" s="55"/>
      <c r="AN371" s="34"/>
      <c r="AO371" s="148"/>
      <c r="AP371" s="34"/>
      <c r="AQ371" s="32" t="str">
        <f t="shared" si="176"/>
        <v/>
      </c>
      <c r="AR371" s="34"/>
      <c r="AS371" s="32" t="str">
        <f t="shared" si="177"/>
        <v/>
      </c>
      <c r="AT371" s="34"/>
      <c r="AU371" s="32" t="str">
        <f t="shared" si="178"/>
        <v/>
      </c>
      <c r="AV371" s="34"/>
      <c r="AW371" s="36" t="str">
        <f t="shared" si="179"/>
        <v/>
      </c>
      <c r="AX371" s="36" t="str">
        <f t="shared" si="180"/>
        <v/>
      </c>
      <c r="AY371" s="36" t="str">
        <f t="shared" si="181"/>
        <v/>
      </c>
      <c r="AZ371" s="55"/>
      <c r="BA371" s="34"/>
      <c r="BB371" s="148"/>
      <c r="BC371" s="34"/>
      <c r="BD371" s="32" t="str">
        <f t="shared" si="182"/>
        <v/>
      </c>
      <c r="BE371" s="34"/>
      <c r="BF371" s="32" t="str">
        <f t="shared" si="183"/>
        <v/>
      </c>
      <c r="BG371" s="34"/>
      <c r="BH371" s="32" t="str">
        <f t="shared" si="184"/>
        <v/>
      </c>
      <c r="BI371" s="34"/>
      <c r="BJ371" s="36" t="str">
        <f t="shared" si="185"/>
        <v/>
      </c>
      <c r="BK371" s="36" t="str">
        <f t="shared" si="186"/>
        <v/>
      </c>
      <c r="BL371" s="36" t="str">
        <f t="shared" si="187"/>
        <v/>
      </c>
      <c r="BM371" s="55"/>
      <c r="BN371" s="36" t="str">
        <f t="shared" si="188"/>
        <v/>
      </c>
      <c r="BO371" s="36" t="str">
        <f t="shared" si="189"/>
        <v/>
      </c>
      <c r="BP371" s="31"/>
      <c r="BQ371" s="38"/>
      <c r="BS371" s="120" t="e">
        <f t="shared" ca="1" si="160"/>
        <v>#REF!</v>
      </c>
      <c r="BT371" s="120" t="e">
        <f t="shared" ca="1" si="161"/>
        <v>#VALUE!</v>
      </c>
    </row>
    <row r="372" spans="1:72" s="10" customFormat="1" ht="25" customHeight="1" x14ac:dyDescent="0.2">
      <c r="A372" s="52" t="str">
        <f>IFERROR(IF(#REF!&lt;&gt;"",A371+1,""),"")</f>
        <v/>
      </c>
      <c r="B372" s="157" t="e">
        <f>CONCATENATE(#REF!,"-",#REF!,"--",F372,"---",#REF!)</f>
        <v>#REF!</v>
      </c>
      <c r="C372" s="157" t="e">
        <f t="shared" ca="1" si="159"/>
        <v>#VALUE!</v>
      </c>
      <c r="D372" s="29"/>
      <c r="E372" s="155" t="e">
        <f t="shared" si="162"/>
        <v>#VALUE!</v>
      </c>
      <c r="F372" s="155" t="e">
        <f t="shared" si="163"/>
        <v>#VALUE!</v>
      </c>
      <c r="G372" s="126"/>
      <c r="H372" s="151" t="e">
        <f ca="1">VLOOKUP(G372,CatProd!B:G,6,FALSE)</f>
        <v>#N/A</v>
      </c>
      <c r="I372" s="127"/>
      <c r="J372" s="175" t="e">
        <f ca="1">VLOOKUP(CONCATENATE(H372,"-",I372),CatProdSpec!H:I,2,FALSE)</f>
        <v>#N/A</v>
      </c>
      <c r="K372" s="51" t="str">
        <f ca="1">IFERROR(IF(OR(D372="",VLOOKUP(D372,CatCostInp!$E$2:$K$88,7,FALSE)=0),"",VLOOKUP(D372,CatCostInp!$E$2:$K$88,7,FALSE)),"")</f>
        <v/>
      </c>
      <c r="L372" s="30"/>
      <c r="M372" s="1" t="str">
        <f ca="1">IF(L372=Setup!$C$10,"Grant",IF(Pharmaceuticals!L372=Setup!$C$11,"Local",IF(Pharmaceuticals!L372=Setup!$C$12,"Other","")))</f>
        <v/>
      </c>
      <c r="N372" s="34"/>
      <c r="O372" s="148"/>
      <c r="P372" s="34"/>
      <c r="Q372" s="36" t="str">
        <f t="shared" si="164"/>
        <v/>
      </c>
      <c r="R372" s="34"/>
      <c r="S372" s="32" t="str">
        <f t="shared" si="165"/>
        <v/>
      </c>
      <c r="T372" s="34"/>
      <c r="U372" s="32" t="str">
        <f t="shared" si="166"/>
        <v/>
      </c>
      <c r="V372" s="34"/>
      <c r="W372" s="36" t="str">
        <f t="shared" si="167"/>
        <v/>
      </c>
      <c r="X372" s="36" t="str">
        <f t="shared" si="168"/>
        <v/>
      </c>
      <c r="Y372" s="36" t="str">
        <f t="shared" si="169"/>
        <v/>
      </c>
      <c r="Z372" s="55"/>
      <c r="AA372" s="37"/>
      <c r="AB372" s="148"/>
      <c r="AC372" s="34"/>
      <c r="AD372" s="32" t="str">
        <f t="shared" si="170"/>
        <v/>
      </c>
      <c r="AE372" s="34"/>
      <c r="AF372" s="32" t="str">
        <f t="shared" si="171"/>
        <v/>
      </c>
      <c r="AG372" s="34"/>
      <c r="AH372" s="32" t="str">
        <f t="shared" si="172"/>
        <v/>
      </c>
      <c r="AI372" s="34"/>
      <c r="AJ372" s="36" t="str">
        <f t="shared" si="173"/>
        <v/>
      </c>
      <c r="AK372" s="36" t="str">
        <f t="shared" si="174"/>
        <v/>
      </c>
      <c r="AL372" s="36" t="str">
        <f t="shared" si="175"/>
        <v/>
      </c>
      <c r="AM372" s="55"/>
      <c r="AN372" s="34"/>
      <c r="AO372" s="148"/>
      <c r="AP372" s="34"/>
      <c r="AQ372" s="32" t="str">
        <f t="shared" si="176"/>
        <v/>
      </c>
      <c r="AR372" s="34"/>
      <c r="AS372" s="32" t="str">
        <f t="shared" si="177"/>
        <v/>
      </c>
      <c r="AT372" s="34"/>
      <c r="AU372" s="32" t="str">
        <f t="shared" si="178"/>
        <v/>
      </c>
      <c r="AV372" s="34"/>
      <c r="AW372" s="36" t="str">
        <f t="shared" si="179"/>
        <v/>
      </c>
      <c r="AX372" s="36" t="str">
        <f t="shared" si="180"/>
        <v/>
      </c>
      <c r="AY372" s="36" t="str">
        <f t="shared" si="181"/>
        <v/>
      </c>
      <c r="AZ372" s="55"/>
      <c r="BA372" s="34"/>
      <c r="BB372" s="148"/>
      <c r="BC372" s="34"/>
      <c r="BD372" s="32" t="str">
        <f t="shared" si="182"/>
        <v/>
      </c>
      <c r="BE372" s="34"/>
      <c r="BF372" s="32" t="str">
        <f t="shared" si="183"/>
        <v/>
      </c>
      <c r="BG372" s="34"/>
      <c r="BH372" s="32" t="str">
        <f t="shared" si="184"/>
        <v/>
      </c>
      <c r="BI372" s="34"/>
      <c r="BJ372" s="36" t="str">
        <f t="shared" si="185"/>
        <v/>
      </c>
      <c r="BK372" s="36" t="str">
        <f t="shared" si="186"/>
        <v/>
      </c>
      <c r="BL372" s="36" t="str">
        <f t="shared" si="187"/>
        <v/>
      </c>
      <c r="BM372" s="55"/>
      <c r="BN372" s="36" t="str">
        <f t="shared" si="188"/>
        <v/>
      </c>
      <c r="BO372" s="36" t="str">
        <f t="shared" si="189"/>
        <v/>
      </c>
      <c r="BP372" s="31"/>
      <c r="BQ372" s="38"/>
      <c r="BS372" s="120" t="e">
        <f t="shared" ca="1" si="160"/>
        <v>#REF!</v>
      </c>
      <c r="BT372" s="120" t="e">
        <f t="shared" ca="1" si="161"/>
        <v>#VALUE!</v>
      </c>
    </row>
    <row r="373" spans="1:72" s="10" customFormat="1" ht="25" customHeight="1" x14ac:dyDescent="0.2">
      <c r="A373" s="52" t="str">
        <f>IFERROR(IF(#REF!&lt;&gt;"",A372+1,""),"")</f>
        <v/>
      </c>
      <c r="B373" s="157" t="e">
        <f>CONCATENATE(#REF!,"-",#REF!,"--",F373,"---",#REF!)</f>
        <v>#REF!</v>
      </c>
      <c r="C373" s="157" t="e">
        <f t="shared" ca="1" si="159"/>
        <v>#VALUE!</v>
      </c>
      <c r="D373" s="29"/>
      <c r="E373" s="155" t="e">
        <f t="shared" si="162"/>
        <v>#VALUE!</v>
      </c>
      <c r="F373" s="155" t="e">
        <f t="shared" si="163"/>
        <v>#VALUE!</v>
      </c>
      <c r="G373" s="126"/>
      <c r="H373" s="151" t="e">
        <f ca="1">VLOOKUP(G373,CatProd!B:G,6,FALSE)</f>
        <v>#N/A</v>
      </c>
      <c r="I373" s="127"/>
      <c r="J373" s="175" t="e">
        <f ca="1">VLOOKUP(CONCATENATE(H373,"-",I373),CatProdSpec!H:I,2,FALSE)</f>
        <v>#N/A</v>
      </c>
      <c r="K373" s="51" t="str">
        <f ca="1">IFERROR(IF(OR(D373="",VLOOKUP(D373,CatCostInp!$E$2:$K$88,7,FALSE)=0),"",VLOOKUP(D373,CatCostInp!$E$2:$K$88,7,FALSE)),"")</f>
        <v/>
      </c>
      <c r="L373" s="30"/>
      <c r="M373" s="1" t="str">
        <f ca="1">IF(L373=Setup!$C$10,"Grant",IF(Pharmaceuticals!L373=Setup!$C$11,"Local",IF(Pharmaceuticals!L373=Setup!$C$12,"Other","")))</f>
        <v/>
      </c>
      <c r="N373" s="34"/>
      <c r="O373" s="148"/>
      <c r="P373" s="34"/>
      <c r="Q373" s="36" t="str">
        <f t="shared" si="164"/>
        <v/>
      </c>
      <c r="R373" s="34"/>
      <c r="S373" s="32" t="str">
        <f t="shared" si="165"/>
        <v/>
      </c>
      <c r="T373" s="34"/>
      <c r="U373" s="32" t="str">
        <f t="shared" si="166"/>
        <v/>
      </c>
      <c r="V373" s="34"/>
      <c r="W373" s="36" t="str">
        <f t="shared" si="167"/>
        <v/>
      </c>
      <c r="X373" s="36" t="str">
        <f t="shared" si="168"/>
        <v/>
      </c>
      <c r="Y373" s="36" t="str">
        <f t="shared" si="169"/>
        <v/>
      </c>
      <c r="Z373" s="55"/>
      <c r="AA373" s="37"/>
      <c r="AB373" s="148"/>
      <c r="AC373" s="34"/>
      <c r="AD373" s="32" t="str">
        <f t="shared" si="170"/>
        <v/>
      </c>
      <c r="AE373" s="34"/>
      <c r="AF373" s="32" t="str">
        <f t="shared" si="171"/>
        <v/>
      </c>
      <c r="AG373" s="34"/>
      <c r="AH373" s="32" t="str">
        <f t="shared" si="172"/>
        <v/>
      </c>
      <c r="AI373" s="34"/>
      <c r="AJ373" s="36" t="str">
        <f t="shared" si="173"/>
        <v/>
      </c>
      <c r="AK373" s="36" t="str">
        <f t="shared" si="174"/>
        <v/>
      </c>
      <c r="AL373" s="36" t="str">
        <f t="shared" si="175"/>
        <v/>
      </c>
      <c r="AM373" s="55"/>
      <c r="AN373" s="34"/>
      <c r="AO373" s="148"/>
      <c r="AP373" s="34"/>
      <c r="AQ373" s="32" t="str">
        <f t="shared" si="176"/>
        <v/>
      </c>
      <c r="AR373" s="34"/>
      <c r="AS373" s="32" t="str">
        <f t="shared" si="177"/>
        <v/>
      </c>
      <c r="AT373" s="34"/>
      <c r="AU373" s="32" t="str">
        <f t="shared" si="178"/>
        <v/>
      </c>
      <c r="AV373" s="34"/>
      <c r="AW373" s="36" t="str">
        <f t="shared" si="179"/>
        <v/>
      </c>
      <c r="AX373" s="36" t="str">
        <f t="shared" si="180"/>
        <v/>
      </c>
      <c r="AY373" s="36" t="str">
        <f t="shared" si="181"/>
        <v/>
      </c>
      <c r="AZ373" s="55"/>
      <c r="BA373" s="34"/>
      <c r="BB373" s="148"/>
      <c r="BC373" s="34"/>
      <c r="BD373" s="32" t="str">
        <f t="shared" si="182"/>
        <v/>
      </c>
      <c r="BE373" s="34"/>
      <c r="BF373" s="32" t="str">
        <f t="shared" si="183"/>
        <v/>
      </c>
      <c r="BG373" s="34"/>
      <c r="BH373" s="32" t="str">
        <f t="shared" si="184"/>
        <v/>
      </c>
      <c r="BI373" s="34"/>
      <c r="BJ373" s="36" t="str">
        <f t="shared" si="185"/>
        <v/>
      </c>
      <c r="BK373" s="36" t="str">
        <f t="shared" si="186"/>
        <v/>
      </c>
      <c r="BL373" s="36" t="str">
        <f t="shared" si="187"/>
        <v/>
      </c>
      <c r="BM373" s="55"/>
      <c r="BN373" s="36" t="str">
        <f t="shared" si="188"/>
        <v/>
      </c>
      <c r="BO373" s="36" t="str">
        <f t="shared" si="189"/>
        <v/>
      </c>
      <c r="BP373" s="31"/>
      <c r="BQ373" s="38"/>
      <c r="BS373" s="120" t="e">
        <f t="shared" ca="1" si="160"/>
        <v>#REF!</v>
      </c>
      <c r="BT373" s="120" t="e">
        <f t="shared" ca="1" si="161"/>
        <v>#VALUE!</v>
      </c>
    </row>
    <row r="374" spans="1:72" s="10" customFormat="1" ht="25" customHeight="1" x14ac:dyDescent="0.2">
      <c r="A374" s="52" t="str">
        <f>IFERROR(IF(#REF!&lt;&gt;"",A373+1,""),"")</f>
        <v/>
      </c>
      <c r="B374" s="157" t="e">
        <f>CONCATENATE(#REF!,"-",#REF!,"--",F374,"---",#REF!)</f>
        <v>#REF!</v>
      </c>
      <c r="C374" s="157" t="e">
        <f t="shared" ca="1" si="159"/>
        <v>#VALUE!</v>
      </c>
      <c r="D374" s="29"/>
      <c r="E374" s="155" t="e">
        <f t="shared" si="162"/>
        <v>#VALUE!</v>
      </c>
      <c r="F374" s="155" t="e">
        <f t="shared" si="163"/>
        <v>#VALUE!</v>
      </c>
      <c r="G374" s="126"/>
      <c r="H374" s="151" t="e">
        <f ca="1">VLOOKUP(G374,CatProd!B:G,6,FALSE)</f>
        <v>#N/A</v>
      </c>
      <c r="I374" s="127"/>
      <c r="J374" s="175" t="e">
        <f ca="1">VLOOKUP(CONCATENATE(H374,"-",I374),CatProdSpec!H:I,2,FALSE)</f>
        <v>#N/A</v>
      </c>
      <c r="K374" s="51" t="str">
        <f ca="1">IFERROR(IF(OR(D374="",VLOOKUP(D374,CatCostInp!$E$2:$K$88,7,FALSE)=0),"",VLOOKUP(D374,CatCostInp!$E$2:$K$88,7,FALSE)),"")</f>
        <v/>
      </c>
      <c r="L374" s="30"/>
      <c r="M374" s="1" t="str">
        <f ca="1">IF(L374=Setup!$C$10,"Grant",IF(Pharmaceuticals!L374=Setup!$C$11,"Local",IF(Pharmaceuticals!L374=Setup!$C$12,"Other","")))</f>
        <v/>
      </c>
      <c r="N374" s="34"/>
      <c r="O374" s="148"/>
      <c r="P374" s="34"/>
      <c r="Q374" s="36" t="str">
        <f t="shared" si="164"/>
        <v/>
      </c>
      <c r="R374" s="34"/>
      <c r="S374" s="32" t="str">
        <f t="shared" si="165"/>
        <v/>
      </c>
      <c r="T374" s="34"/>
      <c r="U374" s="32" t="str">
        <f t="shared" si="166"/>
        <v/>
      </c>
      <c r="V374" s="34"/>
      <c r="W374" s="36" t="str">
        <f t="shared" si="167"/>
        <v/>
      </c>
      <c r="X374" s="36" t="str">
        <f t="shared" si="168"/>
        <v/>
      </c>
      <c r="Y374" s="36" t="str">
        <f t="shared" si="169"/>
        <v/>
      </c>
      <c r="Z374" s="55"/>
      <c r="AA374" s="37"/>
      <c r="AB374" s="148"/>
      <c r="AC374" s="34"/>
      <c r="AD374" s="32" t="str">
        <f t="shared" si="170"/>
        <v/>
      </c>
      <c r="AE374" s="34"/>
      <c r="AF374" s="32" t="str">
        <f t="shared" si="171"/>
        <v/>
      </c>
      <c r="AG374" s="34"/>
      <c r="AH374" s="32" t="str">
        <f t="shared" si="172"/>
        <v/>
      </c>
      <c r="AI374" s="34"/>
      <c r="AJ374" s="36" t="str">
        <f t="shared" si="173"/>
        <v/>
      </c>
      <c r="AK374" s="36" t="str">
        <f t="shared" si="174"/>
        <v/>
      </c>
      <c r="AL374" s="36" t="str">
        <f t="shared" si="175"/>
        <v/>
      </c>
      <c r="AM374" s="55"/>
      <c r="AN374" s="34"/>
      <c r="AO374" s="148"/>
      <c r="AP374" s="34"/>
      <c r="AQ374" s="32" t="str">
        <f t="shared" si="176"/>
        <v/>
      </c>
      <c r="AR374" s="34"/>
      <c r="AS374" s="32" t="str">
        <f t="shared" si="177"/>
        <v/>
      </c>
      <c r="AT374" s="34"/>
      <c r="AU374" s="32" t="str">
        <f t="shared" si="178"/>
        <v/>
      </c>
      <c r="AV374" s="34"/>
      <c r="AW374" s="36" t="str">
        <f t="shared" si="179"/>
        <v/>
      </c>
      <c r="AX374" s="36" t="str">
        <f t="shared" si="180"/>
        <v/>
      </c>
      <c r="AY374" s="36" t="str">
        <f t="shared" si="181"/>
        <v/>
      </c>
      <c r="AZ374" s="55"/>
      <c r="BA374" s="34"/>
      <c r="BB374" s="148"/>
      <c r="BC374" s="34"/>
      <c r="BD374" s="32" t="str">
        <f t="shared" si="182"/>
        <v/>
      </c>
      <c r="BE374" s="34"/>
      <c r="BF374" s="32" t="str">
        <f t="shared" si="183"/>
        <v/>
      </c>
      <c r="BG374" s="34"/>
      <c r="BH374" s="32" t="str">
        <f t="shared" si="184"/>
        <v/>
      </c>
      <c r="BI374" s="34"/>
      <c r="BJ374" s="36" t="str">
        <f t="shared" si="185"/>
        <v/>
      </c>
      <c r="BK374" s="36" t="str">
        <f t="shared" si="186"/>
        <v/>
      </c>
      <c r="BL374" s="36" t="str">
        <f t="shared" si="187"/>
        <v/>
      </c>
      <c r="BM374" s="55"/>
      <c r="BN374" s="36" t="str">
        <f t="shared" si="188"/>
        <v/>
      </c>
      <c r="BO374" s="36" t="str">
        <f t="shared" si="189"/>
        <v/>
      </c>
      <c r="BP374" s="31"/>
      <c r="BQ374" s="38"/>
      <c r="BS374" s="120" t="e">
        <f t="shared" ca="1" si="160"/>
        <v>#REF!</v>
      </c>
      <c r="BT374" s="120" t="e">
        <f t="shared" ca="1" si="161"/>
        <v>#VALUE!</v>
      </c>
    </row>
    <row r="375" spans="1:72" s="10" customFormat="1" ht="25" customHeight="1" x14ac:dyDescent="0.2">
      <c r="A375" s="52" t="str">
        <f>IFERROR(IF(#REF!&lt;&gt;"",A374+1,""),"")</f>
        <v/>
      </c>
      <c r="B375" s="157" t="e">
        <f>CONCATENATE(#REF!,"-",#REF!,"--",F375,"---",#REF!)</f>
        <v>#REF!</v>
      </c>
      <c r="C375" s="157" t="e">
        <f t="shared" ca="1" si="159"/>
        <v>#VALUE!</v>
      </c>
      <c r="D375" s="29"/>
      <c r="E375" s="155" t="e">
        <f t="shared" si="162"/>
        <v>#VALUE!</v>
      </c>
      <c r="F375" s="155" t="e">
        <f t="shared" si="163"/>
        <v>#VALUE!</v>
      </c>
      <c r="G375" s="126"/>
      <c r="H375" s="151" t="e">
        <f ca="1">VLOOKUP(G375,CatProd!B:G,6,FALSE)</f>
        <v>#N/A</v>
      </c>
      <c r="I375" s="127"/>
      <c r="J375" s="175" t="e">
        <f ca="1">VLOOKUP(CONCATENATE(H375,"-",I375),CatProdSpec!H:I,2,FALSE)</f>
        <v>#N/A</v>
      </c>
      <c r="K375" s="51" t="str">
        <f ca="1">IFERROR(IF(OR(D375="",VLOOKUP(D375,CatCostInp!$E$2:$K$88,7,FALSE)=0),"",VLOOKUP(D375,CatCostInp!$E$2:$K$88,7,FALSE)),"")</f>
        <v/>
      </c>
      <c r="L375" s="30"/>
      <c r="M375" s="1" t="str">
        <f ca="1">IF(L375=Setup!$C$10,"Grant",IF(Pharmaceuticals!L375=Setup!$C$11,"Local",IF(Pharmaceuticals!L375=Setup!$C$12,"Other","")))</f>
        <v/>
      </c>
      <c r="N375" s="34"/>
      <c r="O375" s="148"/>
      <c r="P375" s="34"/>
      <c r="Q375" s="36" t="str">
        <f t="shared" si="164"/>
        <v/>
      </c>
      <c r="R375" s="34"/>
      <c r="S375" s="32" t="str">
        <f t="shared" si="165"/>
        <v/>
      </c>
      <c r="T375" s="34"/>
      <c r="U375" s="32" t="str">
        <f t="shared" si="166"/>
        <v/>
      </c>
      <c r="V375" s="34"/>
      <c r="W375" s="36" t="str">
        <f t="shared" si="167"/>
        <v/>
      </c>
      <c r="X375" s="36" t="str">
        <f t="shared" si="168"/>
        <v/>
      </c>
      <c r="Y375" s="36" t="str">
        <f t="shared" si="169"/>
        <v/>
      </c>
      <c r="Z375" s="55"/>
      <c r="AA375" s="37"/>
      <c r="AB375" s="148"/>
      <c r="AC375" s="34"/>
      <c r="AD375" s="32" t="str">
        <f t="shared" si="170"/>
        <v/>
      </c>
      <c r="AE375" s="34"/>
      <c r="AF375" s="32" t="str">
        <f t="shared" si="171"/>
        <v/>
      </c>
      <c r="AG375" s="34"/>
      <c r="AH375" s="32" t="str">
        <f t="shared" si="172"/>
        <v/>
      </c>
      <c r="AI375" s="34"/>
      <c r="AJ375" s="36" t="str">
        <f t="shared" si="173"/>
        <v/>
      </c>
      <c r="AK375" s="36" t="str">
        <f t="shared" si="174"/>
        <v/>
      </c>
      <c r="AL375" s="36" t="str">
        <f t="shared" si="175"/>
        <v/>
      </c>
      <c r="AM375" s="55"/>
      <c r="AN375" s="34"/>
      <c r="AO375" s="148"/>
      <c r="AP375" s="34"/>
      <c r="AQ375" s="32" t="str">
        <f t="shared" si="176"/>
        <v/>
      </c>
      <c r="AR375" s="34"/>
      <c r="AS375" s="32" t="str">
        <f t="shared" si="177"/>
        <v/>
      </c>
      <c r="AT375" s="34"/>
      <c r="AU375" s="32" t="str">
        <f t="shared" si="178"/>
        <v/>
      </c>
      <c r="AV375" s="34"/>
      <c r="AW375" s="36" t="str">
        <f t="shared" si="179"/>
        <v/>
      </c>
      <c r="AX375" s="36" t="str">
        <f t="shared" si="180"/>
        <v/>
      </c>
      <c r="AY375" s="36" t="str">
        <f t="shared" si="181"/>
        <v/>
      </c>
      <c r="AZ375" s="55"/>
      <c r="BA375" s="34"/>
      <c r="BB375" s="148"/>
      <c r="BC375" s="34"/>
      <c r="BD375" s="32" t="str">
        <f t="shared" si="182"/>
        <v/>
      </c>
      <c r="BE375" s="34"/>
      <c r="BF375" s="32" t="str">
        <f t="shared" si="183"/>
        <v/>
      </c>
      <c r="BG375" s="34"/>
      <c r="BH375" s="32" t="str">
        <f t="shared" si="184"/>
        <v/>
      </c>
      <c r="BI375" s="34"/>
      <c r="BJ375" s="36" t="str">
        <f t="shared" si="185"/>
        <v/>
      </c>
      <c r="BK375" s="36" t="str">
        <f t="shared" si="186"/>
        <v/>
      </c>
      <c r="BL375" s="36" t="str">
        <f t="shared" si="187"/>
        <v/>
      </c>
      <c r="BM375" s="55"/>
      <c r="BN375" s="36" t="str">
        <f t="shared" si="188"/>
        <v/>
      </c>
      <c r="BO375" s="36" t="str">
        <f t="shared" si="189"/>
        <v/>
      </c>
      <c r="BP375" s="31"/>
      <c r="BQ375" s="38"/>
      <c r="BS375" s="120" t="e">
        <f t="shared" ca="1" si="160"/>
        <v>#REF!</v>
      </c>
      <c r="BT375" s="120" t="e">
        <f t="shared" ca="1" si="161"/>
        <v>#VALUE!</v>
      </c>
    </row>
    <row r="376" spans="1:72" s="10" customFormat="1" ht="25" customHeight="1" x14ac:dyDescent="0.2">
      <c r="A376" s="52" t="str">
        <f>IFERROR(IF(#REF!&lt;&gt;"",A375+1,""),"")</f>
        <v/>
      </c>
      <c r="B376" s="157" t="e">
        <f>CONCATENATE(#REF!,"-",#REF!,"--",F376,"---",#REF!)</f>
        <v>#REF!</v>
      </c>
      <c r="C376" s="157" t="e">
        <f t="shared" ca="1" si="159"/>
        <v>#VALUE!</v>
      </c>
      <c r="D376" s="29"/>
      <c r="E376" s="155" t="e">
        <f t="shared" si="162"/>
        <v>#VALUE!</v>
      </c>
      <c r="F376" s="155" t="e">
        <f t="shared" si="163"/>
        <v>#VALUE!</v>
      </c>
      <c r="G376" s="126"/>
      <c r="H376" s="151" t="e">
        <f ca="1">VLOOKUP(G376,CatProd!B:G,6,FALSE)</f>
        <v>#N/A</v>
      </c>
      <c r="I376" s="127"/>
      <c r="J376" s="175" t="e">
        <f ca="1">VLOOKUP(CONCATENATE(H376,"-",I376),CatProdSpec!H:I,2,FALSE)</f>
        <v>#N/A</v>
      </c>
      <c r="K376" s="51" t="str">
        <f ca="1">IFERROR(IF(OR(D376="",VLOOKUP(D376,CatCostInp!$E$2:$K$88,7,FALSE)=0),"",VLOOKUP(D376,CatCostInp!$E$2:$K$88,7,FALSE)),"")</f>
        <v/>
      </c>
      <c r="L376" s="30"/>
      <c r="M376" s="1" t="str">
        <f ca="1">IF(L376=Setup!$C$10,"Grant",IF(Pharmaceuticals!L376=Setup!$C$11,"Local",IF(Pharmaceuticals!L376=Setup!$C$12,"Other","")))</f>
        <v/>
      </c>
      <c r="N376" s="34"/>
      <c r="O376" s="148"/>
      <c r="P376" s="34"/>
      <c r="Q376" s="36" t="str">
        <f t="shared" si="164"/>
        <v/>
      </c>
      <c r="R376" s="34"/>
      <c r="S376" s="32" t="str">
        <f t="shared" si="165"/>
        <v/>
      </c>
      <c r="T376" s="34"/>
      <c r="U376" s="32" t="str">
        <f t="shared" si="166"/>
        <v/>
      </c>
      <c r="V376" s="34"/>
      <c r="W376" s="36" t="str">
        <f t="shared" si="167"/>
        <v/>
      </c>
      <c r="X376" s="36" t="str">
        <f t="shared" si="168"/>
        <v/>
      </c>
      <c r="Y376" s="36" t="str">
        <f t="shared" si="169"/>
        <v/>
      </c>
      <c r="Z376" s="55"/>
      <c r="AA376" s="37"/>
      <c r="AB376" s="148"/>
      <c r="AC376" s="34"/>
      <c r="AD376" s="32" t="str">
        <f t="shared" si="170"/>
        <v/>
      </c>
      <c r="AE376" s="34"/>
      <c r="AF376" s="32" t="str">
        <f t="shared" si="171"/>
        <v/>
      </c>
      <c r="AG376" s="34"/>
      <c r="AH376" s="32" t="str">
        <f t="shared" si="172"/>
        <v/>
      </c>
      <c r="AI376" s="34"/>
      <c r="AJ376" s="36" t="str">
        <f t="shared" si="173"/>
        <v/>
      </c>
      <c r="AK376" s="36" t="str">
        <f t="shared" si="174"/>
        <v/>
      </c>
      <c r="AL376" s="36" t="str">
        <f t="shared" si="175"/>
        <v/>
      </c>
      <c r="AM376" s="55"/>
      <c r="AN376" s="34"/>
      <c r="AO376" s="148"/>
      <c r="AP376" s="34"/>
      <c r="AQ376" s="32" t="str">
        <f t="shared" si="176"/>
        <v/>
      </c>
      <c r="AR376" s="34"/>
      <c r="AS376" s="32" t="str">
        <f t="shared" si="177"/>
        <v/>
      </c>
      <c r="AT376" s="34"/>
      <c r="AU376" s="32" t="str">
        <f t="shared" si="178"/>
        <v/>
      </c>
      <c r="AV376" s="34"/>
      <c r="AW376" s="36" t="str">
        <f t="shared" si="179"/>
        <v/>
      </c>
      <c r="AX376" s="36" t="str">
        <f t="shared" si="180"/>
        <v/>
      </c>
      <c r="AY376" s="36" t="str">
        <f t="shared" si="181"/>
        <v/>
      </c>
      <c r="AZ376" s="55"/>
      <c r="BA376" s="34"/>
      <c r="BB376" s="148"/>
      <c r="BC376" s="34"/>
      <c r="BD376" s="32" t="str">
        <f t="shared" si="182"/>
        <v/>
      </c>
      <c r="BE376" s="34"/>
      <c r="BF376" s="32" t="str">
        <f t="shared" si="183"/>
        <v/>
      </c>
      <c r="BG376" s="34"/>
      <c r="BH376" s="32" t="str">
        <f t="shared" si="184"/>
        <v/>
      </c>
      <c r="BI376" s="34"/>
      <c r="BJ376" s="36" t="str">
        <f t="shared" si="185"/>
        <v/>
      </c>
      <c r="BK376" s="36" t="str">
        <f t="shared" si="186"/>
        <v/>
      </c>
      <c r="BL376" s="36" t="str">
        <f t="shared" si="187"/>
        <v/>
      </c>
      <c r="BM376" s="55"/>
      <c r="BN376" s="36" t="str">
        <f t="shared" si="188"/>
        <v/>
      </c>
      <c r="BO376" s="36" t="str">
        <f t="shared" si="189"/>
        <v/>
      </c>
      <c r="BP376" s="31"/>
      <c r="BQ376" s="38"/>
      <c r="BS376" s="120" t="e">
        <f t="shared" ca="1" si="160"/>
        <v>#REF!</v>
      </c>
      <c r="BT376" s="120" t="e">
        <f t="shared" ca="1" si="161"/>
        <v>#VALUE!</v>
      </c>
    </row>
    <row r="377" spans="1:72" s="10" customFormat="1" ht="25" customHeight="1" x14ac:dyDescent="0.2">
      <c r="A377" s="52" t="str">
        <f>IFERROR(IF(#REF!&lt;&gt;"",A376+1,""),"")</f>
        <v/>
      </c>
      <c r="B377" s="157" t="e">
        <f>CONCATENATE(#REF!,"-",#REF!,"--",F377,"---",#REF!)</f>
        <v>#REF!</v>
      </c>
      <c r="C377" s="157" t="e">
        <f t="shared" ca="1" si="159"/>
        <v>#VALUE!</v>
      </c>
      <c r="D377" s="29"/>
      <c r="E377" s="155" t="e">
        <f t="shared" si="162"/>
        <v>#VALUE!</v>
      </c>
      <c r="F377" s="155" t="e">
        <f t="shared" si="163"/>
        <v>#VALUE!</v>
      </c>
      <c r="G377" s="126"/>
      <c r="H377" s="151" t="e">
        <f ca="1">VLOOKUP(G377,CatProd!B:G,6,FALSE)</f>
        <v>#N/A</v>
      </c>
      <c r="I377" s="127"/>
      <c r="J377" s="175" t="e">
        <f ca="1">VLOOKUP(CONCATENATE(H377,"-",I377),CatProdSpec!H:I,2,FALSE)</f>
        <v>#N/A</v>
      </c>
      <c r="K377" s="51" t="str">
        <f ca="1">IFERROR(IF(OR(D377="",VLOOKUP(D377,CatCostInp!$E$2:$K$88,7,FALSE)=0),"",VLOOKUP(D377,CatCostInp!$E$2:$K$88,7,FALSE)),"")</f>
        <v/>
      </c>
      <c r="L377" s="30"/>
      <c r="M377" s="1" t="str">
        <f ca="1">IF(L377=Setup!$C$10,"Grant",IF(Pharmaceuticals!L377=Setup!$C$11,"Local",IF(Pharmaceuticals!L377=Setup!$C$12,"Other","")))</f>
        <v/>
      </c>
      <c r="N377" s="34"/>
      <c r="O377" s="148"/>
      <c r="P377" s="34"/>
      <c r="Q377" s="36" t="str">
        <f t="shared" si="164"/>
        <v/>
      </c>
      <c r="R377" s="34"/>
      <c r="S377" s="32" t="str">
        <f t="shared" si="165"/>
        <v/>
      </c>
      <c r="T377" s="34"/>
      <c r="U377" s="32" t="str">
        <f t="shared" si="166"/>
        <v/>
      </c>
      <c r="V377" s="34"/>
      <c r="W377" s="36" t="str">
        <f t="shared" si="167"/>
        <v/>
      </c>
      <c r="X377" s="36" t="str">
        <f t="shared" si="168"/>
        <v/>
      </c>
      <c r="Y377" s="36" t="str">
        <f t="shared" si="169"/>
        <v/>
      </c>
      <c r="Z377" s="55"/>
      <c r="AA377" s="37"/>
      <c r="AB377" s="148"/>
      <c r="AC377" s="34"/>
      <c r="AD377" s="32" t="str">
        <f t="shared" si="170"/>
        <v/>
      </c>
      <c r="AE377" s="34"/>
      <c r="AF377" s="32" t="str">
        <f t="shared" si="171"/>
        <v/>
      </c>
      <c r="AG377" s="34"/>
      <c r="AH377" s="32" t="str">
        <f t="shared" si="172"/>
        <v/>
      </c>
      <c r="AI377" s="34"/>
      <c r="AJ377" s="36" t="str">
        <f t="shared" si="173"/>
        <v/>
      </c>
      <c r="AK377" s="36" t="str">
        <f t="shared" si="174"/>
        <v/>
      </c>
      <c r="AL377" s="36" t="str">
        <f t="shared" si="175"/>
        <v/>
      </c>
      <c r="AM377" s="55"/>
      <c r="AN377" s="34"/>
      <c r="AO377" s="148"/>
      <c r="AP377" s="34"/>
      <c r="AQ377" s="32" t="str">
        <f t="shared" si="176"/>
        <v/>
      </c>
      <c r="AR377" s="34"/>
      <c r="AS377" s="32" t="str">
        <f t="shared" si="177"/>
        <v/>
      </c>
      <c r="AT377" s="34"/>
      <c r="AU377" s="32" t="str">
        <f t="shared" si="178"/>
        <v/>
      </c>
      <c r="AV377" s="34"/>
      <c r="AW377" s="36" t="str">
        <f t="shared" si="179"/>
        <v/>
      </c>
      <c r="AX377" s="36" t="str">
        <f t="shared" si="180"/>
        <v/>
      </c>
      <c r="AY377" s="36" t="str">
        <f t="shared" si="181"/>
        <v/>
      </c>
      <c r="AZ377" s="55"/>
      <c r="BA377" s="34"/>
      <c r="BB377" s="148"/>
      <c r="BC377" s="34"/>
      <c r="BD377" s="32" t="str">
        <f t="shared" si="182"/>
        <v/>
      </c>
      <c r="BE377" s="34"/>
      <c r="BF377" s="32" t="str">
        <f t="shared" si="183"/>
        <v/>
      </c>
      <c r="BG377" s="34"/>
      <c r="BH377" s="32" t="str">
        <f t="shared" si="184"/>
        <v/>
      </c>
      <c r="BI377" s="34"/>
      <c r="BJ377" s="36" t="str">
        <f t="shared" si="185"/>
        <v/>
      </c>
      <c r="BK377" s="36" t="str">
        <f t="shared" si="186"/>
        <v/>
      </c>
      <c r="BL377" s="36" t="str">
        <f t="shared" si="187"/>
        <v/>
      </c>
      <c r="BM377" s="55"/>
      <c r="BN377" s="36" t="str">
        <f t="shared" si="188"/>
        <v/>
      </c>
      <c r="BO377" s="36" t="str">
        <f t="shared" si="189"/>
        <v/>
      </c>
      <c r="BP377" s="31"/>
      <c r="BQ377" s="38"/>
      <c r="BS377" s="120" t="e">
        <f t="shared" ca="1" si="160"/>
        <v>#REF!</v>
      </c>
      <c r="BT377" s="120" t="e">
        <f t="shared" ca="1" si="161"/>
        <v>#VALUE!</v>
      </c>
    </row>
    <row r="378" spans="1:72" s="10" customFormat="1" ht="25" customHeight="1" x14ac:dyDescent="0.2">
      <c r="A378" s="52" t="str">
        <f>IFERROR(IF(#REF!&lt;&gt;"",A377+1,""),"")</f>
        <v/>
      </c>
      <c r="B378" s="157" t="e">
        <f>CONCATENATE(#REF!,"-",#REF!,"--",F378,"---",#REF!)</f>
        <v>#REF!</v>
      </c>
      <c r="C378" s="157" t="e">
        <f t="shared" ca="1" si="159"/>
        <v>#VALUE!</v>
      </c>
      <c r="D378" s="29"/>
      <c r="E378" s="155" t="e">
        <f t="shared" si="162"/>
        <v>#VALUE!</v>
      </c>
      <c r="F378" s="155" t="e">
        <f t="shared" si="163"/>
        <v>#VALUE!</v>
      </c>
      <c r="G378" s="126"/>
      <c r="H378" s="151" t="e">
        <f ca="1">VLOOKUP(G378,CatProd!B:G,6,FALSE)</f>
        <v>#N/A</v>
      </c>
      <c r="I378" s="127"/>
      <c r="J378" s="175" t="e">
        <f ca="1">VLOOKUP(CONCATENATE(H378,"-",I378),CatProdSpec!H:I,2,FALSE)</f>
        <v>#N/A</v>
      </c>
      <c r="K378" s="51" t="str">
        <f ca="1">IFERROR(IF(OR(D378="",VLOOKUP(D378,CatCostInp!$E$2:$K$88,7,FALSE)=0),"",VLOOKUP(D378,CatCostInp!$E$2:$K$88,7,FALSE)),"")</f>
        <v/>
      </c>
      <c r="L378" s="30"/>
      <c r="M378" s="1" t="str">
        <f ca="1">IF(L378=Setup!$C$10,"Grant",IF(Pharmaceuticals!L378=Setup!$C$11,"Local",IF(Pharmaceuticals!L378=Setup!$C$12,"Other","")))</f>
        <v/>
      </c>
      <c r="N378" s="34"/>
      <c r="O378" s="148"/>
      <c r="P378" s="34"/>
      <c r="Q378" s="36" t="str">
        <f t="shared" si="164"/>
        <v/>
      </c>
      <c r="R378" s="34"/>
      <c r="S378" s="32" t="str">
        <f t="shared" si="165"/>
        <v/>
      </c>
      <c r="T378" s="34"/>
      <c r="U378" s="32" t="str">
        <f t="shared" si="166"/>
        <v/>
      </c>
      <c r="V378" s="34"/>
      <c r="W378" s="36" t="str">
        <f t="shared" si="167"/>
        <v/>
      </c>
      <c r="X378" s="36" t="str">
        <f t="shared" si="168"/>
        <v/>
      </c>
      <c r="Y378" s="36" t="str">
        <f t="shared" si="169"/>
        <v/>
      </c>
      <c r="Z378" s="55"/>
      <c r="AA378" s="37"/>
      <c r="AB378" s="148"/>
      <c r="AC378" s="34"/>
      <c r="AD378" s="32" t="str">
        <f t="shared" si="170"/>
        <v/>
      </c>
      <c r="AE378" s="34"/>
      <c r="AF378" s="32" t="str">
        <f t="shared" si="171"/>
        <v/>
      </c>
      <c r="AG378" s="34"/>
      <c r="AH378" s="32" t="str">
        <f t="shared" si="172"/>
        <v/>
      </c>
      <c r="AI378" s="34"/>
      <c r="AJ378" s="36" t="str">
        <f t="shared" si="173"/>
        <v/>
      </c>
      <c r="AK378" s="36" t="str">
        <f t="shared" si="174"/>
        <v/>
      </c>
      <c r="AL378" s="36" t="str">
        <f t="shared" si="175"/>
        <v/>
      </c>
      <c r="AM378" s="55"/>
      <c r="AN378" s="34"/>
      <c r="AO378" s="148"/>
      <c r="AP378" s="34"/>
      <c r="AQ378" s="32" t="str">
        <f t="shared" si="176"/>
        <v/>
      </c>
      <c r="AR378" s="34"/>
      <c r="AS378" s="32" t="str">
        <f t="shared" si="177"/>
        <v/>
      </c>
      <c r="AT378" s="34"/>
      <c r="AU378" s="32" t="str">
        <f t="shared" si="178"/>
        <v/>
      </c>
      <c r="AV378" s="34"/>
      <c r="AW378" s="36" t="str">
        <f t="shared" si="179"/>
        <v/>
      </c>
      <c r="AX378" s="36" t="str">
        <f t="shared" si="180"/>
        <v/>
      </c>
      <c r="AY378" s="36" t="str">
        <f t="shared" si="181"/>
        <v/>
      </c>
      <c r="AZ378" s="55"/>
      <c r="BA378" s="34"/>
      <c r="BB378" s="148"/>
      <c r="BC378" s="34"/>
      <c r="BD378" s="32" t="str">
        <f t="shared" si="182"/>
        <v/>
      </c>
      <c r="BE378" s="34"/>
      <c r="BF378" s="32" t="str">
        <f t="shared" si="183"/>
        <v/>
      </c>
      <c r="BG378" s="34"/>
      <c r="BH378" s="32" t="str">
        <f t="shared" si="184"/>
        <v/>
      </c>
      <c r="BI378" s="34"/>
      <c r="BJ378" s="36" t="str">
        <f t="shared" si="185"/>
        <v/>
      </c>
      <c r="BK378" s="36" t="str">
        <f t="shared" si="186"/>
        <v/>
      </c>
      <c r="BL378" s="36" t="str">
        <f t="shared" si="187"/>
        <v/>
      </c>
      <c r="BM378" s="55"/>
      <c r="BN378" s="36" t="str">
        <f t="shared" si="188"/>
        <v/>
      </c>
      <c r="BO378" s="36" t="str">
        <f t="shared" si="189"/>
        <v/>
      </c>
      <c r="BP378" s="31"/>
      <c r="BQ378" s="38"/>
      <c r="BS378" s="120" t="e">
        <f t="shared" ca="1" si="160"/>
        <v>#REF!</v>
      </c>
      <c r="BT378" s="120" t="e">
        <f t="shared" ca="1" si="161"/>
        <v>#VALUE!</v>
      </c>
    </row>
    <row r="379" spans="1:72" s="10" customFormat="1" ht="25" customHeight="1" x14ac:dyDescent="0.2">
      <c r="A379" s="52" t="str">
        <f>IFERROR(IF(#REF!&lt;&gt;"",A378+1,""),"")</f>
        <v/>
      </c>
      <c r="B379" s="157" t="e">
        <f>CONCATENATE(#REF!,"-",#REF!,"--",F379,"---",#REF!)</f>
        <v>#REF!</v>
      </c>
      <c r="C379" s="157" t="e">
        <f t="shared" ca="1" si="159"/>
        <v>#VALUE!</v>
      </c>
      <c r="D379" s="29"/>
      <c r="E379" s="155" t="e">
        <f t="shared" si="162"/>
        <v>#VALUE!</v>
      </c>
      <c r="F379" s="155" t="e">
        <f t="shared" si="163"/>
        <v>#VALUE!</v>
      </c>
      <c r="G379" s="126"/>
      <c r="H379" s="151" t="e">
        <f ca="1">VLOOKUP(G379,CatProd!B:G,6,FALSE)</f>
        <v>#N/A</v>
      </c>
      <c r="I379" s="127"/>
      <c r="J379" s="175" t="e">
        <f ca="1">VLOOKUP(CONCATENATE(H379,"-",I379),CatProdSpec!H:I,2,FALSE)</f>
        <v>#N/A</v>
      </c>
      <c r="K379" s="51" t="str">
        <f ca="1">IFERROR(IF(OR(D379="",VLOOKUP(D379,CatCostInp!$E$2:$K$88,7,FALSE)=0),"",VLOOKUP(D379,CatCostInp!$E$2:$K$88,7,FALSE)),"")</f>
        <v/>
      </c>
      <c r="L379" s="30"/>
      <c r="M379" s="1" t="str">
        <f ca="1">IF(L379=Setup!$C$10,"Grant",IF(Pharmaceuticals!L379=Setup!$C$11,"Local",IF(Pharmaceuticals!L379=Setup!$C$12,"Other","")))</f>
        <v/>
      </c>
      <c r="N379" s="34"/>
      <c r="O379" s="148"/>
      <c r="P379" s="34"/>
      <c r="Q379" s="36" t="str">
        <f t="shared" si="164"/>
        <v/>
      </c>
      <c r="R379" s="34"/>
      <c r="S379" s="32" t="str">
        <f t="shared" si="165"/>
        <v/>
      </c>
      <c r="T379" s="34"/>
      <c r="U379" s="32" t="str">
        <f t="shared" si="166"/>
        <v/>
      </c>
      <c r="V379" s="34"/>
      <c r="W379" s="36" t="str">
        <f t="shared" si="167"/>
        <v/>
      </c>
      <c r="X379" s="36" t="str">
        <f t="shared" si="168"/>
        <v/>
      </c>
      <c r="Y379" s="36" t="str">
        <f t="shared" si="169"/>
        <v/>
      </c>
      <c r="Z379" s="55"/>
      <c r="AA379" s="37"/>
      <c r="AB379" s="148"/>
      <c r="AC379" s="34"/>
      <c r="AD379" s="32" t="str">
        <f t="shared" si="170"/>
        <v/>
      </c>
      <c r="AE379" s="34"/>
      <c r="AF379" s="32" t="str">
        <f t="shared" si="171"/>
        <v/>
      </c>
      <c r="AG379" s="34"/>
      <c r="AH379" s="32" t="str">
        <f t="shared" si="172"/>
        <v/>
      </c>
      <c r="AI379" s="34"/>
      <c r="AJ379" s="36" t="str">
        <f t="shared" si="173"/>
        <v/>
      </c>
      <c r="AK379" s="36" t="str">
        <f t="shared" si="174"/>
        <v/>
      </c>
      <c r="AL379" s="36" t="str">
        <f t="shared" si="175"/>
        <v/>
      </c>
      <c r="AM379" s="55"/>
      <c r="AN379" s="34"/>
      <c r="AO379" s="148"/>
      <c r="AP379" s="34"/>
      <c r="AQ379" s="32" t="str">
        <f t="shared" si="176"/>
        <v/>
      </c>
      <c r="AR379" s="34"/>
      <c r="AS379" s="32" t="str">
        <f t="shared" si="177"/>
        <v/>
      </c>
      <c r="AT379" s="34"/>
      <c r="AU379" s="32" t="str">
        <f t="shared" si="178"/>
        <v/>
      </c>
      <c r="AV379" s="34"/>
      <c r="AW379" s="36" t="str">
        <f t="shared" si="179"/>
        <v/>
      </c>
      <c r="AX379" s="36" t="str">
        <f t="shared" si="180"/>
        <v/>
      </c>
      <c r="AY379" s="36" t="str">
        <f t="shared" si="181"/>
        <v/>
      </c>
      <c r="AZ379" s="55"/>
      <c r="BA379" s="34"/>
      <c r="BB379" s="148"/>
      <c r="BC379" s="34"/>
      <c r="BD379" s="32" t="str">
        <f t="shared" si="182"/>
        <v/>
      </c>
      <c r="BE379" s="34"/>
      <c r="BF379" s="32" t="str">
        <f t="shared" si="183"/>
        <v/>
      </c>
      <c r="BG379" s="34"/>
      <c r="BH379" s="32" t="str">
        <f t="shared" si="184"/>
        <v/>
      </c>
      <c r="BI379" s="34"/>
      <c r="BJ379" s="36" t="str">
        <f t="shared" si="185"/>
        <v/>
      </c>
      <c r="BK379" s="36" t="str">
        <f t="shared" si="186"/>
        <v/>
      </c>
      <c r="BL379" s="36" t="str">
        <f t="shared" si="187"/>
        <v/>
      </c>
      <c r="BM379" s="55"/>
      <c r="BN379" s="36" t="str">
        <f t="shared" si="188"/>
        <v/>
      </c>
      <c r="BO379" s="36" t="str">
        <f t="shared" si="189"/>
        <v/>
      </c>
      <c r="BP379" s="31"/>
      <c r="BQ379" s="38"/>
      <c r="BS379" s="120" t="e">
        <f t="shared" ca="1" si="160"/>
        <v>#REF!</v>
      </c>
      <c r="BT379" s="120" t="e">
        <f t="shared" ca="1" si="161"/>
        <v>#VALUE!</v>
      </c>
    </row>
    <row r="380" spans="1:72" s="10" customFormat="1" ht="25" customHeight="1" x14ac:dyDescent="0.2">
      <c r="A380" s="52" t="str">
        <f>IFERROR(IF(#REF!&lt;&gt;"",A379+1,""),"")</f>
        <v/>
      </c>
      <c r="B380" s="157" t="e">
        <f>CONCATENATE(#REF!,"-",#REF!,"--",F380,"---",#REF!)</f>
        <v>#REF!</v>
      </c>
      <c r="C380" s="157" t="e">
        <f t="shared" ca="1" si="159"/>
        <v>#VALUE!</v>
      </c>
      <c r="D380" s="29"/>
      <c r="E380" s="155" t="e">
        <f t="shared" si="162"/>
        <v>#VALUE!</v>
      </c>
      <c r="F380" s="155" t="e">
        <f t="shared" si="163"/>
        <v>#VALUE!</v>
      </c>
      <c r="G380" s="126"/>
      <c r="H380" s="151" t="e">
        <f ca="1">VLOOKUP(G380,CatProd!B:G,6,FALSE)</f>
        <v>#N/A</v>
      </c>
      <c r="I380" s="127"/>
      <c r="J380" s="175" t="e">
        <f ca="1">VLOOKUP(CONCATENATE(H380,"-",I380),CatProdSpec!H:I,2,FALSE)</f>
        <v>#N/A</v>
      </c>
      <c r="K380" s="51" t="str">
        <f ca="1">IFERROR(IF(OR(D380="",VLOOKUP(D380,CatCostInp!$E$2:$K$88,7,FALSE)=0),"",VLOOKUP(D380,CatCostInp!$E$2:$K$88,7,FALSE)),"")</f>
        <v/>
      </c>
      <c r="L380" s="30"/>
      <c r="M380" s="1" t="str">
        <f ca="1">IF(L380=Setup!$C$10,"Grant",IF(Pharmaceuticals!L380=Setup!$C$11,"Local",IF(Pharmaceuticals!L380=Setup!$C$12,"Other","")))</f>
        <v/>
      </c>
      <c r="N380" s="34"/>
      <c r="O380" s="148"/>
      <c r="P380" s="34"/>
      <c r="Q380" s="36" t="str">
        <f t="shared" si="164"/>
        <v/>
      </c>
      <c r="R380" s="34"/>
      <c r="S380" s="32" t="str">
        <f t="shared" si="165"/>
        <v/>
      </c>
      <c r="T380" s="34"/>
      <c r="U380" s="32" t="str">
        <f t="shared" si="166"/>
        <v/>
      </c>
      <c r="V380" s="34"/>
      <c r="W380" s="36" t="str">
        <f t="shared" si="167"/>
        <v/>
      </c>
      <c r="X380" s="36" t="str">
        <f t="shared" si="168"/>
        <v/>
      </c>
      <c r="Y380" s="36" t="str">
        <f t="shared" si="169"/>
        <v/>
      </c>
      <c r="Z380" s="55"/>
      <c r="AA380" s="37"/>
      <c r="AB380" s="148"/>
      <c r="AC380" s="34"/>
      <c r="AD380" s="32" t="str">
        <f t="shared" si="170"/>
        <v/>
      </c>
      <c r="AE380" s="34"/>
      <c r="AF380" s="32" t="str">
        <f t="shared" si="171"/>
        <v/>
      </c>
      <c r="AG380" s="34"/>
      <c r="AH380" s="32" t="str">
        <f t="shared" si="172"/>
        <v/>
      </c>
      <c r="AI380" s="34"/>
      <c r="AJ380" s="36" t="str">
        <f t="shared" si="173"/>
        <v/>
      </c>
      <c r="AK380" s="36" t="str">
        <f t="shared" si="174"/>
        <v/>
      </c>
      <c r="AL380" s="36" t="str">
        <f t="shared" si="175"/>
        <v/>
      </c>
      <c r="AM380" s="55"/>
      <c r="AN380" s="34"/>
      <c r="AO380" s="148"/>
      <c r="AP380" s="34"/>
      <c r="AQ380" s="32" t="str">
        <f t="shared" si="176"/>
        <v/>
      </c>
      <c r="AR380" s="34"/>
      <c r="AS380" s="32" t="str">
        <f t="shared" si="177"/>
        <v/>
      </c>
      <c r="AT380" s="34"/>
      <c r="AU380" s="32" t="str">
        <f t="shared" si="178"/>
        <v/>
      </c>
      <c r="AV380" s="34"/>
      <c r="AW380" s="36" t="str">
        <f t="shared" si="179"/>
        <v/>
      </c>
      <c r="AX380" s="36" t="str">
        <f t="shared" si="180"/>
        <v/>
      </c>
      <c r="AY380" s="36" t="str">
        <f t="shared" si="181"/>
        <v/>
      </c>
      <c r="AZ380" s="55"/>
      <c r="BA380" s="34"/>
      <c r="BB380" s="148"/>
      <c r="BC380" s="34"/>
      <c r="BD380" s="32" t="str">
        <f t="shared" si="182"/>
        <v/>
      </c>
      <c r="BE380" s="34"/>
      <c r="BF380" s="32" t="str">
        <f t="shared" si="183"/>
        <v/>
      </c>
      <c r="BG380" s="34"/>
      <c r="BH380" s="32" t="str">
        <f t="shared" si="184"/>
        <v/>
      </c>
      <c r="BI380" s="34"/>
      <c r="BJ380" s="36" t="str">
        <f t="shared" si="185"/>
        <v/>
      </c>
      <c r="BK380" s="36" t="str">
        <f t="shared" si="186"/>
        <v/>
      </c>
      <c r="BL380" s="36" t="str">
        <f t="shared" si="187"/>
        <v/>
      </c>
      <c r="BM380" s="55"/>
      <c r="BN380" s="36" t="str">
        <f t="shared" si="188"/>
        <v/>
      </c>
      <c r="BO380" s="36" t="str">
        <f t="shared" si="189"/>
        <v/>
      </c>
      <c r="BP380" s="31"/>
      <c r="BQ380" s="38"/>
      <c r="BS380" s="120" t="e">
        <f t="shared" ca="1" si="160"/>
        <v>#REF!</v>
      </c>
      <c r="BT380" s="120" t="e">
        <f t="shared" ca="1" si="161"/>
        <v>#VALUE!</v>
      </c>
    </row>
    <row r="381" spans="1:72" s="10" customFormat="1" ht="25" customHeight="1" x14ac:dyDescent="0.2">
      <c r="A381" s="52" t="str">
        <f>IFERROR(IF(#REF!&lt;&gt;"",A380+1,""),"")</f>
        <v/>
      </c>
      <c r="B381" s="157" t="e">
        <f>CONCATENATE(#REF!,"-",#REF!,"--",F381,"---",#REF!)</f>
        <v>#REF!</v>
      </c>
      <c r="C381" s="157" t="e">
        <f t="shared" ca="1" si="159"/>
        <v>#VALUE!</v>
      </c>
      <c r="D381" s="29"/>
      <c r="E381" s="155" t="e">
        <f t="shared" si="162"/>
        <v>#VALUE!</v>
      </c>
      <c r="F381" s="155" t="e">
        <f t="shared" si="163"/>
        <v>#VALUE!</v>
      </c>
      <c r="G381" s="126"/>
      <c r="H381" s="151" t="e">
        <f ca="1">VLOOKUP(G381,CatProd!B:G,6,FALSE)</f>
        <v>#N/A</v>
      </c>
      <c r="I381" s="127"/>
      <c r="J381" s="175" t="e">
        <f ca="1">VLOOKUP(CONCATENATE(H381,"-",I381),CatProdSpec!H:I,2,FALSE)</f>
        <v>#N/A</v>
      </c>
      <c r="K381" s="51" t="str">
        <f ca="1">IFERROR(IF(OR(D381="",VLOOKUP(D381,CatCostInp!$E$2:$K$88,7,FALSE)=0),"",VLOOKUP(D381,CatCostInp!$E$2:$K$88,7,FALSE)),"")</f>
        <v/>
      </c>
      <c r="L381" s="30"/>
      <c r="M381" s="1" t="str">
        <f ca="1">IF(L381=Setup!$C$10,"Grant",IF(Pharmaceuticals!L381=Setup!$C$11,"Local",IF(Pharmaceuticals!L381=Setup!$C$12,"Other","")))</f>
        <v/>
      </c>
      <c r="N381" s="34"/>
      <c r="O381" s="148"/>
      <c r="P381" s="34"/>
      <c r="Q381" s="36" t="str">
        <f t="shared" si="164"/>
        <v/>
      </c>
      <c r="R381" s="34"/>
      <c r="S381" s="32" t="str">
        <f t="shared" si="165"/>
        <v/>
      </c>
      <c r="T381" s="34"/>
      <c r="U381" s="32" t="str">
        <f t="shared" si="166"/>
        <v/>
      </c>
      <c r="V381" s="34"/>
      <c r="W381" s="36" t="str">
        <f t="shared" si="167"/>
        <v/>
      </c>
      <c r="X381" s="36" t="str">
        <f t="shared" si="168"/>
        <v/>
      </c>
      <c r="Y381" s="36" t="str">
        <f t="shared" si="169"/>
        <v/>
      </c>
      <c r="Z381" s="55"/>
      <c r="AA381" s="37"/>
      <c r="AB381" s="148"/>
      <c r="AC381" s="34"/>
      <c r="AD381" s="32" t="str">
        <f t="shared" si="170"/>
        <v/>
      </c>
      <c r="AE381" s="34"/>
      <c r="AF381" s="32" t="str">
        <f t="shared" si="171"/>
        <v/>
      </c>
      <c r="AG381" s="34"/>
      <c r="AH381" s="32" t="str">
        <f t="shared" si="172"/>
        <v/>
      </c>
      <c r="AI381" s="34"/>
      <c r="AJ381" s="36" t="str">
        <f t="shared" si="173"/>
        <v/>
      </c>
      <c r="AK381" s="36" t="str">
        <f t="shared" si="174"/>
        <v/>
      </c>
      <c r="AL381" s="36" t="str">
        <f t="shared" si="175"/>
        <v/>
      </c>
      <c r="AM381" s="55"/>
      <c r="AN381" s="34"/>
      <c r="AO381" s="148"/>
      <c r="AP381" s="34"/>
      <c r="AQ381" s="32" t="str">
        <f t="shared" si="176"/>
        <v/>
      </c>
      <c r="AR381" s="34"/>
      <c r="AS381" s="32" t="str">
        <f t="shared" si="177"/>
        <v/>
      </c>
      <c r="AT381" s="34"/>
      <c r="AU381" s="32" t="str">
        <f t="shared" si="178"/>
        <v/>
      </c>
      <c r="AV381" s="34"/>
      <c r="AW381" s="36" t="str">
        <f t="shared" si="179"/>
        <v/>
      </c>
      <c r="AX381" s="36" t="str">
        <f t="shared" si="180"/>
        <v/>
      </c>
      <c r="AY381" s="36" t="str">
        <f t="shared" si="181"/>
        <v/>
      </c>
      <c r="AZ381" s="55"/>
      <c r="BA381" s="34"/>
      <c r="BB381" s="148"/>
      <c r="BC381" s="34"/>
      <c r="BD381" s="32" t="str">
        <f t="shared" si="182"/>
        <v/>
      </c>
      <c r="BE381" s="34"/>
      <c r="BF381" s="32" t="str">
        <f t="shared" si="183"/>
        <v/>
      </c>
      <c r="BG381" s="34"/>
      <c r="BH381" s="32" t="str">
        <f t="shared" si="184"/>
        <v/>
      </c>
      <c r="BI381" s="34"/>
      <c r="BJ381" s="36" t="str">
        <f t="shared" si="185"/>
        <v/>
      </c>
      <c r="BK381" s="36" t="str">
        <f t="shared" si="186"/>
        <v/>
      </c>
      <c r="BL381" s="36" t="str">
        <f t="shared" si="187"/>
        <v/>
      </c>
      <c r="BM381" s="55"/>
      <c r="BN381" s="36" t="str">
        <f t="shared" si="188"/>
        <v/>
      </c>
      <c r="BO381" s="36" t="str">
        <f t="shared" si="189"/>
        <v/>
      </c>
      <c r="BP381" s="31"/>
      <c r="BQ381" s="38"/>
      <c r="BS381" s="120" t="e">
        <f t="shared" ca="1" si="160"/>
        <v>#REF!</v>
      </c>
      <c r="BT381" s="120" t="e">
        <f t="shared" ca="1" si="161"/>
        <v>#VALUE!</v>
      </c>
    </row>
    <row r="382" spans="1:72" s="10" customFormat="1" ht="25" customHeight="1" x14ac:dyDescent="0.2">
      <c r="A382" s="52" t="str">
        <f>IFERROR(IF(#REF!&lt;&gt;"",A381+1,""),"")</f>
        <v/>
      </c>
      <c r="B382" s="157" t="e">
        <f>CONCATENATE(#REF!,"-",#REF!,"--",F382,"---",#REF!)</f>
        <v>#REF!</v>
      </c>
      <c r="C382" s="157" t="e">
        <f t="shared" ca="1" si="159"/>
        <v>#VALUE!</v>
      </c>
      <c r="D382" s="29"/>
      <c r="E382" s="155" t="e">
        <f t="shared" si="162"/>
        <v>#VALUE!</v>
      </c>
      <c r="F382" s="155" t="e">
        <f t="shared" si="163"/>
        <v>#VALUE!</v>
      </c>
      <c r="G382" s="126"/>
      <c r="H382" s="151" t="e">
        <f ca="1">VLOOKUP(G382,CatProd!B:G,6,FALSE)</f>
        <v>#N/A</v>
      </c>
      <c r="I382" s="127"/>
      <c r="J382" s="175" t="e">
        <f ca="1">VLOOKUP(CONCATENATE(H382,"-",I382),CatProdSpec!H:I,2,FALSE)</f>
        <v>#N/A</v>
      </c>
      <c r="K382" s="51" t="str">
        <f ca="1">IFERROR(IF(OR(D382="",VLOOKUP(D382,CatCostInp!$E$2:$K$88,7,FALSE)=0),"",VLOOKUP(D382,CatCostInp!$E$2:$K$88,7,FALSE)),"")</f>
        <v/>
      </c>
      <c r="L382" s="30"/>
      <c r="M382" s="1" t="str">
        <f ca="1">IF(L382=Setup!$C$10,"Grant",IF(Pharmaceuticals!L382=Setup!$C$11,"Local",IF(Pharmaceuticals!L382=Setup!$C$12,"Other","")))</f>
        <v/>
      </c>
      <c r="N382" s="34"/>
      <c r="O382" s="148"/>
      <c r="P382" s="34"/>
      <c r="Q382" s="36" t="str">
        <f t="shared" si="164"/>
        <v/>
      </c>
      <c r="R382" s="34"/>
      <c r="S382" s="32" t="str">
        <f t="shared" si="165"/>
        <v/>
      </c>
      <c r="T382" s="34"/>
      <c r="U382" s="32" t="str">
        <f t="shared" si="166"/>
        <v/>
      </c>
      <c r="V382" s="34"/>
      <c r="W382" s="36" t="str">
        <f t="shared" si="167"/>
        <v/>
      </c>
      <c r="X382" s="36" t="str">
        <f t="shared" si="168"/>
        <v/>
      </c>
      <c r="Y382" s="36" t="str">
        <f t="shared" si="169"/>
        <v/>
      </c>
      <c r="Z382" s="55"/>
      <c r="AA382" s="37"/>
      <c r="AB382" s="148"/>
      <c r="AC382" s="34"/>
      <c r="AD382" s="32" t="str">
        <f t="shared" si="170"/>
        <v/>
      </c>
      <c r="AE382" s="34"/>
      <c r="AF382" s="32" t="str">
        <f t="shared" si="171"/>
        <v/>
      </c>
      <c r="AG382" s="34"/>
      <c r="AH382" s="32" t="str">
        <f t="shared" si="172"/>
        <v/>
      </c>
      <c r="AI382" s="34"/>
      <c r="AJ382" s="36" t="str">
        <f t="shared" si="173"/>
        <v/>
      </c>
      <c r="AK382" s="36" t="str">
        <f t="shared" si="174"/>
        <v/>
      </c>
      <c r="AL382" s="36" t="str">
        <f t="shared" si="175"/>
        <v/>
      </c>
      <c r="AM382" s="55"/>
      <c r="AN382" s="34"/>
      <c r="AO382" s="148"/>
      <c r="AP382" s="34"/>
      <c r="AQ382" s="32" t="str">
        <f t="shared" si="176"/>
        <v/>
      </c>
      <c r="AR382" s="34"/>
      <c r="AS382" s="32" t="str">
        <f t="shared" si="177"/>
        <v/>
      </c>
      <c r="AT382" s="34"/>
      <c r="AU382" s="32" t="str">
        <f t="shared" si="178"/>
        <v/>
      </c>
      <c r="AV382" s="34"/>
      <c r="AW382" s="36" t="str">
        <f t="shared" si="179"/>
        <v/>
      </c>
      <c r="AX382" s="36" t="str">
        <f t="shared" si="180"/>
        <v/>
      </c>
      <c r="AY382" s="36" t="str">
        <f t="shared" si="181"/>
        <v/>
      </c>
      <c r="AZ382" s="55"/>
      <c r="BA382" s="34"/>
      <c r="BB382" s="148"/>
      <c r="BC382" s="34"/>
      <c r="BD382" s="32" t="str">
        <f t="shared" si="182"/>
        <v/>
      </c>
      <c r="BE382" s="34"/>
      <c r="BF382" s="32" t="str">
        <f t="shared" si="183"/>
        <v/>
      </c>
      <c r="BG382" s="34"/>
      <c r="BH382" s="32" t="str">
        <f t="shared" si="184"/>
        <v/>
      </c>
      <c r="BI382" s="34"/>
      <c r="BJ382" s="36" t="str">
        <f t="shared" si="185"/>
        <v/>
      </c>
      <c r="BK382" s="36" t="str">
        <f t="shared" si="186"/>
        <v/>
      </c>
      <c r="BL382" s="36" t="str">
        <f t="shared" si="187"/>
        <v/>
      </c>
      <c r="BM382" s="55"/>
      <c r="BN382" s="36" t="str">
        <f t="shared" si="188"/>
        <v/>
      </c>
      <c r="BO382" s="36" t="str">
        <f t="shared" si="189"/>
        <v/>
      </c>
      <c r="BP382" s="31"/>
      <c r="BQ382" s="38"/>
      <c r="BS382" s="120" t="e">
        <f t="shared" ca="1" si="160"/>
        <v>#REF!</v>
      </c>
      <c r="BT382" s="120" t="e">
        <f t="shared" ca="1" si="161"/>
        <v>#VALUE!</v>
      </c>
    </row>
    <row r="383" spans="1:72" s="10" customFormat="1" ht="25" customHeight="1" x14ac:dyDescent="0.2">
      <c r="A383" s="52" t="str">
        <f>IFERROR(IF(#REF!&lt;&gt;"",A382+1,""),"")</f>
        <v/>
      </c>
      <c r="B383" s="157" t="e">
        <f>CONCATENATE(#REF!,"-",#REF!,"--",F383,"---",#REF!)</f>
        <v>#REF!</v>
      </c>
      <c r="C383" s="157" t="e">
        <f t="shared" ca="1" si="159"/>
        <v>#VALUE!</v>
      </c>
      <c r="D383" s="29"/>
      <c r="E383" s="155" t="e">
        <f t="shared" si="162"/>
        <v>#VALUE!</v>
      </c>
      <c r="F383" s="155" t="e">
        <f t="shared" si="163"/>
        <v>#VALUE!</v>
      </c>
      <c r="G383" s="126"/>
      <c r="H383" s="151" t="e">
        <f ca="1">VLOOKUP(G383,CatProd!B:G,6,FALSE)</f>
        <v>#N/A</v>
      </c>
      <c r="I383" s="127"/>
      <c r="J383" s="175" t="e">
        <f ca="1">VLOOKUP(CONCATENATE(H383,"-",I383),CatProdSpec!H:I,2,FALSE)</f>
        <v>#N/A</v>
      </c>
      <c r="K383" s="51" t="str">
        <f ca="1">IFERROR(IF(OR(D383="",VLOOKUP(D383,CatCostInp!$E$2:$K$88,7,FALSE)=0),"",VLOOKUP(D383,CatCostInp!$E$2:$K$88,7,FALSE)),"")</f>
        <v/>
      </c>
      <c r="L383" s="30"/>
      <c r="M383" s="1" t="str">
        <f ca="1">IF(L383=Setup!$C$10,"Grant",IF(Pharmaceuticals!L383=Setup!$C$11,"Local",IF(Pharmaceuticals!L383=Setup!$C$12,"Other","")))</f>
        <v/>
      </c>
      <c r="N383" s="34"/>
      <c r="O383" s="148"/>
      <c r="P383" s="34"/>
      <c r="Q383" s="36" t="str">
        <f t="shared" si="164"/>
        <v/>
      </c>
      <c r="R383" s="34"/>
      <c r="S383" s="32" t="str">
        <f t="shared" si="165"/>
        <v/>
      </c>
      <c r="T383" s="34"/>
      <c r="U383" s="32" t="str">
        <f t="shared" si="166"/>
        <v/>
      </c>
      <c r="V383" s="34"/>
      <c r="W383" s="36" t="str">
        <f t="shared" si="167"/>
        <v/>
      </c>
      <c r="X383" s="36" t="str">
        <f t="shared" si="168"/>
        <v/>
      </c>
      <c r="Y383" s="36" t="str">
        <f t="shared" si="169"/>
        <v/>
      </c>
      <c r="Z383" s="55"/>
      <c r="AA383" s="37"/>
      <c r="AB383" s="148"/>
      <c r="AC383" s="34"/>
      <c r="AD383" s="32" t="str">
        <f t="shared" si="170"/>
        <v/>
      </c>
      <c r="AE383" s="34"/>
      <c r="AF383" s="32" t="str">
        <f t="shared" si="171"/>
        <v/>
      </c>
      <c r="AG383" s="34"/>
      <c r="AH383" s="32" t="str">
        <f t="shared" si="172"/>
        <v/>
      </c>
      <c r="AI383" s="34"/>
      <c r="AJ383" s="36" t="str">
        <f t="shared" si="173"/>
        <v/>
      </c>
      <c r="AK383" s="36" t="str">
        <f t="shared" si="174"/>
        <v/>
      </c>
      <c r="AL383" s="36" t="str">
        <f t="shared" si="175"/>
        <v/>
      </c>
      <c r="AM383" s="55"/>
      <c r="AN383" s="34"/>
      <c r="AO383" s="148"/>
      <c r="AP383" s="34"/>
      <c r="AQ383" s="32" t="str">
        <f t="shared" si="176"/>
        <v/>
      </c>
      <c r="AR383" s="34"/>
      <c r="AS383" s="32" t="str">
        <f t="shared" si="177"/>
        <v/>
      </c>
      <c r="AT383" s="34"/>
      <c r="AU383" s="32" t="str">
        <f t="shared" si="178"/>
        <v/>
      </c>
      <c r="AV383" s="34"/>
      <c r="AW383" s="36" t="str">
        <f t="shared" si="179"/>
        <v/>
      </c>
      <c r="AX383" s="36" t="str">
        <f t="shared" si="180"/>
        <v/>
      </c>
      <c r="AY383" s="36" t="str">
        <f t="shared" si="181"/>
        <v/>
      </c>
      <c r="AZ383" s="55"/>
      <c r="BA383" s="34"/>
      <c r="BB383" s="148"/>
      <c r="BC383" s="34"/>
      <c r="BD383" s="32" t="str">
        <f t="shared" si="182"/>
        <v/>
      </c>
      <c r="BE383" s="34"/>
      <c r="BF383" s="32" t="str">
        <f t="shared" si="183"/>
        <v/>
      </c>
      <c r="BG383" s="34"/>
      <c r="BH383" s="32" t="str">
        <f t="shared" si="184"/>
        <v/>
      </c>
      <c r="BI383" s="34"/>
      <c r="BJ383" s="36" t="str">
        <f t="shared" si="185"/>
        <v/>
      </c>
      <c r="BK383" s="36" t="str">
        <f t="shared" si="186"/>
        <v/>
      </c>
      <c r="BL383" s="36" t="str">
        <f t="shared" si="187"/>
        <v/>
      </c>
      <c r="BM383" s="55"/>
      <c r="BN383" s="36" t="str">
        <f t="shared" si="188"/>
        <v/>
      </c>
      <c r="BO383" s="36" t="str">
        <f t="shared" si="189"/>
        <v/>
      </c>
      <c r="BP383" s="31"/>
      <c r="BQ383" s="38"/>
      <c r="BS383" s="120" t="e">
        <f t="shared" ca="1" si="160"/>
        <v>#REF!</v>
      </c>
      <c r="BT383" s="120" t="e">
        <f t="shared" ca="1" si="161"/>
        <v>#VALUE!</v>
      </c>
    </row>
    <row r="384" spans="1:72" s="10" customFormat="1" ht="25" customHeight="1" x14ac:dyDescent="0.2">
      <c r="A384" s="52" t="str">
        <f>IFERROR(IF(#REF!&lt;&gt;"",A383+1,""),"")</f>
        <v/>
      </c>
      <c r="B384" s="157" t="e">
        <f>CONCATENATE(#REF!,"-",#REF!,"--",F384,"---",#REF!)</f>
        <v>#REF!</v>
      </c>
      <c r="C384" s="157" t="e">
        <f t="shared" ca="1" si="159"/>
        <v>#VALUE!</v>
      </c>
      <c r="D384" s="29"/>
      <c r="E384" s="155" t="e">
        <f t="shared" si="162"/>
        <v>#VALUE!</v>
      </c>
      <c r="F384" s="155" t="e">
        <f t="shared" si="163"/>
        <v>#VALUE!</v>
      </c>
      <c r="G384" s="126"/>
      <c r="H384" s="151" t="e">
        <f ca="1">VLOOKUP(G384,CatProd!B:G,6,FALSE)</f>
        <v>#N/A</v>
      </c>
      <c r="I384" s="127"/>
      <c r="J384" s="175" t="e">
        <f ca="1">VLOOKUP(CONCATENATE(H384,"-",I384),CatProdSpec!H:I,2,FALSE)</f>
        <v>#N/A</v>
      </c>
      <c r="K384" s="51" t="str">
        <f ca="1">IFERROR(IF(OR(D384="",VLOOKUP(D384,CatCostInp!$E$2:$K$88,7,FALSE)=0),"",VLOOKUP(D384,CatCostInp!$E$2:$K$88,7,FALSE)),"")</f>
        <v/>
      </c>
      <c r="L384" s="30"/>
      <c r="M384" s="1" t="str">
        <f ca="1">IF(L384=Setup!$C$10,"Grant",IF(Pharmaceuticals!L384=Setup!$C$11,"Local",IF(Pharmaceuticals!L384=Setup!$C$12,"Other","")))</f>
        <v/>
      </c>
      <c r="N384" s="34"/>
      <c r="O384" s="148"/>
      <c r="P384" s="34"/>
      <c r="Q384" s="36" t="str">
        <f t="shared" si="164"/>
        <v/>
      </c>
      <c r="R384" s="34"/>
      <c r="S384" s="32" t="str">
        <f t="shared" si="165"/>
        <v/>
      </c>
      <c r="T384" s="34"/>
      <c r="U384" s="32" t="str">
        <f t="shared" si="166"/>
        <v/>
      </c>
      <c r="V384" s="34"/>
      <c r="W384" s="36" t="str">
        <f t="shared" si="167"/>
        <v/>
      </c>
      <c r="X384" s="36" t="str">
        <f t="shared" si="168"/>
        <v/>
      </c>
      <c r="Y384" s="36" t="str">
        <f t="shared" si="169"/>
        <v/>
      </c>
      <c r="Z384" s="55"/>
      <c r="AA384" s="37"/>
      <c r="AB384" s="148"/>
      <c r="AC384" s="34"/>
      <c r="AD384" s="32" t="str">
        <f t="shared" si="170"/>
        <v/>
      </c>
      <c r="AE384" s="34"/>
      <c r="AF384" s="32" t="str">
        <f t="shared" si="171"/>
        <v/>
      </c>
      <c r="AG384" s="34"/>
      <c r="AH384" s="32" t="str">
        <f t="shared" si="172"/>
        <v/>
      </c>
      <c r="AI384" s="34"/>
      <c r="AJ384" s="36" t="str">
        <f t="shared" si="173"/>
        <v/>
      </c>
      <c r="AK384" s="36" t="str">
        <f t="shared" si="174"/>
        <v/>
      </c>
      <c r="AL384" s="36" t="str">
        <f t="shared" si="175"/>
        <v/>
      </c>
      <c r="AM384" s="55"/>
      <c r="AN384" s="34"/>
      <c r="AO384" s="148"/>
      <c r="AP384" s="34"/>
      <c r="AQ384" s="32" t="str">
        <f t="shared" si="176"/>
        <v/>
      </c>
      <c r="AR384" s="34"/>
      <c r="AS384" s="32" t="str">
        <f t="shared" si="177"/>
        <v/>
      </c>
      <c r="AT384" s="34"/>
      <c r="AU384" s="32" t="str">
        <f t="shared" si="178"/>
        <v/>
      </c>
      <c r="AV384" s="34"/>
      <c r="AW384" s="36" t="str">
        <f t="shared" si="179"/>
        <v/>
      </c>
      <c r="AX384" s="36" t="str">
        <f t="shared" si="180"/>
        <v/>
      </c>
      <c r="AY384" s="36" t="str">
        <f t="shared" si="181"/>
        <v/>
      </c>
      <c r="AZ384" s="55"/>
      <c r="BA384" s="34"/>
      <c r="BB384" s="148"/>
      <c r="BC384" s="34"/>
      <c r="BD384" s="32" t="str">
        <f t="shared" si="182"/>
        <v/>
      </c>
      <c r="BE384" s="34"/>
      <c r="BF384" s="32" t="str">
        <f t="shared" si="183"/>
        <v/>
      </c>
      <c r="BG384" s="34"/>
      <c r="BH384" s="32" t="str">
        <f t="shared" si="184"/>
        <v/>
      </c>
      <c r="BI384" s="34"/>
      <c r="BJ384" s="36" t="str">
        <f t="shared" si="185"/>
        <v/>
      </c>
      <c r="BK384" s="36" t="str">
        <f t="shared" si="186"/>
        <v/>
      </c>
      <c r="BL384" s="36" t="str">
        <f t="shared" si="187"/>
        <v/>
      </c>
      <c r="BM384" s="55"/>
      <c r="BN384" s="36" t="str">
        <f t="shared" si="188"/>
        <v/>
      </c>
      <c r="BO384" s="36" t="str">
        <f t="shared" si="189"/>
        <v/>
      </c>
      <c r="BP384" s="31"/>
      <c r="BQ384" s="38"/>
      <c r="BS384" s="120" t="e">
        <f t="shared" ca="1" si="160"/>
        <v>#REF!</v>
      </c>
      <c r="BT384" s="120" t="e">
        <f t="shared" ca="1" si="161"/>
        <v>#VALUE!</v>
      </c>
    </row>
    <row r="385" spans="1:72" s="10" customFormat="1" ht="25" customHeight="1" x14ac:dyDescent="0.2">
      <c r="A385" s="52" t="str">
        <f>IFERROR(IF(#REF!&lt;&gt;"",A384+1,""),"")</f>
        <v/>
      </c>
      <c r="B385" s="157" t="e">
        <f>CONCATENATE(#REF!,"-",#REF!,"--",F385,"---",#REF!)</f>
        <v>#REF!</v>
      </c>
      <c r="C385" s="157" t="e">
        <f t="shared" ca="1" si="159"/>
        <v>#VALUE!</v>
      </c>
      <c r="D385" s="29"/>
      <c r="E385" s="155" t="e">
        <f t="shared" si="162"/>
        <v>#VALUE!</v>
      </c>
      <c r="F385" s="155" t="e">
        <f t="shared" si="163"/>
        <v>#VALUE!</v>
      </c>
      <c r="G385" s="126"/>
      <c r="H385" s="151" t="e">
        <f ca="1">VLOOKUP(G385,CatProd!B:G,6,FALSE)</f>
        <v>#N/A</v>
      </c>
      <c r="I385" s="127"/>
      <c r="J385" s="175" t="e">
        <f ca="1">VLOOKUP(CONCATENATE(H385,"-",I385),CatProdSpec!H:I,2,FALSE)</f>
        <v>#N/A</v>
      </c>
      <c r="K385" s="51" t="str">
        <f ca="1">IFERROR(IF(OR(D385="",VLOOKUP(D385,CatCostInp!$E$2:$K$88,7,FALSE)=0),"",VLOOKUP(D385,CatCostInp!$E$2:$K$88,7,FALSE)),"")</f>
        <v/>
      </c>
      <c r="L385" s="30"/>
      <c r="M385" s="1" t="str">
        <f ca="1">IF(L385=Setup!$C$10,"Grant",IF(Pharmaceuticals!L385=Setup!$C$11,"Local",IF(Pharmaceuticals!L385=Setup!$C$12,"Other","")))</f>
        <v/>
      </c>
      <c r="N385" s="34"/>
      <c r="O385" s="148"/>
      <c r="P385" s="34"/>
      <c r="Q385" s="36" t="str">
        <f t="shared" si="164"/>
        <v/>
      </c>
      <c r="R385" s="34"/>
      <c r="S385" s="32" t="str">
        <f t="shared" si="165"/>
        <v/>
      </c>
      <c r="T385" s="34"/>
      <c r="U385" s="32" t="str">
        <f t="shared" si="166"/>
        <v/>
      </c>
      <c r="V385" s="34"/>
      <c r="W385" s="36" t="str">
        <f t="shared" si="167"/>
        <v/>
      </c>
      <c r="X385" s="36" t="str">
        <f t="shared" si="168"/>
        <v/>
      </c>
      <c r="Y385" s="36" t="str">
        <f t="shared" si="169"/>
        <v/>
      </c>
      <c r="Z385" s="55"/>
      <c r="AA385" s="37"/>
      <c r="AB385" s="148"/>
      <c r="AC385" s="34"/>
      <c r="AD385" s="32" t="str">
        <f t="shared" si="170"/>
        <v/>
      </c>
      <c r="AE385" s="34"/>
      <c r="AF385" s="32" t="str">
        <f t="shared" si="171"/>
        <v/>
      </c>
      <c r="AG385" s="34"/>
      <c r="AH385" s="32" t="str">
        <f t="shared" si="172"/>
        <v/>
      </c>
      <c r="AI385" s="34"/>
      <c r="AJ385" s="36" t="str">
        <f t="shared" si="173"/>
        <v/>
      </c>
      <c r="AK385" s="36" t="str">
        <f t="shared" si="174"/>
        <v/>
      </c>
      <c r="AL385" s="36" t="str">
        <f t="shared" si="175"/>
        <v/>
      </c>
      <c r="AM385" s="55"/>
      <c r="AN385" s="34"/>
      <c r="AO385" s="148"/>
      <c r="AP385" s="34"/>
      <c r="AQ385" s="32" t="str">
        <f t="shared" si="176"/>
        <v/>
      </c>
      <c r="AR385" s="34"/>
      <c r="AS385" s="32" t="str">
        <f t="shared" si="177"/>
        <v/>
      </c>
      <c r="AT385" s="34"/>
      <c r="AU385" s="32" t="str">
        <f t="shared" si="178"/>
        <v/>
      </c>
      <c r="AV385" s="34"/>
      <c r="AW385" s="36" t="str">
        <f t="shared" si="179"/>
        <v/>
      </c>
      <c r="AX385" s="36" t="str">
        <f t="shared" si="180"/>
        <v/>
      </c>
      <c r="AY385" s="36" t="str">
        <f t="shared" si="181"/>
        <v/>
      </c>
      <c r="AZ385" s="55"/>
      <c r="BA385" s="34"/>
      <c r="BB385" s="148"/>
      <c r="BC385" s="34"/>
      <c r="BD385" s="32" t="str">
        <f t="shared" si="182"/>
        <v/>
      </c>
      <c r="BE385" s="34"/>
      <c r="BF385" s="32" t="str">
        <f t="shared" si="183"/>
        <v/>
      </c>
      <c r="BG385" s="34"/>
      <c r="BH385" s="32" t="str">
        <f t="shared" si="184"/>
        <v/>
      </c>
      <c r="BI385" s="34"/>
      <c r="BJ385" s="36" t="str">
        <f t="shared" si="185"/>
        <v/>
      </c>
      <c r="BK385" s="36" t="str">
        <f t="shared" si="186"/>
        <v/>
      </c>
      <c r="BL385" s="36" t="str">
        <f t="shared" si="187"/>
        <v/>
      </c>
      <c r="BM385" s="55"/>
      <c r="BN385" s="36" t="str">
        <f t="shared" si="188"/>
        <v/>
      </c>
      <c r="BO385" s="36" t="str">
        <f t="shared" si="189"/>
        <v/>
      </c>
      <c r="BP385" s="31"/>
      <c r="BQ385" s="38"/>
      <c r="BS385" s="120" t="e">
        <f t="shared" ca="1" si="160"/>
        <v>#REF!</v>
      </c>
      <c r="BT385" s="120" t="e">
        <f t="shared" ca="1" si="161"/>
        <v>#VALUE!</v>
      </c>
    </row>
    <row r="386" spans="1:72" s="10" customFormat="1" ht="25" customHeight="1" x14ac:dyDescent="0.2">
      <c r="A386" s="52" t="str">
        <f>IFERROR(IF(#REF!&lt;&gt;"",A385+1,""),"")</f>
        <v/>
      </c>
      <c r="B386" s="157" t="e">
        <f>CONCATENATE(#REF!,"-",#REF!,"--",F386,"---",#REF!)</f>
        <v>#REF!</v>
      </c>
      <c r="C386" s="157" t="e">
        <f t="shared" ref="C386:C449" ca="1" si="190">CONCATENATE(F386,"--",H386,"---",J386)</f>
        <v>#VALUE!</v>
      </c>
      <c r="D386" s="29"/>
      <c r="E386" s="155" t="e">
        <f t="shared" si="162"/>
        <v>#VALUE!</v>
      </c>
      <c r="F386" s="155" t="e">
        <f t="shared" si="163"/>
        <v>#VALUE!</v>
      </c>
      <c r="G386" s="126"/>
      <c r="H386" s="151" t="e">
        <f ca="1">VLOOKUP(G386,CatProd!B:G,6,FALSE)</f>
        <v>#N/A</v>
      </c>
      <c r="I386" s="127"/>
      <c r="J386" s="175" t="e">
        <f ca="1">VLOOKUP(CONCATENATE(H386,"-",I386),CatProdSpec!H:I,2,FALSE)</f>
        <v>#N/A</v>
      </c>
      <c r="K386" s="51" t="str">
        <f ca="1">IFERROR(IF(OR(D386="",VLOOKUP(D386,CatCostInp!$E$2:$K$88,7,FALSE)=0),"",VLOOKUP(D386,CatCostInp!$E$2:$K$88,7,FALSE)),"")</f>
        <v/>
      </c>
      <c r="L386" s="30"/>
      <c r="M386" s="1" t="str">
        <f ca="1">IF(L386=Setup!$C$10,"Grant",IF(Pharmaceuticals!L386=Setup!$C$11,"Local",IF(Pharmaceuticals!L386=Setup!$C$12,"Other","")))</f>
        <v/>
      </c>
      <c r="N386" s="34"/>
      <c r="O386" s="148"/>
      <c r="P386" s="34"/>
      <c r="Q386" s="36" t="str">
        <f t="shared" si="164"/>
        <v/>
      </c>
      <c r="R386" s="34"/>
      <c r="S386" s="32" t="str">
        <f t="shared" si="165"/>
        <v/>
      </c>
      <c r="T386" s="34"/>
      <c r="U386" s="32" t="str">
        <f t="shared" si="166"/>
        <v/>
      </c>
      <c r="V386" s="34"/>
      <c r="W386" s="36" t="str">
        <f t="shared" si="167"/>
        <v/>
      </c>
      <c r="X386" s="36" t="str">
        <f t="shared" si="168"/>
        <v/>
      </c>
      <c r="Y386" s="36" t="str">
        <f t="shared" si="169"/>
        <v/>
      </c>
      <c r="Z386" s="55"/>
      <c r="AA386" s="37"/>
      <c r="AB386" s="148"/>
      <c r="AC386" s="34"/>
      <c r="AD386" s="32" t="str">
        <f t="shared" si="170"/>
        <v/>
      </c>
      <c r="AE386" s="34"/>
      <c r="AF386" s="32" t="str">
        <f t="shared" si="171"/>
        <v/>
      </c>
      <c r="AG386" s="34"/>
      <c r="AH386" s="32" t="str">
        <f t="shared" si="172"/>
        <v/>
      </c>
      <c r="AI386" s="34"/>
      <c r="AJ386" s="36" t="str">
        <f t="shared" si="173"/>
        <v/>
      </c>
      <c r="AK386" s="36" t="str">
        <f t="shared" si="174"/>
        <v/>
      </c>
      <c r="AL386" s="36" t="str">
        <f t="shared" si="175"/>
        <v/>
      </c>
      <c r="AM386" s="55"/>
      <c r="AN386" s="34"/>
      <c r="AO386" s="148"/>
      <c r="AP386" s="34"/>
      <c r="AQ386" s="32" t="str">
        <f t="shared" si="176"/>
        <v/>
      </c>
      <c r="AR386" s="34"/>
      <c r="AS386" s="32" t="str">
        <f t="shared" si="177"/>
        <v/>
      </c>
      <c r="AT386" s="34"/>
      <c r="AU386" s="32" t="str">
        <f t="shared" si="178"/>
        <v/>
      </c>
      <c r="AV386" s="34"/>
      <c r="AW386" s="36" t="str">
        <f t="shared" si="179"/>
        <v/>
      </c>
      <c r="AX386" s="36" t="str">
        <f t="shared" si="180"/>
        <v/>
      </c>
      <c r="AY386" s="36" t="str">
        <f t="shared" si="181"/>
        <v/>
      </c>
      <c r="AZ386" s="55"/>
      <c r="BA386" s="34"/>
      <c r="BB386" s="148"/>
      <c r="BC386" s="34"/>
      <c r="BD386" s="32" t="str">
        <f t="shared" si="182"/>
        <v/>
      </c>
      <c r="BE386" s="34"/>
      <c r="BF386" s="32" t="str">
        <f t="shared" si="183"/>
        <v/>
      </c>
      <c r="BG386" s="34"/>
      <c r="BH386" s="32" t="str">
        <f t="shared" si="184"/>
        <v/>
      </c>
      <c r="BI386" s="34"/>
      <c r="BJ386" s="36" t="str">
        <f t="shared" si="185"/>
        <v/>
      </c>
      <c r="BK386" s="36" t="str">
        <f t="shared" si="186"/>
        <v/>
      </c>
      <c r="BL386" s="36" t="str">
        <f t="shared" si="187"/>
        <v/>
      </c>
      <c r="BM386" s="55"/>
      <c r="BN386" s="36" t="str">
        <f t="shared" si="188"/>
        <v/>
      </c>
      <c r="BO386" s="36" t="str">
        <f t="shared" si="189"/>
        <v/>
      </c>
      <c r="BP386" s="31"/>
      <c r="BQ386" s="38"/>
      <c r="BS386" s="120" t="e">
        <f t="shared" ref="BS386:BS449" ca="1" si="191">IF(OR(B386="--",IFERROR(MATCH(B386,OFFSET(B$1,0,0,ROW()-1,1),0),1)&lt;&gt;1),"",1)</f>
        <v>#REF!</v>
      </c>
      <c r="BT386" s="120" t="e">
        <f t="shared" ref="BT386:BT449" ca="1" si="192">IF(OR(C386="--",IFERROR(MATCH(C386,OFFSET(C$1,0,0,ROW()-1,1),0),1)&lt;&gt;1),"",1)</f>
        <v>#VALUE!</v>
      </c>
    </row>
    <row r="387" spans="1:72" s="10" customFormat="1" ht="25" customHeight="1" x14ac:dyDescent="0.2">
      <c r="A387" s="52" t="str">
        <f>IFERROR(IF(#REF!&lt;&gt;"",A386+1,""),"")</f>
        <v/>
      </c>
      <c r="B387" s="157" t="e">
        <f>CONCATENATE(#REF!,"-",#REF!,"--",F387,"---",#REF!)</f>
        <v>#REF!</v>
      </c>
      <c r="C387" s="157" t="e">
        <f t="shared" ca="1" si="190"/>
        <v>#VALUE!</v>
      </c>
      <c r="D387" s="29"/>
      <c r="E387" s="155" t="e">
        <f t="shared" ref="E387:E450" si="193">LEFT(D387,FIND(".",D387,1)-1)</f>
        <v>#VALUE!</v>
      </c>
      <c r="F387" s="155" t="e">
        <f t="shared" ref="F387:F450" si="194">LEFT(D387,FIND(".",D387,1)+1)</f>
        <v>#VALUE!</v>
      </c>
      <c r="G387" s="126"/>
      <c r="H387" s="151" t="e">
        <f ca="1">VLOOKUP(G387,CatProd!B:G,6,FALSE)</f>
        <v>#N/A</v>
      </c>
      <c r="I387" s="127"/>
      <c r="J387" s="175" t="e">
        <f ca="1">VLOOKUP(CONCATENATE(H387,"-",I387),CatProdSpec!H:I,2,FALSE)</f>
        <v>#N/A</v>
      </c>
      <c r="K387" s="51" t="str">
        <f ca="1">IFERROR(IF(OR(D387="",VLOOKUP(D387,CatCostInp!$E$2:$K$88,7,FALSE)=0),"",VLOOKUP(D387,CatCostInp!$E$2:$K$88,7,FALSE)),"")</f>
        <v/>
      </c>
      <c r="L387" s="30"/>
      <c r="M387" s="1" t="str">
        <f ca="1">IF(L387=Setup!$C$10,"Grant",IF(Pharmaceuticals!L387=Setup!$C$11,"Local",IF(Pharmaceuticals!L387=Setup!$C$12,"Other","")))</f>
        <v/>
      </c>
      <c r="N387" s="34"/>
      <c r="O387" s="148"/>
      <c r="P387" s="34"/>
      <c r="Q387" s="36" t="str">
        <f t="shared" ref="Q387:Q450" si="195">IFERROR(IF(AND(NOT(P387=""),NOT(O387="")),P387*O387,""),"")</f>
        <v/>
      </c>
      <c r="R387" s="34"/>
      <c r="S387" s="32" t="str">
        <f t="shared" ref="S387:S450" si="196">IFERROR(IF(AND(NOT(R387=""),NOT(O387="")),R387*O387,""),"")</f>
        <v/>
      </c>
      <c r="T387" s="34"/>
      <c r="U387" s="32" t="str">
        <f t="shared" ref="U387:U450" si="197">IFERROR(IF(AND(NOT(T387=""),NOT(O387="")),T387*O387,""),"")</f>
        <v/>
      </c>
      <c r="V387" s="34"/>
      <c r="W387" s="36" t="str">
        <f t="shared" ref="W387:W450" si="198">IFERROR(IF(AND(NOT(V387=""),NOT(O387="")),V387*O387,""),"")</f>
        <v/>
      </c>
      <c r="X387" s="36" t="str">
        <f t="shared" ref="X387:X450" si="199">IFERROR(IF(OR(NOT(P387=""),NOT(V387=""),NOT(R387=""),NOT(T387="")),P387+V387+R387+T387,""),"")</f>
        <v/>
      </c>
      <c r="Y387" s="36" t="str">
        <f t="shared" ref="Y387:Y450" si="200">IF(SUM(Q387,S387,U387,W387)&gt;0,SUM(Q387,S387,U387,W387),"")</f>
        <v/>
      </c>
      <c r="Z387" s="55"/>
      <c r="AA387" s="37"/>
      <c r="AB387" s="148"/>
      <c r="AC387" s="34"/>
      <c r="AD387" s="32" t="str">
        <f t="shared" ref="AD387:AD450" si="201">IFERROR(IF(AND(NOT(AC387=""),NOT(AB387="")),AC387*$AB387,""),"")</f>
        <v/>
      </c>
      <c r="AE387" s="34"/>
      <c r="AF387" s="32" t="str">
        <f t="shared" ref="AF387:AF450" si="202">IFERROR(IF(AND(NOT(AE387=""),NOT(AB387="")),AE387*$AB387,""),"")</f>
        <v/>
      </c>
      <c r="AG387" s="34"/>
      <c r="AH387" s="32" t="str">
        <f t="shared" ref="AH387:AH450" si="203">IFERROR(IF(AND(NOT(AG387=""),NOT(AB387="")),AG387*$AB387,""),"")</f>
        <v/>
      </c>
      <c r="AI387" s="34"/>
      <c r="AJ387" s="36" t="str">
        <f t="shared" ref="AJ387:AJ450" si="204">IFERROR(IF(AND(NOT(AI387=""),NOT(AB387="")),AI387*$AB387,""),"")</f>
        <v/>
      </c>
      <c r="AK387" s="36" t="str">
        <f t="shared" ref="AK387:AK450" si="205">IFERROR(IF(OR(NOT(AC387=""),NOT(AI387=""),NOT(AE387=""),NOT(AG387="")),AC387+AI387+AE387+AG387,""),"")</f>
        <v/>
      </c>
      <c r="AL387" s="36" t="str">
        <f t="shared" ref="AL387:AL450" si="206">IF(SUM(AD387,AJ387,AF387,AH387)&gt;0,SUM(AD387,AJ387,AF387,AH387),"")</f>
        <v/>
      </c>
      <c r="AM387" s="55"/>
      <c r="AN387" s="34"/>
      <c r="AO387" s="148"/>
      <c r="AP387" s="34"/>
      <c r="AQ387" s="32" t="str">
        <f t="shared" ref="AQ387:AQ450" si="207">IFERROR(IF(AND(NOT(AP387=""),NOT(AO387="")),AP387*$AO387,""),"")</f>
        <v/>
      </c>
      <c r="AR387" s="34"/>
      <c r="AS387" s="32" t="str">
        <f t="shared" ref="AS387:AS450" si="208">IFERROR(IF(AND(NOT(AR387=""),NOT(AO387="")),AR387*$AO387,""),"")</f>
        <v/>
      </c>
      <c r="AT387" s="34"/>
      <c r="AU387" s="32" t="str">
        <f t="shared" ref="AU387:AU450" si="209">IFERROR(IF(AND(NOT(AT387=""),NOT(AO387="")),AT387*$AO387,""),"")</f>
        <v/>
      </c>
      <c r="AV387" s="34"/>
      <c r="AW387" s="36" t="str">
        <f t="shared" ref="AW387:AW450" si="210">IFERROR(IF(AND(NOT(AV387=""),NOT(AO387="")),AV387*$AO387,""),"")</f>
        <v/>
      </c>
      <c r="AX387" s="36" t="str">
        <f t="shared" ref="AX387:AX450" si="211">IFERROR(IF(OR(NOT(AP387=""),NOT(AV387=""),NOT(AR387=""),NOT(AT387="")),AP387+AV387+AR387+AT387,""),"")</f>
        <v/>
      </c>
      <c r="AY387" s="36" t="str">
        <f t="shared" ref="AY387:AY450" si="212">IF(SUM(AQ387,AW387,AS387,AU387)&gt;0,SUM(AQ387,AW387,AS387,AU387),"")</f>
        <v/>
      </c>
      <c r="AZ387" s="55"/>
      <c r="BA387" s="34"/>
      <c r="BB387" s="148"/>
      <c r="BC387" s="34"/>
      <c r="BD387" s="32" t="str">
        <f t="shared" ref="BD387:BD450" si="213">IFERROR(IF(AND(NOT(BC387=""),NOT(BB387="")),BC387*$BB387,""),"")</f>
        <v/>
      </c>
      <c r="BE387" s="34"/>
      <c r="BF387" s="32" t="str">
        <f t="shared" ref="BF387:BF450" si="214">IFERROR(IF(AND(NOT(BE387=""),NOT(BB387="")),BE387*$BB387,""),"")</f>
        <v/>
      </c>
      <c r="BG387" s="34"/>
      <c r="BH387" s="32" t="str">
        <f t="shared" ref="BH387:BH450" si="215">IFERROR(IF(AND(NOT(BG387=""),NOT(BB387="")),BG387*$BB387,""),"")</f>
        <v/>
      </c>
      <c r="BI387" s="34"/>
      <c r="BJ387" s="36" t="str">
        <f t="shared" ref="BJ387:BJ450" si="216">IFERROR(IF(AND(NOT(BI387=""),NOT(BB387="")),BI387*$BB387,""),"")</f>
        <v/>
      </c>
      <c r="BK387" s="36" t="str">
        <f t="shared" ref="BK387:BK450" si="217">IFERROR(IF(OR(NOT(BC387=""),NOT(BI387=""),NOT(BE387=""),NOT(BG387="")),BC387+BI387+BE387+BG387,""),"")</f>
        <v/>
      </c>
      <c r="BL387" s="36" t="str">
        <f t="shared" ref="BL387:BL450" si="218">IF(SUM(BD387,BJ387,BF387,BH387)&gt;0,SUM(BD387,BJ387,BF387,BH387),"")</f>
        <v/>
      </c>
      <c r="BM387" s="55"/>
      <c r="BN387" s="36" t="str">
        <f t="shared" ref="BN387:BN450" si="219">IF(SUM(X387,AK387,AX387,BK387)&gt;0,SUM(X387,AK387,AX387,BK387),"")</f>
        <v/>
      </c>
      <c r="BO387" s="36" t="str">
        <f t="shared" ref="BO387:BO450" si="220">IF(SUM(Y387,AL387,AY387,BL387)&gt;0,SUM(Y387,AL387,AY387,BL387),"")</f>
        <v/>
      </c>
      <c r="BP387" s="31"/>
      <c r="BQ387" s="38"/>
      <c r="BS387" s="120" t="e">
        <f t="shared" ca="1" si="191"/>
        <v>#REF!</v>
      </c>
      <c r="BT387" s="120" t="e">
        <f t="shared" ca="1" si="192"/>
        <v>#VALUE!</v>
      </c>
    </row>
    <row r="388" spans="1:72" s="10" customFormat="1" ht="25" customHeight="1" x14ac:dyDescent="0.2">
      <c r="A388" s="52" t="str">
        <f>IFERROR(IF(#REF!&lt;&gt;"",A387+1,""),"")</f>
        <v/>
      </c>
      <c r="B388" s="157" t="e">
        <f>CONCATENATE(#REF!,"-",#REF!,"--",F388,"---",#REF!)</f>
        <v>#REF!</v>
      </c>
      <c r="C388" s="157" t="e">
        <f t="shared" ca="1" si="190"/>
        <v>#VALUE!</v>
      </c>
      <c r="D388" s="29"/>
      <c r="E388" s="155" t="e">
        <f t="shared" si="193"/>
        <v>#VALUE!</v>
      </c>
      <c r="F388" s="155" t="e">
        <f t="shared" si="194"/>
        <v>#VALUE!</v>
      </c>
      <c r="G388" s="126"/>
      <c r="H388" s="151" t="e">
        <f ca="1">VLOOKUP(G388,CatProd!B:G,6,FALSE)</f>
        <v>#N/A</v>
      </c>
      <c r="I388" s="127"/>
      <c r="J388" s="175" t="e">
        <f ca="1">VLOOKUP(CONCATENATE(H388,"-",I388),CatProdSpec!H:I,2,FALSE)</f>
        <v>#N/A</v>
      </c>
      <c r="K388" s="51" t="str">
        <f ca="1">IFERROR(IF(OR(D388="",VLOOKUP(D388,CatCostInp!$E$2:$K$88,7,FALSE)=0),"",VLOOKUP(D388,CatCostInp!$E$2:$K$88,7,FALSE)),"")</f>
        <v/>
      </c>
      <c r="L388" s="30"/>
      <c r="M388" s="1" t="str">
        <f ca="1">IF(L388=Setup!$C$10,"Grant",IF(Pharmaceuticals!L388=Setup!$C$11,"Local",IF(Pharmaceuticals!L388=Setup!$C$12,"Other","")))</f>
        <v/>
      </c>
      <c r="N388" s="34"/>
      <c r="O388" s="148"/>
      <c r="P388" s="34"/>
      <c r="Q388" s="36" t="str">
        <f t="shared" si="195"/>
        <v/>
      </c>
      <c r="R388" s="34"/>
      <c r="S388" s="32" t="str">
        <f t="shared" si="196"/>
        <v/>
      </c>
      <c r="T388" s="34"/>
      <c r="U388" s="32" t="str">
        <f t="shared" si="197"/>
        <v/>
      </c>
      <c r="V388" s="34"/>
      <c r="W388" s="36" t="str">
        <f t="shared" si="198"/>
        <v/>
      </c>
      <c r="X388" s="36" t="str">
        <f t="shared" si="199"/>
        <v/>
      </c>
      <c r="Y388" s="36" t="str">
        <f t="shared" si="200"/>
        <v/>
      </c>
      <c r="Z388" s="55"/>
      <c r="AA388" s="37"/>
      <c r="AB388" s="148"/>
      <c r="AC388" s="34"/>
      <c r="AD388" s="32" t="str">
        <f t="shared" si="201"/>
        <v/>
      </c>
      <c r="AE388" s="34"/>
      <c r="AF388" s="32" t="str">
        <f t="shared" si="202"/>
        <v/>
      </c>
      <c r="AG388" s="34"/>
      <c r="AH388" s="32" t="str">
        <f t="shared" si="203"/>
        <v/>
      </c>
      <c r="AI388" s="34"/>
      <c r="AJ388" s="36" t="str">
        <f t="shared" si="204"/>
        <v/>
      </c>
      <c r="AK388" s="36" t="str">
        <f t="shared" si="205"/>
        <v/>
      </c>
      <c r="AL388" s="36" t="str">
        <f t="shared" si="206"/>
        <v/>
      </c>
      <c r="AM388" s="55"/>
      <c r="AN388" s="34"/>
      <c r="AO388" s="148"/>
      <c r="AP388" s="34"/>
      <c r="AQ388" s="32" t="str">
        <f t="shared" si="207"/>
        <v/>
      </c>
      <c r="AR388" s="34"/>
      <c r="AS388" s="32" t="str">
        <f t="shared" si="208"/>
        <v/>
      </c>
      <c r="AT388" s="34"/>
      <c r="AU388" s="32" t="str">
        <f t="shared" si="209"/>
        <v/>
      </c>
      <c r="AV388" s="34"/>
      <c r="AW388" s="36" t="str">
        <f t="shared" si="210"/>
        <v/>
      </c>
      <c r="AX388" s="36" t="str">
        <f t="shared" si="211"/>
        <v/>
      </c>
      <c r="AY388" s="36" t="str">
        <f t="shared" si="212"/>
        <v/>
      </c>
      <c r="AZ388" s="55"/>
      <c r="BA388" s="34"/>
      <c r="BB388" s="148"/>
      <c r="BC388" s="34"/>
      <c r="BD388" s="32" t="str">
        <f t="shared" si="213"/>
        <v/>
      </c>
      <c r="BE388" s="34"/>
      <c r="BF388" s="32" t="str">
        <f t="shared" si="214"/>
        <v/>
      </c>
      <c r="BG388" s="34"/>
      <c r="BH388" s="32" t="str">
        <f t="shared" si="215"/>
        <v/>
      </c>
      <c r="BI388" s="34"/>
      <c r="BJ388" s="36" t="str">
        <f t="shared" si="216"/>
        <v/>
      </c>
      <c r="BK388" s="36" t="str">
        <f t="shared" si="217"/>
        <v/>
      </c>
      <c r="BL388" s="36" t="str">
        <f t="shared" si="218"/>
        <v/>
      </c>
      <c r="BM388" s="55"/>
      <c r="BN388" s="36" t="str">
        <f t="shared" si="219"/>
        <v/>
      </c>
      <c r="BO388" s="36" t="str">
        <f t="shared" si="220"/>
        <v/>
      </c>
      <c r="BP388" s="31"/>
      <c r="BQ388" s="38"/>
      <c r="BS388" s="120" t="e">
        <f t="shared" ca="1" si="191"/>
        <v>#REF!</v>
      </c>
      <c r="BT388" s="120" t="e">
        <f t="shared" ca="1" si="192"/>
        <v>#VALUE!</v>
      </c>
    </row>
    <row r="389" spans="1:72" s="10" customFormat="1" ht="25" customHeight="1" x14ac:dyDescent="0.2">
      <c r="A389" s="52" t="str">
        <f>IFERROR(IF(#REF!&lt;&gt;"",A388+1,""),"")</f>
        <v/>
      </c>
      <c r="B389" s="157" t="e">
        <f>CONCATENATE(#REF!,"-",#REF!,"--",F389,"---",#REF!)</f>
        <v>#REF!</v>
      </c>
      <c r="C389" s="157" t="e">
        <f t="shared" ca="1" si="190"/>
        <v>#VALUE!</v>
      </c>
      <c r="D389" s="29"/>
      <c r="E389" s="155" t="e">
        <f t="shared" si="193"/>
        <v>#VALUE!</v>
      </c>
      <c r="F389" s="155" t="e">
        <f t="shared" si="194"/>
        <v>#VALUE!</v>
      </c>
      <c r="G389" s="126"/>
      <c r="H389" s="151" t="e">
        <f ca="1">VLOOKUP(G389,CatProd!B:G,6,FALSE)</f>
        <v>#N/A</v>
      </c>
      <c r="I389" s="127"/>
      <c r="J389" s="175" t="e">
        <f ca="1">VLOOKUP(CONCATENATE(H389,"-",I389),CatProdSpec!H:I,2,FALSE)</f>
        <v>#N/A</v>
      </c>
      <c r="K389" s="51" t="str">
        <f ca="1">IFERROR(IF(OR(D389="",VLOOKUP(D389,CatCostInp!$E$2:$K$88,7,FALSE)=0),"",VLOOKUP(D389,CatCostInp!$E$2:$K$88,7,FALSE)),"")</f>
        <v/>
      </c>
      <c r="L389" s="30"/>
      <c r="M389" s="1" t="str">
        <f ca="1">IF(L389=Setup!$C$10,"Grant",IF(Pharmaceuticals!L389=Setup!$C$11,"Local",IF(Pharmaceuticals!L389=Setup!$C$12,"Other","")))</f>
        <v/>
      </c>
      <c r="N389" s="34"/>
      <c r="O389" s="148"/>
      <c r="P389" s="34"/>
      <c r="Q389" s="36" t="str">
        <f t="shared" si="195"/>
        <v/>
      </c>
      <c r="R389" s="34"/>
      <c r="S389" s="32" t="str">
        <f t="shared" si="196"/>
        <v/>
      </c>
      <c r="T389" s="34"/>
      <c r="U389" s="32" t="str">
        <f t="shared" si="197"/>
        <v/>
      </c>
      <c r="V389" s="34"/>
      <c r="W389" s="36" t="str">
        <f t="shared" si="198"/>
        <v/>
      </c>
      <c r="X389" s="36" t="str">
        <f t="shared" si="199"/>
        <v/>
      </c>
      <c r="Y389" s="36" t="str">
        <f t="shared" si="200"/>
        <v/>
      </c>
      <c r="Z389" s="55"/>
      <c r="AA389" s="37"/>
      <c r="AB389" s="148"/>
      <c r="AC389" s="34"/>
      <c r="AD389" s="32" t="str">
        <f t="shared" si="201"/>
        <v/>
      </c>
      <c r="AE389" s="34"/>
      <c r="AF389" s="32" t="str">
        <f t="shared" si="202"/>
        <v/>
      </c>
      <c r="AG389" s="34"/>
      <c r="AH389" s="32" t="str">
        <f t="shared" si="203"/>
        <v/>
      </c>
      <c r="AI389" s="34"/>
      <c r="AJ389" s="36" t="str">
        <f t="shared" si="204"/>
        <v/>
      </c>
      <c r="AK389" s="36" t="str">
        <f t="shared" si="205"/>
        <v/>
      </c>
      <c r="AL389" s="36" t="str">
        <f t="shared" si="206"/>
        <v/>
      </c>
      <c r="AM389" s="55"/>
      <c r="AN389" s="34"/>
      <c r="AO389" s="148"/>
      <c r="AP389" s="34"/>
      <c r="AQ389" s="32" t="str">
        <f t="shared" si="207"/>
        <v/>
      </c>
      <c r="AR389" s="34"/>
      <c r="AS389" s="32" t="str">
        <f t="shared" si="208"/>
        <v/>
      </c>
      <c r="AT389" s="34"/>
      <c r="AU389" s="32" t="str">
        <f t="shared" si="209"/>
        <v/>
      </c>
      <c r="AV389" s="34"/>
      <c r="AW389" s="36" t="str">
        <f t="shared" si="210"/>
        <v/>
      </c>
      <c r="AX389" s="36" t="str">
        <f t="shared" si="211"/>
        <v/>
      </c>
      <c r="AY389" s="36" t="str">
        <f t="shared" si="212"/>
        <v/>
      </c>
      <c r="AZ389" s="55"/>
      <c r="BA389" s="34"/>
      <c r="BB389" s="148"/>
      <c r="BC389" s="34"/>
      <c r="BD389" s="32" t="str">
        <f t="shared" si="213"/>
        <v/>
      </c>
      <c r="BE389" s="34"/>
      <c r="BF389" s="32" t="str">
        <f t="shared" si="214"/>
        <v/>
      </c>
      <c r="BG389" s="34"/>
      <c r="BH389" s="32" t="str">
        <f t="shared" si="215"/>
        <v/>
      </c>
      <c r="BI389" s="34"/>
      <c r="BJ389" s="36" t="str">
        <f t="shared" si="216"/>
        <v/>
      </c>
      <c r="BK389" s="36" t="str">
        <f t="shared" si="217"/>
        <v/>
      </c>
      <c r="BL389" s="36" t="str">
        <f t="shared" si="218"/>
        <v/>
      </c>
      <c r="BM389" s="55"/>
      <c r="BN389" s="36" t="str">
        <f t="shared" si="219"/>
        <v/>
      </c>
      <c r="BO389" s="36" t="str">
        <f t="shared" si="220"/>
        <v/>
      </c>
      <c r="BP389" s="31"/>
      <c r="BQ389" s="38"/>
      <c r="BS389" s="120" t="e">
        <f t="shared" ca="1" si="191"/>
        <v>#REF!</v>
      </c>
      <c r="BT389" s="120" t="e">
        <f t="shared" ca="1" si="192"/>
        <v>#VALUE!</v>
      </c>
    </row>
    <row r="390" spans="1:72" s="10" customFormat="1" ht="25" customHeight="1" x14ac:dyDescent="0.2">
      <c r="A390" s="52" t="str">
        <f>IFERROR(IF(#REF!&lt;&gt;"",A389+1,""),"")</f>
        <v/>
      </c>
      <c r="B390" s="157" t="e">
        <f>CONCATENATE(#REF!,"-",#REF!,"--",F390,"---",#REF!)</f>
        <v>#REF!</v>
      </c>
      <c r="C390" s="157" t="e">
        <f t="shared" ca="1" si="190"/>
        <v>#VALUE!</v>
      </c>
      <c r="D390" s="29"/>
      <c r="E390" s="155" t="e">
        <f t="shared" si="193"/>
        <v>#VALUE!</v>
      </c>
      <c r="F390" s="155" t="e">
        <f t="shared" si="194"/>
        <v>#VALUE!</v>
      </c>
      <c r="G390" s="126"/>
      <c r="H390" s="151" t="e">
        <f ca="1">VLOOKUP(G390,CatProd!B:G,6,FALSE)</f>
        <v>#N/A</v>
      </c>
      <c r="I390" s="127"/>
      <c r="J390" s="175" t="e">
        <f ca="1">VLOOKUP(CONCATENATE(H390,"-",I390),CatProdSpec!H:I,2,FALSE)</f>
        <v>#N/A</v>
      </c>
      <c r="K390" s="51" t="str">
        <f ca="1">IFERROR(IF(OR(D390="",VLOOKUP(D390,CatCostInp!$E$2:$K$88,7,FALSE)=0),"",VLOOKUP(D390,CatCostInp!$E$2:$K$88,7,FALSE)),"")</f>
        <v/>
      </c>
      <c r="L390" s="30"/>
      <c r="M390" s="1" t="str">
        <f ca="1">IF(L390=Setup!$C$10,"Grant",IF(Pharmaceuticals!L390=Setup!$C$11,"Local",IF(Pharmaceuticals!L390=Setup!$C$12,"Other","")))</f>
        <v/>
      </c>
      <c r="N390" s="34"/>
      <c r="O390" s="148"/>
      <c r="P390" s="34"/>
      <c r="Q390" s="36" t="str">
        <f t="shared" si="195"/>
        <v/>
      </c>
      <c r="R390" s="34"/>
      <c r="S390" s="32" t="str">
        <f t="shared" si="196"/>
        <v/>
      </c>
      <c r="T390" s="34"/>
      <c r="U390" s="32" t="str">
        <f t="shared" si="197"/>
        <v/>
      </c>
      <c r="V390" s="34"/>
      <c r="W390" s="36" t="str">
        <f t="shared" si="198"/>
        <v/>
      </c>
      <c r="X390" s="36" t="str">
        <f t="shared" si="199"/>
        <v/>
      </c>
      <c r="Y390" s="36" t="str">
        <f t="shared" si="200"/>
        <v/>
      </c>
      <c r="Z390" s="55"/>
      <c r="AA390" s="37"/>
      <c r="AB390" s="148"/>
      <c r="AC390" s="34"/>
      <c r="AD390" s="32" t="str">
        <f t="shared" si="201"/>
        <v/>
      </c>
      <c r="AE390" s="34"/>
      <c r="AF390" s="32" t="str">
        <f t="shared" si="202"/>
        <v/>
      </c>
      <c r="AG390" s="34"/>
      <c r="AH390" s="32" t="str">
        <f t="shared" si="203"/>
        <v/>
      </c>
      <c r="AI390" s="34"/>
      <c r="AJ390" s="36" t="str">
        <f t="shared" si="204"/>
        <v/>
      </c>
      <c r="AK390" s="36" t="str">
        <f t="shared" si="205"/>
        <v/>
      </c>
      <c r="AL390" s="36" t="str">
        <f t="shared" si="206"/>
        <v/>
      </c>
      <c r="AM390" s="55"/>
      <c r="AN390" s="34"/>
      <c r="AO390" s="148"/>
      <c r="AP390" s="34"/>
      <c r="AQ390" s="32" t="str">
        <f t="shared" si="207"/>
        <v/>
      </c>
      <c r="AR390" s="34"/>
      <c r="AS390" s="32" t="str">
        <f t="shared" si="208"/>
        <v/>
      </c>
      <c r="AT390" s="34"/>
      <c r="AU390" s="32" t="str">
        <f t="shared" si="209"/>
        <v/>
      </c>
      <c r="AV390" s="34"/>
      <c r="AW390" s="36" t="str">
        <f t="shared" si="210"/>
        <v/>
      </c>
      <c r="AX390" s="36" t="str">
        <f t="shared" si="211"/>
        <v/>
      </c>
      <c r="AY390" s="36" t="str">
        <f t="shared" si="212"/>
        <v/>
      </c>
      <c r="AZ390" s="55"/>
      <c r="BA390" s="34"/>
      <c r="BB390" s="148"/>
      <c r="BC390" s="34"/>
      <c r="BD390" s="32" t="str">
        <f t="shared" si="213"/>
        <v/>
      </c>
      <c r="BE390" s="34"/>
      <c r="BF390" s="32" t="str">
        <f t="shared" si="214"/>
        <v/>
      </c>
      <c r="BG390" s="34"/>
      <c r="BH390" s="32" t="str">
        <f t="shared" si="215"/>
        <v/>
      </c>
      <c r="BI390" s="34"/>
      <c r="BJ390" s="36" t="str">
        <f t="shared" si="216"/>
        <v/>
      </c>
      <c r="BK390" s="36" t="str">
        <f t="shared" si="217"/>
        <v/>
      </c>
      <c r="BL390" s="36" t="str">
        <f t="shared" si="218"/>
        <v/>
      </c>
      <c r="BM390" s="55"/>
      <c r="BN390" s="36" t="str">
        <f t="shared" si="219"/>
        <v/>
      </c>
      <c r="BO390" s="36" t="str">
        <f t="shared" si="220"/>
        <v/>
      </c>
      <c r="BP390" s="31"/>
      <c r="BQ390" s="38"/>
      <c r="BS390" s="120" t="e">
        <f t="shared" ca="1" si="191"/>
        <v>#REF!</v>
      </c>
      <c r="BT390" s="120" t="e">
        <f t="shared" ca="1" si="192"/>
        <v>#VALUE!</v>
      </c>
    </row>
    <row r="391" spans="1:72" s="10" customFormat="1" ht="25" customHeight="1" x14ac:dyDescent="0.2">
      <c r="A391" s="52" t="str">
        <f>IFERROR(IF(#REF!&lt;&gt;"",A390+1,""),"")</f>
        <v/>
      </c>
      <c r="B391" s="157" t="e">
        <f>CONCATENATE(#REF!,"-",#REF!,"--",F391,"---",#REF!)</f>
        <v>#REF!</v>
      </c>
      <c r="C391" s="157" t="e">
        <f t="shared" ca="1" si="190"/>
        <v>#VALUE!</v>
      </c>
      <c r="D391" s="29"/>
      <c r="E391" s="155" t="e">
        <f t="shared" si="193"/>
        <v>#VALUE!</v>
      </c>
      <c r="F391" s="155" t="e">
        <f t="shared" si="194"/>
        <v>#VALUE!</v>
      </c>
      <c r="G391" s="126"/>
      <c r="H391" s="151" t="e">
        <f ca="1">VLOOKUP(G391,CatProd!B:G,6,FALSE)</f>
        <v>#N/A</v>
      </c>
      <c r="I391" s="127"/>
      <c r="J391" s="175" t="e">
        <f ca="1">VLOOKUP(CONCATENATE(H391,"-",I391),CatProdSpec!H:I,2,FALSE)</f>
        <v>#N/A</v>
      </c>
      <c r="K391" s="51" t="str">
        <f ca="1">IFERROR(IF(OR(D391="",VLOOKUP(D391,CatCostInp!$E$2:$K$88,7,FALSE)=0),"",VLOOKUP(D391,CatCostInp!$E$2:$K$88,7,FALSE)),"")</f>
        <v/>
      </c>
      <c r="L391" s="30"/>
      <c r="M391" s="1" t="str">
        <f ca="1">IF(L391=Setup!$C$10,"Grant",IF(Pharmaceuticals!L391=Setup!$C$11,"Local",IF(Pharmaceuticals!L391=Setup!$C$12,"Other","")))</f>
        <v/>
      </c>
      <c r="N391" s="34"/>
      <c r="O391" s="148"/>
      <c r="P391" s="34"/>
      <c r="Q391" s="36" t="str">
        <f t="shared" si="195"/>
        <v/>
      </c>
      <c r="R391" s="34"/>
      <c r="S391" s="32" t="str">
        <f t="shared" si="196"/>
        <v/>
      </c>
      <c r="T391" s="34"/>
      <c r="U391" s="32" t="str">
        <f t="shared" si="197"/>
        <v/>
      </c>
      <c r="V391" s="34"/>
      <c r="W391" s="36" t="str">
        <f t="shared" si="198"/>
        <v/>
      </c>
      <c r="X391" s="36" t="str">
        <f t="shared" si="199"/>
        <v/>
      </c>
      <c r="Y391" s="36" t="str">
        <f t="shared" si="200"/>
        <v/>
      </c>
      <c r="Z391" s="55"/>
      <c r="AA391" s="37"/>
      <c r="AB391" s="148"/>
      <c r="AC391" s="34"/>
      <c r="AD391" s="32" t="str">
        <f t="shared" si="201"/>
        <v/>
      </c>
      <c r="AE391" s="34"/>
      <c r="AF391" s="32" t="str">
        <f t="shared" si="202"/>
        <v/>
      </c>
      <c r="AG391" s="34"/>
      <c r="AH391" s="32" t="str">
        <f t="shared" si="203"/>
        <v/>
      </c>
      <c r="AI391" s="34"/>
      <c r="AJ391" s="36" t="str">
        <f t="shared" si="204"/>
        <v/>
      </c>
      <c r="AK391" s="36" t="str">
        <f t="shared" si="205"/>
        <v/>
      </c>
      <c r="AL391" s="36" t="str">
        <f t="shared" si="206"/>
        <v/>
      </c>
      <c r="AM391" s="55"/>
      <c r="AN391" s="34"/>
      <c r="AO391" s="148"/>
      <c r="AP391" s="34"/>
      <c r="AQ391" s="32" t="str">
        <f t="shared" si="207"/>
        <v/>
      </c>
      <c r="AR391" s="34"/>
      <c r="AS391" s="32" t="str">
        <f t="shared" si="208"/>
        <v/>
      </c>
      <c r="AT391" s="34"/>
      <c r="AU391" s="32" t="str">
        <f t="shared" si="209"/>
        <v/>
      </c>
      <c r="AV391" s="34"/>
      <c r="AW391" s="36" t="str">
        <f t="shared" si="210"/>
        <v/>
      </c>
      <c r="AX391" s="36" t="str">
        <f t="shared" si="211"/>
        <v/>
      </c>
      <c r="AY391" s="36" t="str">
        <f t="shared" si="212"/>
        <v/>
      </c>
      <c r="AZ391" s="55"/>
      <c r="BA391" s="34"/>
      <c r="BB391" s="148"/>
      <c r="BC391" s="34"/>
      <c r="BD391" s="32" t="str">
        <f t="shared" si="213"/>
        <v/>
      </c>
      <c r="BE391" s="34"/>
      <c r="BF391" s="32" t="str">
        <f t="shared" si="214"/>
        <v/>
      </c>
      <c r="BG391" s="34"/>
      <c r="BH391" s="32" t="str">
        <f t="shared" si="215"/>
        <v/>
      </c>
      <c r="BI391" s="34"/>
      <c r="BJ391" s="36" t="str">
        <f t="shared" si="216"/>
        <v/>
      </c>
      <c r="BK391" s="36" t="str">
        <f t="shared" si="217"/>
        <v/>
      </c>
      <c r="BL391" s="36" t="str">
        <f t="shared" si="218"/>
        <v/>
      </c>
      <c r="BM391" s="55"/>
      <c r="BN391" s="36" t="str">
        <f t="shared" si="219"/>
        <v/>
      </c>
      <c r="BO391" s="36" t="str">
        <f t="shared" si="220"/>
        <v/>
      </c>
      <c r="BP391" s="31"/>
      <c r="BQ391" s="38"/>
      <c r="BS391" s="120" t="e">
        <f t="shared" ca="1" si="191"/>
        <v>#REF!</v>
      </c>
      <c r="BT391" s="120" t="e">
        <f t="shared" ca="1" si="192"/>
        <v>#VALUE!</v>
      </c>
    </row>
    <row r="392" spans="1:72" s="10" customFormat="1" ht="25" customHeight="1" x14ac:dyDescent="0.2">
      <c r="A392" s="52" t="str">
        <f>IFERROR(IF(#REF!&lt;&gt;"",A391+1,""),"")</f>
        <v/>
      </c>
      <c r="B392" s="157" t="e">
        <f>CONCATENATE(#REF!,"-",#REF!,"--",F392,"---",#REF!)</f>
        <v>#REF!</v>
      </c>
      <c r="C392" s="157" t="e">
        <f t="shared" ca="1" si="190"/>
        <v>#VALUE!</v>
      </c>
      <c r="D392" s="29"/>
      <c r="E392" s="155" t="e">
        <f t="shared" si="193"/>
        <v>#VALUE!</v>
      </c>
      <c r="F392" s="155" t="e">
        <f t="shared" si="194"/>
        <v>#VALUE!</v>
      </c>
      <c r="G392" s="126"/>
      <c r="H392" s="151" t="e">
        <f ca="1">VLOOKUP(G392,CatProd!B:G,6,FALSE)</f>
        <v>#N/A</v>
      </c>
      <c r="I392" s="127"/>
      <c r="J392" s="175" t="e">
        <f ca="1">VLOOKUP(CONCATENATE(H392,"-",I392),CatProdSpec!H:I,2,FALSE)</f>
        <v>#N/A</v>
      </c>
      <c r="K392" s="51" t="str">
        <f ca="1">IFERROR(IF(OR(D392="",VLOOKUP(D392,CatCostInp!$E$2:$K$88,7,FALSE)=0),"",VLOOKUP(D392,CatCostInp!$E$2:$K$88,7,FALSE)),"")</f>
        <v/>
      </c>
      <c r="L392" s="30"/>
      <c r="M392" s="1" t="str">
        <f ca="1">IF(L392=Setup!$C$10,"Grant",IF(Pharmaceuticals!L392=Setup!$C$11,"Local",IF(Pharmaceuticals!L392=Setup!$C$12,"Other","")))</f>
        <v/>
      </c>
      <c r="N392" s="34"/>
      <c r="O392" s="148"/>
      <c r="P392" s="34"/>
      <c r="Q392" s="36" t="str">
        <f t="shared" si="195"/>
        <v/>
      </c>
      <c r="R392" s="34"/>
      <c r="S392" s="32" t="str">
        <f t="shared" si="196"/>
        <v/>
      </c>
      <c r="T392" s="34"/>
      <c r="U392" s="32" t="str">
        <f t="shared" si="197"/>
        <v/>
      </c>
      <c r="V392" s="34"/>
      <c r="W392" s="36" t="str">
        <f t="shared" si="198"/>
        <v/>
      </c>
      <c r="X392" s="36" t="str">
        <f t="shared" si="199"/>
        <v/>
      </c>
      <c r="Y392" s="36" t="str">
        <f t="shared" si="200"/>
        <v/>
      </c>
      <c r="Z392" s="55"/>
      <c r="AA392" s="37"/>
      <c r="AB392" s="148"/>
      <c r="AC392" s="34"/>
      <c r="AD392" s="32" t="str">
        <f t="shared" si="201"/>
        <v/>
      </c>
      <c r="AE392" s="34"/>
      <c r="AF392" s="32" t="str">
        <f t="shared" si="202"/>
        <v/>
      </c>
      <c r="AG392" s="34"/>
      <c r="AH392" s="32" t="str">
        <f t="shared" si="203"/>
        <v/>
      </c>
      <c r="AI392" s="34"/>
      <c r="AJ392" s="36" t="str">
        <f t="shared" si="204"/>
        <v/>
      </c>
      <c r="AK392" s="36" t="str">
        <f t="shared" si="205"/>
        <v/>
      </c>
      <c r="AL392" s="36" t="str">
        <f t="shared" si="206"/>
        <v/>
      </c>
      <c r="AM392" s="55"/>
      <c r="AN392" s="34"/>
      <c r="AO392" s="148"/>
      <c r="AP392" s="34"/>
      <c r="AQ392" s="32" t="str">
        <f t="shared" si="207"/>
        <v/>
      </c>
      <c r="AR392" s="34"/>
      <c r="AS392" s="32" t="str">
        <f t="shared" si="208"/>
        <v/>
      </c>
      <c r="AT392" s="34"/>
      <c r="AU392" s="32" t="str">
        <f t="shared" si="209"/>
        <v/>
      </c>
      <c r="AV392" s="34"/>
      <c r="AW392" s="36" t="str">
        <f t="shared" si="210"/>
        <v/>
      </c>
      <c r="AX392" s="36" t="str">
        <f t="shared" si="211"/>
        <v/>
      </c>
      <c r="AY392" s="36" t="str">
        <f t="shared" si="212"/>
        <v/>
      </c>
      <c r="AZ392" s="55"/>
      <c r="BA392" s="34"/>
      <c r="BB392" s="148"/>
      <c r="BC392" s="34"/>
      <c r="BD392" s="32" t="str">
        <f t="shared" si="213"/>
        <v/>
      </c>
      <c r="BE392" s="34"/>
      <c r="BF392" s="32" t="str">
        <f t="shared" si="214"/>
        <v/>
      </c>
      <c r="BG392" s="34"/>
      <c r="BH392" s="32" t="str">
        <f t="shared" si="215"/>
        <v/>
      </c>
      <c r="BI392" s="34"/>
      <c r="BJ392" s="36" t="str">
        <f t="shared" si="216"/>
        <v/>
      </c>
      <c r="BK392" s="36" t="str">
        <f t="shared" si="217"/>
        <v/>
      </c>
      <c r="BL392" s="36" t="str">
        <f t="shared" si="218"/>
        <v/>
      </c>
      <c r="BM392" s="55"/>
      <c r="BN392" s="36" t="str">
        <f t="shared" si="219"/>
        <v/>
      </c>
      <c r="BO392" s="36" t="str">
        <f t="shared" si="220"/>
        <v/>
      </c>
      <c r="BP392" s="31"/>
      <c r="BQ392" s="38"/>
      <c r="BS392" s="120" t="e">
        <f t="shared" ca="1" si="191"/>
        <v>#REF!</v>
      </c>
      <c r="BT392" s="120" t="e">
        <f t="shared" ca="1" si="192"/>
        <v>#VALUE!</v>
      </c>
    </row>
    <row r="393" spans="1:72" s="10" customFormat="1" ht="25" customHeight="1" x14ac:dyDescent="0.2">
      <c r="A393" s="52" t="str">
        <f>IFERROR(IF(#REF!&lt;&gt;"",A392+1,""),"")</f>
        <v/>
      </c>
      <c r="B393" s="157" t="e">
        <f>CONCATENATE(#REF!,"-",#REF!,"--",F393,"---",#REF!)</f>
        <v>#REF!</v>
      </c>
      <c r="C393" s="157" t="e">
        <f t="shared" ca="1" si="190"/>
        <v>#VALUE!</v>
      </c>
      <c r="D393" s="29"/>
      <c r="E393" s="155" t="e">
        <f t="shared" si="193"/>
        <v>#VALUE!</v>
      </c>
      <c r="F393" s="155" t="e">
        <f t="shared" si="194"/>
        <v>#VALUE!</v>
      </c>
      <c r="G393" s="126"/>
      <c r="H393" s="151" t="e">
        <f ca="1">VLOOKUP(G393,CatProd!B:G,6,FALSE)</f>
        <v>#N/A</v>
      </c>
      <c r="I393" s="127"/>
      <c r="J393" s="175" t="e">
        <f ca="1">VLOOKUP(CONCATENATE(H393,"-",I393),CatProdSpec!H:I,2,FALSE)</f>
        <v>#N/A</v>
      </c>
      <c r="K393" s="51" t="str">
        <f ca="1">IFERROR(IF(OR(D393="",VLOOKUP(D393,CatCostInp!$E$2:$K$88,7,FALSE)=0),"",VLOOKUP(D393,CatCostInp!$E$2:$K$88,7,FALSE)),"")</f>
        <v/>
      </c>
      <c r="L393" s="30"/>
      <c r="M393" s="1" t="str">
        <f ca="1">IF(L393=Setup!$C$10,"Grant",IF(Pharmaceuticals!L393=Setup!$C$11,"Local",IF(Pharmaceuticals!L393=Setup!$C$12,"Other","")))</f>
        <v/>
      </c>
      <c r="N393" s="34"/>
      <c r="O393" s="148"/>
      <c r="P393" s="34"/>
      <c r="Q393" s="36" t="str">
        <f t="shared" si="195"/>
        <v/>
      </c>
      <c r="R393" s="34"/>
      <c r="S393" s="32" t="str">
        <f t="shared" si="196"/>
        <v/>
      </c>
      <c r="T393" s="34"/>
      <c r="U393" s="32" t="str">
        <f t="shared" si="197"/>
        <v/>
      </c>
      <c r="V393" s="34"/>
      <c r="W393" s="36" t="str">
        <f t="shared" si="198"/>
        <v/>
      </c>
      <c r="X393" s="36" t="str">
        <f t="shared" si="199"/>
        <v/>
      </c>
      <c r="Y393" s="36" t="str">
        <f t="shared" si="200"/>
        <v/>
      </c>
      <c r="Z393" s="55"/>
      <c r="AA393" s="37"/>
      <c r="AB393" s="148"/>
      <c r="AC393" s="34"/>
      <c r="AD393" s="32" t="str">
        <f t="shared" si="201"/>
        <v/>
      </c>
      <c r="AE393" s="34"/>
      <c r="AF393" s="32" t="str">
        <f t="shared" si="202"/>
        <v/>
      </c>
      <c r="AG393" s="34"/>
      <c r="AH393" s="32" t="str">
        <f t="shared" si="203"/>
        <v/>
      </c>
      <c r="AI393" s="34"/>
      <c r="AJ393" s="36" t="str">
        <f t="shared" si="204"/>
        <v/>
      </c>
      <c r="AK393" s="36" t="str">
        <f t="shared" si="205"/>
        <v/>
      </c>
      <c r="AL393" s="36" t="str">
        <f t="shared" si="206"/>
        <v/>
      </c>
      <c r="AM393" s="55"/>
      <c r="AN393" s="34"/>
      <c r="AO393" s="148"/>
      <c r="AP393" s="34"/>
      <c r="AQ393" s="32" t="str">
        <f t="shared" si="207"/>
        <v/>
      </c>
      <c r="AR393" s="34"/>
      <c r="AS393" s="32" t="str">
        <f t="shared" si="208"/>
        <v/>
      </c>
      <c r="AT393" s="34"/>
      <c r="AU393" s="32" t="str">
        <f t="shared" si="209"/>
        <v/>
      </c>
      <c r="AV393" s="34"/>
      <c r="AW393" s="36" t="str">
        <f t="shared" si="210"/>
        <v/>
      </c>
      <c r="AX393" s="36" t="str">
        <f t="shared" si="211"/>
        <v/>
      </c>
      <c r="AY393" s="36" t="str">
        <f t="shared" si="212"/>
        <v/>
      </c>
      <c r="AZ393" s="55"/>
      <c r="BA393" s="34"/>
      <c r="BB393" s="148"/>
      <c r="BC393" s="34"/>
      <c r="BD393" s="32" t="str">
        <f t="shared" si="213"/>
        <v/>
      </c>
      <c r="BE393" s="34"/>
      <c r="BF393" s="32" t="str">
        <f t="shared" si="214"/>
        <v/>
      </c>
      <c r="BG393" s="34"/>
      <c r="BH393" s="32" t="str">
        <f t="shared" si="215"/>
        <v/>
      </c>
      <c r="BI393" s="34"/>
      <c r="BJ393" s="36" t="str">
        <f t="shared" si="216"/>
        <v/>
      </c>
      <c r="BK393" s="36" t="str">
        <f t="shared" si="217"/>
        <v/>
      </c>
      <c r="BL393" s="36" t="str">
        <f t="shared" si="218"/>
        <v/>
      </c>
      <c r="BM393" s="55"/>
      <c r="BN393" s="36" t="str">
        <f t="shared" si="219"/>
        <v/>
      </c>
      <c r="BO393" s="36" t="str">
        <f t="shared" si="220"/>
        <v/>
      </c>
      <c r="BP393" s="31"/>
      <c r="BQ393" s="38"/>
      <c r="BS393" s="120" t="e">
        <f t="shared" ca="1" si="191"/>
        <v>#REF!</v>
      </c>
      <c r="BT393" s="120" t="e">
        <f t="shared" ca="1" si="192"/>
        <v>#VALUE!</v>
      </c>
    </row>
    <row r="394" spans="1:72" s="10" customFormat="1" ht="25" customHeight="1" x14ac:dyDescent="0.2">
      <c r="A394" s="52" t="str">
        <f>IFERROR(IF(#REF!&lt;&gt;"",A393+1,""),"")</f>
        <v/>
      </c>
      <c r="B394" s="157" t="e">
        <f>CONCATENATE(#REF!,"-",#REF!,"--",F394,"---",#REF!)</f>
        <v>#REF!</v>
      </c>
      <c r="C394" s="157" t="e">
        <f t="shared" ca="1" si="190"/>
        <v>#VALUE!</v>
      </c>
      <c r="D394" s="29"/>
      <c r="E394" s="155" t="e">
        <f t="shared" si="193"/>
        <v>#VALUE!</v>
      </c>
      <c r="F394" s="155" t="e">
        <f t="shared" si="194"/>
        <v>#VALUE!</v>
      </c>
      <c r="G394" s="126"/>
      <c r="H394" s="151" t="e">
        <f ca="1">VLOOKUP(G394,CatProd!B:G,6,FALSE)</f>
        <v>#N/A</v>
      </c>
      <c r="I394" s="127"/>
      <c r="J394" s="175" t="e">
        <f ca="1">VLOOKUP(CONCATENATE(H394,"-",I394),CatProdSpec!H:I,2,FALSE)</f>
        <v>#N/A</v>
      </c>
      <c r="K394" s="51" t="str">
        <f ca="1">IFERROR(IF(OR(D394="",VLOOKUP(D394,CatCostInp!$E$2:$K$88,7,FALSE)=0),"",VLOOKUP(D394,CatCostInp!$E$2:$K$88,7,FALSE)),"")</f>
        <v/>
      </c>
      <c r="L394" s="30"/>
      <c r="M394" s="1" t="str">
        <f ca="1">IF(L394=Setup!$C$10,"Grant",IF(Pharmaceuticals!L394=Setup!$C$11,"Local",IF(Pharmaceuticals!L394=Setup!$C$12,"Other","")))</f>
        <v/>
      </c>
      <c r="N394" s="34"/>
      <c r="O394" s="148"/>
      <c r="P394" s="34"/>
      <c r="Q394" s="36" t="str">
        <f t="shared" si="195"/>
        <v/>
      </c>
      <c r="R394" s="34"/>
      <c r="S394" s="32" t="str">
        <f t="shared" si="196"/>
        <v/>
      </c>
      <c r="T394" s="34"/>
      <c r="U394" s="32" t="str">
        <f t="shared" si="197"/>
        <v/>
      </c>
      <c r="V394" s="34"/>
      <c r="W394" s="36" t="str">
        <f t="shared" si="198"/>
        <v/>
      </c>
      <c r="X394" s="36" t="str">
        <f t="shared" si="199"/>
        <v/>
      </c>
      <c r="Y394" s="36" t="str">
        <f t="shared" si="200"/>
        <v/>
      </c>
      <c r="Z394" s="55"/>
      <c r="AA394" s="37"/>
      <c r="AB394" s="148"/>
      <c r="AC394" s="34"/>
      <c r="AD394" s="32" t="str">
        <f t="shared" si="201"/>
        <v/>
      </c>
      <c r="AE394" s="34"/>
      <c r="AF394" s="32" t="str">
        <f t="shared" si="202"/>
        <v/>
      </c>
      <c r="AG394" s="34"/>
      <c r="AH394" s="32" t="str">
        <f t="shared" si="203"/>
        <v/>
      </c>
      <c r="AI394" s="34"/>
      <c r="AJ394" s="36" t="str">
        <f t="shared" si="204"/>
        <v/>
      </c>
      <c r="AK394" s="36" t="str">
        <f t="shared" si="205"/>
        <v/>
      </c>
      <c r="AL394" s="36" t="str">
        <f t="shared" si="206"/>
        <v/>
      </c>
      <c r="AM394" s="55"/>
      <c r="AN394" s="34"/>
      <c r="AO394" s="148"/>
      <c r="AP394" s="34"/>
      <c r="AQ394" s="32" t="str">
        <f t="shared" si="207"/>
        <v/>
      </c>
      <c r="AR394" s="34"/>
      <c r="AS394" s="32" t="str">
        <f t="shared" si="208"/>
        <v/>
      </c>
      <c r="AT394" s="34"/>
      <c r="AU394" s="32" t="str">
        <f t="shared" si="209"/>
        <v/>
      </c>
      <c r="AV394" s="34"/>
      <c r="AW394" s="36" t="str">
        <f t="shared" si="210"/>
        <v/>
      </c>
      <c r="AX394" s="36" t="str">
        <f t="shared" si="211"/>
        <v/>
      </c>
      <c r="AY394" s="36" t="str">
        <f t="shared" si="212"/>
        <v/>
      </c>
      <c r="AZ394" s="55"/>
      <c r="BA394" s="34"/>
      <c r="BB394" s="148"/>
      <c r="BC394" s="34"/>
      <c r="BD394" s="32" t="str">
        <f t="shared" si="213"/>
        <v/>
      </c>
      <c r="BE394" s="34"/>
      <c r="BF394" s="32" t="str">
        <f t="shared" si="214"/>
        <v/>
      </c>
      <c r="BG394" s="34"/>
      <c r="BH394" s="32" t="str">
        <f t="shared" si="215"/>
        <v/>
      </c>
      <c r="BI394" s="34"/>
      <c r="BJ394" s="36" t="str">
        <f t="shared" si="216"/>
        <v/>
      </c>
      <c r="BK394" s="36" t="str">
        <f t="shared" si="217"/>
        <v/>
      </c>
      <c r="BL394" s="36" t="str">
        <f t="shared" si="218"/>
        <v/>
      </c>
      <c r="BM394" s="55"/>
      <c r="BN394" s="36" t="str">
        <f t="shared" si="219"/>
        <v/>
      </c>
      <c r="BO394" s="36" t="str">
        <f t="shared" si="220"/>
        <v/>
      </c>
      <c r="BP394" s="31"/>
      <c r="BQ394" s="38"/>
      <c r="BS394" s="120" t="e">
        <f t="shared" ca="1" si="191"/>
        <v>#REF!</v>
      </c>
      <c r="BT394" s="120" t="e">
        <f t="shared" ca="1" si="192"/>
        <v>#VALUE!</v>
      </c>
    </row>
    <row r="395" spans="1:72" s="10" customFormat="1" ht="25" customHeight="1" x14ac:dyDescent="0.2">
      <c r="A395" s="52" t="str">
        <f>IFERROR(IF(#REF!&lt;&gt;"",A394+1,""),"")</f>
        <v/>
      </c>
      <c r="B395" s="157" t="e">
        <f>CONCATENATE(#REF!,"-",#REF!,"--",F395,"---",#REF!)</f>
        <v>#REF!</v>
      </c>
      <c r="C395" s="157" t="e">
        <f t="shared" ca="1" si="190"/>
        <v>#VALUE!</v>
      </c>
      <c r="D395" s="29"/>
      <c r="E395" s="155" t="e">
        <f t="shared" si="193"/>
        <v>#VALUE!</v>
      </c>
      <c r="F395" s="155" t="e">
        <f t="shared" si="194"/>
        <v>#VALUE!</v>
      </c>
      <c r="G395" s="126"/>
      <c r="H395" s="151" t="e">
        <f ca="1">VLOOKUP(G395,CatProd!B:G,6,FALSE)</f>
        <v>#N/A</v>
      </c>
      <c r="I395" s="127"/>
      <c r="J395" s="175" t="e">
        <f ca="1">VLOOKUP(CONCATENATE(H395,"-",I395),CatProdSpec!H:I,2,FALSE)</f>
        <v>#N/A</v>
      </c>
      <c r="K395" s="51" t="str">
        <f ca="1">IFERROR(IF(OR(D395="",VLOOKUP(D395,CatCostInp!$E$2:$K$88,7,FALSE)=0),"",VLOOKUP(D395,CatCostInp!$E$2:$K$88,7,FALSE)),"")</f>
        <v/>
      </c>
      <c r="L395" s="30"/>
      <c r="M395" s="1" t="str">
        <f ca="1">IF(L395=Setup!$C$10,"Grant",IF(Pharmaceuticals!L395=Setup!$C$11,"Local",IF(Pharmaceuticals!L395=Setup!$C$12,"Other","")))</f>
        <v/>
      </c>
      <c r="N395" s="34"/>
      <c r="O395" s="148"/>
      <c r="P395" s="34"/>
      <c r="Q395" s="36" t="str">
        <f t="shared" si="195"/>
        <v/>
      </c>
      <c r="R395" s="34"/>
      <c r="S395" s="32" t="str">
        <f t="shared" si="196"/>
        <v/>
      </c>
      <c r="T395" s="34"/>
      <c r="U395" s="32" t="str">
        <f t="shared" si="197"/>
        <v/>
      </c>
      <c r="V395" s="34"/>
      <c r="W395" s="36" t="str">
        <f t="shared" si="198"/>
        <v/>
      </c>
      <c r="X395" s="36" t="str">
        <f t="shared" si="199"/>
        <v/>
      </c>
      <c r="Y395" s="36" t="str">
        <f t="shared" si="200"/>
        <v/>
      </c>
      <c r="Z395" s="55"/>
      <c r="AA395" s="37"/>
      <c r="AB395" s="148"/>
      <c r="AC395" s="34"/>
      <c r="AD395" s="32" t="str">
        <f t="shared" si="201"/>
        <v/>
      </c>
      <c r="AE395" s="34"/>
      <c r="AF395" s="32" t="str">
        <f t="shared" si="202"/>
        <v/>
      </c>
      <c r="AG395" s="34"/>
      <c r="AH395" s="32" t="str">
        <f t="shared" si="203"/>
        <v/>
      </c>
      <c r="AI395" s="34"/>
      <c r="AJ395" s="36" t="str">
        <f t="shared" si="204"/>
        <v/>
      </c>
      <c r="AK395" s="36" t="str">
        <f t="shared" si="205"/>
        <v/>
      </c>
      <c r="AL395" s="36" t="str">
        <f t="shared" si="206"/>
        <v/>
      </c>
      <c r="AM395" s="55"/>
      <c r="AN395" s="34"/>
      <c r="AO395" s="148"/>
      <c r="AP395" s="34"/>
      <c r="AQ395" s="32" t="str">
        <f t="shared" si="207"/>
        <v/>
      </c>
      <c r="AR395" s="34"/>
      <c r="AS395" s="32" t="str">
        <f t="shared" si="208"/>
        <v/>
      </c>
      <c r="AT395" s="34"/>
      <c r="AU395" s="32" t="str">
        <f t="shared" si="209"/>
        <v/>
      </c>
      <c r="AV395" s="34"/>
      <c r="AW395" s="36" t="str">
        <f t="shared" si="210"/>
        <v/>
      </c>
      <c r="AX395" s="36" t="str">
        <f t="shared" si="211"/>
        <v/>
      </c>
      <c r="AY395" s="36" t="str">
        <f t="shared" si="212"/>
        <v/>
      </c>
      <c r="AZ395" s="55"/>
      <c r="BA395" s="34"/>
      <c r="BB395" s="148"/>
      <c r="BC395" s="34"/>
      <c r="BD395" s="32" t="str">
        <f t="shared" si="213"/>
        <v/>
      </c>
      <c r="BE395" s="34"/>
      <c r="BF395" s="32" t="str">
        <f t="shared" si="214"/>
        <v/>
      </c>
      <c r="BG395" s="34"/>
      <c r="BH395" s="32" t="str">
        <f t="shared" si="215"/>
        <v/>
      </c>
      <c r="BI395" s="34"/>
      <c r="BJ395" s="36" t="str">
        <f t="shared" si="216"/>
        <v/>
      </c>
      <c r="BK395" s="36" t="str">
        <f t="shared" si="217"/>
        <v/>
      </c>
      <c r="BL395" s="36" t="str">
        <f t="shared" si="218"/>
        <v/>
      </c>
      <c r="BM395" s="55"/>
      <c r="BN395" s="36" t="str">
        <f t="shared" si="219"/>
        <v/>
      </c>
      <c r="BO395" s="36" t="str">
        <f t="shared" si="220"/>
        <v/>
      </c>
      <c r="BP395" s="31"/>
      <c r="BQ395" s="38"/>
      <c r="BS395" s="120" t="e">
        <f t="shared" ca="1" si="191"/>
        <v>#REF!</v>
      </c>
      <c r="BT395" s="120" t="e">
        <f t="shared" ca="1" si="192"/>
        <v>#VALUE!</v>
      </c>
    </row>
    <row r="396" spans="1:72" s="10" customFormat="1" ht="25" customHeight="1" x14ac:dyDescent="0.2">
      <c r="A396" s="52" t="str">
        <f>IFERROR(IF(#REF!&lt;&gt;"",A395+1,""),"")</f>
        <v/>
      </c>
      <c r="B396" s="157" t="e">
        <f>CONCATENATE(#REF!,"-",#REF!,"--",F396,"---",#REF!)</f>
        <v>#REF!</v>
      </c>
      <c r="C396" s="157" t="e">
        <f t="shared" ca="1" si="190"/>
        <v>#VALUE!</v>
      </c>
      <c r="D396" s="29"/>
      <c r="E396" s="155" t="e">
        <f t="shared" si="193"/>
        <v>#VALUE!</v>
      </c>
      <c r="F396" s="155" t="e">
        <f t="shared" si="194"/>
        <v>#VALUE!</v>
      </c>
      <c r="G396" s="126"/>
      <c r="H396" s="151" t="e">
        <f ca="1">VLOOKUP(G396,CatProd!B:G,6,FALSE)</f>
        <v>#N/A</v>
      </c>
      <c r="I396" s="127"/>
      <c r="J396" s="175" t="e">
        <f ca="1">VLOOKUP(CONCATENATE(H396,"-",I396),CatProdSpec!H:I,2,FALSE)</f>
        <v>#N/A</v>
      </c>
      <c r="K396" s="51" t="str">
        <f ca="1">IFERROR(IF(OR(D396="",VLOOKUP(D396,CatCostInp!$E$2:$K$88,7,FALSE)=0),"",VLOOKUP(D396,CatCostInp!$E$2:$K$88,7,FALSE)),"")</f>
        <v/>
      </c>
      <c r="L396" s="30"/>
      <c r="M396" s="1" t="str">
        <f ca="1">IF(L396=Setup!$C$10,"Grant",IF(Pharmaceuticals!L396=Setup!$C$11,"Local",IF(Pharmaceuticals!L396=Setup!$C$12,"Other","")))</f>
        <v/>
      </c>
      <c r="N396" s="34"/>
      <c r="O396" s="148"/>
      <c r="P396" s="34"/>
      <c r="Q396" s="36" t="str">
        <f t="shared" si="195"/>
        <v/>
      </c>
      <c r="R396" s="34"/>
      <c r="S396" s="32" t="str">
        <f t="shared" si="196"/>
        <v/>
      </c>
      <c r="T396" s="34"/>
      <c r="U396" s="32" t="str">
        <f t="shared" si="197"/>
        <v/>
      </c>
      <c r="V396" s="34"/>
      <c r="W396" s="36" t="str">
        <f t="shared" si="198"/>
        <v/>
      </c>
      <c r="X396" s="36" t="str">
        <f t="shared" si="199"/>
        <v/>
      </c>
      <c r="Y396" s="36" t="str">
        <f t="shared" si="200"/>
        <v/>
      </c>
      <c r="Z396" s="55"/>
      <c r="AA396" s="37"/>
      <c r="AB396" s="148"/>
      <c r="AC396" s="34"/>
      <c r="AD396" s="32" t="str">
        <f t="shared" si="201"/>
        <v/>
      </c>
      <c r="AE396" s="34"/>
      <c r="AF396" s="32" t="str">
        <f t="shared" si="202"/>
        <v/>
      </c>
      <c r="AG396" s="34"/>
      <c r="AH396" s="32" t="str">
        <f t="shared" si="203"/>
        <v/>
      </c>
      <c r="AI396" s="34"/>
      <c r="AJ396" s="36" t="str">
        <f t="shared" si="204"/>
        <v/>
      </c>
      <c r="AK396" s="36" t="str">
        <f t="shared" si="205"/>
        <v/>
      </c>
      <c r="AL396" s="36" t="str">
        <f t="shared" si="206"/>
        <v/>
      </c>
      <c r="AM396" s="55"/>
      <c r="AN396" s="34"/>
      <c r="AO396" s="148"/>
      <c r="AP396" s="34"/>
      <c r="AQ396" s="32" t="str">
        <f t="shared" si="207"/>
        <v/>
      </c>
      <c r="AR396" s="34"/>
      <c r="AS396" s="32" t="str">
        <f t="shared" si="208"/>
        <v/>
      </c>
      <c r="AT396" s="34"/>
      <c r="AU396" s="32" t="str">
        <f t="shared" si="209"/>
        <v/>
      </c>
      <c r="AV396" s="34"/>
      <c r="AW396" s="36" t="str">
        <f t="shared" si="210"/>
        <v/>
      </c>
      <c r="AX396" s="36" t="str">
        <f t="shared" si="211"/>
        <v/>
      </c>
      <c r="AY396" s="36" t="str">
        <f t="shared" si="212"/>
        <v/>
      </c>
      <c r="AZ396" s="55"/>
      <c r="BA396" s="34"/>
      <c r="BB396" s="148"/>
      <c r="BC396" s="34"/>
      <c r="BD396" s="32" t="str">
        <f t="shared" si="213"/>
        <v/>
      </c>
      <c r="BE396" s="34"/>
      <c r="BF396" s="32" t="str">
        <f t="shared" si="214"/>
        <v/>
      </c>
      <c r="BG396" s="34"/>
      <c r="BH396" s="32" t="str">
        <f t="shared" si="215"/>
        <v/>
      </c>
      <c r="BI396" s="34"/>
      <c r="BJ396" s="36" t="str">
        <f t="shared" si="216"/>
        <v/>
      </c>
      <c r="BK396" s="36" t="str">
        <f t="shared" si="217"/>
        <v/>
      </c>
      <c r="BL396" s="36" t="str">
        <f t="shared" si="218"/>
        <v/>
      </c>
      <c r="BM396" s="55"/>
      <c r="BN396" s="36" t="str">
        <f t="shared" si="219"/>
        <v/>
      </c>
      <c r="BO396" s="36" t="str">
        <f t="shared" si="220"/>
        <v/>
      </c>
      <c r="BP396" s="31"/>
      <c r="BQ396" s="38"/>
      <c r="BS396" s="120" t="e">
        <f t="shared" ca="1" si="191"/>
        <v>#REF!</v>
      </c>
      <c r="BT396" s="120" t="e">
        <f t="shared" ca="1" si="192"/>
        <v>#VALUE!</v>
      </c>
    </row>
    <row r="397" spans="1:72" s="10" customFormat="1" ht="25" customHeight="1" x14ac:dyDescent="0.2">
      <c r="A397" s="52" t="str">
        <f>IFERROR(IF(#REF!&lt;&gt;"",A396+1,""),"")</f>
        <v/>
      </c>
      <c r="B397" s="157" t="e">
        <f>CONCATENATE(#REF!,"-",#REF!,"--",F397,"---",#REF!)</f>
        <v>#REF!</v>
      </c>
      <c r="C397" s="157" t="e">
        <f t="shared" ca="1" si="190"/>
        <v>#VALUE!</v>
      </c>
      <c r="D397" s="29"/>
      <c r="E397" s="155" t="e">
        <f t="shared" si="193"/>
        <v>#VALUE!</v>
      </c>
      <c r="F397" s="155" t="e">
        <f t="shared" si="194"/>
        <v>#VALUE!</v>
      </c>
      <c r="G397" s="126"/>
      <c r="H397" s="151" t="e">
        <f ca="1">VLOOKUP(G397,CatProd!B:G,6,FALSE)</f>
        <v>#N/A</v>
      </c>
      <c r="I397" s="127"/>
      <c r="J397" s="175" t="e">
        <f ca="1">VLOOKUP(CONCATENATE(H397,"-",I397),CatProdSpec!H:I,2,FALSE)</f>
        <v>#N/A</v>
      </c>
      <c r="K397" s="51" t="str">
        <f ca="1">IFERROR(IF(OR(D397="",VLOOKUP(D397,CatCostInp!$E$2:$K$88,7,FALSE)=0),"",VLOOKUP(D397,CatCostInp!$E$2:$K$88,7,FALSE)),"")</f>
        <v/>
      </c>
      <c r="L397" s="30"/>
      <c r="M397" s="1" t="str">
        <f ca="1">IF(L397=Setup!$C$10,"Grant",IF(Pharmaceuticals!L397=Setup!$C$11,"Local",IF(Pharmaceuticals!L397=Setup!$C$12,"Other","")))</f>
        <v/>
      </c>
      <c r="N397" s="34"/>
      <c r="O397" s="148"/>
      <c r="P397" s="34"/>
      <c r="Q397" s="36" t="str">
        <f t="shared" si="195"/>
        <v/>
      </c>
      <c r="R397" s="34"/>
      <c r="S397" s="32" t="str">
        <f t="shared" si="196"/>
        <v/>
      </c>
      <c r="T397" s="34"/>
      <c r="U397" s="32" t="str">
        <f t="shared" si="197"/>
        <v/>
      </c>
      <c r="V397" s="34"/>
      <c r="W397" s="36" t="str">
        <f t="shared" si="198"/>
        <v/>
      </c>
      <c r="X397" s="36" t="str">
        <f t="shared" si="199"/>
        <v/>
      </c>
      <c r="Y397" s="36" t="str">
        <f t="shared" si="200"/>
        <v/>
      </c>
      <c r="Z397" s="55"/>
      <c r="AA397" s="37"/>
      <c r="AB397" s="148"/>
      <c r="AC397" s="34"/>
      <c r="AD397" s="32" t="str">
        <f t="shared" si="201"/>
        <v/>
      </c>
      <c r="AE397" s="34"/>
      <c r="AF397" s="32" t="str">
        <f t="shared" si="202"/>
        <v/>
      </c>
      <c r="AG397" s="34"/>
      <c r="AH397" s="32" t="str">
        <f t="shared" si="203"/>
        <v/>
      </c>
      <c r="AI397" s="34"/>
      <c r="AJ397" s="36" t="str">
        <f t="shared" si="204"/>
        <v/>
      </c>
      <c r="AK397" s="36" t="str">
        <f t="shared" si="205"/>
        <v/>
      </c>
      <c r="AL397" s="36" t="str">
        <f t="shared" si="206"/>
        <v/>
      </c>
      <c r="AM397" s="55"/>
      <c r="AN397" s="34"/>
      <c r="AO397" s="148"/>
      <c r="AP397" s="34"/>
      <c r="AQ397" s="32" t="str">
        <f t="shared" si="207"/>
        <v/>
      </c>
      <c r="AR397" s="34"/>
      <c r="AS397" s="32" t="str">
        <f t="shared" si="208"/>
        <v/>
      </c>
      <c r="AT397" s="34"/>
      <c r="AU397" s="32" t="str">
        <f t="shared" si="209"/>
        <v/>
      </c>
      <c r="AV397" s="34"/>
      <c r="AW397" s="36" t="str">
        <f t="shared" si="210"/>
        <v/>
      </c>
      <c r="AX397" s="36" t="str">
        <f t="shared" si="211"/>
        <v/>
      </c>
      <c r="AY397" s="36" t="str">
        <f t="shared" si="212"/>
        <v/>
      </c>
      <c r="AZ397" s="55"/>
      <c r="BA397" s="34"/>
      <c r="BB397" s="148"/>
      <c r="BC397" s="34"/>
      <c r="BD397" s="32" t="str">
        <f t="shared" si="213"/>
        <v/>
      </c>
      <c r="BE397" s="34"/>
      <c r="BF397" s="32" t="str">
        <f t="shared" si="214"/>
        <v/>
      </c>
      <c r="BG397" s="34"/>
      <c r="BH397" s="32" t="str">
        <f t="shared" si="215"/>
        <v/>
      </c>
      <c r="BI397" s="34"/>
      <c r="BJ397" s="36" t="str">
        <f t="shared" si="216"/>
        <v/>
      </c>
      <c r="BK397" s="36" t="str">
        <f t="shared" si="217"/>
        <v/>
      </c>
      <c r="BL397" s="36" t="str">
        <f t="shared" si="218"/>
        <v/>
      </c>
      <c r="BM397" s="55"/>
      <c r="BN397" s="36" t="str">
        <f t="shared" si="219"/>
        <v/>
      </c>
      <c r="BO397" s="36" t="str">
        <f t="shared" si="220"/>
        <v/>
      </c>
      <c r="BP397" s="31"/>
      <c r="BQ397" s="38"/>
      <c r="BS397" s="120" t="e">
        <f t="shared" ca="1" si="191"/>
        <v>#REF!</v>
      </c>
      <c r="BT397" s="120" t="e">
        <f t="shared" ca="1" si="192"/>
        <v>#VALUE!</v>
      </c>
    </row>
    <row r="398" spans="1:72" s="10" customFormat="1" ht="25" customHeight="1" x14ac:dyDescent="0.2">
      <c r="A398" s="52" t="str">
        <f>IFERROR(IF(#REF!&lt;&gt;"",A397+1,""),"")</f>
        <v/>
      </c>
      <c r="B398" s="157" t="e">
        <f>CONCATENATE(#REF!,"-",#REF!,"--",F398,"---",#REF!)</f>
        <v>#REF!</v>
      </c>
      <c r="C398" s="157" t="e">
        <f t="shared" ca="1" si="190"/>
        <v>#VALUE!</v>
      </c>
      <c r="D398" s="29"/>
      <c r="E398" s="155" t="e">
        <f t="shared" si="193"/>
        <v>#VALUE!</v>
      </c>
      <c r="F398" s="155" t="e">
        <f t="shared" si="194"/>
        <v>#VALUE!</v>
      </c>
      <c r="G398" s="126"/>
      <c r="H398" s="151" t="e">
        <f ca="1">VLOOKUP(G398,CatProd!B:G,6,FALSE)</f>
        <v>#N/A</v>
      </c>
      <c r="I398" s="127"/>
      <c r="J398" s="175" t="e">
        <f ca="1">VLOOKUP(CONCATENATE(H398,"-",I398),CatProdSpec!H:I,2,FALSE)</f>
        <v>#N/A</v>
      </c>
      <c r="K398" s="51" t="str">
        <f ca="1">IFERROR(IF(OR(D398="",VLOOKUP(D398,CatCostInp!$E$2:$K$88,7,FALSE)=0),"",VLOOKUP(D398,CatCostInp!$E$2:$K$88,7,FALSE)),"")</f>
        <v/>
      </c>
      <c r="L398" s="30"/>
      <c r="M398" s="1" t="str">
        <f ca="1">IF(L398=Setup!$C$10,"Grant",IF(Pharmaceuticals!L398=Setup!$C$11,"Local",IF(Pharmaceuticals!L398=Setup!$C$12,"Other","")))</f>
        <v/>
      </c>
      <c r="N398" s="34"/>
      <c r="O398" s="148"/>
      <c r="P398" s="34"/>
      <c r="Q398" s="36" t="str">
        <f t="shared" si="195"/>
        <v/>
      </c>
      <c r="R398" s="34"/>
      <c r="S398" s="32" t="str">
        <f t="shared" si="196"/>
        <v/>
      </c>
      <c r="T398" s="34"/>
      <c r="U398" s="32" t="str">
        <f t="shared" si="197"/>
        <v/>
      </c>
      <c r="V398" s="34"/>
      <c r="W398" s="36" t="str">
        <f t="shared" si="198"/>
        <v/>
      </c>
      <c r="X398" s="36" t="str">
        <f t="shared" si="199"/>
        <v/>
      </c>
      <c r="Y398" s="36" t="str">
        <f t="shared" si="200"/>
        <v/>
      </c>
      <c r="Z398" s="55"/>
      <c r="AA398" s="37"/>
      <c r="AB398" s="148"/>
      <c r="AC398" s="34"/>
      <c r="AD398" s="32" t="str">
        <f t="shared" si="201"/>
        <v/>
      </c>
      <c r="AE398" s="34"/>
      <c r="AF398" s="32" t="str">
        <f t="shared" si="202"/>
        <v/>
      </c>
      <c r="AG398" s="34"/>
      <c r="AH398" s="32" t="str">
        <f t="shared" si="203"/>
        <v/>
      </c>
      <c r="AI398" s="34"/>
      <c r="AJ398" s="36" t="str">
        <f t="shared" si="204"/>
        <v/>
      </c>
      <c r="AK398" s="36" t="str">
        <f t="shared" si="205"/>
        <v/>
      </c>
      <c r="AL398" s="36" t="str">
        <f t="shared" si="206"/>
        <v/>
      </c>
      <c r="AM398" s="55"/>
      <c r="AN398" s="34"/>
      <c r="AO398" s="148"/>
      <c r="AP398" s="34"/>
      <c r="AQ398" s="32" t="str">
        <f t="shared" si="207"/>
        <v/>
      </c>
      <c r="AR398" s="34"/>
      <c r="AS398" s="32" t="str">
        <f t="shared" si="208"/>
        <v/>
      </c>
      <c r="AT398" s="34"/>
      <c r="AU398" s="32" t="str">
        <f t="shared" si="209"/>
        <v/>
      </c>
      <c r="AV398" s="34"/>
      <c r="AW398" s="36" t="str">
        <f t="shared" si="210"/>
        <v/>
      </c>
      <c r="AX398" s="36" t="str">
        <f t="shared" si="211"/>
        <v/>
      </c>
      <c r="AY398" s="36" t="str">
        <f t="shared" si="212"/>
        <v/>
      </c>
      <c r="AZ398" s="55"/>
      <c r="BA398" s="34"/>
      <c r="BB398" s="148"/>
      <c r="BC398" s="34"/>
      <c r="BD398" s="32" t="str">
        <f t="shared" si="213"/>
        <v/>
      </c>
      <c r="BE398" s="34"/>
      <c r="BF398" s="32" t="str">
        <f t="shared" si="214"/>
        <v/>
      </c>
      <c r="BG398" s="34"/>
      <c r="BH398" s="32" t="str">
        <f t="shared" si="215"/>
        <v/>
      </c>
      <c r="BI398" s="34"/>
      <c r="BJ398" s="36" t="str">
        <f t="shared" si="216"/>
        <v/>
      </c>
      <c r="BK398" s="36" t="str">
        <f t="shared" si="217"/>
        <v/>
      </c>
      <c r="BL398" s="36" t="str">
        <f t="shared" si="218"/>
        <v/>
      </c>
      <c r="BM398" s="55"/>
      <c r="BN398" s="36" t="str">
        <f t="shared" si="219"/>
        <v/>
      </c>
      <c r="BO398" s="36" t="str">
        <f t="shared" si="220"/>
        <v/>
      </c>
      <c r="BP398" s="31"/>
      <c r="BQ398" s="38"/>
      <c r="BS398" s="120" t="e">
        <f t="shared" ca="1" si="191"/>
        <v>#REF!</v>
      </c>
      <c r="BT398" s="120" t="e">
        <f t="shared" ca="1" si="192"/>
        <v>#VALUE!</v>
      </c>
    </row>
    <row r="399" spans="1:72" s="10" customFormat="1" ht="25" customHeight="1" x14ac:dyDescent="0.2">
      <c r="A399" s="52" t="str">
        <f>IFERROR(IF(#REF!&lt;&gt;"",A398+1,""),"")</f>
        <v/>
      </c>
      <c r="B399" s="157" t="e">
        <f>CONCATENATE(#REF!,"-",#REF!,"--",F399,"---",#REF!)</f>
        <v>#REF!</v>
      </c>
      <c r="C399" s="157" t="e">
        <f t="shared" ca="1" si="190"/>
        <v>#VALUE!</v>
      </c>
      <c r="D399" s="29"/>
      <c r="E399" s="155" t="e">
        <f t="shared" si="193"/>
        <v>#VALUE!</v>
      </c>
      <c r="F399" s="155" t="e">
        <f t="shared" si="194"/>
        <v>#VALUE!</v>
      </c>
      <c r="G399" s="126"/>
      <c r="H399" s="151" t="e">
        <f ca="1">VLOOKUP(G399,CatProd!B:G,6,FALSE)</f>
        <v>#N/A</v>
      </c>
      <c r="I399" s="127"/>
      <c r="J399" s="175" t="e">
        <f ca="1">VLOOKUP(CONCATENATE(H399,"-",I399),CatProdSpec!H:I,2,FALSE)</f>
        <v>#N/A</v>
      </c>
      <c r="K399" s="51" t="str">
        <f ca="1">IFERROR(IF(OR(D399="",VLOOKUP(D399,CatCostInp!$E$2:$K$88,7,FALSE)=0),"",VLOOKUP(D399,CatCostInp!$E$2:$K$88,7,FALSE)),"")</f>
        <v/>
      </c>
      <c r="L399" s="30"/>
      <c r="M399" s="1" t="str">
        <f ca="1">IF(L399=Setup!$C$10,"Grant",IF(Pharmaceuticals!L399=Setup!$C$11,"Local",IF(Pharmaceuticals!L399=Setup!$C$12,"Other","")))</f>
        <v/>
      </c>
      <c r="N399" s="34"/>
      <c r="O399" s="148"/>
      <c r="P399" s="34"/>
      <c r="Q399" s="36" t="str">
        <f t="shared" si="195"/>
        <v/>
      </c>
      <c r="R399" s="34"/>
      <c r="S399" s="32" t="str">
        <f t="shared" si="196"/>
        <v/>
      </c>
      <c r="T399" s="34"/>
      <c r="U399" s="32" t="str">
        <f t="shared" si="197"/>
        <v/>
      </c>
      <c r="V399" s="34"/>
      <c r="W399" s="36" t="str">
        <f t="shared" si="198"/>
        <v/>
      </c>
      <c r="X399" s="36" t="str">
        <f t="shared" si="199"/>
        <v/>
      </c>
      <c r="Y399" s="36" t="str">
        <f t="shared" si="200"/>
        <v/>
      </c>
      <c r="Z399" s="55"/>
      <c r="AA399" s="37"/>
      <c r="AB399" s="148"/>
      <c r="AC399" s="34"/>
      <c r="AD399" s="32" t="str">
        <f t="shared" si="201"/>
        <v/>
      </c>
      <c r="AE399" s="34"/>
      <c r="AF399" s="32" t="str">
        <f t="shared" si="202"/>
        <v/>
      </c>
      <c r="AG399" s="34"/>
      <c r="AH399" s="32" t="str">
        <f t="shared" si="203"/>
        <v/>
      </c>
      <c r="AI399" s="34"/>
      <c r="AJ399" s="36" t="str">
        <f t="shared" si="204"/>
        <v/>
      </c>
      <c r="AK399" s="36" t="str">
        <f t="shared" si="205"/>
        <v/>
      </c>
      <c r="AL399" s="36" t="str">
        <f t="shared" si="206"/>
        <v/>
      </c>
      <c r="AM399" s="55"/>
      <c r="AN399" s="34"/>
      <c r="AO399" s="148"/>
      <c r="AP399" s="34"/>
      <c r="AQ399" s="32" t="str">
        <f t="shared" si="207"/>
        <v/>
      </c>
      <c r="AR399" s="34"/>
      <c r="AS399" s="32" t="str">
        <f t="shared" si="208"/>
        <v/>
      </c>
      <c r="AT399" s="34"/>
      <c r="AU399" s="32" t="str">
        <f t="shared" si="209"/>
        <v/>
      </c>
      <c r="AV399" s="34"/>
      <c r="AW399" s="36" t="str">
        <f t="shared" si="210"/>
        <v/>
      </c>
      <c r="AX399" s="36" t="str">
        <f t="shared" si="211"/>
        <v/>
      </c>
      <c r="AY399" s="36" t="str">
        <f t="shared" si="212"/>
        <v/>
      </c>
      <c r="AZ399" s="55"/>
      <c r="BA399" s="34"/>
      <c r="BB399" s="148"/>
      <c r="BC399" s="34"/>
      <c r="BD399" s="32" t="str">
        <f t="shared" si="213"/>
        <v/>
      </c>
      <c r="BE399" s="34"/>
      <c r="BF399" s="32" t="str">
        <f t="shared" si="214"/>
        <v/>
      </c>
      <c r="BG399" s="34"/>
      <c r="BH399" s="32" t="str">
        <f t="shared" si="215"/>
        <v/>
      </c>
      <c r="BI399" s="34"/>
      <c r="BJ399" s="36" t="str">
        <f t="shared" si="216"/>
        <v/>
      </c>
      <c r="BK399" s="36" t="str">
        <f t="shared" si="217"/>
        <v/>
      </c>
      <c r="BL399" s="36" t="str">
        <f t="shared" si="218"/>
        <v/>
      </c>
      <c r="BM399" s="55"/>
      <c r="BN399" s="36" t="str">
        <f t="shared" si="219"/>
        <v/>
      </c>
      <c r="BO399" s="36" t="str">
        <f t="shared" si="220"/>
        <v/>
      </c>
      <c r="BP399" s="31"/>
      <c r="BQ399" s="38"/>
      <c r="BS399" s="120" t="e">
        <f t="shared" ca="1" si="191"/>
        <v>#REF!</v>
      </c>
      <c r="BT399" s="120" t="e">
        <f t="shared" ca="1" si="192"/>
        <v>#VALUE!</v>
      </c>
    </row>
    <row r="400" spans="1:72" s="10" customFormat="1" ht="25" customHeight="1" x14ac:dyDescent="0.2">
      <c r="A400" s="52" t="str">
        <f>IFERROR(IF(#REF!&lt;&gt;"",A399+1,""),"")</f>
        <v/>
      </c>
      <c r="B400" s="157" t="e">
        <f>CONCATENATE(#REF!,"-",#REF!,"--",F400,"---",#REF!)</f>
        <v>#REF!</v>
      </c>
      <c r="C400" s="157" t="e">
        <f t="shared" ca="1" si="190"/>
        <v>#VALUE!</v>
      </c>
      <c r="D400" s="29"/>
      <c r="E400" s="155" t="e">
        <f t="shared" si="193"/>
        <v>#VALUE!</v>
      </c>
      <c r="F400" s="155" t="e">
        <f t="shared" si="194"/>
        <v>#VALUE!</v>
      </c>
      <c r="G400" s="126"/>
      <c r="H400" s="151" t="e">
        <f ca="1">VLOOKUP(G400,CatProd!B:G,6,FALSE)</f>
        <v>#N/A</v>
      </c>
      <c r="I400" s="127"/>
      <c r="J400" s="175" t="e">
        <f ca="1">VLOOKUP(CONCATENATE(H400,"-",I400),CatProdSpec!H:I,2,FALSE)</f>
        <v>#N/A</v>
      </c>
      <c r="K400" s="51" t="str">
        <f ca="1">IFERROR(IF(OR(D400="",VLOOKUP(D400,CatCostInp!$E$2:$K$88,7,FALSE)=0),"",VLOOKUP(D400,CatCostInp!$E$2:$K$88,7,FALSE)),"")</f>
        <v/>
      </c>
      <c r="L400" s="30"/>
      <c r="M400" s="1" t="str">
        <f ca="1">IF(L400=Setup!$C$10,"Grant",IF(Pharmaceuticals!L400=Setup!$C$11,"Local",IF(Pharmaceuticals!L400=Setup!$C$12,"Other","")))</f>
        <v/>
      </c>
      <c r="N400" s="34"/>
      <c r="O400" s="148"/>
      <c r="P400" s="34"/>
      <c r="Q400" s="36" t="str">
        <f t="shared" si="195"/>
        <v/>
      </c>
      <c r="R400" s="34"/>
      <c r="S400" s="32" t="str">
        <f t="shared" si="196"/>
        <v/>
      </c>
      <c r="T400" s="34"/>
      <c r="U400" s="32" t="str">
        <f t="shared" si="197"/>
        <v/>
      </c>
      <c r="V400" s="34"/>
      <c r="W400" s="36" t="str">
        <f t="shared" si="198"/>
        <v/>
      </c>
      <c r="X400" s="36" t="str">
        <f t="shared" si="199"/>
        <v/>
      </c>
      <c r="Y400" s="36" t="str">
        <f t="shared" si="200"/>
        <v/>
      </c>
      <c r="Z400" s="55"/>
      <c r="AA400" s="37"/>
      <c r="AB400" s="148"/>
      <c r="AC400" s="34"/>
      <c r="AD400" s="32" t="str">
        <f t="shared" si="201"/>
        <v/>
      </c>
      <c r="AE400" s="34"/>
      <c r="AF400" s="32" t="str">
        <f t="shared" si="202"/>
        <v/>
      </c>
      <c r="AG400" s="34"/>
      <c r="AH400" s="32" t="str">
        <f t="shared" si="203"/>
        <v/>
      </c>
      <c r="AI400" s="34"/>
      <c r="AJ400" s="36" t="str">
        <f t="shared" si="204"/>
        <v/>
      </c>
      <c r="AK400" s="36" t="str">
        <f t="shared" si="205"/>
        <v/>
      </c>
      <c r="AL400" s="36" t="str">
        <f t="shared" si="206"/>
        <v/>
      </c>
      <c r="AM400" s="55"/>
      <c r="AN400" s="34"/>
      <c r="AO400" s="148"/>
      <c r="AP400" s="34"/>
      <c r="AQ400" s="32" t="str">
        <f t="shared" si="207"/>
        <v/>
      </c>
      <c r="AR400" s="34"/>
      <c r="AS400" s="32" t="str">
        <f t="shared" si="208"/>
        <v/>
      </c>
      <c r="AT400" s="34"/>
      <c r="AU400" s="32" t="str">
        <f t="shared" si="209"/>
        <v/>
      </c>
      <c r="AV400" s="34"/>
      <c r="AW400" s="36" t="str">
        <f t="shared" si="210"/>
        <v/>
      </c>
      <c r="AX400" s="36" t="str">
        <f t="shared" si="211"/>
        <v/>
      </c>
      <c r="AY400" s="36" t="str">
        <f t="shared" si="212"/>
        <v/>
      </c>
      <c r="AZ400" s="55"/>
      <c r="BA400" s="34"/>
      <c r="BB400" s="148"/>
      <c r="BC400" s="34"/>
      <c r="BD400" s="32" t="str">
        <f t="shared" si="213"/>
        <v/>
      </c>
      <c r="BE400" s="34"/>
      <c r="BF400" s="32" t="str">
        <f t="shared" si="214"/>
        <v/>
      </c>
      <c r="BG400" s="34"/>
      <c r="BH400" s="32" t="str">
        <f t="shared" si="215"/>
        <v/>
      </c>
      <c r="BI400" s="34"/>
      <c r="BJ400" s="36" t="str">
        <f t="shared" si="216"/>
        <v/>
      </c>
      <c r="BK400" s="36" t="str">
        <f t="shared" si="217"/>
        <v/>
      </c>
      <c r="BL400" s="36" t="str">
        <f t="shared" si="218"/>
        <v/>
      </c>
      <c r="BM400" s="55"/>
      <c r="BN400" s="36" t="str">
        <f t="shared" si="219"/>
        <v/>
      </c>
      <c r="BO400" s="36" t="str">
        <f t="shared" si="220"/>
        <v/>
      </c>
      <c r="BP400" s="31"/>
      <c r="BQ400" s="38"/>
      <c r="BS400" s="120" t="e">
        <f t="shared" ca="1" si="191"/>
        <v>#REF!</v>
      </c>
      <c r="BT400" s="120" t="e">
        <f t="shared" ca="1" si="192"/>
        <v>#VALUE!</v>
      </c>
    </row>
    <row r="401" spans="1:72" s="10" customFormat="1" ht="25" customHeight="1" x14ac:dyDescent="0.2">
      <c r="A401" s="52" t="str">
        <f>IFERROR(IF(#REF!&lt;&gt;"",A400+1,""),"")</f>
        <v/>
      </c>
      <c r="B401" s="157" t="e">
        <f>CONCATENATE(#REF!,"-",#REF!,"--",F401,"---",#REF!)</f>
        <v>#REF!</v>
      </c>
      <c r="C401" s="157" t="e">
        <f t="shared" ca="1" si="190"/>
        <v>#VALUE!</v>
      </c>
      <c r="D401" s="29"/>
      <c r="E401" s="155" t="e">
        <f t="shared" si="193"/>
        <v>#VALUE!</v>
      </c>
      <c r="F401" s="155" t="e">
        <f t="shared" si="194"/>
        <v>#VALUE!</v>
      </c>
      <c r="G401" s="126"/>
      <c r="H401" s="151" t="e">
        <f ca="1">VLOOKUP(G401,CatProd!B:G,6,FALSE)</f>
        <v>#N/A</v>
      </c>
      <c r="I401" s="127"/>
      <c r="J401" s="175" t="e">
        <f ca="1">VLOOKUP(CONCATENATE(H401,"-",I401),CatProdSpec!H:I,2,FALSE)</f>
        <v>#N/A</v>
      </c>
      <c r="K401" s="51" t="str">
        <f ca="1">IFERROR(IF(OR(D401="",VLOOKUP(D401,CatCostInp!$E$2:$K$88,7,FALSE)=0),"",VLOOKUP(D401,CatCostInp!$E$2:$K$88,7,FALSE)),"")</f>
        <v/>
      </c>
      <c r="L401" s="30"/>
      <c r="M401" s="1" t="str">
        <f ca="1">IF(L401=Setup!$C$10,"Grant",IF(Pharmaceuticals!L401=Setup!$C$11,"Local",IF(Pharmaceuticals!L401=Setup!$C$12,"Other","")))</f>
        <v/>
      </c>
      <c r="N401" s="34"/>
      <c r="O401" s="148"/>
      <c r="P401" s="34"/>
      <c r="Q401" s="36" t="str">
        <f t="shared" si="195"/>
        <v/>
      </c>
      <c r="R401" s="34"/>
      <c r="S401" s="32" t="str">
        <f t="shared" si="196"/>
        <v/>
      </c>
      <c r="T401" s="34"/>
      <c r="U401" s="32" t="str">
        <f t="shared" si="197"/>
        <v/>
      </c>
      <c r="V401" s="34"/>
      <c r="W401" s="36" t="str">
        <f t="shared" si="198"/>
        <v/>
      </c>
      <c r="X401" s="36" t="str">
        <f t="shared" si="199"/>
        <v/>
      </c>
      <c r="Y401" s="36" t="str">
        <f t="shared" si="200"/>
        <v/>
      </c>
      <c r="Z401" s="55"/>
      <c r="AA401" s="37"/>
      <c r="AB401" s="148"/>
      <c r="AC401" s="34"/>
      <c r="AD401" s="32" t="str">
        <f t="shared" si="201"/>
        <v/>
      </c>
      <c r="AE401" s="34"/>
      <c r="AF401" s="32" t="str">
        <f t="shared" si="202"/>
        <v/>
      </c>
      <c r="AG401" s="34"/>
      <c r="AH401" s="32" t="str">
        <f t="shared" si="203"/>
        <v/>
      </c>
      <c r="AI401" s="34"/>
      <c r="AJ401" s="36" t="str">
        <f t="shared" si="204"/>
        <v/>
      </c>
      <c r="AK401" s="36" t="str">
        <f t="shared" si="205"/>
        <v/>
      </c>
      <c r="AL401" s="36" t="str">
        <f t="shared" si="206"/>
        <v/>
      </c>
      <c r="AM401" s="55"/>
      <c r="AN401" s="34"/>
      <c r="AO401" s="148"/>
      <c r="AP401" s="34"/>
      <c r="AQ401" s="32" t="str">
        <f t="shared" si="207"/>
        <v/>
      </c>
      <c r="AR401" s="34"/>
      <c r="AS401" s="32" t="str">
        <f t="shared" si="208"/>
        <v/>
      </c>
      <c r="AT401" s="34"/>
      <c r="AU401" s="32" t="str">
        <f t="shared" si="209"/>
        <v/>
      </c>
      <c r="AV401" s="34"/>
      <c r="AW401" s="36" t="str">
        <f t="shared" si="210"/>
        <v/>
      </c>
      <c r="AX401" s="36" t="str">
        <f t="shared" si="211"/>
        <v/>
      </c>
      <c r="AY401" s="36" t="str">
        <f t="shared" si="212"/>
        <v/>
      </c>
      <c r="AZ401" s="55"/>
      <c r="BA401" s="34"/>
      <c r="BB401" s="148"/>
      <c r="BC401" s="34"/>
      <c r="BD401" s="32" t="str">
        <f t="shared" si="213"/>
        <v/>
      </c>
      <c r="BE401" s="34"/>
      <c r="BF401" s="32" t="str">
        <f t="shared" si="214"/>
        <v/>
      </c>
      <c r="BG401" s="34"/>
      <c r="BH401" s="32" t="str">
        <f t="shared" si="215"/>
        <v/>
      </c>
      <c r="BI401" s="34"/>
      <c r="BJ401" s="36" t="str">
        <f t="shared" si="216"/>
        <v/>
      </c>
      <c r="BK401" s="36" t="str">
        <f t="shared" si="217"/>
        <v/>
      </c>
      <c r="BL401" s="36" t="str">
        <f t="shared" si="218"/>
        <v/>
      </c>
      <c r="BM401" s="55"/>
      <c r="BN401" s="36" t="str">
        <f t="shared" si="219"/>
        <v/>
      </c>
      <c r="BO401" s="36" t="str">
        <f t="shared" si="220"/>
        <v/>
      </c>
      <c r="BP401" s="31"/>
      <c r="BQ401" s="38"/>
      <c r="BS401" s="120" t="e">
        <f t="shared" ca="1" si="191"/>
        <v>#REF!</v>
      </c>
      <c r="BT401" s="120" t="e">
        <f t="shared" ca="1" si="192"/>
        <v>#VALUE!</v>
      </c>
    </row>
    <row r="402" spans="1:72" s="10" customFormat="1" ht="25" customHeight="1" x14ac:dyDescent="0.2">
      <c r="A402" s="52" t="str">
        <f>IFERROR(IF(#REF!&lt;&gt;"",A401+1,""),"")</f>
        <v/>
      </c>
      <c r="B402" s="157" t="e">
        <f>CONCATENATE(#REF!,"-",#REF!,"--",F402,"---",#REF!)</f>
        <v>#REF!</v>
      </c>
      <c r="C402" s="157" t="e">
        <f t="shared" ca="1" si="190"/>
        <v>#VALUE!</v>
      </c>
      <c r="D402" s="29"/>
      <c r="E402" s="155" t="e">
        <f t="shared" si="193"/>
        <v>#VALUE!</v>
      </c>
      <c r="F402" s="155" t="e">
        <f t="shared" si="194"/>
        <v>#VALUE!</v>
      </c>
      <c r="G402" s="126"/>
      <c r="H402" s="151" t="e">
        <f ca="1">VLOOKUP(G402,CatProd!B:G,6,FALSE)</f>
        <v>#N/A</v>
      </c>
      <c r="I402" s="127"/>
      <c r="J402" s="175" t="e">
        <f ca="1">VLOOKUP(CONCATENATE(H402,"-",I402),CatProdSpec!H:I,2,FALSE)</f>
        <v>#N/A</v>
      </c>
      <c r="K402" s="51" t="str">
        <f ca="1">IFERROR(IF(OR(D402="",VLOOKUP(D402,CatCostInp!$E$2:$K$88,7,FALSE)=0),"",VLOOKUP(D402,CatCostInp!$E$2:$K$88,7,FALSE)),"")</f>
        <v/>
      </c>
      <c r="L402" s="30"/>
      <c r="M402" s="1" t="str">
        <f ca="1">IF(L402=Setup!$C$10,"Grant",IF(Pharmaceuticals!L402=Setup!$C$11,"Local",IF(Pharmaceuticals!L402=Setup!$C$12,"Other","")))</f>
        <v/>
      </c>
      <c r="N402" s="34"/>
      <c r="O402" s="148"/>
      <c r="P402" s="34"/>
      <c r="Q402" s="36" t="str">
        <f t="shared" si="195"/>
        <v/>
      </c>
      <c r="R402" s="34"/>
      <c r="S402" s="32" t="str">
        <f t="shared" si="196"/>
        <v/>
      </c>
      <c r="T402" s="34"/>
      <c r="U402" s="32" t="str">
        <f t="shared" si="197"/>
        <v/>
      </c>
      <c r="V402" s="34"/>
      <c r="W402" s="36" t="str">
        <f t="shared" si="198"/>
        <v/>
      </c>
      <c r="X402" s="36" t="str">
        <f t="shared" si="199"/>
        <v/>
      </c>
      <c r="Y402" s="36" t="str">
        <f t="shared" si="200"/>
        <v/>
      </c>
      <c r="Z402" s="55"/>
      <c r="AA402" s="37"/>
      <c r="AB402" s="148"/>
      <c r="AC402" s="34"/>
      <c r="AD402" s="32" t="str">
        <f t="shared" si="201"/>
        <v/>
      </c>
      <c r="AE402" s="34"/>
      <c r="AF402" s="32" t="str">
        <f t="shared" si="202"/>
        <v/>
      </c>
      <c r="AG402" s="34"/>
      <c r="AH402" s="32" t="str">
        <f t="shared" si="203"/>
        <v/>
      </c>
      <c r="AI402" s="34"/>
      <c r="AJ402" s="36" t="str">
        <f t="shared" si="204"/>
        <v/>
      </c>
      <c r="AK402" s="36" t="str">
        <f t="shared" si="205"/>
        <v/>
      </c>
      <c r="AL402" s="36" t="str">
        <f t="shared" si="206"/>
        <v/>
      </c>
      <c r="AM402" s="55"/>
      <c r="AN402" s="34"/>
      <c r="AO402" s="148"/>
      <c r="AP402" s="34"/>
      <c r="AQ402" s="32" t="str">
        <f t="shared" si="207"/>
        <v/>
      </c>
      <c r="AR402" s="34"/>
      <c r="AS402" s="32" t="str">
        <f t="shared" si="208"/>
        <v/>
      </c>
      <c r="AT402" s="34"/>
      <c r="AU402" s="32" t="str">
        <f t="shared" si="209"/>
        <v/>
      </c>
      <c r="AV402" s="34"/>
      <c r="AW402" s="36" t="str">
        <f t="shared" si="210"/>
        <v/>
      </c>
      <c r="AX402" s="36" t="str">
        <f t="shared" si="211"/>
        <v/>
      </c>
      <c r="AY402" s="36" t="str">
        <f t="shared" si="212"/>
        <v/>
      </c>
      <c r="AZ402" s="55"/>
      <c r="BA402" s="34"/>
      <c r="BB402" s="148"/>
      <c r="BC402" s="34"/>
      <c r="BD402" s="32" t="str">
        <f t="shared" si="213"/>
        <v/>
      </c>
      <c r="BE402" s="34"/>
      <c r="BF402" s="32" t="str">
        <f t="shared" si="214"/>
        <v/>
      </c>
      <c r="BG402" s="34"/>
      <c r="BH402" s="32" t="str">
        <f t="shared" si="215"/>
        <v/>
      </c>
      <c r="BI402" s="34"/>
      <c r="BJ402" s="36" t="str">
        <f t="shared" si="216"/>
        <v/>
      </c>
      <c r="BK402" s="36" t="str">
        <f t="shared" si="217"/>
        <v/>
      </c>
      <c r="BL402" s="36" t="str">
        <f t="shared" si="218"/>
        <v/>
      </c>
      <c r="BM402" s="55"/>
      <c r="BN402" s="36" t="str">
        <f t="shared" si="219"/>
        <v/>
      </c>
      <c r="BO402" s="36" t="str">
        <f t="shared" si="220"/>
        <v/>
      </c>
      <c r="BP402" s="31"/>
      <c r="BQ402" s="38"/>
      <c r="BS402" s="120" t="e">
        <f t="shared" ca="1" si="191"/>
        <v>#REF!</v>
      </c>
      <c r="BT402" s="120" t="e">
        <f t="shared" ca="1" si="192"/>
        <v>#VALUE!</v>
      </c>
    </row>
    <row r="403" spans="1:72" s="10" customFormat="1" ht="25" customHeight="1" x14ac:dyDescent="0.2">
      <c r="A403" s="52" t="str">
        <f>IFERROR(IF(#REF!&lt;&gt;"",A402+1,""),"")</f>
        <v/>
      </c>
      <c r="B403" s="157" t="e">
        <f>CONCATENATE(#REF!,"-",#REF!,"--",F403,"---",#REF!)</f>
        <v>#REF!</v>
      </c>
      <c r="C403" s="157" t="e">
        <f t="shared" ca="1" si="190"/>
        <v>#VALUE!</v>
      </c>
      <c r="D403" s="29"/>
      <c r="E403" s="155" t="e">
        <f t="shared" si="193"/>
        <v>#VALUE!</v>
      </c>
      <c r="F403" s="155" t="e">
        <f t="shared" si="194"/>
        <v>#VALUE!</v>
      </c>
      <c r="G403" s="126"/>
      <c r="H403" s="151" t="e">
        <f ca="1">VLOOKUP(G403,CatProd!B:G,6,FALSE)</f>
        <v>#N/A</v>
      </c>
      <c r="I403" s="127"/>
      <c r="J403" s="175" t="e">
        <f ca="1">VLOOKUP(CONCATENATE(H403,"-",I403),CatProdSpec!H:I,2,FALSE)</f>
        <v>#N/A</v>
      </c>
      <c r="K403" s="51" t="str">
        <f ca="1">IFERROR(IF(OR(D403="",VLOOKUP(D403,CatCostInp!$E$2:$K$88,7,FALSE)=0),"",VLOOKUP(D403,CatCostInp!$E$2:$K$88,7,FALSE)),"")</f>
        <v/>
      </c>
      <c r="L403" s="30"/>
      <c r="M403" s="1" t="str">
        <f ca="1">IF(L403=Setup!$C$10,"Grant",IF(Pharmaceuticals!L403=Setup!$C$11,"Local",IF(Pharmaceuticals!L403=Setup!$C$12,"Other","")))</f>
        <v/>
      </c>
      <c r="N403" s="34"/>
      <c r="O403" s="148"/>
      <c r="P403" s="34"/>
      <c r="Q403" s="36" t="str">
        <f t="shared" si="195"/>
        <v/>
      </c>
      <c r="R403" s="34"/>
      <c r="S403" s="32" t="str">
        <f t="shared" si="196"/>
        <v/>
      </c>
      <c r="T403" s="34"/>
      <c r="U403" s="32" t="str">
        <f t="shared" si="197"/>
        <v/>
      </c>
      <c r="V403" s="34"/>
      <c r="W403" s="36" t="str">
        <f t="shared" si="198"/>
        <v/>
      </c>
      <c r="X403" s="36" t="str">
        <f t="shared" si="199"/>
        <v/>
      </c>
      <c r="Y403" s="36" t="str">
        <f t="shared" si="200"/>
        <v/>
      </c>
      <c r="Z403" s="55"/>
      <c r="AA403" s="37"/>
      <c r="AB403" s="148"/>
      <c r="AC403" s="34"/>
      <c r="AD403" s="32" t="str">
        <f t="shared" si="201"/>
        <v/>
      </c>
      <c r="AE403" s="34"/>
      <c r="AF403" s="32" t="str">
        <f t="shared" si="202"/>
        <v/>
      </c>
      <c r="AG403" s="34"/>
      <c r="AH403" s="32" t="str">
        <f t="shared" si="203"/>
        <v/>
      </c>
      <c r="AI403" s="34"/>
      <c r="AJ403" s="36" t="str">
        <f t="shared" si="204"/>
        <v/>
      </c>
      <c r="AK403" s="36" t="str">
        <f t="shared" si="205"/>
        <v/>
      </c>
      <c r="AL403" s="36" t="str">
        <f t="shared" si="206"/>
        <v/>
      </c>
      <c r="AM403" s="55"/>
      <c r="AN403" s="34"/>
      <c r="AO403" s="148"/>
      <c r="AP403" s="34"/>
      <c r="AQ403" s="32" t="str">
        <f t="shared" si="207"/>
        <v/>
      </c>
      <c r="AR403" s="34"/>
      <c r="AS403" s="32" t="str">
        <f t="shared" si="208"/>
        <v/>
      </c>
      <c r="AT403" s="34"/>
      <c r="AU403" s="32" t="str">
        <f t="shared" si="209"/>
        <v/>
      </c>
      <c r="AV403" s="34"/>
      <c r="AW403" s="36" t="str">
        <f t="shared" si="210"/>
        <v/>
      </c>
      <c r="AX403" s="36" t="str">
        <f t="shared" si="211"/>
        <v/>
      </c>
      <c r="AY403" s="36" t="str">
        <f t="shared" si="212"/>
        <v/>
      </c>
      <c r="AZ403" s="55"/>
      <c r="BA403" s="34"/>
      <c r="BB403" s="148"/>
      <c r="BC403" s="34"/>
      <c r="BD403" s="32" t="str">
        <f t="shared" si="213"/>
        <v/>
      </c>
      <c r="BE403" s="34"/>
      <c r="BF403" s="32" t="str">
        <f t="shared" si="214"/>
        <v/>
      </c>
      <c r="BG403" s="34"/>
      <c r="BH403" s="32" t="str">
        <f t="shared" si="215"/>
        <v/>
      </c>
      <c r="BI403" s="34"/>
      <c r="BJ403" s="36" t="str">
        <f t="shared" si="216"/>
        <v/>
      </c>
      <c r="BK403" s="36" t="str">
        <f t="shared" si="217"/>
        <v/>
      </c>
      <c r="BL403" s="36" t="str">
        <f t="shared" si="218"/>
        <v/>
      </c>
      <c r="BM403" s="55"/>
      <c r="BN403" s="36" t="str">
        <f t="shared" si="219"/>
        <v/>
      </c>
      <c r="BO403" s="36" t="str">
        <f t="shared" si="220"/>
        <v/>
      </c>
      <c r="BP403" s="31"/>
      <c r="BQ403" s="38"/>
      <c r="BS403" s="120" t="e">
        <f t="shared" ca="1" si="191"/>
        <v>#REF!</v>
      </c>
      <c r="BT403" s="120" t="e">
        <f t="shared" ca="1" si="192"/>
        <v>#VALUE!</v>
      </c>
    </row>
    <row r="404" spans="1:72" s="10" customFormat="1" ht="25" customHeight="1" x14ac:dyDescent="0.2">
      <c r="A404" s="52" t="str">
        <f>IFERROR(IF(#REF!&lt;&gt;"",A403+1,""),"")</f>
        <v/>
      </c>
      <c r="B404" s="157" t="e">
        <f>CONCATENATE(#REF!,"-",#REF!,"--",F404,"---",#REF!)</f>
        <v>#REF!</v>
      </c>
      <c r="C404" s="157" t="e">
        <f t="shared" ca="1" si="190"/>
        <v>#VALUE!</v>
      </c>
      <c r="D404" s="29"/>
      <c r="E404" s="155" t="e">
        <f t="shared" si="193"/>
        <v>#VALUE!</v>
      </c>
      <c r="F404" s="155" t="e">
        <f t="shared" si="194"/>
        <v>#VALUE!</v>
      </c>
      <c r="G404" s="126"/>
      <c r="H404" s="151" t="e">
        <f ca="1">VLOOKUP(G404,CatProd!B:G,6,FALSE)</f>
        <v>#N/A</v>
      </c>
      <c r="I404" s="127"/>
      <c r="J404" s="175" t="e">
        <f ca="1">VLOOKUP(CONCATENATE(H404,"-",I404),CatProdSpec!H:I,2,FALSE)</f>
        <v>#N/A</v>
      </c>
      <c r="K404" s="51" t="str">
        <f ca="1">IFERROR(IF(OR(D404="",VLOOKUP(D404,CatCostInp!$E$2:$K$88,7,FALSE)=0),"",VLOOKUP(D404,CatCostInp!$E$2:$K$88,7,FALSE)),"")</f>
        <v/>
      </c>
      <c r="L404" s="30"/>
      <c r="M404" s="1" t="str">
        <f ca="1">IF(L404=Setup!$C$10,"Grant",IF(Pharmaceuticals!L404=Setup!$C$11,"Local",IF(Pharmaceuticals!L404=Setup!$C$12,"Other","")))</f>
        <v/>
      </c>
      <c r="N404" s="34"/>
      <c r="O404" s="148"/>
      <c r="P404" s="34"/>
      <c r="Q404" s="36" t="str">
        <f t="shared" si="195"/>
        <v/>
      </c>
      <c r="R404" s="34"/>
      <c r="S404" s="32" t="str">
        <f t="shared" si="196"/>
        <v/>
      </c>
      <c r="T404" s="34"/>
      <c r="U404" s="32" t="str">
        <f t="shared" si="197"/>
        <v/>
      </c>
      <c r="V404" s="34"/>
      <c r="W404" s="36" t="str">
        <f t="shared" si="198"/>
        <v/>
      </c>
      <c r="X404" s="36" t="str">
        <f t="shared" si="199"/>
        <v/>
      </c>
      <c r="Y404" s="36" t="str">
        <f t="shared" si="200"/>
        <v/>
      </c>
      <c r="Z404" s="55"/>
      <c r="AA404" s="37"/>
      <c r="AB404" s="148"/>
      <c r="AC404" s="34"/>
      <c r="AD404" s="32" t="str">
        <f t="shared" si="201"/>
        <v/>
      </c>
      <c r="AE404" s="34"/>
      <c r="AF404" s="32" t="str">
        <f t="shared" si="202"/>
        <v/>
      </c>
      <c r="AG404" s="34"/>
      <c r="AH404" s="32" t="str">
        <f t="shared" si="203"/>
        <v/>
      </c>
      <c r="AI404" s="34"/>
      <c r="AJ404" s="36" t="str">
        <f t="shared" si="204"/>
        <v/>
      </c>
      <c r="AK404" s="36" t="str">
        <f t="shared" si="205"/>
        <v/>
      </c>
      <c r="AL404" s="36" t="str">
        <f t="shared" si="206"/>
        <v/>
      </c>
      <c r="AM404" s="55"/>
      <c r="AN404" s="34"/>
      <c r="AO404" s="148"/>
      <c r="AP404" s="34"/>
      <c r="AQ404" s="32" t="str">
        <f t="shared" si="207"/>
        <v/>
      </c>
      <c r="AR404" s="34"/>
      <c r="AS404" s="32" t="str">
        <f t="shared" si="208"/>
        <v/>
      </c>
      <c r="AT404" s="34"/>
      <c r="AU404" s="32" t="str">
        <f t="shared" si="209"/>
        <v/>
      </c>
      <c r="AV404" s="34"/>
      <c r="AW404" s="36" t="str">
        <f t="shared" si="210"/>
        <v/>
      </c>
      <c r="AX404" s="36" t="str">
        <f t="shared" si="211"/>
        <v/>
      </c>
      <c r="AY404" s="36" t="str">
        <f t="shared" si="212"/>
        <v/>
      </c>
      <c r="AZ404" s="55"/>
      <c r="BA404" s="34"/>
      <c r="BB404" s="148"/>
      <c r="BC404" s="34"/>
      <c r="BD404" s="32" t="str">
        <f t="shared" si="213"/>
        <v/>
      </c>
      <c r="BE404" s="34"/>
      <c r="BF404" s="32" t="str">
        <f t="shared" si="214"/>
        <v/>
      </c>
      <c r="BG404" s="34"/>
      <c r="BH404" s="32" t="str">
        <f t="shared" si="215"/>
        <v/>
      </c>
      <c r="BI404" s="34"/>
      <c r="BJ404" s="36" t="str">
        <f t="shared" si="216"/>
        <v/>
      </c>
      <c r="BK404" s="36" t="str">
        <f t="shared" si="217"/>
        <v/>
      </c>
      <c r="BL404" s="36" t="str">
        <f t="shared" si="218"/>
        <v/>
      </c>
      <c r="BM404" s="55"/>
      <c r="BN404" s="36" t="str">
        <f t="shared" si="219"/>
        <v/>
      </c>
      <c r="BO404" s="36" t="str">
        <f t="shared" si="220"/>
        <v/>
      </c>
      <c r="BP404" s="31"/>
      <c r="BQ404" s="38"/>
      <c r="BS404" s="120" t="e">
        <f t="shared" ca="1" si="191"/>
        <v>#REF!</v>
      </c>
      <c r="BT404" s="120" t="e">
        <f t="shared" ca="1" si="192"/>
        <v>#VALUE!</v>
      </c>
    </row>
    <row r="405" spans="1:72" s="10" customFormat="1" ht="25" customHeight="1" x14ac:dyDescent="0.2">
      <c r="A405" s="52" t="str">
        <f>IFERROR(IF(#REF!&lt;&gt;"",A404+1,""),"")</f>
        <v/>
      </c>
      <c r="B405" s="157" t="e">
        <f>CONCATENATE(#REF!,"-",#REF!,"--",F405,"---",#REF!)</f>
        <v>#REF!</v>
      </c>
      <c r="C405" s="157" t="e">
        <f t="shared" ca="1" si="190"/>
        <v>#VALUE!</v>
      </c>
      <c r="D405" s="29"/>
      <c r="E405" s="155" t="e">
        <f t="shared" si="193"/>
        <v>#VALUE!</v>
      </c>
      <c r="F405" s="155" t="e">
        <f t="shared" si="194"/>
        <v>#VALUE!</v>
      </c>
      <c r="G405" s="126"/>
      <c r="H405" s="151" t="e">
        <f ca="1">VLOOKUP(G405,CatProd!B:G,6,FALSE)</f>
        <v>#N/A</v>
      </c>
      <c r="I405" s="127"/>
      <c r="J405" s="175" t="e">
        <f ca="1">VLOOKUP(CONCATENATE(H405,"-",I405),CatProdSpec!H:I,2,FALSE)</f>
        <v>#N/A</v>
      </c>
      <c r="K405" s="51" t="str">
        <f ca="1">IFERROR(IF(OR(D405="",VLOOKUP(D405,CatCostInp!$E$2:$K$88,7,FALSE)=0),"",VLOOKUP(D405,CatCostInp!$E$2:$K$88,7,FALSE)),"")</f>
        <v/>
      </c>
      <c r="L405" s="30"/>
      <c r="M405" s="1" t="str">
        <f ca="1">IF(L405=Setup!$C$10,"Grant",IF(Pharmaceuticals!L405=Setup!$C$11,"Local",IF(Pharmaceuticals!L405=Setup!$C$12,"Other","")))</f>
        <v/>
      </c>
      <c r="N405" s="34"/>
      <c r="O405" s="148"/>
      <c r="P405" s="34"/>
      <c r="Q405" s="36" t="str">
        <f t="shared" si="195"/>
        <v/>
      </c>
      <c r="R405" s="34"/>
      <c r="S405" s="32" t="str">
        <f t="shared" si="196"/>
        <v/>
      </c>
      <c r="T405" s="34"/>
      <c r="U405" s="32" t="str">
        <f t="shared" si="197"/>
        <v/>
      </c>
      <c r="V405" s="34"/>
      <c r="W405" s="36" t="str">
        <f t="shared" si="198"/>
        <v/>
      </c>
      <c r="X405" s="36" t="str">
        <f t="shared" si="199"/>
        <v/>
      </c>
      <c r="Y405" s="36" t="str">
        <f t="shared" si="200"/>
        <v/>
      </c>
      <c r="Z405" s="55"/>
      <c r="AA405" s="37"/>
      <c r="AB405" s="148"/>
      <c r="AC405" s="34"/>
      <c r="AD405" s="32" t="str">
        <f t="shared" si="201"/>
        <v/>
      </c>
      <c r="AE405" s="34"/>
      <c r="AF405" s="32" t="str">
        <f t="shared" si="202"/>
        <v/>
      </c>
      <c r="AG405" s="34"/>
      <c r="AH405" s="32" t="str">
        <f t="shared" si="203"/>
        <v/>
      </c>
      <c r="AI405" s="34"/>
      <c r="AJ405" s="36" t="str">
        <f t="shared" si="204"/>
        <v/>
      </c>
      <c r="AK405" s="36" t="str">
        <f t="shared" si="205"/>
        <v/>
      </c>
      <c r="AL405" s="36" t="str">
        <f t="shared" si="206"/>
        <v/>
      </c>
      <c r="AM405" s="55"/>
      <c r="AN405" s="34"/>
      <c r="AO405" s="148"/>
      <c r="AP405" s="34"/>
      <c r="AQ405" s="32" t="str">
        <f t="shared" si="207"/>
        <v/>
      </c>
      <c r="AR405" s="34"/>
      <c r="AS405" s="32" t="str">
        <f t="shared" si="208"/>
        <v/>
      </c>
      <c r="AT405" s="34"/>
      <c r="AU405" s="32" t="str">
        <f t="shared" si="209"/>
        <v/>
      </c>
      <c r="AV405" s="34"/>
      <c r="AW405" s="36" t="str">
        <f t="shared" si="210"/>
        <v/>
      </c>
      <c r="AX405" s="36" t="str">
        <f t="shared" si="211"/>
        <v/>
      </c>
      <c r="AY405" s="36" t="str">
        <f t="shared" si="212"/>
        <v/>
      </c>
      <c r="AZ405" s="55"/>
      <c r="BA405" s="34"/>
      <c r="BB405" s="148"/>
      <c r="BC405" s="34"/>
      <c r="BD405" s="32" t="str">
        <f t="shared" si="213"/>
        <v/>
      </c>
      <c r="BE405" s="34"/>
      <c r="BF405" s="32" t="str">
        <f t="shared" si="214"/>
        <v/>
      </c>
      <c r="BG405" s="34"/>
      <c r="BH405" s="32" t="str">
        <f t="shared" si="215"/>
        <v/>
      </c>
      <c r="BI405" s="34"/>
      <c r="BJ405" s="36" t="str">
        <f t="shared" si="216"/>
        <v/>
      </c>
      <c r="BK405" s="36" t="str">
        <f t="shared" si="217"/>
        <v/>
      </c>
      <c r="BL405" s="36" t="str">
        <f t="shared" si="218"/>
        <v/>
      </c>
      <c r="BM405" s="55"/>
      <c r="BN405" s="36" t="str">
        <f t="shared" si="219"/>
        <v/>
      </c>
      <c r="BO405" s="36" t="str">
        <f t="shared" si="220"/>
        <v/>
      </c>
      <c r="BP405" s="31"/>
      <c r="BQ405" s="38"/>
      <c r="BS405" s="120" t="e">
        <f t="shared" ca="1" si="191"/>
        <v>#REF!</v>
      </c>
      <c r="BT405" s="120" t="e">
        <f t="shared" ca="1" si="192"/>
        <v>#VALUE!</v>
      </c>
    </row>
    <row r="406" spans="1:72" s="10" customFormat="1" ht="25" customHeight="1" x14ac:dyDescent="0.2">
      <c r="A406" s="52" t="str">
        <f>IFERROR(IF(#REF!&lt;&gt;"",A405+1,""),"")</f>
        <v/>
      </c>
      <c r="B406" s="157" t="e">
        <f>CONCATENATE(#REF!,"-",#REF!,"--",F406,"---",#REF!)</f>
        <v>#REF!</v>
      </c>
      <c r="C406" s="157" t="e">
        <f t="shared" ca="1" si="190"/>
        <v>#VALUE!</v>
      </c>
      <c r="D406" s="29"/>
      <c r="E406" s="155" t="e">
        <f t="shared" si="193"/>
        <v>#VALUE!</v>
      </c>
      <c r="F406" s="155" t="e">
        <f t="shared" si="194"/>
        <v>#VALUE!</v>
      </c>
      <c r="G406" s="126"/>
      <c r="H406" s="151" t="e">
        <f ca="1">VLOOKUP(G406,CatProd!B:G,6,FALSE)</f>
        <v>#N/A</v>
      </c>
      <c r="I406" s="127"/>
      <c r="J406" s="175" t="e">
        <f ca="1">VLOOKUP(CONCATENATE(H406,"-",I406),CatProdSpec!H:I,2,FALSE)</f>
        <v>#N/A</v>
      </c>
      <c r="K406" s="51" t="str">
        <f ca="1">IFERROR(IF(OR(D406="",VLOOKUP(D406,CatCostInp!$E$2:$K$88,7,FALSE)=0),"",VLOOKUP(D406,CatCostInp!$E$2:$K$88,7,FALSE)),"")</f>
        <v/>
      </c>
      <c r="L406" s="30"/>
      <c r="M406" s="1" t="str">
        <f ca="1">IF(L406=Setup!$C$10,"Grant",IF(Pharmaceuticals!L406=Setup!$C$11,"Local",IF(Pharmaceuticals!L406=Setup!$C$12,"Other","")))</f>
        <v/>
      </c>
      <c r="N406" s="34"/>
      <c r="O406" s="148"/>
      <c r="P406" s="34"/>
      <c r="Q406" s="36" t="str">
        <f t="shared" si="195"/>
        <v/>
      </c>
      <c r="R406" s="34"/>
      <c r="S406" s="32" t="str">
        <f t="shared" si="196"/>
        <v/>
      </c>
      <c r="T406" s="34"/>
      <c r="U406" s="32" t="str">
        <f t="shared" si="197"/>
        <v/>
      </c>
      <c r="V406" s="34"/>
      <c r="W406" s="36" t="str">
        <f t="shared" si="198"/>
        <v/>
      </c>
      <c r="X406" s="36" t="str">
        <f t="shared" si="199"/>
        <v/>
      </c>
      <c r="Y406" s="36" t="str">
        <f t="shared" si="200"/>
        <v/>
      </c>
      <c r="Z406" s="55"/>
      <c r="AA406" s="37"/>
      <c r="AB406" s="148"/>
      <c r="AC406" s="34"/>
      <c r="AD406" s="32" t="str">
        <f t="shared" si="201"/>
        <v/>
      </c>
      <c r="AE406" s="34"/>
      <c r="AF406" s="32" t="str">
        <f t="shared" si="202"/>
        <v/>
      </c>
      <c r="AG406" s="34"/>
      <c r="AH406" s="32" t="str">
        <f t="shared" si="203"/>
        <v/>
      </c>
      <c r="AI406" s="34"/>
      <c r="AJ406" s="36" t="str">
        <f t="shared" si="204"/>
        <v/>
      </c>
      <c r="AK406" s="36" t="str">
        <f t="shared" si="205"/>
        <v/>
      </c>
      <c r="AL406" s="36" t="str">
        <f t="shared" si="206"/>
        <v/>
      </c>
      <c r="AM406" s="55"/>
      <c r="AN406" s="34"/>
      <c r="AO406" s="148"/>
      <c r="AP406" s="34"/>
      <c r="AQ406" s="32" t="str">
        <f t="shared" si="207"/>
        <v/>
      </c>
      <c r="AR406" s="34"/>
      <c r="AS406" s="32" t="str">
        <f t="shared" si="208"/>
        <v/>
      </c>
      <c r="AT406" s="34"/>
      <c r="AU406" s="32" t="str">
        <f t="shared" si="209"/>
        <v/>
      </c>
      <c r="AV406" s="34"/>
      <c r="AW406" s="36" t="str">
        <f t="shared" si="210"/>
        <v/>
      </c>
      <c r="AX406" s="36" t="str">
        <f t="shared" si="211"/>
        <v/>
      </c>
      <c r="AY406" s="36" t="str">
        <f t="shared" si="212"/>
        <v/>
      </c>
      <c r="AZ406" s="55"/>
      <c r="BA406" s="34"/>
      <c r="BB406" s="148"/>
      <c r="BC406" s="34"/>
      <c r="BD406" s="32" t="str">
        <f t="shared" si="213"/>
        <v/>
      </c>
      <c r="BE406" s="34"/>
      <c r="BF406" s="32" t="str">
        <f t="shared" si="214"/>
        <v/>
      </c>
      <c r="BG406" s="34"/>
      <c r="BH406" s="32" t="str">
        <f t="shared" si="215"/>
        <v/>
      </c>
      <c r="BI406" s="34"/>
      <c r="BJ406" s="36" t="str">
        <f t="shared" si="216"/>
        <v/>
      </c>
      <c r="BK406" s="36" t="str">
        <f t="shared" si="217"/>
        <v/>
      </c>
      <c r="BL406" s="36" t="str">
        <f t="shared" si="218"/>
        <v/>
      </c>
      <c r="BM406" s="55"/>
      <c r="BN406" s="36" t="str">
        <f t="shared" si="219"/>
        <v/>
      </c>
      <c r="BO406" s="36" t="str">
        <f t="shared" si="220"/>
        <v/>
      </c>
      <c r="BP406" s="31"/>
      <c r="BQ406" s="38"/>
      <c r="BS406" s="120" t="e">
        <f t="shared" ca="1" si="191"/>
        <v>#REF!</v>
      </c>
      <c r="BT406" s="120" t="e">
        <f t="shared" ca="1" si="192"/>
        <v>#VALUE!</v>
      </c>
    </row>
    <row r="407" spans="1:72" s="10" customFormat="1" ht="25" customHeight="1" x14ac:dyDescent="0.2">
      <c r="A407" s="52" t="str">
        <f>IFERROR(IF(#REF!&lt;&gt;"",A406+1,""),"")</f>
        <v/>
      </c>
      <c r="B407" s="157" t="e">
        <f>CONCATENATE(#REF!,"-",#REF!,"--",F407,"---",#REF!)</f>
        <v>#REF!</v>
      </c>
      <c r="C407" s="157" t="e">
        <f t="shared" ca="1" si="190"/>
        <v>#VALUE!</v>
      </c>
      <c r="D407" s="29"/>
      <c r="E407" s="155" t="e">
        <f t="shared" si="193"/>
        <v>#VALUE!</v>
      </c>
      <c r="F407" s="155" t="e">
        <f t="shared" si="194"/>
        <v>#VALUE!</v>
      </c>
      <c r="G407" s="126"/>
      <c r="H407" s="151" t="e">
        <f ca="1">VLOOKUP(G407,CatProd!B:G,6,FALSE)</f>
        <v>#N/A</v>
      </c>
      <c r="I407" s="127"/>
      <c r="J407" s="175" t="e">
        <f ca="1">VLOOKUP(CONCATENATE(H407,"-",I407),CatProdSpec!H:I,2,FALSE)</f>
        <v>#N/A</v>
      </c>
      <c r="K407" s="51" t="str">
        <f ca="1">IFERROR(IF(OR(D407="",VLOOKUP(D407,CatCostInp!$E$2:$K$88,7,FALSE)=0),"",VLOOKUP(D407,CatCostInp!$E$2:$K$88,7,FALSE)),"")</f>
        <v/>
      </c>
      <c r="L407" s="30"/>
      <c r="M407" s="1" t="str">
        <f ca="1">IF(L407=Setup!$C$10,"Grant",IF(Pharmaceuticals!L407=Setup!$C$11,"Local",IF(Pharmaceuticals!L407=Setup!$C$12,"Other","")))</f>
        <v/>
      </c>
      <c r="N407" s="34"/>
      <c r="O407" s="148"/>
      <c r="P407" s="34"/>
      <c r="Q407" s="36" t="str">
        <f t="shared" si="195"/>
        <v/>
      </c>
      <c r="R407" s="34"/>
      <c r="S407" s="32" t="str">
        <f t="shared" si="196"/>
        <v/>
      </c>
      <c r="T407" s="34"/>
      <c r="U407" s="32" t="str">
        <f t="shared" si="197"/>
        <v/>
      </c>
      <c r="V407" s="34"/>
      <c r="W407" s="36" t="str">
        <f t="shared" si="198"/>
        <v/>
      </c>
      <c r="X407" s="36" t="str">
        <f t="shared" si="199"/>
        <v/>
      </c>
      <c r="Y407" s="36" t="str">
        <f t="shared" si="200"/>
        <v/>
      </c>
      <c r="Z407" s="55"/>
      <c r="AA407" s="37"/>
      <c r="AB407" s="148"/>
      <c r="AC407" s="34"/>
      <c r="AD407" s="32" t="str">
        <f t="shared" si="201"/>
        <v/>
      </c>
      <c r="AE407" s="34"/>
      <c r="AF407" s="32" t="str">
        <f t="shared" si="202"/>
        <v/>
      </c>
      <c r="AG407" s="34"/>
      <c r="AH407" s="32" t="str">
        <f t="shared" si="203"/>
        <v/>
      </c>
      <c r="AI407" s="34"/>
      <c r="AJ407" s="36" t="str">
        <f t="shared" si="204"/>
        <v/>
      </c>
      <c r="AK407" s="36" t="str">
        <f t="shared" si="205"/>
        <v/>
      </c>
      <c r="AL407" s="36" t="str">
        <f t="shared" si="206"/>
        <v/>
      </c>
      <c r="AM407" s="55"/>
      <c r="AN407" s="34"/>
      <c r="AO407" s="148"/>
      <c r="AP407" s="34"/>
      <c r="AQ407" s="32" t="str">
        <f t="shared" si="207"/>
        <v/>
      </c>
      <c r="AR407" s="34"/>
      <c r="AS407" s="32" t="str">
        <f t="shared" si="208"/>
        <v/>
      </c>
      <c r="AT407" s="34"/>
      <c r="AU407" s="32" t="str">
        <f t="shared" si="209"/>
        <v/>
      </c>
      <c r="AV407" s="34"/>
      <c r="AW407" s="36" t="str">
        <f t="shared" si="210"/>
        <v/>
      </c>
      <c r="AX407" s="36" t="str">
        <f t="shared" si="211"/>
        <v/>
      </c>
      <c r="AY407" s="36" t="str">
        <f t="shared" si="212"/>
        <v/>
      </c>
      <c r="AZ407" s="55"/>
      <c r="BA407" s="34"/>
      <c r="BB407" s="148"/>
      <c r="BC407" s="34"/>
      <c r="BD407" s="32" t="str">
        <f t="shared" si="213"/>
        <v/>
      </c>
      <c r="BE407" s="34"/>
      <c r="BF407" s="32" t="str">
        <f t="shared" si="214"/>
        <v/>
      </c>
      <c r="BG407" s="34"/>
      <c r="BH407" s="32" t="str">
        <f t="shared" si="215"/>
        <v/>
      </c>
      <c r="BI407" s="34"/>
      <c r="BJ407" s="36" t="str">
        <f t="shared" si="216"/>
        <v/>
      </c>
      <c r="BK407" s="36" t="str">
        <f t="shared" si="217"/>
        <v/>
      </c>
      <c r="BL407" s="36" t="str">
        <f t="shared" si="218"/>
        <v/>
      </c>
      <c r="BM407" s="55"/>
      <c r="BN407" s="36" t="str">
        <f t="shared" si="219"/>
        <v/>
      </c>
      <c r="BO407" s="36" t="str">
        <f t="shared" si="220"/>
        <v/>
      </c>
      <c r="BP407" s="31"/>
      <c r="BQ407" s="38"/>
      <c r="BS407" s="120" t="e">
        <f t="shared" ca="1" si="191"/>
        <v>#REF!</v>
      </c>
      <c r="BT407" s="120" t="e">
        <f t="shared" ca="1" si="192"/>
        <v>#VALUE!</v>
      </c>
    </row>
    <row r="408" spans="1:72" s="10" customFormat="1" ht="25" customHeight="1" x14ac:dyDescent="0.2">
      <c r="A408" s="52" t="str">
        <f>IFERROR(IF(#REF!&lt;&gt;"",A407+1,""),"")</f>
        <v/>
      </c>
      <c r="B408" s="157" t="e">
        <f>CONCATENATE(#REF!,"-",#REF!,"--",F408,"---",#REF!)</f>
        <v>#REF!</v>
      </c>
      <c r="C408" s="157" t="e">
        <f t="shared" ca="1" si="190"/>
        <v>#VALUE!</v>
      </c>
      <c r="D408" s="29"/>
      <c r="E408" s="155" t="e">
        <f t="shared" si="193"/>
        <v>#VALUE!</v>
      </c>
      <c r="F408" s="155" t="e">
        <f t="shared" si="194"/>
        <v>#VALUE!</v>
      </c>
      <c r="G408" s="126"/>
      <c r="H408" s="151" t="e">
        <f ca="1">VLOOKUP(G408,CatProd!B:G,6,FALSE)</f>
        <v>#N/A</v>
      </c>
      <c r="I408" s="127"/>
      <c r="J408" s="175" t="e">
        <f ca="1">VLOOKUP(CONCATENATE(H408,"-",I408),CatProdSpec!H:I,2,FALSE)</f>
        <v>#N/A</v>
      </c>
      <c r="K408" s="51" t="str">
        <f ca="1">IFERROR(IF(OR(D408="",VLOOKUP(D408,CatCostInp!$E$2:$K$88,7,FALSE)=0),"",VLOOKUP(D408,CatCostInp!$E$2:$K$88,7,FALSE)),"")</f>
        <v/>
      </c>
      <c r="L408" s="30"/>
      <c r="M408" s="1" t="str">
        <f ca="1">IF(L408=Setup!$C$10,"Grant",IF(Pharmaceuticals!L408=Setup!$C$11,"Local",IF(Pharmaceuticals!L408=Setup!$C$12,"Other","")))</f>
        <v/>
      </c>
      <c r="N408" s="34"/>
      <c r="O408" s="148"/>
      <c r="P408" s="34"/>
      <c r="Q408" s="36" t="str">
        <f t="shared" si="195"/>
        <v/>
      </c>
      <c r="R408" s="34"/>
      <c r="S408" s="32" t="str">
        <f t="shared" si="196"/>
        <v/>
      </c>
      <c r="T408" s="34"/>
      <c r="U408" s="32" t="str">
        <f t="shared" si="197"/>
        <v/>
      </c>
      <c r="V408" s="34"/>
      <c r="W408" s="36" t="str">
        <f t="shared" si="198"/>
        <v/>
      </c>
      <c r="X408" s="36" t="str">
        <f t="shared" si="199"/>
        <v/>
      </c>
      <c r="Y408" s="36" t="str">
        <f t="shared" si="200"/>
        <v/>
      </c>
      <c r="Z408" s="55"/>
      <c r="AA408" s="37"/>
      <c r="AB408" s="148"/>
      <c r="AC408" s="34"/>
      <c r="AD408" s="32" t="str">
        <f t="shared" si="201"/>
        <v/>
      </c>
      <c r="AE408" s="34"/>
      <c r="AF408" s="32" t="str">
        <f t="shared" si="202"/>
        <v/>
      </c>
      <c r="AG408" s="34"/>
      <c r="AH408" s="32" t="str">
        <f t="shared" si="203"/>
        <v/>
      </c>
      <c r="AI408" s="34"/>
      <c r="AJ408" s="36" t="str">
        <f t="shared" si="204"/>
        <v/>
      </c>
      <c r="AK408" s="36" t="str">
        <f t="shared" si="205"/>
        <v/>
      </c>
      <c r="AL408" s="36" t="str">
        <f t="shared" si="206"/>
        <v/>
      </c>
      <c r="AM408" s="55"/>
      <c r="AN408" s="34"/>
      <c r="AO408" s="148"/>
      <c r="AP408" s="34"/>
      <c r="AQ408" s="32" t="str">
        <f t="shared" si="207"/>
        <v/>
      </c>
      <c r="AR408" s="34"/>
      <c r="AS408" s="32" t="str">
        <f t="shared" si="208"/>
        <v/>
      </c>
      <c r="AT408" s="34"/>
      <c r="AU408" s="32" t="str">
        <f t="shared" si="209"/>
        <v/>
      </c>
      <c r="AV408" s="34"/>
      <c r="AW408" s="36" t="str">
        <f t="shared" si="210"/>
        <v/>
      </c>
      <c r="AX408" s="36" t="str">
        <f t="shared" si="211"/>
        <v/>
      </c>
      <c r="AY408" s="36" t="str">
        <f t="shared" si="212"/>
        <v/>
      </c>
      <c r="AZ408" s="55"/>
      <c r="BA408" s="34"/>
      <c r="BB408" s="148"/>
      <c r="BC408" s="34"/>
      <c r="BD408" s="32" t="str">
        <f t="shared" si="213"/>
        <v/>
      </c>
      <c r="BE408" s="34"/>
      <c r="BF408" s="32" t="str">
        <f t="shared" si="214"/>
        <v/>
      </c>
      <c r="BG408" s="34"/>
      <c r="BH408" s="32" t="str">
        <f t="shared" si="215"/>
        <v/>
      </c>
      <c r="BI408" s="34"/>
      <c r="BJ408" s="36" t="str">
        <f t="shared" si="216"/>
        <v/>
      </c>
      <c r="BK408" s="36" t="str">
        <f t="shared" si="217"/>
        <v/>
      </c>
      <c r="BL408" s="36" t="str">
        <f t="shared" si="218"/>
        <v/>
      </c>
      <c r="BM408" s="55"/>
      <c r="BN408" s="36" t="str">
        <f t="shared" si="219"/>
        <v/>
      </c>
      <c r="BO408" s="36" t="str">
        <f t="shared" si="220"/>
        <v/>
      </c>
      <c r="BP408" s="31"/>
      <c r="BQ408" s="38"/>
      <c r="BS408" s="120" t="e">
        <f t="shared" ca="1" si="191"/>
        <v>#REF!</v>
      </c>
      <c r="BT408" s="120" t="e">
        <f t="shared" ca="1" si="192"/>
        <v>#VALUE!</v>
      </c>
    </row>
    <row r="409" spans="1:72" s="10" customFormat="1" ht="25" customHeight="1" x14ac:dyDescent="0.2">
      <c r="A409" s="52" t="str">
        <f>IFERROR(IF(#REF!&lt;&gt;"",A408+1,""),"")</f>
        <v/>
      </c>
      <c r="B409" s="157" t="e">
        <f>CONCATENATE(#REF!,"-",#REF!,"--",F409,"---",#REF!)</f>
        <v>#REF!</v>
      </c>
      <c r="C409" s="157" t="e">
        <f t="shared" ca="1" si="190"/>
        <v>#VALUE!</v>
      </c>
      <c r="D409" s="29"/>
      <c r="E409" s="155" t="e">
        <f t="shared" si="193"/>
        <v>#VALUE!</v>
      </c>
      <c r="F409" s="155" t="e">
        <f t="shared" si="194"/>
        <v>#VALUE!</v>
      </c>
      <c r="G409" s="126"/>
      <c r="H409" s="151" t="e">
        <f ca="1">VLOOKUP(G409,CatProd!B:G,6,FALSE)</f>
        <v>#N/A</v>
      </c>
      <c r="I409" s="127"/>
      <c r="J409" s="175" t="e">
        <f ca="1">VLOOKUP(CONCATENATE(H409,"-",I409),CatProdSpec!H:I,2,FALSE)</f>
        <v>#N/A</v>
      </c>
      <c r="K409" s="51" t="str">
        <f ca="1">IFERROR(IF(OR(D409="",VLOOKUP(D409,CatCostInp!$E$2:$K$88,7,FALSE)=0),"",VLOOKUP(D409,CatCostInp!$E$2:$K$88,7,FALSE)),"")</f>
        <v/>
      </c>
      <c r="L409" s="30"/>
      <c r="M409" s="1" t="str">
        <f ca="1">IF(L409=Setup!$C$10,"Grant",IF(Pharmaceuticals!L409=Setup!$C$11,"Local",IF(Pharmaceuticals!L409=Setup!$C$12,"Other","")))</f>
        <v/>
      </c>
      <c r="N409" s="34"/>
      <c r="O409" s="148"/>
      <c r="P409" s="34"/>
      <c r="Q409" s="36" t="str">
        <f t="shared" si="195"/>
        <v/>
      </c>
      <c r="R409" s="34"/>
      <c r="S409" s="32" t="str">
        <f t="shared" si="196"/>
        <v/>
      </c>
      <c r="T409" s="34"/>
      <c r="U409" s="32" t="str">
        <f t="shared" si="197"/>
        <v/>
      </c>
      <c r="V409" s="34"/>
      <c r="W409" s="36" t="str">
        <f t="shared" si="198"/>
        <v/>
      </c>
      <c r="X409" s="36" t="str">
        <f t="shared" si="199"/>
        <v/>
      </c>
      <c r="Y409" s="36" t="str">
        <f t="shared" si="200"/>
        <v/>
      </c>
      <c r="Z409" s="55"/>
      <c r="AA409" s="37"/>
      <c r="AB409" s="148"/>
      <c r="AC409" s="34"/>
      <c r="AD409" s="32" t="str">
        <f t="shared" si="201"/>
        <v/>
      </c>
      <c r="AE409" s="34"/>
      <c r="AF409" s="32" t="str">
        <f t="shared" si="202"/>
        <v/>
      </c>
      <c r="AG409" s="34"/>
      <c r="AH409" s="32" t="str">
        <f t="shared" si="203"/>
        <v/>
      </c>
      <c r="AI409" s="34"/>
      <c r="AJ409" s="36" t="str">
        <f t="shared" si="204"/>
        <v/>
      </c>
      <c r="AK409" s="36" t="str">
        <f t="shared" si="205"/>
        <v/>
      </c>
      <c r="AL409" s="36" t="str">
        <f t="shared" si="206"/>
        <v/>
      </c>
      <c r="AM409" s="55"/>
      <c r="AN409" s="34"/>
      <c r="AO409" s="148"/>
      <c r="AP409" s="34"/>
      <c r="AQ409" s="32" t="str">
        <f t="shared" si="207"/>
        <v/>
      </c>
      <c r="AR409" s="34"/>
      <c r="AS409" s="32" t="str">
        <f t="shared" si="208"/>
        <v/>
      </c>
      <c r="AT409" s="34"/>
      <c r="AU409" s="32" t="str">
        <f t="shared" si="209"/>
        <v/>
      </c>
      <c r="AV409" s="34"/>
      <c r="AW409" s="36" t="str">
        <f t="shared" si="210"/>
        <v/>
      </c>
      <c r="AX409" s="36" t="str">
        <f t="shared" si="211"/>
        <v/>
      </c>
      <c r="AY409" s="36" t="str">
        <f t="shared" si="212"/>
        <v/>
      </c>
      <c r="AZ409" s="55"/>
      <c r="BA409" s="34"/>
      <c r="BB409" s="148"/>
      <c r="BC409" s="34"/>
      <c r="BD409" s="32" t="str">
        <f t="shared" si="213"/>
        <v/>
      </c>
      <c r="BE409" s="34"/>
      <c r="BF409" s="32" t="str">
        <f t="shared" si="214"/>
        <v/>
      </c>
      <c r="BG409" s="34"/>
      <c r="BH409" s="32" t="str">
        <f t="shared" si="215"/>
        <v/>
      </c>
      <c r="BI409" s="34"/>
      <c r="BJ409" s="36" t="str">
        <f t="shared" si="216"/>
        <v/>
      </c>
      <c r="BK409" s="36" t="str">
        <f t="shared" si="217"/>
        <v/>
      </c>
      <c r="BL409" s="36" t="str">
        <f t="shared" si="218"/>
        <v/>
      </c>
      <c r="BM409" s="55"/>
      <c r="BN409" s="36" t="str">
        <f t="shared" si="219"/>
        <v/>
      </c>
      <c r="BO409" s="36" t="str">
        <f t="shared" si="220"/>
        <v/>
      </c>
      <c r="BP409" s="31"/>
      <c r="BQ409" s="38"/>
      <c r="BS409" s="120" t="e">
        <f t="shared" ca="1" si="191"/>
        <v>#REF!</v>
      </c>
      <c r="BT409" s="120" t="e">
        <f t="shared" ca="1" si="192"/>
        <v>#VALUE!</v>
      </c>
    </row>
    <row r="410" spans="1:72" s="10" customFormat="1" ht="25" customHeight="1" x14ac:dyDescent="0.2">
      <c r="A410" s="52" t="str">
        <f>IFERROR(IF(#REF!&lt;&gt;"",A409+1,""),"")</f>
        <v/>
      </c>
      <c r="B410" s="157" t="e">
        <f>CONCATENATE(#REF!,"-",#REF!,"--",F410,"---",#REF!)</f>
        <v>#REF!</v>
      </c>
      <c r="C410" s="157" t="e">
        <f t="shared" ca="1" si="190"/>
        <v>#VALUE!</v>
      </c>
      <c r="D410" s="29"/>
      <c r="E410" s="155" t="e">
        <f t="shared" si="193"/>
        <v>#VALUE!</v>
      </c>
      <c r="F410" s="155" t="e">
        <f t="shared" si="194"/>
        <v>#VALUE!</v>
      </c>
      <c r="G410" s="126"/>
      <c r="H410" s="151" t="e">
        <f ca="1">VLOOKUP(G410,CatProd!B:G,6,FALSE)</f>
        <v>#N/A</v>
      </c>
      <c r="I410" s="127"/>
      <c r="J410" s="175" t="e">
        <f ca="1">VLOOKUP(CONCATENATE(H410,"-",I410),CatProdSpec!H:I,2,FALSE)</f>
        <v>#N/A</v>
      </c>
      <c r="K410" s="51" t="str">
        <f ca="1">IFERROR(IF(OR(D410="",VLOOKUP(D410,CatCostInp!$E$2:$K$88,7,FALSE)=0),"",VLOOKUP(D410,CatCostInp!$E$2:$K$88,7,FALSE)),"")</f>
        <v/>
      </c>
      <c r="L410" s="30"/>
      <c r="M410" s="1" t="str">
        <f ca="1">IF(L410=Setup!$C$10,"Grant",IF(Pharmaceuticals!L410=Setup!$C$11,"Local",IF(Pharmaceuticals!L410=Setup!$C$12,"Other","")))</f>
        <v/>
      </c>
      <c r="N410" s="34"/>
      <c r="O410" s="148"/>
      <c r="P410" s="34"/>
      <c r="Q410" s="36" t="str">
        <f t="shared" si="195"/>
        <v/>
      </c>
      <c r="R410" s="34"/>
      <c r="S410" s="32" t="str">
        <f t="shared" si="196"/>
        <v/>
      </c>
      <c r="T410" s="34"/>
      <c r="U410" s="32" t="str">
        <f t="shared" si="197"/>
        <v/>
      </c>
      <c r="V410" s="34"/>
      <c r="W410" s="36" t="str">
        <f t="shared" si="198"/>
        <v/>
      </c>
      <c r="X410" s="36" t="str">
        <f t="shared" si="199"/>
        <v/>
      </c>
      <c r="Y410" s="36" t="str">
        <f t="shared" si="200"/>
        <v/>
      </c>
      <c r="Z410" s="55"/>
      <c r="AA410" s="37"/>
      <c r="AB410" s="148"/>
      <c r="AC410" s="34"/>
      <c r="AD410" s="32" t="str">
        <f t="shared" si="201"/>
        <v/>
      </c>
      <c r="AE410" s="34"/>
      <c r="AF410" s="32" t="str">
        <f t="shared" si="202"/>
        <v/>
      </c>
      <c r="AG410" s="34"/>
      <c r="AH410" s="32" t="str">
        <f t="shared" si="203"/>
        <v/>
      </c>
      <c r="AI410" s="34"/>
      <c r="AJ410" s="36" t="str">
        <f t="shared" si="204"/>
        <v/>
      </c>
      <c r="AK410" s="36" t="str">
        <f t="shared" si="205"/>
        <v/>
      </c>
      <c r="AL410" s="36" t="str">
        <f t="shared" si="206"/>
        <v/>
      </c>
      <c r="AM410" s="55"/>
      <c r="AN410" s="34"/>
      <c r="AO410" s="148"/>
      <c r="AP410" s="34"/>
      <c r="AQ410" s="32" t="str">
        <f t="shared" si="207"/>
        <v/>
      </c>
      <c r="AR410" s="34"/>
      <c r="AS410" s="32" t="str">
        <f t="shared" si="208"/>
        <v/>
      </c>
      <c r="AT410" s="34"/>
      <c r="AU410" s="32" t="str">
        <f t="shared" si="209"/>
        <v/>
      </c>
      <c r="AV410" s="34"/>
      <c r="AW410" s="36" t="str">
        <f t="shared" si="210"/>
        <v/>
      </c>
      <c r="AX410" s="36" t="str">
        <f t="shared" si="211"/>
        <v/>
      </c>
      <c r="AY410" s="36" t="str">
        <f t="shared" si="212"/>
        <v/>
      </c>
      <c r="AZ410" s="55"/>
      <c r="BA410" s="34"/>
      <c r="BB410" s="148"/>
      <c r="BC410" s="34"/>
      <c r="BD410" s="32" t="str">
        <f t="shared" si="213"/>
        <v/>
      </c>
      <c r="BE410" s="34"/>
      <c r="BF410" s="32" t="str">
        <f t="shared" si="214"/>
        <v/>
      </c>
      <c r="BG410" s="34"/>
      <c r="BH410" s="32" t="str">
        <f t="shared" si="215"/>
        <v/>
      </c>
      <c r="BI410" s="34"/>
      <c r="BJ410" s="36" t="str">
        <f t="shared" si="216"/>
        <v/>
      </c>
      <c r="BK410" s="36" t="str">
        <f t="shared" si="217"/>
        <v/>
      </c>
      <c r="BL410" s="36" t="str">
        <f t="shared" si="218"/>
        <v/>
      </c>
      <c r="BM410" s="55"/>
      <c r="BN410" s="36" t="str">
        <f t="shared" si="219"/>
        <v/>
      </c>
      <c r="BO410" s="36" t="str">
        <f t="shared" si="220"/>
        <v/>
      </c>
      <c r="BP410" s="31"/>
      <c r="BQ410" s="38"/>
      <c r="BS410" s="120" t="e">
        <f t="shared" ca="1" si="191"/>
        <v>#REF!</v>
      </c>
      <c r="BT410" s="120" t="e">
        <f t="shared" ca="1" si="192"/>
        <v>#VALUE!</v>
      </c>
    </row>
    <row r="411" spans="1:72" s="10" customFormat="1" ht="25" customHeight="1" x14ac:dyDescent="0.2">
      <c r="A411" s="52" t="str">
        <f>IFERROR(IF(#REF!&lt;&gt;"",A410+1,""),"")</f>
        <v/>
      </c>
      <c r="B411" s="157" t="e">
        <f>CONCATENATE(#REF!,"-",#REF!,"--",F411,"---",#REF!)</f>
        <v>#REF!</v>
      </c>
      <c r="C411" s="157" t="e">
        <f t="shared" ca="1" si="190"/>
        <v>#VALUE!</v>
      </c>
      <c r="D411" s="29"/>
      <c r="E411" s="155" t="e">
        <f t="shared" si="193"/>
        <v>#VALUE!</v>
      </c>
      <c r="F411" s="155" t="e">
        <f t="shared" si="194"/>
        <v>#VALUE!</v>
      </c>
      <c r="G411" s="126"/>
      <c r="H411" s="151" t="e">
        <f ca="1">VLOOKUP(G411,CatProd!B:G,6,FALSE)</f>
        <v>#N/A</v>
      </c>
      <c r="I411" s="127"/>
      <c r="J411" s="175" t="e">
        <f ca="1">VLOOKUP(CONCATENATE(H411,"-",I411),CatProdSpec!H:I,2,FALSE)</f>
        <v>#N/A</v>
      </c>
      <c r="K411" s="51" t="str">
        <f ca="1">IFERROR(IF(OR(D411="",VLOOKUP(D411,CatCostInp!$E$2:$K$88,7,FALSE)=0),"",VLOOKUP(D411,CatCostInp!$E$2:$K$88,7,FALSE)),"")</f>
        <v/>
      </c>
      <c r="L411" s="30"/>
      <c r="M411" s="1" t="str">
        <f ca="1">IF(L411=Setup!$C$10,"Grant",IF(Pharmaceuticals!L411=Setup!$C$11,"Local",IF(Pharmaceuticals!L411=Setup!$C$12,"Other","")))</f>
        <v/>
      </c>
      <c r="N411" s="34"/>
      <c r="O411" s="148"/>
      <c r="P411" s="34"/>
      <c r="Q411" s="36" t="str">
        <f t="shared" si="195"/>
        <v/>
      </c>
      <c r="R411" s="34"/>
      <c r="S411" s="32" t="str">
        <f t="shared" si="196"/>
        <v/>
      </c>
      <c r="T411" s="34"/>
      <c r="U411" s="32" t="str">
        <f t="shared" si="197"/>
        <v/>
      </c>
      <c r="V411" s="34"/>
      <c r="W411" s="36" t="str">
        <f t="shared" si="198"/>
        <v/>
      </c>
      <c r="X411" s="36" t="str">
        <f t="shared" si="199"/>
        <v/>
      </c>
      <c r="Y411" s="36" t="str">
        <f t="shared" si="200"/>
        <v/>
      </c>
      <c r="Z411" s="55"/>
      <c r="AA411" s="37"/>
      <c r="AB411" s="148"/>
      <c r="AC411" s="34"/>
      <c r="AD411" s="32" t="str">
        <f t="shared" si="201"/>
        <v/>
      </c>
      <c r="AE411" s="34"/>
      <c r="AF411" s="32" t="str">
        <f t="shared" si="202"/>
        <v/>
      </c>
      <c r="AG411" s="34"/>
      <c r="AH411" s="32" t="str">
        <f t="shared" si="203"/>
        <v/>
      </c>
      <c r="AI411" s="34"/>
      <c r="AJ411" s="36" t="str">
        <f t="shared" si="204"/>
        <v/>
      </c>
      <c r="AK411" s="36" t="str">
        <f t="shared" si="205"/>
        <v/>
      </c>
      <c r="AL411" s="36" t="str">
        <f t="shared" si="206"/>
        <v/>
      </c>
      <c r="AM411" s="55"/>
      <c r="AN411" s="34"/>
      <c r="AO411" s="148"/>
      <c r="AP411" s="34"/>
      <c r="AQ411" s="32" t="str">
        <f t="shared" si="207"/>
        <v/>
      </c>
      <c r="AR411" s="34"/>
      <c r="AS411" s="32" t="str">
        <f t="shared" si="208"/>
        <v/>
      </c>
      <c r="AT411" s="34"/>
      <c r="AU411" s="32" t="str">
        <f t="shared" si="209"/>
        <v/>
      </c>
      <c r="AV411" s="34"/>
      <c r="AW411" s="36" t="str">
        <f t="shared" si="210"/>
        <v/>
      </c>
      <c r="AX411" s="36" t="str">
        <f t="shared" si="211"/>
        <v/>
      </c>
      <c r="AY411" s="36" t="str">
        <f t="shared" si="212"/>
        <v/>
      </c>
      <c r="AZ411" s="55"/>
      <c r="BA411" s="34"/>
      <c r="BB411" s="148"/>
      <c r="BC411" s="34"/>
      <c r="BD411" s="32" t="str">
        <f t="shared" si="213"/>
        <v/>
      </c>
      <c r="BE411" s="34"/>
      <c r="BF411" s="32" t="str">
        <f t="shared" si="214"/>
        <v/>
      </c>
      <c r="BG411" s="34"/>
      <c r="BH411" s="32" t="str">
        <f t="shared" si="215"/>
        <v/>
      </c>
      <c r="BI411" s="34"/>
      <c r="BJ411" s="36" t="str">
        <f t="shared" si="216"/>
        <v/>
      </c>
      <c r="BK411" s="36" t="str">
        <f t="shared" si="217"/>
        <v/>
      </c>
      <c r="BL411" s="36" t="str">
        <f t="shared" si="218"/>
        <v/>
      </c>
      <c r="BM411" s="55"/>
      <c r="BN411" s="36" t="str">
        <f t="shared" si="219"/>
        <v/>
      </c>
      <c r="BO411" s="36" t="str">
        <f t="shared" si="220"/>
        <v/>
      </c>
      <c r="BP411" s="31"/>
      <c r="BQ411" s="38"/>
      <c r="BS411" s="120" t="e">
        <f t="shared" ca="1" si="191"/>
        <v>#REF!</v>
      </c>
      <c r="BT411" s="120" t="e">
        <f t="shared" ca="1" si="192"/>
        <v>#VALUE!</v>
      </c>
    </row>
    <row r="412" spans="1:72" s="10" customFormat="1" ht="25" customHeight="1" x14ac:dyDescent="0.2">
      <c r="A412" s="52" t="str">
        <f>IFERROR(IF(#REF!&lt;&gt;"",A411+1,""),"")</f>
        <v/>
      </c>
      <c r="B412" s="157" t="e">
        <f>CONCATENATE(#REF!,"-",#REF!,"--",F412,"---",#REF!)</f>
        <v>#REF!</v>
      </c>
      <c r="C412" s="157" t="e">
        <f t="shared" ca="1" si="190"/>
        <v>#VALUE!</v>
      </c>
      <c r="D412" s="29"/>
      <c r="E412" s="155" t="e">
        <f t="shared" si="193"/>
        <v>#VALUE!</v>
      </c>
      <c r="F412" s="155" t="e">
        <f t="shared" si="194"/>
        <v>#VALUE!</v>
      </c>
      <c r="G412" s="126"/>
      <c r="H412" s="151" t="e">
        <f ca="1">VLOOKUP(G412,CatProd!B:G,6,FALSE)</f>
        <v>#N/A</v>
      </c>
      <c r="I412" s="127"/>
      <c r="J412" s="175" t="e">
        <f ca="1">VLOOKUP(CONCATENATE(H412,"-",I412),CatProdSpec!H:I,2,FALSE)</f>
        <v>#N/A</v>
      </c>
      <c r="K412" s="51" t="str">
        <f ca="1">IFERROR(IF(OR(D412="",VLOOKUP(D412,CatCostInp!$E$2:$K$88,7,FALSE)=0),"",VLOOKUP(D412,CatCostInp!$E$2:$K$88,7,FALSE)),"")</f>
        <v/>
      </c>
      <c r="L412" s="30"/>
      <c r="M412" s="1" t="str">
        <f ca="1">IF(L412=Setup!$C$10,"Grant",IF(Pharmaceuticals!L412=Setup!$C$11,"Local",IF(Pharmaceuticals!L412=Setup!$C$12,"Other","")))</f>
        <v/>
      </c>
      <c r="N412" s="34"/>
      <c r="O412" s="148"/>
      <c r="P412" s="34"/>
      <c r="Q412" s="36" t="str">
        <f t="shared" si="195"/>
        <v/>
      </c>
      <c r="R412" s="34"/>
      <c r="S412" s="32" t="str">
        <f t="shared" si="196"/>
        <v/>
      </c>
      <c r="T412" s="34"/>
      <c r="U412" s="32" t="str">
        <f t="shared" si="197"/>
        <v/>
      </c>
      <c r="V412" s="34"/>
      <c r="W412" s="36" t="str">
        <f t="shared" si="198"/>
        <v/>
      </c>
      <c r="X412" s="36" t="str">
        <f t="shared" si="199"/>
        <v/>
      </c>
      <c r="Y412" s="36" t="str">
        <f t="shared" si="200"/>
        <v/>
      </c>
      <c r="Z412" s="55"/>
      <c r="AA412" s="37"/>
      <c r="AB412" s="148"/>
      <c r="AC412" s="34"/>
      <c r="AD412" s="32" t="str">
        <f t="shared" si="201"/>
        <v/>
      </c>
      <c r="AE412" s="34"/>
      <c r="AF412" s="32" t="str">
        <f t="shared" si="202"/>
        <v/>
      </c>
      <c r="AG412" s="34"/>
      <c r="AH412" s="32" t="str">
        <f t="shared" si="203"/>
        <v/>
      </c>
      <c r="AI412" s="34"/>
      <c r="AJ412" s="36" t="str">
        <f t="shared" si="204"/>
        <v/>
      </c>
      <c r="AK412" s="36" t="str">
        <f t="shared" si="205"/>
        <v/>
      </c>
      <c r="AL412" s="36" t="str">
        <f t="shared" si="206"/>
        <v/>
      </c>
      <c r="AM412" s="55"/>
      <c r="AN412" s="34"/>
      <c r="AO412" s="148"/>
      <c r="AP412" s="34"/>
      <c r="AQ412" s="32" t="str">
        <f t="shared" si="207"/>
        <v/>
      </c>
      <c r="AR412" s="34"/>
      <c r="AS412" s="32" t="str">
        <f t="shared" si="208"/>
        <v/>
      </c>
      <c r="AT412" s="34"/>
      <c r="AU412" s="32" t="str">
        <f t="shared" si="209"/>
        <v/>
      </c>
      <c r="AV412" s="34"/>
      <c r="AW412" s="36" t="str">
        <f t="shared" si="210"/>
        <v/>
      </c>
      <c r="AX412" s="36" t="str">
        <f t="shared" si="211"/>
        <v/>
      </c>
      <c r="AY412" s="36" t="str">
        <f t="shared" si="212"/>
        <v/>
      </c>
      <c r="AZ412" s="55"/>
      <c r="BA412" s="34"/>
      <c r="BB412" s="148"/>
      <c r="BC412" s="34"/>
      <c r="BD412" s="32" t="str">
        <f t="shared" si="213"/>
        <v/>
      </c>
      <c r="BE412" s="34"/>
      <c r="BF412" s="32" t="str">
        <f t="shared" si="214"/>
        <v/>
      </c>
      <c r="BG412" s="34"/>
      <c r="BH412" s="32" t="str">
        <f t="shared" si="215"/>
        <v/>
      </c>
      <c r="BI412" s="34"/>
      <c r="BJ412" s="36" t="str">
        <f t="shared" si="216"/>
        <v/>
      </c>
      <c r="BK412" s="36" t="str">
        <f t="shared" si="217"/>
        <v/>
      </c>
      <c r="BL412" s="36" t="str">
        <f t="shared" si="218"/>
        <v/>
      </c>
      <c r="BM412" s="55"/>
      <c r="BN412" s="36" t="str">
        <f t="shared" si="219"/>
        <v/>
      </c>
      <c r="BO412" s="36" t="str">
        <f t="shared" si="220"/>
        <v/>
      </c>
      <c r="BP412" s="31"/>
      <c r="BQ412" s="38"/>
      <c r="BS412" s="120" t="e">
        <f t="shared" ca="1" si="191"/>
        <v>#REF!</v>
      </c>
      <c r="BT412" s="120" t="e">
        <f t="shared" ca="1" si="192"/>
        <v>#VALUE!</v>
      </c>
    </row>
    <row r="413" spans="1:72" s="10" customFormat="1" ht="25" customHeight="1" x14ac:dyDescent="0.2">
      <c r="A413" s="52" t="str">
        <f>IFERROR(IF(#REF!&lt;&gt;"",A412+1,""),"")</f>
        <v/>
      </c>
      <c r="B413" s="157" t="e">
        <f>CONCATENATE(#REF!,"-",#REF!,"--",F413,"---",#REF!)</f>
        <v>#REF!</v>
      </c>
      <c r="C413" s="157" t="e">
        <f t="shared" ca="1" si="190"/>
        <v>#VALUE!</v>
      </c>
      <c r="D413" s="29"/>
      <c r="E413" s="155" t="e">
        <f t="shared" si="193"/>
        <v>#VALUE!</v>
      </c>
      <c r="F413" s="155" t="e">
        <f t="shared" si="194"/>
        <v>#VALUE!</v>
      </c>
      <c r="G413" s="126"/>
      <c r="H413" s="151" t="e">
        <f ca="1">VLOOKUP(G413,CatProd!B:G,6,FALSE)</f>
        <v>#N/A</v>
      </c>
      <c r="I413" s="127"/>
      <c r="J413" s="175" t="e">
        <f ca="1">VLOOKUP(CONCATENATE(H413,"-",I413),CatProdSpec!H:I,2,FALSE)</f>
        <v>#N/A</v>
      </c>
      <c r="K413" s="51" t="str">
        <f ca="1">IFERROR(IF(OR(D413="",VLOOKUP(D413,CatCostInp!$E$2:$K$88,7,FALSE)=0),"",VLOOKUP(D413,CatCostInp!$E$2:$K$88,7,FALSE)),"")</f>
        <v/>
      </c>
      <c r="L413" s="30"/>
      <c r="M413" s="1" t="str">
        <f ca="1">IF(L413=Setup!$C$10,"Grant",IF(Pharmaceuticals!L413=Setup!$C$11,"Local",IF(Pharmaceuticals!L413=Setup!$C$12,"Other","")))</f>
        <v/>
      </c>
      <c r="N413" s="34"/>
      <c r="O413" s="148"/>
      <c r="P413" s="34"/>
      <c r="Q413" s="36" t="str">
        <f t="shared" si="195"/>
        <v/>
      </c>
      <c r="R413" s="34"/>
      <c r="S413" s="32" t="str">
        <f t="shared" si="196"/>
        <v/>
      </c>
      <c r="T413" s="34"/>
      <c r="U413" s="32" t="str">
        <f t="shared" si="197"/>
        <v/>
      </c>
      <c r="V413" s="34"/>
      <c r="W413" s="36" t="str">
        <f t="shared" si="198"/>
        <v/>
      </c>
      <c r="X413" s="36" t="str">
        <f t="shared" si="199"/>
        <v/>
      </c>
      <c r="Y413" s="36" t="str">
        <f t="shared" si="200"/>
        <v/>
      </c>
      <c r="Z413" s="55"/>
      <c r="AA413" s="37"/>
      <c r="AB413" s="148"/>
      <c r="AC413" s="34"/>
      <c r="AD413" s="32" t="str">
        <f t="shared" si="201"/>
        <v/>
      </c>
      <c r="AE413" s="34"/>
      <c r="AF413" s="32" t="str">
        <f t="shared" si="202"/>
        <v/>
      </c>
      <c r="AG413" s="34"/>
      <c r="AH413" s="32" t="str">
        <f t="shared" si="203"/>
        <v/>
      </c>
      <c r="AI413" s="34"/>
      <c r="AJ413" s="36" t="str">
        <f t="shared" si="204"/>
        <v/>
      </c>
      <c r="AK413" s="36" t="str">
        <f t="shared" si="205"/>
        <v/>
      </c>
      <c r="AL413" s="36" t="str">
        <f t="shared" si="206"/>
        <v/>
      </c>
      <c r="AM413" s="55"/>
      <c r="AN413" s="34"/>
      <c r="AO413" s="148"/>
      <c r="AP413" s="34"/>
      <c r="AQ413" s="32" t="str">
        <f t="shared" si="207"/>
        <v/>
      </c>
      <c r="AR413" s="34"/>
      <c r="AS413" s="32" t="str">
        <f t="shared" si="208"/>
        <v/>
      </c>
      <c r="AT413" s="34"/>
      <c r="AU413" s="32" t="str">
        <f t="shared" si="209"/>
        <v/>
      </c>
      <c r="AV413" s="34"/>
      <c r="AW413" s="36" t="str">
        <f t="shared" si="210"/>
        <v/>
      </c>
      <c r="AX413" s="36" t="str">
        <f t="shared" si="211"/>
        <v/>
      </c>
      <c r="AY413" s="36" t="str">
        <f t="shared" si="212"/>
        <v/>
      </c>
      <c r="AZ413" s="55"/>
      <c r="BA413" s="34"/>
      <c r="BB413" s="148"/>
      <c r="BC413" s="34"/>
      <c r="BD413" s="32" t="str">
        <f t="shared" si="213"/>
        <v/>
      </c>
      <c r="BE413" s="34"/>
      <c r="BF413" s="32" t="str">
        <f t="shared" si="214"/>
        <v/>
      </c>
      <c r="BG413" s="34"/>
      <c r="BH413" s="32" t="str">
        <f t="shared" si="215"/>
        <v/>
      </c>
      <c r="BI413" s="34"/>
      <c r="BJ413" s="36" t="str">
        <f t="shared" si="216"/>
        <v/>
      </c>
      <c r="BK413" s="36" t="str">
        <f t="shared" si="217"/>
        <v/>
      </c>
      <c r="BL413" s="36" t="str">
        <f t="shared" si="218"/>
        <v/>
      </c>
      <c r="BM413" s="55"/>
      <c r="BN413" s="36" t="str">
        <f t="shared" si="219"/>
        <v/>
      </c>
      <c r="BO413" s="36" t="str">
        <f t="shared" si="220"/>
        <v/>
      </c>
      <c r="BP413" s="31"/>
      <c r="BQ413" s="38"/>
      <c r="BS413" s="120" t="e">
        <f t="shared" ca="1" si="191"/>
        <v>#REF!</v>
      </c>
      <c r="BT413" s="120" t="e">
        <f t="shared" ca="1" si="192"/>
        <v>#VALUE!</v>
      </c>
    </row>
    <row r="414" spans="1:72" s="10" customFormat="1" ht="25" customHeight="1" x14ac:dyDescent="0.2">
      <c r="A414" s="52" t="str">
        <f>IFERROR(IF(#REF!&lt;&gt;"",A413+1,""),"")</f>
        <v/>
      </c>
      <c r="B414" s="157" t="e">
        <f>CONCATENATE(#REF!,"-",#REF!,"--",F414,"---",#REF!)</f>
        <v>#REF!</v>
      </c>
      <c r="C414" s="157" t="e">
        <f t="shared" ca="1" si="190"/>
        <v>#VALUE!</v>
      </c>
      <c r="D414" s="29"/>
      <c r="E414" s="155" t="e">
        <f t="shared" si="193"/>
        <v>#VALUE!</v>
      </c>
      <c r="F414" s="155" t="e">
        <f t="shared" si="194"/>
        <v>#VALUE!</v>
      </c>
      <c r="G414" s="126"/>
      <c r="H414" s="151" t="e">
        <f ca="1">VLOOKUP(G414,CatProd!B:G,6,FALSE)</f>
        <v>#N/A</v>
      </c>
      <c r="I414" s="127"/>
      <c r="J414" s="175" t="e">
        <f ca="1">VLOOKUP(CONCATENATE(H414,"-",I414),CatProdSpec!H:I,2,FALSE)</f>
        <v>#N/A</v>
      </c>
      <c r="K414" s="51" t="str">
        <f ca="1">IFERROR(IF(OR(D414="",VLOOKUP(D414,CatCostInp!$E$2:$K$88,7,FALSE)=0),"",VLOOKUP(D414,CatCostInp!$E$2:$K$88,7,FALSE)),"")</f>
        <v/>
      </c>
      <c r="L414" s="30"/>
      <c r="M414" s="1" t="str">
        <f ca="1">IF(L414=Setup!$C$10,"Grant",IF(Pharmaceuticals!L414=Setup!$C$11,"Local",IF(Pharmaceuticals!L414=Setup!$C$12,"Other","")))</f>
        <v/>
      </c>
      <c r="N414" s="34"/>
      <c r="O414" s="148"/>
      <c r="P414" s="34"/>
      <c r="Q414" s="36" t="str">
        <f t="shared" si="195"/>
        <v/>
      </c>
      <c r="R414" s="34"/>
      <c r="S414" s="32" t="str">
        <f t="shared" si="196"/>
        <v/>
      </c>
      <c r="T414" s="34"/>
      <c r="U414" s="32" t="str">
        <f t="shared" si="197"/>
        <v/>
      </c>
      <c r="V414" s="34"/>
      <c r="W414" s="36" t="str">
        <f t="shared" si="198"/>
        <v/>
      </c>
      <c r="X414" s="36" t="str">
        <f t="shared" si="199"/>
        <v/>
      </c>
      <c r="Y414" s="36" t="str">
        <f t="shared" si="200"/>
        <v/>
      </c>
      <c r="Z414" s="55"/>
      <c r="AA414" s="37"/>
      <c r="AB414" s="148"/>
      <c r="AC414" s="34"/>
      <c r="AD414" s="32" t="str">
        <f t="shared" si="201"/>
        <v/>
      </c>
      <c r="AE414" s="34"/>
      <c r="AF414" s="32" t="str">
        <f t="shared" si="202"/>
        <v/>
      </c>
      <c r="AG414" s="34"/>
      <c r="AH414" s="32" t="str">
        <f t="shared" si="203"/>
        <v/>
      </c>
      <c r="AI414" s="34"/>
      <c r="AJ414" s="36" t="str">
        <f t="shared" si="204"/>
        <v/>
      </c>
      <c r="AK414" s="36" t="str">
        <f t="shared" si="205"/>
        <v/>
      </c>
      <c r="AL414" s="36" t="str">
        <f t="shared" si="206"/>
        <v/>
      </c>
      <c r="AM414" s="55"/>
      <c r="AN414" s="34"/>
      <c r="AO414" s="148"/>
      <c r="AP414" s="34"/>
      <c r="AQ414" s="32" t="str">
        <f t="shared" si="207"/>
        <v/>
      </c>
      <c r="AR414" s="34"/>
      <c r="AS414" s="32" t="str">
        <f t="shared" si="208"/>
        <v/>
      </c>
      <c r="AT414" s="34"/>
      <c r="AU414" s="32" t="str">
        <f t="shared" si="209"/>
        <v/>
      </c>
      <c r="AV414" s="34"/>
      <c r="AW414" s="36" t="str">
        <f t="shared" si="210"/>
        <v/>
      </c>
      <c r="AX414" s="36" t="str">
        <f t="shared" si="211"/>
        <v/>
      </c>
      <c r="AY414" s="36" t="str">
        <f t="shared" si="212"/>
        <v/>
      </c>
      <c r="AZ414" s="55"/>
      <c r="BA414" s="34"/>
      <c r="BB414" s="148"/>
      <c r="BC414" s="34"/>
      <c r="BD414" s="32" t="str">
        <f t="shared" si="213"/>
        <v/>
      </c>
      <c r="BE414" s="34"/>
      <c r="BF414" s="32" t="str">
        <f t="shared" si="214"/>
        <v/>
      </c>
      <c r="BG414" s="34"/>
      <c r="BH414" s="32" t="str">
        <f t="shared" si="215"/>
        <v/>
      </c>
      <c r="BI414" s="34"/>
      <c r="BJ414" s="36" t="str">
        <f t="shared" si="216"/>
        <v/>
      </c>
      <c r="BK414" s="36" t="str">
        <f t="shared" si="217"/>
        <v/>
      </c>
      <c r="BL414" s="36" t="str">
        <f t="shared" si="218"/>
        <v/>
      </c>
      <c r="BM414" s="55"/>
      <c r="BN414" s="36" t="str">
        <f t="shared" si="219"/>
        <v/>
      </c>
      <c r="BO414" s="36" t="str">
        <f t="shared" si="220"/>
        <v/>
      </c>
      <c r="BP414" s="31"/>
      <c r="BQ414" s="38"/>
      <c r="BS414" s="120" t="e">
        <f t="shared" ca="1" si="191"/>
        <v>#REF!</v>
      </c>
      <c r="BT414" s="120" t="e">
        <f t="shared" ca="1" si="192"/>
        <v>#VALUE!</v>
      </c>
    </row>
    <row r="415" spans="1:72" s="10" customFormat="1" ht="25" customHeight="1" x14ac:dyDescent="0.2">
      <c r="A415" s="52" t="str">
        <f>IFERROR(IF(#REF!&lt;&gt;"",A414+1,""),"")</f>
        <v/>
      </c>
      <c r="B415" s="157" t="e">
        <f>CONCATENATE(#REF!,"-",#REF!,"--",F415,"---",#REF!)</f>
        <v>#REF!</v>
      </c>
      <c r="C415" s="157" t="e">
        <f t="shared" ca="1" si="190"/>
        <v>#VALUE!</v>
      </c>
      <c r="D415" s="29"/>
      <c r="E415" s="155" t="e">
        <f t="shared" si="193"/>
        <v>#VALUE!</v>
      </c>
      <c r="F415" s="155" t="e">
        <f t="shared" si="194"/>
        <v>#VALUE!</v>
      </c>
      <c r="G415" s="126"/>
      <c r="H415" s="151" t="e">
        <f ca="1">VLOOKUP(G415,CatProd!B:G,6,FALSE)</f>
        <v>#N/A</v>
      </c>
      <c r="I415" s="127"/>
      <c r="J415" s="175" t="e">
        <f ca="1">VLOOKUP(CONCATENATE(H415,"-",I415),CatProdSpec!H:I,2,FALSE)</f>
        <v>#N/A</v>
      </c>
      <c r="K415" s="51" t="str">
        <f ca="1">IFERROR(IF(OR(D415="",VLOOKUP(D415,CatCostInp!$E$2:$K$88,7,FALSE)=0),"",VLOOKUP(D415,CatCostInp!$E$2:$K$88,7,FALSE)),"")</f>
        <v/>
      </c>
      <c r="L415" s="30"/>
      <c r="M415" s="1" t="str">
        <f ca="1">IF(L415=Setup!$C$10,"Grant",IF(Pharmaceuticals!L415=Setup!$C$11,"Local",IF(Pharmaceuticals!L415=Setup!$C$12,"Other","")))</f>
        <v/>
      </c>
      <c r="N415" s="34"/>
      <c r="O415" s="148"/>
      <c r="P415" s="34"/>
      <c r="Q415" s="36" t="str">
        <f t="shared" si="195"/>
        <v/>
      </c>
      <c r="R415" s="34"/>
      <c r="S415" s="32" t="str">
        <f t="shared" si="196"/>
        <v/>
      </c>
      <c r="T415" s="34"/>
      <c r="U415" s="32" t="str">
        <f t="shared" si="197"/>
        <v/>
      </c>
      <c r="V415" s="34"/>
      <c r="W415" s="36" t="str">
        <f t="shared" si="198"/>
        <v/>
      </c>
      <c r="X415" s="36" t="str">
        <f t="shared" si="199"/>
        <v/>
      </c>
      <c r="Y415" s="36" t="str">
        <f t="shared" si="200"/>
        <v/>
      </c>
      <c r="Z415" s="55"/>
      <c r="AA415" s="37"/>
      <c r="AB415" s="148"/>
      <c r="AC415" s="34"/>
      <c r="AD415" s="32" t="str">
        <f t="shared" si="201"/>
        <v/>
      </c>
      <c r="AE415" s="34"/>
      <c r="AF415" s="32" t="str">
        <f t="shared" si="202"/>
        <v/>
      </c>
      <c r="AG415" s="34"/>
      <c r="AH415" s="32" t="str">
        <f t="shared" si="203"/>
        <v/>
      </c>
      <c r="AI415" s="34"/>
      <c r="AJ415" s="36" t="str">
        <f t="shared" si="204"/>
        <v/>
      </c>
      <c r="AK415" s="36" t="str">
        <f t="shared" si="205"/>
        <v/>
      </c>
      <c r="AL415" s="36" t="str">
        <f t="shared" si="206"/>
        <v/>
      </c>
      <c r="AM415" s="55"/>
      <c r="AN415" s="34"/>
      <c r="AO415" s="148"/>
      <c r="AP415" s="34"/>
      <c r="AQ415" s="32" t="str">
        <f t="shared" si="207"/>
        <v/>
      </c>
      <c r="AR415" s="34"/>
      <c r="AS415" s="32" t="str">
        <f t="shared" si="208"/>
        <v/>
      </c>
      <c r="AT415" s="34"/>
      <c r="AU415" s="32" t="str">
        <f t="shared" si="209"/>
        <v/>
      </c>
      <c r="AV415" s="34"/>
      <c r="AW415" s="36" t="str">
        <f t="shared" si="210"/>
        <v/>
      </c>
      <c r="AX415" s="36" t="str">
        <f t="shared" si="211"/>
        <v/>
      </c>
      <c r="AY415" s="36" t="str">
        <f t="shared" si="212"/>
        <v/>
      </c>
      <c r="AZ415" s="55"/>
      <c r="BA415" s="34"/>
      <c r="BB415" s="148"/>
      <c r="BC415" s="34"/>
      <c r="BD415" s="32" t="str">
        <f t="shared" si="213"/>
        <v/>
      </c>
      <c r="BE415" s="34"/>
      <c r="BF415" s="32" t="str">
        <f t="shared" si="214"/>
        <v/>
      </c>
      <c r="BG415" s="34"/>
      <c r="BH415" s="32" t="str">
        <f t="shared" si="215"/>
        <v/>
      </c>
      <c r="BI415" s="34"/>
      <c r="BJ415" s="36" t="str">
        <f t="shared" si="216"/>
        <v/>
      </c>
      <c r="BK415" s="36" t="str">
        <f t="shared" si="217"/>
        <v/>
      </c>
      <c r="BL415" s="36" t="str">
        <f t="shared" si="218"/>
        <v/>
      </c>
      <c r="BM415" s="55"/>
      <c r="BN415" s="36" t="str">
        <f t="shared" si="219"/>
        <v/>
      </c>
      <c r="BO415" s="36" t="str">
        <f t="shared" si="220"/>
        <v/>
      </c>
      <c r="BP415" s="31"/>
      <c r="BQ415" s="38"/>
      <c r="BS415" s="120" t="e">
        <f t="shared" ca="1" si="191"/>
        <v>#REF!</v>
      </c>
      <c r="BT415" s="120" t="e">
        <f t="shared" ca="1" si="192"/>
        <v>#VALUE!</v>
      </c>
    </row>
    <row r="416" spans="1:72" s="10" customFormat="1" ht="25" customHeight="1" x14ac:dyDescent="0.2">
      <c r="A416" s="52" t="str">
        <f>IFERROR(IF(#REF!&lt;&gt;"",A415+1,""),"")</f>
        <v/>
      </c>
      <c r="B416" s="157" t="e">
        <f>CONCATENATE(#REF!,"-",#REF!,"--",F416,"---",#REF!)</f>
        <v>#REF!</v>
      </c>
      <c r="C416" s="157" t="e">
        <f t="shared" ca="1" si="190"/>
        <v>#VALUE!</v>
      </c>
      <c r="D416" s="29"/>
      <c r="E416" s="155" t="e">
        <f t="shared" si="193"/>
        <v>#VALUE!</v>
      </c>
      <c r="F416" s="155" t="e">
        <f t="shared" si="194"/>
        <v>#VALUE!</v>
      </c>
      <c r="G416" s="126"/>
      <c r="H416" s="151" t="e">
        <f ca="1">VLOOKUP(G416,CatProd!B:G,6,FALSE)</f>
        <v>#N/A</v>
      </c>
      <c r="I416" s="127"/>
      <c r="J416" s="175" t="e">
        <f ca="1">VLOOKUP(CONCATENATE(H416,"-",I416),CatProdSpec!H:I,2,FALSE)</f>
        <v>#N/A</v>
      </c>
      <c r="K416" s="51" t="str">
        <f ca="1">IFERROR(IF(OR(D416="",VLOOKUP(D416,CatCostInp!$E$2:$K$88,7,FALSE)=0),"",VLOOKUP(D416,CatCostInp!$E$2:$K$88,7,FALSE)),"")</f>
        <v/>
      </c>
      <c r="L416" s="30"/>
      <c r="M416" s="1" t="str">
        <f ca="1">IF(L416=Setup!$C$10,"Grant",IF(Pharmaceuticals!L416=Setup!$C$11,"Local",IF(Pharmaceuticals!L416=Setup!$C$12,"Other","")))</f>
        <v/>
      </c>
      <c r="N416" s="34"/>
      <c r="O416" s="148"/>
      <c r="P416" s="34"/>
      <c r="Q416" s="36" t="str">
        <f t="shared" si="195"/>
        <v/>
      </c>
      <c r="R416" s="34"/>
      <c r="S416" s="32" t="str">
        <f t="shared" si="196"/>
        <v/>
      </c>
      <c r="T416" s="34"/>
      <c r="U416" s="32" t="str">
        <f t="shared" si="197"/>
        <v/>
      </c>
      <c r="V416" s="34"/>
      <c r="W416" s="36" t="str">
        <f t="shared" si="198"/>
        <v/>
      </c>
      <c r="X416" s="36" t="str">
        <f t="shared" si="199"/>
        <v/>
      </c>
      <c r="Y416" s="36" t="str">
        <f t="shared" si="200"/>
        <v/>
      </c>
      <c r="Z416" s="55"/>
      <c r="AA416" s="37"/>
      <c r="AB416" s="148"/>
      <c r="AC416" s="34"/>
      <c r="AD416" s="32" t="str">
        <f t="shared" si="201"/>
        <v/>
      </c>
      <c r="AE416" s="34"/>
      <c r="AF416" s="32" t="str">
        <f t="shared" si="202"/>
        <v/>
      </c>
      <c r="AG416" s="34"/>
      <c r="AH416" s="32" t="str">
        <f t="shared" si="203"/>
        <v/>
      </c>
      <c r="AI416" s="34"/>
      <c r="AJ416" s="36" t="str">
        <f t="shared" si="204"/>
        <v/>
      </c>
      <c r="AK416" s="36" t="str">
        <f t="shared" si="205"/>
        <v/>
      </c>
      <c r="AL416" s="36" t="str">
        <f t="shared" si="206"/>
        <v/>
      </c>
      <c r="AM416" s="55"/>
      <c r="AN416" s="34"/>
      <c r="AO416" s="148"/>
      <c r="AP416" s="34"/>
      <c r="AQ416" s="32" t="str">
        <f t="shared" si="207"/>
        <v/>
      </c>
      <c r="AR416" s="34"/>
      <c r="AS416" s="32" t="str">
        <f t="shared" si="208"/>
        <v/>
      </c>
      <c r="AT416" s="34"/>
      <c r="AU416" s="32" t="str">
        <f t="shared" si="209"/>
        <v/>
      </c>
      <c r="AV416" s="34"/>
      <c r="AW416" s="36" t="str">
        <f t="shared" si="210"/>
        <v/>
      </c>
      <c r="AX416" s="36" t="str">
        <f t="shared" si="211"/>
        <v/>
      </c>
      <c r="AY416" s="36" t="str">
        <f t="shared" si="212"/>
        <v/>
      </c>
      <c r="AZ416" s="55"/>
      <c r="BA416" s="34"/>
      <c r="BB416" s="148"/>
      <c r="BC416" s="34"/>
      <c r="BD416" s="32" t="str">
        <f t="shared" si="213"/>
        <v/>
      </c>
      <c r="BE416" s="34"/>
      <c r="BF416" s="32" t="str">
        <f t="shared" si="214"/>
        <v/>
      </c>
      <c r="BG416" s="34"/>
      <c r="BH416" s="32" t="str">
        <f t="shared" si="215"/>
        <v/>
      </c>
      <c r="BI416" s="34"/>
      <c r="BJ416" s="36" t="str">
        <f t="shared" si="216"/>
        <v/>
      </c>
      <c r="BK416" s="36" t="str">
        <f t="shared" si="217"/>
        <v/>
      </c>
      <c r="BL416" s="36" t="str">
        <f t="shared" si="218"/>
        <v/>
      </c>
      <c r="BM416" s="55"/>
      <c r="BN416" s="36" t="str">
        <f t="shared" si="219"/>
        <v/>
      </c>
      <c r="BO416" s="36" t="str">
        <f t="shared" si="220"/>
        <v/>
      </c>
      <c r="BP416" s="31"/>
      <c r="BQ416" s="38"/>
      <c r="BS416" s="120" t="e">
        <f t="shared" ca="1" si="191"/>
        <v>#REF!</v>
      </c>
      <c r="BT416" s="120" t="e">
        <f t="shared" ca="1" si="192"/>
        <v>#VALUE!</v>
      </c>
    </row>
    <row r="417" spans="1:72" s="10" customFormat="1" ht="25" customHeight="1" x14ac:dyDescent="0.2">
      <c r="A417" s="52" t="str">
        <f>IFERROR(IF(#REF!&lt;&gt;"",A416+1,""),"")</f>
        <v/>
      </c>
      <c r="B417" s="157" t="e">
        <f>CONCATENATE(#REF!,"-",#REF!,"--",F417,"---",#REF!)</f>
        <v>#REF!</v>
      </c>
      <c r="C417" s="157" t="e">
        <f t="shared" ca="1" si="190"/>
        <v>#VALUE!</v>
      </c>
      <c r="D417" s="29"/>
      <c r="E417" s="155" t="e">
        <f t="shared" si="193"/>
        <v>#VALUE!</v>
      </c>
      <c r="F417" s="155" t="e">
        <f t="shared" si="194"/>
        <v>#VALUE!</v>
      </c>
      <c r="G417" s="126"/>
      <c r="H417" s="151" t="e">
        <f ca="1">VLOOKUP(G417,CatProd!B:G,6,FALSE)</f>
        <v>#N/A</v>
      </c>
      <c r="I417" s="127"/>
      <c r="J417" s="175" t="e">
        <f ca="1">VLOOKUP(CONCATENATE(H417,"-",I417),CatProdSpec!H:I,2,FALSE)</f>
        <v>#N/A</v>
      </c>
      <c r="K417" s="51" t="str">
        <f ca="1">IFERROR(IF(OR(D417="",VLOOKUP(D417,CatCostInp!$E$2:$K$88,7,FALSE)=0),"",VLOOKUP(D417,CatCostInp!$E$2:$K$88,7,FALSE)),"")</f>
        <v/>
      </c>
      <c r="L417" s="30"/>
      <c r="M417" s="1" t="str">
        <f ca="1">IF(L417=Setup!$C$10,"Grant",IF(Pharmaceuticals!L417=Setup!$C$11,"Local",IF(Pharmaceuticals!L417=Setup!$C$12,"Other","")))</f>
        <v/>
      </c>
      <c r="N417" s="34"/>
      <c r="O417" s="148"/>
      <c r="P417" s="34"/>
      <c r="Q417" s="36" t="str">
        <f t="shared" si="195"/>
        <v/>
      </c>
      <c r="R417" s="34"/>
      <c r="S417" s="32" t="str">
        <f t="shared" si="196"/>
        <v/>
      </c>
      <c r="T417" s="34"/>
      <c r="U417" s="32" t="str">
        <f t="shared" si="197"/>
        <v/>
      </c>
      <c r="V417" s="34"/>
      <c r="W417" s="36" t="str">
        <f t="shared" si="198"/>
        <v/>
      </c>
      <c r="X417" s="36" t="str">
        <f t="shared" si="199"/>
        <v/>
      </c>
      <c r="Y417" s="36" t="str">
        <f t="shared" si="200"/>
        <v/>
      </c>
      <c r="Z417" s="55"/>
      <c r="AA417" s="37"/>
      <c r="AB417" s="148"/>
      <c r="AC417" s="34"/>
      <c r="AD417" s="32" t="str">
        <f t="shared" si="201"/>
        <v/>
      </c>
      <c r="AE417" s="34"/>
      <c r="AF417" s="32" t="str">
        <f t="shared" si="202"/>
        <v/>
      </c>
      <c r="AG417" s="34"/>
      <c r="AH417" s="32" t="str">
        <f t="shared" si="203"/>
        <v/>
      </c>
      <c r="AI417" s="34"/>
      <c r="AJ417" s="36" t="str">
        <f t="shared" si="204"/>
        <v/>
      </c>
      <c r="AK417" s="36" t="str">
        <f t="shared" si="205"/>
        <v/>
      </c>
      <c r="AL417" s="36" t="str">
        <f t="shared" si="206"/>
        <v/>
      </c>
      <c r="AM417" s="55"/>
      <c r="AN417" s="34"/>
      <c r="AO417" s="148"/>
      <c r="AP417" s="34"/>
      <c r="AQ417" s="32" t="str">
        <f t="shared" si="207"/>
        <v/>
      </c>
      <c r="AR417" s="34"/>
      <c r="AS417" s="32" t="str">
        <f t="shared" si="208"/>
        <v/>
      </c>
      <c r="AT417" s="34"/>
      <c r="AU417" s="32" t="str">
        <f t="shared" si="209"/>
        <v/>
      </c>
      <c r="AV417" s="34"/>
      <c r="AW417" s="36" t="str">
        <f t="shared" si="210"/>
        <v/>
      </c>
      <c r="AX417" s="36" t="str">
        <f t="shared" si="211"/>
        <v/>
      </c>
      <c r="AY417" s="36" t="str">
        <f t="shared" si="212"/>
        <v/>
      </c>
      <c r="AZ417" s="55"/>
      <c r="BA417" s="34"/>
      <c r="BB417" s="148"/>
      <c r="BC417" s="34"/>
      <c r="BD417" s="32" t="str">
        <f t="shared" si="213"/>
        <v/>
      </c>
      <c r="BE417" s="34"/>
      <c r="BF417" s="32" t="str">
        <f t="shared" si="214"/>
        <v/>
      </c>
      <c r="BG417" s="34"/>
      <c r="BH417" s="32" t="str">
        <f t="shared" si="215"/>
        <v/>
      </c>
      <c r="BI417" s="34"/>
      <c r="BJ417" s="36" t="str">
        <f t="shared" si="216"/>
        <v/>
      </c>
      <c r="BK417" s="36" t="str">
        <f t="shared" si="217"/>
        <v/>
      </c>
      <c r="BL417" s="36" t="str">
        <f t="shared" si="218"/>
        <v/>
      </c>
      <c r="BM417" s="55"/>
      <c r="BN417" s="36" t="str">
        <f t="shared" si="219"/>
        <v/>
      </c>
      <c r="BO417" s="36" t="str">
        <f t="shared" si="220"/>
        <v/>
      </c>
      <c r="BP417" s="31"/>
      <c r="BQ417" s="38"/>
      <c r="BS417" s="120" t="e">
        <f t="shared" ca="1" si="191"/>
        <v>#REF!</v>
      </c>
      <c r="BT417" s="120" t="e">
        <f t="shared" ca="1" si="192"/>
        <v>#VALUE!</v>
      </c>
    </row>
    <row r="418" spans="1:72" s="10" customFormat="1" ht="25" customHeight="1" x14ac:dyDescent="0.2">
      <c r="A418" s="52" t="str">
        <f>IFERROR(IF(#REF!&lt;&gt;"",A417+1,""),"")</f>
        <v/>
      </c>
      <c r="B418" s="157" t="e">
        <f>CONCATENATE(#REF!,"-",#REF!,"--",F418,"---",#REF!)</f>
        <v>#REF!</v>
      </c>
      <c r="C418" s="157" t="e">
        <f t="shared" ca="1" si="190"/>
        <v>#VALUE!</v>
      </c>
      <c r="D418" s="29"/>
      <c r="E418" s="155" t="e">
        <f t="shared" si="193"/>
        <v>#VALUE!</v>
      </c>
      <c r="F418" s="155" t="e">
        <f t="shared" si="194"/>
        <v>#VALUE!</v>
      </c>
      <c r="G418" s="126"/>
      <c r="H418" s="151" t="e">
        <f ca="1">VLOOKUP(G418,CatProd!B:G,6,FALSE)</f>
        <v>#N/A</v>
      </c>
      <c r="I418" s="127"/>
      <c r="J418" s="175" t="e">
        <f ca="1">VLOOKUP(CONCATENATE(H418,"-",I418),CatProdSpec!H:I,2,FALSE)</f>
        <v>#N/A</v>
      </c>
      <c r="K418" s="51" t="str">
        <f ca="1">IFERROR(IF(OR(D418="",VLOOKUP(D418,CatCostInp!$E$2:$K$88,7,FALSE)=0),"",VLOOKUP(D418,CatCostInp!$E$2:$K$88,7,FALSE)),"")</f>
        <v/>
      </c>
      <c r="L418" s="30"/>
      <c r="M418" s="1" t="str">
        <f ca="1">IF(L418=Setup!$C$10,"Grant",IF(Pharmaceuticals!L418=Setup!$C$11,"Local",IF(Pharmaceuticals!L418=Setup!$C$12,"Other","")))</f>
        <v/>
      </c>
      <c r="N418" s="34"/>
      <c r="O418" s="148"/>
      <c r="P418" s="34"/>
      <c r="Q418" s="36" t="str">
        <f t="shared" si="195"/>
        <v/>
      </c>
      <c r="R418" s="34"/>
      <c r="S418" s="32" t="str">
        <f t="shared" si="196"/>
        <v/>
      </c>
      <c r="T418" s="34"/>
      <c r="U418" s="32" t="str">
        <f t="shared" si="197"/>
        <v/>
      </c>
      <c r="V418" s="34"/>
      <c r="W418" s="36" t="str">
        <f t="shared" si="198"/>
        <v/>
      </c>
      <c r="X418" s="36" t="str">
        <f t="shared" si="199"/>
        <v/>
      </c>
      <c r="Y418" s="36" t="str">
        <f t="shared" si="200"/>
        <v/>
      </c>
      <c r="Z418" s="55"/>
      <c r="AA418" s="37"/>
      <c r="AB418" s="148"/>
      <c r="AC418" s="34"/>
      <c r="AD418" s="32" t="str">
        <f t="shared" si="201"/>
        <v/>
      </c>
      <c r="AE418" s="34"/>
      <c r="AF418" s="32" t="str">
        <f t="shared" si="202"/>
        <v/>
      </c>
      <c r="AG418" s="34"/>
      <c r="AH418" s="32" t="str">
        <f t="shared" si="203"/>
        <v/>
      </c>
      <c r="AI418" s="34"/>
      <c r="AJ418" s="36" t="str">
        <f t="shared" si="204"/>
        <v/>
      </c>
      <c r="AK418" s="36" t="str">
        <f t="shared" si="205"/>
        <v/>
      </c>
      <c r="AL418" s="36" t="str">
        <f t="shared" si="206"/>
        <v/>
      </c>
      <c r="AM418" s="55"/>
      <c r="AN418" s="34"/>
      <c r="AO418" s="148"/>
      <c r="AP418" s="34"/>
      <c r="AQ418" s="32" t="str">
        <f t="shared" si="207"/>
        <v/>
      </c>
      <c r="AR418" s="34"/>
      <c r="AS418" s="32" t="str">
        <f t="shared" si="208"/>
        <v/>
      </c>
      <c r="AT418" s="34"/>
      <c r="AU418" s="32" t="str">
        <f t="shared" si="209"/>
        <v/>
      </c>
      <c r="AV418" s="34"/>
      <c r="AW418" s="36" t="str">
        <f t="shared" si="210"/>
        <v/>
      </c>
      <c r="AX418" s="36" t="str">
        <f t="shared" si="211"/>
        <v/>
      </c>
      <c r="AY418" s="36" t="str">
        <f t="shared" si="212"/>
        <v/>
      </c>
      <c r="AZ418" s="55"/>
      <c r="BA418" s="34"/>
      <c r="BB418" s="148"/>
      <c r="BC418" s="34"/>
      <c r="BD418" s="32" t="str">
        <f t="shared" si="213"/>
        <v/>
      </c>
      <c r="BE418" s="34"/>
      <c r="BF418" s="32" t="str">
        <f t="shared" si="214"/>
        <v/>
      </c>
      <c r="BG418" s="34"/>
      <c r="BH418" s="32" t="str">
        <f t="shared" si="215"/>
        <v/>
      </c>
      <c r="BI418" s="34"/>
      <c r="BJ418" s="36" t="str">
        <f t="shared" si="216"/>
        <v/>
      </c>
      <c r="BK418" s="36" t="str">
        <f t="shared" si="217"/>
        <v/>
      </c>
      <c r="BL418" s="36" t="str">
        <f t="shared" si="218"/>
        <v/>
      </c>
      <c r="BM418" s="55"/>
      <c r="BN418" s="36" t="str">
        <f t="shared" si="219"/>
        <v/>
      </c>
      <c r="BO418" s="36" t="str">
        <f t="shared" si="220"/>
        <v/>
      </c>
      <c r="BP418" s="31"/>
      <c r="BQ418" s="38"/>
      <c r="BS418" s="120" t="e">
        <f t="shared" ca="1" si="191"/>
        <v>#REF!</v>
      </c>
      <c r="BT418" s="120" t="e">
        <f t="shared" ca="1" si="192"/>
        <v>#VALUE!</v>
      </c>
    </row>
    <row r="419" spans="1:72" s="10" customFormat="1" ht="25" customHeight="1" x14ac:dyDescent="0.2">
      <c r="A419" s="52" t="str">
        <f>IFERROR(IF(#REF!&lt;&gt;"",A418+1,""),"")</f>
        <v/>
      </c>
      <c r="B419" s="157" t="e">
        <f>CONCATENATE(#REF!,"-",#REF!,"--",F419,"---",#REF!)</f>
        <v>#REF!</v>
      </c>
      <c r="C419" s="157" t="e">
        <f t="shared" ca="1" si="190"/>
        <v>#VALUE!</v>
      </c>
      <c r="D419" s="29"/>
      <c r="E419" s="155" t="e">
        <f t="shared" si="193"/>
        <v>#VALUE!</v>
      </c>
      <c r="F419" s="155" t="e">
        <f t="shared" si="194"/>
        <v>#VALUE!</v>
      </c>
      <c r="G419" s="126"/>
      <c r="H419" s="151" t="e">
        <f ca="1">VLOOKUP(G419,CatProd!B:G,6,FALSE)</f>
        <v>#N/A</v>
      </c>
      <c r="I419" s="127"/>
      <c r="J419" s="175" t="e">
        <f ca="1">VLOOKUP(CONCATENATE(H419,"-",I419),CatProdSpec!H:I,2,FALSE)</f>
        <v>#N/A</v>
      </c>
      <c r="K419" s="51" t="str">
        <f ca="1">IFERROR(IF(OR(D419="",VLOOKUP(D419,CatCostInp!$E$2:$K$88,7,FALSE)=0),"",VLOOKUP(D419,CatCostInp!$E$2:$K$88,7,FALSE)),"")</f>
        <v/>
      </c>
      <c r="L419" s="30"/>
      <c r="M419" s="1" t="str">
        <f ca="1">IF(L419=Setup!$C$10,"Grant",IF(Pharmaceuticals!L419=Setup!$C$11,"Local",IF(Pharmaceuticals!L419=Setup!$C$12,"Other","")))</f>
        <v/>
      </c>
      <c r="N419" s="34"/>
      <c r="O419" s="148"/>
      <c r="P419" s="34"/>
      <c r="Q419" s="36" t="str">
        <f t="shared" si="195"/>
        <v/>
      </c>
      <c r="R419" s="34"/>
      <c r="S419" s="32" t="str">
        <f t="shared" si="196"/>
        <v/>
      </c>
      <c r="T419" s="34"/>
      <c r="U419" s="32" t="str">
        <f t="shared" si="197"/>
        <v/>
      </c>
      <c r="V419" s="34"/>
      <c r="W419" s="36" t="str">
        <f t="shared" si="198"/>
        <v/>
      </c>
      <c r="X419" s="36" t="str">
        <f t="shared" si="199"/>
        <v/>
      </c>
      <c r="Y419" s="36" t="str">
        <f t="shared" si="200"/>
        <v/>
      </c>
      <c r="Z419" s="55"/>
      <c r="AA419" s="37"/>
      <c r="AB419" s="148"/>
      <c r="AC419" s="34"/>
      <c r="AD419" s="32" t="str">
        <f t="shared" si="201"/>
        <v/>
      </c>
      <c r="AE419" s="34"/>
      <c r="AF419" s="32" t="str">
        <f t="shared" si="202"/>
        <v/>
      </c>
      <c r="AG419" s="34"/>
      <c r="AH419" s="32" t="str">
        <f t="shared" si="203"/>
        <v/>
      </c>
      <c r="AI419" s="34"/>
      <c r="AJ419" s="36" t="str">
        <f t="shared" si="204"/>
        <v/>
      </c>
      <c r="AK419" s="36" t="str">
        <f t="shared" si="205"/>
        <v/>
      </c>
      <c r="AL419" s="36" t="str">
        <f t="shared" si="206"/>
        <v/>
      </c>
      <c r="AM419" s="55"/>
      <c r="AN419" s="34"/>
      <c r="AO419" s="148"/>
      <c r="AP419" s="34"/>
      <c r="AQ419" s="32" t="str">
        <f t="shared" si="207"/>
        <v/>
      </c>
      <c r="AR419" s="34"/>
      <c r="AS419" s="32" t="str">
        <f t="shared" si="208"/>
        <v/>
      </c>
      <c r="AT419" s="34"/>
      <c r="AU419" s="32" t="str">
        <f t="shared" si="209"/>
        <v/>
      </c>
      <c r="AV419" s="34"/>
      <c r="AW419" s="36" t="str">
        <f t="shared" si="210"/>
        <v/>
      </c>
      <c r="AX419" s="36" t="str">
        <f t="shared" si="211"/>
        <v/>
      </c>
      <c r="AY419" s="36" t="str">
        <f t="shared" si="212"/>
        <v/>
      </c>
      <c r="AZ419" s="55"/>
      <c r="BA419" s="34"/>
      <c r="BB419" s="148"/>
      <c r="BC419" s="34"/>
      <c r="BD419" s="32" t="str">
        <f t="shared" si="213"/>
        <v/>
      </c>
      <c r="BE419" s="34"/>
      <c r="BF419" s="32" t="str">
        <f t="shared" si="214"/>
        <v/>
      </c>
      <c r="BG419" s="34"/>
      <c r="BH419" s="32" t="str">
        <f t="shared" si="215"/>
        <v/>
      </c>
      <c r="BI419" s="34"/>
      <c r="BJ419" s="36" t="str">
        <f t="shared" si="216"/>
        <v/>
      </c>
      <c r="BK419" s="36" t="str">
        <f t="shared" si="217"/>
        <v/>
      </c>
      <c r="BL419" s="36" t="str">
        <f t="shared" si="218"/>
        <v/>
      </c>
      <c r="BM419" s="55"/>
      <c r="BN419" s="36" t="str">
        <f t="shared" si="219"/>
        <v/>
      </c>
      <c r="BO419" s="36" t="str">
        <f t="shared" si="220"/>
        <v/>
      </c>
      <c r="BP419" s="31"/>
      <c r="BQ419" s="38"/>
      <c r="BS419" s="120" t="e">
        <f t="shared" ca="1" si="191"/>
        <v>#REF!</v>
      </c>
      <c r="BT419" s="120" t="e">
        <f t="shared" ca="1" si="192"/>
        <v>#VALUE!</v>
      </c>
    </row>
    <row r="420" spans="1:72" s="10" customFormat="1" ht="25" customHeight="1" x14ac:dyDescent="0.2">
      <c r="A420" s="52" t="str">
        <f>IFERROR(IF(#REF!&lt;&gt;"",A419+1,""),"")</f>
        <v/>
      </c>
      <c r="B420" s="157" t="e">
        <f>CONCATENATE(#REF!,"-",#REF!,"--",F420,"---",#REF!)</f>
        <v>#REF!</v>
      </c>
      <c r="C420" s="157" t="e">
        <f t="shared" ca="1" si="190"/>
        <v>#VALUE!</v>
      </c>
      <c r="D420" s="29"/>
      <c r="E420" s="155" t="e">
        <f t="shared" si="193"/>
        <v>#VALUE!</v>
      </c>
      <c r="F420" s="155" t="e">
        <f t="shared" si="194"/>
        <v>#VALUE!</v>
      </c>
      <c r="G420" s="126"/>
      <c r="H420" s="151" t="e">
        <f ca="1">VLOOKUP(G420,CatProd!B:G,6,FALSE)</f>
        <v>#N/A</v>
      </c>
      <c r="I420" s="127"/>
      <c r="J420" s="175" t="e">
        <f ca="1">VLOOKUP(CONCATENATE(H420,"-",I420),CatProdSpec!H:I,2,FALSE)</f>
        <v>#N/A</v>
      </c>
      <c r="K420" s="51" t="str">
        <f ca="1">IFERROR(IF(OR(D420="",VLOOKUP(D420,CatCostInp!$E$2:$K$88,7,FALSE)=0),"",VLOOKUP(D420,CatCostInp!$E$2:$K$88,7,FALSE)),"")</f>
        <v/>
      </c>
      <c r="L420" s="30"/>
      <c r="M420" s="1" t="str">
        <f ca="1">IF(L420=Setup!$C$10,"Grant",IF(Pharmaceuticals!L420=Setup!$C$11,"Local",IF(Pharmaceuticals!L420=Setup!$C$12,"Other","")))</f>
        <v/>
      </c>
      <c r="N420" s="34"/>
      <c r="O420" s="148"/>
      <c r="P420" s="34"/>
      <c r="Q420" s="36" t="str">
        <f t="shared" si="195"/>
        <v/>
      </c>
      <c r="R420" s="34"/>
      <c r="S420" s="32" t="str">
        <f t="shared" si="196"/>
        <v/>
      </c>
      <c r="T420" s="34"/>
      <c r="U420" s="32" t="str">
        <f t="shared" si="197"/>
        <v/>
      </c>
      <c r="V420" s="34"/>
      <c r="W420" s="36" t="str">
        <f t="shared" si="198"/>
        <v/>
      </c>
      <c r="X420" s="36" t="str">
        <f t="shared" si="199"/>
        <v/>
      </c>
      <c r="Y420" s="36" t="str">
        <f t="shared" si="200"/>
        <v/>
      </c>
      <c r="Z420" s="55"/>
      <c r="AA420" s="37"/>
      <c r="AB420" s="148"/>
      <c r="AC420" s="34"/>
      <c r="AD420" s="32" t="str">
        <f t="shared" si="201"/>
        <v/>
      </c>
      <c r="AE420" s="34"/>
      <c r="AF420" s="32" t="str">
        <f t="shared" si="202"/>
        <v/>
      </c>
      <c r="AG420" s="34"/>
      <c r="AH420" s="32" t="str">
        <f t="shared" si="203"/>
        <v/>
      </c>
      <c r="AI420" s="34"/>
      <c r="AJ420" s="36" t="str">
        <f t="shared" si="204"/>
        <v/>
      </c>
      <c r="AK420" s="36" t="str">
        <f t="shared" si="205"/>
        <v/>
      </c>
      <c r="AL420" s="36" t="str">
        <f t="shared" si="206"/>
        <v/>
      </c>
      <c r="AM420" s="55"/>
      <c r="AN420" s="34"/>
      <c r="AO420" s="148"/>
      <c r="AP420" s="34"/>
      <c r="AQ420" s="32" t="str">
        <f t="shared" si="207"/>
        <v/>
      </c>
      <c r="AR420" s="34"/>
      <c r="AS420" s="32" t="str">
        <f t="shared" si="208"/>
        <v/>
      </c>
      <c r="AT420" s="34"/>
      <c r="AU420" s="32" t="str">
        <f t="shared" si="209"/>
        <v/>
      </c>
      <c r="AV420" s="34"/>
      <c r="AW420" s="36" t="str">
        <f t="shared" si="210"/>
        <v/>
      </c>
      <c r="AX420" s="36" t="str">
        <f t="shared" si="211"/>
        <v/>
      </c>
      <c r="AY420" s="36" t="str">
        <f t="shared" si="212"/>
        <v/>
      </c>
      <c r="AZ420" s="55"/>
      <c r="BA420" s="34"/>
      <c r="BB420" s="148"/>
      <c r="BC420" s="34"/>
      <c r="BD420" s="32" t="str">
        <f t="shared" si="213"/>
        <v/>
      </c>
      <c r="BE420" s="34"/>
      <c r="BF420" s="32" t="str">
        <f t="shared" si="214"/>
        <v/>
      </c>
      <c r="BG420" s="34"/>
      <c r="BH420" s="32" t="str">
        <f t="shared" si="215"/>
        <v/>
      </c>
      <c r="BI420" s="34"/>
      <c r="BJ420" s="36" t="str">
        <f t="shared" si="216"/>
        <v/>
      </c>
      <c r="BK420" s="36" t="str">
        <f t="shared" si="217"/>
        <v/>
      </c>
      <c r="BL420" s="36" t="str">
        <f t="shared" si="218"/>
        <v/>
      </c>
      <c r="BM420" s="55"/>
      <c r="BN420" s="36" t="str">
        <f t="shared" si="219"/>
        <v/>
      </c>
      <c r="BO420" s="36" t="str">
        <f t="shared" si="220"/>
        <v/>
      </c>
      <c r="BP420" s="31"/>
      <c r="BQ420" s="38"/>
      <c r="BS420" s="120" t="e">
        <f t="shared" ca="1" si="191"/>
        <v>#REF!</v>
      </c>
      <c r="BT420" s="120" t="e">
        <f t="shared" ca="1" si="192"/>
        <v>#VALUE!</v>
      </c>
    </row>
    <row r="421" spans="1:72" s="10" customFormat="1" ht="25" customHeight="1" x14ac:dyDescent="0.2">
      <c r="A421" s="52" t="str">
        <f>IFERROR(IF(#REF!&lt;&gt;"",A420+1,""),"")</f>
        <v/>
      </c>
      <c r="B421" s="157" t="e">
        <f>CONCATENATE(#REF!,"-",#REF!,"--",F421,"---",#REF!)</f>
        <v>#REF!</v>
      </c>
      <c r="C421" s="157" t="e">
        <f t="shared" ca="1" si="190"/>
        <v>#VALUE!</v>
      </c>
      <c r="D421" s="29"/>
      <c r="E421" s="155" t="e">
        <f t="shared" si="193"/>
        <v>#VALUE!</v>
      </c>
      <c r="F421" s="155" t="e">
        <f t="shared" si="194"/>
        <v>#VALUE!</v>
      </c>
      <c r="G421" s="126"/>
      <c r="H421" s="151" t="e">
        <f ca="1">VLOOKUP(G421,CatProd!B:G,6,FALSE)</f>
        <v>#N/A</v>
      </c>
      <c r="I421" s="127"/>
      <c r="J421" s="175" t="e">
        <f ca="1">VLOOKUP(CONCATENATE(H421,"-",I421),CatProdSpec!H:I,2,FALSE)</f>
        <v>#N/A</v>
      </c>
      <c r="K421" s="51" t="str">
        <f ca="1">IFERROR(IF(OR(D421="",VLOOKUP(D421,CatCostInp!$E$2:$K$88,7,FALSE)=0),"",VLOOKUP(D421,CatCostInp!$E$2:$K$88,7,FALSE)),"")</f>
        <v/>
      </c>
      <c r="L421" s="30"/>
      <c r="M421" s="1" t="str">
        <f ca="1">IF(L421=Setup!$C$10,"Grant",IF(Pharmaceuticals!L421=Setup!$C$11,"Local",IF(Pharmaceuticals!L421=Setup!$C$12,"Other","")))</f>
        <v/>
      </c>
      <c r="N421" s="34"/>
      <c r="O421" s="148"/>
      <c r="P421" s="34"/>
      <c r="Q421" s="36" t="str">
        <f t="shared" si="195"/>
        <v/>
      </c>
      <c r="R421" s="34"/>
      <c r="S421" s="32" t="str">
        <f t="shared" si="196"/>
        <v/>
      </c>
      <c r="T421" s="34"/>
      <c r="U421" s="32" t="str">
        <f t="shared" si="197"/>
        <v/>
      </c>
      <c r="V421" s="34"/>
      <c r="W421" s="36" t="str">
        <f t="shared" si="198"/>
        <v/>
      </c>
      <c r="X421" s="36" t="str">
        <f t="shared" si="199"/>
        <v/>
      </c>
      <c r="Y421" s="36" t="str">
        <f t="shared" si="200"/>
        <v/>
      </c>
      <c r="Z421" s="55"/>
      <c r="AA421" s="37"/>
      <c r="AB421" s="148"/>
      <c r="AC421" s="34"/>
      <c r="AD421" s="32" t="str">
        <f t="shared" si="201"/>
        <v/>
      </c>
      <c r="AE421" s="34"/>
      <c r="AF421" s="32" t="str">
        <f t="shared" si="202"/>
        <v/>
      </c>
      <c r="AG421" s="34"/>
      <c r="AH421" s="32" t="str">
        <f t="shared" si="203"/>
        <v/>
      </c>
      <c r="AI421" s="34"/>
      <c r="AJ421" s="36" t="str">
        <f t="shared" si="204"/>
        <v/>
      </c>
      <c r="AK421" s="36" t="str">
        <f t="shared" si="205"/>
        <v/>
      </c>
      <c r="AL421" s="36" t="str">
        <f t="shared" si="206"/>
        <v/>
      </c>
      <c r="AM421" s="55"/>
      <c r="AN421" s="34"/>
      <c r="AO421" s="148"/>
      <c r="AP421" s="34"/>
      <c r="AQ421" s="32" t="str">
        <f t="shared" si="207"/>
        <v/>
      </c>
      <c r="AR421" s="34"/>
      <c r="AS421" s="32" t="str">
        <f t="shared" si="208"/>
        <v/>
      </c>
      <c r="AT421" s="34"/>
      <c r="AU421" s="32" t="str">
        <f t="shared" si="209"/>
        <v/>
      </c>
      <c r="AV421" s="34"/>
      <c r="AW421" s="36" t="str">
        <f t="shared" si="210"/>
        <v/>
      </c>
      <c r="AX421" s="36" t="str">
        <f t="shared" si="211"/>
        <v/>
      </c>
      <c r="AY421" s="36" t="str">
        <f t="shared" si="212"/>
        <v/>
      </c>
      <c r="AZ421" s="55"/>
      <c r="BA421" s="34"/>
      <c r="BB421" s="148"/>
      <c r="BC421" s="34"/>
      <c r="BD421" s="32" t="str">
        <f t="shared" si="213"/>
        <v/>
      </c>
      <c r="BE421" s="34"/>
      <c r="BF421" s="32" t="str">
        <f t="shared" si="214"/>
        <v/>
      </c>
      <c r="BG421" s="34"/>
      <c r="BH421" s="32" t="str">
        <f t="shared" si="215"/>
        <v/>
      </c>
      <c r="BI421" s="34"/>
      <c r="BJ421" s="36" t="str">
        <f t="shared" si="216"/>
        <v/>
      </c>
      <c r="BK421" s="36" t="str">
        <f t="shared" si="217"/>
        <v/>
      </c>
      <c r="BL421" s="36" t="str">
        <f t="shared" si="218"/>
        <v/>
      </c>
      <c r="BM421" s="55"/>
      <c r="BN421" s="36" t="str">
        <f t="shared" si="219"/>
        <v/>
      </c>
      <c r="BO421" s="36" t="str">
        <f t="shared" si="220"/>
        <v/>
      </c>
      <c r="BP421" s="31"/>
      <c r="BQ421" s="38"/>
      <c r="BS421" s="120" t="e">
        <f t="shared" ca="1" si="191"/>
        <v>#REF!</v>
      </c>
      <c r="BT421" s="120" t="e">
        <f t="shared" ca="1" si="192"/>
        <v>#VALUE!</v>
      </c>
    </row>
    <row r="422" spans="1:72" s="10" customFormat="1" ht="25" customHeight="1" x14ac:dyDescent="0.2">
      <c r="A422" s="52" t="str">
        <f>IFERROR(IF(#REF!&lt;&gt;"",A421+1,""),"")</f>
        <v/>
      </c>
      <c r="B422" s="157" t="e">
        <f>CONCATENATE(#REF!,"-",#REF!,"--",F422,"---",#REF!)</f>
        <v>#REF!</v>
      </c>
      <c r="C422" s="157" t="e">
        <f t="shared" ca="1" si="190"/>
        <v>#VALUE!</v>
      </c>
      <c r="D422" s="29"/>
      <c r="E422" s="155" t="e">
        <f t="shared" si="193"/>
        <v>#VALUE!</v>
      </c>
      <c r="F422" s="155" t="e">
        <f t="shared" si="194"/>
        <v>#VALUE!</v>
      </c>
      <c r="G422" s="126"/>
      <c r="H422" s="151" t="e">
        <f ca="1">VLOOKUP(G422,CatProd!B:G,6,FALSE)</f>
        <v>#N/A</v>
      </c>
      <c r="I422" s="127"/>
      <c r="J422" s="175" t="e">
        <f ca="1">VLOOKUP(CONCATENATE(H422,"-",I422),CatProdSpec!H:I,2,FALSE)</f>
        <v>#N/A</v>
      </c>
      <c r="K422" s="51" t="str">
        <f ca="1">IFERROR(IF(OR(D422="",VLOOKUP(D422,CatCostInp!$E$2:$K$88,7,FALSE)=0),"",VLOOKUP(D422,CatCostInp!$E$2:$K$88,7,FALSE)),"")</f>
        <v/>
      </c>
      <c r="L422" s="30"/>
      <c r="M422" s="1" t="str">
        <f ca="1">IF(L422=Setup!$C$10,"Grant",IF(Pharmaceuticals!L422=Setup!$C$11,"Local",IF(Pharmaceuticals!L422=Setup!$C$12,"Other","")))</f>
        <v/>
      </c>
      <c r="N422" s="34"/>
      <c r="O422" s="148"/>
      <c r="P422" s="34"/>
      <c r="Q422" s="36" t="str">
        <f t="shared" si="195"/>
        <v/>
      </c>
      <c r="R422" s="34"/>
      <c r="S422" s="32" t="str">
        <f t="shared" si="196"/>
        <v/>
      </c>
      <c r="T422" s="34"/>
      <c r="U422" s="32" t="str">
        <f t="shared" si="197"/>
        <v/>
      </c>
      <c r="V422" s="34"/>
      <c r="W422" s="36" t="str">
        <f t="shared" si="198"/>
        <v/>
      </c>
      <c r="X422" s="36" t="str">
        <f t="shared" si="199"/>
        <v/>
      </c>
      <c r="Y422" s="36" t="str">
        <f t="shared" si="200"/>
        <v/>
      </c>
      <c r="Z422" s="55"/>
      <c r="AA422" s="37"/>
      <c r="AB422" s="148"/>
      <c r="AC422" s="34"/>
      <c r="AD422" s="32" t="str">
        <f t="shared" si="201"/>
        <v/>
      </c>
      <c r="AE422" s="34"/>
      <c r="AF422" s="32" t="str">
        <f t="shared" si="202"/>
        <v/>
      </c>
      <c r="AG422" s="34"/>
      <c r="AH422" s="32" t="str">
        <f t="shared" si="203"/>
        <v/>
      </c>
      <c r="AI422" s="34"/>
      <c r="AJ422" s="36" t="str">
        <f t="shared" si="204"/>
        <v/>
      </c>
      <c r="AK422" s="36" t="str">
        <f t="shared" si="205"/>
        <v/>
      </c>
      <c r="AL422" s="36" t="str">
        <f t="shared" si="206"/>
        <v/>
      </c>
      <c r="AM422" s="55"/>
      <c r="AN422" s="34"/>
      <c r="AO422" s="148"/>
      <c r="AP422" s="34"/>
      <c r="AQ422" s="32" t="str">
        <f t="shared" si="207"/>
        <v/>
      </c>
      <c r="AR422" s="34"/>
      <c r="AS422" s="32" t="str">
        <f t="shared" si="208"/>
        <v/>
      </c>
      <c r="AT422" s="34"/>
      <c r="AU422" s="32" t="str">
        <f t="shared" si="209"/>
        <v/>
      </c>
      <c r="AV422" s="34"/>
      <c r="AW422" s="36" t="str">
        <f t="shared" si="210"/>
        <v/>
      </c>
      <c r="AX422" s="36" t="str">
        <f t="shared" si="211"/>
        <v/>
      </c>
      <c r="AY422" s="36" t="str">
        <f t="shared" si="212"/>
        <v/>
      </c>
      <c r="AZ422" s="55"/>
      <c r="BA422" s="34"/>
      <c r="BB422" s="148"/>
      <c r="BC422" s="34"/>
      <c r="BD422" s="32" t="str">
        <f t="shared" si="213"/>
        <v/>
      </c>
      <c r="BE422" s="34"/>
      <c r="BF422" s="32" t="str">
        <f t="shared" si="214"/>
        <v/>
      </c>
      <c r="BG422" s="34"/>
      <c r="BH422" s="32" t="str">
        <f t="shared" si="215"/>
        <v/>
      </c>
      <c r="BI422" s="34"/>
      <c r="BJ422" s="36" t="str">
        <f t="shared" si="216"/>
        <v/>
      </c>
      <c r="BK422" s="36" t="str">
        <f t="shared" si="217"/>
        <v/>
      </c>
      <c r="BL422" s="36" t="str">
        <f t="shared" si="218"/>
        <v/>
      </c>
      <c r="BM422" s="55"/>
      <c r="BN422" s="36" t="str">
        <f t="shared" si="219"/>
        <v/>
      </c>
      <c r="BO422" s="36" t="str">
        <f t="shared" si="220"/>
        <v/>
      </c>
      <c r="BP422" s="31"/>
      <c r="BQ422" s="38"/>
      <c r="BS422" s="120" t="e">
        <f t="shared" ca="1" si="191"/>
        <v>#REF!</v>
      </c>
      <c r="BT422" s="120" t="e">
        <f t="shared" ca="1" si="192"/>
        <v>#VALUE!</v>
      </c>
    </row>
    <row r="423" spans="1:72" s="10" customFormat="1" ht="25" customHeight="1" x14ac:dyDescent="0.2">
      <c r="A423" s="52" t="str">
        <f>IFERROR(IF(#REF!&lt;&gt;"",A422+1,""),"")</f>
        <v/>
      </c>
      <c r="B423" s="157" t="e">
        <f>CONCATENATE(#REF!,"-",#REF!,"--",F423,"---",#REF!)</f>
        <v>#REF!</v>
      </c>
      <c r="C423" s="157" t="e">
        <f t="shared" ca="1" si="190"/>
        <v>#VALUE!</v>
      </c>
      <c r="D423" s="29"/>
      <c r="E423" s="155" t="e">
        <f t="shared" si="193"/>
        <v>#VALUE!</v>
      </c>
      <c r="F423" s="155" t="e">
        <f t="shared" si="194"/>
        <v>#VALUE!</v>
      </c>
      <c r="G423" s="126"/>
      <c r="H423" s="151" t="e">
        <f ca="1">VLOOKUP(G423,CatProd!B:G,6,FALSE)</f>
        <v>#N/A</v>
      </c>
      <c r="I423" s="127"/>
      <c r="J423" s="175" t="e">
        <f ca="1">VLOOKUP(CONCATENATE(H423,"-",I423),CatProdSpec!H:I,2,FALSE)</f>
        <v>#N/A</v>
      </c>
      <c r="K423" s="51" t="str">
        <f ca="1">IFERROR(IF(OR(D423="",VLOOKUP(D423,CatCostInp!$E$2:$K$88,7,FALSE)=0),"",VLOOKUP(D423,CatCostInp!$E$2:$K$88,7,FALSE)),"")</f>
        <v/>
      </c>
      <c r="L423" s="30"/>
      <c r="M423" s="1" t="str">
        <f ca="1">IF(L423=Setup!$C$10,"Grant",IF(Pharmaceuticals!L423=Setup!$C$11,"Local",IF(Pharmaceuticals!L423=Setup!$C$12,"Other","")))</f>
        <v/>
      </c>
      <c r="N423" s="34"/>
      <c r="O423" s="148"/>
      <c r="P423" s="34"/>
      <c r="Q423" s="36" t="str">
        <f t="shared" si="195"/>
        <v/>
      </c>
      <c r="R423" s="34"/>
      <c r="S423" s="32" t="str">
        <f t="shared" si="196"/>
        <v/>
      </c>
      <c r="T423" s="34"/>
      <c r="U423" s="32" t="str">
        <f t="shared" si="197"/>
        <v/>
      </c>
      <c r="V423" s="34"/>
      <c r="W423" s="36" t="str">
        <f t="shared" si="198"/>
        <v/>
      </c>
      <c r="X423" s="36" t="str">
        <f t="shared" si="199"/>
        <v/>
      </c>
      <c r="Y423" s="36" t="str">
        <f t="shared" si="200"/>
        <v/>
      </c>
      <c r="Z423" s="55"/>
      <c r="AA423" s="37"/>
      <c r="AB423" s="148"/>
      <c r="AC423" s="34"/>
      <c r="AD423" s="32" t="str">
        <f t="shared" si="201"/>
        <v/>
      </c>
      <c r="AE423" s="34"/>
      <c r="AF423" s="32" t="str">
        <f t="shared" si="202"/>
        <v/>
      </c>
      <c r="AG423" s="34"/>
      <c r="AH423" s="32" t="str">
        <f t="shared" si="203"/>
        <v/>
      </c>
      <c r="AI423" s="34"/>
      <c r="AJ423" s="36" t="str">
        <f t="shared" si="204"/>
        <v/>
      </c>
      <c r="AK423" s="36" t="str">
        <f t="shared" si="205"/>
        <v/>
      </c>
      <c r="AL423" s="36" t="str">
        <f t="shared" si="206"/>
        <v/>
      </c>
      <c r="AM423" s="55"/>
      <c r="AN423" s="34"/>
      <c r="AO423" s="148"/>
      <c r="AP423" s="34"/>
      <c r="AQ423" s="32" t="str">
        <f t="shared" si="207"/>
        <v/>
      </c>
      <c r="AR423" s="34"/>
      <c r="AS423" s="32" t="str">
        <f t="shared" si="208"/>
        <v/>
      </c>
      <c r="AT423" s="34"/>
      <c r="AU423" s="32" t="str">
        <f t="shared" si="209"/>
        <v/>
      </c>
      <c r="AV423" s="34"/>
      <c r="AW423" s="36" t="str">
        <f t="shared" si="210"/>
        <v/>
      </c>
      <c r="AX423" s="36" t="str">
        <f t="shared" si="211"/>
        <v/>
      </c>
      <c r="AY423" s="36" t="str">
        <f t="shared" si="212"/>
        <v/>
      </c>
      <c r="AZ423" s="55"/>
      <c r="BA423" s="34"/>
      <c r="BB423" s="148"/>
      <c r="BC423" s="34"/>
      <c r="BD423" s="32" t="str">
        <f t="shared" si="213"/>
        <v/>
      </c>
      <c r="BE423" s="34"/>
      <c r="BF423" s="32" t="str">
        <f t="shared" si="214"/>
        <v/>
      </c>
      <c r="BG423" s="34"/>
      <c r="BH423" s="32" t="str">
        <f t="shared" si="215"/>
        <v/>
      </c>
      <c r="BI423" s="34"/>
      <c r="BJ423" s="36" t="str">
        <f t="shared" si="216"/>
        <v/>
      </c>
      <c r="BK423" s="36" t="str">
        <f t="shared" si="217"/>
        <v/>
      </c>
      <c r="BL423" s="36" t="str">
        <f t="shared" si="218"/>
        <v/>
      </c>
      <c r="BM423" s="55"/>
      <c r="BN423" s="36" t="str">
        <f t="shared" si="219"/>
        <v/>
      </c>
      <c r="BO423" s="36" t="str">
        <f t="shared" si="220"/>
        <v/>
      </c>
      <c r="BP423" s="31"/>
      <c r="BQ423" s="38"/>
      <c r="BS423" s="120" t="e">
        <f t="shared" ca="1" si="191"/>
        <v>#REF!</v>
      </c>
      <c r="BT423" s="120" t="e">
        <f t="shared" ca="1" si="192"/>
        <v>#VALUE!</v>
      </c>
    </row>
    <row r="424" spans="1:72" s="10" customFormat="1" ht="25" customHeight="1" x14ac:dyDescent="0.2">
      <c r="A424" s="52" t="str">
        <f>IFERROR(IF(#REF!&lt;&gt;"",A423+1,""),"")</f>
        <v/>
      </c>
      <c r="B424" s="157" t="e">
        <f>CONCATENATE(#REF!,"-",#REF!,"--",F424,"---",#REF!)</f>
        <v>#REF!</v>
      </c>
      <c r="C424" s="157" t="e">
        <f t="shared" ca="1" si="190"/>
        <v>#VALUE!</v>
      </c>
      <c r="D424" s="29"/>
      <c r="E424" s="155" t="e">
        <f t="shared" si="193"/>
        <v>#VALUE!</v>
      </c>
      <c r="F424" s="155" t="e">
        <f t="shared" si="194"/>
        <v>#VALUE!</v>
      </c>
      <c r="G424" s="126"/>
      <c r="H424" s="151" t="e">
        <f ca="1">VLOOKUP(G424,CatProd!B:G,6,FALSE)</f>
        <v>#N/A</v>
      </c>
      <c r="I424" s="127"/>
      <c r="J424" s="175" t="e">
        <f ca="1">VLOOKUP(CONCATENATE(H424,"-",I424),CatProdSpec!H:I,2,FALSE)</f>
        <v>#N/A</v>
      </c>
      <c r="K424" s="51" t="str">
        <f ca="1">IFERROR(IF(OR(D424="",VLOOKUP(D424,CatCostInp!$E$2:$K$88,7,FALSE)=0),"",VLOOKUP(D424,CatCostInp!$E$2:$K$88,7,FALSE)),"")</f>
        <v/>
      </c>
      <c r="L424" s="30"/>
      <c r="M424" s="1" t="str">
        <f ca="1">IF(L424=Setup!$C$10,"Grant",IF(Pharmaceuticals!L424=Setup!$C$11,"Local",IF(Pharmaceuticals!L424=Setup!$C$12,"Other","")))</f>
        <v/>
      </c>
      <c r="N424" s="34"/>
      <c r="O424" s="148"/>
      <c r="P424" s="34"/>
      <c r="Q424" s="36" t="str">
        <f t="shared" si="195"/>
        <v/>
      </c>
      <c r="R424" s="34"/>
      <c r="S424" s="32" t="str">
        <f t="shared" si="196"/>
        <v/>
      </c>
      <c r="T424" s="34"/>
      <c r="U424" s="32" t="str">
        <f t="shared" si="197"/>
        <v/>
      </c>
      <c r="V424" s="34"/>
      <c r="W424" s="36" t="str">
        <f t="shared" si="198"/>
        <v/>
      </c>
      <c r="X424" s="36" t="str">
        <f t="shared" si="199"/>
        <v/>
      </c>
      <c r="Y424" s="36" t="str">
        <f t="shared" si="200"/>
        <v/>
      </c>
      <c r="Z424" s="55"/>
      <c r="AA424" s="37"/>
      <c r="AB424" s="148"/>
      <c r="AC424" s="34"/>
      <c r="AD424" s="32" t="str">
        <f t="shared" si="201"/>
        <v/>
      </c>
      <c r="AE424" s="34"/>
      <c r="AF424" s="32" t="str">
        <f t="shared" si="202"/>
        <v/>
      </c>
      <c r="AG424" s="34"/>
      <c r="AH424" s="32" t="str">
        <f t="shared" si="203"/>
        <v/>
      </c>
      <c r="AI424" s="34"/>
      <c r="AJ424" s="36" t="str">
        <f t="shared" si="204"/>
        <v/>
      </c>
      <c r="AK424" s="36" t="str">
        <f t="shared" si="205"/>
        <v/>
      </c>
      <c r="AL424" s="36" t="str">
        <f t="shared" si="206"/>
        <v/>
      </c>
      <c r="AM424" s="55"/>
      <c r="AN424" s="34"/>
      <c r="AO424" s="148"/>
      <c r="AP424" s="34"/>
      <c r="AQ424" s="32" t="str">
        <f t="shared" si="207"/>
        <v/>
      </c>
      <c r="AR424" s="34"/>
      <c r="AS424" s="32" t="str">
        <f t="shared" si="208"/>
        <v/>
      </c>
      <c r="AT424" s="34"/>
      <c r="AU424" s="32" t="str">
        <f t="shared" si="209"/>
        <v/>
      </c>
      <c r="AV424" s="34"/>
      <c r="AW424" s="36" t="str">
        <f t="shared" si="210"/>
        <v/>
      </c>
      <c r="AX424" s="36" t="str">
        <f t="shared" si="211"/>
        <v/>
      </c>
      <c r="AY424" s="36" t="str">
        <f t="shared" si="212"/>
        <v/>
      </c>
      <c r="AZ424" s="55"/>
      <c r="BA424" s="34"/>
      <c r="BB424" s="148"/>
      <c r="BC424" s="34"/>
      <c r="BD424" s="32" t="str">
        <f t="shared" si="213"/>
        <v/>
      </c>
      <c r="BE424" s="34"/>
      <c r="BF424" s="32" t="str">
        <f t="shared" si="214"/>
        <v/>
      </c>
      <c r="BG424" s="34"/>
      <c r="BH424" s="32" t="str">
        <f t="shared" si="215"/>
        <v/>
      </c>
      <c r="BI424" s="34"/>
      <c r="BJ424" s="36" t="str">
        <f t="shared" si="216"/>
        <v/>
      </c>
      <c r="BK424" s="36" t="str">
        <f t="shared" si="217"/>
        <v/>
      </c>
      <c r="BL424" s="36" t="str">
        <f t="shared" si="218"/>
        <v/>
      </c>
      <c r="BM424" s="55"/>
      <c r="BN424" s="36" t="str">
        <f t="shared" si="219"/>
        <v/>
      </c>
      <c r="BO424" s="36" t="str">
        <f t="shared" si="220"/>
        <v/>
      </c>
      <c r="BP424" s="31"/>
      <c r="BQ424" s="38"/>
      <c r="BS424" s="120" t="e">
        <f t="shared" ca="1" si="191"/>
        <v>#REF!</v>
      </c>
      <c r="BT424" s="120" t="e">
        <f t="shared" ca="1" si="192"/>
        <v>#VALUE!</v>
      </c>
    </row>
    <row r="425" spans="1:72" s="10" customFormat="1" ht="25" customHeight="1" x14ac:dyDescent="0.2">
      <c r="A425" s="52" t="str">
        <f>IFERROR(IF(#REF!&lt;&gt;"",A424+1,""),"")</f>
        <v/>
      </c>
      <c r="B425" s="157" t="e">
        <f>CONCATENATE(#REF!,"-",#REF!,"--",F425,"---",#REF!)</f>
        <v>#REF!</v>
      </c>
      <c r="C425" s="157" t="e">
        <f t="shared" ca="1" si="190"/>
        <v>#VALUE!</v>
      </c>
      <c r="D425" s="29"/>
      <c r="E425" s="155" t="e">
        <f t="shared" si="193"/>
        <v>#VALUE!</v>
      </c>
      <c r="F425" s="155" t="e">
        <f t="shared" si="194"/>
        <v>#VALUE!</v>
      </c>
      <c r="G425" s="126"/>
      <c r="H425" s="151" t="e">
        <f ca="1">VLOOKUP(G425,CatProd!B:G,6,FALSE)</f>
        <v>#N/A</v>
      </c>
      <c r="I425" s="127"/>
      <c r="J425" s="175" t="e">
        <f ca="1">VLOOKUP(CONCATENATE(H425,"-",I425),CatProdSpec!H:I,2,FALSE)</f>
        <v>#N/A</v>
      </c>
      <c r="K425" s="51" t="str">
        <f ca="1">IFERROR(IF(OR(D425="",VLOOKUP(D425,CatCostInp!$E$2:$K$88,7,FALSE)=0),"",VLOOKUP(D425,CatCostInp!$E$2:$K$88,7,FALSE)),"")</f>
        <v/>
      </c>
      <c r="L425" s="30"/>
      <c r="M425" s="1" t="str">
        <f ca="1">IF(L425=Setup!$C$10,"Grant",IF(Pharmaceuticals!L425=Setup!$C$11,"Local",IF(Pharmaceuticals!L425=Setup!$C$12,"Other","")))</f>
        <v/>
      </c>
      <c r="N425" s="34"/>
      <c r="O425" s="148"/>
      <c r="P425" s="34"/>
      <c r="Q425" s="36" t="str">
        <f t="shared" si="195"/>
        <v/>
      </c>
      <c r="R425" s="34"/>
      <c r="S425" s="32" t="str">
        <f t="shared" si="196"/>
        <v/>
      </c>
      <c r="T425" s="34"/>
      <c r="U425" s="32" t="str">
        <f t="shared" si="197"/>
        <v/>
      </c>
      <c r="V425" s="34"/>
      <c r="W425" s="36" t="str">
        <f t="shared" si="198"/>
        <v/>
      </c>
      <c r="X425" s="36" t="str">
        <f t="shared" si="199"/>
        <v/>
      </c>
      <c r="Y425" s="36" t="str">
        <f t="shared" si="200"/>
        <v/>
      </c>
      <c r="Z425" s="55"/>
      <c r="AA425" s="37"/>
      <c r="AB425" s="148"/>
      <c r="AC425" s="34"/>
      <c r="AD425" s="32" t="str">
        <f t="shared" si="201"/>
        <v/>
      </c>
      <c r="AE425" s="34"/>
      <c r="AF425" s="32" t="str">
        <f t="shared" si="202"/>
        <v/>
      </c>
      <c r="AG425" s="34"/>
      <c r="AH425" s="32" t="str">
        <f t="shared" si="203"/>
        <v/>
      </c>
      <c r="AI425" s="34"/>
      <c r="AJ425" s="36" t="str">
        <f t="shared" si="204"/>
        <v/>
      </c>
      <c r="AK425" s="36" t="str">
        <f t="shared" si="205"/>
        <v/>
      </c>
      <c r="AL425" s="36" t="str">
        <f t="shared" si="206"/>
        <v/>
      </c>
      <c r="AM425" s="55"/>
      <c r="AN425" s="34"/>
      <c r="AO425" s="148"/>
      <c r="AP425" s="34"/>
      <c r="AQ425" s="32" t="str">
        <f t="shared" si="207"/>
        <v/>
      </c>
      <c r="AR425" s="34"/>
      <c r="AS425" s="32" t="str">
        <f t="shared" si="208"/>
        <v/>
      </c>
      <c r="AT425" s="34"/>
      <c r="AU425" s="32" t="str">
        <f t="shared" si="209"/>
        <v/>
      </c>
      <c r="AV425" s="34"/>
      <c r="AW425" s="36" t="str">
        <f t="shared" si="210"/>
        <v/>
      </c>
      <c r="AX425" s="36" t="str">
        <f t="shared" si="211"/>
        <v/>
      </c>
      <c r="AY425" s="36" t="str">
        <f t="shared" si="212"/>
        <v/>
      </c>
      <c r="AZ425" s="55"/>
      <c r="BA425" s="34"/>
      <c r="BB425" s="148"/>
      <c r="BC425" s="34"/>
      <c r="BD425" s="32" t="str">
        <f t="shared" si="213"/>
        <v/>
      </c>
      <c r="BE425" s="34"/>
      <c r="BF425" s="32" t="str">
        <f t="shared" si="214"/>
        <v/>
      </c>
      <c r="BG425" s="34"/>
      <c r="BH425" s="32" t="str">
        <f t="shared" si="215"/>
        <v/>
      </c>
      <c r="BI425" s="34"/>
      <c r="BJ425" s="36" t="str">
        <f t="shared" si="216"/>
        <v/>
      </c>
      <c r="BK425" s="36" t="str">
        <f t="shared" si="217"/>
        <v/>
      </c>
      <c r="BL425" s="36" t="str">
        <f t="shared" si="218"/>
        <v/>
      </c>
      <c r="BM425" s="55"/>
      <c r="BN425" s="36" t="str">
        <f t="shared" si="219"/>
        <v/>
      </c>
      <c r="BO425" s="36" t="str">
        <f t="shared" si="220"/>
        <v/>
      </c>
      <c r="BP425" s="31"/>
      <c r="BQ425" s="38"/>
      <c r="BS425" s="120" t="e">
        <f t="shared" ca="1" si="191"/>
        <v>#REF!</v>
      </c>
      <c r="BT425" s="120" t="e">
        <f t="shared" ca="1" si="192"/>
        <v>#VALUE!</v>
      </c>
    </row>
    <row r="426" spans="1:72" s="10" customFormat="1" ht="25" customHeight="1" x14ac:dyDescent="0.2">
      <c r="A426" s="52" t="str">
        <f>IFERROR(IF(#REF!&lt;&gt;"",A425+1,""),"")</f>
        <v/>
      </c>
      <c r="B426" s="157" t="e">
        <f>CONCATENATE(#REF!,"-",#REF!,"--",F426,"---",#REF!)</f>
        <v>#REF!</v>
      </c>
      <c r="C426" s="157" t="e">
        <f t="shared" ca="1" si="190"/>
        <v>#VALUE!</v>
      </c>
      <c r="D426" s="29"/>
      <c r="E426" s="155" t="e">
        <f t="shared" si="193"/>
        <v>#VALUE!</v>
      </c>
      <c r="F426" s="155" t="e">
        <f t="shared" si="194"/>
        <v>#VALUE!</v>
      </c>
      <c r="G426" s="126"/>
      <c r="H426" s="151" t="e">
        <f ca="1">VLOOKUP(G426,CatProd!B:G,6,FALSE)</f>
        <v>#N/A</v>
      </c>
      <c r="I426" s="127"/>
      <c r="J426" s="175" t="e">
        <f ca="1">VLOOKUP(CONCATENATE(H426,"-",I426),CatProdSpec!H:I,2,FALSE)</f>
        <v>#N/A</v>
      </c>
      <c r="K426" s="51" t="str">
        <f ca="1">IFERROR(IF(OR(D426="",VLOOKUP(D426,CatCostInp!$E$2:$K$88,7,FALSE)=0),"",VLOOKUP(D426,CatCostInp!$E$2:$K$88,7,FALSE)),"")</f>
        <v/>
      </c>
      <c r="L426" s="30"/>
      <c r="M426" s="1" t="str">
        <f ca="1">IF(L426=Setup!$C$10,"Grant",IF(Pharmaceuticals!L426=Setup!$C$11,"Local",IF(Pharmaceuticals!L426=Setup!$C$12,"Other","")))</f>
        <v/>
      </c>
      <c r="N426" s="34"/>
      <c r="O426" s="148"/>
      <c r="P426" s="34"/>
      <c r="Q426" s="36" t="str">
        <f t="shared" si="195"/>
        <v/>
      </c>
      <c r="R426" s="34"/>
      <c r="S426" s="32" t="str">
        <f t="shared" si="196"/>
        <v/>
      </c>
      <c r="T426" s="34"/>
      <c r="U426" s="32" t="str">
        <f t="shared" si="197"/>
        <v/>
      </c>
      <c r="V426" s="34"/>
      <c r="W426" s="36" t="str">
        <f t="shared" si="198"/>
        <v/>
      </c>
      <c r="X426" s="36" t="str">
        <f t="shared" si="199"/>
        <v/>
      </c>
      <c r="Y426" s="36" t="str">
        <f t="shared" si="200"/>
        <v/>
      </c>
      <c r="Z426" s="55"/>
      <c r="AA426" s="37"/>
      <c r="AB426" s="148"/>
      <c r="AC426" s="34"/>
      <c r="AD426" s="32" t="str">
        <f t="shared" si="201"/>
        <v/>
      </c>
      <c r="AE426" s="34"/>
      <c r="AF426" s="32" t="str">
        <f t="shared" si="202"/>
        <v/>
      </c>
      <c r="AG426" s="34"/>
      <c r="AH426" s="32" t="str">
        <f t="shared" si="203"/>
        <v/>
      </c>
      <c r="AI426" s="34"/>
      <c r="AJ426" s="36" t="str">
        <f t="shared" si="204"/>
        <v/>
      </c>
      <c r="AK426" s="36" t="str">
        <f t="shared" si="205"/>
        <v/>
      </c>
      <c r="AL426" s="36" t="str">
        <f t="shared" si="206"/>
        <v/>
      </c>
      <c r="AM426" s="55"/>
      <c r="AN426" s="34"/>
      <c r="AO426" s="148"/>
      <c r="AP426" s="34"/>
      <c r="AQ426" s="32" t="str">
        <f t="shared" si="207"/>
        <v/>
      </c>
      <c r="AR426" s="34"/>
      <c r="AS426" s="32" t="str">
        <f t="shared" si="208"/>
        <v/>
      </c>
      <c r="AT426" s="34"/>
      <c r="AU426" s="32" t="str">
        <f t="shared" si="209"/>
        <v/>
      </c>
      <c r="AV426" s="34"/>
      <c r="AW426" s="36" t="str">
        <f t="shared" si="210"/>
        <v/>
      </c>
      <c r="AX426" s="36" t="str">
        <f t="shared" si="211"/>
        <v/>
      </c>
      <c r="AY426" s="36" t="str">
        <f t="shared" si="212"/>
        <v/>
      </c>
      <c r="AZ426" s="55"/>
      <c r="BA426" s="34"/>
      <c r="BB426" s="148"/>
      <c r="BC426" s="34"/>
      <c r="BD426" s="32" t="str">
        <f t="shared" si="213"/>
        <v/>
      </c>
      <c r="BE426" s="34"/>
      <c r="BF426" s="32" t="str">
        <f t="shared" si="214"/>
        <v/>
      </c>
      <c r="BG426" s="34"/>
      <c r="BH426" s="32" t="str">
        <f t="shared" si="215"/>
        <v/>
      </c>
      <c r="BI426" s="34"/>
      <c r="BJ426" s="36" t="str">
        <f t="shared" si="216"/>
        <v/>
      </c>
      <c r="BK426" s="36" t="str">
        <f t="shared" si="217"/>
        <v/>
      </c>
      <c r="BL426" s="36" t="str">
        <f t="shared" si="218"/>
        <v/>
      </c>
      <c r="BM426" s="55"/>
      <c r="BN426" s="36" t="str">
        <f t="shared" si="219"/>
        <v/>
      </c>
      <c r="BO426" s="36" t="str">
        <f t="shared" si="220"/>
        <v/>
      </c>
      <c r="BP426" s="31"/>
      <c r="BQ426" s="38"/>
      <c r="BS426" s="120" t="e">
        <f t="shared" ca="1" si="191"/>
        <v>#REF!</v>
      </c>
      <c r="BT426" s="120" t="e">
        <f t="shared" ca="1" si="192"/>
        <v>#VALUE!</v>
      </c>
    </row>
    <row r="427" spans="1:72" s="10" customFormat="1" ht="25" customHeight="1" x14ac:dyDescent="0.2">
      <c r="A427" s="52" t="str">
        <f>IFERROR(IF(#REF!&lt;&gt;"",A426+1,""),"")</f>
        <v/>
      </c>
      <c r="B427" s="157" t="e">
        <f>CONCATENATE(#REF!,"-",#REF!,"--",F427,"---",#REF!)</f>
        <v>#REF!</v>
      </c>
      <c r="C427" s="157" t="e">
        <f t="shared" ca="1" si="190"/>
        <v>#VALUE!</v>
      </c>
      <c r="D427" s="29"/>
      <c r="E427" s="155" t="e">
        <f t="shared" si="193"/>
        <v>#VALUE!</v>
      </c>
      <c r="F427" s="155" t="e">
        <f t="shared" si="194"/>
        <v>#VALUE!</v>
      </c>
      <c r="G427" s="126"/>
      <c r="H427" s="151" t="e">
        <f ca="1">VLOOKUP(G427,CatProd!B:G,6,FALSE)</f>
        <v>#N/A</v>
      </c>
      <c r="I427" s="127"/>
      <c r="J427" s="175" t="e">
        <f ca="1">VLOOKUP(CONCATENATE(H427,"-",I427),CatProdSpec!H:I,2,FALSE)</f>
        <v>#N/A</v>
      </c>
      <c r="K427" s="51" t="str">
        <f ca="1">IFERROR(IF(OR(D427="",VLOOKUP(D427,CatCostInp!$E$2:$K$88,7,FALSE)=0),"",VLOOKUP(D427,CatCostInp!$E$2:$K$88,7,FALSE)),"")</f>
        <v/>
      </c>
      <c r="L427" s="30"/>
      <c r="M427" s="1" t="str">
        <f ca="1">IF(L427=Setup!$C$10,"Grant",IF(Pharmaceuticals!L427=Setup!$C$11,"Local",IF(Pharmaceuticals!L427=Setup!$C$12,"Other","")))</f>
        <v/>
      </c>
      <c r="N427" s="34"/>
      <c r="O427" s="148"/>
      <c r="P427" s="34"/>
      <c r="Q427" s="36" t="str">
        <f t="shared" si="195"/>
        <v/>
      </c>
      <c r="R427" s="34"/>
      <c r="S427" s="32" t="str">
        <f t="shared" si="196"/>
        <v/>
      </c>
      <c r="T427" s="34"/>
      <c r="U427" s="32" t="str">
        <f t="shared" si="197"/>
        <v/>
      </c>
      <c r="V427" s="34"/>
      <c r="W427" s="36" t="str">
        <f t="shared" si="198"/>
        <v/>
      </c>
      <c r="X427" s="36" t="str">
        <f t="shared" si="199"/>
        <v/>
      </c>
      <c r="Y427" s="36" t="str">
        <f t="shared" si="200"/>
        <v/>
      </c>
      <c r="Z427" s="55"/>
      <c r="AA427" s="37"/>
      <c r="AB427" s="148"/>
      <c r="AC427" s="34"/>
      <c r="AD427" s="32" t="str">
        <f t="shared" si="201"/>
        <v/>
      </c>
      <c r="AE427" s="34"/>
      <c r="AF427" s="32" t="str">
        <f t="shared" si="202"/>
        <v/>
      </c>
      <c r="AG427" s="34"/>
      <c r="AH427" s="32" t="str">
        <f t="shared" si="203"/>
        <v/>
      </c>
      <c r="AI427" s="34"/>
      <c r="AJ427" s="36" t="str">
        <f t="shared" si="204"/>
        <v/>
      </c>
      <c r="AK427" s="36" t="str">
        <f t="shared" si="205"/>
        <v/>
      </c>
      <c r="AL427" s="36" t="str">
        <f t="shared" si="206"/>
        <v/>
      </c>
      <c r="AM427" s="55"/>
      <c r="AN427" s="34"/>
      <c r="AO427" s="148"/>
      <c r="AP427" s="34"/>
      <c r="AQ427" s="32" t="str">
        <f t="shared" si="207"/>
        <v/>
      </c>
      <c r="AR427" s="34"/>
      <c r="AS427" s="32" t="str">
        <f t="shared" si="208"/>
        <v/>
      </c>
      <c r="AT427" s="34"/>
      <c r="AU427" s="32" t="str">
        <f t="shared" si="209"/>
        <v/>
      </c>
      <c r="AV427" s="34"/>
      <c r="AW427" s="36" t="str">
        <f t="shared" si="210"/>
        <v/>
      </c>
      <c r="AX427" s="36" t="str">
        <f t="shared" si="211"/>
        <v/>
      </c>
      <c r="AY427" s="36" t="str">
        <f t="shared" si="212"/>
        <v/>
      </c>
      <c r="AZ427" s="55"/>
      <c r="BA427" s="34"/>
      <c r="BB427" s="148"/>
      <c r="BC427" s="34"/>
      <c r="BD427" s="32" t="str">
        <f t="shared" si="213"/>
        <v/>
      </c>
      <c r="BE427" s="34"/>
      <c r="BF427" s="32" t="str">
        <f t="shared" si="214"/>
        <v/>
      </c>
      <c r="BG427" s="34"/>
      <c r="BH427" s="32" t="str">
        <f t="shared" si="215"/>
        <v/>
      </c>
      <c r="BI427" s="34"/>
      <c r="BJ427" s="36" t="str">
        <f t="shared" si="216"/>
        <v/>
      </c>
      <c r="BK427" s="36" t="str">
        <f t="shared" si="217"/>
        <v/>
      </c>
      <c r="BL427" s="36" t="str">
        <f t="shared" si="218"/>
        <v/>
      </c>
      <c r="BM427" s="55"/>
      <c r="BN427" s="36" t="str">
        <f t="shared" si="219"/>
        <v/>
      </c>
      <c r="BO427" s="36" t="str">
        <f t="shared" si="220"/>
        <v/>
      </c>
      <c r="BP427" s="31"/>
      <c r="BQ427" s="38"/>
      <c r="BS427" s="120" t="e">
        <f t="shared" ca="1" si="191"/>
        <v>#REF!</v>
      </c>
      <c r="BT427" s="120" t="e">
        <f t="shared" ca="1" si="192"/>
        <v>#VALUE!</v>
      </c>
    </row>
    <row r="428" spans="1:72" s="10" customFormat="1" ht="25" customHeight="1" x14ac:dyDescent="0.2">
      <c r="A428" s="52" t="str">
        <f>IFERROR(IF(#REF!&lt;&gt;"",A427+1,""),"")</f>
        <v/>
      </c>
      <c r="B428" s="157" t="e">
        <f>CONCATENATE(#REF!,"-",#REF!,"--",F428,"---",#REF!)</f>
        <v>#REF!</v>
      </c>
      <c r="C428" s="157" t="e">
        <f t="shared" ca="1" si="190"/>
        <v>#VALUE!</v>
      </c>
      <c r="D428" s="29"/>
      <c r="E428" s="155" t="e">
        <f t="shared" si="193"/>
        <v>#VALUE!</v>
      </c>
      <c r="F428" s="155" t="e">
        <f t="shared" si="194"/>
        <v>#VALUE!</v>
      </c>
      <c r="G428" s="126"/>
      <c r="H428" s="151" t="e">
        <f ca="1">VLOOKUP(G428,CatProd!B:G,6,FALSE)</f>
        <v>#N/A</v>
      </c>
      <c r="I428" s="127"/>
      <c r="J428" s="175" t="e">
        <f ca="1">VLOOKUP(CONCATENATE(H428,"-",I428),CatProdSpec!H:I,2,FALSE)</f>
        <v>#N/A</v>
      </c>
      <c r="K428" s="51" t="str">
        <f ca="1">IFERROR(IF(OR(D428="",VLOOKUP(D428,CatCostInp!$E$2:$K$88,7,FALSE)=0),"",VLOOKUP(D428,CatCostInp!$E$2:$K$88,7,FALSE)),"")</f>
        <v/>
      </c>
      <c r="L428" s="30"/>
      <c r="M428" s="1" t="str">
        <f ca="1">IF(L428=Setup!$C$10,"Grant",IF(Pharmaceuticals!L428=Setup!$C$11,"Local",IF(Pharmaceuticals!L428=Setup!$C$12,"Other","")))</f>
        <v/>
      </c>
      <c r="N428" s="34"/>
      <c r="O428" s="148"/>
      <c r="P428" s="34"/>
      <c r="Q428" s="36" t="str">
        <f t="shared" si="195"/>
        <v/>
      </c>
      <c r="R428" s="34"/>
      <c r="S428" s="32" t="str">
        <f t="shared" si="196"/>
        <v/>
      </c>
      <c r="T428" s="34"/>
      <c r="U428" s="32" t="str">
        <f t="shared" si="197"/>
        <v/>
      </c>
      <c r="V428" s="34"/>
      <c r="W428" s="36" t="str">
        <f t="shared" si="198"/>
        <v/>
      </c>
      <c r="X428" s="36" t="str">
        <f t="shared" si="199"/>
        <v/>
      </c>
      <c r="Y428" s="36" t="str">
        <f t="shared" si="200"/>
        <v/>
      </c>
      <c r="Z428" s="55"/>
      <c r="AA428" s="37"/>
      <c r="AB428" s="148"/>
      <c r="AC428" s="34"/>
      <c r="AD428" s="32" t="str">
        <f t="shared" si="201"/>
        <v/>
      </c>
      <c r="AE428" s="34"/>
      <c r="AF428" s="32" t="str">
        <f t="shared" si="202"/>
        <v/>
      </c>
      <c r="AG428" s="34"/>
      <c r="AH428" s="32" t="str">
        <f t="shared" si="203"/>
        <v/>
      </c>
      <c r="AI428" s="34"/>
      <c r="AJ428" s="36" t="str">
        <f t="shared" si="204"/>
        <v/>
      </c>
      <c r="AK428" s="36" t="str">
        <f t="shared" si="205"/>
        <v/>
      </c>
      <c r="AL428" s="36" t="str">
        <f t="shared" si="206"/>
        <v/>
      </c>
      <c r="AM428" s="55"/>
      <c r="AN428" s="34"/>
      <c r="AO428" s="148"/>
      <c r="AP428" s="34"/>
      <c r="AQ428" s="32" t="str">
        <f t="shared" si="207"/>
        <v/>
      </c>
      <c r="AR428" s="34"/>
      <c r="AS428" s="32" t="str">
        <f t="shared" si="208"/>
        <v/>
      </c>
      <c r="AT428" s="34"/>
      <c r="AU428" s="32" t="str">
        <f t="shared" si="209"/>
        <v/>
      </c>
      <c r="AV428" s="34"/>
      <c r="AW428" s="36" t="str">
        <f t="shared" si="210"/>
        <v/>
      </c>
      <c r="AX428" s="36" t="str">
        <f t="shared" si="211"/>
        <v/>
      </c>
      <c r="AY428" s="36" t="str">
        <f t="shared" si="212"/>
        <v/>
      </c>
      <c r="AZ428" s="55"/>
      <c r="BA428" s="34"/>
      <c r="BB428" s="148"/>
      <c r="BC428" s="34"/>
      <c r="BD428" s="32" t="str">
        <f t="shared" si="213"/>
        <v/>
      </c>
      <c r="BE428" s="34"/>
      <c r="BF428" s="32" t="str">
        <f t="shared" si="214"/>
        <v/>
      </c>
      <c r="BG428" s="34"/>
      <c r="BH428" s="32" t="str">
        <f t="shared" si="215"/>
        <v/>
      </c>
      <c r="BI428" s="34"/>
      <c r="BJ428" s="36" t="str">
        <f t="shared" si="216"/>
        <v/>
      </c>
      <c r="BK428" s="36" t="str">
        <f t="shared" si="217"/>
        <v/>
      </c>
      <c r="BL428" s="36" t="str">
        <f t="shared" si="218"/>
        <v/>
      </c>
      <c r="BM428" s="55"/>
      <c r="BN428" s="36" t="str">
        <f t="shared" si="219"/>
        <v/>
      </c>
      <c r="BO428" s="36" t="str">
        <f t="shared" si="220"/>
        <v/>
      </c>
      <c r="BP428" s="31"/>
      <c r="BQ428" s="38"/>
      <c r="BS428" s="120" t="e">
        <f t="shared" ca="1" si="191"/>
        <v>#REF!</v>
      </c>
      <c r="BT428" s="120" t="e">
        <f t="shared" ca="1" si="192"/>
        <v>#VALUE!</v>
      </c>
    </row>
    <row r="429" spans="1:72" s="10" customFormat="1" ht="25" customHeight="1" x14ac:dyDescent="0.2">
      <c r="A429" s="52" t="str">
        <f>IFERROR(IF(#REF!&lt;&gt;"",A428+1,""),"")</f>
        <v/>
      </c>
      <c r="B429" s="157" t="e">
        <f>CONCATENATE(#REF!,"-",#REF!,"--",F429,"---",#REF!)</f>
        <v>#REF!</v>
      </c>
      <c r="C429" s="157" t="e">
        <f t="shared" ca="1" si="190"/>
        <v>#VALUE!</v>
      </c>
      <c r="D429" s="29"/>
      <c r="E429" s="155" t="e">
        <f t="shared" si="193"/>
        <v>#VALUE!</v>
      </c>
      <c r="F429" s="155" t="e">
        <f t="shared" si="194"/>
        <v>#VALUE!</v>
      </c>
      <c r="G429" s="126"/>
      <c r="H429" s="151" t="e">
        <f ca="1">VLOOKUP(G429,CatProd!B:G,6,FALSE)</f>
        <v>#N/A</v>
      </c>
      <c r="I429" s="127"/>
      <c r="J429" s="175" t="e">
        <f ca="1">VLOOKUP(CONCATENATE(H429,"-",I429),CatProdSpec!H:I,2,FALSE)</f>
        <v>#N/A</v>
      </c>
      <c r="K429" s="51" t="str">
        <f ca="1">IFERROR(IF(OR(D429="",VLOOKUP(D429,CatCostInp!$E$2:$K$88,7,FALSE)=0),"",VLOOKUP(D429,CatCostInp!$E$2:$K$88,7,FALSE)),"")</f>
        <v/>
      </c>
      <c r="L429" s="30"/>
      <c r="M429" s="1" t="str">
        <f ca="1">IF(L429=Setup!$C$10,"Grant",IF(Pharmaceuticals!L429=Setup!$C$11,"Local",IF(Pharmaceuticals!L429=Setup!$C$12,"Other","")))</f>
        <v/>
      </c>
      <c r="N429" s="34"/>
      <c r="O429" s="148"/>
      <c r="P429" s="34"/>
      <c r="Q429" s="36" t="str">
        <f t="shared" si="195"/>
        <v/>
      </c>
      <c r="R429" s="34"/>
      <c r="S429" s="32" t="str">
        <f t="shared" si="196"/>
        <v/>
      </c>
      <c r="T429" s="34"/>
      <c r="U429" s="32" t="str">
        <f t="shared" si="197"/>
        <v/>
      </c>
      <c r="V429" s="34"/>
      <c r="W429" s="36" t="str">
        <f t="shared" si="198"/>
        <v/>
      </c>
      <c r="X429" s="36" t="str">
        <f t="shared" si="199"/>
        <v/>
      </c>
      <c r="Y429" s="36" t="str">
        <f t="shared" si="200"/>
        <v/>
      </c>
      <c r="Z429" s="55"/>
      <c r="AA429" s="37"/>
      <c r="AB429" s="148"/>
      <c r="AC429" s="34"/>
      <c r="AD429" s="32" t="str">
        <f t="shared" si="201"/>
        <v/>
      </c>
      <c r="AE429" s="34"/>
      <c r="AF429" s="32" t="str">
        <f t="shared" si="202"/>
        <v/>
      </c>
      <c r="AG429" s="34"/>
      <c r="AH429" s="32" t="str">
        <f t="shared" si="203"/>
        <v/>
      </c>
      <c r="AI429" s="34"/>
      <c r="AJ429" s="36" t="str">
        <f t="shared" si="204"/>
        <v/>
      </c>
      <c r="AK429" s="36" t="str">
        <f t="shared" si="205"/>
        <v/>
      </c>
      <c r="AL429" s="36" t="str">
        <f t="shared" si="206"/>
        <v/>
      </c>
      <c r="AM429" s="55"/>
      <c r="AN429" s="34"/>
      <c r="AO429" s="148"/>
      <c r="AP429" s="34"/>
      <c r="AQ429" s="32" t="str">
        <f t="shared" si="207"/>
        <v/>
      </c>
      <c r="AR429" s="34"/>
      <c r="AS429" s="32" t="str">
        <f t="shared" si="208"/>
        <v/>
      </c>
      <c r="AT429" s="34"/>
      <c r="AU429" s="32" t="str">
        <f t="shared" si="209"/>
        <v/>
      </c>
      <c r="AV429" s="34"/>
      <c r="AW429" s="36" t="str">
        <f t="shared" si="210"/>
        <v/>
      </c>
      <c r="AX429" s="36" t="str">
        <f t="shared" si="211"/>
        <v/>
      </c>
      <c r="AY429" s="36" t="str">
        <f t="shared" si="212"/>
        <v/>
      </c>
      <c r="AZ429" s="55"/>
      <c r="BA429" s="34"/>
      <c r="BB429" s="148"/>
      <c r="BC429" s="34"/>
      <c r="BD429" s="32" t="str">
        <f t="shared" si="213"/>
        <v/>
      </c>
      <c r="BE429" s="34"/>
      <c r="BF429" s="32" t="str">
        <f t="shared" si="214"/>
        <v/>
      </c>
      <c r="BG429" s="34"/>
      <c r="BH429" s="32" t="str">
        <f t="shared" si="215"/>
        <v/>
      </c>
      <c r="BI429" s="34"/>
      <c r="BJ429" s="36" t="str">
        <f t="shared" si="216"/>
        <v/>
      </c>
      <c r="BK429" s="36" t="str">
        <f t="shared" si="217"/>
        <v/>
      </c>
      <c r="BL429" s="36" t="str">
        <f t="shared" si="218"/>
        <v/>
      </c>
      <c r="BM429" s="55"/>
      <c r="BN429" s="36" t="str">
        <f t="shared" si="219"/>
        <v/>
      </c>
      <c r="BO429" s="36" t="str">
        <f t="shared" si="220"/>
        <v/>
      </c>
      <c r="BP429" s="31"/>
      <c r="BQ429" s="38"/>
      <c r="BS429" s="120" t="e">
        <f t="shared" ca="1" si="191"/>
        <v>#REF!</v>
      </c>
      <c r="BT429" s="120" t="e">
        <f t="shared" ca="1" si="192"/>
        <v>#VALUE!</v>
      </c>
    </row>
    <row r="430" spans="1:72" s="10" customFormat="1" ht="25" customHeight="1" x14ac:dyDescent="0.2">
      <c r="A430" s="52" t="str">
        <f>IFERROR(IF(#REF!&lt;&gt;"",A429+1,""),"")</f>
        <v/>
      </c>
      <c r="B430" s="157" t="e">
        <f>CONCATENATE(#REF!,"-",#REF!,"--",F430,"---",#REF!)</f>
        <v>#REF!</v>
      </c>
      <c r="C430" s="157" t="e">
        <f t="shared" ca="1" si="190"/>
        <v>#VALUE!</v>
      </c>
      <c r="D430" s="29"/>
      <c r="E430" s="155" t="e">
        <f t="shared" si="193"/>
        <v>#VALUE!</v>
      </c>
      <c r="F430" s="155" t="e">
        <f t="shared" si="194"/>
        <v>#VALUE!</v>
      </c>
      <c r="G430" s="126"/>
      <c r="H430" s="151" t="e">
        <f ca="1">VLOOKUP(G430,CatProd!B:G,6,FALSE)</f>
        <v>#N/A</v>
      </c>
      <c r="I430" s="127"/>
      <c r="J430" s="175" t="e">
        <f ca="1">VLOOKUP(CONCATENATE(H430,"-",I430),CatProdSpec!H:I,2,FALSE)</f>
        <v>#N/A</v>
      </c>
      <c r="K430" s="51" t="str">
        <f ca="1">IFERROR(IF(OR(D430="",VLOOKUP(D430,CatCostInp!$E$2:$K$88,7,FALSE)=0),"",VLOOKUP(D430,CatCostInp!$E$2:$K$88,7,FALSE)),"")</f>
        <v/>
      </c>
      <c r="L430" s="30"/>
      <c r="M430" s="1" t="str">
        <f ca="1">IF(L430=Setup!$C$10,"Grant",IF(Pharmaceuticals!L430=Setup!$C$11,"Local",IF(Pharmaceuticals!L430=Setup!$C$12,"Other","")))</f>
        <v/>
      </c>
      <c r="N430" s="34"/>
      <c r="O430" s="148"/>
      <c r="P430" s="34"/>
      <c r="Q430" s="36" t="str">
        <f t="shared" si="195"/>
        <v/>
      </c>
      <c r="R430" s="34"/>
      <c r="S430" s="32" t="str">
        <f t="shared" si="196"/>
        <v/>
      </c>
      <c r="T430" s="34"/>
      <c r="U430" s="32" t="str">
        <f t="shared" si="197"/>
        <v/>
      </c>
      <c r="V430" s="34"/>
      <c r="W430" s="36" t="str">
        <f t="shared" si="198"/>
        <v/>
      </c>
      <c r="X430" s="36" t="str">
        <f t="shared" si="199"/>
        <v/>
      </c>
      <c r="Y430" s="36" t="str">
        <f t="shared" si="200"/>
        <v/>
      </c>
      <c r="Z430" s="55"/>
      <c r="AA430" s="37"/>
      <c r="AB430" s="148"/>
      <c r="AC430" s="34"/>
      <c r="AD430" s="32" t="str">
        <f t="shared" si="201"/>
        <v/>
      </c>
      <c r="AE430" s="34"/>
      <c r="AF430" s="32" t="str">
        <f t="shared" si="202"/>
        <v/>
      </c>
      <c r="AG430" s="34"/>
      <c r="AH430" s="32" t="str">
        <f t="shared" si="203"/>
        <v/>
      </c>
      <c r="AI430" s="34"/>
      <c r="AJ430" s="36" t="str">
        <f t="shared" si="204"/>
        <v/>
      </c>
      <c r="AK430" s="36" t="str">
        <f t="shared" si="205"/>
        <v/>
      </c>
      <c r="AL430" s="36" t="str">
        <f t="shared" si="206"/>
        <v/>
      </c>
      <c r="AM430" s="55"/>
      <c r="AN430" s="34"/>
      <c r="AO430" s="148"/>
      <c r="AP430" s="34"/>
      <c r="AQ430" s="32" t="str">
        <f t="shared" si="207"/>
        <v/>
      </c>
      <c r="AR430" s="34"/>
      <c r="AS430" s="32" t="str">
        <f t="shared" si="208"/>
        <v/>
      </c>
      <c r="AT430" s="34"/>
      <c r="AU430" s="32" t="str">
        <f t="shared" si="209"/>
        <v/>
      </c>
      <c r="AV430" s="34"/>
      <c r="AW430" s="36" t="str">
        <f t="shared" si="210"/>
        <v/>
      </c>
      <c r="AX430" s="36" t="str">
        <f t="shared" si="211"/>
        <v/>
      </c>
      <c r="AY430" s="36" t="str">
        <f t="shared" si="212"/>
        <v/>
      </c>
      <c r="AZ430" s="55"/>
      <c r="BA430" s="34"/>
      <c r="BB430" s="148"/>
      <c r="BC430" s="34"/>
      <c r="BD430" s="32" t="str">
        <f t="shared" si="213"/>
        <v/>
      </c>
      <c r="BE430" s="34"/>
      <c r="BF430" s="32" t="str">
        <f t="shared" si="214"/>
        <v/>
      </c>
      <c r="BG430" s="34"/>
      <c r="BH430" s="32" t="str">
        <f t="shared" si="215"/>
        <v/>
      </c>
      <c r="BI430" s="34"/>
      <c r="BJ430" s="36" t="str">
        <f t="shared" si="216"/>
        <v/>
      </c>
      <c r="BK430" s="36" t="str">
        <f t="shared" si="217"/>
        <v/>
      </c>
      <c r="BL430" s="36" t="str">
        <f t="shared" si="218"/>
        <v/>
      </c>
      <c r="BM430" s="55"/>
      <c r="BN430" s="36" t="str">
        <f t="shared" si="219"/>
        <v/>
      </c>
      <c r="BO430" s="36" t="str">
        <f t="shared" si="220"/>
        <v/>
      </c>
      <c r="BP430" s="31"/>
      <c r="BQ430" s="38"/>
      <c r="BS430" s="120" t="e">
        <f t="shared" ca="1" si="191"/>
        <v>#REF!</v>
      </c>
      <c r="BT430" s="120" t="e">
        <f t="shared" ca="1" si="192"/>
        <v>#VALUE!</v>
      </c>
    </row>
    <row r="431" spans="1:72" s="10" customFormat="1" ht="25" customHeight="1" x14ac:dyDescent="0.2">
      <c r="A431" s="52" t="str">
        <f>IFERROR(IF(#REF!&lt;&gt;"",A430+1,""),"")</f>
        <v/>
      </c>
      <c r="B431" s="157" t="e">
        <f>CONCATENATE(#REF!,"-",#REF!,"--",F431,"---",#REF!)</f>
        <v>#REF!</v>
      </c>
      <c r="C431" s="157" t="e">
        <f t="shared" ca="1" si="190"/>
        <v>#VALUE!</v>
      </c>
      <c r="D431" s="29"/>
      <c r="E431" s="155" t="e">
        <f t="shared" si="193"/>
        <v>#VALUE!</v>
      </c>
      <c r="F431" s="155" t="e">
        <f t="shared" si="194"/>
        <v>#VALUE!</v>
      </c>
      <c r="G431" s="126"/>
      <c r="H431" s="151" t="e">
        <f ca="1">VLOOKUP(G431,CatProd!B:G,6,FALSE)</f>
        <v>#N/A</v>
      </c>
      <c r="I431" s="127"/>
      <c r="J431" s="175" t="e">
        <f ca="1">VLOOKUP(CONCATENATE(H431,"-",I431),CatProdSpec!H:I,2,FALSE)</f>
        <v>#N/A</v>
      </c>
      <c r="K431" s="51" t="str">
        <f ca="1">IFERROR(IF(OR(D431="",VLOOKUP(D431,CatCostInp!$E$2:$K$88,7,FALSE)=0),"",VLOOKUP(D431,CatCostInp!$E$2:$K$88,7,FALSE)),"")</f>
        <v/>
      </c>
      <c r="L431" s="30"/>
      <c r="M431" s="1" t="str">
        <f ca="1">IF(L431=Setup!$C$10,"Grant",IF(Pharmaceuticals!L431=Setup!$C$11,"Local",IF(Pharmaceuticals!L431=Setup!$C$12,"Other","")))</f>
        <v/>
      </c>
      <c r="N431" s="34"/>
      <c r="O431" s="148"/>
      <c r="P431" s="34"/>
      <c r="Q431" s="36" t="str">
        <f t="shared" si="195"/>
        <v/>
      </c>
      <c r="R431" s="34"/>
      <c r="S431" s="32" t="str">
        <f t="shared" si="196"/>
        <v/>
      </c>
      <c r="T431" s="34"/>
      <c r="U431" s="32" t="str">
        <f t="shared" si="197"/>
        <v/>
      </c>
      <c r="V431" s="34"/>
      <c r="W431" s="36" t="str">
        <f t="shared" si="198"/>
        <v/>
      </c>
      <c r="X431" s="36" t="str">
        <f t="shared" si="199"/>
        <v/>
      </c>
      <c r="Y431" s="36" t="str">
        <f t="shared" si="200"/>
        <v/>
      </c>
      <c r="Z431" s="55"/>
      <c r="AA431" s="37"/>
      <c r="AB431" s="148"/>
      <c r="AC431" s="34"/>
      <c r="AD431" s="32" t="str">
        <f t="shared" si="201"/>
        <v/>
      </c>
      <c r="AE431" s="34"/>
      <c r="AF431" s="32" t="str">
        <f t="shared" si="202"/>
        <v/>
      </c>
      <c r="AG431" s="34"/>
      <c r="AH431" s="32" t="str">
        <f t="shared" si="203"/>
        <v/>
      </c>
      <c r="AI431" s="34"/>
      <c r="AJ431" s="36" t="str">
        <f t="shared" si="204"/>
        <v/>
      </c>
      <c r="AK431" s="36" t="str">
        <f t="shared" si="205"/>
        <v/>
      </c>
      <c r="AL431" s="36" t="str">
        <f t="shared" si="206"/>
        <v/>
      </c>
      <c r="AM431" s="55"/>
      <c r="AN431" s="34"/>
      <c r="AO431" s="148"/>
      <c r="AP431" s="34"/>
      <c r="AQ431" s="32" t="str">
        <f t="shared" si="207"/>
        <v/>
      </c>
      <c r="AR431" s="34"/>
      <c r="AS431" s="32" t="str">
        <f t="shared" si="208"/>
        <v/>
      </c>
      <c r="AT431" s="34"/>
      <c r="AU431" s="32" t="str">
        <f t="shared" si="209"/>
        <v/>
      </c>
      <c r="AV431" s="34"/>
      <c r="AW431" s="36" t="str">
        <f t="shared" si="210"/>
        <v/>
      </c>
      <c r="AX431" s="36" t="str">
        <f t="shared" si="211"/>
        <v/>
      </c>
      <c r="AY431" s="36" t="str">
        <f t="shared" si="212"/>
        <v/>
      </c>
      <c r="AZ431" s="55"/>
      <c r="BA431" s="34"/>
      <c r="BB431" s="148"/>
      <c r="BC431" s="34"/>
      <c r="BD431" s="32" t="str">
        <f t="shared" si="213"/>
        <v/>
      </c>
      <c r="BE431" s="34"/>
      <c r="BF431" s="32" t="str">
        <f t="shared" si="214"/>
        <v/>
      </c>
      <c r="BG431" s="34"/>
      <c r="BH431" s="32" t="str">
        <f t="shared" si="215"/>
        <v/>
      </c>
      <c r="BI431" s="34"/>
      <c r="BJ431" s="36" t="str">
        <f t="shared" si="216"/>
        <v/>
      </c>
      <c r="BK431" s="36" t="str">
        <f t="shared" si="217"/>
        <v/>
      </c>
      <c r="BL431" s="36" t="str">
        <f t="shared" si="218"/>
        <v/>
      </c>
      <c r="BM431" s="55"/>
      <c r="BN431" s="36" t="str">
        <f t="shared" si="219"/>
        <v/>
      </c>
      <c r="BO431" s="36" t="str">
        <f t="shared" si="220"/>
        <v/>
      </c>
      <c r="BP431" s="31"/>
      <c r="BQ431" s="38"/>
      <c r="BS431" s="120" t="e">
        <f t="shared" ca="1" si="191"/>
        <v>#REF!</v>
      </c>
      <c r="BT431" s="120" t="e">
        <f t="shared" ca="1" si="192"/>
        <v>#VALUE!</v>
      </c>
    </row>
    <row r="432" spans="1:72" s="10" customFormat="1" ht="25" customHeight="1" x14ac:dyDescent="0.2">
      <c r="A432" s="52" t="str">
        <f>IFERROR(IF(#REF!&lt;&gt;"",A431+1,""),"")</f>
        <v/>
      </c>
      <c r="B432" s="157" t="e">
        <f>CONCATENATE(#REF!,"-",#REF!,"--",F432,"---",#REF!)</f>
        <v>#REF!</v>
      </c>
      <c r="C432" s="157" t="e">
        <f t="shared" ca="1" si="190"/>
        <v>#VALUE!</v>
      </c>
      <c r="D432" s="29"/>
      <c r="E432" s="155" t="e">
        <f t="shared" si="193"/>
        <v>#VALUE!</v>
      </c>
      <c r="F432" s="155" t="e">
        <f t="shared" si="194"/>
        <v>#VALUE!</v>
      </c>
      <c r="G432" s="126"/>
      <c r="H432" s="151" t="e">
        <f ca="1">VLOOKUP(G432,CatProd!B:G,6,FALSE)</f>
        <v>#N/A</v>
      </c>
      <c r="I432" s="127"/>
      <c r="J432" s="175" t="e">
        <f ca="1">VLOOKUP(CONCATENATE(H432,"-",I432),CatProdSpec!H:I,2,FALSE)</f>
        <v>#N/A</v>
      </c>
      <c r="K432" s="51" t="str">
        <f ca="1">IFERROR(IF(OR(D432="",VLOOKUP(D432,CatCostInp!$E$2:$K$88,7,FALSE)=0),"",VLOOKUP(D432,CatCostInp!$E$2:$K$88,7,FALSE)),"")</f>
        <v/>
      </c>
      <c r="L432" s="30"/>
      <c r="M432" s="1" t="str">
        <f ca="1">IF(L432=Setup!$C$10,"Grant",IF(Pharmaceuticals!L432=Setup!$C$11,"Local",IF(Pharmaceuticals!L432=Setup!$C$12,"Other","")))</f>
        <v/>
      </c>
      <c r="N432" s="34"/>
      <c r="O432" s="148"/>
      <c r="P432" s="34"/>
      <c r="Q432" s="36" t="str">
        <f t="shared" si="195"/>
        <v/>
      </c>
      <c r="R432" s="34"/>
      <c r="S432" s="32" t="str">
        <f t="shared" si="196"/>
        <v/>
      </c>
      <c r="T432" s="34"/>
      <c r="U432" s="32" t="str">
        <f t="shared" si="197"/>
        <v/>
      </c>
      <c r="V432" s="34"/>
      <c r="W432" s="36" t="str">
        <f t="shared" si="198"/>
        <v/>
      </c>
      <c r="X432" s="36" t="str">
        <f t="shared" si="199"/>
        <v/>
      </c>
      <c r="Y432" s="36" t="str">
        <f t="shared" si="200"/>
        <v/>
      </c>
      <c r="Z432" s="55"/>
      <c r="AA432" s="37"/>
      <c r="AB432" s="148"/>
      <c r="AC432" s="34"/>
      <c r="AD432" s="32" t="str">
        <f t="shared" si="201"/>
        <v/>
      </c>
      <c r="AE432" s="34"/>
      <c r="AF432" s="32" t="str">
        <f t="shared" si="202"/>
        <v/>
      </c>
      <c r="AG432" s="34"/>
      <c r="AH432" s="32" t="str">
        <f t="shared" si="203"/>
        <v/>
      </c>
      <c r="AI432" s="34"/>
      <c r="AJ432" s="36" t="str">
        <f t="shared" si="204"/>
        <v/>
      </c>
      <c r="AK432" s="36" t="str">
        <f t="shared" si="205"/>
        <v/>
      </c>
      <c r="AL432" s="36" t="str">
        <f t="shared" si="206"/>
        <v/>
      </c>
      <c r="AM432" s="55"/>
      <c r="AN432" s="34"/>
      <c r="AO432" s="148"/>
      <c r="AP432" s="34"/>
      <c r="AQ432" s="32" t="str">
        <f t="shared" si="207"/>
        <v/>
      </c>
      <c r="AR432" s="34"/>
      <c r="AS432" s="32" t="str">
        <f t="shared" si="208"/>
        <v/>
      </c>
      <c r="AT432" s="34"/>
      <c r="AU432" s="32" t="str">
        <f t="shared" si="209"/>
        <v/>
      </c>
      <c r="AV432" s="34"/>
      <c r="AW432" s="36" t="str">
        <f t="shared" si="210"/>
        <v/>
      </c>
      <c r="AX432" s="36" t="str">
        <f t="shared" si="211"/>
        <v/>
      </c>
      <c r="AY432" s="36" t="str">
        <f t="shared" si="212"/>
        <v/>
      </c>
      <c r="AZ432" s="55"/>
      <c r="BA432" s="34"/>
      <c r="BB432" s="148"/>
      <c r="BC432" s="34"/>
      <c r="BD432" s="32" t="str">
        <f t="shared" si="213"/>
        <v/>
      </c>
      <c r="BE432" s="34"/>
      <c r="BF432" s="32" t="str">
        <f t="shared" si="214"/>
        <v/>
      </c>
      <c r="BG432" s="34"/>
      <c r="BH432" s="32" t="str">
        <f t="shared" si="215"/>
        <v/>
      </c>
      <c r="BI432" s="34"/>
      <c r="BJ432" s="36" t="str">
        <f t="shared" si="216"/>
        <v/>
      </c>
      <c r="BK432" s="36" t="str">
        <f t="shared" si="217"/>
        <v/>
      </c>
      <c r="BL432" s="36" t="str">
        <f t="shared" si="218"/>
        <v/>
      </c>
      <c r="BM432" s="55"/>
      <c r="BN432" s="36" t="str">
        <f t="shared" si="219"/>
        <v/>
      </c>
      <c r="BO432" s="36" t="str">
        <f t="shared" si="220"/>
        <v/>
      </c>
      <c r="BP432" s="31"/>
      <c r="BQ432" s="38"/>
      <c r="BS432" s="120" t="e">
        <f t="shared" ca="1" si="191"/>
        <v>#REF!</v>
      </c>
      <c r="BT432" s="120" t="e">
        <f t="shared" ca="1" si="192"/>
        <v>#VALUE!</v>
      </c>
    </row>
    <row r="433" spans="1:72" s="10" customFormat="1" ht="25" customHeight="1" x14ac:dyDescent="0.2">
      <c r="A433" s="52" t="str">
        <f>IFERROR(IF(#REF!&lt;&gt;"",A432+1,""),"")</f>
        <v/>
      </c>
      <c r="B433" s="157" t="e">
        <f>CONCATENATE(#REF!,"-",#REF!,"--",F433,"---",#REF!)</f>
        <v>#REF!</v>
      </c>
      <c r="C433" s="157" t="e">
        <f t="shared" ca="1" si="190"/>
        <v>#VALUE!</v>
      </c>
      <c r="D433" s="29"/>
      <c r="E433" s="155" t="e">
        <f t="shared" si="193"/>
        <v>#VALUE!</v>
      </c>
      <c r="F433" s="155" t="e">
        <f t="shared" si="194"/>
        <v>#VALUE!</v>
      </c>
      <c r="G433" s="126"/>
      <c r="H433" s="151" t="e">
        <f ca="1">VLOOKUP(G433,CatProd!B:G,6,FALSE)</f>
        <v>#N/A</v>
      </c>
      <c r="I433" s="127"/>
      <c r="J433" s="175" t="e">
        <f ca="1">VLOOKUP(CONCATENATE(H433,"-",I433),CatProdSpec!H:I,2,FALSE)</f>
        <v>#N/A</v>
      </c>
      <c r="K433" s="51" t="str">
        <f ca="1">IFERROR(IF(OR(D433="",VLOOKUP(D433,CatCostInp!$E$2:$K$88,7,FALSE)=0),"",VLOOKUP(D433,CatCostInp!$E$2:$K$88,7,FALSE)),"")</f>
        <v/>
      </c>
      <c r="L433" s="30"/>
      <c r="M433" s="1" t="str">
        <f ca="1">IF(L433=Setup!$C$10,"Grant",IF(Pharmaceuticals!L433=Setup!$C$11,"Local",IF(Pharmaceuticals!L433=Setup!$C$12,"Other","")))</f>
        <v/>
      </c>
      <c r="N433" s="34"/>
      <c r="O433" s="148"/>
      <c r="P433" s="34"/>
      <c r="Q433" s="36" t="str">
        <f t="shared" si="195"/>
        <v/>
      </c>
      <c r="R433" s="34"/>
      <c r="S433" s="32" t="str">
        <f t="shared" si="196"/>
        <v/>
      </c>
      <c r="T433" s="34"/>
      <c r="U433" s="32" t="str">
        <f t="shared" si="197"/>
        <v/>
      </c>
      <c r="V433" s="34"/>
      <c r="W433" s="36" t="str">
        <f t="shared" si="198"/>
        <v/>
      </c>
      <c r="X433" s="36" t="str">
        <f t="shared" si="199"/>
        <v/>
      </c>
      <c r="Y433" s="36" t="str">
        <f t="shared" si="200"/>
        <v/>
      </c>
      <c r="Z433" s="55"/>
      <c r="AA433" s="37"/>
      <c r="AB433" s="148"/>
      <c r="AC433" s="34"/>
      <c r="AD433" s="32" t="str">
        <f t="shared" si="201"/>
        <v/>
      </c>
      <c r="AE433" s="34"/>
      <c r="AF433" s="32" t="str">
        <f t="shared" si="202"/>
        <v/>
      </c>
      <c r="AG433" s="34"/>
      <c r="AH433" s="32" t="str">
        <f t="shared" si="203"/>
        <v/>
      </c>
      <c r="AI433" s="34"/>
      <c r="AJ433" s="36" t="str">
        <f t="shared" si="204"/>
        <v/>
      </c>
      <c r="AK433" s="36" t="str">
        <f t="shared" si="205"/>
        <v/>
      </c>
      <c r="AL433" s="36" t="str">
        <f t="shared" si="206"/>
        <v/>
      </c>
      <c r="AM433" s="55"/>
      <c r="AN433" s="34"/>
      <c r="AO433" s="148"/>
      <c r="AP433" s="34"/>
      <c r="AQ433" s="32" t="str">
        <f t="shared" si="207"/>
        <v/>
      </c>
      <c r="AR433" s="34"/>
      <c r="AS433" s="32" t="str">
        <f t="shared" si="208"/>
        <v/>
      </c>
      <c r="AT433" s="34"/>
      <c r="AU433" s="32" t="str">
        <f t="shared" si="209"/>
        <v/>
      </c>
      <c r="AV433" s="34"/>
      <c r="AW433" s="36" t="str">
        <f t="shared" si="210"/>
        <v/>
      </c>
      <c r="AX433" s="36" t="str">
        <f t="shared" si="211"/>
        <v/>
      </c>
      <c r="AY433" s="36" t="str">
        <f t="shared" si="212"/>
        <v/>
      </c>
      <c r="AZ433" s="55"/>
      <c r="BA433" s="34"/>
      <c r="BB433" s="148"/>
      <c r="BC433" s="34"/>
      <c r="BD433" s="32" t="str">
        <f t="shared" si="213"/>
        <v/>
      </c>
      <c r="BE433" s="34"/>
      <c r="BF433" s="32" t="str">
        <f t="shared" si="214"/>
        <v/>
      </c>
      <c r="BG433" s="34"/>
      <c r="BH433" s="32" t="str">
        <f t="shared" si="215"/>
        <v/>
      </c>
      <c r="BI433" s="34"/>
      <c r="BJ433" s="36" t="str">
        <f t="shared" si="216"/>
        <v/>
      </c>
      <c r="BK433" s="36" t="str">
        <f t="shared" si="217"/>
        <v/>
      </c>
      <c r="BL433" s="36" t="str">
        <f t="shared" si="218"/>
        <v/>
      </c>
      <c r="BM433" s="55"/>
      <c r="BN433" s="36" t="str">
        <f t="shared" si="219"/>
        <v/>
      </c>
      <c r="BO433" s="36" t="str">
        <f t="shared" si="220"/>
        <v/>
      </c>
      <c r="BP433" s="31"/>
      <c r="BQ433" s="38"/>
      <c r="BS433" s="120" t="e">
        <f t="shared" ca="1" si="191"/>
        <v>#REF!</v>
      </c>
      <c r="BT433" s="120" t="e">
        <f t="shared" ca="1" si="192"/>
        <v>#VALUE!</v>
      </c>
    </row>
    <row r="434" spans="1:72" s="10" customFormat="1" ht="25" customHeight="1" x14ac:dyDescent="0.2">
      <c r="A434" s="52" t="str">
        <f>IFERROR(IF(#REF!&lt;&gt;"",A433+1,""),"")</f>
        <v/>
      </c>
      <c r="B434" s="157" t="e">
        <f>CONCATENATE(#REF!,"-",#REF!,"--",F434,"---",#REF!)</f>
        <v>#REF!</v>
      </c>
      <c r="C434" s="157" t="e">
        <f t="shared" ca="1" si="190"/>
        <v>#VALUE!</v>
      </c>
      <c r="D434" s="29"/>
      <c r="E434" s="155" t="e">
        <f t="shared" si="193"/>
        <v>#VALUE!</v>
      </c>
      <c r="F434" s="155" t="e">
        <f t="shared" si="194"/>
        <v>#VALUE!</v>
      </c>
      <c r="G434" s="126"/>
      <c r="H434" s="151" t="e">
        <f ca="1">VLOOKUP(G434,CatProd!B:G,6,FALSE)</f>
        <v>#N/A</v>
      </c>
      <c r="I434" s="127"/>
      <c r="J434" s="175" t="e">
        <f ca="1">VLOOKUP(CONCATENATE(H434,"-",I434),CatProdSpec!H:I,2,FALSE)</f>
        <v>#N/A</v>
      </c>
      <c r="K434" s="51" t="str">
        <f ca="1">IFERROR(IF(OR(D434="",VLOOKUP(D434,CatCostInp!$E$2:$K$88,7,FALSE)=0),"",VLOOKUP(D434,CatCostInp!$E$2:$K$88,7,FALSE)),"")</f>
        <v/>
      </c>
      <c r="L434" s="30"/>
      <c r="M434" s="1" t="str">
        <f ca="1">IF(L434=Setup!$C$10,"Grant",IF(Pharmaceuticals!L434=Setup!$C$11,"Local",IF(Pharmaceuticals!L434=Setup!$C$12,"Other","")))</f>
        <v/>
      </c>
      <c r="N434" s="34"/>
      <c r="O434" s="148"/>
      <c r="P434" s="34"/>
      <c r="Q434" s="36" t="str">
        <f t="shared" si="195"/>
        <v/>
      </c>
      <c r="R434" s="34"/>
      <c r="S434" s="32" t="str">
        <f t="shared" si="196"/>
        <v/>
      </c>
      <c r="T434" s="34"/>
      <c r="U434" s="32" t="str">
        <f t="shared" si="197"/>
        <v/>
      </c>
      <c r="V434" s="34"/>
      <c r="W434" s="36" t="str">
        <f t="shared" si="198"/>
        <v/>
      </c>
      <c r="X434" s="36" t="str">
        <f t="shared" si="199"/>
        <v/>
      </c>
      <c r="Y434" s="36" t="str">
        <f t="shared" si="200"/>
        <v/>
      </c>
      <c r="Z434" s="55"/>
      <c r="AA434" s="37"/>
      <c r="AB434" s="148"/>
      <c r="AC434" s="34"/>
      <c r="AD434" s="32" t="str">
        <f t="shared" si="201"/>
        <v/>
      </c>
      <c r="AE434" s="34"/>
      <c r="AF434" s="32" t="str">
        <f t="shared" si="202"/>
        <v/>
      </c>
      <c r="AG434" s="34"/>
      <c r="AH434" s="32" t="str">
        <f t="shared" si="203"/>
        <v/>
      </c>
      <c r="AI434" s="34"/>
      <c r="AJ434" s="36" t="str">
        <f t="shared" si="204"/>
        <v/>
      </c>
      <c r="AK434" s="36" t="str">
        <f t="shared" si="205"/>
        <v/>
      </c>
      <c r="AL434" s="36" t="str">
        <f t="shared" si="206"/>
        <v/>
      </c>
      <c r="AM434" s="55"/>
      <c r="AN434" s="34"/>
      <c r="AO434" s="148"/>
      <c r="AP434" s="34"/>
      <c r="AQ434" s="32" t="str">
        <f t="shared" si="207"/>
        <v/>
      </c>
      <c r="AR434" s="34"/>
      <c r="AS434" s="32" t="str">
        <f t="shared" si="208"/>
        <v/>
      </c>
      <c r="AT434" s="34"/>
      <c r="AU434" s="32" t="str">
        <f t="shared" si="209"/>
        <v/>
      </c>
      <c r="AV434" s="34"/>
      <c r="AW434" s="36" t="str">
        <f t="shared" si="210"/>
        <v/>
      </c>
      <c r="AX434" s="36" t="str">
        <f t="shared" si="211"/>
        <v/>
      </c>
      <c r="AY434" s="36" t="str">
        <f t="shared" si="212"/>
        <v/>
      </c>
      <c r="AZ434" s="55"/>
      <c r="BA434" s="34"/>
      <c r="BB434" s="148"/>
      <c r="BC434" s="34"/>
      <c r="BD434" s="32" t="str">
        <f t="shared" si="213"/>
        <v/>
      </c>
      <c r="BE434" s="34"/>
      <c r="BF434" s="32" t="str">
        <f t="shared" si="214"/>
        <v/>
      </c>
      <c r="BG434" s="34"/>
      <c r="BH434" s="32" t="str">
        <f t="shared" si="215"/>
        <v/>
      </c>
      <c r="BI434" s="34"/>
      <c r="BJ434" s="36" t="str">
        <f t="shared" si="216"/>
        <v/>
      </c>
      <c r="BK434" s="36" t="str">
        <f t="shared" si="217"/>
        <v/>
      </c>
      <c r="BL434" s="36" t="str">
        <f t="shared" si="218"/>
        <v/>
      </c>
      <c r="BM434" s="55"/>
      <c r="BN434" s="36" t="str">
        <f t="shared" si="219"/>
        <v/>
      </c>
      <c r="BO434" s="36" t="str">
        <f t="shared" si="220"/>
        <v/>
      </c>
      <c r="BP434" s="31"/>
      <c r="BQ434" s="38"/>
      <c r="BS434" s="120" t="e">
        <f t="shared" ca="1" si="191"/>
        <v>#REF!</v>
      </c>
      <c r="BT434" s="120" t="e">
        <f t="shared" ca="1" si="192"/>
        <v>#VALUE!</v>
      </c>
    </row>
    <row r="435" spans="1:72" s="10" customFormat="1" ht="25" customHeight="1" x14ac:dyDescent="0.2">
      <c r="A435" s="52" t="str">
        <f>IFERROR(IF(#REF!&lt;&gt;"",A434+1,""),"")</f>
        <v/>
      </c>
      <c r="B435" s="157" t="e">
        <f>CONCATENATE(#REF!,"-",#REF!,"--",F435,"---",#REF!)</f>
        <v>#REF!</v>
      </c>
      <c r="C435" s="157" t="e">
        <f t="shared" ca="1" si="190"/>
        <v>#VALUE!</v>
      </c>
      <c r="D435" s="29"/>
      <c r="E435" s="155" t="e">
        <f t="shared" si="193"/>
        <v>#VALUE!</v>
      </c>
      <c r="F435" s="155" t="e">
        <f t="shared" si="194"/>
        <v>#VALUE!</v>
      </c>
      <c r="G435" s="126"/>
      <c r="H435" s="151" t="e">
        <f ca="1">VLOOKUP(G435,CatProd!B:G,6,FALSE)</f>
        <v>#N/A</v>
      </c>
      <c r="I435" s="127"/>
      <c r="J435" s="175" t="e">
        <f ca="1">VLOOKUP(CONCATENATE(H435,"-",I435),CatProdSpec!H:I,2,FALSE)</f>
        <v>#N/A</v>
      </c>
      <c r="K435" s="51" t="str">
        <f ca="1">IFERROR(IF(OR(D435="",VLOOKUP(D435,CatCostInp!$E$2:$K$88,7,FALSE)=0),"",VLOOKUP(D435,CatCostInp!$E$2:$K$88,7,FALSE)),"")</f>
        <v/>
      </c>
      <c r="L435" s="30"/>
      <c r="M435" s="1" t="str">
        <f ca="1">IF(L435=Setup!$C$10,"Grant",IF(Pharmaceuticals!L435=Setup!$C$11,"Local",IF(Pharmaceuticals!L435=Setup!$C$12,"Other","")))</f>
        <v/>
      </c>
      <c r="N435" s="34"/>
      <c r="O435" s="148"/>
      <c r="P435" s="34"/>
      <c r="Q435" s="36" t="str">
        <f t="shared" si="195"/>
        <v/>
      </c>
      <c r="R435" s="34"/>
      <c r="S435" s="32" t="str">
        <f t="shared" si="196"/>
        <v/>
      </c>
      <c r="T435" s="34"/>
      <c r="U435" s="32" t="str">
        <f t="shared" si="197"/>
        <v/>
      </c>
      <c r="V435" s="34"/>
      <c r="W435" s="36" t="str">
        <f t="shared" si="198"/>
        <v/>
      </c>
      <c r="X435" s="36" t="str">
        <f t="shared" si="199"/>
        <v/>
      </c>
      <c r="Y435" s="36" t="str">
        <f t="shared" si="200"/>
        <v/>
      </c>
      <c r="Z435" s="55"/>
      <c r="AA435" s="37"/>
      <c r="AB435" s="148"/>
      <c r="AC435" s="34"/>
      <c r="AD435" s="32" t="str">
        <f t="shared" si="201"/>
        <v/>
      </c>
      <c r="AE435" s="34"/>
      <c r="AF435" s="32" t="str">
        <f t="shared" si="202"/>
        <v/>
      </c>
      <c r="AG435" s="34"/>
      <c r="AH435" s="32" t="str">
        <f t="shared" si="203"/>
        <v/>
      </c>
      <c r="AI435" s="34"/>
      <c r="AJ435" s="36" t="str">
        <f t="shared" si="204"/>
        <v/>
      </c>
      <c r="AK435" s="36" t="str">
        <f t="shared" si="205"/>
        <v/>
      </c>
      <c r="AL435" s="36" t="str">
        <f t="shared" si="206"/>
        <v/>
      </c>
      <c r="AM435" s="55"/>
      <c r="AN435" s="34"/>
      <c r="AO435" s="148"/>
      <c r="AP435" s="34"/>
      <c r="AQ435" s="32" t="str">
        <f t="shared" si="207"/>
        <v/>
      </c>
      <c r="AR435" s="34"/>
      <c r="AS435" s="32" t="str">
        <f t="shared" si="208"/>
        <v/>
      </c>
      <c r="AT435" s="34"/>
      <c r="AU435" s="32" t="str">
        <f t="shared" si="209"/>
        <v/>
      </c>
      <c r="AV435" s="34"/>
      <c r="AW435" s="36" t="str">
        <f t="shared" si="210"/>
        <v/>
      </c>
      <c r="AX435" s="36" t="str">
        <f t="shared" si="211"/>
        <v/>
      </c>
      <c r="AY435" s="36" t="str">
        <f t="shared" si="212"/>
        <v/>
      </c>
      <c r="AZ435" s="55"/>
      <c r="BA435" s="34"/>
      <c r="BB435" s="148"/>
      <c r="BC435" s="34"/>
      <c r="BD435" s="32" t="str">
        <f t="shared" si="213"/>
        <v/>
      </c>
      <c r="BE435" s="34"/>
      <c r="BF435" s="32" t="str">
        <f t="shared" si="214"/>
        <v/>
      </c>
      <c r="BG435" s="34"/>
      <c r="BH435" s="32" t="str">
        <f t="shared" si="215"/>
        <v/>
      </c>
      <c r="BI435" s="34"/>
      <c r="BJ435" s="36" t="str">
        <f t="shared" si="216"/>
        <v/>
      </c>
      <c r="BK435" s="36" t="str">
        <f t="shared" si="217"/>
        <v/>
      </c>
      <c r="BL435" s="36" t="str">
        <f t="shared" si="218"/>
        <v/>
      </c>
      <c r="BM435" s="55"/>
      <c r="BN435" s="36" t="str">
        <f t="shared" si="219"/>
        <v/>
      </c>
      <c r="BO435" s="36" t="str">
        <f t="shared" si="220"/>
        <v/>
      </c>
      <c r="BP435" s="31"/>
      <c r="BQ435" s="38"/>
      <c r="BS435" s="120" t="e">
        <f t="shared" ca="1" si="191"/>
        <v>#REF!</v>
      </c>
      <c r="BT435" s="120" t="e">
        <f t="shared" ca="1" si="192"/>
        <v>#VALUE!</v>
      </c>
    </row>
    <row r="436" spans="1:72" s="10" customFormat="1" ht="25" customHeight="1" x14ac:dyDescent="0.2">
      <c r="A436" s="52" t="str">
        <f>IFERROR(IF(#REF!&lt;&gt;"",A435+1,""),"")</f>
        <v/>
      </c>
      <c r="B436" s="157" t="e">
        <f>CONCATENATE(#REF!,"-",#REF!,"--",F436,"---",#REF!)</f>
        <v>#REF!</v>
      </c>
      <c r="C436" s="157" t="e">
        <f t="shared" ca="1" si="190"/>
        <v>#VALUE!</v>
      </c>
      <c r="D436" s="29"/>
      <c r="E436" s="155" t="e">
        <f t="shared" si="193"/>
        <v>#VALUE!</v>
      </c>
      <c r="F436" s="155" t="e">
        <f t="shared" si="194"/>
        <v>#VALUE!</v>
      </c>
      <c r="G436" s="126"/>
      <c r="H436" s="151" t="e">
        <f ca="1">VLOOKUP(G436,CatProd!B:G,6,FALSE)</f>
        <v>#N/A</v>
      </c>
      <c r="I436" s="127"/>
      <c r="J436" s="175" t="e">
        <f ca="1">VLOOKUP(CONCATENATE(H436,"-",I436),CatProdSpec!H:I,2,FALSE)</f>
        <v>#N/A</v>
      </c>
      <c r="K436" s="51" t="str">
        <f ca="1">IFERROR(IF(OR(D436="",VLOOKUP(D436,CatCostInp!$E$2:$K$88,7,FALSE)=0),"",VLOOKUP(D436,CatCostInp!$E$2:$K$88,7,FALSE)),"")</f>
        <v/>
      </c>
      <c r="L436" s="30"/>
      <c r="M436" s="1" t="str">
        <f ca="1">IF(L436=Setup!$C$10,"Grant",IF(Pharmaceuticals!L436=Setup!$C$11,"Local",IF(Pharmaceuticals!L436=Setup!$C$12,"Other","")))</f>
        <v/>
      </c>
      <c r="N436" s="34"/>
      <c r="O436" s="148"/>
      <c r="P436" s="34"/>
      <c r="Q436" s="36" t="str">
        <f t="shared" si="195"/>
        <v/>
      </c>
      <c r="R436" s="34"/>
      <c r="S436" s="32" t="str">
        <f t="shared" si="196"/>
        <v/>
      </c>
      <c r="T436" s="34"/>
      <c r="U436" s="32" t="str">
        <f t="shared" si="197"/>
        <v/>
      </c>
      <c r="V436" s="34"/>
      <c r="W436" s="36" t="str">
        <f t="shared" si="198"/>
        <v/>
      </c>
      <c r="X436" s="36" t="str">
        <f t="shared" si="199"/>
        <v/>
      </c>
      <c r="Y436" s="36" t="str">
        <f t="shared" si="200"/>
        <v/>
      </c>
      <c r="Z436" s="55"/>
      <c r="AA436" s="37"/>
      <c r="AB436" s="148"/>
      <c r="AC436" s="34"/>
      <c r="AD436" s="32" t="str">
        <f t="shared" si="201"/>
        <v/>
      </c>
      <c r="AE436" s="34"/>
      <c r="AF436" s="32" t="str">
        <f t="shared" si="202"/>
        <v/>
      </c>
      <c r="AG436" s="34"/>
      <c r="AH436" s="32" t="str">
        <f t="shared" si="203"/>
        <v/>
      </c>
      <c r="AI436" s="34"/>
      <c r="AJ436" s="36" t="str">
        <f t="shared" si="204"/>
        <v/>
      </c>
      <c r="AK436" s="36" t="str">
        <f t="shared" si="205"/>
        <v/>
      </c>
      <c r="AL436" s="36" t="str">
        <f t="shared" si="206"/>
        <v/>
      </c>
      <c r="AM436" s="55"/>
      <c r="AN436" s="34"/>
      <c r="AO436" s="148"/>
      <c r="AP436" s="34"/>
      <c r="AQ436" s="32" t="str">
        <f t="shared" si="207"/>
        <v/>
      </c>
      <c r="AR436" s="34"/>
      <c r="AS436" s="32" t="str">
        <f t="shared" si="208"/>
        <v/>
      </c>
      <c r="AT436" s="34"/>
      <c r="AU436" s="32" t="str">
        <f t="shared" si="209"/>
        <v/>
      </c>
      <c r="AV436" s="34"/>
      <c r="AW436" s="36" t="str">
        <f t="shared" si="210"/>
        <v/>
      </c>
      <c r="AX436" s="36" t="str">
        <f t="shared" si="211"/>
        <v/>
      </c>
      <c r="AY436" s="36" t="str">
        <f t="shared" si="212"/>
        <v/>
      </c>
      <c r="AZ436" s="55"/>
      <c r="BA436" s="34"/>
      <c r="BB436" s="148"/>
      <c r="BC436" s="34"/>
      <c r="BD436" s="32" t="str">
        <f t="shared" si="213"/>
        <v/>
      </c>
      <c r="BE436" s="34"/>
      <c r="BF436" s="32" t="str">
        <f t="shared" si="214"/>
        <v/>
      </c>
      <c r="BG436" s="34"/>
      <c r="BH436" s="32" t="str">
        <f t="shared" si="215"/>
        <v/>
      </c>
      <c r="BI436" s="34"/>
      <c r="BJ436" s="36" t="str">
        <f t="shared" si="216"/>
        <v/>
      </c>
      <c r="BK436" s="36" t="str">
        <f t="shared" si="217"/>
        <v/>
      </c>
      <c r="BL436" s="36" t="str">
        <f t="shared" si="218"/>
        <v/>
      </c>
      <c r="BM436" s="55"/>
      <c r="BN436" s="36" t="str">
        <f t="shared" si="219"/>
        <v/>
      </c>
      <c r="BO436" s="36" t="str">
        <f t="shared" si="220"/>
        <v/>
      </c>
      <c r="BP436" s="31"/>
      <c r="BQ436" s="38"/>
      <c r="BS436" s="120" t="e">
        <f t="shared" ca="1" si="191"/>
        <v>#REF!</v>
      </c>
      <c r="BT436" s="120" t="e">
        <f t="shared" ca="1" si="192"/>
        <v>#VALUE!</v>
      </c>
    </row>
    <row r="437" spans="1:72" s="10" customFormat="1" ht="25" customHeight="1" x14ac:dyDescent="0.2">
      <c r="A437" s="52" t="str">
        <f>IFERROR(IF(#REF!&lt;&gt;"",A436+1,""),"")</f>
        <v/>
      </c>
      <c r="B437" s="157" t="e">
        <f>CONCATENATE(#REF!,"-",#REF!,"--",F437,"---",#REF!)</f>
        <v>#REF!</v>
      </c>
      <c r="C437" s="157" t="e">
        <f t="shared" ca="1" si="190"/>
        <v>#VALUE!</v>
      </c>
      <c r="D437" s="29"/>
      <c r="E437" s="155" t="e">
        <f t="shared" si="193"/>
        <v>#VALUE!</v>
      </c>
      <c r="F437" s="155" t="e">
        <f t="shared" si="194"/>
        <v>#VALUE!</v>
      </c>
      <c r="G437" s="126"/>
      <c r="H437" s="151" t="e">
        <f ca="1">VLOOKUP(G437,CatProd!B:G,6,FALSE)</f>
        <v>#N/A</v>
      </c>
      <c r="I437" s="127"/>
      <c r="J437" s="175" t="e">
        <f ca="1">VLOOKUP(CONCATENATE(H437,"-",I437),CatProdSpec!H:I,2,FALSE)</f>
        <v>#N/A</v>
      </c>
      <c r="K437" s="51" t="str">
        <f ca="1">IFERROR(IF(OR(D437="",VLOOKUP(D437,CatCostInp!$E$2:$K$88,7,FALSE)=0),"",VLOOKUP(D437,CatCostInp!$E$2:$K$88,7,FALSE)),"")</f>
        <v/>
      </c>
      <c r="L437" s="30"/>
      <c r="M437" s="1" t="str">
        <f ca="1">IF(L437=Setup!$C$10,"Grant",IF(Pharmaceuticals!L437=Setup!$C$11,"Local",IF(Pharmaceuticals!L437=Setup!$C$12,"Other","")))</f>
        <v/>
      </c>
      <c r="N437" s="34"/>
      <c r="O437" s="148"/>
      <c r="P437" s="34"/>
      <c r="Q437" s="36" t="str">
        <f t="shared" si="195"/>
        <v/>
      </c>
      <c r="R437" s="34"/>
      <c r="S437" s="32" t="str">
        <f t="shared" si="196"/>
        <v/>
      </c>
      <c r="T437" s="34"/>
      <c r="U437" s="32" t="str">
        <f t="shared" si="197"/>
        <v/>
      </c>
      <c r="V437" s="34"/>
      <c r="W437" s="36" t="str">
        <f t="shared" si="198"/>
        <v/>
      </c>
      <c r="X437" s="36" t="str">
        <f t="shared" si="199"/>
        <v/>
      </c>
      <c r="Y437" s="36" t="str">
        <f t="shared" si="200"/>
        <v/>
      </c>
      <c r="Z437" s="55"/>
      <c r="AA437" s="37"/>
      <c r="AB437" s="148"/>
      <c r="AC437" s="34"/>
      <c r="AD437" s="32" t="str">
        <f t="shared" si="201"/>
        <v/>
      </c>
      <c r="AE437" s="34"/>
      <c r="AF437" s="32" t="str">
        <f t="shared" si="202"/>
        <v/>
      </c>
      <c r="AG437" s="34"/>
      <c r="AH437" s="32" t="str">
        <f t="shared" si="203"/>
        <v/>
      </c>
      <c r="AI437" s="34"/>
      <c r="AJ437" s="36" t="str">
        <f t="shared" si="204"/>
        <v/>
      </c>
      <c r="AK437" s="36" t="str">
        <f t="shared" si="205"/>
        <v/>
      </c>
      <c r="AL437" s="36" t="str">
        <f t="shared" si="206"/>
        <v/>
      </c>
      <c r="AM437" s="55"/>
      <c r="AN437" s="34"/>
      <c r="AO437" s="148"/>
      <c r="AP437" s="34"/>
      <c r="AQ437" s="32" t="str">
        <f t="shared" si="207"/>
        <v/>
      </c>
      <c r="AR437" s="34"/>
      <c r="AS437" s="32" t="str">
        <f t="shared" si="208"/>
        <v/>
      </c>
      <c r="AT437" s="34"/>
      <c r="AU437" s="32" t="str">
        <f t="shared" si="209"/>
        <v/>
      </c>
      <c r="AV437" s="34"/>
      <c r="AW437" s="36" t="str">
        <f t="shared" si="210"/>
        <v/>
      </c>
      <c r="AX437" s="36" t="str">
        <f t="shared" si="211"/>
        <v/>
      </c>
      <c r="AY437" s="36" t="str">
        <f t="shared" si="212"/>
        <v/>
      </c>
      <c r="AZ437" s="55"/>
      <c r="BA437" s="34"/>
      <c r="BB437" s="148"/>
      <c r="BC437" s="34"/>
      <c r="BD437" s="32" t="str">
        <f t="shared" si="213"/>
        <v/>
      </c>
      <c r="BE437" s="34"/>
      <c r="BF437" s="32" t="str">
        <f t="shared" si="214"/>
        <v/>
      </c>
      <c r="BG437" s="34"/>
      <c r="BH437" s="32" t="str">
        <f t="shared" si="215"/>
        <v/>
      </c>
      <c r="BI437" s="34"/>
      <c r="BJ437" s="36" t="str">
        <f t="shared" si="216"/>
        <v/>
      </c>
      <c r="BK437" s="36" t="str">
        <f t="shared" si="217"/>
        <v/>
      </c>
      <c r="BL437" s="36" t="str">
        <f t="shared" si="218"/>
        <v/>
      </c>
      <c r="BM437" s="55"/>
      <c r="BN437" s="36" t="str">
        <f t="shared" si="219"/>
        <v/>
      </c>
      <c r="BO437" s="36" t="str">
        <f t="shared" si="220"/>
        <v/>
      </c>
      <c r="BP437" s="31"/>
      <c r="BQ437" s="38"/>
      <c r="BS437" s="120" t="e">
        <f t="shared" ca="1" si="191"/>
        <v>#REF!</v>
      </c>
      <c r="BT437" s="120" t="e">
        <f t="shared" ca="1" si="192"/>
        <v>#VALUE!</v>
      </c>
    </row>
    <row r="438" spans="1:72" s="10" customFormat="1" ht="25" customHeight="1" x14ac:dyDescent="0.2">
      <c r="A438" s="52" t="str">
        <f>IFERROR(IF(#REF!&lt;&gt;"",A437+1,""),"")</f>
        <v/>
      </c>
      <c r="B438" s="157" t="e">
        <f>CONCATENATE(#REF!,"-",#REF!,"--",F438,"---",#REF!)</f>
        <v>#REF!</v>
      </c>
      <c r="C438" s="157" t="e">
        <f t="shared" ca="1" si="190"/>
        <v>#VALUE!</v>
      </c>
      <c r="D438" s="29"/>
      <c r="E438" s="155" t="e">
        <f t="shared" si="193"/>
        <v>#VALUE!</v>
      </c>
      <c r="F438" s="155" t="e">
        <f t="shared" si="194"/>
        <v>#VALUE!</v>
      </c>
      <c r="G438" s="126"/>
      <c r="H438" s="151" t="e">
        <f ca="1">VLOOKUP(G438,CatProd!B:G,6,FALSE)</f>
        <v>#N/A</v>
      </c>
      <c r="I438" s="127"/>
      <c r="J438" s="175" t="e">
        <f ca="1">VLOOKUP(CONCATENATE(H438,"-",I438),CatProdSpec!H:I,2,FALSE)</f>
        <v>#N/A</v>
      </c>
      <c r="K438" s="51" t="str">
        <f ca="1">IFERROR(IF(OR(D438="",VLOOKUP(D438,CatCostInp!$E$2:$K$88,7,FALSE)=0),"",VLOOKUP(D438,CatCostInp!$E$2:$K$88,7,FALSE)),"")</f>
        <v/>
      </c>
      <c r="L438" s="30"/>
      <c r="M438" s="1" t="str">
        <f ca="1">IF(L438=Setup!$C$10,"Grant",IF(Pharmaceuticals!L438=Setup!$C$11,"Local",IF(Pharmaceuticals!L438=Setup!$C$12,"Other","")))</f>
        <v/>
      </c>
      <c r="N438" s="34"/>
      <c r="O438" s="148"/>
      <c r="P438" s="34"/>
      <c r="Q438" s="36" t="str">
        <f t="shared" si="195"/>
        <v/>
      </c>
      <c r="R438" s="34"/>
      <c r="S438" s="32" t="str">
        <f t="shared" si="196"/>
        <v/>
      </c>
      <c r="T438" s="34"/>
      <c r="U438" s="32" t="str">
        <f t="shared" si="197"/>
        <v/>
      </c>
      <c r="V438" s="34"/>
      <c r="W438" s="36" t="str">
        <f t="shared" si="198"/>
        <v/>
      </c>
      <c r="X438" s="36" t="str">
        <f t="shared" si="199"/>
        <v/>
      </c>
      <c r="Y438" s="36" t="str">
        <f t="shared" si="200"/>
        <v/>
      </c>
      <c r="Z438" s="55"/>
      <c r="AA438" s="37"/>
      <c r="AB438" s="148"/>
      <c r="AC438" s="34"/>
      <c r="AD438" s="32" t="str">
        <f t="shared" si="201"/>
        <v/>
      </c>
      <c r="AE438" s="34"/>
      <c r="AF438" s="32" t="str">
        <f t="shared" si="202"/>
        <v/>
      </c>
      <c r="AG438" s="34"/>
      <c r="AH438" s="32" t="str">
        <f t="shared" si="203"/>
        <v/>
      </c>
      <c r="AI438" s="34"/>
      <c r="AJ438" s="36" t="str">
        <f t="shared" si="204"/>
        <v/>
      </c>
      <c r="AK438" s="36" t="str">
        <f t="shared" si="205"/>
        <v/>
      </c>
      <c r="AL438" s="36" t="str">
        <f t="shared" si="206"/>
        <v/>
      </c>
      <c r="AM438" s="55"/>
      <c r="AN438" s="34"/>
      <c r="AO438" s="148"/>
      <c r="AP438" s="34"/>
      <c r="AQ438" s="32" t="str">
        <f t="shared" si="207"/>
        <v/>
      </c>
      <c r="AR438" s="34"/>
      <c r="AS438" s="32" t="str">
        <f t="shared" si="208"/>
        <v/>
      </c>
      <c r="AT438" s="34"/>
      <c r="AU438" s="32" t="str">
        <f t="shared" si="209"/>
        <v/>
      </c>
      <c r="AV438" s="34"/>
      <c r="AW438" s="36" t="str">
        <f t="shared" si="210"/>
        <v/>
      </c>
      <c r="AX438" s="36" t="str">
        <f t="shared" si="211"/>
        <v/>
      </c>
      <c r="AY438" s="36" t="str">
        <f t="shared" si="212"/>
        <v/>
      </c>
      <c r="AZ438" s="55"/>
      <c r="BA438" s="34"/>
      <c r="BB438" s="148"/>
      <c r="BC438" s="34"/>
      <c r="BD438" s="32" t="str">
        <f t="shared" si="213"/>
        <v/>
      </c>
      <c r="BE438" s="34"/>
      <c r="BF438" s="32" t="str">
        <f t="shared" si="214"/>
        <v/>
      </c>
      <c r="BG438" s="34"/>
      <c r="BH438" s="32" t="str">
        <f t="shared" si="215"/>
        <v/>
      </c>
      <c r="BI438" s="34"/>
      <c r="BJ438" s="36" t="str">
        <f t="shared" si="216"/>
        <v/>
      </c>
      <c r="BK438" s="36" t="str">
        <f t="shared" si="217"/>
        <v/>
      </c>
      <c r="BL438" s="36" t="str">
        <f t="shared" si="218"/>
        <v/>
      </c>
      <c r="BM438" s="55"/>
      <c r="BN438" s="36" t="str">
        <f t="shared" si="219"/>
        <v/>
      </c>
      <c r="BO438" s="36" t="str">
        <f t="shared" si="220"/>
        <v/>
      </c>
      <c r="BP438" s="31"/>
      <c r="BQ438" s="38"/>
      <c r="BS438" s="120" t="e">
        <f t="shared" ca="1" si="191"/>
        <v>#REF!</v>
      </c>
      <c r="BT438" s="120" t="e">
        <f t="shared" ca="1" si="192"/>
        <v>#VALUE!</v>
      </c>
    </row>
    <row r="439" spans="1:72" s="10" customFormat="1" ht="25" customHeight="1" x14ac:dyDescent="0.2">
      <c r="A439" s="52" t="str">
        <f>IFERROR(IF(#REF!&lt;&gt;"",A438+1,""),"")</f>
        <v/>
      </c>
      <c r="B439" s="157" t="e">
        <f>CONCATENATE(#REF!,"-",#REF!,"--",F439,"---",#REF!)</f>
        <v>#REF!</v>
      </c>
      <c r="C439" s="157" t="e">
        <f t="shared" ca="1" si="190"/>
        <v>#VALUE!</v>
      </c>
      <c r="D439" s="29"/>
      <c r="E439" s="155" t="e">
        <f t="shared" si="193"/>
        <v>#VALUE!</v>
      </c>
      <c r="F439" s="155" t="e">
        <f t="shared" si="194"/>
        <v>#VALUE!</v>
      </c>
      <c r="G439" s="126"/>
      <c r="H439" s="151" t="e">
        <f ca="1">VLOOKUP(G439,CatProd!B:G,6,FALSE)</f>
        <v>#N/A</v>
      </c>
      <c r="I439" s="127"/>
      <c r="J439" s="175" t="e">
        <f ca="1">VLOOKUP(CONCATENATE(H439,"-",I439),CatProdSpec!H:I,2,FALSE)</f>
        <v>#N/A</v>
      </c>
      <c r="K439" s="51" t="str">
        <f ca="1">IFERROR(IF(OR(D439="",VLOOKUP(D439,CatCostInp!$E$2:$K$88,7,FALSE)=0),"",VLOOKUP(D439,CatCostInp!$E$2:$K$88,7,FALSE)),"")</f>
        <v/>
      </c>
      <c r="L439" s="30"/>
      <c r="M439" s="1" t="str">
        <f ca="1">IF(L439=Setup!$C$10,"Grant",IF(Pharmaceuticals!L439=Setup!$C$11,"Local",IF(Pharmaceuticals!L439=Setup!$C$12,"Other","")))</f>
        <v/>
      </c>
      <c r="N439" s="34"/>
      <c r="O439" s="148"/>
      <c r="P439" s="34"/>
      <c r="Q439" s="36" t="str">
        <f t="shared" si="195"/>
        <v/>
      </c>
      <c r="R439" s="34"/>
      <c r="S439" s="32" t="str">
        <f t="shared" si="196"/>
        <v/>
      </c>
      <c r="T439" s="34"/>
      <c r="U439" s="32" t="str">
        <f t="shared" si="197"/>
        <v/>
      </c>
      <c r="V439" s="34"/>
      <c r="W439" s="36" t="str">
        <f t="shared" si="198"/>
        <v/>
      </c>
      <c r="X439" s="36" t="str">
        <f t="shared" si="199"/>
        <v/>
      </c>
      <c r="Y439" s="36" t="str">
        <f t="shared" si="200"/>
        <v/>
      </c>
      <c r="Z439" s="55"/>
      <c r="AA439" s="37"/>
      <c r="AB439" s="148"/>
      <c r="AC439" s="34"/>
      <c r="AD439" s="32" t="str">
        <f t="shared" si="201"/>
        <v/>
      </c>
      <c r="AE439" s="34"/>
      <c r="AF439" s="32" t="str">
        <f t="shared" si="202"/>
        <v/>
      </c>
      <c r="AG439" s="34"/>
      <c r="AH439" s="32" t="str">
        <f t="shared" si="203"/>
        <v/>
      </c>
      <c r="AI439" s="34"/>
      <c r="AJ439" s="36" t="str">
        <f t="shared" si="204"/>
        <v/>
      </c>
      <c r="AK439" s="36" t="str">
        <f t="shared" si="205"/>
        <v/>
      </c>
      <c r="AL439" s="36" t="str">
        <f t="shared" si="206"/>
        <v/>
      </c>
      <c r="AM439" s="55"/>
      <c r="AN439" s="34"/>
      <c r="AO439" s="148"/>
      <c r="AP439" s="34"/>
      <c r="AQ439" s="32" t="str">
        <f t="shared" si="207"/>
        <v/>
      </c>
      <c r="AR439" s="34"/>
      <c r="AS439" s="32" t="str">
        <f t="shared" si="208"/>
        <v/>
      </c>
      <c r="AT439" s="34"/>
      <c r="AU439" s="32" t="str">
        <f t="shared" si="209"/>
        <v/>
      </c>
      <c r="AV439" s="34"/>
      <c r="AW439" s="36" t="str">
        <f t="shared" si="210"/>
        <v/>
      </c>
      <c r="AX439" s="36" t="str">
        <f t="shared" si="211"/>
        <v/>
      </c>
      <c r="AY439" s="36" t="str">
        <f t="shared" si="212"/>
        <v/>
      </c>
      <c r="AZ439" s="55"/>
      <c r="BA439" s="34"/>
      <c r="BB439" s="148"/>
      <c r="BC439" s="34"/>
      <c r="BD439" s="32" t="str">
        <f t="shared" si="213"/>
        <v/>
      </c>
      <c r="BE439" s="34"/>
      <c r="BF439" s="32" t="str">
        <f t="shared" si="214"/>
        <v/>
      </c>
      <c r="BG439" s="34"/>
      <c r="BH439" s="32" t="str">
        <f t="shared" si="215"/>
        <v/>
      </c>
      <c r="BI439" s="34"/>
      <c r="BJ439" s="36" t="str">
        <f t="shared" si="216"/>
        <v/>
      </c>
      <c r="BK439" s="36" t="str">
        <f t="shared" si="217"/>
        <v/>
      </c>
      <c r="BL439" s="36" t="str">
        <f t="shared" si="218"/>
        <v/>
      </c>
      <c r="BM439" s="55"/>
      <c r="BN439" s="36" t="str">
        <f t="shared" si="219"/>
        <v/>
      </c>
      <c r="BO439" s="36" t="str">
        <f t="shared" si="220"/>
        <v/>
      </c>
      <c r="BP439" s="31"/>
      <c r="BQ439" s="38"/>
      <c r="BS439" s="120" t="e">
        <f t="shared" ca="1" si="191"/>
        <v>#REF!</v>
      </c>
      <c r="BT439" s="120" t="e">
        <f t="shared" ca="1" si="192"/>
        <v>#VALUE!</v>
      </c>
    </row>
    <row r="440" spans="1:72" s="10" customFormat="1" ht="25" customHeight="1" x14ac:dyDescent="0.2">
      <c r="A440" s="52" t="str">
        <f>IFERROR(IF(#REF!&lt;&gt;"",A439+1,""),"")</f>
        <v/>
      </c>
      <c r="B440" s="157" t="e">
        <f>CONCATENATE(#REF!,"-",#REF!,"--",F440,"---",#REF!)</f>
        <v>#REF!</v>
      </c>
      <c r="C440" s="157" t="e">
        <f t="shared" ca="1" si="190"/>
        <v>#VALUE!</v>
      </c>
      <c r="D440" s="29"/>
      <c r="E440" s="155" t="e">
        <f t="shared" si="193"/>
        <v>#VALUE!</v>
      </c>
      <c r="F440" s="155" t="e">
        <f t="shared" si="194"/>
        <v>#VALUE!</v>
      </c>
      <c r="G440" s="126"/>
      <c r="H440" s="151" t="e">
        <f ca="1">VLOOKUP(G440,CatProd!B:G,6,FALSE)</f>
        <v>#N/A</v>
      </c>
      <c r="I440" s="127"/>
      <c r="J440" s="175" t="e">
        <f ca="1">VLOOKUP(CONCATENATE(H440,"-",I440),CatProdSpec!H:I,2,FALSE)</f>
        <v>#N/A</v>
      </c>
      <c r="K440" s="51" t="str">
        <f ca="1">IFERROR(IF(OR(D440="",VLOOKUP(D440,CatCostInp!$E$2:$K$88,7,FALSE)=0),"",VLOOKUP(D440,CatCostInp!$E$2:$K$88,7,FALSE)),"")</f>
        <v/>
      </c>
      <c r="L440" s="30"/>
      <c r="M440" s="1" t="str">
        <f ca="1">IF(L440=Setup!$C$10,"Grant",IF(Pharmaceuticals!L440=Setup!$C$11,"Local",IF(Pharmaceuticals!L440=Setup!$C$12,"Other","")))</f>
        <v/>
      </c>
      <c r="N440" s="34"/>
      <c r="O440" s="148"/>
      <c r="P440" s="34"/>
      <c r="Q440" s="36" t="str">
        <f t="shared" si="195"/>
        <v/>
      </c>
      <c r="R440" s="34"/>
      <c r="S440" s="32" t="str">
        <f t="shared" si="196"/>
        <v/>
      </c>
      <c r="T440" s="34"/>
      <c r="U440" s="32" t="str">
        <f t="shared" si="197"/>
        <v/>
      </c>
      <c r="V440" s="34"/>
      <c r="W440" s="36" t="str">
        <f t="shared" si="198"/>
        <v/>
      </c>
      <c r="X440" s="36" t="str">
        <f t="shared" si="199"/>
        <v/>
      </c>
      <c r="Y440" s="36" t="str">
        <f t="shared" si="200"/>
        <v/>
      </c>
      <c r="Z440" s="55"/>
      <c r="AA440" s="37"/>
      <c r="AB440" s="148"/>
      <c r="AC440" s="34"/>
      <c r="AD440" s="32" t="str">
        <f t="shared" si="201"/>
        <v/>
      </c>
      <c r="AE440" s="34"/>
      <c r="AF440" s="32" t="str">
        <f t="shared" si="202"/>
        <v/>
      </c>
      <c r="AG440" s="34"/>
      <c r="AH440" s="32" t="str">
        <f t="shared" si="203"/>
        <v/>
      </c>
      <c r="AI440" s="34"/>
      <c r="AJ440" s="36" t="str">
        <f t="shared" si="204"/>
        <v/>
      </c>
      <c r="AK440" s="36" t="str">
        <f t="shared" si="205"/>
        <v/>
      </c>
      <c r="AL440" s="36" t="str">
        <f t="shared" si="206"/>
        <v/>
      </c>
      <c r="AM440" s="55"/>
      <c r="AN440" s="34"/>
      <c r="AO440" s="148"/>
      <c r="AP440" s="34"/>
      <c r="AQ440" s="32" t="str">
        <f t="shared" si="207"/>
        <v/>
      </c>
      <c r="AR440" s="34"/>
      <c r="AS440" s="32" t="str">
        <f t="shared" si="208"/>
        <v/>
      </c>
      <c r="AT440" s="34"/>
      <c r="AU440" s="32" t="str">
        <f t="shared" si="209"/>
        <v/>
      </c>
      <c r="AV440" s="34"/>
      <c r="AW440" s="36" t="str">
        <f t="shared" si="210"/>
        <v/>
      </c>
      <c r="AX440" s="36" t="str">
        <f t="shared" si="211"/>
        <v/>
      </c>
      <c r="AY440" s="36" t="str">
        <f t="shared" si="212"/>
        <v/>
      </c>
      <c r="AZ440" s="55"/>
      <c r="BA440" s="34"/>
      <c r="BB440" s="148"/>
      <c r="BC440" s="34"/>
      <c r="BD440" s="32" t="str">
        <f t="shared" si="213"/>
        <v/>
      </c>
      <c r="BE440" s="34"/>
      <c r="BF440" s="32" t="str">
        <f t="shared" si="214"/>
        <v/>
      </c>
      <c r="BG440" s="34"/>
      <c r="BH440" s="32" t="str">
        <f t="shared" si="215"/>
        <v/>
      </c>
      <c r="BI440" s="34"/>
      <c r="BJ440" s="36" t="str">
        <f t="shared" si="216"/>
        <v/>
      </c>
      <c r="BK440" s="36" t="str">
        <f t="shared" si="217"/>
        <v/>
      </c>
      <c r="BL440" s="36" t="str">
        <f t="shared" si="218"/>
        <v/>
      </c>
      <c r="BM440" s="55"/>
      <c r="BN440" s="36" t="str">
        <f t="shared" si="219"/>
        <v/>
      </c>
      <c r="BO440" s="36" t="str">
        <f t="shared" si="220"/>
        <v/>
      </c>
      <c r="BP440" s="31"/>
      <c r="BQ440" s="38"/>
      <c r="BS440" s="120" t="e">
        <f t="shared" ca="1" si="191"/>
        <v>#REF!</v>
      </c>
      <c r="BT440" s="120" t="e">
        <f t="shared" ca="1" si="192"/>
        <v>#VALUE!</v>
      </c>
    </row>
    <row r="441" spans="1:72" s="10" customFormat="1" ht="25" customHeight="1" x14ac:dyDescent="0.2">
      <c r="A441" s="52" t="str">
        <f>IFERROR(IF(#REF!&lt;&gt;"",A440+1,""),"")</f>
        <v/>
      </c>
      <c r="B441" s="157" t="e">
        <f>CONCATENATE(#REF!,"-",#REF!,"--",F441,"---",#REF!)</f>
        <v>#REF!</v>
      </c>
      <c r="C441" s="157" t="e">
        <f t="shared" ca="1" si="190"/>
        <v>#VALUE!</v>
      </c>
      <c r="D441" s="29"/>
      <c r="E441" s="155" t="e">
        <f t="shared" si="193"/>
        <v>#VALUE!</v>
      </c>
      <c r="F441" s="155" t="e">
        <f t="shared" si="194"/>
        <v>#VALUE!</v>
      </c>
      <c r="G441" s="126"/>
      <c r="H441" s="151" t="e">
        <f ca="1">VLOOKUP(G441,CatProd!B:G,6,FALSE)</f>
        <v>#N/A</v>
      </c>
      <c r="I441" s="127"/>
      <c r="J441" s="175" t="e">
        <f ca="1">VLOOKUP(CONCATENATE(H441,"-",I441),CatProdSpec!H:I,2,FALSE)</f>
        <v>#N/A</v>
      </c>
      <c r="K441" s="51" t="str">
        <f ca="1">IFERROR(IF(OR(D441="",VLOOKUP(D441,CatCostInp!$E$2:$K$88,7,FALSE)=0),"",VLOOKUP(D441,CatCostInp!$E$2:$K$88,7,FALSE)),"")</f>
        <v/>
      </c>
      <c r="L441" s="30"/>
      <c r="M441" s="1" t="str">
        <f ca="1">IF(L441=Setup!$C$10,"Grant",IF(Pharmaceuticals!L441=Setup!$C$11,"Local",IF(Pharmaceuticals!L441=Setup!$C$12,"Other","")))</f>
        <v/>
      </c>
      <c r="N441" s="34"/>
      <c r="O441" s="148"/>
      <c r="P441" s="34"/>
      <c r="Q441" s="36" t="str">
        <f t="shared" si="195"/>
        <v/>
      </c>
      <c r="R441" s="34"/>
      <c r="S441" s="32" t="str">
        <f t="shared" si="196"/>
        <v/>
      </c>
      <c r="T441" s="34"/>
      <c r="U441" s="32" t="str">
        <f t="shared" si="197"/>
        <v/>
      </c>
      <c r="V441" s="34"/>
      <c r="W441" s="36" t="str">
        <f t="shared" si="198"/>
        <v/>
      </c>
      <c r="X441" s="36" t="str">
        <f t="shared" si="199"/>
        <v/>
      </c>
      <c r="Y441" s="36" t="str">
        <f t="shared" si="200"/>
        <v/>
      </c>
      <c r="Z441" s="55"/>
      <c r="AA441" s="37"/>
      <c r="AB441" s="148"/>
      <c r="AC441" s="34"/>
      <c r="AD441" s="32" t="str">
        <f t="shared" si="201"/>
        <v/>
      </c>
      <c r="AE441" s="34"/>
      <c r="AF441" s="32" t="str">
        <f t="shared" si="202"/>
        <v/>
      </c>
      <c r="AG441" s="34"/>
      <c r="AH441" s="32" t="str">
        <f t="shared" si="203"/>
        <v/>
      </c>
      <c r="AI441" s="34"/>
      <c r="AJ441" s="36" t="str">
        <f t="shared" si="204"/>
        <v/>
      </c>
      <c r="AK441" s="36" t="str">
        <f t="shared" si="205"/>
        <v/>
      </c>
      <c r="AL441" s="36" t="str">
        <f t="shared" si="206"/>
        <v/>
      </c>
      <c r="AM441" s="55"/>
      <c r="AN441" s="34"/>
      <c r="AO441" s="148"/>
      <c r="AP441" s="34"/>
      <c r="AQ441" s="32" t="str">
        <f t="shared" si="207"/>
        <v/>
      </c>
      <c r="AR441" s="34"/>
      <c r="AS441" s="32" t="str">
        <f t="shared" si="208"/>
        <v/>
      </c>
      <c r="AT441" s="34"/>
      <c r="AU441" s="32" t="str">
        <f t="shared" si="209"/>
        <v/>
      </c>
      <c r="AV441" s="34"/>
      <c r="AW441" s="36" t="str">
        <f t="shared" si="210"/>
        <v/>
      </c>
      <c r="AX441" s="36" t="str">
        <f t="shared" si="211"/>
        <v/>
      </c>
      <c r="AY441" s="36" t="str">
        <f t="shared" si="212"/>
        <v/>
      </c>
      <c r="AZ441" s="55"/>
      <c r="BA441" s="34"/>
      <c r="BB441" s="148"/>
      <c r="BC441" s="34"/>
      <c r="BD441" s="32" t="str">
        <f t="shared" si="213"/>
        <v/>
      </c>
      <c r="BE441" s="34"/>
      <c r="BF441" s="32" t="str">
        <f t="shared" si="214"/>
        <v/>
      </c>
      <c r="BG441" s="34"/>
      <c r="BH441" s="32" t="str">
        <f t="shared" si="215"/>
        <v/>
      </c>
      <c r="BI441" s="34"/>
      <c r="BJ441" s="36" t="str">
        <f t="shared" si="216"/>
        <v/>
      </c>
      <c r="BK441" s="36" t="str">
        <f t="shared" si="217"/>
        <v/>
      </c>
      <c r="BL441" s="36" t="str">
        <f t="shared" si="218"/>
        <v/>
      </c>
      <c r="BM441" s="55"/>
      <c r="BN441" s="36" t="str">
        <f t="shared" si="219"/>
        <v/>
      </c>
      <c r="BO441" s="36" t="str">
        <f t="shared" si="220"/>
        <v/>
      </c>
      <c r="BP441" s="31"/>
      <c r="BQ441" s="38"/>
      <c r="BS441" s="120" t="e">
        <f t="shared" ca="1" si="191"/>
        <v>#REF!</v>
      </c>
      <c r="BT441" s="120" t="e">
        <f t="shared" ca="1" si="192"/>
        <v>#VALUE!</v>
      </c>
    </row>
    <row r="442" spans="1:72" s="10" customFormat="1" ht="25" customHeight="1" x14ac:dyDescent="0.2">
      <c r="A442" s="52" t="str">
        <f>IFERROR(IF(#REF!&lt;&gt;"",A441+1,""),"")</f>
        <v/>
      </c>
      <c r="B442" s="157" t="e">
        <f>CONCATENATE(#REF!,"-",#REF!,"--",F442,"---",#REF!)</f>
        <v>#REF!</v>
      </c>
      <c r="C442" s="157" t="e">
        <f t="shared" ca="1" si="190"/>
        <v>#VALUE!</v>
      </c>
      <c r="D442" s="29"/>
      <c r="E442" s="155" t="e">
        <f t="shared" si="193"/>
        <v>#VALUE!</v>
      </c>
      <c r="F442" s="155" t="e">
        <f t="shared" si="194"/>
        <v>#VALUE!</v>
      </c>
      <c r="G442" s="126"/>
      <c r="H442" s="151" t="e">
        <f ca="1">VLOOKUP(G442,CatProd!B:G,6,FALSE)</f>
        <v>#N/A</v>
      </c>
      <c r="I442" s="127"/>
      <c r="J442" s="175" t="e">
        <f ca="1">VLOOKUP(CONCATENATE(H442,"-",I442),CatProdSpec!H:I,2,FALSE)</f>
        <v>#N/A</v>
      </c>
      <c r="K442" s="51" t="str">
        <f ca="1">IFERROR(IF(OR(D442="",VLOOKUP(D442,CatCostInp!$E$2:$K$88,7,FALSE)=0),"",VLOOKUP(D442,CatCostInp!$E$2:$K$88,7,FALSE)),"")</f>
        <v/>
      </c>
      <c r="L442" s="30"/>
      <c r="M442" s="1" t="str">
        <f ca="1">IF(L442=Setup!$C$10,"Grant",IF(Pharmaceuticals!L442=Setup!$C$11,"Local",IF(Pharmaceuticals!L442=Setup!$C$12,"Other","")))</f>
        <v/>
      </c>
      <c r="N442" s="34"/>
      <c r="O442" s="148"/>
      <c r="P442" s="34"/>
      <c r="Q442" s="36" t="str">
        <f t="shared" si="195"/>
        <v/>
      </c>
      <c r="R442" s="34"/>
      <c r="S442" s="32" t="str">
        <f t="shared" si="196"/>
        <v/>
      </c>
      <c r="T442" s="34"/>
      <c r="U442" s="32" t="str">
        <f t="shared" si="197"/>
        <v/>
      </c>
      <c r="V442" s="34"/>
      <c r="W442" s="36" t="str">
        <f t="shared" si="198"/>
        <v/>
      </c>
      <c r="X442" s="36" t="str">
        <f t="shared" si="199"/>
        <v/>
      </c>
      <c r="Y442" s="36" t="str">
        <f t="shared" si="200"/>
        <v/>
      </c>
      <c r="Z442" s="55"/>
      <c r="AA442" s="37"/>
      <c r="AB442" s="148"/>
      <c r="AC442" s="34"/>
      <c r="AD442" s="32" t="str">
        <f t="shared" si="201"/>
        <v/>
      </c>
      <c r="AE442" s="34"/>
      <c r="AF442" s="32" t="str">
        <f t="shared" si="202"/>
        <v/>
      </c>
      <c r="AG442" s="34"/>
      <c r="AH442" s="32" t="str">
        <f t="shared" si="203"/>
        <v/>
      </c>
      <c r="AI442" s="34"/>
      <c r="AJ442" s="36" t="str">
        <f t="shared" si="204"/>
        <v/>
      </c>
      <c r="AK442" s="36" t="str">
        <f t="shared" si="205"/>
        <v/>
      </c>
      <c r="AL442" s="36" t="str">
        <f t="shared" si="206"/>
        <v/>
      </c>
      <c r="AM442" s="55"/>
      <c r="AN442" s="34"/>
      <c r="AO442" s="148"/>
      <c r="AP442" s="34"/>
      <c r="AQ442" s="32" t="str">
        <f t="shared" si="207"/>
        <v/>
      </c>
      <c r="AR442" s="34"/>
      <c r="AS442" s="32" t="str">
        <f t="shared" si="208"/>
        <v/>
      </c>
      <c r="AT442" s="34"/>
      <c r="AU442" s="32" t="str">
        <f t="shared" si="209"/>
        <v/>
      </c>
      <c r="AV442" s="34"/>
      <c r="AW442" s="36" t="str">
        <f t="shared" si="210"/>
        <v/>
      </c>
      <c r="AX442" s="36" t="str">
        <f t="shared" si="211"/>
        <v/>
      </c>
      <c r="AY442" s="36" t="str">
        <f t="shared" si="212"/>
        <v/>
      </c>
      <c r="AZ442" s="55"/>
      <c r="BA442" s="34"/>
      <c r="BB442" s="148"/>
      <c r="BC442" s="34"/>
      <c r="BD442" s="32" t="str">
        <f t="shared" si="213"/>
        <v/>
      </c>
      <c r="BE442" s="34"/>
      <c r="BF442" s="32" t="str">
        <f t="shared" si="214"/>
        <v/>
      </c>
      <c r="BG442" s="34"/>
      <c r="BH442" s="32" t="str">
        <f t="shared" si="215"/>
        <v/>
      </c>
      <c r="BI442" s="34"/>
      <c r="BJ442" s="36" t="str">
        <f t="shared" si="216"/>
        <v/>
      </c>
      <c r="BK442" s="36" t="str">
        <f t="shared" si="217"/>
        <v/>
      </c>
      <c r="BL442" s="36" t="str">
        <f t="shared" si="218"/>
        <v/>
      </c>
      <c r="BM442" s="55"/>
      <c r="BN442" s="36" t="str">
        <f t="shared" si="219"/>
        <v/>
      </c>
      <c r="BO442" s="36" t="str">
        <f t="shared" si="220"/>
        <v/>
      </c>
      <c r="BP442" s="31"/>
      <c r="BQ442" s="38"/>
      <c r="BS442" s="120" t="e">
        <f t="shared" ca="1" si="191"/>
        <v>#REF!</v>
      </c>
      <c r="BT442" s="120" t="e">
        <f t="shared" ca="1" si="192"/>
        <v>#VALUE!</v>
      </c>
    </row>
    <row r="443" spans="1:72" s="10" customFormat="1" ht="25" customHeight="1" x14ac:dyDescent="0.2">
      <c r="A443" s="52" t="str">
        <f>IFERROR(IF(#REF!&lt;&gt;"",A442+1,""),"")</f>
        <v/>
      </c>
      <c r="B443" s="157" t="e">
        <f>CONCATENATE(#REF!,"-",#REF!,"--",F443,"---",#REF!)</f>
        <v>#REF!</v>
      </c>
      <c r="C443" s="157" t="e">
        <f t="shared" ca="1" si="190"/>
        <v>#VALUE!</v>
      </c>
      <c r="D443" s="29"/>
      <c r="E443" s="155" t="e">
        <f t="shared" si="193"/>
        <v>#VALUE!</v>
      </c>
      <c r="F443" s="155" t="e">
        <f t="shared" si="194"/>
        <v>#VALUE!</v>
      </c>
      <c r="G443" s="126"/>
      <c r="H443" s="151" t="e">
        <f ca="1">VLOOKUP(G443,CatProd!B:G,6,FALSE)</f>
        <v>#N/A</v>
      </c>
      <c r="I443" s="127"/>
      <c r="J443" s="175" t="e">
        <f ca="1">VLOOKUP(CONCATENATE(H443,"-",I443),CatProdSpec!H:I,2,FALSE)</f>
        <v>#N/A</v>
      </c>
      <c r="K443" s="51" t="str">
        <f ca="1">IFERROR(IF(OR(D443="",VLOOKUP(D443,CatCostInp!$E$2:$K$88,7,FALSE)=0),"",VLOOKUP(D443,CatCostInp!$E$2:$K$88,7,FALSE)),"")</f>
        <v/>
      </c>
      <c r="L443" s="30"/>
      <c r="M443" s="1" t="str">
        <f ca="1">IF(L443=Setup!$C$10,"Grant",IF(Pharmaceuticals!L443=Setup!$C$11,"Local",IF(Pharmaceuticals!L443=Setup!$C$12,"Other","")))</f>
        <v/>
      </c>
      <c r="N443" s="34"/>
      <c r="O443" s="148"/>
      <c r="P443" s="34"/>
      <c r="Q443" s="36" t="str">
        <f t="shared" si="195"/>
        <v/>
      </c>
      <c r="R443" s="34"/>
      <c r="S443" s="32" t="str">
        <f t="shared" si="196"/>
        <v/>
      </c>
      <c r="T443" s="34"/>
      <c r="U443" s="32" t="str">
        <f t="shared" si="197"/>
        <v/>
      </c>
      <c r="V443" s="34"/>
      <c r="W443" s="36" t="str">
        <f t="shared" si="198"/>
        <v/>
      </c>
      <c r="X443" s="36" t="str">
        <f t="shared" si="199"/>
        <v/>
      </c>
      <c r="Y443" s="36" t="str">
        <f t="shared" si="200"/>
        <v/>
      </c>
      <c r="Z443" s="55"/>
      <c r="AA443" s="37"/>
      <c r="AB443" s="148"/>
      <c r="AC443" s="34"/>
      <c r="AD443" s="32" t="str">
        <f t="shared" si="201"/>
        <v/>
      </c>
      <c r="AE443" s="34"/>
      <c r="AF443" s="32" t="str">
        <f t="shared" si="202"/>
        <v/>
      </c>
      <c r="AG443" s="34"/>
      <c r="AH443" s="32" t="str">
        <f t="shared" si="203"/>
        <v/>
      </c>
      <c r="AI443" s="34"/>
      <c r="AJ443" s="36" t="str">
        <f t="shared" si="204"/>
        <v/>
      </c>
      <c r="AK443" s="36" t="str">
        <f t="shared" si="205"/>
        <v/>
      </c>
      <c r="AL443" s="36" t="str">
        <f t="shared" si="206"/>
        <v/>
      </c>
      <c r="AM443" s="55"/>
      <c r="AN443" s="34"/>
      <c r="AO443" s="148"/>
      <c r="AP443" s="34"/>
      <c r="AQ443" s="32" t="str">
        <f t="shared" si="207"/>
        <v/>
      </c>
      <c r="AR443" s="34"/>
      <c r="AS443" s="32" t="str">
        <f t="shared" si="208"/>
        <v/>
      </c>
      <c r="AT443" s="34"/>
      <c r="AU443" s="32" t="str">
        <f t="shared" si="209"/>
        <v/>
      </c>
      <c r="AV443" s="34"/>
      <c r="AW443" s="36" t="str">
        <f t="shared" si="210"/>
        <v/>
      </c>
      <c r="AX443" s="36" t="str">
        <f t="shared" si="211"/>
        <v/>
      </c>
      <c r="AY443" s="36" t="str">
        <f t="shared" si="212"/>
        <v/>
      </c>
      <c r="AZ443" s="55"/>
      <c r="BA443" s="34"/>
      <c r="BB443" s="148"/>
      <c r="BC443" s="34"/>
      <c r="BD443" s="32" t="str">
        <f t="shared" si="213"/>
        <v/>
      </c>
      <c r="BE443" s="34"/>
      <c r="BF443" s="32" t="str">
        <f t="shared" si="214"/>
        <v/>
      </c>
      <c r="BG443" s="34"/>
      <c r="BH443" s="32" t="str">
        <f t="shared" si="215"/>
        <v/>
      </c>
      <c r="BI443" s="34"/>
      <c r="BJ443" s="36" t="str">
        <f t="shared" si="216"/>
        <v/>
      </c>
      <c r="BK443" s="36" t="str">
        <f t="shared" si="217"/>
        <v/>
      </c>
      <c r="BL443" s="36" t="str">
        <f t="shared" si="218"/>
        <v/>
      </c>
      <c r="BM443" s="55"/>
      <c r="BN443" s="36" t="str">
        <f t="shared" si="219"/>
        <v/>
      </c>
      <c r="BO443" s="36" t="str">
        <f t="shared" si="220"/>
        <v/>
      </c>
      <c r="BP443" s="31"/>
      <c r="BQ443" s="38"/>
      <c r="BS443" s="120" t="e">
        <f t="shared" ca="1" si="191"/>
        <v>#REF!</v>
      </c>
      <c r="BT443" s="120" t="e">
        <f t="shared" ca="1" si="192"/>
        <v>#VALUE!</v>
      </c>
    </row>
    <row r="444" spans="1:72" s="10" customFormat="1" ht="25" customHeight="1" x14ac:dyDescent="0.2">
      <c r="A444" s="52" t="str">
        <f>IFERROR(IF(#REF!&lt;&gt;"",A443+1,""),"")</f>
        <v/>
      </c>
      <c r="B444" s="157" t="e">
        <f>CONCATENATE(#REF!,"-",#REF!,"--",F444,"---",#REF!)</f>
        <v>#REF!</v>
      </c>
      <c r="C444" s="157" t="e">
        <f t="shared" ca="1" si="190"/>
        <v>#VALUE!</v>
      </c>
      <c r="D444" s="29"/>
      <c r="E444" s="155" t="e">
        <f t="shared" si="193"/>
        <v>#VALUE!</v>
      </c>
      <c r="F444" s="155" t="e">
        <f t="shared" si="194"/>
        <v>#VALUE!</v>
      </c>
      <c r="G444" s="126"/>
      <c r="H444" s="151" t="e">
        <f ca="1">VLOOKUP(G444,CatProd!B:G,6,FALSE)</f>
        <v>#N/A</v>
      </c>
      <c r="I444" s="127"/>
      <c r="J444" s="175" t="e">
        <f ca="1">VLOOKUP(CONCATENATE(H444,"-",I444),CatProdSpec!H:I,2,FALSE)</f>
        <v>#N/A</v>
      </c>
      <c r="K444" s="51" t="str">
        <f ca="1">IFERROR(IF(OR(D444="",VLOOKUP(D444,CatCostInp!$E$2:$K$88,7,FALSE)=0),"",VLOOKUP(D444,CatCostInp!$E$2:$K$88,7,FALSE)),"")</f>
        <v/>
      </c>
      <c r="L444" s="30"/>
      <c r="M444" s="1" t="str">
        <f ca="1">IF(L444=Setup!$C$10,"Grant",IF(Pharmaceuticals!L444=Setup!$C$11,"Local",IF(Pharmaceuticals!L444=Setup!$C$12,"Other","")))</f>
        <v/>
      </c>
      <c r="N444" s="34"/>
      <c r="O444" s="148"/>
      <c r="P444" s="34"/>
      <c r="Q444" s="36" t="str">
        <f t="shared" si="195"/>
        <v/>
      </c>
      <c r="R444" s="34"/>
      <c r="S444" s="32" t="str">
        <f t="shared" si="196"/>
        <v/>
      </c>
      <c r="T444" s="34"/>
      <c r="U444" s="32" t="str">
        <f t="shared" si="197"/>
        <v/>
      </c>
      <c r="V444" s="34"/>
      <c r="W444" s="36" t="str">
        <f t="shared" si="198"/>
        <v/>
      </c>
      <c r="X444" s="36" t="str">
        <f t="shared" si="199"/>
        <v/>
      </c>
      <c r="Y444" s="36" t="str">
        <f t="shared" si="200"/>
        <v/>
      </c>
      <c r="Z444" s="55"/>
      <c r="AA444" s="37"/>
      <c r="AB444" s="148"/>
      <c r="AC444" s="34"/>
      <c r="AD444" s="32" t="str">
        <f t="shared" si="201"/>
        <v/>
      </c>
      <c r="AE444" s="34"/>
      <c r="AF444" s="32" t="str">
        <f t="shared" si="202"/>
        <v/>
      </c>
      <c r="AG444" s="34"/>
      <c r="AH444" s="32" t="str">
        <f t="shared" si="203"/>
        <v/>
      </c>
      <c r="AI444" s="34"/>
      <c r="AJ444" s="36" t="str">
        <f t="shared" si="204"/>
        <v/>
      </c>
      <c r="AK444" s="36" t="str">
        <f t="shared" si="205"/>
        <v/>
      </c>
      <c r="AL444" s="36" t="str">
        <f t="shared" si="206"/>
        <v/>
      </c>
      <c r="AM444" s="55"/>
      <c r="AN444" s="34"/>
      <c r="AO444" s="148"/>
      <c r="AP444" s="34"/>
      <c r="AQ444" s="32" t="str">
        <f t="shared" si="207"/>
        <v/>
      </c>
      <c r="AR444" s="34"/>
      <c r="AS444" s="32" t="str">
        <f t="shared" si="208"/>
        <v/>
      </c>
      <c r="AT444" s="34"/>
      <c r="AU444" s="32" t="str">
        <f t="shared" si="209"/>
        <v/>
      </c>
      <c r="AV444" s="34"/>
      <c r="AW444" s="36" t="str">
        <f t="shared" si="210"/>
        <v/>
      </c>
      <c r="AX444" s="36" t="str">
        <f t="shared" si="211"/>
        <v/>
      </c>
      <c r="AY444" s="36" t="str">
        <f t="shared" si="212"/>
        <v/>
      </c>
      <c r="AZ444" s="55"/>
      <c r="BA444" s="34"/>
      <c r="BB444" s="148"/>
      <c r="BC444" s="34"/>
      <c r="BD444" s="32" t="str">
        <f t="shared" si="213"/>
        <v/>
      </c>
      <c r="BE444" s="34"/>
      <c r="BF444" s="32" t="str">
        <f t="shared" si="214"/>
        <v/>
      </c>
      <c r="BG444" s="34"/>
      <c r="BH444" s="32" t="str">
        <f t="shared" si="215"/>
        <v/>
      </c>
      <c r="BI444" s="34"/>
      <c r="BJ444" s="36" t="str">
        <f t="shared" si="216"/>
        <v/>
      </c>
      <c r="BK444" s="36" t="str">
        <f t="shared" si="217"/>
        <v/>
      </c>
      <c r="BL444" s="36" t="str">
        <f t="shared" si="218"/>
        <v/>
      </c>
      <c r="BM444" s="55"/>
      <c r="BN444" s="36" t="str">
        <f t="shared" si="219"/>
        <v/>
      </c>
      <c r="BO444" s="36" t="str">
        <f t="shared" si="220"/>
        <v/>
      </c>
      <c r="BP444" s="31"/>
      <c r="BQ444" s="38"/>
      <c r="BS444" s="120" t="e">
        <f t="shared" ca="1" si="191"/>
        <v>#REF!</v>
      </c>
      <c r="BT444" s="120" t="e">
        <f t="shared" ca="1" si="192"/>
        <v>#VALUE!</v>
      </c>
    </row>
    <row r="445" spans="1:72" s="10" customFormat="1" ht="25" customHeight="1" x14ac:dyDescent="0.2">
      <c r="A445" s="52" t="str">
        <f>IFERROR(IF(#REF!&lt;&gt;"",A444+1,""),"")</f>
        <v/>
      </c>
      <c r="B445" s="157" t="e">
        <f>CONCATENATE(#REF!,"-",#REF!,"--",F445,"---",#REF!)</f>
        <v>#REF!</v>
      </c>
      <c r="C445" s="157" t="e">
        <f t="shared" ca="1" si="190"/>
        <v>#VALUE!</v>
      </c>
      <c r="D445" s="29"/>
      <c r="E445" s="155" t="e">
        <f t="shared" si="193"/>
        <v>#VALUE!</v>
      </c>
      <c r="F445" s="155" t="e">
        <f t="shared" si="194"/>
        <v>#VALUE!</v>
      </c>
      <c r="G445" s="126"/>
      <c r="H445" s="151" t="e">
        <f ca="1">VLOOKUP(G445,CatProd!B:G,6,FALSE)</f>
        <v>#N/A</v>
      </c>
      <c r="I445" s="127"/>
      <c r="J445" s="175" t="e">
        <f ca="1">VLOOKUP(CONCATENATE(H445,"-",I445),CatProdSpec!H:I,2,FALSE)</f>
        <v>#N/A</v>
      </c>
      <c r="K445" s="51" t="str">
        <f ca="1">IFERROR(IF(OR(D445="",VLOOKUP(D445,CatCostInp!$E$2:$K$88,7,FALSE)=0),"",VLOOKUP(D445,CatCostInp!$E$2:$K$88,7,FALSE)),"")</f>
        <v/>
      </c>
      <c r="L445" s="30"/>
      <c r="M445" s="1" t="str">
        <f ca="1">IF(L445=Setup!$C$10,"Grant",IF(Pharmaceuticals!L445=Setup!$C$11,"Local",IF(Pharmaceuticals!L445=Setup!$C$12,"Other","")))</f>
        <v/>
      </c>
      <c r="N445" s="34"/>
      <c r="O445" s="148"/>
      <c r="P445" s="34"/>
      <c r="Q445" s="36" t="str">
        <f t="shared" si="195"/>
        <v/>
      </c>
      <c r="R445" s="34"/>
      <c r="S445" s="32" t="str">
        <f t="shared" si="196"/>
        <v/>
      </c>
      <c r="T445" s="34"/>
      <c r="U445" s="32" t="str">
        <f t="shared" si="197"/>
        <v/>
      </c>
      <c r="V445" s="34"/>
      <c r="W445" s="36" t="str">
        <f t="shared" si="198"/>
        <v/>
      </c>
      <c r="X445" s="36" t="str">
        <f t="shared" si="199"/>
        <v/>
      </c>
      <c r="Y445" s="36" t="str">
        <f t="shared" si="200"/>
        <v/>
      </c>
      <c r="Z445" s="55"/>
      <c r="AA445" s="37"/>
      <c r="AB445" s="148"/>
      <c r="AC445" s="34"/>
      <c r="AD445" s="32" t="str">
        <f t="shared" si="201"/>
        <v/>
      </c>
      <c r="AE445" s="34"/>
      <c r="AF445" s="32" t="str">
        <f t="shared" si="202"/>
        <v/>
      </c>
      <c r="AG445" s="34"/>
      <c r="AH445" s="32" t="str">
        <f t="shared" si="203"/>
        <v/>
      </c>
      <c r="AI445" s="34"/>
      <c r="AJ445" s="36" t="str">
        <f t="shared" si="204"/>
        <v/>
      </c>
      <c r="AK445" s="36" t="str">
        <f t="shared" si="205"/>
        <v/>
      </c>
      <c r="AL445" s="36" t="str">
        <f t="shared" si="206"/>
        <v/>
      </c>
      <c r="AM445" s="55"/>
      <c r="AN445" s="34"/>
      <c r="AO445" s="148"/>
      <c r="AP445" s="34"/>
      <c r="AQ445" s="32" t="str">
        <f t="shared" si="207"/>
        <v/>
      </c>
      <c r="AR445" s="34"/>
      <c r="AS445" s="32" t="str">
        <f t="shared" si="208"/>
        <v/>
      </c>
      <c r="AT445" s="34"/>
      <c r="AU445" s="32" t="str">
        <f t="shared" si="209"/>
        <v/>
      </c>
      <c r="AV445" s="34"/>
      <c r="AW445" s="36" t="str">
        <f t="shared" si="210"/>
        <v/>
      </c>
      <c r="AX445" s="36" t="str">
        <f t="shared" si="211"/>
        <v/>
      </c>
      <c r="AY445" s="36" t="str">
        <f t="shared" si="212"/>
        <v/>
      </c>
      <c r="AZ445" s="55"/>
      <c r="BA445" s="34"/>
      <c r="BB445" s="148"/>
      <c r="BC445" s="34"/>
      <c r="BD445" s="32" t="str">
        <f t="shared" si="213"/>
        <v/>
      </c>
      <c r="BE445" s="34"/>
      <c r="BF445" s="32" t="str">
        <f t="shared" si="214"/>
        <v/>
      </c>
      <c r="BG445" s="34"/>
      <c r="BH445" s="32" t="str">
        <f t="shared" si="215"/>
        <v/>
      </c>
      <c r="BI445" s="34"/>
      <c r="BJ445" s="36" t="str">
        <f t="shared" si="216"/>
        <v/>
      </c>
      <c r="BK445" s="36" t="str">
        <f t="shared" si="217"/>
        <v/>
      </c>
      <c r="BL445" s="36" t="str">
        <f t="shared" si="218"/>
        <v/>
      </c>
      <c r="BM445" s="55"/>
      <c r="BN445" s="36" t="str">
        <f t="shared" si="219"/>
        <v/>
      </c>
      <c r="BO445" s="36" t="str">
        <f t="shared" si="220"/>
        <v/>
      </c>
      <c r="BP445" s="31"/>
      <c r="BQ445" s="38"/>
      <c r="BS445" s="120" t="e">
        <f t="shared" ca="1" si="191"/>
        <v>#REF!</v>
      </c>
      <c r="BT445" s="120" t="e">
        <f t="shared" ca="1" si="192"/>
        <v>#VALUE!</v>
      </c>
    </row>
    <row r="446" spans="1:72" s="10" customFormat="1" ht="25" customHeight="1" x14ac:dyDescent="0.2">
      <c r="A446" s="52" t="str">
        <f>IFERROR(IF(#REF!&lt;&gt;"",A445+1,""),"")</f>
        <v/>
      </c>
      <c r="B446" s="157" t="e">
        <f>CONCATENATE(#REF!,"-",#REF!,"--",F446,"---",#REF!)</f>
        <v>#REF!</v>
      </c>
      <c r="C446" s="157" t="e">
        <f t="shared" ca="1" si="190"/>
        <v>#VALUE!</v>
      </c>
      <c r="D446" s="29"/>
      <c r="E446" s="155" t="e">
        <f t="shared" si="193"/>
        <v>#VALUE!</v>
      </c>
      <c r="F446" s="155" t="e">
        <f t="shared" si="194"/>
        <v>#VALUE!</v>
      </c>
      <c r="G446" s="126"/>
      <c r="H446" s="151" t="e">
        <f ca="1">VLOOKUP(G446,CatProd!B:G,6,FALSE)</f>
        <v>#N/A</v>
      </c>
      <c r="I446" s="127"/>
      <c r="J446" s="175" t="e">
        <f ca="1">VLOOKUP(CONCATENATE(H446,"-",I446),CatProdSpec!H:I,2,FALSE)</f>
        <v>#N/A</v>
      </c>
      <c r="K446" s="51" t="str">
        <f ca="1">IFERROR(IF(OR(D446="",VLOOKUP(D446,CatCostInp!$E$2:$K$88,7,FALSE)=0),"",VLOOKUP(D446,CatCostInp!$E$2:$K$88,7,FALSE)),"")</f>
        <v/>
      </c>
      <c r="L446" s="30"/>
      <c r="M446" s="1" t="str">
        <f ca="1">IF(L446=Setup!$C$10,"Grant",IF(Pharmaceuticals!L446=Setup!$C$11,"Local",IF(Pharmaceuticals!L446=Setup!$C$12,"Other","")))</f>
        <v/>
      </c>
      <c r="N446" s="34"/>
      <c r="O446" s="148"/>
      <c r="P446" s="34"/>
      <c r="Q446" s="36" t="str">
        <f t="shared" si="195"/>
        <v/>
      </c>
      <c r="R446" s="34"/>
      <c r="S446" s="32" t="str">
        <f t="shared" si="196"/>
        <v/>
      </c>
      <c r="T446" s="34"/>
      <c r="U446" s="32" t="str">
        <f t="shared" si="197"/>
        <v/>
      </c>
      <c r="V446" s="34"/>
      <c r="W446" s="36" t="str">
        <f t="shared" si="198"/>
        <v/>
      </c>
      <c r="X446" s="36" t="str">
        <f t="shared" si="199"/>
        <v/>
      </c>
      <c r="Y446" s="36" t="str">
        <f t="shared" si="200"/>
        <v/>
      </c>
      <c r="Z446" s="55"/>
      <c r="AA446" s="37"/>
      <c r="AB446" s="148"/>
      <c r="AC446" s="34"/>
      <c r="AD446" s="32" t="str">
        <f t="shared" si="201"/>
        <v/>
      </c>
      <c r="AE446" s="34"/>
      <c r="AF446" s="32" t="str">
        <f t="shared" si="202"/>
        <v/>
      </c>
      <c r="AG446" s="34"/>
      <c r="AH446" s="32" t="str">
        <f t="shared" si="203"/>
        <v/>
      </c>
      <c r="AI446" s="34"/>
      <c r="AJ446" s="36" t="str">
        <f t="shared" si="204"/>
        <v/>
      </c>
      <c r="AK446" s="36" t="str">
        <f t="shared" si="205"/>
        <v/>
      </c>
      <c r="AL446" s="36" t="str">
        <f t="shared" si="206"/>
        <v/>
      </c>
      <c r="AM446" s="55"/>
      <c r="AN446" s="34"/>
      <c r="AO446" s="148"/>
      <c r="AP446" s="34"/>
      <c r="AQ446" s="32" t="str">
        <f t="shared" si="207"/>
        <v/>
      </c>
      <c r="AR446" s="34"/>
      <c r="AS446" s="32" t="str">
        <f t="shared" si="208"/>
        <v/>
      </c>
      <c r="AT446" s="34"/>
      <c r="AU446" s="32" t="str">
        <f t="shared" si="209"/>
        <v/>
      </c>
      <c r="AV446" s="34"/>
      <c r="AW446" s="36" t="str">
        <f t="shared" si="210"/>
        <v/>
      </c>
      <c r="AX446" s="36" t="str">
        <f t="shared" si="211"/>
        <v/>
      </c>
      <c r="AY446" s="36" t="str">
        <f t="shared" si="212"/>
        <v/>
      </c>
      <c r="AZ446" s="55"/>
      <c r="BA446" s="34"/>
      <c r="BB446" s="148"/>
      <c r="BC446" s="34"/>
      <c r="BD446" s="32" t="str">
        <f t="shared" si="213"/>
        <v/>
      </c>
      <c r="BE446" s="34"/>
      <c r="BF446" s="32" t="str">
        <f t="shared" si="214"/>
        <v/>
      </c>
      <c r="BG446" s="34"/>
      <c r="BH446" s="32" t="str">
        <f t="shared" si="215"/>
        <v/>
      </c>
      <c r="BI446" s="34"/>
      <c r="BJ446" s="36" t="str">
        <f t="shared" si="216"/>
        <v/>
      </c>
      <c r="BK446" s="36" t="str">
        <f t="shared" si="217"/>
        <v/>
      </c>
      <c r="BL446" s="36" t="str">
        <f t="shared" si="218"/>
        <v/>
      </c>
      <c r="BM446" s="55"/>
      <c r="BN446" s="36" t="str">
        <f t="shared" si="219"/>
        <v/>
      </c>
      <c r="BO446" s="36" t="str">
        <f t="shared" si="220"/>
        <v/>
      </c>
      <c r="BP446" s="31"/>
      <c r="BQ446" s="38"/>
      <c r="BS446" s="120" t="e">
        <f t="shared" ca="1" si="191"/>
        <v>#REF!</v>
      </c>
      <c r="BT446" s="120" t="e">
        <f t="shared" ca="1" si="192"/>
        <v>#VALUE!</v>
      </c>
    </row>
    <row r="447" spans="1:72" s="10" customFormat="1" ht="25" customHeight="1" x14ac:dyDescent="0.2">
      <c r="A447" s="52" t="str">
        <f>IFERROR(IF(#REF!&lt;&gt;"",A446+1,""),"")</f>
        <v/>
      </c>
      <c r="B447" s="157" t="e">
        <f>CONCATENATE(#REF!,"-",#REF!,"--",F447,"---",#REF!)</f>
        <v>#REF!</v>
      </c>
      <c r="C447" s="157" t="e">
        <f t="shared" ca="1" si="190"/>
        <v>#VALUE!</v>
      </c>
      <c r="D447" s="29"/>
      <c r="E447" s="155" t="e">
        <f t="shared" si="193"/>
        <v>#VALUE!</v>
      </c>
      <c r="F447" s="155" t="e">
        <f t="shared" si="194"/>
        <v>#VALUE!</v>
      </c>
      <c r="G447" s="126"/>
      <c r="H447" s="151" t="e">
        <f ca="1">VLOOKUP(G447,CatProd!B:G,6,FALSE)</f>
        <v>#N/A</v>
      </c>
      <c r="I447" s="127"/>
      <c r="J447" s="175" t="e">
        <f ca="1">VLOOKUP(CONCATENATE(H447,"-",I447),CatProdSpec!H:I,2,FALSE)</f>
        <v>#N/A</v>
      </c>
      <c r="K447" s="51" t="str">
        <f ca="1">IFERROR(IF(OR(D447="",VLOOKUP(D447,CatCostInp!$E$2:$K$88,7,FALSE)=0),"",VLOOKUP(D447,CatCostInp!$E$2:$K$88,7,FALSE)),"")</f>
        <v/>
      </c>
      <c r="L447" s="30"/>
      <c r="M447" s="1" t="str">
        <f ca="1">IF(L447=Setup!$C$10,"Grant",IF(Pharmaceuticals!L447=Setup!$C$11,"Local",IF(Pharmaceuticals!L447=Setup!$C$12,"Other","")))</f>
        <v/>
      </c>
      <c r="N447" s="34"/>
      <c r="O447" s="148"/>
      <c r="P447" s="34"/>
      <c r="Q447" s="36" t="str">
        <f t="shared" si="195"/>
        <v/>
      </c>
      <c r="R447" s="34"/>
      <c r="S447" s="32" t="str">
        <f t="shared" si="196"/>
        <v/>
      </c>
      <c r="T447" s="34"/>
      <c r="U447" s="32" t="str">
        <f t="shared" si="197"/>
        <v/>
      </c>
      <c r="V447" s="34"/>
      <c r="W447" s="36" t="str">
        <f t="shared" si="198"/>
        <v/>
      </c>
      <c r="X447" s="36" t="str">
        <f t="shared" si="199"/>
        <v/>
      </c>
      <c r="Y447" s="36" t="str">
        <f t="shared" si="200"/>
        <v/>
      </c>
      <c r="Z447" s="55"/>
      <c r="AA447" s="37"/>
      <c r="AB447" s="148"/>
      <c r="AC447" s="34"/>
      <c r="AD447" s="32" t="str">
        <f t="shared" si="201"/>
        <v/>
      </c>
      <c r="AE447" s="34"/>
      <c r="AF447" s="32" t="str">
        <f t="shared" si="202"/>
        <v/>
      </c>
      <c r="AG447" s="34"/>
      <c r="AH447" s="32" t="str">
        <f t="shared" si="203"/>
        <v/>
      </c>
      <c r="AI447" s="34"/>
      <c r="AJ447" s="36" t="str">
        <f t="shared" si="204"/>
        <v/>
      </c>
      <c r="AK447" s="36" t="str">
        <f t="shared" si="205"/>
        <v/>
      </c>
      <c r="AL447" s="36" t="str">
        <f t="shared" si="206"/>
        <v/>
      </c>
      <c r="AM447" s="55"/>
      <c r="AN447" s="34"/>
      <c r="AO447" s="148"/>
      <c r="AP447" s="34"/>
      <c r="AQ447" s="32" t="str">
        <f t="shared" si="207"/>
        <v/>
      </c>
      <c r="AR447" s="34"/>
      <c r="AS447" s="32" t="str">
        <f t="shared" si="208"/>
        <v/>
      </c>
      <c r="AT447" s="34"/>
      <c r="AU447" s="32" t="str">
        <f t="shared" si="209"/>
        <v/>
      </c>
      <c r="AV447" s="34"/>
      <c r="AW447" s="36" t="str">
        <f t="shared" si="210"/>
        <v/>
      </c>
      <c r="AX447" s="36" t="str">
        <f t="shared" si="211"/>
        <v/>
      </c>
      <c r="AY447" s="36" t="str">
        <f t="shared" si="212"/>
        <v/>
      </c>
      <c r="AZ447" s="55"/>
      <c r="BA447" s="34"/>
      <c r="BB447" s="148"/>
      <c r="BC447" s="34"/>
      <c r="BD447" s="32" t="str">
        <f t="shared" si="213"/>
        <v/>
      </c>
      <c r="BE447" s="34"/>
      <c r="BF447" s="32" t="str">
        <f t="shared" si="214"/>
        <v/>
      </c>
      <c r="BG447" s="34"/>
      <c r="BH447" s="32" t="str">
        <f t="shared" si="215"/>
        <v/>
      </c>
      <c r="BI447" s="34"/>
      <c r="BJ447" s="36" t="str">
        <f t="shared" si="216"/>
        <v/>
      </c>
      <c r="BK447" s="36" t="str">
        <f t="shared" si="217"/>
        <v/>
      </c>
      <c r="BL447" s="36" t="str">
        <f t="shared" si="218"/>
        <v/>
      </c>
      <c r="BM447" s="55"/>
      <c r="BN447" s="36" t="str">
        <f t="shared" si="219"/>
        <v/>
      </c>
      <c r="BO447" s="36" t="str">
        <f t="shared" si="220"/>
        <v/>
      </c>
      <c r="BP447" s="31"/>
      <c r="BQ447" s="38"/>
      <c r="BS447" s="120" t="e">
        <f t="shared" ca="1" si="191"/>
        <v>#REF!</v>
      </c>
      <c r="BT447" s="120" t="e">
        <f t="shared" ca="1" si="192"/>
        <v>#VALUE!</v>
      </c>
    </row>
    <row r="448" spans="1:72" s="10" customFormat="1" ht="25" customHeight="1" x14ac:dyDescent="0.2">
      <c r="A448" s="52" t="str">
        <f>IFERROR(IF(#REF!&lt;&gt;"",A447+1,""),"")</f>
        <v/>
      </c>
      <c r="B448" s="157" t="e">
        <f>CONCATENATE(#REF!,"-",#REF!,"--",F448,"---",#REF!)</f>
        <v>#REF!</v>
      </c>
      <c r="C448" s="157" t="e">
        <f t="shared" ca="1" si="190"/>
        <v>#VALUE!</v>
      </c>
      <c r="D448" s="29"/>
      <c r="E448" s="155" t="e">
        <f t="shared" si="193"/>
        <v>#VALUE!</v>
      </c>
      <c r="F448" s="155" t="e">
        <f t="shared" si="194"/>
        <v>#VALUE!</v>
      </c>
      <c r="G448" s="126"/>
      <c r="H448" s="151" t="e">
        <f ca="1">VLOOKUP(G448,CatProd!B:G,6,FALSE)</f>
        <v>#N/A</v>
      </c>
      <c r="I448" s="127"/>
      <c r="J448" s="175" t="e">
        <f ca="1">VLOOKUP(CONCATENATE(H448,"-",I448),CatProdSpec!H:I,2,FALSE)</f>
        <v>#N/A</v>
      </c>
      <c r="K448" s="51" t="str">
        <f ca="1">IFERROR(IF(OR(D448="",VLOOKUP(D448,CatCostInp!$E$2:$K$88,7,FALSE)=0),"",VLOOKUP(D448,CatCostInp!$E$2:$K$88,7,FALSE)),"")</f>
        <v/>
      </c>
      <c r="L448" s="30"/>
      <c r="M448" s="1" t="str">
        <f ca="1">IF(L448=Setup!$C$10,"Grant",IF(Pharmaceuticals!L448=Setup!$C$11,"Local",IF(Pharmaceuticals!L448=Setup!$C$12,"Other","")))</f>
        <v/>
      </c>
      <c r="N448" s="34"/>
      <c r="O448" s="148"/>
      <c r="P448" s="34"/>
      <c r="Q448" s="36" t="str">
        <f t="shared" si="195"/>
        <v/>
      </c>
      <c r="R448" s="34"/>
      <c r="S448" s="32" t="str">
        <f t="shared" si="196"/>
        <v/>
      </c>
      <c r="T448" s="34"/>
      <c r="U448" s="32" t="str">
        <f t="shared" si="197"/>
        <v/>
      </c>
      <c r="V448" s="34"/>
      <c r="W448" s="36" t="str">
        <f t="shared" si="198"/>
        <v/>
      </c>
      <c r="X448" s="36" t="str">
        <f t="shared" si="199"/>
        <v/>
      </c>
      <c r="Y448" s="36" t="str">
        <f t="shared" si="200"/>
        <v/>
      </c>
      <c r="Z448" s="55"/>
      <c r="AA448" s="37"/>
      <c r="AB448" s="148"/>
      <c r="AC448" s="34"/>
      <c r="AD448" s="32" t="str">
        <f t="shared" si="201"/>
        <v/>
      </c>
      <c r="AE448" s="34"/>
      <c r="AF448" s="32" t="str">
        <f t="shared" si="202"/>
        <v/>
      </c>
      <c r="AG448" s="34"/>
      <c r="AH448" s="32" t="str">
        <f t="shared" si="203"/>
        <v/>
      </c>
      <c r="AI448" s="34"/>
      <c r="AJ448" s="36" t="str">
        <f t="shared" si="204"/>
        <v/>
      </c>
      <c r="AK448" s="36" t="str">
        <f t="shared" si="205"/>
        <v/>
      </c>
      <c r="AL448" s="36" t="str">
        <f t="shared" si="206"/>
        <v/>
      </c>
      <c r="AM448" s="55"/>
      <c r="AN448" s="34"/>
      <c r="AO448" s="148"/>
      <c r="AP448" s="34"/>
      <c r="AQ448" s="32" t="str">
        <f t="shared" si="207"/>
        <v/>
      </c>
      <c r="AR448" s="34"/>
      <c r="AS448" s="32" t="str">
        <f t="shared" si="208"/>
        <v/>
      </c>
      <c r="AT448" s="34"/>
      <c r="AU448" s="32" t="str">
        <f t="shared" si="209"/>
        <v/>
      </c>
      <c r="AV448" s="34"/>
      <c r="AW448" s="36" t="str">
        <f t="shared" si="210"/>
        <v/>
      </c>
      <c r="AX448" s="36" t="str">
        <f t="shared" si="211"/>
        <v/>
      </c>
      <c r="AY448" s="36" t="str">
        <f t="shared" si="212"/>
        <v/>
      </c>
      <c r="AZ448" s="55"/>
      <c r="BA448" s="34"/>
      <c r="BB448" s="148"/>
      <c r="BC448" s="34"/>
      <c r="BD448" s="32" t="str">
        <f t="shared" si="213"/>
        <v/>
      </c>
      <c r="BE448" s="34"/>
      <c r="BF448" s="32" t="str">
        <f t="shared" si="214"/>
        <v/>
      </c>
      <c r="BG448" s="34"/>
      <c r="BH448" s="32" t="str">
        <f t="shared" si="215"/>
        <v/>
      </c>
      <c r="BI448" s="34"/>
      <c r="BJ448" s="36" t="str">
        <f t="shared" si="216"/>
        <v/>
      </c>
      <c r="BK448" s="36" t="str">
        <f t="shared" si="217"/>
        <v/>
      </c>
      <c r="BL448" s="36" t="str">
        <f t="shared" si="218"/>
        <v/>
      </c>
      <c r="BM448" s="55"/>
      <c r="BN448" s="36" t="str">
        <f t="shared" si="219"/>
        <v/>
      </c>
      <c r="BO448" s="36" t="str">
        <f t="shared" si="220"/>
        <v/>
      </c>
      <c r="BP448" s="31"/>
      <c r="BQ448" s="38"/>
      <c r="BS448" s="120" t="e">
        <f t="shared" ca="1" si="191"/>
        <v>#REF!</v>
      </c>
      <c r="BT448" s="120" t="e">
        <f t="shared" ca="1" si="192"/>
        <v>#VALUE!</v>
      </c>
    </row>
    <row r="449" spans="1:72" s="10" customFormat="1" ht="25" customHeight="1" x14ac:dyDescent="0.2">
      <c r="A449" s="52" t="str">
        <f>IFERROR(IF(#REF!&lt;&gt;"",A448+1,""),"")</f>
        <v/>
      </c>
      <c r="B449" s="157" t="e">
        <f>CONCATENATE(#REF!,"-",#REF!,"--",F449,"---",#REF!)</f>
        <v>#REF!</v>
      </c>
      <c r="C449" s="157" t="e">
        <f t="shared" ca="1" si="190"/>
        <v>#VALUE!</v>
      </c>
      <c r="D449" s="29"/>
      <c r="E449" s="155" t="e">
        <f t="shared" si="193"/>
        <v>#VALUE!</v>
      </c>
      <c r="F449" s="155" t="e">
        <f t="shared" si="194"/>
        <v>#VALUE!</v>
      </c>
      <c r="G449" s="126"/>
      <c r="H449" s="151" t="e">
        <f ca="1">VLOOKUP(G449,CatProd!B:G,6,FALSE)</f>
        <v>#N/A</v>
      </c>
      <c r="I449" s="127"/>
      <c r="J449" s="175" t="e">
        <f ca="1">VLOOKUP(CONCATENATE(H449,"-",I449),CatProdSpec!H:I,2,FALSE)</f>
        <v>#N/A</v>
      </c>
      <c r="K449" s="51" t="str">
        <f ca="1">IFERROR(IF(OR(D449="",VLOOKUP(D449,CatCostInp!$E$2:$K$88,7,FALSE)=0),"",VLOOKUP(D449,CatCostInp!$E$2:$K$88,7,FALSE)),"")</f>
        <v/>
      </c>
      <c r="L449" s="30"/>
      <c r="M449" s="1" t="str">
        <f ca="1">IF(L449=Setup!$C$10,"Grant",IF(Pharmaceuticals!L449=Setup!$C$11,"Local",IF(Pharmaceuticals!L449=Setup!$C$12,"Other","")))</f>
        <v/>
      </c>
      <c r="N449" s="34"/>
      <c r="O449" s="148"/>
      <c r="P449" s="34"/>
      <c r="Q449" s="36" t="str">
        <f t="shared" si="195"/>
        <v/>
      </c>
      <c r="R449" s="34"/>
      <c r="S449" s="32" t="str">
        <f t="shared" si="196"/>
        <v/>
      </c>
      <c r="T449" s="34"/>
      <c r="U449" s="32" t="str">
        <f t="shared" si="197"/>
        <v/>
      </c>
      <c r="V449" s="34"/>
      <c r="W449" s="36" t="str">
        <f t="shared" si="198"/>
        <v/>
      </c>
      <c r="X449" s="36" t="str">
        <f t="shared" si="199"/>
        <v/>
      </c>
      <c r="Y449" s="36" t="str">
        <f t="shared" si="200"/>
        <v/>
      </c>
      <c r="Z449" s="55"/>
      <c r="AA449" s="37"/>
      <c r="AB449" s="148"/>
      <c r="AC449" s="34"/>
      <c r="AD449" s="32" t="str">
        <f t="shared" si="201"/>
        <v/>
      </c>
      <c r="AE449" s="34"/>
      <c r="AF449" s="32" t="str">
        <f t="shared" si="202"/>
        <v/>
      </c>
      <c r="AG449" s="34"/>
      <c r="AH449" s="32" t="str">
        <f t="shared" si="203"/>
        <v/>
      </c>
      <c r="AI449" s="34"/>
      <c r="AJ449" s="36" t="str">
        <f t="shared" si="204"/>
        <v/>
      </c>
      <c r="AK449" s="36" t="str">
        <f t="shared" si="205"/>
        <v/>
      </c>
      <c r="AL449" s="36" t="str">
        <f t="shared" si="206"/>
        <v/>
      </c>
      <c r="AM449" s="55"/>
      <c r="AN449" s="34"/>
      <c r="AO449" s="148"/>
      <c r="AP449" s="34"/>
      <c r="AQ449" s="32" t="str">
        <f t="shared" si="207"/>
        <v/>
      </c>
      <c r="AR449" s="34"/>
      <c r="AS449" s="32" t="str">
        <f t="shared" si="208"/>
        <v/>
      </c>
      <c r="AT449" s="34"/>
      <c r="AU449" s="32" t="str">
        <f t="shared" si="209"/>
        <v/>
      </c>
      <c r="AV449" s="34"/>
      <c r="AW449" s="36" t="str">
        <f t="shared" si="210"/>
        <v/>
      </c>
      <c r="AX449" s="36" t="str">
        <f t="shared" si="211"/>
        <v/>
      </c>
      <c r="AY449" s="36" t="str">
        <f t="shared" si="212"/>
        <v/>
      </c>
      <c r="AZ449" s="55"/>
      <c r="BA449" s="34"/>
      <c r="BB449" s="148"/>
      <c r="BC449" s="34"/>
      <c r="BD449" s="32" t="str">
        <f t="shared" si="213"/>
        <v/>
      </c>
      <c r="BE449" s="34"/>
      <c r="BF449" s="32" t="str">
        <f t="shared" si="214"/>
        <v/>
      </c>
      <c r="BG449" s="34"/>
      <c r="BH449" s="32" t="str">
        <f t="shared" si="215"/>
        <v/>
      </c>
      <c r="BI449" s="34"/>
      <c r="BJ449" s="36" t="str">
        <f t="shared" si="216"/>
        <v/>
      </c>
      <c r="BK449" s="36" t="str">
        <f t="shared" si="217"/>
        <v/>
      </c>
      <c r="BL449" s="36" t="str">
        <f t="shared" si="218"/>
        <v/>
      </c>
      <c r="BM449" s="55"/>
      <c r="BN449" s="36" t="str">
        <f t="shared" si="219"/>
        <v/>
      </c>
      <c r="BO449" s="36" t="str">
        <f t="shared" si="220"/>
        <v/>
      </c>
      <c r="BP449" s="31"/>
      <c r="BQ449" s="38"/>
      <c r="BS449" s="120" t="e">
        <f t="shared" ca="1" si="191"/>
        <v>#REF!</v>
      </c>
      <c r="BT449" s="120" t="e">
        <f t="shared" ca="1" si="192"/>
        <v>#VALUE!</v>
      </c>
    </row>
    <row r="450" spans="1:72" s="10" customFormat="1" ht="25" customHeight="1" x14ac:dyDescent="0.2">
      <c r="A450" s="52" t="str">
        <f>IFERROR(IF(#REF!&lt;&gt;"",A449+1,""),"")</f>
        <v/>
      </c>
      <c r="B450" s="157" t="e">
        <f>CONCATENATE(#REF!,"-",#REF!,"--",F450,"---",#REF!)</f>
        <v>#REF!</v>
      </c>
      <c r="C450" s="157" t="e">
        <f t="shared" ref="C450:C501" ca="1" si="221">CONCATENATE(F450,"--",H450,"---",J450)</f>
        <v>#VALUE!</v>
      </c>
      <c r="D450" s="29"/>
      <c r="E450" s="155" t="e">
        <f t="shared" si="193"/>
        <v>#VALUE!</v>
      </c>
      <c r="F450" s="155" t="e">
        <f t="shared" si="194"/>
        <v>#VALUE!</v>
      </c>
      <c r="G450" s="126"/>
      <c r="H450" s="151" t="e">
        <f ca="1">VLOOKUP(G450,CatProd!B:G,6,FALSE)</f>
        <v>#N/A</v>
      </c>
      <c r="I450" s="127"/>
      <c r="J450" s="175" t="e">
        <f ca="1">VLOOKUP(CONCATENATE(H450,"-",I450),CatProdSpec!H:I,2,FALSE)</f>
        <v>#N/A</v>
      </c>
      <c r="K450" s="51" t="str">
        <f ca="1">IFERROR(IF(OR(D450="",VLOOKUP(D450,CatCostInp!$E$2:$K$88,7,FALSE)=0),"",VLOOKUP(D450,CatCostInp!$E$2:$K$88,7,FALSE)),"")</f>
        <v/>
      </c>
      <c r="L450" s="30"/>
      <c r="M450" s="1" t="str">
        <f ca="1">IF(L450=Setup!$C$10,"Grant",IF(Pharmaceuticals!L450=Setup!$C$11,"Local",IF(Pharmaceuticals!L450=Setup!$C$12,"Other","")))</f>
        <v/>
      </c>
      <c r="N450" s="34"/>
      <c r="O450" s="148"/>
      <c r="P450" s="34"/>
      <c r="Q450" s="36" t="str">
        <f t="shared" si="195"/>
        <v/>
      </c>
      <c r="R450" s="34"/>
      <c r="S450" s="32" t="str">
        <f t="shared" si="196"/>
        <v/>
      </c>
      <c r="T450" s="34"/>
      <c r="U450" s="32" t="str">
        <f t="shared" si="197"/>
        <v/>
      </c>
      <c r="V450" s="34"/>
      <c r="W450" s="36" t="str">
        <f t="shared" si="198"/>
        <v/>
      </c>
      <c r="X450" s="36" t="str">
        <f t="shared" si="199"/>
        <v/>
      </c>
      <c r="Y450" s="36" t="str">
        <f t="shared" si="200"/>
        <v/>
      </c>
      <c r="Z450" s="55"/>
      <c r="AA450" s="37"/>
      <c r="AB450" s="148"/>
      <c r="AC450" s="34"/>
      <c r="AD450" s="32" t="str">
        <f t="shared" si="201"/>
        <v/>
      </c>
      <c r="AE450" s="34"/>
      <c r="AF450" s="32" t="str">
        <f t="shared" si="202"/>
        <v/>
      </c>
      <c r="AG450" s="34"/>
      <c r="AH450" s="32" t="str">
        <f t="shared" si="203"/>
        <v/>
      </c>
      <c r="AI450" s="34"/>
      <c r="AJ450" s="36" t="str">
        <f t="shared" si="204"/>
        <v/>
      </c>
      <c r="AK450" s="36" t="str">
        <f t="shared" si="205"/>
        <v/>
      </c>
      <c r="AL450" s="36" t="str">
        <f t="shared" si="206"/>
        <v/>
      </c>
      <c r="AM450" s="55"/>
      <c r="AN450" s="34"/>
      <c r="AO450" s="148"/>
      <c r="AP450" s="34"/>
      <c r="AQ450" s="32" t="str">
        <f t="shared" si="207"/>
        <v/>
      </c>
      <c r="AR450" s="34"/>
      <c r="AS450" s="32" t="str">
        <f t="shared" si="208"/>
        <v/>
      </c>
      <c r="AT450" s="34"/>
      <c r="AU450" s="32" t="str">
        <f t="shared" si="209"/>
        <v/>
      </c>
      <c r="AV450" s="34"/>
      <c r="AW450" s="36" t="str">
        <f t="shared" si="210"/>
        <v/>
      </c>
      <c r="AX450" s="36" t="str">
        <f t="shared" si="211"/>
        <v/>
      </c>
      <c r="AY450" s="36" t="str">
        <f t="shared" si="212"/>
        <v/>
      </c>
      <c r="AZ450" s="55"/>
      <c r="BA450" s="34"/>
      <c r="BB450" s="148"/>
      <c r="BC450" s="34"/>
      <c r="BD450" s="32" t="str">
        <f t="shared" si="213"/>
        <v/>
      </c>
      <c r="BE450" s="34"/>
      <c r="BF450" s="32" t="str">
        <f t="shared" si="214"/>
        <v/>
      </c>
      <c r="BG450" s="34"/>
      <c r="BH450" s="32" t="str">
        <f t="shared" si="215"/>
        <v/>
      </c>
      <c r="BI450" s="34"/>
      <c r="BJ450" s="36" t="str">
        <f t="shared" si="216"/>
        <v/>
      </c>
      <c r="BK450" s="36" t="str">
        <f t="shared" si="217"/>
        <v/>
      </c>
      <c r="BL450" s="36" t="str">
        <f t="shared" si="218"/>
        <v/>
      </c>
      <c r="BM450" s="55"/>
      <c r="BN450" s="36" t="str">
        <f t="shared" si="219"/>
        <v/>
      </c>
      <c r="BO450" s="36" t="str">
        <f t="shared" si="220"/>
        <v/>
      </c>
      <c r="BP450" s="31"/>
      <c r="BQ450" s="38"/>
      <c r="BS450" s="120" t="e">
        <f t="shared" ref="BS450:BS501" ca="1" si="222">IF(OR(B450="--",IFERROR(MATCH(B450,OFFSET(B$1,0,0,ROW()-1,1),0),1)&lt;&gt;1),"",1)</f>
        <v>#REF!</v>
      </c>
      <c r="BT450" s="120" t="e">
        <f t="shared" ref="BT450:BT501" ca="1" si="223">IF(OR(C450="--",IFERROR(MATCH(C450,OFFSET(C$1,0,0,ROW()-1,1),0),1)&lt;&gt;1),"",1)</f>
        <v>#VALUE!</v>
      </c>
    </row>
    <row r="451" spans="1:72" s="10" customFormat="1" ht="25" customHeight="1" x14ac:dyDescent="0.2">
      <c r="A451" s="52" t="str">
        <f>IFERROR(IF(#REF!&lt;&gt;"",A450+1,""),"")</f>
        <v/>
      </c>
      <c r="B451" s="157" t="e">
        <f>CONCATENATE(#REF!,"-",#REF!,"--",F451,"---",#REF!)</f>
        <v>#REF!</v>
      </c>
      <c r="C451" s="157" t="e">
        <f t="shared" ca="1" si="221"/>
        <v>#VALUE!</v>
      </c>
      <c r="D451" s="29"/>
      <c r="E451" s="155" t="e">
        <f t="shared" ref="E451:E501" si="224">LEFT(D451,FIND(".",D451,1)-1)</f>
        <v>#VALUE!</v>
      </c>
      <c r="F451" s="155" t="e">
        <f t="shared" ref="F451:F501" si="225">LEFT(D451,FIND(".",D451,1)+1)</f>
        <v>#VALUE!</v>
      </c>
      <c r="G451" s="126"/>
      <c r="H451" s="151" t="e">
        <f ca="1">VLOOKUP(G451,CatProd!B:G,6,FALSE)</f>
        <v>#N/A</v>
      </c>
      <c r="I451" s="127"/>
      <c r="J451" s="175" t="e">
        <f ca="1">VLOOKUP(CONCATENATE(H451,"-",I451),CatProdSpec!H:I,2,FALSE)</f>
        <v>#N/A</v>
      </c>
      <c r="K451" s="51" t="str">
        <f ca="1">IFERROR(IF(OR(D451="",VLOOKUP(D451,CatCostInp!$E$2:$K$88,7,FALSE)=0),"",VLOOKUP(D451,CatCostInp!$E$2:$K$88,7,FALSE)),"")</f>
        <v/>
      </c>
      <c r="L451" s="30"/>
      <c r="M451" s="1" t="str">
        <f ca="1">IF(L451=Setup!$C$10,"Grant",IF(Pharmaceuticals!L451=Setup!$C$11,"Local",IF(Pharmaceuticals!L451=Setup!$C$12,"Other","")))</f>
        <v/>
      </c>
      <c r="N451" s="34"/>
      <c r="O451" s="148"/>
      <c r="P451" s="34"/>
      <c r="Q451" s="36" t="str">
        <f t="shared" ref="Q451:Q501" si="226">IFERROR(IF(AND(NOT(P451=""),NOT(O451="")),P451*O451,""),"")</f>
        <v/>
      </c>
      <c r="R451" s="34"/>
      <c r="S451" s="32" t="str">
        <f t="shared" ref="S451:S501" si="227">IFERROR(IF(AND(NOT(R451=""),NOT(O451="")),R451*O451,""),"")</f>
        <v/>
      </c>
      <c r="T451" s="34"/>
      <c r="U451" s="32" t="str">
        <f t="shared" ref="U451:U501" si="228">IFERROR(IF(AND(NOT(T451=""),NOT(O451="")),T451*O451,""),"")</f>
        <v/>
      </c>
      <c r="V451" s="34"/>
      <c r="W451" s="36" t="str">
        <f t="shared" ref="W451:W501" si="229">IFERROR(IF(AND(NOT(V451=""),NOT(O451="")),V451*O451,""),"")</f>
        <v/>
      </c>
      <c r="X451" s="36" t="str">
        <f t="shared" ref="X451:X501" si="230">IFERROR(IF(OR(NOT(P451=""),NOT(V451=""),NOT(R451=""),NOT(T451="")),P451+V451+R451+T451,""),"")</f>
        <v/>
      </c>
      <c r="Y451" s="36" t="str">
        <f t="shared" ref="Y451:Y501" si="231">IF(SUM(Q451,S451,U451,W451)&gt;0,SUM(Q451,S451,U451,W451),"")</f>
        <v/>
      </c>
      <c r="Z451" s="55"/>
      <c r="AA451" s="37"/>
      <c r="AB451" s="148"/>
      <c r="AC451" s="34"/>
      <c r="AD451" s="32" t="str">
        <f t="shared" ref="AD451:AD501" si="232">IFERROR(IF(AND(NOT(AC451=""),NOT(AB451="")),AC451*$AB451,""),"")</f>
        <v/>
      </c>
      <c r="AE451" s="34"/>
      <c r="AF451" s="32" t="str">
        <f t="shared" ref="AF451:AF501" si="233">IFERROR(IF(AND(NOT(AE451=""),NOT(AB451="")),AE451*$AB451,""),"")</f>
        <v/>
      </c>
      <c r="AG451" s="34"/>
      <c r="AH451" s="32" t="str">
        <f t="shared" ref="AH451:AH501" si="234">IFERROR(IF(AND(NOT(AG451=""),NOT(AB451="")),AG451*$AB451,""),"")</f>
        <v/>
      </c>
      <c r="AI451" s="34"/>
      <c r="AJ451" s="36" t="str">
        <f t="shared" ref="AJ451:AJ501" si="235">IFERROR(IF(AND(NOT(AI451=""),NOT(AB451="")),AI451*$AB451,""),"")</f>
        <v/>
      </c>
      <c r="AK451" s="36" t="str">
        <f t="shared" ref="AK451:AK501" si="236">IFERROR(IF(OR(NOT(AC451=""),NOT(AI451=""),NOT(AE451=""),NOT(AG451="")),AC451+AI451+AE451+AG451,""),"")</f>
        <v/>
      </c>
      <c r="AL451" s="36" t="str">
        <f t="shared" ref="AL451:AL501" si="237">IF(SUM(AD451,AJ451,AF451,AH451)&gt;0,SUM(AD451,AJ451,AF451,AH451),"")</f>
        <v/>
      </c>
      <c r="AM451" s="55"/>
      <c r="AN451" s="34"/>
      <c r="AO451" s="148"/>
      <c r="AP451" s="34"/>
      <c r="AQ451" s="32" t="str">
        <f t="shared" ref="AQ451:AQ501" si="238">IFERROR(IF(AND(NOT(AP451=""),NOT(AO451="")),AP451*$AO451,""),"")</f>
        <v/>
      </c>
      <c r="AR451" s="34"/>
      <c r="AS451" s="32" t="str">
        <f t="shared" ref="AS451:AS501" si="239">IFERROR(IF(AND(NOT(AR451=""),NOT(AO451="")),AR451*$AO451,""),"")</f>
        <v/>
      </c>
      <c r="AT451" s="34"/>
      <c r="AU451" s="32" t="str">
        <f t="shared" ref="AU451:AU501" si="240">IFERROR(IF(AND(NOT(AT451=""),NOT(AO451="")),AT451*$AO451,""),"")</f>
        <v/>
      </c>
      <c r="AV451" s="34"/>
      <c r="AW451" s="36" t="str">
        <f t="shared" ref="AW451:AW501" si="241">IFERROR(IF(AND(NOT(AV451=""),NOT(AO451="")),AV451*$AO451,""),"")</f>
        <v/>
      </c>
      <c r="AX451" s="36" t="str">
        <f t="shared" ref="AX451:AX501" si="242">IFERROR(IF(OR(NOT(AP451=""),NOT(AV451=""),NOT(AR451=""),NOT(AT451="")),AP451+AV451+AR451+AT451,""),"")</f>
        <v/>
      </c>
      <c r="AY451" s="36" t="str">
        <f t="shared" ref="AY451:AY501" si="243">IF(SUM(AQ451,AW451,AS451,AU451)&gt;0,SUM(AQ451,AW451,AS451,AU451),"")</f>
        <v/>
      </c>
      <c r="AZ451" s="55"/>
      <c r="BA451" s="34"/>
      <c r="BB451" s="148"/>
      <c r="BC451" s="34"/>
      <c r="BD451" s="32" t="str">
        <f t="shared" ref="BD451:BD501" si="244">IFERROR(IF(AND(NOT(BC451=""),NOT(BB451="")),BC451*$BB451,""),"")</f>
        <v/>
      </c>
      <c r="BE451" s="34"/>
      <c r="BF451" s="32" t="str">
        <f t="shared" ref="BF451:BF501" si="245">IFERROR(IF(AND(NOT(BE451=""),NOT(BB451="")),BE451*$BB451,""),"")</f>
        <v/>
      </c>
      <c r="BG451" s="34"/>
      <c r="BH451" s="32" t="str">
        <f t="shared" ref="BH451:BH501" si="246">IFERROR(IF(AND(NOT(BG451=""),NOT(BB451="")),BG451*$BB451,""),"")</f>
        <v/>
      </c>
      <c r="BI451" s="34"/>
      <c r="BJ451" s="36" t="str">
        <f t="shared" ref="BJ451:BJ501" si="247">IFERROR(IF(AND(NOT(BI451=""),NOT(BB451="")),BI451*$BB451,""),"")</f>
        <v/>
      </c>
      <c r="BK451" s="36" t="str">
        <f t="shared" ref="BK451:BK501" si="248">IFERROR(IF(OR(NOT(BC451=""),NOT(BI451=""),NOT(BE451=""),NOT(BG451="")),BC451+BI451+BE451+BG451,""),"")</f>
        <v/>
      </c>
      <c r="BL451" s="36" t="str">
        <f t="shared" ref="BL451:BL501" si="249">IF(SUM(BD451,BJ451,BF451,BH451)&gt;0,SUM(BD451,BJ451,BF451,BH451),"")</f>
        <v/>
      </c>
      <c r="BM451" s="55"/>
      <c r="BN451" s="36" t="str">
        <f t="shared" ref="BN451:BN501" si="250">IF(SUM(X451,AK451,AX451,BK451)&gt;0,SUM(X451,AK451,AX451,BK451),"")</f>
        <v/>
      </c>
      <c r="BO451" s="36" t="str">
        <f t="shared" ref="BO451:BO501" si="251">IF(SUM(Y451,AL451,AY451,BL451)&gt;0,SUM(Y451,AL451,AY451,BL451),"")</f>
        <v/>
      </c>
      <c r="BP451" s="31"/>
      <c r="BQ451" s="38"/>
      <c r="BS451" s="120" t="e">
        <f t="shared" ca="1" si="222"/>
        <v>#REF!</v>
      </c>
      <c r="BT451" s="120" t="e">
        <f t="shared" ca="1" si="223"/>
        <v>#VALUE!</v>
      </c>
    </row>
    <row r="452" spans="1:72" s="10" customFormat="1" ht="25" customHeight="1" x14ac:dyDescent="0.2">
      <c r="A452" s="52" t="str">
        <f>IFERROR(IF(#REF!&lt;&gt;"",A451+1,""),"")</f>
        <v/>
      </c>
      <c r="B452" s="157" t="e">
        <f>CONCATENATE(#REF!,"-",#REF!,"--",F452,"---",#REF!)</f>
        <v>#REF!</v>
      </c>
      <c r="C452" s="157" t="e">
        <f t="shared" ca="1" si="221"/>
        <v>#VALUE!</v>
      </c>
      <c r="D452" s="29"/>
      <c r="E452" s="155" t="e">
        <f t="shared" si="224"/>
        <v>#VALUE!</v>
      </c>
      <c r="F452" s="155" t="e">
        <f t="shared" si="225"/>
        <v>#VALUE!</v>
      </c>
      <c r="G452" s="126"/>
      <c r="H452" s="151" t="e">
        <f ca="1">VLOOKUP(G452,CatProd!B:G,6,FALSE)</f>
        <v>#N/A</v>
      </c>
      <c r="I452" s="127"/>
      <c r="J452" s="175" t="e">
        <f ca="1">VLOOKUP(CONCATENATE(H452,"-",I452),CatProdSpec!H:I,2,FALSE)</f>
        <v>#N/A</v>
      </c>
      <c r="K452" s="51" t="str">
        <f ca="1">IFERROR(IF(OR(D452="",VLOOKUP(D452,CatCostInp!$E$2:$K$88,7,FALSE)=0),"",VLOOKUP(D452,CatCostInp!$E$2:$K$88,7,FALSE)),"")</f>
        <v/>
      </c>
      <c r="L452" s="30"/>
      <c r="M452" s="1" t="str">
        <f ca="1">IF(L452=Setup!$C$10,"Grant",IF(Pharmaceuticals!L452=Setup!$C$11,"Local",IF(Pharmaceuticals!L452=Setup!$C$12,"Other","")))</f>
        <v/>
      </c>
      <c r="N452" s="34"/>
      <c r="O452" s="148"/>
      <c r="P452" s="34"/>
      <c r="Q452" s="36" t="str">
        <f t="shared" si="226"/>
        <v/>
      </c>
      <c r="R452" s="34"/>
      <c r="S452" s="32" t="str">
        <f t="shared" si="227"/>
        <v/>
      </c>
      <c r="T452" s="34"/>
      <c r="U452" s="32" t="str">
        <f t="shared" si="228"/>
        <v/>
      </c>
      <c r="V452" s="34"/>
      <c r="W452" s="36" t="str">
        <f t="shared" si="229"/>
        <v/>
      </c>
      <c r="X452" s="36" t="str">
        <f t="shared" si="230"/>
        <v/>
      </c>
      <c r="Y452" s="36" t="str">
        <f t="shared" si="231"/>
        <v/>
      </c>
      <c r="Z452" s="55"/>
      <c r="AA452" s="37"/>
      <c r="AB452" s="148"/>
      <c r="AC452" s="34"/>
      <c r="AD452" s="32" t="str">
        <f t="shared" si="232"/>
        <v/>
      </c>
      <c r="AE452" s="34"/>
      <c r="AF452" s="32" t="str">
        <f t="shared" si="233"/>
        <v/>
      </c>
      <c r="AG452" s="34"/>
      <c r="AH452" s="32" t="str">
        <f t="shared" si="234"/>
        <v/>
      </c>
      <c r="AI452" s="34"/>
      <c r="AJ452" s="36" t="str">
        <f t="shared" si="235"/>
        <v/>
      </c>
      <c r="AK452" s="36" t="str">
        <f t="shared" si="236"/>
        <v/>
      </c>
      <c r="AL452" s="36" t="str">
        <f t="shared" si="237"/>
        <v/>
      </c>
      <c r="AM452" s="55"/>
      <c r="AN452" s="34"/>
      <c r="AO452" s="148"/>
      <c r="AP452" s="34"/>
      <c r="AQ452" s="32" t="str">
        <f t="shared" si="238"/>
        <v/>
      </c>
      <c r="AR452" s="34"/>
      <c r="AS452" s="32" t="str">
        <f t="shared" si="239"/>
        <v/>
      </c>
      <c r="AT452" s="34"/>
      <c r="AU452" s="32" t="str">
        <f t="shared" si="240"/>
        <v/>
      </c>
      <c r="AV452" s="34"/>
      <c r="AW452" s="36" t="str">
        <f t="shared" si="241"/>
        <v/>
      </c>
      <c r="AX452" s="36" t="str">
        <f t="shared" si="242"/>
        <v/>
      </c>
      <c r="AY452" s="36" t="str">
        <f t="shared" si="243"/>
        <v/>
      </c>
      <c r="AZ452" s="55"/>
      <c r="BA452" s="34"/>
      <c r="BB452" s="148"/>
      <c r="BC452" s="34"/>
      <c r="BD452" s="32" t="str">
        <f t="shared" si="244"/>
        <v/>
      </c>
      <c r="BE452" s="34"/>
      <c r="BF452" s="32" t="str">
        <f t="shared" si="245"/>
        <v/>
      </c>
      <c r="BG452" s="34"/>
      <c r="BH452" s="32" t="str">
        <f t="shared" si="246"/>
        <v/>
      </c>
      <c r="BI452" s="34"/>
      <c r="BJ452" s="36" t="str">
        <f t="shared" si="247"/>
        <v/>
      </c>
      <c r="BK452" s="36" t="str">
        <f t="shared" si="248"/>
        <v/>
      </c>
      <c r="BL452" s="36" t="str">
        <f t="shared" si="249"/>
        <v/>
      </c>
      <c r="BM452" s="55"/>
      <c r="BN452" s="36" t="str">
        <f t="shared" si="250"/>
        <v/>
      </c>
      <c r="BO452" s="36" t="str">
        <f t="shared" si="251"/>
        <v/>
      </c>
      <c r="BP452" s="31"/>
      <c r="BQ452" s="38"/>
      <c r="BS452" s="120" t="e">
        <f t="shared" ca="1" si="222"/>
        <v>#REF!</v>
      </c>
      <c r="BT452" s="120" t="e">
        <f t="shared" ca="1" si="223"/>
        <v>#VALUE!</v>
      </c>
    </row>
    <row r="453" spans="1:72" s="10" customFormat="1" ht="25" customHeight="1" x14ac:dyDescent="0.2">
      <c r="A453" s="52" t="str">
        <f>IFERROR(IF(#REF!&lt;&gt;"",A452+1,""),"")</f>
        <v/>
      </c>
      <c r="B453" s="157" t="e">
        <f>CONCATENATE(#REF!,"-",#REF!,"--",F453,"---",#REF!)</f>
        <v>#REF!</v>
      </c>
      <c r="C453" s="157" t="e">
        <f t="shared" ca="1" si="221"/>
        <v>#VALUE!</v>
      </c>
      <c r="D453" s="29"/>
      <c r="E453" s="155" t="e">
        <f t="shared" si="224"/>
        <v>#VALUE!</v>
      </c>
      <c r="F453" s="155" t="e">
        <f t="shared" si="225"/>
        <v>#VALUE!</v>
      </c>
      <c r="G453" s="126"/>
      <c r="H453" s="151" t="e">
        <f ca="1">VLOOKUP(G453,CatProd!B:G,6,FALSE)</f>
        <v>#N/A</v>
      </c>
      <c r="I453" s="127"/>
      <c r="J453" s="175" t="e">
        <f ca="1">VLOOKUP(CONCATENATE(H453,"-",I453),CatProdSpec!H:I,2,FALSE)</f>
        <v>#N/A</v>
      </c>
      <c r="K453" s="51" t="str">
        <f ca="1">IFERROR(IF(OR(D453="",VLOOKUP(D453,CatCostInp!$E$2:$K$88,7,FALSE)=0),"",VLOOKUP(D453,CatCostInp!$E$2:$K$88,7,FALSE)),"")</f>
        <v/>
      </c>
      <c r="L453" s="30"/>
      <c r="M453" s="1" t="str">
        <f ca="1">IF(L453=Setup!$C$10,"Grant",IF(Pharmaceuticals!L453=Setup!$C$11,"Local",IF(Pharmaceuticals!L453=Setup!$C$12,"Other","")))</f>
        <v/>
      </c>
      <c r="N453" s="34"/>
      <c r="O453" s="148"/>
      <c r="P453" s="34"/>
      <c r="Q453" s="36" t="str">
        <f t="shared" si="226"/>
        <v/>
      </c>
      <c r="R453" s="34"/>
      <c r="S453" s="32" t="str">
        <f t="shared" si="227"/>
        <v/>
      </c>
      <c r="T453" s="34"/>
      <c r="U453" s="32" t="str">
        <f t="shared" si="228"/>
        <v/>
      </c>
      <c r="V453" s="34"/>
      <c r="W453" s="36" t="str">
        <f t="shared" si="229"/>
        <v/>
      </c>
      <c r="X453" s="36" t="str">
        <f t="shared" si="230"/>
        <v/>
      </c>
      <c r="Y453" s="36" t="str">
        <f t="shared" si="231"/>
        <v/>
      </c>
      <c r="Z453" s="55"/>
      <c r="AA453" s="37"/>
      <c r="AB453" s="148"/>
      <c r="AC453" s="34"/>
      <c r="AD453" s="32" t="str">
        <f t="shared" si="232"/>
        <v/>
      </c>
      <c r="AE453" s="34"/>
      <c r="AF453" s="32" t="str">
        <f t="shared" si="233"/>
        <v/>
      </c>
      <c r="AG453" s="34"/>
      <c r="AH453" s="32" t="str">
        <f t="shared" si="234"/>
        <v/>
      </c>
      <c r="AI453" s="34"/>
      <c r="AJ453" s="36" t="str">
        <f t="shared" si="235"/>
        <v/>
      </c>
      <c r="AK453" s="36" t="str">
        <f t="shared" si="236"/>
        <v/>
      </c>
      <c r="AL453" s="36" t="str">
        <f t="shared" si="237"/>
        <v/>
      </c>
      <c r="AM453" s="55"/>
      <c r="AN453" s="34"/>
      <c r="AO453" s="148"/>
      <c r="AP453" s="34"/>
      <c r="AQ453" s="32" t="str">
        <f t="shared" si="238"/>
        <v/>
      </c>
      <c r="AR453" s="34"/>
      <c r="AS453" s="32" t="str">
        <f t="shared" si="239"/>
        <v/>
      </c>
      <c r="AT453" s="34"/>
      <c r="AU453" s="32" t="str">
        <f t="shared" si="240"/>
        <v/>
      </c>
      <c r="AV453" s="34"/>
      <c r="AW453" s="36" t="str">
        <f t="shared" si="241"/>
        <v/>
      </c>
      <c r="AX453" s="36" t="str">
        <f t="shared" si="242"/>
        <v/>
      </c>
      <c r="AY453" s="36" t="str">
        <f t="shared" si="243"/>
        <v/>
      </c>
      <c r="AZ453" s="55"/>
      <c r="BA453" s="34"/>
      <c r="BB453" s="148"/>
      <c r="BC453" s="34"/>
      <c r="BD453" s="32" t="str">
        <f t="shared" si="244"/>
        <v/>
      </c>
      <c r="BE453" s="34"/>
      <c r="BF453" s="32" t="str">
        <f t="shared" si="245"/>
        <v/>
      </c>
      <c r="BG453" s="34"/>
      <c r="BH453" s="32" t="str">
        <f t="shared" si="246"/>
        <v/>
      </c>
      <c r="BI453" s="34"/>
      <c r="BJ453" s="36" t="str">
        <f t="shared" si="247"/>
        <v/>
      </c>
      <c r="BK453" s="36" t="str">
        <f t="shared" si="248"/>
        <v/>
      </c>
      <c r="BL453" s="36" t="str">
        <f t="shared" si="249"/>
        <v/>
      </c>
      <c r="BM453" s="55"/>
      <c r="BN453" s="36" t="str">
        <f t="shared" si="250"/>
        <v/>
      </c>
      <c r="BO453" s="36" t="str">
        <f t="shared" si="251"/>
        <v/>
      </c>
      <c r="BP453" s="31"/>
      <c r="BQ453" s="38"/>
      <c r="BS453" s="120" t="e">
        <f t="shared" ca="1" si="222"/>
        <v>#REF!</v>
      </c>
      <c r="BT453" s="120" t="e">
        <f t="shared" ca="1" si="223"/>
        <v>#VALUE!</v>
      </c>
    </row>
    <row r="454" spans="1:72" s="10" customFormat="1" ht="25" customHeight="1" x14ac:dyDescent="0.2">
      <c r="A454" s="52" t="str">
        <f>IFERROR(IF(#REF!&lt;&gt;"",A453+1,""),"")</f>
        <v/>
      </c>
      <c r="B454" s="157" t="e">
        <f>CONCATENATE(#REF!,"-",#REF!,"--",F454,"---",#REF!)</f>
        <v>#REF!</v>
      </c>
      <c r="C454" s="157" t="e">
        <f t="shared" ca="1" si="221"/>
        <v>#VALUE!</v>
      </c>
      <c r="D454" s="29"/>
      <c r="E454" s="155" t="e">
        <f t="shared" si="224"/>
        <v>#VALUE!</v>
      </c>
      <c r="F454" s="155" t="e">
        <f t="shared" si="225"/>
        <v>#VALUE!</v>
      </c>
      <c r="G454" s="126"/>
      <c r="H454" s="151" t="e">
        <f ca="1">VLOOKUP(G454,CatProd!B:G,6,FALSE)</f>
        <v>#N/A</v>
      </c>
      <c r="I454" s="127"/>
      <c r="J454" s="175" t="e">
        <f ca="1">VLOOKUP(CONCATENATE(H454,"-",I454),CatProdSpec!H:I,2,FALSE)</f>
        <v>#N/A</v>
      </c>
      <c r="K454" s="51" t="str">
        <f ca="1">IFERROR(IF(OR(D454="",VLOOKUP(D454,CatCostInp!$E$2:$K$88,7,FALSE)=0),"",VLOOKUP(D454,CatCostInp!$E$2:$K$88,7,FALSE)),"")</f>
        <v/>
      </c>
      <c r="L454" s="30"/>
      <c r="M454" s="1" t="str">
        <f ca="1">IF(L454=Setup!$C$10,"Grant",IF(Pharmaceuticals!L454=Setup!$C$11,"Local",IF(Pharmaceuticals!L454=Setup!$C$12,"Other","")))</f>
        <v/>
      </c>
      <c r="N454" s="34"/>
      <c r="O454" s="148"/>
      <c r="P454" s="34"/>
      <c r="Q454" s="36" t="str">
        <f t="shared" si="226"/>
        <v/>
      </c>
      <c r="R454" s="34"/>
      <c r="S454" s="32" t="str">
        <f t="shared" si="227"/>
        <v/>
      </c>
      <c r="T454" s="34"/>
      <c r="U454" s="32" t="str">
        <f t="shared" si="228"/>
        <v/>
      </c>
      <c r="V454" s="34"/>
      <c r="W454" s="36" t="str">
        <f t="shared" si="229"/>
        <v/>
      </c>
      <c r="X454" s="36" t="str">
        <f t="shared" si="230"/>
        <v/>
      </c>
      <c r="Y454" s="36" t="str">
        <f t="shared" si="231"/>
        <v/>
      </c>
      <c r="Z454" s="55"/>
      <c r="AA454" s="37"/>
      <c r="AB454" s="148"/>
      <c r="AC454" s="34"/>
      <c r="AD454" s="32" t="str">
        <f t="shared" si="232"/>
        <v/>
      </c>
      <c r="AE454" s="34"/>
      <c r="AF454" s="32" t="str">
        <f t="shared" si="233"/>
        <v/>
      </c>
      <c r="AG454" s="34"/>
      <c r="AH454" s="32" t="str">
        <f t="shared" si="234"/>
        <v/>
      </c>
      <c r="AI454" s="34"/>
      <c r="AJ454" s="36" t="str">
        <f t="shared" si="235"/>
        <v/>
      </c>
      <c r="AK454" s="36" t="str">
        <f t="shared" si="236"/>
        <v/>
      </c>
      <c r="AL454" s="36" t="str">
        <f t="shared" si="237"/>
        <v/>
      </c>
      <c r="AM454" s="55"/>
      <c r="AN454" s="34"/>
      <c r="AO454" s="148"/>
      <c r="AP454" s="34"/>
      <c r="AQ454" s="32" t="str">
        <f t="shared" si="238"/>
        <v/>
      </c>
      <c r="AR454" s="34"/>
      <c r="AS454" s="32" t="str">
        <f t="shared" si="239"/>
        <v/>
      </c>
      <c r="AT454" s="34"/>
      <c r="AU454" s="32" t="str">
        <f t="shared" si="240"/>
        <v/>
      </c>
      <c r="AV454" s="34"/>
      <c r="AW454" s="36" t="str">
        <f t="shared" si="241"/>
        <v/>
      </c>
      <c r="AX454" s="36" t="str">
        <f t="shared" si="242"/>
        <v/>
      </c>
      <c r="AY454" s="36" t="str">
        <f t="shared" si="243"/>
        <v/>
      </c>
      <c r="AZ454" s="55"/>
      <c r="BA454" s="34"/>
      <c r="BB454" s="148"/>
      <c r="BC454" s="34"/>
      <c r="BD454" s="32" t="str">
        <f t="shared" si="244"/>
        <v/>
      </c>
      <c r="BE454" s="34"/>
      <c r="BF454" s="32" t="str">
        <f t="shared" si="245"/>
        <v/>
      </c>
      <c r="BG454" s="34"/>
      <c r="BH454" s="32" t="str">
        <f t="shared" si="246"/>
        <v/>
      </c>
      <c r="BI454" s="34"/>
      <c r="BJ454" s="36" t="str">
        <f t="shared" si="247"/>
        <v/>
      </c>
      <c r="BK454" s="36" t="str">
        <f t="shared" si="248"/>
        <v/>
      </c>
      <c r="BL454" s="36" t="str">
        <f t="shared" si="249"/>
        <v/>
      </c>
      <c r="BM454" s="55"/>
      <c r="BN454" s="36" t="str">
        <f t="shared" si="250"/>
        <v/>
      </c>
      <c r="BO454" s="36" t="str">
        <f t="shared" si="251"/>
        <v/>
      </c>
      <c r="BP454" s="31"/>
      <c r="BQ454" s="38"/>
      <c r="BS454" s="120" t="e">
        <f t="shared" ca="1" si="222"/>
        <v>#REF!</v>
      </c>
      <c r="BT454" s="120" t="e">
        <f t="shared" ca="1" si="223"/>
        <v>#VALUE!</v>
      </c>
    </row>
    <row r="455" spans="1:72" s="10" customFormat="1" ht="25" customHeight="1" x14ac:dyDescent="0.2">
      <c r="A455" s="52" t="str">
        <f>IFERROR(IF(#REF!&lt;&gt;"",A454+1,""),"")</f>
        <v/>
      </c>
      <c r="B455" s="157" t="e">
        <f>CONCATENATE(#REF!,"-",#REF!,"--",F455,"---",#REF!)</f>
        <v>#REF!</v>
      </c>
      <c r="C455" s="157" t="e">
        <f t="shared" ca="1" si="221"/>
        <v>#VALUE!</v>
      </c>
      <c r="D455" s="29"/>
      <c r="E455" s="155" t="e">
        <f t="shared" si="224"/>
        <v>#VALUE!</v>
      </c>
      <c r="F455" s="155" t="e">
        <f t="shared" si="225"/>
        <v>#VALUE!</v>
      </c>
      <c r="G455" s="126"/>
      <c r="H455" s="151" t="e">
        <f ca="1">VLOOKUP(G455,CatProd!B:G,6,FALSE)</f>
        <v>#N/A</v>
      </c>
      <c r="I455" s="127"/>
      <c r="J455" s="175" t="e">
        <f ca="1">VLOOKUP(CONCATENATE(H455,"-",I455),CatProdSpec!H:I,2,FALSE)</f>
        <v>#N/A</v>
      </c>
      <c r="K455" s="51" t="str">
        <f ca="1">IFERROR(IF(OR(D455="",VLOOKUP(D455,CatCostInp!$E$2:$K$88,7,FALSE)=0),"",VLOOKUP(D455,CatCostInp!$E$2:$K$88,7,FALSE)),"")</f>
        <v/>
      </c>
      <c r="L455" s="30"/>
      <c r="M455" s="1" t="str">
        <f ca="1">IF(L455=Setup!$C$10,"Grant",IF(Pharmaceuticals!L455=Setup!$C$11,"Local",IF(Pharmaceuticals!L455=Setup!$C$12,"Other","")))</f>
        <v/>
      </c>
      <c r="N455" s="34"/>
      <c r="O455" s="148"/>
      <c r="P455" s="34"/>
      <c r="Q455" s="36" t="str">
        <f t="shared" si="226"/>
        <v/>
      </c>
      <c r="R455" s="34"/>
      <c r="S455" s="32" t="str">
        <f t="shared" si="227"/>
        <v/>
      </c>
      <c r="T455" s="34"/>
      <c r="U455" s="32" t="str">
        <f t="shared" si="228"/>
        <v/>
      </c>
      <c r="V455" s="34"/>
      <c r="W455" s="36" t="str">
        <f t="shared" si="229"/>
        <v/>
      </c>
      <c r="X455" s="36" t="str">
        <f t="shared" si="230"/>
        <v/>
      </c>
      <c r="Y455" s="36" t="str">
        <f t="shared" si="231"/>
        <v/>
      </c>
      <c r="Z455" s="55"/>
      <c r="AA455" s="37"/>
      <c r="AB455" s="148"/>
      <c r="AC455" s="34"/>
      <c r="AD455" s="32" t="str">
        <f t="shared" si="232"/>
        <v/>
      </c>
      <c r="AE455" s="34"/>
      <c r="AF455" s="32" t="str">
        <f t="shared" si="233"/>
        <v/>
      </c>
      <c r="AG455" s="34"/>
      <c r="AH455" s="32" t="str">
        <f t="shared" si="234"/>
        <v/>
      </c>
      <c r="AI455" s="34"/>
      <c r="AJ455" s="36" t="str">
        <f t="shared" si="235"/>
        <v/>
      </c>
      <c r="AK455" s="36" t="str">
        <f t="shared" si="236"/>
        <v/>
      </c>
      <c r="AL455" s="36" t="str">
        <f t="shared" si="237"/>
        <v/>
      </c>
      <c r="AM455" s="55"/>
      <c r="AN455" s="34"/>
      <c r="AO455" s="148"/>
      <c r="AP455" s="34"/>
      <c r="AQ455" s="32" t="str">
        <f t="shared" si="238"/>
        <v/>
      </c>
      <c r="AR455" s="34"/>
      <c r="AS455" s="32" t="str">
        <f t="shared" si="239"/>
        <v/>
      </c>
      <c r="AT455" s="34"/>
      <c r="AU455" s="32" t="str">
        <f t="shared" si="240"/>
        <v/>
      </c>
      <c r="AV455" s="34"/>
      <c r="AW455" s="36" t="str">
        <f t="shared" si="241"/>
        <v/>
      </c>
      <c r="AX455" s="36" t="str">
        <f t="shared" si="242"/>
        <v/>
      </c>
      <c r="AY455" s="36" t="str">
        <f t="shared" si="243"/>
        <v/>
      </c>
      <c r="AZ455" s="55"/>
      <c r="BA455" s="34"/>
      <c r="BB455" s="148"/>
      <c r="BC455" s="34"/>
      <c r="BD455" s="32" t="str">
        <f t="shared" si="244"/>
        <v/>
      </c>
      <c r="BE455" s="34"/>
      <c r="BF455" s="32" t="str">
        <f t="shared" si="245"/>
        <v/>
      </c>
      <c r="BG455" s="34"/>
      <c r="BH455" s="32" t="str">
        <f t="shared" si="246"/>
        <v/>
      </c>
      <c r="BI455" s="34"/>
      <c r="BJ455" s="36" t="str">
        <f t="shared" si="247"/>
        <v/>
      </c>
      <c r="BK455" s="36" t="str">
        <f t="shared" si="248"/>
        <v/>
      </c>
      <c r="BL455" s="36" t="str">
        <f t="shared" si="249"/>
        <v/>
      </c>
      <c r="BM455" s="55"/>
      <c r="BN455" s="36" t="str">
        <f t="shared" si="250"/>
        <v/>
      </c>
      <c r="BO455" s="36" t="str">
        <f t="shared" si="251"/>
        <v/>
      </c>
      <c r="BP455" s="31"/>
      <c r="BQ455" s="38"/>
      <c r="BS455" s="120" t="e">
        <f t="shared" ca="1" si="222"/>
        <v>#REF!</v>
      </c>
      <c r="BT455" s="120" t="e">
        <f t="shared" ca="1" si="223"/>
        <v>#VALUE!</v>
      </c>
    </row>
    <row r="456" spans="1:72" s="10" customFormat="1" ht="25" customHeight="1" x14ac:dyDescent="0.2">
      <c r="A456" s="52" t="str">
        <f>IFERROR(IF(#REF!&lt;&gt;"",A455+1,""),"")</f>
        <v/>
      </c>
      <c r="B456" s="157" t="e">
        <f>CONCATENATE(#REF!,"-",#REF!,"--",F456,"---",#REF!)</f>
        <v>#REF!</v>
      </c>
      <c r="C456" s="157" t="e">
        <f t="shared" ca="1" si="221"/>
        <v>#VALUE!</v>
      </c>
      <c r="D456" s="29"/>
      <c r="E456" s="155" t="e">
        <f t="shared" si="224"/>
        <v>#VALUE!</v>
      </c>
      <c r="F456" s="155" t="e">
        <f t="shared" si="225"/>
        <v>#VALUE!</v>
      </c>
      <c r="G456" s="126"/>
      <c r="H456" s="151" t="e">
        <f ca="1">VLOOKUP(G456,CatProd!B:G,6,FALSE)</f>
        <v>#N/A</v>
      </c>
      <c r="I456" s="127"/>
      <c r="J456" s="175" t="e">
        <f ca="1">VLOOKUP(CONCATENATE(H456,"-",I456),CatProdSpec!H:I,2,FALSE)</f>
        <v>#N/A</v>
      </c>
      <c r="K456" s="51" t="str">
        <f ca="1">IFERROR(IF(OR(D456="",VLOOKUP(D456,CatCostInp!$E$2:$K$88,7,FALSE)=0),"",VLOOKUP(D456,CatCostInp!$E$2:$K$88,7,FALSE)),"")</f>
        <v/>
      </c>
      <c r="L456" s="30"/>
      <c r="M456" s="1" t="str">
        <f ca="1">IF(L456=Setup!$C$10,"Grant",IF(Pharmaceuticals!L456=Setup!$C$11,"Local",IF(Pharmaceuticals!L456=Setup!$C$12,"Other","")))</f>
        <v/>
      </c>
      <c r="N456" s="34"/>
      <c r="O456" s="148"/>
      <c r="P456" s="34"/>
      <c r="Q456" s="36" t="str">
        <f t="shared" si="226"/>
        <v/>
      </c>
      <c r="R456" s="34"/>
      <c r="S456" s="32" t="str">
        <f t="shared" si="227"/>
        <v/>
      </c>
      <c r="T456" s="34"/>
      <c r="U456" s="32" t="str">
        <f t="shared" si="228"/>
        <v/>
      </c>
      <c r="V456" s="34"/>
      <c r="W456" s="36" t="str">
        <f t="shared" si="229"/>
        <v/>
      </c>
      <c r="X456" s="36" t="str">
        <f t="shared" si="230"/>
        <v/>
      </c>
      <c r="Y456" s="36" t="str">
        <f t="shared" si="231"/>
        <v/>
      </c>
      <c r="Z456" s="55"/>
      <c r="AA456" s="37"/>
      <c r="AB456" s="148"/>
      <c r="AC456" s="34"/>
      <c r="AD456" s="32" t="str">
        <f t="shared" si="232"/>
        <v/>
      </c>
      <c r="AE456" s="34"/>
      <c r="AF456" s="32" t="str">
        <f t="shared" si="233"/>
        <v/>
      </c>
      <c r="AG456" s="34"/>
      <c r="AH456" s="32" t="str">
        <f t="shared" si="234"/>
        <v/>
      </c>
      <c r="AI456" s="34"/>
      <c r="AJ456" s="36" t="str">
        <f t="shared" si="235"/>
        <v/>
      </c>
      <c r="AK456" s="36" t="str">
        <f t="shared" si="236"/>
        <v/>
      </c>
      <c r="AL456" s="36" t="str">
        <f t="shared" si="237"/>
        <v/>
      </c>
      <c r="AM456" s="55"/>
      <c r="AN456" s="34"/>
      <c r="AO456" s="148"/>
      <c r="AP456" s="34"/>
      <c r="AQ456" s="32" t="str">
        <f t="shared" si="238"/>
        <v/>
      </c>
      <c r="AR456" s="34"/>
      <c r="AS456" s="32" t="str">
        <f t="shared" si="239"/>
        <v/>
      </c>
      <c r="AT456" s="34"/>
      <c r="AU456" s="32" t="str">
        <f t="shared" si="240"/>
        <v/>
      </c>
      <c r="AV456" s="34"/>
      <c r="AW456" s="36" t="str">
        <f t="shared" si="241"/>
        <v/>
      </c>
      <c r="AX456" s="36" t="str">
        <f t="shared" si="242"/>
        <v/>
      </c>
      <c r="AY456" s="36" t="str">
        <f t="shared" si="243"/>
        <v/>
      </c>
      <c r="AZ456" s="55"/>
      <c r="BA456" s="34"/>
      <c r="BB456" s="148"/>
      <c r="BC456" s="34"/>
      <c r="BD456" s="32" t="str">
        <f t="shared" si="244"/>
        <v/>
      </c>
      <c r="BE456" s="34"/>
      <c r="BF456" s="32" t="str">
        <f t="shared" si="245"/>
        <v/>
      </c>
      <c r="BG456" s="34"/>
      <c r="BH456" s="32" t="str">
        <f t="shared" si="246"/>
        <v/>
      </c>
      <c r="BI456" s="34"/>
      <c r="BJ456" s="36" t="str">
        <f t="shared" si="247"/>
        <v/>
      </c>
      <c r="BK456" s="36" t="str">
        <f t="shared" si="248"/>
        <v/>
      </c>
      <c r="BL456" s="36" t="str">
        <f t="shared" si="249"/>
        <v/>
      </c>
      <c r="BM456" s="55"/>
      <c r="BN456" s="36" t="str">
        <f t="shared" si="250"/>
        <v/>
      </c>
      <c r="BO456" s="36" t="str">
        <f t="shared" si="251"/>
        <v/>
      </c>
      <c r="BP456" s="31"/>
      <c r="BQ456" s="38"/>
      <c r="BS456" s="120" t="e">
        <f t="shared" ca="1" si="222"/>
        <v>#REF!</v>
      </c>
      <c r="BT456" s="120" t="e">
        <f t="shared" ca="1" si="223"/>
        <v>#VALUE!</v>
      </c>
    </row>
    <row r="457" spans="1:72" s="10" customFormat="1" ht="25" customHeight="1" x14ac:dyDescent="0.2">
      <c r="A457" s="52" t="str">
        <f>IFERROR(IF(#REF!&lt;&gt;"",A456+1,""),"")</f>
        <v/>
      </c>
      <c r="B457" s="157" t="e">
        <f>CONCATENATE(#REF!,"-",#REF!,"--",F457,"---",#REF!)</f>
        <v>#REF!</v>
      </c>
      <c r="C457" s="157" t="e">
        <f t="shared" ca="1" si="221"/>
        <v>#VALUE!</v>
      </c>
      <c r="D457" s="29"/>
      <c r="E457" s="155" t="e">
        <f t="shared" si="224"/>
        <v>#VALUE!</v>
      </c>
      <c r="F457" s="155" t="e">
        <f t="shared" si="225"/>
        <v>#VALUE!</v>
      </c>
      <c r="G457" s="126"/>
      <c r="H457" s="151" t="e">
        <f ca="1">VLOOKUP(G457,CatProd!B:G,6,FALSE)</f>
        <v>#N/A</v>
      </c>
      <c r="I457" s="127"/>
      <c r="J457" s="175" t="e">
        <f ca="1">VLOOKUP(CONCATENATE(H457,"-",I457),CatProdSpec!H:I,2,FALSE)</f>
        <v>#N/A</v>
      </c>
      <c r="K457" s="51" t="str">
        <f ca="1">IFERROR(IF(OR(D457="",VLOOKUP(D457,CatCostInp!$E$2:$K$88,7,FALSE)=0),"",VLOOKUP(D457,CatCostInp!$E$2:$K$88,7,FALSE)),"")</f>
        <v/>
      </c>
      <c r="L457" s="30"/>
      <c r="M457" s="1" t="str">
        <f ca="1">IF(L457=Setup!$C$10,"Grant",IF(Pharmaceuticals!L457=Setup!$C$11,"Local",IF(Pharmaceuticals!L457=Setup!$C$12,"Other","")))</f>
        <v/>
      </c>
      <c r="N457" s="34"/>
      <c r="O457" s="148"/>
      <c r="P457" s="34"/>
      <c r="Q457" s="36" t="str">
        <f t="shared" si="226"/>
        <v/>
      </c>
      <c r="R457" s="34"/>
      <c r="S457" s="32" t="str">
        <f t="shared" si="227"/>
        <v/>
      </c>
      <c r="T457" s="34"/>
      <c r="U457" s="32" t="str">
        <f t="shared" si="228"/>
        <v/>
      </c>
      <c r="V457" s="34"/>
      <c r="W457" s="36" t="str">
        <f t="shared" si="229"/>
        <v/>
      </c>
      <c r="X457" s="36" t="str">
        <f t="shared" si="230"/>
        <v/>
      </c>
      <c r="Y457" s="36" t="str">
        <f t="shared" si="231"/>
        <v/>
      </c>
      <c r="Z457" s="55"/>
      <c r="AA457" s="37"/>
      <c r="AB457" s="148"/>
      <c r="AC457" s="34"/>
      <c r="AD457" s="32" t="str">
        <f t="shared" si="232"/>
        <v/>
      </c>
      <c r="AE457" s="34"/>
      <c r="AF457" s="32" t="str">
        <f t="shared" si="233"/>
        <v/>
      </c>
      <c r="AG457" s="34"/>
      <c r="AH457" s="32" t="str">
        <f t="shared" si="234"/>
        <v/>
      </c>
      <c r="AI457" s="34"/>
      <c r="AJ457" s="36" t="str">
        <f t="shared" si="235"/>
        <v/>
      </c>
      <c r="AK457" s="36" t="str">
        <f t="shared" si="236"/>
        <v/>
      </c>
      <c r="AL457" s="36" t="str">
        <f t="shared" si="237"/>
        <v/>
      </c>
      <c r="AM457" s="55"/>
      <c r="AN457" s="34"/>
      <c r="AO457" s="148"/>
      <c r="AP457" s="34"/>
      <c r="AQ457" s="32" t="str">
        <f t="shared" si="238"/>
        <v/>
      </c>
      <c r="AR457" s="34"/>
      <c r="AS457" s="32" t="str">
        <f t="shared" si="239"/>
        <v/>
      </c>
      <c r="AT457" s="34"/>
      <c r="AU457" s="32" t="str">
        <f t="shared" si="240"/>
        <v/>
      </c>
      <c r="AV457" s="34"/>
      <c r="AW457" s="36" t="str">
        <f t="shared" si="241"/>
        <v/>
      </c>
      <c r="AX457" s="36" t="str">
        <f t="shared" si="242"/>
        <v/>
      </c>
      <c r="AY457" s="36" t="str">
        <f t="shared" si="243"/>
        <v/>
      </c>
      <c r="AZ457" s="55"/>
      <c r="BA457" s="34"/>
      <c r="BB457" s="148"/>
      <c r="BC457" s="34"/>
      <c r="BD457" s="32" t="str">
        <f t="shared" si="244"/>
        <v/>
      </c>
      <c r="BE457" s="34"/>
      <c r="BF457" s="32" t="str">
        <f t="shared" si="245"/>
        <v/>
      </c>
      <c r="BG457" s="34"/>
      <c r="BH457" s="32" t="str">
        <f t="shared" si="246"/>
        <v/>
      </c>
      <c r="BI457" s="34"/>
      <c r="BJ457" s="36" t="str">
        <f t="shared" si="247"/>
        <v/>
      </c>
      <c r="BK457" s="36" t="str">
        <f t="shared" si="248"/>
        <v/>
      </c>
      <c r="BL457" s="36" t="str">
        <f t="shared" si="249"/>
        <v/>
      </c>
      <c r="BM457" s="55"/>
      <c r="BN457" s="36" t="str">
        <f t="shared" si="250"/>
        <v/>
      </c>
      <c r="BO457" s="36" t="str">
        <f t="shared" si="251"/>
        <v/>
      </c>
      <c r="BP457" s="31"/>
      <c r="BQ457" s="38"/>
      <c r="BS457" s="120" t="e">
        <f t="shared" ca="1" si="222"/>
        <v>#REF!</v>
      </c>
      <c r="BT457" s="120" t="e">
        <f t="shared" ca="1" si="223"/>
        <v>#VALUE!</v>
      </c>
    </row>
    <row r="458" spans="1:72" s="10" customFormat="1" ht="25" customHeight="1" x14ac:dyDescent="0.2">
      <c r="A458" s="52" t="str">
        <f>IFERROR(IF(#REF!&lt;&gt;"",A457+1,""),"")</f>
        <v/>
      </c>
      <c r="B458" s="157" t="e">
        <f>CONCATENATE(#REF!,"-",#REF!,"--",F458,"---",#REF!)</f>
        <v>#REF!</v>
      </c>
      <c r="C458" s="157" t="e">
        <f t="shared" ca="1" si="221"/>
        <v>#VALUE!</v>
      </c>
      <c r="D458" s="29"/>
      <c r="E458" s="155" t="e">
        <f t="shared" si="224"/>
        <v>#VALUE!</v>
      </c>
      <c r="F458" s="155" t="e">
        <f t="shared" si="225"/>
        <v>#VALUE!</v>
      </c>
      <c r="G458" s="126"/>
      <c r="H458" s="151" t="e">
        <f ca="1">VLOOKUP(G458,CatProd!B:G,6,FALSE)</f>
        <v>#N/A</v>
      </c>
      <c r="I458" s="127"/>
      <c r="J458" s="175" t="e">
        <f ca="1">VLOOKUP(CONCATENATE(H458,"-",I458),CatProdSpec!H:I,2,FALSE)</f>
        <v>#N/A</v>
      </c>
      <c r="K458" s="51" t="str">
        <f ca="1">IFERROR(IF(OR(D458="",VLOOKUP(D458,CatCostInp!$E$2:$K$88,7,FALSE)=0),"",VLOOKUP(D458,CatCostInp!$E$2:$K$88,7,FALSE)),"")</f>
        <v/>
      </c>
      <c r="L458" s="30"/>
      <c r="M458" s="1" t="str">
        <f ca="1">IF(L458=Setup!$C$10,"Grant",IF(Pharmaceuticals!L458=Setup!$C$11,"Local",IF(Pharmaceuticals!L458=Setup!$C$12,"Other","")))</f>
        <v/>
      </c>
      <c r="N458" s="34"/>
      <c r="O458" s="148"/>
      <c r="P458" s="34"/>
      <c r="Q458" s="36" t="str">
        <f t="shared" si="226"/>
        <v/>
      </c>
      <c r="R458" s="34"/>
      <c r="S458" s="32" t="str">
        <f t="shared" si="227"/>
        <v/>
      </c>
      <c r="T458" s="34"/>
      <c r="U458" s="32" t="str">
        <f t="shared" si="228"/>
        <v/>
      </c>
      <c r="V458" s="34"/>
      <c r="W458" s="36" t="str">
        <f t="shared" si="229"/>
        <v/>
      </c>
      <c r="X458" s="36" t="str">
        <f t="shared" si="230"/>
        <v/>
      </c>
      <c r="Y458" s="36" t="str">
        <f t="shared" si="231"/>
        <v/>
      </c>
      <c r="Z458" s="55"/>
      <c r="AA458" s="37"/>
      <c r="AB458" s="148"/>
      <c r="AC458" s="34"/>
      <c r="AD458" s="32" t="str">
        <f t="shared" si="232"/>
        <v/>
      </c>
      <c r="AE458" s="34"/>
      <c r="AF458" s="32" t="str">
        <f t="shared" si="233"/>
        <v/>
      </c>
      <c r="AG458" s="34"/>
      <c r="AH458" s="32" t="str">
        <f t="shared" si="234"/>
        <v/>
      </c>
      <c r="AI458" s="34"/>
      <c r="AJ458" s="36" t="str">
        <f t="shared" si="235"/>
        <v/>
      </c>
      <c r="AK458" s="36" t="str">
        <f t="shared" si="236"/>
        <v/>
      </c>
      <c r="AL458" s="36" t="str">
        <f t="shared" si="237"/>
        <v/>
      </c>
      <c r="AM458" s="55"/>
      <c r="AN458" s="34"/>
      <c r="AO458" s="148"/>
      <c r="AP458" s="34"/>
      <c r="AQ458" s="32" t="str">
        <f t="shared" si="238"/>
        <v/>
      </c>
      <c r="AR458" s="34"/>
      <c r="AS458" s="32" t="str">
        <f t="shared" si="239"/>
        <v/>
      </c>
      <c r="AT458" s="34"/>
      <c r="AU458" s="32" t="str">
        <f t="shared" si="240"/>
        <v/>
      </c>
      <c r="AV458" s="34"/>
      <c r="AW458" s="36" t="str">
        <f t="shared" si="241"/>
        <v/>
      </c>
      <c r="AX458" s="36" t="str">
        <f t="shared" si="242"/>
        <v/>
      </c>
      <c r="AY458" s="36" t="str">
        <f t="shared" si="243"/>
        <v/>
      </c>
      <c r="AZ458" s="55"/>
      <c r="BA458" s="34"/>
      <c r="BB458" s="148"/>
      <c r="BC458" s="34"/>
      <c r="BD458" s="32" t="str">
        <f t="shared" si="244"/>
        <v/>
      </c>
      <c r="BE458" s="34"/>
      <c r="BF458" s="32" t="str">
        <f t="shared" si="245"/>
        <v/>
      </c>
      <c r="BG458" s="34"/>
      <c r="BH458" s="32" t="str">
        <f t="shared" si="246"/>
        <v/>
      </c>
      <c r="BI458" s="34"/>
      <c r="BJ458" s="36" t="str">
        <f t="shared" si="247"/>
        <v/>
      </c>
      <c r="BK458" s="36" t="str">
        <f t="shared" si="248"/>
        <v/>
      </c>
      <c r="BL458" s="36" t="str">
        <f t="shared" si="249"/>
        <v/>
      </c>
      <c r="BM458" s="55"/>
      <c r="BN458" s="36" t="str">
        <f t="shared" si="250"/>
        <v/>
      </c>
      <c r="BO458" s="36" t="str">
        <f t="shared" si="251"/>
        <v/>
      </c>
      <c r="BP458" s="31"/>
      <c r="BQ458" s="38"/>
      <c r="BS458" s="120" t="e">
        <f t="shared" ca="1" si="222"/>
        <v>#REF!</v>
      </c>
      <c r="BT458" s="120" t="e">
        <f t="shared" ca="1" si="223"/>
        <v>#VALUE!</v>
      </c>
    </row>
    <row r="459" spans="1:72" s="10" customFormat="1" ht="25" customHeight="1" x14ac:dyDescent="0.2">
      <c r="A459" s="52" t="str">
        <f>IFERROR(IF(#REF!&lt;&gt;"",A458+1,""),"")</f>
        <v/>
      </c>
      <c r="B459" s="157" t="e">
        <f>CONCATENATE(#REF!,"-",#REF!,"--",F459,"---",#REF!)</f>
        <v>#REF!</v>
      </c>
      <c r="C459" s="157" t="e">
        <f t="shared" ca="1" si="221"/>
        <v>#VALUE!</v>
      </c>
      <c r="D459" s="29"/>
      <c r="E459" s="155" t="e">
        <f t="shared" si="224"/>
        <v>#VALUE!</v>
      </c>
      <c r="F459" s="155" t="e">
        <f t="shared" si="225"/>
        <v>#VALUE!</v>
      </c>
      <c r="G459" s="126"/>
      <c r="H459" s="151" t="e">
        <f ca="1">VLOOKUP(G459,CatProd!B:G,6,FALSE)</f>
        <v>#N/A</v>
      </c>
      <c r="I459" s="127"/>
      <c r="J459" s="175" t="e">
        <f ca="1">VLOOKUP(CONCATENATE(H459,"-",I459),CatProdSpec!H:I,2,FALSE)</f>
        <v>#N/A</v>
      </c>
      <c r="K459" s="51" t="str">
        <f ca="1">IFERROR(IF(OR(D459="",VLOOKUP(D459,CatCostInp!$E$2:$K$88,7,FALSE)=0),"",VLOOKUP(D459,CatCostInp!$E$2:$K$88,7,FALSE)),"")</f>
        <v/>
      </c>
      <c r="L459" s="30"/>
      <c r="M459" s="1" t="str">
        <f ca="1">IF(L459=Setup!$C$10,"Grant",IF(Pharmaceuticals!L459=Setup!$C$11,"Local",IF(Pharmaceuticals!L459=Setup!$C$12,"Other","")))</f>
        <v/>
      </c>
      <c r="N459" s="34"/>
      <c r="O459" s="148"/>
      <c r="P459" s="34"/>
      <c r="Q459" s="36" t="str">
        <f t="shared" si="226"/>
        <v/>
      </c>
      <c r="R459" s="34"/>
      <c r="S459" s="32" t="str">
        <f t="shared" si="227"/>
        <v/>
      </c>
      <c r="T459" s="34"/>
      <c r="U459" s="32" t="str">
        <f t="shared" si="228"/>
        <v/>
      </c>
      <c r="V459" s="34"/>
      <c r="W459" s="36" t="str">
        <f t="shared" si="229"/>
        <v/>
      </c>
      <c r="X459" s="36" t="str">
        <f t="shared" si="230"/>
        <v/>
      </c>
      <c r="Y459" s="36" t="str">
        <f t="shared" si="231"/>
        <v/>
      </c>
      <c r="Z459" s="55"/>
      <c r="AA459" s="37"/>
      <c r="AB459" s="148"/>
      <c r="AC459" s="34"/>
      <c r="AD459" s="32" t="str">
        <f t="shared" si="232"/>
        <v/>
      </c>
      <c r="AE459" s="34"/>
      <c r="AF459" s="32" t="str">
        <f t="shared" si="233"/>
        <v/>
      </c>
      <c r="AG459" s="34"/>
      <c r="AH459" s="32" t="str">
        <f t="shared" si="234"/>
        <v/>
      </c>
      <c r="AI459" s="34"/>
      <c r="AJ459" s="36" t="str">
        <f t="shared" si="235"/>
        <v/>
      </c>
      <c r="AK459" s="36" t="str">
        <f t="shared" si="236"/>
        <v/>
      </c>
      <c r="AL459" s="36" t="str">
        <f t="shared" si="237"/>
        <v/>
      </c>
      <c r="AM459" s="55"/>
      <c r="AN459" s="34"/>
      <c r="AO459" s="148"/>
      <c r="AP459" s="34"/>
      <c r="AQ459" s="32" t="str">
        <f t="shared" si="238"/>
        <v/>
      </c>
      <c r="AR459" s="34"/>
      <c r="AS459" s="32" t="str">
        <f t="shared" si="239"/>
        <v/>
      </c>
      <c r="AT459" s="34"/>
      <c r="AU459" s="32" t="str">
        <f t="shared" si="240"/>
        <v/>
      </c>
      <c r="AV459" s="34"/>
      <c r="AW459" s="36" t="str">
        <f t="shared" si="241"/>
        <v/>
      </c>
      <c r="AX459" s="36" t="str">
        <f t="shared" si="242"/>
        <v/>
      </c>
      <c r="AY459" s="36" t="str">
        <f t="shared" si="243"/>
        <v/>
      </c>
      <c r="AZ459" s="55"/>
      <c r="BA459" s="34"/>
      <c r="BB459" s="148"/>
      <c r="BC459" s="34"/>
      <c r="BD459" s="32" t="str">
        <f t="shared" si="244"/>
        <v/>
      </c>
      <c r="BE459" s="34"/>
      <c r="BF459" s="32" t="str">
        <f t="shared" si="245"/>
        <v/>
      </c>
      <c r="BG459" s="34"/>
      <c r="BH459" s="32" t="str">
        <f t="shared" si="246"/>
        <v/>
      </c>
      <c r="BI459" s="34"/>
      <c r="BJ459" s="36" t="str">
        <f t="shared" si="247"/>
        <v/>
      </c>
      <c r="BK459" s="36" t="str">
        <f t="shared" si="248"/>
        <v/>
      </c>
      <c r="BL459" s="36" t="str">
        <f t="shared" si="249"/>
        <v/>
      </c>
      <c r="BM459" s="55"/>
      <c r="BN459" s="36" t="str">
        <f t="shared" si="250"/>
        <v/>
      </c>
      <c r="BO459" s="36" t="str">
        <f t="shared" si="251"/>
        <v/>
      </c>
      <c r="BP459" s="31"/>
      <c r="BQ459" s="38"/>
      <c r="BS459" s="120" t="e">
        <f t="shared" ca="1" si="222"/>
        <v>#REF!</v>
      </c>
      <c r="BT459" s="120" t="e">
        <f t="shared" ca="1" si="223"/>
        <v>#VALUE!</v>
      </c>
    </row>
    <row r="460" spans="1:72" s="10" customFormat="1" ht="25" customHeight="1" x14ac:dyDescent="0.2">
      <c r="A460" s="52" t="str">
        <f>IFERROR(IF(#REF!&lt;&gt;"",A459+1,""),"")</f>
        <v/>
      </c>
      <c r="B460" s="157" t="e">
        <f>CONCATENATE(#REF!,"-",#REF!,"--",F460,"---",#REF!)</f>
        <v>#REF!</v>
      </c>
      <c r="C460" s="157" t="e">
        <f t="shared" ca="1" si="221"/>
        <v>#VALUE!</v>
      </c>
      <c r="D460" s="29"/>
      <c r="E460" s="155" t="e">
        <f t="shared" si="224"/>
        <v>#VALUE!</v>
      </c>
      <c r="F460" s="155" t="e">
        <f t="shared" si="225"/>
        <v>#VALUE!</v>
      </c>
      <c r="G460" s="126"/>
      <c r="H460" s="151" t="e">
        <f ca="1">VLOOKUP(G460,CatProd!B:G,6,FALSE)</f>
        <v>#N/A</v>
      </c>
      <c r="I460" s="127"/>
      <c r="J460" s="175" t="e">
        <f ca="1">VLOOKUP(CONCATENATE(H460,"-",I460),CatProdSpec!H:I,2,FALSE)</f>
        <v>#N/A</v>
      </c>
      <c r="K460" s="51" t="str">
        <f ca="1">IFERROR(IF(OR(D460="",VLOOKUP(D460,CatCostInp!$E$2:$K$88,7,FALSE)=0),"",VLOOKUP(D460,CatCostInp!$E$2:$K$88,7,FALSE)),"")</f>
        <v/>
      </c>
      <c r="L460" s="30"/>
      <c r="M460" s="1" t="str">
        <f ca="1">IF(L460=Setup!$C$10,"Grant",IF(Pharmaceuticals!L460=Setup!$C$11,"Local",IF(Pharmaceuticals!L460=Setup!$C$12,"Other","")))</f>
        <v/>
      </c>
      <c r="N460" s="34"/>
      <c r="O460" s="148"/>
      <c r="P460" s="34"/>
      <c r="Q460" s="36" t="str">
        <f t="shared" si="226"/>
        <v/>
      </c>
      <c r="R460" s="34"/>
      <c r="S460" s="32" t="str">
        <f t="shared" si="227"/>
        <v/>
      </c>
      <c r="T460" s="34"/>
      <c r="U460" s="32" t="str">
        <f t="shared" si="228"/>
        <v/>
      </c>
      <c r="V460" s="34"/>
      <c r="W460" s="36" t="str">
        <f t="shared" si="229"/>
        <v/>
      </c>
      <c r="X460" s="36" t="str">
        <f t="shared" si="230"/>
        <v/>
      </c>
      <c r="Y460" s="36" t="str">
        <f t="shared" si="231"/>
        <v/>
      </c>
      <c r="Z460" s="55"/>
      <c r="AA460" s="37"/>
      <c r="AB460" s="148"/>
      <c r="AC460" s="34"/>
      <c r="AD460" s="32" t="str">
        <f t="shared" si="232"/>
        <v/>
      </c>
      <c r="AE460" s="34"/>
      <c r="AF460" s="32" t="str">
        <f t="shared" si="233"/>
        <v/>
      </c>
      <c r="AG460" s="34"/>
      <c r="AH460" s="32" t="str">
        <f t="shared" si="234"/>
        <v/>
      </c>
      <c r="AI460" s="34"/>
      <c r="AJ460" s="36" t="str">
        <f t="shared" si="235"/>
        <v/>
      </c>
      <c r="AK460" s="36" t="str">
        <f t="shared" si="236"/>
        <v/>
      </c>
      <c r="AL460" s="36" t="str">
        <f t="shared" si="237"/>
        <v/>
      </c>
      <c r="AM460" s="55"/>
      <c r="AN460" s="34"/>
      <c r="AO460" s="148"/>
      <c r="AP460" s="34"/>
      <c r="AQ460" s="32" t="str">
        <f t="shared" si="238"/>
        <v/>
      </c>
      <c r="AR460" s="34"/>
      <c r="AS460" s="32" t="str">
        <f t="shared" si="239"/>
        <v/>
      </c>
      <c r="AT460" s="34"/>
      <c r="AU460" s="32" t="str">
        <f t="shared" si="240"/>
        <v/>
      </c>
      <c r="AV460" s="34"/>
      <c r="AW460" s="36" t="str">
        <f t="shared" si="241"/>
        <v/>
      </c>
      <c r="AX460" s="36" t="str">
        <f t="shared" si="242"/>
        <v/>
      </c>
      <c r="AY460" s="36" t="str">
        <f t="shared" si="243"/>
        <v/>
      </c>
      <c r="AZ460" s="55"/>
      <c r="BA460" s="34"/>
      <c r="BB460" s="148"/>
      <c r="BC460" s="34"/>
      <c r="BD460" s="32" t="str">
        <f t="shared" si="244"/>
        <v/>
      </c>
      <c r="BE460" s="34"/>
      <c r="BF460" s="32" t="str">
        <f t="shared" si="245"/>
        <v/>
      </c>
      <c r="BG460" s="34"/>
      <c r="BH460" s="32" t="str">
        <f t="shared" si="246"/>
        <v/>
      </c>
      <c r="BI460" s="34"/>
      <c r="BJ460" s="36" t="str">
        <f t="shared" si="247"/>
        <v/>
      </c>
      <c r="BK460" s="36" t="str">
        <f t="shared" si="248"/>
        <v/>
      </c>
      <c r="BL460" s="36" t="str">
        <f t="shared" si="249"/>
        <v/>
      </c>
      <c r="BM460" s="55"/>
      <c r="BN460" s="36" t="str">
        <f t="shared" si="250"/>
        <v/>
      </c>
      <c r="BO460" s="36" t="str">
        <f t="shared" si="251"/>
        <v/>
      </c>
      <c r="BP460" s="31"/>
      <c r="BQ460" s="38"/>
      <c r="BS460" s="120" t="e">
        <f t="shared" ca="1" si="222"/>
        <v>#REF!</v>
      </c>
      <c r="BT460" s="120" t="e">
        <f t="shared" ca="1" si="223"/>
        <v>#VALUE!</v>
      </c>
    </row>
    <row r="461" spans="1:72" s="10" customFormat="1" ht="25" customHeight="1" x14ac:dyDescent="0.2">
      <c r="A461" s="52" t="str">
        <f>IFERROR(IF(#REF!&lt;&gt;"",A460+1,""),"")</f>
        <v/>
      </c>
      <c r="B461" s="157" t="e">
        <f>CONCATENATE(#REF!,"-",#REF!,"--",F461,"---",#REF!)</f>
        <v>#REF!</v>
      </c>
      <c r="C461" s="157" t="e">
        <f t="shared" ca="1" si="221"/>
        <v>#VALUE!</v>
      </c>
      <c r="D461" s="29"/>
      <c r="E461" s="155" t="e">
        <f t="shared" si="224"/>
        <v>#VALUE!</v>
      </c>
      <c r="F461" s="155" t="e">
        <f t="shared" si="225"/>
        <v>#VALUE!</v>
      </c>
      <c r="G461" s="126"/>
      <c r="H461" s="151" t="e">
        <f ca="1">VLOOKUP(G461,CatProd!B:G,6,FALSE)</f>
        <v>#N/A</v>
      </c>
      <c r="I461" s="127"/>
      <c r="J461" s="175" t="e">
        <f ca="1">VLOOKUP(CONCATENATE(H461,"-",I461),CatProdSpec!H:I,2,FALSE)</f>
        <v>#N/A</v>
      </c>
      <c r="K461" s="51" t="str">
        <f ca="1">IFERROR(IF(OR(D461="",VLOOKUP(D461,CatCostInp!$E$2:$K$88,7,FALSE)=0),"",VLOOKUP(D461,CatCostInp!$E$2:$K$88,7,FALSE)),"")</f>
        <v/>
      </c>
      <c r="L461" s="30"/>
      <c r="M461" s="1" t="str">
        <f ca="1">IF(L461=Setup!$C$10,"Grant",IF(Pharmaceuticals!L461=Setup!$C$11,"Local",IF(Pharmaceuticals!L461=Setup!$C$12,"Other","")))</f>
        <v/>
      </c>
      <c r="N461" s="34"/>
      <c r="O461" s="148"/>
      <c r="P461" s="34"/>
      <c r="Q461" s="36" t="str">
        <f t="shared" si="226"/>
        <v/>
      </c>
      <c r="R461" s="34"/>
      <c r="S461" s="32" t="str">
        <f t="shared" si="227"/>
        <v/>
      </c>
      <c r="T461" s="34"/>
      <c r="U461" s="32" t="str">
        <f t="shared" si="228"/>
        <v/>
      </c>
      <c r="V461" s="34"/>
      <c r="W461" s="36" t="str">
        <f t="shared" si="229"/>
        <v/>
      </c>
      <c r="X461" s="36" t="str">
        <f t="shared" si="230"/>
        <v/>
      </c>
      <c r="Y461" s="36" t="str">
        <f t="shared" si="231"/>
        <v/>
      </c>
      <c r="Z461" s="55"/>
      <c r="AA461" s="37"/>
      <c r="AB461" s="148"/>
      <c r="AC461" s="34"/>
      <c r="AD461" s="32" t="str">
        <f t="shared" si="232"/>
        <v/>
      </c>
      <c r="AE461" s="34"/>
      <c r="AF461" s="32" t="str">
        <f t="shared" si="233"/>
        <v/>
      </c>
      <c r="AG461" s="34"/>
      <c r="AH461" s="32" t="str">
        <f t="shared" si="234"/>
        <v/>
      </c>
      <c r="AI461" s="34"/>
      <c r="AJ461" s="36" t="str">
        <f t="shared" si="235"/>
        <v/>
      </c>
      <c r="AK461" s="36" t="str">
        <f t="shared" si="236"/>
        <v/>
      </c>
      <c r="AL461" s="36" t="str">
        <f t="shared" si="237"/>
        <v/>
      </c>
      <c r="AM461" s="55"/>
      <c r="AN461" s="34"/>
      <c r="AO461" s="148"/>
      <c r="AP461" s="34"/>
      <c r="AQ461" s="32" t="str">
        <f t="shared" si="238"/>
        <v/>
      </c>
      <c r="AR461" s="34"/>
      <c r="AS461" s="32" t="str">
        <f t="shared" si="239"/>
        <v/>
      </c>
      <c r="AT461" s="34"/>
      <c r="AU461" s="32" t="str">
        <f t="shared" si="240"/>
        <v/>
      </c>
      <c r="AV461" s="34"/>
      <c r="AW461" s="36" t="str">
        <f t="shared" si="241"/>
        <v/>
      </c>
      <c r="AX461" s="36" t="str">
        <f t="shared" si="242"/>
        <v/>
      </c>
      <c r="AY461" s="36" t="str">
        <f t="shared" si="243"/>
        <v/>
      </c>
      <c r="AZ461" s="55"/>
      <c r="BA461" s="34"/>
      <c r="BB461" s="148"/>
      <c r="BC461" s="34"/>
      <c r="BD461" s="32" t="str">
        <f t="shared" si="244"/>
        <v/>
      </c>
      <c r="BE461" s="34"/>
      <c r="BF461" s="32" t="str">
        <f t="shared" si="245"/>
        <v/>
      </c>
      <c r="BG461" s="34"/>
      <c r="BH461" s="32" t="str">
        <f t="shared" si="246"/>
        <v/>
      </c>
      <c r="BI461" s="34"/>
      <c r="BJ461" s="36" t="str">
        <f t="shared" si="247"/>
        <v/>
      </c>
      <c r="BK461" s="36" t="str">
        <f t="shared" si="248"/>
        <v/>
      </c>
      <c r="BL461" s="36" t="str">
        <f t="shared" si="249"/>
        <v/>
      </c>
      <c r="BM461" s="55"/>
      <c r="BN461" s="36" t="str">
        <f t="shared" si="250"/>
        <v/>
      </c>
      <c r="BO461" s="36" t="str">
        <f t="shared" si="251"/>
        <v/>
      </c>
      <c r="BP461" s="31"/>
      <c r="BQ461" s="38"/>
      <c r="BS461" s="120" t="e">
        <f t="shared" ca="1" si="222"/>
        <v>#REF!</v>
      </c>
      <c r="BT461" s="120" t="e">
        <f t="shared" ca="1" si="223"/>
        <v>#VALUE!</v>
      </c>
    </row>
    <row r="462" spans="1:72" s="10" customFormat="1" ht="25" customHeight="1" x14ac:dyDescent="0.2">
      <c r="A462" s="52" t="str">
        <f>IFERROR(IF(#REF!&lt;&gt;"",A461+1,""),"")</f>
        <v/>
      </c>
      <c r="B462" s="157" t="e">
        <f>CONCATENATE(#REF!,"-",#REF!,"--",F462,"---",#REF!)</f>
        <v>#REF!</v>
      </c>
      <c r="C462" s="157" t="e">
        <f t="shared" ca="1" si="221"/>
        <v>#VALUE!</v>
      </c>
      <c r="D462" s="29"/>
      <c r="E462" s="155" t="e">
        <f t="shared" si="224"/>
        <v>#VALUE!</v>
      </c>
      <c r="F462" s="155" t="e">
        <f t="shared" si="225"/>
        <v>#VALUE!</v>
      </c>
      <c r="G462" s="126"/>
      <c r="H462" s="151" t="e">
        <f ca="1">VLOOKUP(G462,CatProd!B:G,6,FALSE)</f>
        <v>#N/A</v>
      </c>
      <c r="I462" s="127"/>
      <c r="J462" s="175" t="e">
        <f ca="1">VLOOKUP(CONCATENATE(H462,"-",I462),CatProdSpec!H:I,2,FALSE)</f>
        <v>#N/A</v>
      </c>
      <c r="K462" s="51" t="str">
        <f ca="1">IFERROR(IF(OR(D462="",VLOOKUP(D462,CatCostInp!$E$2:$K$88,7,FALSE)=0),"",VLOOKUP(D462,CatCostInp!$E$2:$K$88,7,FALSE)),"")</f>
        <v/>
      </c>
      <c r="L462" s="30"/>
      <c r="M462" s="1" t="str">
        <f ca="1">IF(L462=Setup!$C$10,"Grant",IF(Pharmaceuticals!L462=Setup!$C$11,"Local",IF(Pharmaceuticals!L462=Setup!$C$12,"Other","")))</f>
        <v/>
      </c>
      <c r="N462" s="34"/>
      <c r="O462" s="148"/>
      <c r="P462" s="34"/>
      <c r="Q462" s="36" t="str">
        <f t="shared" si="226"/>
        <v/>
      </c>
      <c r="R462" s="34"/>
      <c r="S462" s="32" t="str">
        <f t="shared" si="227"/>
        <v/>
      </c>
      <c r="T462" s="34"/>
      <c r="U462" s="32" t="str">
        <f t="shared" si="228"/>
        <v/>
      </c>
      <c r="V462" s="34"/>
      <c r="W462" s="36" t="str">
        <f t="shared" si="229"/>
        <v/>
      </c>
      <c r="X462" s="36" t="str">
        <f t="shared" si="230"/>
        <v/>
      </c>
      <c r="Y462" s="36" t="str">
        <f t="shared" si="231"/>
        <v/>
      </c>
      <c r="Z462" s="55"/>
      <c r="AA462" s="37"/>
      <c r="AB462" s="148"/>
      <c r="AC462" s="34"/>
      <c r="AD462" s="32" t="str">
        <f t="shared" si="232"/>
        <v/>
      </c>
      <c r="AE462" s="34"/>
      <c r="AF462" s="32" t="str">
        <f t="shared" si="233"/>
        <v/>
      </c>
      <c r="AG462" s="34"/>
      <c r="AH462" s="32" t="str">
        <f t="shared" si="234"/>
        <v/>
      </c>
      <c r="AI462" s="34"/>
      <c r="AJ462" s="36" t="str">
        <f t="shared" si="235"/>
        <v/>
      </c>
      <c r="AK462" s="36" t="str">
        <f t="shared" si="236"/>
        <v/>
      </c>
      <c r="AL462" s="36" t="str">
        <f t="shared" si="237"/>
        <v/>
      </c>
      <c r="AM462" s="55"/>
      <c r="AN462" s="34"/>
      <c r="AO462" s="148"/>
      <c r="AP462" s="34"/>
      <c r="AQ462" s="32" t="str">
        <f t="shared" si="238"/>
        <v/>
      </c>
      <c r="AR462" s="34"/>
      <c r="AS462" s="32" t="str">
        <f t="shared" si="239"/>
        <v/>
      </c>
      <c r="AT462" s="34"/>
      <c r="AU462" s="32" t="str">
        <f t="shared" si="240"/>
        <v/>
      </c>
      <c r="AV462" s="34"/>
      <c r="AW462" s="36" t="str">
        <f t="shared" si="241"/>
        <v/>
      </c>
      <c r="AX462" s="36" t="str">
        <f t="shared" si="242"/>
        <v/>
      </c>
      <c r="AY462" s="36" t="str">
        <f t="shared" si="243"/>
        <v/>
      </c>
      <c r="AZ462" s="55"/>
      <c r="BA462" s="34"/>
      <c r="BB462" s="148"/>
      <c r="BC462" s="34"/>
      <c r="BD462" s="32" t="str">
        <f t="shared" si="244"/>
        <v/>
      </c>
      <c r="BE462" s="34"/>
      <c r="BF462" s="32" t="str">
        <f t="shared" si="245"/>
        <v/>
      </c>
      <c r="BG462" s="34"/>
      <c r="BH462" s="32" t="str">
        <f t="shared" si="246"/>
        <v/>
      </c>
      <c r="BI462" s="34"/>
      <c r="BJ462" s="36" t="str">
        <f t="shared" si="247"/>
        <v/>
      </c>
      <c r="BK462" s="36" t="str">
        <f t="shared" si="248"/>
        <v/>
      </c>
      <c r="BL462" s="36" t="str">
        <f t="shared" si="249"/>
        <v/>
      </c>
      <c r="BM462" s="55"/>
      <c r="BN462" s="36" t="str">
        <f t="shared" si="250"/>
        <v/>
      </c>
      <c r="BO462" s="36" t="str">
        <f t="shared" si="251"/>
        <v/>
      </c>
      <c r="BP462" s="31"/>
      <c r="BQ462" s="38"/>
      <c r="BS462" s="120" t="e">
        <f t="shared" ca="1" si="222"/>
        <v>#REF!</v>
      </c>
      <c r="BT462" s="120" t="e">
        <f t="shared" ca="1" si="223"/>
        <v>#VALUE!</v>
      </c>
    </row>
    <row r="463" spans="1:72" s="10" customFormat="1" ht="25" customHeight="1" x14ac:dyDescent="0.2">
      <c r="A463" s="52" t="str">
        <f>IFERROR(IF(#REF!&lt;&gt;"",A462+1,""),"")</f>
        <v/>
      </c>
      <c r="B463" s="157" t="e">
        <f>CONCATENATE(#REF!,"-",#REF!,"--",F463,"---",#REF!)</f>
        <v>#REF!</v>
      </c>
      <c r="C463" s="157" t="e">
        <f t="shared" ca="1" si="221"/>
        <v>#VALUE!</v>
      </c>
      <c r="D463" s="29"/>
      <c r="E463" s="155" t="e">
        <f t="shared" si="224"/>
        <v>#VALUE!</v>
      </c>
      <c r="F463" s="155" t="e">
        <f t="shared" si="225"/>
        <v>#VALUE!</v>
      </c>
      <c r="G463" s="126"/>
      <c r="H463" s="151" t="e">
        <f ca="1">VLOOKUP(G463,CatProd!B:G,6,FALSE)</f>
        <v>#N/A</v>
      </c>
      <c r="I463" s="127"/>
      <c r="J463" s="175" t="e">
        <f ca="1">VLOOKUP(CONCATENATE(H463,"-",I463),CatProdSpec!H:I,2,FALSE)</f>
        <v>#N/A</v>
      </c>
      <c r="K463" s="51" t="str">
        <f ca="1">IFERROR(IF(OR(D463="",VLOOKUP(D463,CatCostInp!$E$2:$K$88,7,FALSE)=0),"",VLOOKUP(D463,CatCostInp!$E$2:$K$88,7,FALSE)),"")</f>
        <v/>
      </c>
      <c r="L463" s="30"/>
      <c r="M463" s="1" t="str">
        <f ca="1">IF(L463=Setup!$C$10,"Grant",IF(Pharmaceuticals!L463=Setup!$C$11,"Local",IF(Pharmaceuticals!L463=Setup!$C$12,"Other","")))</f>
        <v/>
      </c>
      <c r="N463" s="34"/>
      <c r="O463" s="148"/>
      <c r="P463" s="34"/>
      <c r="Q463" s="36" t="str">
        <f t="shared" si="226"/>
        <v/>
      </c>
      <c r="R463" s="34"/>
      <c r="S463" s="32" t="str">
        <f t="shared" si="227"/>
        <v/>
      </c>
      <c r="T463" s="34"/>
      <c r="U463" s="32" t="str">
        <f t="shared" si="228"/>
        <v/>
      </c>
      <c r="V463" s="34"/>
      <c r="W463" s="36" t="str">
        <f t="shared" si="229"/>
        <v/>
      </c>
      <c r="X463" s="36" t="str">
        <f t="shared" si="230"/>
        <v/>
      </c>
      <c r="Y463" s="36" t="str">
        <f t="shared" si="231"/>
        <v/>
      </c>
      <c r="Z463" s="55"/>
      <c r="AA463" s="37"/>
      <c r="AB463" s="148"/>
      <c r="AC463" s="34"/>
      <c r="AD463" s="32" t="str">
        <f t="shared" si="232"/>
        <v/>
      </c>
      <c r="AE463" s="34"/>
      <c r="AF463" s="32" t="str">
        <f t="shared" si="233"/>
        <v/>
      </c>
      <c r="AG463" s="34"/>
      <c r="AH463" s="32" t="str">
        <f t="shared" si="234"/>
        <v/>
      </c>
      <c r="AI463" s="34"/>
      <c r="AJ463" s="36" t="str">
        <f t="shared" si="235"/>
        <v/>
      </c>
      <c r="AK463" s="36" t="str">
        <f t="shared" si="236"/>
        <v/>
      </c>
      <c r="AL463" s="36" t="str">
        <f t="shared" si="237"/>
        <v/>
      </c>
      <c r="AM463" s="55"/>
      <c r="AN463" s="34"/>
      <c r="AO463" s="148"/>
      <c r="AP463" s="34"/>
      <c r="AQ463" s="32" t="str">
        <f t="shared" si="238"/>
        <v/>
      </c>
      <c r="AR463" s="34"/>
      <c r="AS463" s="32" t="str">
        <f t="shared" si="239"/>
        <v/>
      </c>
      <c r="AT463" s="34"/>
      <c r="AU463" s="32" t="str">
        <f t="shared" si="240"/>
        <v/>
      </c>
      <c r="AV463" s="34"/>
      <c r="AW463" s="36" t="str">
        <f t="shared" si="241"/>
        <v/>
      </c>
      <c r="AX463" s="36" t="str">
        <f t="shared" si="242"/>
        <v/>
      </c>
      <c r="AY463" s="36" t="str">
        <f t="shared" si="243"/>
        <v/>
      </c>
      <c r="AZ463" s="55"/>
      <c r="BA463" s="34"/>
      <c r="BB463" s="148"/>
      <c r="BC463" s="34"/>
      <c r="BD463" s="32" t="str">
        <f t="shared" si="244"/>
        <v/>
      </c>
      <c r="BE463" s="34"/>
      <c r="BF463" s="32" t="str">
        <f t="shared" si="245"/>
        <v/>
      </c>
      <c r="BG463" s="34"/>
      <c r="BH463" s="32" t="str">
        <f t="shared" si="246"/>
        <v/>
      </c>
      <c r="BI463" s="34"/>
      <c r="BJ463" s="36" t="str">
        <f t="shared" si="247"/>
        <v/>
      </c>
      <c r="BK463" s="36" t="str">
        <f t="shared" si="248"/>
        <v/>
      </c>
      <c r="BL463" s="36" t="str">
        <f t="shared" si="249"/>
        <v/>
      </c>
      <c r="BM463" s="55"/>
      <c r="BN463" s="36" t="str">
        <f t="shared" si="250"/>
        <v/>
      </c>
      <c r="BO463" s="36" t="str">
        <f t="shared" si="251"/>
        <v/>
      </c>
      <c r="BP463" s="31"/>
      <c r="BQ463" s="38"/>
      <c r="BS463" s="120" t="e">
        <f t="shared" ca="1" si="222"/>
        <v>#REF!</v>
      </c>
      <c r="BT463" s="120" t="e">
        <f t="shared" ca="1" si="223"/>
        <v>#VALUE!</v>
      </c>
    </row>
    <row r="464" spans="1:72" s="10" customFormat="1" ht="25" customHeight="1" x14ac:dyDescent="0.2">
      <c r="A464" s="52" t="str">
        <f>IFERROR(IF(#REF!&lt;&gt;"",A463+1,""),"")</f>
        <v/>
      </c>
      <c r="B464" s="157" t="e">
        <f>CONCATENATE(#REF!,"-",#REF!,"--",F464,"---",#REF!)</f>
        <v>#REF!</v>
      </c>
      <c r="C464" s="157" t="e">
        <f t="shared" ca="1" si="221"/>
        <v>#VALUE!</v>
      </c>
      <c r="D464" s="29"/>
      <c r="E464" s="155" t="e">
        <f t="shared" si="224"/>
        <v>#VALUE!</v>
      </c>
      <c r="F464" s="155" t="e">
        <f t="shared" si="225"/>
        <v>#VALUE!</v>
      </c>
      <c r="G464" s="126"/>
      <c r="H464" s="151" t="e">
        <f ca="1">VLOOKUP(G464,CatProd!B:G,6,FALSE)</f>
        <v>#N/A</v>
      </c>
      <c r="I464" s="127"/>
      <c r="J464" s="175" t="e">
        <f ca="1">VLOOKUP(CONCATENATE(H464,"-",I464),CatProdSpec!H:I,2,FALSE)</f>
        <v>#N/A</v>
      </c>
      <c r="K464" s="51" t="str">
        <f ca="1">IFERROR(IF(OR(D464="",VLOOKUP(D464,CatCostInp!$E$2:$K$88,7,FALSE)=0),"",VLOOKUP(D464,CatCostInp!$E$2:$K$88,7,FALSE)),"")</f>
        <v/>
      </c>
      <c r="L464" s="30"/>
      <c r="M464" s="1" t="str">
        <f ca="1">IF(L464=Setup!$C$10,"Grant",IF(Pharmaceuticals!L464=Setup!$C$11,"Local",IF(Pharmaceuticals!L464=Setup!$C$12,"Other","")))</f>
        <v/>
      </c>
      <c r="N464" s="34"/>
      <c r="O464" s="148"/>
      <c r="P464" s="34"/>
      <c r="Q464" s="36" t="str">
        <f t="shared" si="226"/>
        <v/>
      </c>
      <c r="R464" s="34"/>
      <c r="S464" s="32" t="str">
        <f t="shared" si="227"/>
        <v/>
      </c>
      <c r="T464" s="34"/>
      <c r="U464" s="32" t="str">
        <f t="shared" si="228"/>
        <v/>
      </c>
      <c r="V464" s="34"/>
      <c r="W464" s="36" t="str">
        <f t="shared" si="229"/>
        <v/>
      </c>
      <c r="X464" s="36" t="str">
        <f t="shared" si="230"/>
        <v/>
      </c>
      <c r="Y464" s="36" t="str">
        <f t="shared" si="231"/>
        <v/>
      </c>
      <c r="Z464" s="55"/>
      <c r="AA464" s="37"/>
      <c r="AB464" s="148"/>
      <c r="AC464" s="34"/>
      <c r="AD464" s="32" t="str">
        <f t="shared" si="232"/>
        <v/>
      </c>
      <c r="AE464" s="34"/>
      <c r="AF464" s="32" t="str">
        <f t="shared" si="233"/>
        <v/>
      </c>
      <c r="AG464" s="34"/>
      <c r="AH464" s="32" t="str">
        <f t="shared" si="234"/>
        <v/>
      </c>
      <c r="AI464" s="34"/>
      <c r="AJ464" s="36" t="str">
        <f t="shared" si="235"/>
        <v/>
      </c>
      <c r="AK464" s="36" t="str">
        <f t="shared" si="236"/>
        <v/>
      </c>
      <c r="AL464" s="36" t="str">
        <f t="shared" si="237"/>
        <v/>
      </c>
      <c r="AM464" s="55"/>
      <c r="AN464" s="34"/>
      <c r="AO464" s="148"/>
      <c r="AP464" s="34"/>
      <c r="AQ464" s="32" t="str">
        <f t="shared" si="238"/>
        <v/>
      </c>
      <c r="AR464" s="34"/>
      <c r="AS464" s="32" t="str">
        <f t="shared" si="239"/>
        <v/>
      </c>
      <c r="AT464" s="34"/>
      <c r="AU464" s="32" t="str">
        <f t="shared" si="240"/>
        <v/>
      </c>
      <c r="AV464" s="34"/>
      <c r="AW464" s="36" t="str">
        <f t="shared" si="241"/>
        <v/>
      </c>
      <c r="AX464" s="36" t="str">
        <f t="shared" si="242"/>
        <v/>
      </c>
      <c r="AY464" s="36" t="str">
        <f t="shared" si="243"/>
        <v/>
      </c>
      <c r="AZ464" s="55"/>
      <c r="BA464" s="34"/>
      <c r="BB464" s="148"/>
      <c r="BC464" s="34"/>
      <c r="BD464" s="32" t="str">
        <f t="shared" si="244"/>
        <v/>
      </c>
      <c r="BE464" s="34"/>
      <c r="BF464" s="32" t="str">
        <f t="shared" si="245"/>
        <v/>
      </c>
      <c r="BG464" s="34"/>
      <c r="BH464" s="32" t="str">
        <f t="shared" si="246"/>
        <v/>
      </c>
      <c r="BI464" s="34"/>
      <c r="BJ464" s="36" t="str">
        <f t="shared" si="247"/>
        <v/>
      </c>
      <c r="BK464" s="36" t="str">
        <f t="shared" si="248"/>
        <v/>
      </c>
      <c r="BL464" s="36" t="str">
        <f t="shared" si="249"/>
        <v/>
      </c>
      <c r="BM464" s="55"/>
      <c r="BN464" s="36" t="str">
        <f t="shared" si="250"/>
        <v/>
      </c>
      <c r="BO464" s="36" t="str">
        <f t="shared" si="251"/>
        <v/>
      </c>
      <c r="BP464" s="31"/>
      <c r="BQ464" s="38"/>
      <c r="BS464" s="120" t="e">
        <f t="shared" ca="1" si="222"/>
        <v>#REF!</v>
      </c>
      <c r="BT464" s="120" t="e">
        <f t="shared" ca="1" si="223"/>
        <v>#VALUE!</v>
      </c>
    </row>
    <row r="465" spans="1:72" s="10" customFormat="1" ht="25" customHeight="1" x14ac:dyDescent="0.2">
      <c r="A465" s="52" t="str">
        <f>IFERROR(IF(#REF!&lt;&gt;"",A464+1,""),"")</f>
        <v/>
      </c>
      <c r="B465" s="157" t="e">
        <f>CONCATENATE(#REF!,"-",#REF!,"--",F465,"---",#REF!)</f>
        <v>#REF!</v>
      </c>
      <c r="C465" s="157" t="e">
        <f t="shared" ca="1" si="221"/>
        <v>#VALUE!</v>
      </c>
      <c r="D465" s="29"/>
      <c r="E465" s="155" t="e">
        <f t="shared" si="224"/>
        <v>#VALUE!</v>
      </c>
      <c r="F465" s="155" t="e">
        <f t="shared" si="225"/>
        <v>#VALUE!</v>
      </c>
      <c r="G465" s="126"/>
      <c r="H465" s="151" t="e">
        <f ca="1">VLOOKUP(G465,CatProd!B:G,6,FALSE)</f>
        <v>#N/A</v>
      </c>
      <c r="I465" s="127"/>
      <c r="J465" s="175" t="e">
        <f ca="1">VLOOKUP(CONCATENATE(H465,"-",I465),CatProdSpec!H:I,2,FALSE)</f>
        <v>#N/A</v>
      </c>
      <c r="K465" s="51" t="str">
        <f ca="1">IFERROR(IF(OR(D465="",VLOOKUP(D465,CatCostInp!$E$2:$K$88,7,FALSE)=0),"",VLOOKUP(D465,CatCostInp!$E$2:$K$88,7,FALSE)),"")</f>
        <v/>
      </c>
      <c r="L465" s="30"/>
      <c r="M465" s="1" t="str">
        <f ca="1">IF(L465=Setup!$C$10,"Grant",IF(Pharmaceuticals!L465=Setup!$C$11,"Local",IF(Pharmaceuticals!L465=Setup!$C$12,"Other","")))</f>
        <v/>
      </c>
      <c r="N465" s="34"/>
      <c r="O465" s="148"/>
      <c r="P465" s="34"/>
      <c r="Q465" s="36" t="str">
        <f t="shared" si="226"/>
        <v/>
      </c>
      <c r="R465" s="34"/>
      <c r="S465" s="32" t="str">
        <f t="shared" si="227"/>
        <v/>
      </c>
      <c r="T465" s="34"/>
      <c r="U465" s="32" t="str">
        <f t="shared" si="228"/>
        <v/>
      </c>
      <c r="V465" s="34"/>
      <c r="W465" s="36" t="str">
        <f t="shared" si="229"/>
        <v/>
      </c>
      <c r="X465" s="36" t="str">
        <f t="shared" si="230"/>
        <v/>
      </c>
      <c r="Y465" s="36" t="str">
        <f t="shared" si="231"/>
        <v/>
      </c>
      <c r="Z465" s="55"/>
      <c r="AA465" s="37"/>
      <c r="AB465" s="148"/>
      <c r="AC465" s="34"/>
      <c r="AD465" s="32" t="str">
        <f t="shared" si="232"/>
        <v/>
      </c>
      <c r="AE465" s="34"/>
      <c r="AF465" s="32" t="str">
        <f t="shared" si="233"/>
        <v/>
      </c>
      <c r="AG465" s="34"/>
      <c r="AH465" s="32" t="str">
        <f t="shared" si="234"/>
        <v/>
      </c>
      <c r="AI465" s="34"/>
      <c r="AJ465" s="36" t="str">
        <f t="shared" si="235"/>
        <v/>
      </c>
      <c r="AK465" s="36" t="str">
        <f t="shared" si="236"/>
        <v/>
      </c>
      <c r="AL465" s="36" t="str">
        <f t="shared" si="237"/>
        <v/>
      </c>
      <c r="AM465" s="55"/>
      <c r="AN465" s="34"/>
      <c r="AO465" s="148"/>
      <c r="AP465" s="34"/>
      <c r="AQ465" s="32" t="str">
        <f t="shared" si="238"/>
        <v/>
      </c>
      <c r="AR465" s="34"/>
      <c r="AS465" s="32" t="str">
        <f t="shared" si="239"/>
        <v/>
      </c>
      <c r="AT465" s="34"/>
      <c r="AU465" s="32" t="str">
        <f t="shared" si="240"/>
        <v/>
      </c>
      <c r="AV465" s="34"/>
      <c r="AW465" s="36" t="str">
        <f t="shared" si="241"/>
        <v/>
      </c>
      <c r="AX465" s="36" t="str">
        <f t="shared" si="242"/>
        <v/>
      </c>
      <c r="AY465" s="36" t="str">
        <f t="shared" si="243"/>
        <v/>
      </c>
      <c r="AZ465" s="55"/>
      <c r="BA465" s="34"/>
      <c r="BB465" s="148"/>
      <c r="BC465" s="34"/>
      <c r="BD465" s="32" t="str">
        <f t="shared" si="244"/>
        <v/>
      </c>
      <c r="BE465" s="34"/>
      <c r="BF465" s="32" t="str">
        <f t="shared" si="245"/>
        <v/>
      </c>
      <c r="BG465" s="34"/>
      <c r="BH465" s="32" t="str">
        <f t="shared" si="246"/>
        <v/>
      </c>
      <c r="BI465" s="34"/>
      <c r="BJ465" s="36" t="str">
        <f t="shared" si="247"/>
        <v/>
      </c>
      <c r="BK465" s="36" t="str">
        <f t="shared" si="248"/>
        <v/>
      </c>
      <c r="BL465" s="36" t="str">
        <f t="shared" si="249"/>
        <v/>
      </c>
      <c r="BM465" s="55"/>
      <c r="BN465" s="36" t="str">
        <f t="shared" si="250"/>
        <v/>
      </c>
      <c r="BO465" s="36" t="str">
        <f t="shared" si="251"/>
        <v/>
      </c>
      <c r="BP465" s="31"/>
      <c r="BQ465" s="38"/>
      <c r="BS465" s="120" t="e">
        <f t="shared" ca="1" si="222"/>
        <v>#REF!</v>
      </c>
      <c r="BT465" s="120" t="e">
        <f t="shared" ca="1" si="223"/>
        <v>#VALUE!</v>
      </c>
    </row>
    <row r="466" spans="1:72" s="10" customFormat="1" ht="25" customHeight="1" x14ac:dyDescent="0.2">
      <c r="A466" s="52" t="str">
        <f>IFERROR(IF(#REF!&lt;&gt;"",A465+1,""),"")</f>
        <v/>
      </c>
      <c r="B466" s="157" t="e">
        <f>CONCATENATE(#REF!,"-",#REF!,"--",F466,"---",#REF!)</f>
        <v>#REF!</v>
      </c>
      <c r="C466" s="157" t="e">
        <f t="shared" ca="1" si="221"/>
        <v>#VALUE!</v>
      </c>
      <c r="D466" s="29"/>
      <c r="E466" s="155" t="e">
        <f t="shared" si="224"/>
        <v>#VALUE!</v>
      </c>
      <c r="F466" s="155" t="e">
        <f t="shared" si="225"/>
        <v>#VALUE!</v>
      </c>
      <c r="G466" s="126"/>
      <c r="H466" s="151" t="e">
        <f ca="1">VLOOKUP(G466,CatProd!B:G,6,FALSE)</f>
        <v>#N/A</v>
      </c>
      <c r="I466" s="127"/>
      <c r="J466" s="175" t="e">
        <f ca="1">VLOOKUP(CONCATENATE(H466,"-",I466),CatProdSpec!H:I,2,FALSE)</f>
        <v>#N/A</v>
      </c>
      <c r="K466" s="51" t="str">
        <f ca="1">IFERROR(IF(OR(D466="",VLOOKUP(D466,CatCostInp!$E$2:$K$88,7,FALSE)=0),"",VLOOKUP(D466,CatCostInp!$E$2:$K$88,7,FALSE)),"")</f>
        <v/>
      </c>
      <c r="L466" s="30"/>
      <c r="M466" s="1" t="str">
        <f ca="1">IF(L466=Setup!$C$10,"Grant",IF(Pharmaceuticals!L466=Setup!$C$11,"Local",IF(Pharmaceuticals!L466=Setup!$C$12,"Other","")))</f>
        <v/>
      </c>
      <c r="N466" s="34"/>
      <c r="O466" s="148"/>
      <c r="P466" s="34"/>
      <c r="Q466" s="36" t="str">
        <f t="shared" si="226"/>
        <v/>
      </c>
      <c r="R466" s="34"/>
      <c r="S466" s="32" t="str">
        <f t="shared" si="227"/>
        <v/>
      </c>
      <c r="T466" s="34"/>
      <c r="U466" s="32" t="str">
        <f t="shared" si="228"/>
        <v/>
      </c>
      <c r="V466" s="34"/>
      <c r="W466" s="36" t="str">
        <f t="shared" si="229"/>
        <v/>
      </c>
      <c r="X466" s="36" t="str">
        <f t="shared" si="230"/>
        <v/>
      </c>
      <c r="Y466" s="36" t="str">
        <f t="shared" si="231"/>
        <v/>
      </c>
      <c r="Z466" s="55"/>
      <c r="AA466" s="37"/>
      <c r="AB466" s="148"/>
      <c r="AC466" s="34"/>
      <c r="AD466" s="32" t="str">
        <f t="shared" si="232"/>
        <v/>
      </c>
      <c r="AE466" s="34"/>
      <c r="AF466" s="32" t="str">
        <f t="shared" si="233"/>
        <v/>
      </c>
      <c r="AG466" s="34"/>
      <c r="AH466" s="32" t="str">
        <f t="shared" si="234"/>
        <v/>
      </c>
      <c r="AI466" s="34"/>
      <c r="AJ466" s="36" t="str">
        <f t="shared" si="235"/>
        <v/>
      </c>
      <c r="AK466" s="36" t="str">
        <f t="shared" si="236"/>
        <v/>
      </c>
      <c r="AL466" s="36" t="str">
        <f t="shared" si="237"/>
        <v/>
      </c>
      <c r="AM466" s="55"/>
      <c r="AN466" s="34"/>
      <c r="AO466" s="148"/>
      <c r="AP466" s="34"/>
      <c r="AQ466" s="32" t="str">
        <f t="shared" si="238"/>
        <v/>
      </c>
      <c r="AR466" s="34"/>
      <c r="AS466" s="32" t="str">
        <f t="shared" si="239"/>
        <v/>
      </c>
      <c r="AT466" s="34"/>
      <c r="AU466" s="32" t="str">
        <f t="shared" si="240"/>
        <v/>
      </c>
      <c r="AV466" s="34"/>
      <c r="AW466" s="36" t="str">
        <f t="shared" si="241"/>
        <v/>
      </c>
      <c r="AX466" s="36" t="str">
        <f t="shared" si="242"/>
        <v/>
      </c>
      <c r="AY466" s="36" t="str">
        <f t="shared" si="243"/>
        <v/>
      </c>
      <c r="AZ466" s="55"/>
      <c r="BA466" s="34"/>
      <c r="BB466" s="148"/>
      <c r="BC466" s="34"/>
      <c r="BD466" s="32" t="str">
        <f t="shared" si="244"/>
        <v/>
      </c>
      <c r="BE466" s="34"/>
      <c r="BF466" s="32" t="str">
        <f t="shared" si="245"/>
        <v/>
      </c>
      <c r="BG466" s="34"/>
      <c r="BH466" s="32" t="str">
        <f t="shared" si="246"/>
        <v/>
      </c>
      <c r="BI466" s="34"/>
      <c r="BJ466" s="36" t="str">
        <f t="shared" si="247"/>
        <v/>
      </c>
      <c r="BK466" s="36" t="str">
        <f t="shared" si="248"/>
        <v/>
      </c>
      <c r="BL466" s="36" t="str">
        <f t="shared" si="249"/>
        <v/>
      </c>
      <c r="BM466" s="55"/>
      <c r="BN466" s="36" t="str">
        <f t="shared" si="250"/>
        <v/>
      </c>
      <c r="BO466" s="36" t="str">
        <f t="shared" si="251"/>
        <v/>
      </c>
      <c r="BP466" s="31"/>
      <c r="BQ466" s="38"/>
      <c r="BS466" s="120" t="e">
        <f t="shared" ca="1" si="222"/>
        <v>#REF!</v>
      </c>
      <c r="BT466" s="120" t="e">
        <f t="shared" ca="1" si="223"/>
        <v>#VALUE!</v>
      </c>
    </row>
    <row r="467" spans="1:72" s="10" customFormat="1" ht="25" customHeight="1" x14ac:dyDescent="0.2">
      <c r="A467" s="52" t="str">
        <f>IFERROR(IF(#REF!&lt;&gt;"",A466+1,""),"")</f>
        <v/>
      </c>
      <c r="B467" s="157" t="e">
        <f>CONCATENATE(#REF!,"-",#REF!,"--",F467,"---",#REF!)</f>
        <v>#REF!</v>
      </c>
      <c r="C467" s="157" t="e">
        <f t="shared" ca="1" si="221"/>
        <v>#VALUE!</v>
      </c>
      <c r="D467" s="29"/>
      <c r="E467" s="155" t="e">
        <f t="shared" si="224"/>
        <v>#VALUE!</v>
      </c>
      <c r="F467" s="155" t="e">
        <f t="shared" si="225"/>
        <v>#VALUE!</v>
      </c>
      <c r="G467" s="126"/>
      <c r="H467" s="151" t="e">
        <f ca="1">VLOOKUP(G467,CatProd!B:G,6,FALSE)</f>
        <v>#N/A</v>
      </c>
      <c r="I467" s="127"/>
      <c r="J467" s="175" t="e">
        <f ca="1">VLOOKUP(CONCATENATE(H467,"-",I467),CatProdSpec!H:I,2,FALSE)</f>
        <v>#N/A</v>
      </c>
      <c r="K467" s="51" t="str">
        <f ca="1">IFERROR(IF(OR(D467="",VLOOKUP(D467,CatCostInp!$E$2:$K$88,7,FALSE)=0),"",VLOOKUP(D467,CatCostInp!$E$2:$K$88,7,FALSE)),"")</f>
        <v/>
      </c>
      <c r="L467" s="30"/>
      <c r="M467" s="1" t="str">
        <f ca="1">IF(L467=Setup!$C$10,"Grant",IF(Pharmaceuticals!L467=Setup!$C$11,"Local",IF(Pharmaceuticals!L467=Setup!$C$12,"Other","")))</f>
        <v/>
      </c>
      <c r="N467" s="34"/>
      <c r="O467" s="148"/>
      <c r="P467" s="34"/>
      <c r="Q467" s="36" t="str">
        <f t="shared" si="226"/>
        <v/>
      </c>
      <c r="R467" s="34"/>
      <c r="S467" s="32" t="str">
        <f t="shared" si="227"/>
        <v/>
      </c>
      <c r="T467" s="34"/>
      <c r="U467" s="32" t="str">
        <f t="shared" si="228"/>
        <v/>
      </c>
      <c r="V467" s="34"/>
      <c r="W467" s="36" t="str">
        <f t="shared" si="229"/>
        <v/>
      </c>
      <c r="X467" s="36" t="str">
        <f t="shared" si="230"/>
        <v/>
      </c>
      <c r="Y467" s="36" t="str">
        <f t="shared" si="231"/>
        <v/>
      </c>
      <c r="Z467" s="55"/>
      <c r="AA467" s="37"/>
      <c r="AB467" s="148"/>
      <c r="AC467" s="34"/>
      <c r="AD467" s="32" t="str">
        <f t="shared" si="232"/>
        <v/>
      </c>
      <c r="AE467" s="34"/>
      <c r="AF467" s="32" t="str">
        <f t="shared" si="233"/>
        <v/>
      </c>
      <c r="AG467" s="34"/>
      <c r="AH467" s="32" t="str">
        <f t="shared" si="234"/>
        <v/>
      </c>
      <c r="AI467" s="34"/>
      <c r="AJ467" s="36" t="str">
        <f t="shared" si="235"/>
        <v/>
      </c>
      <c r="AK467" s="36" t="str">
        <f t="shared" si="236"/>
        <v/>
      </c>
      <c r="AL467" s="36" t="str">
        <f t="shared" si="237"/>
        <v/>
      </c>
      <c r="AM467" s="55"/>
      <c r="AN467" s="34"/>
      <c r="AO467" s="148"/>
      <c r="AP467" s="34"/>
      <c r="AQ467" s="32" t="str">
        <f t="shared" si="238"/>
        <v/>
      </c>
      <c r="AR467" s="34"/>
      <c r="AS467" s="32" t="str">
        <f t="shared" si="239"/>
        <v/>
      </c>
      <c r="AT467" s="34"/>
      <c r="AU467" s="32" t="str">
        <f t="shared" si="240"/>
        <v/>
      </c>
      <c r="AV467" s="34"/>
      <c r="AW467" s="36" t="str">
        <f t="shared" si="241"/>
        <v/>
      </c>
      <c r="AX467" s="36" t="str">
        <f t="shared" si="242"/>
        <v/>
      </c>
      <c r="AY467" s="36" t="str">
        <f t="shared" si="243"/>
        <v/>
      </c>
      <c r="AZ467" s="55"/>
      <c r="BA467" s="34"/>
      <c r="BB467" s="148"/>
      <c r="BC467" s="34"/>
      <c r="BD467" s="32" t="str">
        <f t="shared" si="244"/>
        <v/>
      </c>
      <c r="BE467" s="34"/>
      <c r="BF467" s="32" t="str">
        <f t="shared" si="245"/>
        <v/>
      </c>
      <c r="BG467" s="34"/>
      <c r="BH467" s="32" t="str">
        <f t="shared" si="246"/>
        <v/>
      </c>
      <c r="BI467" s="34"/>
      <c r="BJ467" s="36" t="str">
        <f t="shared" si="247"/>
        <v/>
      </c>
      <c r="BK467" s="36" t="str">
        <f t="shared" si="248"/>
        <v/>
      </c>
      <c r="BL467" s="36" t="str">
        <f t="shared" si="249"/>
        <v/>
      </c>
      <c r="BM467" s="55"/>
      <c r="BN467" s="36" t="str">
        <f t="shared" si="250"/>
        <v/>
      </c>
      <c r="BO467" s="36" t="str">
        <f t="shared" si="251"/>
        <v/>
      </c>
      <c r="BP467" s="31"/>
      <c r="BQ467" s="38"/>
      <c r="BS467" s="120" t="e">
        <f t="shared" ca="1" si="222"/>
        <v>#REF!</v>
      </c>
      <c r="BT467" s="120" t="e">
        <f t="shared" ca="1" si="223"/>
        <v>#VALUE!</v>
      </c>
    </row>
    <row r="468" spans="1:72" s="10" customFormat="1" ht="25" customHeight="1" x14ac:dyDescent="0.2">
      <c r="A468" s="52" t="str">
        <f>IFERROR(IF(#REF!&lt;&gt;"",A467+1,""),"")</f>
        <v/>
      </c>
      <c r="B468" s="157" t="e">
        <f>CONCATENATE(#REF!,"-",#REF!,"--",F468,"---",#REF!)</f>
        <v>#REF!</v>
      </c>
      <c r="C468" s="157" t="e">
        <f t="shared" ca="1" si="221"/>
        <v>#VALUE!</v>
      </c>
      <c r="D468" s="29"/>
      <c r="E468" s="155" t="e">
        <f t="shared" si="224"/>
        <v>#VALUE!</v>
      </c>
      <c r="F468" s="155" t="e">
        <f t="shared" si="225"/>
        <v>#VALUE!</v>
      </c>
      <c r="G468" s="126"/>
      <c r="H468" s="151" t="e">
        <f ca="1">VLOOKUP(G468,CatProd!B:G,6,FALSE)</f>
        <v>#N/A</v>
      </c>
      <c r="I468" s="127"/>
      <c r="J468" s="175" t="e">
        <f ca="1">VLOOKUP(CONCATENATE(H468,"-",I468),CatProdSpec!H:I,2,FALSE)</f>
        <v>#N/A</v>
      </c>
      <c r="K468" s="51" t="str">
        <f ca="1">IFERROR(IF(OR(D468="",VLOOKUP(D468,CatCostInp!$E$2:$K$88,7,FALSE)=0),"",VLOOKUP(D468,CatCostInp!$E$2:$K$88,7,FALSE)),"")</f>
        <v/>
      </c>
      <c r="L468" s="30"/>
      <c r="M468" s="1" t="str">
        <f ca="1">IF(L468=Setup!$C$10,"Grant",IF(Pharmaceuticals!L468=Setup!$C$11,"Local",IF(Pharmaceuticals!L468=Setup!$C$12,"Other","")))</f>
        <v/>
      </c>
      <c r="N468" s="34"/>
      <c r="O468" s="148"/>
      <c r="P468" s="34"/>
      <c r="Q468" s="36" t="str">
        <f t="shared" si="226"/>
        <v/>
      </c>
      <c r="R468" s="34"/>
      <c r="S468" s="32" t="str">
        <f t="shared" si="227"/>
        <v/>
      </c>
      <c r="T468" s="34"/>
      <c r="U468" s="32" t="str">
        <f t="shared" si="228"/>
        <v/>
      </c>
      <c r="V468" s="34"/>
      <c r="W468" s="36" t="str">
        <f t="shared" si="229"/>
        <v/>
      </c>
      <c r="X468" s="36" t="str">
        <f t="shared" si="230"/>
        <v/>
      </c>
      <c r="Y468" s="36" t="str">
        <f t="shared" si="231"/>
        <v/>
      </c>
      <c r="Z468" s="55"/>
      <c r="AA468" s="37"/>
      <c r="AB468" s="148"/>
      <c r="AC468" s="34"/>
      <c r="AD468" s="32" t="str">
        <f t="shared" si="232"/>
        <v/>
      </c>
      <c r="AE468" s="34"/>
      <c r="AF468" s="32" t="str">
        <f t="shared" si="233"/>
        <v/>
      </c>
      <c r="AG468" s="34"/>
      <c r="AH468" s="32" t="str">
        <f t="shared" si="234"/>
        <v/>
      </c>
      <c r="AI468" s="34"/>
      <c r="AJ468" s="36" t="str">
        <f t="shared" si="235"/>
        <v/>
      </c>
      <c r="AK468" s="36" t="str">
        <f t="shared" si="236"/>
        <v/>
      </c>
      <c r="AL468" s="36" t="str">
        <f t="shared" si="237"/>
        <v/>
      </c>
      <c r="AM468" s="55"/>
      <c r="AN468" s="34"/>
      <c r="AO468" s="148"/>
      <c r="AP468" s="34"/>
      <c r="AQ468" s="32" t="str">
        <f t="shared" si="238"/>
        <v/>
      </c>
      <c r="AR468" s="34"/>
      <c r="AS468" s="32" t="str">
        <f t="shared" si="239"/>
        <v/>
      </c>
      <c r="AT468" s="34"/>
      <c r="AU468" s="32" t="str">
        <f t="shared" si="240"/>
        <v/>
      </c>
      <c r="AV468" s="34"/>
      <c r="AW468" s="36" t="str">
        <f t="shared" si="241"/>
        <v/>
      </c>
      <c r="AX468" s="36" t="str">
        <f t="shared" si="242"/>
        <v/>
      </c>
      <c r="AY468" s="36" t="str">
        <f t="shared" si="243"/>
        <v/>
      </c>
      <c r="AZ468" s="55"/>
      <c r="BA468" s="34"/>
      <c r="BB468" s="148"/>
      <c r="BC468" s="34"/>
      <c r="BD468" s="32" t="str">
        <f t="shared" si="244"/>
        <v/>
      </c>
      <c r="BE468" s="34"/>
      <c r="BF468" s="32" t="str">
        <f t="shared" si="245"/>
        <v/>
      </c>
      <c r="BG468" s="34"/>
      <c r="BH468" s="32" t="str">
        <f t="shared" si="246"/>
        <v/>
      </c>
      <c r="BI468" s="34"/>
      <c r="BJ468" s="36" t="str">
        <f t="shared" si="247"/>
        <v/>
      </c>
      <c r="BK468" s="36" t="str">
        <f t="shared" si="248"/>
        <v/>
      </c>
      <c r="BL468" s="36" t="str">
        <f t="shared" si="249"/>
        <v/>
      </c>
      <c r="BM468" s="55"/>
      <c r="BN468" s="36" t="str">
        <f t="shared" si="250"/>
        <v/>
      </c>
      <c r="BO468" s="36" t="str">
        <f t="shared" si="251"/>
        <v/>
      </c>
      <c r="BP468" s="31"/>
      <c r="BQ468" s="38"/>
      <c r="BS468" s="120" t="e">
        <f t="shared" ca="1" si="222"/>
        <v>#REF!</v>
      </c>
      <c r="BT468" s="120" t="e">
        <f t="shared" ca="1" si="223"/>
        <v>#VALUE!</v>
      </c>
    </row>
    <row r="469" spans="1:72" s="10" customFormat="1" ht="25" customHeight="1" x14ac:dyDescent="0.2">
      <c r="A469" s="52" t="str">
        <f>IFERROR(IF(#REF!&lt;&gt;"",A468+1,""),"")</f>
        <v/>
      </c>
      <c r="B469" s="157" t="e">
        <f>CONCATENATE(#REF!,"-",#REF!,"--",F469,"---",#REF!)</f>
        <v>#REF!</v>
      </c>
      <c r="C469" s="157" t="e">
        <f t="shared" ca="1" si="221"/>
        <v>#VALUE!</v>
      </c>
      <c r="D469" s="29"/>
      <c r="E469" s="155" t="e">
        <f t="shared" si="224"/>
        <v>#VALUE!</v>
      </c>
      <c r="F469" s="155" t="e">
        <f t="shared" si="225"/>
        <v>#VALUE!</v>
      </c>
      <c r="G469" s="126"/>
      <c r="H469" s="151" t="e">
        <f ca="1">VLOOKUP(G469,CatProd!B:G,6,FALSE)</f>
        <v>#N/A</v>
      </c>
      <c r="I469" s="127"/>
      <c r="J469" s="175" t="e">
        <f ca="1">VLOOKUP(CONCATENATE(H469,"-",I469),CatProdSpec!H:I,2,FALSE)</f>
        <v>#N/A</v>
      </c>
      <c r="K469" s="51" t="str">
        <f ca="1">IFERROR(IF(OR(D469="",VLOOKUP(D469,CatCostInp!$E$2:$K$88,7,FALSE)=0),"",VLOOKUP(D469,CatCostInp!$E$2:$K$88,7,FALSE)),"")</f>
        <v/>
      </c>
      <c r="L469" s="30"/>
      <c r="M469" s="1" t="str">
        <f ca="1">IF(L469=Setup!$C$10,"Grant",IF(Pharmaceuticals!L469=Setup!$C$11,"Local",IF(Pharmaceuticals!L469=Setup!$C$12,"Other","")))</f>
        <v/>
      </c>
      <c r="N469" s="34"/>
      <c r="O469" s="148"/>
      <c r="P469" s="34"/>
      <c r="Q469" s="36" t="str">
        <f t="shared" si="226"/>
        <v/>
      </c>
      <c r="R469" s="34"/>
      <c r="S469" s="32" t="str">
        <f t="shared" si="227"/>
        <v/>
      </c>
      <c r="T469" s="34"/>
      <c r="U469" s="32" t="str">
        <f t="shared" si="228"/>
        <v/>
      </c>
      <c r="V469" s="34"/>
      <c r="W469" s="36" t="str">
        <f t="shared" si="229"/>
        <v/>
      </c>
      <c r="X469" s="36" t="str">
        <f t="shared" si="230"/>
        <v/>
      </c>
      <c r="Y469" s="36" t="str">
        <f t="shared" si="231"/>
        <v/>
      </c>
      <c r="Z469" s="55"/>
      <c r="AA469" s="37"/>
      <c r="AB469" s="148"/>
      <c r="AC469" s="34"/>
      <c r="AD469" s="32" t="str">
        <f t="shared" si="232"/>
        <v/>
      </c>
      <c r="AE469" s="34"/>
      <c r="AF469" s="32" t="str">
        <f t="shared" si="233"/>
        <v/>
      </c>
      <c r="AG469" s="34"/>
      <c r="AH469" s="32" t="str">
        <f t="shared" si="234"/>
        <v/>
      </c>
      <c r="AI469" s="34"/>
      <c r="AJ469" s="36" t="str">
        <f t="shared" si="235"/>
        <v/>
      </c>
      <c r="AK469" s="36" t="str">
        <f t="shared" si="236"/>
        <v/>
      </c>
      <c r="AL469" s="36" t="str">
        <f t="shared" si="237"/>
        <v/>
      </c>
      <c r="AM469" s="55"/>
      <c r="AN469" s="34"/>
      <c r="AO469" s="148"/>
      <c r="AP469" s="34"/>
      <c r="AQ469" s="32" t="str">
        <f t="shared" si="238"/>
        <v/>
      </c>
      <c r="AR469" s="34"/>
      <c r="AS469" s="32" t="str">
        <f t="shared" si="239"/>
        <v/>
      </c>
      <c r="AT469" s="34"/>
      <c r="AU469" s="32" t="str">
        <f t="shared" si="240"/>
        <v/>
      </c>
      <c r="AV469" s="34"/>
      <c r="AW469" s="36" t="str">
        <f t="shared" si="241"/>
        <v/>
      </c>
      <c r="AX469" s="36" t="str">
        <f t="shared" si="242"/>
        <v/>
      </c>
      <c r="AY469" s="36" t="str">
        <f t="shared" si="243"/>
        <v/>
      </c>
      <c r="AZ469" s="55"/>
      <c r="BA469" s="34"/>
      <c r="BB469" s="148"/>
      <c r="BC469" s="34"/>
      <c r="BD469" s="32" t="str">
        <f t="shared" si="244"/>
        <v/>
      </c>
      <c r="BE469" s="34"/>
      <c r="BF469" s="32" t="str">
        <f t="shared" si="245"/>
        <v/>
      </c>
      <c r="BG469" s="34"/>
      <c r="BH469" s="32" t="str">
        <f t="shared" si="246"/>
        <v/>
      </c>
      <c r="BI469" s="34"/>
      <c r="BJ469" s="36" t="str">
        <f t="shared" si="247"/>
        <v/>
      </c>
      <c r="BK469" s="36" t="str">
        <f t="shared" si="248"/>
        <v/>
      </c>
      <c r="BL469" s="36" t="str">
        <f t="shared" si="249"/>
        <v/>
      </c>
      <c r="BM469" s="55"/>
      <c r="BN469" s="36" t="str">
        <f t="shared" si="250"/>
        <v/>
      </c>
      <c r="BO469" s="36" t="str">
        <f t="shared" si="251"/>
        <v/>
      </c>
      <c r="BP469" s="31"/>
      <c r="BQ469" s="38"/>
      <c r="BS469" s="120" t="e">
        <f t="shared" ca="1" si="222"/>
        <v>#REF!</v>
      </c>
      <c r="BT469" s="120" t="e">
        <f t="shared" ca="1" si="223"/>
        <v>#VALUE!</v>
      </c>
    </row>
    <row r="470" spans="1:72" s="10" customFormat="1" ht="25" customHeight="1" x14ac:dyDescent="0.2">
      <c r="A470" s="52" t="str">
        <f>IFERROR(IF(#REF!&lt;&gt;"",A469+1,""),"")</f>
        <v/>
      </c>
      <c r="B470" s="157" t="e">
        <f>CONCATENATE(#REF!,"-",#REF!,"--",F470,"---",#REF!)</f>
        <v>#REF!</v>
      </c>
      <c r="C470" s="157" t="e">
        <f t="shared" ca="1" si="221"/>
        <v>#VALUE!</v>
      </c>
      <c r="D470" s="29"/>
      <c r="E470" s="155" t="e">
        <f t="shared" si="224"/>
        <v>#VALUE!</v>
      </c>
      <c r="F470" s="155" t="e">
        <f t="shared" si="225"/>
        <v>#VALUE!</v>
      </c>
      <c r="G470" s="126"/>
      <c r="H470" s="151" t="e">
        <f ca="1">VLOOKUP(G470,CatProd!B:G,6,FALSE)</f>
        <v>#N/A</v>
      </c>
      <c r="I470" s="127"/>
      <c r="J470" s="175" t="e">
        <f ca="1">VLOOKUP(CONCATENATE(H470,"-",I470),CatProdSpec!H:I,2,FALSE)</f>
        <v>#N/A</v>
      </c>
      <c r="K470" s="51" t="str">
        <f ca="1">IFERROR(IF(OR(D470="",VLOOKUP(D470,CatCostInp!$E$2:$K$88,7,FALSE)=0),"",VLOOKUP(D470,CatCostInp!$E$2:$K$88,7,FALSE)),"")</f>
        <v/>
      </c>
      <c r="L470" s="30"/>
      <c r="M470" s="1" t="str">
        <f ca="1">IF(L470=Setup!$C$10,"Grant",IF(Pharmaceuticals!L470=Setup!$C$11,"Local",IF(Pharmaceuticals!L470=Setup!$C$12,"Other","")))</f>
        <v/>
      </c>
      <c r="N470" s="34"/>
      <c r="O470" s="148"/>
      <c r="P470" s="34"/>
      <c r="Q470" s="36" t="str">
        <f t="shared" si="226"/>
        <v/>
      </c>
      <c r="R470" s="34"/>
      <c r="S470" s="32" t="str">
        <f t="shared" si="227"/>
        <v/>
      </c>
      <c r="T470" s="34"/>
      <c r="U470" s="32" t="str">
        <f t="shared" si="228"/>
        <v/>
      </c>
      <c r="V470" s="34"/>
      <c r="W470" s="36" t="str">
        <f t="shared" si="229"/>
        <v/>
      </c>
      <c r="X470" s="36" t="str">
        <f t="shared" si="230"/>
        <v/>
      </c>
      <c r="Y470" s="36" t="str">
        <f t="shared" si="231"/>
        <v/>
      </c>
      <c r="Z470" s="55"/>
      <c r="AA470" s="37"/>
      <c r="AB470" s="148"/>
      <c r="AC470" s="34"/>
      <c r="AD470" s="32" t="str">
        <f t="shared" si="232"/>
        <v/>
      </c>
      <c r="AE470" s="34"/>
      <c r="AF470" s="32" t="str">
        <f t="shared" si="233"/>
        <v/>
      </c>
      <c r="AG470" s="34"/>
      <c r="AH470" s="32" t="str">
        <f t="shared" si="234"/>
        <v/>
      </c>
      <c r="AI470" s="34"/>
      <c r="AJ470" s="36" t="str">
        <f t="shared" si="235"/>
        <v/>
      </c>
      <c r="AK470" s="36" t="str">
        <f t="shared" si="236"/>
        <v/>
      </c>
      <c r="AL470" s="36" t="str">
        <f t="shared" si="237"/>
        <v/>
      </c>
      <c r="AM470" s="55"/>
      <c r="AN470" s="34"/>
      <c r="AO470" s="148"/>
      <c r="AP470" s="34"/>
      <c r="AQ470" s="32" t="str">
        <f t="shared" si="238"/>
        <v/>
      </c>
      <c r="AR470" s="34"/>
      <c r="AS470" s="32" t="str">
        <f t="shared" si="239"/>
        <v/>
      </c>
      <c r="AT470" s="34"/>
      <c r="AU470" s="32" t="str">
        <f t="shared" si="240"/>
        <v/>
      </c>
      <c r="AV470" s="34"/>
      <c r="AW470" s="36" t="str">
        <f t="shared" si="241"/>
        <v/>
      </c>
      <c r="AX470" s="36" t="str">
        <f t="shared" si="242"/>
        <v/>
      </c>
      <c r="AY470" s="36" t="str">
        <f t="shared" si="243"/>
        <v/>
      </c>
      <c r="AZ470" s="55"/>
      <c r="BA470" s="34"/>
      <c r="BB470" s="148"/>
      <c r="BC470" s="34"/>
      <c r="BD470" s="32" t="str">
        <f t="shared" si="244"/>
        <v/>
      </c>
      <c r="BE470" s="34"/>
      <c r="BF470" s="32" t="str">
        <f t="shared" si="245"/>
        <v/>
      </c>
      <c r="BG470" s="34"/>
      <c r="BH470" s="32" t="str">
        <f t="shared" si="246"/>
        <v/>
      </c>
      <c r="BI470" s="34"/>
      <c r="BJ470" s="36" t="str">
        <f t="shared" si="247"/>
        <v/>
      </c>
      <c r="BK470" s="36" t="str">
        <f t="shared" si="248"/>
        <v/>
      </c>
      <c r="BL470" s="36" t="str">
        <f t="shared" si="249"/>
        <v/>
      </c>
      <c r="BM470" s="55"/>
      <c r="BN470" s="36" t="str">
        <f t="shared" si="250"/>
        <v/>
      </c>
      <c r="BO470" s="36" t="str">
        <f t="shared" si="251"/>
        <v/>
      </c>
      <c r="BP470" s="31"/>
      <c r="BQ470" s="38"/>
      <c r="BS470" s="120" t="e">
        <f t="shared" ca="1" si="222"/>
        <v>#REF!</v>
      </c>
      <c r="BT470" s="120" t="e">
        <f t="shared" ca="1" si="223"/>
        <v>#VALUE!</v>
      </c>
    </row>
    <row r="471" spans="1:72" s="10" customFormat="1" ht="25" customHeight="1" x14ac:dyDescent="0.2">
      <c r="A471" s="52" t="str">
        <f>IFERROR(IF(#REF!&lt;&gt;"",A470+1,""),"")</f>
        <v/>
      </c>
      <c r="B471" s="157" t="e">
        <f>CONCATENATE(#REF!,"-",#REF!,"--",F471,"---",#REF!)</f>
        <v>#REF!</v>
      </c>
      <c r="C471" s="157" t="e">
        <f t="shared" ca="1" si="221"/>
        <v>#VALUE!</v>
      </c>
      <c r="D471" s="29"/>
      <c r="E471" s="155" t="e">
        <f t="shared" si="224"/>
        <v>#VALUE!</v>
      </c>
      <c r="F471" s="155" t="e">
        <f t="shared" si="225"/>
        <v>#VALUE!</v>
      </c>
      <c r="G471" s="126"/>
      <c r="H471" s="151" t="e">
        <f ca="1">VLOOKUP(G471,CatProd!B:G,6,FALSE)</f>
        <v>#N/A</v>
      </c>
      <c r="I471" s="127"/>
      <c r="J471" s="175" t="e">
        <f ca="1">VLOOKUP(CONCATENATE(H471,"-",I471),CatProdSpec!H:I,2,FALSE)</f>
        <v>#N/A</v>
      </c>
      <c r="K471" s="51" t="str">
        <f ca="1">IFERROR(IF(OR(D471="",VLOOKUP(D471,CatCostInp!$E$2:$K$88,7,FALSE)=0),"",VLOOKUP(D471,CatCostInp!$E$2:$K$88,7,FALSE)),"")</f>
        <v/>
      </c>
      <c r="L471" s="30"/>
      <c r="M471" s="1" t="str">
        <f ca="1">IF(L471=Setup!$C$10,"Grant",IF(Pharmaceuticals!L471=Setup!$C$11,"Local",IF(Pharmaceuticals!L471=Setup!$C$12,"Other","")))</f>
        <v/>
      </c>
      <c r="N471" s="34"/>
      <c r="O471" s="148"/>
      <c r="P471" s="34"/>
      <c r="Q471" s="36" t="str">
        <f t="shared" si="226"/>
        <v/>
      </c>
      <c r="R471" s="34"/>
      <c r="S471" s="32" t="str">
        <f t="shared" si="227"/>
        <v/>
      </c>
      <c r="T471" s="34"/>
      <c r="U471" s="32" t="str">
        <f t="shared" si="228"/>
        <v/>
      </c>
      <c r="V471" s="34"/>
      <c r="W471" s="36" t="str">
        <f t="shared" si="229"/>
        <v/>
      </c>
      <c r="X471" s="36" t="str">
        <f t="shared" si="230"/>
        <v/>
      </c>
      <c r="Y471" s="36" t="str">
        <f t="shared" si="231"/>
        <v/>
      </c>
      <c r="Z471" s="55"/>
      <c r="AA471" s="37"/>
      <c r="AB471" s="148"/>
      <c r="AC471" s="34"/>
      <c r="AD471" s="32" t="str">
        <f t="shared" si="232"/>
        <v/>
      </c>
      <c r="AE471" s="34"/>
      <c r="AF471" s="32" t="str">
        <f t="shared" si="233"/>
        <v/>
      </c>
      <c r="AG471" s="34"/>
      <c r="AH471" s="32" t="str">
        <f t="shared" si="234"/>
        <v/>
      </c>
      <c r="AI471" s="34"/>
      <c r="AJ471" s="36" t="str">
        <f t="shared" si="235"/>
        <v/>
      </c>
      <c r="AK471" s="36" t="str">
        <f t="shared" si="236"/>
        <v/>
      </c>
      <c r="AL471" s="36" t="str">
        <f t="shared" si="237"/>
        <v/>
      </c>
      <c r="AM471" s="55"/>
      <c r="AN471" s="34"/>
      <c r="AO471" s="148"/>
      <c r="AP471" s="34"/>
      <c r="AQ471" s="32" t="str">
        <f t="shared" si="238"/>
        <v/>
      </c>
      <c r="AR471" s="34"/>
      <c r="AS471" s="32" t="str">
        <f t="shared" si="239"/>
        <v/>
      </c>
      <c r="AT471" s="34"/>
      <c r="AU471" s="32" t="str">
        <f t="shared" si="240"/>
        <v/>
      </c>
      <c r="AV471" s="34"/>
      <c r="AW471" s="36" t="str">
        <f t="shared" si="241"/>
        <v/>
      </c>
      <c r="AX471" s="36" t="str">
        <f t="shared" si="242"/>
        <v/>
      </c>
      <c r="AY471" s="36" t="str">
        <f t="shared" si="243"/>
        <v/>
      </c>
      <c r="AZ471" s="55"/>
      <c r="BA471" s="34"/>
      <c r="BB471" s="148"/>
      <c r="BC471" s="34"/>
      <c r="BD471" s="32" t="str">
        <f t="shared" si="244"/>
        <v/>
      </c>
      <c r="BE471" s="34"/>
      <c r="BF471" s="32" t="str">
        <f t="shared" si="245"/>
        <v/>
      </c>
      <c r="BG471" s="34"/>
      <c r="BH471" s="32" t="str">
        <f t="shared" si="246"/>
        <v/>
      </c>
      <c r="BI471" s="34"/>
      <c r="BJ471" s="36" t="str">
        <f t="shared" si="247"/>
        <v/>
      </c>
      <c r="BK471" s="36" t="str">
        <f t="shared" si="248"/>
        <v/>
      </c>
      <c r="BL471" s="36" t="str">
        <f t="shared" si="249"/>
        <v/>
      </c>
      <c r="BM471" s="55"/>
      <c r="BN471" s="36" t="str">
        <f t="shared" si="250"/>
        <v/>
      </c>
      <c r="BO471" s="36" t="str">
        <f t="shared" si="251"/>
        <v/>
      </c>
      <c r="BP471" s="31"/>
      <c r="BQ471" s="38"/>
      <c r="BS471" s="120" t="e">
        <f t="shared" ca="1" si="222"/>
        <v>#REF!</v>
      </c>
      <c r="BT471" s="120" t="e">
        <f t="shared" ca="1" si="223"/>
        <v>#VALUE!</v>
      </c>
    </row>
    <row r="472" spans="1:72" s="10" customFormat="1" ht="25" customHeight="1" x14ac:dyDescent="0.2">
      <c r="A472" s="52" t="str">
        <f>IFERROR(IF(#REF!&lt;&gt;"",A471+1,""),"")</f>
        <v/>
      </c>
      <c r="B472" s="157" t="e">
        <f>CONCATENATE(#REF!,"-",#REF!,"--",F472,"---",#REF!)</f>
        <v>#REF!</v>
      </c>
      <c r="C472" s="157" t="e">
        <f t="shared" ca="1" si="221"/>
        <v>#VALUE!</v>
      </c>
      <c r="D472" s="29"/>
      <c r="E472" s="155" t="e">
        <f t="shared" si="224"/>
        <v>#VALUE!</v>
      </c>
      <c r="F472" s="155" t="e">
        <f t="shared" si="225"/>
        <v>#VALUE!</v>
      </c>
      <c r="G472" s="126"/>
      <c r="H472" s="151" t="e">
        <f ca="1">VLOOKUP(G472,CatProd!B:G,6,FALSE)</f>
        <v>#N/A</v>
      </c>
      <c r="I472" s="127"/>
      <c r="J472" s="175" t="e">
        <f ca="1">VLOOKUP(CONCATENATE(H472,"-",I472),CatProdSpec!H:I,2,FALSE)</f>
        <v>#N/A</v>
      </c>
      <c r="K472" s="51" t="str">
        <f ca="1">IFERROR(IF(OR(D472="",VLOOKUP(D472,CatCostInp!$E$2:$K$88,7,FALSE)=0),"",VLOOKUP(D472,CatCostInp!$E$2:$K$88,7,FALSE)),"")</f>
        <v/>
      </c>
      <c r="L472" s="30"/>
      <c r="M472" s="1" t="str">
        <f ca="1">IF(L472=Setup!$C$10,"Grant",IF(Pharmaceuticals!L472=Setup!$C$11,"Local",IF(Pharmaceuticals!L472=Setup!$C$12,"Other","")))</f>
        <v/>
      </c>
      <c r="N472" s="34"/>
      <c r="O472" s="148"/>
      <c r="P472" s="34"/>
      <c r="Q472" s="36" t="str">
        <f t="shared" si="226"/>
        <v/>
      </c>
      <c r="R472" s="34"/>
      <c r="S472" s="32" t="str">
        <f t="shared" si="227"/>
        <v/>
      </c>
      <c r="T472" s="34"/>
      <c r="U472" s="32" t="str">
        <f t="shared" si="228"/>
        <v/>
      </c>
      <c r="V472" s="34"/>
      <c r="W472" s="36" t="str">
        <f t="shared" si="229"/>
        <v/>
      </c>
      <c r="X472" s="36" t="str">
        <f t="shared" si="230"/>
        <v/>
      </c>
      <c r="Y472" s="36" t="str">
        <f t="shared" si="231"/>
        <v/>
      </c>
      <c r="Z472" s="55"/>
      <c r="AA472" s="37"/>
      <c r="AB472" s="148"/>
      <c r="AC472" s="34"/>
      <c r="AD472" s="32" t="str">
        <f t="shared" si="232"/>
        <v/>
      </c>
      <c r="AE472" s="34"/>
      <c r="AF472" s="32" t="str">
        <f t="shared" si="233"/>
        <v/>
      </c>
      <c r="AG472" s="34"/>
      <c r="AH472" s="32" t="str">
        <f t="shared" si="234"/>
        <v/>
      </c>
      <c r="AI472" s="34"/>
      <c r="AJ472" s="36" t="str">
        <f t="shared" si="235"/>
        <v/>
      </c>
      <c r="AK472" s="36" t="str">
        <f t="shared" si="236"/>
        <v/>
      </c>
      <c r="AL472" s="36" t="str">
        <f t="shared" si="237"/>
        <v/>
      </c>
      <c r="AM472" s="55"/>
      <c r="AN472" s="34"/>
      <c r="AO472" s="148"/>
      <c r="AP472" s="34"/>
      <c r="AQ472" s="32" t="str">
        <f t="shared" si="238"/>
        <v/>
      </c>
      <c r="AR472" s="34"/>
      <c r="AS472" s="32" t="str">
        <f t="shared" si="239"/>
        <v/>
      </c>
      <c r="AT472" s="34"/>
      <c r="AU472" s="32" t="str">
        <f t="shared" si="240"/>
        <v/>
      </c>
      <c r="AV472" s="34"/>
      <c r="AW472" s="36" t="str">
        <f t="shared" si="241"/>
        <v/>
      </c>
      <c r="AX472" s="36" t="str">
        <f t="shared" si="242"/>
        <v/>
      </c>
      <c r="AY472" s="36" t="str">
        <f t="shared" si="243"/>
        <v/>
      </c>
      <c r="AZ472" s="55"/>
      <c r="BA472" s="34"/>
      <c r="BB472" s="148"/>
      <c r="BC472" s="34"/>
      <c r="BD472" s="32" t="str">
        <f t="shared" si="244"/>
        <v/>
      </c>
      <c r="BE472" s="34"/>
      <c r="BF472" s="32" t="str">
        <f t="shared" si="245"/>
        <v/>
      </c>
      <c r="BG472" s="34"/>
      <c r="BH472" s="32" t="str">
        <f t="shared" si="246"/>
        <v/>
      </c>
      <c r="BI472" s="34"/>
      <c r="BJ472" s="36" t="str">
        <f t="shared" si="247"/>
        <v/>
      </c>
      <c r="BK472" s="36" t="str">
        <f t="shared" si="248"/>
        <v/>
      </c>
      <c r="BL472" s="36" t="str">
        <f t="shared" si="249"/>
        <v/>
      </c>
      <c r="BM472" s="55"/>
      <c r="BN472" s="36" t="str">
        <f t="shared" si="250"/>
        <v/>
      </c>
      <c r="BO472" s="36" t="str">
        <f t="shared" si="251"/>
        <v/>
      </c>
      <c r="BP472" s="31"/>
      <c r="BQ472" s="38"/>
      <c r="BS472" s="120" t="e">
        <f t="shared" ca="1" si="222"/>
        <v>#REF!</v>
      </c>
      <c r="BT472" s="120" t="e">
        <f t="shared" ca="1" si="223"/>
        <v>#VALUE!</v>
      </c>
    </row>
    <row r="473" spans="1:72" s="10" customFormat="1" ht="25" customHeight="1" x14ac:dyDescent="0.2">
      <c r="A473" s="52" t="str">
        <f>IFERROR(IF(#REF!&lt;&gt;"",A472+1,""),"")</f>
        <v/>
      </c>
      <c r="B473" s="157" t="e">
        <f>CONCATENATE(#REF!,"-",#REF!,"--",F473,"---",#REF!)</f>
        <v>#REF!</v>
      </c>
      <c r="C473" s="157" t="e">
        <f t="shared" ca="1" si="221"/>
        <v>#VALUE!</v>
      </c>
      <c r="D473" s="29"/>
      <c r="E473" s="155" t="e">
        <f t="shared" si="224"/>
        <v>#VALUE!</v>
      </c>
      <c r="F473" s="155" t="e">
        <f t="shared" si="225"/>
        <v>#VALUE!</v>
      </c>
      <c r="G473" s="126"/>
      <c r="H473" s="151" t="e">
        <f ca="1">VLOOKUP(G473,CatProd!B:G,6,FALSE)</f>
        <v>#N/A</v>
      </c>
      <c r="I473" s="127"/>
      <c r="J473" s="175" t="e">
        <f ca="1">VLOOKUP(CONCATENATE(H473,"-",I473),CatProdSpec!H:I,2,FALSE)</f>
        <v>#N/A</v>
      </c>
      <c r="K473" s="51" t="str">
        <f ca="1">IFERROR(IF(OR(D473="",VLOOKUP(D473,CatCostInp!$E$2:$K$88,7,FALSE)=0),"",VLOOKUP(D473,CatCostInp!$E$2:$K$88,7,FALSE)),"")</f>
        <v/>
      </c>
      <c r="L473" s="30"/>
      <c r="M473" s="1" t="str">
        <f ca="1">IF(L473=Setup!$C$10,"Grant",IF(Pharmaceuticals!L473=Setup!$C$11,"Local",IF(Pharmaceuticals!L473=Setup!$C$12,"Other","")))</f>
        <v/>
      </c>
      <c r="N473" s="34"/>
      <c r="O473" s="148"/>
      <c r="P473" s="34"/>
      <c r="Q473" s="36" t="str">
        <f t="shared" si="226"/>
        <v/>
      </c>
      <c r="R473" s="34"/>
      <c r="S473" s="32" t="str">
        <f t="shared" si="227"/>
        <v/>
      </c>
      <c r="T473" s="34"/>
      <c r="U473" s="32" t="str">
        <f t="shared" si="228"/>
        <v/>
      </c>
      <c r="V473" s="34"/>
      <c r="W473" s="36" t="str">
        <f t="shared" si="229"/>
        <v/>
      </c>
      <c r="X473" s="36" t="str">
        <f t="shared" si="230"/>
        <v/>
      </c>
      <c r="Y473" s="36" t="str">
        <f t="shared" si="231"/>
        <v/>
      </c>
      <c r="Z473" s="55"/>
      <c r="AA473" s="37"/>
      <c r="AB473" s="148"/>
      <c r="AC473" s="34"/>
      <c r="AD473" s="32" t="str">
        <f t="shared" si="232"/>
        <v/>
      </c>
      <c r="AE473" s="34"/>
      <c r="AF473" s="32" t="str">
        <f t="shared" si="233"/>
        <v/>
      </c>
      <c r="AG473" s="34"/>
      <c r="AH473" s="32" t="str">
        <f t="shared" si="234"/>
        <v/>
      </c>
      <c r="AI473" s="34"/>
      <c r="AJ473" s="36" t="str">
        <f t="shared" si="235"/>
        <v/>
      </c>
      <c r="AK473" s="36" t="str">
        <f t="shared" si="236"/>
        <v/>
      </c>
      <c r="AL473" s="36" t="str">
        <f t="shared" si="237"/>
        <v/>
      </c>
      <c r="AM473" s="55"/>
      <c r="AN473" s="34"/>
      <c r="AO473" s="148"/>
      <c r="AP473" s="34"/>
      <c r="AQ473" s="32" t="str">
        <f t="shared" si="238"/>
        <v/>
      </c>
      <c r="AR473" s="34"/>
      <c r="AS473" s="32" t="str">
        <f t="shared" si="239"/>
        <v/>
      </c>
      <c r="AT473" s="34"/>
      <c r="AU473" s="32" t="str">
        <f t="shared" si="240"/>
        <v/>
      </c>
      <c r="AV473" s="34"/>
      <c r="AW473" s="36" t="str">
        <f t="shared" si="241"/>
        <v/>
      </c>
      <c r="AX473" s="36" t="str">
        <f t="shared" si="242"/>
        <v/>
      </c>
      <c r="AY473" s="36" t="str">
        <f t="shared" si="243"/>
        <v/>
      </c>
      <c r="AZ473" s="55"/>
      <c r="BA473" s="34"/>
      <c r="BB473" s="148"/>
      <c r="BC473" s="34"/>
      <c r="BD473" s="32" t="str">
        <f t="shared" si="244"/>
        <v/>
      </c>
      <c r="BE473" s="34"/>
      <c r="BF473" s="32" t="str">
        <f t="shared" si="245"/>
        <v/>
      </c>
      <c r="BG473" s="34"/>
      <c r="BH473" s="32" t="str">
        <f t="shared" si="246"/>
        <v/>
      </c>
      <c r="BI473" s="34"/>
      <c r="BJ473" s="36" t="str">
        <f t="shared" si="247"/>
        <v/>
      </c>
      <c r="BK473" s="36" t="str">
        <f t="shared" si="248"/>
        <v/>
      </c>
      <c r="BL473" s="36" t="str">
        <f t="shared" si="249"/>
        <v/>
      </c>
      <c r="BM473" s="55"/>
      <c r="BN473" s="36" t="str">
        <f t="shared" si="250"/>
        <v/>
      </c>
      <c r="BO473" s="36" t="str">
        <f t="shared" si="251"/>
        <v/>
      </c>
      <c r="BP473" s="31"/>
      <c r="BQ473" s="38"/>
      <c r="BS473" s="120" t="e">
        <f t="shared" ca="1" si="222"/>
        <v>#REF!</v>
      </c>
      <c r="BT473" s="120" t="e">
        <f t="shared" ca="1" si="223"/>
        <v>#VALUE!</v>
      </c>
    </row>
    <row r="474" spans="1:72" s="10" customFormat="1" ht="25" customHeight="1" x14ac:dyDescent="0.2">
      <c r="A474" s="52" t="str">
        <f>IFERROR(IF(#REF!&lt;&gt;"",A473+1,""),"")</f>
        <v/>
      </c>
      <c r="B474" s="157" t="e">
        <f>CONCATENATE(#REF!,"-",#REF!,"--",F474,"---",#REF!)</f>
        <v>#REF!</v>
      </c>
      <c r="C474" s="157" t="e">
        <f t="shared" ca="1" si="221"/>
        <v>#VALUE!</v>
      </c>
      <c r="D474" s="29"/>
      <c r="E474" s="155" t="e">
        <f t="shared" si="224"/>
        <v>#VALUE!</v>
      </c>
      <c r="F474" s="155" t="e">
        <f t="shared" si="225"/>
        <v>#VALUE!</v>
      </c>
      <c r="G474" s="126"/>
      <c r="H474" s="151" t="e">
        <f ca="1">VLOOKUP(G474,CatProd!B:G,6,FALSE)</f>
        <v>#N/A</v>
      </c>
      <c r="I474" s="127"/>
      <c r="J474" s="175" t="e">
        <f ca="1">VLOOKUP(CONCATENATE(H474,"-",I474),CatProdSpec!H:I,2,FALSE)</f>
        <v>#N/A</v>
      </c>
      <c r="K474" s="51" t="str">
        <f ca="1">IFERROR(IF(OR(D474="",VLOOKUP(D474,CatCostInp!$E$2:$K$88,7,FALSE)=0),"",VLOOKUP(D474,CatCostInp!$E$2:$K$88,7,FALSE)),"")</f>
        <v/>
      </c>
      <c r="L474" s="30"/>
      <c r="M474" s="1" t="str">
        <f ca="1">IF(L474=Setup!$C$10,"Grant",IF(Pharmaceuticals!L474=Setup!$C$11,"Local",IF(Pharmaceuticals!L474=Setup!$C$12,"Other","")))</f>
        <v/>
      </c>
      <c r="N474" s="34"/>
      <c r="O474" s="148"/>
      <c r="P474" s="34"/>
      <c r="Q474" s="36" t="str">
        <f t="shared" si="226"/>
        <v/>
      </c>
      <c r="R474" s="34"/>
      <c r="S474" s="32" t="str">
        <f t="shared" si="227"/>
        <v/>
      </c>
      <c r="T474" s="34"/>
      <c r="U474" s="32" t="str">
        <f t="shared" si="228"/>
        <v/>
      </c>
      <c r="V474" s="34"/>
      <c r="W474" s="36" t="str">
        <f t="shared" si="229"/>
        <v/>
      </c>
      <c r="X474" s="36" t="str">
        <f t="shared" si="230"/>
        <v/>
      </c>
      <c r="Y474" s="36" t="str">
        <f t="shared" si="231"/>
        <v/>
      </c>
      <c r="Z474" s="55"/>
      <c r="AA474" s="37"/>
      <c r="AB474" s="148"/>
      <c r="AC474" s="34"/>
      <c r="AD474" s="32" t="str">
        <f t="shared" si="232"/>
        <v/>
      </c>
      <c r="AE474" s="34"/>
      <c r="AF474" s="32" t="str">
        <f t="shared" si="233"/>
        <v/>
      </c>
      <c r="AG474" s="34"/>
      <c r="AH474" s="32" t="str">
        <f t="shared" si="234"/>
        <v/>
      </c>
      <c r="AI474" s="34"/>
      <c r="AJ474" s="36" t="str">
        <f t="shared" si="235"/>
        <v/>
      </c>
      <c r="AK474" s="36" t="str">
        <f t="shared" si="236"/>
        <v/>
      </c>
      <c r="AL474" s="36" t="str">
        <f t="shared" si="237"/>
        <v/>
      </c>
      <c r="AM474" s="55"/>
      <c r="AN474" s="34"/>
      <c r="AO474" s="148"/>
      <c r="AP474" s="34"/>
      <c r="AQ474" s="32" t="str">
        <f t="shared" si="238"/>
        <v/>
      </c>
      <c r="AR474" s="34"/>
      <c r="AS474" s="32" t="str">
        <f t="shared" si="239"/>
        <v/>
      </c>
      <c r="AT474" s="34"/>
      <c r="AU474" s="32" t="str">
        <f t="shared" si="240"/>
        <v/>
      </c>
      <c r="AV474" s="34"/>
      <c r="AW474" s="36" t="str">
        <f t="shared" si="241"/>
        <v/>
      </c>
      <c r="AX474" s="36" t="str">
        <f t="shared" si="242"/>
        <v/>
      </c>
      <c r="AY474" s="36" t="str">
        <f t="shared" si="243"/>
        <v/>
      </c>
      <c r="AZ474" s="55"/>
      <c r="BA474" s="34"/>
      <c r="BB474" s="148"/>
      <c r="BC474" s="34"/>
      <c r="BD474" s="32" t="str">
        <f t="shared" si="244"/>
        <v/>
      </c>
      <c r="BE474" s="34"/>
      <c r="BF474" s="32" t="str">
        <f t="shared" si="245"/>
        <v/>
      </c>
      <c r="BG474" s="34"/>
      <c r="BH474" s="32" t="str">
        <f t="shared" si="246"/>
        <v/>
      </c>
      <c r="BI474" s="34"/>
      <c r="BJ474" s="36" t="str">
        <f t="shared" si="247"/>
        <v/>
      </c>
      <c r="BK474" s="36" t="str">
        <f t="shared" si="248"/>
        <v/>
      </c>
      <c r="BL474" s="36" t="str">
        <f t="shared" si="249"/>
        <v/>
      </c>
      <c r="BM474" s="55"/>
      <c r="BN474" s="36" t="str">
        <f t="shared" si="250"/>
        <v/>
      </c>
      <c r="BO474" s="36" t="str">
        <f t="shared" si="251"/>
        <v/>
      </c>
      <c r="BP474" s="31"/>
      <c r="BQ474" s="38"/>
      <c r="BS474" s="120" t="e">
        <f t="shared" ca="1" si="222"/>
        <v>#REF!</v>
      </c>
      <c r="BT474" s="120" t="e">
        <f t="shared" ca="1" si="223"/>
        <v>#VALUE!</v>
      </c>
    </row>
    <row r="475" spans="1:72" s="10" customFormat="1" ht="25" customHeight="1" x14ac:dyDescent="0.2">
      <c r="A475" s="52" t="str">
        <f>IFERROR(IF(#REF!&lt;&gt;"",A474+1,""),"")</f>
        <v/>
      </c>
      <c r="B475" s="157" t="e">
        <f>CONCATENATE(#REF!,"-",#REF!,"--",F475,"---",#REF!)</f>
        <v>#REF!</v>
      </c>
      <c r="C475" s="157" t="e">
        <f t="shared" ca="1" si="221"/>
        <v>#VALUE!</v>
      </c>
      <c r="D475" s="29"/>
      <c r="E475" s="155" t="e">
        <f t="shared" si="224"/>
        <v>#VALUE!</v>
      </c>
      <c r="F475" s="155" t="e">
        <f t="shared" si="225"/>
        <v>#VALUE!</v>
      </c>
      <c r="G475" s="126"/>
      <c r="H475" s="151" t="e">
        <f ca="1">VLOOKUP(G475,CatProd!B:G,6,FALSE)</f>
        <v>#N/A</v>
      </c>
      <c r="I475" s="127"/>
      <c r="J475" s="175" t="e">
        <f ca="1">VLOOKUP(CONCATENATE(H475,"-",I475),CatProdSpec!H:I,2,FALSE)</f>
        <v>#N/A</v>
      </c>
      <c r="K475" s="51" t="str">
        <f ca="1">IFERROR(IF(OR(D475="",VLOOKUP(D475,CatCostInp!$E$2:$K$88,7,FALSE)=0),"",VLOOKUP(D475,CatCostInp!$E$2:$K$88,7,FALSE)),"")</f>
        <v/>
      </c>
      <c r="L475" s="30"/>
      <c r="M475" s="1" t="str">
        <f ca="1">IF(L475=Setup!$C$10,"Grant",IF(Pharmaceuticals!L475=Setup!$C$11,"Local",IF(Pharmaceuticals!L475=Setup!$C$12,"Other","")))</f>
        <v/>
      </c>
      <c r="N475" s="34"/>
      <c r="O475" s="148"/>
      <c r="P475" s="34"/>
      <c r="Q475" s="36" t="str">
        <f t="shared" si="226"/>
        <v/>
      </c>
      <c r="R475" s="34"/>
      <c r="S475" s="32" t="str">
        <f t="shared" si="227"/>
        <v/>
      </c>
      <c r="T475" s="34"/>
      <c r="U475" s="32" t="str">
        <f t="shared" si="228"/>
        <v/>
      </c>
      <c r="V475" s="34"/>
      <c r="W475" s="36" t="str">
        <f t="shared" si="229"/>
        <v/>
      </c>
      <c r="X475" s="36" t="str">
        <f t="shared" si="230"/>
        <v/>
      </c>
      <c r="Y475" s="36" t="str">
        <f t="shared" si="231"/>
        <v/>
      </c>
      <c r="Z475" s="55"/>
      <c r="AA475" s="37"/>
      <c r="AB475" s="148"/>
      <c r="AC475" s="34"/>
      <c r="AD475" s="32" t="str">
        <f t="shared" si="232"/>
        <v/>
      </c>
      <c r="AE475" s="34"/>
      <c r="AF475" s="32" t="str">
        <f t="shared" si="233"/>
        <v/>
      </c>
      <c r="AG475" s="34"/>
      <c r="AH475" s="32" t="str">
        <f t="shared" si="234"/>
        <v/>
      </c>
      <c r="AI475" s="34"/>
      <c r="AJ475" s="36" t="str">
        <f t="shared" si="235"/>
        <v/>
      </c>
      <c r="AK475" s="36" t="str">
        <f t="shared" si="236"/>
        <v/>
      </c>
      <c r="AL475" s="36" t="str">
        <f t="shared" si="237"/>
        <v/>
      </c>
      <c r="AM475" s="55"/>
      <c r="AN475" s="34"/>
      <c r="AO475" s="148"/>
      <c r="AP475" s="34"/>
      <c r="AQ475" s="32" t="str">
        <f t="shared" si="238"/>
        <v/>
      </c>
      <c r="AR475" s="34"/>
      <c r="AS475" s="32" t="str">
        <f t="shared" si="239"/>
        <v/>
      </c>
      <c r="AT475" s="34"/>
      <c r="AU475" s="32" t="str">
        <f t="shared" si="240"/>
        <v/>
      </c>
      <c r="AV475" s="34"/>
      <c r="AW475" s="36" t="str">
        <f t="shared" si="241"/>
        <v/>
      </c>
      <c r="AX475" s="36" t="str">
        <f t="shared" si="242"/>
        <v/>
      </c>
      <c r="AY475" s="36" t="str">
        <f t="shared" si="243"/>
        <v/>
      </c>
      <c r="AZ475" s="55"/>
      <c r="BA475" s="34"/>
      <c r="BB475" s="148"/>
      <c r="BC475" s="34"/>
      <c r="BD475" s="32" t="str">
        <f t="shared" si="244"/>
        <v/>
      </c>
      <c r="BE475" s="34"/>
      <c r="BF475" s="32" t="str">
        <f t="shared" si="245"/>
        <v/>
      </c>
      <c r="BG475" s="34"/>
      <c r="BH475" s="32" t="str">
        <f t="shared" si="246"/>
        <v/>
      </c>
      <c r="BI475" s="34"/>
      <c r="BJ475" s="36" t="str">
        <f t="shared" si="247"/>
        <v/>
      </c>
      <c r="BK475" s="36" t="str">
        <f t="shared" si="248"/>
        <v/>
      </c>
      <c r="BL475" s="36" t="str">
        <f t="shared" si="249"/>
        <v/>
      </c>
      <c r="BM475" s="55"/>
      <c r="BN475" s="36" t="str">
        <f t="shared" si="250"/>
        <v/>
      </c>
      <c r="BO475" s="36" t="str">
        <f t="shared" si="251"/>
        <v/>
      </c>
      <c r="BP475" s="31"/>
      <c r="BQ475" s="38"/>
      <c r="BS475" s="120" t="e">
        <f t="shared" ca="1" si="222"/>
        <v>#REF!</v>
      </c>
      <c r="BT475" s="120" t="e">
        <f t="shared" ca="1" si="223"/>
        <v>#VALUE!</v>
      </c>
    </row>
    <row r="476" spans="1:72" s="10" customFormat="1" ht="25" customHeight="1" x14ac:dyDescent="0.2">
      <c r="A476" s="52" t="str">
        <f>IFERROR(IF(#REF!&lt;&gt;"",A475+1,""),"")</f>
        <v/>
      </c>
      <c r="B476" s="157" t="e">
        <f>CONCATENATE(#REF!,"-",#REF!,"--",F476,"---",#REF!)</f>
        <v>#REF!</v>
      </c>
      <c r="C476" s="157" t="e">
        <f t="shared" ca="1" si="221"/>
        <v>#VALUE!</v>
      </c>
      <c r="D476" s="29"/>
      <c r="E476" s="155" t="e">
        <f t="shared" si="224"/>
        <v>#VALUE!</v>
      </c>
      <c r="F476" s="155" t="e">
        <f t="shared" si="225"/>
        <v>#VALUE!</v>
      </c>
      <c r="G476" s="126"/>
      <c r="H476" s="151" t="e">
        <f ca="1">VLOOKUP(G476,CatProd!B:G,6,FALSE)</f>
        <v>#N/A</v>
      </c>
      <c r="I476" s="127"/>
      <c r="J476" s="175" t="e">
        <f ca="1">VLOOKUP(CONCATENATE(H476,"-",I476),CatProdSpec!H:I,2,FALSE)</f>
        <v>#N/A</v>
      </c>
      <c r="K476" s="51" t="str">
        <f ca="1">IFERROR(IF(OR(D476="",VLOOKUP(D476,CatCostInp!$E$2:$K$88,7,FALSE)=0),"",VLOOKUP(D476,CatCostInp!$E$2:$K$88,7,FALSE)),"")</f>
        <v/>
      </c>
      <c r="L476" s="30"/>
      <c r="M476" s="1" t="str">
        <f ca="1">IF(L476=Setup!$C$10,"Grant",IF(Pharmaceuticals!L476=Setup!$C$11,"Local",IF(Pharmaceuticals!L476=Setup!$C$12,"Other","")))</f>
        <v/>
      </c>
      <c r="N476" s="34"/>
      <c r="O476" s="148"/>
      <c r="P476" s="34"/>
      <c r="Q476" s="36" t="str">
        <f t="shared" si="226"/>
        <v/>
      </c>
      <c r="R476" s="34"/>
      <c r="S476" s="32" t="str">
        <f t="shared" si="227"/>
        <v/>
      </c>
      <c r="T476" s="34"/>
      <c r="U476" s="32" t="str">
        <f t="shared" si="228"/>
        <v/>
      </c>
      <c r="V476" s="34"/>
      <c r="W476" s="36" t="str">
        <f t="shared" si="229"/>
        <v/>
      </c>
      <c r="X476" s="36" t="str">
        <f t="shared" si="230"/>
        <v/>
      </c>
      <c r="Y476" s="36" t="str">
        <f t="shared" si="231"/>
        <v/>
      </c>
      <c r="Z476" s="55"/>
      <c r="AA476" s="37"/>
      <c r="AB476" s="148"/>
      <c r="AC476" s="34"/>
      <c r="AD476" s="32" t="str">
        <f t="shared" si="232"/>
        <v/>
      </c>
      <c r="AE476" s="34"/>
      <c r="AF476" s="32" t="str">
        <f t="shared" si="233"/>
        <v/>
      </c>
      <c r="AG476" s="34"/>
      <c r="AH476" s="32" t="str">
        <f t="shared" si="234"/>
        <v/>
      </c>
      <c r="AI476" s="34"/>
      <c r="AJ476" s="36" t="str">
        <f t="shared" si="235"/>
        <v/>
      </c>
      <c r="AK476" s="36" t="str">
        <f t="shared" si="236"/>
        <v/>
      </c>
      <c r="AL476" s="36" t="str">
        <f t="shared" si="237"/>
        <v/>
      </c>
      <c r="AM476" s="55"/>
      <c r="AN476" s="34"/>
      <c r="AO476" s="148"/>
      <c r="AP476" s="34"/>
      <c r="AQ476" s="32" t="str">
        <f t="shared" si="238"/>
        <v/>
      </c>
      <c r="AR476" s="34"/>
      <c r="AS476" s="32" t="str">
        <f t="shared" si="239"/>
        <v/>
      </c>
      <c r="AT476" s="34"/>
      <c r="AU476" s="32" t="str">
        <f t="shared" si="240"/>
        <v/>
      </c>
      <c r="AV476" s="34"/>
      <c r="AW476" s="36" t="str">
        <f t="shared" si="241"/>
        <v/>
      </c>
      <c r="AX476" s="36" t="str">
        <f t="shared" si="242"/>
        <v/>
      </c>
      <c r="AY476" s="36" t="str">
        <f t="shared" si="243"/>
        <v/>
      </c>
      <c r="AZ476" s="55"/>
      <c r="BA476" s="34"/>
      <c r="BB476" s="148"/>
      <c r="BC476" s="34"/>
      <c r="BD476" s="32" t="str">
        <f t="shared" si="244"/>
        <v/>
      </c>
      <c r="BE476" s="34"/>
      <c r="BF476" s="32" t="str">
        <f t="shared" si="245"/>
        <v/>
      </c>
      <c r="BG476" s="34"/>
      <c r="BH476" s="32" t="str">
        <f t="shared" si="246"/>
        <v/>
      </c>
      <c r="BI476" s="34"/>
      <c r="BJ476" s="36" t="str">
        <f t="shared" si="247"/>
        <v/>
      </c>
      <c r="BK476" s="36" t="str">
        <f t="shared" si="248"/>
        <v/>
      </c>
      <c r="BL476" s="36" t="str">
        <f t="shared" si="249"/>
        <v/>
      </c>
      <c r="BM476" s="55"/>
      <c r="BN476" s="36" t="str">
        <f t="shared" si="250"/>
        <v/>
      </c>
      <c r="BO476" s="36" t="str">
        <f t="shared" si="251"/>
        <v/>
      </c>
      <c r="BP476" s="31"/>
      <c r="BQ476" s="38"/>
      <c r="BS476" s="120" t="e">
        <f t="shared" ca="1" si="222"/>
        <v>#REF!</v>
      </c>
      <c r="BT476" s="120" t="e">
        <f t="shared" ca="1" si="223"/>
        <v>#VALUE!</v>
      </c>
    </row>
    <row r="477" spans="1:72" s="10" customFormat="1" ht="25" customHeight="1" x14ac:dyDescent="0.2">
      <c r="A477" s="52" t="str">
        <f>IFERROR(IF(#REF!&lt;&gt;"",A476+1,""),"")</f>
        <v/>
      </c>
      <c r="B477" s="157" t="e">
        <f>CONCATENATE(#REF!,"-",#REF!,"--",F477,"---",#REF!)</f>
        <v>#REF!</v>
      </c>
      <c r="C477" s="157" t="e">
        <f t="shared" ca="1" si="221"/>
        <v>#VALUE!</v>
      </c>
      <c r="D477" s="29"/>
      <c r="E477" s="155" t="e">
        <f t="shared" si="224"/>
        <v>#VALUE!</v>
      </c>
      <c r="F477" s="155" t="e">
        <f t="shared" si="225"/>
        <v>#VALUE!</v>
      </c>
      <c r="G477" s="126"/>
      <c r="H477" s="151" t="e">
        <f ca="1">VLOOKUP(G477,CatProd!B:G,6,FALSE)</f>
        <v>#N/A</v>
      </c>
      <c r="I477" s="127"/>
      <c r="J477" s="175" t="e">
        <f ca="1">VLOOKUP(CONCATENATE(H477,"-",I477),CatProdSpec!H:I,2,FALSE)</f>
        <v>#N/A</v>
      </c>
      <c r="K477" s="51" t="str">
        <f ca="1">IFERROR(IF(OR(D477="",VLOOKUP(D477,CatCostInp!$E$2:$K$88,7,FALSE)=0),"",VLOOKUP(D477,CatCostInp!$E$2:$K$88,7,FALSE)),"")</f>
        <v/>
      </c>
      <c r="L477" s="30"/>
      <c r="M477" s="1" t="str">
        <f ca="1">IF(L477=Setup!$C$10,"Grant",IF(Pharmaceuticals!L477=Setup!$C$11,"Local",IF(Pharmaceuticals!L477=Setup!$C$12,"Other","")))</f>
        <v/>
      </c>
      <c r="N477" s="34"/>
      <c r="O477" s="148"/>
      <c r="P477" s="34"/>
      <c r="Q477" s="36" t="str">
        <f t="shared" si="226"/>
        <v/>
      </c>
      <c r="R477" s="34"/>
      <c r="S477" s="32" t="str">
        <f t="shared" si="227"/>
        <v/>
      </c>
      <c r="T477" s="34"/>
      <c r="U477" s="32" t="str">
        <f t="shared" si="228"/>
        <v/>
      </c>
      <c r="V477" s="34"/>
      <c r="W477" s="36" t="str">
        <f t="shared" si="229"/>
        <v/>
      </c>
      <c r="X477" s="36" t="str">
        <f t="shared" si="230"/>
        <v/>
      </c>
      <c r="Y477" s="36" t="str">
        <f t="shared" si="231"/>
        <v/>
      </c>
      <c r="Z477" s="55"/>
      <c r="AA477" s="37"/>
      <c r="AB477" s="148"/>
      <c r="AC477" s="34"/>
      <c r="AD477" s="32" t="str">
        <f t="shared" si="232"/>
        <v/>
      </c>
      <c r="AE477" s="34"/>
      <c r="AF477" s="32" t="str">
        <f t="shared" si="233"/>
        <v/>
      </c>
      <c r="AG477" s="34"/>
      <c r="AH477" s="32" t="str">
        <f t="shared" si="234"/>
        <v/>
      </c>
      <c r="AI477" s="34"/>
      <c r="AJ477" s="36" t="str">
        <f t="shared" si="235"/>
        <v/>
      </c>
      <c r="AK477" s="36" t="str">
        <f t="shared" si="236"/>
        <v/>
      </c>
      <c r="AL477" s="36" t="str">
        <f t="shared" si="237"/>
        <v/>
      </c>
      <c r="AM477" s="55"/>
      <c r="AN477" s="34"/>
      <c r="AO477" s="148"/>
      <c r="AP477" s="34"/>
      <c r="AQ477" s="32" t="str">
        <f t="shared" si="238"/>
        <v/>
      </c>
      <c r="AR477" s="34"/>
      <c r="AS477" s="32" t="str">
        <f t="shared" si="239"/>
        <v/>
      </c>
      <c r="AT477" s="34"/>
      <c r="AU477" s="32" t="str">
        <f t="shared" si="240"/>
        <v/>
      </c>
      <c r="AV477" s="34"/>
      <c r="AW477" s="36" t="str">
        <f t="shared" si="241"/>
        <v/>
      </c>
      <c r="AX477" s="36" t="str">
        <f t="shared" si="242"/>
        <v/>
      </c>
      <c r="AY477" s="36" t="str">
        <f t="shared" si="243"/>
        <v/>
      </c>
      <c r="AZ477" s="55"/>
      <c r="BA477" s="34"/>
      <c r="BB477" s="148"/>
      <c r="BC477" s="34"/>
      <c r="BD477" s="32" t="str">
        <f t="shared" si="244"/>
        <v/>
      </c>
      <c r="BE477" s="34"/>
      <c r="BF477" s="32" t="str">
        <f t="shared" si="245"/>
        <v/>
      </c>
      <c r="BG477" s="34"/>
      <c r="BH477" s="32" t="str">
        <f t="shared" si="246"/>
        <v/>
      </c>
      <c r="BI477" s="34"/>
      <c r="BJ477" s="36" t="str">
        <f t="shared" si="247"/>
        <v/>
      </c>
      <c r="BK477" s="36" t="str">
        <f t="shared" si="248"/>
        <v/>
      </c>
      <c r="BL477" s="36" t="str">
        <f t="shared" si="249"/>
        <v/>
      </c>
      <c r="BM477" s="55"/>
      <c r="BN477" s="36" t="str">
        <f t="shared" si="250"/>
        <v/>
      </c>
      <c r="BO477" s="36" t="str">
        <f t="shared" si="251"/>
        <v/>
      </c>
      <c r="BP477" s="31"/>
      <c r="BQ477" s="38"/>
      <c r="BS477" s="120" t="e">
        <f t="shared" ca="1" si="222"/>
        <v>#REF!</v>
      </c>
      <c r="BT477" s="120" t="e">
        <f t="shared" ca="1" si="223"/>
        <v>#VALUE!</v>
      </c>
    </row>
    <row r="478" spans="1:72" s="10" customFormat="1" ht="25" customHeight="1" x14ac:dyDescent="0.2">
      <c r="A478" s="52" t="str">
        <f>IFERROR(IF(#REF!&lt;&gt;"",A477+1,""),"")</f>
        <v/>
      </c>
      <c r="B478" s="157" t="e">
        <f>CONCATENATE(#REF!,"-",#REF!,"--",F478,"---",#REF!)</f>
        <v>#REF!</v>
      </c>
      <c r="C478" s="157" t="e">
        <f t="shared" ca="1" si="221"/>
        <v>#VALUE!</v>
      </c>
      <c r="D478" s="29"/>
      <c r="E478" s="155" t="e">
        <f t="shared" si="224"/>
        <v>#VALUE!</v>
      </c>
      <c r="F478" s="155" t="e">
        <f t="shared" si="225"/>
        <v>#VALUE!</v>
      </c>
      <c r="G478" s="126"/>
      <c r="H478" s="151" t="e">
        <f ca="1">VLOOKUP(G478,CatProd!B:G,6,FALSE)</f>
        <v>#N/A</v>
      </c>
      <c r="I478" s="127"/>
      <c r="J478" s="175" t="e">
        <f ca="1">VLOOKUP(CONCATENATE(H478,"-",I478),CatProdSpec!H:I,2,FALSE)</f>
        <v>#N/A</v>
      </c>
      <c r="K478" s="51" t="str">
        <f ca="1">IFERROR(IF(OR(D478="",VLOOKUP(D478,CatCostInp!$E$2:$K$88,7,FALSE)=0),"",VLOOKUP(D478,CatCostInp!$E$2:$K$88,7,FALSE)),"")</f>
        <v/>
      </c>
      <c r="L478" s="30"/>
      <c r="M478" s="1" t="str">
        <f ca="1">IF(L478=Setup!$C$10,"Grant",IF(Pharmaceuticals!L478=Setup!$C$11,"Local",IF(Pharmaceuticals!L478=Setup!$C$12,"Other","")))</f>
        <v/>
      </c>
      <c r="N478" s="34"/>
      <c r="O478" s="148"/>
      <c r="P478" s="34"/>
      <c r="Q478" s="36" t="str">
        <f t="shared" si="226"/>
        <v/>
      </c>
      <c r="R478" s="34"/>
      <c r="S478" s="32" t="str">
        <f t="shared" si="227"/>
        <v/>
      </c>
      <c r="T478" s="34"/>
      <c r="U478" s="32" t="str">
        <f t="shared" si="228"/>
        <v/>
      </c>
      <c r="V478" s="34"/>
      <c r="W478" s="36" t="str">
        <f t="shared" si="229"/>
        <v/>
      </c>
      <c r="X478" s="36" t="str">
        <f t="shared" si="230"/>
        <v/>
      </c>
      <c r="Y478" s="36" t="str">
        <f t="shared" si="231"/>
        <v/>
      </c>
      <c r="Z478" s="55"/>
      <c r="AA478" s="37"/>
      <c r="AB478" s="148"/>
      <c r="AC478" s="34"/>
      <c r="AD478" s="32" t="str">
        <f t="shared" si="232"/>
        <v/>
      </c>
      <c r="AE478" s="34"/>
      <c r="AF478" s="32" t="str">
        <f t="shared" si="233"/>
        <v/>
      </c>
      <c r="AG478" s="34"/>
      <c r="AH478" s="32" t="str">
        <f t="shared" si="234"/>
        <v/>
      </c>
      <c r="AI478" s="34"/>
      <c r="AJ478" s="36" t="str">
        <f t="shared" si="235"/>
        <v/>
      </c>
      <c r="AK478" s="36" t="str">
        <f t="shared" si="236"/>
        <v/>
      </c>
      <c r="AL478" s="36" t="str">
        <f t="shared" si="237"/>
        <v/>
      </c>
      <c r="AM478" s="55"/>
      <c r="AN478" s="34"/>
      <c r="AO478" s="148"/>
      <c r="AP478" s="34"/>
      <c r="AQ478" s="32" t="str">
        <f t="shared" si="238"/>
        <v/>
      </c>
      <c r="AR478" s="34"/>
      <c r="AS478" s="32" t="str">
        <f t="shared" si="239"/>
        <v/>
      </c>
      <c r="AT478" s="34"/>
      <c r="AU478" s="32" t="str">
        <f t="shared" si="240"/>
        <v/>
      </c>
      <c r="AV478" s="34"/>
      <c r="AW478" s="36" t="str">
        <f t="shared" si="241"/>
        <v/>
      </c>
      <c r="AX478" s="36" t="str">
        <f t="shared" si="242"/>
        <v/>
      </c>
      <c r="AY478" s="36" t="str">
        <f t="shared" si="243"/>
        <v/>
      </c>
      <c r="AZ478" s="55"/>
      <c r="BA478" s="34"/>
      <c r="BB478" s="148"/>
      <c r="BC478" s="34"/>
      <c r="BD478" s="32" t="str">
        <f t="shared" si="244"/>
        <v/>
      </c>
      <c r="BE478" s="34"/>
      <c r="BF478" s="32" t="str">
        <f t="shared" si="245"/>
        <v/>
      </c>
      <c r="BG478" s="34"/>
      <c r="BH478" s="32" t="str">
        <f t="shared" si="246"/>
        <v/>
      </c>
      <c r="BI478" s="34"/>
      <c r="BJ478" s="36" t="str">
        <f t="shared" si="247"/>
        <v/>
      </c>
      <c r="BK478" s="36" t="str">
        <f t="shared" si="248"/>
        <v/>
      </c>
      <c r="BL478" s="36" t="str">
        <f t="shared" si="249"/>
        <v/>
      </c>
      <c r="BM478" s="55"/>
      <c r="BN478" s="36" t="str">
        <f t="shared" si="250"/>
        <v/>
      </c>
      <c r="BO478" s="36" t="str">
        <f t="shared" si="251"/>
        <v/>
      </c>
      <c r="BP478" s="31"/>
      <c r="BQ478" s="38"/>
      <c r="BS478" s="120" t="e">
        <f t="shared" ca="1" si="222"/>
        <v>#REF!</v>
      </c>
      <c r="BT478" s="120" t="e">
        <f t="shared" ca="1" si="223"/>
        <v>#VALUE!</v>
      </c>
    </row>
    <row r="479" spans="1:72" s="10" customFormat="1" ht="25" customHeight="1" x14ac:dyDescent="0.2">
      <c r="A479" s="52" t="str">
        <f>IFERROR(IF(#REF!&lt;&gt;"",A478+1,""),"")</f>
        <v/>
      </c>
      <c r="B479" s="157" t="e">
        <f>CONCATENATE(#REF!,"-",#REF!,"--",F479,"---",#REF!)</f>
        <v>#REF!</v>
      </c>
      <c r="C479" s="157" t="e">
        <f t="shared" ca="1" si="221"/>
        <v>#VALUE!</v>
      </c>
      <c r="D479" s="29"/>
      <c r="E479" s="155" t="e">
        <f t="shared" si="224"/>
        <v>#VALUE!</v>
      </c>
      <c r="F479" s="155" t="e">
        <f t="shared" si="225"/>
        <v>#VALUE!</v>
      </c>
      <c r="G479" s="126"/>
      <c r="H479" s="151" t="e">
        <f ca="1">VLOOKUP(G479,CatProd!B:G,6,FALSE)</f>
        <v>#N/A</v>
      </c>
      <c r="I479" s="127"/>
      <c r="J479" s="175" t="e">
        <f ca="1">VLOOKUP(CONCATENATE(H479,"-",I479),CatProdSpec!H:I,2,FALSE)</f>
        <v>#N/A</v>
      </c>
      <c r="K479" s="51" t="str">
        <f ca="1">IFERROR(IF(OR(D479="",VLOOKUP(D479,CatCostInp!$E$2:$K$88,7,FALSE)=0),"",VLOOKUP(D479,CatCostInp!$E$2:$K$88,7,FALSE)),"")</f>
        <v/>
      </c>
      <c r="L479" s="30"/>
      <c r="M479" s="1" t="str">
        <f ca="1">IF(L479=Setup!$C$10,"Grant",IF(Pharmaceuticals!L479=Setup!$C$11,"Local",IF(Pharmaceuticals!L479=Setup!$C$12,"Other","")))</f>
        <v/>
      </c>
      <c r="N479" s="34"/>
      <c r="O479" s="148"/>
      <c r="P479" s="34"/>
      <c r="Q479" s="36" t="str">
        <f t="shared" si="226"/>
        <v/>
      </c>
      <c r="R479" s="34"/>
      <c r="S479" s="32" t="str">
        <f t="shared" si="227"/>
        <v/>
      </c>
      <c r="T479" s="34"/>
      <c r="U479" s="32" t="str">
        <f t="shared" si="228"/>
        <v/>
      </c>
      <c r="V479" s="34"/>
      <c r="W479" s="36" t="str">
        <f t="shared" si="229"/>
        <v/>
      </c>
      <c r="X479" s="36" t="str">
        <f t="shared" si="230"/>
        <v/>
      </c>
      <c r="Y479" s="36" t="str">
        <f t="shared" si="231"/>
        <v/>
      </c>
      <c r="Z479" s="55"/>
      <c r="AA479" s="37"/>
      <c r="AB479" s="148"/>
      <c r="AC479" s="34"/>
      <c r="AD479" s="32" t="str">
        <f t="shared" si="232"/>
        <v/>
      </c>
      <c r="AE479" s="34"/>
      <c r="AF479" s="32" t="str">
        <f t="shared" si="233"/>
        <v/>
      </c>
      <c r="AG479" s="34"/>
      <c r="AH479" s="32" t="str">
        <f t="shared" si="234"/>
        <v/>
      </c>
      <c r="AI479" s="34"/>
      <c r="AJ479" s="36" t="str">
        <f t="shared" si="235"/>
        <v/>
      </c>
      <c r="AK479" s="36" t="str">
        <f t="shared" si="236"/>
        <v/>
      </c>
      <c r="AL479" s="36" t="str">
        <f t="shared" si="237"/>
        <v/>
      </c>
      <c r="AM479" s="55"/>
      <c r="AN479" s="34"/>
      <c r="AO479" s="148"/>
      <c r="AP479" s="34"/>
      <c r="AQ479" s="32" t="str">
        <f t="shared" si="238"/>
        <v/>
      </c>
      <c r="AR479" s="34"/>
      <c r="AS479" s="32" t="str">
        <f t="shared" si="239"/>
        <v/>
      </c>
      <c r="AT479" s="34"/>
      <c r="AU479" s="32" t="str">
        <f t="shared" si="240"/>
        <v/>
      </c>
      <c r="AV479" s="34"/>
      <c r="AW479" s="36" t="str">
        <f t="shared" si="241"/>
        <v/>
      </c>
      <c r="AX479" s="36" t="str">
        <f t="shared" si="242"/>
        <v/>
      </c>
      <c r="AY479" s="36" t="str">
        <f t="shared" si="243"/>
        <v/>
      </c>
      <c r="AZ479" s="55"/>
      <c r="BA479" s="34"/>
      <c r="BB479" s="148"/>
      <c r="BC479" s="34"/>
      <c r="BD479" s="32" t="str">
        <f t="shared" si="244"/>
        <v/>
      </c>
      <c r="BE479" s="34"/>
      <c r="BF479" s="32" t="str">
        <f t="shared" si="245"/>
        <v/>
      </c>
      <c r="BG479" s="34"/>
      <c r="BH479" s="32" t="str">
        <f t="shared" si="246"/>
        <v/>
      </c>
      <c r="BI479" s="34"/>
      <c r="BJ479" s="36" t="str">
        <f t="shared" si="247"/>
        <v/>
      </c>
      <c r="BK479" s="36" t="str">
        <f t="shared" si="248"/>
        <v/>
      </c>
      <c r="BL479" s="36" t="str">
        <f t="shared" si="249"/>
        <v/>
      </c>
      <c r="BM479" s="55"/>
      <c r="BN479" s="36" t="str">
        <f t="shared" si="250"/>
        <v/>
      </c>
      <c r="BO479" s="36" t="str">
        <f t="shared" si="251"/>
        <v/>
      </c>
      <c r="BP479" s="31"/>
      <c r="BQ479" s="38"/>
      <c r="BS479" s="120" t="e">
        <f t="shared" ca="1" si="222"/>
        <v>#REF!</v>
      </c>
      <c r="BT479" s="120" t="e">
        <f t="shared" ca="1" si="223"/>
        <v>#VALUE!</v>
      </c>
    </row>
    <row r="480" spans="1:72" s="10" customFormat="1" ht="25" customHeight="1" x14ac:dyDescent="0.2">
      <c r="A480" s="52" t="str">
        <f>IFERROR(IF(#REF!&lt;&gt;"",A479+1,""),"")</f>
        <v/>
      </c>
      <c r="B480" s="157" t="e">
        <f>CONCATENATE(#REF!,"-",#REF!,"--",F480,"---",#REF!)</f>
        <v>#REF!</v>
      </c>
      <c r="C480" s="157" t="e">
        <f t="shared" ca="1" si="221"/>
        <v>#VALUE!</v>
      </c>
      <c r="D480" s="29"/>
      <c r="E480" s="155" t="e">
        <f t="shared" si="224"/>
        <v>#VALUE!</v>
      </c>
      <c r="F480" s="155" t="e">
        <f t="shared" si="225"/>
        <v>#VALUE!</v>
      </c>
      <c r="G480" s="126"/>
      <c r="H480" s="151" t="e">
        <f ca="1">VLOOKUP(G480,CatProd!B:G,6,FALSE)</f>
        <v>#N/A</v>
      </c>
      <c r="I480" s="127"/>
      <c r="J480" s="175" t="e">
        <f ca="1">VLOOKUP(CONCATENATE(H480,"-",I480),CatProdSpec!H:I,2,FALSE)</f>
        <v>#N/A</v>
      </c>
      <c r="K480" s="51" t="str">
        <f ca="1">IFERROR(IF(OR(D480="",VLOOKUP(D480,CatCostInp!$E$2:$K$88,7,FALSE)=0),"",VLOOKUP(D480,CatCostInp!$E$2:$K$88,7,FALSE)),"")</f>
        <v/>
      </c>
      <c r="L480" s="30"/>
      <c r="M480" s="1" t="str">
        <f ca="1">IF(L480=Setup!$C$10,"Grant",IF(Pharmaceuticals!L480=Setup!$C$11,"Local",IF(Pharmaceuticals!L480=Setup!$C$12,"Other","")))</f>
        <v/>
      </c>
      <c r="N480" s="34"/>
      <c r="O480" s="148"/>
      <c r="P480" s="34"/>
      <c r="Q480" s="36" t="str">
        <f t="shared" si="226"/>
        <v/>
      </c>
      <c r="R480" s="34"/>
      <c r="S480" s="32" t="str">
        <f t="shared" si="227"/>
        <v/>
      </c>
      <c r="T480" s="34"/>
      <c r="U480" s="32" t="str">
        <f t="shared" si="228"/>
        <v/>
      </c>
      <c r="V480" s="34"/>
      <c r="W480" s="36" t="str">
        <f t="shared" si="229"/>
        <v/>
      </c>
      <c r="X480" s="36" t="str">
        <f t="shared" si="230"/>
        <v/>
      </c>
      <c r="Y480" s="36" t="str">
        <f t="shared" si="231"/>
        <v/>
      </c>
      <c r="Z480" s="55"/>
      <c r="AA480" s="37"/>
      <c r="AB480" s="148"/>
      <c r="AC480" s="34"/>
      <c r="AD480" s="32" t="str">
        <f t="shared" si="232"/>
        <v/>
      </c>
      <c r="AE480" s="34"/>
      <c r="AF480" s="32" t="str">
        <f t="shared" si="233"/>
        <v/>
      </c>
      <c r="AG480" s="34"/>
      <c r="AH480" s="32" t="str">
        <f t="shared" si="234"/>
        <v/>
      </c>
      <c r="AI480" s="34"/>
      <c r="AJ480" s="36" t="str">
        <f t="shared" si="235"/>
        <v/>
      </c>
      <c r="AK480" s="36" t="str">
        <f t="shared" si="236"/>
        <v/>
      </c>
      <c r="AL480" s="36" t="str">
        <f t="shared" si="237"/>
        <v/>
      </c>
      <c r="AM480" s="55"/>
      <c r="AN480" s="34"/>
      <c r="AO480" s="148"/>
      <c r="AP480" s="34"/>
      <c r="AQ480" s="32" t="str">
        <f t="shared" si="238"/>
        <v/>
      </c>
      <c r="AR480" s="34"/>
      <c r="AS480" s="32" t="str">
        <f t="shared" si="239"/>
        <v/>
      </c>
      <c r="AT480" s="34"/>
      <c r="AU480" s="32" t="str">
        <f t="shared" si="240"/>
        <v/>
      </c>
      <c r="AV480" s="34"/>
      <c r="AW480" s="36" t="str">
        <f t="shared" si="241"/>
        <v/>
      </c>
      <c r="AX480" s="36" t="str">
        <f t="shared" si="242"/>
        <v/>
      </c>
      <c r="AY480" s="36" t="str">
        <f t="shared" si="243"/>
        <v/>
      </c>
      <c r="AZ480" s="55"/>
      <c r="BA480" s="34"/>
      <c r="BB480" s="148"/>
      <c r="BC480" s="34"/>
      <c r="BD480" s="32" t="str">
        <f t="shared" si="244"/>
        <v/>
      </c>
      <c r="BE480" s="34"/>
      <c r="BF480" s="32" t="str">
        <f t="shared" si="245"/>
        <v/>
      </c>
      <c r="BG480" s="34"/>
      <c r="BH480" s="32" t="str">
        <f t="shared" si="246"/>
        <v/>
      </c>
      <c r="BI480" s="34"/>
      <c r="BJ480" s="36" t="str">
        <f t="shared" si="247"/>
        <v/>
      </c>
      <c r="BK480" s="36" t="str">
        <f t="shared" si="248"/>
        <v/>
      </c>
      <c r="BL480" s="36" t="str">
        <f t="shared" si="249"/>
        <v/>
      </c>
      <c r="BM480" s="55"/>
      <c r="BN480" s="36" t="str">
        <f t="shared" si="250"/>
        <v/>
      </c>
      <c r="BO480" s="36" t="str">
        <f t="shared" si="251"/>
        <v/>
      </c>
      <c r="BP480" s="31"/>
      <c r="BQ480" s="38"/>
      <c r="BS480" s="120" t="e">
        <f t="shared" ca="1" si="222"/>
        <v>#REF!</v>
      </c>
      <c r="BT480" s="120" t="e">
        <f t="shared" ca="1" si="223"/>
        <v>#VALUE!</v>
      </c>
    </row>
    <row r="481" spans="1:72" s="10" customFormat="1" ht="25" customHeight="1" x14ac:dyDescent="0.2">
      <c r="A481" s="52" t="str">
        <f>IFERROR(IF(#REF!&lt;&gt;"",A480+1,""),"")</f>
        <v/>
      </c>
      <c r="B481" s="157" t="e">
        <f>CONCATENATE(#REF!,"-",#REF!,"--",F481,"---",#REF!)</f>
        <v>#REF!</v>
      </c>
      <c r="C481" s="157" t="e">
        <f t="shared" ca="1" si="221"/>
        <v>#VALUE!</v>
      </c>
      <c r="D481" s="29"/>
      <c r="E481" s="155" t="e">
        <f t="shared" si="224"/>
        <v>#VALUE!</v>
      </c>
      <c r="F481" s="155" t="e">
        <f t="shared" si="225"/>
        <v>#VALUE!</v>
      </c>
      <c r="G481" s="126"/>
      <c r="H481" s="151" t="e">
        <f ca="1">VLOOKUP(G481,CatProd!B:G,6,FALSE)</f>
        <v>#N/A</v>
      </c>
      <c r="I481" s="127"/>
      <c r="J481" s="175" t="e">
        <f ca="1">VLOOKUP(CONCATENATE(H481,"-",I481),CatProdSpec!H:I,2,FALSE)</f>
        <v>#N/A</v>
      </c>
      <c r="K481" s="51" t="str">
        <f ca="1">IFERROR(IF(OR(D481="",VLOOKUP(D481,CatCostInp!$E$2:$K$88,7,FALSE)=0),"",VLOOKUP(D481,CatCostInp!$E$2:$K$88,7,FALSE)),"")</f>
        <v/>
      </c>
      <c r="L481" s="30"/>
      <c r="M481" s="1" t="str">
        <f ca="1">IF(L481=Setup!$C$10,"Grant",IF(Pharmaceuticals!L481=Setup!$C$11,"Local",IF(Pharmaceuticals!L481=Setup!$C$12,"Other","")))</f>
        <v/>
      </c>
      <c r="N481" s="34"/>
      <c r="O481" s="148"/>
      <c r="P481" s="34"/>
      <c r="Q481" s="36" t="str">
        <f t="shared" si="226"/>
        <v/>
      </c>
      <c r="R481" s="34"/>
      <c r="S481" s="32" t="str">
        <f t="shared" si="227"/>
        <v/>
      </c>
      <c r="T481" s="34"/>
      <c r="U481" s="32" t="str">
        <f t="shared" si="228"/>
        <v/>
      </c>
      <c r="V481" s="34"/>
      <c r="W481" s="36" t="str">
        <f t="shared" si="229"/>
        <v/>
      </c>
      <c r="X481" s="36" t="str">
        <f t="shared" si="230"/>
        <v/>
      </c>
      <c r="Y481" s="36" t="str">
        <f t="shared" si="231"/>
        <v/>
      </c>
      <c r="Z481" s="55"/>
      <c r="AA481" s="37"/>
      <c r="AB481" s="148"/>
      <c r="AC481" s="34"/>
      <c r="AD481" s="32" t="str">
        <f t="shared" si="232"/>
        <v/>
      </c>
      <c r="AE481" s="34"/>
      <c r="AF481" s="32" t="str">
        <f t="shared" si="233"/>
        <v/>
      </c>
      <c r="AG481" s="34"/>
      <c r="AH481" s="32" t="str">
        <f t="shared" si="234"/>
        <v/>
      </c>
      <c r="AI481" s="34"/>
      <c r="AJ481" s="36" t="str">
        <f t="shared" si="235"/>
        <v/>
      </c>
      <c r="AK481" s="36" t="str">
        <f t="shared" si="236"/>
        <v/>
      </c>
      <c r="AL481" s="36" t="str">
        <f t="shared" si="237"/>
        <v/>
      </c>
      <c r="AM481" s="55"/>
      <c r="AN481" s="34"/>
      <c r="AO481" s="148"/>
      <c r="AP481" s="34"/>
      <c r="AQ481" s="32" t="str">
        <f t="shared" si="238"/>
        <v/>
      </c>
      <c r="AR481" s="34"/>
      <c r="AS481" s="32" t="str">
        <f t="shared" si="239"/>
        <v/>
      </c>
      <c r="AT481" s="34"/>
      <c r="AU481" s="32" t="str">
        <f t="shared" si="240"/>
        <v/>
      </c>
      <c r="AV481" s="34"/>
      <c r="AW481" s="36" t="str">
        <f t="shared" si="241"/>
        <v/>
      </c>
      <c r="AX481" s="36" t="str">
        <f t="shared" si="242"/>
        <v/>
      </c>
      <c r="AY481" s="36" t="str">
        <f t="shared" si="243"/>
        <v/>
      </c>
      <c r="AZ481" s="55"/>
      <c r="BA481" s="34"/>
      <c r="BB481" s="148"/>
      <c r="BC481" s="34"/>
      <c r="BD481" s="32" t="str">
        <f t="shared" si="244"/>
        <v/>
      </c>
      <c r="BE481" s="34"/>
      <c r="BF481" s="32" t="str">
        <f t="shared" si="245"/>
        <v/>
      </c>
      <c r="BG481" s="34"/>
      <c r="BH481" s="32" t="str">
        <f t="shared" si="246"/>
        <v/>
      </c>
      <c r="BI481" s="34"/>
      <c r="BJ481" s="36" t="str">
        <f t="shared" si="247"/>
        <v/>
      </c>
      <c r="BK481" s="36" t="str">
        <f t="shared" si="248"/>
        <v/>
      </c>
      <c r="BL481" s="36" t="str">
        <f t="shared" si="249"/>
        <v/>
      </c>
      <c r="BM481" s="55"/>
      <c r="BN481" s="36" t="str">
        <f t="shared" si="250"/>
        <v/>
      </c>
      <c r="BO481" s="36" t="str">
        <f t="shared" si="251"/>
        <v/>
      </c>
      <c r="BP481" s="31"/>
      <c r="BQ481" s="38"/>
      <c r="BS481" s="120" t="e">
        <f t="shared" ca="1" si="222"/>
        <v>#REF!</v>
      </c>
      <c r="BT481" s="120" t="e">
        <f t="shared" ca="1" si="223"/>
        <v>#VALUE!</v>
      </c>
    </row>
    <row r="482" spans="1:72" s="10" customFormat="1" ht="25" customHeight="1" x14ac:dyDescent="0.2">
      <c r="A482" s="52" t="str">
        <f>IFERROR(IF(#REF!&lt;&gt;"",A481+1,""),"")</f>
        <v/>
      </c>
      <c r="B482" s="157" t="e">
        <f>CONCATENATE(#REF!,"-",#REF!,"--",F482,"---",#REF!)</f>
        <v>#REF!</v>
      </c>
      <c r="C482" s="157" t="e">
        <f t="shared" ca="1" si="221"/>
        <v>#VALUE!</v>
      </c>
      <c r="D482" s="29"/>
      <c r="E482" s="155" t="e">
        <f t="shared" si="224"/>
        <v>#VALUE!</v>
      </c>
      <c r="F482" s="155" t="e">
        <f t="shared" si="225"/>
        <v>#VALUE!</v>
      </c>
      <c r="G482" s="126"/>
      <c r="H482" s="151" t="e">
        <f ca="1">VLOOKUP(G482,CatProd!B:G,6,FALSE)</f>
        <v>#N/A</v>
      </c>
      <c r="I482" s="127"/>
      <c r="J482" s="175" t="e">
        <f ca="1">VLOOKUP(CONCATENATE(H482,"-",I482),CatProdSpec!H:I,2,FALSE)</f>
        <v>#N/A</v>
      </c>
      <c r="K482" s="51" t="str">
        <f ca="1">IFERROR(IF(OR(D482="",VLOOKUP(D482,CatCostInp!$E$2:$K$88,7,FALSE)=0),"",VLOOKUP(D482,CatCostInp!$E$2:$K$88,7,FALSE)),"")</f>
        <v/>
      </c>
      <c r="L482" s="30"/>
      <c r="M482" s="1" t="str">
        <f ca="1">IF(L482=Setup!$C$10,"Grant",IF(Pharmaceuticals!L482=Setup!$C$11,"Local",IF(Pharmaceuticals!L482=Setup!$C$12,"Other","")))</f>
        <v/>
      </c>
      <c r="N482" s="34"/>
      <c r="O482" s="148"/>
      <c r="P482" s="34"/>
      <c r="Q482" s="36" t="str">
        <f t="shared" si="226"/>
        <v/>
      </c>
      <c r="R482" s="34"/>
      <c r="S482" s="32" t="str">
        <f t="shared" si="227"/>
        <v/>
      </c>
      <c r="T482" s="34"/>
      <c r="U482" s="32" t="str">
        <f t="shared" si="228"/>
        <v/>
      </c>
      <c r="V482" s="34"/>
      <c r="W482" s="36" t="str">
        <f t="shared" si="229"/>
        <v/>
      </c>
      <c r="X482" s="36" t="str">
        <f t="shared" si="230"/>
        <v/>
      </c>
      <c r="Y482" s="36" t="str">
        <f t="shared" si="231"/>
        <v/>
      </c>
      <c r="Z482" s="55"/>
      <c r="AA482" s="37"/>
      <c r="AB482" s="148"/>
      <c r="AC482" s="34"/>
      <c r="AD482" s="32" t="str">
        <f t="shared" si="232"/>
        <v/>
      </c>
      <c r="AE482" s="34"/>
      <c r="AF482" s="32" t="str">
        <f t="shared" si="233"/>
        <v/>
      </c>
      <c r="AG482" s="34"/>
      <c r="AH482" s="32" t="str">
        <f t="shared" si="234"/>
        <v/>
      </c>
      <c r="AI482" s="34"/>
      <c r="AJ482" s="36" t="str">
        <f t="shared" si="235"/>
        <v/>
      </c>
      <c r="AK482" s="36" t="str">
        <f t="shared" si="236"/>
        <v/>
      </c>
      <c r="AL482" s="36" t="str">
        <f t="shared" si="237"/>
        <v/>
      </c>
      <c r="AM482" s="55"/>
      <c r="AN482" s="34"/>
      <c r="AO482" s="148"/>
      <c r="AP482" s="34"/>
      <c r="AQ482" s="32" t="str">
        <f t="shared" si="238"/>
        <v/>
      </c>
      <c r="AR482" s="34"/>
      <c r="AS482" s="32" t="str">
        <f t="shared" si="239"/>
        <v/>
      </c>
      <c r="AT482" s="34"/>
      <c r="AU482" s="32" t="str">
        <f t="shared" si="240"/>
        <v/>
      </c>
      <c r="AV482" s="34"/>
      <c r="AW482" s="36" t="str">
        <f t="shared" si="241"/>
        <v/>
      </c>
      <c r="AX482" s="36" t="str">
        <f t="shared" si="242"/>
        <v/>
      </c>
      <c r="AY482" s="36" t="str">
        <f t="shared" si="243"/>
        <v/>
      </c>
      <c r="AZ482" s="55"/>
      <c r="BA482" s="34"/>
      <c r="BB482" s="148"/>
      <c r="BC482" s="34"/>
      <c r="BD482" s="32" t="str">
        <f t="shared" si="244"/>
        <v/>
      </c>
      <c r="BE482" s="34"/>
      <c r="BF482" s="32" t="str">
        <f t="shared" si="245"/>
        <v/>
      </c>
      <c r="BG482" s="34"/>
      <c r="BH482" s="32" t="str">
        <f t="shared" si="246"/>
        <v/>
      </c>
      <c r="BI482" s="34"/>
      <c r="BJ482" s="36" t="str">
        <f t="shared" si="247"/>
        <v/>
      </c>
      <c r="BK482" s="36" t="str">
        <f t="shared" si="248"/>
        <v/>
      </c>
      <c r="BL482" s="36" t="str">
        <f t="shared" si="249"/>
        <v/>
      </c>
      <c r="BM482" s="55"/>
      <c r="BN482" s="36" t="str">
        <f t="shared" si="250"/>
        <v/>
      </c>
      <c r="BO482" s="36" t="str">
        <f t="shared" si="251"/>
        <v/>
      </c>
      <c r="BP482" s="31"/>
      <c r="BQ482" s="38"/>
      <c r="BS482" s="120" t="e">
        <f t="shared" ca="1" si="222"/>
        <v>#REF!</v>
      </c>
      <c r="BT482" s="120" t="e">
        <f t="shared" ca="1" si="223"/>
        <v>#VALUE!</v>
      </c>
    </row>
    <row r="483" spans="1:72" s="10" customFormat="1" ht="25" customHeight="1" x14ac:dyDescent="0.2">
      <c r="A483" s="52" t="str">
        <f>IFERROR(IF(#REF!&lt;&gt;"",A482+1,""),"")</f>
        <v/>
      </c>
      <c r="B483" s="157" t="e">
        <f>CONCATENATE(#REF!,"-",#REF!,"--",F483,"---",#REF!)</f>
        <v>#REF!</v>
      </c>
      <c r="C483" s="157" t="e">
        <f t="shared" ca="1" si="221"/>
        <v>#VALUE!</v>
      </c>
      <c r="D483" s="29"/>
      <c r="E483" s="155" t="e">
        <f t="shared" si="224"/>
        <v>#VALUE!</v>
      </c>
      <c r="F483" s="155" t="e">
        <f t="shared" si="225"/>
        <v>#VALUE!</v>
      </c>
      <c r="G483" s="126"/>
      <c r="H483" s="151" t="e">
        <f ca="1">VLOOKUP(G483,CatProd!B:G,6,FALSE)</f>
        <v>#N/A</v>
      </c>
      <c r="I483" s="127"/>
      <c r="J483" s="175" t="e">
        <f ca="1">VLOOKUP(CONCATENATE(H483,"-",I483),CatProdSpec!H:I,2,FALSE)</f>
        <v>#N/A</v>
      </c>
      <c r="K483" s="51" t="str">
        <f ca="1">IFERROR(IF(OR(D483="",VLOOKUP(D483,CatCostInp!$E$2:$K$88,7,FALSE)=0),"",VLOOKUP(D483,CatCostInp!$E$2:$K$88,7,FALSE)),"")</f>
        <v/>
      </c>
      <c r="L483" s="30"/>
      <c r="M483" s="1" t="str">
        <f ca="1">IF(L483=Setup!$C$10,"Grant",IF(Pharmaceuticals!L483=Setup!$C$11,"Local",IF(Pharmaceuticals!L483=Setup!$C$12,"Other","")))</f>
        <v/>
      </c>
      <c r="N483" s="34"/>
      <c r="O483" s="148"/>
      <c r="P483" s="34"/>
      <c r="Q483" s="36" t="str">
        <f t="shared" si="226"/>
        <v/>
      </c>
      <c r="R483" s="34"/>
      <c r="S483" s="32" t="str">
        <f t="shared" si="227"/>
        <v/>
      </c>
      <c r="T483" s="34"/>
      <c r="U483" s="32" t="str">
        <f t="shared" si="228"/>
        <v/>
      </c>
      <c r="V483" s="34"/>
      <c r="W483" s="36" t="str">
        <f t="shared" si="229"/>
        <v/>
      </c>
      <c r="X483" s="36" t="str">
        <f t="shared" si="230"/>
        <v/>
      </c>
      <c r="Y483" s="36" t="str">
        <f t="shared" si="231"/>
        <v/>
      </c>
      <c r="Z483" s="55"/>
      <c r="AA483" s="37"/>
      <c r="AB483" s="148"/>
      <c r="AC483" s="34"/>
      <c r="AD483" s="32" t="str">
        <f t="shared" si="232"/>
        <v/>
      </c>
      <c r="AE483" s="34"/>
      <c r="AF483" s="32" t="str">
        <f t="shared" si="233"/>
        <v/>
      </c>
      <c r="AG483" s="34"/>
      <c r="AH483" s="32" t="str">
        <f t="shared" si="234"/>
        <v/>
      </c>
      <c r="AI483" s="34"/>
      <c r="AJ483" s="36" t="str">
        <f t="shared" si="235"/>
        <v/>
      </c>
      <c r="AK483" s="36" t="str">
        <f t="shared" si="236"/>
        <v/>
      </c>
      <c r="AL483" s="36" t="str">
        <f t="shared" si="237"/>
        <v/>
      </c>
      <c r="AM483" s="55"/>
      <c r="AN483" s="34"/>
      <c r="AO483" s="148"/>
      <c r="AP483" s="34"/>
      <c r="AQ483" s="32" t="str">
        <f t="shared" si="238"/>
        <v/>
      </c>
      <c r="AR483" s="34"/>
      <c r="AS483" s="32" t="str">
        <f t="shared" si="239"/>
        <v/>
      </c>
      <c r="AT483" s="34"/>
      <c r="AU483" s="32" t="str">
        <f t="shared" si="240"/>
        <v/>
      </c>
      <c r="AV483" s="34"/>
      <c r="AW483" s="36" t="str">
        <f t="shared" si="241"/>
        <v/>
      </c>
      <c r="AX483" s="36" t="str">
        <f t="shared" si="242"/>
        <v/>
      </c>
      <c r="AY483" s="36" t="str">
        <f t="shared" si="243"/>
        <v/>
      </c>
      <c r="AZ483" s="55"/>
      <c r="BA483" s="34"/>
      <c r="BB483" s="148"/>
      <c r="BC483" s="34"/>
      <c r="BD483" s="32" t="str">
        <f t="shared" si="244"/>
        <v/>
      </c>
      <c r="BE483" s="34"/>
      <c r="BF483" s="32" t="str">
        <f t="shared" si="245"/>
        <v/>
      </c>
      <c r="BG483" s="34"/>
      <c r="BH483" s="32" t="str">
        <f t="shared" si="246"/>
        <v/>
      </c>
      <c r="BI483" s="34"/>
      <c r="BJ483" s="36" t="str">
        <f t="shared" si="247"/>
        <v/>
      </c>
      <c r="BK483" s="36" t="str">
        <f t="shared" si="248"/>
        <v/>
      </c>
      <c r="BL483" s="36" t="str">
        <f t="shared" si="249"/>
        <v/>
      </c>
      <c r="BM483" s="55"/>
      <c r="BN483" s="36" t="str">
        <f t="shared" si="250"/>
        <v/>
      </c>
      <c r="BO483" s="36" t="str">
        <f t="shared" si="251"/>
        <v/>
      </c>
      <c r="BP483" s="31"/>
      <c r="BQ483" s="38"/>
      <c r="BS483" s="120" t="e">
        <f t="shared" ca="1" si="222"/>
        <v>#REF!</v>
      </c>
      <c r="BT483" s="120" t="e">
        <f t="shared" ca="1" si="223"/>
        <v>#VALUE!</v>
      </c>
    </row>
    <row r="484" spans="1:72" s="10" customFormat="1" ht="25" customHeight="1" x14ac:dyDescent="0.2">
      <c r="A484" s="52" t="str">
        <f>IFERROR(IF(#REF!&lt;&gt;"",A483+1,""),"")</f>
        <v/>
      </c>
      <c r="B484" s="157" t="e">
        <f>CONCATENATE(#REF!,"-",#REF!,"--",F484,"---",#REF!)</f>
        <v>#REF!</v>
      </c>
      <c r="C484" s="157" t="e">
        <f t="shared" ca="1" si="221"/>
        <v>#VALUE!</v>
      </c>
      <c r="D484" s="29"/>
      <c r="E484" s="155" t="e">
        <f t="shared" si="224"/>
        <v>#VALUE!</v>
      </c>
      <c r="F484" s="155" t="e">
        <f t="shared" si="225"/>
        <v>#VALUE!</v>
      </c>
      <c r="G484" s="126"/>
      <c r="H484" s="151" t="e">
        <f ca="1">VLOOKUP(G484,CatProd!B:G,6,FALSE)</f>
        <v>#N/A</v>
      </c>
      <c r="I484" s="127"/>
      <c r="J484" s="175" t="e">
        <f ca="1">VLOOKUP(CONCATENATE(H484,"-",I484),CatProdSpec!H:I,2,FALSE)</f>
        <v>#N/A</v>
      </c>
      <c r="K484" s="51" t="str">
        <f ca="1">IFERROR(IF(OR(D484="",VLOOKUP(D484,CatCostInp!$E$2:$K$88,7,FALSE)=0),"",VLOOKUP(D484,CatCostInp!$E$2:$K$88,7,FALSE)),"")</f>
        <v/>
      </c>
      <c r="L484" s="30"/>
      <c r="M484" s="1" t="str">
        <f ca="1">IF(L484=Setup!$C$10,"Grant",IF(Pharmaceuticals!L484=Setup!$C$11,"Local",IF(Pharmaceuticals!L484=Setup!$C$12,"Other","")))</f>
        <v/>
      </c>
      <c r="N484" s="34"/>
      <c r="O484" s="148"/>
      <c r="P484" s="34"/>
      <c r="Q484" s="36" t="str">
        <f t="shared" si="226"/>
        <v/>
      </c>
      <c r="R484" s="34"/>
      <c r="S484" s="32" t="str">
        <f t="shared" si="227"/>
        <v/>
      </c>
      <c r="T484" s="34"/>
      <c r="U484" s="32" t="str">
        <f t="shared" si="228"/>
        <v/>
      </c>
      <c r="V484" s="34"/>
      <c r="W484" s="36" t="str">
        <f t="shared" si="229"/>
        <v/>
      </c>
      <c r="X484" s="36" t="str">
        <f t="shared" si="230"/>
        <v/>
      </c>
      <c r="Y484" s="36" t="str">
        <f t="shared" si="231"/>
        <v/>
      </c>
      <c r="Z484" s="55"/>
      <c r="AA484" s="37"/>
      <c r="AB484" s="148"/>
      <c r="AC484" s="34"/>
      <c r="AD484" s="32" t="str">
        <f t="shared" si="232"/>
        <v/>
      </c>
      <c r="AE484" s="34"/>
      <c r="AF484" s="32" t="str">
        <f t="shared" si="233"/>
        <v/>
      </c>
      <c r="AG484" s="34"/>
      <c r="AH484" s="32" t="str">
        <f t="shared" si="234"/>
        <v/>
      </c>
      <c r="AI484" s="34"/>
      <c r="AJ484" s="36" t="str">
        <f t="shared" si="235"/>
        <v/>
      </c>
      <c r="AK484" s="36" t="str">
        <f t="shared" si="236"/>
        <v/>
      </c>
      <c r="AL484" s="36" t="str">
        <f t="shared" si="237"/>
        <v/>
      </c>
      <c r="AM484" s="55"/>
      <c r="AN484" s="34"/>
      <c r="AO484" s="148"/>
      <c r="AP484" s="34"/>
      <c r="AQ484" s="32" t="str">
        <f t="shared" si="238"/>
        <v/>
      </c>
      <c r="AR484" s="34"/>
      <c r="AS484" s="32" t="str">
        <f t="shared" si="239"/>
        <v/>
      </c>
      <c r="AT484" s="34"/>
      <c r="AU484" s="32" t="str">
        <f t="shared" si="240"/>
        <v/>
      </c>
      <c r="AV484" s="34"/>
      <c r="AW484" s="36" t="str">
        <f t="shared" si="241"/>
        <v/>
      </c>
      <c r="AX484" s="36" t="str">
        <f t="shared" si="242"/>
        <v/>
      </c>
      <c r="AY484" s="36" t="str">
        <f t="shared" si="243"/>
        <v/>
      </c>
      <c r="AZ484" s="55"/>
      <c r="BA484" s="34"/>
      <c r="BB484" s="148"/>
      <c r="BC484" s="34"/>
      <c r="BD484" s="32" t="str">
        <f t="shared" si="244"/>
        <v/>
      </c>
      <c r="BE484" s="34"/>
      <c r="BF484" s="32" t="str">
        <f t="shared" si="245"/>
        <v/>
      </c>
      <c r="BG484" s="34"/>
      <c r="BH484" s="32" t="str">
        <f t="shared" si="246"/>
        <v/>
      </c>
      <c r="BI484" s="34"/>
      <c r="BJ484" s="36" t="str">
        <f t="shared" si="247"/>
        <v/>
      </c>
      <c r="BK484" s="36" t="str">
        <f t="shared" si="248"/>
        <v/>
      </c>
      <c r="BL484" s="36" t="str">
        <f t="shared" si="249"/>
        <v/>
      </c>
      <c r="BM484" s="55"/>
      <c r="BN484" s="36" t="str">
        <f t="shared" si="250"/>
        <v/>
      </c>
      <c r="BO484" s="36" t="str">
        <f t="shared" si="251"/>
        <v/>
      </c>
      <c r="BP484" s="31"/>
      <c r="BQ484" s="38"/>
      <c r="BS484" s="120" t="e">
        <f t="shared" ca="1" si="222"/>
        <v>#REF!</v>
      </c>
      <c r="BT484" s="120" t="e">
        <f t="shared" ca="1" si="223"/>
        <v>#VALUE!</v>
      </c>
    </row>
    <row r="485" spans="1:72" s="10" customFormat="1" ht="25" customHeight="1" x14ac:dyDescent="0.2">
      <c r="A485" s="52" t="str">
        <f>IFERROR(IF(#REF!&lt;&gt;"",A484+1,""),"")</f>
        <v/>
      </c>
      <c r="B485" s="157" t="e">
        <f>CONCATENATE(#REF!,"-",#REF!,"--",F485,"---",#REF!)</f>
        <v>#REF!</v>
      </c>
      <c r="C485" s="157" t="e">
        <f t="shared" ca="1" si="221"/>
        <v>#VALUE!</v>
      </c>
      <c r="D485" s="29"/>
      <c r="E485" s="155" t="e">
        <f t="shared" si="224"/>
        <v>#VALUE!</v>
      </c>
      <c r="F485" s="155" t="e">
        <f t="shared" si="225"/>
        <v>#VALUE!</v>
      </c>
      <c r="G485" s="126"/>
      <c r="H485" s="151" t="e">
        <f ca="1">VLOOKUP(G485,CatProd!B:G,6,FALSE)</f>
        <v>#N/A</v>
      </c>
      <c r="I485" s="127"/>
      <c r="J485" s="175" t="e">
        <f ca="1">VLOOKUP(CONCATENATE(H485,"-",I485),CatProdSpec!H:I,2,FALSE)</f>
        <v>#N/A</v>
      </c>
      <c r="K485" s="51" t="str">
        <f ca="1">IFERROR(IF(OR(D485="",VLOOKUP(D485,CatCostInp!$E$2:$K$88,7,FALSE)=0),"",VLOOKUP(D485,CatCostInp!$E$2:$K$88,7,FALSE)),"")</f>
        <v/>
      </c>
      <c r="L485" s="30"/>
      <c r="M485" s="1" t="str">
        <f ca="1">IF(L485=Setup!$C$10,"Grant",IF(Pharmaceuticals!L485=Setup!$C$11,"Local",IF(Pharmaceuticals!L485=Setup!$C$12,"Other","")))</f>
        <v/>
      </c>
      <c r="N485" s="34"/>
      <c r="O485" s="148"/>
      <c r="P485" s="34"/>
      <c r="Q485" s="36" t="str">
        <f t="shared" si="226"/>
        <v/>
      </c>
      <c r="R485" s="34"/>
      <c r="S485" s="32" t="str">
        <f t="shared" si="227"/>
        <v/>
      </c>
      <c r="T485" s="34"/>
      <c r="U485" s="32" t="str">
        <f t="shared" si="228"/>
        <v/>
      </c>
      <c r="V485" s="34"/>
      <c r="W485" s="36" t="str">
        <f t="shared" si="229"/>
        <v/>
      </c>
      <c r="X485" s="36" t="str">
        <f t="shared" si="230"/>
        <v/>
      </c>
      <c r="Y485" s="36" t="str">
        <f t="shared" si="231"/>
        <v/>
      </c>
      <c r="Z485" s="55"/>
      <c r="AA485" s="37"/>
      <c r="AB485" s="148"/>
      <c r="AC485" s="34"/>
      <c r="AD485" s="32" t="str">
        <f t="shared" si="232"/>
        <v/>
      </c>
      <c r="AE485" s="34"/>
      <c r="AF485" s="32" t="str">
        <f t="shared" si="233"/>
        <v/>
      </c>
      <c r="AG485" s="34"/>
      <c r="AH485" s="32" t="str">
        <f t="shared" si="234"/>
        <v/>
      </c>
      <c r="AI485" s="34"/>
      <c r="AJ485" s="36" t="str">
        <f t="shared" si="235"/>
        <v/>
      </c>
      <c r="AK485" s="36" t="str">
        <f t="shared" si="236"/>
        <v/>
      </c>
      <c r="AL485" s="36" t="str">
        <f t="shared" si="237"/>
        <v/>
      </c>
      <c r="AM485" s="55"/>
      <c r="AN485" s="34"/>
      <c r="AO485" s="148"/>
      <c r="AP485" s="34"/>
      <c r="AQ485" s="32" t="str">
        <f t="shared" si="238"/>
        <v/>
      </c>
      <c r="AR485" s="34"/>
      <c r="AS485" s="32" t="str">
        <f t="shared" si="239"/>
        <v/>
      </c>
      <c r="AT485" s="34"/>
      <c r="AU485" s="32" t="str">
        <f t="shared" si="240"/>
        <v/>
      </c>
      <c r="AV485" s="34"/>
      <c r="AW485" s="36" t="str">
        <f t="shared" si="241"/>
        <v/>
      </c>
      <c r="AX485" s="36" t="str">
        <f t="shared" si="242"/>
        <v/>
      </c>
      <c r="AY485" s="36" t="str">
        <f t="shared" si="243"/>
        <v/>
      </c>
      <c r="AZ485" s="55"/>
      <c r="BA485" s="34"/>
      <c r="BB485" s="148"/>
      <c r="BC485" s="34"/>
      <c r="BD485" s="32" t="str">
        <f t="shared" si="244"/>
        <v/>
      </c>
      <c r="BE485" s="34"/>
      <c r="BF485" s="32" t="str">
        <f t="shared" si="245"/>
        <v/>
      </c>
      <c r="BG485" s="34"/>
      <c r="BH485" s="32" t="str">
        <f t="shared" si="246"/>
        <v/>
      </c>
      <c r="BI485" s="34"/>
      <c r="BJ485" s="36" t="str">
        <f t="shared" si="247"/>
        <v/>
      </c>
      <c r="BK485" s="36" t="str">
        <f t="shared" si="248"/>
        <v/>
      </c>
      <c r="BL485" s="36" t="str">
        <f t="shared" si="249"/>
        <v/>
      </c>
      <c r="BM485" s="55"/>
      <c r="BN485" s="36" t="str">
        <f t="shared" si="250"/>
        <v/>
      </c>
      <c r="BO485" s="36" t="str">
        <f t="shared" si="251"/>
        <v/>
      </c>
      <c r="BP485" s="31"/>
      <c r="BQ485" s="38"/>
      <c r="BS485" s="120" t="e">
        <f t="shared" ca="1" si="222"/>
        <v>#REF!</v>
      </c>
      <c r="BT485" s="120" t="e">
        <f t="shared" ca="1" si="223"/>
        <v>#VALUE!</v>
      </c>
    </row>
    <row r="486" spans="1:72" s="10" customFormat="1" ht="25" customHeight="1" x14ac:dyDescent="0.2">
      <c r="A486" s="52" t="str">
        <f>IFERROR(IF(#REF!&lt;&gt;"",A485+1,""),"")</f>
        <v/>
      </c>
      <c r="B486" s="157" t="e">
        <f>CONCATENATE(#REF!,"-",#REF!,"--",F486,"---",#REF!)</f>
        <v>#REF!</v>
      </c>
      <c r="C486" s="157" t="e">
        <f t="shared" ca="1" si="221"/>
        <v>#VALUE!</v>
      </c>
      <c r="D486" s="29"/>
      <c r="E486" s="155" t="e">
        <f t="shared" si="224"/>
        <v>#VALUE!</v>
      </c>
      <c r="F486" s="155" t="e">
        <f t="shared" si="225"/>
        <v>#VALUE!</v>
      </c>
      <c r="G486" s="126"/>
      <c r="H486" s="151" t="e">
        <f ca="1">VLOOKUP(G486,CatProd!B:G,6,FALSE)</f>
        <v>#N/A</v>
      </c>
      <c r="I486" s="127"/>
      <c r="J486" s="175" t="e">
        <f ca="1">VLOOKUP(CONCATENATE(H486,"-",I486),CatProdSpec!H:I,2,FALSE)</f>
        <v>#N/A</v>
      </c>
      <c r="K486" s="51" t="str">
        <f ca="1">IFERROR(IF(OR(D486="",VLOOKUP(D486,CatCostInp!$E$2:$K$88,7,FALSE)=0),"",VLOOKUP(D486,CatCostInp!$E$2:$K$88,7,FALSE)),"")</f>
        <v/>
      </c>
      <c r="L486" s="30"/>
      <c r="M486" s="1" t="str">
        <f ca="1">IF(L486=Setup!$C$10,"Grant",IF(Pharmaceuticals!L486=Setup!$C$11,"Local",IF(Pharmaceuticals!L486=Setup!$C$12,"Other","")))</f>
        <v/>
      </c>
      <c r="N486" s="34"/>
      <c r="O486" s="148"/>
      <c r="P486" s="34"/>
      <c r="Q486" s="36" t="str">
        <f t="shared" si="226"/>
        <v/>
      </c>
      <c r="R486" s="34"/>
      <c r="S486" s="32" t="str">
        <f t="shared" si="227"/>
        <v/>
      </c>
      <c r="T486" s="34"/>
      <c r="U486" s="32" t="str">
        <f t="shared" si="228"/>
        <v/>
      </c>
      <c r="V486" s="34"/>
      <c r="W486" s="36" t="str">
        <f t="shared" si="229"/>
        <v/>
      </c>
      <c r="X486" s="36" t="str">
        <f t="shared" si="230"/>
        <v/>
      </c>
      <c r="Y486" s="36" t="str">
        <f t="shared" si="231"/>
        <v/>
      </c>
      <c r="Z486" s="55"/>
      <c r="AA486" s="37"/>
      <c r="AB486" s="148"/>
      <c r="AC486" s="34"/>
      <c r="AD486" s="32" t="str">
        <f t="shared" si="232"/>
        <v/>
      </c>
      <c r="AE486" s="34"/>
      <c r="AF486" s="32" t="str">
        <f t="shared" si="233"/>
        <v/>
      </c>
      <c r="AG486" s="34"/>
      <c r="AH486" s="32" t="str">
        <f t="shared" si="234"/>
        <v/>
      </c>
      <c r="AI486" s="34"/>
      <c r="AJ486" s="36" t="str">
        <f t="shared" si="235"/>
        <v/>
      </c>
      <c r="AK486" s="36" t="str">
        <f t="shared" si="236"/>
        <v/>
      </c>
      <c r="AL486" s="36" t="str">
        <f t="shared" si="237"/>
        <v/>
      </c>
      <c r="AM486" s="55"/>
      <c r="AN486" s="34"/>
      <c r="AO486" s="148"/>
      <c r="AP486" s="34"/>
      <c r="AQ486" s="32" t="str">
        <f t="shared" si="238"/>
        <v/>
      </c>
      <c r="AR486" s="34"/>
      <c r="AS486" s="32" t="str">
        <f t="shared" si="239"/>
        <v/>
      </c>
      <c r="AT486" s="34"/>
      <c r="AU486" s="32" t="str">
        <f t="shared" si="240"/>
        <v/>
      </c>
      <c r="AV486" s="34"/>
      <c r="AW486" s="36" t="str">
        <f t="shared" si="241"/>
        <v/>
      </c>
      <c r="AX486" s="36" t="str">
        <f t="shared" si="242"/>
        <v/>
      </c>
      <c r="AY486" s="36" t="str">
        <f t="shared" si="243"/>
        <v/>
      </c>
      <c r="AZ486" s="55"/>
      <c r="BA486" s="34"/>
      <c r="BB486" s="148"/>
      <c r="BC486" s="34"/>
      <c r="BD486" s="32" t="str">
        <f t="shared" si="244"/>
        <v/>
      </c>
      <c r="BE486" s="34"/>
      <c r="BF486" s="32" t="str">
        <f t="shared" si="245"/>
        <v/>
      </c>
      <c r="BG486" s="34"/>
      <c r="BH486" s="32" t="str">
        <f t="shared" si="246"/>
        <v/>
      </c>
      <c r="BI486" s="34"/>
      <c r="BJ486" s="36" t="str">
        <f t="shared" si="247"/>
        <v/>
      </c>
      <c r="BK486" s="36" t="str">
        <f t="shared" si="248"/>
        <v/>
      </c>
      <c r="BL486" s="36" t="str">
        <f t="shared" si="249"/>
        <v/>
      </c>
      <c r="BM486" s="55"/>
      <c r="BN486" s="36" t="str">
        <f t="shared" si="250"/>
        <v/>
      </c>
      <c r="BO486" s="36" t="str">
        <f t="shared" si="251"/>
        <v/>
      </c>
      <c r="BP486" s="31"/>
      <c r="BQ486" s="38"/>
      <c r="BS486" s="120" t="e">
        <f t="shared" ca="1" si="222"/>
        <v>#REF!</v>
      </c>
      <c r="BT486" s="120" t="e">
        <f t="shared" ca="1" si="223"/>
        <v>#VALUE!</v>
      </c>
    </row>
    <row r="487" spans="1:72" s="10" customFormat="1" ht="25" customHeight="1" x14ac:dyDescent="0.2">
      <c r="A487" s="52" t="str">
        <f>IFERROR(IF(#REF!&lt;&gt;"",A486+1,""),"")</f>
        <v/>
      </c>
      <c r="B487" s="157" t="e">
        <f>CONCATENATE(#REF!,"-",#REF!,"--",F487,"---",#REF!)</f>
        <v>#REF!</v>
      </c>
      <c r="C487" s="157" t="e">
        <f t="shared" ca="1" si="221"/>
        <v>#VALUE!</v>
      </c>
      <c r="D487" s="29"/>
      <c r="E487" s="155" t="e">
        <f t="shared" si="224"/>
        <v>#VALUE!</v>
      </c>
      <c r="F487" s="155" t="e">
        <f t="shared" si="225"/>
        <v>#VALUE!</v>
      </c>
      <c r="G487" s="126"/>
      <c r="H487" s="151" t="e">
        <f ca="1">VLOOKUP(G487,CatProd!B:G,6,FALSE)</f>
        <v>#N/A</v>
      </c>
      <c r="I487" s="127"/>
      <c r="J487" s="175" t="e">
        <f ca="1">VLOOKUP(CONCATENATE(H487,"-",I487),CatProdSpec!H:I,2,FALSE)</f>
        <v>#N/A</v>
      </c>
      <c r="K487" s="51" t="str">
        <f ca="1">IFERROR(IF(OR(D487="",VLOOKUP(D487,CatCostInp!$E$2:$K$88,7,FALSE)=0),"",VLOOKUP(D487,CatCostInp!$E$2:$K$88,7,FALSE)),"")</f>
        <v/>
      </c>
      <c r="L487" s="30"/>
      <c r="M487" s="1" t="str">
        <f ca="1">IF(L487=Setup!$C$10,"Grant",IF(Pharmaceuticals!L487=Setup!$C$11,"Local",IF(Pharmaceuticals!L487=Setup!$C$12,"Other","")))</f>
        <v/>
      </c>
      <c r="N487" s="34"/>
      <c r="O487" s="148"/>
      <c r="P487" s="34"/>
      <c r="Q487" s="36" t="str">
        <f t="shared" si="226"/>
        <v/>
      </c>
      <c r="R487" s="34"/>
      <c r="S487" s="32" t="str">
        <f t="shared" si="227"/>
        <v/>
      </c>
      <c r="T487" s="34"/>
      <c r="U487" s="32" t="str">
        <f t="shared" si="228"/>
        <v/>
      </c>
      <c r="V487" s="34"/>
      <c r="W487" s="36" t="str">
        <f t="shared" si="229"/>
        <v/>
      </c>
      <c r="X487" s="36" t="str">
        <f t="shared" si="230"/>
        <v/>
      </c>
      <c r="Y487" s="36" t="str">
        <f t="shared" si="231"/>
        <v/>
      </c>
      <c r="Z487" s="55"/>
      <c r="AA487" s="37"/>
      <c r="AB487" s="148"/>
      <c r="AC487" s="34"/>
      <c r="AD487" s="32" t="str">
        <f t="shared" si="232"/>
        <v/>
      </c>
      <c r="AE487" s="34"/>
      <c r="AF487" s="32" t="str">
        <f t="shared" si="233"/>
        <v/>
      </c>
      <c r="AG487" s="34"/>
      <c r="AH487" s="32" t="str">
        <f t="shared" si="234"/>
        <v/>
      </c>
      <c r="AI487" s="34"/>
      <c r="AJ487" s="36" t="str">
        <f t="shared" si="235"/>
        <v/>
      </c>
      <c r="AK487" s="36" t="str">
        <f t="shared" si="236"/>
        <v/>
      </c>
      <c r="AL487" s="36" t="str">
        <f t="shared" si="237"/>
        <v/>
      </c>
      <c r="AM487" s="55"/>
      <c r="AN487" s="34"/>
      <c r="AO487" s="148"/>
      <c r="AP487" s="34"/>
      <c r="AQ487" s="32" t="str">
        <f t="shared" si="238"/>
        <v/>
      </c>
      <c r="AR487" s="34"/>
      <c r="AS487" s="32" t="str">
        <f t="shared" si="239"/>
        <v/>
      </c>
      <c r="AT487" s="34"/>
      <c r="AU487" s="32" t="str">
        <f t="shared" si="240"/>
        <v/>
      </c>
      <c r="AV487" s="34"/>
      <c r="AW487" s="36" t="str">
        <f t="shared" si="241"/>
        <v/>
      </c>
      <c r="AX487" s="36" t="str">
        <f t="shared" si="242"/>
        <v/>
      </c>
      <c r="AY487" s="36" t="str">
        <f t="shared" si="243"/>
        <v/>
      </c>
      <c r="AZ487" s="55"/>
      <c r="BA487" s="34"/>
      <c r="BB487" s="148"/>
      <c r="BC487" s="34"/>
      <c r="BD487" s="32" t="str">
        <f t="shared" si="244"/>
        <v/>
      </c>
      <c r="BE487" s="34"/>
      <c r="BF487" s="32" t="str">
        <f t="shared" si="245"/>
        <v/>
      </c>
      <c r="BG487" s="34"/>
      <c r="BH487" s="32" t="str">
        <f t="shared" si="246"/>
        <v/>
      </c>
      <c r="BI487" s="34"/>
      <c r="BJ487" s="36" t="str">
        <f t="shared" si="247"/>
        <v/>
      </c>
      <c r="BK487" s="36" t="str">
        <f t="shared" si="248"/>
        <v/>
      </c>
      <c r="BL487" s="36" t="str">
        <f t="shared" si="249"/>
        <v/>
      </c>
      <c r="BM487" s="55"/>
      <c r="BN487" s="36" t="str">
        <f t="shared" si="250"/>
        <v/>
      </c>
      <c r="BO487" s="36" t="str">
        <f t="shared" si="251"/>
        <v/>
      </c>
      <c r="BP487" s="31"/>
      <c r="BQ487" s="38"/>
      <c r="BS487" s="120" t="e">
        <f t="shared" ca="1" si="222"/>
        <v>#REF!</v>
      </c>
      <c r="BT487" s="120" t="e">
        <f t="shared" ca="1" si="223"/>
        <v>#VALUE!</v>
      </c>
    </row>
    <row r="488" spans="1:72" s="10" customFormat="1" ht="25" customHeight="1" x14ac:dyDescent="0.2">
      <c r="A488" s="52" t="str">
        <f>IFERROR(IF(#REF!&lt;&gt;"",A487+1,""),"")</f>
        <v/>
      </c>
      <c r="B488" s="157" t="e">
        <f>CONCATENATE(#REF!,"-",#REF!,"--",F488,"---",#REF!)</f>
        <v>#REF!</v>
      </c>
      <c r="C488" s="157" t="e">
        <f t="shared" ca="1" si="221"/>
        <v>#VALUE!</v>
      </c>
      <c r="D488" s="29"/>
      <c r="E488" s="155" t="e">
        <f t="shared" si="224"/>
        <v>#VALUE!</v>
      </c>
      <c r="F488" s="155" t="e">
        <f t="shared" si="225"/>
        <v>#VALUE!</v>
      </c>
      <c r="G488" s="126"/>
      <c r="H488" s="151" t="e">
        <f ca="1">VLOOKUP(G488,CatProd!B:G,6,FALSE)</f>
        <v>#N/A</v>
      </c>
      <c r="I488" s="127"/>
      <c r="J488" s="175" t="e">
        <f ca="1">VLOOKUP(CONCATENATE(H488,"-",I488),CatProdSpec!H:I,2,FALSE)</f>
        <v>#N/A</v>
      </c>
      <c r="K488" s="51" t="str">
        <f ca="1">IFERROR(IF(OR(D488="",VLOOKUP(D488,CatCostInp!$E$2:$K$88,7,FALSE)=0),"",VLOOKUP(D488,CatCostInp!$E$2:$K$88,7,FALSE)),"")</f>
        <v/>
      </c>
      <c r="L488" s="30"/>
      <c r="M488" s="1" t="str">
        <f ca="1">IF(L488=Setup!$C$10,"Grant",IF(Pharmaceuticals!L488=Setup!$C$11,"Local",IF(Pharmaceuticals!L488=Setup!$C$12,"Other","")))</f>
        <v/>
      </c>
      <c r="N488" s="34"/>
      <c r="O488" s="148"/>
      <c r="P488" s="34"/>
      <c r="Q488" s="36" t="str">
        <f t="shared" si="226"/>
        <v/>
      </c>
      <c r="R488" s="34"/>
      <c r="S488" s="32" t="str">
        <f t="shared" si="227"/>
        <v/>
      </c>
      <c r="T488" s="34"/>
      <c r="U488" s="32" t="str">
        <f t="shared" si="228"/>
        <v/>
      </c>
      <c r="V488" s="34"/>
      <c r="W488" s="36" t="str">
        <f t="shared" si="229"/>
        <v/>
      </c>
      <c r="X488" s="36" t="str">
        <f t="shared" si="230"/>
        <v/>
      </c>
      <c r="Y488" s="36" t="str">
        <f t="shared" si="231"/>
        <v/>
      </c>
      <c r="Z488" s="55"/>
      <c r="AA488" s="37"/>
      <c r="AB488" s="148"/>
      <c r="AC488" s="34"/>
      <c r="AD488" s="32" t="str">
        <f t="shared" si="232"/>
        <v/>
      </c>
      <c r="AE488" s="34"/>
      <c r="AF488" s="32" t="str">
        <f t="shared" si="233"/>
        <v/>
      </c>
      <c r="AG488" s="34"/>
      <c r="AH488" s="32" t="str">
        <f t="shared" si="234"/>
        <v/>
      </c>
      <c r="AI488" s="34"/>
      <c r="AJ488" s="36" t="str">
        <f t="shared" si="235"/>
        <v/>
      </c>
      <c r="AK488" s="36" t="str">
        <f t="shared" si="236"/>
        <v/>
      </c>
      <c r="AL488" s="36" t="str">
        <f t="shared" si="237"/>
        <v/>
      </c>
      <c r="AM488" s="55"/>
      <c r="AN488" s="34"/>
      <c r="AO488" s="148"/>
      <c r="AP488" s="34"/>
      <c r="AQ488" s="32" t="str">
        <f t="shared" si="238"/>
        <v/>
      </c>
      <c r="AR488" s="34"/>
      <c r="AS488" s="32" t="str">
        <f t="shared" si="239"/>
        <v/>
      </c>
      <c r="AT488" s="34"/>
      <c r="AU488" s="32" t="str">
        <f t="shared" si="240"/>
        <v/>
      </c>
      <c r="AV488" s="34"/>
      <c r="AW488" s="36" t="str">
        <f t="shared" si="241"/>
        <v/>
      </c>
      <c r="AX488" s="36" t="str">
        <f t="shared" si="242"/>
        <v/>
      </c>
      <c r="AY488" s="36" t="str">
        <f t="shared" si="243"/>
        <v/>
      </c>
      <c r="AZ488" s="55"/>
      <c r="BA488" s="34"/>
      <c r="BB488" s="148"/>
      <c r="BC488" s="34"/>
      <c r="BD488" s="32" t="str">
        <f t="shared" si="244"/>
        <v/>
      </c>
      <c r="BE488" s="34"/>
      <c r="BF488" s="32" t="str">
        <f t="shared" si="245"/>
        <v/>
      </c>
      <c r="BG488" s="34"/>
      <c r="BH488" s="32" t="str">
        <f t="shared" si="246"/>
        <v/>
      </c>
      <c r="BI488" s="34"/>
      <c r="BJ488" s="36" t="str">
        <f t="shared" si="247"/>
        <v/>
      </c>
      <c r="BK488" s="36" t="str">
        <f t="shared" si="248"/>
        <v/>
      </c>
      <c r="BL488" s="36" t="str">
        <f t="shared" si="249"/>
        <v/>
      </c>
      <c r="BM488" s="55"/>
      <c r="BN488" s="36" t="str">
        <f t="shared" si="250"/>
        <v/>
      </c>
      <c r="BO488" s="36" t="str">
        <f t="shared" si="251"/>
        <v/>
      </c>
      <c r="BP488" s="31"/>
      <c r="BQ488" s="38"/>
      <c r="BS488" s="120" t="e">
        <f t="shared" ca="1" si="222"/>
        <v>#REF!</v>
      </c>
      <c r="BT488" s="120" t="e">
        <f t="shared" ca="1" si="223"/>
        <v>#VALUE!</v>
      </c>
    </row>
    <row r="489" spans="1:72" s="10" customFormat="1" ht="25" customHeight="1" x14ac:dyDescent="0.2">
      <c r="A489" s="52" t="str">
        <f>IFERROR(IF(#REF!&lt;&gt;"",A488+1,""),"")</f>
        <v/>
      </c>
      <c r="B489" s="157" t="e">
        <f>CONCATENATE(#REF!,"-",#REF!,"--",F489,"---",#REF!)</f>
        <v>#REF!</v>
      </c>
      <c r="C489" s="157" t="e">
        <f t="shared" ca="1" si="221"/>
        <v>#VALUE!</v>
      </c>
      <c r="D489" s="29"/>
      <c r="E489" s="155" t="e">
        <f t="shared" si="224"/>
        <v>#VALUE!</v>
      </c>
      <c r="F489" s="155" t="e">
        <f t="shared" si="225"/>
        <v>#VALUE!</v>
      </c>
      <c r="G489" s="126"/>
      <c r="H489" s="151" t="e">
        <f ca="1">VLOOKUP(G489,CatProd!B:G,6,FALSE)</f>
        <v>#N/A</v>
      </c>
      <c r="I489" s="127"/>
      <c r="J489" s="175" t="e">
        <f ca="1">VLOOKUP(CONCATENATE(H489,"-",I489),CatProdSpec!H:I,2,FALSE)</f>
        <v>#N/A</v>
      </c>
      <c r="K489" s="51" t="str">
        <f ca="1">IFERROR(IF(OR(D489="",VLOOKUP(D489,CatCostInp!$E$2:$K$88,7,FALSE)=0),"",VLOOKUP(D489,CatCostInp!$E$2:$K$88,7,FALSE)),"")</f>
        <v/>
      </c>
      <c r="L489" s="30"/>
      <c r="M489" s="1" t="str">
        <f ca="1">IF(L489=Setup!$C$10,"Grant",IF(Pharmaceuticals!L489=Setup!$C$11,"Local",IF(Pharmaceuticals!L489=Setup!$C$12,"Other","")))</f>
        <v/>
      </c>
      <c r="N489" s="34"/>
      <c r="O489" s="148"/>
      <c r="P489" s="34"/>
      <c r="Q489" s="36" t="str">
        <f t="shared" si="226"/>
        <v/>
      </c>
      <c r="R489" s="34"/>
      <c r="S489" s="32" t="str">
        <f t="shared" si="227"/>
        <v/>
      </c>
      <c r="T489" s="34"/>
      <c r="U489" s="32" t="str">
        <f t="shared" si="228"/>
        <v/>
      </c>
      <c r="V489" s="34"/>
      <c r="W489" s="36" t="str">
        <f t="shared" si="229"/>
        <v/>
      </c>
      <c r="X489" s="36" t="str">
        <f t="shared" si="230"/>
        <v/>
      </c>
      <c r="Y489" s="36" t="str">
        <f t="shared" si="231"/>
        <v/>
      </c>
      <c r="Z489" s="55"/>
      <c r="AA489" s="37"/>
      <c r="AB489" s="148"/>
      <c r="AC489" s="34"/>
      <c r="AD489" s="32" t="str">
        <f t="shared" si="232"/>
        <v/>
      </c>
      <c r="AE489" s="34"/>
      <c r="AF489" s="32" t="str">
        <f t="shared" si="233"/>
        <v/>
      </c>
      <c r="AG489" s="34"/>
      <c r="AH489" s="32" t="str">
        <f t="shared" si="234"/>
        <v/>
      </c>
      <c r="AI489" s="34"/>
      <c r="AJ489" s="36" t="str">
        <f t="shared" si="235"/>
        <v/>
      </c>
      <c r="AK489" s="36" t="str">
        <f t="shared" si="236"/>
        <v/>
      </c>
      <c r="AL489" s="36" t="str">
        <f t="shared" si="237"/>
        <v/>
      </c>
      <c r="AM489" s="55"/>
      <c r="AN489" s="34"/>
      <c r="AO489" s="148"/>
      <c r="AP489" s="34"/>
      <c r="AQ489" s="32" t="str">
        <f t="shared" si="238"/>
        <v/>
      </c>
      <c r="AR489" s="34"/>
      <c r="AS489" s="32" t="str">
        <f t="shared" si="239"/>
        <v/>
      </c>
      <c r="AT489" s="34"/>
      <c r="AU489" s="32" t="str">
        <f t="shared" si="240"/>
        <v/>
      </c>
      <c r="AV489" s="34"/>
      <c r="AW489" s="36" t="str">
        <f t="shared" si="241"/>
        <v/>
      </c>
      <c r="AX489" s="36" t="str">
        <f t="shared" si="242"/>
        <v/>
      </c>
      <c r="AY489" s="36" t="str">
        <f t="shared" si="243"/>
        <v/>
      </c>
      <c r="AZ489" s="55"/>
      <c r="BA489" s="34"/>
      <c r="BB489" s="148"/>
      <c r="BC489" s="34"/>
      <c r="BD489" s="32" t="str">
        <f t="shared" si="244"/>
        <v/>
      </c>
      <c r="BE489" s="34"/>
      <c r="BF489" s="32" t="str">
        <f t="shared" si="245"/>
        <v/>
      </c>
      <c r="BG489" s="34"/>
      <c r="BH489" s="32" t="str">
        <f t="shared" si="246"/>
        <v/>
      </c>
      <c r="BI489" s="34"/>
      <c r="BJ489" s="36" t="str">
        <f t="shared" si="247"/>
        <v/>
      </c>
      <c r="BK489" s="36" t="str">
        <f t="shared" si="248"/>
        <v/>
      </c>
      <c r="BL489" s="36" t="str">
        <f t="shared" si="249"/>
        <v/>
      </c>
      <c r="BM489" s="55"/>
      <c r="BN489" s="36" t="str">
        <f t="shared" si="250"/>
        <v/>
      </c>
      <c r="BO489" s="36" t="str">
        <f t="shared" si="251"/>
        <v/>
      </c>
      <c r="BP489" s="31"/>
      <c r="BQ489" s="38"/>
      <c r="BS489" s="120" t="e">
        <f t="shared" ca="1" si="222"/>
        <v>#REF!</v>
      </c>
      <c r="BT489" s="120" t="e">
        <f t="shared" ca="1" si="223"/>
        <v>#VALUE!</v>
      </c>
    </row>
    <row r="490" spans="1:72" s="10" customFormat="1" ht="25" customHeight="1" x14ac:dyDescent="0.2">
      <c r="A490" s="52" t="str">
        <f>IFERROR(IF(#REF!&lt;&gt;"",A489+1,""),"")</f>
        <v/>
      </c>
      <c r="B490" s="157" t="e">
        <f>CONCATENATE(#REF!,"-",#REF!,"--",F490,"---",#REF!)</f>
        <v>#REF!</v>
      </c>
      <c r="C490" s="157" t="e">
        <f t="shared" ca="1" si="221"/>
        <v>#VALUE!</v>
      </c>
      <c r="D490" s="29"/>
      <c r="E490" s="155" t="e">
        <f t="shared" si="224"/>
        <v>#VALUE!</v>
      </c>
      <c r="F490" s="155" t="e">
        <f t="shared" si="225"/>
        <v>#VALUE!</v>
      </c>
      <c r="G490" s="126"/>
      <c r="H490" s="151" t="e">
        <f ca="1">VLOOKUP(G490,CatProd!B:G,6,FALSE)</f>
        <v>#N/A</v>
      </c>
      <c r="I490" s="127"/>
      <c r="J490" s="175" t="e">
        <f ca="1">VLOOKUP(CONCATENATE(H490,"-",I490),CatProdSpec!H:I,2,FALSE)</f>
        <v>#N/A</v>
      </c>
      <c r="K490" s="51" t="str">
        <f ca="1">IFERROR(IF(OR(D490="",VLOOKUP(D490,CatCostInp!$E$2:$K$88,7,FALSE)=0),"",VLOOKUP(D490,CatCostInp!$E$2:$K$88,7,FALSE)),"")</f>
        <v/>
      </c>
      <c r="L490" s="30"/>
      <c r="M490" s="1" t="str">
        <f ca="1">IF(L490=Setup!$C$10,"Grant",IF(Pharmaceuticals!L490=Setup!$C$11,"Local",IF(Pharmaceuticals!L490=Setup!$C$12,"Other","")))</f>
        <v/>
      </c>
      <c r="N490" s="34"/>
      <c r="O490" s="148"/>
      <c r="P490" s="34"/>
      <c r="Q490" s="36" t="str">
        <f t="shared" si="226"/>
        <v/>
      </c>
      <c r="R490" s="34"/>
      <c r="S490" s="32" t="str">
        <f t="shared" si="227"/>
        <v/>
      </c>
      <c r="T490" s="34"/>
      <c r="U490" s="32" t="str">
        <f t="shared" si="228"/>
        <v/>
      </c>
      <c r="V490" s="34"/>
      <c r="W490" s="36" t="str">
        <f t="shared" si="229"/>
        <v/>
      </c>
      <c r="X490" s="36" t="str">
        <f t="shared" si="230"/>
        <v/>
      </c>
      <c r="Y490" s="36" t="str">
        <f t="shared" si="231"/>
        <v/>
      </c>
      <c r="Z490" s="55"/>
      <c r="AA490" s="37"/>
      <c r="AB490" s="148"/>
      <c r="AC490" s="34"/>
      <c r="AD490" s="32" t="str">
        <f t="shared" si="232"/>
        <v/>
      </c>
      <c r="AE490" s="34"/>
      <c r="AF490" s="32" t="str">
        <f t="shared" si="233"/>
        <v/>
      </c>
      <c r="AG490" s="34"/>
      <c r="AH490" s="32" t="str">
        <f t="shared" si="234"/>
        <v/>
      </c>
      <c r="AI490" s="34"/>
      <c r="AJ490" s="36" t="str">
        <f t="shared" si="235"/>
        <v/>
      </c>
      <c r="AK490" s="36" t="str">
        <f t="shared" si="236"/>
        <v/>
      </c>
      <c r="AL490" s="36" t="str">
        <f t="shared" si="237"/>
        <v/>
      </c>
      <c r="AM490" s="55"/>
      <c r="AN490" s="34"/>
      <c r="AO490" s="148"/>
      <c r="AP490" s="34"/>
      <c r="AQ490" s="32" t="str">
        <f t="shared" si="238"/>
        <v/>
      </c>
      <c r="AR490" s="34"/>
      <c r="AS490" s="32" t="str">
        <f t="shared" si="239"/>
        <v/>
      </c>
      <c r="AT490" s="34"/>
      <c r="AU490" s="32" t="str">
        <f t="shared" si="240"/>
        <v/>
      </c>
      <c r="AV490" s="34"/>
      <c r="AW490" s="36" t="str">
        <f t="shared" si="241"/>
        <v/>
      </c>
      <c r="AX490" s="36" t="str">
        <f t="shared" si="242"/>
        <v/>
      </c>
      <c r="AY490" s="36" t="str">
        <f t="shared" si="243"/>
        <v/>
      </c>
      <c r="AZ490" s="55"/>
      <c r="BA490" s="34"/>
      <c r="BB490" s="148"/>
      <c r="BC490" s="34"/>
      <c r="BD490" s="32" t="str">
        <f t="shared" si="244"/>
        <v/>
      </c>
      <c r="BE490" s="34"/>
      <c r="BF490" s="32" t="str">
        <f t="shared" si="245"/>
        <v/>
      </c>
      <c r="BG490" s="34"/>
      <c r="BH490" s="32" t="str">
        <f t="shared" si="246"/>
        <v/>
      </c>
      <c r="BI490" s="34"/>
      <c r="BJ490" s="36" t="str">
        <f t="shared" si="247"/>
        <v/>
      </c>
      <c r="BK490" s="36" t="str">
        <f t="shared" si="248"/>
        <v/>
      </c>
      <c r="BL490" s="36" t="str">
        <f t="shared" si="249"/>
        <v/>
      </c>
      <c r="BM490" s="55"/>
      <c r="BN490" s="36" t="str">
        <f t="shared" si="250"/>
        <v/>
      </c>
      <c r="BO490" s="36" t="str">
        <f t="shared" si="251"/>
        <v/>
      </c>
      <c r="BP490" s="31"/>
      <c r="BQ490" s="38"/>
      <c r="BS490" s="120" t="e">
        <f t="shared" ca="1" si="222"/>
        <v>#REF!</v>
      </c>
      <c r="BT490" s="120" t="e">
        <f t="shared" ca="1" si="223"/>
        <v>#VALUE!</v>
      </c>
    </row>
    <row r="491" spans="1:72" s="10" customFormat="1" ht="25" customHeight="1" x14ac:dyDescent="0.2">
      <c r="A491" s="52" t="str">
        <f>IFERROR(IF(#REF!&lt;&gt;"",A490+1,""),"")</f>
        <v/>
      </c>
      <c r="B491" s="157" t="e">
        <f>CONCATENATE(#REF!,"-",#REF!,"--",F491,"---",#REF!)</f>
        <v>#REF!</v>
      </c>
      <c r="C491" s="157" t="e">
        <f t="shared" ca="1" si="221"/>
        <v>#VALUE!</v>
      </c>
      <c r="D491" s="29"/>
      <c r="E491" s="155" t="e">
        <f t="shared" si="224"/>
        <v>#VALUE!</v>
      </c>
      <c r="F491" s="155" t="e">
        <f t="shared" si="225"/>
        <v>#VALUE!</v>
      </c>
      <c r="G491" s="126"/>
      <c r="H491" s="151" t="e">
        <f ca="1">VLOOKUP(G491,CatProd!B:G,6,FALSE)</f>
        <v>#N/A</v>
      </c>
      <c r="I491" s="127"/>
      <c r="J491" s="175" t="e">
        <f ca="1">VLOOKUP(CONCATENATE(H491,"-",I491),CatProdSpec!H:I,2,FALSE)</f>
        <v>#N/A</v>
      </c>
      <c r="K491" s="51" t="str">
        <f ca="1">IFERROR(IF(OR(D491="",VLOOKUP(D491,CatCostInp!$E$2:$K$88,7,FALSE)=0),"",VLOOKUP(D491,CatCostInp!$E$2:$K$88,7,FALSE)),"")</f>
        <v/>
      </c>
      <c r="L491" s="30"/>
      <c r="M491" s="1" t="str">
        <f ca="1">IF(L491=Setup!$C$10,"Grant",IF(Pharmaceuticals!L491=Setup!$C$11,"Local",IF(Pharmaceuticals!L491=Setup!$C$12,"Other","")))</f>
        <v/>
      </c>
      <c r="N491" s="34"/>
      <c r="O491" s="148"/>
      <c r="P491" s="34"/>
      <c r="Q491" s="36" t="str">
        <f t="shared" si="226"/>
        <v/>
      </c>
      <c r="R491" s="34"/>
      <c r="S491" s="32" t="str">
        <f t="shared" si="227"/>
        <v/>
      </c>
      <c r="T491" s="34"/>
      <c r="U491" s="32" t="str">
        <f t="shared" si="228"/>
        <v/>
      </c>
      <c r="V491" s="34"/>
      <c r="W491" s="36" t="str">
        <f t="shared" si="229"/>
        <v/>
      </c>
      <c r="X491" s="36" t="str">
        <f t="shared" si="230"/>
        <v/>
      </c>
      <c r="Y491" s="36" t="str">
        <f t="shared" si="231"/>
        <v/>
      </c>
      <c r="Z491" s="55"/>
      <c r="AA491" s="37"/>
      <c r="AB491" s="148"/>
      <c r="AC491" s="34"/>
      <c r="AD491" s="32" t="str">
        <f t="shared" si="232"/>
        <v/>
      </c>
      <c r="AE491" s="34"/>
      <c r="AF491" s="32" t="str">
        <f t="shared" si="233"/>
        <v/>
      </c>
      <c r="AG491" s="34"/>
      <c r="AH491" s="32" t="str">
        <f t="shared" si="234"/>
        <v/>
      </c>
      <c r="AI491" s="34"/>
      <c r="AJ491" s="36" t="str">
        <f t="shared" si="235"/>
        <v/>
      </c>
      <c r="AK491" s="36" t="str">
        <f t="shared" si="236"/>
        <v/>
      </c>
      <c r="AL491" s="36" t="str">
        <f t="shared" si="237"/>
        <v/>
      </c>
      <c r="AM491" s="55"/>
      <c r="AN491" s="34"/>
      <c r="AO491" s="148"/>
      <c r="AP491" s="34"/>
      <c r="AQ491" s="32" t="str">
        <f t="shared" si="238"/>
        <v/>
      </c>
      <c r="AR491" s="34"/>
      <c r="AS491" s="32" t="str">
        <f t="shared" si="239"/>
        <v/>
      </c>
      <c r="AT491" s="34"/>
      <c r="AU491" s="32" t="str">
        <f t="shared" si="240"/>
        <v/>
      </c>
      <c r="AV491" s="34"/>
      <c r="AW491" s="36" t="str">
        <f t="shared" si="241"/>
        <v/>
      </c>
      <c r="AX491" s="36" t="str">
        <f t="shared" si="242"/>
        <v/>
      </c>
      <c r="AY491" s="36" t="str">
        <f t="shared" si="243"/>
        <v/>
      </c>
      <c r="AZ491" s="55"/>
      <c r="BA491" s="34"/>
      <c r="BB491" s="148"/>
      <c r="BC491" s="34"/>
      <c r="BD491" s="32" t="str">
        <f t="shared" si="244"/>
        <v/>
      </c>
      <c r="BE491" s="34"/>
      <c r="BF491" s="32" t="str">
        <f t="shared" si="245"/>
        <v/>
      </c>
      <c r="BG491" s="34"/>
      <c r="BH491" s="32" t="str">
        <f t="shared" si="246"/>
        <v/>
      </c>
      <c r="BI491" s="34"/>
      <c r="BJ491" s="36" t="str">
        <f t="shared" si="247"/>
        <v/>
      </c>
      <c r="BK491" s="36" t="str">
        <f t="shared" si="248"/>
        <v/>
      </c>
      <c r="BL491" s="36" t="str">
        <f t="shared" si="249"/>
        <v/>
      </c>
      <c r="BM491" s="55"/>
      <c r="BN491" s="36" t="str">
        <f t="shared" si="250"/>
        <v/>
      </c>
      <c r="BO491" s="36" t="str">
        <f t="shared" si="251"/>
        <v/>
      </c>
      <c r="BP491" s="31"/>
      <c r="BQ491" s="38"/>
      <c r="BS491" s="120" t="e">
        <f t="shared" ca="1" si="222"/>
        <v>#REF!</v>
      </c>
      <c r="BT491" s="120" t="e">
        <f t="shared" ca="1" si="223"/>
        <v>#VALUE!</v>
      </c>
    </row>
    <row r="492" spans="1:72" s="10" customFormat="1" ht="25" customHeight="1" x14ac:dyDescent="0.2">
      <c r="A492" s="52" t="str">
        <f>IFERROR(IF(#REF!&lt;&gt;"",A491+1,""),"")</f>
        <v/>
      </c>
      <c r="B492" s="157" t="e">
        <f>CONCATENATE(#REF!,"-",#REF!,"--",F492,"---",#REF!)</f>
        <v>#REF!</v>
      </c>
      <c r="C492" s="157" t="e">
        <f t="shared" ca="1" si="221"/>
        <v>#VALUE!</v>
      </c>
      <c r="D492" s="29"/>
      <c r="E492" s="155" t="e">
        <f t="shared" si="224"/>
        <v>#VALUE!</v>
      </c>
      <c r="F492" s="155" t="e">
        <f t="shared" si="225"/>
        <v>#VALUE!</v>
      </c>
      <c r="G492" s="126"/>
      <c r="H492" s="151" t="e">
        <f ca="1">VLOOKUP(G492,CatProd!B:G,6,FALSE)</f>
        <v>#N/A</v>
      </c>
      <c r="I492" s="127"/>
      <c r="J492" s="175" t="e">
        <f ca="1">VLOOKUP(CONCATENATE(H492,"-",I492),CatProdSpec!H:I,2,FALSE)</f>
        <v>#N/A</v>
      </c>
      <c r="K492" s="51" t="str">
        <f ca="1">IFERROR(IF(OR(D492="",VLOOKUP(D492,CatCostInp!$E$2:$K$88,7,FALSE)=0),"",VLOOKUP(D492,CatCostInp!$E$2:$K$88,7,FALSE)),"")</f>
        <v/>
      </c>
      <c r="L492" s="30"/>
      <c r="M492" s="1" t="str">
        <f ca="1">IF(L492=Setup!$C$10,"Grant",IF(Pharmaceuticals!L492=Setup!$C$11,"Local",IF(Pharmaceuticals!L492=Setup!$C$12,"Other","")))</f>
        <v/>
      </c>
      <c r="N492" s="34"/>
      <c r="O492" s="148"/>
      <c r="P492" s="34"/>
      <c r="Q492" s="36" t="str">
        <f t="shared" si="226"/>
        <v/>
      </c>
      <c r="R492" s="34"/>
      <c r="S492" s="32" t="str">
        <f t="shared" si="227"/>
        <v/>
      </c>
      <c r="T492" s="34"/>
      <c r="U492" s="32" t="str">
        <f t="shared" si="228"/>
        <v/>
      </c>
      <c r="V492" s="34"/>
      <c r="W492" s="36" t="str">
        <f t="shared" si="229"/>
        <v/>
      </c>
      <c r="X492" s="36" t="str">
        <f t="shared" si="230"/>
        <v/>
      </c>
      <c r="Y492" s="36" t="str">
        <f t="shared" si="231"/>
        <v/>
      </c>
      <c r="Z492" s="55"/>
      <c r="AA492" s="37"/>
      <c r="AB492" s="148"/>
      <c r="AC492" s="34"/>
      <c r="AD492" s="32" t="str">
        <f t="shared" si="232"/>
        <v/>
      </c>
      <c r="AE492" s="34"/>
      <c r="AF492" s="32" t="str">
        <f t="shared" si="233"/>
        <v/>
      </c>
      <c r="AG492" s="34"/>
      <c r="AH492" s="32" t="str">
        <f t="shared" si="234"/>
        <v/>
      </c>
      <c r="AI492" s="34"/>
      <c r="AJ492" s="36" t="str">
        <f t="shared" si="235"/>
        <v/>
      </c>
      <c r="AK492" s="36" t="str">
        <f t="shared" si="236"/>
        <v/>
      </c>
      <c r="AL492" s="36" t="str">
        <f t="shared" si="237"/>
        <v/>
      </c>
      <c r="AM492" s="55"/>
      <c r="AN492" s="34"/>
      <c r="AO492" s="148"/>
      <c r="AP492" s="34"/>
      <c r="AQ492" s="32" t="str">
        <f t="shared" si="238"/>
        <v/>
      </c>
      <c r="AR492" s="34"/>
      <c r="AS492" s="32" t="str">
        <f t="shared" si="239"/>
        <v/>
      </c>
      <c r="AT492" s="34"/>
      <c r="AU492" s="32" t="str">
        <f t="shared" si="240"/>
        <v/>
      </c>
      <c r="AV492" s="34"/>
      <c r="AW492" s="36" t="str">
        <f t="shared" si="241"/>
        <v/>
      </c>
      <c r="AX492" s="36" t="str">
        <f t="shared" si="242"/>
        <v/>
      </c>
      <c r="AY492" s="36" t="str">
        <f t="shared" si="243"/>
        <v/>
      </c>
      <c r="AZ492" s="55"/>
      <c r="BA492" s="34"/>
      <c r="BB492" s="148"/>
      <c r="BC492" s="34"/>
      <c r="BD492" s="32" t="str">
        <f t="shared" si="244"/>
        <v/>
      </c>
      <c r="BE492" s="34"/>
      <c r="BF492" s="32" t="str">
        <f t="shared" si="245"/>
        <v/>
      </c>
      <c r="BG492" s="34"/>
      <c r="BH492" s="32" t="str">
        <f t="shared" si="246"/>
        <v/>
      </c>
      <c r="BI492" s="34"/>
      <c r="BJ492" s="36" t="str">
        <f t="shared" si="247"/>
        <v/>
      </c>
      <c r="BK492" s="36" t="str">
        <f t="shared" si="248"/>
        <v/>
      </c>
      <c r="BL492" s="36" t="str">
        <f t="shared" si="249"/>
        <v/>
      </c>
      <c r="BM492" s="55"/>
      <c r="BN492" s="36" t="str">
        <f t="shared" si="250"/>
        <v/>
      </c>
      <c r="BO492" s="36" t="str">
        <f t="shared" si="251"/>
        <v/>
      </c>
      <c r="BP492" s="31"/>
      <c r="BQ492" s="38"/>
      <c r="BS492" s="120" t="e">
        <f t="shared" ca="1" si="222"/>
        <v>#REF!</v>
      </c>
      <c r="BT492" s="120" t="e">
        <f t="shared" ca="1" si="223"/>
        <v>#VALUE!</v>
      </c>
    </row>
    <row r="493" spans="1:72" s="10" customFormat="1" ht="25" customHeight="1" x14ac:dyDescent="0.2">
      <c r="A493" s="52" t="str">
        <f>IFERROR(IF(#REF!&lt;&gt;"",A492+1,""),"")</f>
        <v/>
      </c>
      <c r="B493" s="157" t="e">
        <f>CONCATENATE(#REF!,"-",#REF!,"--",F493,"---",#REF!)</f>
        <v>#REF!</v>
      </c>
      <c r="C493" s="157" t="e">
        <f t="shared" ca="1" si="221"/>
        <v>#VALUE!</v>
      </c>
      <c r="D493" s="29"/>
      <c r="E493" s="155" t="e">
        <f t="shared" si="224"/>
        <v>#VALUE!</v>
      </c>
      <c r="F493" s="155" t="e">
        <f t="shared" si="225"/>
        <v>#VALUE!</v>
      </c>
      <c r="G493" s="126"/>
      <c r="H493" s="151" t="e">
        <f ca="1">VLOOKUP(G493,CatProd!B:G,6,FALSE)</f>
        <v>#N/A</v>
      </c>
      <c r="I493" s="127"/>
      <c r="J493" s="175" t="e">
        <f ca="1">VLOOKUP(CONCATENATE(H493,"-",I493),CatProdSpec!H:I,2,FALSE)</f>
        <v>#N/A</v>
      </c>
      <c r="K493" s="51" t="str">
        <f ca="1">IFERROR(IF(OR(D493="",VLOOKUP(D493,CatCostInp!$E$2:$K$88,7,FALSE)=0),"",VLOOKUP(D493,CatCostInp!$E$2:$K$88,7,FALSE)),"")</f>
        <v/>
      </c>
      <c r="L493" s="30"/>
      <c r="M493" s="1" t="str">
        <f ca="1">IF(L493=Setup!$C$10,"Grant",IF(Pharmaceuticals!L493=Setup!$C$11,"Local",IF(Pharmaceuticals!L493=Setup!$C$12,"Other","")))</f>
        <v/>
      </c>
      <c r="N493" s="34"/>
      <c r="O493" s="148"/>
      <c r="P493" s="34"/>
      <c r="Q493" s="36" t="str">
        <f t="shared" si="226"/>
        <v/>
      </c>
      <c r="R493" s="34"/>
      <c r="S493" s="32" t="str">
        <f t="shared" si="227"/>
        <v/>
      </c>
      <c r="T493" s="34"/>
      <c r="U493" s="32" t="str">
        <f t="shared" si="228"/>
        <v/>
      </c>
      <c r="V493" s="34"/>
      <c r="W493" s="36" t="str">
        <f t="shared" si="229"/>
        <v/>
      </c>
      <c r="X493" s="36" t="str">
        <f t="shared" si="230"/>
        <v/>
      </c>
      <c r="Y493" s="36" t="str">
        <f t="shared" si="231"/>
        <v/>
      </c>
      <c r="Z493" s="55"/>
      <c r="AA493" s="37"/>
      <c r="AB493" s="148"/>
      <c r="AC493" s="34"/>
      <c r="AD493" s="32" t="str">
        <f t="shared" si="232"/>
        <v/>
      </c>
      <c r="AE493" s="34"/>
      <c r="AF493" s="32" t="str">
        <f t="shared" si="233"/>
        <v/>
      </c>
      <c r="AG493" s="34"/>
      <c r="AH493" s="32" t="str">
        <f t="shared" si="234"/>
        <v/>
      </c>
      <c r="AI493" s="34"/>
      <c r="AJ493" s="36" t="str">
        <f t="shared" si="235"/>
        <v/>
      </c>
      <c r="AK493" s="36" t="str">
        <f t="shared" si="236"/>
        <v/>
      </c>
      <c r="AL493" s="36" t="str">
        <f t="shared" si="237"/>
        <v/>
      </c>
      <c r="AM493" s="55"/>
      <c r="AN493" s="34"/>
      <c r="AO493" s="148"/>
      <c r="AP493" s="34"/>
      <c r="AQ493" s="32" t="str">
        <f t="shared" si="238"/>
        <v/>
      </c>
      <c r="AR493" s="34"/>
      <c r="AS493" s="32" t="str">
        <f t="shared" si="239"/>
        <v/>
      </c>
      <c r="AT493" s="34"/>
      <c r="AU493" s="32" t="str">
        <f t="shared" si="240"/>
        <v/>
      </c>
      <c r="AV493" s="34"/>
      <c r="AW493" s="36" t="str">
        <f t="shared" si="241"/>
        <v/>
      </c>
      <c r="AX493" s="36" t="str">
        <f t="shared" si="242"/>
        <v/>
      </c>
      <c r="AY493" s="36" t="str">
        <f t="shared" si="243"/>
        <v/>
      </c>
      <c r="AZ493" s="55"/>
      <c r="BA493" s="34"/>
      <c r="BB493" s="148"/>
      <c r="BC493" s="34"/>
      <c r="BD493" s="32" t="str">
        <f t="shared" si="244"/>
        <v/>
      </c>
      <c r="BE493" s="34"/>
      <c r="BF493" s="32" t="str">
        <f t="shared" si="245"/>
        <v/>
      </c>
      <c r="BG493" s="34"/>
      <c r="BH493" s="32" t="str">
        <f t="shared" si="246"/>
        <v/>
      </c>
      <c r="BI493" s="34"/>
      <c r="BJ493" s="36" t="str">
        <f t="shared" si="247"/>
        <v/>
      </c>
      <c r="BK493" s="36" t="str">
        <f t="shared" si="248"/>
        <v/>
      </c>
      <c r="BL493" s="36" t="str">
        <f t="shared" si="249"/>
        <v/>
      </c>
      <c r="BM493" s="55"/>
      <c r="BN493" s="36" t="str">
        <f t="shared" si="250"/>
        <v/>
      </c>
      <c r="BO493" s="36" t="str">
        <f t="shared" si="251"/>
        <v/>
      </c>
      <c r="BP493" s="31"/>
      <c r="BQ493" s="38"/>
      <c r="BS493" s="120" t="e">
        <f t="shared" ca="1" si="222"/>
        <v>#REF!</v>
      </c>
      <c r="BT493" s="120" t="e">
        <f t="shared" ca="1" si="223"/>
        <v>#VALUE!</v>
      </c>
    </row>
    <row r="494" spans="1:72" s="10" customFormat="1" ht="25" customHeight="1" x14ac:dyDescent="0.2">
      <c r="A494" s="52" t="str">
        <f>IFERROR(IF(#REF!&lt;&gt;"",A493+1,""),"")</f>
        <v/>
      </c>
      <c r="B494" s="157" t="e">
        <f>CONCATENATE(#REF!,"-",#REF!,"--",F494,"---",#REF!)</f>
        <v>#REF!</v>
      </c>
      <c r="C494" s="157" t="e">
        <f t="shared" ca="1" si="221"/>
        <v>#VALUE!</v>
      </c>
      <c r="D494" s="29"/>
      <c r="E494" s="155" t="e">
        <f t="shared" si="224"/>
        <v>#VALUE!</v>
      </c>
      <c r="F494" s="155" t="e">
        <f t="shared" si="225"/>
        <v>#VALUE!</v>
      </c>
      <c r="G494" s="126"/>
      <c r="H494" s="151" t="e">
        <f ca="1">VLOOKUP(G494,CatProd!B:G,6,FALSE)</f>
        <v>#N/A</v>
      </c>
      <c r="I494" s="127"/>
      <c r="J494" s="175" t="e">
        <f ca="1">VLOOKUP(CONCATENATE(H494,"-",I494),CatProdSpec!H:I,2,FALSE)</f>
        <v>#N/A</v>
      </c>
      <c r="K494" s="51" t="str">
        <f ca="1">IFERROR(IF(OR(D494="",VLOOKUP(D494,CatCostInp!$E$2:$K$88,7,FALSE)=0),"",VLOOKUP(D494,CatCostInp!$E$2:$K$88,7,FALSE)),"")</f>
        <v/>
      </c>
      <c r="L494" s="30"/>
      <c r="M494" s="1" t="str">
        <f ca="1">IF(L494=Setup!$C$10,"Grant",IF(Pharmaceuticals!L494=Setup!$C$11,"Local",IF(Pharmaceuticals!L494=Setup!$C$12,"Other","")))</f>
        <v/>
      </c>
      <c r="N494" s="34"/>
      <c r="O494" s="148"/>
      <c r="P494" s="34"/>
      <c r="Q494" s="36" t="str">
        <f t="shared" si="226"/>
        <v/>
      </c>
      <c r="R494" s="34"/>
      <c r="S494" s="32" t="str">
        <f t="shared" si="227"/>
        <v/>
      </c>
      <c r="T494" s="34"/>
      <c r="U494" s="32" t="str">
        <f t="shared" si="228"/>
        <v/>
      </c>
      <c r="V494" s="34"/>
      <c r="W494" s="36" t="str">
        <f t="shared" si="229"/>
        <v/>
      </c>
      <c r="X494" s="36" t="str">
        <f t="shared" si="230"/>
        <v/>
      </c>
      <c r="Y494" s="36" t="str">
        <f t="shared" si="231"/>
        <v/>
      </c>
      <c r="Z494" s="55"/>
      <c r="AA494" s="37"/>
      <c r="AB494" s="148"/>
      <c r="AC494" s="34"/>
      <c r="AD494" s="32" t="str">
        <f t="shared" si="232"/>
        <v/>
      </c>
      <c r="AE494" s="34"/>
      <c r="AF494" s="32" t="str">
        <f t="shared" si="233"/>
        <v/>
      </c>
      <c r="AG494" s="34"/>
      <c r="AH494" s="32" t="str">
        <f t="shared" si="234"/>
        <v/>
      </c>
      <c r="AI494" s="34"/>
      <c r="AJ494" s="36" t="str">
        <f t="shared" si="235"/>
        <v/>
      </c>
      <c r="AK494" s="36" t="str">
        <f t="shared" si="236"/>
        <v/>
      </c>
      <c r="AL494" s="36" t="str">
        <f t="shared" si="237"/>
        <v/>
      </c>
      <c r="AM494" s="55"/>
      <c r="AN494" s="34"/>
      <c r="AO494" s="148"/>
      <c r="AP494" s="34"/>
      <c r="AQ494" s="32" t="str">
        <f t="shared" si="238"/>
        <v/>
      </c>
      <c r="AR494" s="34"/>
      <c r="AS494" s="32" t="str">
        <f t="shared" si="239"/>
        <v/>
      </c>
      <c r="AT494" s="34"/>
      <c r="AU494" s="32" t="str">
        <f t="shared" si="240"/>
        <v/>
      </c>
      <c r="AV494" s="34"/>
      <c r="AW494" s="36" t="str">
        <f t="shared" si="241"/>
        <v/>
      </c>
      <c r="AX494" s="36" t="str">
        <f t="shared" si="242"/>
        <v/>
      </c>
      <c r="AY494" s="36" t="str">
        <f t="shared" si="243"/>
        <v/>
      </c>
      <c r="AZ494" s="55"/>
      <c r="BA494" s="34"/>
      <c r="BB494" s="148"/>
      <c r="BC494" s="34"/>
      <c r="BD494" s="32" t="str">
        <f t="shared" si="244"/>
        <v/>
      </c>
      <c r="BE494" s="34"/>
      <c r="BF494" s="32" t="str">
        <f t="shared" si="245"/>
        <v/>
      </c>
      <c r="BG494" s="34"/>
      <c r="BH494" s="32" t="str">
        <f t="shared" si="246"/>
        <v/>
      </c>
      <c r="BI494" s="34"/>
      <c r="BJ494" s="36" t="str">
        <f t="shared" si="247"/>
        <v/>
      </c>
      <c r="BK494" s="36" t="str">
        <f t="shared" si="248"/>
        <v/>
      </c>
      <c r="BL494" s="36" t="str">
        <f t="shared" si="249"/>
        <v/>
      </c>
      <c r="BM494" s="55"/>
      <c r="BN494" s="36" t="str">
        <f t="shared" si="250"/>
        <v/>
      </c>
      <c r="BO494" s="36" t="str">
        <f t="shared" si="251"/>
        <v/>
      </c>
      <c r="BP494" s="31"/>
      <c r="BQ494" s="38"/>
      <c r="BS494" s="120" t="e">
        <f t="shared" ca="1" si="222"/>
        <v>#REF!</v>
      </c>
      <c r="BT494" s="120" t="e">
        <f t="shared" ca="1" si="223"/>
        <v>#VALUE!</v>
      </c>
    </row>
    <row r="495" spans="1:72" s="10" customFormat="1" ht="25" customHeight="1" x14ac:dyDescent="0.2">
      <c r="A495" s="52" t="str">
        <f>IFERROR(IF(#REF!&lt;&gt;"",A494+1,""),"")</f>
        <v/>
      </c>
      <c r="B495" s="157" t="e">
        <f>CONCATENATE(#REF!,"-",#REF!,"--",F495,"---",#REF!)</f>
        <v>#REF!</v>
      </c>
      <c r="C495" s="157" t="e">
        <f t="shared" ca="1" si="221"/>
        <v>#VALUE!</v>
      </c>
      <c r="D495" s="29"/>
      <c r="E495" s="155" t="e">
        <f t="shared" si="224"/>
        <v>#VALUE!</v>
      </c>
      <c r="F495" s="155" t="e">
        <f t="shared" si="225"/>
        <v>#VALUE!</v>
      </c>
      <c r="G495" s="126"/>
      <c r="H495" s="151" t="e">
        <f ca="1">VLOOKUP(G495,CatProd!B:G,6,FALSE)</f>
        <v>#N/A</v>
      </c>
      <c r="I495" s="127"/>
      <c r="J495" s="175" t="e">
        <f ca="1">VLOOKUP(CONCATENATE(H495,"-",I495),CatProdSpec!H:I,2,FALSE)</f>
        <v>#N/A</v>
      </c>
      <c r="K495" s="51" t="str">
        <f ca="1">IFERROR(IF(OR(D495="",VLOOKUP(D495,CatCostInp!$E$2:$K$88,7,FALSE)=0),"",VLOOKUP(D495,CatCostInp!$E$2:$K$88,7,FALSE)),"")</f>
        <v/>
      </c>
      <c r="L495" s="30"/>
      <c r="M495" s="1" t="str">
        <f ca="1">IF(L495=Setup!$C$10,"Grant",IF(Pharmaceuticals!L495=Setup!$C$11,"Local",IF(Pharmaceuticals!L495=Setup!$C$12,"Other","")))</f>
        <v/>
      </c>
      <c r="N495" s="34"/>
      <c r="O495" s="148"/>
      <c r="P495" s="34"/>
      <c r="Q495" s="36" t="str">
        <f t="shared" si="226"/>
        <v/>
      </c>
      <c r="R495" s="34"/>
      <c r="S495" s="32" t="str">
        <f t="shared" si="227"/>
        <v/>
      </c>
      <c r="T495" s="34"/>
      <c r="U495" s="32" t="str">
        <f t="shared" si="228"/>
        <v/>
      </c>
      <c r="V495" s="34"/>
      <c r="W495" s="36" t="str">
        <f t="shared" si="229"/>
        <v/>
      </c>
      <c r="X495" s="36" t="str">
        <f t="shared" si="230"/>
        <v/>
      </c>
      <c r="Y495" s="36" t="str">
        <f t="shared" si="231"/>
        <v/>
      </c>
      <c r="Z495" s="55"/>
      <c r="AA495" s="37"/>
      <c r="AB495" s="148"/>
      <c r="AC495" s="34"/>
      <c r="AD495" s="32" t="str">
        <f t="shared" si="232"/>
        <v/>
      </c>
      <c r="AE495" s="34"/>
      <c r="AF495" s="32" t="str">
        <f t="shared" si="233"/>
        <v/>
      </c>
      <c r="AG495" s="34"/>
      <c r="AH495" s="32" t="str">
        <f t="shared" si="234"/>
        <v/>
      </c>
      <c r="AI495" s="34"/>
      <c r="AJ495" s="36" t="str">
        <f t="shared" si="235"/>
        <v/>
      </c>
      <c r="AK495" s="36" t="str">
        <f t="shared" si="236"/>
        <v/>
      </c>
      <c r="AL495" s="36" t="str">
        <f t="shared" si="237"/>
        <v/>
      </c>
      <c r="AM495" s="55"/>
      <c r="AN495" s="34"/>
      <c r="AO495" s="148"/>
      <c r="AP495" s="34"/>
      <c r="AQ495" s="32" t="str">
        <f t="shared" si="238"/>
        <v/>
      </c>
      <c r="AR495" s="34"/>
      <c r="AS495" s="32" t="str">
        <f t="shared" si="239"/>
        <v/>
      </c>
      <c r="AT495" s="34"/>
      <c r="AU495" s="32" t="str">
        <f t="shared" si="240"/>
        <v/>
      </c>
      <c r="AV495" s="34"/>
      <c r="AW495" s="36" t="str">
        <f t="shared" si="241"/>
        <v/>
      </c>
      <c r="AX495" s="36" t="str">
        <f t="shared" si="242"/>
        <v/>
      </c>
      <c r="AY495" s="36" t="str">
        <f t="shared" si="243"/>
        <v/>
      </c>
      <c r="AZ495" s="55"/>
      <c r="BA495" s="34"/>
      <c r="BB495" s="148"/>
      <c r="BC495" s="34"/>
      <c r="BD495" s="32" t="str">
        <f t="shared" si="244"/>
        <v/>
      </c>
      <c r="BE495" s="34"/>
      <c r="BF495" s="32" t="str">
        <f t="shared" si="245"/>
        <v/>
      </c>
      <c r="BG495" s="34"/>
      <c r="BH495" s="32" t="str">
        <f t="shared" si="246"/>
        <v/>
      </c>
      <c r="BI495" s="34"/>
      <c r="BJ495" s="36" t="str">
        <f t="shared" si="247"/>
        <v/>
      </c>
      <c r="BK495" s="36" t="str">
        <f t="shared" si="248"/>
        <v/>
      </c>
      <c r="BL495" s="36" t="str">
        <f t="shared" si="249"/>
        <v/>
      </c>
      <c r="BM495" s="55"/>
      <c r="BN495" s="36" t="str">
        <f t="shared" si="250"/>
        <v/>
      </c>
      <c r="BO495" s="36" t="str">
        <f t="shared" si="251"/>
        <v/>
      </c>
      <c r="BP495" s="31"/>
      <c r="BQ495" s="38"/>
      <c r="BS495" s="120" t="e">
        <f t="shared" ca="1" si="222"/>
        <v>#REF!</v>
      </c>
      <c r="BT495" s="120" t="e">
        <f t="shared" ca="1" si="223"/>
        <v>#VALUE!</v>
      </c>
    </row>
    <row r="496" spans="1:72" s="10" customFormat="1" ht="25" customHeight="1" x14ac:dyDescent="0.2">
      <c r="A496" s="52" t="str">
        <f>IFERROR(IF(#REF!&lt;&gt;"",A495+1,""),"")</f>
        <v/>
      </c>
      <c r="B496" s="157" t="e">
        <f>CONCATENATE(#REF!,"-",#REF!,"--",F496,"---",#REF!)</f>
        <v>#REF!</v>
      </c>
      <c r="C496" s="157" t="e">
        <f t="shared" ca="1" si="221"/>
        <v>#VALUE!</v>
      </c>
      <c r="D496" s="29"/>
      <c r="E496" s="155" t="e">
        <f t="shared" si="224"/>
        <v>#VALUE!</v>
      </c>
      <c r="F496" s="155" t="e">
        <f t="shared" si="225"/>
        <v>#VALUE!</v>
      </c>
      <c r="G496" s="126"/>
      <c r="H496" s="151" t="e">
        <f ca="1">VLOOKUP(G496,CatProd!B:G,6,FALSE)</f>
        <v>#N/A</v>
      </c>
      <c r="I496" s="127"/>
      <c r="J496" s="175" t="e">
        <f ca="1">VLOOKUP(CONCATENATE(H496,"-",I496),CatProdSpec!H:I,2,FALSE)</f>
        <v>#N/A</v>
      </c>
      <c r="K496" s="51" t="str">
        <f ca="1">IFERROR(IF(OR(D496="",VLOOKUP(D496,CatCostInp!$E$2:$K$88,7,FALSE)=0),"",VLOOKUP(D496,CatCostInp!$E$2:$K$88,7,FALSE)),"")</f>
        <v/>
      </c>
      <c r="L496" s="30"/>
      <c r="M496" s="1" t="str">
        <f ca="1">IF(L496=Setup!$C$10,"Grant",IF(Pharmaceuticals!L496=Setup!$C$11,"Local",IF(Pharmaceuticals!L496=Setup!$C$12,"Other","")))</f>
        <v/>
      </c>
      <c r="N496" s="34"/>
      <c r="O496" s="148"/>
      <c r="P496" s="34"/>
      <c r="Q496" s="36" t="str">
        <f t="shared" si="226"/>
        <v/>
      </c>
      <c r="R496" s="34"/>
      <c r="S496" s="32" t="str">
        <f t="shared" si="227"/>
        <v/>
      </c>
      <c r="T496" s="34"/>
      <c r="U496" s="32" t="str">
        <f t="shared" si="228"/>
        <v/>
      </c>
      <c r="V496" s="34"/>
      <c r="W496" s="36" t="str">
        <f t="shared" si="229"/>
        <v/>
      </c>
      <c r="X496" s="36" t="str">
        <f t="shared" si="230"/>
        <v/>
      </c>
      <c r="Y496" s="36" t="str">
        <f t="shared" si="231"/>
        <v/>
      </c>
      <c r="Z496" s="55"/>
      <c r="AA496" s="37"/>
      <c r="AB496" s="148"/>
      <c r="AC496" s="34"/>
      <c r="AD496" s="32" t="str">
        <f t="shared" si="232"/>
        <v/>
      </c>
      <c r="AE496" s="34"/>
      <c r="AF496" s="32" t="str">
        <f t="shared" si="233"/>
        <v/>
      </c>
      <c r="AG496" s="34"/>
      <c r="AH496" s="32" t="str">
        <f t="shared" si="234"/>
        <v/>
      </c>
      <c r="AI496" s="34"/>
      <c r="AJ496" s="36" t="str">
        <f t="shared" si="235"/>
        <v/>
      </c>
      <c r="AK496" s="36" t="str">
        <f t="shared" si="236"/>
        <v/>
      </c>
      <c r="AL496" s="36" t="str">
        <f t="shared" si="237"/>
        <v/>
      </c>
      <c r="AM496" s="55"/>
      <c r="AN496" s="34"/>
      <c r="AO496" s="148"/>
      <c r="AP496" s="34"/>
      <c r="AQ496" s="32" t="str">
        <f t="shared" si="238"/>
        <v/>
      </c>
      <c r="AR496" s="34"/>
      <c r="AS496" s="32" t="str">
        <f t="shared" si="239"/>
        <v/>
      </c>
      <c r="AT496" s="34"/>
      <c r="AU496" s="32" t="str">
        <f t="shared" si="240"/>
        <v/>
      </c>
      <c r="AV496" s="34"/>
      <c r="AW496" s="36" t="str">
        <f t="shared" si="241"/>
        <v/>
      </c>
      <c r="AX496" s="36" t="str">
        <f t="shared" si="242"/>
        <v/>
      </c>
      <c r="AY496" s="36" t="str">
        <f t="shared" si="243"/>
        <v/>
      </c>
      <c r="AZ496" s="55"/>
      <c r="BA496" s="34"/>
      <c r="BB496" s="148"/>
      <c r="BC496" s="34"/>
      <c r="BD496" s="32" t="str">
        <f t="shared" si="244"/>
        <v/>
      </c>
      <c r="BE496" s="34"/>
      <c r="BF496" s="32" t="str">
        <f t="shared" si="245"/>
        <v/>
      </c>
      <c r="BG496" s="34"/>
      <c r="BH496" s="32" t="str">
        <f t="shared" si="246"/>
        <v/>
      </c>
      <c r="BI496" s="34"/>
      <c r="BJ496" s="36" t="str">
        <f t="shared" si="247"/>
        <v/>
      </c>
      <c r="BK496" s="36" t="str">
        <f t="shared" si="248"/>
        <v/>
      </c>
      <c r="BL496" s="36" t="str">
        <f t="shared" si="249"/>
        <v/>
      </c>
      <c r="BM496" s="55"/>
      <c r="BN496" s="36" t="str">
        <f t="shared" si="250"/>
        <v/>
      </c>
      <c r="BO496" s="36" t="str">
        <f t="shared" si="251"/>
        <v/>
      </c>
      <c r="BP496" s="31"/>
      <c r="BQ496" s="38"/>
      <c r="BS496" s="120" t="e">
        <f t="shared" ca="1" si="222"/>
        <v>#REF!</v>
      </c>
      <c r="BT496" s="120" t="e">
        <f t="shared" ca="1" si="223"/>
        <v>#VALUE!</v>
      </c>
    </row>
    <row r="497" spans="1:72" s="10" customFormat="1" ht="25" customHeight="1" x14ac:dyDescent="0.2">
      <c r="A497" s="52" t="str">
        <f>IFERROR(IF(#REF!&lt;&gt;"",A496+1,""),"")</f>
        <v/>
      </c>
      <c r="B497" s="157" t="e">
        <f>CONCATENATE(#REF!,"-",#REF!,"--",F497,"---",#REF!)</f>
        <v>#REF!</v>
      </c>
      <c r="C497" s="157" t="e">
        <f t="shared" ca="1" si="221"/>
        <v>#VALUE!</v>
      </c>
      <c r="D497" s="29"/>
      <c r="E497" s="155" t="e">
        <f t="shared" si="224"/>
        <v>#VALUE!</v>
      </c>
      <c r="F497" s="155" t="e">
        <f t="shared" si="225"/>
        <v>#VALUE!</v>
      </c>
      <c r="G497" s="126"/>
      <c r="H497" s="151" t="e">
        <f ca="1">VLOOKUP(G497,CatProd!B:G,6,FALSE)</f>
        <v>#N/A</v>
      </c>
      <c r="I497" s="127"/>
      <c r="J497" s="175" t="e">
        <f ca="1">VLOOKUP(CONCATENATE(H497,"-",I497),CatProdSpec!H:I,2,FALSE)</f>
        <v>#N/A</v>
      </c>
      <c r="K497" s="51" t="str">
        <f ca="1">IFERROR(IF(OR(D497="",VLOOKUP(D497,CatCostInp!$E$2:$K$88,7,FALSE)=0),"",VLOOKUP(D497,CatCostInp!$E$2:$K$88,7,FALSE)),"")</f>
        <v/>
      </c>
      <c r="L497" s="30"/>
      <c r="M497" s="1" t="str">
        <f ca="1">IF(L497=Setup!$C$10,"Grant",IF(Pharmaceuticals!L497=Setup!$C$11,"Local",IF(Pharmaceuticals!L497=Setup!$C$12,"Other","")))</f>
        <v/>
      </c>
      <c r="N497" s="34"/>
      <c r="O497" s="148"/>
      <c r="P497" s="34"/>
      <c r="Q497" s="36" t="str">
        <f t="shared" si="226"/>
        <v/>
      </c>
      <c r="R497" s="34"/>
      <c r="S497" s="32" t="str">
        <f t="shared" si="227"/>
        <v/>
      </c>
      <c r="T497" s="34"/>
      <c r="U497" s="32" t="str">
        <f t="shared" si="228"/>
        <v/>
      </c>
      <c r="V497" s="34"/>
      <c r="W497" s="36" t="str">
        <f t="shared" si="229"/>
        <v/>
      </c>
      <c r="X497" s="36" t="str">
        <f t="shared" si="230"/>
        <v/>
      </c>
      <c r="Y497" s="36" t="str">
        <f t="shared" si="231"/>
        <v/>
      </c>
      <c r="Z497" s="55"/>
      <c r="AA497" s="37"/>
      <c r="AB497" s="148"/>
      <c r="AC497" s="34"/>
      <c r="AD497" s="32" t="str">
        <f t="shared" si="232"/>
        <v/>
      </c>
      <c r="AE497" s="34"/>
      <c r="AF497" s="32" t="str">
        <f t="shared" si="233"/>
        <v/>
      </c>
      <c r="AG497" s="34"/>
      <c r="AH497" s="32" t="str">
        <f t="shared" si="234"/>
        <v/>
      </c>
      <c r="AI497" s="34"/>
      <c r="AJ497" s="36" t="str">
        <f t="shared" si="235"/>
        <v/>
      </c>
      <c r="AK497" s="36" t="str">
        <f t="shared" si="236"/>
        <v/>
      </c>
      <c r="AL497" s="36" t="str">
        <f t="shared" si="237"/>
        <v/>
      </c>
      <c r="AM497" s="55"/>
      <c r="AN497" s="34"/>
      <c r="AO497" s="148"/>
      <c r="AP497" s="34"/>
      <c r="AQ497" s="32" t="str">
        <f t="shared" si="238"/>
        <v/>
      </c>
      <c r="AR497" s="34"/>
      <c r="AS497" s="32" t="str">
        <f t="shared" si="239"/>
        <v/>
      </c>
      <c r="AT497" s="34"/>
      <c r="AU497" s="32" t="str">
        <f t="shared" si="240"/>
        <v/>
      </c>
      <c r="AV497" s="34"/>
      <c r="AW497" s="36" t="str">
        <f t="shared" si="241"/>
        <v/>
      </c>
      <c r="AX497" s="36" t="str">
        <f t="shared" si="242"/>
        <v/>
      </c>
      <c r="AY497" s="36" t="str">
        <f t="shared" si="243"/>
        <v/>
      </c>
      <c r="AZ497" s="55"/>
      <c r="BA497" s="34"/>
      <c r="BB497" s="148"/>
      <c r="BC497" s="34"/>
      <c r="BD497" s="32" t="str">
        <f t="shared" si="244"/>
        <v/>
      </c>
      <c r="BE497" s="34"/>
      <c r="BF497" s="32" t="str">
        <f t="shared" si="245"/>
        <v/>
      </c>
      <c r="BG497" s="34"/>
      <c r="BH497" s="32" t="str">
        <f t="shared" si="246"/>
        <v/>
      </c>
      <c r="BI497" s="34"/>
      <c r="BJ497" s="36" t="str">
        <f t="shared" si="247"/>
        <v/>
      </c>
      <c r="BK497" s="36" t="str">
        <f t="shared" si="248"/>
        <v/>
      </c>
      <c r="BL497" s="36" t="str">
        <f t="shared" si="249"/>
        <v/>
      </c>
      <c r="BM497" s="55"/>
      <c r="BN497" s="36" t="str">
        <f t="shared" si="250"/>
        <v/>
      </c>
      <c r="BO497" s="36" t="str">
        <f t="shared" si="251"/>
        <v/>
      </c>
      <c r="BP497" s="31"/>
      <c r="BQ497" s="38"/>
      <c r="BS497" s="120" t="e">
        <f t="shared" ca="1" si="222"/>
        <v>#REF!</v>
      </c>
      <c r="BT497" s="120" t="e">
        <f t="shared" ca="1" si="223"/>
        <v>#VALUE!</v>
      </c>
    </row>
    <row r="498" spans="1:72" s="10" customFormat="1" ht="25" customHeight="1" x14ac:dyDescent="0.2">
      <c r="A498" s="52" t="str">
        <f>IFERROR(IF(#REF!&lt;&gt;"",A497+1,""),"")</f>
        <v/>
      </c>
      <c r="B498" s="157" t="e">
        <f>CONCATENATE(#REF!,"-",#REF!,"--",F498,"---",#REF!)</f>
        <v>#REF!</v>
      </c>
      <c r="C498" s="157" t="e">
        <f t="shared" ca="1" si="221"/>
        <v>#VALUE!</v>
      </c>
      <c r="D498" s="29"/>
      <c r="E498" s="155" t="e">
        <f t="shared" si="224"/>
        <v>#VALUE!</v>
      </c>
      <c r="F498" s="155" t="e">
        <f t="shared" si="225"/>
        <v>#VALUE!</v>
      </c>
      <c r="G498" s="126"/>
      <c r="H498" s="151" t="e">
        <f ca="1">VLOOKUP(G498,CatProd!B:G,6,FALSE)</f>
        <v>#N/A</v>
      </c>
      <c r="I498" s="127"/>
      <c r="J498" s="175" t="e">
        <f ca="1">VLOOKUP(CONCATENATE(H498,"-",I498),CatProdSpec!H:I,2,FALSE)</f>
        <v>#N/A</v>
      </c>
      <c r="K498" s="51" t="str">
        <f ca="1">IFERROR(IF(OR(D498="",VLOOKUP(D498,CatCostInp!$E$2:$K$88,7,FALSE)=0),"",VLOOKUP(D498,CatCostInp!$E$2:$K$88,7,FALSE)),"")</f>
        <v/>
      </c>
      <c r="L498" s="30"/>
      <c r="M498" s="1" t="str">
        <f ca="1">IF(L498=Setup!$C$10,"Grant",IF(Pharmaceuticals!L498=Setup!$C$11,"Local",IF(Pharmaceuticals!L498=Setup!$C$12,"Other","")))</f>
        <v/>
      </c>
      <c r="N498" s="34"/>
      <c r="O498" s="148"/>
      <c r="P498" s="34"/>
      <c r="Q498" s="36" t="str">
        <f t="shared" si="226"/>
        <v/>
      </c>
      <c r="R498" s="34"/>
      <c r="S498" s="32" t="str">
        <f t="shared" si="227"/>
        <v/>
      </c>
      <c r="T498" s="34"/>
      <c r="U498" s="32" t="str">
        <f t="shared" si="228"/>
        <v/>
      </c>
      <c r="V498" s="34"/>
      <c r="W498" s="36" t="str">
        <f t="shared" si="229"/>
        <v/>
      </c>
      <c r="X498" s="36" t="str">
        <f t="shared" si="230"/>
        <v/>
      </c>
      <c r="Y498" s="36" t="str">
        <f t="shared" si="231"/>
        <v/>
      </c>
      <c r="Z498" s="55"/>
      <c r="AA498" s="37"/>
      <c r="AB498" s="148"/>
      <c r="AC498" s="34"/>
      <c r="AD498" s="32" t="str">
        <f t="shared" si="232"/>
        <v/>
      </c>
      <c r="AE498" s="34"/>
      <c r="AF498" s="32" t="str">
        <f t="shared" si="233"/>
        <v/>
      </c>
      <c r="AG498" s="34"/>
      <c r="AH498" s="32" t="str">
        <f t="shared" si="234"/>
        <v/>
      </c>
      <c r="AI498" s="34"/>
      <c r="AJ498" s="36" t="str">
        <f t="shared" si="235"/>
        <v/>
      </c>
      <c r="AK498" s="36" t="str">
        <f t="shared" si="236"/>
        <v/>
      </c>
      <c r="AL498" s="36" t="str">
        <f t="shared" si="237"/>
        <v/>
      </c>
      <c r="AM498" s="55"/>
      <c r="AN498" s="34"/>
      <c r="AO498" s="148"/>
      <c r="AP498" s="34"/>
      <c r="AQ498" s="32" t="str">
        <f t="shared" si="238"/>
        <v/>
      </c>
      <c r="AR498" s="34"/>
      <c r="AS498" s="32" t="str">
        <f t="shared" si="239"/>
        <v/>
      </c>
      <c r="AT498" s="34"/>
      <c r="AU498" s="32" t="str">
        <f t="shared" si="240"/>
        <v/>
      </c>
      <c r="AV498" s="34"/>
      <c r="AW498" s="36" t="str">
        <f t="shared" si="241"/>
        <v/>
      </c>
      <c r="AX498" s="36" t="str">
        <f t="shared" si="242"/>
        <v/>
      </c>
      <c r="AY498" s="36" t="str">
        <f t="shared" si="243"/>
        <v/>
      </c>
      <c r="AZ498" s="55"/>
      <c r="BA498" s="34"/>
      <c r="BB498" s="148"/>
      <c r="BC498" s="34"/>
      <c r="BD498" s="32" t="str">
        <f t="shared" si="244"/>
        <v/>
      </c>
      <c r="BE498" s="34"/>
      <c r="BF498" s="32" t="str">
        <f t="shared" si="245"/>
        <v/>
      </c>
      <c r="BG498" s="34"/>
      <c r="BH498" s="32" t="str">
        <f t="shared" si="246"/>
        <v/>
      </c>
      <c r="BI498" s="34"/>
      <c r="BJ498" s="36" t="str">
        <f t="shared" si="247"/>
        <v/>
      </c>
      <c r="BK498" s="36" t="str">
        <f t="shared" si="248"/>
        <v/>
      </c>
      <c r="BL498" s="36" t="str">
        <f t="shared" si="249"/>
        <v/>
      </c>
      <c r="BM498" s="55"/>
      <c r="BN498" s="36" t="str">
        <f t="shared" si="250"/>
        <v/>
      </c>
      <c r="BO498" s="36" t="str">
        <f t="shared" si="251"/>
        <v/>
      </c>
      <c r="BP498" s="31"/>
      <c r="BQ498" s="38"/>
      <c r="BS498" s="120" t="e">
        <f t="shared" ca="1" si="222"/>
        <v>#REF!</v>
      </c>
      <c r="BT498" s="120" t="e">
        <f t="shared" ca="1" si="223"/>
        <v>#VALUE!</v>
      </c>
    </row>
    <row r="499" spans="1:72" s="10" customFormat="1" ht="25" customHeight="1" x14ac:dyDescent="0.2">
      <c r="A499" s="52" t="str">
        <f>IFERROR(IF(#REF!&lt;&gt;"",A498+1,""),"")</f>
        <v/>
      </c>
      <c r="B499" s="157" t="e">
        <f>CONCATENATE(#REF!,"-",#REF!,"--",F499,"---",#REF!)</f>
        <v>#REF!</v>
      </c>
      <c r="C499" s="157" t="e">
        <f t="shared" ca="1" si="221"/>
        <v>#VALUE!</v>
      </c>
      <c r="D499" s="29"/>
      <c r="E499" s="155" t="e">
        <f t="shared" si="224"/>
        <v>#VALUE!</v>
      </c>
      <c r="F499" s="155" t="e">
        <f t="shared" si="225"/>
        <v>#VALUE!</v>
      </c>
      <c r="G499" s="126"/>
      <c r="H499" s="151" t="e">
        <f ca="1">VLOOKUP(G499,CatProd!B:G,6,FALSE)</f>
        <v>#N/A</v>
      </c>
      <c r="I499" s="127"/>
      <c r="J499" s="175" t="e">
        <f ca="1">VLOOKUP(CONCATENATE(H499,"-",I499),CatProdSpec!H:I,2,FALSE)</f>
        <v>#N/A</v>
      </c>
      <c r="K499" s="51" t="str">
        <f ca="1">IFERROR(IF(OR(D499="",VLOOKUP(D499,CatCostInp!$E$2:$K$88,7,FALSE)=0),"",VLOOKUP(D499,CatCostInp!$E$2:$K$88,7,FALSE)),"")</f>
        <v/>
      </c>
      <c r="L499" s="30"/>
      <c r="M499" s="1" t="str">
        <f ca="1">IF(L499=Setup!$C$10,"Grant",IF(Pharmaceuticals!L499=Setup!$C$11,"Local",IF(Pharmaceuticals!L499=Setup!$C$12,"Other","")))</f>
        <v/>
      </c>
      <c r="N499" s="34"/>
      <c r="O499" s="148"/>
      <c r="P499" s="34"/>
      <c r="Q499" s="36" t="str">
        <f t="shared" si="226"/>
        <v/>
      </c>
      <c r="R499" s="34"/>
      <c r="S499" s="32" t="str">
        <f t="shared" si="227"/>
        <v/>
      </c>
      <c r="T499" s="34"/>
      <c r="U499" s="32" t="str">
        <f t="shared" si="228"/>
        <v/>
      </c>
      <c r="V499" s="34"/>
      <c r="W499" s="36" t="str">
        <f t="shared" si="229"/>
        <v/>
      </c>
      <c r="X499" s="36" t="str">
        <f t="shared" si="230"/>
        <v/>
      </c>
      <c r="Y499" s="36" t="str">
        <f t="shared" si="231"/>
        <v/>
      </c>
      <c r="Z499" s="55"/>
      <c r="AA499" s="37"/>
      <c r="AB499" s="148"/>
      <c r="AC499" s="34"/>
      <c r="AD499" s="32" t="str">
        <f t="shared" si="232"/>
        <v/>
      </c>
      <c r="AE499" s="34"/>
      <c r="AF499" s="32" t="str">
        <f t="shared" si="233"/>
        <v/>
      </c>
      <c r="AG499" s="34"/>
      <c r="AH499" s="32" t="str">
        <f t="shared" si="234"/>
        <v/>
      </c>
      <c r="AI499" s="34"/>
      <c r="AJ499" s="36" t="str">
        <f t="shared" si="235"/>
        <v/>
      </c>
      <c r="AK499" s="36" t="str">
        <f t="shared" si="236"/>
        <v/>
      </c>
      <c r="AL499" s="36" t="str">
        <f t="shared" si="237"/>
        <v/>
      </c>
      <c r="AM499" s="55"/>
      <c r="AN499" s="34"/>
      <c r="AO499" s="148"/>
      <c r="AP499" s="34"/>
      <c r="AQ499" s="32" t="str">
        <f t="shared" si="238"/>
        <v/>
      </c>
      <c r="AR499" s="34"/>
      <c r="AS499" s="32" t="str">
        <f t="shared" si="239"/>
        <v/>
      </c>
      <c r="AT499" s="34"/>
      <c r="AU499" s="32" t="str">
        <f t="shared" si="240"/>
        <v/>
      </c>
      <c r="AV499" s="34"/>
      <c r="AW499" s="36" t="str">
        <f t="shared" si="241"/>
        <v/>
      </c>
      <c r="AX499" s="36" t="str">
        <f t="shared" si="242"/>
        <v/>
      </c>
      <c r="AY499" s="36" t="str">
        <f t="shared" si="243"/>
        <v/>
      </c>
      <c r="AZ499" s="55"/>
      <c r="BA499" s="34"/>
      <c r="BB499" s="148"/>
      <c r="BC499" s="34"/>
      <c r="BD499" s="32" t="str">
        <f t="shared" si="244"/>
        <v/>
      </c>
      <c r="BE499" s="34"/>
      <c r="BF499" s="32" t="str">
        <f t="shared" si="245"/>
        <v/>
      </c>
      <c r="BG499" s="34"/>
      <c r="BH499" s="32" t="str">
        <f t="shared" si="246"/>
        <v/>
      </c>
      <c r="BI499" s="34"/>
      <c r="BJ499" s="36" t="str">
        <f t="shared" si="247"/>
        <v/>
      </c>
      <c r="BK499" s="36" t="str">
        <f t="shared" si="248"/>
        <v/>
      </c>
      <c r="BL499" s="36" t="str">
        <f t="shared" si="249"/>
        <v/>
      </c>
      <c r="BM499" s="55"/>
      <c r="BN499" s="36" t="str">
        <f t="shared" si="250"/>
        <v/>
      </c>
      <c r="BO499" s="36" t="str">
        <f t="shared" si="251"/>
        <v/>
      </c>
      <c r="BP499" s="31"/>
      <c r="BQ499" s="38"/>
      <c r="BS499" s="120" t="e">
        <f t="shared" ca="1" si="222"/>
        <v>#REF!</v>
      </c>
      <c r="BT499" s="120" t="e">
        <f t="shared" ca="1" si="223"/>
        <v>#VALUE!</v>
      </c>
    </row>
    <row r="500" spans="1:72" s="10" customFormat="1" ht="25" customHeight="1" x14ac:dyDescent="0.2">
      <c r="A500" s="52" t="str">
        <f>IFERROR(IF(#REF!&lt;&gt;"",A499+1,""),"")</f>
        <v/>
      </c>
      <c r="B500" s="157" t="e">
        <f>CONCATENATE(#REF!,"-",#REF!,"--",F500,"---",#REF!)</f>
        <v>#REF!</v>
      </c>
      <c r="C500" s="157" t="e">
        <f t="shared" ca="1" si="221"/>
        <v>#VALUE!</v>
      </c>
      <c r="D500" s="29"/>
      <c r="E500" s="155" t="e">
        <f t="shared" si="224"/>
        <v>#VALUE!</v>
      </c>
      <c r="F500" s="155" t="e">
        <f t="shared" si="225"/>
        <v>#VALUE!</v>
      </c>
      <c r="G500" s="126"/>
      <c r="H500" s="151" t="e">
        <f ca="1">VLOOKUP(G500,CatProd!B:G,6,FALSE)</f>
        <v>#N/A</v>
      </c>
      <c r="I500" s="127"/>
      <c r="J500" s="175" t="e">
        <f ca="1">VLOOKUP(CONCATENATE(H500,"-",I500),CatProdSpec!H:I,2,FALSE)</f>
        <v>#N/A</v>
      </c>
      <c r="K500" s="51" t="str">
        <f ca="1">IFERROR(IF(OR(D500="",VLOOKUP(D500,CatCostInp!$E$2:$K$88,7,FALSE)=0),"",VLOOKUP(D500,CatCostInp!$E$2:$K$88,7,FALSE)),"")</f>
        <v/>
      </c>
      <c r="L500" s="30"/>
      <c r="M500" s="1" t="str">
        <f ca="1">IF(L500=Setup!$C$10,"Grant",IF(Pharmaceuticals!L500=Setup!$C$11,"Local",IF(Pharmaceuticals!L500=Setup!$C$12,"Other","")))</f>
        <v/>
      </c>
      <c r="N500" s="34"/>
      <c r="O500" s="148"/>
      <c r="P500" s="34"/>
      <c r="Q500" s="36" t="str">
        <f t="shared" si="226"/>
        <v/>
      </c>
      <c r="R500" s="34"/>
      <c r="S500" s="32" t="str">
        <f t="shared" si="227"/>
        <v/>
      </c>
      <c r="T500" s="34"/>
      <c r="U500" s="32" t="str">
        <f t="shared" si="228"/>
        <v/>
      </c>
      <c r="V500" s="34"/>
      <c r="W500" s="36" t="str">
        <f t="shared" si="229"/>
        <v/>
      </c>
      <c r="X500" s="36" t="str">
        <f t="shared" si="230"/>
        <v/>
      </c>
      <c r="Y500" s="36" t="str">
        <f t="shared" si="231"/>
        <v/>
      </c>
      <c r="Z500" s="55"/>
      <c r="AA500" s="37"/>
      <c r="AB500" s="148"/>
      <c r="AC500" s="34"/>
      <c r="AD500" s="32" t="str">
        <f t="shared" si="232"/>
        <v/>
      </c>
      <c r="AE500" s="34"/>
      <c r="AF500" s="32" t="str">
        <f t="shared" si="233"/>
        <v/>
      </c>
      <c r="AG500" s="34"/>
      <c r="AH500" s="32" t="str">
        <f t="shared" si="234"/>
        <v/>
      </c>
      <c r="AI500" s="34"/>
      <c r="AJ500" s="36" t="str">
        <f t="shared" si="235"/>
        <v/>
      </c>
      <c r="AK500" s="36" t="str">
        <f t="shared" si="236"/>
        <v/>
      </c>
      <c r="AL500" s="36" t="str">
        <f t="shared" si="237"/>
        <v/>
      </c>
      <c r="AM500" s="55"/>
      <c r="AN500" s="34"/>
      <c r="AO500" s="148"/>
      <c r="AP500" s="34"/>
      <c r="AQ500" s="32" t="str">
        <f t="shared" si="238"/>
        <v/>
      </c>
      <c r="AR500" s="34"/>
      <c r="AS500" s="32" t="str">
        <f t="shared" si="239"/>
        <v/>
      </c>
      <c r="AT500" s="34"/>
      <c r="AU500" s="32" t="str">
        <f t="shared" si="240"/>
        <v/>
      </c>
      <c r="AV500" s="34"/>
      <c r="AW500" s="36" t="str">
        <f t="shared" si="241"/>
        <v/>
      </c>
      <c r="AX500" s="36" t="str">
        <f t="shared" si="242"/>
        <v/>
      </c>
      <c r="AY500" s="36" t="str">
        <f t="shared" si="243"/>
        <v/>
      </c>
      <c r="AZ500" s="55"/>
      <c r="BA500" s="34"/>
      <c r="BB500" s="148"/>
      <c r="BC500" s="34"/>
      <c r="BD500" s="32" t="str">
        <f t="shared" si="244"/>
        <v/>
      </c>
      <c r="BE500" s="34"/>
      <c r="BF500" s="32" t="str">
        <f t="shared" si="245"/>
        <v/>
      </c>
      <c r="BG500" s="34"/>
      <c r="BH500" s="32" t="str">
        <f t="shared" si="246"/>
        <v/>
      </c>
      <c r="BI500" s="34"/>
      <c r="BJ500" s="36" t="str">
        <f t="shared" si="247"/>
        <v/>
      </c>
      <c r="BK500" s="36" t="str">
        <f t="shared" si="248"/>
        <v/>
      </c>
      <c r="BL500" s="36" t="str">
        <f t="shared" si="249"/>
        <v/>
      </c>
      <c r="BM500" s="55"/>
      <c r="BN500" s="36" t="str">
        <f t="shared" si="250"/>
        <v/>
      </c>
      <c r="BO500" s="36" t="str">
        <f t="shared" si="251"/>
        <v/>
      </c>
      <c r="BP500" s="31"/>
      <c r="BQ500" s="38"/>
      <c r="BS500" s="120" t="e">
        <f t="shared" ca="1" si="222"/>
        <v>#REF!</v>
      </c>
      <c r="BT500" s="120" t="e">
        <f t="shared" ca="1" si="223"/>
        <v>#VALUE!</v>
      </c>
    </row>
    <row r="501" spans="1:72" s="10" customFormat="1" ht="25" customHeight="1" x14ac:dyDescent="0.2">
      <c r="A501" s="52" t="str">
        <f>IFERROR(IF(#REF!&lt;&gt;"",A500+1,""),"")</f>
        <v/>
      </c>
      <c r="B501" s="157" t="e">
        <f>CONCATENATE(#REF!,"-",#REF!,"--",F501,"---",#REF!)</f>
        <v>#REF!</v>
      </c>
      <c r="C501" s="157" t="e">
        <f t="shared" ca="1" si="221"/>
        <v>#VALUE!</v>
      </c>
      <c r="D501" s="29"/>
      <c r="E501" s="155" t="e">
        <f t="shared" si="224"/>
        <v>#VALUE!</v>
      </c>
      <c r="F501" s="155" t="e">
        <f t="shared" si="225"/>
        <v>#VALUE!</v>
      </c>
      <c r="G501" s="126"/>
      <c r="H501" s="151" t="e">
        <f ca="1">VLOOKUP(G501,CatProd!B:G,6,FALSE)</f>
        <v>#N/A</v>
      </c>
      <c r="I501" s="127"/>
      <c r="J501" s="175" t="e">
        <f ca="1">VLOOKUP(CONCATENATE(H501,"-",I501),CatProdSpec!H:I,2,FALSE)</f>
        <v>#N/A</v>
      </c>
      <c r="K501" s="51" t="str">
        <f ca="1">IFERROR(IF(OR(D501="",VLOOKUP(D501,CatCostInp!$E$2:$K$88,7,FALSE)=0),"",VLOOKUP(D501,CatCostInp!$E$2:$K$88,7,FALSE)),"")</f>
        <v/>
      </c>
      <c r="L501" s="30"/>
      <c r="M501" s="1" t="str">
        <f ca="1">IF(L501=Setup!$C$10,"Grant",IF(Pharmaceuticals!L501=Setup!$C$11,"Local",IF(Pharmaceuticals!L501=Setup!$C$12,"Other","")))</f>
        <v/>
      </c>
      <c r="N501" s="34"/>
      <c r="O501" s="148"/>
      <c r="P501" s="34"/>
      <c r="Q501" s="36" t="str">
        <f t="shared" si="226"/>
        <v/>
      </c>
      <c r="R501" s="34"/>
      <c r="S501" s="32" t="str">
        <f t="shared" si="227"/>
        <v/>
      </c>
      <c r="T501" s="34"/>
      <c r="U501" s="32" t="str">
        <f t="shared" si="228"/>
        <v/>
      </c>
      <c r="V501" s="34"/>
      <c r="W501" s="36" t="str">
        <f t="shared" si="229"/>
        <v/>
      </c>
      <c r="X501" s="36" t="str">
        <f t="shared" si="230"/>
        <v/>
      </c>
      <c r="Y501" s="36" t="str">
        <f t="shared" si="231"/>
        <v/>
      </c>
      <c r="Z501" s="55"/>
      <c r="AA501" s="37"/>
      <c r="AB501" s="148"/>
      <c r="AC501" s="34"/>
      <c r="AD501" s="32" t="str">
        <f t="shared" si="232"/>
        <v/>
      </c>
      <c r="AE501" s="34"/>
      <c r="AF501" s="32" t="str">
        <f t="shared" si="233"/>
        <v/>
      </c>
      <c r="AG501" s="34"/>
      <c r="AH501" s="32" t="str">
        <f t="shared" si="234"/>
        <v/>
      </c>
      <c r="AI501" s="34"/>
      <c r="AJ501" s="36" t="str">
        <f t="shared" si="235"/>
        <v/>
      </c>
      <c r="AK501" s="36" t="str">
        <f t="shared" si="236"/>
        <v/>
      </c>
      <c r="AL501" s="36" t="str">
        <f t="shared" si="237"/>
        <v/>
      </c>
      <c r="AM501" s="55"/>
      <c r="AN501" s="34"/>
      <c r="AO501" s="148"/>
      <c r="AP501" s="34"/>
      <c r="AQ501" s="32" t="str">
        <f t="shared" si="238"/>
        <v/>
      </c>
      <c r="AR501" s="34"/>
      <c r="AS501" s="32" t="str">
        <f t="shared" si="239"/>
        <v/>
      </c>
      <c r="AT501" s="34"/>
      <c r="AU501" s="32" t="str">
        <f t="shared" si="240"/>
        <v/>
      </c>
      <c r="AV501" s="34"/>
      <c r="AW501" s="36" t="str">
        <f t="shared" si="241"/>
        <v/>
      </c>
      <c r="AX501" s="36" t="str">
        <f t="shared" si="242"/>
        <v/>
      </c>
      <c r="AY501" s="36" t="str">
        <f t="shared" si="243"/>
        <v/>
      </c>
      <c r="AZ501" s="55"/>
      <c r="BA501" s="34"/>
      <c r="BB501" s="148"/>
      <c r="BC501" s="34"/>
      <c r="BD501" s="32" t="str">
        <f t="shared" si="244"/>
        <v/>
      </c>
      <c r="BE501" s="34"/>
      <c r="BF501" s="32" t="str">
        <f t="shared" si="245"/>
        <v/>
      </c>
      <c r="BG501" s="34"/>
      <c r="BH501" s="32" t="str">
        <f t="shared" si="246"/>
        <v/>
      </c>
      <c r="BI501" s="34"/>
      <c r="BJ501" s="36" t="str">
        <f t="shared" si="247"/>
        <v/>
      </c>
      <c r="BK501" s="36" t="str">
        <f t="shared" si="248"/>
        <v/>
      </c>
      <c r="BL501" s="36" t="str">
        <f t="shared" si="249"/>
        <v/>
      </c>
      <c r="BM501" s="55"/>
      <c r="BN501" s="36" t="str">
        <f t="shared" si="250"/>
        <v/>
      </c>
      <c r="BO501" s="36" t="str">
        <f t="shared" si="251"/>
        <v/>
      </c>
      <c r="BP501" s="31"/>
      <c r="BQ501" s="38"/>
      <c r="BS501" s="120" t="e">
        <f t="shared" ca="1" si="222"/>
        <v>#REF!</v>
      </c>
      <c r="BT501" s="120" t="e">
        <f t="shared" ca="1" si="223"/>
        <v>#VALUE!</v>
      </c>
    </row>
    <row r="502" spans="1:72" x14ac:dyDescent="0.2">
      <c r="AW502" s="54"/>
    </row>
    <row r="503" spans="1:72" x14ac:dyDescent="0.2">
      <c r="AW503" s="54"/>
    </row>
  </sheetData>
  <sheetProtection algorithmName="SHA-512" hashValue="XjmRKOtzmffq8fuK3nab9lqRBlkP5CJNvcWE3+lVnASSecvMJAzBV/rGvr4TPiPOq1yqcgAyCULMu1krJm1peg==" saltValue="I9qebblbE4rt2d4LVJyraw==" spinCount="100000" sheet="1" formatColumns="0" formatRows="0" deleteRows="0" sort="0" autoFilter="0" pivotTables="0"/>
  <autoFilter ref="A1:CA1" xr:uid="{00000000-0009-0000-0000-000005000000}"/>
  <dataConsolidate/>
  <phoneticPr fontId="8" type="noConversion"/>
  <conditionalFormatting sqref="AR231:AR501 P264:P501 R121:R501 T203:T501 V121:V501 AA121:AA501 AE121:AE501 AG121:AG501 AI121:AI501 AT159:AT501 AV121:AV501 AW2:AZ2 AD2:AD501 AF2:AF501 AH2:AH501 AQ2:AQ501 AS2:AS501 AU2:AU501 AW3:AW503 W2:Z501 AX3:AZ501 AC121:AC501 BN2:BO501 Q2:Q501 S2:S501 U2:U501 AJ2:AM501">
    <cfRule type="expression" dxfId="238" priority="157">
      <formula>ISERROR(P2)</formula>
    </cfRule>
  </conditionalFormatting>
  <conditionalFormatting sqref="BA2 BA5:BA501 BD3:BD4 BF3:BF4 BH3:BH4 BJ3:BM4 BC2:BM2 BC5:BM501">
    <cfRule type="expression" dxfId="237" priority="156">
      <formula>ISERROR(BA2)</formula>
    </cfRule>
  </conditionalFormatting>
  <conditionalFormatting sqref="N121:N501">
    <cfRule type="expression" dxfId="236" priority="154">
      <formula>ISERROR(N121)</formula>
    </cfRule>
  </conditionalFormatting>
  <conditionalFormatting sqref="R2 R5:R318">
    <cfRule type="containsErrors" dxfId="235" priority="128">
      <formula>ISERROR(R2)</formula>
    </cfRule>
  </conditionalFormatting>
  <conditionalFormatting sqref="V2 V5:V217">
    <cfRule type="containsErrors" dxfId="234" priority="126">
      <formula>ISERROR(V2)</formula>
    </cfRule>
  </conditionalFormatting>
  <conditionalFormatting sqref="AA2:AA6 AA8:AA501">
    <cfRule type="containsErrors" dxfId="233" priority="125">
      <formula>ISERROR(AA2)</formula>
    </cfRule>
  </conditionalFormatting>
  <conditionalFormatting sqref="AC2 AC5:AC6 AC8:AC255">
    <cfRule type="containsErrors" dxfId="232" priority="124">
      <formula>ISERROR(AC2)</formula>
    </cfRule>
  </conditionalFormatting>
  <conditionalFormatting sqref="AE2 AE5:AE285">
    <cfRule type="containsErrors" dxfId="231" priority="123">
      <formula>ISERROR(AE2)</formula>
    </cfRule>
  </conditionalFormatting>
  <conditionalFormatting sqref="AG2 AG5:AG362">
    <cfRule type="containsErrors" dxfId="230" priority="122">
      <formula>ISERROR(AG2)</formula>
    </cfRule>
  </conditionalFormatting>
  <conditionalFormatting sqref="AI2 AI5:AI202">
    <cfRule type="containsErrors" dxfId="229" priority="121">
      <formula>ISERROR(AI2)</formula>
    </cfRule>
  </conditionalFormatting>
  <conditionalFormatting sqref="AV2 AV5:AV239">
    <cfRule type="containsErrors" dxfId="228" priority="115">
      <formula>ISERROR(AV2)</formula>
    </cfRule>
  </conditionalFormatting>
  <conditionalFormatting sqref="T2 T5:T202">
    <cfRule type="containsErrors" dxfId="227" priority="114">
      <formula>ISERROR(T2)</formula>
    </cfRule>
  </conditionalFormatting>
  <conditionalFormatting sqref="AR2 AR5:AR230">
    <cfRule type="expression" dxfId="226" priority="113">
      <formula>ISERROR(AR2)</formula>
    </cfRule>
  </conditionalFormatting>
  <conditionalFormatting sqref="AT2 AT5:AT158">
    <cfRule type="expression" dxfId="225" priority="112">
      <formula>ISERROR(AT2)</formula>
    </cfRule>
  </conditionalFormatting>
  <conditionalFormatting sqref="N2 O8:O501">
    <cfRule type="expression" dxfId="224" priority="91">
      <formula>ISERROR(N2)</formula>
    </cfRule>
  </conditionalFormatting>
  <conditionalFormatting sqref="A2:A501">
    <cfRule type="expression" dxfId="223" priority="89">
      <formula>ISERROR(A2)</formula>
    </cfRule>
  </conditionalFormatting>
  <conditionalFormatting sqref="AP2 AN2:AN501">
    <cfRule type="expression" dxfId="222" priority="88">
      <formula>ISERROR(AN2)</formula>
    </cfRule>
  </conditionalFormatting>
  <conditionalFormatting sqref="AP5:AP501">
    <cfRule type="expression" dxfId="221" priority="87">
      <formula>ISERROR(AP5)</formula>
    </cfRule>
  </conditionalFormatting>
  <conditionalFormatting sqref="G22:J501 J2:J21">
    <cfRule type="expression" dxfId="220" priority="85">
      <formula>ISERROR(G2)</formula>
    </cfRule>
  </conditionalFormatting>
  <conditionalFormatting sqref="N3">
    <cfRule type="expression" dxfId="219" priority="84">
      <formula>ISERROR(N3)</formula>
    </cfRule>
  </conditionalFormatting>
  <conditionalFormatting sqref="P3">
    <cfRule type="expression" dxfId="218" priority="83">
      <formula>ISERROR(P3)</formula>
    </cfRule>
  </conditionalFormatting>
  <conditionalFormatting sqref="R3">
    <cfRule type="expression" dxfId="217" priority="82">
      <formula>ISERROR(R3)</formula>
    </cfRule>
  </conditionalFormatting>
  <conditionalFormatting sqref="T3">
    <cfRule type="expression" dxfId="216" priority="81">
      <formula>ISERROR(T3)</formula>
    </cfRule>
  </conditionalFormatting>
  <conditionalFormatting sqref="V3">
    <cfRule type="expression" dxfId="215" priority="80">
      <formula>ISERROR(V3)</formula>
    </cfRule>
  </conditionalFormatting>
  <conditionalFormatting sqref="AC3">
    <cfRule type="expression" dxfId="214" priority="78">
      <formula>ISERROR(AC3)</formula>
    </cfRule>
  </conditionalFormatting>
  <conditionalFormatting sqref="AE3">
    <cfRule type="expression" dxfId="213" priority="77">
      <formula>ISERROR(AE3)</formula>
    </cfRule>
  </conditionalFormatting>
  <conditionalFormatting sqref="AG3">
    <cfRule type="expression" dxfId="212" priority="76">
      <formula>ISERROR(AG3)</formula>
    </cfRule>
  </conditionalFormatting>
  <conditionalFormatting sqref="AI3">
    <cfRule type="expression" dxfId="211" priority="75">
      <formula>ISERROR(AI3)</formula>
    </cfRule>
  </conditionalFormatting>
  <conditionalFormatting sqref="AP3">
    <cfRule type="expression" dxfId="210" priority="73">
      <formula>ISERROR(AP3)</formula>
    </cfRule>
  </conditionalFormatting>
  <conditionalFormatting sqref="AR3">
    <cfRule type="expression" dxfId="209" priority="72">
      <formula>ISERROR(AR3)</formula>
    </cfRule>
  </conditionalFormatting>
  <conditionalFormatting sqref="AT3">
    <cfRule type="expression" dxfId="208" priority="71">
      <formula>ISERROR(AT3)</formula>
    </cfRule>
  </conditionalFormatting>
  <conditionalFormatting sqref="AV3">
    <cfRule type="expression" dxfId="207" priority="70">
      <formula>ISERROR(AV3)</formula>
    </cfRule>
  </conditionalFormatting>
  <conditionalFormatting sqref="BA3">
    <cfRule type="expression" dxfId="206" priority="69">
      <formula>ISERROR(BA3)</formula>
    </cfRule>
  </conditionalFormatting>
  <conditionalFormatting sqref="BC3">
    <cfRule type="expression" dxfId="205" priority="68">
      <formula>ISERROR(BC3)</formula>
    </cfRule>
  </conditionalFormatting>
  <conditionalFormatting sqref="BE3">
    <cfRule type="expression" dxfId="204" priority="67">
      <formula>ISERROR(BE3)</formula>
    </cfRule>
  </conditionalFormatting>
  <conditionalFormatting sqref="BG3">
    <cfRule type="expression" dxfId="203" priority="66">
      <formula>ISERROR(BG3)</formula>
    </cfRule>
  </conditionalFormatting>
  <conditionalFormatting sqref="BI3">
    <cfRule type="expression" dxfId="202" priority="65">
      <formula>ISERROR(BI3)</formula>
    </cfRule>
  </conditionalFormatting>
  <conditionalFormatting sqref="BI4">
    <cfRule type="expression" dxfId="201" priority="43">
      <formula>ISERROR(BI4)</formula>
    </cfRule>
  </conditionalFormatting>
  <conditionalFormatting sqref="N4">
    <cfRule type="expression" dxfId="200" priority="64">
      <formula>ISERROR(N4)</formula>
    </cfRule>
  </conditionalFormatting>
  <conditionalFormatting sqref="P4">
    <cfRule type="expression" dxfId="199" priority="63">
      <formula>ISERROR(P4)</formula>
    </cfRule>
  </conditionalFormatting>
  <conditionalFormatting sqref="R4">
    <cfRule type="expression" dxfId="198" priority="62">
      <formula>ISERROR(R4)</formula>
    </cfRule>
  </conditionalFormatting>
  <conditionalFormatting sqref="T4">
    <cfRule type="expression" dxfId="197" priority="59">
      <formula>ISERROR(T4)</formula>
    </cfRule>
  </conditionalFormatting>
  <conditionalFormatting sqref="V4">
    <cfRule type="expression" dxfId="196" priority="58">
      <formula>ISERROR(V4)</formula>
    </cfRule>
  </conditionalFormatting>
  <conditionalFormatting sqref="AC4">
    <cfRule type="expression" dxfId="195" priority="56">
      <formula>ISERROR(AC4)</formula>
    </cfRule>
  </conditionalFormatting>
  <conditionalFormatting sqref="AE4">
    <cfRule type="expression" dxfId="194" priority="55">
      <formula>ISERROR(AE4)</formula>
    </cfRule>
  </conditionalFormatting>
  <conditionalFormatting sqref="AG4">
    <cfRule type="expression" dxfId="193" priority="54">
      <formula>ISERROR(AG4)</formula>
    </cfRule>
  </conditionalFormatting>
  <conditionalFormatting sqref="AI4">
    <cfRule type="expression" dxfId="192" priority="53">
      <formula>ISERROR(AI4)</formula>
    </cfRule>
  </conditionalFormatting>
  <conditionalFormatting sqref="AP4">
    <cfRule type="expression" dxfId="191" priority="51">
      <formula>ISERROR(AP4)</formula>
    </cfRule>
  </conditionalFormatting>
  <conditionalFormatting sqref="AR4">
    <cfRule type="expression" dxfId="190" priority="50">
      <formula>ISERROR(AR4)</formula>
    </cfRule>
  </conditionalFormatting>
  <conditionalFormatting sqref="AT4">
    <cfRule type="expression" dxfId="189" priority="49">
      <formula>ISERROR(AT4)</formula>
    </cfRule>
  </conditionalFormatting>
  <conditionalFormatting sqref="AV4">
    <cfRule type="expression" dxfId="188" priority="48">
      <formula>ISERROR(AV4)</formula>
    </cfRule>
  </conditionalFormatting>
  <conditionalFormatting sqref="BA4">
    <cfRule type="expression" dxfId="187" priority="47">
      <formula>ISERROR(BA4)</formula>
    </cfRule>
  </conditionalFormatting>
  <conditionalFormatting sqref="BC4">
    <cfRule type="expression" dxfId="186" priority="46">
      <formula>ISERROR(BC4)</formula>
    </cfRule>
  </conditionalFormatting>
  <conditionalFormatting sqref="BE4">
    <cfRule type="expression" dxfId="185" priority="45">
      <formula>ISERROR(BE4)</formula>
    </cfRule>
  </conditionalFormatting>
  <conditionalFormatting sqref="BG4">
    <cfRule type="expression" dxfId="184" priority="44">
      <formula>ISERROR(BG4)</formula>
    </cfRule>
  </conditionalFormatting>
  <conditionalFormatting sqref="AB2:AB6 AB8:AB501">
    <cfRule type="expression" dxfId="183" priority="39">
      <formula>ISERROR(AB2)</formula>
    </cfRule>
  </conditionalFormatting>
  <conditionalFormatting sqref="BB2:BB501">
    <cfRule type="expression" dxfId="182" priority="37">
      <formula>ISERROR(BB2)</formula>
    </cfRule>
  </conditionalFormatting>
  <conditionalFormatting sqref="AO2:AO501">
    <cfRule type="expression" dxfId="181" priority="38">
      <formula>ISERROR(AO2)</formula>
    </cfRule>
  </conditionalFormatting>
  <conditionalFormatting sqref="D1 D22:D1048576">
    <cfRule type="expression" dxfId="180" priority="165">
      <formula>AND(ISERROR($E1),#REF!&lt;&gt;"")</formula>
    </cfRule>
    <cfRule type="expression" dxfId="179" priority="166">
      <formula>(INDIRECT(ADDRESS(ROW(),COLUMN()))="")*(VALUE(INDIRECT(ADDRESS(ROW(),76)))&gt;0)</formula>
    </cfRule>
  </conditionalFormatting>
  <conditionalFormatting sqref="I1 I22:I1048576">
    <cfRule type="expression" dxfId="178" priority="167">
      <formula>AND(ISERROR($J1),OR($G1&lt;&gt;0,#REF!&lt;&gt;""))</formula>
    </cfRule>
    <cfRule type="expression" dxfId="177" priority="168">
      <formula>(INDIRECT(ADDRESS(ROW(),COLUMN()))="")*(VALUE(INDIRECT(ADDRESS(ROW(),76)))&gt;0)</formula>
    </cfRule>
  </conditionalFormatting>
  <conditionalFormatting sqref="G1 G22:G1048576">
    <cfRule type="expression" dxfId="176" priority="169">
      <formula>AND(ISERROR($H1), OR(#REF!&lt;&gt;"",$E1&lt;&gt;""))</formula>
    </cfRule>
    <cfRule type="expression" dxfId="175" priority="170">
      <formula>(INDIRECT(ADDRESS(ROW(),COLUMN()))="")*(VALUE(INDIRECT(ADDRESS(ROW(),76)))&gt;0)</formula>
    </cfRule>
  </conditionalFormatting>
  <conditionalFormatting sqref="L1:L1048576">
    <cfRule type="expression" dxfId="174" priority="171">
      <formula>AND($M1="",OR(#REF!&lt;&gt;"",#REF!&lt;&gt;""))</formula>
    </cfRule>
  </conditionalFormatting>
  <conditionalFormatting sqref="G2:I21">
    <cfRule type="expression" dxfId="173" priority="10">
      <formula>ISERROR(G2)</formula>
    </cfRule>
  </conditionalFormatting>
  <conditionalFormatting sqref="D2:D21">
    <cfRule type="expression" dxfId="172" priority="11">
      <formula>AND(ISERROR($E2),#REF!&lt;&gt;"")</formula>
    </cfRule>
    <cfRule type="expression" dxfId="171" priority="12">
      <formula>(INDIRECT(ADDRESS(ROW(),COLUMN()))="")*(VALUE(INDIRECT(ADDRESS(ROW(),76)))&gt;0)</formula>
    </cfRule>
  </conditionalFormatting>
  <conditionalFormatting sqref="I2:I21">
    <cfRule type="expression" dxfId="170" priority="13">
      <formula>AND(ISERROR($J2),OR($G2&lt;&gt;0,#REF!&lt;&gt;""))</formula>
    </cfRule>
    <cfRule type="expression" dxfId="169" priority="14">
      <formula>(INDIRECT(ADDRESS(ROW(),COLUMN()))="")*(VALUE(INDIRECT(ADDRESS(ROW(),76)))&gt;0)</formula>
    </cfRule>
  </conditionalFormatting>
  <conditionalFormatting sqref="G2:G21">
    <cfRule type="expression" dxfId="168" priority="15">
      <formula>AND(ISERROR($H2), OR(#REF!&lt;&gt;"",$E2&lt;&gt;""))</formula>
    </cfRule>
    <cfRule type="expression" dxfId="167" priority="16">
      <formula>(INDIRECT(ADDRESS(ROW(),COLUMN()))="")*(VALUE(INDIRECT(ADDRESS(ROW(),76)))&gt;0)</formula>
    </cfRule>
  </conditionalFormatting>
  <conditionalFormatting sqref="O2">
    <cfRule type="expression" dxfId="166" priority="9">
      <formula>ISERROR(O2)</formula>
    </cfRule>
  </conditionalFormatting>
  <conditionalFormatting sqref="O3">
    <cfRule type="expression" dxfId="165" priority="8">
      <formula>ISERROR(O3)</formula>
    </cfRule>
  </conditionalFormatting>
  <conditionalFormatting sqref="O4">
    <cfRule type="expression" dxfId="164" priority="7">
      <formula>ISERROR(O4)</formula>
    </cfRule>
  </conditionalFormatting>
  <conditionalFormatting sqref="AA7">
    <cfRule type="expression" dxfId="163" priority="6">
      <formula>ISERROR(AA7)</formula>
    </cfRule>
  </conditionalFormatting>
  <conditionalFormatting sqref="AC7">
    <cfRule type="expression" dxfId="162" priority="5">
      <formula>ISERROR(AC7)</formula>
    </cfRule>
  </conditionalFormatting>
  <conditionalFormatting sqref="AB7">
    <cfRule type="expression" dxfId="161" priority="4">
      <formula>ISERROR(AB7)</formula>
    </cfRule>
  </conditionalFormatting>
  <conditionalFormatting sqref="N7">
    <cfRule type="expression" dxfId="160" priority="3">
      <formula>ISERROR(N7)</formula>
    </cfRule>
  </conditionalFormatting>
  <conditionalFormatting sqref="P7">
    <cfRule type="expression" dxfId="159" priority="2">
      <formula>ISERROR(P7)</formula>
    </cfRule>
  </conditionalFormatting>
  <conditionalFormatting sqref="O7">
    <cfRule type="expression" dxfId="158" priority="1">
      <formula>ISERROR(O7)</formula>
    </cfRule>
  </conditionalFormatting>
  <dataValidations count="6">
    <dataValidation type="list" allowBlank="1" showInputMessage="1" showErrorMessage="1" sqref="BP2:BP501" xr:uid="{00000000-0002-0000-0500-000000000000}">
      <formula1>AssumptionList</formula1>
    </dataValidation>
    <dataValidation type="list" allowBlank="1" showInputMessage="1" showErrorMessage="1" sqref="L2:L501" xr:uid="{00000000-0002-0000-0500-000001000000}">
      <formula1>Currencies</formula1>
    </dataValidation>
    <dataValidation type="decimal" operator="greaterThan" allowBlank="1" showInputMessage="1" showErrorMessage="1" sqref="AW2:AW503 Z2:AV501 BO2:BO501 AX2:BM501 N2:X501" xr:uid="{00000000-0002-0000-0500-000002000000}">
      <formula1>-1</formula1>
    </dataValidation>
    <dataValidation type="decimal" operator="greaterThanOrEqual" allowBlank="1" showInputMessage="1" showErrorMessage="1" sqref="Y2:Y501" xr:uid="{00000000-0002-0000-0500-000003000000}">
      <formula1>-1</formula1>
    </dataValidation>
    <dataValidation operator="greaterThan" allowBlank="1" showInputMessage="1" showErrorMessage="1" sqref="BN1:BN1048576" xr:uid="{00000000-0002-0000-0500-000004000000}"/>
    <dataValidation type="list" allowBlank="1" showInputMessage="1" showErrorMessage="1" sqref="D2:D501" xr:uid="{00000000-0002-0000-0500-000005000000}">
      <formula1>CostInpInCmpInPharma</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OFFSET(CatProd!$B$1,MATCH(F2,CatProd!$A:$A,0)-1,0,COUNTIF(CatProd!$A:$A,F2),1)</xm:f>
          </x14:formula1>
          <xm:sqref>G2:H501</xm:sqref>
        </x14:dataValidation>
        <x14:dataValidation type="list" allowBlank="1" showInputMessage="1" showErrorMessage="1" xr:uid="{00000000-0002-0000-0500-000007000000}">
          <x14:formula1>
            <xm:f>OFFSET(CatProdSpec!$C$1,MATCH(H2,CatProdSpec!$B:$B,0)-1,0,COUNTIF(CatProdSpec!$B:$B,H2),1)</xm:f>
          </x14:formula1>
          <xm:sqref>I2:I501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FF00"/>
  </sheetPr>
  <dimension ref="A1:CJ503"/>
  <sheetViews>
    <sheetView showGridLines="0" topLeftCell="H1" zoomScale="85" zoomScaleNormal="85" workbookViewId="0">
      <pane xSplit="7" ySplit="1" topLeftCell="O2" activePane="bottomRight" state="frozen"/>
      <selection activeCell="H1" sqref="H1"/>
      <selection pane="topRight" activeCell="O1" sqref="O1"/>
      <selection pane="bottomLeft" activeCell="H2" sqref="H2"/>
      <selection pane="bottomRight" activeCell="AX2" sqref="AX2"/>
    </sheetView>
  </sheetViews>
  <sheetFormatPr baseColWidth="10" defaultColWidth="11" defaultRowHeight="14" x14ac:dyDescent="0.2"/>
  <cols>
    <col min="1" max="1" width="6.6640625" style="158" customWidth="1"/>
    <col min="2" max="2" width="19" style="9" customWidth="1"/>
    <col min="3" max="3" width="18.1640625" style="9" customWidth="1"/>
    <col min="4" max="4" width="24.1640625" style="7" customWidth="1"/>
    <col min="5" max="5" width="12.83203125" style="154" customWidth="1"/>
    <col min="6" max="6" width="24.5" style="7" customWidth="1"/>
    <col min="7" max="7" width="6.6640625" style="154" customWidth="1"/>
    <col min="8" max="8" width="9.5" style="46" customWidth="1"/>
    <col min="9" max="9" width="22.6640625" style="7" customWidth="1"/>
    <col min="10" max="10" width="14.5" style="154" hidden="1" customWidth="1"/>
    <col min="11" max="11" width="19.5" style="154" hidden="1" customWidth="1"/>
    <col min="12" max="12" width="23.5" style="154" hidden="1" customWidth="1"/>
    <col min="13" max="13" width="22.6640625" style="7" customWidth="1"/>
    <col min="14" max="14" width="6.6640625" style="152" hidden="1" customWidth="1"/>
    <col min="15" max="15" width="21.6640625" style="7" customWidth="1"/>
    <col min="16" max="16" width="8.33203125" style="174" hidden="1" customWidth="1"/>
    <col min="17" max="17" width="12.33203125" style="5" hidden="1" customWidth="1"/>
    <col min="18" max="18" width="9.1640625" style="150" hidden="1" customWidth="1"/>
    <col min="19" max="19" width="13.6640625" style="49" hidden="1" customWidth="1"/>
    <col min="20" max="20" width="9.1640625" style="8" hidden="1" customWidth="1"/>
    <col min="21" max="21" width="9.5" style="5" customWidth="1"/>
    <col min="22" max="22" width="18.83203125" style="47" customWidth="1"/>
    <col min="23" max="23" width="16.83203125" style="5" hidden="1" customWidth="1"/>
    <col min="24" max="24" width="14.1640625" style="5" customWidth="1"/>
    <col min="25" max="25" width="10.1640625" style="5" bestFit="1" customWidth="1"/>
    <col min="26" max="26" width="14.1640625" style="9" customWidth="1"/>
    <col min="27" max="27" width="10.1640625" style="5" customWidth="1"/>
    <col min="28" max="28" width="14.1640625" style="9" customWidth="1"/>
    <col min="29" max="29" width="10.1640625" style="5" bestFit="1" customWidth="1"/>
    <col min="30" max="30" width="14.6640625" style="9" customWidth="1"/>
    <col min="31" max="31" width="10.1640625" style="5" bestFit="1" customWidth="1"/>
    <col min="32" max="32" width="14.1640625" style="9" customWidth="1"/>
    <col min="33" max="33" width="14.5" style="9" bestFit="1" customWidth="1"/>
    <col min="34" max="34" width="16.83203125" style="9" customWidth="1"/>
    <col min="35" max="35" width="2.1640625" style="9" customWidth="1"/>
    <col min="36" max="36" width="16.83203125" style="5" hidden="1" customWidth="1"/>
    <col min="37" max="37" width="16.83203125" style="5" customWidth="1"/>
    <col min="38" max="38" width="11" style="5" customWidth="1"/>
    <col min="39" max="39" width="14.1640625" style="9" customWidth="1"/>
    <col min="40" max="40" width="11" style="5" customWidth="1"/>
    <col min="41" max="41" width="14.1640625" style="9" customWidth="1"/>
    <col min="42" max="42" width="11" style="5" customWidth="1"/>
    <col min="43" max="43" width="16.5" style="9" customWidth="1"/>
    <col min="44" max="44" width="11" style="5" customWidth="1"/>
    <col min="45" max="45" width="14" style="9" customWidth="1"/>
    <col min="46" max="46" width="14.5" style="9" bestFit="1" customWidth="1"/>
    <col min="47" max="47" width="16.83203125" style="9" customWidth="1"/>
    <col min="48" max="48" width="1.83203125" style="56" customWidth="1"/>
    <col min="49" max="49" width="16.83203125" style="5" hidden="1" customWidth="1"/>
    <col min="50" max="50" width="16.83203125" style="5" customWidth="1"/>
    <col min="51" max="51" width="11" style="5" customWidth="1"/>
    <col min="52" max="52" width="15.83203125" style="9" customWidth="1"/>
    <col min="53" max="53" width="11" style="5" customWidth="1"/>
    <col min="54" max="54" width="10.33203125" style="9" customWidth="1"/>
    <col min="55" max="55" width="11" style="5" customWidth="1"/>
    <col min="56" max="56" width="11" style="9" customWidth="1"/>
    <col min="57" max="57" width="11.1640625" style="5" customWidth="1"/>
    <col min="58" max="58" width="15.1640625" style="9" customWidth="1"/>
    <col min="59" max="59" width="14.5" style="9" bestFit="1" customWidth="1"/>
    <col min="60" max="60" width="16.83203125" style="10" customWidth="1"/>
    <col min="61" max="61" width="2.1640625" style="56" customWidth="1"/>
    <col min="62" max="63" width="16.83203125" style="5" hidden="1" customWidth="1"/>
    <col min="64" max="64" width="11" style="5" hidden="1" customWidth="1"/>
    <col min="65" max="65" width="11" style="9" hidden="1" customWidth="1"/>
    <col min="66" max="66" width="11.1640625" style="5" hidden="1" customWidth="1"/>
    <col min="67" max="67" width="15.1640625" style="9" hidden="1" customWidth="1"/>
    <col min="68" max="68" width="11" style="5" hidden="1" customWidth="1"/>
    <col min="69" max="69" width="15.1640625" style="9" hidden="1" customWidth="1"/>
    <col min="70" max="70" width="11" style="10" hidden="1" customWidth="1"/>
    <col min="71" max="71" width="15.1640625" style="9" hidden="1" customWidth="1"/>
    <col min="72" max="72" width="14.5" style="9" hidden="1" customWidth="1"/>
    <col min="73" max="73" width="16.83203125" style="9" hidden="1" customWidth="1"/>
    <col min="74" max="74" width="2" style="56" customWidth="1"/>
    <col min="75" max="75" width="15.83203125" style="9" bestFit="1" customWidth="1"/>
    <col min="76" max="76" width="20.1640625" style="9" customWidth="1"/>
    <col min="77" max="77" width="27.5" style="7" customWidth="1"/>
    <col min="78" max="78" width="44" style="7" customWidth="1"/>
    <col min="79" max="79" width="10.6640625" style="5" hidden="1" customWidth="1"/>
    <col min="80" max="80" width="13.6640625" style="6" hidden="1" customWidth="1"/>
    <col min="81" max="81" width="21.83203125" style="5" hidden="1" customWidth="1"/>
    <col min="82" max="82" width="11" style="5" hidden="1" customWidth="1"/>
    <col min="83" max="16384" width="11" style="5"/>
  </cols>
  <sheetData>
    <row r="1" spans="1:88" s="62" customFormat="1" ht="37.5" customHeight="1" x14ac:dyDescent="0.2">
      <c r="A1" s="60" t="str">
        <f ca="1">Translations!$A$97</f>
        <v>Item No</v>
      </c>
      <c r="B1" s="60" t="s">
        <v>2547</v>
      </c>
      <c r="C1" s="60" t="s">
        <v>2545</v>
      </c>
      <c r="D1" s="60" t="str">
        <f ca="1">Translations!$A$98</f>
        <v>Module</v>
      </c>
      <c r="E1" s="60" t="s">
        <v>2410</v>
      </c>
      <c r="F1" s="60" t="str">
        <f ca="1">Translations!$A$99</f>
        <v>Intervention</v>
      </c>
      <c r="G1" s="60" t="s">
        <v>2457</v>
      </c>
      <c r="H1" s="60" t="s">
        <v>114</v>
      </c>
      <c r="I1" s="60" t="str">
        <f ca="1">Translations!$A$141</f>
        <v>Product Category / 
Cost Input</v>
      </c>
      <c r="J1" s="60" t="s">
        <v>2491</v>
      </c>
      <c r="K1" s="60" t="s">
        <v>2455</v>
      </c>
      <c r="L1" s="60" t="s">
        <v>115</v>
      </c>
      <c r="M1" s="60" t="str">
        <f ca="1">Translations!$A$100</f>
        <v>Product Name</v>
      </c>
      <c r="N1" s="145" t="s">
        <v>2493</v>
      </c>
      <c r="O1" s="60" t="str">
        <f ca="1">Translations!$A$175</f>
        <v>Specification</v>
      </c>
      <c r="P1" s="173" t="s">
        <v>2554</v>
      </c>
      <c r="Q1" s="60" t="str">
        <f ca="1">Translations!$A$42</f>
        <v>Recipient</v>
      </c>
      <c r="R1" s="60" t="s">
        <v>2464</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2548</v>
      </c>
      <c r="CC1" s="168" t="s">
        <v>2546</v>
      </c>
      <c r="CD1" s="119"/>
      <c r="CE1" s="119"/>
      <c r="CF1" s="119"/>
      <c r="CG1" s="119"/>
      <c r="CH1" s="119"/>
      <c r="CI1" s="119"/>
      <c r="CJ1" s="119"/>
    </row>
    <row r="2" spans="1:88" s="2" customFormat="1" ht="25" customHeight="1" x14ac:dyDescent="0.2">
      <c r="A2" s="52">
        <f>IFERROR(IF(D2&lt;&gt;"",1,""),"")</f>
        <v>1</v>
      </c>
      <c r="B2" s="157" t="str">
        <f ca="1">CONCATENATE(E2,"-",G2,"--",K2,"---",R2)</f>
        <v>17-101--6.6---</v>
      </c>
      <c r="C2" s="157" t="str">
        <f ca="1">CONCATENATE(K2,"--",N2,"---",P2)</f>
        <v>6.6--137---474</v>
      </c>
      <c r="D2" s="29" t="s">
        <v>1922</v>
      </c>
      <c r="E2" s="155">
        <f ca="1">IFERROR(INDIRECT(ADDRESS(MATCH(D2,CatModules!C:C,0),2,1,1,"CatModules")),"")</f>
        <v>17</v>
      </c>
      <c r="F2" s="96" t="s">
        <v>1923</v>
      </c>
      <c r="G2" s="156">
        <f ca="1">IFERROR(INDIRECT(ADDRESS(MATCH(CONCATENATE(E2,"-",F2),CatInt!K:K,0),3,1,1,"CatInt")),"")</f>
        <v>101</v>
      </c>
      <c r="H2" s="45" t="e">
        <f>IF(F2="","",VLOOKUP(F2,#REF!,2,FALSE))</f>
        <v>#REF!</v>
      </c>
      <c r="I2" s="29" t="s">
        <v>2069</v>
      </c>
      <c r="J2" s="155" t="str">
        <f t="shared" ref="J2:J66" si="0">LEFT(I2,FIND(".",I2,1)-1)</f>
        <v>6</v>
      </c>
      <c r="K2" s="155" t="str">
        <f t="shared" ref="K2:K66" si="1">LEFT(I2,FIND(".",I2,1)+1)</f>
        <v>6.6</v>
      </c>
      <c r="L2" s="153"/>
      <c r="M2" s="126" t="s">
        <v>4392</v>
      </c>
      <c r="N2" s="151">
        <f ca="1">VLOOKUP(M2,CatProd!B:G,6,FALSE)</f>
        <v>137</v>
      </c>
      <c r="O2" s="127" t="s">
        <v>4038</v>
      </c>
      <c r="P2" s="175">
        <f ca="1">VLOOKUP(CONCATENATE(N2,"-",O2),CatProdSpec!H:I,2,FALSE)</f>
        <v>474</v>
      </c>
      <c r="Q2" s="30"/>
      <c r="R2" s="149" t="str">
        <f>IFERROR(VLOOKUP(Q2,Setup!D$16:E$25,2,FALSE),"")</f>
        <v/>
      </c>
      <c r="S2" s="51" t="str">
        <f ca="1">IFERROR(IF(OR(I2="",VLOOKUP(I2,CatCostInp!$E$2:$K$88,7,FALSE)=0),"",VLOOKUP(I2,CatCostInp!$E$2:$K$88,7,FALSE)),"")</f>
        <v>N/A</v>
      </c>
      <c r="T2" s="4"/>
      <c r="U2" s="30" t="s">
        <v>50</v>
      </c>
      <c r="V2" s="1" t="str">
        <f>IF(U2=Setup!$C$10,"Grant",IF('Health Products &amp; Equipment'!U2=Setup!$C$11,"Local",IF('Health Products &amp; Equipment'!U2=Setup!$C$12,"Other","")))</f>
        <v>Grant</v>
      </c>
      <c r="W2" s="53"/>
      <c r="X2" s="148">
        <v>206.2</v>
      </c>
      <c r="Y2" s="33">
        <v>234</v>
      </c>
      <c r="Z2" s="36">
        <f>IFERROR(IF(AND(NOT(Y2=""),NOT(X2="")),Y2*X2,""),"")</f>
        <v>48250.799999999996</v>
      </c>
      <c r="AA2" s="35"/>
      <c r="AB2" s="32" t="str">
        <f>IFERROR(IF(AND(NOT(AA2=""),NOT(X2="")),AA2*X2,""),"")</f>
        <v/>
      </c>
      <c r="AC2" s="35"/>
      <c r="AD2" s="32" t="str">
        <f>IFERROR(IF(AND(NOT(AC2=""),NOT(X2="")),AC2*X2,""),"")</f>
        <v/>
      </c>
      <c r="AE2" s="35"/>
      <c r="AF2" s="36" t="str">
        <f>IFERROR(IF(AND(NOT(AE2=""),NOT(X2="")),AE2*X2,""),"")</f>
        <v/>
      </c>
      <c r="AG2" s="36">
        <f>IFERROR(IF(OR(NOT(Y2=""),NOT(AE2=""),NOT(AA2=""),NOT(AC2="")),Y2+AE2+AA2+AC2,""),"")</f>
        <v>234</v>
      </c>
      <c r="AH2" s="36">
        <f>IF(SUM(Z2,AB2,AD2,AF2)&gt;0,SUM(Z2,AB2,AD2,AF2),"")</f>
        <v>48250.799999999996</v>
      </c>
      <c r="AI2" s="55"/>
      <c r="AJ2" s="37"/>
      <c r="AK2" s="148">
        <v>206.2</v>
      </c>
      <c r="AL2" s="35">
        <v>234</v>
      </c>
      <c r="AM2" s="32">
        <f>IFERROR(IF(AND(NOT(AL2=""),NOT(AK2="")),AL2*$AK2,""),"")</f>
        <v>48250.799999999996</v>
      </c>
      <c r="AN2" s="35"/>
      <c r="AO2" s="32" t="str">
        <f>IFERROR(IF(AND(NOT(AN2=""),NOT(AK2="")),AN2*$AK2,""),"")</f>
        <v/>
      </c>
      <c r="AP2" s="35"/>
      <c r="AQ2" s="32" t="str">
        <f>IFERROR(IF(AND(NOT(AP2=""),NOT(AK2="")),AP2*$AK2,""),"")</f>
        <v/>
      </c>
      <c r="AR2" s="35"/>
      <c r="AS2" s="36" t="str">
        <f>IFERROR(IF(AND(NOT(AR2=""),NOT(AK2="")),AR2*$AK2,""),"")</f>
        <v/>
      </c>
      <c r="AT2" s="36">
        <f>IFERROR(IF(OR(NOT(AL2=""),NOT(AR2=""),NOT(AN2=""),NOT(AP2="")),AL2+AR2+AN2+AP2,""),"")</f>
        <v>234</v>
      </c>
      <c r="AU2" s="36">
        <f>IF(SUM(AM2,AS2,AO2,AQ2)&gt;0,SUM(AM2,AS2,AO2,AQ2),"")</f>
        <v>48250.799999999996</v>
      </c>
      <c r="AV2" s="55"/>
      <c r="AW2" s="34"/>
      <c r="AX2" s="148">
        <v>206.2</v>
      </c>
      <c r="AY2" s="34">
        <v>234</v>
      </c>
      <c r="AZ2" s="32">
        <f>IFERROR(IF(AND(NOT(AY2=""),NOT(AX2="")),AY2*$AX2,""),"")</f>
        <v>48250.799999999996</v>
      </c>
      <c r="BA2" s="34"/>
      <c r="BB2" s="32" t="str">
        <f>IFERROR(IF(AND(NOT(BA2=""),NOT(AX2="")),BA2*$AX2,""),"")</f>
        <v/>
      </c>
      <c r="BC2" s="34"/>
      <c r="BD2" s="32" t="str">
        <f>IFERROR(IF(AND(NOT(BC2=""),NOT(AX2="")),BC2*$AX2,""),"")</f>
        <v/>
      </c>
      <c r="BE2" s="35"/>
      <c r="BF2" s="36" t="str">
        <f>IFERROR(IF(AND(NOT(BE2=""),NOT(AX2="")),BE2*$AX2,""),"")</f>
        <v/>
      </c>
      <c r="BG2" s="36">
        <f>IFERROR(IF(OR(NOT(AY2=""),NOT(BE2=""),NOT(BA2=""),NOT(BC2="")),AY2+BE2+BA2+BC2,""),"")</f>
        <v>234</v>
      </c>
      <c r="BH2" s="36">
        <f>IF(SUM(AZ2,BF2,BB2,BD2)&gt;0,SUM(AZ2,BF2,BB2,BD2),"")</f>
        <v>48250.799999999996</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702</v>
      </c>
      <c r="BX2" s="36">
        <f>IF(SUM(AH2,AU2,BH2,BU2)&gt;0,SUM(AH2,AU2,BH2,BU2),"")</f>
        <v>144752.4</v>
      </c>
      <c r="BY2" s="31"/>
      <c r="BZ2" s="38" t="s">
        <v>4407</v>
      </c>
      <c r="CB2" s="120">
        <f t="shared" ref="CB2:CB65" ca="1" si="2">IF(OR(B2="--",IFERROR(MATCH(B2,OFFSET(B$1,0,0,ROW()-1,1),0),1)&lt;&gt;1),"",1)</f>
        <v>1</v>
      </c>
      <c r="CC2" s="2">
        <f ca="1">IF(OR(C2="--",IFERROR(MATCH(C2,OFFSET(C$1,0,0,ROW()-1,1),0),1)&lt;&gt;1),"",1)</f>
        <v>1</v>
      </c>
    </row>
    <row r="3" spans="1:88" s="2" customFormat="1" ht="25" customHeight="1" x14ac:dyDescent="0.2">
      <c r="A3" s="52">
        <f>IFERROR(IF(D3&lt;&gt;"",A2+1,""),"")</f>
        <v>2</v>
      </c>
      <c r="B3" s="157" t="str">
        <f t="shared" ref="B3:B66" ca="1" si="3">CONCATENATE(E3,"-",G3,"--",K3,"---",R3)</f>
        <v>17-101--6.6---</v>
      </c>
      <c r="C3" s="157" t="str">
        <f t="shared" ref="C3:C66" ca="1" si="4">CONCATENATE(K3,"--",N3,"---",P3)</f>
        <v>6.6--137---474</v>
      </c>
      <c r="D3" s="29" t="s">
        <v>1922</v>
      </c>
      <c r="E3" s="155">
        <f ca="1">IFERROR(INDIRECT(ADDRESS(MATCH(D3,CatModules!C:C,0),2,1,1,"CatModules")),"")</f>
        <v>17</v>
      </c>
      <c r="F3" s="96" t="s">
        <v>1923</v>
      </c>
      <c r="G3" s="156">
        <f ca="1">IFERROR(INDIRECT(ADDRESS(MATCH(CONCATENATE(E3,"-",F3),CatInt!K:K,0),3,1,1,"CatInt")),"")</f>
        <v>101</v>
      </c>
      <c r="H3" s="45" t="e">
        <f>IF(F3="","",VLOOKUP(F3,#REF!,2,FALSE))</f>
        <v>#REF!</v>
      </c>
      <c r="I3" s="29" t="s">
        <v>2069</v>
      </c>
      <c r="J3" s="155" t="str">
        <f t="shared" si="0"/>
        <v>6</v>
      </c>
      <c r="K3" s="155" t="str">
        <f t="shared" si="1"/>
        <v>6.6</v>
      </c>
      <c r="L3" s="153"/>
      <c r="M3" s="126" t="s">
        <v>4392</v>
      </c>
      <c r="N3" s="151">
        <f ca="1">VLOOKUP(M3,CatProd!B:G,6,FALSE)</f>
        <v>137</v>
      </c>
      <c r="O3" s="127" t="s">
        <v>4038</v>
      </c>
      <c r="P3" s="175">
        <f ca="1">VLOOKUP(CONCATENATE(N3,"-",O3),CatProdSpec!H:I,2,FALSE)</f>
        <v>474</v>
      </c>
      <c r="Q3" s="30"/>
      <c r="R3" s="149" t="str">
        <f>IFERROR(VLOOKUP(Q3,Setup!D$16:E$25,2,FALSE),"")</f>
        <v/>
      </c>
      <c r="S3" s="51" t="str">
        <f ca="1">IFERROR(IF(OR(I3="",VLOOKUP(I3,CatCostInp!$E$2:$K$88,7,FALSE)=0),"",VLOOKUP(I3,CatCostInp!$E$2:$K$88,7,FALSE)),"")</f>
        <v>N/A</v>
      </c>
      <c r="T3" s="4"/>
      <c r="U3" s="30" t="s">
        <v>50</v>
      </c>
      <c r="V3" s="1" t="str">
        <f>IF(U3=Setup!$C$10,"Grant",IF('Health Products &amp; Equipment'!U3=Setup!$C$11,"Local",IF('Health Products &amp; Equipment'!U3=Setup!$C$12,"Other","")))</f>
        <v>Grant</v>
      </c>
      <c r="W3" s="53"/>
      <c r="X3" s="148">
        <v>206.2</v>
      </c>
      <c r="Y3" s="53">
        <v>466</v>
      </c>
      <c r="Z3" s="36">
        <f t="shared" ref="Z3:Z66" si="5">IFERROR(IF(AND(NOT(Y3=""),NOT(X3="")),Y3*X3,""),"")</f>
        <v>96089.2</v>
      </c>
      <c r="AA3" s="35"/>
      <c r="AB3" s="32" t="str">
        <f t="shared" ref="AB3:AB66" si="6">IFERROR(IF(AND(NOT(AA3=""),NOT(X3="")),AA3*X3,""),"")</f>
        <v/>
      </c>
      <c r="AC3" s="53"/>
      <c r="AD3" s="32" t="str">
        <f t="shared" ref="AD3:AD66" si="7">IFERROR(IF(AND(NOT(AC3=""),NOT(X3="")),AC3*X3,""),"")</f>
        <v/>
      </c>
      <c r="AE3" s="53"/>
      <c r="AF3" s="36" t="str">
        <f t="shared" ref="AF3:AF66" si="8">IFERROR(IF(AND(NOT(AE3=""),NOT(X3="")),AE3*X3,""),"")</f>
        <v/>
      </c>
      <c r="AG3" s="36">
        <f t="shared" ref="AG3:AG66" si="9">IFERROR(IF(OR(NOT(Y3=""),NOT(AE3=""),NOT(AA3=""),NOT(AC3="")),Y3+AE3+AA3+AC3,""),"")</f>
        <v>466</v>
      </c>
      <c r="AH3" s="36">
        <f t="shared" ref="AH3:AH66" si="10">IF(SUM(Z3,AB3,AD3,AF3)&gt;0,SUM(Z3,AB3,AD3,AF3),"")</f>
        <v>96089.2</v>
      </c>
      <c r="AI3" s="55"/>
      <c r="AJ3" s="37"/>
      <c r="AK3" s="148">
        <v>206.2</v>
      </c>
      <c r="AL3" s="53">
        <v>466</v>
      </c>
      <c r="AM3" s="32">
        <f t="shared" ref="AM3:AM66" si="11">IFERROR(IF(AND(NOT(AL3=""),NOT(AK3="")),AL3*$AK3,""),"")</f>
        <v>96089.2</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466</v>
      </c>
      <c r="AU3" s="36">
        <f t="shared" ref="AU3:AU66" si="16">IF(SUM(AM3,AS3,AO3,AQ3)&gt;0,SUM(AM3,AS3,AO3,AQ3),"")</f>
        <v>96089.2</v>
      </c>
      <c r="AV3" s="55"/>
      <c r="AW3" s="34"/>
      <c r="AX3" s="148">
        <v>206.2</v>
      </c>
      <c r="AY3" s="53">
        <v>466</v>
      </c>
      <c r="AZ3" s="32">
        <f t="shared" ref="AZ3:AZ66" si="17">IFERROR(IF(AND(NOT(AY3=""),NOT(AX3="")),AY3*$AX3,""),"")</f>
        <v>96089.2</v>
      </c>
      <c r="BA3" s="53"/>
      <c r="BB3" s="32" t="str">
        <f t="shared" ref="BB3:BB66" si="18">IFERROR(IF(AND(NOT(BA3=""),NOT(AX3="")),BA3*$AX3,""),"")</f>
        <v/>
      </c>
      <c r="BC3" s="53"/>
      <c r="BD3" s="32" t="str">
        <f t="shared" ref="BD3:BD66" si="19">IFERROR(IF(AND(NOT(BC3=""),NOT(AX3="")),BC3*$AX3,""),"")</f>
        <v/>
      </c>
      <c r="BE3" s="53"/>
      <c r="BF3" s="36" t="str">
        <f t="shared" ref="BF3:BF66" si="20">IFERROR(IF(AND(NOT(BE3=""),NOT(AX3="")),BE3*$AX3,""),"")</f>
        <v/>
      </c>
      <c r="BG3" s="36">
        <f t="shared" ref="BG3:BG66" si="21">IFERROR(IF(OR(NOT(AY3=""),NOT(BE3=""),NOT(BA3=""),NOT(BC3="")),AY3+BE3+BA3+BC3,""),"")</f>
        <v>466</v>
      </c>
      <c r="BH3" s="36">
        <f t="shared" ref="BH3:BH66" si="22">IF(SUM(AZ3,BF3,BB3,BD3)&gt;0,SUM(AZ3,BF3,BB3,BD3),"")</f>
        <v>96089.2</v>
      </c>
      <c r="BI3" s="55"/>
      <c r="BJ3" s="53"/>
      <c r="BK3" s="148"/>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1398</v>
      </c>
      <c r="BX3" s="36">
        <f t="shared" si="29"/>
        <v>288267.59999999998</v>
      </c>
      <c r="BY3" s="31"/>
      <c r="BZ3" s="38" t="s">
        <v>4408</v>
      </c>
      <c r="CB3" s="120" t="str">
        <f t="shared" ca="1" si="2"/>
        <v/>
      </c>
      <c r="CC3" s="2" t="str">
        <f t="shared" ref="CC3:CC66" ca="1" si="30">IF(OR(C3="--",IFERROR(MATCH(C3,OFFSET(C$1,0,0,ROW()-1,1),0),1)&lt;&gt;1),"",1)</f>
        <v/>
      </c>
    </row>
    <row r="4" spans="1:88" s="2" customFormat="1" ht="25" customHeight="1" x14ac:dyDescent="0.2">
      <c r="A4" s="52">
        <f t="shared" ref="A4:A67" si="31">IFERROR(IF(D4&lt;&gt;"",A3+1,""),"")</f>
        <v>3</v>
      </c>
      <c r="B4" s="157" t="str">
        <f t="shared" ca="1" si="3"/>
        <v>17-101--6.6---</v>
      </c>
      <c r="C4" s="157" t="str">
        <f t="shared" ca="1" si="4"/>
        <v>6.6--136---473</v>
      </c>
      <c r="D4" s="29" t="s">
        <v>1922</v>
      </c>
      <c r="E4" s="155">
        <f ca="1">IFERROR(INDIRECT(ADDRESS(MATCH(D4,CatModules!C:C,0),2,1,1,"CatModules")),"")</f>
        <v>17</v>
      </c>
      <c r="F4" s="96" t="s">
        <v>1923</v>
      </c>
      <c r="G4" s="156">
        <f ca="1">IFERROR(INDIRECT(ADDRESS(MATCH(CONCATENATE(E4,"-",F4),CatInt!K:K,0),3,1,1,"CatInt")),"")</f>
        <v>101</v>
      </c>
      <c r="H4" s="45" t="e">
        <f>IF(F4="","",VLOOKUP(F4,#REF!,2,FALSE))</f>
        <v>#REF!</v>
      </c>
      <c r="I4" s="29" t="s">
        <v>2069</v>
      </c>
      <c r="J4" s="155" t="str">
        <f t="shared" si="0"/>
        <v>6</v>
      </c>
      <c r="K4" s="155" t="str">
        <f t="shared" si="1"/>
        <v>6.6</v>
      </c>
      <c r="L4" s="153"/>
      <c r="M4" s="126" t="s">
        <v>4391</v>
      </c>
      <c r="N4" s="151">
        <f ca="1">VLOOKUP(M4,CatProd!B:G,6,FALSE)</f>
        <v>136</v>
      </c>
      <c r="O4" s="127" t="s">
        <v>4038</v>
      </c>
      <c r="P4" s="175">
        <f ca="1">VLOOKUP(CONCATENATE(N4,"-",O4),CatProdSpec!H:I,2,FALSE)</f>
        <v>473</v>
      </c>
      <c r="Q4" s="30"/>
      <c r="R4" s="149" t="str">
        <f>IFERROR(VLOOKUP(Q4,Setup!D$16:E$25,2,FALSE),"")</f>
        <v/>
      </c>
      <c r="S4" s="51" t="str">
        <f ca="1">IFERROR(IF(OR(I4="",VLOOKUP(I4,CatCostInp!$E$2:$K$88,7,FALSE)=0),"",VLOOKUP(I4,CatCostInp!$E$2:$K$88,7,FALSE)),"")</f>
        <v>N/A</v>
      </c>
      <c r="T4" s="4"/>
      <c r="U4" s="30" t="s">
        <v>50</v>
      </c>
      <c r="V4" s="1" t="str">
        <f>IF(U4=Setup!$C$10,"Grant",IF('Health Products &amp; Equipment'!U4=Setup!$C$11,"Local",IF('Health Products &amp; Equipment'!U4=Setup!$C$12,"Other","")))</f>
        <v>Grant</v>
      </c>
      <c r="W4" s="53"/>
      <c r="X4" s="148">
        <v>78.09</v>
      </c>
      <c r="Y4" s="53">
        <v>234</v>
      </c>
      <c r="Z4" s="36">
        <f t="shared" si="5"/>
        <v>18273.060000000001</v>
      </c>
      <c r="AA4" s="35"/>
      <c r="AB4" s="32" t="str">
        <f t="shared" si="6"/>
        <v/>
      </c>
      <c r="AC4" s="53"/>
      <c r="AD4" s="32" t="str">
        <f t="shared" si="7"/>
        <v/>
      </c>
      <c r="AE4" s="53"/>
      <c r="AF4" s="36" t="str">
        <f t="shared" si="8"/>
        <v/>
      </c>
      <c r="AG4" s="36">
        <f t="shared" si="9"/>
        <v>234</v>
      </c>
      <c r="AH4" s="36">
        <f t="shared" si="10"/>
        <v>18273.060000000001</v>
      </c>
      <c r="AI4" s="55"/>
      <c r="AJ4" s="37"/>
      <c r="AK4" s="148">
        <v>78.09</v>
      </c>
      <c r="AL4" s="53">
        <v>234</v>
      </c>
      <c r="AM4" s="32">
        <f t="shared" si="11"/>
        <v>18273.060000000001</v>
      </c>
      <c r="AN4" s="53"/>
      <c r="AO4" s="32" t="str">
        <f t="shared" si="12"/>
        <v/>
      </c>
      <c r="AP4" s="53"/>
      <c r="AQ4" s="32" t="str">
        <f t="shared" si="13"/>
        <v/>
      </c>
      <c r="AR4" s="53"/>
      <c r="AS4" s="36" t="str">
        <f t="shared" si="14"/>
        <v/>
      </c>
      <c r="AT4" s="36">
        <f t="shared" si="15"/>
        <v>234</v>
      </c>
      <c r="AU4" s="36">
        <f t="shared" si="16"/>
        <v>18273.060000000001</v>
      </c>
      <c r="AV4" s="55"/>
      <c r="AW4" s="34"/>
      <c r="AX4" s="148">
        <v>78.09</v>
      </c>
      <c r="AY4" s="53">
        <v>234</v>
      </c>
      <c r="AZ4" s="32">
        <f t="shared" si="17"/>
        <v>18273.060000000001</v>
      </c>
      <c r="BA4" s="53"/>
      <c r="BB4" s="32" t="str">
        <f t="shared" si="18"/>
        <v/>
      </c>
      <c r="BC4" s="53"/>
      <c r="BD4" s="32" t="str">
        <f t="shared" si="19"/>
        <v/>
      </c>
      <c r="BE4" s="53"/>
      <c r="BF4" s="36" t="str">
        <f t="shared" si="20"/>
        <v/>
      </c>
      <c r="BG4" s="36">
        <f t="shared" si="21"/>
        <v>234</v>
      </c>
      <c r="BH4" s="36">
        <f t="shared" si="22"/>
        <v>18273.060000000001</v>
      </c>
      <c r="BI4" s="55"/>
      <c r="BJ4" s="53"/>
      <c r="BK4" s="148"/>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702</v>
      </c>
      <c r="BX4" s="36">
        <f t="shared" si="29"/>
        <v>54819.180000000008</v>
      </c>
      <c r="BY4" s="31"/>
      <c r="BZ4" s="38" t="s">
        <v>4409</v>
      </c>
      <c r="CB4" s="120" t="str">
        <f t="shared" ca="1" si="2"/>
        <v/>
      </c>
      <c r="CC4" s="2">
        <f t="shared" ca="1" si="30"/>
        <v>1</v>
      </c>
    </row>
    <row r="5" spans="1:88" s="2" customFormat="1" ht="25" customHeight="1" x14ac:dyDescent="0.2">
      <c r="A5" s="52">
        <f t="shared" si="31"/>
        <v>4</v>
      </c>
      <c r="B5" s="157" t="str">
        <f t="shared" ca="1" si="3"/>
        <v>17-101--6.6---</v>
      </c>
      <c r="C5" s="157" t="str">
        <f t="shared" ca="1" si="4"/>
        <v>6.6--136---473</v>
      </c>
      <c r="D5" s="29" t="s">
        <v>1922</v>
      </c>
      <c r="E5" s="155">
        <f ca="1">IFERROR(INDIRECT(ADDRESS(MATCH(D5,CatModules!C:C,0),2,1,1,"CatModules")),"")</f>
        <v>17</v>
      </c>
      <c r="F5" s="96" t="s">
        <v>1923</v>
      </c>
      <c r="G5" s="156">
        <f ca="1">IFERROR(INDIRECT(ADDRESS(MATCH(CONCATENATE(E5,"-",F5),CatInt!K:K,0),3,1,1,"CatInt")),"")</f>
        <v>101</v>
      </c>
      <c r="H5" s="45" t="e">
        <f>IF(F5="","",VLOOKUP(F5,#REF!,2,FALSE))</f>
        <v>#REF!</v>
      </c>
      <c r="I5" s="29" t="s">
        <v>2069</v>
      </c>
      <c r="J5" s="155" t="str">
        <f t="shared" si="0"/>
        <v>6</v>
      </c>
      <c r="K5" s="155" t="str">
        <f t="shared" si="1"/>
        <v>6.6</v>
      </c>
      <c r="L5" s="153"/>
      <c r="M5" s="126" t="s">
        <v>4391</v>
      </c>
      <c r="N5" s="151">
        <f ca="1">VLOOKUP(M5,CatProd!B:G,6,FALSE)</f>
        <v>136</v>
      </c>
      <c r="O5" s="127" t="s">
        <v>4038</v>
      </c>
      <c r="P5" s="175">
        <f ca="1">VLOOKUP(CONCATENATE(N5,"-",O5),CatProdSpec!H:I,2,FALSE)</f>
        <v>473</v>
      </c>
      <c r="Q5" s="30"/>
      <c r="R5" s="149" t="str">
        <f>IFERROR(VLOOKUP(Q5,Setup!D$16:E$25,2,FALSE),"")</f>
        <v/>
      </c>
      <c r="S5" s="51" t="str">
        <f ca="1">IFERROR(IF(OR(I5="",VLOOKUP(I5,CatCostInp!$E$2:$K$88,7,FALSE)=0),"",VLOOKUP(I5,CatCostInp!$E$2:$K$88,7,FALSE)),"")</f>
        <v>N/A</v>
      </c>
      <c r="T5" s="4"/>
      <c r="U5" s="30" t="s">
        <v>50</v>
      </c>
      <c r="V5" s="1" t="str">
        <f>IF(U5=Setup!$C$10,"Grant",IF('Health Products &amp; Equipment'!U5=Setup!$C$11,"Local",IF('Health Products &amp; Equipment'!U5=Setup!$C$12,"Other","")))</f>
        <v>Grant</v>
      </c>
      <c r="W5" s="33"/>
      <c r="X5" s="148">
        <v>80.180000000000007</v>
      </c>
      <c r="Y5" s="33">
        <v>144</v>
      </c>
      <c r="Z5" s="36">
        <f t="shared" si="5"/>
        <v>11545.920000000002</v>
      </c>
      <c r="AA5" s="35"/>
      <c r="AB5" s="32" t="str">
        <f t="shared" si="6"/>
        <v/>
      </c>
      <c r="AC5" s="35"/>
      <c r="AD5" s="32" t="str">
        <f t="shared" si="7"/>
        <v/>
      </c>
      <c r="AE5" s="35"/>
      <c r="AF5" s="36" t="str">
        <f t="shared" si="8"/>
        <v/>
      </c>
      <c r="AG5" s="36">
        <f t="shared" si="9"/>
        <v>144</v>
      </c>
      <c r="AH5" s="36">
        <f t="shared" si="10"/>
        <v>11545.920000000002</v>
      </c>
      <c r="AI5" s="55"/>
      <c r="AJ5" s="37"/>
      <c r="AK5" s="148">
        <v>80.180000000000007</v>
      </c>
      <c r="AL5" s="33">
        <v>144</v>
      </c>
      <c r="AM5" s="32">
        <f t="shared" si="11"/>
        <v>11545.920000000002</v>
      </c>
      <c r="AN5" s="35"/>
      <c r="AO5" s="32" t="str">
        <f t="shared" si="12"/>
        <v/>
      </c>
      <c r="AP5" s="35"/>
      <c r="AQ5" s="32" t="str">
        <f t="shared" si="13"/>
        <v/>
      </c>
      <c r="AR5" s="35"/>
      <c r="AS5" s="36" t="str">
        <f t="shared" si="14"/>
        <v/>
      </c>
      <c r="AT5" s="36">
        <f t="shared" si="15"/>
        <v>144</v>
      </c>
      <c r="AU5" s="36">
        <f t="shared" si="16"/>
        <v>11545.920000000002</v>
      </c>
      <c r="AV5" s="55"/>
      <c r="AW5" s="34"/>
      <c r="AX5" s="148">
        <v>80.180000000000007</v>
      </c>
      <c r="AY5" s="33">
        <v>144</v>
      </c>
      <c r="AZ5" s="32">
        <f t="shared" si="17"/>
        <v>11545.920000000002</v>
      </c>
      <c r="BA5" s="34"/>
      <c r="BB5" s="32" t="str">
        <f t="shared" si="18"/>
        <v/>
      </c>
      <c r="BC5" s="34"/>
      <c r="BD5" s="32" t="str">
        <f t="shared" si="19"/>
        <v/>
      </c>
      <c r="BE5" s="35"/>
      <c r="BF5" s="36" t="str">
        <f t="shared" si="20"/>
        <v/>
      </c>
      <c r="BG5" s="36">
        <f t="shared" si="21"/>
        <v>144</v>
      </c>
      <c r="BH5" s="36">
        <f t="shared" si="22"/>
        <v>11545.920000000002</v>
      </c>
      <c r="BI5" s="55"/>
      <c r="BJ5" s="34"/>
      <c r="BK5" s="148"/>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432</v>
      </c>
      <c r="BX5" s="36">
        <f t="shared" si="29"/>
        <v>34637.760000000009</v>
      </c>
      <c r="BY5" s="31"/>
      <c r="BZ5" s="38" t="s">
        <v>4410</v>
      </c>
      <c r="CB5" s="120" t="str">
        <f t="shared" ca="1" si="2"/>
        <v/>
      </c>
      <c r="CC5" s="2" t="str">
        <f t="shared" ca="1" si="30"/>
        <v/>
      </c>
    </row>
    <row r="6" spans="1:88" s="2" customFormat="1" ht="25" customHeight="1" x14ac:dyDescent="0.2">
      <c r="A6" s="52">
        <f t="shared" si="31"/>
        <v>5</v>
      </c>
      <c r="B6" s="157" t="str">
        <f t="shared" ca="1" si="3"/>
        <v>17-101--6.6---</v>
      </c>
      <c r="C6" s="157" t="str">
        <f t="shared" ca="1" si="4"/>
        <v>6.6--136---473</v>
      </c>
      <c r="D6" s="29" t="s">
        <v>1922</v>
      </c>
      <c r="E6" s="155">
        <f ca="1">IFERROR(INDIRECT(ADDRESS(MATCH(D6,CatModules!C:C,0),2,1,1,"CatModules")),"")</f>
        <v>17</v>
      </c>
      <c r="F6" s="96" t="s">
        <v>1923</v>
      </c>
      <c r="G6" s="156">
        <f ca="1">IFERROR(INDIRECT(ADDRESS(MATCH(CONCATENATE(E6,"-",F6),CatInt!K:K,0),3,1,1,"CatInt")),"")</f>
        <v>101</v>
      </c>
      <c r="H6" s="45" t="e">
        <f>IF(F6="","",VLOOKUP(F6,#REF!,2,FALSE))</f>
        <v>#REF!</v>
      </c>
      <c r="I6" s="29" t="s">
        <v>2069</v>
      </c>
      <c r="J6" s="155" t="str">
        <f t="shared" si="0"/>
        <v>6</v>
      </c>
      <c r="K6" s="155" t="str">
        <f t="shared" si="1"/>
        <v>6.6</v>
      </c>
      <c r="L6" s="153"/>
      <c r="M6" s="126" t="s">
        <v>4391</v>
      </c>
      <c r="N6" s="151">
        <f ca="1">VLOOKUP(M6,CatProd!B:G,6,FALSE)</f>
        <v>136</v>
      </c>
      <c r="O6" s="127" t="s">
        <v>4038</v>
      </c>
      <c r="P6" s="175">
        <f ca="1">VLOOKUP(CONCATENATE(N6,"-",O6),CatProdSpec!H:I,2,FALSE)</f>
        <v>473</v>
      </c>
      <c r="Q6" s="30"/>
      <c r="R6" s="149" t="str">
        <f>IFERROR(VLOOKUP(Q6,Setup!D$16:E$25,2,FALSE),"")</f>
        <v/>
      </c>
      <c r="S6" s="51" t="str">
        <f ca="1">IFERROR(IF(OR(I6="",VLOOKUP(I6,CatCostInp!$E$2:$K$88,7,FALSE)=0),"",VLOOKUP(I6,CatCostInp!$E$2:$K$88,7,FALSE)),"")</f>
        <v>N/A</v>
      </c>
      <c r="T6" s="4"/>
      <c r="U6" s="30" t="s">
        <v>50</v>
      </c>
      <c r="V6" s="1" t="str">
        <f>IF(U6=Setup!$C$10,"Grant",IF('Health Products &amp; Equipment'!U6=Setup!$C$11,"Local",IF('Health Products &amp; Equipment'!U6=Setup!$C$12,"Other","")))</f>
        <v>Grant</v>
      </c>
      <c r="W6" s="33"/>
      <c r="X6" s="148">
        <v>99.92</v>
      </c>
      <c r="Y6" s="33">
        <v>60</v>
      </c>
      <c r="Z6" s="36">
        <f t="shared" si="5"/>
        <v>5995.2</v>
      </c>
      <c r="AA6" s="35"/>
      <c r="AB6" s="32" t="str">
        <f t="shared" si="6"/>
        <v/>
      </c>
      <c r="AC6" s="35"/>
      <c r="AD6" s="32" t="str">
        <f t="shared" si="7"/>
        <v/>
      </c>
      <c r="AE6" s="35"/>
      <c r="AF6" s="36" t="str">
        <f t="shared" si="8"/>
        <v/>
      </c>
      <c r="AG6" s="36">
        <f t="shared" si="9"/>
        <v>60</v>
      </c>
      <c r="AH6" s="36">
        <f t="shared" si="10"/>
        <v>5995.2</v>
      </c>
      <c r="AI6" s="55"/>
      <c r="AJ6" s="37"/>
      <c r="AK6" s="148">
        <v>99.92</v>
      </c>
      <c r="AL6" s="33">
        <v>60</v>
      </c>
      <c r="AM6" s="32">
        <f t="shared" si="11"/>
        <v>5995.2</v>
      </c>
      <c r="AN6" s="35"/>
      <c r="AO6" s="32" t="str">
        <f t="shared" si="12"/>
        <v/>
      </c>
      <c r="AP6" s="35"/>
      <c r="AQ6" s="32" t="str">
        <f t="shared" si="13"/>
        <v/>
      </c>
      <c r="AR6" s="35"/>
      <c r="AS6" s="36" t="str">
        <f t="shared" si="14"/>
        <v/>
      </c>
      <c r="AT6" s="36">
        <f t="shared" si="15"/>
        <v>60</v>
      </c>
      <c r="AU6" s="36">
        <f t="shared" si="16"/>
        <v>5995.2</v>
      </c>
      <c r="AV6" s="55"/>
      <c r="AW6" s="34"/>
      <c r="AX6" s="148">
        <v>99.92</v>
      </c>
      <c r="AY6" s="33">
        <v>60</v>
      </c>
      <c r="AZ6" s="32">
        <f t="shared" si="17"/>
        <v>5995.2</v>
      </c>
      <c r="BA6" s="34"/>
      <c r="BB6" s="32" t="str">
        <f t="shared" si="18"/>
        <v/>
      </c>
      <c r="BC6" s="34"/>
      <c r="BD6" s="32" t="str">
        <f t="shared" si="19"/>
        <v/>
      </c>
      <c r="BE6" s="35"/>
      <c r="BF6" s="36" t="str">
        <f t="shared" si="20"/>
        <v/>
      </c>
      <c r="BG6" s="36">
        <f t="shared" si="21"/>
        <v>60</v>
      </c>
      <c r="BH6" s="36">
        <f t="shared" si="22"/>
        <v>5995.2</v>
      </c>
      <c r="BI6" s="55"/>
      <c r="BJ6" s="34"/>
      <c r="BK6" s="148"/>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180</v>
      </c>
      <c r="BX6" s="36">
        <f t="shared" si="29"/>
        <v>17985.599999999999</v>
      </c>
      <c r="BY6" s="31"/>
      <c r="BZ6" s="38" t="s">
        <v>4411</v>
      </c>
      <c r="CB6" s="120" t="str">
        <f t="shared" ca="1" si="2"/>
        <v/>
      </c>
      <c r="CC6" s="2" t="str">
        <f t="shared" ca="1" si="30"/>
        <v/>
      </c>
    </row>
    <row r="7" spans="1:88" s="2" customFormat="1" ht="25" customHeight="1" x14ac:dyDescent="0.2">
      <c r="A7" s="52">
        <f t="shared" si="31"/>
        <v>6</v>
      </c>
      <c r="B7" s="157" t="str">
        <f t="shared" ca="1" si="3"/>
        <v>17-101--6.6---</v>
      </c>
      <c r="C7" s="157" t="str">
        <f t="shared" ca="1" si="4"/>
        <v>6.6--136---473</v>
      </c>
      <c r="D7" s="29" t="s">
        <v>1922</v>
      </c>
      <c r="E7" s="155">
        <f ca="1">IFERROR(INDIRECT(ADDRESS(MATCH(D7,CatModules!C:C,0),2,1,1,"CatModules")),"")</f>
        <v>17</v>
      </c>
      <c r="F7" s="96" t="s">
        <v>1923</v>
      </c>
      <c r="G7" s="156">
        <f ca="1">IFERROR(INDIRECT(ADDRESS(MATCH(CONCATENATE(E7,"-",F7),CatInt!K:K,0),3,1,1,"CatInt")),"")</f>
        <v>101</v>
      </c>
      <c r="H7" s="45" t="e">
        <f>IF(F7="","",VLOOKUP(F7,#REF!,2,FALSE))</f>
        <v>#REF!</v>
      </c>
      <c r="I7" s="29" t="s">
        <v>2069</v>
      </c>
      <c r="J7" s="155" t="str">
        <f t="shared" si="0"/>
        <v>6</v>
      </c>
      <c r="K7" s="155" t="str">
        <f t="shared" si="1"/>
        <v>6.6</v>
      </c>
      <c r="L7" s="153"/>
      <c r="M7" s="126" t="s">
        <v>4391</v>
      </c>
      <c r="N7" s="151">
        <f ca="1">VLOOKUP(M7,CatProd!B:G,6,FALSE)</f>
        <v>136</v>
      </c>
      <c r="O7" s="127" t="s">
        <v>4038</v>
      </c>
      <c r="P7" s="175">
        <f ca="1">VLOOKUP(CONCATENATE(N7,"-",O7),CatProdSpec!H:I,2,FALSE)</f>
        <v>473</v>
      </c>
      <c r="Q7" s="30"/>
      <c r="R7" s="149" t="str">
        <f>IFERROR(VLOOKUP(Q7,Setup!D$16:E$25,2,FALSE),"")</f>
        <v/>
      </c>
      <c r="S7" s="51" t="str">
        <f ca="1">IFERROR(IF(OR(I7="",VLOOKUP(I7,CatCostInp!$E$2:$K$88,7,FALSE)=0),"",VLOOKUP(I7,CatCostInp!$E$2:$K$88,7,FALSE)),"")</f>
        <v>N/A</v>
      </c>
      <c r="T7" s="4" t="e">
        <f>VLOOKUP(U7,#REF!,2,FALSE)</f>
        <v>#REF!</v>
      </c>
      <c r="U7" s="30" t="s">
        <v>50</v>
      </c>
      <c r="V7" s="1" t="str">
        <f>IF(U7=Setup!$C$10,"Grant",IF('Health Products &amp; Equipment'!U7=Setup!$C$11,"Local",IF('Health Products &amp; Equipment'!U7=Setup!$C$12,"Other","")))</f>
        <v>Grant</v>
      </c>
      <c r="W7" s="33"/>
      <c r="X7" s="148">
        <v>1.56</v>
      </c>
      <c r="Y7" s="33">
        <v>240</v>
      </c>
      <c r="Z7" s="36">
        <f t="shared" si="5"/>
        <v>374.40000000000003</v>
      </c>
      <c r="AA7" s="35"/>
      <c r="AB7" s="32" t="str">
        <f t="shared" si="6"/>
        <v/>
      </c>
      <c r="AC7" s="35"/>
      <c r="AD7" s="32" t="str">
        <f t="shared" si="7"/>
        <v/>
      </c>
      <c r="AE7" s="35"/>
      <c r="AF7" s="36" t="str">
        <f t="shared" si="8"/>
        <v/>
      </c>
      <c r="AG7" s="36">
        <f t="shared" si="9"/>
        <v>240</v>
      </c>
      <c r="AH7" s="36">
        <f t="shared" si="10"/>
        <v>374.40000000000003</v>
      </c>
      <c r="AI7" s="55"/>
      <c r="AJ7" s="37"/>
      <c r="AK7" s="148">
        <v>1.56</v>
      </c>
      <c r="AL7" s="33">
        <v>240</v>
      </c>
      <c r="AM7" s="32">
        <f t="shared" si="11"/>
        <v>374.40000000000003</v>
      </c>
      <c r="AN7" s="35"/>
      <c r="AO7" s="32" t="str">
        <f t="shared" si="12"/>
        <v/>
      </c>
      <c r="AP7" s="35"/>
      <c r="AQ7" s="32" t="str">
        <f t="shared" si="13"/>
        <v/>
      </c>
      <c r="AR7" s="35"/>
      <c r="AS7" s="36" t="str">
        <f t="shared" si="14"/>
        <v/>
      </c>
      <c r="AT7" s="36">
        <f t="shared" si="15"/>
        <v>240</v>
      </c>
      <c r="AU7" s="36">
        <f t="shared" si="16"/>
        <v>374.40000000000003</v>
      </c>
      <c r="AV7" s="55"/>
      <c r="AW7" s="34"/>
      <c r="AX7" s="148">
        <v>1.56</v>
      </c>
      <c r="AY7" s="33">
        <v>240</v>
      </c>
      <c r="AZ7" s="32">
        <f t="shared" si="17"/>
        <v>374.40000000000003</v>
      </c>
      <c r="BA7" s="34"/>
      <c r="BB7" s="32" t="str">
        <f t="shared" si="18"/>
        <v/>
      </c>
      <c r="BC7" s="34"/>
      <c r="BD7" s="32" t="str">
        <f t="shared" si="19"/>
        <v/>
      </c>
      <c r="BE7" s="35"/>
      <c r="BF7" s="36" t="str">
        <f t="shared" si="20"/>
        <v/>
      </c>
      <c r="BG7" s="36">
        <f t="shared" si="21"/>
        <v>240</v>
      </c>
      <c r="BH7" s="36">
        <f t="shared" si="22"/>
        <v>374.40000000000003</v>
      </c>
      <c r="BI7" s="55"/>
      <c r="BJ7" s="34"/>
      <c r="BK7" s="148"/>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720</v>
      </c>
      <c r="BX7" s="36">
        <f t="shared" si="29"/>
        <v>1123.2</v>
      </c>
      <c r="BY7" s="31"/>
      <c r="BZ7" s="38" t="s">
        <v>4412</v>
      </c>
      <c r="CB7" s="120" t="str">
        <f t="shared" ca="1" si="2"/>
        <v/>
      </c>
      <c r="CC7" s="2" t="str">
        <f t="shared" ca="1" si="30"/>
        <v/>
      </c>
    </row>
    <row r="8" spans="1:88" s="2" customFormat="1" ht="25" customHeight="1" x14ac:dyDescent="0.2">
      <c r="A8" s="52">
        <f t="shared" si="31"/>
        <v>7</v>
      </c>
      <c r="B8" s="157" t="str">
        <f t="shared" ca="1" si="3"/>
        <v>17-101--6.6---</v>
      </c>
      <c r="C8" s="157" t="str">
        <f t="shared" ca="1" si="4"/>
        <v>6.6--137---474</v>
      </c>
      <c r="D8" s="29" t="s">
        <v>1922</v>
      </c>
      <c r="E8" s="155">
        <f ca="1">IFERROR(INDIRECT(ADDRESS(MATCH(D8,CatModules!C:C,0),2,1,1,"CatModules")),"")</f>
        <v>17</v>
      </c>
      <c r="F8" s="96" t="s">
        <v>1923</v>
      </c>
      <c r="G8" s="156">
        <f ca="1">IFERROR(INDIRECT(ADDRESS(MATCH(CONCATENATE(E8,"-",F8),CatInt!K:K,0),3,1,1,"CatInt")),"")</f>
        <v>101</v>
      </c>
      <c r="H8" s="45" t="e">
        <f>IF(F8="","",VLOOKUP(F8,#REF!,2,FALSE))</f>
        <v>#REF!</v>
      </c>
      <c r="I8" s="29" t="s">
        <v>2069</v>
      </c>
      <c r="J8" s="155" t="str">
        <f t="shared" si="0"/>
        <v>6</v>
      </c>
      <c r="K8" s="155" t="str">
        <f t="shared" si="1"/>
        <v>6.6</v>
      </c>
      <c r="L8" s="153"/>
      <c r="M8" s="126" t="s">
        <v>4392</v>
      </c>
      <c r="N8" s="151">
        <f ca="1">VLOOKUP(M8,CatProd!B:G,6,FALSE)</f>
        <v>137</v>
      </c>
      <c r="O8" s="127" t="s">
        <v>4038</v>
      </c>
      <c r="P8" s="175">
        <f ca="1">VLOOKUP(CONCATENATE(N8,"-",O8),CatProdSpec!H:I,2,FALSE)</f>
        <v>474</v>
      </c>
      <c r="Q8" s="30"/>
      <c r="R8" s="149" t="str">
        <f>IFERROR(VLOOKUP(Q8,Setup!D$16:E$25,2,FALSE),"")</f>
        <v/>
      </c>
      <c r="S8" s="51" t="str">
        <f ca="1">IFERROR(IF(OR(I8="",VLOOKUP(I8,CatCostInp!$E$2:$K$88,7,FALSE)=0),"",VLOOKUP(I8,CatCostInp!$E$2:$K$88,7,FALSE)),"")</f>
        <v>N/A</v>
      </c>
      <c r="T8" s="4" t="e">
        <f>VLOOKUP(U8,#REF!,2,FALSE)</f>
        <v>#REF!</v>
      </c>
      <c r="U8" s="30" t="s">
        <v>50</v>
      </c>
      <c r="V8" s="1" t="str">
        <f>IF(U8=Setup!$C$10,"Grant",IF('Health Products &amp; Equipment'!U8=Setup!$C$11,"Local",IF('Health Products &amp; Equipment'!U8=Setup!$C$12,"Other","")))</f>
        <v>Grant</v>
      </c>
      <c r="W8" s="33"/>
      <c r="X8" s="148">
        <v>45.12</v>
      </c>
      <c r="Y8" s="33">
        <v>15</v>
      </c>
      <c r="Z8" s="36">
        <f t="shared" si="5"/>
        <v>676.8</v>
      </c>
      <c r="AA8" s="35"/>
      <c r="AB8" s="32" t="str">
        <f t="shared" si="6"/>
        <v/>
      </c>
      <c r="AC8" s="35"/>
      <c r="AD8" s="32" t="str">
        <f t="shared" si="7"/>
        <v/>
      </c>
      <c r="AE8" s="35"/>
      <c r="AF8" s="36" t="str">
        <f t="shared" si="8"/>
        <v/>
      </c>
      <c r="AG8" s="36">
        <f t="shared" si="9"/>
        <v>15</v>
      </c>
      <c r="AH8" s="36">
        <f t="shared" si="10"/>
        <v>676.8</v>
      </c>
      <c r="AI8" s="55"/>
      <c r="AJ8" s="37"/>
      <c r="AK8" s="148">
        <v>45.12</v>
      </c>
      <c r="AL8" s="33">
        <v>15</v>
      </c>
      <c r="AM8" s="32">
        <f t="shared" si="11"/>
        <v>676.8</v>
      </c>
      <c r="AN8" s="35"/>
      <c r="AO8" s="32" t="str">
        <f t="shared" si="12"/>
        <v/>
      </c>
      <c r="AP8" s="35"/>
      <c r="AQ8" s="32" t="str">
        <f t="shared" si="13"/>
        <v/>
      </c>
      <c r="AR8" s="35"/>
      <c r="AS8" s="36" t="str">
        <f t="shared" si="14"/>
        <v/>
      </c>
      <c r="AT8" s="36">
        <f t="shared" si="15"/>
        <v>15</v>
      </c>
      <c r="AU8" s="36">
        <f t="shared" si="16"/>
        <v>676.8</v>
      </c>
      <c r="AV8" s="55"/>
      <c r="AW8" s="34"/>
      <c r="AX8" s="148">
        <v>45.12</v>
      </c>
      <c r="AY8" s="33">
        <v>15</v>
      </c>
      <c r="AZ8" s="32">
        <f t="shared" si="17"/>
        <v>676.8</v>
      </c>
      <c r="BA8" s="34"/>
      <c r="BB8" s="32" t="str">
        <f t="shared" si="18"/>
        <v/>
      </c>
      <c r="BC8" s="34"/>
      <c r="BD8" s="32" t="str">
        <f t="shared" si="19"/>
        <v/>
      </c>
      <c r="BE8" s="35"/>
      <c r="BF8" s="36" t="str">
        <f t="shared" si="20"/>
        <v/>
      </c>
      <c r="BG8" s="36">
        <f t="shared" si="21"/>
        <v>15</v>
      </c>
      <c r="BH8" s="36">
        <f t="shared" si="22"/>
        <v>676.8</v>
      </c>
      <c r="BI8" s="55"/>
      <c r="BJ8" s="34"/>
      <c r="BK8" s="148"/>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45</v>
      </c>
      <c r="BX8" s="36">
        <f t="shared" si="29"/>
        <v>2030.3999999999999</v>
      </c>
      <c r="BY8" s="31"/>
      <c r="BZ8" s="38" t="s">
        <v>4414</v>
      </c>
      <c r="CB8" s="120" t="str">
        <f t="shared" ca="1" si="2"/>
        <v/>
      </c>
      <c r="CC8" s="2" t="str">
        <f t="shared" ca="1" si="30"/>
        <v/>
      </c>
    </row>
    <row r="9" spans="1:88" s="2" customFormat="1" ht="25" customHeight="1" x14ac:dyDescent="0.2">
      <c r="A9" s="52">
        <f t="shared" si="31"/>
        <v>8</v>
      </c>
      <c r="B9" s="157" t="str">
        <f t="shared" ca="1" si="3"/>
        <v>17-101--6.6---</v>
      </c>
      <c r="C9" s="157" t="str">
        <f t="shared" ca="1" si="4"/>
        <v>6.6--136---473</v>
      </c>
      <c r="D9" s="29" t="s">
        <v>1922</v>
      </c>
      <c r="E9" s="155">
        <f ca="1">IFERROR(INDIRECT(ADDRESS(MATCH(D9,CatModules!C:C,0),2,1,1,"CatModules")),"")</f>
        <v>17</v>
      </c>
      <c r="F9" s="96" t="s">
        <v>1923</v>
      </c>
      <c r="G9" s="156">
        <f ca="1">IFERROR(INDIRECT(ADDRESS(MATCH(CONCATENATE(E9,"-",F9),CatInt!K:K,0),3,1,1,"CatInt")),"")</f>
        <v>101</v>
      </c>
      <c r="H9" s="45" t="e">
        <f>IF(F9="","",VLOOKUP(F9,#REF!,2,FALSE))</f>
        <v>#REF!</v>
      </c>
      <c r="I9" s="29" t="s">
        <v>2069</v>
      </c>
      <c r="J9" s="155" t="str">
        <f t="shared" si="0"/>
        <v>6</v>
      </c>
      <c r="K9" s="155" t="str">
        <f t="shared" si="1"/>
        <v>6.6</v>
      </c>
      <c r="L9" s="153"/>
      <c r="M9" s="126" t="s">
        <v>4391</v>
      </c>
      <c r="N9" s="151">
        <f ca="1">VLOOKUP(M9,CatProd!B:G,6,FALSE)</f>
        <v>136</v>
      </c>
      <c r="O9" s="127" t="s">
        <v>4038</v>
      </c>
      <c r="P9" s="175">
        <f ca="1">VLOOKUP(CONCATENATE(N9,"-",O9),CatProdSpec!H:I,2,FALSE)</f>
        <v>473</v>
      </c>
      <c r="Q9" s="30"/>
      <c r="R9" s="149" t="str">
        <f>IFERROR(VLOOKUP(Q9,Setup!D$16:E$25,2,FALSE),"")</f>
        <v/>
      </c>
      <c r="S9" s="51" t="str">
        <f ca="1">IFERROR(IF(OR(I9="",VLOOKUP(I9,CatCostInp!$E$2:$K$88,7,FALSE)=0),"",VLOOKUP(I9,CatCostInp!$E$2:$K$88,7,FALSE)),"")</f>
        <v>N/A</v>
      </c>
      <c r="T9" s="4" t="e">
        <f>VLOOKUP(U9,#REF!,2,FALSE)</f>
        <v>#REF!</v>
      </c>
      <c r="U9" s="30" t="s">
        <v>50</v>
      </c>
      <c r="V9" s="1" t="str">
        <f>IF(U9=Setup!$C$10,"Grant",IF('Health Products &amp; Equipment'!U9=Setup!$C$11,"Local",IF('Health Products &amp; Equipment'!U9=Setup!$C$12,"Other","")))</f>
        <v>Grant</v>
      </c>
      <c r="W9" s="33"/>
      <c r="X9" s="148">
        <v>208.14</v>
      </c>
      <c r="Y9" s="33">
        <v>65</v>
      </c>
      <c r="Z9" s="36">
        <f t="shared" si="5"/>
        <v>13529.099999999999</v>
      </c>
      <c r="AA9" s="35"/>
      <c r="AB9" s="32" t="str">
        <f t="shared" si="6"/>
        <v/>
      </c>
      <c r="AC9" s="35"/>
      <c r="AD9" s="32" t="str">
        <f t="shared" si="7"/>
        <v/>
      </c>
      <c r="AE9" s="35"/>
      <c r="AF9" s="36" t="str">
        <f t="shared" si="8"/>
        <v/>
      </c>
      <c r="AG9" s="36">
        <f t="shared" si="9"/>
        <v>65</v>
      </c>
      <c r="AH9" s="36">
        <f t="shared" si="10"/>
        <v>13529.099999999999</v>
      </c>
      <c r="AI9" s="55"/>
      <c r="AJ9" s="37"/>
      <c r="AK9" s="148">
        <v>208.14</v>
      </c>
      <c r="AL9" s="33">
        <v>65</v>
      </c>
      <c r="AM9" s="32">
        <f t="shared" si="11"/>
        <v>13529.099999999999</v>
      </c>
      <c r="AN9" s="35"/>
      <c r="AO9" s="32" t="str">
        <f t="shared" si="12"/>
        <v/>
      </c>
      <c r="AP9" s="35"/>
      <c r="AQ9" s="32" t="str">
        <f t="shared" si="13"/>
        <v/>
      </c>
      <c r="AR9" s="35"/>
      <c r="AS9" s="36" t="str">
        <f t="shared" si="14"/>
        <v/>
      </c>
      <c r="AT9" s="36">
        <f t="shared" si="15"/>
        <v>65</v>
      </c>
      <c r="AU9" s="36">
        <f t="shared" si="16"/>
        <v>13529.099999999999</v>
      </c>
      <c r="AV9" s="55"/>
      <c r="AW9" s="34"/>
      <c r="AX9" s="148">
        <v>208.14</v>
      </c>
      <c r="AY9" s="33">
        <v>65</v>
      </c>
      <c r="AZ9" s="32">
        <f t="shared" si="17"/>
        <v>13529.099999999999</v>
      </c>
      <c r="BA9" s="34"/>
      <c r="BB9" s="32" t="str">
        <f t="shared" si="18"/>
        <v/>
      </c>
      <c r="BC9" s="34"/>
      <c r="BD9" s="32" t="str">
        <f t="shared" si="19"/>
        <v/>
      </c>
      <c r="BE9" s="35"/>
      <c r="BF9" s="36" t="str">
        <f t="shared" si="20"/>
        <v/>
      </c>
      <c r="BG9" s="36">
        <f t="shared" si="21"/>
        <v>65</v>
      </c>
      <c r="BH9" s="36">
        <f t="shared" si="22"/>
        <v>13529.099999999999</v>
      </c>
      <c r="BI9" s="55"/>
      <c r="BJ9" s="34"/>
      <c r="BK9" s="148"/>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195</v>
      </c>
      <c r="BX9" s="36">
        <f t="shared" si="29"/>
        <v>40587.299999999996</v>
      </c>
      <c r="BY9" s="31"/>
      <c r="BZ9" s="38" t="s">
        <v>4413</v>
      </c>
      <c r="CB9" s="120" t="str">
        <f t="shared" ca="1" si="2"/>
        <v/>
      </c>
      <c r="CC9" s="2" t="str">
        <f t="shared" ca="1" si="30"/>
        <v/>
      </c>
    </row>
    <row r="10" spans="1:88" s="2" customFormat="1" ht="25" customHeight="1" x14ac:dyDescent="0.2">
      <c r="A10" s="52">
        <f t="shared" si="31"/>
        <v>9</v>
      </c>
      <c r="B10" s="157" t="str">
        <f t="shared" ca="1" si="3"/>
        <v>17-101--5.4---</v>
      </c>
      <c r="C10" s="157" t="str">
        <f t="shared" ca="1" si="4"/>
        <v>5.4--95---381</v>
      </c>
      <c r="D10" s="29" t="s">
        <v>1922</v>
      </c>
      <c r="E10" s="155">
        <f ca="1">IFERROR(INDIRECT(ADDRESS(MATCH(D10,CatModules!C:C,0),2,1,1,"CatModules")),"")</f>
        <v>17</v>
      </c>
      <c r="F10" s="96" t="s">
        <v>1923</v>
      </c>
      <c r="G10" s="156">
        <f ca="1">IFERROR(INDIRECT(ADDRESS(MATCH(CONCATENATE(E10,"-",F10),CatInt!K:K,0),3,1,1,"CatInt")),"")</f>
        <v>101</v>
      </c>
      <c r="H10" s="45" t="e">
        <f>IF(F10="","",VLOOKUP(F10,#REF!,2,FALSE))</f>
        <v>#REF!</v>
      </c>
      <c r="I10" s="29" t="s">
        <v>2044</v>
      </c>
      <c r="J10" s="155" t="str">
        <f t="shared" si="0"/>
        <v>5</v>
      </c>
      <c r="K10" s="155" t="str">
        <f t="shared" si="1"/>
        <v>5.4</v>
      </c>
      <c r="L10" s="153"/>
      <c r="M10" s="126" t="s">
        <v>4255</v>
      </c>
      <c r="N10" s="151">
        <f ca="1">VLOOKUP(M10,CatProd!B:G,6,FALSE)</f>
        <v>95</v>
      </c>
      <c r="O10" s="127" t="s">
        <v>4297</v>
      </c>
      <c r="P10" s="175">
        <f ca="1">VLOOKUP(CONCATENATE(N10,"-",O10),CatProdSpec!H:I,2,FALSE)</f>
        <v>381</v>
      </c>
      <c r="Q10" s="30"/>
      <c r="R10" s="149" t="str">
        <f>IFERROR(VLOOKUP(Q10,Setup!D$16:E$25,2,FALSE),"")</f>
        <v/>
      </c>
      <c r="S10" s="51" t="str">
        <f ca="1">IFERROR(IF(OR(I10="",VLOOKUP(I10,CatCostInp!$E$2:$K$88,7,FALSE)=0),"",VLOOKUP(I10,CatCostInp!$E$2:$K$88,7,FALSE)),"")</f>
        <v>Cost of a pack</v>
      </c>
      <c r="T10" s="4" t="e">
        <f>VLOOKUP(U10,#REF!,2,FALSE)</f>
        <v>#REF!</v>
      </c>
      <c r="U10" s="30" t="s">
        <v>50</v>
      </c>
      <c r="V10" s="1" t="str">
        <f>IF(U10=Setup!$C$10,"Grant",IF('Health Products &amp; Equipment'!U10=Setup!$C$11,"Local",IF('Health Products &amp; Equipment'!U10=Setup!$C$12,"Other","")))</f>
        <v>Grant</v>
      </c>
      <c r="W10" s="33"/>
      <c r="X10" s="148">
        <v>10.53</v>
      </c>
      <c r="Y10" s="33">
        <v>500</v>
      </c>
      <c r="Z10" s="36">
        <f t="shared" si="5"/>
        <v>5265</v>
      </c>
      <c r="AA10" s="35"/>
      <c r="AB10" s="32" t="str">
        <f t="shared" si="6"/>
        <v/>
      </c>
      <c r="AC10" s="35"/>
      <c r="AD10" s="32" t="str">
        <f t="shared" si="7"/>
        <v/>
      </c>
      <c r="AE10" s="35"/>
      <c r="AF10" s="36" t="str">
        <f t="shared" si="8"/>
        <v/>
      </c>
      <c r="AG10" s="36">
        <f t="shared" si="9"/>
        <v>500</v>
      </c>
      <c r="AH10" s="36">
        <f t="shared" si="10"/>
        <v>5265</v>
      </c>
      <c r="AI10" s="55"/>
      <c r="AJ10" s="37"/>
      <c r="AK10" s="148">
        <v>10.53</v>
      </c>
      <c r="AL10" s="33">
        <v>500</v>
      </c>
      <c r="AM10" s="32">
        <f t="shared" si="11"/>
        <v>5265</v>
      </c>
      <c r="AN10" s="35"/>
      <c r="AO10" s="32" t="str">
        <f t="shared" si="12"/>
        <v/>
      </c>
      <c r="AP10" s="35"/>
      <c r="AQ10" s="32" t="str">
        <f t="shared" si="13"/>
        <v/>
      </c>
      <c r="AR10" s="35"/>
      <c r="AS10" s="36" t="str">
        <f t="shared" si="14"/>
        <v/>
      </c>
      <c r="AT10" s="36">
        <f t="shared" si="15"/>
        <v>500</v>
      </c>
      <c r="AU10" s="36">
        <f t="shared" si="16"/>
        <v>5265</v>
      </c>
      <c r="AV10" s="55"/>
      <c r="AW10" s="34"/>
      <c r="AX10" s="148">
        <v>10.53</v>
      </c>
      <c r="AY10" s="33">
        <v>500</v>
      </c>
      <c r="AZ10" s="32">
        <f t="shared" si="17"/>
        <v>5265</v>
      </c>
      <c r="BA10" s="34"/>
      <c r="BB10" s="32" t="str">
        <f t="shared" si="18"/>
        <v/>
      </c>
      <c r="BC10" s="34"/>
      <c r="BD10" s="32" t="str">
        <f t="shared" si="19"/>
        <v/>
      </c>
      <c r="BE10" s="35"/>
      <c r="BF10" s="36" t="str">
        <f t="shared" si="20"/>
        <v/>
      </c>
      <c r="BG10" s="36">
        <f t="shared" si="21"/>
        <v>500</v>
      </c>
      <c r="BH10" s="36">
        <f t="shared" si="22"/>
        <v>5265</v>
      </c>
      <c r="BI10" s="55"/>
      <c r="BJ10" s="34"/>
      <c r="BK10" s="148"/>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1500</v>
      </c>
      <c r="BX10" s="36">
        <f t="shared" si="29"/>
        <v>15795</v>
      </c>
      <c r="BY10" s="31"/>
      <c r="BZ10" s="38" t="s">
        <v>4415</v>
      </c>
      <c r="CB10" s="120">
        <f t="shared" ca="1" si="2"/>
        <v>1</v>
      </c>
      <c r="CC10" s="2">
        <f t="shared" ca="1" si="30"/>
        <v>1</v>
      </c>
    </row>
    <row r="11" spans="1:88" s="2" customFormat="1" ht="25" customHeight="1" x14ac:dyDescent="0.2">
      <c r="A11" s="52">
        <f t="shared" si="31"/>
        <v>10</v>
      </c>
      <c r="B11" s="157" t="str">
        <f t="shared" ca="1" si="3"/>
        <v>17-101--6.4---</v>
      </c>
      <c r="C11" s="157" t="str">
        <f t="shared" ca="1" si="4"/>
        <v>6.4--116---453</v>
      </c>
      <c r="D11" s="29" t="s">
        <v>1922</v>
      </c>
      <c r="E11" s="155">
        <f ca="1">IFERROR(INDIRECT(ADDRESS(MATCH(D11,CatModules!C:C,0),2,1,1,"CatModules")),"")</f>
        <v>17</v>
      </c>
      <c r="F11" s="96" t="s">
        <v>1923</v>
      </c>
      <c r="G11" s="156">
        <f ca="1">IFERROR(INDIRECT(ADDRESS(MATCH(CONCATENATE(E11,"-",F11),CatInt!K:K,0),3,1,1,"CatInt")),"")</f>
        <v>101</v>
      </c>
      <c r="H11" s="45" t="e">
        <f>IF(F11="","",VLOOKUP(F11,#REF!,2,FALSE))</f>
        <v>#REF!</v>
      </c>
      <c r="I11" s="29" t="s">
        <v>2063</v>
      </c>
      <c r="J11" s="155" t="str">
        <f t="shared" si="0"/>
        <v>6</v>
      </c>
      <c r="K11" s="155" t="str">
        <f t="shared" si="1"/>
        <v>6.4</v>
      </c>
      <c r="L11" s="153"/>
      <c r="M11" s="126" t="s">
        <v>4368</v>
      </c>
      <c r="N11" s="151">
        <f ca="1">VLOOKUP(M11,CatProd!B:G,6,FALSE)</f>
        <v>116</v>
      </c>
      <c r="O11" s="127" t="s">
        <v>4252</v>
      </c>
      <c r="P11" s="175">
        <f ca="1">VLOOKUP(CONCATENATE(N11,"-",O11),CatProdSpec!H:I,2,FALSE)</f>
        <v>453</v>
      </c>
      <c r="Q11" s="30"/>
      <c r="R11" s="149" t="str">
        <f>IFERROR(VLOOKUP(Q11,Setup!D$16:E$25,2,FALSE),"")</f>
        <v/>
      </c>
      <c r="S11" s="51" t="str">
        <f ca="1">IFERROR(IF(OR(I11="",VLOOKUP(I11,CatCostInp!$E$2:$K$88,7,FALSE)=0),"",VLOOKUP(I11,CatCostInp!$E$2:$K$88,7,FALSE)),"")</f>
        <v>Cost of a pack</v>
      </c>
      <c r="T11" s="4" t="e">
        <f>VLOOKUP(U11,#REF!,2,FALSE)</f>
        <v>#REF!</v>
      </c>
      <c r="U11" s="30" t="s">
        <v>50</v>
      </c>
      <c r="V11" s="1" t="str">
        <f>IF(U11=Setup!$C$10,"Grant",IF('Health Products &amp; Equipment'!U11=Setup!$C$11,"Local",IF('Health Products &amp; Equipment'!U11=Setup!$C$12,"Other","")))</f>
        <v>Grant</v>
      </c>
      <c r="W11" s="33"/>
      <c r="X11" s="148">
        <v>840.57</v>
      </c>
      <c r="Y11" s="33">
        <v>110</v>
      </c>
      <c r="Z11" s="36">
        <f t="shared" si="5"/>
        <v>92462.700000000012</v>
      </c>
      <c r="AA11" s="35"/>
      <c r="AB11" s="32" t="str">
        <f t="shared" si="6"/>
        <v/>
      </c>
      <c r="AC11" s="35"/>
      <c r="AD11" s="32" t="str">
        <f t="shared" si="7"/>
        <v/>
      </c>
      <c r="AE11" s="35"/>
      <c r="AF11" s="36" t="str">
        <f t="shared" si="8"/>
        <v/>
      </c>
      <c r="AG11" s="36">
        <f t="shared" si="9"/>
        <v>110</v>
      </c>
      <c r="AH11" s="36">
        <f t="shared" si="10"/>
        <v>92462.700000000012</v>
      </c>
      <c r="AI11" s="55"/>
      <c r="AJ11" s="37"/>
      <c r="AK11" s="148">
        <v>840.57</v>
      </c>
      <c r="AL11" s="33">
        <v>110</v>
      </c>
      <c r="AM11" s="32">
        <f t="shared" si="11"/>
        <v>92462.700000000012</v>
      </c>
      <c r="AN11" s="35"/>
      <c r="AO11" s="32" t="str">
        <f t="shared" si="12"/>
        <v/>
      </c>
      <c r="AP11" s="35"/>
      <c r="AQ11" s="32" t="str">
        <f t="shared" si="13"/>
        <v/>
      </c>
      <c r="AR11" s="35"/>
      <c r="AS11" s="36" t="str">
        <f t="shared" si="14"/>
        <v/>
      </c>
      <c r="AT11" s="36">
        <f t="shared" si="15"/>
        <v>110</v>
      </c>
      <c r="AU11" s="36">
        <f t="shared" si="16"/>
        <v>92462.700000000012</v>
      </c>
      <c r="AV11" s="55"/>
      <c r="AW11" s="34"/>
      <c r="AX11" s="148">
        <v>840.57</v>
      </c>
      <c r="AY11" s="33">
        <v>110</v>
      </c>
      <c r="AZ11" s="32">
        <f t="shared" si="17"/>
        <v>92462.700000000012</v>
      </c>
      <c r="BA11" s="34"/>
      <c r="BB11" s="32" t="str">
        <f t="shared" si="18"/>
        <v/>
      </c>
      <c r="BC11" s="34"/>
      <c r="BD11" s="32" t="str">
        <f t="shared" si="19"/>
        <v/>
      </c>
      <c r="BE11" s="35"/>
      <c r="BF11" s="36" t="str">
        <f t="shared" si="20"/>
        <v/>
      </c>
      <c r="BG11" s="36">
        <f t="shared" si="21"/>
        <v>110</v>
      </c>
      <c r="BH11" s="36">
        <f t="shared" si="22"/>
        <v>92462.700000000012</v>
      </c>
      <c r="BI11" s="55"/>
      <c r="BJ11" s="34"/>
      <c r="BK11" s="148"/>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f t="shared" si="29"/>
        <v>330</v>
      </c>
      <c r="BX11" s="36">
        <f t="shared" si="29"/>
        <v>277388.10000000003</v>
      </c>
      <c r="BY11" s="31"/>
      <c r="BZ11" s="38" t="s">
        <v>4421</v>
      </c>
      <c r="CB11" s="120">
        <f t="shared" ca="1" si="2"/>
        <v>1</v>
      </c>
      <c r="CC11" s="2">
        <f t="shared" ca="1" si="30"/>
        <v>1</v>
      </c>
    </row>
    <row r="12" spans="1:88" s="2" customFormat="1" ht="25" customHeight="1" x14ac:dyDescent="0.2">
      <c r="A12" s="52">
        <f t="shared" si="31"/>
        <v>11</v>
      </c>
      <c r="B12" s="157" t="str">
        <f t="shared" ca="1" si="3"/>
        <v>17-101--6.4---</v>
      </c>
      <c r="C12" s="157" t="str">
        <f t="shared" ca="1" si="4"/>
        <v>6.4--116---453</v>
      </c>
      <c r="D12" s="29" t="s">
        <v>1922</v>
      </c>
      <c r="E12" s="155">
        <f ca="1">IFERROR(INDIRECT(ADDRESS(MATCH(D12,CatModules!C:C,0),2,1,1,"CatModules")),"")</f>
        <v>17</v>
      </c>
      <c r="F12" s="96" t="s">
        <v>1923</v>
      </c>
      <c r="G12" s="156">
        <f ca="1">IFERROR(INDIRECT(ADDRESS(MATCH(CONCATENATE(E12,"-",F12),CatInt!K:K,0),3,1,1,"CatInt")),"")</f>
        <v>101</v>
      </c>
      <c r="H12" s="45" t="e">
        <f>IF(F12="","",VLOOKUP(F12,#REF!,2,FALSE))</f>
        <v>#REF!</v>
      </c>
      <c r="I12" s="29" t="s">
        <v>2063</v>
      </c>
      <c r="J12" s="155" t="str">
        <f t="shared" si="0"/>
        <v>6</v>
      </c>
      <c r="K12" s="155" t="str">
        <f t="shared" si="1"/>
        <v>6.4</v>
      </c>
      <c r="L12" s="153"/>
      <c r="M12" s="126" t="s">
        <v>4368</v>
      </c>
      <c r="N12" s="151">
        <f ca="1">VLOOKUP(M12,CatProd!B:G,6,FALSE)</f>
        <v>116</v>
      </c>
      <c r="O12" s="127" t="s">
        <v>4252</v>
      </c>
      <c r="P12" s="175">
        <f ca="1">VLOOKUP(CONCATENATE(N12,"-",O12),CatProdSpec!H:I,2,FALSE)</f>
        <v>453</v>
      </c>
      <c r="Q12" s="30"/>
      <c r="R12" s="149" t="str">
        <f>IFERROR(VLOOKUP(Q12,Setup!D$16:E$25,2,FALSE),"")</f>
        <v/>
      </c>
      <c r="S12" s="51" t="str">
        <f ca="1">IFERROR(IF(OR(I12="",VLOOKUP(I12,CatCostInp!$E$2:$K$88,7,FALSE)=0),"",VLOOKUP(I12,CatCostInp!$E$2:$K$88,7,FALSE)),"")</f>
        <v>Cost of a pack</v>
      </c>
      <c r="T12" s="4" t="e">
        <f>VLOOKUP(U12,#REF!,2,FALSE)</f>
        <v>#REF!</v>
      </c>
      <c r="U12" s="30" t="s">
        <v>50</v>
      </c>
      <c r="V12" s="1" t="str">
        <f>IF(U12=Setup!$C$10,"Grant",IF('Health Products &amp; Equipment'!U12=Setup!$C$11,"Local",IF('Health Products &amp; Equipment'!U12=Setup!$C$12,"Other","")))</f>
        <v>Grant</v>
      </c>
      <c r="W12" s="33"/>
      <c r="X12" s="148">
        <v>815.88</v>
      </c>
      <c r="Y12" s="33">
        <v>30</v>
      </c>
      <c r="Z12" s="36">
        <f t="shared" si="5"/>
        <v>24476.400000000001</v>
      </c>
      <c r="AA12" s="35"/>
      <c r="AB12" s="32" t="str">
        <f t="shared" si="6"/>
        <v/>
      </c>
      <c r="AC12" s="35"/>
      <c r="AD12" s="32" t="str">
        <f t="shared" si="7"/>
        <v/>
      </c>
      <c r="AE12" s="35"/>
      <c r="AF12" s="36" t="str">
        <f t="shared" si="8"/>
        <v/>
      </c>
      <c r="AG12" s="36">
        <f t="shared" si="9"/>
        <v>30</v>
      </c>
      <c r="AH12" s="36">
        <f t="shared" si="10"/>
        <v>24476.400000000001</v>
      </c>
      <c r="AI12" s="55"/>
      <c r="AJ12" s="37"/>
      <c r="AK12" s="148">
        <v>815.88</v>
      </c>
      <c r="AL12" s="33">
        <v>30</v>
      </c>
      <c r="AM12" s="32">
        <f t="shared" si="11"/>
        <v>24476.400000000001</v>
      </c>
      <c r="AN12" s="35"/>
      <c r="AO12" s="32" t="str">
        <f t="shared" si="12"/>
        <v/>
      </c>
      <c r="AP12" s="35"/>
      <c r="AQ12" s="32" t="str">
        <f t="shared" si="13"/>
        <v/>
      </c>
      <c r="AR12" s="35"/>
      <c r="AS12" s="36" t="str">
        <f t="shared" si="14"/>
        <v/>
      </c>
      <c r="AT12" s="36">
        <f t="shared" si="15"/>
        <v>30</v>
      </c>
      <c r="AU12" s="36">
        <f t="shared" si="16"/>
        <v>24476.400000000001</v>
      </c>
      <c r="AV12" s="55"/>
      <c r="AW12" s="34"/>
      <c r="AX12" s="148">
        <v>815.88</v>
      </c>
      <c r="AY12" s="33">
        <v>30</v>
      </c>
      <c r="AZ12" s="32">
        <f t="shared" si="17"/>
        <v>24476.400000000001</v>
      </c>
      <c r="BA12" s="34"/>
      <c r="BB12" s="32" t="str">
        <f t="shared" si="18"/>
        <v/>
      </c>
      <c r="BC12" s="34"/>
      <c r="BD12" s="32" t="str">
        <f t="shared" si="19"/>
        <v/>
      </c>
      <c r="BE12" s="35"/>
      <c r="BF12" s="36" t="str">
        <f t="shared" si="20"/>
        <v/>
      </c>
      <c r="BG12" s="36">
        <f t="shared" si="21"/>
        <v>30</v>
      </c>
      <c r="BH12" s="36">
        <f t="shared" si="22"/>
        <v>24476.400000000001</v>
      </c>
      <c r="BI12" s="55"/>
      <c r="BJ12" s="34"/>
      <c r="BK12" s="148"/>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f t="shared" si="29"/>
        <v>90</v>
      </c>
      <c r="BX12" s="36">
        <f t="shared" si="29"/>
        <v>73429.200000000012</v>
      </c>
      <c r="BY12" s="31"/>
      <c r="BZ12" s="38" t="s">
        <v>4420</v>
      </c>
      <c r="CB12" s="120" t="str">
        <f t="shared" ca="1" si="2"/>
        <v/>
      </c>
      <c r="CC12" s="2" t="str">
        <f t="shared" ca="1" si="30"/>
        <v/>
      </c>
    </row>
    <row r="13" spans="1:88" s="2" customFormat="1" ht="25" customHeight="1" x14ac:dyDescent="0.2">
      <c r="A13" s="52">
        <f t="shared" si="31"/>
        <v>12</v>
      </c>
      <c r="B13" s="157" t="str">
        <f t="shared" ca="1" si="3"/>
        <v>17-101--6.4---</v>
      </c>
      <c r="C13" s="157" t="str">
        <f t="shared" ca="1" si="4"/>
        <v>6.4--116---453</v>
      </c>
      <c r="D13" s="29" t="s">
        <v>1922</v>
      </c>
      <c r="E13" s="155">
        <f ca="1">IFERROR(INDIRECT(ADDRESS(MATCH(D13,CatModules!C:C,0),2,1,1,"CatModules")),"")</f>
        <v>17</v>
      </c>
      <c r="F13" s="96" t="s">
        <v>1923</v>
      </c>
      <c r="G13" s="156">
        <f ca="1">IFERROR(INDIRECT(ADDRESS(MATCH(CONCATENATE(E13,"-",F13),CatInt!K:K,0),3,1,1,"CatInt")),"")</f>
        <v>101</v>
      </c>
      <c r="H13" s="45" t="e">
        <f>IF(F13="","",VLOOKUP(F13,#REF!,2,FALSE))</f>
        <v>#REF!</v>
      </c>
      <c r="I13" s="29" t="s">
        <v>2063</v>
      </c>
      <c r="J13" s="155" t="str">
        <f t="shared" si="0"/>
        <v>6</v>
      </c>
      <c r="K13" s="155" t="str">
        <f t="shared" si="1"/>
        <v>6.4</v>
      </c>
      <c r="L13" s="153"/>
      <c r="M13" s="126" t="s">
        <v>4368</v>
      </c>
      <c r="N13" s="151">
        <f ca="1">VLOOKUP(M13,CatProd!B:G,6,FALSE)</f>
        <v>116</v>
      </c>
      <c r="O13" s="127" t="s">
        <v>4252</v>
      </c>
      <c r="P13" s="175">
        <f ca="1">VLOOKUP(CONCATENATE(N13,"-",O13),CatProdSpec!H:I,2,FALSE)</f>
        <v>453</v>
      </c>
      <c r="Q13" s="30"/>
      <c r="R13" s="149" t="str">
        <f>IFERROR(VLOOKUP(Q13,Setup!D$16:E$25,2,FALSE),"")</f>
        <v/>
      </c>
      <c r="S13" s="51" t="str">
        <f ca="1">IFERROR(IF(OR(I13="",VLOOKUP(I13,CatCostInp!$E$2:$K$88,7,FALSE)=0),"",VLOOKUP(I13,CatCostInp!$E$2:$K$88,7,FALSE)),"")</f>
        <v>Cost of a pack</v>
      </c>
      <c r="T13" s="4" t="e">
        <f>VLOOKUP(U13,#REF!,2,FALSE)</f>
        <v>#REF!</v>
      </c>
      <c r="U13" s="30" t="s">
        <v>50</v>
      </c>
      <c r="V13" s="1" t="str">
        <f>IF(U13=Setup!$C$10,"Grant",IF('Health Products &amp; Equipment'!U13=Setup!$C$11,"Local",IF('Health Products &amp; Equipment'!U13=Setup!$C$12,"Other","")))</f>
        <v>Grant</v>
      </c>
      <c r="W13" s="33"/>
      <c r="X13" s="148">
        <v>680.88499999999999</v>
      </c>
      <c r="Y13" s="33">
        <v>4</v>
      </c>
      <c r="Z13" s="36">
        <f t="shared" si="5"/>
        <v>2723.54</v>
      </c>
      <c r="AA13" s="35"/>
      <c r="AB13" s="32" t="str">
        <f t="shared" si="6"/>
        <v/>
      </c>
      <c r="AC13" s="35"/>
      <c r="AD13" s="32" t="str">
        <f t="shared" si="7"/>
        <v/>
      </c>
      <c r="AE13" s="35"/>
      <c r="AF13" s="36" t="str">
        <f t="shared" si="8"/>
        <v/>
      </c>
      <c r="AG13" s="36">
        <f t="shared" si="9"/>
        <v>4</v>
      </c>
      <c r="AH13" s="36">
        <f t="shared" si="10"/>
        <v>2723.54</v>
      </c>
      <c r="AI13" s="55"/>
      <c r="AJ13" s="37"/>
      <c r="AK13" s="148">
        <v>680.88499999999999</v>
      </c>
      <c r="AL13" s="33">
        <v>4</v>
      </c>
      <c r="AM13" s="32">
        <f t="shared" si="11"/>
        <v>2723.54</v>
      </c>
      <c r="AN13" s="35"/>
      <c r="AO13" s="32" t="str">
        <f t="shared" si="12"/>
        <v/>
      </c>
      <c r="AP13" s="35"/>
      <c r="AQ13" s="32" t="str">
        <f t="shared" si="13"/>
        <v/>
      </c>
      <c r="AR13" s="35"/>
      <c r="AS13" s="36" t="str">
        <f t="shared" si="14"/>
        <v/>
      </c>
      <c r="AT13" s="36">
        <f t="shared" si="15"/>
        <v>4</v>
      </c>
      <c r="AU13" s="36">
        <f t="shared" si="16"/>
        <v>2723.54</v>
      </c>
      <c r="AV13" s="55"/>
      <c r="AW13" s="34"/>
      <c r="AX13" s="148">
        <v>680.88499999999999</v>
      </c>
      <c r="AY13" s="33">
        <v>4</v>
      </c>
      <c r="AZ13" s="32">
        <f t="shared" si="17"/>
        <v>2723.54</v>
      </c>
      <c r="BA13" s="34"/>
      <c r="BB13" s="32" t="str">
        <f t="shared" si="18"/>
        <v/>
      </c>
      <c r="BC13" s="34"/>
      <c r="BD13" s="32" t="str">
        <f t="shared" si="19"/>
        <v/>
      </c>
      <c r="BE13" s="35"/>
      <c r="BF13" s="36" t="str">
        <f t="shared" si="20"/>
        <v/>
      </c>
      <c r="BG13" s="36">
        <f t="shared" si="21"/>
        <v>4</v>
      </c>
      <c r="BH13" s="36">
        <f t="shared" si="22"/>
        <v>2723.54</v>
      </c>
      <c r="BI13" s="55"/>
      <c r="BJ13" s="34"/>
      <c r="BK13" s="148"/>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f t="shared" si="29"/>
        <v>12</v>
      </c>
      <c r="BX13" s="36">
        <f t="shared" si="29"/>
        <v>8170.62</v>
      </c>
      <c r="BY13" s="31"/>
      <c r="BZ13" s="38" t="s">
        <v>4418</v>
      </c>
      <c r="CB13" s="120" t="str">
        <f t="shared" ca="1" si="2"/>
        <v/>
      </c>
      <c r="CC13" s="2" t="str">
        <f t="shared" ca="1" si="30"/>
        <v/>
      </c>
    </row>
    <row r="14" spans="1:88" s="2" customFormat="1" ht="25" customHeight="1" x14ac:dyDescent="0.2">
      <c r="A14" s="52">
        <f t="shared" si="31"/>
        <v>13</v>
      </c>
      <c r="B14" s="157" t="str">
        <f t="shared" ca="1" si="3"/>
        <v>17-101--6.4---</v>
      </c>
      <c r="C14" s="157" t="str">
        <f t="shared" ca="1" si="4"/>
        <v>6.4--116---453</v>
      </c>
      <c r="D14" s="29" t="s">
        <v>1922</v>
      </c>
      <c r="E14" s="155">
        <f ca="1">IFERROR(INDIRECT(ADDRESS(MATCH(D14,CatModules!C:C,0),2,1,1,"CatModules")),"")</f>
        <v>17</v>
      </c>
      <c r="F14" s="96" t="s">
        <v>1923</v>
      </c>
      <c r="G14" s="156">
        <f ca="1">IFERROR(INDIRECT(ADDRESS(MATCH(CONCATENATE(E14,"-",F14),CatInt!K:K,0),3,1,1,"CatInt")),"")</f>
        <v>101</v>
      </c>
      <c r="H14" s="45" t="e">
        <f>IF(F14="","",VLOOKUP(F14,#REF!,2,FALSE))</f>
        <v>#REF!</v>
      </c>
      <c r="I14" s="29" t="s">
        <v>2063</v>
      </c>
      <c r="J14" s="155" t="str">
        <f t="shared" si="0"/>
        <v>6</v>
      </c>
      <c r="K14" s="155" t="str">
        <f t="shared" si="1"/>
        <v>6.4</v>
      </c>
      <c r="L14" s="153"/>
      <c r="M14" s="126" t="s">
        <v>4368</v>
      </c>
      <c r="N14" s="151">
        <f ca="1">VLOOKUP(M14,CatProd!B:G,6,FALSE)</f>
        <v>116</v>
      </c>
      <c r="O14" s="127" t="s">
        <v>4252</v>
      </c>
      <c r="P14" s="175">
        <f ca="1">VLOOKUP(CONCATENATE(N14,"-",O14),CatProdSpec!H:I,2,FALSE)</f>
        <v>453</v>
      </c>
      <c r="Q14" s="30"/>
      <c r="R14" s="149" t="str">
        <f>IFERROR(VLOOKUP(Q14,Setup!D$16:E$25,2,FALSE),"")</f>
        <v/>
      </c>
      <c r="S14" s="51" t="str">
        <f ca="1">IFERROR(IF(OR(I14="",VLOOKUP(I14,CatCostInp!$E$2:$K$88,7,FALSE)=0),"",VLOOKUP(I14,CatCostInp!$E$2:$K$88,7,FALSE)),"")</f>
        <v>Cost of a pack</v>
      </c>
      <c r="T14" s="4" t="e">
        <f>VLOOKUP(U14,#REF!,2,FALSE)</f>
        <v>#REF!</v>
      </c>
      <c r="U14" s="30" t="s">
        <v>50</v>
      </c>
      <c r="V14" s="1" t="str">
        <f>IF(U14=Setup!$C$10,"Grant",IF('Health Products &amp; Equipment'!U14=Setup!$C$11,"Local",IF('Health Products &amp; Equipment'!U14=Setup!$C$12,"Other","")))</f>
        <v>Grant</v>
      </c>
      <c r="W14" s="33"/>
      <c r="X14" s="148">
        <v>680.88499999999999</v>
      </c>
      <c r="Y14" s="33">
        <v>4</v>
      </c>
      <c r="Z14" s="36">
        <f t="shared" si="5"/>
        <v>2723.54</v>
      </c>
      <c r="AA14" s="35"/>
      <c r="AB14" s="32" t="str">
        <f t="shared" si="6"/>
        <v/>
      </c>
      <c r="AC14" s="35"/>
      <c r="AD14" s="32" t="str">
        <f t="shared" si="7"/>
        <v/>
      </c>
      <c r="AE14" s="35"/>
      <c r="AF14" s="36" t="str">
        <f t="shared" si="8"/>
        <v/>
      </c>
      <c r="AG14" s="36">
        <f t="shared" si="9"/>
        <v>4</v>
      </c>
      <c r="AH14" s="36">
        <f t="shared" si="10"/>
        <v>2723.54</v>
      </c>
      <c r="AI14" s="55"/>
      <c r="AJ14" s="37"/>
      <c r="AK14" s="148">
        <v>680.88499999999999</v>
      </c>
      <c r="AL14" s="33">
        <v>4</v>
      </c>
      <c r="AM14" s="32">
        <f t="shared" si="11"/>
        <v>2723.54</v>
      </c>
      <c r="AN14" s="35"/>
      <c r="AO14" s="32" t="str">
        <f t="shared" si="12"/>
        <v/>
      </c>
      <c r="AP14" s="35"/>
      <c r="AQ14" s="32" t="str">
        <f t="shared" si="13"/>
        <v/>
      </c>
      <c r="AR14" s="35"/>
      <c r="AS14" s="36" t="str">
        <f t="shared" si="14"/>
        <v/>
      </c>
      <c r="AT14" s="36">
        <f t="shared" si="15"/>
        <v>4</v>
      </c>
      <c r="AU14" s="36">
        <f t="shared" si="16"/>
        <v>2723.54</v>
      </c>
      <c r="AV14" s="55"/>
      <c r="AW14" s="34"/>
      <c r="AX14" s="148">
        <v>680.88499999999999</v>
      </c>
      <c r="AY14" s="33">
        <v>4</v>
      </c>
      <c r="AZ14" s="32">
        <f t="shared" si="17"/>
        <v>2723.54</v>
      </c>
      <c r="BA14" s="34"/>
      <c r="BB14" s="32" t="str">
        <f t="shared" si="18"/>
        <v/>
      </c>
      <c r="BC14" s="34"/>
      <c r="BD14" s="32" t="str">
        <f t="shared" si="19"/>
        <v/>
      </c>
      <c r="BE14" s="35"/>
      <c r="BF14" s="36" t="str">
        <f t="shared" si="20"/>
        <v/>
      </c>
      <c r="BG14" s="36">
        <f t="shared" si="21"/>
        <v>4</v>
      </c>
      <c r="BH14" s="36">
        <f t="shared" si="22"/>
        <v>2723.54</v>
      </c>
      <c r="BI14" s="55"/>
      <c r="BJ14" s="34"/>
      <c r="BK14" s="148"/>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f t="shared" si="29"/>
        <v>12</v>
      </c>
      <c r="BX14" s="36">
        <f t="shared" si="29"/>
        <v>8170.62</v>
      </c>
      <c r="BY14" s="31"/>
      <c r="BZ14" s="38" t="s">
        <v>4419</v>
      </c>
      <c r="CB14" s="120" t="str">
        <f t="shared" ca="1" si="2"/>
        <v/>
      </c>
      <c r="CC14" s="2" t="str">
        <f t="shared" ca="1" si="30"/>
        <v/>
      </c>
    </row>
    <row r="15" spans="1:88" s="2" customFormat="1" ht="25" customHeight="1" x14ac:dyDescent="0.2">
      <c r="A15" s="52">
        <f t="shared" si="31"/>
        <v>14</v>
      </c>
      <c r="B15" s="157" t="str">
        <f t="shared" ca="1" si="3"/>
        <v>17-101--6.4---</v>
      </c>
      <c r="C15" s="157" t="str">
        <f t="shared" ca="1" si="4"/>
        <v>6.4--116---453</v>
      </c>
      <c r="D15" s="29" t="s">
        <v>1922</v>
      </c>
      <c r="E15" s="155">
        <f ca="1">IFERROR(INDIRECT(ADDRESS(MATCH(D15,CatModules!C:C,0),2,1,1,"CatModules")),"")</f>
        <v>17</v>
      </c>
      <c r="F15" s="96" t="s">
        <v>1923</v>
      </c>
      <c r="G15" s="156">
        <f ca="1">IFERROR(INDIRECT(ADDRESS(MATCH(CONCATENATE(E15,"-",F15),CatInt!K:K,0),3,1,1,"CatInt")),"")</f>
        <v>101</v>
      </c>
      <c r="H15" s="45" t="e">
        <f>IF(F15="","",VLOOKUP(F15,#REF!,2,FALSE))</f>
        <v>#REF!</v>
      </c>
      <c r="I15" s="29" t="s">
        <v>2063</v>
      </c>
      <c r="J15" s="155" t="str">
        <f t="shared" si="0"/>
        <v>6</v>
      </c>
      <c r="K15" s="155" t="str">
        <f t="shared" si="1"/>
        <v>6.4</v>
      </c>
      <c r="L15" s="153"/>
      <c r="M15" s="126" t="s">
        <v>4368</v>
      </c>
      <c r="N15" s="151">
        <f ca="1">VLOOKUP(M15,CatProd!B:G,6,FALSE)</f>
        <v>116</v>
      </c>
      <c r="O15" s="127" t="s">
        <v>4252</v>
      </c>
      <c r="P15" s="175">
        <f ca="1">VLOOKUP(CONCATENATE(N15,"-",O15),CatProdSpec!H:I,2,FALSE)</f>
        <v>453</v>
      </c>
      <c r="Q15" s="30"/>
      <c r="R15" s="149" t="str">
        <f>IFERROR(VLOOKUP(Q15,Setup!D$16:E$25,2,FALSE),"")</f>
        <v/>
      </c>
      <c r="S15" s="51" t="str">
        <f ca="1">IFERROR(IF(OR(I15="",VLOOKUP(I15,CatCostInp!$E$2:$K$88,7,FALSE)=0),"",VLOOKUP(I15,CatCostInp!$E$2:$K$88,7,FALSE)),"")</f>
        <v>Cost of a pack</v>
      </c>
      <c r="T15" s="4"/>
      <c r="U15" s="30" t="s">
        <v>50</v>
      </c>
      <c r="V15" s="1" t="str">
        <f>IF(U15=Setup!$C$10,"Grant",IF('Health Products &amp; Equipment'!U15=Setup!$C$11,"Local",IF('Health Products &amp; Equipment'!U15=Setup!$C$12,"Other","")))</f>
        <v>Grant</v>
      </c>
      <c r="W15" s="33"/>
      <c r="X15" s="148">
        <v>96.96</v>
      </c>
      <c r="Y15" s="33">
        <v>34</v>
      </c>
      <c r="Z15" s="36">
        <f t="shared" si="5"/>
        <v>3296.64</v>
      </c>
      <c r="AA15" s="35"/>
      <c r="AB15" s="32" t="str">
        <f t="shared" si="6"/>
        <v/>
      </c>
      <c r="AC15" s="35"/>
      <c r="AD15" s="32" t="str">
        <f t="shared" si="7"/>
        <v/>
      </c>
      <c r="AE15" s="35"/>
      <c r="AF15" s="36" t="str">
        <f t="shared" si="8"/>
        <v/>
      </c>
      <c r="AG15" s="36">
        <f t="shared" si="9"/>
        <v>34</v>
      </c>
      <c r="AH15" s="36">
        <f t="shared" si="10"/>
        <v>3296.64</v>
      </c>
      <c r="AI15" s="55"/>
      <c r="AJ15" s="37"/>
      <c r="AK15" s="148">
        <v>96.96</v>
      </c>
      <c r="AL15" s="33">
        <v>34</v>
      </c>
      <c r="AM15" s="32">
        <f t="shared" si="11"/>
        <v>3296.64</v>
      </c>
      <c r="AN15" s="35"/>
      <c r="AO15" s="32" t="str">
        <f t="shared" si="12"/>
        <v/>
      </c>
      <c r="AP15" s="35"/>
      <c r="AQ15" s="32" t="str">
        <f t="shared" si="13"/>
        <v/>
      </c>
      <c r="AR15" s="35"/>
      <c r="AS15" s="36" t="str">
        <f t="shared" si="14"/>
        <v/>
      </c>
      <c r="AT15" s="36">
        <f t="shared" si="15"/>
        <v>34</v>
      </c>
      <c r="AU15" s="36">
        <f t="shared" si="16"/>
        <v>3296.64</v>
      </c>
      <c r="AV15" s="55"/>
      <c r="AW15" s="34"/>
      <c r="AX15" s="148">
        <v>96.96</v>
      </c>
      <c r="AY15" s="33">
        <v>34</v>
      </c>
      <c r="AZ15" s="32">
        <f t="shared" si="17"/>
        <v>3296.64</v>
      </c>
      <c r="BA15" s="34"/>
      <c r="BB15" s="32" t="str">
        <f t="shared" si="18"/>
        <v/>
      </c>
      <c r="BC15" s="34"/>
      <c r="BD15" s="32" t="str">
        <f t="shared" si="19"/>
        <v/>
      </c>
      <c r="BE15" s="35"/>
      <c r="BF15" s="36" t="str">
        <f t="shared" si="20"/>
        <v/>
      </c>
      <c r="BG15" s="36">
        <f t="shared" si="21"/>
        <v>34</v>
      </c>
      <c r="BH15" s="36">
        <f t="shared" si="22"/>
        <v>3296.64</v>
      </c>
      <c r="BI15" s="55"/>
      <c r="BJ15" s="34"/>
      <c r="BK15" s="148"/>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f t="shared" si="29"/>
        <v>102</v>
      </c>
      <c r="BX15" s="36">
        <f t="shared" si="29"/>
        <v>9889.92</v>
      </c>
      <c r="BY15" s="31"/>
      <c r="BZ15" s="38" t="s">
        <v>4416</v>
      </c>
      <c r="CB15" s="120" t="str">
        <f t="shared" ca="1" si="2"/>
        <v/>
      </c>
      <c r="CC15" s="2" t="str">
        <f t="shared" ca="1" si="30"/>
        <v/>
      </c>
    </row>
    <row r="16" spans="1:88" s="2" customFormat="1" ht="25" customHeight="1" x14ac:dyDescent="0.2">
      <c r="A16" s="52">
        <f t="shared" si="31"/>
        <v>15</v>
      </c>
      <c r="B16" s="157" t="str">
        <f t="shared" ca="1" si="3"/>
        <v>17-101--6.4---</v>
      </c>
      <c r="C16" s="157" t="str">
        <f t="shared" ca="1" si="4"/>
        <v>6.4--116---453</v>
      </c>
      <c r="D16" s="29" t="s">
        <v>1922</v>
      </c>
      <c r="E16" s="155">
        <f ca="1">IFERROR(INDIRECT(ADDRESS(MATCH(D16,CatModules!C:C,0),2,1,1,"CatModules")),"")</f>
        <v>17</v>
      </c>
      <c r="F16" s="96" t="s">
        <v>1923</v>
      </c>
      <c r="G16" s="156">
        <f ca="1">IFERROR(INDIRECT(ADDRESS(MATCH(CONCATENATE(E16,"-",F16),CatInt!K:K,0),3,1,1,"CatInt")),"")</f>
        <v>101</v>
      </c>
      <c r="H16" s="45" t="e">
        <f>IF(F16="","",VLOOKUP(F16,#REF!,2,FALSE))</f>
        <v>#REF!</v>
      </c>
      <c r="I16" s="29" t="s">
        <v>2063</v>
      </c>
      <c r="J16" s="155" t="str">
        <f t="shared" si="0"/>
        <v>6</v>
      </c>
      <c r="K16" s="155" t="str">
        <f t="shared" si="1"/>
        <v>6.4</v>
      </c>
      <c r="L16" s="153"/>
      <c r="M16" s="126" t="s">
        <v>4368</v>
      </c>
      <c r="N16" s="151">
        <f ca="1">VLOOKUP(M16,CatProd!B:G,6,FALSE)</f>
        <v>116</v>
      </c>
      <c r="O16" s="127" t="s">
        <v>4252</v>
      </c>
      <c r="P16" s="175">
        <f ca="1">VLOOKUP(CONCATENATE(N16,"-",O16),CatProdSpec!H:I,2,FALSE)</f>
        <v>453</v>
      </c>
      <c r="Q16" s="30"/>
      <c r="R16" s="149" t="str">
        <f>IFERROR(VLOOKUP(Q16,Setup!D$16:E$25,2,FALSE),"")</f>
        <v/>
      </c>
      <c r="S16" s="51" t="str">
        <f ca="1">IFERROR(IF(OR(I16="",VLOOKUP(I16,CatCostInp!$E$2:$K$88,7,FALSE)=0),"",VLOOKUP(I16,CatCostInp!$E$2:$K$88,7,FALSE)),"")</f>
        <v>Cost of a pack</v>
      </c>
      <c r="T16" s="4" t="e">
        <f>VLOOKUP(U16,#REF!,2,FALSE)</f>
        <v>#REF!</v>
      </c>
      <c r="U16" s="30" t="s">
        <v>50</v>
      </c>
      <c r="V16" s="1" t="str">
        <f>IF(U16=Setup!$C$10,"Grant",IF('Health Products &amp; Equipment'!U16=Setup!$C$11,"Local",IF('Health Products &amp; Equipment'!U16=Setup!$C$12,"Other","")))</f>
        <v>Grant</v>
      </c>
      <c r="W16" s="33"/>
      <c r="X16" s="148">
        <v>26.16</v>
      </c>
      <c r="Y16" s="33">
        <v>2</v>
      </c>
      <c r="Z16" s="36">
        <f t="shared" si="5"/>
        <v>52.32</v>
      </c>
      <c r="AA16" s="35"/>
      <c r="AB16" s="32" t="str">
        <f t="shared" si="6"/>
        <v/>
      </c>
      <c r="AC16" s="35"/>
      <c r="AD16" s="32" t="str">
        <f t="shared" si="7"/>
        <v/>
      </c>
      <c r="AE16" s="35"/>
      <c r="AF16" s="36" t="str">
        <f t="shared" si="8"/>
        <v/>
      </c>
      <c r="AG16" s="36">
        <f t="shared" si="9"/>
        <v>2</v>
      </c>
      <c r="AH16" s="36">
        <f t="shared" si="10"/>
        <v>52.32</v>
      </c>
      <c r="AI16" s="55"/>
      <c r="AJ16" s="37"/>
      <c r="AK16" s="148">
        <v>26.16</v>
      </c>
      <c r="AL16" s="33">
        <v>2</v>
      </c>
      <c r="AM16" s="32">
        <f t="shared" si="11"/>
        <v>52.32</v>
      </c>
      <c r="AN16" s="35"/>
      <c r="AO16" s="32" t="str">
        <f t="shared" si="12"/>
        <v/>
      </c>
      <c r="AP16" s="35"/>
      <c r="AQ16" s="32" t="str">
        <f t="shared" si="13"/>
        <v/>
      </c>
      <c r="AR16" s="35"/>
      <c r="AS16" s="36" t="str">
        <f t="shared" si="14"/>
        <v/>
      </c>
      <c r="AT16" s="36">
        <f t="shared" si="15"/>
        <v>2</v>
      </c>
      <c r="AU16" s="36">
        <f t="shared" si="16"/>
        <v>52.32</v>
      </c>
      <c r="AV16" s="55"/>
      <c r="AW16" s="34"/>
      <c r="AX16" s="148">
        <v>26.16</v>
      </c>
      <c r="AY16" s="33">
        <v>2</v>
      </c>
      <c r="AZ16" s="32">
        <f t="shared" si="17"/>
        <v>52.32</v>
      </c>
      <c r="BA16" s="34"/>
      <c r="BB16" s="32" t="str">
        <f t="shared" si="18"/>
        <v/>
      </c>
      <c r="BC16" s="34"/>
      <c r="BD16" s="32" t="str">
        <f t="shared" si="19"/>
        <v/>
      </c>
      <c r="BE16" s="35"/>
      <c r="BF16" s="36" t="str">
        <f t="shared" si="20"/>
        <v/>
      </c>
      <c r="BG16" s="36">
        <f t="shared" si="21"/>
        <v>2</v>
      </c>
      <c r="BH16" s="36">
        <f t="shared" si="22"/>
        <v>52.32</v>
      </c>
      <c r="BI16" s="55"/>
      <c r="BJ16" s="34"/>
      <c r="BK16" s="148"/>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f t="shared" si="29"/>
        <v>6</v>
      </c>
      <c r="BX16" s="36">
        <f t="shared" si="29"/>
        <v>156.96</v>
      </c>
      <c r="BY16" s="31"/>
      <c r="BZ16" s="38" t="s">
        <v>4417</v>
      </c>
      <c r="CB16" s="120" t="str">
        <f t="shared" ca="1" si="2"/>
        <v/>
      </c>
      <c r="CC16" s="2" t="str">
        <f t="shared" ca="1" si="30"/>
        <v/>
      </c>
    </row>
    <row r="17" spans="1:81" s="2" customFormat="1" ht="25" customHeight="1" x14ac:dyDescent="0.2">
      <c r="A17" s="52">
        <f t="shared" si="31"/>
        <v>16</v>
      </c>
      <c r="B17" s="157" t="str">
        <f t="shared" ca="1" si="3"/>
        <v>17-101--5.4---</v>
      </c>
      <c r="C17" s="157" t="str">
        <f t="shared" ca="1" si="4"/>
        <v>5.4--101---393</v>
      </c>
      <c r="D17" s="29" t="s">
        <v>1922</v>
      </c>
      <c r="E17" s="155">
        <f ca="1">IFERROR(INDIRECT(ADDRESS(MATCH(D17,CatModules!C:C,0),2,1,1,"CatModules")),"")</f>
        <v>17</v>
      </c>
      <c r="F17" s="96" t="s">
        <v>1923</v>
      </c>
      <c r="G17" s="156">
        <f ca="1">IFERROR(INDIRECT(ADDRESS(MATCH(CONCATENATE(E17,"-",F17),CatInt!K:K,0),3,1,1,"CatInt")),"")</f>
        <v>101</v>
      </c>
      <c r="H17" s="45" t="e">
        <f>IF(F17="","",VLOOKUP(F17,#REF!,2,FALSE))</f>
        <v>#REF!</v>
      </c>
      <c r="I17" s="29" t="s">
        <v>2044</v>
      </c>
      <c r="J17" s="155" t="str">
        <f t="shared" si="0"/>
        <v>5</v>
      </c>
      <c r="K17" s="155" t="str">
        <f t="shared" si="1"/>
        <v>5.4</v>
      </c>
      <c r="L17" s="153"/>
      <c r="M17" s="126" t="s">
        <v>4309</v>
      </c>
      <c r="N17" s="151">
        <f ca="1">VLOOKUP(M17,CatProd!B:G,6,FALSE)</f>
        <v>101</v>
      </c>
      <c r="O17" s="127" t="s">
        <v>4316</v>
      </c>
      <c r="P17" s="175">
        <f ca="1">VLOOKUP(CONCATENATE(N17,"-",O17),CatProdSpec!H:I,2,FALSE)</f>
        <v>393</v>
      </c>
      <c r="Q17" s="30"/>
      <c r="R17" s="149" t="str">
        <f>IFERROR(VLOOKUP(Q17,Setup!D$16:E$25,2,FALSE),"")</f>
        <v/>
      </c>
      <c r="S17" s="51" t="str">
        <f ca="1">IFERROR(IF(OR(I17="",VLOOKUP(I17,CatCostInp!$E$2:$K$88,7,FALSE)=0),"",VLOOKUP(I17,CatCostInp!$E$2:$K$88,7,FALSE)),"")</f>
        <v>Cost of a pack</v>
      </c>
      <c r="T17" s="4" t="e">
        <f>VLOOKUP(U17,#REF!,2,FALSE)</f>
        <v>#REF!</v>
      </c>
      <c r="U17" s="30" t="s">
        <v>50</v>
      </c>
      <c r="V17" s="1" t="str">
        <f>IF(U17=Setup!$C$10,"Grant",IF('Health Products &amp; Equipment'!U17=Setup!$C$11,"Local",IF('Health Products &amp; Equipment'!U17=Setup!$C$12,"Other","")))</f>
        <v>Grant</v>
      </c>
      <c r="W17" s="33"/>
      <c r="X17" s="148">
        <v>45.12</v>
      </c>
      <c r="Y17" s="33">
        <v>566</v>
      </c>
      <c r="Z17" s="36">
        <f t="shared" si="5"/>
        <v>25537.919999999998</v>
      </c>
      <c r="AA17" s="35"/>
      <c r="AB17" s="32" t="str">
        <f t="shared" si="6"/>
        <v/>
      </c>
      <c r="AC17" s="35"/>
      <c r="AD17" s="32" t="str">
        <f t="shared" si="7"/>
        <v/>
      </c>
      <c r="AE17" s="35"/>
      <c r="AF17" s="36" t="str">
        <f t="shared" si="8"/>
        <v/>
      </c>
      <c r="AG17" s="36">
        <f t="shared" si="9"/>
        <v>566</v>
      </c>
      <c r="AH17" s="36">
        <f t="shared" si="10"/>
        <v>25537.919999999998</v>
      </c>
      <c r="AI17" s="55"/>
      <c r="AJ17" s="37"/>
      <c r="AK17" s="148">
        <v>45.12</v>
      </c>
      <c r="AL17" s="33">
        <v>566</v>
      </c>
      <c r="AM17" s="32">
        <f t="shared" si="11"/>
        <v>25537.919999999998</v>
      </c>
      <c r="AN17" s="35"/>
      <c r="AO17" s="32" t="str">
        <f t="shared" si="12"/>
        <v/>
      </c>
      <c r="AP17" s="35"/>
      <c r="AQ17" s="32" t="str">
        <f t="shared" si="13"/>
        <v/>
      </c>
      <c r="AR17" s="35"/>
      <c r="AS17" s="36" t="str">
        <f t="shared" si="14"/>
        <v/>
      </c>
      <c r="AT17" s="36">
        <f t="shared" si="15"/>
        <v>566</v>
      </c>
      <c r="AU17" s="36">
        <f t="shared" si="16"/>
        <v>25537.919999999998</v>
      </c>
      <c r="AV17" s="55"/>
      <c r="AW17" s="34"/>
      <c r="AX17" s="148">
        <v>45.12</v>
      </c>
      <c r="AY17" s="33">
        <v>566</v>
      </c>
      <c r="AZ17" s="32">
        <f t="shared" si="17"/>
        <v>25537.919999999998</v>
      </c>
      <c r="BA17" s="34"/>
      <c r="BB17" s="32" t="str">
        <f t="shared" si="18"/>
        <v/>
      </c>
      <c r="BC17" s="34"/>
      <c r="BD17" s="32" t="str">
        <f t="shared" si="19"/>
        <v/>
      </c>
      <c r="BE17" s="35"/>
      <c r="BF17" s="36" t="str">
        <f t="shared" si="20"/>
        <v/>
      </c>
      <c r="BG17" s="36">
        <f t="shared" si="21"/>
        <v>566</v>
      </c>
      <c r="BH17" s="36">
        <f t="shared" si="22"/>
        <v>25537.919999999998</v>
      </c>
      <c r="BI17" s="55"/>
      <c r="BJ17" s="34"/>
      <c r="BK17" s="148"/>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f t="shared" si="29"/>
        <v>1698</v>
      </c>
      <c r="BX17" s="36">
        <f t="shared" si="29"/>
        <v>76613.759999999995</v>
      </c>
      <c r="BY17" s="31"/>
      <c r="BZ17" s="38" t="s">
        <v>4422</v>
      </c>
      <c r="CB17" s="120" t="str">
        <f t="shared" ca="1" si="2"/>
        <v/>
      </c>
      <c r="CC17" s="2">
        <f t="shared" ca="1" si="30"/>
        <v>1</v>
      </c>
    </row>
    <row r="18" spans="1:81" s="2" customFormat="1" ht="25" customHeight="1" x14ac:dyDescent="0.2">
      <c r="A18" s="52">
        <f>IFERROR(IF(D18&lt;&gt;"",A17+1,""),"")</f>
        <v>17</v>
      </c>
      <c r="B18" s="157" t="str">
        <f t="shared" ca="1" si="3"/>
        <v>17-101--6.5---</v>
      </c>
      <c r="C18" s="157" t="str">
        <f t="shared" ca="1" si="4"/>
        <v>6.5--117---454</v>
      </c>
      <c r="D18" s="29" t="s">
        <v>1922</v>
      </c>
      <c r="E18" s="155">
        <f ca="1">IFERROR(INDIRECT(ADDRESS(MATCH(D18,CatModules!C:C,0),2,1,1,"CatModules")),"")</f>
        <v>17</v>
      </c>
      <c r="F18" s="96" t="s">
        <v>1923</v>
      </c>
      <c r="G18" s="156">
        <f ca="1">IFERROR(INDIRECT(ADDRESS(MATCH(CONCATENATE(E18,"-",F18),CatInt!K:K,0),3,1,1,"CatInt")),"")</f>
        <v>101</v>
      </c>
      <c r="H18" s="45" t="e">
        <f>IF(F18="","",VLOOKUP(F18,#REF!,2,FALSE))</f>
        <v>#REF!</v>
      </c>
      <c r="I18" s="29" t="s">
        <v>2066</v>
      </c>
      <c r="J18" s="155" t="str">
        <f t="shared" si="0"/>
        <v>6</v>
      </c>
      <c r="K18" s="155" t="str">
        <f t="shared" si="1"/>
        <v>6.5</v>
      </c>
      <c r="L18" s="153"/>
      <c r="M18" s="126" t="s">
        <v>4372</v>
      </c>
      <c r="N18" s="151">
        <f ca="1">VLOOKUP(M18,CatProd!B:G,6,FALSE)</f>
        <v>117</v>
      </c>
      <c r="O18" s="127" t="s">
        <v>4252</v>
      </c>
      <c r="P18" s="175">
        <f ca="1">VLOOKUP(CONCATENATE(N18,"-",O18),CatProdSpec!H:I,2,FALSE)</f>
        <v>454</v>
      </c>
      <c r="Q18" s="30"/>
      <c r="R18" s="149" t="str">
        <f>IFERROR(VLOOKUP(Q18,Setup!D$16:E$25,2,FALSE),"")</f>
        <v/>
      </c>
      <c r="S18" s="51" t="str">
        <f ca="1">IFERROR(IF(OR(I18="",VLOOKUP(I18,CatCostInp!$E$2:$K$88,7,FALSE)=0),"",VLOOKUP(I18,CatCostInp!$E$2:$K$88,7,FALSE)),"")</f>
        <v>N/A</v>
      </c>
      <c r="T18" s="4" t="e">
        <f>VLOOKUP(U18,#REF!,2,FALSE)</f>
        <v>#REF!</v>
      </c>
      <c r="U18" s="30" t="s">
        <v>50</v>
      </c>
      <c r="V18" s="1" t="str">
        <f>IF(U18=Setup!$C$10,"Grant",IF('Health Products &amp; Equipment'!U18=Setup!$C$11,"Local",IF('Health Products &amp; Equipment'!U18=Setup!$C$12,"Other","")))</f>
        <v>Grant</v>
      </c>
      <c r="W18" s="33"/>
      <c r="X18" s="148">
        <v>19700</v>
      </c>
      <c r="Y18" s="33">
        <v>1</v>
      </c>
      <c r="Z18" s="36">
        <f t="shared" si="5"/>
        <v>19700</v>
      </c>
      <c r="AA18" s="35">
        <v>3</v>
      </c>
      <c r="AB18" s="32">
        <f t="shared" si="6"/>
        <v>59100</v>
      </c>
      <c r="AC18" s="35"/>
      <c r="AD18" s="32" t="str">
        <f t="shared" si="7"/>
        <v/>
      </c>
      <c r="AE18" s="35"/>
      <c r="AF18" s="36" t="str">
        <f t="shared" si="8"/>
        <v/>
      </c>
      <c r="AG18" s="36">
        <f t="shared" si="9"/>
        <v>4</v>
      </c>
      <c r="AH18" s="36">
        <f t="shared" si="10"/>
        <v>78800</v>
      </c>
      <c r="AI18" s="55"/>
      <c r="AJ18" s="37"/>
      <c r="AK18" s="148">
        <v>19700</v>
      </c>
      <c r="AL18" s="33">
        <v>1</v>
      </c>
      <c r="AM18" s="32">
        <f t="shared" si="11"/>
        <v>19700</v>
      </c>
      <c r="AN18" s="35">
        <v>3</v>
      </c>
      <c r="AO18" s="32">
        <f t="shared" si="12"/>
        <v>59100</v>
      </c>
      <c r="AP18" s="35"/>
      <c r="AQ18" s="32" t="str">
        <f t="shared" si="13"/>
        <v/>
      </c>
      <c r="AR18" s="35"/>
      <c r="AS18" s="36" t="str">
        <f t="shared" si="14"/>
        <v/>
      </c>
      <c r="AT18" s="36">
        <f t="shared" si="15"/>
        <v>4</v>
      </c>
      <c r="AU18" s="36">
        <f t="shared" si="16"/>
        <v>78800</v>
      </c>
      <c r="AV18" s="55"/>
      <c r="AW18" s="34"/>
      <c r="AX18" s="148">
        <v>19700</v>
      </c>
      <c r="AY18" s="33">
        <v>1</v>
      </c>
      <c r="AZ18" s="32">
        <f t="shared" si="17"/>
        <v>19700</v>
      </c>
      <c r="BA18" s="34">
        <v>3</v>
      </c>
      <c r="BB18" s="32">
        <f t="shared" si="18"/>
        <v>59100</v>
      </c>
      <c r="BC18" s="34">
        <v>0.36</v>
      </c>
      <c r="BD18" s="32">
        <f t="shared" si="19"/>
        <v>7092</v>
      </c>
      <c r="BE18" s="35"/>
      <c r="BF18" s="36" t="str">
        <f t="shared" si="20"/>
        <v/>
      </c>
      <c r="BG18" s="36">
        <f t="shared" si="21"/>
        <v>4.3600000000000003</v>
      </c>
      <c r="BH18" s="36">
        <f t="shared" si="22"/>
        <v>85892</v>
      </c>
      <c r="BI18" s="55"/>
      <c r="BJ18" s="34"/>
      <c r="BK18" s="148"/>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f t="shared" si="29"/>
        <v>12.36</v>
      </c>
      <c r="BX18" s="36">
        <f t="shared" si="29"/>
        <v>243492</v>
      </c>
      <c r="BY18" s="31"/>
      <c r="BZ18" s="38" t="s">
        <v>4425</v>
      </c>
      <c r="CB18" s="120">
        <f t="shared" ca="1" si="2"/>
        <v>1</v>
      </c>
      <c r="CC18" s="2">
        <f t="shared" ca="1" si="30"/>
        <v>1</v>
      </c>
    </row>
    <row r="19" spans="1:81" s="2" customFormat="1" ht="25" customHeight="1" x14ac:dyDescent="0.2">
      <c r="A19" s="52">
        <f>IFERROR(IF(D19&lt;&gt;"",A18+1,""),"")</f>
        <v>18</v>
      </c>
      <c r="B19" s="157" t="str">
        <f t="shared" ca="1" si="3"/>
        <v>17-101--6.4---</v>
      </c>
      <c r="C19" s="157" t="str">
        <f t="shared" ca="1" si="4"/>
        <v>6.4--114---448</v>
      </c>
      <c r="D19" s="29" t="s">
        <v>1922</v>
      </c>
      <c r="E19" s="155">
        <f ca="1">IFERROR(INDIRECT(ADDRESS(MATCH(D19,CatModules!C:C,0),2,1,1,"CatModules")),"")</f>
        <v>17</v>
      </c>
      <c r="F19" s="96" t="s">
        <v>1923</v>
      </c>
      <c r="G19" s="156">
        <f ca="1">IFERROR(INDIRECT(ADDRESS(MATCH(CONCATENATE(E19,"-",F19),CatInt!K:K,0),3,1,1,"CatInt")),"")</f>
        <v>101</v>
      </c>
      <c r="H19" s="45" t="e">
        <f>IF(F19="","",VLOOKUP(F19,#REF!,2,FALSE))</f>
        <v>#REF!</v>
      </c>
      <c r="I19" s="29" t="s">
        <v>2063</v>
      </c>
      <c r="J19" s="155" t="str">
        <f t="shared" si="0"/>
        <v>6</v>
      </c>
      <c r="K19" s="155" t="str">
        <f t="shared" si="1"/>
        <v>6.4</v>
      </c>
      <c r="L19" s="153"/>
      <c r="M19" s="126" t="s">
        <v>4366</v>
      </c>
      <c r="N19" s="151">
        <f ca="1">VLOOKUP(M19,CatProd!B:G,6,FALSE)</f>
        <v>114</v>
      </c>
      <c r="O19" s="127" t="s">
        <v>4252</v>
      </c>
      <c r="P19" s="175">
        <f ca="1">VLOOKUP(CONCATENATE(N19,"-",O19),CatProdSpec!H:I,2,FALSE)</f>
        <v>448</v>
      </c>
      <c r="Q19" s="30"/>
      <c r="R19" s="149" t="str">
        <f>IFERROR(VLOOKUP(Q19,Setup!D$16:E$25,2,FALSE),"")</f>
        <v/>
      </c>
      <c r="S19" s="51" t="str">
        <f ca="1">IFERROR(IF(OR(I19="",VLOOKUP(I19,CatCostInp!$E$2:$K$88,7,FALSE)=0),"",VLOOKUP(I19,CatCostInp!$E$2:$K$88,7,FALSE)),"")</f>
        <v>Cost of a pack</v>
      </c>
      <c r="T19" s="4" t="e">
        <f>VLOOKUP(U19,#REF!,2,FALSE)</f>
        <v>#REF!</v>
      </c>
      <c r="U19" s="30" t="s">
        <v>50</v>
      </c>
      <c r="V19" s="1" t="str">
        <f>IF(U19=Setup!$C$10,"Grant",IF('Health Products &amp; Equipment'!U19=Setup!$C$11,"Local",IF('Health Products &amp; Equipment'!U19=Setup!$C$12,"Other","")))</f>
        <v>Grant</v>
      </c>
      <c r="W19" s="33"/>
      <c r="X19" s="148">
        <v>9450</v>
      </c>
      <c r="Y19" s="33"/>
      <c r="Z19" s="36" t="str">
        <f t="shared" si="5"/>
        <v/>
      </c>
      <c r="AA19" s="35">
        <v>1</v>
      </c>
      <c r="AB19" s="32">
        <f t="shared" si="6"/>
        <v>9450</v>
      </c>
      <c r="AC19" s="35"/>
      <c r="AD19" s="32" t="str">
        <f t="shared" si="7"/>
        <v/>
      </c>
      <c r="AE19" s="35"/>
      <c r="AF19" s="36" t="str">
        <f t="shared" si="8"/>
        <v/>
      </c>
      <c r="AG19" s="36">
        <f t="shared" si="9"/>
        <v>1</v>
      </c>
      <c r="AH19" s="36">
        <f t="shared" si="10"/>
        <v>9450</v>
      </c>
      <c r="AI19" s="55"/>
      <c r="AJ19" s="37"/>
      <c r="AK19" s="148">
        <v>9450</v>
      </c>
      <c r="AL19" s="35"/>
      <c r="AM19" s="32" t="str">
        <f t="shared" si="11"/>
        <v/>
      </c>
      <c r="AN19" s="35">
        <v>1</v>
      </c>
      <c r="AO19" s="32">
        <f t="shared" si="12"/>
        <v>9450</v>
      </c>
      <c r="AP19" s="35"/>
      <c r="AQ19" s="32" t="str">
        <f t="shared" si="13"/>
        <v/>
      </c>
      <c r="AR19" s="35"/>
      <c r="AS19" s="36" t="str">
        <f t="shared" si="14"/>
        <v/>
      </c>
      <c r="AT19" s="36">
        <f t="shared" si="15"/>
        <v>1</v>
      </c>
      <c r="AU19" s="36">
        <f t="shared" si="16"/>
        <v>9450</v>
      </c>
      <c r="AV19" s="55"/>
      <c r="AW19" s="34"/>
      <c r="AX19" s="148">
        <v>9450</v>
      </c>
      <c r="AY19" s="34"/>
      <c r="AZ19" s="32" t="str">
        <f t="shared" si="17"/>
        <v/>
      </c>
      <c r="BA19" s="34">
        <v>1</v>
      </c>
      <c r="BB19" s="32">
        <f t="shared" si="18"/>
        <v>9450</v>
      </c>
      <c r="BC19" s="34"/>
      <c r="BD19" s="32" t="str">
        <f t="shared" si="19"/>
        <v/>
      </c>
      <c r="BE19" s="35"/>
      <c r="BF19" s="36" t="str">
        <f t="shared" si="20"/>
        <v/>
      </c>
      <c r="BG19" s="36">
        <f t="shared" si="21"/>
        <v>1</v>
      </c>
      <c r="BH19" s="36">
        <f t="shared" si="22"/>
        <v>9450</v>
      </c>
      <c r="BI19" s="55"/>
      <c r="BJ19" s="34"/>
      <c r="BK19" s="148"/>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f t="shared" si="29"/>
        <v>3</v>
      </c>
      <c r="BX19" s="36">
        <f t="shared" si="29"/>
        <v>28350</v>
      </c>
      <c r="BY19" s="31"/>
      <c r="BZ19" s="38" t="s">
        <v>4423</v>
      </c>
      <c r="CB19" s="120" t="str">
        <f t="shared" ca="1" si="2"/>
        <v/>
      </c>
      <c r="CC19" s="2">
        <f t="shared" ca="1" si="30"/>
        <v>1</v>
      </c>
    </row>
    <row r="20" spans="1:81" s="2" customFormat="1" ht="25" customHeight="1" x14ac:dyDescent="0.2">
      <c r="A20" s="52">
        <f t="shared" si="31"/>
        <v>19</v>
      </c>
      <c r="B20" s="157" t="str">
        <f t="shared" ca="1" si="3"/>
        <v>17-101--6.5---</v>
      </c>
      <c r="C20" s="157" t="str">
        <f t="shared" ca="1" si="4"/>
        <v>6.5--117---454</v>
      </c>
      <c r="D20" s="29" t="s">
        <v>1922</v>
      </c>
      <c r="E20" s="155">
        <f ca="1">IFERROR(INDIRECT(ADDRESS(MATCH(D20,CatModules!C:C,0),2,1,1,"CatModules")),"")</f>
        <v>17</v>
      </c>
      <c r="F20" s="96" t="s">
        <v>1923</v>
      </c>
      <c r="G20" s="156">
        <f ca="1">IFERROR(INDIRECT(ADDRESS(MATCH(CONCATENATE(E20,"-",F20),CatInt!K:K,0),3,1,1,"CatInt")),"")</f>
        <v>101</v>
      </c>
      <c r="H20" s="45" t="e">
        <f>IF(F20="","",VLOOKUP(F20,#REF!,2,FALSE))</f>
        <v>#REF!</v>
      </c>
      <c r="I20" s="29" t="s">
        <v>2066</v>
      </c>
      <c r="J20" s="155" t="str">
        <f t="shared" si="0"/>
        <v>6</v>
      </c>
      <c r="K20" s="155" t="str">
        <f t="shared" si="1"/>
        <v>6.5</v>
      </c>
      <c r="L20" s="153"/>
      <c r="M20" s="126" t="s">
        <v>4372</v>
      </c>
      <c r="N20" s="151">
        <f ca="1">VLOOKUP(M20,CatProd!B:G,6,FALSE)</f>
        <v>117</v>
      </c>
      <c r="O20" s="127" t="s">
        <v>4252</v>
      </c>
      <c r="P20" s="175">
        <f ca="1">VLOOKUP(CONCATENATE(N20,"-",O20),CatProdSpec!H:I,2,FALSE)</f>
        <v>454</v>
      </c>
      <c r="Q20" s="30"/>
      <c r="R20" s="149" t="str">
        <f>IFERROR(VLOOKUP(Q20,Setup!D$16:E$25,2,FALSE),"")</f>
        <v/>
      </c>
      <c r="S20" s="51" t="str">
        <f ca="1">IFERROR(IF(OR(I20="",VLOOKUP(I20,CatCostInp!$E$2:$K$88,7,FALSE)=0),"",VLOOKUP(I20,CatCostInp!$E$2:$K$88,7,FALSE)),"")</f>
        <v>N/A</v>
      </c>
      <c r="T20" s="4" t="e">
        <f>VLOOKUP(U20,#REF!,2,FALSE)</f>
        <v>#REF!</v>
      </c>
      <c r="U20" s="30" t="s">
        <v>50</v>
      </c>
      <c r="V20" s="1" t="str">
        <f>IF(U20=Setup!$C$10,"Grant",IF('Health Products &amp; Equipment'!U20=Setup!$C$11,"Local",IF('Health Products &amp; Equipment'!U20=Setup!$C$12,"Other","")))</f>
        <v>Grant</v>
      </c>
      <c r="W20" s="33"/>
      <c r="X20" s="148">
        <v>520</v>
      </c>
      <c r="Y20" s="33"/>
      <c r="Z20" s="36" t="str">
        <f t="shared" si="5"/>
        <v/>
      </c>
      <c r="AA20" s="35"/>
      <c r="AB20" s="32" t="str">
        <f t="shared" si="6"/>
        <v/>
      </c>
      <c r="AC20" s="35">
        <v>24</v>
      </c>
      <c r="AD20" s="32">
        <f t="shared" si="7"/>
        <v>12480</v>
      </c>
      <c r="AE20" s="35"/>
      <c r="AF20" s="36" t="str">
        <f t="shared" si="8"/>
        <v/>
      </c>
      <c r="AG20" s="36">
        <f t="shared" si="9"/>
        <v>24</v>
      </c>
      <c r="AH20" s="36">
        <f t="shared" si="10"/>
        <v>12480</v>
      </c>
      <c r="AI20" s="55"/>
      <c r="AJ20" s="37"/>
      <c r="AK20" s="148">
        <v>520</v>
      </c>
      <c r="AL20" s="35"/>
      <c r="AM20" s="32" t="str">
        <f t="shared" si="11"/>
        <v/>
      </c>
      <c r="AN20" s="35"/>
      <c r="AO20" s="32" t="str">
        <f t="shared" si="12"/>
        <v/>
      </c>
      <c r="AP20" s="35">
        <v>24</v>
      </c>
      <c r="AQ20" s="32">
        <f t="shared" si="13"/>
        <v>12480</v>
      </c>
      <c r="AR20" s="35"/>
      <c r="AS20" s="36" t="str">
        <f t="shared" si="14"/>
        <v/>
      </c>
      <c r="AT20" s="36">
        <f t="shared" si="15"/>
        <v>24</v>
      </c>
      <c r="AU20" s="36">
        <f t="shared" si="16"/>
        <v>12480</v>
      </c>
      <c r="AV20" s="55"/>
      <c r="AW20" s="34"/>
      <c r="AX20" s="148">
        <v>520</v>
      </c>
      <c r="AY20" s="34"/>
      <c r="AZ20" s="32" t="str">
        <f t="shared" si="17"/>
        <v/>
      </c>
      <c r="BA20" s="34"/>
      <c r="BB20" s="32" t="str">
        <f t="shared" si="18"/>
        <v/>
      </c>
      <c r="BC20" s="34">
        <v>24</v>
      </c>
      <c r="BD20" s="32">
        <f t="shared" si="19"/>
        <v>12480</v>
      </c>
      <c r="BE20" s="35"/>
      <c r="BF20" s="36" t="str">
        <f t="shared" si="20"/>
        <v/>
      </c>
      <c r="BG20" s="36">
        <f t="shared" si="21"/>
        <v>24</v>
      </c>
      <c r="BH20" s="36">
        <f t="shared" si="22"/>
        <v>12480</v>
      </c>
      <c r="BI20" s="55"/>
      <c r="BJ20" s="34"/>
      <c r="BK20" s="148"/>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f t="shared" si="29"/>
        <v>72</v>
      </c>
      <c r="BX20" s="36">
        <f t="shared" si="29"/>
        <v>37440</v>
      </c>
      <c r="BY20" s="31"/>
      <c r="BZ20" s="38" t="s">
        <v>4424</v>
      </c>
      <c r="CB20" s="120" t="str">
        <f t="shared" ca="1" si="2"/>
        <v/>
      </c>
      <c r="CC20" s="2" t="str">
        <f t="shared" ca="1" si="30"/>
        <v/>
      </c>
    </row>
    <row r="21" spans="1:81" s="2" customFormat="1" ht="25" customHeight="1" x14ac:dyDescent="0.2">
      <c r="A21" s="52">
        <f t="shared" si="31"/>
        <v>20</v>
      </c>
      <c r="B21" s="157" t="str">
        <f t="shared" ca="1" si="3"/>
        <v>17-101--6.5---</v>
      </c>
      <c r="C21" s="157" t="str">
        <f t="shared" ca="1" si="4"/>
        <v>6.5--117---454</v>
      </c>
      <c r="D21" s="29" t="s">
        <v>1922</v>
      </c>
      <c r="E21" s="155">
        <f ca="1">IFERROR(INDIRECT(ADDRESS(MATCH(D21,CatModules!C:C,0),2,1,1,"CatModules")),"")</f>
        <v>17</v>
      </c>
      <c r="F21" s="96" t="s">
        <v>1923</v>
      </c>
      <c r="G21" s="156">
        <f ca="1">IFERROR(INDIRECT(ADDRESS(MATCH(CONCATENATE(E21,"-",F21),CatInt!K:K,0),3,1,1,"CatInt")),"")</f>
        <v>101</v>
      </c>
      <c r="H21" s="45" t="e">
        <f>IF(F21="","",VLOOKUP(F21,#REF!,2,FALSE))</f>
        <v>#REF!</v>
      </c>
      <c r="I21" s="29" t="s">
        <v>2066</v>
      </c>
      <c r="J21" s="155" t="str">
        <f t="shared" si="0"/>
        <v>6</v>
      </c>
      <c r="K21" s="155" t="str">
        <f t="shared" si="1"/>
        <v>6.5</v>
      </c>
      <c r="L21" s="153"/>
      <c r="M21" s="126" t="s">
        <v>4372</v>
      </c>
      <c r="N21" s="151">
        <f ca="1">VLOOKUP(M21,CatProd!B:G,6,FALSE)</f>
        <v>117</v>
      </c>
      <c r="O21" s="127" t="s">
        <v>4252</v>
      </c>
      <c r="P21" s="175">
        <f ca="1">VLOOKUP(CONCATENATE(N21,"-",O21),CatProdSpec!H:I,2,FALSE)</f>
        <v>454</v>
      </c>
      <c r="Q21" s="30"/>
      <c r="R21" s="149" t="str">
        <f>IFERROR(VLOOKUP(Q21,Setup!D$16:E$25,2,FALSE),"")</f>
        <v/>
      </c>
      <c r="S21" s="51" t="str">
        <f ca="1">IFERROR(IF(OR(I21="",VLOOKUP(I21,CatCostInp!$E$2:$K$88,7,FALSE)=0),"",VLOOKUP(I21,CatCostInp!$E$2:$K$88,7,FALSE)),"")</f>
        <v>N/A</v>
      </c>
      <c r="T21" s="4" t="e">
        <f>VLOOKUP(U21,#REF!,2,FALSE)</f>
        <v>#REF!</v>
      </c>
      <c r="U21" s="30" t="s">
        <v>50</v>
      </c>
      <c r="V21" s="1" t="str">
        <f>IF(U21=Setup!$C$10,"Grant",IF('Health Products &amp; Equipment'!U21=Setup!$C$11,"Local",IF('Health Products &amp; Equipment'!U21=Setup!$C$12,"Other","")))</f>
        <v>Grant</v>
      </c>
      <c r="W21" s="33"/>
      <c r="X21" s="148">
        <v>13980</v>
      </c>
      <c r="Y21" s="33"/>
      <c r="Z21" s="36" t="str">
        <f t="shared" si="5"/>
        <v/>
      </c>
      <c r="AA21" s="35">
        <v>1</v>
      </c>
      <c r="AB21" s="32">
        <f t="shared" si="6"/>
        <v>13980</v>
      </c>
      <c r="AC21" s="35"/>
      <c r="AD21" s="32" t="str">
        <f t="shared" si="7"/>
        <v/>
      </c>
      <c r="AE21" s="35"/>
      <c r="AF21" s="36" t="str">
        <f t="shared" si="8"/>
        <v/>
      </c>
      <c r="AG21" s="36">
        <f t="shared" si="9"/>
        <v>1</v>
      </c>
      <c r="AH21" s="36">
        <f t="shared" si="10"/>
        <v>13980</v>
      </c>
      <c r="AI21" s="55"/>
      <c r="AJ21" s="37"/>
      <c r="AK21" s="148"/>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148"/>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148"/>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f t="shared" si="29"/>
        <v>1</v>
      </c>
      <c r="BX21" s="36">
        <f t="shared" si="29"/>
        <v>13980</v>
      </c>
      <c r="BY21" s="31"/>
      <c r="BZ21" s="38" t="s">
        <v>4426</v>
      </c>
      <c r="CB21" s="120" t="str">
        <f t="shared" ca="1" si="2"/>
        <v/>
      </c>
      <c r="CC21" s="2" t="str">
        <f t="shared" ca="1" si="30"/>
        <v/>
      </c>
    </row>
    <row r="22" spans="1:81" s="2" customFormat="1" ht="25" customHeight="1" x14ac:dyDescent="0.2">
      <c r="A22" s="52">
        <f t="shared" si="31"/>
        <v>21</v>
      </c>
      <c r="B22" s="157" t="str">
        <f t="shared" ca="1" si="3"/>
        <v>17-101--6.6---</v>
      </c>
      <c r="C22" s="157" t="str">
        <f t="shared" ca="1" si="4"/>
        <v>6.6--133---470</v>
      </c>
      <c r="D22" s="29" t="s">
        <v>1922</v>
      </c>
      <c r="E22" s="155">
        <f ca="1">IFERROR(INDIRECT(ADDRESS(MATCH(D22,CatModules!C:C,0),2,1,1,"CatModules")),"")</f>
        <v>17</v>
      </c>
      <c r="F22" s="96" t="s">
        <v>1923</v>
      </c>
      <c r="G22" s="156">
        <f ca="1">IFERROR(INDIRECT(ADDRESS(MATCH(CONCATENATE(E22,"-",F22),CatInt!K:K,0),3,1,1,"CatInt")),"")</f>
        <v>101</v>
      </c>
      <c r="H22" s="45" t="e">
        <f>IF(F22="","",VLOOKUP(F22,#REF!,2,FALSE))</f>
        <v>#REF!</v>
      </c>
      <c r="I22" s="29" t="s">
        <v>2069</v>
      </c>
      <c r="J22" s="155" t="str">
        <f t="shared" si="0"/>
        <v>6</v>
      </c>
      <c r="K22" s="155" t="str">
        <f t="shared" si="1"/>
        <v>6.6</v>
      </c>
      <c r="L22" s="153"/>
      <c r="M22" s="126" t="s">
        <v>4388</v>
      </c>
      <c r="N22" s="151">
        <f ca="1">VLOOKUP(M22,CatProd!B:G,6,FALSE)</f>
        <v>133</v>
      </c>
      <c r="O22" s="127" t="s">
        <v>4038</v>
      </c>
      <c r="P22" s="175">
        <f ca="1">VLOOKUP(CONCATENATE(N22,"-",O22),CatProdSpec!H:I,2,FALSE)</f>
        <v>470</v>
      </c>
      <c r="Q22" s="30"/>
      <c r="R22" s="149" t="str">
        <f>IFERROR(VLOOKUP(Q22,Setup!D$16:E$25,2,FALSE),"")</f>
        <v/>
      </c>
      <c r="S22" s="51" t="str">
        <f ca="1">IFERROR(IF(OR(I22="",VLOOKUP(I22,CatCostInp!$E$2:$K$88,7,FALSE)=0),"",VLOOKUP(I22,CatCostInp!$E$2:$K$88,7,FALSE)),"")</f>
        <v>N/A</v>
      </c>
      <c r="T22" s="4" t="e">
        <f>VLOOKUP(U22,#REF!,2,FALSE)</f>
        <v>#REF!</v>
      </c>
      <c r="U22" s="30" t="s">
        <v>50</v>
      </c>
      <c r="V22" s="1" t="str">
        <f>IF(U22=Setup!$C$10,"Grant",IF('Health Products &amp; Equipment'!U22=Setup!$C$11,"Local",IF('Health Products &amp; Equipment'!U22=Setup!$C$12,"Other","")))</f>
        <v>Grant</v>
      </c>
      <c r="W22" s="33"/>
      <c r="X22" s="148">
        <v>37269</v>
      </c>
      <c r="Y22" s="33"/>
      <c r="Z22" s="36" t="str">
        <f t="shared" si="5"/>
        <v/>
      </c>
      <c r="AA22" s="35">
        <v>1</v>
      </c>
      <c r="AB22" s="32">
        <f t="shared" si="6"/>
        <v>37269</v>
      </c>
      <c r="AC22" s="35"/>
      <c r="AD22" s="32" t="str">
        <f t="shared" si="7"/>
        <v/>
      </c>
      <c r="AE22" s="35"/>
      <c r="AF22" s="36" t="str">
        <f t="shared" si="8"/>
        <v/>
      </c>
      <c r="AG22" s="36">
        <f t="shared" si="9"/>
        <v>1</v>
      </c>
      <c r="AH22" s="36">
        <f t="shared" si="10"/>
        <v>37269</v>
      </c>
      <c r="AI22" s="55"/>
      <c r="AJ22" s="37"/>
      <c r="AK22" s="148">
        <v>37269</v>
      </c>
      <c r="AL22" s="35"/>
      <c r="AM22" s="32" t="str">
        <f t="shared" si="11"/>
        <v/>
      </c>
      <c r="AN22" s="35">
        <v>1</v>
      </c>
      <c r="AO22" s="32">
        <f t="shared" si="12"/>
        <v>37269</v>
      </c>
      <c r="AP22" s="35"/>
      <c r="AQ22" s="32" t="str">
        <f t="shared" si="13"/>
        <v/>
      </c>
      <c r="AR22" s="35"/>
      <c r="AS22" s="36" t="str">
        <f t="shared" si="14"/>
        <v/>
      </c>
      <c r="AT22" s="36">
        <f t="shared" si="15"/>
        <v>1</v>
      </c>
      <c r="AU22" s="36">
        <f t="shared" si="16"/>
        <v>37269</v>
      </c>
      <c r="AV22" s="55"/>
      <c r="AW22" s="34"/>
      <c r="AX22" s="148">
        <v>37269</v>
      </c>
      <c r="AY22" s="34">
        <v>1</v>
      </c>
      <c r="AZ22" s="32">
        <f t="shared" si="17"/>
        <v>37269</v>
      </c>
      <c r="BA22" s="34"/>
      <c r="BB22" s="32" t="str">
        <f t="shared" si="18"/>
        <v/>
      </c>
      <c r="BC22" s="34"/>
      <c r="BD22" s="32" t="str">
        <f t="shared" si="19"/>
        <v/>
      </c>
      <c r="BE22" s="35"/>
      <c r="BF22" s="36" t="str">
        <f t="shared" si="20"/>
        <v/>
      </c>
      <c r="BG22" s="36">
        <f t="shared" si="21"/>
        <v>1</v>
      </c>
      <c r="BH22" s="36">
        <f t="shared" si="22"/>
        <v>37269</v>
      </c>
      <c r="BI22" s="55"/>
      <c r="BJ22" s="34"/>
      <c r="BK22" s="148"/>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f t="shared" si="29"/>
        <v>3</v>
      </c>
      <c r="BX22" s="36">
        <f t="shared" si="29"/>
        <v>111807</v>
      </c>
      <c r="BY22" s="31"/>
      <c r="BZ22" s="38" t="s">
        <v>4427</v>
      </c>
      <c r="CB22" s="120" t="str">
        <f t="shared" ca="1" si="2"/>
        <v/>
      </c>
      <c r="CC22" s="2">
        <f t="shared" ca="1" si="30"/>
        <v>1</v>
      </c>
    </row>
    <row r="23" spans="1:81" s="2" customFormat="1" ht="25" customHeight="1" x14ac:dyDescent="0.2">
      <c r="A23" s="52" t="str">
        <f t="shared" si="31"/>
        <v/>
      </c>
      <c r="B23" s="157" t="e">
        <f t="shared" ca="1" si="3"/>
        <v>#VALUE!</v>
      </c>
      <c r="C23" s="157" t="e">
        <f t="shared" ca="1" si="4"/>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48"/>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148"/>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148"/>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148"/>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2"/>
        <v>#VALUE!</v>
      </c>
      <c r="CC23" s="2" t="e">
        <f t="shared" ca="1" si="30"/>
        <v>#VALUE!</v>
      </c>
    </row>
    <row r="24" spans="1:81" s="2" customFormat="1" ht="25" customHeight="1" x14ac:dyDescent="0.2">
      <c r="A24" s="52" t="str">
        <f t="shared" si="31"/>
        <v/>
      </c>
      <c r="B24" s="157" t="e">
        <f t="shared" ca="1" si="3"/>
        <v>#VALUE!</v>
      </c>
      <c r="C24" s="157" t="e">
        <f t="shared" ca="1" si="4"/>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48"/>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148"/>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148"/>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148"/>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2"/>
        <v>#VALUE!</v>
      </c>
      <c r="CC24" s="2" t="e">
        <f t="shared" ca="1" si="30"/>
        <v>#VALUE!</v>
      </c>
    </row>
    <row r="25" spans="1:81" s="2" customFormat="1" ht="25" customHeight="1" x14ac:dyDescent="0.2">
      <c r="A25" s="52" t="str">
        <f t="shared" si="31"/>
        <v/>
      </c>
      <c r="B25" s="157" t="e">
        <f t="shared" ca="1" si="3"/>
        <v>#VALUE!</v>
      </c>
      <c r="C25" s="157" t="e">
        <f t="shared" ca="1" si="4"/>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48"/>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148"/>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148"/>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148"/>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2"/>
        <v>#VALUE!</v>
      </c>
      <c r="CC25" s="2" t="e">
        <f t="shared" ca="1" si="30"/>
        <v>#VALUE!</v>
      </c>
    </row>
    <row r="26" spans="1:81" s="2" customFormat="1" ht="25" customHeight="1" x14ac:dyDescent="0.2">
      <c r="A26" s="52" t="str">
        <f t="shared" si="31"/>
        <v/>
      </c>
      <c r="B26" s="157" t="e">
        <f t="shared" ca="1" si="3"/>
        <v>#VALUE!</v>
      </c>
      <c r="C26" s="157" t="e">
        <f t="shared" ca="1" si="4"/>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48"/>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148"/>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148"/>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148"/>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2"/>
        <v>#VALUE!</v>
      </c>
      <c r="CC26" s="2" t="e">
        <f t="shared" ca="1" si="30"/>
        <v>#VALUE!</v>
      </c>
    </row>
    <row r="27" spans="1:81" s="2" customFormat="1" ht="25" customHeight="1" x14ac:dyDescent="0.2">
      <c r="A27" s="52" t="str">
        <f t="shared" si="31"/>
        <v/>
      </c>
      <c r="B27" s="157" t="e">
        <f t="shared" ca="1" si="3"/>
        <v>#VALUE!</v>
      </c>
      <c r="C27" s="157" t="e">
        <f t="shared" ca="1" si="4"/>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48"/>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148"/>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148"/>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148"/>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2"/>
        <v>#VALUE!</v>
      </c>
      <c r="CC27" s="2" t="e">
        <f t="shared" ca="1" si="30"/>
        <v>#VALUE!</v>
      </c>
    </row>
    <row r="28" spans="1:81" s="2" customFormat="1" ht="25" customHeight="1" x14ac:dyDescent="0.2">
      <c r="A28" s="52" t="str">
        <f t="shared" si="31"/>
        <v/>
      </c>
      <c r="B28" s="157" t="e">
        <f t="shared" ca="1" si="3"/>
        <v>#VALUE!</v>
      </c>
      <c r="C28" s="157" t="e">
        <f t="shared" ca="1" si="4"/>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48"/>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148"/>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148"/>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148"/>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2"/>
        <v>#VALUE!</v>
      </c>
      <c r="CC28" s="2" t="e">
        <f t="shared" ca="1" si="30"/>
        <v>#VALUE!</v>
      </c>
    </row>
    <row r="29" spans="1:81" s="2" customFormat="1" ht="25" customHeight="1" x14ac:dyDescent="0.2">
      <c r="A29" s="52" t="str">
        <f t="shared" si="31"/>
        <v/>
      </c>
      <c r="B29" s="157" t="e">
        <f t="shared" ca="1" si="3"/>
        <v>#VALUE!</v>
      </c>
      <c r="C29" s="157" t="e">
        <f t="shared" ca="1" si="4"/>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48"/>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148"/>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148"/>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148"/>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2"/>
        <v>#VALUE!</v>
      </c>
      <c r="CC29" s="2" t="e">
        <f t="shared" ca="1" si="30"/>
        <v>#VALUE!</v>
      </c>
    </row>
    <row r="30" spans="1:81" s="2" customFormat="1" ht="25" customHeight="1" x14ac:dyDescent="0.2">
      <c r="A30" s="52" t="str">
        <f t="shared" si="31"/>
        <v/>
      </c>
      <c r="B30" s="157" t="e">
        <f t="shared" ca="1" si="3"/>
        <v>#VALUE!</v>
      </c>
      <c r="C30" s="157" t="e">
        <f t="shared" ca="1" si="4"/>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48"/>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148"/>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148"/>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148"/>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2"/>
        <v>#VALUE!</v>
      </c>
      <c r="CC30" s="2" t="e">
        <f t="shared" ca="1" si="30"/>
        <v>#VALUE!</v>
      </c>
    </row>
    <row r="31" spans="1:81" s="2" customFormat="1" ht="25" customHeight="1" x14ac:dyDescent="0.2">
      <c r="A31" s="52" t="str">
        <f t="shared" si="31"/>
        <v/>
      </c>
      <c r="B31" s="157" t="e">
        <f t="shared" ca="1" si="3"/>
        <v>#VALUE!</v>
      </c>
      <c r="C31" s="157" t="e">
        <f t="shared" ca="1" si="4"/>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48"/>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148"/>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148"/>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148"/>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2"/>
        <v>#VALUE!</v>
      </c>
      <c r="CC31" s="2" t="e">
        <f t="shared" ca="1" si="30"/>
        <v>#VALUE!</v>
      </c>
    </row>
    <row r="32" spans="1:81" s="2" customFormat="1" ht="25" customHeight="1" x14ac:dyDescent="0.2">
      <c r="A32" s="52" t="str">
        <f t="shared" si="31"/>
        <v/>
      </c>
      <c r="B32" s="157" t="e">
        <f t="shared" ca="1" si="3"/>
        <v>#VALUE!</v>
      </c>
      <c r="C32" s="157" t="e">
        <f t="shared" ca="1" si="4"/>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48"/>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148"/>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148"/>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148"/>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2"/>
        <v>#VALUE!</v>
      </c>
      <c r="CC32" s="2" t="e">
        <f t="shared" ca="1" si="30"/>
        <v>#VALUE!</v>
      </c>
    </row>
    <row r="33" spans="1:81" s="2" customFormat="1" ht="25" customHeight="1" x14ac:dyDescent="0.2">
      <c r="A33" s="52" t="str">
        <f t="shared" si="31"/>
        <v/>
      </c>
      <c r="B33" s="157" t="e">
        <f t="shared" ca="1" si="3"/>
        <v>#VALUE!</v>
      </c>
      <c r="C33" s="157" t="e">
        <f t="shared" ca="1" si="4"/>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48"/>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148"/>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148"/>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148"/>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2"/>
        <v>#VALUE!</v>
      </c>
      <c r="CC33" s="2" t="e">
        <f t="shared" ca="1" si="30"/>
        <v>#VALUE!</v>
      </c>
    </row>
    <row r="34" spans="1:81" s="2" customFormat="1" ht="25" customHeight="1" x14ac:dyDescent="0.2">
      <c r="A34" s="52" t="str">
        <f t="shared" si="31"/>
        <v/>
      </c>
      <c r="B34" s="157" t="e">
        <f t="shared" ca="1" si="3"/>
        <v>#VALUE!</v>
      </c>
      <c r="C34" s="157" t="e">
        <f t="shared" ca="1" si="4"/>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48"/>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148"/>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148"/>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148"/>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2"/>
        <v>#VALUE!</v>
      </c>
      <c r="CC34" s="2" t="e">
        <f t="shared" ca="1" si="30"/>
        <v>#VALUE!</v>
      </c>
    </row>
    <row r="35" spans="1:81" s="2" customFormat="1" ht="25" customHeight="1" x14ac:dyDescent="0.2">
      <c r="A35" s="52" t="str">
        <f t="shared" si="31"/>
        <v/>
      </c>
      <c r="B35" s="157" t="e">
        <f t="shared" ca="1" si="3"/>
        <v>#VALUE!</v>
      </c>
      <c r="C35" s="157" t="e">
        <f t="shared" ca="1" si="4"/>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48"/>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148"/>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148"/>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148"/>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2"/>
        <v>#VALUE!</v>
      </c>
      <c r="CC35" s="2" t="e">
        <f t="shared" ca="1" si="30"/>
        <v>#VALUE!</v>
      </c>
    </row>
    <row r="36" spans="1:81" s="2" customFormat="1" ht="25" customHeight="1" x14ac:dyDescent="0.2">
      <c r="A36" s="52" t="str">
        <f t="shared" si="31"/>
        <v/>
      </c>
      <c r="B36" s="157" t="e">
        <f t="shared" ca="1" si="3"/>
        <v>#VALUE!</v>
      </c>
      <c r="C36" s="157" t="e">
        <f t="shared" ca="1" si="4"/>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48"/>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148"/>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148"/>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148"/>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2"/>
        <v>#VALUE!</v>
      </c>
      <c r="CC36" s="2" t="e">
        <f t="shared" ca="1" si="30"/>
        <v>#VALUE!</v>
      </c>
    </row>
    <row r="37" spans="1:81" s="2" customFormat="1" ht="25" customHeight="1" x14ac:dyDescent="0.2">
      <c r="A37" s="52" t="str">
        <f t="shared" si="31"/>
        <v/>
      </c>
      <c r="B37" s="157" t="e">
        <f t="shared" ca="1" si="3"/>
        <v>#VALUE!</v>
      </c>
      <c r="C37" s="157" t="e">
        <f t="shared" ca="1" si="4"/>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48"/>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148"/>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148"/>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148"/>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2"/>
        <v>#VALUE!</v>
      </c>
      <c r="CC37" s="2" t="e">
        <f t="shared" ca="1" si="30"/>
        <v>#VALUE!</v>
      </c>
    </row>
    <row r="38" spans="1:81" s="2" customFormat="1" ht="25" customHeight="1" x14ac:dyDescent="0.2">
      <c r="A38" s="52" t="str">
        <f t="shared" si="31"/>
        <v/>
      </c>
      <c r="B38" s="157" t="e">
        <f t="shared" ca="1" si="3"/>
        <v>#VALUE!</v>
      </c>
      <c r="C38" s="157" t="e">
        <f t="shared" ca="1" si="4"/>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48"/>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148"/>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148"/>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148"/>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2"/>
        <v>#VALUE!</v>
      </c>
      <c r="CC38" s="2" t="e">
        <f t="shared" ca="1" si="30"/>
        <v>#VALUE!</v>
      </c>
    </row>
    <row r="39" spans="1:81" s="2" customFormat="1" ht="25" customHeight="1" x14ac:dyDescent="0.2">
      <c r="A39" s="52" t="str">
        <f t="shared" si="31"/>
        <v/>
      </c>
      <c r="B39" s="157" t="e">
        <f t="shared" ca="1" si="3"/>
        <v>#VALUE!</v>
      </c>
      <c r="C39" s="157" t="e">
        <f t="shared" ca="1" si="4"/>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48"/>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148"/>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148"/>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148"/>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2"/>
        <v>#VALUE!</v>
      </c>
      <c r="CC39" s="2" t="e">
        <f t="shared" ca="1" si="30"/>
        <v>#VALUE!</v>
      </c>
    </row>
    <row r="40" spans="1:81" s="2" customFormat="1" ht="25" customHeight="1" x14ac:dyDescent="0.2">
      <c r="A40" s="52" t="str">
        <f t="shared" si="31"/>
        <v/>
      </c>
      <c r="B40" s="157" t="e">
        <f t="shared" ca="1" si="3"/>
        <v>#VALUE!</v>
      </c>
      <c r="C40" s="157" t="e">
        <f t="shared" ca="1" si="4"/>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48"/>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148"/>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148"/>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148"/>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2"/>
        <v>#VALUE!</v>
      </c>
      <c r="CC40" s="2" t="e">
        <f t="shared" ca="1" si="30"/>
        <v>#VALUE!</v>
      </c>
    </row>
    <row r="41" spans="1:81" s="2" customFormat="1" ht="25" customHeight="1" x14ac:dyDescent="0.2">
      <c r="A41" s="52" t="str">
        <f t="shared" si="31"/>
        <v/>
      </c>
      <c r="B41" s="157" t="e">
        <f t="shared" ca="1" si="3"/>
        <v>#VALUE!</v>
      </c>
      <c r="C41" s="157" t="e">
        <f t="shared" ca="1" si="4"/>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48"/>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148"/>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148"/>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148"/>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2"/>
        <v>#VALUE!</v>
      </c>
      <c r="CC41" s="2" t="e">
        <f t="shared" ca="1" si="30"/>
        <v>#VALUE!</v>
      </c>
    </row>
    <row r="42" spans="1:81" s="2" customFormat="1" ht="25" customHeight="1" x14ac:dyDescent="0.2">
      <c r="A42" s="52" t="str">
        <f t="shared" si="31"/>
        <v/>
      </c>
      <c r="B42" s="157" t="e">
        <f t="shared" ca="1" si="3"/>
        <v>#VALUE!</v>
      </c>
      <c r="C42" s="157" t="e">
        <f t="shared" ca="1" si="4"/>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48"/>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148"/>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148"/>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148"/>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2"/>
        <v>#VALUE!</v>
      </c>
      <c r="CC42" s="2" t="e">
        <f t="shared" ca="1" si="30"/>
        <v>#VALUE!</v>
      </c>
    </row>
    <row r="43" spans="1:81" s="2" customFormat="1" ht="25" customHeight="1" x14ac:dyDescent="0.2">
      <c r="A43" s="52" t="str">
        <f t="shared" si="31"/>
        <v/>
      </c>
      <c r="B43" s="157" t="e">
        <f t="shared" ca="1" si="3"/>
        <v>#VALUE!</v>
      </c>
      <c r="C43" s="157" t="e">
        <f t="shared" ca="1" si="4"/>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48"/>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148"/>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148"/>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148"/>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2"/>
        <v>#VALUE!</v>
      </c>
      <c r="CC43" s="2" t="e">
        <f t="shared" ca="1" si="30"/>
        <v>#VALUE!</v>
      </c>
    </row>
    <row r="44" spans="1:81" s="2" customFormat="1" ht="25" customHeight="1" x14ac:dyDescent="0.2">
      <c r="A44" s="52" t="str">
        <f t="shared" si="31"/>
        <v/>
      </c>
      <c r="B44" s="157" t="e">
        <f t="shared" ca="1" si="3"/>
        <v>#VALUE!</v>
      </c>
      <c r="C44" s="157" t="e">
        <f t="shared" ca="1" si="4"/>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48"/>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148"/>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148"/>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148"/>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2"/>
        <v>#VALUE!</v>
      </c>
      <c r="CC44" s="2" t="e">
        <f t="shared" ca="1" si="30"/>
        <v>#VALUE!</v>
      </c>
    </row>
    <row r="45" spans="1:81" s="2" customFormat="1" ht="25" customHeight="1" x14ac:dyDescent="0.2">
      <c r="A45" s="52" t="str">
        <f t="shared" si="31"/>
        <v/>
      </c>
      <c r="B45" s="157" t="e">
        <f t="shared" ca="1" si="3"/>
        <v>#VALUE!</v>
      </c>
      <c r="C45" s="157" t="e">
        <f t="shared" ca="1" si="4"/>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48"/>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148"/>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148"/>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148"/>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2"/>
        <v>#VALUE!</v>
      </c>
      <c r="CC45" s="2" t="e">
        <f t="shared" ca="1" si="30"/>
        <v>#VALUE!</v>
      </c>
    </row>
    <row r="46" spans="1:81" s="2" customFormat="1" ht="25" customHeight="1" x14ac:dyDescent="0.2">
      <c r="A46" s="52" t="str">
        <f t="shared" si="31"/>
        <v/>
      </c>
      <c r="B46" s="157" t="e">
        <f t="shared" ca="1" si="3"/>
        <v>#VALUE!</v>
      </c>
      <c r="C46" s="157" t="e">
        <f t="shared" ca="1" si="4"/>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48"/>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148"/>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148"/>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148"/>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2"/>
        <v>#VALUE!</v>
      </c>
      <c r="CC46" s="2" t="e">
        <f t="shared" ca="1" si="30"/>
        <v>#VALUE!</v>
      </c>
    </row>
    <row r="47" spans="1:81" s="2" customFormat="1" ht="25" customHeight="1" x14ac:dyDescent="0.2">
      <c r="A47" s="52" t="str">
        <f t="shared" si="31"/>
        <v/>
      </c>
      <c r="B47" s="157" t="e">
        <f t="shared" ca="1" si="3"/>
        <v>#VALUE!</v>
      </c>
      <c r="C47" s="157" t="e">
        <f t="shared" ca="1" si="4"/>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48"/>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148"/>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148"/>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148"/>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2"/>
        <v>#VALUE!</v>
      </c>
      <c r="CC47" s="2" t="e">
        <f t="shared" ca="1" si="30"/>
        <v>#VALUE!</v>
      </c>
    </row>
    <row r="48" spans="1:81" s="2" customFormat="1" ht="25" customHeight="1" x14ac:dyDescent="0.2">
      <c r="A48" s="52" t="str">
        <f t="shared" si="31"/>
        <v/>
      </c>
      <c r="B48" s="157" t="e">
        <f t="shared" ca="1" si="3"/>
        <v>#VALUE!</v>
      </c>
      <c r="C48" s="157" t="e">
        <f t="shared" ca="1" si="4"/>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48"/>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148"/>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148"/>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148"/>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2"/>
        <v>#VALUE!</v>
      </c>
      <c r="CC48" s="2" t="e">
        <f t="shared" ca="1" si="30"/>
        <v>#VALUE!</v>
      </c>
    </row>
    <row r="49" spans="1:81" s="2" customFormat="1" ht="25" customHeight="1" x14ac:dyDescent="0.2">
      <c r="A49" s="52" t="str">
        <f t="shared" si="31"/>
        <v/>
      </c>
      <c r="B49" s="157" t="e">
        <f t="shared" ca="1" si="3"/>
        <v>#VALUE!</v>
      </c>
      <c r="C49" s="157" t="e">
        <f t="shared" ca="1" si="4"/>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48"/>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148"/>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148"/>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148"/>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2"/>
        <v>#VALUE!</v>
      </c>
      <c r="CC49" s="2" t="e">
        <f t="shared" ca="1" si="30"/>
        <v>#VALUE!</v>
      </c>
    </row>
    <row r="50" spans="1:81" s="2" customFormat="1" ht="25" customHeight="1" x14ac:dyDescent="0.2">
      <c r="A50" s="52" t="str">
        <f t="shared" si="31"/>
        <v/>
      </c>
      <c r="B50" s="157" t="e">
        <f t="shared" ca="1" si="3"/>
        <v>#VALUE!</v>
      </c>
      <c r="C50" s="157" t="e">
        <f t="shared" ca="1" si="4"/>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48"/>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148"/>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148"/>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148"/>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2"/>
        <v>#VALUE!</v>
      </c>
      <c r="CC50" s="2" t="e">
        <f t="shared" ca="1" si="30"/>
        <v>#VALUE!</v>
      </c>
    </row>
    <row r="51" spans="1:81" s="2" customFormat="1" ht="25" customHeight="1" x14ac:dyDescent="0.2">
      <c r="A51" s="52" t="str">
        <f t="shared" si="31"/>
        <v/>
      </c>
      <c r="B51" s="157" t="e">
        <f t="shared" ca="1" si="3"/>
        <v>#VALUE!</v>
      </c>
      <c r="C51" s="157" t="e">
        <f t="shared" ca="1" si="4"/>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48"/>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148"/>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148"/>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148"/>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2"/>
        <v>#VALUE!</v>
      </c>
      <c r="CC51" s="2" t="e">
        <f t="shared" ca="1" si="30"/>
        <v>#VALUE!</v>
      </c>
    </row>
    <row r="52" spans="1:81" s="2" customFormat="1" ht="25" customHeight="1" x14ac:dyDescent="0.2">
      <c r="A52" s="52" t="str">
        <f t="shared" si="31"/>
        <v/>
      </c>
      <c r="B52" s="157" t="e">
        <f t="shared" ca="1" si="3"/>
        <v>#VALUE!</v>
      </c>
      <c r="C52" s="157" t="e">
        <f t="shared" ca="1" si="4"/>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48"/>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148"/>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148"/>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148"/>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2"/>
        <v>#VALUE!</v>
      </c>
      <c r="CC52" s="2" t="e">
        <f t="shared" ca="1" si="30"/>
        <v>#VALUE!</v>
      </c>
    </row>
    <row r="53" spans="1:81" s="2" customFormat="1" ht="25" customHeight="1" x14ac:dyDescent="0.2">
      <c r="A53" s="52" t="str">
        <f t="shared" si="31"/>
        <v/>
      </c>
      <c r="B53" s="157" t="e">
        <f t="shared" ca="1" si="3"/>
        <v>#VALUE!</v>
      </c>
      <c r="C53" s="157" t="e">
        <f t="shared" ca="1" si="4"/>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48"/>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148"/>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148"/>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148"/>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2"/>
        <v>#VALUE!</v>
      </c>
      <c r="CC53" s="2" t="e">
        <f t="shared" ca="1" si="30"/>
        <v>#VALUE!</v>
      </c>
    </row>
    <row r="54" spans="1:81" s="2" customFormat="1" ht="25" customHeight="1" x14ac:dyDescent="0.2">
      <c r="A54" s="52" t="str">
        <f t="shared" si="31"/>
        <v/>
      </c>
      <c r="B54" s="157" t="e">
        <f t="shared" ca="1" si="3"/>
        <v>#VALUE!</v>
      </c>
      <c r="C54" s="157" t="e">
        <f t="shared" ca="1" si="4"/>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48"/>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148"/>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148"/>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148"/>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2"/>
        <v>#VALUE!</v>
      </c>
      <c r="CC54" s="2" t="e">
        <f t="shared" ca="1" si="30"/>
        <v>#VALUE!</v>
      </c>
    </row>
    <row r="55" spans="1:81" s="2" customFormat="1" ht="25" customHeight="1" x14ac:dyDescent="0.2">
      <c r="A55" s="52" t="str">
        <f t="shared" si="31"/>
        <v/>
      </c>
      <c r="B55" s="157" t="e">
        <f t="shared" ca="1" si="3"/>
        <v>#VALUE!</v>
      </c>
      <c r="C55" s="157" t="e">
        <f t="shared" ca="1" si="4"/>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48"/>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148"/>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148"/>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148"/>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2"/>
        <v>#VALUE!</v>
      </c>
      <c r="CC55" s="2" t="e">
        <f t="shared" ca="1" si="30"/>
        <v>#VALUE!</v>
      </c>
    </row>
    <row r="56" spans="1:81" s="2" customFormat="1" ht="25" customHeight="1" x14ac:dyDescent="0.2">
      <c r="A56" s="52" t="str">
        <f t="shared" si="31"/>
        <v/>
      </c>
      <c r="B56" s="157" t="e">
        <f t="shared" ca="1" si="3"/>
        <v>#VALUE!</v>
      </c>
      <c r="C56" s="157" t="e">
        <f t="shared" ca="1" si="4"/>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48"/>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148"/>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148"/>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148"/>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2"/>
        <v>#VALUE!</v>
      </c>
      <c r="CC56" s="2" t="e">
        <f t="shared" ca="1" si="30"/>
        <v>#VALUE!</v>
      </c>
    </row>
    <row r="57" spans="1:81" s="2" customFormat="1" ht="25" customHeight="1" x14ac:dyDescent="0.2">
      <c r="A57" s="52" t="str">
        <f t="shared" si="31"/>
        <v/>
      </c>
      <c r="B57" s="157" t="e">
        <f t="shared" ca="1" si="3"/>
        <v>#VALUE!</v>
      </c>
      <c r="C57" s="157" t="e">
        <f t="shared" ca="1" si="4"/>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48"/>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148"/>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148"/>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148"/>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2"/>
        <v>#VALUE!</v>
      </c>
      <c r="CC57" s="2" t="e">
        <f t="shared" ca="1" si="30"/>
        <v>#VALUE!</v>
      </c>
    </row>
    <row r="58" spans="1:81" s="2" customFormat="1" ht="25" customHeight="1" x14ac:dyDescent="0.2">
      <c r="A58" s="52" t="str">
        <f t="shared" si="31"/>
        <v/>
      </c>
      <c r="B58" s="157" t="e">
        <f t="shared" ca="1" si="3"/>
        <v>#VALUE!</v>
      </c>
      <c r="C58" s="157" t="e">
        <f t="shared" ca="1" si="4"/>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48"/>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148"/>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148"/>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148"/>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2"/>
        <v>#VALUE!</v>
      </c>
      <c r="CC58" s="2" t="e">
        <f t="shared" ca="1" si="30"/>
        <v>#VALUE!</v>
      </c>
    </row>
    <row r="59" spans="1:81" s="2" customFormat="1" ht="25" customHeight="1" x14ac:dyDescent="0.2">
      <c r="A59" s="52" t="str">
        <f t="shared" si="31"/>
        <v/>
      </c>
      <c r="B59" s="157" t="e">
        <f t="shared" ca="1" si="3"/>
        <v>#VALUE!</v>
      </c>
      <c r="C59" s="157" t="e">
        <f t="shared" ca="1" si="4"/>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48"/>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148"/>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148"/>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148"/>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2"/>
        <v>#VALUE!</v>
      </c>
      <c r="CC59" s="2" t="e">
        <f t="shared" ca="1" si="30"/>
        <v>#VALUE!</v>
      </c>
    </row>
    <row r="60" spans="1:81" s="2" customFormat="1" ht="25" customHeight="1" x14ac:dyDescent="0.2">
      <c r="A60" s="52" t="str">
        <f t="shared" si="31"/>
        <v/>
      </c>
      <c r="B60" s="157" t="e">
        <f t="shared" ca="1" si="3"/>
        <v>#VALUE!</v>
      </c>
      <c r="C60" s="157" t="e">
        <f t="shared" ca="1" si="4"/>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48"/>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148"/>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148"/>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148"/>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2"/>
        <v>#VALUE!</v>
      </c>
      <c r="CC60" s="2" t="e">
        <f t="shared" ca="1" si="30"/>
        <v>#VALUE!</v>
      </c>
    </row>
    <row r="61" spans="1:81" s="2" customFormat="1" ht="25" customHeight="1" x14ac:dyDescent="0.2">
      <c r="A61" s="52" t="str">
        <f t="shared" si="31"/>
        <v/>
      </c>
      <c r="B61" s="157" t="e">
        <f t="shared" ca="1" si="3"/>
        <v>#VALUE!</v>
      </c>
      <c r="C61" s="157" t="e">
        <f t="shared" ca="1" si="4"/>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48"/>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148"/>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148"/>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148"/>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2"/>
        <v>#VALUE!</v>
      </c>
      <c r="CC61" s="2" t="e">
        <f t="shared" ca="1" si="30"/>
        <v>#VALUE!</v>
      </c>
    </row>
    <row r="62" spans="1:81" s="2" customFormat="1" ht="25" customHeight="1" x14ac:dyDescent="0.2">
      <c r="A62" s="52" t="str">
        <f t="shared" si="31"/>
        <v/>
      </c>
      <c r="B62" s="157" t="e">
        <f t="shared" ca="1" si="3"/>
        <v>#VALUE!</v>
      </c>
      <c r="C62" s="157" t="e">
        <f t="shared" ca="1" si="4"/>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48"/>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148"/>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148"/>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148"/>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2"/>
        <v>#VALUE!</v>
      </c>
      <c r="CC62" s="2" t="e">
        <f t="shared" ca="1" si="30"/>
        <v>#VALUE!</v>
      </c>
    </row>
    <row r="63" spans="1:81" s="2" customFormat="1" ht="25" customHeight="1" x14ac:dyDescent="0.2">
      <c r="A63" s="52" t="str">
        <f t="shared" si="31"/>
        <v/>
      </c>
      <c r="B63" s="157" t="e">
        <f t="shared" ca="1" si="3"/>
        <v>#VALUE!</v>
      </c>
      <c r="C63" s="157" t="e">
        <f t="shared" ca="1" si="4"/>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48"/>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148"/>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148"/>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148"/>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2"/>
        <v>#VALUE!</v>
      </c>
      <c r="CC63" s="2" t="e">
        <f t="shared" ca="1" si="30"/>
        <v>#VALUE!</v>
      </c>
    </row>
    <row r="64" spans="1:81" s="2" customFormat="1" ht="25" customHeight="1" x14ac:dyDescent="0.2">
      <c r="A64" s="52" t="str">
        <f t="shared" si="31"/>
        <v/>
      </c>
      <c r="B64" s="157" t="e">
        <f t="shared" ca="1" si="3"/>
        <v>#VALUE!</v>
      </c>
      <c r="C64" s="157" t="e">
        <f t="shared" ca="1" si="4"/>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48"/>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148"/>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148"/>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148"/>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2"/>
        <v>#VALUE!</v>
      </c>
      <c r="CC64" s="2" t="e">
        <f t="shared" ca="1" si="30"/>
        <v>#VALUE!</v>
      </c>
    </row>
    <row r="65" spans="1:81" s="2" customFormat="1" ht="25" customHeight="1" x14ac:dyDescent="0.2">
      <c r="A65" s="52" t="str">
        <f t="shared" si="31"/>
        <v/>
      </c>
      <c r="B65" s="157" t="e">
        <f t="shared" ca="1" si="3"/>
        <v>#VALUE!</v>
      </c>
      <c r="C65" s="157" t="e">
        <f t="shared" ca="1" si="4"/>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48"/>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148"/>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148"/>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148"/>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2"/>
        <v>#VALUE!</v>
      </c>
      <c r="CC65" s="2" t="e">
        <f t="shared" ca="1" si="30"/>
        <v>#VALUE!</v>
      </c>
    </row>
    <row r="66" spans="1:81" s="2" customFormat="1" ht="25" customHeight="1" x14ac:dyDescent="0.2">
      <c r="A66" s="52" t="str">
        <f t="shared" si="31"/>
        <v/>
      </c>
      <c r="B66" s="157" t="e">
        <f t="shared" ca="1" si="3"/>
        <v>#VALUE!</v>
      </c>
      <c r="C66" s="157" t="e">
        <f t="shared" ca="1" si="4"/>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48"/>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148"/>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148"/>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148"/>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2">IF(OR(B66="--",IFERROR(MATCH(B66,OFFSET(B$1,0,0,ROW()-1,1),0),1)&lt;&gt;1),"",1)</f>
        <v>#VALUE!</v>
      </c>
      <c r="CC66" s="2" t="e">
        <f t="shared" ca="1" si="30"/>
        <v>#VALUE!</v>
      </c>
    </row>
    <row r="67" spans="1:81" s="10" customFormat="1" ht="25" customHeight="1" x14ac:dyDescent="0.2">
      <c r="A67" s="52" t="str">
        <f t="shared" si="31"/>
        <v/>
      </c>
      <c r="B67" s="157" t="e">
        <f t="shared" ref="B67:B130" ca="1" si="33">CONCATENATE(E67,"-",G67,"--",K67,"---",R67)</f>
        <v>#VALUE!</v>
      </c>
      <c r="C67" s="157" t="e">
        <f t="shared" ref="C67:C130" ca="1" si="34">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5">LEFT(I67,FIND(".",I67,1)-1)</f>
        <v>#VALUE!</v>
      </c>
      <c r="K67" s="155" t="e">
        <f t="shared" ref="K67:K130" si="36">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48"/>
      <c r="Y67" s="33"/>
      <c r="Z67" s="36" t="str">
        <f t="shared" ref="Z67:Z130" si="37">IFERROR(IF(AND(NOT(Y67=""),NOT(X67="")),Y67*X67,""),"")</f>
        <v/>
      </c>
      <c r="AA67" s="35"/>
      <c r="AB67" s="32" t="str">
        <f t="shared" ref="AB67:AB130" si="38">IFERROR(IF(AND(NOT(AA67=""),NOT(X67="")),AA67*X67,""),"")</f>
        <v/>
      </c>
      <c r="AC67" s="35"/>
      <c r="AD67" s="32" t="str">
        <f t="shared" ref="AD67:AD130" si="39">IFERROR(IF(AND(NOT(AC67=""),NOT(X67="")),AC67*X67,""),"")</f>
        <v/>
      </c>
      <c r="AE67" s="35"/>
      <c r="AF67" s="36" t="str">
        <f t="shared" ref="AF67:AF130" si="40">IFERROR(IF(AND(NOT(AE67=""),NOT(X67="")),AE67*X67,""),"")</f>
        <v/>
      </c>
      <c r="AG67" s="36" t="str">
        <f t="shared" ref="AG67:AG130" si="41">IFERROR(IF(OR(NOT(Y67=""),NOT(AE67=""),NOT(AA67=""),NOT(AC67="")),Y67+AE67+AA67+AC67,""),"")</f>
        <v/>
      </c>
      <c r="AH67" s="36" t="str">
        <f t="shared" ref="AH67:AH130" si="42">IF(SUM(Z67,AB67,AD67,AF67)&gt;0,SUM(Z67,AB67,AD67,AF67),"")</f>
        <v/>
      </c>
      <c r="AI67" s="55"/>
      <c r="AJ67" s="37"/>
      <c r="AK67" s="148"/>
      <c r="AL67" s="35"/>
      <c r="AM67" s="32" t="str">
        <f t="shared" ref="AM67:AM130" si="43">IFERROR(IF(AND(NOT(AL67=""),NOT(AK67="")),AL67*$AK67,""),"")</f>
        <v/>
      </c>
      <c r="AN67" s="35"/>
      <c r="AO67" s="32" t="str">
        <f t="shared" ref="AO67:AO130" si="44">IFERROR(IF(AND(NOT(AN67=""),NOT(AK67="")),AN67*$AK67,""),"")</f>
        <v/>
      </c>
      <c r="AP67" s="35"/>
      <c r="AQ67" s="32" t="str">
        <f t="shared" ref="AQ67:AQ130" si="45">IFERROR(IF(AND(NOT(AP67=""),NOT(AK67="")),AP67*$AK67,""),"")</f>
        <v/>
      </c>
      <c r="AR67" s="35"/>
      <c r="AS67" s="36" t="str">
        <f t="shared" ref="AS67:AS130" si="46">IFERROR(IF(AND(NOT(AR67=""),NOT(AK67="")),AR67*$AK67,""),"")</f>
        <v/>
      </c>
      <c r="AT67" s="36" t="str">
        <f t="shared" ref="AT67:AT130" si="47">IFERROR(IF(OR(NOT(AL67=""),NOT(AR67=""),NOT(AN67=""),NOT(AP67="")),AL67+AR67+AN67+AP67,""),"")</f>
        <v/>
      </c>
      <c r="AU67" s="36" t="str">
        <f t="shared" ref="AU67:AU130" si="48">IF(SUM(AM67,AS67,AO67,AQ67)&gt;0,SUM(AM67,AS67,AO67,AQ67),"")</f>
        <v/>
      </c>
      <c r="AV67" s="55"/>
      <c r="AW67" s="34"/>
      <c r="AX67" s="148"/>
      <c r="AY67" s="34"/>
      <c r="AZ67" s="32" t="str">
        <f t="shared" ref="AZ67:AZ130" si="49">IFERROR(IF(AND(NOT(AY67=""),NOT(AX67="")),AY67*$AX67,""),"")</f>
        <v/>
      </c>
      <c r="BA67" s="34"/>
      <c r="BB67" s="32" t="str">
        <f t="shared" ref="BB67:BB130" si="50">IFERROR(IF(AND(NOT(BA67=""),NOT(AX67="")),BA67*$AX67,""),"")</f>
        <v/>
      </c>
      <c r="BC67" s="34"/>
      <c r="BD67" s="32" t="str">
        <f t="shared" ref="BD67:BD130" si="51">IFERROR(IF(AND(NOT(BC67=""),NOT(AX67="")),BC67*$AX67,""),"")</f>
        <v/>
      </c>
      <c r="BE67" s="35"/>
      <c r="BF67" s="36" t="str">
        <f t="shared" ref="BF67:BF130" si="52">IFERROR(IF(AND(NOT(BE67=""),NOT(AX67="")),BE67*$AX67,""),"")</f>
        <v/>
      </c>
      <c r="BG67" s="36" t="str">
        <f t="shared" ref="BG67:BG130" si="53">IFERROR(IF(OR(NOT(AY67=""),NOT(BE67=""),NOT(BA67=""),NOT(BC67="")),AY67+BE67+BA67+BC67,""),"")</f>
        <v/>
      </c>
      <c r="BH67" s="36" t="str">
        <f t="shared" ref="BH67:BH130" si="54">IF(SUM(AZ67,BF67,BB67,BD67)&gt;0,SUM(AZ67,BF67,BB67,BD67),"")</f>
        <v/>
      </c>
      <c r="BI67" s="55"/>
      <c r="BJ67" s="34"/>
      <c r="BK67" s="148"/>
      <c r="BL67" s="34"/>
      <c r="BM67" s="32" t="str">
        <f t="shared" ref="BM67:BM130" si="55">IFERROR(IF(AND(NOT(BL67=""),NOT(BK67="")),BL67*$BK67,""),"")</f>
        <v/>
      </c>
      <c r="BN67" s="34"/>
      <c r="BO67" s="32" t="str">
        <f t="shared" ref="BO67:BO130" si="56">IFERROR(IF(AND(NOT(BN67=""),NOT(BK67="")),BN67*$BK67,""),"")</f>
        <v/>
      </c>
      <c r="BP67" s="34"/>
      <c r="BQ67" s="32" t="str">
        <f t="shared" ref="BQ67:BQ130" si="57">IFERROR(IF(AND(NOT(BP67=""),NOT(BK67="")),BP67*$BK67,""),"")</f>
        <v/>
      </c>
      <c r="BR67" s="34"/>
      <c r="BS67" s="36" t="str">
        <f t="shared" ref="BS67:BS130" si="58">IFERROR(IF(AND(NOT(BR67=""),NOT(BK67="")),BR67*$BK67,""),"")</f>
        <v/>
      </c>
      <c r="BT67" s="36" t="str">
        <f t="shared" ref="BT67:BT130" si="59">IFERROR(IF(OR(NOT(BL67=""),NOT(BR67=""),NOT(BN67=""),NOT(BP67="")),BL67+BR67+BN67+BP67,""),"")</f>
        <v/>
      </c>
      <c r="BU67" s="36" t="str">
        <f t="shared" ref="BU67:BU130" si="60">IF(SUM(BM67,BS67,BO67,BQ67)&gt;0,SUM(BM67,BS67,BO67,BQ67),"")</f>
        <v/>
      </c>
      <c r="BV67" s="55"/>
      <c r="BW67" s="36" t="str">
        <f t="shared" ref="BW67:BX130" si="61">IF(SUM(AG67,AT67,BG67,BT67)&gt;0,SUM(AG67,AT67,BG67,BT67),"")</f>
        <v/>
      </c>
      <c r="BX67" s="36" t="str">
        <f t="shared" si="61"/>
        <v/>
      </c>
      <c r="BY67" s="31"/>
      <c r="BZ67" s="38"/>
      <c r="CB67" s="120" t="e">
        <f t="shared" ca="1" si="32"/>
        <v>#VALUE!</v>
      </c>
      <c r="CC67" s="2" t="e">
        <f t="shared" ref="CC67:CC130" ca="1" si="62">IF(OR(C67="--",IFERROR(MATCH(C67,OFFSET(C$1,0,0,ROW()-1,1),0),1)&lt;&gt;1),"",1)</f>
        <v>#VALUE!</v>
      </c>
    </row>
    <row r="68" spans="1:81" s="10" customFormat="1" ht="25" customHeight="1" x14ac:dyDescent="0.2">
      <c r="A68" s="52" t="str">
        <f t="shared" ref="A68:A131" si="63">IFERROR(IF(D68&lt;&gt;"",A67+1,""),"")</f>
        <v/>
      </c>
      <c r="B68" s="157" t="e">
        <f t="shared" ca="1" si="33"/>
        <v>#VALUE!</v>
      </c>
      <c r="C68" s="157" t="e">
        <f t="shared" ca="1" si="34"/>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5"/>
        <v>#VALUE!</v>
      </c>
      <c r="K68" s="155" t="e">
        <f t="shared" si="36"/>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48"/>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148"/>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148"/>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148"/>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20" t="e">
        <f t="shared" ca="1" si="32"/>
        <v>#VALUE!</v>
      </c>
      <c r="CC68" s="2" t="e">
        <f t="shared" ca="1" si="62"/>
        <v>#VALUE!</v>
      </c>
    </row>
    <row r="69" spans="1:81" s="10" customFormat="1" ht="25" customHeight="1" x14ac:dyDescent="0.2">
      <c r="A69" s="52" t="str">
        <f t="shared" si="63"/>
        <v/>
      </c>
      <c r="B69" s="157" t="e">
        <f t="shared" ca="1" si="33"/>
        <v>#VALUE!</v>
      </c>
      <c r="C69" s="157" t="e">
        <f t="shared" ca="1" si="34"/>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5"/>
        <v>#VALUE!</v>
      </c>
      <c r="K69" s="155" t="e">
        <f t="shared" si="36"/>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48"/>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148"/>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148"/>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148"/>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20" t="e">
        <f t="shared" ca="1" si="32"/>
        <v>#VALUE!</v>
      </c>
      <c r="CC69" s="2" t="e">
        <f t="shared" ca="1" si="62"/>
        <v>#VALUE!</v>
      </c>
    </row>
    <row r="70" spans="1:81" s="10" customFormat="1" ht="25" customHeight="1" x14ac:dyDescent="0.2">
      <c r="A70" s="52" t="str">
        <f t="shared" si="63"/>
        <v/>
      </c>
      <c r="B70" s="157" t="e">
        <f t="shared" ca="1" si="33"/>
        <v>#VALUE!</v>
      </c>
      <c r="C70" s="157" t="e">
        <f t="shared" ca="1" si="34"/>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5"/>
        <v>#VALUE!</v>
      </c>
      <c r="K70" s="155" t="e">
        <f t="shared" si="36"/>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48"/>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148"/>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148"/>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148"/>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20" t="e">
        <f t="shared" ca="1" si="32"/>
        <v>#VALUE!</v>
      </c>
      <c r="CC70" s="2" t="e">
        <f t="shared" ca="1" si="62"/>
        <v>#VALUE!</v>
      </c>
    </row>
    <row r="71" spans="1:81" s="10" customFormat="1" ht="25" customHeight="1" x14ac:dyDescent="0.2">
      <c r="A71" s="52" t="str">
        <f t="shared" si="63"/>
        <v/>
      </c>
      <c r="B71" s="157" t="e">
        <f t="shared" ca="1" si="33"/>
        <v>#VALUE!</v>
      </c>
      <c r="C71" s="157" t="e">
        <f t="shared" ca="1" si="34"/>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5"/>
        <v>#VALUE!</v>
      </c>
      <c r="K71" s="155" t="e">
        <f t="shared" si="36"/>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48"/>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148"/>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148"/>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148"/>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20" t="e">
        <f t="shared" ca="1" si="32"/>
        <v>#VALUE!</v>
      </c>
      <c r="CC71" s="2" t="e">
        <f t="shared" ca="1" si="62"/>
        <v>#VALUE!</v>
      </c>
    </row>
    <row r="72" spans="1:81" s="10" customFormat="1" ht="25" customHeight="1" x14ac:dyDescent="0.2">
      <c r="A72" s="52" t="str">
        <f t="shared" si="63"/>
        <v/>
      </c>
      <c r="B72" s="157" t="e">
        <f t="shared" ca="1" si="33"/>
        <v>#VALUE!</v>
      </c>
      <c r="C72" s="157" t="e">
        <f t="shared" ca="1" si="34"/>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5"/>
        <v>#VALUE!</v>
      </c>
      <c r="K72" s="155" t="e">
        <f t="shared" si="36"/>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48"/>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148"/>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148"/>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148"/>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20" t="e">
        <f t="shared" ca="1" si="32"/>
        <v>#VALUE!</v>
      </c>
      <c r="CC72" s="2" t="e">
        <f t="shared" ca="1" si="62"/>
        <v>#VALUE!</v>
      </c>
    </row>
    <row r="73" spans="1:81" s="10" customFormat="1" ht="25" customHeight="1" x14ac:dyDescent="0.2">
      <c r="A73" s="52" t="str">
        <f t="shared" si="63"/>
        <v/>
      </c>
      <c r="B73" s="157" t="e">
        <f t="shared" ca="1" si="33"/>
        <v>#VALUE!</v>
      </c>
      <c r="C73" s="157" t="e">
        <f t="shared" ca="1" si="34"/>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5"/>
        <v>#VALUE!</v>
      </c>
      <c r="K73" s="155" t="e">
        <f t="shared" si="36"/>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48"/>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148"/>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148"/>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148"/>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20" t="e">
        <f t="shared" ca="1" si="32"/>
        <v>#VALUE!</v>
      </c>
      <c r="CC73" s="2" t="e">
        <f t="shared" ca="1" si="62"/>
        <v>#VALUE!</v>
      </c>
    </row>
    <row r="74" spans="1:81" s="10" customFormat="1" ht="25" customHeight="1" x14ac:dyDescent="0.2">
      <c r="A74" s="52" t="str">
        <f t="shared" si="63"/>
        <v/>
      </c>
      <c r="B74" s="157" t="e">
        <f t="shared" ca="1" si="33"/>
        <v>#VALUE!</v>
      </c>
      <c r="C74" s="157" t="e">
        <f t="shared" ca="1" si="34"/>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5"/>
        <v>#VALUE!</v>
      </c>
      <c r="K74" s="155" t="e">
        <f t="shared" si="36"/>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48"/>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148"/>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148"/>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148"/>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20" t="e">
        <f t="shared" ca="1" si="32"/>
        <v>#VALUE!</v>
      </c>
      <c r="CC74" s="2" t="e">
        <f t="shared" ca="1" si="62"/>
        <v>#VALUE!</v>
      </c>
    </row>
    <row r="75" spans="1:81" s="10" customFormat="1" ht="25" customHeight="1" x14ac:dyDescent="0.2">
      <c r="A75" s="52" t="str">
        <f t="shared" si="63"/>
        <v/>
      </c>
      <c r="B75" s="157" t="e">
        <f t="shared" ca="1" si="33"/>
        <v>#VALUE!</v>
      </c>
      <c r="C75" s="157" t="e">
        <f t="shared" ca="1" si="34"/>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5"/>
        <v>#VALUE!</v>
      </c>
      <c r="K75" s="155" t="e">
        <f t="shared" si="36"/>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48"/>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148"/>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148"/>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148"/>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20" t="e">
        <f t="shared" ca="1" si="32"/>
        <v>#VALUE!</v>
      </c>
      <c r="CC75" s="2" t="e">
        <f t="shared" ca="1" si="62"/>
        <v>#VALUE!</v>
      </c>
    </row>
    <row r="76" spans="1:81" s="10" customFormat="1" ht="25" customHeight="1" x14ac:dyDescent="0.2">
      <c r="A76" s="52" t="str">
        <f t="shared" si="63"/>
        <v/>
      </c>
      <c r="B76" s="157" t="e">
        <f t="shared" ca="1" si="33"/>
        <v>#VALUE!</v>
      </c>
      <c r="C76" s="157" t="e">
        <f t="shared" ca="1" si="34"/>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5"/>
        <v>#VALUE!</v>
      </c>
      <c r="K76" s="155" t="e">
        <f t="shared" si="36"/>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48"/>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148"/>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148"/>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148"/>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20" t="e">
        <f t="shared" ca="1" si="32"/>
        <v>#VALUE!</v>
      </c>
      <c r="CC76" s="2" t="e">
        <f t="shared" ca="1" si="62"/>
        <v>#VALUE!</v>
      </c>
    </row>
    <row r="77" spans="1:81" s="10" customFormat="1" ht="25" customHeight="1" x14ac:dyDescent="0.2">
      <c r="A77" s="52" t="str">
        <f t="shared" si="63"/>
        <v/>
      </c>
      <c r="B77" s="157" t="e">
        <f t="shared" ca="1" si="33"/>
        <v>#VALUE!</v>
      </c>
      <c r="C77" s="157" t="e">
        <f t="shared" ca="1" si="34"/>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5"/>
        <v>#VALUE!</v>
      </c>
      <c r="K77" s="155" t="e">
        <f t="shared" si="36"/>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48"/>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148"/>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148"/>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148"/>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20" t="e">
        <f t="shared" ca="1" si="32"/>
        <v>#VALUE!</v>
      </c>
      <c r="CC77" s="2" t="e">
        <f t="shared" ca="1" si="62"/>
        <v>#VALUE!</v>
      </c>
    </row>
    <row r="78" spans="1:81" s="10" customFormat="1" ht="25" customHeight="1" x14ac:dyDescent="0.2">
      <c r="A78" s="52" t="str">
        <f t="shared" si="63"/>
        <v/>
      </c>
      <c r="B78" s="157" t="e">
        <f t="shared" ca="1" si="33"/>
        <v>#VALUE!</v>
      </c>
      <c r="C78" s="157" t="e">
        <f t="shared" ca="1" si="34"/>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5"/>
        <v>#VALUE!</v>
      </c>
      <c r="K78" s="155" t="e">
        <f t="shared" si="36"/>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48"/>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148"/>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148"/>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148"/>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20" t="e">
        <f t="shared" ca="1" si="32"/>
        <v>#VALUE!</v>
      </c>
      <c r="CC78" s="2" t="e">
        <f t="shared" ca="1" si="62"/>
        <v>#VALUE!</v>
      </c>
    </row>
    <row r="79" spans="1:81" s="10" customFormat="1" ht="25" customHeight="1" x14ac:dyDescent="0.2">
      <c r="A79" s="52" t="str">
        <f t="shared" si="63"/>
        <v/>
      </c>
      <c r="B79" s="157" t="e">
        <f t="shared" ca="1" si="33"/>
        <v>#VALUE!</v>
      </c>
      <c r="C79" s="157" t="e">
        <f t="shared" ca="1" si="34"/>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5"/>
        <v>#VALUE!</v>
      </c>
      <c r="K79" s="155" t="e">
        <f t="shared" si="36"/>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48"/>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148"/>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148"/>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148"/>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20" t="e">
        <f t="shared" ca="1" si="32"/>
        <v>#VALUE!</v>
      </c>
      <c r="CC79" s="2" t="e">
        <f t="shared" ca="1" si="62"/>
        <v>#VALUE!</v>
      </c>
    </row>
    <row r="80" spans="1:81" s="10" customFormat="1" ht="25" customHeight="1" x14ac:dyDescent="0.2">
      <c r="A80" s="52" t="str">
        <f t="shared" si="63"/>
        <v/>
      </c>
      <c r="B80" s="157" t="e">
        <f t="shared" ca="1" si="33"/>
        <v>#VALUE!</v>
      </c>
      <c r="C80" s="157" t="e">
        <f t="shared" ca="1" si="34"/>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5"/>
        <v>#VALUE!</v>
      </c>
      <c r="K80" s="155" t="e">
        <f t="shared" si="36"/>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48"/>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148"/>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148"/>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148"/>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20" t="e">
        <f t="shared" ca="1" si="32"/>
        <v>#VALUE!</v>
      </c>
      <c r="CC80" s="2" t="e">
        <f t="shared" ca="1" si="62"/>
        <v>#VALUE!</v>
      </c>
    </row>
    <row r="81" spans="1:81" s="10" customFormat="1" ht="25" customHeight="1" x14ac:dyDescent="0.2">
      <c r="A81" s="52" t="str">
        <f t="shared" si="63"/>
        <v/>
      </c>
      <c r="B81" s="157" t="e">
        <f t="shared" ca="1" si="33"/>
        <v>#VALUE!</v>
      </c>
      <c r="C81" s="157" t="e">
        <f t="shared" ca="1" si="34"/>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5"/>
        <v>#VALUE!</v>
      </c>
      <c r="K81" s="155" t="e">
        <f t="shared" si="36"/>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48"/>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148"/>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148"/>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148"/>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20" t="e">
        <f t="shared" ca="1" si="32"/>
        <v>#VALUE!</v>
      </c>
      <c r="CC81" s="2" t="e">
        <f t="shared" ca="1" si="62"/>
        <v>#VALUE!</v>
      </c>
    </row>
    <row r="82" spans="1:81" s="10" customFormat="1" ht="25" customHeight="1" x14ac:dyDescent="0.2">
      <c r="A82" s="52" t="str">
        <f t="shared" si="63"/>
        <v/>
      </c>
      <c r="B82" s="157" t="e">
        <f t="shared" ca="1" si="33"/>
        <v>#VALUE!</v>
      </c>
      <c r="C82" s="157" t="e">
        <f t="shared" ca="1" si="34"/>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5"/>
        <v>#VALUE!</v>
      </c>
      <c r="K82" s="155" t="e">
        <f t="shared" si="36"/>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48"/>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148"/>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148"/>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148"/>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20" t="e">
        <f t="shared" ca="1" si="32"/>
        <v>#VALUE!</v>
      </c>
      <c r="CC82" s="2" t="e">
        <f t="shared" ca="1" si="62"/>
        <v>#VALUE!</v>
      </c>
    </row>
    <row r="83" spans="1:81" s="10" customFormat="1" ht="25" customHeight="1" x14ac:dyDescent="0.2">
      <c r="A83" s="52" t="str">
        <f t="shared" si="63"/>
        <v/>
      </c>
      <c r="B83" s="157" t="e">
        <f t="shared" ca="1" si="33"/>
        <v>#VALUE!</v>
      </c>
      <c r="C83" s="157" t="e">
        <f t="shared" ca="1" si="34"/>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5"/>
        <v>#VALUE!</v>
      </c>
      <c r="K83" s="155" t="e">
        <f t="shared" si="36"/>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48"/>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148"/>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148"/>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148"/>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20" t="e">
        <f t="shared" ca="1" si="32"/>
        <v>#VALUE!</v>
      </c>
      <c r="CC83" s="2" t="e">
        <f t="shared" ca="1" si="62"/>
        <v>#VALUE!</v>
      </c>
    </row>
    <row r="84" spans="1:81" s="10" customFormat="1" ht="25" customHeight="1" x14ac:dyDescent="0.2">
      <c r="A84" s="52" t="str">
        <f t="shared" si="63"/>
        <v/>
      </c>
      <c r="B84" s="157" t="e">
        <f t="shared" ca="1" si="33"/>
        <v>#VALUE!</v>
      </c>
      <c r="C84" s="157" t="e">
        <f t="shared" ca="1" si="34"/>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5"/>
        <v>#VALUE!</v>
      </c>
      <c r="K84" s="155" t="e">
        <f t="shared" si="36"/>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48"/>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148"/>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148"/>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148"/>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20" t="e">
        <f t="shared" ca="1" si="32"/>
        <v>#VALUE!</v>
      </c>
      <c r="CC84" s="2" t="e">
        <f t="shared" ca="1" si="62"/>
        <v>#VALUE!</v>
      </c>
    </row>
    <row r="85" spans="1:81" s="10" customFormat="1" ht="25" customHeight="1" x14ac:dyDescent="0.2">
      <c r="A85" s="52" t="str">
        <f t="shared" si="63"/>
        <v/>
      </c>
      <c r="B85" s="157" t="e">
        <f t="shared" ca="1" si="33"/>
        <v>#VALUE!</v>
      </c>
      <c r="C85" s="157" t="e">
        <f t="shared" ca="1" si="34"/>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5"/>
        <v>#VALUE!</v>
      </c>
      <c r="K85" s="155" t="e">
        <f t="shared" si="36"/>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48"/>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148"/>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148"/>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148"/>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20" t="e">
        <f t="shared" ca="1" si="32"/>
        <v>#VALUE!</v>
      </c>
      <c r="CC85" s="2" t="e">
        <f t="shared" ca="1" si="62"/>
        <v>#VALUE!</v>
      </c>
    </row>
    <row r="86" spans="1:81" s="10" customFormat="1" ht="25" customHeight="1" x14ac:dyDescent="0.2">
      <c r="A86" s="52" t="str">
        <f t="shared" si="63"/>
        <v/>
      </c>
      <c r="B86" s="157" t="e">
        <f t="shared" ca="1" si="33"/>
        <v>#VALUE!</v>
      </c>
      <c r="C86" s="157" t="e">
        <f t="shared" ca="1" si="34"/>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5"/>
        <v>#VALUE!</v>
      </c>
      <c r="K86" s="155" t="e">
        <f t="shared" si="36"/>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48"/>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148"/>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148"/>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148"/>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20" t="e">
        <f t="shared" ca="1" si="32"/>
        <v>#VALUE!</v>
      </c>
      <c r="CC86" s="2" t="e">
        <f t="shared" ca="1" si="62"/>
        <v>#VALUE!</v>
      </c>
    </row>
    <row r="87" spans="1:81" s="10" customFormat="1" ht="25" customHeight="1" x14ac:dyDescent="0.2">
      <c r="A87" s="52" t="str">
        <f t="shared" si="63"/>
        <v/>
      </c>
      <c r="B87" s="157" t="e">
        <f t="shared" ca="1" si="33"/>
        <v>#VALUE!</v>
      </c>
      <c r="C87" s="157" t="e">
        <f t="shared" ca="1" si="34"/>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5"/>
        <v>#VALUE!</v>
      </c>
      <c r="K87" s="155" t="e">
        <f t="shared" si="36"/>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48"/>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148"/>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148"/>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148"/>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20" t="e">
        <f t="shared" ca="1" si="32"/>
        <v>#VALUE!</v>
      </c>
      <c r="CC87" s="2" t="e">
        <f t="shared" ca="1" si="62"/>
        <v>#VALUE!</v>
      </c>
    </row>
    <row r="88" spans="1:81" s="10" customFormat="1" ht="25" customHeight="1" x14ac:dyDescent="0.2">
      <c r="A88" s="52" t="str">
        <f t="shared" si="63"/>
        <v/>
      </c>
      <c r="B88" s="157" t="e">
        <f t="shared" ca="1" si="33"/>
        <v>#VALUE!</v>
      </c>
      <c r="C88" s="157" t="e">
        <f t="shared" ca="1" si="34"/>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5"/>
        <v>#VALUE!</v>
      </c>
      <c r="K88" s="155" t="e">
        <f t="shared" si="36"/>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48"/>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148"/>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148"/>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148"/>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20" t="e">
        <f t="shared" ca="1" si="32"/>
        <v>#VALUE!</v>
      </c>
      <c r="CC88" s="2" t="e">
        <f t="shared" ca="1" si="62"/>
        <v>#VALUE!</v>
      </c>
    </row>
    <row r="89" spans="1:81" s="10" customFormat="1" ht="25" customHeight="1" x14ac:dyDescent="0.2">
      <c r="A89" s="52" t="str">
        <f t="shared" si="63"/>
        <v/>
      </c>
      <c r="B89" s="157" t="e">
        <f t="shared" ca="1" si="33"/>
        <v>#VALUE!</v>
      </c>
      <c r="C89" s="157" t="e">
        <f t="shared" ca="1" si="34"/>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5"/>
        <v>#VALUE!</v>
      </c>
      <c r="K89" s="155" t="e">
        <f t="shared" si="36"/>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48"/>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148"/>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148"/>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148"/>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20" t="e">
        <f t="shared" ca="1" si="32"/>
        <v>#VALUE!</v>
      </c>
      <c r="CC89" s="2" t="e">
        <f t="shared" ca="1" si="62"/>
        <v>#VALUE!</v>
      </c>
    </row>
    <row r="90" spans="1:81" s="10" customFormat="1" ht="25" customHeight="1" x14ac:dyDescent="0.2">
      <c r="A90" s="52" t="str">
        <f t="shared" si="63"/>
        <v/>
      </c>
      <c r="B90" s="157" t="e">
        <f t="shared" ca="1" si="33"/>
        <v>#VALUE!</v>
      </c>
      <c r="C90" s="157" t="e">
        <f t="shared" ca="1" si="34"/>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5"/>
        <v>#VALUE!</v>
      </c>
      <c r="K90" s="155" t="e">
        <f t="shared" si="36"/>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48"/>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148"/>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148"/>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148"/>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20" t="e">
        <f t="shared" ca="1" si="32"/>
        <v>#VALUE!</v>
      </c>
      <c r="CC90" s="2" t="e">
        <f t="shared" ca="1" si="62"/>
        <v>#VALUE!</v>
      </c>
    </row>
    <row r="91" spans="1:81" s="10" customFormat="1" ht="25" customHeight="1" x14ac:dyDescent="0.2">
      <c r="A91" s="52" t="str">
        <f t="shared" si="63"/>
        <v/>
      </c>
      <c r="B91" s="157" t="e">
        <f t="shared" ca="1" si="33"/>
        <v>#VALUE!</v>
      </c>
      <c r="C91" s="157" t="e">
        <f t="shared" ca="1" si="34"/>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5"/>
        <v>#VALUE!</v>
      </c>
      <c r="K91" s="155" t="e">
        <f t="shared" si="36"/>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48"/>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148"/>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148"/>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148"/>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20" t="e">
        <f t="shared" ca="1" si="32"/>
        <v>#VALUE!</v>
      </c>
      <c r="CC91" s="2" t="e">
        <f t="shared" ca="1" si="62"/>
        <v>#VALUE!</v>
      </c>
    </row>
    <row r="92" spans="1:81" s="10" customFormat="1" ht="25" customHeight="1" x14ac:dyDescent="0.2">
      <c r="A92" s="52" t="str">
        <f t="shared" si="63"/>
        <v/>
      </c>
      <c r="B92" s="157" t="e">
        <f t="shared" ca="1" si="33"/>
        <v>#VALUE!</v>
      </c>
      <c r="C92" s="157" t="e">
        <f t="shared" ca="1" si="34"/>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5"/>
        <v>#VALUE!</v>
      </c>
      <c r="K92" s="155" t="e">
        <f t="shared" si="36"/>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48"/>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148"/>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148"/>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148"/>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20" t="e">
        <f t="shared" ca="1" si="32"/>
        <v>#VALUE!</v>
      </c>
      <c r="CC92" s="2" t="e">
        <f t="shared" ca="1" si="62"/>
        <v>#VALUE!</v>
      </c>
    </row>
    <row r="93" spans="1:81" s="10" customFormat="1" ht="25" customHeight="1" x14ac:dyDescent="0.2">
      <c r="A93" s="52" t="str">
        <f t="shared" si="63"/>
        <v/>
      </c>
      <c r="B93" s="157" t="e">
        <f t="shared" ca="1" si="33"/>
        <v>#VALUE!</v>
      </c>
      <c r="C93" s="157" t="e">
        <f t="shared" ca="1" si="34"/>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5"/>
        <v>#VALUE!</v>
      </c>
      <c r="K93" s="155" t="e">
        <f t="shared" si="36"/>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48"/>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148"/>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148"/>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148"/>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20" t="e">
        <f t="shared" ca="1" si="32"/>
        <v>#VALUE!</v>
      </c>
      <c r="CC93" s="2" t="e">
        <f t="shared" ca="1" si="62"/>
        <v>#VALUE!</v>
      </c>
    </row>
    <row r="94" spans="1:81" s="10" customFormat="1" ht="25" customHeight="1" x14ac:dyDescent="0.2">
      <c r="A94" s="52" t="str">
        <f t="shared" si="63"/>
        <v/>
      </c>
      <c r="B94" s="157" t="e">
        <f t="shared" ca="1" si="33"/>
        <v>#VALUE!</v>
      </c>
      <c r="C94" s="157" t="e">
        <f t="shared" ca="1" si="34"/>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5"/>
        <v>#VALUE!</v>
      </c>
      <c r="K94" s="155" t="e">
        <f t="shared" si="36"/>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48"/>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148"/>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148"/>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148"/>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20" t="e">
        <f t="shared" ca="1" si="32"/>
        <v>#VALUE!</v>
      </c>
      <c r="CC94" s="2" t="e">
        <f t="shared" ca="1" si="62"/>
        <v>#VALUE!</v>
      </c>
    </row>
    <row r="95" spans="1:81" s="10" customFormat="1" ht="25" customHeight="1" x14ac:dyDescent="0.2">
      <c r="A95" s="52" t="str">
        <f t="shared" si="63"/>
        <v/>
      </c>
      <c r="B95" s="157" t="e">
        <f t="shared" ca="1" si="33"/>
        <v>#VALUE!</v>
      </c>
      <c r="C95" s="157" t="e">
        <f t="shared" ca="1" si="34"/>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5"/>
        <v>#VALUE!</v>
      </c>
      <c r="K95" s="155" t="e">
        <f t="shared" si="36"/>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48"/>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148"/>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148"/>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148"/>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20" t="e">
        <f t="shared" ca="1" si="32"/>
        <v>#VALUE!</v>
      </c>
      <c r="CC95" s="2" t="e">
        <f t="shared" ca="1" si="62"/>
        <v>#VALUE!</v>
      </c>
    </row>
    <row r="96" spans="1:81" s="10" customFormat="1" ht="25" customHeight="1" x14ac:dyDescent="0.2">
      <c r="A96" s="52" t="str">
        <f t="shared" si="63"/>
        <v/>
      </c>
      <c r="B96" s="157" t="e">
        <f t="shared" ca="1" si="33"/>
        <v>#VALUE!</v>
      </c>
      <c r="C96" s="157" t="e">
        <f t="shared" ca="1" si="34"/>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5"/>
        <v>#VALUE!</v>
      </c>
      <c r="K96" s="155" t="e">
        <f t="shared" si="36"/>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48"/>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148"/>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148"/>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148"/>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20" t="e">
        <f t="shared" ca="1" si="32"/>
        <v>#VALUE!</v>
      </c>
      <c r="CC96" s="2" t="e">
        <f t="shared" ca="1" si="62"/>
        <v>#VALUE!</v>
      </c>
    </row>
    <row r="97" spans="1:81" s="10" customFormat="1" ht="25" customHeight="1" x14ac:dyDescent="0.2">
      <c r="A97" s="52" t="str">
        <f t="shared" si="63"/>
        <v/>
      </c>
      <c r="B97" s="157" t="e">
        <f t="shared" ca="1" si="33"/>
        <v>#VALUE!</v>
      </c>
      <c r="C97" s="157" t="e">
        <f t="shared" ca="1" si="34"/>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5"/>
        <v>#VALUE!</v>
      </c>
      <c r="K97" s="155" t="e">
        <f t="shared" si="36"/>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48"/>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148"/>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148"/>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148"/>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20" t="e">
        <f t="shared" ca="1" si="32"/>
        <v>#VALUE!</v>
      </c>
      <c r="CC97" s="2" t="e">
        <f t="shared" ca="1" si="62"/>
        <v>#VALUE!</v>
      </c>
    </row>
    <row r="98" spans="1:81" s="10" customFormat="1" ht="25" customHeight="1" x14ac:dyDescent="0.2">
      <c r="A98" s="52" t="str">
        <f t="shared" si="63"/>
        <v/>
      </c>
      <c r="B98" s="157" t="e">
        <f t="shared" ca="1" si="33"/>
        <v>#VALUE!</v>
      </c>
      <c r="C98" s="157" t="e">
        <f t="shared" ca="1" si="34"/>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5"/>
        <v>#VALUE!</v>
      </c>
      <c r="K98" s="155" t="e">
        <f t="shared" si="36"/>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48"/>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148"/>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148"/>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148"/>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20" t="e">
        <f t="shared" ca="1" si="32"/>
        <v>#VALUE!</v>
      </c>
      <c r="CC98" s="2" t="e">
        <f t="shared" ca="1" si="62"/>
        <v>#VALUE!</v>
      </c>
    </row>
    <row r="99" spans="1:81" s="10" customFormat="1" ht="25" customHeight="1" x14ac:dyDescent="0.2">
      <c r="A99" s="52" t="str">
        <f t="shared" si="63"/>
        <v/>
      </c>
      <c r="B99" s="157" t="e">
        <f t="shared" ca="1" si="33"/>
        <v>#VALUE!</v>
      </c>
      <c r="C99" s="157" t="e">
        <f t="shared" ca="1" si="34"/>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5"/>
        <v>#VALUE!</v>
      </c>
      <c r="K99" s="155" t="e">
        <f t="shared" si="36"/>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48"/>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148"/>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148"/>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148"/>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20" t="e">
        <f t="shared" ca="1" si="32"/>
        <v>#VALUE!</v>
      </c>
      <c r="CC99" s="2" t="e">
        <f t="shared" ca="1" si="62"/>
        <v>#VALUE!</v>
      </c>
    </row>
    <row r="100" spans="1:81" s="10" customFormat="1" ht="25" customHeight="1" x14ac:dyDescent="0.2">
      <c r="A100" s="52" t="str">
        <f t="shared" si="63"/>
        <v/>
      </c>
      <c r="B100" s="157" t="e">
        <f t="shared" ca="1" si="33"/>
        <v>#VALUE!</v>
      </c>
      <c r="C100" s="157" t="e">
        <f t="shared" ca="1" si="34"/>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5"/>
        <v>#VALUE!</v>
      </c>
      <c r="K100" s="155" t="e">
        <f t="shared" si="36"/>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48"/>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148"/>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148"/>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148"/>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20" t="e">
        <f t="shared" ca="1" si="32"/>
        <v>#VALUE!</v>
      </c>
      <c r="CC100" s="2" t="e">
        <f t="shared" ca="1" si="62"/>
        <v>#VALUE!</v>
      </c>
    </row>
    <row r="101" spans="1:81" s="10" customFormat="1" ht="25" customHeight="1" x14ac:dyDescent="0.2">
      <c r="A101" s="52" t="str">
        <f t="shared" si="63"/>
        <v/>
      </c>
      <c r="B101" s="157" t="e">
        <f t="shared" ca="1" si="33"/>
        <v>#VALUE!</v>
      </c>
      <c r="C101" s="157" t="e">
        <f t="shared" ca="1" si="34"/>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5"/>
        <v>#VALUE!</v>
      </c>
      <c r="K101" s="155" t="e">
        <f t="shared" si="36"/>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48"/>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148"/>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148"/>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148"/>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20" t="e">
        <f t="shared" ca="1" si="32"/>
        <v>#VALUE!</v>
      </c>
      <c r="CC101" s="2" t="e">
        <f t="shared" ca="1" si="62"/>
        <v>#VALUE!</v>
      </c>
    </row>
    <row r="102" spans="1:81" s="10" customFormat="1" ht="25" customHeight="1" x14ac:dyDescent="0.2">
      <c r="A102" s="52" t="str">
        <f t="shared" si="63"/>
        <v/>
      </c>
      <c r="B102" s="157" t="e">
        <f t="shared" ca="1" si="33"/>
        <v>#VALUE!</v>
      </c>
      <c r="C102" s="157" t="e">
        <f t="shared" ca="1" si="34"/>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5"/>
        <v>#VALUE!</v>
      </c>
      <c r="K102" s="155" t="e">
        <f t="shared" si="36"/>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48"/>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148"/>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148"/>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148"/>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20" t="e">
        <f t="shared" ca="1" si="32"/>
        <v>#VALUE!</v>
      </c>
      <c r="CC102" s="2" t="e">
        <f t="shared" ca="1" si="62"/>
        <v>#VALUE!</v>
      </c>
    </row>
    <row r="103" spans="1:81" s="10" customFormat="1" ht="25" customHeight="1" x14ac:dyDescent="0.2">
      <c r="A103" s="52" t="str">
        <f t="shared" si="63"/>
        <v/>
      </c>
      <c r="B103" s="157" t="e">
        <f t="shared" ca="1" si="33"/>
        <v>#VALUE!</v>
      </c>
      <c r="C103" s="157" t="e">
        <f t="shared" ca="1" si="34"/>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5"/>
        <v>#VALUE!</v>
      </c>
      <c r="K103" s="155" t="e">
        <f t="shared" si="36"/>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48"/>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148"/>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148"/>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148"/>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20" t="e">
        <f t="shared" ca="1" si="32"/>
        <v>#VALUE!</v>
      </c>
      <c r="CC103" s="2" t="e">
        <f t="shared" ca="1" si="62"/>
        <v>#VALUE!</v>
      </c>
    </row>
    <row r="104" spans="1:81" s="10" customFormat="1" ht="25" customHeight="1" x14ac:dyDescent="0.2">
      <c r="A104" s="52" t="str">
        <f t="shared" si="63"/>
        <v/>
      </c>
      <c r="B104" s="157" t="e">
        <f t="shared" ca="1" si="33"/>
        <v>#VALUE!</v>
      </c>
      <c r="C104" s="157" t="e">
        <f t="shared" ca="1" si="34"/>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5"/>
        <v>#VALUE!</v>
      </c>
      <c r="K104" s="155" t="e">
        <f t="shared" si="36"/>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48"/>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148"/>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148"/>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148"/>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20" t="e">
        <f t="shared" ca="1" si="32"/>
        <v>#VALUE!</v>
      </c>
      <c r="CC104" s="2" t="e">
        <f t="shared" ca="1" si="62"/>
        <v>#VALUE!</v>
      </c>
    </row>
    <row r="105" spans="1:81" s="10" customFormat="1" ht="25" customHeight="1" x14ac:dyDescent="0.2">
      <c r="A105" s="52" t="str">
        <f t="shared" si="63"/>
        <v/>
      </c>
      <c r="B105" s="157" t="e">
        <f t="shared" ca="1" si="33"/>
        <v>#VALUE!</v>
      </c>
      <c r="C105" s="157" t="e">
        <f t="shared" ca="1" si="34"/>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5"/>
        <v>#VALUE!</v>
      </c>
      <c r="K105" s="155" t="e">
        <f t="shared" si="36"/>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48"/>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148"/>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148"/>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148"/>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20" t="e">
        <f t="shared" ca="1" si="32"/>
        <v>#VALUE!</v>
      </c>
      <c r="CC105" s="2" t="e">
        <f t="shared" ca="1" si="62"/>
        <v>#VALUE!</v>
      </c>
    </row>
    <row r="106" spans="1:81" s="10" customFormat="1" ht="25" customHeight="1" x14ac:dyDescent="0.2">
      <c r="A106" s="52" t="str">
        <f t="shared" si="63"/>
        <v/>
      </c>
      <c r="B106" s="157" t="e">
        <f t="shared" ca="1" si="33"/>
        <v>#VALUE!</v>
      </c>
      <c r="C106" s="157" t="e">
        <f t="shared" ca="1" si="34"/>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5"/>
        <v>#VALUE!</v>
      </c>
      <c r="K106" s="155" t="e">
        <f t="shared" si="36"/>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48"/>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148"/>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148"/>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148"/>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20" t="e">
        <f t="shared" ca="1" si="32"/>
        <v>#VALUE!</v>
      </c>
      <c r="CC106" s="2" t="e">
        <f t="shared" ca="1" si="62"/>
        <v>#VALUE!</v>
      </c>
    </row>
    <row r="107" spans="1:81" s="10" customFormat="1" ht="25" customHeight="1" x14ac:dyDescent="0.2">
      <c r="A107" s="52" t="str">
        <f t="shared" si="63"/>
        <v/>
      </c>
      <c r="B107" s="157" t="e">
        <f t="shared" ca="1" si="33"/>
        <v>#VALUE!</v>
      </c>
      <c r="C107" s="157" t="e">
        <f t="shared" ca="1" si="34"/>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5"/>
        <v>#VALUE!</v>
      </c>
      <c r="K107" s="155" t="e">
        <f t="shared" si="36"/>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48"/>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148"/>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148"/>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148"/>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20" t="e">
        <f t="shared" ca="1" si="32"/>
        <v>#VALUE!</v>
      </c>
      <c r="CC107" s="2" t="e">
        <f t="shared" ca="1" si="62"/>
        <v>#VALUE!</v>
      </c>
    </row>
    <row r="108" spans="1:81" s="10" customFormat="1" ht="25" customHeight="1" x14ac:dyDescent="0.2">
      <c r="A108" s="52" t="str">
        <f t="shared" si="63"/>
        <v/>
      </c>
      <c r="B108" s="157" t="e">
        <f t="shared" ca="1" si="33"/>
        <v>#VALUE!</v>
      </c>
      <c r="C108" s="157" t="e">
        <f t="shared" ca="1" si="34"/>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5"/>
        <v>#VALUE!</v>
      </c>
      <c r="K108" s="155" t="e">
        <f t="shared" si="36"/>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48"/>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148"/>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148"/>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148"/>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20" t="e">
        <f t="shared" ca="1" si="32"/>
        <v>#VALUE!</v>
      </c>
      <c r="CC108" s="2" t="e">
        <f t="shared" ca="1" si="62"/>
        <v>#VALUE!</v>
      </c>
    </row>
    <row r="109" spans="1:81" s="10" customFormat="1" ht="25" customHeight="1" x14ac:dyDescent="0.2">
      <c r="A109" s="52" t="str">
        <f t="shared" si="63"/>
        <v/>
      </c>
      <c r="B109" s="157" t="e">
        <f t="shared" ca="1" si="33"/>
        <v>#VALUE!</v>
      </c>
      <c r="C109" s="157" t="e">
        <f t="shared" ca="1" si="34"/>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5"/>
        <v>#VALUE!</v>
      </c>
      <c r="K109" s="155" t="e">
        <f t="shared" si="36"/>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48"/>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148"/>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148"/>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148"/>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20" t="e">
        <f t="shared" ca="1" si="32"/>
        <v>#VALUE!</v>
      </c>
      <c r="CC109" s="2" t="e">
        <f t="shared" ca="1" si="62"/>
        <v>#VALUE!</v>
      </c>
    </row>
    <row r="110" spans="1:81" s="10" customFormat="1" ht="25" customHeight="1" x14ac:dyDescent="0.2">
      <c r="A110" s="52" t="str">
        <f t="shared" si="63"/>
        <v/>
      </c>
      <c r="B110" s="157" t="e">
        <f t="shared" ca="1" si="33"/>
        <v>#VALUE!</v>
      </c>
      <c r="C110" s="157" t="e">
        <f t="shared" ca="1" si="34"/>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5"/>
        <v>#VALUE!</v>
      </c>
      <c r="K110" s="155" t="e">
        <f t="shared" si="36"/>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48"/>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148"/>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148"/>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148"/>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20" t="e">
        <f t="shared" ca="1" si="32"/>
        <v>#VALUE!</v>
      </c>
      <c r="CC110" s="2" t="e">
        <f t="shared" ca="1" si="62"/>
        <v>#VALUE!</v>
      </c>
    </row>
    <row r="111" spans="1:81" s="10" customFormat="1" ht="25" customHeight="1" x14ac:dyDescent="0.2">
      <c r="A111" s="52" t="str">
        <f t="shared" si="63"/>
        <v/>
      </c>
      <c r="B111" s="157" t="e">
        <f t="shared" ca="1" si="33"/>
        <v>#VALUE!</v>
      </c>
      <c r="C111" s="157" t="e">
        <f t="shared" ca="1" si="34"/>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5"/>
        <v>#VALUE!</v>
      </c>
      <c r="K111" s="155" t="e">
        <f t="shared" si="36"/>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48"/>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148"/>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148"/>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148"/>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20" t="e">
        <f t="shared" ca="1" si="32"/>
        <v>#VALUE!</v>
      </c>
      <c r="CC111" s="2" t="e">
        <f t="shared" ca="1" si="62"/>
        <v>#VALUE!</v>
      </c>
    </row>
    <row r="112" spans="1:81" s="10" customFormat="1" ht="25" customHeight="1" x14ac:dyDescent="0.2">
      <c r="A112" s="52" t="str">
        <f t="shared" si="63"/>
        <v/>
      </c>
      <c r="B112" s="157" t="e">
        <f t="shared" ca="1" si="33"/>
        <v>#VALUE!</v>
      </c>
      <c r="C112" s="157" t="e">
        <f t="shared" ca="1" si="34"/>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5"/>
        <v>#VALUE!</v>
      </c>
      <c r="K112" s="155" t="e">
        <f t="shared" si="36"/>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48"/>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148"/>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148"/>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148"/>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20" t="e">
        <f t="shared" ca="1" si="32"/>
        <v>#VALUE!</v>
      </c>
      <c r="CC112" s="2" t="e">
        <f t="shared" ca="1" si="62"/>
        <v>#VALUE!</v>
      </c>
    </row>
    <row r="113" spans="1:81" s="10" customFormat="1" ht="25" customHeight="1" x14ac:dyDescent="0.2">
      <c r="A113" s="52" t="str">
        <f t="shared" si="63"/>
        <v/>
      </c>
      <c r="B113" s="157" t="e">
        <f t="shared" ca="1" si="33"/>
        <v>#VALUE!</v>
      </c>
      <c r="C113" s="157" t="e">
        <f t="shared" ca="1" si="34"/>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5"/>
        <v>#VALUE!</v>
      </c>
      <c r="K113" s="155" t="e">
        <f t="shared" si="36"/>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48"/>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148"/>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148"/>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148"/>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20" t="e">
        <f t="shared" ca="1" si="32"/>
        <v>#VALUE!</v>
      </c>
      <c r="CC113" s="2" t="e">
        <f t="shared" ca="1" si="62"/>
        <v>#VALUE!</v>
      </c>
    </row>
    <row r="114" spans="1:81" s="10" customFormat="1" ht="25" customHeight="1" x14ac:dyDescent="0.2">
      <c r="A114" s="52" t="str">
        <f t="shared" si="63"/>
        <v/>
      </c>
      <c r="B114" s="157" t="e">
        <f t="shared" ca="1" si="33"/>
        <v>#VALUE!</v>
      </c>
      <c r="C114" s="157" t="e">
        <f t="shared" ca="1" si="34"/>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5"/>
        <v>#VALUE!</v>
      </c>
      <c r="K114" s="155" t="e">
        <f t="shared" si="36"/>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48"/>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148"/>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148"/>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148"/>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20" t="e">
        <f t="shared" ca="1" si="32"/>
        <v>#VALUE!</v>
      </c>
      <c r="CC114" s="2" t="e">
        <f t="shared" ca="1" si="62"/>
        <v>#VALUE!</v>
      </c>
    </row>
    <row r="115" spans="1:81" s="10" customFormat="1" ht="25" customHeight="1" x14ac:dyDescent="0.2">
      <c r="A115" s="52" t="str">
        <f t="shared" si="63"/>
        <v/>
      </c>
      <c r="B115" s="157" t="e">
        <f t="shared" ca="1" si="33"/>
        <v>#VALUE!</v>
      </c>
      <c r="C115" s="157" t="e">
        <f t="shared" ca="1" si="34"/>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5"/>
        <v>#VALUE!</v>
      </c>
      <c r="K115" s="155" t="e">
        <f t="shared" si="36"/>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48"/>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148"/>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148"/>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148"/>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20" t="e">
        <f t="shared" ca="1" si="32"/>
        <v>#VALUE!</v>
      </c>
      <c r="CC115" s="2" t="e">
        <f t="shared" ca="1" si="62"/>
        <v>#VALUE!</v>
      </c>
    </row>
    <row r="116" spans="1:81" s="10" customFormat="1" ht="25" customHeight="1" x14ac:dyDescent="0.2">
      <c r="A116" s="52" t="str">
        <f t="shared" si="63"/>
        <v/>
      </c>
      <c r="B116" s="157" t="e">
        <f t="shared" ca="1" si="33"/>
        <v>#VALUE!</v>
      </c>
      <c r="C116" s="157" t="e">
        <f t="shared" ca="1" si="34"/>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5"/>
        <v>#VALUE!</v>
      </c>
      <c r="K116" s="155" t="e">
        <f t="shared" si="36"/>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3"/>
      <c r="X116" s="148"/>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148"/>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148"/>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148"/>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20" t="e">
        <f t="shared" ca="1" si="32"/>
        <v>#VALUE!</v>
      </c>
      <c r="CC116" s="2" t="e">
        <f t="shared" ca="1" si="62"/>
        <v>#VALUE!</v>
      </c>
    </row>
    <row r="117" spans="1:81" s="10" customFormat="1" ht="25" customHeight="1" x14ac:dyDescent="0.2">
      <c r="A117" s="52" t="str">
        <f t="shared" si="63"/>
        <v/>
      </c>
      <c r="B117" s="157" t="e">
        <f t="shared" ca="1" si="33"/>
        <v>#VALUE!</v>
      </c>
      <c r="C117" s="157" t="e">
        <f t="shared" ca="1" si="34"/>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5"/>
        <v>#VALUE!</v>
      </c>
      <c r="K117" s="155" t="e">
        <f t="shared" si="36"/>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3"/>
      <c r="X117" s="148"/>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148"/>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148"/>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148"/>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20" t="e">
        <f t="shared" ca="1" si="32"/>
        <v>#VALUE!</v>
      </c>
      <c r="CC117" s="2" t="e">
        <f t="shared" ca="1" si="62"/>
        <v>#VALUE!</v>
      </c>
    </row>
    <row r="118" spans="1:81" s="10" customFormat="1" ht="25" customHeight="1" x14ac:dyDescent="0.2">
      <c r="A118" s="52" t="str">
        <f t="shared" si="63"/>
        <v/>
      </c>
      <c r="B118" s="157" t="e">
        <f t="shared" ca="1" si="33"/>
        <v>#VALUE!</v>
      </c>
      <c r="C118" s="157" t="e">
        <f t="shared" ca="1" si="34"/>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5"/>
        <v>#VALUE!</v>
      </c>
      <c r="K118" s="155" t="e">
        <f t="shared" si="36"/>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3"/>
      <c r="X118" s="148"/>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148"/>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148"/>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148"/>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20" t="e">
        <f t="shared" ca="1" si="32"/>
        <v>#VALUE!</v>
      </c>
      <c r="CC118" s="2" t="e">
        <f t="shared" ca="1" si="62"/>
        <v>#VALUE!</v>
      </c>
    </row>
    <row r="119" spans="1:81" s="10" customFormat="1" ht="25" customHeight="1" x14ac:dyDescent="0.2">
      <c r="A119" s="52" t="str">
        <f t="shared" si="63"/>
        <v/>
      </c>
      <c r="B119" s="157" t="e">
        <f t="shared" ca="1" si="33"/>
        <v>#VALUE!</v>
      </c>
      <c r="C119" s="157" t="e">
        <f t="shared" ca="1" si="34"/>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5"/>
        <v>#VALUE!</v>
      </c>
      <c r="K119" s="155" t="e">
        <f t="shared" si="36"/>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3"/>
      <c r="X119" s="148"/>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148"/>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148"/>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148"/>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20" t="e">
        <f t="shared" ca="1" si="32"/>
        <v>#VALUE!</v>
      </c>
      <c r="CC119" s="2" t="e">
        <f t="shared" ca="1" si="62"/>
        <v>#VALUE!</v>
      </c>
    </row>
    <row r="120" spans="1:81" s="10" customFormat="1" ht="25" customHeight="1" x14ac:dyDescent="0.2">
      <c r="A120" s="52" t="str">
        <f t="shared" si="63"/>
        <v/>
      </c>
      <c r="B120" s="157" t="e">
        <f t="shared" ca="1" si="33"/>
        <v>#VALUE!</v>
      </c>
      <c r="C120" s="157" t="e">
        <f t="shared" ca="1" si="34"/>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5"/>
        <v>#VALUE!</v>
      </c>
      <c r="K120" s="155" t="e">
        <f t="shared" si="36"/>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3"/>
      <c r="X120" s="148"/>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148"/>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148"/>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148"/>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20" t="e">
        <f t="shared" ca="1" si="32"/>
        <v>#VALUE!</v>
      </c>
      <c r="CC120" s="2" t="e">
        <f t="shared" ca="1" si="62"/>
        <v>#VALUE!</v>
      </c>
    </row>
    <row r="121" spans="1:81" s="10" customFormat="1" ht="25" customHeight="1" x14ac:dyDescent="0.2">
      <c r="A121" s="52" t="str">
        <f t="shared" si="63"/>
        <v/>
      </c>
      <c r="B121" s="157" t="e">
        <f t="shared" ca="1" si="33"/>
        <v>#VALUE!</v>
      </c>
      <c r="C121" s="157" t="e">
        <f t="shared" ca="1" si="34"/>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5"/>
        <v>#VALUE!</v>
      </c>
      <c r="K121" s="155" t="e">
        <f t="shared" si="36"/>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48"/>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148"/>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148"/>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148"/>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20" t="e">
        <f t="shared" ca="1" si="32"/>
        <v>#VALUE!</v>
      </c>
      <c r="CC121" s="2" t="e">
        <f t="shared" ca="1" si="62"/>
        <v>#VALUE!</v>
      </c>
    </row>
    <row r="122" spans="1:81" s="10" customFormat="1" ht="25" customHeight="1" x14ac:dyDescent="0.2">
      <c r="A122" s="52" t="str">
        <f t="shared" si="63"/>
        <v/>
      </c>
      <c r="B122" s="157" t="e">
        <f t="shared" ca="1" si="33"/>
        <v>#VALUE!</v>
      </c>
      <c r="C122" s="157" t="e">
        <f t="shared" ca="1" si="34"/>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5"/>
        <v>#VALUE!</v>
      </c>
      <c r="K122" s="155" t="e">
        <f t="shared" si="36"/>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48"/>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148"/>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148"/>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148"/>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20" t="e">
        <f t="shared" ca="1" si="32"/>
        <v>#VALUE!</v>
      </c>
      <c r="CC122" s="2" t="e">
        <f t="shared" ca="1" si="62"/>
        <v>#VALUE!</v>
      </c>
    </row>
    <row r="123" spans="1:81" s="10" customFormat="1" ht="25" customHeight="1" x14ac:dyDescent="0.2">
      <c r="A123" s="52" t="str">
        <f t="shared" si="63"/>
        <v/>
      </c>
      <c r="B123" s="157" t="e">
        <f t="shared" ca="1" si="33"/>
        <v>#VALUE!</v>
      </c>
      <c r="C123" s="157" t="e">
        <f t="shared" ca="1" si="34"/>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5"/>
        <v>#VALUE!</v>
      </c>
      <c r="K123" s="155" t="e">
        <f t="shared" si="36"/>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48"/>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148"/>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148"/>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148"/>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20" t="e">
        <f t="shared" ca="1" si="32"/>
        <v>#VALUE!</v>
      </c>
      <c r="CC123" s="2" t="e">
        <f t="shared" ca="1" si="62"/>
        <v>#VALUE!</v>
      </c>
    </row>
    <row r="124" spans="1:81" s="10" customFormat="1" ht="25" customHeight="1" x14ac:dyDescent="0.2">
      <c r="A124" s="52" t="str">
        <f t="shared" si="63"/>
        <v/>
      </c>
      <c r="B124" s="157" t="e">
        <f t="shared" ca="1" si="33"/>
        <v>#VALUE!</v>
      </c>
      <c r="C124" s="157" t="e">
        <f t="shared" ca="1" si="34"/>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5"/>
        <v>#VALUE!</v>
      </c>
      <c r="K124" s="155" t="e">
        <f t="shared" si="36"/>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48"/>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148"/>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148"/>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148"/>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20" t="e">
        <f t="shared" ca="1" si="32"/>
        <v>#VALUE!</v>
      </c>
      <c r="CC124" s="2" t="e">
        <f t="shared" ca="1" si="62"/>
        <v>#VALUE!</v>
      </c>
    </row>
    <row r="125" spans="1:81" s="10" customFormat="1" ht="25" customHeight="1" x14ac:dyDescent="0.2">
      <c r="A125" s="52" t="str">
        <f t="shared" si="63"/>
        <v/>
      </c>
      <c r="B125" s="157" t="e">
        <f t="shared" ca="1" si="33"/>
        <v>#VALUE!</v>
      </c>
      <c r="C125" s="157" t="e">
        <f t="shared" ca="1" si="34"/>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5"/>
        <v>#VALUE!</v>
      </c>
      <c r="K125" s="155" t="e">
        <f t="shared" si="36"/>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48"/>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148"/>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148"/>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148"/>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20" t="e">
        <f t="shared" ca="1" si="32"/>
        <v>#VALUE!</v>
      </c>
      <c r="CC125" s="2" t="e">
        <f t="shared" ca="1" si="62"/>
        <v>#VALUE!</v>
      </c>
    </row>
    <row r="126" spans="1:81" s="10" customFormat="1" ht="25" customHeight="1" x14ac:dyDescent="0.2">
      <c r="A126" s="52" t="str">
        <f t="shared" si="63"/>
        <v/>
      </c>
      <c r="B126" s="157" t="e">
        <f t="shared" ca="1" si="33"/>
        <v>#VALUE!</v>
      </c>
      <c r="C126" s="157" t="e">
        <f t="shared" ca="1" si="34"/>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5"/>
        <v>#VALUE!</v>
      </c>
      <c r="K126" s="155" t="e">
        <f t="shared" si="36"/>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48"/>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148"/>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148"/>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148"/>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20" t="e">
        <f t="shared" ca="1" si="32"/>
        <v>#VALUE!</v>
      </c>
      <c r="CC126" s="2" t="e">
        <f t="shared" ca="1" si="62"/>
        <v>#VALUE!</v>
      </c>
    </row>
    <row r="127" spans="1:81" s="10" customFormat="1" ht="25" customHeight="1" x14ac:dyDescent="0.2">
      <c r="A127" s="52" t="str">
        <f t="shared" si="63"/>
        <v/>
      </c>
      <c r="B127" s="157" t="e">
        <f t="shared" ca="1" si="33"/>
        <v>#VALUE!</v>
      </c>
      <c r="C127" s="157" t="e">
        <f t="shared" ca="1" si="34"/>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5"/>
        <v>#VALUE!</v>
      </c>
      <c r="K127" s="155" t="e">
        <f t="shared" si="36"/>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48"/>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148"/>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148"/>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148"/>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20" t="e">
        <f t="shared" ca="1" si="32"/>
        <v>#VALUE!</v>
      </c>
      <c r="CC127" s="2" t="e">
        <f t="shared" ca="1" si="62"/>
        <v>#VALUE!</v>
      </c>
    </row>
    <row r="128" spans="1:81" s="10" customFormat="1" ht="25" customHeight="1" x14ac:dyDescent="0.2">
      <c r="A128" s="52" t="str">
        <f t="shared" si="63"/>
        <v/>
      </c>
      <c r="B128" s="157" t="e">
        <f t="shared" ca="1" si="33"/>
        <v>#VALUE!</v>
      </c>
      <c r="C128" s="157" t="e">
        <f t="shared" ca="1" si="34"/>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5"/>
        <v>#VALUE!</v>
      </c>
      <c r="K128" s="155" t="e">
        <f t="shared" si="36"/>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48"/>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148"/>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148"/>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148"/>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20" t="e">
        <f t="shared" ca="1" si="32"/>
        <v>#VALUE!</v>
      </c>
      <c r="CC128" s="2" t="e">
        <f t="shared" ca="1" si="62"/>
        <v>#VALUE!</v>
      </c>
    </row>
    <row r="129" spans="1:81" s="10" customFormat="1" ht="25" customHeight="1" x14ac:dyDescent="0.2">
      <c r="A129" s="52" t="str">
        <f t="shared" si="63"/>
        <v/>
      </c>
      <c r="B129" s="157" t="e">
        <f t="shared" ca="1" si="33"/>
        <v>#VALUE!</v>
      </c>
      <c r="C129" s="157" t="e">
        <f t="shared" ca="1" si="34"/>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5"/>
        <v>#VALUE!</v>
      </c>
      <c r="K129" s="155" t="e">
        <f t="shared" si="36"/>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48"/>
      <c r="Y129" s="33"/>
      <c r="Z129" s="36" t="str">
        <f t="shared" si="37"/>
        <v/>
      </c>
      <c r="AA129" s="35"/>
      <c r="AB129" s="32" t="str">
        <f t="shared" si="38"/>
        <v/>
      </c>
      <c r="AC129" s="35"/>
      <c r="AD129" s="32" t="str">
        <f t="shared" si="39"/>
        <v/>
      </c>
      <c r="AE129" s="35"/>
      <c r="AF129" s="36" t="str">
        <f t="shared" si="40"/>
        <v/>
      </c>
      <c r="AG129" s="36" t="str">
        <f t="shared" si="41"/>
        <v/>
      </c>
      <c r="AH129" s="36" t="str">
        <f t="shared" si="42"/>
        <v/>
      </c>
      <c r="AI129" s="55"/>
      <c r="AJ129" s="37"/>
      <c r="AK129" s="148"/>
      <c r="AL129" s="35"/>
      <c r="AM129" s="32" t="str">
        <f t="shared" si="43"/>
        <v/>
      </c>
      <c r="AN129" s="35"/>
      <c r="AO129" s="32" t="str">
        <f t="shared" si="44"/>
        <v/>
      </c>
      <c r="AP129" s="35"/>
      <c r="AQ129" s="32" t="str">
        <f t="shared" si="45"/>
        <v/>
      </c>
      <c r="AR129" s="35"/>
      <c r="AS129" s="36" t="str">
        <f t="shared" si="46"/>
        <v/>
      </c>
      <c r="AT129" s="36" t="str">
        <f t="shared" si="47"/>
        <v/>
      </c>
      <c r="AU129" s="36" t="str">
        <f t="shared" si="48"/>
        <v/>
      </c>
      <c r="AV129" s="55"/>
      <c r="AW129" s="34"/>
      <c r="AX129" s="148"/>
      <c r="AY129" s="34"/>
      <c r="AZ129" s="32" t="str">
        <f t="shared" si="49"/>
        <v/>
      </c>
      <c r="BA129" s="34"/>
      <c r="BB129" s="32" t="str">
        <f t="shared" si="50"/>
        <v/>
      </c>
      <c r="BC129" s="34"/>
      <c r="BD129" s="32" t="str">
        <f t="shared" si="51"/>
        <v/>
      </c>
      <c r="BE129" s="35"/>
      <c r="BF129" s="36" t="str">
        <f t="shared" si="52"/>
        <v/>
      </c>
      <c r="BG129" s="36" t="str">
        <f t="shared" si="53"/>
        <v/>
      </c>
      <c r="BH129" s="36" t="str">
        <f t="shared" si="54"/>
        <v/>
      </c>
      <c r="BI129" s="55"/>
      <c r="BJ129" s="34"/>
      <c r="BK129" s="148"/>
      <c r="BL129" s="34"/>
      <c r="BM129" s="32" t="str">
        <f t="shared" si="55"/>
        <v/>
      </c>
      <c r="BN129" s="34"/>
      <c r="BO129" s="32" t="str">
        <f t="shared" si="56"/>
        <v/>
      </c>
      <c r="BP129" s="34"/>
      <c r="BQ129" s="32" t="str">
        <f t="shared" si="57"/>
        <v/>
      </c>
      <c r="BR129" s="34"/>
      <c r="BS129" s="36" t="str">
        <f t="shared" si="58"/>
        <v/>
      </c>
      <c r="BT129" s="36" t="str">
        <f t="shared" si="59"/>
        <v/>
      </c>
      <c r="BU129" s="36" t="str">
        <f t="shared" si="60"/>
        <v/>
      </c>
      <c r="BV129" s="55"/>
      <c r="BW129" s="36" t="str">
        <f t="shared" si="61"/>
        <v/>
      </c>
      <c r="BX129" s="36" t="str">
        <f t="shared" si="61"/>
        <v/>
      </c>
      <c r="BY129" s="31"/>
      <c r="BZ129" s="38"/>
      <c r="CB129" s="120" t="e">
        <f t="shared" ca="1" si="32"/>
        <v>#VALUE!</v>
      </c>
      <c r="CC129" s="2" t="e">
        <f t="shared" ca="1" si="62"/>
        <v>#VALUE!</v>
      </c>
    </row>
    <row r="130" spans="1:81" s="10" customFormat="1" ht="25" customHeight="1" x14ac:dyDescent="0.2">
      <c r="A130" s="52" t="str">
        <f t="shared" si="63"/>
        <v/>
      </c>
      <c r="B130" s="157" t="e">
        <f t="shared" ca="1" si="33"/>
        <v>#VALUE!</v>
      </c>
      <c r="C130" s="157" t="e">
        <f t="shared" ca="1" si="34"/>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5"/>
        <v>#VALUE!</v>
      </c>
      <c r="K130" s="155" t="e">
        <f t="shared" si="36"/>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48"/>
      <c r="Y130" s="33"/>
      <c r="Z130" s="36" t="str">
        <f t="shared" si="37"/>
        <v/>
      </c>
      <c r="AA130" s="35"/>
      <c r="AB130" s="32" t="str">
        <f t="shared" si="38"/>
        <v/>
      </c>
      <c r="AC130" s="35"/>
      <c r="AD130" s="32" t="str">
        <f t="shared" si="39"/>
        <v/>
      </c>
      <c r="AE130" s="35"/>
      <c r="AF130" s="36" t="str">
        <f t="shared" si="40"/>
        <v/>
      </c>
      <c r="AG130" s="36" t="str">
        <f t="shared" si="41"/>
        <v/>
      </c>
      <c r="AH130" s="36" t="str">
        <f t="shared" si="42"/>
        <v/>
      </c>
      <c r="AI130" s="55"/>
      <c r="AJ130" s="37"/>
      <c r="AK130" s="148"/>
      <c r="AL130" s="35"/>
      <c r="AM130" s="32" t="str">
        <f t="shared" si="43"/>
        <v/>
      </c>
      <c r="AN130" s="35"/>
      <c r="AO130" s="32" t="str">
        <f t="shared" si="44"/>
        <v/>
      </c>
      <c r="AP130" s="35"/>
      <c r="AQ130" s="32" t="str">
        <f t="shared" si="45"/>
        <v/>
      </c>
      <c r="AR130" s="35"/>
      <c r="AS130" s="36" t="str">
        <f t="shared" si="46"/>
        <v/>
      </c>
      <c r="AT130" s="36" t="str">
        <f t="shared" si="47"/>
        <v/>
      </c>
      <c r="AU130" s="36" t="str">
        <f t="shared" si="48"/>
        <v/>
      </c>
      <c r="AV130" s="55"/>
      <c r="AW130" s="34"/>
      <c r="AX130" s="148"/>
      <c r="AY130" s="34"/>
      <c r="AZ130" s="32" t="str">
        <f t="shared" si="49"/>
        <v/>
      </c>
      <c r="BA130" s="34"/>
      <c r="BB130" s="32" t="str">
        <f t="shared" si="50"/>
        <v/>
      </c>
      <c r="BC130" s="34"/>
      <c r="BD130" s="32" t="str">
        <f t="shared" si="51"/>
        <v/>
      </c>
      <c r="BE130" s="35"/>
      <c r="BF130" s="36" t="str">
        <f t="shared" si="52"/>
        <v/>
      </c>
      <c r="BG130" s="36" t="str">
        <f t="shared" si="53"/>
        <v/>
      </c>
      <c r="BH130" s="36" t="str">
        <f t="shared" si="54"/>
        <v/>
      </c>
      <c r="BI130" s="55"/>
      <c r="BJ130" s="34"/>
      <c r="BK130" s="148"/>
      <c r="BL130" s="34"/>
      <c r="BM130" s="32" t="str">
        <f t="shared" si="55"/>
        <v/>
      </c>
      <c r="BN130" s="34"/>
      <c r="BO130" s="32" t="str">
        <f t="shared" si="56"/>
        <v/>
      </c>
      <c r="BP130" s="34"/>
      <c r="BQ130" s="32" t="str">
        <f t="shared" si="57"/>
        <v/>
      </c>
      <c r="BR130" s="34"/>
      <c r="BS130" s="36" t="str">
        <f t="shared" si="58"/>
        <v/>
      </c>
      <c r="BT130" s="36" t="str">
        <f t="shared" si="59"/>
        <v/>
      </c>
      <c r="BU130" s="36" t="str">
        <f t="shared" si="60"/>
        <v/>
      </c>
      <c r="BV130" s="55"/>
      <c r="BW130" s="36" t="str">
        <f t="shared" si="61"/>
        <v/>
      </c>
      <c r="BX130" s="36" t="str">
        <f t="shared" si="61"/>
        <v/>
      </c>
      <c r="BY130" s="31"/>
      <c r="BZ130" s="38"/>
      <c r="CB130" s="120" t="e">
        <f t="shared" ref="CB130:CB193" ca="1" si="64">IF(OR(B130="--",IFERROR(MATCH(B130,OFFSET(B$1,0,0,ROW()-1,1),0),1)&lt;&gt;1),"",1)</f>
        <v>#VALUE!</v>
      </c>
      <c r="CC130" s="2" t="e">
        <f t="shared" ca="1" si="62"/>
        <v>#VALUE!</v>
      </c>
    </row>
    <row r="131" spans="1:81" s="10" customFormat="1" ht="25" customHeight="1" x14ac:dyDescent="0.2">
      <c r="A131" s="52" t="str">
        <f t="shared" si="63"/>
        <v/>
      </c>
      <c r="B131" s="157" t="e">
        <f t="shared" ref="B131:B194" ca="1" si="65">CONCATENATE(E131,"-",G131,"--",K131,"---",R131)</f>
        <v>#VALUE!</v>
      </c>
      <c r="C131" s="157" t="e">
        <f t="shared" ref="C131:C194" ca="1" si="66">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7">LEFT(I131,FIND(".",I131,1)-1)</f>
        <v>#VALUE!</v>
      </c>
      <c r="K131" s="155" t="e">
        <f t="shared" ref="K131:K194" si="68">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48"/>
      <c r="Y131" s="33"/>
      <c r="Z131" s="36" t="str">
        <f t="shared" ref="Z131:Z194" si="69">IFERROR(IF(AND(NOT(Y131=""),NOT(X131="")),Y131*X131,""),"")</f>
        <v/>
      </c>
      <c r="AA131" s="35"/>
      <c r="AB131" s="32" t="str">
        <f t="shared" ref="AB131:AB194" si="70">IFERROR(IF(AND(NOT(AA131=""),NOT(X131="")),AA131*X131,""),"")</f>
        <v/>
      </c>
      <c r="AC131" s="35"/>
      <c r="AD131" s="32" t="str">
        <f t="shared" ref="AD131:AD194" si="71">IFERROR(IF(AND(NOT(AC131=""),NOT(X131="")),AC131*X131,""),"")</f>
        <v/>
      </c>
      <c r="AE131" s="35"/>
      <c r="AF131" s="36" t="str">
        <f t="shared" ref="AF131:AF194" si="72">IFERROR(IF(AND(NOT(AE131=""),NOT(X131="")),AE131*X131,""),"")</f>
        <v/>
      </c>
      <c r="AG131" s="36" t="str">
        <f t="shared" ref="AG131:AG194" si="73">IFERROR(IF(OR(NOT(Y131=""),NOT(AE131=""),NOT(AA131=""),NOT(AC131="")),Y131+AE131+AA131+AC131,""),"")</f>
        <v/>
      </c>
      <c r="AH131" s="36" t="str">
        <f t="shared" ref="AH131:AH194" si="74">IF(SUM(Z131,AB131,AD131,AF131)&gt;0,SUM(Z131,AB131,AD131,AF131),"")</f>
        <v/>
      </c>
      <c r="AI131" s="55"/>
      <c r="AJ131" s="37"/>
      <c r="AK131" s="148"/>
      <c r="AL131" s="35"/>
      <c r="AM131" s="32" t="str">
        <f t="shared" ref="AM131:AM194" si="75">IFERROR(IF(AND(NOT(AL131=""),NOT(AK131="")),AL131*$AK131,""),"")</f>
        <v/>
      </c>
      <c r="AN131" s="35"/>
      <c r="AO131" s="32" t="str">
        <f t="shared" ref="AO131:AO194" si="76">IFERROR(IF(AND(NOT(AN131=""),NOT(AK131="")),AN131*$AK131,""),"")</f>
        <v/>
      </c>
      <c r="AP131" s="35"/>
      <c r="AQ131" s="32" t="str">
        <f t="shared" ref="AQ131:AQ194" si="77">IFERROR(IF(AND(NOT(AP131=""),NOT(AK131="")),AP131*$AK131,""),"")</f>
        <v/>
      </c>
      <c r="AR131" s="35"/>
      <c r="AS131" s="36" t="str">
        <f t="shared" ref="AS131:AS194" si="78">IFERROR(IF(AND(NOT(AR131=""),NOT(AK131="")),AR131*$AK131,""),"")</f>
        <v/>
      </c>
      <c r="AT131" s="36" t="str">
        <f t="shared" ref="AT131:AT194" si="79">IFERROR(IF(OR(NOT(AL131=""),NOT(AR131=""),NOT(AN131=""),NOT(AP131="")),AL131+AR131+AN131+AP131,""),"")</f>
        <v/>
      </c>
      <c r="AU131" s="36" t="str">
        <f t="shared" ref="AU131:AU194" si="80">IF(SUM(AM131,AS131,AO131,AQ131)&gt;0,SUM(AM131,AS131,AO131,AQ131),"")</f>
        <v/>
      </c>
      <c r="AV131" s="55"/>
      <c r="AW131" s="34"/>
      <c r="AX131" s="148"/>
      <c r="AY131" s="34"/>
      <c r="AZ131" s="32" t="str">
        <f t="shared" ref="AZ131:AZ194" si="81">IFERROR(IF(AND(NOT(AY131=""),NOT(AX131="")),AY131*$AX131,""),"")</f>
        <v/>
      </c>
      <c r="BA131" s="34"/>
      <c r="BB131" s="32" t="str">
        <f t="shared" ref="BB131:BB194" si="82">IFERROR(IF(AND(NOT(BA131=""),NOT(AX131="")),BA131*$AX131,""),"")</f>
        <v/>
      </c>
      <c r="BC131" s="34"/>
      <c r="BD131" s="32" t="str">
        <f t="shared" ref="BD131:BD194" si="83">IFERROR(IF(AND(NOT(BC131=""),NOT(AX131="")),BC131*$AX131,""),"")</f>
        <v/>
      </c>
      <c r="BE131" s="35"/>
      <c r="BF131" s="36" t="str">
        <f t="shared" ref="BF131:BF194" si="84">IFERROR(IF(AND(NOT(BE131=""),NOT(AX131="")),BE131*$AX131,""),"")</f>
        <v/>
      </c>
      <c r="BG131" s="36" t="str">
        <f t="shared" ref="BG131:BG194" si="85">IFERROR(IF(OR(NOT(AY131=""),NOT(BE131=""),NOT(BA131=""),NOT(BC131="")),AY131+BE131+BA131+BC131,""),"")</f>
        <v/>
      </c>
      <c r="BH131" s="36" t="str">
        <f t="shared" ref="BH131:BH194" si="86">IF(SUM(AZ131,BF131,BB131,BD131)&gt;0,SUM(AZ131,BF131,BB131,BD131),"")</f>
        <v/>
      </c>
      <c r="BI131" s="55"/>
      <c r="BJ131" s="34"/>
      <c r="BK131" s="148"/>
      <c r="BL131" s="34"/>
      <c r="BM131" s="32" t="str">
        <f t="shared" ref="BM131:BM194" si="87">IFERROR(IF(AND(NOT(BL131=""),NOT(BK131="")),BL131*$BK131,""),"")</f>
        <v/>
      </c>
      <c r="BN131" s="34"/>
      <c r="BO131" s="32" t="str">
        <f t="shared" ref="BO131:BO194" si="88">IFERROR(IF(AND(NOT(BN131=""),NOT(BK131="")),BN131*$BK131,""),"")</f>
        <v/>
      </c>
      <c r="BP131" s="34"/>
      <c r="BQ131" s="32" t="str">
        <f t="shared" ref="BQ131:BQ194" si="89">IFERROR(IF(AND(NOT(BP131=""),NOT(BK131="")),BP131*$BK131,""),"")</f>
        <v/>
      </c>
      <c r="BR131" s="34"/>
      <c r="BS131" s="36" t="str">
        <f t="shared" ref="BS131:BS194" si="90">IFERROR(IF(AND(NOT(BR131=""),NOT(BK131="")),BR131*$BK131,""),"")</f>
        <v/>
      </c>
      <c r="BT131" s="36" t="str">
        <f t="shared" ref="BT131:BT194" si="91">IFERROR(IF(OR(NOT(BL131=""),NOT(BR131=""),NOT(BN131=""),NOT(BP131="")),BL131+BR131+BN131+BP131,""),"")</f>
        <v/>
      </c>
      <c r="BU131" s="36" t="str">
        <f t="shared" ref="BU131:BU194" si="92">IF(SUM(BM131,BS131,BO131,BQ131)&gt;0,SUM(BM131,BS131,BO131,BQ131),"")</f>
        <v/>
      </c>
      <c r="BV131" s="55"/>
      <c r="BW131" s="36" t="str">
        <f t="shared" ref="BW131:BX194" si="93">IF(SUM(AG131,AT131,BG131,BT131)&gt;0,SUM(AG131,AT131,BG131,BT131),"")</f>
        <v/>
      </c>
      <c r="BX131" s="36" t="str">
        <f t="shared" si="93"/>
        <v/>
      </c>
      <c r="BY131" s="31"/>
      <c r="BZ131" s="38"/>
      <c r="CB131" s="120" t="e">
        <f t="shared" ca="1" si="64"/>
        <v>#VALUE!</v>
      </c>
      <c r="CC131" s="2" t="e">
        <f t="shared" ref="CC131:CC194" ca="1" si="94">IF(OR(C131="--",IFERROR(MATCH(C131,OFFSET(C$1,0,0,ROW()-1,1),0),1)&lt;&gt;1),"",1)</f>
        <v>#VALUE!</v>
      </c>
    </row>
    <row r="132" spans="1:81" s="10" customFormat="1" ht="25" customHeight="1" x14ac:dyDescent="0.2">
      <c r="A132" s="52" t="str">
        <f t="shared" ref="A132:A195" si="95">IFERROR(IF(D132&lt;&gt;"",A131+1,""),"")</f>
        <v/>
      </c>
      <c r="B132" s="157" t="e">
        <f t="shared" ca="1" si="65"/>
        <v>#VALUE!</v>
      </c>
      <c r="C132" s="157" t="e">
        <f t="shared" ca="1" si="66"/>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7"/>
        <v>#VALUE!</v>
      </c>
      <c r="K132" s="155" t="e">
        <f t="shared" si="68"/>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48"/>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148"/>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148"/>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20" t="e">
        <f t="shared" ca="1" si="64"/>
        <v>#VALUE!</v>
      </c>
      <c r="CC132" s="2" t="e">
        <f t="shared" ca="1" si="94"/>
        <v>#VALUE!</v>
      </c>
    </row>
    <row r="133" spans="1:81" s="10" customFormat="1" ht="25" customHeight="1" x14ac:dyDescent="0.2">
      <c r="A133" s="52" t="str">
        <f t="shared" si="95"/>
        <v/>
      </c>
      <c r="B133" s="157" t="e">
        <f t="shared" ca="1" si="65"/>
        <v>#VALUE!</v>
      </c>
      <c r="C133" s="157" t="e">
        <f t="shared" ca="1" si="66"/>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7"/>
        <v>#VALUE!</v>
      </c>
      <c r="K133" s="155" t="e">
        <f t="shared" si="68"/>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48"/>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148"/>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148"/>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148"/>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20" t="e">
        <f t="shared" ca="1" si="64"/>
        <v>#VALUE!</v>
      </c>
      <c r="CC133" s="2" t="e">
        <f t="shared" ca="1" si="94"/>
        <v>#VALUE!</v>
      </c>
    </row>
    <row r="134" spans="1:81" s="10" customFormat="1" ht="25" customHeight="1" x14ac:dyDescent="0.2">
      <c r="A134" s="52" t="str">
        <f t="shared" si="95"/>
        <v/>
      </c>
      <c r="B134" s="157" t="e">
        <f t="shared" ca="1" si="65"/>
        <v>#VALUE!</v>
      </c>
      <c r="C134" s="157" t="e">
        <f t="shared" ca="1" si="66"/>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7"/>
        <v>#VALUE!</v>
      </c>
      <c r="K134" s="155" t="e">
        <f t="shared" si="68"/>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48"/>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148"/>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148"/>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148"/>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20" t="e">
        <f t="shared" ca="1" si="64"/>
        <v>#VALUE!</v>
      </c>
      <c r="CC134" s="2" t="e">
        <f t="shared" ca="1" si="94"/>
        <v>#VALUE!</v>
      </c>
    </row>
    <row r="135" spans="1:81" s="10" customFormat="1" ht="25" customHeight="1" x14ac:dyDescent="0.2">
      <c r="A135" s="52" t="str">
        <f t="shared" si="95"/>
        <v/>
      </c>
      <c r="B135" s="157" t="e">
        <f t="shared" ca="1" si="65"/>
        <v>#VALUE!</v>
      </c>
      <c r="C135" s="157" t="e">
        <f t="shared" ca="1" si="66"/>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7"/>
        <v>#VALUE!</v>
      </c>
      <c r="K135" s="155" t="e">
        <f t="shared" si="68"/>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48"/>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148"/>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148"/>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148"/>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20" t="e">
        <f t="shared" ca="1" si="64"/>
        <v>#VALUE!</v>
      </c>
      <c r="CC135" s="2" t="e">
        <f t="shared" ca="1" si="94"/>
        <v>#VALUE!</v>
      </c>
    </row>
    <row r="136" spans="1:81" s="10" customFormat="1" ht="25" customHeight="1" x14ac:dyDescent="0.2">
      <c r="A136" s="52" t="str">
        <f t="shared" si="95"/>
        <v/>
      </c>
      <c r="B136" s="157" t="e">
        <f t="shared" ca="1" si="65"/>
        <v>#VALUE!</v>
      </c>
      <c r="C136" s="157" t="e">
        <f t="shared" ca="1" si="66"/>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7"/>
        <v>#VALUE!</v>
      </c>
      <c r="K136" s="155" t="e">
        <f t="shared" si="68"/>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48"/>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148"/>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148"/>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148"/>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20" t="e">
        <f t="shared" ca="1" si="64"/>
        <v>#VALUE!</v>
      </c>
      <c r="CC136" s="2" t="e">
        <f t="shared" ca="1" si="94"/>
        <v>#VALUE!</v>
      </c>
    </row>
    <row r="137" spans="1:81" s="10" customFormat="1" ht="25" customHeight="1" x14ac:dyDescent="0.2">
      <c r="A137" s="52" t="str">
        <f t="shared" si="95"/>
        <v/>
      </c>
      <c r="B137" s="157" t="e">
        <f t="shared" ca="1" si="65"/>
        <v>#VALUE!</v>
      </c>
      <c r="C137" s="157" t="e">
        <f t="shared" ca="1" si="66"/>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7"/>
        <v>#VALUE!</v>
      </c>
      <c r="K137" s="155" t="e">
        <f t="shared" si="68"/>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48"/>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148"/>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148"/>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148"/>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20" t="e">
        <f t="shared" ca="1" si="64"/>
        <v>#VALUE!</v>
      </c>
      <c r="CC137" s="2" t="e">
        <f t="shared" ca="1" si="94"/>
        <v>#VALUE!</v>
      </c>
    </row>
    <row r="138" spans="1:81" s="10" customFormat="1" ht="25" customHeight="1" x14ac:dyDescent="0.2">
      <c r="A138" s="52" t="str">
        <f t="shared" si="95"/>
        <v/>
      </c>
      <c r="B138" s="157" t="e">
        <f t="shared" ca="1" si="65"/>
        <v>#VALUE!</v>
      </c>
      <c r="C138" s="157" t="e">
        <f t="shared" ca="1" si="66"/>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7"/>
        <v>#VALUE!</v>
      </c>
      <c r="K138" s="155" t="e">
        <f t="shared" si="68"/>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48"/>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148"/>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148"/>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148"/>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20" t="e">
        <f t="shared" ca="1" si="64"/>
        <v>#VALUE!</v>
      </c>
      <c r="CC138" s="2" t="e">
        <f t="shared" ca="1" si="94"/>
        <v>#VALUE!</v>
      </c>
    </row>
    <row r="139" spans="1:81" s="10" customFormat="1" ht="25" customHeight="1" x14ac:dyDescent="0.2">
      <c r="A139" s="52" t="str">
        <f t="shared" si="95"/>
        <v/>
      </c>
      <c r="B139" s="157" t="e">
        <f t="shared" ca="1" si="65"/>
        <v>#VALUE!</v>
      </c>
      <c r="C139" s="157" t="e">
        <f t="shared" ca="1" si="66"/>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7"/>
        <v>#VALUE!</v>
      </c>
      <c r="K139" s="155" t="e">
        <f t="shared" si="68"/>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48"/>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148"/>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148"/>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148"/>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20" t="e">
        <f t="shared" ca="1" si="64"/>
        <v>#VALUE!</v>
      </c>
      <c r="CC139" s="2" t="e">
        <f t="shared" ca="1" si="94"/>
        <v>#VALUE!</v>
      </c>
    </row>
    <row r="140" spans="1:81" s="10" customFormat="1" ht="25" customHeight="1" x14ac:dyDescent="0.2">
      <c r="A140" s="52" t="str">
        <f t="shared" si="95"/>
        <v/>
      </c>
      <c r="B140" s="157" t="e">
        <f t="shared" ca="1" si="65"/>
        <v>#VALUE!</v>
      </c>
      <c r="C140" s="157" t="e">
        <f t="shared" ca="1" si="66"/>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7"/>
        <v>#VALUE!</v>
      </c>
      <c r="K140" s="155" t="e">
        <f t="shared" si="68"/>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48"/>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148"/>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148"/>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148"/>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20" t="e">
        <f t="shared" ca="1" si="64"/>
        <v>#VALUE!</v>
      </c>
      <c r="CC140" s="2" t="e">
        <f t="shared" ca="1" si="94"/>
        <v>#VALUE!</v>
      </c>
    </row>
    <row r="141" spans="1:81" s="10" customFormat="1" ht="25" customHeight="1" x14ac:dyDescent="0.2">
      <c r="A141" s="52" t="str">
        <f t="shared" si="95"/>
        <v/>
      </c>
      <c r="B141" s="157" t="e">
        <f t="shared" ca="1" si="65"/>
        <v>#VALUE!</v>
      </c>
      <c r="C141" s="157" t="e">
        <f t="shared" ca="1" si="66"/>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7"/>
        <v>#VALUE!</v>
      </c>
      <c r="K141" s="155" t="e">
        <f t="shared" si="68"/>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48"/>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148"/>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148"/>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148"/>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20" t="e">
        <f t="shared" ca="1" si="64"/>
        <v>#VALUE!</v>
      </c>
      <c r="CC141" s="2" t="e">
        <f t="shared" ca="1" si="94"/>
        <v>#VALUE!</v>
      </c>
    </row>
    <row r="142" spans="1:81" s="10" customFormat="1" ht="25" customHeight="1" x14ac:dyDescent="0.2">
      <c r="A142" s="52" t="str">
        <f t="shared" si="95"/>
        <v/>
      </c>
      <c r="B142" s="157" t="e">
        <f t="shared" ca="1" si="65"/>
        <v>#VALUE!</v>
      </c>
      <c r="C142" s="157" t="e">
        <f t="shared" ca="1" si="66"/>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7"/>
        <v>#VALUE!</v>
      </c>
      <c r="K142" s="155" t="e">
        <f t="shared" si="68"/>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48"/>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148"/>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148"/>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148"/>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20" t="e">
        <f t="shared" ca="1" si="64"/>
        <v>#VALUE!</v>
      </c>
      <c r="CC142" s="2" t="e">
        <f t="shared" ca="1" si="94"/>
        <v>#VALUE!</v>
      </c>
    </row>
    <row r="143" spans="1:81" s="10" customFormat="1" ht="25" customHeight="1" x14ac:dyDescent="0.2">
      <c r="A143" s="52" t="str">
        <f t="shared" si="95"/>
        <v/>
      </c>
      <c r="B143" s="157" t="e">
        <f t="shared" ca="1" si="65"/>
        <v>#VALUE!</v>
      </c>
      <c r="C143" s="157" t="e">
        <f t="shared" ca="1" si="66"/>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7"/>
        <v>#VALUE!</v>
      </c>
      <c r="K143" s="155" t="e">
        <f t="shared" si="68"/>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48"/>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148"/>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148"/>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148"/>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20" t="e">
        <f t="shared" ca="1" si="64"/>
        <v>#VALUE!</v>
      </c>
      <c r="CC143" s="2" t="e">
        <f t="shared" ca="1" si="94"/>
        <v>#VALUE!</v>
      </c>
    </row>
    <row r="144" spans="1:81" s="10" customFormat="1" ht="25" customHeight="1" x14ac:dyDescent="0.2">
      <c r="A144" s="52" t="str">
        <f t="shared" si="95"/>
        <v/>
      </c>
      <c r="B144" s="157" t="e">
        <f t="shared" ca="1" si="65"/>
        <v>#VALUE!</v>
      </c>
      <c r="C144" s="157" t="e">
        <f t="shared" ca="1" si="66"/>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7"/>
        <v>#VALUE!</v>
      </c>
      <c r="K144" s="155" t="e">
        <f t="shared" si="68"/>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48"/>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148"/>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148"/>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148"/>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20" t="e">
        <f t="shared" ca="1" si="64"/>
        <v>#VALUE!</v>
      </c>
      <c r="CC144" s="2" t="e">
        <f t="shared" ca="1" si="94"/>
        <v>#VALUE!</v>
      </c>
    </row>
    <row r="145" spans="1:81" s="10" customFormat="1" ht="25" customHeight="1" x14ac:dyDescent="0.2">
      <c r="A145" s="52" t="str">
        <f t="shared" si="95"/>
        <v/>
      </c>
      <c r="B145" s="157" t="e">
        <f t="shared" ca="1" si="65"/>
        <v>#VALUE!</v>
      </c>
      <c r="C145" s="157" t="e">
        <f t="shared" ca="1" si="66"/>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7"/>
        <v>#VALUE!</v>
      </c>
      <c r="K145" s="155" t="e">
        <f t="shared" si="68"/>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48"/>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148"/>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148"/>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148"/>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20" t="e">
        <f t="shared" ca="1" si="64"/>
        <v>#VALUE!</v>
      </c>
      <c r="CC145" s="2" t="e">
        <f t="shared" ca="1" si="94"/>
        <v>#VALUE!</v>
      </c>
    </row>
    <row r="146" spans="1:81" s="10" customFormat="1" ht="25" customHeight="1" x14ac:dyDescent="0.2">
      <c r="A146" s="52" t="str">
        <f t="shared" si="95"/>
        <v/>
      </c>
      <c r="B146" s="157" t="e">
        <f t="shared" ca="1" si="65"/>
        <v>#VALUE!</v>
      </c>
      <c r="C146" s="157" t="e">
        <f t="shared" ca="1" si="66"/>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7"/>
        <v>#VALUE!</v>
      </c>
      <c r="K146" s="155" t="e">
        <f t="shared" si="68"/>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48"/>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148"/>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148"/>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148"/>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20" t="e">
        <f t="shared" ca="1" si="64"/>
        <v>#VALUE!</v>
      </c>
      <c r="CC146" s="2" t="e">
        <f t="shared" ca="1" si="94"/>
        <v>#VALUE!</v>
      </c>
    </row>
    <row r="147" spans="1:81" s="10" customFormat="1" ht="25" customHeight="1" x14ac:dyDescent="0.2">
      <c r="A147" s="52" t="str">
        <f t="shared" si="95"/>
        <v/>
      </c>
      <c r="B147" s="157" t="e">
        <f t="shared" ca="1" si="65"/>
        <v>#VALUE!</v>
      </c>
      <c r="C147" s="157" t="e">
        <f t="shared" ca="1" si="66"/>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7"/>
        <v>#VALUE!</v>
      </c>
      <c r="K147" s="155" t="e">
        <f t="shared" si="68"/>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48"/>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148"/>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148"/>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148"/>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20" t="e">
        <f t="shared" ca="1" si="64"/>
        <v>#VALUE!</v>
      </c>
      <c r="CC147" s="2" t="e">
        <f t="shared" ca="1" si="94"/>
        <v>#VALUE!</v>
      </c>
    </row>
    <row r="148" spans="1:81" s="10" customFormat="1" ht="25" customHeight="1" x14ac:dyDescent="0.2">
      <c r="A148" s="52" t="str">
        <f t="shared" si="95"/>
        <v/>
      </c>
      <c r="B148" s="157" t="e">
        <f t="shared" ca="1" si="65"/>
        <v>#VALUE!</v>
      </c>
      <c r="C148" s="157" t="e">
        <f t="shared" ca="1" si="66"/>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7"/>
        <v>#VALUE!</v>
      </c>
      <c r="K148" s="155" t="e">
        <f t="shared" si="68"/>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48"/>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148"/>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148"/>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148"/>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20" t="e">
        <f t="shared" ca="1" si="64"/>
        <v>#VALUE!</v>
      </c>
      <c r="CC148" s="2" t="e">
        <f t="shared" ca="1" si="94"/>
        <v>#VALUE!</v>
      </c>
    </row>
    <row r="149" spans="1:81" s="10" customFormat="1" ht="25" customHeight="1" x14ac:dyDescent="0.2">
      <c r="A149" s="52" t="str">
        <f t="shared" si="95"/>
        <v/>
      </c>
      <c r="B149" s="157" t="e">
        <f t="shared" ca="1" si="65"/>
        <v>#VALUE!</v>
      </c>
      <c r="C149" s="157" t="e">
        <f t="shared" ca="1" si="66"/>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7"/>
        <v>#VALUE!</v>
      </c>
      <c r="K149" s="155" t="e">
        <f t="shared" si="68"/>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48"/>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148"/>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148"/>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148"/>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20" t="e">
        <f t="shared" ca="1" si="64"/>
        <v>#VALUE!</v>
      </c>
      <c r="CC149" s="2" t="e">
        <f t="shared" ca="1" si="94"/>
        <v>#VALUE!</v>
      </c>
    </row>
    <row r="150" spans="1:81" s="10" customFormat="1" ht="25" customHeight="1" x14ac:dyDescent="0.2">
      <c r="A150" s="52" t="str">
        <f t="shared" si="95"/>
        <v/>
      </c>
      <c r="B150" s="157" t="e">
        <f t="shared" ca="1" si="65"/>
        <v>#VALUE!</v>
      </c>
      <c r="C150" s="157" t="e">
        <f t="shared" ca="1" si="66"/>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7"/>
        <v>#VALUE!</v>
      </c>
      <c r="K150" s="155" t="e">
        <f t="shared" si="68"/>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48"/>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148"/>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148"/>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148"/>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20" t="e">
        <f t="shared" ca="1" si="64"/>
        <v>#VALUE!</v>
      </c>
      <c r="CC150" s="2" t="e">
        <f t="shared" ca="1" si="94"/>
        <v>#VALUE!</v>
      </c>
    </row>
    <row r="151" spans="1:81" s="10" customFormat="1" ht="25" customHeight="1" x14ac:dyDescent="0.2">
      <c r="A151" s="52" t="str">
        <f t="shared" si="95"/>
        <v/>
      </c>
      <c r="B151" s="157" t="e">
        <f t="shared" ca="1" si="65"/>
        <v>#VALUE!</v>
      </c>
      <c r="C151" s="157" t="e">
        <f t="shared" ca="1" si="66"/>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7"/>
        <v>#VALUE!</v>
      </c>
      <c r="K151" s="155" t="e">
        <f t="shared" si="68"/>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48"/>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148"/>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148"/>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148"/>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20" t="e">
        <f t="shared" ca="1" si="64"/>
        <v>#VALUE!</v>
      </c>
      <c r="CC151" s="2" t="e">
        <f t="shared" ca="1" si="94"/>
        <v>#VALUE!</v>
      </c>
    </row>
    <row r="152" spans="1:81" s="10" customFormat="1" ht="25" customHeight="1" x14ac:dyDescent="0.2">
      <c r="A152" s="52" t="str">
        <f t="shared" si="95"/>
        <v/>
      </c>
      <c r="B152" s="157" t="e">
        <f t="shared" ca="1" si="65"/>
        <v>#VALUE!</v>
      </c>
      <c r="C152" s="157" t="e">
        <f t="shared" ca="1" si="66"/>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7"/>
        <v>#VALUE!</v>
      </c>
      <c r="K152" s="155" t="e">
        <f t="shared" si="68"/>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48"/>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148"/>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148"/>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148"/>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20" t="e">
        <f t="shared" ca="1" si="64"/>
        <v>#VALUE!</v>
      </c>
      <c r="CC152" s="2" t="e">
        <f t="shared" ca="1" si="94"/>
        <v>#VALUE!</v>
      </c>
    </row>
    <row r="153" spans="1:81" s="10" customFormat="1" ht="25" customHeight="1" x14ac:dyDescent="0.2">
      <c r="A153" s="52" t="str">
        <f t="shared" si="95"/>
        <v/>
      </c>
      <c r="B153" s="157" t="e">
        <f t="shared" ca="1" si="65"/>
        <v>#VALUE!</v>
      </c>
      <c r="C153" s="157" t="e">
        <f t="shared" ca="1" si="66"/>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7"/>
        <v>#VALUE!</v>
      </c>
      <c r="K153" s="155" t="e">
        <f t="shared" si="68"/>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48"/>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148"/>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148"/>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148"/>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20" t="e">
        <f t="shared" ca="1" si="64"/>
        <v>#VALUE!</v>
      </c>
      <c r="CC153" s="2" t="e">
        <f t="shared" ca="1" si="94"/>
        <v>#VALUE!</v>
      </c>
    </row>
    <row r="154" spans="1:81" s="10" customFormat="1" ht="25" customHeight="1" x14ac:dyDescent="0.2">
      <c r="A154" s="52" t="str">
        <f t="shared" si="95"/>
        <v/>
      </c>
      <c r="B154" s="157" t="e">
        <f t="shared" ca="1" si="65"/>
        <v>#VALUE!</v>
      </c>
      <c r="C154" s="157" t="e">
        <f t="shared" ca="1" si="66"/>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7"/>
        <v>#VALUE!</v>
      </c>
      <c r="K154" s="155" t="e">
        <f t="shared" si="68"/>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48"/>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148"/>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148"/>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148"/>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20" t="e">
        <f t="shared" ca="1" si="64"/>
        <v>#VALUE!</v>
      </c>
      <c r="CC154" s="2" t="e">
        <f t="shared" ca="1" si="94"/>
        <v>#VALUE!</v>
      </c>
    </row>
    <row r="155" spans="1:81" s="10" customFormat="1" ht="25" customHeight="1" x14ac:dyDescent="0.2">
      <c r="A155" s="52" t="str">
        <f t="shared" si="95"/>
        <v/>
      </c>
      <c r="B155" s="157" t="e">
        <f t="shared" ca="1" si="65"/>
        <v>#VALUE!</v>
      </c>
      <c r="C155" s="157" t="e">
        <f t="shared" ca="1" si="66"/>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7"/>
        <v>#VALUE!</v>
      </c>
      <c r="K155" s="155" t="e">
        <f t="shared" si="68"/>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48"/>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148"/>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148"/>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148"/>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20" t="e">
        <f t="shared" ca="1" si="64"/>
        <v>#VALUE!</v>
      </c>
      <c r="CC155" s="2" t="e">
        <f t="shared" ca="1" si="94"/>
        <v>#VALUE!</v>
      </c>
    </row>
    <row r="156" spans="1:81" s="10" customFormat="1" ht="25" customHeight="1" x14ac:dyDescent="0.2">
      <c r="A156" s="52" t="str">
        <f t="shared" si="95"/>
        <v/>
      </c>
      <c r="B156" s="157" t="e">
        <f t="shared" ca="1" si="65"/>
        <v>#VALUE!</v>
      </c>
      <c r="C156" s="157" t="e">
        <f t="shared" ca="1" si="66"/>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7"/>
        <v>#VALUE!</v>
      </c>
      <c r="K156" s="155" t="e">
        <f t="shared" si="68"/>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48"/>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148"/>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148"/>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148"/>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20" t="e">
        <f t="shared" ca="1" si="64"/>
        <v>#VALUE!</v>
      </c>
      <c r="CC156" s="2" t="e">
        <f t="shared" ca="1" si="94"/>
        <v>#VALUE!</v>
      </c>
    </row>
    <row r="157" spans="1:81" s="10" customFormat="1" ht="25" customHeight="1" x14ac:dyDescent="0.2">
      <c r="A157" s="52" t="str">
        <f t="shared" si="95"/>
        <v/>
      </c>
      <c r="B157" s="157" t="e">
        <f t="shared" ca="1" si="65"/>
        <v>#VALUE!</v>
      </c>
      <c r="C157" s="157" t="e">
        <f t="shared" ca="1" si="66"/>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7"/>
        <v>#VALUE!</v>
      </c>
      <c r="K157" s="155" t="e">
        <f t="shared" si="68"/>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48"/>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148"/>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148"/>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148"/>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20" t="e">
        <f t="shared" ca="1" si="64"/>
        <v>#VALUE!</v>
      </c>
      <c r="CC157" s="2" t="e">
        <f t="shared" ca="1" si="94"/>
        <v>#VALUE!</v>
      </c>
    </row>
    <row r="158" spans="1:81" s="10" customFormat="1" ht="25" customHeight="1" x14ac:dyDescent="0.2">
      <c r="A158" s="52" t="str">
        <f t="shared" si="95"/>
        <v/>
      </c>
      <c r="B158" s="157" t="e">
        <f t="shared" ca="1" si="65"/>
        <v>#VALUE!</v>
      </c>
      <c r="C158" s="157" t="e">
        <f t="shared" ca="1" si="66"/>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7"/>
        <v>#VALUE!</v>
      </c>
      <c r="K158" s="155" t="e">
        <f t="shared" si="68"/>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48"/>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148"/>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148"/>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148"/>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20" t="e">
        <f t="shared" ca="1" si="64"/>
        <v>#VALUE!</v>
      </c>
      <c r="CC158" s="2" t="e">
        <f t="shared" ca="1" si="94"/>
        <v>#VALUE!</v>
      </c>
    </row>
    <row r="159" spans="1:81" s="10" customFormat="1" ht="25" customHeight="1" x14ac:dyDescent="0.2">
      <c r="A159" s="52" t="str">
        <f t="shared" si="95"/>
        <v/>
      </c>
      <c r="B159" s="157" t="e">
        <f t="shared" ca="1" si="65"/>
        <v>#VALUE!</v>
      </c>
      <c r="C159" s="157" t="e">
        <f t="shared" ca="1" si="66"/>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7"/>
        <v>#VALUE!</v>
      </c>
      <c r="K159" s="155" t="e">
        <f t="shared" si="68"/>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48"/>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148"/>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148"/>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148"/>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20" t="e">
        <f t="shared" ca="1" si="64"/>
        <v>#VALUE!</v>
      </c>
      <c r="CC159" s="2" t="e">
        <f t="shared" ca="1" si="94"/>
        <v>#VALUE!</v>
      </c>
    </row>
    <row r="160" spans="1:81" s="10" customFormat="1" ht="25" customHeight="1" x14ac:dyDescent="0.2">
      <c r="A160" s="52" t="str">
        <f t="shared" si="95"/>
        <v/>
      </c>
      <c r="B160" s="157" t="e">
        <f t="shared" ca="1" si="65"/>
        <v>#VALUE!</v>
      </c>
      <c r="C160" s="157" t="e">
        <f t="shared" ca="1" si="66"/>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7"/>
        <v>#VALUE!</v>
      </c>
      <c r="K160" s="155" t="e">
        <f t="shared" si="68"/>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48"/>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148"/>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148"/>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148"/>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20" t="e">
        <f t="shared" ca="1" si="64"/>
        <v>#VALUE!</v>
      </c>
      <c r="CC160" s="2" t="e">
        <f t="shared" ca="1" si="94"/>
        <v>#VALUE!</v>
      </c>
    </row>
    <row r="161" spans="1:81" s="10" customFormat="1" ht="25" customHeight="1" x14ac:dyDescent="0.2">
      <c r="A161" s="52" t="str">
        <f t="shared" si="95"/>
        <v/>
      </c>
      <c r="B161" s="157" t="e">
        <f t="shared" ca="1" si="65"/>
        <v>#VALUE!</v>
      </c>
      <c r="C161" s="157" t="e">
        <f t="shared" ca="1" si="66"/>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7"/>
        <v>#VALUE!</v>
      </c>
      <c r="K161" s="155" t="e">
        <f t="shared" si="68"/>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48"/>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148"/>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148"/>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148"/>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20" t="e">
        <f t="shared" ca="1" si="64"/>
        <v>#VALUE!</v>
      </c>
      <c r="CC161" s="2" t="e">
        <f t="shared" ca="1" si="94"/>
        <v>#VALUE!</v>
      </c>
    </row>
    <row r="162" spans="1:81" s="10" customFormat="1" ht="25" customHeight="1" x14ac:dyDescent="0.2">
      <c r="A162" s="52" t="str">
        <f t="shared" si="95"/>
        <v/>
      </c>
      <c r="B162" s="157" t="e">
        <f t="shared" ca="1" si="65"/>
        <v>#VALUE!</v>
      </c>
      <c r="C162" s="157" t="e">
        <f t="shared" ca="1" si="66"/>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7"/>
        <v>#VALUE!</v>
      </c>
      <c r="K162" s="155" t="e">
        <f t="shared" si="68"/>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48"/>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148"/>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148"/>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148"/>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20" t="e">
        <f t="shared" ca="1" si="64"/>
        <v>#VALUE!</v>
      </c>
      <c r="CC162" s="2" t="e">
        <f t="shared" ca="1" si="94"/>
        <v>#VALUE!</v>
      </c>
    </row>
    <row r="163" spans="1:81" s="10" customFormat="1" ht="25" customHeight="1" x14ac:dyDescent="0.2">
      <c r="A163" s="52" t="str">
        <f t="shared" si="95"/>
        <v/>
      </c>
      <c r="B163" s="157" t="e">
        <f t="shared" ca="1" si="65"/>
        <v>#VALUE!</v>
      </c>
      <c r="C163" s="157" t="e">
        <f t="shared" ca="1" si="66"/>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7"/>
        <v>#VALUE!</v>
      </c>
      <c r="K163" s="155" t="e">
        <f t="shared" si="68"/>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48"/>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148"/>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148"/>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148"/>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20" t="e">
        <f t="shared" ca="1" si="64"/>
        <v>#VALUE!</v>
      </c>
      <c r="CC163" s="2" t="e">
        <f t="shared" ca="1" si="94"/>
        <v>#VALUE!</v>
      </c>
    </row>
    <row r="164" spans="1:81" s="10" customFormat="1" ht="25" customHeight="1" x14ac:dyDescent="0.2">
      <c r="A164" s="52" t="str">
        <f t="shared" si="95"/>
        <v/>
      </c>
      <c r="B164" s="157" t="e">
        <f t="shared" ca="1" si="65"/>
        <v>#VALUE!</v>
      </c>
      <c r="C164" s="157" t="e">
        <f t="shared" ca="1" si="66"/>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7"/>
        <v>#VALUE!</v>
      </c>
      <c r="K164" s="155" t="e">
        <f t="shared" si="68"/>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48"/>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148"/>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148"/>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148"/>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20" t="e">
        <f t="shared" ca="1" si="64"/>
        <v>#VALUE!</v>
      </c>
      <c r="CC164" s="2" t="e">
        <f t="shared" ca="1" si="94"/>
        <v>#VALUE!</v>
      </c>
    </row>
    <row r="165" spans="1:81" s="10" customFormat="1" ht="25" customHeight="1" x14ac:dyDescent="0.2">
      <c r="A165" s="52" t="str">
        <f t="shared" si="95"/>
        <v/>
      </c>
      <c r="B165" s="157" t="e">
        <f t="shared" ca="1" si="65"/>
        <v>#VALUE!</v>
      </c>
      <c r="C165" s="157" t="e">
        <f t="shared" ca="1" si="66"/>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7"/>
        <v>#VALUE!</v>
      </c>
      <c r="K165" s="155" t="e">
        <f t="shared" si="68"/>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48"/>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148"/>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148"/>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148"/>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20" t="e">
        <f t="shared" ca="1" si="64"/>
        <v>#VALUE!</v>
      </c>
      <c r="CC165" s="2" t="e">
        <f t="shared" ca="1" si="94"/>
        <v>#VALUE!</v>
      </c>
    </row>
    <row r="166" spans="1:81" s="10" customFormat="1" ht="25" customHeight="1" x14ac:dyDescent="0.2">
      <c r="A166" s="52" t="str">
        <f t="shared" si="95"/>
        <v/>
      </c>
      <c r="B166" s="157" t="e">
        <f t="shared" ca="1" si="65"/>
        <v>#VALUE!</v>
      </c>
      <c r="C166" s="157" t="e">
        <f t="shared" ca="1" si="66"/>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7"/>
        <v>#VALUE!</v>
      </c>
      <c r="K166" s="155" t="e">
        <f t="shared" si="68"/>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48"/>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148"/>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148"/>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148"/>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20" t="e">
        <f t="shared" ca="1" si="64"/>
        <v>#VALUE!</v>
      </c>
      <c r="CC166" s="2" t="e">
        <f t="shared" ca="1" si="94"/>
        <v>#VALUE!</v>
      </c>
    </row>
    <row r="167" spans="1:81" s="10" customFormat="1" ht="25" customHeight="1" x14ac:dyDescent="0.2">
      <c r="A167" s="52" t="str">
        <f t="shared" si="95"/>
        <v/>
      </c>
      <c r="B167" s="157" t="e">
        <f t="shared" ca="1" si="65"/>
        <v>#VALUE!</v>
      </c>
      <c r="C167" s="157" t="e">
        <f t="shared" ca="1" si="66"/>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7"/>
        <v>#VALUE!</v>
      </c>
      <c r="K167" s="155" t="e">
        <f t="shared" si="68"/>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48"/>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148"/>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148"/>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148"/>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20" t="e">
        <f t="shared" ca="1" si="64"/>
        <v>#VALUE!</v>
      </c>
      <c r="CC167" s="2" t="e">
        <f t="shared" ca="1" si="94"/>
        <v>#VALUE!</v>
      </c>
    </row>
    <row r="168" spans="1:81" s="10" customFormat="1" ht="25" customHeight="1" x14ac:dyDescent="0.2">
      <c r="A168" s="52" t="str">
        <f t="shared" si="95"/>
        <v/>
      </c>
      <c r="B168" s="157" t="e">
        <f t="shared" ca="1" si="65"/>
        <v>#VALUE!</v>
      </c>
      <c r="C168" s="157" t="e">
        <f t="shared" ca="1" si="66"/>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7"/>
        <v>#VALUE!</v>
      </c>
      <c r="K168" s="155" t="e">
        <f t="shared" si="68"/>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48"/>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148"/>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148"/>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148"/>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20" t="e">
        <f t="shared" ca="1" si="64"/>
        <v>#VALUE!</v>
      </c>
      <c r="CC168" s="2" t="e">
        <f t="shared" ca="1" si="94"/>
        <v>#VALUE!</v>
      </c>
    </row>
    <row r="169" spans="1:81" s="10" customFormat="1" ht="25" customHeight="1" x14ac:dyDescent="0.2">
      <c r="A169" s="52" t="str">
        <f t="shared" si="95"/>
        <v/>
      </c>
      <c r="B169" s="157" t="e">
        <f t="shared" ca="1" si="65"/>
        <v>#VALUE!</v>
      </c>
      <c r="C169" s="157" t="e">
        <f t="shared" ca="1" si="66"/>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7"/>
        <v>#VALUE!</v>
      </c>
      <c r="K169" s="155" t="e">
        <f t="shared" si="68"/>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48"/>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148"/>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148"/>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148"/>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20" t="e">
        <f t="shared" ca="1" si="64"/>
        <v>#VALUE!</v>
      </c>
      <c r="CC169" s="2" t="e">
        <f t="shared" ca="1" si="94"/>
        <v>#VALUE!</v>
      </c>
    </row>
    <row r="170" spans="1:81" s="10" customFormat="1" ht="25" customHeight="1" x14ac:dyDescent="0.2">
      <c r="A170" s="52" t="str">
        <f t="shared" si="95"/>
        <v/>
      </c>
      <c r="B170" s="157" t="e">
        <f t="shared" ca="1" si="65"/>
        <v>#VALUE!</v>
      </c>
      <c r="C170" s="157" t="e">
        <f t="shared" ca="1" si="66"/>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7"/>
        <v>#VALUE!</v>
      </c>
      <c r="K170" s="155" t="e">
        <f t="shared" si="68"/>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48"/>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148"/>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148"/>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148"/>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20" t="e">
        <f t="shared" ca="1" si="64"/>
        <v>#VALUE!</v>
      </c>
      <c r="CC170" s="2" t="e">
        <f t="shared" ca="1" si="94"/>
        <v>#VALUE!</v>
      </c>
    </row>
    <row r="171" spans="1:81" s="10" customFormat="1" ht="25" customHeight="1" x14ac:dyDescent="0.2">
      <c r="A171" s="52" t="str">
        <f t="shared" si="95"/>
        <v/>
      </c>
      <c r="B171" s="157" t="e">
        <f t="shared" ca="1" si="65"/>
        <v>#VALUE!</v>
      </c>
      <c r="C171" s="157" t="e">
        <f t="shared" ca="1" si="66"/>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7"/>
        <v>#VALUE!</v>
      </c>
      <c r="K171" s="155" t="e">
        <f t="shared" si="68"/>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48"/>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148"/>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148"/>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148"/>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20" t="e">
        <f t="shared" ca="1" si="64"/>
        <v>#VALUE!</v>
      </c>
      <c r="CC171" s="2" t="e">
        <f t="shared" ca="1" si="94"/>
        <v>#VALUE!</v>
      </c>
    </row>
    <row r="172" spans="1:81" s="10" customFormat="1" ht="25" customHeight="1" x14ac:dyDescent="0.2">
      <c r="A172" s="52" t="str">
        <f t="shared" si="95"/>
        <v/>
      </c>
      <c r="B172" s="157" t="e">
        <f t="shared" ca="1" si="65"/>
        <v>#VALUE!</v>
      </c>
      <c r="C172" s="157" t="e">
        <f t="shared" ca="1" si="66"/>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7"/>
        <v>#VALUE!</v>
      </c>
      <c r="K172" s="155" t="e">
        <f t="shared" si="68"/>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48"/>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148"/>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148"/>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148"/>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20" t="e">
        <f t="shared" ca="1" si="64"/>
        <v>#VALUE!</v>
      </c>
      <c r="CC172" s="2" t="e">
        <f t="shared" ca="1" si="94"/>
        <v>#VALUE!</v>
      </c>
    </row>
    <row r="173" spans="1:81" s="10" customFormat="1" ht="25" customHeight="1" x14ac:dyDescent="0.2">
      <c r="A173" s="52" t="str">
        <f t="shared" si="95"/>
        <v/>
      </c>
      <c r="B173" s="157" t="e">
        <f t="shared" ca="1" si="65"/>
        <v>#VALUE!</v>
      </c>
      <c r="C173" s="157" t="e">
        <f t="shared" ca="1" si="66"/>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7"/>
        <v>#VALUE!</v>
      </c>
      <c r="K173" s="155" t="e">
        <f t="shared" si="68"/>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48"/>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148"/>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148"/>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148"/>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20" t="e">
        <f t="shared" ca="1" si="64"/>
        <v>#VALUE!</v>
      </c>
      <c r="CC173" s="2" t="e">
        <f t="shared" ca="1" si="94"/>
        <v>#VALUE!</v>
      </c>
    </row>
    <row r="174" spans="1:81" s="10" customFormat="1" ht="25" customHeight="1" x14ac:dyDescent="0.2">
      <c r="A174" s="52" t="str">
        <f t="shared" si="95"/>
        <v/>
      </c>
      <c r="B174" s="157" t="e">
        <f t="shared" ca="1" si="65"/>
        <v>#VALUE!</v>
      </c>
      <c r="C174" s="157" t="e">
        <f t="shared" ca="1" si="66"/>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7"/>
        <v>#VALUE!</v>
      </c>
      <c r="K174" s="155" t="e">
        <f t="shared" si="68"/>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48"/>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148"/>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148"/>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148"/>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20" t="e">
        <f t="shared" ca="1" si="64"/>
        <v>#VALUE!</v>
      </c>
      <c r="CC174" s="2" t="e">
        <f t="shared" ca="1" si="94"/>
        <v>#VALUE!</v>
      </c>
    </row>
    <row r="175" spans="1:81" s="10" customFormat="1" ht="25" customHeight="1" x14ac:dyDescent="0.2">
      <c r="A175" s="52" t="str">
        <f t="shared" si="95"/>
        <v/>
      </c>
      <c r="B175" s="157" t="e">
        <f t="shared" ca="1" si="65"/>
        <v>#VALUE!</v>
      </c>
      <c r="C175" s="157" t="e">
        <f t="shared" ca="1" si="66"/>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7"/>
        <v>#VALUE!</v>
      </c>
      <c r="K175" s="155" t="e">
        <f t="shared" si="68"/>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48"/>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148"/>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148"/>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148"/>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20" t="e">
        <f t="shared" ca="1" si="64"/>
        <v>#VALUE!</v>
      </c>
      <c r="CC175" s="2" t="e">
        <f t="shared" ca="1" si="94"/>
        <v>#VALUE!</v>
      </c>
    </row>
    <row r="176" spans="1:81" s="10" customFormat="1" ht="25" customHeight="1" x14ac:dyDescent="0.2">
      <c r="A176" s="52" t="str">
        <f t="shared" si="95"/>
        <v/>
      </c>
      <c r="B176" s="157" t="e">
        <f t="shared" ca="1" si="65"/>
        <v>#VALUE!</v>
      </c>
      <c r="C176" s="157" t="e">
        <f t="shared" ca="1" si="66"/>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7"/>
        <v>#VALUE!</v>
      </c>
      <c r="K176" s="155" t="e">
        <f t="shared" si="68"/>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48"/>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148"/>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148"/>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148"/>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20" t="e">
        <f t="shared" ca="1" si="64"/>
        <v>#VALUE!</v>
      </c>
      <c r="CC176" s="2" t="e">
        <f t="shared" ca="1" si="94"/>
        <v>#VALUE!</v>
      </c>
    </row>
    <row r="177" spans="1:81" s="10" customFormat="1" ht="25" customHeight="1" x14ac:dyDescent="0.2">
      <c r="A177" s="52" t="str">
        <f t="shared" si="95"/>
        <v/>
      </c>
      <c r="B177" s="157" t="e">
        <f t="shared" ca="1" si="65"/>
        <v>#VALUE!</v>
      </c>
      <c r="C177" s="157" t="e">
        <f t="shared" ca="1" si="66"/>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7"/>
        <v>#VALUE!</v>
      </c>
      <c r="K177" s="155" t="e">
        <f t="shared" si="68"/>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48"/>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148"/>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148"/>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148"/>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20" t="e">
        <f t="shared" ca="1" si="64"/>
        <v>#VALUE!</v>
      </c>
      <c r="CC177" s="2" t="e">
        <f t="shared" ca="1" si="94"/>
        <v>#VALUE!</v>
      </c>
    </row>
    <row r="178" spans="1:81" s="10" customFormat="1" ht="25" customHeight="1" x14ac:dyDescent="0.2">
      <c r="A178" s="52" t="str">
        <f t="shared" si="95"/>
        <v/>
      </c>
      <c r="B178" s="157" t="e">
        <f t="shared" ca="1" si="65"/>
        <v>#VALUE!</v>
      </c>
      <c r="C178" s="157" t="e">
        <f t="shared" ca="1" si="66"/>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7"/>
        <v>#VALUE!</v>
      </c>
      <c r="K178" s="155" t="e">
        <f t="shared" si="68"/>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48"/>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148"/>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148"/>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148"/>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20" t="e">
        <f t="shared" ca="1" si="64"/>
        <v>#VALUE!</v>
      </c>
      <c r="CC178" s="2" t="e">
        <f t="shared" ca="1" si="94"/>
        <v>#VALUE!</v>
      </c>
    </row>
    <row r="179" spans="1:81" s="10" customFormat="1" ht="25" customHeight="1" x14ac:dyDescent="0.2">
      <c r="A179" s="52" t="str">
        <f t="shared" si="95"/>
        <v/>
      </c>
      <c r="B179" s="157" t="e">
        <f t="shared" ca="1" si="65"/>
        <v>#VALUE!</v>
      </c>
      <c r="C179" s="157" t="e">
        <f t="shared" ca="1" si="66"/>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7"/>
        <v>#VALUE!</v>
      </c>
      <c r="K179" s="155" t="e">
        <f t="shared" si="68"/>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48"/>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148"/>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148"/>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148"/>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20" t="e">
        <f t="shared" ca="1" si="64"/>
        <v>#VALUE!</v>
      </c>
      <c r="CC179" s="2" t="e">
        <f t="shared" ca="1" si="94"/>
        <v>#VALUE!</v>
      </c>
    </row>
    <row r="180" spans="1:81" s="10" customFormat="1" ht="25" customHeight="1" x14ac:dyDescent="0.2">
      <c r="A180" s="52" t="str">
        <f t="shared" si="95"/>
        <v/>
      </c>
      <c r="B180" s="157" t="e">
        <f t="shared" ca="1" si="65"/>
        <v>#VALUE!</v>
      </c>
      <c r="C180" s="157" t="e">
        <f t="shared" ca="1" si="66"/>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7"/>
        <v>#VALUE!</v>
      </c>
      <c r="K180" s="155" t="e">
        <f t="shared" si="68"/>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48"/>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148"/>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148"/>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148"/>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20" t="e">
        <f t="shared" ca="1" si="64"/>
        <v>#VALUE!</v>
      </c>
      <c r="CC180" s="2" t="e">
        <f t="shared" ca="1" si="94"/>
        <v>#VALUE!</v>
      </c>
    </row>
    <row r="181" spans="1:81" s="10" customFormat="1" ht="25" customHeight="1" x14ac:dyDescent="0.2">
      <c r="A181" s="52" t="str">
        <f t="shared" si="95"/>
        <v/>
      </c>
      <c r="B181" s="157" t="e">
        <f t="shared" ca="1" si="65"/>
        <v>#VALUE!</v>
      </c>
      <c r="C181" s="157" t="e">
        <f t="shared" ca="1" si="66"/>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7"/>
        <v>#VALUE!</v>
      </c>
      <c r="K181" s="155" t="e">
        <f t="shared" si="68"/>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48"/>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148"/>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148"/>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148"/>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20" t="e">
        <f t="shared" ca="1" si="64"/>
        <v>#VALUE!</v>
      </c>
      <c r="CC181" s="2" t="e">
        <f t="shared" ca="1" si="94"/>
        <v>#VALUE!</v>
      </c>
    </row>
    <row r="182" spans="1:81" s="10" customFormat="1" ht="25" customHeight="1" x14ac:dyDescent="0.2">
      <c r="A182" s="52" t="str">
        <f t="shared" si="95"/>
        <v/>
      </c>
      <c r="B182" s="157" t="e">
        <f t="shared" ca="1" si="65"/>
        <v>#VALUE!</v>
      </c>
      <c r="C182" s="157" t="e">
        <f t="shared" ca="1" si="66"/>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7"/>
        <v>#VALUE!</v>
      </c>
      <c r="K182" s="155" t="e">
        <f t="shared" si="68"/>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48"/>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148"/>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148"/>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148"/>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20" t="e">
        <f t="shared" ca="1" si="64"/>
        <v>#VALUE!</v>
      </c>
      <c r="CC182" s="2" t="e">
        <f t="shared" ca="1" si="94"/>
        <v>#VALUE!</v>
      </c>
    </row>
    <row r="183" spans="1:81" s="10" customFormat="1" ht="25" customHeight="1" x14ac:dyDescent="0.2">
      <c r="A183" s="52" t="str">
        <f t="shared" si="95"/>
        <v/>
      </c>
      <c r="B183" s="157" t="e">
        <f t="shared" ca="1" si="65"/>
        <v>#VALUE!</v>
      </c>
      <c r="C183" s="157" t="e">
        <f t="shared" ca="1" si="66"/>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7"/>
        <v>#VALUE!</v>
      </c>
      <c r="K183" s="155" t="e">
        <f t="shared" si="68"/>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48"/>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148"/>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148"/>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148"/>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20" t="e">
        <f t="shared" ca="1" si="64"/>
        <v>#VALUE!</v>
      </c>
      <c r="CC183" s="2" t="e">
        <f t="shared" ca="1" si="94"/>
        <v>#VALUE!</v>
      </c>
    </row>
    <row r="184" spans="1:81" s="10" customFormat="1" ht="25" customHeight="1" x14ac:dyDescent="0.2">
      <c r="A184" s="52" t="str">
        <f t="shared" si="95"/>
        <v/>
      </c>
      <c r="B184" s="157" t="e">
        <f t="shared" ca="1" si="65"/>
        <v>#VALUE!</v>
      </c>
      <c r="C184" s="157" t="e">
        <f t="shared" ca="1" si="66"/>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7"/>
        <v>#VALUE!</v>
      </c>
      <c r="K184" s="155" t="e">
        <f t="shared" si="68"/>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48"/>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148"/>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148"/>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148"/>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20" t="e">
        <f t="shared" ca="1" si="64"/>
        <v>#VALUE!</v>
      </c>
      <c r="CC184" s="2" t="e">
        <f t="shared" ca="1" si="94"/>
        <v>#VALUE!</v>
      </c>
    </row>
    <row r="185" spans="1:81" s="10" customFormat="1" ht="25" customHeight="1" x14ac:dyDescent="0.2">
      <c r="A185" s="52" t="str">
        <f t="shared" si="95"/>
        <v/>
      </c>
      <c r="B185" s="157" t="e">
        <f t="shared" ca="1" si="65"/>
        <v>#VALUE!</v>
      </c>
      <c r="C185" s="157" t="e">
        <f t="shared" ca="1" si="66"/>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7"/>
        <v>#VALUE!</v>
      </c>
      <c r="K185" s="155" t="e">
        <f t="shared" si="68"/>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48"/>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148"/>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148"/>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148"/>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20" t="e">
        <f t="shared" ca="1" si="64"/>
        <v>#VALUE!</v>
      </c>
      <c r="CC185" s="2" t="e">
        <f t="shared" ca="1" si="94"/>
        <v>#VALUE!</v>
      </c>
    </row>
    <row r="186" spans="1:81" s="10" customFormat="1" ht="25" customHeight="1" x14ac:dyDescent="0.2">
      <c r="A186" s="52" t="str">
        <f t="shared" si="95"/>
        <v/>
      </c>
      <c r="B186" s="157" t="e">
        <f t="shared" ca="1" si="65"/>
        <v>#VALUE!</v>
      </c>
      <c r="C186" s="157" t="e">
        <f t="shared" ca="1" si="66"/>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7"/>
        <v>#VALUE!</v>
      </c>
      <c r="K186" s="155" t="e">
        <f t="shared" si="68"/>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48"/>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148"/>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148"/>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148"/>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20" t="e">
        <f t="shared" ca="1" si="64"/>
        <v>#VALUE!</v>
      </c>
      <c r="CC186" s="2" t="e">
        <f t="shared" ca="1" si="94"/>
        <v>#VALUE!</v>
      </c>
    </row>
    <row r="187" spans="1:81" s="10" customFormat="1" ht="25" customHeight="1" x14ac:dyDescent="0.2">
      <c r="A187" s="52" t="str">
        <f t="shared" si="95"/>
        <v/>
      </c>
      <c r="B187" s="157" t="e">
        <f t="shared" ca="1" si="65"/>
        <v>#VALUE!</v>
      </c>
      <c r="C187" s="157" t="e">
        <f t="shared" ca="1" si="66"/>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7"/>
        <v>#VALUE!</v>
      </c>
      <c r="K187" s="155" t="e">
        <f t="shared" si="68"/>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48"/>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148"/>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148"/>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148"/>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20" t="e">
        <f t="shared" ca="1" si="64"/>
        <v>#VALUE!</v>
      </c>
      <c r="CC187" s="2" t="e">
        <f t="shared" ca="1" si="94"/>
        <v>#VALUE!</v>
      </c>
    </row>
    <row r="188" spans="1:81" s="10" customFormat="1" ht="25" customHeight="1" x14ac:dyDescent="0.2">
      <c r="A188" s="52" t="str">
        <f t="shared" si="95"/>
        <v/>
      </c>
      <c r="B188" s="157" t="e">
        <f t="shared" ca="1" si="65"/>
        <v>#VALUE!</v>
      </c>
      <c r="C188" s="157" t="e">
        <f t="shared" ca="1" si="66"/>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7"/>
        <v>#VALUE!</v>
      </c>
      <c r="K188" s="155" t="e">
        <f t="shared" si="68"/>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48"/>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148"/>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148"/>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148"/>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20" t="e">
        <f t="shared" ca="1" si="64"/>
        <v>#VALUE!</v>
      </c>
      <c r="CC188" s="2" t="e">
        <f t="shared" ca="1" si="94"/>
        <v>#VALUE!</v>
      </c>
    </row>
    <row r="189" spans="1:81" s="10" customFormat="1" ht="25" customHeight="1" x14ac:dyDescent="0.2">
      <c r="A189" s="52" t="str">
        <f t="shared" si="95"/>
        <v/>
      </c>
      <c r="B189" s="157" t="e">
        <f t="shared" ca="1" si="65"/>
        <v>#VALUE!</v>
      </c>
      <c r="C189" s="157" t="e">
        <f t="shared" ca="1" si="66"/>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7"/>
        <v>#VALUE!</v>
      </c>
      <c r="K189" s="155" t="e">
        <f t="shared" si="68"/>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48"/>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148"/>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148"/>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148"/>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20" t="e">
        <f t="shared" ca="1" si="64"/>
        <v>#VALUE!</v>
      </c>
      <c r="CC189" s="2" t="e">
        <f t="shared" ca="1" si="94"/>
        <v>#VALUE!</v>
      </c>
    </row>
    <row r="190" spans="1:81" s="10" customFormat="1" ht="25" customHeight="1" x14ac:dyDescent="0.2">
      <c r="A190" s="52" t="str">
        <f t="shared" si="95"/>
        <v/>
      </c>
      <c r="B190" s="157" t="e">
        <f t="shared" ca="1" si="65"/>
        <v>#VALUE!</v>
      </c>
      <c r="C190" s="157" t="e">
        <f t="shared" ca="1" si="66"/>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7"/>
        <v>#VALUE!</v>
      </c>
      <c r="K190" s="155" t="e">
        <f t="shared" si="68"/>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48"/>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148"/>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148"/>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148"/>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20" t="e">
        <f t="shared" ca="1" si="64"/>
        <v>#VALUE!</v>
      </c>
      <c r="CC190" s="2" t="e">
        <f t="shared" ca="1" si="94"/>
        <v>#VALUE!</v>
      </c>
    </row>
    <row r="191" spans="1:81" s="10" customFormat="1" ht="25" customHeight="1" x14ac:dyDescent="0.2">
      <c r="A191" s="52" t="str">
        <f t="shared" si="95"/>
        <v/>
      </c>
      <c r="B191" s="157" t="e">
        <f t="shared" ca="1" si="65"/>
        <v>#VALUE!</v>
      </c>
      <c r="C191" s="157" t="e">
        <f t="shared" ca="1" si="66"/>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7"/>
        <v>#VALUE!</v>
      </c>
      <c r="K191" s="155" t="e">
        <f t="shared" si="68"/>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48"/>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148"/>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148"/>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148"/>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20" t="e">
        <f t="shared" ca="1" si="64"/>
        <v>#VALUE!</v>
      </c>
      <c r="CC191" s="2" t="e">
        <f t="shared" ca="1" si="94"/>
        <v>#VALUE!</v>
      </c>
    </row>
    <row r="192" spans="1:81" s="10" customFormat="1" ht="25" customHeight="1" x14ac:dyDescent="0.2">
      <c r="A192" s="52" t="str">
        <f t="shared" si="95"/>
        <v/>
      </c>
      <c r="B192" s="157" t="e">
        <f t="shared" ca="1" si="65"/>
        <v>#VALUE!</v>
      </c>
      <c r="C192" s="157" t="e">
        <f t="shared" ca="1" si="66"/>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7"/>
        <v>#VALUE!</v>
      </c>
      <c r="K192" s="155" t="e">
        <f t="shared" si="68"/>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48"/>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148"/>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148"/>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148"/>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20" t="e">
        <f t="shared" ca="1" si="64"/>
        <v>#VALUE!</v>
      </c>
      <c r="CC192" s="2" t="e">
        <f t="shared" ca="1" si="94"/>
        <v>#VALUE!</v>
      </c>
    </row>
    <row r="193" spans="1:81" s="10" customFormat="1" ht="25" customHeight="1" x14ac:dyDescent="0.2">
      <c r="A193" s="52" t="str">
        <f t="shared" si="95"/>
        <v/>
      </c>
      <c r="B193" s="157" t="e">
        <f t="shared" ca="1" si="65"/>
        <v>#VALUE!</v>
      </c>
      <c r="C193" s="157" t="e">
        <f t="shared" ca="1" si="66"/>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7"/>
        <v>#VALUE!</v>
      </c>
      <c r="K193" s="155" t="e">
        <f t="shared" si="68"/>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48"/>
      <c r="Y193" s="33"/>
      <c r="Z193" s="36" t="str">
        <f t="shared" si="69"/>
        <v/>
      </c>
      <c r="AA193" s="35"/>
      <c r="AB193" s="32" t="str">
        <f t="shared" si="70"/>
        <v/>
      </c>
      <c r="AC193" s="35"/>
      <c r="AD193" s="32" t="str">
        <f t="shared" si="71"/>
        <v/>
      </c>
      <c r="AE193" s="35"/>
      <c r="AF193" s="36" t="str">
        <f t="shared" si="72"/>
        <v/>
      </c>
      <c r="AG193" s="36" t="str">
        <f t="shared" si="73"/>
        <v/>
      </c>
      <c r="AH193" s="36" t="str">
        <f t="shared" si="74"/>
        <v/>
      </c>
      <c r="AI193" s="55"/>
      <c r="AJ193" s="37"/>
      <c r="AK193" s="148"/>
      <c r="AL193" s="35"/>
      <c r="AM193" s="32" t="str">
        <f t="shared" si="75"/>
        <v/>
      </c>
      <c r="AN193" s="35"/>
      <c r="AO193" s="32" t="str">
        <f t="shared" si="76"/>
        <v/>
      </c>
      <c r="AP193" s="35"/>
      <c r="AQ193" s="32" t="str">
        <f t="shared" si="77"/>
        <v/>
      </c>
      <c r="AR193" s="35"/>
      <c r="AS193" s="36" t="str">
        <f t="shared" si="78"/>
        <v/>
      </c>
      <c r="AT193" s="36" t="str">
        <f t="shared" si="79"/>
        <v/>
      </c>
      <c r="AU193" s="36" t="str">
        <f t="shared" si="80"/>
        <v/>
      </c>
      <c r="AV193" s="55"/>
      <c r="AW193" s="34"/>
      <c r="AX193" s="148"/>
      <c r="AY193" s="34"/>
      <c r="AZ193" s="32" t="str">
        <f t="shared" si="81"/>
        <v/>
      </c>
      <c r="BA193" s="34"/>
      <c r="BB193" s="32" t="str">
        <f t="shared" si="82"/>
        <v/>
      </c>
      <c r="BC193" s="34"/>
      <c r="BD193" s="32" t="str">
        <f t="shared" si="83"/>
        <v/>
      </c>
      <c r="BE193" s="35"/>
      <c r="BF193" s="36" t="str">
        <f t="shared" si="84"/>
        <v/>
      </c>
      <c r="BG193" s="36" t="str">
        <f t="shared" si="85"/>
        <v/>
      </c>
      <c r="BH193" s="36" t="str">
        <f t="shared" si="86"/>
        <v/>
      </c>
      <c r="BI193" s="55"/>
      <c r="BJ193" s="34"/>
      <c r="BK193" s="148"/>
      <c r="BL193" s="34"/>
      <c r="BM193" s="32" t="str">
        <f t="shared" si="87"/>
        <v/>
      </c>
      <c r="BN193" s="34"/>
      <c r="BO193" s="32" t="str">
        <f t="shared" si="88"/>
        <v/>
      </c>
      <c r="BP193" s="34"/>
      <c r="BQ193" s="32" t="str">
        <f t="shared" si="89"/>
        <v/>
      </c>
      <c r="BR193" s="34"/>
      <c r="BS193" s="36" t="str">
        <f t="shared" si="90"/>
        <v/>
      </c>
      <c r="BT193" s="36" t="str">
        <f t="shared" si="91"/>
        <v/>
      </c>
      <c r="BU193" s="36" t="str">
        <f t="shared" si="92"/>
        <v/>
      </c>
      <c r="BV193" s="55"/>
      <c r="BW193" s="36" t="str">
        <f t="shared" si="93"/>
        <v/>
      </c>
      <c r="BX193" s="36" t="str">
        <f t="shared" si="93"/>
        <v/>
      </c>
      <c r="BY193" s="31"/>
      <c r="BZ193" s="38"/>
      <c r="CB193" s="120" t="e">
        <f t="shared" ca="1" si="64"/>
        <v>#VALUE!</v>
      </c>
      <c r="CC193" s="2" t="e">
        <f t="shared" ca="1" si="94"/>
        <v>#VALUE!</v>
      </c>
    </row>
    <row r="194" spans="1:81" s="10" customFormat="1" ht="25" customHeight="1" x14ac:dyDescent="0.2">
      <c r="A194" s="52" t="str">
        <f t="shared" si="95"/>
        <v/>
      </c>
      <c r="B194" s="157" t="e">
        <f t="shared" ca="1" si="65"/>
        <v>#VALUE!</v>
      </c>
      <c r="C194" s="157" t="e">
        <f t="shared" ca="1" si="66"/>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7"/>
        <v>#VALUE!</v>
      </c>
      <c r="K194" s="155" t="e">
        <f t="shared" si="68"/>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48"/>
      <c r="Y194" s="33"/>
      <c r="Z194" s="36" t="str">
        <f t="shared" si="69"/>
        <v/>
      </c>
      <c r="AA194" s="35"/>
      <c r="AB194" s="32" t="str">
        <f t="shared" si="70"/>
        <v/>
      </c>
      <c r="AC194" s="35"/>
      <c r="AD194" s="32" t="str">
        <f t="shared" si="71"/>
        <v/>
      </c>
      <c r="AE194" s="35"/>
      <c r="AF194" s="36" t="str">
        <f t="shared" si="72"/>
        <v/>
      </c>
      <c r="AG194" s="36" t="str">
        <f t="shared" si="73"/>
        <v/>
      </c>
      <c r="AH194" s="36" t="str">
        <f t="shared" si="74"/>
        <v/>
      </c>
      <c r="AI194" s="55"/>
      <c r="AJ194" s="37"/>
      <c r="AK194" s="148"/>
      <c r="AL194" s="35"/>
      <c r="AM194" s="32" t="str">
        <f t="shared" si="75"/>
        <v/>
      </c>
      <c r="AN194" s="35"/>
      <c r="AO194" s="32" t="str">
        <f t="shared" si="76"/>
        <v/>
      </c>
      <c r="AP194" s="35"/>
      <c r="AQ194" s="32" t="str">
        <f t="shared" si="77"/>
        <v/>
      </c>
      <c r="AR194" s="35"/>
      <c r="AS194" s="36" t="str">
        <f t="shared" si="78"/>
        <v/>
      </c>
      <c r="AT194" s="36" t="str">
        <f t="shared" si="79"/>
        <v/>
      </c>
      <c r="AU194" s="36" t="str">
        <f t="shared" si="80"/>
        <v/>
      </c>
      <c r="AV194" s="55"/>
      <c r="AW194" s="34"/>
      <c r="AX194" s="148"/>
      <c r="AY194" s="34"/>
      <c r="AZ194" s="32" t="str">
        <f t="shared" si="81"/>
        <v/>
      </c>
      <c r="BA194" s="34"/>
      <c r="BB194" s="32" t="str">
        <f t="shared" si="82"/>
        <v/>
      </c>
      <c r="BC194" s="34"/>
      <c r="BD194" s="32" t="str">
        <f t="shared" si="83"/>
        <v/>
      </c>
      <c r="BE194" s="35"/>
      <c r="BF194" s="36" t="str">
        <f t="shared" si="84"/>
        <v/>
      </c>
      <c r="BG194" s="36" t="str">
        <f t="shared" si="85"/>
        <v/>
      </c>
      <c r="BH194" s="36" t="str">
        <f t="shared" si="86"/>
        <v/>
      </c>
      <c r="BI194" s="55"/>
      <c r="BJ194" s="34"/>
      <c r="BK194" s="148"/>
      <c r="BL194" s="34"/>
      <c r="BM194" s="32" t="str">
        <f t="shared" si="87"/>
        <v/>
      </c>
      <c r="BN194" s="34"/>
      <c r="BO194" s="32" t="str">
        <f t="shared" si="88"/>
        <v/>
      </c>
      <c r="BP194" s="34"/>
      <c r="BQ194" s="32" t="str">
        <f t="shared" si="89"/>
        <v/>
      </c>
      <c r="BR194" s="34"/>
      <c r="BS194" s="36" t="str">
        <f t="shared" si="90"/>
        <v/>
      </c>
      <c r="BT194" s="36" t="str">
        <f t="shared" si="91"/>
        <v/>
      </c>
      <c r="BU194" s="36" t="str">
        <f t="shared" si="92"/>
        <v/>
      </c>
      <c r="BV194" s="55"/>
      <c r="BW194" s="36" t="str">
        <f t="shared" si="93"/>
        <v/>
      </c>
      <c r="BX194" s="36" t="str">
        <f t="shared" si="93"/>
        <v/>
      </c>
      <c r="BY194" s="31"/>
      <c r="BZ194" s="38"/>
      <c r="CB194" s="120" t="e">
        <f t="shared" ref="CB194:CB257" ca="1" si="96">IF(OR(B194="--",IFERROR(MATCH(B194,OFFSET(B$1,0,0,ROW()-1,1),0),1)&lt;&gt;1),"",1)</f>
        <v>#VALUE!</v>
      </c>
      <c r="CC194" s="2" t="e">
        <f t="shared" ca="1" si="94"/>
        <v>#VALUE!</v>
      </c>
    </row>
    <row r="195" spans="1:81" s="10" customFormat="1" ht="25" customHeight="1" x14ac:dyDescent="0.2">
      <c r="A195" s="52" t="str">
        <f t="shared" si="95"/>
        <v/>
      </c>
      <c r="B195" s="157" t="e">
        <f t="shared" ref="B195:B258" ca="1" si="97">CONCATENATE(E195,"-",G195,"--",K195,"---",R195)</f>
        <v>#VALUE!</v>
      </c>
      <c r="C195" s="157" t="e">
        <f t="shared" ref="C195:C258" ca="1" si="98">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99">LEFT(I195,FIND(".",I195,1)-1)</f>
        <v>#VALUE!</v>
      </c>
      <c r="K195" s="155" t="e">
        <f t="shared" ref="K195:K258" si="100">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48"/>
      <c r="Y195" s="33"/>
      <c r="Z195" s="36" t="str">
        <f t="shared" ref="Z195:Z258" si="101">IFERROR(IF(AND(NOT(Y195=""),NOT(X195="")),Y195*X195,""),"")</f>
        <v/>
      </c>
      <c r="AA195" s="35"/>
      <c r="AB195" s="32" t="str">
        <f t="shared" ref="AB195:AB258" si="102">IFERROR(IF(AND(NOT(AA195=""),NOT(X195="")),AA195*X195,""),"")</f>
        <v/>
      </c>
      <c r="AC195" s="35"/>
      <c r="AD195" s="32" t="str">
        <f t="shared" ref="AD195:AD258" si="103">IFERROR(IF(AND(NOT(AC195=""),NOT(X195="")),AC195*X195,""),"")</f>
        <v/>
      </c>
      <c r="AE195" s="35"/>
      <c r="AF195" s="36" t="str">
        <f t="shared" ref="AF195:AF258" si="104">IFERROR(IF(AND(NOT(AE195=""),NOT(X195="")),AE195*X195,""),"")</f>
        <v/>
      </c>
      <c r="AG195" s="36" t="str">
        <f t="shared" ref="AG195:AG258" si="105">IFERROR(IF(OR(NOT(Y195=""),NOT(AE195=""),NOT(AA195=""),NOT(AC195="")),Y195+AE195+AA195+AC195,""),"")</f>
        <v/>
      </c>
      <c r="AH195" s="36" t="str">
        <f t="shared" ref="AH195:AH258" si="106">IF(SUM(Z195,AB195,AD195,AF195)&gt;0,SUM(Z195,AB195,AD195,AF195),"")</f>
        <v/>
      </c>
      <c r="AI195" s="55"/>
      <c r="AJ195" s="37"/>
      <c r="AK195" s="148"/>
      <c r="AL195" s="35"/>
      <c r="AM195" s="32" t="str">
        <f t="shared" ref="AM195:AM258" si="107">IFERROR(IF(AND(NOT(AL195=""),NOT(AK195="")),AL195*$AK195,""),"")</f>
        <v/>
      </c>
      <c r="AN195" s="35"/>
      <c r="AO195" s="32" t="str">
        <f t="shared" ref="AO195:AO258" si="108">IFERROR(IF(AND(NOT(AN195=""),NOT(AK195="")),AN195*$AK195,""),"")</f>
        <v/>
      </c>
      <c r="AP195" s="35"/>
      <c r="AQ195" s="32" t="str">
        <f t="shared" ref="AQ195:AQ258" si="109">IFERROR(IF(AND(NOT(AP195=""),NOT(AK195="")),AP195*$AK195,""),"")</f>
        <v/>
      </c>
      <c r="AR195" s="35"/>
      <c r="AS195" s="36" t="str">
        <f t="shared" ref="AS195:AS258" si="110">IFERROR(IF(AND(NOT(AR195=""),NOT(AK195="")),AR195*$AK195,""),"")</f>
        <v/>
      </c>
      <c r="AT195" s="36" t="str">
        <f t="shared" ref="AT195:AT258" si="111">IFERROR(IF(OR(NOT(AL195=""),NOT(AR195=""),NOT(AN195=""),NOT(AP195="")),AL195+AR195+AN195+AP195,""),"")</f>
        <v/>
      </c>
      <c r="AU195" s="36" t="str">
        <f t="shared" ref="AU195:AU258" si="112">IF(SUM(AM195,AS195,AO195,AQ195)&gt;0,SUM(AM195,AS195,AO195,AQ195),"")</f>
        <v/>
      </c>
      <c r="AV195" s="55"/>
      <c r="AW195" s="34"/>
      <c r="AX195" s="148"/>
      <c r="AY195" s="34"/>
      <c r="AZ195" s="32" t="str">
        <f t="shared" ref="AZ195:AZ258" si="113">IFERROR(IF(AND(NOT(AY195=""),NOT(AX195="")),AY195*$AX195,""),"")</f>
        <v/>
      </c>
      <c r="BA195" s="34"/>
      <c r="BB195" s="32" t="str">
        <f t="shared" ref="BB195:BB258" si="114">IFERROR(IF(AND(NOT(BA195=""),NOT(AX195="")),BA195*$AX195,""),"")</f>
        <v/>
      </c>
      <c r="BC195" s="34"/>
      <c r="BD195" s="32" t="str">
        <f t="shared" ref="BD195:BD258" si="115">IFERROR(IF(AND(NOT(BC195=""),NOT(AX195="")),BC195*$AX195,""),"")</f>
        <v/>
      </c>
      <c r="BE195" s="35"/>
      <c r="BF195" s="36" t="str">
        <f t="shared" ref="BF195:BF258" si="116">IFERROR(IF(AND(NOT(BE195=""),NOT(AX195="")),BE195*$AX195,""),"")</f>
        <v/>
      </c>
      <c r="BG195" s="36" t="str">
        <f t="shared" ref="BG195:BG258" si="117">IFERROR(IF(OR(NOT(AY195=""),NOT(BE195=""),NOT(BA195=""),NOT(BC195="")),AY195+BE195+BA195+BC195,""),"")</f>
        <v/>
      </c>
      <c r="BH195" s="36" t="str">
        <f t="shared" ref="BH195:BH258" si="118">IF(SUM(AZ195,BF195,BB195,BD195)&gt;0,SUM(AZ195,BF195,BB195,BD195),"")</f>
        <v/>
      </c>
      <c r="BI195" s="55"/>
      <c r="BJ195" s="34"/>
      <c r="BK195" s="148"/>
      <c r="BL195" s="34"/>
      <c r="BM195" s="32" t="str">
        <f t="shared" ref="BM195:BM258" si="119">IFERROR(IF(AND(NOT(BL195=""),NOT(BK195="")),BL195*$BK195,""),"")</f>
        <v/>
      </c>
      <c r="BN195" s="34"/>
      <c r="BO195" s="32" t="str">
        <f t="shared" ref="BO195:BO258" si="120">IFERROR(IF(AND(NOT(BN195=""),NOT(BK195="")),BN195*$BK195,""),"")</f>
        <v/>
      </c>
      <c r="BP195" s="34"/>
      <c r="BQ195" s="32" t="str">
        <f t="shared" ref="BQ195:BQ258" si="121">IFERROR(IF(AND(NOT(BP195=""),NOT(BK195="")),BP195*$BK195,""),"")</f>
        <v/>
      </c>
      <c r="BR195" s="34"/>
      <c r="BS195" s="36" t="str">
        <f t="shared" ref="BS195:BS258" si="122">IFERROR(IF(AND(NOT(BR195=""),NOT(BK195="")),BR195*$BK195,""),"")</f>
        <v/>
      </c>
      <c r="BT195" s="36" t="str">
        <f t="shared" ref="BT195:BT258" si="123">IFERROR(IF(OR(NOT(BL195=""),NOT(BR195=""),NOT(BN195=""),NOT(BP195="")),BL195+BR195+BN195+BP195,""),"")</f>
        <v/>
      </c>
      <c r="BU195" s="36" t="str">
        <f t="shared" ref="BU195:BU258" si="124">IF(SUM(BM195,BS195,BO195,BQ195)&gt;0,SUM(BM195,BS195,BO195,BQ195),"")</f>
        <v/>
      </c>
      <c r="BV195" s="55"/>
      <c r="BW195" s="36" t="str">
        <f t="shared" ref="BW195:BX258" si="125">IF(SUM(AG195,AT195,BG195,BT195)&gt;0,SUM(AG195,AT195,BG195,BT195),"")</f>
        <v/>
      </c>
      <c r="BX195" s="36" t="str">
        <f t="shared" si="125"/>
        <v/>
      </c>
      <c r="BY195" s="31"/>
      <c r="BZ195" s="38"/>
      <c r="CB195" s="120" t="e">
        <f t="shared" ca="1" si="96"/>
        <v>#VALUE!</v>
      </c>
      <c r="CC195" s="2" t="e">
        <f t="shared" ref="CC195:CC258" ca="1" si="126">IF(OR(C195="--",IFERROR(MATCH(C195,OFFSET(C$1,0,0,ROW()-1,1),0),1)&lt;&gt;1),"",1)</f>
        <v>#VALUE!</v>
      </c>
    </row>
    <row r="196" spans="1:81" s="10" customFormat="1" ht="25" customHeight="1" x14ac:dyDescent="0.2">
      <c r="A196" s="52" t="str">
        <f t="shared" ref="A196:A259" si="127">IFERROR(IF(D196&lt;&gt;"",A195+1,""),"")</f>
        <v/>
      </c>
      <c r="B196" s="157" t="e">
        <f t="shared" ca="1" si="97"/>
        <v>#VALUE!</v>
      </c>
      <c r="C196" s="157" t="e">
        <f t="shared" ca="1" si="98"/>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99"/>
        <v>#VALUE!</v>
      </c>
      <c r="K196" s="155" t="e">
        <f t="shared" si="100"/>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48"/>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148"/>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148"/>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148"/>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20" t="e">
        <f t="shared" ca="1" si="96"/>
        <v>#VALUE!</v>
      </c>
      <c r="CC196" s="2" t="e">
        <f t="shared" ca="1" si="126"/>
        <v>#VALUE!</v>
      </c>
    </row>
    <row r="197" spans="1:81" s="10" customFormat="1" ht="25" customHeight="1" x14ac:dyDescent="0.2">
      <c r="A197" s="52" t="str">
        <f t="shared" si="127"/>
        <v/>
      </c>
      <c r="B197" s="157" t="e">
        <f t="shared" ca="1" si="97"/>
        <v>#VALUE!</v>
      </c>
      <c r="C197" s="157" t="e">
        <f t="shared" ca="1" si="98"/>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99"/>
        <v>#VALUE!</v>
      </c>
      <c r="K197" s="155" t="e">
        <f t="shared" si="100"/>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48"/>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148"/>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148"/>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148"/>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20" t="e">
        <f t="shared" ca="1" si="96"/>
        <v>#VALUE!</v>
      </c>
      <c r="CC197" s="2" t="e">
        <f t="shared" ca="1" si="126"/>
        <v>#VALUE!</v>
      </c>
    </row>
    <row r="198" spans="1:81" s="10" customFormat="1" ht="25" customHeight="1" x14ac:dyDescent="0.2">
      <c r="A198" s="52" t="str">
        <f t="shared" si="127"/>
        <v/>
      </c>
      <c r="B198" s="157" t="e">
        <f t="shared" ca="1" si="97"/>
        <v>#VALUE!</v>
      </c>
      <c r="C198" s="157" t="e">
        <f t="shared" ca="1" si="98"/>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99"/>
        <v>#VALUE!</v>
      </c>
      <c r="K198" s="155" t="e">
        <f t="shared" si="100"/>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48"/>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148"/>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148"/>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148"/>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20" t="e">
        <f t="shared" ca="1" si="96"/>
        <v>#VALUE!</v>
      </c>
      <c r="CC198" s="2" t="e">
        <f t="shared" ca="1" si="126"/>
        <v>#VALUE!</v>
      </c>
    </row>
    <row r="199" spans="1:81" s="10" customFormat="1" ht="25" customHeight="1" x14ac:dyDescent="0.2">
      <c r="A199" s="52" t="str">
        <f t="shared" si="127"/>
        <v/>
      </c>
      <c r="B199" s="157" t="e">
        <f t="shared" ca="1" si="97"/>
        <v>#VALUE!</v>
      </c>
      <c r="C199" s="157" t="e">
        <f t="shared" ca="1" si="98"/>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99"/>
        <v>#VALUE!</v>
      </c>
      <c r="K199" s="155" t="e">
        <f t="shared" si="100"/>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48"/>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148"/>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148"/>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148"/>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20" t="e">
        <f t="shared" ca="1" si="96"/>
        <v>#VALUE!</v>
      </c>
      <c r="CC199" s="2" t="e">
        <f t="shared" ca="1" si="126"/>
        <v>#VALUE!</v>
      </c>
    </row>
    <row r="200" spans="1:81" s="10" customFormat="1" ht="25" customHeight="1" x14ac:dyDescent="0.2">
      <c r="A200" s="52" t="str">
        <f t="shared" si="127"/>
        <v/>
      </c>
      <c r="B200" s="157" t="e">
        <f t="shared" ca="1" si="97"/>
        <v>#VALUE!</v>
      </c>
      <c r="C200" s="157" t="e">
        <f t="shared" ca="1" si="98"/>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99"/>
        <v>#VALUE!</v>
      </c>
      <c r="K200" s="155" t="e">
        <f t="shared" si="100"/>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48"/>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148"/>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148"/>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148"/>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20" t="e">
        <f t="shared" ca="1" si="96"/>
        <v>#VALUE!</v>
      </c>
      <c r="CC200" s="2" t="e">
        <f t="shared" ca="1" si="126"/>
        <v>#VALUE!</v>
      </c>
    </row>
    <row r="201" spans="1:81" s="10" customFormat="1" ht="25" customHeight="1" x14ac:dyDescent="0.2">
      <c r="A201" s="52" t="str">
        <f t="shared" si="127"/>
        <v/>
      </c>
      <c r="B201" s="157" t="e">
        <f t="shared" ca="1" si="97"/>
        <v>#VALUE!</v>
      </c>
      <c r="C201" s="157" t="e">
        <f t="shared" ca="1" si="98"/>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99"/>
        <v>#VALUE!</v>
      </c>
      <c r="K201" s="155" t="e">
        <f t="shared" si="100"/>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48"/>
      <c r="Y201" s="33"/>
      <c r="Z201" s="36" t="str">
        <f t="shared" si="101"/>
        <v/>
      </c>
      <c r="AA201" s="35"/>
      <c r="AB201" s="32" t="str">
        <f t="shared" si="102"/>
        <v/>
      </c>
      <c r="AC201" s="35"/>
      <c r="AD201" s="32" t="str">
        <f t="shared" si="103"/>
        <v/>
      </c>
      <c r="AE201" s="35"/>
      <c r="AF201" s="36" t="str">
        <f t="shared" si="104"/>
        <v/>
      </c>
      <c r="AG201" s="36" t="str">
        <f t="shared" si="105"/>
        <v/>
      </c>
      <c r="AH201" s="36" t="str">
        <f t="shared" si="106"/>
        <v/>
      </c>
      <c r="AI201" s="55"/>
      <c r="AJ201" s="37"/>
      <c r="AK201" s="148"/>
      <c r="AL201" s="35"/>
      <c r="AM201" s="32" t="str">
        <f t="shared" si="107"/>
        <v/>
      </c>
      <c r="AN201" s="35"/>
      <c r="AO201" s="32" t="str">
        <f t="shared" si="108"/>
        <v/>
      </c>
      <c r="AP201" s="35"/>
      <c r="AQ201" s="32" t="str">
        <f t="shared" si="109"/>
        <v/>
      </c>
      <c r="AR201" s="35"/>
      <c r="AS201" s="36" t="str">
        <f t="shared" si="110"/>
        <v/>
      </c>
      <c r="AT201" s="36" t="str">
        <f t="shared" si="111"/>
        <v/>
      </c>
      <c r="AU201" s="36" t="str">
        <f t="shared" si="112"/>
        <v/>
      </c>
      <c r="AV201" s="55"/>
      <c r="AW201" s="34"/>
      <c r="AX201" s="148"/>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148"/>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20" t="e">
        <f t="shared" ca="1" si="96"/>
        <v>#VALUE!</v>
      </c>
      <c r="CC201" s="2" t="e">
        <f t="shared" ca="1" si="126"/>
        <v>#VALUE!</v>
      </c>
    </row>
    <row r="202" spans="1:81" s="10" customFormat="1" ht="25" customHeight="1" x14ac:dyDescent="0.2">
      <c r="A202" s="52" t="str">
        <f t="shared" si="127"/>
        <v/>
      </c>
      <c r="B202" s="157" t="e">
        <f t="shared" ca="1" si="97"/>
        <v>#VALUE!</v>
      </c>
      <c r="C202" s="157" t="e">
        <f t="shared" ca="1" si="98"/>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99"/>
        <v>#VALUE!</v>
      </c>
      <c r="K202" s="155" t="e">
        <f t="shared" si="100"/>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48"/>
      <c r="Y202" s="33"/>
      <c r="Z202" s="36" t="str">
        <f t="shared" si="101"/>
        <v/>
      </c>
      <c r="AA202" s="35"/>
      <c r="AB202" s="32" t="str">
        <f t="shared" si="102"/>
        <v/>
      </c>
      <c r="AC202" s="35"/>
      <c r="AD202" s="32" t="str">
        <f t="shared" si="103"/>
        <v/>
      </c>
      <c r="AE202" s="35"/>
      <c r="AF202" s="36" t="str">
        <f t="shared" si="104"/>
        <v/>
      </c>
      <c r="AG202" s="36" t="str">
        <f t="shared" si="105"/>
        <v/>
      </c>
      <c r="AH202" s="36" t="str">
        <f t="shared" si="106"/>
        <v/>
      </c>
      <c r="AI202" s="55"/>
      <c r="AJ202" s="37"/>
      <c r="AK202" s="148"/>
      <c r="AL202" s="35"/>
      <c r="AM202" s="32" t="str">
        <f t="shared" si="107"/>
        <v/>
      </c>
      <c r="AN202" s="35"/>
      <c r="AO202" s="32" t="str">
        <f t="shared" si="108"/>
        <v/>
      </c>
      <c r="AP202" s="35"/>
      <c r="AQ202" s="32" t="str">
        <f t="shared" si="109"/>
        <v/>
      </c>
      <c r="AR202" s="35"/>
      <c r="AS202" s="36" t="str">
        <f t="shared" si="110"/>
        <v/>
      </c>
      <c r="AT202" s="36" t="str">
        <f t="shared" si="111"/>
        <v/>
      </c>
      <c r="AU202" s="36" t="str">
        <f t="shared" si="112"/>
        <v/>
      </c>
      <c r="AV202" s="55"/>
      <c r="AW202" s="34"/>
      <c r="AX202" s="148"/>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148"/>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20" t="e">
        <f t="shared" ca="1" si="96"/>
        <v>#VALUE!</v>
      </c>
      <c r="CC202" s="2" t="e">
        <f t="shared" ca="1" si="126"/>
        <v>#VALUE!</v>
      </c>
    </row>
    <row r="203" spans="1:81" s="10" customFormat="1" ht="25" customHeight="1" x14ac:dyDescent="0.2">
      <c r="A203" s="52" t="str">
        <f t="shared" si="127"/>
        <v/>
      </c>
      <c r="B203" s="157" t="e">
        <f t="shared" ca="1" si="97"/>
        <v>#VALUE!</v>
      </c>
      <c r="C203" s="157" t="e">
        <f t="shared" ca="1" si="98"/>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99"/>
        <v>#VALUE!</v>
      </c>
      <c r="K203" s="155" t="e">
        <f t="shared" si="100"/>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48"/>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148"/>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148"/>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148"/>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20" t="e">
        <f t="shared" ca="1" si="96"/>
        <v>#VALUE!</v>
      </c>
      <c r="CC203" s="2" t="e">
        <f t="shared" ca="1" si="126"/>
        <v>#VALUE!</v>
      </c>
    </row>
    <row r="204" spans="1:81" s="10" customFormat="1" ht="25" customHeight="1" x14ac:dyDescent="0.2">
      <c r="A204" s="52" t="str">
        <f t="shared" si="127"/>
        <v/>
      </c>
      <c r="B204" s="157" t="e">
        <f t="shared" ca="1" si="97"/>
        <v>#VALUE!</v>
      </c>
      <c r="C204" s="157" t="e">
        <f t="shared" ca="1" si="98"/>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99"/>
        <v>#VALUE!</v>
      </c>
      <c r="K204" s="155" t="e">
        <f t="shared" si="100"/>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48"/>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148"/>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148"/>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148"/>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20" t="e">
        <f t="shared" ca="1" si="96"/>
        <v>#VALUE!</v>
      </c>
      <c r="CC204" s="2" t="e">
        <f t="shared" ca="1" si="126"/>
        <v>#VALUE!</v>
      </c>
    </row>
    <row r="205" spans="1:81" s="10" customFormat="1" ht="25" customHeight="1" x14ac:dyDescent="0.2">
      <c r="A205" s="52" t="str">
        <f t="shared" si="127"/>
        <v/>
      </c>
      <c r="B205" s="157" t="e">
        <f t="shared" ca="1" si="97"/>
        <v>#VALUE!</v>
      </c>
      <c r="C205" s="157" t="e">
        <f t="shared" ca="1" si="98"/>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99"/>
        <v>#VALUE!</v>
      </c>
      <c r="K205" s="155" t="e">
        <f t="shared" si="100"/>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48"/>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148"/>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148"/>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148"/>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20" t="e">
        <f t="shared" ca="1" si="96"/>
        <v>#VALUE!</v>
      </c>
      <c r="CC205" s="2" t="e">
        <f t="shared" ca="1" si="126"/>
        <v>#VALUE!</v>
      </c>
    </row>
    <row r="206" spans="1:81" s="10" customFormat="1" ht="25" customHeight="1" x14ac:dyDescent="0.2">
      <c r="A206" s="52" t="str">
        <f t="shared" si="127"/>
        <v/>
      </c>
      <c r="B206" s="157" t="e">
        <f t="shared" ca="1" si="97"/>
        <v>#VALUE!</v>
      </c>
      <c r="C206" s="157" t="e">
        <f t="shared" ca="1" si="98"/>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99"/>
        <v>#VALUE!</v>
      </c>
      <c r="K206" s="155" t="e">
        <f t="shared" si="100"/>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48"/>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148"/>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148"/>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148"/>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20" t="e">
        <f t="shared" ca="1" si="96"/>
        <v>#VALUE!</v>
      </c>
      <c r="CC206" s="2" t="e">
        <f t="shared" ca="1" si="126"/>
        <v>#VALUE!</v>
      </c>
    </row>
    <row r="207" spans="1:81" s="10" customFormat="1" ht="25" customHeight="1" x14ac:dyDescent="0.2">
      <c r="A207" s="52" t="str">
        <f t="shared" si="127"/>
        <v/>
      </c>
      <c r="B207" s="157" t="e">
        <f t="shared" ca="1" si="97"/>
        <v>#VALUE!</v>
      </c>
      <c r="C207" s="157" t="e">
        <f t="shared" ca="1" si="98"/>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99"/>
        <v>#VALUE!</v>
      </c>
      <c r="K207" s="155" t="e">
        <f t="shared" si="100"/>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48"/>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148"/>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148"/>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148"/>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20" t="e">
        <f t="shared" ca="1" si="96"/>
        <v>#VALUE!</v>
      </c>
      <c r="CC207" s="2" t="e">
        <f t="shared" ca="1" si="126"/>
        <v>#VALUE!</v>
      </c>
    </row>
    <row r="208" spans="1:81" s="10" customFormat="1" ht="25" customHeight="1" x14ac:dyDescent="0.2">
      <c r="A208" s="52" t="str">
        <f t="shared" si="127"/>
        <v/>
      </c>
      <c r="B208" s="157" t="e">
        <f t="shared" ca="1" si="97"/>
        <v>#VALUE!</v>
      </c>
      <c r="C208" s="157" t="e">
        <f t="shared" ca="1" si="98"/>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99"/>
        <v>#VALUE!</v>
      </c>
      <c r="K208" s="155" t="e">
        <f t="shared" si="100"/>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48"/>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148"/>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148"/>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148"/>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20" t="e">
        <f t="shared" ca="1" si="96"/>
        <v>#VALUE!</v>
      </c>
      <c r="CC208" s="2" t="e">
        <f t="shared" ca="1" si="126"/>
        <v>#VALUE!</v>
      </c>
    </row>
    <row r="209" spans="1:81" s="10" customFormat="1" ht="25" customHeight="1" x14ac:dyDescent="0.2">
      <c r="A209" s="52" t="str">
        <f t="shared" si="127"/>
        <v/>
      </c>
      <c r="B209" s="157" t="e">
        <f t="shared" ca="1" si="97"/>
        <v>#VALUE!</v>
      </c>
      <c r="C209" s="157" t="e">
        <f t="shared" ca="1" si="98"/>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99"/>
        <v>#VALUE!</v>
      </c>
      <c r="K209" s="155" t="e">
        <f t="shared" si="100"/>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48"/>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148"/>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148"/>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148"/>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20" t="e">
        <f t="shared" ca="1" si="96"/>
        <v>#VALUE!</v>
      </c>
      <c r="CC209" s="2" t="e">
        <f t="shared" ca="1" si="126"/>
        <v>#VALUE!</v>
      </c>
    </row>
    <row r="210" spans="1:81" s="10" customFormat="1" ht="25" customHeight="1" x14ac:dyDescent="0.2">
      <c r="A210" s="52" t="str">
        <f t="shared" si="127"/>
        <v/>
      </c>
      <c r="B210" s="157" t="e">
        <f t="shared" ca="1" si="97"/>
        <v>#VALUE!</v>
      </c>
      <c r="C210" s="157" t="e">
        <f t="shared" ca="1" si="98"/>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99"/>
        <v>#VALUE!</v>
      </c>
      <c r="K210" s="155" t="e">
        <f t="shared" si="100"/>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48"/>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148"/>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148"/>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148"/>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20" t="e">
        <f t="shared" ca="1" si="96"/>
        <v>#VALUE!</v>
      </c>
      <c r="CC210" s="2" t="e">
        <f t="shared" ca="1" si="126"/>
        <v>#VALUE!</v>
      </c>
    </row>
    <row r="211" spans="1:81" s="10" customFormat="1" ht="25" customHeight="1" x14ac:dyDescent="0.2">
      <c r="A211" s="52" t="str">
        <f t="shared" si="127"/>
        <v/>
      </c>
      <c r="B211" s="157" t="e">
        <f t="shared" ca="1" si="97"/>
        <v>#VALUE!</v>
      </c>
      <c r="C211" s="157" t="e">
        <f t="shared" ca="1" si="98"/>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99"/>
        <v>#VALUE!</v>
      </c>
      <c r="K211" s="155" t="e">
        <f t="shared" si="100"/>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48"/>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148"/>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148"/>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148"/>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20" t="e">
        <f t="shared" ca="1" si="96"/>
        <v>#VALUE!</v>
      </c>
      <c r="CC211" s="2" t="e">
        <f t="shared" ca="1" si="126"/>
        <v>#VALUE!</v>
      </c>
    </row>
    <row r="212" spans="1:81" s="10" customFormat="1" ht="25" customHeight="1" x14ac:dyDescent="0.2">
      <c r="A212" s="52" t="str">
        <f t="shared" si="127"/>
        <v/>
      </c>
      <c r="B212" s="157" t="e">
        <f t="shared" ca="1" si="97"/>
        <v>#VALUE!</v>
      </c>
      <c r="C212" s="157" t="e">
        <f t="shared" ca="1" si="98"/>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99"/>
        <v>#VALUE!</v>
      </c>
      <c r="K212" s="155" t="e">
        <f t="shared" si="100"/>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48"/>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148"/>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148"/>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148"/>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20" t="e">
        <f t="shared" ca="1" si="96"/>
        <v>#VALUE!</v>
      </c>
      <c r="CC212" s="2" t="e">
        <f t="shared" ca="1" si="126"/>
        <v>#VALUE!</v>
      </c>
    </row>
    <row r="213" spans="1:81" s="10" customFormat="1" ht="25" customHeight="1" x14ac:dyDescent="0.2">
      <c r="A213" s="52" t="str">
        <f t="shared" si="127"/>
        <v/>
      </c>
      <c r="B213" s="157" t="e">
        <f t="shared" ca="1" si="97"/>
        <v>#VALUE!</v>
      </c>
      <c r="C213" s="157" t="e">
        <f t="shared" ca="1" si="98"/>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99"/>
        <v>#VALUE!</v>
      </c>
      <c r="K213" s="155" t="e">
        <f t="shared" si="100"/>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48"/>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148"/>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148"/>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148"/>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20" t="e">
        <f t="shared" ca="1" si="96"/>
        <v>#VALUE!</v>
      </c>
      <c r="CC213" s="2" t="e">
        <f t="shared" ca="1" si="126"/>
        <v>#VALUE!</v>
      </c>
    </row>
    <row r="214" spans="1:81" s="10" customFormat="1" ht="25" customHeight="1" x14ac:dyDescent="0.2">
      <c r="A214" s="52" t="str">
        <f t="shared" si="127"/>
        <v/>
      </c>
      <c r="B214" s="157" t="e">
        <f t="shared" ca="1" si="97"/>
        <v>#VALUE!</v>
      </c>
      <c r="C214" s="157" t="e">
        <f t="shared" ca="1" si="98"/>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99"/>
        <v>#VALUE!</v>
      </c>
      <c r="K214" s="155" t="e">
        <f t="shared" si="100"/>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48"/>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148"/>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148"/>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148"/>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20" t="e">
        <f t="shared" ca="1" si="96"/>
        <v>#VALUE!</v>
      </c>
      <c r="CC214" s="2" t="e">
        <f t="shared" ca="1" si="126"/>
        <v>#VALUE!</v>
      </c>
    </row>
    <row r="215" spans="1:81" s="10" customFormat="1" ht="25" customHeight="1" x14ac:dyDescent="0.2">
      <c r="A215" s="52" t="str">
        <f t="shared" si="127"/>
        <v/>
      </c>
      <c r="B215" s="157" t="e">
        <f t="shared" ca="1" si="97"/>
        <v>#VALUE!</v>
      </c>
      <c r="C215" s="157" t="e">
        <f t="shared" ca="1" si="98"/>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99"/>
        <v>#VALUE!</v>
      </c>
      <c r="K215" s="155" t="e">
        <f t="shared" si="100"/>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48"/>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148"/>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148"/>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148"/>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20" t="e">
        <f t="shared" ca="1" si="96"/>
        <v>#VALUE!</v>
      </c>
      <c r="CC215" s="2" t="e">
        <f t="shared" ca="1" si="126"/>
        <v>#VALUE!</v>
      </c>
    </row>
    <row r="216" spans="1:81" s="10" customFormat="1" ht="25" customHeight="1" x14ac:dyDescent="0.2">
      <c r="A216" s="52" t="str">
        <f t="shared" si="127"/>
        <v/>
      </c>
      <c r="B216" s="157" t="e">
        <f t="shared" ca="1" si="97"/>
        <v>#VALUE!</v>
      </c>
      <c r="C216" s="157" t="e">
        <f t="shared" ca="1" si="98"/>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99"/>
        <v>#VALUE!</v>
      </c>
      <c r="K216" s="155" t="e">
        <f t="shared" si="100"/>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48"/>
      <c r="Y216" s="33"/>
      <c r="Z216" s="36" t="str">
        <f t="shared" si="101"/>
        <v/>
      </c>
      <c r="AA216" s="35"/>
      <c r="AB216" s="32" t="str">
        <f t="shared" si="102"/>
        <v/>
      </c>
      <c r="AC216" s="34"/>
      <c r="AD216" s="32" t="str">
        <f t="shared" si="103"/>
        <v/>
      </c>
      <c r="AE216" s="35"/>
      <c r="AF216" s="36" t="str">
        <f t="shared" si="104"/>
        <v/>
      </c>
      <c r="AG216" s="36" t="str">
        <f t="shared" si="105"/>
        <v/>
      </c>
      <c r="AH216" s="36" t="str">
        <f t="shared" si="106"/>
        <v/>
      </c>
      <c r="AI216" s="55"/>
      <c r="AJ216" s="37"/>
      <c r="AK216" s="148"/>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148"/>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148"/>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20" t="e">
        <f t="shared" ca="1" si="96"/>
        <v>#VALUE!</v>
      </c>
      <c r="CC216" s="2" t="e">
        <f t="shared" ca="1" si="126"/>
        <v>#VALUE!</v>
      </c>
    </row>
    <row r="217" spans="1:81" s="10" customFormat="1" ht="25" customHeight="1" x14ac:dyDescent="0.2">
      <c r="A217" s="52" t="str">
        <f t="shared" si="127"/>
        <v/>
      </c>
      <c r="B217" s="157" t="e">
        <f t="shared" ca="1" si="97"/>
        <v>#VALUE!</v>
      </c>
      <c r="C217" s="157" t="e">
        <f t="shared" ca="1" si="98"/>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99"/>
        <v>#VALUE!</v>
      </c>
      <c r="K217" s="155" t="e">
        <f t="shared" si="100"/>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48"/>
      <c r="Y217" s="33"/>
      <c r="Z217" s="36" t="str">
        <f t="shared" si="101"/>
        <v/>
      </c>
      <c r="AA217" s="35"/>
      <c r="AB217" s="32" t="str">
        <f t="shared" si="102"/>
        <v/>
      </c>
      <c r="AC217" s="34"/>
      <c r="AD217" s="32" t="str">
        <f t="shared" si="103"/>
        <v/>
      </c>
      <c r="AE217" s="35"/>
      <c r="AF217" s="36" t="str">
        <f t="shared" si="104"/>
        <v/>
      </c>
      <c r="AG217" s="36" t="str">
        <f t="shared" si="105"/>
        <v/>
      </c>
      <c r="AH217" s="36" t="str">
        <f t="shared" si="106"/>
        <v/>
      </c>
      <c r="AI217" s="55"/>
      <c r="AJ217" s="37"/>
      <c r="AK217" s="148"/>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148"/>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148"/>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20" t="e">
        <f t="shared" ca="1" si="96"/>
        <v>#VALUE!</v>
      </c>
      <c r="CC217" s="2" t="e">
        <f t="shared" ca="1" si="126"/>
        <v>#VALUE!</v>
      </c>
    </row>
    <row r="218" spans="1:81" s="10" customFormat="1" ht="25" customHeight="1" x14ac:dyDescent="0.2">
      <c r="A218" s="52" t="str">
        <f t="shared" si="127"/>
        <v/>
      </c>
      <c r="B218" s="157" t="e">
        <f t="shared" ca="1" si="97"/>
        <v>#VALUE!</v>
      </c>
      <c r="C218" s="157" t="e">
        <f t="shared" ca="1" si="98"/>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99"/>
        <v>#VALUE!</v>
      </c>
      <c r="K218" s="155" t="e">
        <f t="shared" si="100"/>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48"/>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148"/>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148"/>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148"/>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20" t="e">
        <f t="shared" ca="1" si="96"/>
        <v>#VALUE!</v>
      </c>
      <c r="CC218" s="2" t="e">
        <f t="shared" ca="1" si="126"/>
        <v>#VALUE!</v>
      </c>
    </row>
    <row r="219" spans="1:81" s="10" customFormat="1" ht="25" customHeight="1" x14ac:dyDescent="0.2">
      <c r="A219" s="52" t="str">
        <f t="shared" si="127"/>
        <v/>
      </c>
      <c r="B219" s="157" t="e">
        <f t="shared" ca="1" si="97"/>
        <v>#VALUE!</v>
      </c>
      <c r="C219" s="157" t="e">
        <f t="shared" ca="1" si="98"/>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99"/>
        <v>#VALUE!</v>
      </c>
      <c r="K219" s="155" t="e">
        <f t="shared" si="100"/>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48"/>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148"/>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148"/>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148"/>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20" t="e">
        <f t="shared" ca="1" si="96"/>
        <v>#VALUE!</v>
      </c>
      <c r="CC219" s="2" t="e">
        <f t="shared" ca="1" si="126"/>
        <v>#VALUE!</v>
      </c>
    </row>
    <row r="220" spans="1:81" s="10" customFormat="1" ht="25" customHeight="1" x14ac:dyDescent="0.2">
      <c r="A220" s="52" t="str">
        <f t="shared" si="127"/>
        <v/>
      </c>
      <c r="B220" s="157" t="e">
        <f t="shared" ca="1" si="97"/>
        <v>#VALUE!</v>
      </c>
      <c r="C220" s="157" t="e">
        <f t="shared" ca="1" si="98"/>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99"/>
        <v>#VALUE!</v>
      </c>
      <c r="K220" s="155" t="e">
        <f t="shared" si="100"/>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48"/>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148"/>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148"/>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148"/>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20" t="e">
        <f t="shared" ca="1" si="96"/>
        <v>#VALUE!</v>
      </c>
      <c r="CC220" s="2" t="e">
        <f t="shared" ca="1" si="126"/>
        <v>#VALUE!</v>
      </c>
    </row>
    <row r="221" spans="1:81" s="10" customFormat="1" ht="25" customHeight="1" x14ac:dyDescent="0.2">
      <c r="A221" s="52" t="str">
        <f t="shared" si="127"/>
        <v/>
      </c>
      <c r="B221" s="157" t="e">
        <f t="shared" ca="1" si="97"/>
        <v>#VALUE!</v>
      </c>
      <c r="C221" s="157" t="e">
        <f t="shared" ca="1" si="98"/>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99"/>
        <v>#VALUE!</v>
      </c>
      <c r="K221" s="155" t="e">
        <f t="shared" si="100"/>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48"/>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148"/>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148"/>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148"/>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20" t="e">
        <f t="shared" ca="1" si="96"/>
        <v>#VALUE!</v>
      </c>
      <c r="CC221" s="2" t="e">
        <f t="shared" ca="1" si="126"/>
        <v>#VALUE!</v>
      </c>
    </row>
    <row r="222" spans="1:81" s="10" customFormat="1" ht="25" customHeight="1" x14ac:dyDescent="0.2">
      <c r="A222" s="52" t="str">
        <f t="shared" si="127"/>
        <v/>
      </c>
      <c r="B222" s="157" t="e">
        <f t="shared" ca="1" si="97"/>
        <v>#VALUE!</v>
      </c>
      <c r="C222" s="157" t="e">
        <f t="shared" ca="1" si="98"/>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99"/>
        <v>#VALUE!</v>
      </c>
      <c r="K222" s="155" t="e">
        <f t="shared" si="100"/>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48"/>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148"/>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148"/>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148"/>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20" t="e">
        <f t="shared" ca="1" si="96"/>
        <v>#VALUE!</v>
      </c>
      <c r="CC222" s="2" t="e">
        <f t="shared" ca="1" si="126"/>
        <v>#VALUE!</v>
      </c>
    </row>
    <row r="223" spans="1:81" s="10" customFormat="1" ht="25" customHeight="1" x14ac:dyDescent="0.2">
      <c r="A223" s="52" t="str">
        <f t="shared" si="127"/>
        <v/>
      </c>
      <c r="B223" s="157" t="e">
        <f t="shared" ca="1" si="97"/>
        <v>#VALUE!</v>
      </c>
      <c r="C223" s="157" t="e">
        <f t="shared" ca="1" si="98"/>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99"/>
        <v>#VALUE!</v>
      </c>
      <c r="K223" s="155" t="e">
        <f t="shared" si="100"/>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48"/>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148"/>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148"/>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148"/>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20" t="e">
        <f t="shared" ca="1" si="96"/>
        <v>#VALUE!</v>
      </c>
      <c r="CC223" s="2" t="e">
        <f t="shared" ca="1" si="126"/>
        <v>#VALUE!</v>
      </c>
    </row>
    <row r="224" spans="1:81" s="10" customFormat="1" ht="25" customHeight="1" x14ac:dyDescent="0.2">
      <c r="A224" s="52" t="str">
        <f t="shared" si="127"/>
        <v/>
      </c>
      <c r="B224" s="157" t="e">
        <f t="shared" ca="1" si="97"/>
        <v>#VALUE!</v>
      </c>
      <c r="C224" s="157" t="e">
        <f t="shared" ca="1" si="98"/>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99"/>
        <v>#VALUE!</v>
      </c>
      <c r="K224" s="155" t="e">
        <f t="shared" si="100"/>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48"/>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148"/>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148"/>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148"/>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20" t="e">
        <f t="shared" ca="1" si="96"/>
        <v>#VALUE!</v>
      </c>
      <c r="CC224" s="2" t="e">
        <f t="shared" ca="1" si="126"/>
        <v>#VALUE!</v>
      </c>
    </row>
    <row r="225" spans="1:81" s="10" customFormat="1" ht="25" customHeight="1" x14ac:dyDescent="0.2">
      <c r="A225" s="52" t="str">
        <f t="shared" si="127"/>
        <v/>
      </c>
      <c r="B225" s="157" t="e">
        <f t="shared" ca="1" si="97"/>
        <v>#VALUE!</v>
      </c>
      <c r="C225" s="157" t="e">
        <f t="shared" ca="1" si="98"/>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99"/>
        <v>#VALUE!</v>
      </c>
      <c r="K225" s="155" t="e">
        <f t="shared" si="100"/>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48"/>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148"/>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148"/>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148"/>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20" t="e">
        <f t="shared" ca="1" si="96"/>
        <v>#VALUE!</v>
      </c>
      <c r="CC225" s="2" t="e">
        <f t="shared" ca="1" si="126"/>
        <v>#VALUE!</v>
      </c>
    </row>
    <row r="226" spans="1:81" s="10" customFormat="1" ht="25" customHeight="1" x14ac:dyDescent="0.2">
      <c r="A226" s="52" t="str">
        <f t="shared" si="127"/>
        <v/>
      </c>
      <c r="B226" s="157" t="e">
        <f t="shared" ca="1" si="97"/>
        <v>#VALUE!</v>
      </c>
      <c r="C226" s="157" t="e">
        <f t="shared" ca="1" si="98"/>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99"/>
        <v>#VALUE!</v>
      </c>
      <c r="K226" s="155" t="e">
        <f t="shared" si="100"/>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48"/>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148"/>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148"/>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148"/>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20" t="e">
        <f t="shared" ca="1" si="96"/>
        <v>#VALUE!</v>
      </c>
      <c r="CC226" s="2" t="e">
        <f t="shared" ca="1" si="126"/>
        <v>#VALUE!</v>
      </c>
    </row>
    <row r="227" spans="1:81" s="10" customFormat="1" ht="25" customHeight="1" x14ac:dyDescent="0.2">
      <c r="A227" s="52" t="str">
        <f t="shared" si="127"/>
        <v/>
      </c>
      <c r="B227" s="157" t="e">
        <f t="shared" ca="1" si="97"/>
        <v>#VALUE!</v>
      </c>
      <c r="C227" s="157" t="e">
        <f t="shared" ca="1" si="98"/>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99"/>
        <v>#VALUE!</v>
      </c>
      <c r="K227" s="155" t="e">
        <f t="shared" si="100"/>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48"/>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148"/>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148"/>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148"/>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20" t="e">
        <f t="shared" ca="1" si="96"/>
        <v>#VALUE!</v>
      </c>
      <c r="CC227" s="2" t="e">
        <f t="shared" ca="1" si="126"/>
        <v>#VALUE!</v>
      </c>
    </row>
    <row r="228" spans="1:81" s="10" customFormat="1" ht="25" customHeight="1" x14ac:dyDescent="0.2">
      <c r="A228" s="52" t="str">
        <f t="shared" si="127"/>
        <v/>
      </c>
      <c r="B228" s="157" t="e">
        <f t="shared" ca="1" si="97"/>
        <v>#VALUE!</v>
      </c>
      <c r="C228" s="157" t="e">
        <f t="shared" ca="1" si="98"/>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99"/>
        <v>#VALUE!</v>
      </c>
      <c r="K228" s="155" t="e">
        <f t="shared" si="100"/>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48"/>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148"/>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148"/>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148"/>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20" t="e">
        <f t="shared" ca="1" si="96"/>
        <v>#VALUE!</v>
      </c>
      <c r="CC228" s="2" t="e">
        <f t="shared" ca="1" si="126"/>
        <v>#VALUE!</v>
      </c>
    </row>
    <row r="229" spans="1:81" s="10" customFormat="1" ht="25" customHeight="1" x14ac:dyDescent="0.2">
      <c r="A229" s="52" t="str">
        <f t="shared" si="127"/>
        <v/>
      </c>
      <c r="B229" s="157" t="e">
        <f t="shared" ca="1" si="97"/>
        <v>#VALUE!</v>
      </c>
      <c r="C229" s="157" t="e">
        <f t="shared" ca="1" si="98"/>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99"/>
        <v>#VALUE!</v>
      </c>
      <c r="K229" s="155" t="e">
        <f t="shared" si="100"/>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48"/>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148"/>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148"/>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148"/>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20" t="e">
        <f t="shared" ca="1" si="96"/>
        <v>#VALUE!</v>
      </c>
      <c r="CC229" s="2" t="e">
        <f t="shared" ca="1" si="126"/>
        <v>#VALUE!</v>
      </c>
    </row>
    <row r="230" spans="1:81" s="10" customFormat="1" ht="25" customHeight="1" x14ac:dyDescent="0.2">
      <c r="A230" s="52" t="str">
        <f t="shared" si="127"/>
        <v/>
      </c>
      <c r="B230" s="157" t="e">
        <f t="shared" ca="1" si="97"/>
        <v>#VALUE!</v>
      </c>
      <c r="C230" s="157" t="e">
        <f t="shared" ca="1" si="98"/>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99"/>
        <v>#VALUE!</v>
      </c>
      <c r="K230" s="155" t="e">
        <f t="shared" si="100"/>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48"/>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148"/>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148"/>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148"/>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20" t="e">
        <f t="shared" ca="1" si="96"/>
        <v>#VALUE!</v>
      </c>
      <c r="CC230" s="2" t="e">
        <f t="shared" ca="1" si="126"/>
        <v>#VALUE!</v>
      </c>
    </row>
    <row r="231" spans="1:81" s="10" customFormat="1" ht="25" customHeight="1" x14ac:dyDescent="0.2">
      <c r="A231" s="52" t="str">
        <f t="shared" si="127"/>
        <v/>
      </c>
      <c r="B231" s="157" t="e">
        <f t="shared" ca="1" si="97"/>
        <v>#VALUE!</v>
      </c>
      <c r="C231" s="157" t="e">
        <f t="shared" ca="1" si="98"/>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99"/>
        <v>#VALUE!</v>
      </c>
      <c r="K231" s="155" t="e">
        <f t="shared" si="100"/>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48"/>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148"/>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148"/>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148"/>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20" t="e">
        <f t="shared" ca="1" si="96"/>
        <v>#VALUE!</v>
      </c>
      <c r="CC231" s="2" t="e">
        <f t="shared" ca="1" si="126"/>
        <v>#VALUE!</v>
      </c>
    </row>
    <row r="232" spans="1:81" s="10" customFormat="1" ht="25" customHeight="1" x14ac:dyDescent="0.2">
      <c r="A232" s="52" t="str">
        <f t="shared" si="127"/>
        <v/>
      </c>
      <c r="B232" s="157" t="e">
        <f t="shared" ca="1" si="97"/>
        <v>#VALUE!</v>
      </c>
      <c r="C232" s="157" t="e">
        <f t="shared" ca="1" si="98"/>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99"/>
        <v>#VALUE!</v>
      </c>
      <c r="K232" s="155" t="e">
        <f t="shared" si="100"/>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48"/>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148"/>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148"/>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148"/>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20" t="e">
        <f t="shared" ca="1" si="96"/>
        <v>#VALUE!</v>
      </c>
      <c r="CC232" s="2" t="e">
        <f t="shared" ca="1" si="126"/>
        <v>#VALUE!</v>
      </c>
    </row>
    <row r="233" spans="1:81" s="10" customFormat="1" ht="25" customHeight="1" x14ac:dyDescent="0.2">
      <c r="A233" s="52" t="str">
        <f t="shared" si="127"/>
        <v/>
      </c>
      <c r="B233" s="157" t="e">
        <f t="shared" ca="1" si="97"/>
        <v>#VALUE!</v>
      </c>
      <c r="C233" s="157" t="e">
        <f t="shared" ca="1" si="98"/>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99"/>
        <v>#VALUE!</v>
      </c>
      <c r="K233" s="155" t="e">
        <f t="shared" si="100"/>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48"/>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148"/>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148"/>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148"/>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20" t="e">
        <f t="shared" ca="1" si="96"/>
        <v>#VALUE!</v>
      </c>
      <c r="CC233" s="2" t="e">
        <f t="shared" ca="1" si="126"/>
        <v>#VALUE!</v>
      </c>
    </row>
    <row r="234" spans="1:81" s="10" customFormat="1" ht="25" customHeight="1" x14ac:dyDescent="0.2">
      <c r="A234" s="52" t="str">
        <f t="shared" si="127"/>
        <v/>
      </c>
      <c r="B234" s="157" t="e">
        <f t="shared" ca="1" si="97"/>
        <v>#VALUE!</v>
      </c>
      <c r="C234" s="157" t="e">
        <f t="shared" ca="1" si="98"/>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99"/>
        <v>#VALUE!</v>
      </c>
      <c r="K234" s="155" t="e">
        <f t="shared" si="100"/>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48"/>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148"/>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148"/>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148"/>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20" t="e">
        <f t="shared" ca="1" si="96"/>
        <v>#VALUE!</v>
      </c>
      <c r="CC234" s="2" t="e">
        <f t="shared" ca="1" si="126"/>
        <v>#VALUE!</v>
      </c>
    </row>
    <row r="235" spans="1:81" s="10" customFormat="1" ht="25" customHeight="1" x14ac:dyDescent="0.2">
      <c r="A235" s="52" t="str">
        <f t="shared" si="127"/>
        <v/>
      </c>
      <c r="B235" s="157" t="e">
        <f t="shared" ca="1" si="97"/>
        <v>#VALUE!</v>
      </c>
      <c r="C235" s="157" t="e">
        <f t="shared" ca="1" si="98"/>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99"/>
        <v>#VALUE!</v>
      </c>
      <c r="K235" s="155" t="e">
        <f t="shared" si="100"/>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48"/>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148"/>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148"/>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148"/>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20" t="e">
        <f t="shared" ca="1" si="96"/>
        <v>#VALUE!</v>
      </c>
      <c r="CC235" s="2" t="e">
        <f t="shared" ca="1" si="126"/>
        <v>#VALUE!</v>
      </c>
    </row>
    <row r="236" spans="1:81" s="10" customFormat="1" ht="25" customHeight="1" x14ac:dyDescent="0.2">
      <c r="A236" s="52" t="str">
        <f t="shared" si="127"/>
        <v/>
      </c>
      <c r="B236" s="157" t="e">
        <f t="shared" ca="1" si="97"/>
        <v>#VALUE!</v>
      </c>
      <c r="C236" s="157" t="e">
        <f t="shared" ca="1" si="98"/>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99"/>
        <v>#VALUE!</v>
      </c>
      <c r="K236" s="155" t="e">
        <f t="shared" si="100"/>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48"/>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148"/>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148"/>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148"/>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20" t="e">
        <f t="shared" ca="1" si="96"/>
        <v>#VALUE!</v>
      </c>
      <c r="CC236" s="2" t="e">
        <f t="shared" ca="1" si="126"/>
        <v>#VALUE!</v>
      </c>
    </row>
    <row r="237" spans="1:81" s="10" customFormat="1" ht="25" customHeight="1" x14ac:dyDescent="0.2">
      <c r="A237" s="52" t="str">
        <f t="shared" si="127"/>
        <v/>
      </c>
      <c r="B237" s="157" t="e">
        <f t="shared" ca="1" si="97"/>
        <v>#VALUE!</v>
      </c>
      <c r="C237" s="157" t="e">
        <f t="shared" ca="1" si="98"/>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99"/>
        <v>#VALUE!</v>
      </c>
      <c r="K237" s="155" t="e">
        <f t="shared" si="100"/>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48"/>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148"/>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148"/>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148"/>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20" t="e">
        <f t="shared" ca="1" si="96"/>
        <v>#VALUE!</v>
      </c>
      <c r="CC237" s="2" t="e">
        <f t="shared" ca="1" si="126"/>
        <v>#VALUE!</v>
      </c>
    </row>
    <row r="238" spans="1:81" s="10" customFormat="1" ht="25" customHeight="1" x14ac:dyDescent="0.2">
      <c r="A238" s="52" t="str">
        <f t="shared" si="127"/>
        <v/>
      </c>
      <c r="B238" s="157" t="e">
        <f t="shared" ca="1" si="97"/>
        <v>#VALUE!</v>
      </c>
      <c r="C238" s="157" t="e">
        <f t="shared" ca="1" si="98"/>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99"/>
        <v>#VALUE!</v>
      </c>
      <c r="K238" s="155" t="e">
        <f t="shared" si="100"/>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48"/>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148"/>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148"/>
      <c r="AY238" s="34"/>
      <c r="AZ238" s="32" t="str">
        <f t="shared" si="113"/>
        <v/>
      </c>
      <c r="BA238" s="34"/>
      <c r="BB238" s="32" t="str">
        <f t="shared" si="114"/>
        <v/>
      </c>
      <c r="BC238" s="34"/>
      <c r="BD238" s="32" t="str">
        <f t="shared" si="115"/>
        <v/>
      </c>
      <c r="BE238" s="35"/>
      <c r="BF238" s="36" t="str">
        <f t="shared" si="116"/>
        <v/>
      </c>
      <c r="BG238" s="36" t="str">
        <f t="shared" si="117"/>
        <v/>
      </c>
      <c r="BH238" s="36" t="str">
        <f t="shared" si="118"/>
        <v/>
      </c>
      <c r="BI238" s="55"/>
      <c r="BJ238" s="34"/>
      <c r="BK238" s="148"/>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20" t="e">
        <f t="shared" ca="1" si="96"/>
        <v>#VALUE!</v>
      </c>
      <c r="CC238" s="2" t="e">
        <f t="shared" ca="1" si="126"/>
        <v>#VALUE!</v>
      </c>
    </row>
    <row r="239" spans="1:81" s="10" customFormat="1" ht="25" customHeight="1" x14ac:dyDescent="0.2">
      <c r="A239" s="52" t="str">
        <f t="shared" si="127"/>
        <v/>
      </c>
      <c r="B239" s="157" t="e">
        <f t="shared" ca="1" si="97"/>
        <v>#VALUE!</v>
      </c>
      <c r="C239" s="157" t="e">
        <f t="shared" ca="1" si="98"/>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99"/>
        <v>#VALUE!</v>
      </c>
      <c r="K239" s="155" t="e">
        <f t="shared" si="100"/>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48"/>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148"/>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148"/>
      <c r="AY239" s="34"/>
      <c r="AZ239" s="32" t="str">
        <f t="shared" si="113"/>
        <v/>
      </c>
      <c r="BA239" s="34"/>
      <c r="BB239" s="32" t="str">
        <f t="shared" si="114"/>
        <v/>
      </c>
      <c r="BC239" s="34"/>
      <c r="BD239" s="32" t="str">
        <f t="shared" si="115"/>
        <v/>
      </c>
      <c r="BE239" s="35"/>
      <c r="BF239" s="36" t="str">
        <f t="shared" si="116"/>
        <v/>
      </c>
      <c r="BG239" s="36" t="str">
        <f t="shared" si="117"/>
        <v/>
      </c>
      <c r="BH239" s="36" t="str">
        <f t="shared" si="118"/>
        <v/>
      </c>
      <c r="BI239" s="55"/>
      <c r="BJ239" s="34"/>
      <c r="BK239" s="148"/>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20" t="e">
        <f t="shared" ca="1" si="96"/>
        <v>#VALUE!</v>
      </c>
      <c r="CC239" s="2" t="e">
        <f t="shared" ca="1" si="126"/>
        <v>#VALUE!</v>
      </c>
    </row>
    <row r="240" spans="1:81" s="10" customFormat="1" ht="25" customHeight="1" x14ac:dyDescent="0.2">
      <c r="A240" s="52" t="str">
        <f t="shared" si="127"/>
        <v/>
      </c>
      <c r="B240" s="157" t="e">
        <f t="shared" ca="1" si="97"/>
        <v>#VALUE!</v>
      </c>
      <c r="C240" s="157" t="e">
        <f t="shared" ca="1" si="98"/>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99"/>
        <v>#VALUE!</v>
      </c>
      <c r="K240" s="155" t="e">
        <f t="shared" si="100"/>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48"/>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148"/>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148"/>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148"/>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20" t="e">
        <f t="shared" ca="1" si="96"/>
        <v>#VALUE!</v>
      </c>
      <c r="CC240" s="2" t="e">
        <f t="shared" ca="1" si="126"/>
        <v>#VALUE!</v>
      </c>
    </row>
    <row r="241" spans="1:81" s="10" customFormat="1" ht="25" customHeight="1" x14ac:dyDescent="0.2">
      <c r="A241" s="52" t="str">
        <f t="shared" si="127"/>
        <v/>
      </c>
      <c r="B241" s="157" t="e">
        <f t="shared" ca="1" si="97"/>
        <v>#VALUE!</v>
      </c>
      <c r="C241" s="157" t="e">
        <f t="shared" ca="1" si="98"/>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99"/>
        <v>#VALUE!</v>
      </c>
      <c r="K241" s="155" t="e">
        <f t="shared" si="100"/>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48"/>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148"/>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148"/>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148"/>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20" t="e">
        <f t="shared" ca="1" si="96"/>
        <v>#VALUE!</v>
      </c>
      <c r="CC241" s="2" t="e">
        <f t="shared" ca="1" si="126"/>
        <v>#VALUE!</v>
      </c>
    </row>
    <row r="242" spans="1:81" s="10" customFormat="1" ht="25" customHeight="1" x14ac:dyDescent="0.2">
      <c r="A242" s="52" t="str">
        <f t="shared" si="127"/>
        <v/>
      </c>
      <c r="B242" s="157" t="e">
        <f t="shared" ca="1" si="97"/>
        <v>#VALUE!</v>
      </c>
      <c r="C242" s="157" t="e">
        <f t="shared" ca="1" si="98"/>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99"/>
        <v>#VALUE!</v>
      </c>
      <c r="K242" s="155" t="e">
        <f t="shared" si="100"/>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48"/>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148"/>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148"/>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148"/>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20" t="e">
        <f t="shared" ca="1" si="96"/>
        <v>#VALUE!</v>
      </c>
      <c r="CC242" s="2" t="e">
        <f t="shared" ca="1" si="126"/>
        <v>#VALUE!</v>
      </c>
    </row>
    <row r="243" spans="1:81" s="10" customFormat="1" ht="25" customHeight="1" x14ac:dyDescent="0.2">
      <c r="A243" s="52" t="str">
        <f t="shared" si="127"/>
        <v/>
      </c>
      <c r="B243" s="157" t="e">
        <f t="shared" ca="1" si="97"/>
        <v>#VALUE!</v>
      </c>
      <c r="C243" s="157" t="e">
        <f t="shared" ca="1" si="98"/>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99"/>
        <v>#VALUE!</v>
      </c>
      <c r="K243" s="155" t="e">
        <f t="shared" si="100"/>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48"/>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148"/>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148"/>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148"/>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20" t="e">
        <f t="shared" ca="1" si="96"/>
        <v>#VALUE!</v>
      </c>
      <c r="CC243" s="2" t="e">
        <f t="shared" ca="1" si="126"/>
        <v>#VALUE!</v>
      </c>
    </row>
    <row r="244" spans="1:81" s="10" customFormat="1" ht="25" customHeight="1" x14ac:dyDescent="0.2">
      <c r="A244" s="52" t="str">
        <f t="shared" si="127"/>
        <v/>
      </c>
      <c r="B244" s="157" t="e">
        <f t="shared" ca="1" si="97"/>
        <v>#VALUE!</v>
      </c>
      <c r="C244" s="157" t="e">
        <f t="shared" ca="1" si="98"/>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99"/>
        <v>#VALUE!</v>
      </c>
      <c r="K244" s="155" t="e">
        <f t="shared" si="100"/>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48"/>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148"/>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148"/>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148"/>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20" t="e">
        <f t="shared" ca="1" si="96"/>
        <v>#VALUE!</v>
      </c>
      <c r="CC244" s="2" t="e">
        <f t="shared" ca="1" si="126"/>
        <v>#VALUE!</v>
      </c>
    </row>
    <row r="245" spans="1:81" s="10" customFormat="1" ht="25" customHeight="1" x14ac:dyDescent="0.2">
      <c r="A245" s="52" t="str">
        <f t="shared" si="127"/>
        <v/>
      </c>
      <c r="B245" s="157" t="e">
        <f t="shared" ca="1" si="97"/>
        <v>#VALUE!</v>
      </c>
      <c r="C245" s="157" t="e">
        <f t="shared" ca="1" si="98"/>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99"/>
        <v>#VALUE!</v>
      </c>
      <c r="K245" s="155" t="e">
        <f t="shared" si="100"/>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48"/>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148"/>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148"/>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148"/>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20" t="e">
        <f t="shared" ca="1" si="96"/>
        <v>#VALUE!</v>
      </c>
      <c r="CC245" s="2" t="e">
        <f t="shared" ca="1" si="126"/>
        <v>#VALUE!</v>
      </c>
    </row>
    <row r="246" spans="1:81" s="10" customFormat="1" ht="25" customHeight="1" x14ac:dyDescent="0.2">
      <c r="A246" s="52" t="str">
        <f t="shared" si="127"/>
        <v/>
      </c>
      <c r="B246" s="157" t="e">
        <f t="shared" ca="1" si="97"/>
        <v>#VALUE!</v>
      </c>
      <c r="C246" s="157" t="e">
        <f t="shared" ca="1" si="98"/>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99"/>
        <v>#VALUE!</v>
      </c>
      <c r="K246" s="155" t="e">
        <f t="shared" si="100"/>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48"/>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148"/>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148"/>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148"/>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20" t="e">
        <f t="shared" ca="1" si="96"/>
        <v>#VALUE!</v>
      </c>
      <c r="CC246" s="2" t="e">
        <f t="shared" ca="1" si="126"/>
        <v>#VALUE!</v>
      </c>
    </row>
    <row r="247" spans="1:81" s="10" customFormat="1" ht="25" customHeight="1" x14ac:dyDescent="0.2">
      <c r="A247" s="52" t="str">
        <f t="shared" si="127"/>
        <v/>
      </c>
      <c r="B247" s="157" t="e">
        <f t="shared" ca="1" si="97"/>
        <v>#VALUE!</v>
      </c>
      <c r="C247" s="157" t="e">
        <f t="shared" ca="1" si="98"/>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99"/>
        <v>#VALUE!</v>
      </c>
      <c r="K247" s="155" t="e">
        <f t="shared" si="100"/>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48"/>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148"/>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148"/>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148"/>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20" t="e">
        <f t="shared" ca="1" si="96"/>
        <v>#VALUE!</v>
      </c>
      <c r="CC247" s="2" t="e">
        <f t="shared" ca="1" si="126"/>
        <v>#VALUE!</v>
      </c>
    </row>
    <row r="248" spans="1:81" s="10" customFormat="1" ht="25" customHeight="1" x14ac:dyDescent="0.2">
      <c r="A248" s="52" t="str">
        <f t="shared" si="127"/>
        <v/>
      </c>
      <c r="B248" s="157" t="e">
        <f t="shared" ca="1" si="97"/>
        <v>#VALUE!</v>
      </c>
      <c r="C248" s="157" t="e">
        <f t="shared" ca="1" si="98"/>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99"/>
        <v>#VALUE!</v>
      </c>
      <c r="K248" s="155" t="e">
        <f t="shared" si="100"/>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48"/>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148"/>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148"/>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148"/>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20" t="e">
        <f t="shared" ca="1" si="96"/>
        <v>#VALUE!</v>
      </c>
      <c r="CC248" s="2" t="e">
        <f t="shared" ca="1" si="126"/>
        <v>#VALUE!</v>
      </c>
    </row>
    <row r="249" spans="1:81" s="10" customFormat="1" ht="25" customHeight="1" x14ac:dyDescent="0.2">
      <c r="A249" s="52" t="str">
        <f t="shared" si="127"/>
        <v/>
      </c>
      <c r="B249" s="157" t="e">
        <f t="shared" ca="1" si="97"/>
        <v>#VALUE!</v>
      </c>
      <c r="C249" s="157" t="e">
        <f t="shared" ca="1" si="98"/>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99"/>
        <v>#VALUE!</v>
      </c>
      <c r="K249" s="155" t="e">
        <f t="shared" si="100"/>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48"/>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148"/>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148"/>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148"/>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20" t="e">
        <f t="shared" ca="1" si="96"/>
        <v>#VALUE!</v>
      </c>
      <c r="CC249" s="2" t="e">
        <f t="shared" ca="1" si="126"/>
        <v>#VALUE!</v>
      </c>
    </row>
    <row r="250" spans="1:81" s="10" customFormat="1" ht="25" customHeight="1" x14ac:dyDescent="0.2">
      <c r="A250" s="52" t="str">
        <f t="shared" si="127"/>
        <v/>
      </c>
      <c r="B250" s="157" t="e">
        <f t="shared" ca="1" si="97"/>
        <v>#VALUE!</v>
      </c>
      <c r="C250" s="157" t="e">
        <f t="shared" ca="1" si="98"/>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99"/>
        <v>#VALUE!</v>
      </c>
      <c r="K250" s="155" t="e">
        <f t="shared" si="100"/>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48"/>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148"/>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148"/>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148"/>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20" t="e">
        <f t="shared" ca="1" si="96"/>
        <v>#VALUE!</v>
      </c>
      <c r="CC250" s="2" t="e">
        <f t="shared" ca="1" si="126"/>
        <v>#VALUE!</v>
      </c>
    </row>
    <row r="251" spans="1:81" s="10" customFormat="1" ht="25" customHeight="1" x14ac:dyDescent="0.2">
      <c r="A251" s="52" t="str">
        <f t="shared" si="127"/>
        <v/>
      </c>
      <c r="B251" s="157" t="e">
        <f t="shared" ca="1" si="97"/>
        <v>#VALUE!</v>
      </c>
      <c r="C251" s="157" t="e">
        <f t="shared" ca="1" si="98"/>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99"/>
        <v>#VALUE!</v>
      </c>
      <c r="K251" s="155" t="e">
        <f t="shared" si="100"/>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48"/>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148"/>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148"/>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148"/>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20" t="e">
        <f t="shared" ca="1" si="96"/>
        <v>#VALUE!</v>
      </c>
      <c r="CC251" s="2" t="e">
        <f t="shared" ca="1" si="126"/>
        <v>#VALUE!</v>
      </c>
    </row>
    <row r="252" spans="1:81" s="10" customFormat="1" ht="25" customHeight="1" x14ac:dyDescent="0.2">
      <c r="A252" s="52" t="str">
        <f t="shared" si="127"/>
        <v/>
      </c>
      <c r="B252" s="157" t="e">
        <f t="shared" ca="1" si="97"/>
        <v>#VALUE!</v>
      </c>
      <c r="C252" s="157" t="e">
        <f t="shared" ca="1" si="98"/>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99"/>
        <v>#VALUE!</v>
      </c>
      <c r="K252" s="155" t="e">
        <f t="shared" si="100"/>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48"/>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148"/>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148"/>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148"/>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20" t="e">
        <f t="shared" ca="1" si="96"/>
        <v>#VALUE!</v>
      </c>
      <c r="CC252" s="2" t="e">
        <f t="shared" ca="1" si="126"/>
        <v>#VALUE!</v>
      </c>
    </row>
    <row r="253" spans="1:81" s="10" customFormat="1" ht="25" customHeight="1" x14ac:dyDescent="0.2">
      <c r="A253" s="52" t="str">
        <f t="shared" si="127"/>
        <v/>
      </c>
      <c r="B253" s="157" t="e">
        <f t="shared" ca="1" si="97"/>
        <v>#VALUE!</v>
      </c>
      <c r="C253" s="157" t="e">
        <f t="shared" ca="1" si="98"/>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99"/>
        <v>#VALUE!</v>
      </c>
      <c r="K253" s="155" t="e">
        <f t="shared" si="100"/>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48"/>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148"/>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148"/>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148"/>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20" t="e">
        <f t="shared" ca="1" si="96"/>
        <v>#VALUE!</v>
      </c>
      <c r="CC253" s="2" t="e">
        <f t="shared" ca="1" si="126"/>
        <v>#VALUE!</v>
      </c>
    </row>
    <row r="254" spans="1:81" s="10" customFormat="1" ht="25" customHeight="1" x14ac:dyDescent="0.2">
      <c r="A254" s="52" t="str">
        <f t="shared" si="127"/>
        <v/>
      </c>
      <c r="B254" s="157" t="e">
        <f t="shared" ca="1" si="97"/>
        <v>#VALUE!</v>
      </c>
      <c r="C254" s="157" t="e">
        <f t="shared" ca="1" si="98"/>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99"/>
        <v>#VALUE!</v>
      </c>
      <c r="K254" s="155" t="e">
        <f t="shared" si="100"/>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48"/>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148"/>
      <c r="AL254" s="35"/>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148"/>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148"/>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20" t="e">
        <f t="shared" ca="1" si="96"/>
        <v>#VALUE!</v>
      </c>
      <c r="CC254" s="2" t="e">
        <f t="shared" ca="1" si="126"/>
        <v>#VALUE!</v>
      </c>
    </row>
    <row r="255" spans="1:81" s="10" customFormat="1" ht="25" customHeight="1" x14ac:dyDescent="0.2">
      <c r="A255" s="52" t="str">
        <f t="shared" si="127"/>
        <v/>
      </c>
      <c r="B255" s="157" t="e">
        <f t="shared" ca="1" si="97"/>
        <v>#VALUE!</v>
      </c>
      <c r="C255" s="157" t="e">
        <f t="shared" ca="1" si="98"/>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99"/>
        <v>#VALUE!</v>
      </c>
      <c r="K255" s="155" t="e">
        <f t="shared" si="100"/>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48"/>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148"/>
      <c r="AL255" s="35"/>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148"/>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148"/>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20" t="e">
        <f t="shared" ca="1" si="96"/>
        <v>#VALUE!</v>
      </c>
      <c r="CC255" s="2" t="e">
        <f t="shared" ca="1" si="126"/>
        <v>#VALUE!</v>
      </c>
    </row>
    <row r="256" spans="1:81" s="10" customFormat="1" ht="25" customHeight="1" x14ac:dyDescent="0.2">
      <c r="A256" s="52" t="str">
        <f t="shared" si="127"/>
        <v/>
      </c>
      <c r="B256" s="157" t="e">
        <f t="shared" ca="1" si="97"/>
        <v>#VALUE!</v>
      </c>
      <c r="C256" s="157" t="e">
        <f t="shared" ca="1" si="98"/>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99"/>
        <v>#VALUE!</v>
      </c>
      <c r="K256" s="155" t="e">
        <f t="shared" si="100"/>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48"/>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148"/>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148"/>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148"/>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20" t="e">
        <f t="shared" ca="1" si="96"/>
        <v>#VALUE!</v>
      </c>
      <c r="CC256" s="2" t="e">
        <f t="shared" ca="1" si="126"/>
        <v>#VALUE!</v>
      </c>
    </row>
    <row r="257" spans="1:81" s="10" customFormat="1" ht="25" customHeight="1" x14ac:dyDescent="0.2">
      <c r="A257" s="52" t="str">
        <f t="shared" si="127"/>
        <v/>
      </c>
      <c r="B257" s="157" t="e">
        <f t="shared" ca="1" si="97"/>
        <v>#VALUE!</v>
      </c>
      <c r="C257" s="157" t="e">
        <f t="shared" ca="1" si="98"/>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99"/>
        <v>#VALUE!</v>
      </c>
      <c r="K257" s="155" t="e">
        <f t="shared" si="100"/>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48"/>
      <c r="Y257" s="33"/>
      <c r="Z257" s="36" t="str">
        <f t="shared" si="101"/>
        <v/>
      </c>
      <c r="AA257" s="35"/>
      <c r="AB257" s="32" t="str">
        <f t="shared" si="102"/>
        <v/>
      </c>
      <c r="AC257" s="34"/>
      <c r="AD257" s="32" t="str">
        <f t="shared" si="103"/>
        <v/>
      </c>
      <c r="AE257" s="34"/>
      <c r="AF257" s="36" t="str">
        <f t="shared" si="104"/>
        <v/>
      </c>
      <c r="AG257" s="36" t="str">
        <f t="shared" si="105"/>
        <v/>
      </c>
      <c r="AH257" s="36" t="str">
        <f t="shared" si="106"/>
        <v/>
      </c>
      <c r="AI257" s="55"/>
      <c r="AJ257" s="37"/>
      <c r="AK257" s="148"/>
      <c r="AL257" s="34"/>
      <c r="AM257" s="32" t="str">
        <f t="shared" si="107"/>
        <v/>
      </c>
      <c r="AN257" s="35"/>
      <c r="AO257" s="32" t="str">
        <f t="shared" si="108"/>
        <v/>
      </c>
      <c r="AP257" s="35"/>
      <c r="AQ257" s="32" t="str">
        <f t="shared" si="109"/>
        <v/>
      </c>
      <c r="AR257" s="34"/>
      <c r="AS257" s="36" t="str">
        <f t="shared" si="110"/>
        <v/>
      </c>
      <c r="AT257" s="36" t="str">
        <f t="shared" si="111"/>
        <v/>
      </c>
      <c r="AU257" s="36" t="str">
        <f t="shared" si="112"/>
        <v/>
      </c>
      <c r="AV257" s="55"/>
      <c r="AW257" s="34"/>
      <c r="AX257" s="148"/>
      <c r="AY257" s="34"/>
      <c r="AZ257" s="32" t="str">
        <f t="shared" si="113"/>
        <v/>
      </c>
      <c r="BA257" s="34"/>
      <c r="BB257" s="32" t="str">
        <f t="shared" si="114"/>
        <v/>
      </c>
      <c r="BC257" s="34"/>
      <c r="BD257" s="32" t="str">
        <f t="shared" si="115"/>
        <v/>
      </c>
      <c r="BE257" s="34"/>
      <c r="BF257" s="36" t="str">
        <f t="shared" si="116"/>
        <v/>
      </c>
      <c r="BG257" s="36" t="str">
        <f t="shared" si="117"/>
        <v/>
      </c>
      <c r="BH257" s="36" t="str">
        <f t="shared" si="118"/>
        <v/>
      </c>
      <c r="BI257" s="55"/>
      <c r="BJ257" s="34"/>
      <c r="BK257" s="148"/>
      <c r="BL257" s="34"/>
      <c r="BM257" s="32" t="str">
        <f t="shared" si="119"/>
        <v/>
      </c>
      <c r="BN257" s="34"/>
      <c r="BO257" s="32" t="str">
        <f t="shared" si="120"/>
        <v/>
      </c>
      <c r="BP257" s="34"/>
      <c r="BQ257" s="32" t="str">
        <f t="shared" si="121"/>
        <v/>
      </c>
      <c r="BR257" s="34"/>
      <c r="BS257" s="36" t="str">
        <f t="shared" si="122"/>
        <v/>
      </c>
      <c r="BT257" s="36" t="str">
        <f t="shared" si="123"/>
        <v/>
      </c>
      <c r="BU257" s="36" t="str">
        <f t="shared" si="124"/>
        <v/>
      </c>
      <c r="BV257" s="55"/>
      <c r="BW257" s="36" t="str">
        <f t="shared" si="125"/>
        <v/>
      </c>
      <c r="BX257" s="36" t="str">
        <f t="shared" si="125"/>
        <v/>
      </c>
      <c r="BY257" s="31"/>
      <c r="BZ257" s="38"/>
      <c r="CB257" s="120" t="e">
        <f t="shared" ca="1" si="96"/>
        <v>#VALUE!</v>
      </c>
      <c r="CC257" s="2" t="e">
        <f t="shared" ca="1" si="126"/>
        <v>#VALUE!</v>
      </c>
    </row>
    <row r="258" spans="1:81" s="10" customFormat="1" ht="25" customHeight="1" x14ac:dyDescent="0.2">
      <c r="A258" s="52" t="str">
        <f t="shared" si="127"/>
        <v/>
      </c>
      <c r="B258" s="157" t="e">
        <f t="shared" ca="1" si="97"/>
        <v>#VALUE!</v>
      </c>
      <c r="C258" s="157" t="e">
        <f t="shared" ca="1" si="98"/>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99"/>
        <v>#VALUE!</v>
      </c>
      <c r="K258" s="155" t="e">
        <f t="shared" si="100"/>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48"/>
      <c r="Y258" s="33"/>
      <c r="Z258" s="36" t="str">
        <f t="shared" si="101"/>
        <v/>
      </c>
      <c r="AA258" s="35"/>
      <c r="AB258" s="32" t="str">
        <f t="shared" si="102"/>
        <v/>
      </c>
      <c r="AC258" s="34"/>
      <c r="AD258" s="32" t="str">
        <f t="shared" si="103"/>
        <v/>
      </c>
      <c r="AE258" s="34"/>
      <c r="AF258" s="36" t="str">
        <f t="shared" si="104"/>
        <v/>
      </c>
      <c r="AG258" s="36" t="str">
        <f t="shared" si="105"/>
        <v/>
      </c>
      <c r="AH258" s="36" t="str">
        <f t="shared" si="106"/>
        <v/>
      </c>
      <c r="AI258" s="55"/>
      <c r="AJ258" s="37"/>
      <c r="AK258" s="148"/>
      <c r="AL258" s="34"/>
      <c r="AM258" s="32" t="str">
        <f t="shared" si="107"/>
        <v/>
      </c>
      <c r="AN258" s="35"/>
      <c r="AO258" s="32" t="str">
        <f t="shared" si="108"/>
        <v/>
      </c>
      <c r="AP258" s="35"/>
      <c r="AQ258" s="32" t="str">
        <f t="shared" si="109"/>
        <v/>
      </c>
      <c r="AR258" s="34"/>
      <c r="AS258" s="36" t="str">
        <f t="shared" si="110"/>
        <v/>
      </c>
      <c r="AT258" s="36" t="str">
        <f t="shared" si="111"/>
        <v/>
      </c>
      <c r="AU258" s="36" t="str">
        <f t="shared" si="112"/>
        <v/>
      </c>
      <c r="AV258" s="55"/>
      <c r="AW258" s="34"/>
      <c r="AX258" s="148"/>
      <c r="AY258" s="34"/>
      <c r="AZ258" s="32" t="str">
        <f t="shared" si="113"/>
        <v/>
      </c>
      <c r="BA258" s="34"/>
      <c r="BB258" s="32" t="str">
        <f t="shared" si="114"/>
        <v/>
      </c>
      <c r="BC258" s="34"/>
      <c r="BD258" s="32" t="str">
        <f t="shared" si="115"/>
        <v/>
      </c>
      <c r="BE258" s="34"/>
      <c r="BF258" s="36" t="str">
        <f t="shared" si="116"/>
        <v/>
      </c>
      <c r="BG258" s="36" t="str">
        <f t="shared" si="117"/>
        <v/>
      </c>
      <c r="BH258" s="36" t="str">
        <f t="shared" si="118"/>
        <v/>
      </c>
      <c r="BI258" s="55"/>
      <c r="BJ258" s="34"/>
      <c r="BK258" s="148"/>
      <c r="BL258" s="34"/>
      <c r="BM258" s="32" t="str">
        <f t="shared" si="119"/>
        <v/>
      </c>
      <c r="BN258" s="34"/>
      <c r="BO258" s="32" t="str">
        <f t="shared" si="120"/>
        <v/>
      </c>
      <c r="BP258" s="34"/>
      <c r="BQ258" s="32" t="str">
        <f t="shared" si="121"/>
        <v/>
      </c>
      <c r="BR258" s="34"/>
      <c r="BS258" s="36" t="str">
        <f t="shared" si="122"/>
        <v/>
      </c>
      <c r="BT258" s="36" t="str">
        <f t="shared" si="123"/>
        <v/>
      </c>
      <c r="BU258" s="36" t="str">
        <f t="shared" si="124"/>
        <v/>
      </c>
      <c r="BV258" s="55"/>
      <c r="BW258" s="36" t="str">
        <f t="shared" si="125"/>
        <v/>
      </c>
      <c r="BX258" s="36" t="str">
        <f t="shared" si="125"/>
        <v/>
      </c>
      <c r="BY258" s="31"/>
      <c r="BZ258" s="38"/>
      <c r="CB258" s="120" t="e">
        <f t="shared" ref="CB258:CB321" ca="1" si="128">IF(OR(B258="--",IFERROR(MATCH(B258,OFFSET(B$1,0,0,ROW()-1,1),0),1)&lt;&gt;1),"",1)</f>
        <v>#VALUE!</v>
      </c>
      <c r="CC258" s="2" t="e">
        <f t="shared" ca="1" si="126"/>
        <v>#VALUE!</v>
      </c>
    </row>
    <row r="259" spans="1:81" s="10" customFormat="1" ht="25" customHeight="1" x14ac:dyDescent="0.2">
      <c r="A259" s="52" t="str">
        <f t="shared" si="127"/>
        <v/>
      </c>
      <c r="B259" s="157" t="e">
        <f t="shared" ref="B259:B322" ca="1" si="129">CONCATENATE(E259,"-",G259,"--",K259,"---",R259)</f>
        <v>#VALUE!</v>
      </c>
      <c r="C259" s="157" t="e">
        <f t="shared" ref="C259:C322" ca="1" si="13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1">LEFT(I259,FIND(".",I259,1)-1)</f>
        <v>#VALUE!</v>
      </c>
      <c r="K259" s="155" t="e">
        <f t="shared" ref="K259:K322" si="132">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48"/>
      <c r="Y259" s="33"/>
      <c r="Z259" s="36" t="str">
        <f t="shared" ref="Z259:Z322" si="133">IFERROR(IF(AND(NOT(Y259=""),NOT(X259="")),Y259*X259,""),"")</f>
        <v/>
      </c>
      <c r="AA259" s="35"/>
      <c r="AB259" s="32" t="str">
        <f t="shared" ref="AB259:AB322" si="134">IFERROR(IF(AND(NOT(AA259=""),NOT(X259="")),AA259*X259,""),"")</f>
        <v/>
      </c>
      <c r="AC259" s="34"/>
      <c r="AD259" s="32" t="str">
        <f t="shared" ref="AD259:AD322" si="135">IFERROR(IF(AND(NOT(AC259=""),NOT(X259="")),AC259*X259,""),"")</f>
        <v/>
      </c>
      <c r="AE259" s="34"/>
      <c r="AF259" s="36" t="str">
        <f t="shared" ref="AF259:AF322" si="136">IFERROR(IF(AND(NOT(AE259=""),NOT(X259="")),AE259*X259,""),"")</f>
        <v/>
      </c>
      <c r="AG259" s="36" t="str">
        <f t="shared" ref="AG259:AG322" si="137">IFERROR(IF(OR(NOT(Y259=""),NOT(AE259=""),NOT(AA259=""),NOT(AC259="")),Y259+AE259+AA259+AC259,""),"")</f>
        <v/>
      </c>
      <c r="AH259" s="36" t="str">
        <f t="shared" ref="AH259:AH322" si="138">IF(SUM(Z259,AB259,AD259,AF259)&gt;0,SUM(Z259,AB259,AD259,AF259),"")</f>
        <v/>
      </c>
      <c r="AI259" s="55"/>
      <c r="AJ259" s="37"/>
      <c r="AK259" s="148"/>
      <c r="AL259" s="34"/>
      <c r="AM259" s="32" t="str">
        <f t="shared" ref="AM259:AM322" si="139">IFERROR(IF(AND(NOT(AL259=""),NOT(AK259="")),AL259*$AK259,""),"")</f>
        <v/>
      </c>
      <c r="AN259" s="35"/>
      <c r="AO259" s="32" t="str">
        <f t="shared" ref="AO259:AO322" si="140">IFERROR(IF(AND(NOT(AN259=""),NOT(AK259="")),AN259*$AK259,""),"")</f>
        <v/>
      </c>
      <c r="AP259" s="35"/>
      <c r="AQ259" s="32" t="str">
        <f t="shared" ref="AQ259:AQ322" si="141">IFERROR(IF(AND(NOT(AP259=""),NOT(AK259="")),AP259*$AK259,""),"")</f>
        <v/>
      </c>
      <c r="AR259" s="34"/>
      <c r="AS259" s="36" t="str">
        <f t="shared" ref="AS259:AS322" si="142">IFERROR(IF(AND(NOT(AR259=""),NOT(AK259="")),AR259*$AK259,""),"")</f>
        <v/>
      </c>
      <c r="AT259" s="36" t="str">
        <f t="shared" ref="AT259:AT322" si="143">IFERROR(IF(OR(NOT(AL259=""),NOT(AR259=""),NOT(AN259=""),NOT(AP259="")),AL259+AR259+AN259+AP259,""),"")</f>
        <v/>
      </c>
      <c r="AU259" s="36" t="str">
        <f t="shared" ref="AU259:AU322" si="144">IF(SUM(AM259,AS259,AO259,AQ259)&gt;0,SUM(AM259,AS259,AO259,AQ259),"")</f>
        <v/>
      </c>
      <c r="AV259" s="55"/>
      <c r="AW259" s="34"/>
      <c r="AX259" s="148"/>
      <c r="AY259" s="34"/>
      <c r="AZ259" s="32" t="str">
        <f t="shared" ref="AZ259:AZ322" si="145">IFERROR(IF(AND(NOT(AY259=""),NOT(AX259="")),AY259*$AX259,""),"")</f>
        <v/>
      </c>
      <c r="BA259" s="34"/>
      <c r="BB259" s="32" t="str">
        <f t="shared" ref="BB259:BB322" si="146">IFERROR(IF(AND(NOT(BA259=""),NOT(AX259="")),BA259*$AX259,""),"")</f>
        <v/>
      </c>
      <c r="BC259" s="34"/>
      <c r="BD259" s="32" t="str">
        <f t="shared" ref="BD259:BD322" si="147">IFERROR(IF(AND(NOT(BC259=""),NOT(AX259="")),BC259*$AX259,""),"")</f>
        <v/>
      </c>
      <c r="BE259" s="34"/>
      <c r="BF259" s="36" t="str">
        <f t="shared" ref="BF259:BF322" si="148">IFERROR(IF(AND(NOT(BE259=""),NOT(AX259="")),BE259*$AX259,""),"")</f>
        <v/>
      </c>
      <c r="BG259" s="36" t="str">
        <f t="shared" ref="BG259:BG322" si="149">IFERROR(IF(OR(NOT(AY259=""),NOT(BE259=""),NOT(BA259=""),NOT(BC259="")),AY259+BE259+BA259+BC259,""),"")</f>
        <v/>
      </c>
      <c r="BH259" s="36" t="str">
        <f t="shared" ref="BH259:BH322" si="150">IF(SUM(AZ259,BF259,BB259,BD259)&gt;0,SUM(AZ259,BF259,BB259,BD259),"")</f>
        <v/>
      </c>
      <c r="BI259" s="55"/>
      <c r="BJ259" s="34"/>
      <c r="BK259" s="148"/>
      <c r="BL259" s="34"/>
      <c r="BM259" s="32" t="str">
        <f t="shared" ref="BM259:BM322" si="151">IFERROR(IF(AND(NOT(BL259=""),NOT(BK259="")),BL259*$BK259,""),"")</f>
        <v/>
      </c>
      <c r="BN259" s="34"/>
      <c r="BO259" s="32" t="str">
        <f t="shared" ref="BO259:BO322" si="152">IFERROR(IF(AND(NOT(BN259=""),NOT(BK259="")),BN259*$BK259,""),"")</f>
        <v/>
      </c>
      <c r="BP259" s="34"/>
      <c r="BQ259" s="32" t="str">
        <f t="shared" ref="BQ259:BQ322" si="153">IFERROR(IF(AND(NOT(BP259=""),NOT(BK259="")),BP259*$BK259,""),"")</f>
        <v/>
      </c>
      <c r="BR259" s="34"/>
      <c r="BS259" s="36" t="str">
        <f t="shared" ref="BS259:BS322" si="154">IFERROR(IF(AND(NOT(BR259=""),NOT(BK259="")),BR259*$BK259,""),"")</f>
        <v/>
      </c>
      <c r="BT259" s="36" t="str">
        <f t="shared" ref="BT259:BT322" si="155">IFERROR(IF(OR(NOT(BL259=""),NOT(BR259=""),NOT(BN259=""),NOT(BP259="")),BL259+BR259+BN259+BP259,""),"")</f>
        <v/>
      </c>
      <c r="BU259" s="36" t="str">
        <f t="shared" ref="BU259:BU322" si="156">IF(SUM(BM259,BS259,BO259,BQ259)&gt;0,SUM(BM259,BS259,BO259,BQ259),"")</f>
        <v/>
      </c>
      <c r="BV259" s="55"/>
      <c r="BW259" s="36" t="str">
        <f t="shared" ref="BW259:BX322" si="157">IF(SUM(AG259,AT259,BG259,BT259)&gt;0,SUM(AG259,AT259,BG259,BT259),"")</f>
        <v/>
      </c>
      <c r="BX259" s="36" t="str">
        <f t="shared" si="157"/>
        <v/>
      </c>
      <c r="BY259" s="31"/>
      <c r="BZ259" s="38"/>
      <c r="CB259" s="120" t="e">
        <f t="shared" ca="1" si="128"/>
        <v>#VALUE!</v>
      </c>
      <c r="CC259" s="2" t="e">
        <f t="shared" ref="CC259:CC322" ca="1" si="158">IF(OR(C259="--",IFERROR(MATCH(C259,OFFSET(C$1,0,0,ROW()-1,1),0),1)&lt;&gt;1),"",1)</f>
        <v>#VALUE!</v>
      </c>
    </row>
    <row r="260" spans="1:81" s="10" customFormat="1" ht="25" customHeight="1" x14ac:dyDescent="0.2">
      <c r="A260" s="52" t="str">
        <f t="shared" ref="A260:A323" si="159">IFERROR(IF(D260&lt;&gt;"",A259+1,""),"")</f>
        <v/>
      </c>
      <c r="B260" s="157" t="e">
        <f t="shared" ca="1" si="129"/>
        <v>#VALUE!</v>
      </c>
      <c r="C260" s="157" t="e">
        <f t="shared" ca="1" si="13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1"/>
        <v>#VALUE!</v>
      </c>
      <c r="K260" s="155" t="e">
        <f t="shared" si="132"/>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48"/>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148"/>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148"/>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148"/>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20" t="e">
        <f t="shared" ca="1" si="128"/>
        <v>#VALUE!</v>
      </c>
      <c r="CC260" s="2" t="e">
        <f t="shared" ca="1" si="158"/>
        <v>#VALUE!</v>
      </c>
    </row>
    <row r="261" spans="1:81" s="10" customFormat="1" ht="25" customHeight="1" x14ac:dyDescent="0.2">
      <c r="A261" s="52" t="str">
        <f t="shared" si="159"/>
        <v/>
      </c>
      <c r="B261" s="157" t="e">
        <f t="shared" ca="1" si="129"/>
        <v>#VALUE!</v>
      </c>
      <c r="C261" s="157" t="e">
        <f t="shared" ca="1" si="13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1"/>
        <v>#VALUE!</v>
      </c>
      <c r="K261" s="155" t="e">
        <f t="shared" si="132"/>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48"/>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148"/>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148"/>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148"/>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20" t="e">
        <f t="shared" ca="1" si="128"/>
        <v>#VALUE!</v>
      </c>
      <c r="CC261" s="2" t="e">
        <f t="shared" ca="1" si="158"/>
        <v>#VALUE!</v>
      </c>
    </row>
    <row r="262" spans="1:81" s="10" customFormat="1" ht="25" customHeight="1" x14ac:dyDescent="0.2">
      <c r="A262" s="52" t="str">
        <f t="shared" si="159"/>
        <v/>
      </c>
      <c r="B262" s="157" t="e">
        <f t="shared" ca="1" si="129"/>
        <v>#VALUE!</v>
      </c>
      <c r="C262" s="157" t="e">
        <f t="shared" ca="1" si="13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1"/>
        <v>#VALUE!</v>
      </c>
      <c r="K262" s="155" t="e">
        <f t="shared" si="132"/>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48"/>
      <c r="Y262" s="33"/>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148"/>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148"/>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148"/>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20" t="e">
        <f t="shared" ca="1" si="128"/>
        <v>#VALUE!</v>
      </c>
      <c r="CC262" s="2" t="e">
        <f t="shared" ca="1" si="158"/>
        <v>#VALUE!</v>
      </c>
    </row>
    <row r="263" spans="1:81" s="10" customFormat="1" ht="25" customHeight="1" x14ac:dyDescent="0.2">
      <c r="A263" s="52" t="str">
        <f t="shared" si="159"/>
        <v/>
      </c>
      <c r="B263" s="157" t="e">
        <f t="shared" ca="1" si="129"/>
        <v>#VALUE!</v>
      </c>
      <c r="C263" s="157" t="e">
        <f t="shared" ca="1" si="13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1"/>
        <v>#VALUE!</v>
      </c>
      <c r="K263" s="155" t="e">
        <f t="shared" si="132"/>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48"/>
      <c r="Y263" s="33"/>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148"/>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148"/>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148"/>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20" t="e">
        <f t="shared" ca="1" si="128"/>
        <v>#VALUE!</v>
      </c>
      <c r="CC263" s="2" t="e">
        <f t="shared" ca="1" si="158"/>
        <v>#VALUE!</v>
      </c>
    </row>
    <row r="264" spans="1:81" s="10" customFormat="1" ht="25" customHeight="1" x14ac:dyDescent="0.2">
      <c r="A264" s="52" t="str">
        <f t="shared" si="159"/>
        <v/>
      </c>
      <c r="B264" s="157" t="e">
        <f t="shared" ca="1" si="129"/>
        <v>#VALUE!</v>
      </c>
      <c r="C264" s="157" t="e">
        <f t="shared" ca="1" si="13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1"/>
        <v>#VALUE!</v>
      </c>
      <c r="K264" s="155" t="e">
        <f t="shared" si="132"/>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48"/>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148"/>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148"/>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148"/>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20" t="e">
        <f t="shared" ca="1" si="128"/>
        <v>#VALUE!</v>
      </c>
      <c r="CC264" s="2" t="e">
        <f t="shared" ca="1" si="158"/>
        <v>#VALUE!</v>
      </c>
    </row>
    <row r="265" spans="1:81" s="10" customFormat="1" ht="25" customHeight="1" x14ac:dyDescent="0.2">
      <c r="A265" s="52" t="str">
        <f t="shared" si="159"/>
        <v/>
      </c>
      <c r="B265" s="157" t="e">
        <f t="shared" ca="1" si="129"/>
        <v>#VALUE!</v>
      </c>
      <c r="C265" s="157" t="e">
        <f t="shared" ca="1" si="13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1"/>
        <v>#VALUE!</v>
      </c>
      <c r="K265" s="155" t="e">
        <f t="shared" si="132"/>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48"/>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148"/>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148"/>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148"/>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20" t="e">
        <f t="shared" ca="1" si="128"/>
        <v>#VALUE!</v>
      </c>
      <c r="CC265" s="2" t="e">
        <f t="shared" ca="1" si="158"/>
        <v>#VALUE!</v>
      </c>
    </row>
    <row r="266" spans="1:81" s="10" customFormat="1" ht="25" customHeight="1" x14ac:dyDescent="0.2">
      <c r="A266" s="52" t="str">
        <f t="shared" si="159"/>
        <v/>
      </c>
      <c r="B266" s="157" t="e">
        <f t="shared" ca="1" si="129"/>
        <v>#VALUE!</v>
      </c>
      <c r="C266" s="157" t="e">
        <f t="shared" ca="1" si="13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1"/>
        <v>#VALUE!</v>
      </c>
      <c r="K266" s="155" t="e">
        <f t="shared" si="132"/>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48"/>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148"/>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148"/>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148"/>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20" t="e">
        <f t="shared" ca="1" si="128"/>
        <v>#VALUE!</v>
      </c>
      <c r="CC266" s="2" t="e">
        <f t="shared" ca="1" si="158"/>
        <v>#VALUE!</v>
      </c>
    </row>
    <row r="267" spans="1:81" s="10" customFormat="1" ht="25" customHeight="1" x14ac:dyDescent="0.2">
      <c r="A267" s="52" t="str">
        <f t="shared" si="159"/>
        <v/>
      </c>
      <c r="B267" s="157" t="e">
        <f t="shared" ca="1" si="129"/>
        <v>#VALUE!</v>
      </c>
      <c r="C267" s="157" t="e">
        <f t="shared" ca="1" si="13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1"/>
        <v>#VALUE!</v>
      </c>
      <c r="K267" s="155" t="e">
        <f t="shared" si="132"/>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48"/>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148"/>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148"/>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148"/>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20" t="e">
        <f t="shared" ca="1" si="128"/>
        <v>#VALUE!</v>
      </c>
      <c r="CC267" s="2" t="e">
        <f t="shared" ca="1" si="158"/>
        <v>#VALUE!</v>
      </c>
    </row>
    <row r="268" spans="1:81" s="10" customFormat="1" ht="25" customHeight="1" x14ac:dyDescent="0.2">
      <c r="A268" s="52" t="str">
        <f t="shared" si="159"/>
        <v/>
      </c>
      <c r="B268" s="157" t="e">
        <f t="shared" ca="1" si="129"/>
        <v>#VALUE!</v>
      </c>
      <c r="C268" s="157" t="e">
        <f t="shared" ca="1" si="13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1"/>
        <v>#VALUE!</v>
      </c>
      <c r="K268" s="155" t="e">
        <f t="shared" si="132"/>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48"/>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148"/>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148"/>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148"/>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20" t="e">
        <f t="shared" ca="1" si="128"/>
        <v>#VALUE!</v>
      </c>
      <c r="CC268" s="2" t="e">
        <f t="shared" ca="1" si="158"/>
        <v>#VALUE!</v>
      </c>
    </row>
    <row r="269" spans="1:81" s="10" customFormat="1" ht="25" customHeight="1" x14ac:dyDescent="0.2">
      <c r="A269" s="52" t="str">
        <f t="shared" si="159"/>
        <v/>
      </c>
      <c r="B269" s="157" t="e">
        <f t="shared" ca="1" si="129"/>
        <v>#VALUE!</v>
      </c>
      <c r="C269" s="157" t="e">
        <f t="shared" ca="1" si="13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1"/>
        <v>#VALUE!</v>
      </c>
      <c r="K269" s="155" t="e">
        <f t="shared" si="132"/>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48"/>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148"/>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148"/>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148"/>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20" t="e">
        <f t="shared" ca="1" si="128"/>
        <v>#VALUE!</v>
      </c>
      <c r="CC269" s="2" t="e">
        <f t="shared" ca="1" si="158"/>
        <v>#VALUE!</v>
      </c>
    </row>
    <row r="270" spans="1:81" s="10" customFormat="1" ht="25" customHeight="1" x14ac:dyDescent="0.2">
      <c r="A270" s="52" t="str">
        <f t="shared" si="159"/>
        <v/>
      </c>
      <c r="B270" s="157" t="e">
        <f t="shared" ca="1" si="129"/>
        <v>#VALUE!</v>
      </c>
      <c r="C270" s="157" t="e">
        <f t="shared" ca="1" si="13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1"/>
        <v>#VALUE!</v>
      </c>
      <c r="K270" s="155" t="e">
        <f t="shared" si="132"/>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48"/>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148"/>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148"/>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148"/>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20" t="e">
        <f t="shared" ca="1" si="128"/>
        <v>#VALUE!</v>
      </c>
      <c r="CC270" s="2" t="e">
        <f t="shared" ca="1" si="158"/>
        <v>#VALUE!</v>
      </c>
    </row>
    <row r="271" spans="1:81" s="10" customFormat="1" ht="25" customHeight="1" x14ac:dyDescent="0.2">
      <c r="A271" s="52" t="str">
        <f t="shared" si="159"/>
        <v/>
      </c>
      <c r="B271" s="157" t="e">
        <f t="shared" ca="1" si="129"/>
        <v>#VALUE!</v>
      </c>
      <c r="C271" s="157" t="e">
        <f t="shared" ca="1" si="13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1"/>
        <v>#VALUE!</v>
      </c>
      <c r="K271" s="155" t="e">
        <f t="shared" si="132"/>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48"/>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148"/>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148"/>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148"/>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20" t="e">
        <f t="shared" ca="1" si="128"/>
        <v>#VALUE!</v>
      </c>
      <c r="CC271" s="2" t="e">
        <f t="shared" ca="1" si="158"/>
        <v>#VALUE!</v>
      </c>
    </row>
    <row r="272" spans="1:81" s="10" customFormat="1" ht="25" customHeight="1" x14ac:dyDescent="0.2">
      <c r="A272" s="52" t="str">
        <f t="shared" si="159"/>
        <v/>
      </c>
      <c r="B272" s="157" t="e">
        <f t="shared" ca="1" si="129"/>
        <v>#VALUE!</v>
      </c>
      <c r="C272" s="157" t="e">
        <f t="shared" ca="1" si="13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1"/>
        <v>#VALUE!</v>
      </c>
      <c r="K272" s="155" t="e">
        <f t="shared" si="132"/>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48"/>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148"/>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148"/>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148"/>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20" t="e">
        <f t="shared" ca="1" si="128"/>
        <v>#VALUE!</v>
      </c>
      <c r="CC272" s="2" t="e">
        <f t="shared" ca="1" si="158"/>
        <v>#VALUE!</v>
      </c>
    </row>
    <row r="273" spans="1:81" s="10" customFormat="1" ht="25" customHeight="1" x14ac:dyDescent="0.2">
      <c r="A273" s="52" t="str">
        <f t="shared" si="159"/>
        <v/>
      </c>
      <c r="B273" s="157" t="e">
        <f t="shared" ca="1" si="129"/>
        <v>#VALUE!</v>
      </c>
      <c r="C273" s="157" t="e">
        <f t="shared" ca="1" si="13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1"/>
        <v>#VALUE!</v>
      </c>
      <c r="K273" s="155" t="e">
        <f t="shared" si="132"/>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48"/>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148"/>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148"/>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148"/>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20" t="e">
        <f t="shared" ca="1" si="128"/>
        <v>#VALUE!</v>
      </c>
      <c r="CC273" s="2" t="e">
        <f t="shared" ca="1" si="158"/>
        <v>#VALUE!</v>
      </c>
    </row>
    <row r="274" spans="1:81" s="10" customFormat="1" ht="25" customHeight="1" x14ac:dyDescent="0.2">
      <c r="A274" s="52" t="str">
        <f t="shared" si="159"/>
        <v/>
      </c>
      <c r="B274" s="157" t="e">
        <f t="shared" ca="1" si="129"/>
        <v>#VALUE!</v>
      </c>
      <c r="C274" s="157" t="e">
        <f t="shared" ca="1" si="13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1"/>
        <v>#VALUE!</v>
      </c>
      <c r="K274" s="155" t="e">
        <f t="shared" si="132"/>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48"/>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148"/>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148"/>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148"/>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20" t="e">
        <f t="shared" ca="1" si="128"/>
        <v>#VALUE!</v>
      </c>
      <c r="CC274" s="2" t="e">
        <f t="shared" ca="1" si="158"/>
        <v>#VALUE!</v>
      </c>
    </row>
    <row r="275" spans="1:81" s="10" customFormat="1" ht="25" customHeight="1" x14ac:dyDescent="0.2">
      <c r="A275" s="52" t="str">
        <f t="shared" si="159"/>
        <v/>
      </c>
      <c r="B275" s="157" t="e">
        <f t="shared" ca="1" si="129"/>
        <v>#VALUE!</v>
      </c>
      <c r="C275" s="157" t="e">
        <f t="shared" ca="1" si="13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1"/>
        <v>#VALUE!</v>
      </c>
      <c r="K275" s="155" t="e">
        <f t="shared" si="132"/>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48"/>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148"/>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148"/>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148"/>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20" t="e">
        <f t="shared" ca="1" si="128"/>
        <v>#VALUE!</v>
      </c>
      <c r="CC275" s="2" t="e">
        <f t="shared" ca="1" si="158"/>
        <v>#VALUE!</v>
      </c>
    </row>
    <row r="276" spans="1:81" s="10" customFormat="1" ht="25" customHeight="1" x14ac:dyDescent="0.2">
      <c r="A276" s="52" t="str">
        <f t="shared" si="159"/>
        <v/>
      </c>
      <c r="B276" s="157" t="e">
        <f t="shared" ca="1" si="129"/>
        <v>#VALUE!</v>
      </c>
      <c r="C276" s="157" t="e">
        <f t="shared" ca="1" si="13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1"/>
        <v>#VALUE!</v>
      </c>
      <c r="K276" s="155" t="e">
        <f t="shared" si="132"/>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48"/>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148"/>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148"/>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148"/>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20" t="e">
        <f t="shared" ca="1" si="128"/>
        <v>#VALUE!</v>
      </c>
      <c r="CC276" s="2" t="e">
        <f t="shared" ca="1" si="158"/>
        <v>#VALUE!</v>
      </c>
    </row>
    <row r="277" spans="1:81" s="10" customFormat="1" ht="25" customHeight="1" x14ac:dyDescent="0.2">
      <c r="A277" s="52" t="str">
        <f t="shared" si="159"/>
        <v/>
      </c>
      <c r="B277" s="157" t="e">
        <f t="shared" ca="1" si="129"/>
        <v>#VALUE!</v>
      </c>
      <c r="C277" s="157" t="e">
        <f t="shared" ca="1" si="13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1"/>
        <v>#VALUE!</v>
      </c>
      <c r="K277" s="155" t="e">
        <f t="shared" si="132"/>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48"/>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148"/>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148"/>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148"/>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20" t="e">
        <f t="shared" ca="1" si="128"/>
        <v>#VALUE!</v>
      </c>
      <c r="CC277" s="2" t="e">
        <f t="shared" ca="1" si="158"/>
        <v>#VALUE!</v>
      </c>
    </row>
    <row r="278" spans="1:81" s="10" customFormat="1" ht="25" customHeight="1" x14ac:dyDescent="0.2">
      <c r="A278" s="52" t="str">
        <f t="shared" si="159"/>
        <v/>
      </c>
      <c r="B278" s="157" t="e">
        <f t="shared" ca="1" si="129"/>
        <v>#VALUE!</v>
      </c>
      <c r="C278" s="157" t="e">
        <f t="shared" ca="1" si="13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1"/>
        <v>#VALUE!</v>
      </c>
      <c r="K278" s="155" t="e">
        <f t="shared" si="132"/>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48"/>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148"/>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148"/>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148"/>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20" t="e">
        <f t="shared" ca="1" si="128"/>
        <v>#VALUE!</v>
      </c>
      <c r="CC278" s="2" t="e">
        <f t="shared" ca="1" si="158"/>
        <v>#VALUE!</v>
      </c>
    </row>
    <row r="279" spans="1:81" s="10" customFormat="1" ht="25" customHeight="1" x14ac:dyDescent="0.2">
      <c r="A279" s="52" t="str">
        <f t="shared" si="159"/>
        <v/>
      </c>
      <c r="B279" s="157" t="e">
        <f t="shared" ca="1" si="129"/>
        <v>#VALUE!</v>
      </c>
      <c r="C279" s="157" t="e">
        <f t="shared" ca="1" si="13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1"/>
        <v>#VALUE!</v>
      </c>
      <c r="K279" s="155" t="e">
        <f t="shared" si="132"/>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48"/>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148"/>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148"/>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148"/>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20" t="e">
        <f t="shared" ca="1" si="128"/>
        <v>#VALUE!</v>
      </c>
      <c r="CC279" s="2" t="e">
        <f t="shared" ca="1" si="158"/>
        <v>#VALUE!</v>
      </c>
    </row>
    <row r="280" spans="1:81" s="10" customFormat="1" ht="25" customHeight="1" x14ac:dyDescent="0.2">
      <c r="A280" s="52" t="str">
        <f t="shared" si="159"/>
        <v/>
      </c>
      <c r="B280" s="157" t="e">
        <f t="shared" ca="1" si="129"/>
        <v>#VALUE!</v>
      </c>
      <c r="C280" s="157" t="e">
        <f t="shared" ca="1" si="13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1"/>
        <v>#VALUE!</v>
      </c>
      <c r="K280" s="155" t="e">
        <f t="shared" si="132"/>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48"/>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148"/>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148"/>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148"/>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20" t="e">
        <f t="shared" ca="1" si="128"/>
        <v>#VALUE!</v>
      </c>
      <c r="CC280" s="2" t="e">
        <f t="shared" ca="1" si="158"/>
        <v>#VALUE!</v>
      </c>
    </row>
    <row r="281" spans="1:81" s="10" customFormat="1" ht="25" customHeight="1" x14ac:dyDescent="0.2">
      <c r="A281" s="52" t="str">
        <f t="shared" si="159"/>
        <v/>
      </c>
      <c r="B281" s="157" t="e">
        <f t="shared" ca="1" si="129"/>
        <v>#VALUE!</v>
      </c>
      <c r="C281" s="157" t="e">
        <f t="shared" ca="1" si="13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1"/>
        <v>#VALUE!</v>
      </c>
      <c r="K281" s="155" t="e">
        <f t="shared" si="132"/>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48"/>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148"/>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148"/>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148"/>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20" t="e">
        <f t="shared" ca="1" si="128"/>
        <v>#VALUE!</v>
      </c>
      <c r="CC281" s="2" t="e">
        <f t="shared" ca="1" si="158"/>
        <v>#VALUE!</v>
      </c>
    </row>
    <row r="282" spans="1:81" s="10" customFormat="1" ht="25" customHeight="1" x14ac:dyDescent="0.2">
      <c r="A282" s="52" t="str">
        <f t="shared" si="159"/>
        <v/>
      </c>
      <c r="B282" s="157" t="e">
        <f t="shared" ca="1" si="129"/>
        <v>#VALUE!</v>
      </c>
      <c r="C282" s="157" t="e">
        <f t="shared" ca="1" si="13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1"/>
        <v>#VALUE!</v>
      </c>
      <c r="K282" s="155" t="e">
        <f t="shared" si="132"/>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48"/>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148"/>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148"/>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148"/>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20" t="e">
        <f t="shared" ca="1" si="128"/>
        <v>#VALUE!</v>
      </c>
      <c r="CC282" s="2" t="e">
        <f t="shared" ca="1" si="158"/>
        <v>#VALUE!</v>
      </c>
    </row>
    <row r="283" spans="1:81" s="10" customFormat="1" ht="25" customHeight="1" x14ac:dyDescent="0.2">
      <c r="A283" s="52" t="str">
        <f t="shared" si="159"/>
        <v/>
      </c>
      <c r="B283" s="157" t="e">
        <f t="shared" ca="1" si="129"/>
        <v>#VALUE!</v>
      </c>
      <c r="C283" s="157" t="e">
        <f t="shared" ca="1" si="13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1"/>
        <v>#VALUE!</v>
      </c>
      <c r="K283" s="155" t="e">
        <f t="shared" si="132"/>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48"/>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148"/>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148"/>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148"/>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20" t="e">
        <f t="shared" ca="1" si="128"/>
        <v>#VALUE!</v>
      </c>
      <c r="CC283" s="2" t="e">
        <f t="shared" ca="1" si="158"/>
        <v>#VALUE!</v>
      </c>
    </row>
    <row r="284" spans="1:81" s="10" customFormat="1" ht="25" customHeight="1" x14ac:dyDescent="0.2">
      <c r="A284" s="52" t="str">
        <f t="shared" si="159"/>
        <v/>
      </c>
      <c r="B284" s="157" t="e">
        <f t="shared" ca="1" si="129"/>
        <v>#VALUE!</v>
      </c>
      <c r="C284" s="157" t="e">
        <f t="shared" ca="1" si="13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1"/>
        <v>#VALUE!</v>
      </c>
      <c r="K284" s="155" t="e">
        <f t="shared" si="132"/>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48"/>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148"/>
      <c r="AL284" s="34"/>
      <c r="AM284" s="32" t="str">
        <f t="shared" si="139"/>
        <v/>
      </c>
      <c r="AN284" s="35"/>
      <c r="AO284" s="32" t="str">
        <f t="shared" si="140"/>
        <v/>
      </c>
      <c r="AP284" s="35"/>
      <c r="AQ284" s="32" t="str">
        <f t="shared" si="141"/>
        <v/>
      </c>
      <c r="AR284" s="34"/>
      <c r="AS284" s="36" t="str">
        <f t="shared" si="142"/>
        <v/>
      </c>
      <c r="AT284" s="36" t="str">
        <f t="shared" si="143"/>
        <v/>
      </c>
      <c r="AU284" s="36" t="str">
        <f t="shared" si="144"/>
        <v/>
      </c>
      <c r="AV284" s="55"/>
      <c r="AW284" s="34"/>
      <c r="AX284" s="148"/>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148"/>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20" t="e">
        <f t="shared" ca="1" si="128"/>
        <v>#VALUE!</v>
      </c>
      <c r="CC284" s="2" t="e">
        <f t="shared" ca="1" si="158"/>
        <v>#VALUE!</v>
      </c>
    </row>
    <row r="285" spans="1:81" s="10" customFormat="1" ht="25" customHeight="1" x14ac:dyDescent="0.2">
      <c r="A285" s="52" t="str">
        <f t="shared" si="159"/>
        <v/>
      </c>
      <c r="B285" s="157" t="e">
        <f t="shared" ca="1" si="129"/>
        <v>#VALUE!</v>
      </c>
      <c r="C285" s="157" t="e">
        <f t="shared" ca="1" si="13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1"/>
        <v>#VALUE!</v>
      </c>
      <c r="K285" s="155" t="e">
        <f t="shared" si="132"/>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48"/>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148"/>
      <c r="AL285" s="34"/>
      <c r="AM285" s="32" t="str">
        <f t="shared" si="139"/>
        <v/>
      </c>
      <c r="AN285" s="35"/>
      <c r="AO285" s="32" t="str">
        <f t="shared" si="140"/>
        <v/>
      </c>
      <c r="AP285" s="35"/>
      <c r="AQ285" s="32" t="str">
        <f t="shared" si="141"/>
        <v/>
      </c>
      <c r="AR285" s="34"/>
      <c r="AS285" s="36" t="str">
        <f t="shared" si="142"/>
        <v/>
      </c>
      <c r="AT285" s="36" t="str">
        <f t="shared" si="143"/>
        <v/>
      </c>
      <c r="AU285" s="36" t="str">
        <f t="shared" si="144"/>
        <v/>
      </c>
      <c r="AV285" s="55"/>
      <c r="AW285" s="34"/>
      <c r="AX285" s="148"/>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148"/>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20" t="e">
        <f t="shared" ca="1" si="128"/>
        <v>#VALUE!</v>
      </c>
      <c r="CC285" s="2" t="e">
        <f t="shared" ca="1" si="158"/>
        <v>#VALUE!</v>
      </c>
    </row>
    <row r="286" spans="1:81" s="10" customFormat="1" ht="25" customHeight="1" x14ac:dyDescent="0.2">
      <c r="A286" s="52" t="str">
        <f t="shared" si="159"/>
        <v/>
      </c>
      <c r="B286" s="157" t="e">
        <f t="shared" ca="1" si="129"/>
        <v>#VALUE!</v>
      </c>
      <c r="C286" s="157" t="e">
        <f t="shared" ca="1" si="13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1"/>
        <v>#VALUE!</v>
      </c>
      <c r="K286" s="155" t="e">
        <f t="shared" si="132"/>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48"/>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148"/>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148"/>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148"/>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20" t="e">
        <f t="shared" ca="1" si="128"/>
        <v>#VALUE!</v>
      </c>
      <c r="CC286" s="2" t="e">
        <f t="shared" ca="1" si="158"/>
        <v>#VALUE!</v>
      </c>
    </row>
    <row r="287" spans="1:81" s="10" customFormat="1" ht="25" customHeight="1" x14ac:dyDescent="0.2">
      <c r="A287" s="52" t="str">
        <f t="shared" si="159"/>
        <v/>
      </c>
      <c r="B287" s="157" t="e">
        <f t="shared" ca="1" si="129"/>
        <v>#VALUE!</v>
      </c>
      <c r="C287" s="157" t="e">
        <f t="shared" ca="1" si="13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1"/>
        <v>#VALUE!</v>
      </c>
      <c r="K287" s="155" t="e">
        <f t="shared" si="132"/>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48"/>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148"/>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148"/>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148"/>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20" t="e">
        <f t="shared" ca="1" si="128"/>
        <v>#VALUE!</v>
      </c>
      <c r="CC287" s="2" t="e">
        <f t="shared" ca="1" si="158"/>
        <v>#VALUE!</v>
      </c>
    </row>
    <row r="288" spans="1:81" s="10" customFormat="1" ht="25" customHeight="1" x14ac:dyDescent="0.2">
      <c r="A288" s="52" t="str">
        <f t="shared" si="159"/>
        <v/>
      </c>
      <c r="B288" s="157" t="e">
        <f t="shared" ca="1" si="129"/>
        <v>#VALUE!</v>
      </c>
      <c r="C288" s="157" t="e">
        <f t="shared" ca="1" si="13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1"/>
        <v>#VALUE!</v>
      </c>
      <c r="K288" s="155" t="e">
        <f t="shared" si="132"/>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48"/>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148"/>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148"/>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148"/>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20" t="e">
        <f t="shared" ca="1" si="128"/>
        <v>#VALUE!</v>
      </c>
      <c r="CC288" s="2" t="e">
        <f t="shared" ca="1" si="158"/>
        <v>#VALUE!</v>
      </c>
    </row>
    <row r="289" spans="1:81" s="10" customFormat="1" ht="25" customHeight="1" x14ac:dyDescent="0.2">
      <c r="A289" s="52" t="str">
        <f t="shared" si="159"/>
        <v/>
      </c>
      <c r="B289" s="157" t="e">
        <f t="shared" ca="1" si="129"/>
        <v>#VALUE!</v>
      </c>
      <c r="C289" s="157" t="e">
        <f t="shared" ca="1" si="13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1"/>
        <v>#VALUE!</v>
      </c>
      <c r="K289" s="155" t="e">
        <f t="shared" si="132"/>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48"/>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148"/>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148"/>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148"/>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20" t="e">
        <f t="shared" ca="1" si="128"/>
        <v>#VALUE!</v>
      </c>
      <c r="CC289" s="2" t="e">
        <f t="shared" ca="1" si="158"/>
        <v>#VALUE!</v>
      </c>
    </row>
    <row r="290" spans="1:81" s="10" customFormat="1" ht="25" customHeight="1" x14ac:dyDescent="0.2">
      <c r="A290" s="52" t="str">
        <f t="shared" si="159"/>
        <v/>
      </c>
      <c r="B290" s="157" t="e">
        <f t="shared" ca="1" si="129"/>
        <v>#VALUE!</v>
      </c>
      <c r="C290" s="157" t="e">
        <f t="shared" ca="1" si="13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1"/>
        <v>#VALUE!</v>
      </c>
      <c r="K290" s="155" t="e">
        <f t="shared" si="132"/>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48"/>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148"/>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148"/>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148"/>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20" t="e">
        <f t="shared" ca="1" si="128"/>
        <v>#VALUE!</v>
      </c>
      <c r="CC290" s="2" t="e">
        <f t="shared" ca="1" si="158"/>
        <v>#VALUE!</v>
      </c>
    </row>
    <row r="291" spans="1:81" s="10" customFormat="1" ht="25" customHeight="1" x14ac:dyDescent="0.2">
      <c r="A291" s="52" t="str">
        <f t="shared" si="159"/>
        <v/>
      </c>
      <c r="B291" s="157" t="e">
        <f t="shared" ca="1" si="129"/>
        <v>#VALUE!</v>
      </c>
      <c r="C291" s="157" t="e">
        <f t="shared" ca="1" si="13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1"/>
        <v>#VALUE!</v>
      </c>
      <c r="K291" s="155" t="e">
        <f t="shared" si="132"/>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48"/>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148"/>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148"/>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148"/>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20" t="e">
        <f t="shared" ca="1" si="128"/>
        <v>#VALUE!</v>
      </c>
      <c r="CC291" s="2" t="e">
        <f t="shared" ca="1" si="158"/>
        <v>#VALUE!</v>
      </c>
    </row>
    <row r="292" spans="1:81" s="10" customFormat="1" ht="25" customHeight="1" x14ac:dyDescent="0.2">
      <c r="A292" s="52" t="str">
        <f t="shared" si="159"/>
        <v/>
      </c>
      <c r="B292" s="157" t="e">
        <f t="shared" ca="1" si="129"/>
        <v>#VALUE!</v>
      </c>
      <c r="C292" s="157" t="e">
        <f t="shared" ca="1" si="13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1"/>
        <v>#VALUE!</v>
      </c>
      <c r="K292" s="155" t="e">
        <f t="shared" si="132"/>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48"/>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148"/>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148"/>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148"/>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20" t="e">
        <f t="shared" ca="1" si="128"/>
        <v>#VALUE!</v>
      </c>
      <c r="CC292" s="2" t="e">
        <f t="shared" ca="1" si="158"/>
        <v>#VALUE!</v>
      </c>
    </row>
    <row r="293" spans="1:81" s="10" customFormat="1" ht="25" customHeight="1" x14ac:dyDescent="0.2">
      <c r="A293" s="52" t="str">
        <f t="shared" si="159"/>
        <v/>
      </c>
      <c r="B293" s="157" t="e">
        <f t="shared" ca="1" si="129"/>
        <v>#VALUE!</v>
      </c>
      <c r="C293" s="157" t="e">
        <f t="shared" ca="1" si="13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1"/>
        <v>#VALUE!</v>
      </c>
      <c r="K293" s="155" t="e">
        <f t="shared" si="132"/>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48"/>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148"/>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148"/>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148"/>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20" t="e">
        <f t="shared" ca="1" si="128"/>
        <v>#VALUE!</v>
      </c>
      <c r="CC293" s="2" t="e">
        <f t="shared" ca="1" si="158"/>
        <v>#VALUE!</v>
      </c>
    </row>
    <row r="294" spans="1:81" s="10" customFormat="1" ht="25" customHeight="1" x14ac:dyDescent="0.2">
      <c r="A294" s="52" t="str">
        <f t="shared" si="159"/>
        <v/>
      </c>
      <c r="B294" s="157" t="e">
        <f t="shared" ca="1" si="129"/>
        <v>#VALUE!</v>
      </c>
      <c r="C294" s="157" t="e">
        <f t="shared" ca="1" si="13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1"/>
        <v>#VALUE!</v>
      </c>
      <c r="K294" s="155" t="e">
        <f t="shared" si="132"/>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48"/>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148"/>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148"/>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148"/>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20" t="e">
        <f t="shared" ca="1" si="128"/>
        <v>#VALUE!</v>
      </c>
      <c r="CC294" s="2" t="e">
        <f t="shared" ca="1" si="158"/>
        <v>#VALUE!</v>
      </c>
    </row>
    <row r="295" spans="1:81" s="10" customFormat="1" ht="25" customHeight="1" x14ac:dyDescent="0.2">
      <c r="A295" s="52" t="str">
        <f t="shared" si="159"/>
        <v/>
      </c>
      <c r="B295" s="157" t="e">
        <f t="shared" ca="1" si="129"/>
        <v>#VALUE!</v>
      </c>
      <c r="C295" s="157" t="e">
        <f t="shared" ca="1" si="13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1"/>
        <v>#VALUE!</v>
      </c>
      <c r="K295" s="155" t="e">
        <f t="shared" si="132"/>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48"/>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148"/>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148"/>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148"/>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20" t="e">
        <f t="shared" ca="1" si="128"/>
        <v>#VALUE!</v>
      </c>
      <c r="CC295" s="2" t="e">
        <f t="shared" ca="1" si="158"/>
        <v>#VALUE!</v>
      </c>
    </row>
    <row r="296" spans="1:81" s="10" customFormat="1" ht="25" customHeight="1" x14ac:dyDescent="0.2">
      <c r="A296" s="52" t="str">
        <f t="shared" si="159"/>
        <v/>
      </c>
      <c r="B296" s="157" t="e">
        <f t="shared" ca="1" si="129"/>
        <v>#VALUE!</v>
      </c>
      <c r="C296" s="157" t="e">
        <f t="shared" ca="1" si="13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1"/>
        <v>#VALUE!</v>
      </c>
      <c r="K296" s="155" t="e">
        <f t="shared" si="132"/>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48"/>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148"/>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148"/>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148"/>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20" t="e">
        <f t="shared" ca="1" si="128"/>
        <v>#VALUE!</v>
      </c>
      <c r="CC296" s="2" t="e">
        <f t="shared" ca="1" si="158"/>
        <v>#VALUE!</v>
      </c>
    </row>
    <row r="297" spans="1:81" s="10" customFormat="1" ht="25" customHeight="1" x14ac:dyDescent="0.2">
      <c r="A297" s="52" t="str">
        <f t="shared" si="159"/>
        <v/>
      </c>
      <c r="B297" s="157" t="e">
        <f t="shared" ca="1" si="129"/>
        <v>#VALUE!</v>
      </c>
      <c r="C297" s="157" t="e">
        <f t="shared" ca="1" si="13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1"/>
        <v>#VALUE!</v>
      </c>
      <c r="K297" s="155" t="e">
        <f t="shared" si="132"/>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48"/>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148"/>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148"/>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148"/>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20" t="e">
        <f t="shared" ca="1" si="128"/>
        <v>#VALUE!</v>
      </c>
      <c r="CC297" s="2" t="e">
        <f t="shared" ca="1" si="158"/>
        <v>#VALUE!</v>
      </c>
    </row>
    <row r="298" spans="1:81" s="10" customFormat="1" ht="25" customHeight="1" x14ac:dyDescent="0.2">
      <c r="A298" s="52" t="str">
        <f t="shared" si="159"/>
        <v/>
      </c>
      <c r="B298" s="157" t="e">
        <f t="shared" ca="1" si="129"/>
        <v>#VALUE!</v>
      </c>
      <c r="C298" s="157" t="e">
        <f t="shared" ca="1" si="13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1"/>
        <v>#VALUE!</v>
      </c>
      <c r="K298" s="155" t="e">
        <f t="shared" si="132"/>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48"/>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148"/>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148"/>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148"/>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20" t="e">
        <f t="shared" ca="1" si="128"/>
        <v>#VALUE!</v>
      </c>
      <c r="CC298" s="2" t="e">
        <f t="shared" ca="1" si="158"/>
        <v>#VALUE!</v>
      </c>
    </row>
    <row r="299" spans="1:81" s="10" customFormat="1" ht="25" customHeight="1" x14ac:dyDescent="0.2">
      <c r="A299" s="52" t="str">
        <f t="shared" si="159"/>
        <v/>
      </c>
      <c r="B299" s="157" t="e">
        <f t="shared" ca="1" si="129"/>
        <v>#VALUE!</v>
      </c>
      <c r="C299" s="157" t="e">
        <f t="shared" ca="1" si="13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1"/>
        <v>#VALUE!</v>
      </c>
      <c r="K299" s="155" t="e">
        <f t="shared" si="132"/>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48"/>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148"/>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148"/>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148"/>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20" t="e">
        <f t="shared" ca="1" si="128"/>
        <v>#VALUE!</v>
      </c>
      <c r="CC299" s="2" t="e">
        <f t="shared" ca="1" si="158"/>
        <v>#VALUE!</v>
      </c>
    </row>
    <row r="300" spans="1:81" s="10" customFormat="1" ht="25" customHeight="1" x14ac:dyDescent="0.2">
      <c r="A300" s="52" t="str">
        <f t="shared" si="159"/>
        <v/>
      </c>
      <c r="B300" s="157" t="e">
        <f t="shared" ca="1" si="129"/>
        <v>#VALUE!</v>
      </c>
      <c r="C300" s="157" t="e">
        <f t="shared" ca="1" si="13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1"/>
        <v>#VALUE!</v>
      </c>
      <c r="K300" s="155" t="e">
        <f t="shared" si="132"/>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48"/>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148"/>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148"/>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148"/>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20" t="e">
        <f t="shared" ca="1" si="128"/>
        <v>#VALUE!</v>
      </c>
      <c r="CC300" s="2" t="e">
        <f t="shared" ca="1" si="158"/>
        <v>#VALUE!</v>
      </c>
    </row>
    <row r="301" spans="1:81" s="10" customFormat="1" ht="25" customHeight="1" x14ac:dyDescent="0.2">
      <c r="A301" s="52" t="str">
        <f t="shared" si="159"/>
        <v/>
      </c>
      <c r="B301" s="157" t="e">
        <f t="shared" ca="1" si="129"/>
        <v>#VALUE!</v>
      </c>
      <c r="C301" s="157" t="e">
        <f t="shared" ca="1" si="13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1"/>
        <v>#VALUE!</v>
      </c>
      <c r="K301" s="155" t="e">
        <f t="shared" si="132"/>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48"/>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148"/>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148"/>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148"/>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20" t="e">
        <f t="shared" ca="1" si="128"/>
        <v>#VALUE!</v>
      </c>
      <c r="CC301" s="2" t="e">
        <f t="shared" ca="1" si="158"/>
        <v>#VALUE!</v>
      </c>
    </row>
    <row r="302" spans="1:81" s="10" customFormat="1" ht="25" customHeight="1" x14ac:dyDescent="0.2">
      <c r="A302" s="52" t="str">
        <f t="shared" si="159"/>
        <v/>
      </c>
      <c r="B302" s="157" t="e">
        <f t="shared" ca="1" si="129"/>
        <v>#VALUE!</v>
      </c>
      <c r="C302" s="157" t="e">
        <f t="shared" ca="1" si="13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1"/>
        <v>#VALUE!</v>
      </c>
      <c r="K302" s="155" t="e">
        <f t="shared" si="132"/>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48"/>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148"/>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148"/>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148"/>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20" t="e">
        <f t="shared" ca="1" si="128"/>
        <v>#VALUE!</v>
      </c>
      <c r="CC302" s="2" t="e">
        <f t="shared" ca="1" si="158"/>
        <v>#VALUE!</v>
      </c>
    </row>
    <row r="303" spans="1:81" s="10" customFormat="1" ht="25" customHeight="1" x14ac:dyDescent="0.2">
      <c r="A303" s="52" t="str">
        <f t="shared" si="159"/>
        <v/>
      </c>
      <c r="B303" s="157" t="e">
        <f t="shared" ca="1" si="129"/>
        <v>#VALUE!</v>
      </c>
      <c r="C303" s="157" t="e">
        <f t="shared" ca="1" si="13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1"/>
        <v>#VALUE!</v>
      </c>
      <c r="K303" s="155" t="e">
        <f t="shared" si="132"/>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48"/>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148"/>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148"/>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148"/>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20" t="e">
        <f t="shared" ca="1" si="128"/>
        <v>#VALUE!</v>
      </c>
      <c r="CC303" s="2" t="e">
        <f t="shared" ca="1" si="158"/>
        <v>#VALUE!</v>
      </c>
    </row>
    <row r="304" spans="1:81" s="10" customFormat="1" ht="25" customHeight="1" x14ac:dyDescent="0.2">
      <c r="A304" s="52" t="str">
        <f t="shared" si="159"/>
        <v/>
      </c>
      <c r="B304" s="157" t="e">
        <f t="shared" ca="1" si="129"/>
        <v>#VALUE!</v>
      </c>
      <c r="C304" s="157" t="e">
        <f t="shared" ca="1" si="13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1"/>
        <v>#VALUE!</v>
      </c>
      <c r="K304" s="155" t="e">
        <f t="shared" si="132"/>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48"/>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148"/>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148"/>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148"/>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20" t="e">
        <f t="shared" ca="1" si="128"/>
        <v>#VALUE!</v>
      </c>
      <c r="CC304" s="2" t="e">
        <f t="shared" ca="1" si="158"/>
        <v>#VALUE!</v>
      </c>
    </row>
    <row r="305" spans="1:81" s="10" customFormat="1" ht="25" customHeight="1" x14ac:dyDescent="0.2">
      <c r="A305" s="52" t="str">
        <f t="shared" si="159"/>
        <v/>
      </c>
      <c r="B305" s="157" t="e">
        <f t="shared" ca="1" si="129"/>
        <v>#VALUE!</v>
      </c>
      <c r="C305" s="157" t="e">
        <f t="shared" ca="1" si="13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1"/>
        <v>#VALUE!</v>
      </c>
      <c r="K305" s="155" t="e">
        <f t="shared" si="132"/>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48"/>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148"/>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148"/>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148"/>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20" t="e">
        <f t="shared" ca="1" si="128"/>
        <v>#VALUE!</v>
      </c>
      <c r="CC305" s="2" t="e">
        <f t="shared" ca="1" si="158"/>
        <v>#VALUE!</v>
      </c>
    </row>
    <row r="306" spans="1:81" s="10" customFormat="1" ht="25" customHeight="1" x14ac:dyDescent="0.2">
      <c r="A306" s="52" t="str">
        <f t="shared" si="159"/>
        <v/>
      </c>
      <c r="B306" s="157" t="e">
        <f t="shared" ca="1" si="129"/>
        <v>#VALUE!</v>
      </c>
      <c r="C306" s="157" t="e">
        <f t="shared" ca="1" si="13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1"/>
        <v>#VALUE!</v>
      </c>
      <c r="K306" s="155" t="e">
        <f t="shared" si="132"/>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48"/>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148"/>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148"/>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148"/>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20" t="e">
        <f t="shared" ca="1" si="128"/>
        <v>#VALUE!</v>
      </c>
      <c r="CC306" s="2" t="e">
        <f t="shared" ca="1" si="158"/>
        <v>#VALUE!</v>
      </c>
    </row>
    <row r="307" spans="1:81" s="10" customFormat="1" ht="25" customHeight="1" x14ac:dyDescent="0.2">
      <c r="A307" s="52" t="str">
        <f t="shared" si="159"/>
        <v/>
      </c>
      <c r="B307" s="157" t="e">
        <f t="shared" ca="1" si="129"/>
        <v>#VALUE!</v>
      </c>
      <c r="C307" s="157" t="e">
        <f t="shared" ca="1" si="13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1"/>
        <v>#VALUE!</v>
      </c>
      <c r="K307" s="155" t="e">
        <f t="shared" si="132"/>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48"/>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148"/>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148"/>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148"/>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20" t="e">
        <f t="shared" ca="1" si="128"/>
        <v>#VALUE!</v>
      </c>
      <c r="CC307" s="2" t="e">
        <f t="shared" ca="1" si="158"/>
        <v>#VALUE!</v>
      </c>
    </row>
    <row r="308" spans="1:81" s="10" customFormat="1" ht="25" customHeight="1" x14ac:dyDescent="0.2">
      <c r="A308" s="52" t="str">
        <f t="shared" si="159"/>
        <v/>
      </c>
      <c r="B308" s="157" t="e">
        <f t="shared" ca="1" si="129"/>
        <v>#VALUE!</v>
      </c>
      <c r="C308" s="157" t="e">
        <f t="shared" ca="1" si="13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1"/>
        <v>#VALUE!</v>
      </c>
      <c r="K308" s="155" t="e">
        <f t="shared" si="132"/>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48"/>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148"/>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148"/>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148"/>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20" t="e">
        <f t="shared" ca="1" si="128"/>
        <v>#VALUE!</v>
      </c>
      <c r="CC308" s="2" t="e">
        <f t="shared" ca="1" si="158"/>
        <v>#VALUE!</v>
      </c>
    </row>
    <row r="309" spans="1:81" s="10" customFormat="1" ht="25" customHeight="1" x14ac:dyDescent="0.2">
      <c r="A309" s="52" t="str">
        <f t="shared" si="159"/>
        <v/>
      </c>
      <c r="B309" s="157" t="e">
        <f t="shared" ca="1" si="129"/>
        <v>#VALUE!</v>
      </c>
      <c r="C309" s="157" t="e">
        <f t="shared" ca="1" si="13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1"/>
        <v>#VALUE!</v>
      </c>
      <c r="K309" s="155" t="e">
        <f t="shared" si="132"/>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48"/>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148"/>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148"/>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148"/>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20" t="e">
        <f t="shared" ca="1" si="128"/>
        <v>#VALUE!</v>
      </c>
      <c r="CC309" s="2" t="e">
        <f t="shared" ca="1" si="158"/>
        <v>#VALUE!</v>
      </c>
    </row>
    <row r="310" spans="1:81" s="10" customFormat="1" ht="25" customHeight="1" x14ac:dyDescent="0.2">
      <c r="A310" s="52" t="str">
        <f t="shared" si="159"/>
        <v/>
      </c>
      <c r="B310" s="157" t="e">
        <f t="shared" ca="1" si="129"/>
        <v>#VALUE!</v>
      </c>
      <c r="C310" s="157" t="e">
        <f t="shared" ca="1" si="13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1"/>
        <v>#VALUE!</v>
      </c>
      <c r="K310" s="155" t="e">
        <f t="shared" si="132"/>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48"/>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148"/>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148"/>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148"/>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20" t="e">
        <f t="shared" ca="1" si="128"/>
        <v>#VALUE!</v>
      </c>
      <c r="CC310" s="2" t="e">
        <f t="shared" ca="1" si="158"/>
        <v>#VALUE!</v>
      </c>
    </row>
    <row r="311" spans="1:81" s="10" customFormat="1" ht="25" customHeight="1" x14ac:dyDescent="0.2">
      <c r="A311" s="52" t="str">
        <f t="shared" si="159"/>
        <v/>
      </c>
      <c r="B311" s="157" t="e">
        <f t="shared" ca="1" si="129"/>
        <v>#VALUE!</v>
      </c>
      <c r="C311" s="157" t="e">
        <f t="shared" ca="1" si="13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1"/>
        <v>#VALUE!</v>
      </c>
      <c r="K311" s="155" t="e">
        <f t="shared" si="132"/>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48"/>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148"/>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148"/>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148"/>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20" t="e">
        <f t="shared" ca="1" si="128"/>
        <v>#VALUE!</v>
      </c>
      <c r="CC311" s="2" t="e">
        <f t="shared" ca="1" si="158"/>
        <v>#VALUE!</v>
      </c>
    </row>
    <row r="312" spans="1:81" s="10" customFormat="1" ht="25" customHeight="1" x14ac:dyDescent="0.2">
      <c r="A312" s="52" t="str">
        <f t="shared" si="159"/>
        <v/>
      </c>
      <c r="B312" s="157" t="e">
        <f t="shared" ca="1" si="129"/>
        <v>#VALUE!</v>
      </c>
      <c r="C312" s="157" t="e">
        <f t="shared" ca="1" si="13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1"/>
        <v>#VALUE!</v>
      </c>
      <c r="K312" s="155" t="e">
        <f t="shared" si="132"/>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48"/>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148"/>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148"/>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148"/>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20" t="e">
        <f t="shared" ca="1" si="128"/>
        <v>#VALUE!</v>
      </c>
      <c r="CC312" s="2" t="e">
        <f t="shared" ca="1" si="158"/>
        <v>#VALUE!</v>
      </c>
    </row>
    <row r="313" spans="1:81" s="10" customFormat="1" ht="25" customHeight="1" x14ac:dyDescent="0.2">
      <c r="A313" s="52" t="str">
        <f t="shared" si="159"/>
        <v/>
      </c>
      <c r="B313" s="157" t="e">
        <f t="shared" ca="1" si="129"/>
        <v>#VALUE!</v>
      </c>
      <c r="C313" s="157" t="e">
        <f t="shared" ca="1" si="13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1"/>
        <v>#VALUE!</v>
      </c>
      <c r="K313" s="155" t="e">
        <f t="shared" si="132"/>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48"/>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148"/>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148"/>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148"/>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20" t="e">
        <f t="shared" ca="1" si="128"/>
        <v>#VALUE!</v>
      </c>
      <c r="CC313" s="2" t="e">
        <f t="shared" ca="1" si="158"/>
        <v>#VALUE!</v>
      </c>
    </row>
    <row r="314" spans="1:81" s="10" customFormat="1" ht="25" customHeight="1" x14ac:dyDescent="0.2">
      <c r="A314" s="52" t="str">
        <f t="shared" si="159"/>
        <v/>
      </c>
      <c r="B314" s="157" t="e">
        <f t="shared" ca="1" si="129"/>
        <v>#VALUE!</v>
      </c>
      <c r="C314" s="157" t="e">
        <f t="shared" ca="1" si="13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1"/>
        <v>#VALUE!</v>
      </c>
      <c r="K314" s="155" t="e">
        <f t="shared" si="132"/>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48"/>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148"/>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148"/>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148"/>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20" t="e">
        <f t="shared" ca="1" si="128"/>
        <v>#VALUE!</v>
      </c>
      <c r="CC314" s="2" t="e">
        <f t="shared" ca="1" si="158"/>
        <v>#VALUE!</v>
      </c>
    </row>
    <row r="315" spans="1:81" s="10" customFormat="1" ht="25" customHeight="1" x14ac:dyDescent="0.2">
      <c r="A315" s="52" t="str">
        <f t="shared" si="159"/>
        <v/>
      </c>
      <c r="B315" s="157" t="e">
        <f t="shared" ca="1" si="129"/>
        <v>#VALUE!</v>
      </c>
      <c r="C315" s="157" t="e">
        <f t="shared" ca="1" si="13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1"/>
        <v>#VALUE!</v>
      </c>
      <c r="K315" s="155" t="e">
        <f t="shared" si="132"/>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48"/>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148"/>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148"/>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148"/>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20" t="e">
        <f t="shared" ca="1" si="128"/>
        <v>#VALUE!</v>
      </c>
      <c r="CC315" s="2" t="e">
        <f t="shared" ca="1" si="158"/>
        <v>#VALUE!</v>
      </c>
    </row>
    <row r="316" spans="1:81" s="10" customFormat="1" ht="25" customHeight="1" x14ac:dyDescent="0.2">
      <c r="A316" s="52" t="str">
        <f t="shared" si="159"/>
        <v/>
      </c>
      <c r="B316" s="157" t="e">
        <f t="shared" ca="1" si="129"/>
        <v>#VALUE!</v>
      </c>
      <c r="C316" s="157" t="e">
        <f t="shared" ca="1" si="13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1"/>
        <v>#VALUE!</v>
      </c>
      <c r="K316" s="155" t="e">
        <f t="shared" si="132"/>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48"/>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148"/>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148"/>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148"/>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20" t="e">
        <f t="shared" ca="1" si="128"/>
        <v>#VALUE!</v>
      </c>
      <c r="CC316" s="2" t="e">
        <f t="shared" ca="1" si="158"/>
        <v>#VALUE!</v>
      </c>
    </row>
    <row r="317" spans="1:81" s="10" customFormat="1" ht="25" customHeight="1" x14ac:dyDescent="0.2">
      <c r="A317" s="52" t="str">
        <f t="shared" si="159"/>
        <v/>
      </c>
      <c r="B317" s="157" t="e">
        <f t="shared" ca="1" si="129"/>
        <v>#VALUE!</v>
      </c>
      <c r="C317" s="157" t="e">
        <f t="shared" ca="1" si="13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1"/>
        <v>#VALUE!</v>
      </c>
      <c r="K317" s="155" t="e">
        <f t="shared" si="132"/>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48"/>
      <c r="Y317" s="34"/>
      <c r="Z317" s="36" t="str">
        <f t="shared" si="133"/>
        <v/>
      </c>
      <c r="AA317" s="35"/>
      <c r="AB317" s="32" t="str">
        <f t="shared" si="134"/>
        <v/>
      </c>
      <c r="AC317" s="34"/>
      <c r="AD317" s="32" t="str">
        <f t="shared" si="135"/>
        <v/>
      </c>
      <c r="AE317" s="34"/>
      <c r="AF317" s="36" t="str">
        <f t="shared" si="136"/>
        <v/>
      </c>
      <c r="AG317" s="36" t="str">
        <f t="shared" si="137"/>
        <v/>
      </c>
      <c r="AH317" s="36" t="str">
        <f t="shared" si="138"/>
        <v/>
      </c>
      <c r="AI317" s="55"/>
      <c r="AJ317" s="37"/>
      <c r="AK317" s="148"/>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148"/>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148"/>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20" t="e">
        <f t="shared" ca="1" si="128"/>
        <v>#VALUE!</v>
      </c>
      <c r="CC317" s="2" t="e">
        <f t="shared" ca="1" si="158"/>
        <v>#VALUE!</v>
      </c>
    </row>
    <row r="318" spans="1:81" s="10" customFormat="1" ht="25" customHeight="1" x14ac:dyDescent="0.2">
      <c r="A318" s="52" t="str">
        <f t="shared" si="159"/>
        <v/>
      </c>
      <c r="B318" s="157" t="e">
        <f t="shared" ca="1" si="129"/>
        <v>#VALUE!</v>
      </c>
      <c r="C318" s="157" t="e">
        <f t="shared" ca="1" si="13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1"/>
        <v>#VALUE!</v>
      </c>
      <c r="K318" s="155" t="e">
        <f t="shared" si="132"/>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48"/>
      <c r="Y318" s="34"/>
      <c r="Z318" s="36" t="str">
        <f t="shared" si="133"/>
        <v/>
      </c>
      <c r="AA318" s="35"/>
      <c r="AB318" s="32" t="str">
        <f t="shared" si="134"/>
        <v/>
      </c>
      <c r="AC318" s="34"/>
      <c r="AD318" s="32" t="str">
        <f t="shared" si="135"/>
        <v/>
      </c>
      <c r="AE318" s="34"/>
      <c r="AF318" s="36" t="str">
        <f t="shared" si="136"/>
        <v/>
      </c>
      <c r="AG318" s="36" t="str">
        <f t="shared" si="137"/>
        <v/>
      </c>
      <c r="AH318" s="36" t="str">
        <f t="shared" si="138"/>
        <v/>
      </c>
      <c r="AI318" s="55"/>
      <c r="AJ318" s="37"/>
      <c r="AK318" s="148"/>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148"/>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148"/>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20" t="e">
        <f t="shared" ca="1" si="128"/>
        <v>#VALUE!</v>
      </c>
      <c r="CC318" s="2" t="e">
        <f t="shared" ca="1" si="158"/>
        <v>#VALUE!</v>
      </c>
    </row>
    <row r="319" spans="1:81" s="10" customFormat="1" ht="25" customHeight="1" x14ac:dyDescent="0.2">
      <c r="A319" s="52" t="str">
        <f t="shared" si="159"/>
        <v/>
      </c>
      <c r="B319" s="157" t="e">
        <f t="shared" ca="1" si="129"/>
        <v>#VALUE!</v>
      </c>
      <c r="C319" s="157" t="e">
        <f t="shared" ca="1" si="13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1"/>
        <v>#VALUE!</v>
      </c>
      <c r="K319" s="155" t="e">
        <f t="shared" si="132"/>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48"/>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148"/>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148"/>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148"/>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20" t="e">
        <f t="shared" ca="1" si="128"/>
        <v>#VALUE!</v>
      </c>
      <c r="CC319" s="2" t="e">
        <f t="shared" ca="1" si="158"/>
        <v>#VALUE!</v>
      </c>
    </row>
    <row r="320" spans="1:81" s="10" customFormat="1" ht="25" customHeight="1" x14ac:dyDescent="0.2">
      <c r="A320" s="52" t="str">
        <f t="shared" si="159"/>
        <v/>
      </c>
      <c r="B320" s="157" t="e">
        <f t="shared" ca="1" si="129"/>
        <v>#VALUE!</v>
      </c>
      <c r="C320" s="157" t="e">
        <f t="shared" ca="1" si="13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1"/>
        <v>#VALUE!</v>
      </c>
      <c r="K320" s="155" t="e">
        <f t="shared" si="132"/>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48"/>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148"/>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148"/>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148"/>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20" t="e">
        <f t="shared" ca="1" si="128"/>
        <v>#VALUE!</v>
      </c>
      <c r="CC320" s="2" t="e">
        <f t="shared" ca="1" si="158"/>
        <v>#VALUE!</v>
      </c>
    </row>
    <row r="321" spans="1:81" s="10" customFormat="1" ht="25" customHeight="1" x14ac:dyDescent="0.2">
      <c r="A321" s="52" t="str">
        <f t="shared" si="159"/>
        <v/>
      </c>
      <c r="B321" s="157" t="e">
        <f t="shared" ca="1" si="129"/>
        <v>#VALUE!</v>
      </c>
      <c r="C321" s="157" t="e">
        <f t="shared" ca="1" si="13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1"/>
        <v>#VALUE!</v>
      </c>
      <c r="K321" s="155" t="e">
        <f t="shared" si="132"/>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48"/>
      <c r="Y321" s="34"/>
      <c r="Z321" s="36" t="str">
        <f t="shared" si="133"/>
        <v/>
      </c>
      <c r="AA321" s="34"/>
      <c r="AB321" s="32" t="str">
        <f t="shared" si="134"/>
        <v/>
      </c>
      <c r="AC321" s="34"/>
      <c r="AD321" s="32" t="str">
        <f t="shared" si="135"/>
        <v/>
      </c>
      <c r="AE321" s="34"/>
      <c r="AF321" s="36" t="str">
        <f t="shared" si="136"/>
        <v/>
      </c>
      <c r="AG321" s="36" t="str">
        <f t="shared" si="137"/>
        <v/>
      </c>
      <c r="AH321" s="36" t="str">
        <f t="shared" si="138"/>
        <v/>
      </c>
      <c r="AI321" s="55"/>
      <c r="AJ321" s="37"/>
      <c r="AK321" s="148"/>
      <c r="AL321" s="34"/>
      <c r="AM321" s="32" t="str">
        <f t="shared" si="139"/>
        <v/>
      </c>
      <c r="AN321" s="34"/>
      <c r="AO321" s="32" t="str">
        <f t="shared" si="140"/>
        <v/>
      </c>
      <c r="AP321" s="35"/>
      <c r="AQ321" s="32" t="str">
        <f t="shared" si="141"/>
        <v/>
      </c>
      <c r="AR321" s="34"/>
      <c r="AS321" s="36" t="str">
        <f t="shared" si="142"/>
        <v/>
      </c>
      <c r="AT321" s="36" t="str">
        <f t="shared" si="143"/>
        <v/>
      </c>
      <c r="AU321" s="36" t="str">
        <f t="shared" si="144"/>
        <v/>
      </c>
      <c r="AV321" s="55"/>
      <c r="AW321" s="34"/>
      <c r="AX321" s="148"/>
      <c r="AY321" s="34"/>
      <c r="AZ321" s="32" t="str">
        <f t="shared" si="145"/>
        <v/>
      </c>
      <c r="BA321" s="34"/>
      <c r="BB321" s="32" t="str">
        <f t="shared" si="146"/>
        <v/>
      </c>
      <c r="BC321" s="34"/>
      <c r="BD321" s="32" t="str">
        <f t="shared" si="147"/>
        <v/>
      </c>
      <c r="BE321" s="34"/>
      <c r="BF321" s="36" t="str">
        <f t="shared" si="148"/>
        <v/>
      </c>
      <c r="BG321" s="36" t="str">
        <f t="shared" si="149"/>
        <v/>
      </c>
      <c r="BH321" s="36" t="str">
        <f t="shared" si="150"/>
        <v/>
      </c>
      <c r="BI321" s="55"/>
      <c r="BJ321" s="34"/>
      <c r="BK321" s="148"/>
      <c r="BL321" s="34"/>
      <c r="BM321" s="32" t="str">
        <f t="shared" si="151"/>
        <v/>
      </c>
      <c r="BN321" s="34"/>
      <c r="BO321" s="32" t="str">
        <f t="shared" si="152"/>
        <v/>
      </c>
      <c r="BP321" s="34"/>
      <c r="BQ321" s="32" t="str">
        <f t="shared" si="153"/>
        <v/>
      </c>
      <c r="BR321" s="34"/>
      <c r="BS321" s="36" t="str">
        <f t="shared" si="154"/>
        <v/>
      </c>
      <c r="BT321" s="36" t="str">
        <f t="shared" si="155"/>
        <v/>
      </c>
      <c r="BU321" s="36" t="str">
        <f t="shared" si="156"/>
        <v/>
      </c>
      <c r="BV321" s="55"/>
      <c r="BW321" s="36" t="str">
        <f t="shared" si="157"/>
        <v/>
      </c>
      <c r="BX321" s="36" t="str">
        <f t="shared" si="157"/>
        <v/>
      </c>
      <c r="BY321" s="31"/>
      <c r="BZ321" s="38"/>
      <c r="CB321" s="120" t="e">
        <f t="shared" ca="1" si="128"/>
        <v>#VALUE!</v>
      </c>
      <c r="CC321" s="2" t="e">
        <f t="shared" ca="1" si="158"/>
        <v>#VALUE!</v>
      </c>
    </row>
    <row r="322" spans="1:81" s="10" customFormat="1" ht="25" customHeight="1" x14ac:dyDescent="0.2">
      <c r="A322" s="52" t="str">
        <f t="shared" si="159"/>
        <v/>
      </c>
      <c r="B322" s="157" t="e">
        <f t="shared" ca="1" si="129"/>
        <v>#VALUE!</v>
      </c>
      <c r="C322" s="157" t="e">
        <f t="shared" ca="1" si="13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1"/>
        <v>#VALUE!</v>
      </c>
      <c r="K322" s="155" t="e">
        <f t="shared" si="132"/>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48"/>
      <c r="Y322" s="34"/>
      <c r="Z322" s="36" t="str">
        <f t="shared" si="133"/>
        <v/>
      </c>
      <c r="AA322" s="34"/>
      <c r="AB322" s="32" t="str">
        <f t="shared" si="134"/>
        <v/>
      </c>
      <c r="AC322" s="34"/>
      <c r="AD322" s="32" t="str">
        <f t="shared" si="135"/>
        <v/>
      </c>
      <c r="AE322" s="34"/>
      <c r="AF322" s="36" t="str">
        <f t="shared" si="136"/>
        <v/>
      </c>
      <c r="AG322" s="36" t="str">
        <f t="shared" si="137"/>
        <v/>
      </c>
      <c r="AH322" s="36" t="str">
        <f t="shared" si="138"/>
        <v/>
      </c>
      <c r="AI322" s="55"/>
      <c r="AJ322" s="37"/>
      <c r="AK322" s="148"/>
      <c r="AL322" s="34"/>
      <c r="AM322" s="32" t="str">
        <f t="shared" si="139"/>
        <v/>
      </c>
      <c r="AN322" s="34"/>
      <c r="AO322" s="32" t="str">
        <f t="shared" si="140"/>
        <v/>
      </c>
      <c r="AP322" s="35"/>
      <c r="AQ322" s="32" t="str">
        <f t="shared" si="141"/>
        <v/>
      </c>
      <c r="AR322" s="34"/>
      <c r="AS322" s="36" t="str">
        <f t="shared" si="142"/>
        <v/>
      </c>
      <c r="AT322" s="36" t="str">
        <f t="shared" si="143"/>
        <v/>
      </c>
      <c r="AU322" s="36" t="str">
        <f t="shared" si="144"/>
        <v/>
      </c>
      <c r="AV322" s="55"/>
      <c r="AW322" s="34"/>
      <c r="AX322" s="148"/>
      <c r="AY322" s="34"/>
      <c r="AZ322" s="32" t="str">
        <f t="shared" si="145"/>
        <v/>
      </c>
      <c r="BA322" s="34"/>
      <c r="BB322" s="32" t="str">
        <f t="shared" si="146"/>
        <v/>
      </c>
      <c r="BC322" s="34"/>
      <c r="BD322" s="32" t="str">
        <f t="shared" si="147"/>
        <v/>
      </c>
      <c r="BE322" s="34"/>
      <c r="BF322" s="36" t="str">
        <f t="shared" si="148"/>
        <v/>
      </c>
      <c r="BG322" s="36" t="str">
        <f t="shared" si="149"/>
        <v/>
      </c>
      <c r="BH322" s="36" t="str">
        <f t="shared" si="150"/>
        <v/>
      </c>
      <c r="BI322" s="55"/>
      <c r="BJ322" s="34"/>
      <c r="BK322" s="148"/>
      <c r="BL322" s="34"/>
      <c r="BM322" s="32" t="str">
        <f t="shared" si="151"/>
        <v/>
      </c>
      <c r="BN322" s="34"/>
      <c r="BO322" s="32" t="str">
        <f t="shared" si="152"/>
        <v/>
      </c>
      <c r="BP322" s="34"/>
      <c r="BQ322" s="32" t="str">
        <f t="shared" si="153"/>
        <v/>
      </c>
      <c r="BR322" s="34"/>
      <c r="BS322" s="36" t="str">
        <f t="shared" si="154"/>
        <v/>
      </c>
      <c r="BT322" s="36" t="str">
        <f t="shared" si="155"/>
        <v/>
      </c>
      <c r="BU322" s="36" t="str">
        <f t="shared" si="156"/>
        <v/>
      </c>
      <c r="BV322" s="55"/>
      <c r="BW322" s="36" t="str">
        <f t="shared" si="157"/>
        <v/>
      </c>
      <c r="BX322" s="36" t="str">
        <f t="shared" si="157"/>
        <v/>
      </c>
      <c r="BY322" s="31"/>
      <c r="BZ322" s="38"/>
      <c r="CB322" s="120" t="e">
        <f t="shared" ref="CB322:CB385" ca="1" si="160">IF(OR(B322="--",IFERROR(MATCH(B322,OFFSET(B$1,0,0,ROW()-1,1),0),1)&lt;&gt;1),"",1)</f>
        <v>#VALUE!</v>
      </c>
      <c r="CC322" s="2" t="e">
        <f t="shared" ca="1" si="158"/>
        <v>#VALUE!</v>
      </c>
    </row>
    <row r="323" spans="1:81" s="10" customFormat="1" ht="25" customHeight="1" x14ac:dyDescent="0.2">
      <c r="A323" s="52" t="str">
        <f t="shared" si="159"/>
        <v/>
      </c>
      <c r="B323" s="157" t="e">
        <f t="shared" ref="B323:B386" ca="1" si="161">CONCATENATE(E323,"-",G323,"--",K323,"---",R323)</f>
        <v>#VALUE!</v>
      </c>
      <c r="C323" s="157" t="e">
        <f t="shared" ref="C323:C386" ca="1" si="162">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3">LEFT(I323,FIND(".",I323,1)-1)</f>
        <v>#VALUE!</v>
      </c>
      <c r="K323" s="155" t="e">
        <f t="shared" ref="K323:K386" si="164">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48"/>
      <c r="Y323" s="34"/>
      <c r="Z323" s="36" t="str">
        <f t="shared" ref="Z323:Z386" si="165">IFERROR(IF(AND(NOT(Y323=""),NOT(X323="")),Y323*X323,""),"")</f>
        <v/>
      </c>
      <c r="AA323" s="34"/>
      <c r="AB323" s="32" t="str">
        <f t="shared" ref="AB323:AB386" si="166">IFERROR(IF(AND(NOT(AA323=""),NOT(X323="")),AA323*X323,""),"")</f>
        <v/>
      </c>
      <c r="AC323" s="34"/>
      <c r="AD323" s="32" t="str">
        <f t="shared" ref="AD323:AD386" si="167">IFERROR(IF(AND(NOT(AC323=""),NOT(X323="")),AC323*X323,""),"")</f>
        <v/>
      </c>
      <c r="AE323" s="34"/>
      <c r="AF323" s="36" t="str">
        <f t="shared" ref="AF323:AF386" si="168">IFERROR(IF(AND(NOT(AE323=""),NOT(X323="")),AE323*X323,""),"")</f>
        <v/>
      </c>
      <c r="AG323" s="36" t="str">
        <f t="shared" ref="AG323:AG386" si="169">IFERROR(IF(OR(NOT(Y323=""),NOT(AE323=""),NOT(AA323=""),NOT(AC323="")),Y323+AE323+AA323+AC323,""),"")</f>
        <v/>
      </c>
      <c r="AH323" s="36" t="str">
        <f t="shared" ref="AH323:AH386" si="170">IF(SUM(Z323,AB323,AD323,AF323)&gt;0,SUM(Z323,AB323,AD323,AF323),"")</f>
        <v/>
      </c>
      <c r="AI323" s="55"/>
      <c r="AJ323" s="37"/>
      <c r="AK323" s="148"/>
      <c r="AL323" s="34"/>
      <c r="AM323" s="32" t="str">
        <f t="shared" ref="AM323:AM386" si="171">IFERROR(IF(AND(NOT(AL323=""),NOT(AK323="")),AL323*$AK323,""),"")</f>
        <v/>
      </c>
      <c r="AN323" s="34"/>
      <c r="AO323" s="32" t="str">
        <f t="shared" ref="AO323:AO386" si="172">IFERROR(IF(AND(NOT(AN323=""),NOT(AK323="")),AN323*$AK323,""),"")</f>
        <v/>
      </c>
      <c r="AP323" s="35"/>
      <c r="AQ323" s="32" t="str">
        <f t="shared" ref="AQ323:AQ386" si="173">IFERROR(IF(AND(NOT(AP323=""),NOT(AK323="")),AP323*$AK323,""),"")</f>
        <v/>
      </c>
      <c r="AR323" s="34"/>
      <c r="AS323" s="36" t="str">
        <f t="shared" ref="AS323:AS386" si="174">IFERROR(IF(AND(NOT(AR323=""),NOT(AK323="")),AR323*$AK323,""),"")</f>
        <v/>
      </c>
      <c r="AT323" s="36" t="str">
        <f t="shared" ref="AT323:AT386" si="175">IFERROR(IF(OR(NOT(AL323=""),NOT(AR323=""),NOT(AN323=""),NOT(AP323="")),AL323+AR323+AN323+AP323,""),"")</f>
        <v/>
      </c>
      <c r="AU323" s="36" t="str">
        <f t="shared" ref="AU323:AU386" si="176">IF(SUM(AM323,AS323,AO323,AQ323)&gt;0,SUM(AM323,AS323,AO323,AQ323),"")</f>
        <v/>
      </c>
      <c r="AV323" s="55"/>
      <c r="AW323" s="34"/>
      <c r="AX323" s="148"/>
      <c r="AY323" s="34"/>
      <c r="AZ323" s="32" t="str">
        <f t="shared" ref="AZ323:AZ386" si="177">IFERROR(IF(AND(NOT(AY323=""),NOT(AX323="")),AY323*$AX323,""),"")</f>
        <v/>
      </c>
      <c r="BA323" s="34"/>
      <c r="BB323" s="32" t="str">
        <f t="shared" ref="BB323:BB386" si="178">IFERROR(IF(AND(NOT(BA323=""),NOT(AX323="")),BA323*$AX323,""),"")</f>
        <v/>
      </c>
      <c r="BC323" s="34"/>
      <c r="BD323" s="32" t="str">
        <f t="shared" ref="BD323:BD386" si="179">IFERROR(IF(AND(NOT(BC323=""),NOT(AX323="")),BC323*$AX323,""),"")</f>
        <v/>
      </c>
      <c r="BE323" s="34"/>
      <c r="BF323" s="36" t="str">
        <f t="shared" ref="BF323:BF386" si="180">IFERROR(IF(AND(NOT(BE323=""),NOT(AX323="")),BE323*$AX323,""),"")</f>
        <v/>
      </c>
      <c r="BG323" s="36" t="str">
        <f t="shared" ref="BG323:BG386" si="181">IFERROR(IF(OR(NOT(AY323=""),NOT(BE323=""),NOT(BA323=""),NOT(BC323="")),AY323+BE323+BA323+BC323,""),"")</f>
        <v/>
      </c>
      <c r="BH323" s="36" t="str">
        <f t="shared" ref="BH323:BH386" si="182">IF(SUM(AZ323,BF323,BB323,BD323)&gt;0,SUM(AZ323,BF323,BB323,BD323),"")</f>
        <v/>
      </c>
      <c r="BI323" s="55"/>
      <c r="BJ323" s="34"/>
      <c r="BK323" s="148"/>
      <c r="BL323" s="34"/>
      <c r="BM323" s="32" t="str">
        <f t="shared" ref="BM323:BM386" si="183">IFERROR(IF(AND(NOT(BL323=""),NOT(BK323="")),BL323*$BK323,""),"")</f>
        <v/>
      </c>
      <c r="BN323" s="34"/>
      <c r="BO323" s="32" t="str">
        <f t="shared" ref="BO323:BO386" si="184">IFERROR(IF(AND(NOT(BN323=""),NOT(BK323="")),BN323*$BK323,""),"")</f>
        <v/>
      </c>
      <c r="BP323" s="34"/>
      <c r="BQ323" s="32" t="str">
        <f t="shared" ref="BQ323:BQ386" si="185">IFERROR(IF(AND(NOT(BP323=""),NOT(BK323="")),BP323*$BK323,""),"")</f>
        <v/>
      </c>
      <c r="BR323" s="34"/>
      <c r="BS323" s="36" t="str">
        <f t="shared" ref="BS323:BS386" si="186">IFERROR(IF(AND(NOT(BR323=""),NOT(BK323="")),BR323*$BK323,""),"")</f>
        <v/>
      </c>
      <c r="BT323" s="36" t="str">
        <f t="shared" ref="BT323:BT386" si="187">IFERROR(IF(OR(NOT(BL323=""),NOT(BR323=""),NOT(BN323=""),NOT(BP323="")),BL323+BR323+BN323+BP323,""),"")</f>
        <v/>
      </c>
      <c r="BU323" s="36" t="str">
        <f t="shared" ref="BU323:BU386" si="188">IF(SUM(BM323,BS323,BO323,BQ323)&gt;0,SUM(BM323,BS323,BO323,BQ323),"")</f>
        <v/>
      </c>
      <c r="BV323" s="55"/>
      <c r="BW323" s="36" t="str">
        <f t="shared" ref="BW323:BX386" si="189">IF(SUM(AG323,AT323,BG323,BT323)&gt;0,SUM(AG323,AT323,BG323,BT323),"")</f>
        <v/>
      </c>
      <c r="BX323" s="36" t="str">
        <f t="shared" si="189"/>
        <v/>
      </c>
      <c r="BY323" s="31"/>
      <c r="BZ323" s="38"/>
      <c r="CB323" s="120" t="e">
        <f t="shared" ca="1" si="160"/>
        <v>#VALUE!</v>
      </c>
      <c r="CC323" s="2" t="e">
        <f t="shared" ref="CC323:CC386" ca="1" si="190">IF(OR(C323="--",IFERROR(MATCH(C323,OFFSET(C$1,0,0,ROW()-1,1),0),1)&lt;&gt;1),"",1)</f>
        <v>#VALUE!</v>
      </c>
    </row>
    <row r="324" spans="1:81" s="10" customFormat="1" ht="25" customHeight="1" x14ac:dyDescent="0.2">
      <c r="A324" s="52" t="str">
        <f t="shared" ref="A324:A387" si="191">IFERROR(IF(D324&lt;&gt;"",A323+1,""),"")</f>
        <v/>
      </c>
      <c r="B324" s="157" t="e">
        <f t="shared" ca="1" si="161"/>
        <v>#VALUE!</v>
      </c>
      <c r="C324" s="157" t="e">
        <f t="shared" ca="1" si="162"/>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3"/>
        <v>#VALUE!</v>
      </c>
      <c r="K324" s="155" t="e">
        <f t="shared" si="164"/>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48"/>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148"/>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148"/>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148"/>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20" t="e">
        <f t="shared" ca="1" si="160"/>
        <v>#VALUE!</v>
      </c>
      <c r="CC324" s="2" t="e">
        <f t="shared" ca="1" si="190"/>
        <v>#VALUE!</v>
      </c>
    </row>
    <row r="325" spans="1:81" s="10" customFormat="1" ht="25" customHeight="1" x14ac:dyDescent="0.2">
      <c r="A325" s="52" t="str">
        <f t="shared" si="191"/>
        <v/>
      </c>
      <c r="B325" s="157" t="e">
        <f t="shared" ca="1" si="161"/>
        <v>#VALUE!</v>
      </c>
      <c r="C325" s="157" t="e">
        <f t="shared" ca="1" si="162"/>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3"/>
        <v>#VALUE!</v>
      </c>
      <c r="K325" s="155" t="e">
        <f t="shared" si="164"/>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48"/>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148"/>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148"/>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148"/>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20" t="e">
        <f t="shared" ca="1" si="160"/>
        <v>#VALUE!</v>
      </c>
      <c r="CC325" s="2" t="e">
        <f t="shared" ca="1" si="190"/>
        <v>#VALUE!</v>
      </c>
    </row>
    <row r="326" spans="1:81" s="10" customFormat="1" ht="25" customHeight="1" x14ac:dyDescent="0.2">
      <c r="A326" s="52" t="str">
        <f t="shared" si="191"/>
        <v/>
      </c>
      <c r="B326" s="157" t="e">
        <f t="shared" ca="1" si="161"/>
        <v>#VALUE!</v>
      </c>
      <c r="C326" s="157" t="e">
        <f t="shared" ca="1" si="162"/>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3"/>
        <v>#VALUE!</v>
      </c>
      <c r="K326" s="155" t="e">
        <f t="shared" si="164"/>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48"/>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148"/>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148"/>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148"/>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20" t="e">
        <f t="shared" ca="1" si="160"/>
        <v>#VALUE!</v>
      </c>
      <c r="CC326" s="2" t="e">
        <f t="shared" ca="1" si="190"/>
        <v>#VALUE!</v>
      </c>
    </row>
    <row r="327" spans="1:81" s="10" customFormat="1" ht="25" customHeight="1" x14ac:dyDescent="0.2">
      <c r="A327" s="52" t="str">
        <f t="shared" si="191"/>
        <v/>
      </c>
      <c r="B327" s="157" t="e">
        <f t="shared" ca="1" si="161"/>
        <v>#VALUE!</v>
      </c>
      <c r="C327" s="157" t="e">
        <f t="shared" ca="1" si="162"/>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3"/>
        <v>#VALUE!</v>
      </c>
      <c r="K327" s="155" t="e">
        <f t="shared" si="164"/>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48"/>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148"/>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148"/>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148"/>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20" t="e">
        <f t="shared" ca="1" si="160"/>
        <v>#VALUE!</v>
      </c>
      <c r="CC327" s="2" t="e">
        <f t="shared" ca="1" si="190"/>
        <v>#VALUE!</v>
      </c>
    </row>
    <row r="328" spans="1:81" s="10" customFormat="1" ht="25" customHeight="1" x14ac:dyDescent="0.2">
      <c r="A328" s="52" t="str">
        <f t="shared" si="191"/>
        <v/>
      </c>
      <c r="B328" s="157" t="e">
        <f t="shared" ca="1" si="161"/>
        <v>#VALUE!</v>
      </c>
      <c r="C328" s="157" t="e">
        <f t="shared" ca="1" si="162"/>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3"/>
        <v>#VALUE!</v>
      </c>
      <c r="K328" s="155" t="e">
        <f t="shared" si="164"/>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48"/>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148"/>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148"/>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148"/>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20" t="e">
        <f t="shared" ca="1" si="160"/>
        <v>#VALUE!</v>
      </c>
      <c r="CC328" s="2" t="e">
        <f t="shared" ca="1" si="190"/>
        <v>#VALUE!</v>
      </c>
    </row>
    <row r="329" spans="1:81" s="10" customFormat="1" ht="25" customHeight="1" x14ac:dyDescent="0.2">
      <c r="A329" s="52" t="str">
        <f t="shared" si="191"/>
        <v/>
      </c>
      <c r="B329" s="157" t="e">
        <f t="shared" ca="1" si="161"/>
        <v>#VALUE!</v>
      </c>
      <c r="C329" s="157" t="e">
        <f t="shared" ca="1" si="162"/>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3"/>
        <v>#VALUE!</v>
      </c>
      <c r="K329" s="155" t="e">
        <f t="shared" si="164"/>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48"/>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148"/>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148"/>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148"/>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20" t="e">
        <f t="shared" ca="1" si="160"/>
        <v>#VALUE!</v>
      </c>
      <c r="CC329" s="2" t="e">
        <f t="shared" ca="1" si="190"/>
        <v>#VALUE!</v>
      </c>
    </row>
    <row r="330" spans="1:81" s="10" customFormat="1" ht="25" customHeight="1" x14ac:dyDescent="0.2">
      <c r="A330" s="52" t="str">
        <f t="shared" si="191"/>
        <v/>
      </c>
      <c r="B330" s="157" t="e">
        <f t="shared" ca="1" si="161"/>
        <v>#VALUE!</v>
      </c>
      <c r="C330" s="157" t="e">
        <f t="shared" ca="1" si="162"/>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3"/>
        <v>#VALUE!</v>
      </c>
      <c r="K330" s="155" t="e">
        <f t="shared" si="164"/>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48"/>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148"/>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148"/>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148"/>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20" t="e">
        <f t="shared" ca="1" si="160"/>
        <v>#VALUE!</v>
      </c>
      <c r="CC330" s="2" t="e">
        <f t="shared" ca="1" si="190"/>
        <v>#VALUE!</v>
      </c>
    </row>
    <row r="331" spans="1:81" s="10" customFormat="1" ht="25" customHeight="1" x14ac:dyDescent="0.2">
      <c r="A331" s="52" t="str">
        <f t="shared" si="191"/>
        <v/>
      </c>
      <c r="B331" s="157" t="e">
        <f t="shared" ca="1" si="161"/>
        <v>#VALUE!</v>
      </c>
      <c r="C331" s="157" t="e">
        <f t="shared" ca="1" si="162"/>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3"/>
        <v>#VALUE!</v>
      </c>
      <c r="K331" s="155" t="e">
        <f t="shared" si="164"/>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48"/>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148"/>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148"/>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148"/>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20" t="e">
        <f t="shared" ca="1" si="160"/>
        <v>#VALUE!</v>
      </c>
      <c r="CC331" s="2" t="e">
        <f t="shared" ca="1" si="190"/>
        <v>#VALUE!</v>
      </c>
    </row>
    <row r="332" spans="1:81" s="10" customFormat="1" ht="25" customHeight="1" x14ac:dyDescent="0.2">
      <c r="A332" s="52" t="str">
        <f t="shared" si="191"/>
        <v/>
      </c>
      <c r="B332" s="157" t="e">
        <f t="shared" ca="1" si="161"/>
        <v>#VALUE!</v>
      </c>
      <c r="C332" s="157" t="e">
        <f t="shared" ca="1" si="162"/>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3"/>
        <v>#VALUE!</v>
      </c>
      <c r="K332" s="155" t="e">
        <f t="shared" si="164"/>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48"/>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148"/>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148"/>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148"/>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20" t="e">
        <f t="shared" ca="1" si="160"/>
        <v>#VALUE!</v>
      </c>
      <c r="CC332" s="2" t="e">
        <f t="shared" ca="1" si="190"/>
        <v>#VALUE!</v>
      </c>
    </row>
    <row r="333" spans="1:81" s="10" customFormat="1" ht="25" customHeight="1" x14ac:dyDescent="0.2">
      <c r="A333" s="52" t="str">
        <f t="shared" si="191"/>
        <v/>
      </c>
      <c r="B333" s="157" t="e">
        <f t="shared" ca="1" si="161"/>
        <v>#VALUE!</v>
      </c>
      <c r="C333" s="157" t="e">
        <f t="shared" ca="1" si="162"/>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3"/>
        <v>#VALUE!</v>
      </c>
      <c r="K333" s="155" t="e">
        <f t="shared" si="164"/>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48"/>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148"/>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148"/>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148"/>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20" t="e">
        <f t="shared" ca="1" si="160"/>
        <v>#VALUE!</v>
      </c>
      <c r="CC333" s="2" t="e">
        <f t="shared" ca="1" si="190"/>
        <v>#VALUE!</v>
      </c>
    </row>
    <row r="334" spans="1:81" s="10" customFormat="1" ht="25" customHeight="1" x14ac:dyDescent="0.2">
      <c r="A334" s="52" t="str">
        <f t="shared" si="191"/>
        <v/>
      </c>
      <c r="B334" s="157" t="e">
        <f t="shared" ca="1" si="161"/>
        <v>#VALUE!</v>
      </c>
      <c r="C334" s="157" t="e">
        <f t="shared" ca="1" si="162"/>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3"/>
        <v>#VALUE!</v>
      </c>
      <c r="K334" s="155" t="e">
        <f t="shared" si="164"/>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48"/>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148"/>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148"/>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148"/>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20" t="e">
        <f t="shared" ca="1" si="160"/>
        <v>#VALUE!</v>
      </c>
      <c r="CC334" s="2" t="e">
        <f t="shared" ca="1" si="190"/>
        <v>#VALUE!</v>
      </c>
    </row>
    <row r="335" spans="1:81" s="10" customFormat="1" ht="25" customHeight="1" x14ac:dyDescent="0.2">
      <c r="A335" s="52" t="str">
        <f t="shared" si="191"/>
        <v/>
      </c>
      <c r="B335" s="157" t="e">
        <f t="shared" ca="1" si="161"/>
        <v>#VALUE!</v>
      </c>
      <c r="C335" s="157" t="e">
        <f t="shared" ca="1" si="162"/>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3"/>
        <v>#VALUE!</v>
      </c>
      <c r="K335" s="155" t="e">
        <f t="shared" si="164"/>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48"/>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148"/>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148"/>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148"/>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20" t="e">
        <f t="shared" ca="1" si="160"/>
        <v>#VALUE!</v>
      </c>
      <c r="CC335" s="2" t="e">
        <f t="shared" ca="1" si="190"/>
        <v>#VALUE!</v>
      </c>
    </row>
    <row r="336" spans="1:81" s="10" customFormat="1" ht="25" customHeight="1" x14ac:dyDescent="0.2">
      <c r="A336" s="52" t="str">
        <f t="shared" si="191"/>
        <v/>
      </c>
      <c r="B336" s="157" t="e">
        <f t="shared" ca="1" si="161"/>
        <v>#VALUE!</v>
      </c>
      <c r="C336" s="157" t="e">
        <f t="shared" ca="1" si="162"/>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3"/>
        <v>#VALUE!</v>
      </c>
      <c r="K336" s="155" t="e">
        <f t="shared" si="164"/>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48"/>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148"/>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148"/>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148"/>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20" t="e">
        <f t="shared" ca="1" si="160"/>
        <v>#VALUE!</v>
      </c>
      <c r="CC336" s="2" t="e">
        <f t="shared" ca="1" si="190"/>
        <v>#VALUE!</v>
      </c>
    </row>
    <row r="337" spans="1:81" s="10" customFormat="1" ht="25" customHeight="1" x14ac:dyDescent="0.2">
      <c r="A337" s="52" t="str">
        <f t="shared" si="191"/>
        <v/>
      </c>
      <c r="B337" s="157" t="e">
        <f t="shared" ca="1" si="161"/>
        <v>#VALUE!</v>
      </c>
      <c r="C337" s="157" t="e">
        <f t="shared" ca="1" si="162"/>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3"/>
        <v>#VALUE!</v>
      </c>
      <c r="K337" s="155" t="e">
        <f t="shared" si="164"/>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48"/>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148"/>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148"/>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148"/>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20" t="e">
        <f t="shared" ca="1" si="160"/>
        <v>#VALUE!</v>
      </c>
      <c r="CC337" s="2" t="e">
        <f t="shared" ca="1" si="190"/>
        <v>#VALUE!</v>
      </c>
    </row>
    <row r="338" spans="1:81" s="10" customFormat="1" ht="25" customHeight="1" x14ac:dyDescent="0.2">
      <c r="A338" s="52" t="str">
        <f t="shared" si="191"/>
        <v/>
      </c>
      <c r="B338" s="157" t="e">
        <f t="shared" ca="1" si="161"/>
        <v>#VALUE!</v>
      </c>
      <c r="C338" s="157" t="e">
        <f t="shared" ca="1" si="162"/>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3"/>
        <v>#VALUE!</v>
      </c>
      <c r="K338" s="155" t="e">
        <f t="shared" si="164"/>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48"/>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148"/>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148"/>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148"/>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20" t="e">
        <f t="shared" ca="1" si="160"/>
        <v>#VALUE!</v>
      </c>
      <c r="CC338" s="2" t="e">
        <f t="shared" ca="1" si="190"/>
        <v>#VALUE!</v>
      </c>
    </row>
    <row r="339" spans="1:81" s="10" customFormat="1" ht="25" customHeight="1" x14ac:dyDescent="0.2">
      <c r="A339" s="52" t="str">
        <f t="shared" si="191"/>
        <v/>
      </c>
      <c r="B339" s="157" t="e">
        <f t="shared" ca="1" si="161"/>
        <v>#VALUE!</v>
      </c>
      <c r="C339" s="157" t="e">
        <f t="shared" ca="1" si="162"/>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3"/>
        <v>#VALUE!</v>
      </c>
      <c r="K339" s="155" t="e">
        <f t="shared" si="164"/>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48"/>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148"/>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148"/>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148"/>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20" t="e">
        <f t="shared" ca="1" si="160"/>
        <v>#VALUE!</v>
      </c>
      <c r="CC339" s="2" t="e">
        <f t="shared" ca="1" si="190"/>
        <v>#VALUE!</v>
      </c>
    </row>
    <row r="340" spans="1:81" s="10" customFormat="1" ht="25" customHeight="1" x14ac:dyDescent="0.2">
      <c r="A340" s="52" t="str">
        <f t="shared" si="191"/>
        <v/>
      </c>
      <c r="B340" s="157" t="e">
        <f t="shared" ca="1" si="161"/>
        <v>#VALUE!</v>
      </c>
      <c r="C340" s="157" t="e">
        <f t="shared" ca="1" si="162"/>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3"/>
        <v>#VALUE!</v>
      </c>
      <c r="K340" s="155" t="e">
        <f t="shared" si="164"/>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48"/>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148"/>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148"/>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148"/>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20" t="e">
        <f t="shared" ca="1" si="160"/>
        <v>#VALUE!</v>
      </c>
      <c r="CC340" s="2" t="e">
        <f t="shared" ca="1" si="190"/>
        <v>#VALUE!</v>
      </c>
    </row>
    <row r="341" spans="1:81" s="10" customFormat="1" ht="25" customHeight="1" x14ac:dyDescent="0.2">
      <c r="A341" s="52" t="str">
        <f t="shared" si="191"/>
        <v/>
      </c>
      <c r="B341" s="157" t="e">
        <f t="shared" ca="1" si="161"/>
        <v>#VALUE!</v>
      </c>
      <c r="C341" s="157" t="e">
        <f t="shared" ca="1" si="162"/>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3"/>
        <v>#VALUE!</v>
      </c>
      <c r="K341" s="155" t="e">
        <f t="shared" si="164"/>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48"/>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148"/>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148"/>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148"/>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20" t="e">
        <f t="shared" ca="1" si="160"/>
        <v>#VALUE!</v>
      </c>
      <c r="CC341" s="2" t="e">
        <f t="shared" ca="1" si="190"/>
        <v>#VALUE!</v>
      </c>
    </row>
    <row r="342" spans="1:81" s="10" customFormat="1" ht="25" customHeight="1" x14ac:dyDescent="0.2">
      <c r="A342" s="52" t="str">
        <f t="shared" si="191"/>
        <v/>
      </c>
      <c r="B342" s="157" t="e">
        <f t="shared" ca="1" si="161"/>
        <v>#VALUE!</v>
      </c>
      <c r="C342" s="157" t="e">
        <f t="shared" ca="1" si="162"/>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3"/>
        <v>#VALUE!</v>
      </c>
      <c r="K342" s="155" t="e">
        <f t="shared" si="164"/>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48"/>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148"/>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148"/>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148"/>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20" t="e">
        <f t="shared" ca="1" si="160"/>
        <v>#VALUE!</v>
      </c>
      <c r="CC342" s="2" t="e">
        <f t="shared" ca="1" si="190"/>
        <v>#VALUE!</v>
      </c>
    </row>
    <row r="343" spans="1:81" s="10" customFormat="1" ht="25" customHeight="1" x14ac:dyDescent="0.2">
      <c r="A343" s="52" t="str">
        <f t="shared" si="191"/>
        <v/>
      </c>
      <c r="B343" s="157" t="e">
        <f t="shared" ca="1" si="161"/>
        <v>#VALUE!</v>
      </c>
      <c r="C343" s="157" t="e">
        <f t="shared" ca="1" si="162"/>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3"/>
        <v>#VALUE!</v>
      </c>
      <c r="K343" s="155" t="e">
        <f t="shared" si="164"/>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48"/>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148"/>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148"/>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148"/>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20" t="e">
        <f t="shared" ca="1" si="160"/>
        <v>#VALUE!</v>
      </c>
      <c r="CC343" s="2" t="e">
        <f t="shared" ca="1" si="190"/>
        <v>#VALUE!</v>
      </c>
    </row>
    <row r="344" spans="1:81" s="10" customFormat="1" ht="25" customHeight="1" x14ac:dyDescent="0.2">
      <c r="A344" s="52" t="str">
        <f t="shared" si="191"/>
        <v/>
      </c>
      <c r="B344" s="157" t="e">
        <f t="shared" ca="1" si="161"/>
        <v>#VALUE!</v>
      </c>
      <c r="C344" s="157" t="e">
        <f t="shared" ca="1" si="162"/>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3"/>
        <v>#VALUE!</v>
      </c>
      <c r="K344" s="155" t="e">
        <f t="shared" si="164"/>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48"/>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148"/>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148"/>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148"/>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20" t="e">
        <f t="shared" ca="1" si="160"/>
        <v>#VALUE!</v>
      </c>
      <c r="CC344" s="2" t="e">
        <f t="shared" ca="1" si="190"/>
        <v>#VALUE!</v>
      </c>
    </row>
    <row r="345" spans="1:81" s="10" customFormat="1" ht="25" customHeight="1" x14ac:dyDescent="0.2">
      <c r="A345" s="52" t="str">
        <f t="shared" si="191"/>
        <v/>
      </c>
      <c r="B345" s="157" t="e">
        <f t="shared" ca="1" si="161"/>
        <v>#VALUE!</v>
      </c>
      <c r="C345" s="157" t="e">
        <f t="shared" ca="1" si="162"/>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3"/>
        <v>#VALUE!</v>
      </c>
      <c r="K345" s="155" t="e">
        <f t="shared" si="164"/>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48"/>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148"/>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148"/>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148"/>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20" t="e">
        <f t="shared" ca="1" si="160"/>
        <v>#VALUE!</v>
      </c>
      <c r="CC345" s="2" t="e">
        <f t="shared" ca="1" si="190"/>
        <v>#VALUE!</v>
      </c>
    </row>
    <row r="346" spans="1:81" s="10" customFormat="1" ht="25" customHeight="1" x14ac:dyDescent="0.2">
      <c r="A346" s="52" t="str">
        <f t="shared" si="191"/>
        <v/>
      </c>
      <c r="B346" s="157" t="e">
        <f t="shared" ca="1" si="161"/>
        <v>#VALUE!</v>
      </c>
      <c r="C346" s="157" t="e">
        <f t="shared" ca="1" si="162"/>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3"/>
        <v>#VALUE!</v>
      </c>
      <c r="K346" s="155" t="e">
        <f t="shared" si="164"/>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48"/>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148"/>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148"/>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148"/>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20" t="e">
        <f t="shared" ca="1" si="160"/>
        <v>#VALUE!</v>
      </c>
      <c r="CC346" s="2" t="e">
        <f t="shared" ca="1" si="190"/>
        <v>#VALUE!</v>
      </c>
    </row>
    <row r="347" spans="1:81" s="10" customFormat="1" ht="25" customHeight="1" x14ac:dyDescent="0.2">
      <c r="A347" s="52" t="str">
        <f t="shared" si="191"/>
        <v/>
      </c>
      <c r="B347" s="157" t="e">
        <f t="shared" ca="1" si="161"/>
        <v>#VALUE!</v>
      </c>
      <c r="C347" s="157" t="e">
        <f t="shared" ca="1" si="162"/>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3"/>
        <v>#VALUE!</v>
      </c>
      <c r="K347" s="155" t="e">
        <f t="shared" si="164"/>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48"/>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148"/>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148"/>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148"/>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20" t="e">
        <f t="shared" ca="1" si="160"/>
        <v>#VALUE!</v>
      </c>
      <c r="CC347" s="2" t="e">
        <f t="shared" ca="1" si="190"/>
        <v>#VALUE!</v>
      </c>
    </row>
    <row r="348" spans="1:81" s="10" customFormat="1" ht="25" customHeight="1" x14ac:dyDescent="0.2">
      <c r="A348" s="52" t="str">
        <f t="shared" si="191"/>
        <v/>
      </c>
      <c r="B348" s="157" t="e">
        <f t="shared" ca="1" si="161"/>
        <v>#VALUE!</v>
      </c>
      <c r="C348" s="157" t="e">
        <f t="shared" ca="1" si="162"/>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3"/>
        <v>#VALUE!</v>
      </c>
      <c r="K348" s="155" t="e">
        <f t="shared" si="164"/>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48"/>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148"/>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148"/>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148"/>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20" t="e">
        <f t="shared" ca="1" si="160"/>
        <v>#VALUE!</v>
      </c>
      <c r="CC348" s="2" t="e">
        <f t="shared" ca="1" si="190"/>
        <v>#VALUE!</v>
      </c>
    </row>
    <row r="349" spans="1:81" s="10" customFormat="1" ht="25" customHeight="1" x14ac:dyDescent="0.2">
      <c r="A349" s="52" t="str">
        <f t="shared" si="191"/>
        <v/>
      </c>
      <c r="B349" s="157" t="e">
        <f t="shared" ca="1" si="161"/>
        <v>#VALUE!</v>
      </c>
      <c r="C349" s="157" t="e">
        <f t="shared" ca="1" si="162"/>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3"/>
        <v>#VALUE!</v>
      </c>
      <c r="K349" s="155" t="e">
        <f t="shared" si="164"/>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48"/>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148"/>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148"/>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148"/>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20" t="e">
        <f t="shared" ca="1" si="160"/>
        <v>#VALUE!</v>
      </c>
      <c r="CC349" s="2" t="e">
        <f t="shared" ca="1" si="190"/>
        <v>#VALUE!</v>
      </c>
    </row>
    <row r="350" spans="1:81" s="10" customFormat="1" ht="25" customHeight="1" x14ac:dyDescent="0.2">
      <c r="A350" s="52" t="str">
        <f t="shared" si="191"/>
        <v/>
      </c>
      <c r="B350" s="157" t="e">
        <f t="shared" ca="1" si="161"/>
        <v>#VALUE!</v>
      </c>
      <c r="C350" s="157" t="e">
        <f t="shared" ca="1" si="162"/>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3"/>
        <v>#VALUE!</v>
      </c>
      <c r="K350" s="155" t="e">
        <f t="shared" si="164"/>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48"/>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148"/>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148"/>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148"/>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20" t="e">
        <f t="shared" ca="1" si="160"/>
        <v>#VALUE!</v>
      </c>
      <c r="CC350" s="2" t="e">
        <f t="shared" ca="1" si="190"/>
        <v>#VALUE!</v>
      </c>
    </row>
    <row r="351" spans="1:81" s="10" customFormat="1" ht="25" customHeight="1" x14ac:dyDescent="0.2">
      <c r="A351" s="52" t="str">
        <f t="shared" si="191"/>
        <v/>
      </c>
      <c r="B351" s="157" t="e">
        <f t="shared" ca="1" si="161"/>
        <v>#VALUE!</v>
      </c>
      <c r="C351" s="157" t="e">
        <f t="shared" ca="1" si="162"/>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3"/>
        <v>#VALUE!</v>
      </c>
      <c r="K351" s="155" t="e">
        <f t="shared" si="164"/>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48"/>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148"/>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148"/>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148"/>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20" t="e">
        <f t="shared" ca="1" si="160"/>
        <v>#VALUE!</v>
      </c>
      <c r="CC351" s="2" t="e">
        <f t="shared" ca="1" si="190"/>
        <v>#VALUE!</v>
      </c>
    </row>
    <row r="352" spans="1:81" s="10" customFormat="1" ht="25" customHeight="1" x14ac:dyDescent="0.2">
      <c r="A352" s="52" t="str">
        <f t="shared" si="191"/>
        <v/>
      </c>
      <c r="B352" s="157" t="e">
        <f t="shared" ca="1" si="161"/>
        <v>#VALUE!</v>
      </c>
      <c r="C352" s="157" t="e">
        <f t="shared" ca="1" si="162"/>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3"/>
        <v>#VALUE!</v>
      </c>
      <c r="K352" s="155" t="e">
        <f t="shared" si="164"/>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48"/>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148"/>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148"/>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148"/>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20" t="e">
        <f t="shared" ca="1" si="160"/>
        <v>#VALUE!</v>
      </c>
      <c r="CC352" s="2" t="e">
        <f t="shared" ca="1" si="190"/>
        <v>#VALUE!</v>
      </c>
    </row>
    <row r="353" spans="1:81" s="10" customFormat="1" ht="25" customHeight="1" x14ac:dyDescent="0.2">
      <c r="A353" s="52" t="str">
        <f t="shared" si="191"/>
        <v/>
      </c>
      <c r="B353" s="157" t="e">
        <f t="shared" ca="1" si="161"/>
        <v>#VALUE!</v>
      </c>
      <c r="C353" s="157" t="e">
        <f t="shared" ca="1" si="162"/>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3"/>
        <v>#VALUE!</v>
      </c>
      <c r="K353" s="155" t="e">
        <f t="shared" si="164"/>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48"/>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148"/>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148"/>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148"/>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20" t="e">
        <f t="shared" ca="1" si="160"/>
        <v>#VALUE!</v>
      </c>
      <c r="CC353" s="2" t="e">
        <f t="shared" ca="1" si="190"/>
        <v>#VALUE!</v>
      </c>
    </row>
    <row r="354" spans="1:81" s="10" customFormat="1" ht="25" customHeight="1" x14ac:dyDescent="0.2">
      <c r="A354" s="52" t="str">
        <f t="shared" si="191"/>
        <v/>
      </c>
      <c r="B354" s="157" t="e">
        <f t="shared" ca="1" si="161"/>
        <v>#VALUE!</v>
      </c>
      <c r="C354" s="157" t="e">
        <f t="shared" ca="1" si="162"/>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3"/>
        <v>#VALUE!</v>
      </c>
      <c r="K354" s="155" t="e">
        <f t="shared" si="164"/>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48"/>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148"/>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148"/>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148"/>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20" t="e">
        <f t="shared" ca="1" si="160"/>
        <v>#VALUE!</v>
      </c>
      <c r="CC354" s="2" t="e">
        <f t="shared" ca="1" si="190"/>
        <v>#VALUE!</v>
      </c>
    </row>
    <row r="355" spans="1:81" s="10" customFormat="1" ht="25" customHeight="1" x14ac:dyDescent="0.2">
      <c r="A355" s="52" t="str">
        <f t="shared" si="191"/>
        <v/>
      </c>
      <c r="B355" s="157" t="e">
        <f t="shared" ca="1" si="161"/>
        <v>#VALUE!</v>
      </c>
      <c r="C355" s="157" t="e">
        <f t="shared" ca="1" si="162"/>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3"/>
        <v>#VALUE!</v>
      </c>
      <c r="K355" s="155" t="e">
        <f t="shared" si="164"/>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48"/>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148"/>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148"/>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148"/>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20" t="e">
        <f t="shared" ca="1" si="160"/>
        <v>#VALUE!</v>
      </c>
      <c r="CC355" s="2" t="e">
        <f t="shared" ca="1" si="190"/>
        <v>#VALUE!</v>
      </c>
    </row>
    <row r="356" spans="1:81" s="10" customFormat="1" ht="25" customHeight="1" x14ac:dyDescent="0.2">
      <c r="A356" s="52" t="str">
        <f t="shared" si="191"/>
        <v/>
      </c>
      <c r="B356" s="157" t="e">
        <f t="shared" ca="1" si="161"/>
        <v>#VALUE!</v>
      </c>
      <c r="C356" s="157" t="e">
        <f t="shared" ca="1" si="162"/>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3"/>
        <v>#VALUE!</v>
      </c>
      <c r="K356" s="155" t="e">
        <f t="shared" si="164"/>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48"/>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148"/>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148"/>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148"/>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20" t="e">
        <f t="shared" ca="1" si="160"/>
        <v>#VALUE!</v>
      </c>
      <c r="CC356" s="2" t="e">
        <f t="shared" ca="1" si="190"/>
        <v>#VALUE!</v>
      </c>
    </row>
    <row r="357" spans="1:81" s="10" customFormat="1" ht="25" customHeight="1" x14ac:dyDescent="0.2">
      <c r="A357" s="52" t="str">
        <f t="shared" si="191"/>
        <v/>
      </c>
      <c r="B357" s="157" t="e">
        <f t="shared" ca="1" si="161"/>
        <v>#VALUE!</v>
      </c>
      <c r="C357" s="157" t="e">
        <f t="shared" ca="1" si="162"/>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3"/>
        <v>#VALUE!</v>
      </c>
      <c r="K357" s="155" t="e">
        <f t="shared" si="164"/>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48"/>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148"/>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148"/>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148"/>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20" t="e">
        <f t="shared" ca="1" si="160"/>
        <v>#VALUE!</v>
      </c>
      <c r="CC357" s="2" t="e">
        <f t="shared" ca="1" si="190"/>
        <v>#VALUE!</v>
      </c>
    </row>
    <row r="358" spans="1:81" s="10" customFormat="1" ht="25" customHeight="1" x14ac:dyDescent="0.2">
      <c r="A358" s="52" t="str">
        <f t="shared" si="191"/>
        <v/>
      </c>
      <c r="B358" s="157" t="e">
        <f t="shared" ca="1" si="161"/>
        <v>#VALUE!</v>
      </c>
      <c r="C358" s="157" t="e">
        <f t="shared" ca="1" si="162"/>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3"/>
        <v>#VALUE!</v>
      </c>
      <c r="K358" s="155" t="e">
        <f t="shared" si="164"/>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48"/>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148"/>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148"/>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148"/>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20" t="e">
        <f t="shared" ca="1" si="160"/>
        <v>#VALUE!</v>
      </c>
      <c r="CC358" s="2" t="e">
        <f t="shared" ca="1" si="190"/>
        <v>#VALUE!</v>
      </c>
    </row>
    <row r="359" spans="1:81" s="10" customFormat="1" ht="25" customHeight="1" x14ac:dyDescent="0.2">
      <c r="A359" s="52" t="str">
        <f t="shared" si="191"/>
        <v/>
      </c>
      <c r="B359" s="157" t="e">
        <f t="shared" ca="1" si="161"/>
        <v>#VALUE!</v>
      </c>
      <c r="C359" s="157" t="e">
        <f t="shared" ca="1" si="162"/>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3"/>
        <v>#VALUE!</v>
      </c>
      <c r="K359" s="155" t="e">
        <f t="shared" si="164"/>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48"/>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148"/>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148"/>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148"/>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20" t="e">
        <f t="shared" ca="1" si="160"/>
        <v>#VALUE!</v>
      </c>
      <c r="CC359" s="2" t="e">
        <f t="shared" ca="1" si="190"/>
        <v>#VALUE!</v>
      </c>
    </row>
    <row r="360" spans="1:81" s="10" customFormat="1" ht="25" customHeight="1" x14ac:dyDescent="0.2">
      <c r="A360" s="52" t="str">
        <f t="shared" si="191"/>
        <v/>
      </c>
      <c r="B360" s="157" t="e">
        <f t="shared" ca="1" si="161"/>
        <v>#VALUE!</v>
      </c>
      <c r="C360" s="157" t="e">
        <f t="shared" ca="1" si="162"/>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3"/>
        <v>#VALUE!</v>
      </c>
      <c r="K360" s="155" t="e">
        <f t="shared" si="164"/>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48"/>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148"/>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148"/>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148"/>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20" t="e">
        <f t="shared" ca="1" si="160"/>
        <v>#VALUE!</v>
      </c>
      <c r="CC360" s="2" t="e">
        <f t="shared" ca="1" si="190"/>
        <v>#VALUE!</v>
      </c>
    </row>
    <row r="361" spans="1:81" s="10" customFormat="1" ht="25" customHeight="1" x14ac:dyDescent="0.2">
      <c r="A361" s="52" t="str">
        <f t="shared" si="191"/>
        <v/>
      </c>
      <c r="B361" s="157" t="e">
        <f t="shared" ca="1" si="161"/>
        <v>#VALUE!</v>
      </c>
      <c r="C361" s="157" t="e">
        <f t="shared" ca="1" si="162"/>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3"/>
        <v>#VALUE!</v>
      </c>
      <c r="K361" s="155" t="e">
        <f t="shared" si="164"/>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48"/>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148"/>
      <c r="AL361" s="34"/>
      <c r="AM361" s="32" t="str">
        <f t="shared" si="171"/>
        <v/>
      </c>
      <c r="AN361" s="34"/>
      <c r="AO361" s="32" t="str">
        <f t="shared" si="172"/>
        <v/>
      </c>
      <c r="AP361" s="35"/>
      <c r="AQ361" s="32" t="str">
        <f t="shared" si="173"/>
        <v/>
      </c>
      <c r="AR361" s="34"/>
      <c r="AS361" s="36" t="str">
        <f t="shared" si="174"/>
        <v/>
      </c>
      <c r="AT361" s="36" t="str">
        <f t="shared" si="175"/>
        <v/>
      </c>
      <c r="AU361" s="36" t="str">
        <f t="shared" si="176"/>
        <v/>
      </c>
      <c r="AV361" s="55"/>
      <c r="AW361" s="34"/>
      <c r="AX361" s="148"/>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148"/>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20" t="e">
        <f t="shared" ca="1" si="160"/>
        <v>#VALUE!</v>
      </c>
      <c r="CC361" s="2" t="e">
        <f t="shared" ca="1" si="190"/>
        <v>#VALUE!</v>
      </c>
    </row>
    <row r="362" spans="1:81" s="10" customFormat="1" ht="25" customHeight="1" x14ac:dyDescent="0.2">
      <c r="A362" s="52" t="str">
        <f t="shared" si="191"/>
        <v/>
      </c>
      <c r="B362" s="157" t="e">
        <f t="shared" ca="1" si="161"/>
        <v>#VALUE!</v>
      </c>
      <c r="C362" s="157" t="e">
        <f t="shared" ca="1" si="162"/>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3"/>
        <v>#VALUE!</v>
      </c>
      <c r="K362" s="155" t="e">
        <f t="shared" si="164"/>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48"/>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148"/>
      <c r="AL362" s="34"/>
      <c r="AM362" s="32" t="str">
        <f t="shared" si="171"/>
        <v/>
      </c>
      <c r="AN362" s="34"/>
      <c r="AO362" s="32" t="str">
        <f t="shared" si="172"/>
        <v/>
      </c>
      <c r="AP362" s="35"/>
      <c r="AQ362" s="32" t="str">
        <f t="shared" si="173"/>
        <v/>
      </c>
      <c r="AR362" s="34"/>
      <c r="AS362" s="36" t="str">
        <f t="shared" si="174"/>
        <v/>
      </c>
      <c r="AT362" s="36" t="str">
        <f t="shared" si="175"/>
        <v/>
      </c>
      <c r="AU362" s="36" t="str">
        <f t="shared" si="176"/>
        <v/>
      </c>
      <c r="AV362" s="55"/>
      <c r="AW362" s="34"/>
      <c r="AX362" s="148"/>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148"/>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20" t="e">
        <f t="shared" ca="1" si="160"/>
        <v>#VALUE!</v>
      </c>
      <c r="CC362" s="2" t="e">
        <f t="shared" ca="1" si="190"/>
        <v>#VALUE!</v>
      </c>
    </row>
    <row r="363" spans="1:81" s="10" customFormat="1" ht="25" customHeight="1" x14ac:dyDescent="0.2">
      <c r="A363" s="52" t="str">
        <f t="shared" si="191"/>
        <v/>
      </c>
      <c r="B363" s="157" t="e">
        <f t="shared" ca="1" si="161"/>
        <v>#VALUE!</v>
      </c>
      <c r="C363" s="157" t="e">
        <f t="shared" ca="1" si="162"/>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3"/>
        <v>#VALUE!</v>
      </c>
      <c r="K363" s="155" t="e">
        <f t="shared" si="164"/>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48"/>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148"/>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148"/>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148"/>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20" t="e">
        <f t="shared" ca="1" si="160"/>
        <v>#VALUE!</v>
      </c>
      <c r="CC363" s="2" t="e">
        <f t="shared" ca="1" si="190"/>
        <v>#VALUE!</v>
      </c>
    </row>
    <row r="364" spans="1:81" s="10" customFormat="1" ht="25" customHeight="1" x14ac:dyDescent="0.2">
      <c r="A364" s="52" t="str">
        <f t="shared" si="191"/>
        <v/>
      </c>
      <c r="B364" s="157" t="e">
        <f t="shared" ca="1" si="161"/>
        <v>#VALUE!</v>
      </c>
      <c r="C364" s="157" t="e">
        <f t="shared" ca="1" si="162"/>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3"/>
        <v>#VALUE!</v>
      </c>
      <c r="K364" s="155" t="e">
        <f t="shared" si="164"/>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48"/>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148"/>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148"/>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148"/>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20" t="e">
        <f t="shared" ca="1" si="160"/>
        <v>#VALUE!</v>
      </c>
      <c r="CC364" s="2" t="e">
        <f t="shared" ca="1" si="190"/>
        <v>#VALUE!</v>
      </c>
    </row>
    <row r="365" spans="1:81" s="10" customFormat="1" ht="25" customHeight="1" x14ac:dyDescent="0.2">
      <c r="A365" s="52" t="str">
        <f t="shared" si="191"/>
        <v/>
      </c>
      <c r="B365" s="157" t="e">
        <f t="shared" ca="1" si="161"/>
        <v>#VALUE!</v>
      </c>
      <c r="C365" s="157" t="e">
        <f t="shared" ca="1" si="162"/>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3"/>
        <v>#VALUE!</v>
      </c>
      <c r="K365" s="155" t="e">
        <f t="shared" si="164"/>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48"/>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148"/>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148"/>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148"/>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20" t="e">
        <f t="shared" ca="1" si="160"/>
        <v>#VALUE!</v>
      </c>
      <c r="CC365" s="2" t="e">
        <f t="shared" ca="1" si="190"/>
        <v>#VALUE!</v>
      </c>
    </row>
    <row r="366" spans="1:81" s="10" customFormat="1" ht="25" customHeight="1" x14ac:dyDescent="0.2">
      <c r="A366" s="52" t="str">
        <f t="shared" si="191"/>
        <v/>
      </c>
      <c r="B366" s="157" t="e">
        <f t="shared" ca="1" si="161"/>
        <v>#VALUE!</v>
      </c>
      <c r="C366" s="157" t="e">
        <f t="shared" ca="1" si="162"/>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3"/>
        <v>#VALUE!</v>
      </c>
      <c r="K366" s="155" t="e">
        <f t="shared" si="164"/>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48"/>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148"/>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148"/>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148"/>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20" t="e">
        <f t="shared" ca="1" si="160"/>
        <v>#VALUE!</v>
      </c>
      <c r="CC366" s="2" t="e">
        <f t="shared" ca="1" si="190"/>
        <v>#VALUE!</v>
      </c>
    </row>
    <row r="367" spans="1:81" s="10" customFormat="1" ht="25" customHeight="1" x14ac:dyDescent="0.2">
      <c r="A367" s="52" t="str">
        <f t="shared" si="191"/>
        <v/>
      </c>
      <c r="B367" s="157" t="e">
        <f t="shared" ca="1" si="161"/>
        <v>#VALUE!</v>
      </c>
      <c r="C367" s="157" t="e">
        <f t="shared" ca="1" si="162"/>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3"/>
        <v>#VALUE!</v>
      </c>
      <c r="K367" s="155" t="e">
        <f t="shared" si="164"/>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48"/>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148"/>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148"/>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148"/>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20" t="e">
        <f t="shared" ca="1" si="160"/>
        <v>#VALUE!</v>
      </c>
      <c r="CC367" s="2" t="e">
        <f t="shared" ca="1" si="190"/>
        <v>#VALUE!</v>
      </c>
    </row>
    <row r="368" spans="1:81" s="10" customFormat="1" ht="25" customHeight="1" x14ac:dyDescent="0.2">
      <c r="A368" s="52" t="str">
        <f t="shared" si="191"/>
        <v/>
      </c>
      <c r="B368" s="157" t="e">
        <f t="shared" ca="1" si="161"/>
        <v>#VALUE!</v>
      </c>
      <c r="C368" s="157" t="e">
        <f t="shared" ca="1" si="162"/>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3"/>
        <v>#VALUE!</v>
      </c>
      <c r="K368" s="155" t="e">
        <f t="shared" si="164"/>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48"/>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148"/>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148"/>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148"/>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20" t="e">
        <f t="shared" ca="1" si="160"/>
        <v>#VALUE!</v>
      </c>
      <c r="CC368" s="2" t="e">
        <f t="shared" ca="1" si="190"/>
        <v>#VALUE!</v>
      </c>
    </row>
    <row r="369" spans="1:81" s="10" customFormat="1" ht="25" customHeight="1" x14ac:dyDescent="0.2">
      <c r="A369" s="52" t="str">
        <f t="shared" si="191"/>
        <v/>
      </c>
      <c r="B369" s="157" t="e">
        <f t="shared" ca="1" si="161"/>
        <v>#VALUE!</v>
      </c>
      <c r="C369" s="157" t="e">
        <f t="shared" ca="1" si="162"/>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3"/>
        <v>#VALUE!</v>
      </c>
      <c r="K369" s="155" t="e">
        <f t="shared" si="164"/>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48"/>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148"/>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148"/>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148"/>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20" t="e">
        <f t="shared" ca="1" si="160"/>
        <v>#VALUE!</v>
      </c>
      <c r="CC369" s="2" t="e">
        <f t="shared" ca="1" si="190"/>
        <v>#VALUE!</v>
      </c>
    </row>
    <row r="370" spans="1:81" s="10" customFormat="1" ht="25" customHeight="1" x14ac:dyDescent="0.2">
      <c r="A370" s="52" t="str">
        <f t="shared" si="191"/>
        <v/>
      </c>
      <c r="B370" s="157" t="e">
        <f t="shared" ca="1" si="161"/>
        <v>#VALUE!</v>
      </c>
      <c r="C370" s="157" t="e">
        <f t="shared" ca="1" si="162"/>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3"/>
        <v>#VALUE!</v>
      </c>
      <c r="K370" s="155" t="e">
        <f t="shared" si="164"/>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48"/>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148"/>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148"/>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148"/>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20" t="e">
        <f t="shared" ca="1" si="160"/>
        <v>#VALUE!</v>
      </c>
      <c r="CC370" s="2" t="e">
        <f t="shared" ca="1" si="190"/>
        <v>#VALUE!</v>
      </c>
    </row>
    <row r="371" spans="1:81" s="10" customFormat="1" ht="25" customHeight="1" x14ac:dyDescent="0.2">
      <c r="A371" s="52" t="str">
        <f t="shared" si="191"/>
        <v/>
      </c>
      <c r="B371" s="157" t="e">
        <f t="shared" ca="1" si="161"/>
        <v>#VALUE!</v>
      </c>
      <c r="C371" s="157" t="e">
        <f t="shared" ca="1" si="162"/>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3"/>
        <v>#VALUE!</v>
      </c>
      <c r="K371" s="155" t="e">
        <f t="shared" si="164"/>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48"/>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148"/>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148"/>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148"/>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20" t="e">
        <f t="shared" ca="1" si="160"/>
        <v>#VALUE!</v>
      </c>
      <c r="CC371" s="2" t="e">
        <f t="shared" ca="1" si="190"/>
        <v>#VALUE!</v>
      </c>
    </row>
    <row r="372" spans="1:81" s="10" customFormat="1" ht="25" customHeight="1" x14ac:dyDescent="0.2">
      <c r="A372" s="52" t="str">
        <f t="shared" si="191"/>
        <v/>
      </c>
      <c r="B372" s="157" t="e">
        <f t="shared" ca="1" si="161"/>
        <v>#VALUE!</v>
      </c>
      <c r="C372" s="157" t="e">
        <f t="shared" ca="1" si="162"/>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3"/>
        <v>#VALUE!</v>
      </c>
      <c r="K372" s="155" t="e">
        <f t="shared" si="164"/>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48"/>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148"/>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148"/>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148"/>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20" t="e">
        <f t="shared" ca="1" si="160"/>
        <v>#VALUE!</v>
      </c>
      <c r="CC372" s="2" t="e">
        <f t="shared" ca="1" si="190"/>
        <v>#VALUE!</v>
      </c>
    </row>
    <row r="373" spans="1:81" s="10" customFormat="1" ht="25" customHeight="1" x14ac:dyDescent="0.2">
      <c r="A373" s="52" t="str">
        <f t="shared" si="191"/>
        <v/>
      </c>
      <c r="B373" s="157" t="e">
        <f t="shared" ca="1" si="161"/>
        <v>#VALUE!</v>
      </c>
      <c r="C373" s="157" t="e">
        <f t="shared" ca="1" si="162"/>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3"/>
        <v>#VALUE!</v>
      </c>
      <c r="K373" s="155" t="e">
        <f t="shared" si="164"/>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48"/>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148"/>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148"/>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148"/>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20" t="e">
        <f t="shared" ca="1" si="160"/>
        <v>#VALUE!</v>
      </c>
      <c r="CC373" s="2" t="e">
        <f t="shared" ca="1" si="190"/>
        <v>#VALUE!</v>
      </c>
    </row>
    <row r="374" spans="1:81" s="10" customFormat="1" ht="25" customHeight="1" x14ac:dyDescent="0.2">
      <c r="A374" s="52" t="str">
        <f t="shared" si="191"/>
        <v/>
      </c>
      <c r="B374" s="157" t="e">
        <f t="shared" ca="1" si="161"/>
        <v>#VALUE!</v>
      </c>
      <c r="C374" s="157" t="e">
        <f t="shared" ca="1" si="162"/>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3"/>
        <v>#VALUE!</v>
      </c>
      <c r="K374" s="155" t="e">
        <f t="shared" si="164"/>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48"/>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148"/>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148"/>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148"/>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20" t="e">
        <f t="shared" ca="1" si="160"/>
        <v>#VALUE!</v>
      </c>
      <c r="CC374" s="2" t="e">
        <f t="shared" ca="1" si="190"/>
        <v>#VALUE!</v>
      </c>
    </row>
    <row r="375" spans="1:81" s="10" customFormat="1" ht="25" customHeight="1" x14ac:dyDescent="0.2">
      <c r="A375" s="52" t="str">
        <f t="shared" si="191"/>
        <v/>
      </c>
      <c r="B375" s="157" t="e">
        <f t="shared" ca="1" si="161"/>
        <v>#VALUE!</v>
      </c>
      <c r="C375" s="157" t="e">
        <f t="shared" ca="1" si="162"/>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3"/>
        <v>#VALUE!</v>
      </c>
      <c r="K375" s="155" t="e">
        <f t="shared" si="164"/>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48"/>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148"/>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148"/>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148"/>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20" t="e">
        <f t="shared" ca="1" si="160"/>
        <v>#VALUE!</v>
      </c>
      <c r="CC375" s="2" t="e">
        <f t="shared" ca="1" si="190"/>
        <v>#VALUE!</v>
      </c>
    </row>
    <row r="376" spans="1:81" s="10" customFormat="1" ht="25" customHeight="1" x14ac:dyDescent="0.2">
      <c r="A376" s="52" t="str">
        <f t="shared" si="191"/>
        <v/>
      </c>
      <c r="B376" s="157" t="e">
        <f t="shared" ca="1" si="161"/>
        <v>#VALUE!</v>
      </c>
      <c r="C376" s="157" t="e">
        <f t="shared" ca="1" si="162"/>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3"/>
        <v>#VALUE!</v>
      </c>
      <c r="K376" s="155" t="e">
        <f t="shared" si="164"/>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48"/>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148"/>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148"/>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148"/>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20" t="e">
        <f t="shared" ca="1" si="160"/>
        <v>#VALUE!</v>
      </c>
      <c r="CC376" s="2" t="e">
        <f t="shared" ca="1" si="190"/>
        <v>#VALUE!</v>
      </c>
    </row>
    <row r="377" spans="1:81" s="10" customFormat="1" ht="25" customHeight="1" x14ac:dyDescent="0.2">
      <c r="A377" s="52" t="str">
        <f t="shared" si="191"/>
        <v/>
      </c>
      <c r="B377" s="157" t="e">
        <f t="shared" ca="1" si="161"/>
        <v>#VALUE!</v>
      </c>
      <c r="C377" s="157" t="e">
        <f t="shared" ca="1" si="162"/>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3"/>
        <v>#VALUE!</v>
      </c>
      <c r="K377" s="155" t="e">
        <f t="shared" si="164"/>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48"/>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148"/>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148"/>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148"/>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20" t="e">
        <f t="shared" ca="1" si="160"/>
        <v>#VALUE!</v>
      </c>
      <c r="CC377" s="2" t="e">
        <f t="shared" ca="1" si="190"/>
        <v>#VALUE!</v>
      </c>
    </row>
    <row r="378" spans="1:81" s="10" customFormat="1" ht="25" customHeight="1" x14ac:dyDescent="0.2">
      <c r="A378" s="52" t="str">
        <f t="shared" si="191"/>
        <v/>
      </c>
      <c r="B378" s="157" t="e">
        <f t="shared" ca="1" si="161"/>
        <v>#VALUE!</v>
      </c>
      <c r="C378" s="157" t="e">
        <f t="shared" ca="1" si="162"/>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3"/>
        <v>#VALUE!</v>
      </c>
      <c r="K378" s="155" t="e">
        <f t="shared" si="164"/>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48"/>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148"/>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148"/>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148"/>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20" t="e">
        <f t="shared" ca="1" si="160"/>
        <v>#VALUE!</v>
      </c>
      <c r="CC378" s="2" t="e">
        <f t="shared" ca="1" si="190"/>
        <v>#VALUE!</v>
      </c>
    </row>
    <row r="379" spans="1:81" s="10" customFormat="1" ht="25" customHeight="1" x14ac:dyDescent="0.2">
      <c r="A379" s="52" t="str">
        <f t="shared" si="191"/>
        <v/>
      </c>
      <c r="B379" s="157" t="e">
        <f t="shared" ca="1" si="161"/>
        <v>#VALUE!</v>
      </c>
      <c r="C379" s="157" t="e">
        <f t="shared" ca="1" si="162"/>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3"/>
        <v>#VALUE!</v>
      </c>
      <c r="K379" s="155" t="e">
        <f t="shared" si="164"/>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48"/>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148"/>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148"/>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148"/>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20" t="e">
        <f t="shared" ca="1" si="160"/>
        <v>#VALUE!</v>
      </c>
      <c r="CC379" s="2" t="e">
        <f t="shared" ca="1" si="190"/>
        <v>#VALUE!</v>
      </c>
    </row>
    <row r="380" spans="1:81" s="10" customFormat="1" ht="25" customHeight="1" x14ac:dyDescent="0.2">
      <c r="A380" s="52" t="str">
        <f t="shared" si="191"/>
        <v/>
      </c>
      <c r="B380" s="157" t="e">
        <f t="shared" ca="1" si="161"/>
        <v>#VALUE!</v>
      </c>
      <c r="C380" s="157" t="e">
        <f t="shared" ca="1" si="162"/>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3"/>
        <v>#VALUE!</v>
      </c>
      <c r="K380" s="155" t="e">
        <f t="shared" si="164"/>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48"/>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148"/>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148"/>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148"/>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20" t="e">
        <f t="shared" ca="1" si="160"/>
        <v>#VALUE!</v>
      </c>
      <c r="CC380" s="2" t="e">
        <f t="shared" ca="1" si="190"/>
        <v>#VALUE!</v>
      </c>
    </row>
    <row r="381" spans="1:81" s="10" customFormat="1" ht="25" customHeight="1" x14ac:dyDescent="0.2">
      <c r="A381" s="52" t="str">
        <f t="shared" si="191"/>
        <v/>
      </c>
      <c r="B381" s="157" t="e">
        <f t="shared" ca="1" si="161"/>
        <v>#VALUE!</v>
      </c>
      <c r="C381" s="157" t="e">
        <f t="shared" ca="1" si="162"/>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3"/>
        <v>#VALUE!</v>
      </c>
      <c r="K381" s="155" t="e">
        <f t="shared" si="164"/>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48"/>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148"/>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148"/>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148"/>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20" t="e">
        <f t="shared" ca="1" si="160"/>
        <v>#VALUE!</v>
      </c>
      <c r="CC381" s="2" t="e">
        <f t="shared" ca="1" si="190"/>
        <v>#VALUE!</v>
      </c>
    </row>
    <row r="382" spans="1:81" s="10" customFormat="1" ht="25" customHeight="1" x14ac:dyDescent="0.2">
      <c r="A382" s="52" t="str">
        <f t="shared" si="191"/>
        <v/>
      </c>
      <c r="B382" s="157" t="e">
        <f t="shared" ca="1" si="161"/>
        <v>#VALUE!</v>
      </c>
      <c r="C382" s="157" t="e">
        <f t="shared" ca="1" si="162"/>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3"/>
        <v>#VALUE!</v>
      </c>
      <c r="K382" s="155" t="e">
        <f t="shared" si="164"/>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48"/>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148"/>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148"/>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148"/>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20" t="e">
        <f t="shared" ca="1" si="160"/>
        <v>#VALUE!</v>
      </c>
      <c r="CC382" s="2" t="e">
        <f t="shared" ca="1" si="190"/>
        <v>#VALUE!</v>
      </c>
    </row>
    <row r="383" spans="1:81" s="10" customFormat="1" ht="25" customHeight="1" x14ac:dyDescent="0.2">
      <c r="A383" s="52" t="str">
        <f t="shared" si="191"/>
        <v/>
      </c>
      <c r="B383" s="157" t="e">
        <f t="shared" ca="1" si="161"/>
        <v>#VALUE!</v>
      </c>
      <c r="C383" s="157" t="e">
        <f t="shared" ca="1" si="162"/>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3"/>
        <v>#VALUE!</v>
      </c>
      <c r="K383" s="155" t="e">
        <f t="shared" si="164"/>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48"/>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148"/>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148"/>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148"/>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20" t="e">
        <f t="shared" ca="1" si="160"/>
        <v>#VALUE!</v>
      </c>
      <c r="CC383" s="2" t="e">
        <f t="shared" ca="1" si="190"/>
        <v>#VALUE!</v>
      </c>
    </row>
    <row r="384" spans="1:81" s="10" customFormat="1" ht="25" customHeight="1" x14ac:dyDescent="0.2">
      <c r="A384" s="52" t="str">
        <f t="shared" si="191"/>
        <v/>
      </c>
      <c r="B384" s="157" t="e">
        <f t="shared" ca="1" si="161"/>
        <v>#VALUE!</v>
      </c>
      <c r="C384" s="157" t="e">
        <f t="shared" ca="1" si="162"/>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3"/>
        <v>#VALUE!</v>
      </c>
      <c r="K384" s="155" t="e">
        <f t="shared" si="164"/>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48"/>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148"/>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148"/>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148"/>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20" t="e">
        <f t="shared" ca="1" si="160"/>
        <v>#VALUE!</v>
      </c>
      <c r="CC384" s="2" t="e">
        <f t="shared" ca="1" si="190"/>
        <v>#VALUE!</v>
      </c>
    </row>
    <row r="385" spans="1:81" s="10" customFormat="1" ht="25" customHeight="1" x14ac:dyDescent="0.2">
      <c r="A385" s="52" t="str">
        <f t="shared" si="191"/>
        <v/>
      </c>
      <c r="B385" s="157" t="e">
        <f t="shared" ca="1" si="161"/>
        <v>#VALUE!</v>
      </c>
      <c r="C385" s="157" t="e">
        <f t="shared" ca="1" si="162"/>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3"/>
        <v>#VALUE!</v>
      </c>
      <c r="K385" s="155" t="e">
        <f t="shared" si="164"/>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48"/>
      <c r="Y385" s="34"/>
      <c r="Z385" s="36" t="str">
        <f t="shared" si="165"/>
        <v/>
      </c>
      <c r="AA385" s="34"/>
      <c r="AB385" s="32" t="str">
        <f t="shared" si="166"/>
        <v/>
      </c>
      <c r="AC385" s="34"/>
      <c r="AD385" s="32" t="str">
        <f t="shared" si="167"/>
        <v/>
      </c>
      <c r="AE385" s="34"/>
      <c r="AF385" s="36" t="str">
        <f t="shared" si="168"/>
        <v/>
      </c>
      <c r="AG385" s="36" t="str">
        <f t="shared" si="169"/>
        <v/>
      </c>
      <c r="AH385" s="36" t="str">
        <f t="shared" si="170"/>
        <v/>
      </c>
      <c r="AI385" s="55"/>
      <c r="AJ385" s="37"/>
      <c r="AK385" s="148"/>
      <c r="AL385" s="34"/>
      <c r="AM385" s="32" t="str">
        <f t="shared" si="171"/>
        <v/>
      </c>
      <c r="AN385" s="34"/>
      <c r="AO385" s="32" t="str">
        <f t="shared" si="172"/>
        <v/>
      </c>
      <c r="AP385" s="34"/>
      <c r="AQ385" s="32" t="str">
        <f t="shared" si="173"/>
        <v/>
      </c>
      <c r="AR385" s="34"/>
      <c r="AS385" s="36" t="str">
        <f t="shared" si="174"/>
        <v/>
      </c>
      <c r="AT385" s="36" t="str">
        <f t="shared" si="175"/>
        <v/>
      </c>
      <c r="AU385" s="36" t="str">
        <f t="shared" si="176"/>
        <v/>
      </c>
      <c r="AV385" s="55"/>
      <c r="AW385" s="34"/>
      <c r="AX385" s="148"/>
      <c r="AY385" s="34"/>
      <c r="AZ385" s="32" t="str">
        <f t="shared" si="177"/>
        <v/>
      </c>
      <c r="BA385" s="34"/>
      <c r="BB385" s="32" t="str">
        <f t="shared" si="178"/>
        <v/>
      </c>
      <c r="BC385" s="34"/>
      <c r="BD385" s="32" t="str">
        <f t="shared" si="179"/>
        <v/>
      </c>
      <c r="BE385" s="34"/>
      <c r="BF385" s="36" t="str">
        <f t="shared" si="180"/>
        <v/>
      </c>
      <c r="BG385" s="36" t="str">
        <f t="shared" si="181"/>
        <v/>
      </c>
      <c r="BH385" s="36" t="str">
        <f t="shared" si="182"/>
        <v/>
      </c>
      <c r="BI385" s="55"/>
      <c r="BJ385" s="34"/>
      <c r="BK385" s="148"/>
      <c r="BL385" s="34"/>
      <c r="BM385" s="32" t="str">
        <f t="shared" si="183"/>
        <v/>
      </c>
      <c r="BN385" s="34"/>
      <c r="BO385" s="32" t="str">
        <f t="shared" si="184"/>
        <v/>
      </c>
      <c r="BP385" s="34"/>
      <c r="BQ385" s="32" t="str">
        <f t="shared" si="185"/>
        <v/>
      </c>
      <c r="BR385" s="34"/>
      <c r="BS385" s="36" t="str">
        <f t="shared" si="186"/>
        <v/>
      </c>
      <c r="BT385" s="36" t="str">
        <f t="shared" si="187"/>
        <v/>
      </c>
      <c r="BU385" s="36" t="str">
        <f t="shared" si="188"/>
        <v/>
      </c>
      <c r="BV385" s="55"/>
      <c r="BW385" s="36" t="str">
        <f t="shared" si="189"/>
        <v/>
      </c>
      <c r="BX385" s="36" t="str">
        <f t="shared" si="189"/>
        <v/>
      </c>
      <c r="BY385" s="31"/>
      <c r="BZ385" s="38"/>
      <c r="CB385" s="120" t="e">
        <f t="shared" ca="1" si="160"/>
        <v>#VALUE!</v>
      </c>
      <c r="CC385" s="2" t="e">
        <f t="shared" ca="1" si="190"/>
        <v>#VALUE!</v>
      </c>
    </row>
    <row r="386" spans="1:81" s="10" customFormat="1" ht="25" customHeight="1" x14ac:dyDescent="0.2">
      <c r="A386" s="52" t="str">
        <f t="shared" si="191"/>
        <v/>
      </c>
      <c r="B386" s="157" t="e">
        <f t="shared" ca="1" si="161"/>
        <v>#VALUE!</v>
      </c>
      <c r="C386" s="157" t="e">
        <f t="shared" ca="1" si="162"/>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3"/>
        <v>#VALUE!</v>
      </c>
      <c r="K386" s="155" t="e">
        <f t="shared" si="164"/>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48"/>
      <c r="Y386" s="34"/>
      <c r="Z386" s="36" t="str">
        <f t="shared" si="165"/>
        <v/>
      </c>
      <c r="AA386" s="34"/>
      <c r="AB386" s="32" t="str">
        <f t="shared" si="166"/>
        <v/>
      </c>
      <c r="AC386" s="34"/>
      <c r="AD386" s="32" t="str">
        <f t="shared" si="167"/>
        <v/>
      </c>
      <c r="AE386" s="34"/>
      <c r="AF386" s="36" t="str">
        <f t="shared" si="168"/>
        <v/>
      </c>
      <c r="AG386" s="36" t="str">
        <f t="shared" si="169"/>
        <v/>
      </c>
      <c r="AH386" s="36" t="str">
        <f t="shared" si="170"/>
        <v/>
      </c>
      <c r="AI386" s="55"/>
      <c r="AJ386" s="37"/>
      <c r="AK386" s="148"/>
      <c r="AL386" s="34"/>
      <c r="AM386" s="32" t="str">
        <f t="shared" si="171"/>
        <v/>
      </c>
      <c r="AN386" s="34"/>
      <c r="AO386" s="32" t="str">
        <f t="shared" si="172"/>
        <v/>
      </c>
      <c r="AP386" s="34"/>
      <c r="AQ386" s="32" t="str">
        <f t="shared" si="173"/>
        <v/>
      </c>
      <c r="AR386" s="34"/>
      <c r="AS386" s="36" t="str">
        <f t="shared" si="174"/>
        <v/>
      </c>
      <c r="AT386" s="36" t="str">
        <f t="shared" si="175"/>
        <v/>
      </c>
      <c r="AU386" s="36" t="str">
        <f t="shared" si="176"/>
        <v/>
      </c>
      <c r="AV386" s="55"/>
      <c r="AW386" s="34"/>
      <c r="AX386" s="148"/>
      <c r="AY386" s="34"/>
      <c r="AZ386" s="32" t="str">
        <f t="shared" si="177"/>
        <v/>
      </c>
      <c r="BA386" s="34"/>
      <c r="BB386" s="32" t="str">
        <f t="shared" si="178"/>
        <v/>
      </c>
      <c r="BC386" s="34"/>
      <c r="BD386" s="32" t="str">
        <f t="shared" si="179"/>
        <v/>
      </c>
      <c r="BE386" s="34"/>
      <c r="BF386" s="36" t="str">
        <f t="shared" si="180"/>
        <v/>
      </c>
      <c r="BG386" s="36" t="str">
        <f t="shared" si="181"/>
        <v/>
      </c>
      <c r="BH386" s="36" t="str">
        <f t="shared" si="182"/>
        <v/>
      </c>
      <c r="BI386" s="55"/>
      <c r="BJ386" s="34"/>
      <c r="BK386" s="148"/>
      <c r="BL386" s="34"/>
      <c r="BM386" s="32" t="str">
        <f t="shared" si="183"/>
        <v/>
      </c>
      <c r="BN386" s="34"/>
      <c r="BO386" s="32" t="str">
        <f t="shared" si="184"/>
        <v/>
      </c>
      <c r="BP386" s="34"/>
      <c r="BQ386" s="32" t="str">
        <f t="shared" si="185"/>
        <v/>
      </c>
      <c r="BR386" s="34"/>
      <c r="BS386" s="36" t="str">
        <f t="shared" si="186"/>
        <v/>
      </c>
      <c r="BT386" s="36" t="str">
        <f t="shared" si="187"/>
        <v/>
      </c>
      <c r="BU386" s="36" t="str">
        <f t="shared" si="188"/>
        <v/>
      </c>
      <c r="BV386" s="55"/>
      <c r="BW386" s="36" t="str">
        <f t="shared" si="189"/>
        <v/>
      </c>
      <c r="BX386" s="36" t="str">
        <f t="shared" si="189"/>
        <v/>
      </c>
      <c r="BY386" s="31"/>
      <c r="BZ386" s="38"/>
      <c r="CB386" s="120" t="e">
        <f t="shared" ref="CB386:CB449" ca="1" si="192">IF(OR(B386="--",IFERROR(MATCH(B386,OFFSET(B$1,0,0,ROW()-1,1),0),1)&lt;&gt;1),"",1)</f>
        <v>#VALUE!</v>
      </c>
      <c r="CC386" s="2" t="e">
        <f t="shared" ca="1" si="190"/>
        <v>#VALUE!</v>
      </c>
    </row>
    <row r="387" spans="1:81" s="10" customFormat="1" ht="25" customHeight="1" x14ac:dyDescent="0.2">
      <c r="A387" s="52" t="str">
        <f t="shared" si="191"/>
        <v/>
      </c>
      <c r="B387" s="157" t="e">
        <f t="shared" ref="B387:B450" ca="1" si="193">CONCATENATE(E387,"-",G387,"--",K387,"---",R387)</f>
        <v>#VALUE!</v>
      </c>
      <c r="C387" s="157" t="e">
        <f t="shared" ref="C387:C450" ca="1" si="194">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5">LEFT(I387,FIND(".",I387,1)-1)</f>
        <v>#VALUE!</v>
      </c>
      <c r="K387" s="155" t="e">
        <f t="shared" ref="K387:K450" si="196">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48"/>
      <c r="Y387" s="34"/>
      <c r="Z387" s="36" t="str">
        <f t="shared" ref="Z387:Z450" si="197">IFERROR(IF(AND(NOT(Y387=""),NOT(X387="")),Y387*X387,""),"")</f>
        <v/>
      </c>
      <c r="AA387" s="34"/>
      <c r="AB387" s="32" t="str">
        <f t="shared" ref="AB387:AB450" si="198">IFERROR(IF(AND(NOT(AA387=""),NOT(X387="")),AA387*X387,""),"")</f>
        <v/>
      </c>
      <c r="AC387" s="34"/>
      <c r="AD387" s="32" t="str">
        <f t="shared" ref="AD387:AD450" si="199">IFERROR(IF(AND(NOT(AC387=""),NOT(X387="")),AC387*X387,""),"")</f>
        <v/>
      </c>
      <c r="AE387" s="34"/>
      <c r="AF387" s="36" t="str">
        <f t="shared" ref="AF387:AF450" si="200">IFERROR(IF(AND(NOT(AE387=""),NOT(X387="")),AE387*X387,""),"")</f>
        <v/>
      </c>
      <c r="AG387" s="36" t="str">
        <f t="shared" ref="AG387:AG450" si="201">IFERROR(IF(OR(NOT(Y387=""),NOT(AE387=""),NOT(AA387=""),NOT(AC387="")),Y387+AE387+AA387+AC387,""),"")</f>
        <v/>
      </c>
      <c r="AH387" s="36" t="str">
        <f t="shared" ref="AH387:AH450" si="202">IF(SUM(Z387,AB387,AD387,AF387)&gt;0,SUM(Z387,AB387,AD387,AF387),"")</f>
        <v/>
      </c>
      <c r="AI387" s="55"/>
      <c r="AJ387" s="37"/>
      <c r="AK387" s="148"/>
      <c r="AL387" s="34"/>
      <c r="AM387" s="32" t="str">
        <f t="shared" ref="AM387:AM450" si="203">IFERROR(IF(AND(NOT(AL387=""),NOT(AK387="")),AL387*$AK387,""),"")</f>
        <v/>
      </c>
      <c r="AN387" s="34"/>
      <c r="AO387" s="32" t="str">
        <f t="shared" ref="AO387:AO450" si="204">IFERROR(IF(AND(NOT(AN387=""),NOT(AK387="")),AN387*$AK387,""),"")</f>
        <v/>
      </c>
      <c r="AP387" s="34"/>
      <c r="AQ387" s="32" t="str">
        <f t="shared" ref="AQ387:AQ450" si="205">IFERROR(IF(AND(NOT(AP387=""),NOT(AK387="")),AP387*$AK387,""),"")</f>
        <v/>
      </c>
      <c r="AR387" s="34"/>
      <c r="AS387" s="36" t="str">
        <f t="shared" ref="AS387:AS450" si="206">IFERROR(IF(AND(NOT(AR387=""),NOT(AK387="")),AR387*$AK387,""),"")</f>
        <v/>
      </c>
      <c r="AT387" s="36" t="str">
        <f t="shared" ref="AT387:AT450" si="207">IFERROR(IF(OR(NOT(AL387=""),NOT(AR387=""),NOT(AN387=""),NOT(AP387="")),AL387+AR387+AN387+AP387,""),"")</f>
        <v/>
      </c>
      <c r="AU387" s="36" t="str">
        <f t="shared" ref="AU387:AU450" si="208">IF(SUM(AM387,AS387,AO387,AQ387)&gt;0,SUM(AM387,AS387,AO387,AQ387),"")</f>
        <v/>
      </c>
      <c r="AV387" s="55"/>
      <c r="AW387" s="34"/>
      <c r="AX387" s="148"/>
      <c r="AY387" s="34"/>
      <c r="AZ387" s="32" t="str">
        <f t="shared" ref="AZ387:AZ450" si="209">IFERROR(IF(AND(NOT(AY387=""),NOT(AX387="")),AY387*$AX387,""),"")</f>
        <v/>
      </c>
      <c r="BA387" s="34"/>
      <c r="BB387" s="32" t="str">
        <f t="shared" ref="BB387:BB450" si="210">IFERROR(IF(AND(NOT(BA387=""),NOT(AX387="")),BA387*$AX387,""),"")</f>
        <v/>
      </c>
      <c r="BC387" s="34"/>
      <c r="BD387" s="32" t="str">
        <f t="shared" ref="BD387:BD450" si="211">IFERROR(IF(AND(NOT(BC387=""),NOT(AX387="")),BC387*$AX387,""),"")</f>
        <v/>
      </c>
      <c r="BE387" s="34"/>
      <c r="BF387" s="36" t="str">
        <f t="shared" ref="BF387:BF450" si="212">IFERROR(IF(AND(NOT(BE387=""),NOT(AX387="")),BE387*$AX387,""),"")</f>
        <v/>
      </c>
      <c r="BG387" s="36" t="str">
        <f t="shared" ref="BG387:BG450" si="213">IFERROR(IF(OR(NOT(AY387=""),NOT(BE387=""),NOT(BA387=""),NOT(BC387="")),AY387+BE387+BA387+BC387,""),"")</f>
        <v/>
      </c>
      <c r="BH387" s="36" t="str">
        <f t="shared" ref="BH387:BH450" si="214">IF(SUM(AZ387,BF387,BB387,BD387)&gt;0,SUM(AZ387,BF387,BB387,BD387),"")</f>
        <v/>
      </c>
      <c r="BI387" s="55"/>
      <c r="BJ387" s="34"/>
      <c r="BK387" s="148"/>
      <c r="BL387" s="34"/>
      <c r="BM387" s="32" t="str">
        <f t="shared" ref="BM387:BM450" si="215">IFERROR(IF(AND(NOT(BL387=""),NOT(BK387="")),BL387*$BK387,""),"")</f>
        <v/>
      </c>
      <c r="BN387" s="34"/>
      <c r="BO387" s="32" t="str">
        <f t="shared" ref="BO387:BO450" si="216">IFERROR(IF(AND(NOT(BN387=""),NOT(BK387="")),BN387*$BK387,""),"")</f>
        <v/>
      </c>
      <c r="BP387" s="34"/>
      <c r="BQ387" s="32" t="str">
        <f t="shared" ref="BQ387:BQ450" si="217">IFERROR(IF(AND(NOT(BP387=""),NOT(BK387="")),BP387*$BK387,""),"")</f>
        <v/>
      </c>
      <c r="BR387" s="34"/>
      <c r="BS387" s="36" t="str">
        <f t="shared" ref="BS387:BS450" si="218">IFERROR(IF(AND(NOT(BR387=""),NOT(BK387="")),BR387*$BK387,""),"")</f>
        <v/>
      </c>
      <c r="BT387" s="36" t="str">
        <f t="shared" ref="BT387:BT450" si="219">IFERROR(IF(OR(NOT(BL387=""),NOT(BR387=""),NOT(BN387=""),NOT(BP387="")),BL387+BR387+BN387+BP387,""),"")</f>
        <v/>
      </c>
      <c r="BU387" s="36" t="str">
        <f t="shared" ref="BU387:BU450" si="220">IF(SUM(BM387,BS387,BO387,BQ387)&gt;0,SUM(BM387,BS387,BO387,BQ387),"")</f>
        <v/>
      </c>
      <c r="BV387" s="55"/>
      <c r="BW387" s="36" t="str">
        <f t="shared" ref="BW387:BX450" si="221">IF(SUM(AG387,AT387,BG387,BT387)&gt;0,SUM(AG387,AT387,BG387,BT387),"")</f>
        <v/>
      </c>
      <c r="BX387" s="36" t="str">
        <f t="shared" si="221"/>
        <v/>
      </c>
      <c r="BY387" s="31"/>
      <c r="BZ387" s="38"/>
      <c r="CB387" s="120" t="e">
        <f t="shared" ca="1" si="192"/>
        <v>#VALUE!</v>
      </c>
      <c r="CC387" s="2" t="e">
        <f t="shared" ref="CC387:CC450" ca="1" si="222">IF(OR(C387="--",IFERROR(MATCH(C387,OFFSET(C$1,0,0,ROW()-1,1),0),1)&lt;&gt;1),"",1)</f>
        <v>#VALUE!</v>
      </c>
    </row>
    <row r="388" spans="1:81" s="10" customFormat="1" ht="25" customHeight="1" x14ac:dyDescent="0.2">
      <c r="A388" s="52" t="str">
        <f t="shared" ref="A388:A451" si="223">IFERROR(IF(D388&lt;&gt;"",A387+1,""),"")</f>
        <v/>
      </c>
      <c r="B388" s="157" t="e">
        <f t="shared" ca="1" si="193"/>
        <v>#VALUE!</v>
      </c>
      <c r="C388" s="157" t="e">
        <f t="shared" ca="1" si="194"/>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5"/>
        <v>#VALUE!</v>
      </c>
      <c r="K388" s="155" t="e">
        <f t="shared" si="196"/>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48"/>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148"/>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148"/>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148"/>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20" t="e">
        <f t="shared" ca="1" si="192"/>
        <v>#VALUE!</v>
      </c>
      <c r="CC388" s="2" t="e">
        <f t="shared" ca="1" si="222"/>
        <v>#VALUE!</v>
      </c>
    </row>
    <row r="389" spans="1:81" s="10" customFormat="1" ht="25" customHeight="1" x14ac:dyDescent="0.2">
      <c r="A389" s="52" t="str">
        <f t="shared" si="223"/>
        <v/>
      </c>
      <c r="B389" s="157" t="e">
        <f t="shared" ca="1" si="193"/>
        <v>#VALUE!</v>
      </c>
      <c r="C389" s="157" t="e">
        <f t="shared" ca="1" si="194"/>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5"/>
        <v>#VALUE!</v>
      </c>
      <c r="K389" s="155" t="e">
        <f t="shared" si="196"/>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48"/>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148"/>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148"/>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148"/>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20" t="e">
        <f t="shared" ca="1" si="192"/>
        <v>#VALUE!</v>
      </c>
      <c r="CC389" s="2" t="e">
        <f t="shared" ca="1" si="222"/>
        <v>#VALUE!</v>
      </c>
    </row>
    <row r="390" spans="1:81" s="10" customFormat="1" ht="25" customHeight="1" x14ac:dyDescent="0.2">
      <c r="A390" s="52" t="str">
        <f t="shared" si="223"/>
        <v/>
      </c>
      <c r="B390" s="157" t="e">
        <f t="shared" ca="1" si="193"/>
        <v>#VALUE!</v>
      </c>
      <c r="C390" s="157" t="e">
        <f t="shared" ca="1" si="194"/>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5"/>
        <v>#VALUE!</v>
      </c>
      <c r="K390" s="155" t="e">
        <f t="shared" si="196"/>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48"/>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148"/>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148"/>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148"/>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20" t="e">
        <f t="shared" ca="1" si="192"/>
        <v>#VALUE!</v>
      </c>
      <c r="CC390" s="2" t="e">
        <f t="shared" ca="1" si="222"/>
        <v>#VALUE!</v>
      </c>
    </row>
    <row r="391" spans="1:81" s="10" customFormat="1" ht="25" customHeight="1" x14ac:dyDescent="0.2">
      <c r="A391" s="52" t="str">
        <f t="shared" si="223"/>
        <v/>
      </c>
      <c r="B391" s="157" t="e">
        <f t="shared" ca="1" si="193"/>
        <v>#VALUE!</v>
      </c>
      <c r="C391" s="157" t="e">
        <f t="shared" ca="1" si="194"/>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5"/>
        <v>#VALUE!</v>
      </c>
      <c r="K391" s="155" t="e">
        <f t="shared" si="196"/>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48"/>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148"/>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148"/>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148"/>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20" t="e">
        <f t="shared" ca="1" si="192"/>
        <v>#VALUE!</v>
      </c>
      <c r="CC391" s="2" t="e">
        <f t="shared" ca="1" si="222"/>
        <v>#VALUE!</v>
      </c>
    </row>
    <row r="392" spans="1:81" s="10" customFormat="1" ht="25" customHeight="1" x14ac:dyDescent="0.2">
      <c r="A392" s="52" t="str">
        <f t="shared" si="223"/>
        <v/>
      </c>
      <c r="B392" s="157" t="e">
        <f t="shared" ca="1" si="193"/>
        <v>#VALUE!</v>
      </c>
      <c r="C392" s="157" t="e">
        <f t="shared" ca="1" si="194"/>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5"/>
        <v>#VALUE!</v>
      </c>
      <c r="K392" s="155" t="e">
        <f t="shared" si="196"/>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48"/>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148"/>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148"/>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148"/>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20" t="e">
        <f t="shared" ca="1" si="192"/>
        <v>#VALUE!</v>
      </c>
      <c r="CC392" s="2" t="e">
        <f t="shared" ca="1" si="222"/>
        <v>#VALUE!</v>
      </c>
    </row>
    <row r="393" spans="1:81" s="10" customFormat="1" ht="25" customHeight="1" x14ac:dyDescent="0.2">
      <c r="A393" s="52" t="str">
        <f t="shared" si="223"/>
        <v/>
      </c>
      <c r="B393" s="157" t="e">
        <f t="shared" ca="1" si="193"/>
        <v>#VALUE!</v>
      </c>
      <c r="C393" s="157" t="e">
        <f t="shared" ca="1" si="194"/>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5"/>
        <v>#VALUE!</v>
      </c>
      <c r="K393" s="155" t="e">
        <f t="shared" si="196"/>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48"/>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148"/>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148"/>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148"/>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20" t="e">
        <f t="shared" ca="1" si="192"/>
        <v>#VALUE!</v>
      </c>
      <c r="CC393" s="2" t="e">
        <f t="shared" ca="1" si="222"/>
        <v>#VALUE!</v>
      </c>
    </row>
    <row r="394" spans="1:81" s="10" customFormat="1" ht="25" customHeight="1" x14ac:dyDescent="0.2">
      <c r="A394" s="52" t="str">
        <f t="shared" si="223"/>
        <v/>
      </c>
      <c r="B394" s="157" t="e">
        <f t="shared" ca="1" si="193"/>
        <v>#VALUE!</v>
      </c>
      <c r="C394" s="157" t="e">
        <f t="shared" ca="1" si="194"/>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5"/>
        <v>#VALUE!</v>
      </c>
      <c r="K394" s="155" t="e">
        <f t="shared" si="196"/>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48"/>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148"/>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148"/>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148"/>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20" t="e">
        <f t="shared" ca="1" si="192"/>
        <v>#VALUE!</v>
      </c>
      <c r="CC394" s="2" t="e">
        <f t="shared" ca="1" si="222"/>
        <v>#VALUE!</v>
      </c>
    </row>
    <row r="395" spans="1:81" s="10" customFormat="1" ht="25" customHeight="1" x14ac:dyDescent="0.2">
      <c r="A395" s="52" t="str">
        <f t="shared" si="223"/>
        <v/>
      </c>
      <c r="B395" s="157" t="e">
        <f t="shared" ca="1" si="193"/>
        <v>#VALUE!</v>
      </c>
      <c r="C395" s="157" t="e">
        <f t="shared" ca="1" si="194"/>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5"/>
        <v>#VALUE!</v>
      </c>
      <c r="K395" s="155" t="e">
        <f t="shared" si="196"/>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48"/>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148"/>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148"/>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148"/>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20" t="e">
        <f t="shared" ca="1" si="192"/>
        <v>#VALUE!</v>
      </c>
      <c r="CC395" s="2" t="e">
        <f t="shared" ca="1" si="222"/>
        <v>#VALUE!</v>
      </c>
    </row>
    <row r="396" spans="1:81" s="10" customFormat="1" ht="25" customHeight="1" x14ac:dyDescent="0.2">
      <c r="A396" s="52" t="str">
        <f t="shared" si="223"/>
        <v/>
      </c>
      <c r="B396" s="157" t="e">
        <f t="shared" ca="1" si="193"/>
        <v>#VALUE!</v>
      </c>
      <c r="C396" s="157" t="e">
        <f t="shared" ca="1" si="194"/>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5"/>
        <v>#VALUE!</v>
      </c>
      <c r="K396" s="155" t="e">
        <f t="shared" si="196"/>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48"/>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148"/>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148"/>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148"/>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20" t="e">
        <f t="shared" ca="1" si="192"/>
        <v>#VALUE!</v>
      </c>
      <c r="CC396" s="2" t="e">
        <f t="shared" ca="1" si="222"/>
        <v>#VALUE!</v>
      </c>
    </row>
    <row r="397" spans="1:81" s="10" customFormat="1" ht="25" customHeight="1" x14ac:dyDescent="0.2">
      <c r="A397" s="52" t="str">
        <f t="shared" si="223"/>
        <v/>
      </c>
      <c r="B397" s="157" t="e">
        <f t="shared" ca="1" si="193"/>
        <v>#VALUE!</v>
      </c>
      <c r="C397" s="157" t="e">
        <f t="shared" ca="1" si="194"/>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5"/>
        <v>#VALUE!</v>
      </c>
      <c r="K397" s="155" t="e">
        <f t="shared" si="196"/>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48"/>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148"/>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148"/>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148"/>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20" t="e">
        <f t="shared" ca="1" si="192"/>
        <v>#VALUE!</v>
      </c>
      <c r="CC397" s="2" t="e">
        <f t="shared" ca="1" si="222"/>
        <v>#VALUE!</v>
      </c>
    </row>
    <row r="398" spans="1:81" s="10" customFormat="1" ht="25" customHeight="1" x14ac:dyDescent="0.2">
      <c r="A398" s="52" t="str">
        <f t="shared" si="223"/>
        <v/>
      </c>
      <c r="B398" s="157" t="e">
        <f t="shared" ca="1" si="193"/>
        <v>#VALUE!</v>
      </c>
      <c r="C398" s="157" t="e">
        <f t="shared" ca="1" si="194"/>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5"/>
        <v>#VALUE!</v>
      </c>
      <c r="K398" s="155" t="e">
        <f t="shared" si="196"/>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48"/>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148"/>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148"/>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148"/>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20" t="e">
        <f t="shared" ca="1" si="192"/>
        <v>#VALUE!</v>
      </c>
      <c r="CC398" s="2" t="e">
        <f t="shared" ca="1" si="222"/>
        <v>#VALUE!</v>
      </c>
    </row>
    <row r="399" spans="1:81" s="10" customFormat="1" ht="25" customHeight="1" x14ac:dyDescent="0.2">
      <c r="A399" s="52" t="str">
        <f t="shared" si="223"/>
        <v/>
      </c>
      <c r="B399" s="157" t="e">
        <f t="shared" ca="1" si="193"/>
        <v>#VALUE!</v>
      </c>
      <c r="C399" s="157" t="e">
        <f t="shared" ca="1" si="194"/>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5"/>
        <v>#VALUE!</v>
      </c>
      <c r="K399" s="155" t="e">
        <f t="shared" si="196"/>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48"/>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148"/>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148"/>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148"/>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20" t="e">
        <f t="shared" ca="1" si="192"/>
        <v>#VALUE!</v>
      </c>
      <c r="CC399" s="2" t="e">
        <f t="shared" ca="1" si="222"/>
        <v>#VALUE!</v>
      </c>
    </row>
    <row r="400" spans="1:81" s="10" customFormat="1" ht="25" customHeight="1" x14ac:dyDescent="0.2">
      <c r="A400" s="52" t="str">
        <f t="shared" si="223"/>
        <v/>
      </c>
      <c r="B400" s="157" t="e">
        <f t="shared" ca="1" si="193"/>
        <v>#VALUE!</v>
      </c>
      <c r="C400" s="157" t="e">
        <f t="shared" ca="1" si="194"/>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5"/>
        <v>#VALUE!</v>
      </c>
      <c r="K400" s="155" t="e">
        <f t="shared" si="196"/>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48"/>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148"/>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148"/>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148"/>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20" t="e">
        <f t="shared" ca="1" si="192"/>
        <v>#VALUE!</v>
      </c>
      <c r="CC400" s="2" t="e">
        <f t="shared" ca="1" si="222"/>
        <v>#VALUE!</v>
      </c>
    </row>
    <row r="401" spans="1:81" s="10" customFormat="1" ht="25" customHeight="1" x14ac:dyDescent="0.2">
      <c r="A401" s="52" t="str">
        <f t="shared" si="223"/>
        <v/>
      </c>
      <c r="B401" s="157" t="e">
        <f t="shared" ca="1" si="193"/>
        <v>#VALUE!</v>
      </c>
      <c r="C401" s="157" t="e">
        <f t="shared" ca="1" si="194"/>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5"/>
        <v>#VALUE!</v>
      </c>
      <c r="K401" s="155" t="e">
        <f t="shared" si="196"/>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48"/>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148"/>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148"/>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148"/>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20" t="e">
        <f t="shared" ca="1" si="192"/>
        <v>#VALUE!</v>
      </c>
      <c r="CC401" s="2" t="e">
        <f t="shared" ca="1" si="222"/>
        <v>#VALUE!</v>
      </c>
    </row>
    <row r="402" spans="1:81" s="10" customFormat="1" ht="25" customHeight="1" x14ac:dyDescent="0.2">
      <c r="A402" s="52" t="str">
        <f t="shared" si="223"/>
        <v/>
      </c>
      <c r="B402" s="157" t="e">
        <f t="shared" ca="1" si="193"/>
        <v>#VALUE!</v>
      </c>
      <c r="C402" s="157" t="e">
        <f t="shared" ca="1" si="194"/>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5"/>
        <v>#VALUE!</v>
      </c>
      <c r="K402" s="155" t="e">
        <f t="shared" si="196"/>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48"/>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148"/>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148"/>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148"/>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20" t="e">
        <f t="shared" ca="1" si="192"/>
        <v>#VALUE!</v>
      </c>
      <c r="CC402" s="2" t="e">
        <f t="shared" ca="1" si="222"/>
        <v>#VALUE!</v>
      </c>
    </row>
    <row r="403" spans="1:81" s="10" customFormat="1" ht="25" customHeight="1" x14ac:dyDescent="0.2">
      <c r="A403" s="52" t="str">
        <f t="shared" si="223"/>
        <v/>
      </c>
      <c r="B403" s="157" t="e">
        <f t="shared" ca="1" si="193"/>
        <v>#VALUE!</v>
      </c>
      <c r="C403" s="157" t="e">
        <f t="shared" ca="1" si="194"/>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5"/>
        <v>#VALUE!</v>
      </c>
      <c r="K403" s="155" t="e">
        <f t="shared" si="196"/>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48"/>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148"/>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148"/>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148"/>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20" t="e">
        <f t="shared" ca="1" si="192"/>
        <v>#VALUE!</v>
      </c>
      <c r="CC403" s="2" t="e">
        <f t="shared" ca="1" si="222"/>
        <v>#VALUE!</v>
      </c>
    </row>
    <row r="404" spans="1:81" s="10" customFormat="1" ht="25" customHeight="1" x14ac:dyDescent="0.2">
      <c r="A404" s="52" t="str">
        <f t="shared" si="223"/>
        <v/>
      </c>
      <c r="B404" s="157" t="e">
        <f t="shared" ca="1" si="193"/>
        <v>#VALUE!</v>
      </c>
      <c r="C404" s="157" t="e">
        <f t="shared" ca="1" si="194"/>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5"/>
        <v>#VALUE!</v>
      </c>
      <c r="K404" s="155" t="e">
        <f t="shared" si="196"/>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48"/>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148"/>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148"/>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148"/>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20" t="e">
        <f t="shared" ca="1" si="192"/>
        <v>#VALUE!</v>
      </c>
      <c r="CC404" s="2" t="e">
        <f t="shared" ca="1" si="222"/>
        <v>#VALUE!</v>
      </c>
    </row>
    <row r="405" spans="1:81" s="10" customFormat="1" ht="25" customHeight="1" x14ac:dyDescent="0.2">
      <c r="A405" s="52" t="str">
        <f t="shared" si="223"/>
        <v/>
      </c>
      <c r="B405" s="157" t="e">
        <f t="shared" ca="1" si="193"/>
        <v>#VALUE!</v>
      </c>
      <c r="C405" s="157" t="e">
        <f t="shared" ca="1" si="194"/>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5"/>
        <v>#VALUE!</v>
      </c>
      <c r="K405" s="155" t="e">
        <f t="shared" si="196"/>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48"/>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148"/>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148"/>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148"/>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20" t="e">
        <f t="shared" ca="1" si="192"/>
        <v>#VALUE!</v>
      </c>
      <c r="CC405" s="2" t="e">
        <f t="shared" ca="1" si="222"/>
        <v>#VALUE!</v>
      </c>
    </row>
    <row r="406" spans="1:81" s="10" customFormat="1" ht="25" customHeight="1" x14ac:dyDescent="0.2">
      <c r="A406" s="52" t="str">
        <f t="shared" si="223"/>
        <v/>
      </c>
      <c r="B406" s="157" t="e">
        <f t="shared" ca="1" si="193"/>
        <v>#VALUE!</v>
      </c>
      <c r="C406" s="157" t="e">
        <f t="shared" ca="1" si="194"/>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5"/>
        <v>#VALUE!</v>
      </c>
      <c r="K406" s="155" t="e">
        <f t="shared" si="196"/>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48"/>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148"/>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148"/>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148"/>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20" t="e">
        <f t="shared" ca="1" si="192"/>
        <v>#VALUE!</v>
      </c>
      <c r="CC406" s="2" t="e">
        <f t="shared" ca="1" si="222"/>
        <v>#VALUE!</v>
      </c>
    </row>
    <row r="407" spans="1:81" s="10" customFormat="1" ht="25" customHeight="1" x14ac:dyDescent="0.2">
      <c r="A407" s="52" t="str">
        <f t="shared" si="223"/>
        <v/>
      </c>
      <c r="B407" s="157" t="e">
        <f t="shared" ca="1" si="193"/>
        <v>#VALUE!</v>
      </c>
      <c r="C407" s="157" t="e">
        <f t="shared" ca="1" si="194"/>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5"/>
        <v>#VALUE!</v>
      </c>
      <c r="K407" s="155" t="e">
        <f t="shared" si="196"/>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48"/>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148"/>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148"/>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148"/>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20" t="e">
        <f t="shared" ca="1" si="192"/>
        <v>#VALUE!</v>
      </c>
      <c r="CC407" s="2" t="e">
        <f t="shared" ca="1" si="222"/>
        <v>#VALUE!</v>
      </c>
    </row>
    <row r="408" spans="1:81" s="10" customFormat="1" ht="25" customHeight="1" x14ac:dyDescent="0.2">
      <c r="A408" s="52" t="str">
        <f t="shared" si="223"/>
        <v/>
      </c>
      <c r="B408" s="157" t="e">
        <f t="shared" ca="1" si="193"/>
        <v>#VALUE!</v>
      </c>
      <c r="C408" s="157" t="e">
        <f t="shared" ca="1" si="194"/>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5"/>
        <v>#VALUE!</v>
      </c>
      <c r="K408" s="155" t="e">
        <f t="shared" si="196"/>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48"/>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148"/>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148"/>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148"/>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20" t="e">
        <f t="shared" ca="1" si="192"/>
        <v>#VALUE!</v>
      </c>
      <c r="CC408" s="2" t="e">
        <f t="shared" ca="1" si="222"/>
        <v>#VALUE!</v>
      </c>
    </row>
    <row r="409" spans="1:81" s="10" customFormat="1" ht="25" customHeight="1" x14ac:dyDescent="0.2">
      <c r="A409" s="52" t="str">
        <f t="shared" si="223"/>
        <v/>
      </c>
      <c r="B409" s="157" t="e">
        <f t="shared" ca="1" si="193"/>
        <v>#VALUE!</v>
      </c>
      <c r="C409" s="157" t="e">
        <f t="shared" ca="1" si="194"/>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5"/>
        <v>#VALUE!</v>
      </c>
      <c r="K409" s="155" t="e">
        <f t="shared" si="196"/>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48"/>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148"/>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148"/>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148"/>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20" t="e">
        <f t="shared" ca="1" si="192"/>
        <v>#VALUE!</v>
      </c>
      <c r="CC409" s="2" t="e">
        <f t="shared" ca="1" si="222"/>
        <v>#VALUE!</v>
      </c>
    </row>
    <row r="410" spans="1:81" s="10" customFormat="1" ht="25" customHeight="1" x14ac:dyDescent="0.2">
      <c r="A410" s="52" t="str">
        <f t="shared" si="223"/>
        <v/>
      </c>
      <c r="B410" s="157" t="e">
        <f t="shared" ca="1" si="193"/>
        <v>#VALUE!</v>
      </c>
      <c r="C410" s="157" t="e">
        <f t="shared" ca="1" si="194"/>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5"/>
        <v>#VALUE!</v>
      </c>
      <c r="K410" s="155" t="e">
        <f t="shared" si="196"/>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48"/>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148"/>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148"/>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148"/>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20" t="e">
        <f t="shared" ca="1" si="192"/>
        <v>#VALUE!</v>
      </c>
      <c r="CC410" s="2" t="e">
        <f t="shared" ca="1" si="222"/>
        <v>#VALUE!</v>
      </c>
    </row>
    <row r="411" spans="1:81" s="10" customFormat="1" ht="25" customHeight="1" x14ac:dyDescent="0.2">
      <c r="A411" s="52" t="str">
        <f t="shared" si="223"/>
        <v/>
      </c>
      <c r="B411" s="157" t="e">
        <f t="shared" ca="1" si="193"/>
        <v>#VALUE!</v>
      </c>
      <c r="C411" s="157" t="e">
        <f t="shared" ca="1" si="194"/>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5"/>
        <v>#VALUE!</v>
      </c>
      <c r="K411" s="155" t="e">
        <f t="shared" si="196"/>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48"/>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148"/>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148"/>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148"/>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20" t="e">
        <f t="shared" ca="1" si="192"/>
        <v>#VALUE!</v>
      </c>
      <c r="CC411" s="2" t="e">
        <f t="shared" ca="1" si="222"/>
        <v>#VALUE!</v>
      </c>
    </row>
    <row r="412" spans="1:81" s="10" customFormat="1" ht="25" customHeight="1" x14ac:dyDescent="0.2">
      <c r="A412" s="52" t="str">
        <f t="shared" si="223"/>
        <v/>
      </c>
      <c r="B412" s="157" t="e">
        <f t="shared" ca="1" si="193"/>
        <v>#VALUE!</v>
      </c>
      <c r="C412" s="157" t="e">
        <f t="shared" ca="1" si="194"/>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5"/>
        <v>#VALUE!</v>
      </c>
      <c r="K412" s="155" t="e">
        <f t="shared" si="196"/>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48"/>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148"/>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148"/>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148"/>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20" t="e">
        <f t="shared" ca="1" si="192"/>
        <v>#VALUE!</v>
      </c>
      <c r="CC412" s="2" t="e">
        <f t="shared" ca="1" si="222"/>
        <v>#VALUE!</v>
      </c>
    </row>
    <row r="413" spans="1:81" s="10" customFormat="1" ht="25" customHeight="1" x14ac:dyDescent="0.2">
      <c r="A413" s="52" t="str">
        <f t="shared" si="223"/>
        <v/>
      </c>
      <c r="B413" s="157" t="e">
        <f t="shared" ca="1" si="193"/>
        <v>#VALUE!</v>
      </c>
      <c r="C413" s="157" t="e">
        <f t="shared" ca="1" si="194"/>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5"/>
        <v>#VALUE!</v>
      </c>
      <c r="K413" s="155" t="e">
        <f t="shared" si="196"/>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48"/>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148"/>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148"/>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148"/>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20" t="e">
        <f t="shared" ca="1" si="192"/>
        <v>#VALUE!</v>
      </c>
      <c r="CC413" s="2" t="e">
        <f t="shared" ca="1" si="222"/>
        <v>#VALUE!</v>
      </c>
    </row>
    <row r="414" spans="1:81" s="10" customFormat="1" ht="25" customHeight="1" x14ac:dyDescent="0.2">
      <c r="A414" s="52" t="str">
        <f t="shared" si="223"/>
        <v/>
      </c>
      <c r="B414" s="157" t="e">
        <f t="shared" ca="1" si="193"/>
        <v>#VALUE!</v>
      </c>
      <c r="C414" s="157" t="e">
        <f t="shared" ca="1" si="194"/>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5"/>
        <v>#VALUE!</v>
      </c>
      <c r="K414" s="155" t="e">
        <f t="shared" si="196"/>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48"/>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148"/>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148"/>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148"/>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20" t="e">
        <f t="shared" ca="1" si="192"/>
        <v>#VALUE!</v>
      </c>
      <c r="CC414" s="2" t="e">
        <f t="shared" ca="1" si="222"/>
        <v>#VALUE!</v>
      </c>
    </row>
    <row r="415" spans="1:81" s="10" customFormat="1" ht="25" customHeight="1" x14ac:dyDescent="0.2">
      <c r="A415" s="52" t="str">
        <f t="shared" si="223"/>
        <v/>
      </c>
      <c r="B415" s="157" t="e">
        <f t="shared" ca="1" si="193"/>
        <v>#VALUE!</v>
      </c>
      <c r="C415" s="157" t="e">
        <f t="shared" ca="1" si="194"/>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5"/>
        <v>#VALUE!</v>
      </c>
      <c r="K415" s="155" t="e">
        <f t="shared" si="196"/>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48"/>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148"/>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148"/>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148"/>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20" t="e">
        <f t="shared" ca="1" si="192"/>
        <v>#VALUE!</v>
      </c>
      <c r="CC415" s="2" t="e">
        <f t="shared" ca="1" si="222"/>
        <v>#VALUE!</v>
      </c>
    </row>
    <row r="416" spans="1:81" s="10" customFormat="1" ht="25" customHeight="1" x14ac:dyDescent="0.2">
      <c r="A416" s="52" t="str">
        <f t="shared" si="223"/>
        <v/>
      </c>
      <c r="B416" s="157" t="e">
        <f t="shared" ca="1" si="193"/>
        <v>#VALUE!</v>
      </c>
      <c r="C416" s="157" t="e">
        <f t="shared" ca="1" si="194"/>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5"/>
        <v>#VALUE!</v>
      </c>
      <c r="K416" s="155" t="e">
        <f t="shared" si="196"/>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48"/>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148"/>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148"/>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148"/>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20" t="e">
        <f t="shared" ca="1" si="192"/>
        <v>#VALUE!</v>
      </c>
      <c r="CC416" s="2" t="e">
        <f t="shared" ca="1" si="222"/>
        <v>#VALUE!</v>
      </c>
    </row>
    <row r="417" spans="1:81" s="10" customFormat="1" ht="25" customHeight="1" x14ac:dyDescent="0.2">
      <c r="A417" s="52" t="str">
        <f t="shared" si="223"/>
        <v/>
      </c>
      <c r="B417" s="157" t="e">
        <f t="shared" ca="1" si="193"/>
        <v>#VALUE!</v>
      </c>
      <c r="C417" s="157" t="e">
        <f t="shared" ca="1" si="194"/>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5"/>
        <v>#VALUE!</v>
      </c>
      <c r="K417" s="155" t="e">
        <f t="shared" si="196"/>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48"/>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148"/>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148"/>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148"/>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20" t="e">
        <f t="shared" ca="1" si="192"/>
        <v>#VALUE!</v>
      </c>
      <c r="CC417" s="2" t="e">
        <f t="shared" ca="1" si="222"/>
        <v>#VALUE!</v>
      </c>
    </row>
    <row r="418" spans="1:81" s="10" customFormat="1" ht="25" customHeight="1" x14ac:dyDescent="0.2">
      <c r="A418" s="52" t="str">
        <f t="shared" si="223"/>
        <v/>
      </c>
      <c r="B418" s="157" t="e">
        <f t="shared" ca="1" si="193"/>
        <v>#VALUE!</v>
      </c>
      <c r="C418" s="157" t="e">
        <f t="shared" ca="1" si="194"/>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5"/>
        <v>#VALUE!</v>
      </c>
      <c r="K418" s="155" t="e">
        <f t="shared" si="196"/>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48"/>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148"/>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148"/>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148"/>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20" t="e">
        <f t="shared" ca="1" si="192"/>
        <v>#VALUE!</v>
      </c>
      <c r="CC418" s="2" t="e">
        <f t="shared" ca="1" si="222"/>
        <v>#VALUE!</v>
      </c>
    </row>
    <row r="419" spans="1:81" s="10" customFormat="1" ht="25" customHeight="1" x14ac:dyDescent="0.2">
      <c r="A419" s="52" t="str">
        <f t="shared" si="223"/>
        <v/>
      </c>
      <c r="B419" s="157" t="e">
        <f t="shared" ca="1" si="193"/>
        <v>#VALUE!</v>
      </c>
      <c r="C419" s="157" t="e">
        <f t="shared" ca="1" si="194"/>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5"/>
        <v>#VALUE!</v>
      </c>
      <c r="K419" s="155" t="e">
        <f t="shared" si="196"/>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48"/>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148"/>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148"/>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148"/>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20" t="e">
        <f t="shared" ca="1" si="192"/>
        <v>#VALUE!</v>
      </c>
      <c r="CC419" s="2" t="e">
        <f t="shared" ca="1" si="222"/>
        <v>#VALUE!</v>
      </c>
    </row>
    <row r="420" spans="1:81" s="10" customFormat="1" ht="25" customHeight="1" x14ac:dyDescent="0.2">
      <c r="A420" s="52" t="str">
        <f t="shared" si="223"/>
        <v/>
      </c>
      <c r="B420" s="157" t="e">
        <f t="shared" ca="1" si="193"/>
        <v>#VALUE!</v>
      </c>
      <c r="C420" s="157" t="e">
        <f t="shared" ca="1" si="194"/>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5"/>
        <v>#VALUE!</v>
      </c>
      <c r="K420" s="155" t="e">
        <f t="shared" si="196"/>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48"/>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148"/>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148"/>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148"/>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20" t="e">
        <f t="shared" ca="1" si="192"/>
        <v>#VALUE!</v>
      </c>
      <c r="CC420" s="2" t="e">
        <f t="shared" ca="1" si="222"/>
        <v>#VALUE!</v>
      </c>
    </row>
    <row r="421" spans="1:81" s="10" customFormat="1" ht="25" customHeight="1" x14ac:dyDescent="0.2">
      <c r="A421" s="52" t="str">
        <f t="shared" si="223"/>
        <v/>
      </c>
      <c r="B421" s="157" t="e">
        <f t="shared" ca="1" si="193"/>
        <v>#VALUE!</v>
      </c>
      <c r="C421" s="157" t="e">
        <f t="shared" ca="1" si="194"/>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5"/>
        <v>#VALUE!</v>
      </c>
      <c r="K421" s="155" t="e">
        <f t="shared" si="196"/>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48"/>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148"/>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148"/>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148"/>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20" t="e">
        <f t="shared" ca="1" si="192"/>
        <v>#VALUE!</v>
      </c>
      <c r="CC421" s="2" t="e">
        <f t="shared" ca="1" si="222"/>
        <v>#VALUE!</v>
      </c>
    </row>
    <row r="422" spans="1:81" s="10" customFormat="1" ht="25" customHeight="1" x14ac:dyDescent="0.2">
      <c r="A422" s="52" t="str">
        <f t="shared" si="223"/>
        <v/>
      </c>
      <c r="B422" s="157" t="e">
        <f t="shared" ca="1" si="193"/>
        <v>#VALUE!</v>
      </c>
      <c r="C422" s="157" t="e">
        <f t="shared" ca="1" si="194"/>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5"/>
        <v>#VALUE!</v>
      </c>
      <c r="K422" s="155" t="e">
        <f t="shared" si="196"/>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48"/>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148"/>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148"/>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148"/>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20" t="e">
        <f t="shared" ca="1" si="192"/>
        <v>#VALUE!</v>
      </c>
      <c r="CC422" s="2" t="e">
        <f t="shared" ca="1" si="222"/>
        <v>#VALUE!</v>
      </c>
    </row>
    <row r="423" spans="1:81" s="10" customFormat="1" ht="25" customHeight="1" x14ac:dyDescent="0.2">
      <c r="A423" s="52" t="str">
        <f t="shared" si="223"/>
        <v/>
      </c>
      <c r="B423" s="157" t="e">
        <f t="shared" ca="1" si="193"/>
        <v>#VALUE!</v>
      </c>
      <c r="C423" s="157" t="e">
        <f t="shared" ca="1" si="194"/>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5"/>
        <v>#VALUE!</v>
      </c>
      <c r="K423" s="155" t="e">
        <f t="shared" si="196"/>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48"/>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148"/>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148"/>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148"/>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20" t="e">
        <f t="shared" ca="1" si="192"/>
        <v>#VALUE!</v>
      </c>
      <c r="CC423" s="2" t="e">
        <f t="shared" ca="1" si="222"/>
        <v>#VALUE!</v>
      </c>
    </row>
    <row r="424" spans="1:81" s="10" customFormat="1" ht="25" customHeight="1" x14ac:dyDescent="0.2">
      <c r="A424" s="52" t="str">
        <f t="shared" si="223"/>
        <v/>
      </c>
      <c r="B424" s="157" t="e">
        <f t="shared" ca="1" si="193"/>
        <v>#VALUE!</v>
      </c>
      <c r="C424" s="157" t="e">
        <f t="shared" ca="1" si="194"/>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5"/>
        <v>#VALUE!</v>
      </c>
      <c r="K424" s="155" t="e">
        <f t="shared" si="196"/>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48"/>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148"/>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148"/>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148"/>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20" t="e">
        <f t="shared" ca="1" si="192"/>
        <v>#VALUE!</v>
      </c>
      <c r="CC424" s="2" t="e">
        <f t="shared" ca="1" si="222"/>
        <v>#VALUE!</v>
      </c>
    </row>
    <row r="425" spans="1:81" s="10" customFormat="1" ht="25" customHeight="1" x14ac:dyDescent="0.2">
      <c r="A425" s="52" t="str">
        <f t="shared" si="223"/>
        <v/>
      </c>
      <c r="B425" s="157" t="e">
        <f t="shared" ca="1" si="193"/>
        <v>#VALUE!</v>
      </c>
      <c r="C425" s="157" t="e">
        <f t="shared" ca="1" si="194"/>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5"/>
        <v>#VALUE!</v>
      </c>
      <c r="K425" s="155" t="e">
        <f t="shared" si="196"/>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48"/>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148"/>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148"/>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148"/>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20" t="e">
        <f t="shared" ca="1" si="192"/>
        <v>#VALUE!</v>
      </c>
      <c r="CC425" s="2" t="e">
        <f t="shared" ca="1" si="222"/>
        <v>#VALUE!</v>
      </c>
    </row>
    <row r="426" spans="1:81" s="10" customFormat="1" ht="25" customHeight="1" x14ac:dyDescent="0.2">
      <c r="A426" s="52" t="str">
        <f t="shared" si="223"/>
        <v/>
      </c>
      <c r="B426" s="157" t="e">
        <f t="shared" ca="1" si="193"/>
        <v>#VALUE!</v>
      </c>
      <c r="C426" s="157" t="e">
        <f t="shared" ca="1" si="194"/>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5"/>
        <v>#VALUE!</v>
      </c>
      <c r="K426" s="155" t="e">
        <f t="shared" si="196"/>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48"/>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148"/>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148"/>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148"/>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20" t="e">
        <f t="shared" ca="1" si="192"/>
        <v>#VALUE!</v>
      </c>
      <c r="CC426" s="2" t="e">
        <f t="shared" ca="1" si="222"/>
        <v>#VALUE!</v>
      </c>
    </row>
    <row r="427" spans="1:81" s="10" customFormat="1" ht="25" customHeight="1" x14ac:dyDescent="0.2">
      <c r="A427" s="52" t="str">
        <f t="shared" si="223"/>
        <v/>
      </c>
      <c r="B427" s="157" t="e">
        <f t="shared" ca="1" si="193"/>
        <v>#VALUE!</v>
      </c>
      <c r="C427" s="157" t="e">
        <f t="shared" ca="1" si="194"/>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5"/>
        <v>#VALUE!</v>
      </c>
      <c r="K427" s="155" t="e">
        <f t="shared" si="196"/>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48"/>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148"/>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148"/>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148"/>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20" t="e">
        <f t="shared" ca="1" si="192"/>
        <v>#VALUE!</v>
      </c>
      <c r="CC427" s="2" t="e">
        <f t="shared" ca="1" si="222"/>
        <v>#VALUE!</v>
      </c>
    </row>
    <row r="428" spans="1:81" s="10" customFormat="1" ht="25" customHeight="1" x14ac:dyDescent="0.2">
      <c r="A428" s="52" t="str">
        <f t="shared" si="223"/>
        <v/>
      </c>
      <c r="B428" s="157" t="e">
        <f t="shared" ca="1" si="193"/>
        <v>#VALUE!</v>
      </c>
      <c r="C428" s="157" t="e">
        <f t="shared" ca="1" si="194"/>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5"/>
        <v>#VALUE!</v>
      </c>
      <c r="K428" s="155" t="e">
        <f t="shared" si="196"/>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48"/>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148"/>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148"/>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148"/>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20" t="e">
        <f t="shared" ca="1" si="192"/>
        <v>#VALUE!</v>
      </c>
      <c r="CC428" s="2" t="e">
        <f t="shared" ca="1" si="222"/>
        <v>#VALUE!</v>
      </c>
    </row>
    <row r="429" spans="1:81" s="10" customFormat="1" ht="25" customHeight="1" x14ac:dyDescent="0.2">
      <c r="A429" s="52" t="str">
        <f t="shared" si="223"/>
        <v/>
      </c>
      <c r="B429" s="157" t="e">
        <f t="shared" ca="1" si="193"/>
        <v>#VALUE!</v>
      </c>
      <c r="C429" s="157" t="e">
        <f t="shared" ca="1" si="194"/>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5"/>
        <v>#VALUE!</v>
      </c>
      <c r="K429" s="155" t="e">
        <f t="shared" si="196"/>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48"/>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148"/>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148"/>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148"/>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20" t="e">
        <f t="shared" ca="1" si="192"/>
        <v>#VALUE!</v>
      </c>
      <c r="CC429" s="2" t="e">
        <f t="shared" ca="1" si="222"/>
        <v>#VALUE!</v>
      </c>
    </row>
    <row r="430" spans="1:81" s="10" customFormat="1" ht="25" customHeight="1" x14ac:dyDescent="0.2">
      <c r="A430" s="52" t="str">
        <f t="shared" si="223"/>
        <v/>
      </c>
      <c r="B430" s="157" t="e">
        <f t="shared" ca="1" si="193"/>
        <v>#VALUE!</v>
      </c>
      <c r="C430" s="157" t="e">
        <f t="shared" ca="1" si="194"/>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5"/>
        <v>#VALUE!</v>
      </c>
      <c r="K430" s="155" t="e">
        <f t="shared" si="196"/>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48"/>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148"/>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148"/>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148"/>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20" t="e">
        <f t="shared" ca="1" si="192"/>
        <v>#VALUE!</v>
      </c>
      <c r="CC430" s="2" t="e">
        <f t="shared" ca="1" si="222"/>
        <v>#VALUE!</v>
      </c>
    </row>
    <row r="431" spans="1:81" s="10" customFormat="1" ht="25" customHeight="1" x14ac:dyDescent="0.2">
      <c r="A431" s="52" t="str">
        <f t="shared" si="223"/>
        <v/>
      </c>
      <c r="B431" s="157" t="e">
        <f t="shared" ca="1" si="193"/>
        <v>#VALUE!</v>
      </c>
      <c r="C431" s="157" t="e">
        <f t="shared" ca="1" si="194"/>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5"/>
        <v>#VALUE!</v>
      </c>
      <c r="K431" s="155" t="e">
        <f t="shared" si="196"/>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48"/>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148"/>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148"/>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148"/>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20" t="e">
        <f t="shared" ca="1" si="192"/>
        <v>#VALUE!</v>
      </c>
      <c r="CC431" s="2" t="e">
        <f t="shared" ca="1" si="222"/>
        <v>#VALUE!</v>
      </c>
    </row>
    <row r="432" spans="1:81" s="10" customFormat="1" ht="25" customHeight="1" x14ac:dyDescent="0.2">
      <c r="A432" s="52" t="str">
        <f t="shared" si="223"/>
        <v/>
      </c>
      <c r="B432" s="157" t="e">
        <f t="shared" ca="1" si="193"/>
        <v>#VALUE!</v>
      </c>
      <c r="C432" s="157" t="e">
        <f t="shared" ca="1" si="194"/>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5"/>
        <v>#VALUE!</v>
      </c>
      <c r="K432" s="155" t="e">
        <f t="shared" si="196"/>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48"/>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148"/>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148"/>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148"/>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20" t="e">
        <f t="shared" ca="1" si="192"/>
        <v>#VALUE!</v>
      </c>
      <c r="CC432" s="2" t="e">
        <f t="shared" ca="1" si="222"/>
        <v>#VALUE!</v>
      </c>
    </row>
    <row r="433" spans="1:81" s="10" customFormat="1" ht="25" customHeight="1" x14ac:dyDescent="0.2">
      <c r="A433" s="52" t="str">
        <f t="shared" si="223"/>
        <v/>
      </c>
      <c r="B433" s="157" t="e">
        <f t="shared" ca="1" si="193"/>
        <v>#VALUE!</v>
      </c>
      <c r="C433" s="157" t="e">
        <f t="shared" ca="1" si="194"/>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5"/>
        <v>#VALUE!</v>
      </c>
      <c r="K433" s="155" t="e">
        <f t="shared" si="196"/>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48"/>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148"/>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148"/>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148"/>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20" t="e">
        <f t="shared" ca="1" si="192"/>
        <v>#VALUE!</v>
      </c>
      <c r="CC433" s="2" t="e">
        <f t="shared" ca="1" si="222"/>
        <v>#VALUE!</v>
      </c>
    </row>
    <row r="434" spans="1:81" s="10" customFormat="1" ht="25" customHeight="1" x14ac:dyDescent="0.2">
      <c r="A434" s="52" t="str">
        <f t="shared" si="223"/>
        <v/>
      </c>
      <c r="B434" s="157" t="e">
        <f t="shared" ca="1" si="193"/>
        <v>#VALUE!</v>
      </c>
      <c r="C434" s="157" t="e">
        <f t="shared" ca="1" si="194"/>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5"/>
        <v>#VALUE!</v>
      </c>
      <c r="K434" s="155" t="e">
        <f t="shared" si="196"/>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48"/>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148"/>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148"/>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148"/>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20" t="e">
        <f t="shared" ca="1" si="192"/>
        <v>#VALUE!</v>
      </c>
      <c r="CC434" s="2" t="e">
        <f t="shared" ca="1" si="222"/>
        <v>#VALUE!</v>
      </c>
    </row>
    <row r="435" spans="1:81" s="10" customFormat="1" ht="25" customHeight="1" x14ac:dyDescent="0.2">
      <c r="A435" s="52" t="str">
        <f t="shared" si="223"/>
        <v/>
      </c>
      <c r="B435" s="157" t="e">
        <f t="shared" ca="1" si="193"/>
        <v>#VALUE!</v>
      </c>
      <c r="C435" s="157" t="e">
        <f t="shared" ca="1" si="194"/>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5"/>
        <v>#VALUE!</v>
      </c>
      <c r="K435" s="155" t="e">
        <f t="shared" si="196"/>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48"/>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148"/>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148"/>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148"/>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20" t="e">
        <f t="shared" ca="1" si="192"/>
        <v>#VALUE!</v>
      </c>
      <c r="CC435" s="2" t="e">
        <f t="shared" ca="1" si="222"/>
        <v>#VALUE!</v>
      </c>
    </row>
    <row r="436" spans="1:81" s="10" customFormat="1" ht="25" customHeight="1" x14ac:dyDescent="0.2">
      <c r="A436" s="52" t="str">
        <f t="shared" si="223"/>
        <v/>
      </c>
      <c r="B436" s="157" t="e">
        <f t="shared" ca="1" si="193"/>
        <v>#VALUE!</v>
      </c>
      <c r="C436" s="157" t="e">
        <f t="shared" ca="1" si="194"/>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5"/>
        <v>#VALUE!</v>
      </c>
      <c r="K436" s="155" t="e">
        <f t="shared" si="196"/>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48"/>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148"/>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148"/>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148"/>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20" t="e">
        <f t="shared" ca="1" si="192"/>
        <v>#VALUE!</v>
      </c>
      <c r="CC436" s="2" t="e">
        <f t="shared" ca="1" si="222"/>
        <v>#VALUE!</v>
      </c>
    </row>
    <row r="437" spans="1:81" s="10" customFormat="1" ht="25" customHeight="1" x14ac:dyDescent="0.2">
      <c r="A437" s="52" t="str">
        <f t="shared" si="223"/>
        <v/>
      </c>
      <c r="B437" s="157" t="e">
        <f t="shared" ca="1" si="193"/>
        <v>#VALUE!</v>
      </c>
      <c r="C437" s="157" t="e">
        <f t="shared" ca="1" si="194"/>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5"/>
        <v>#VALUE!</v>
      </c>
      <c r="K437" s="155" t="e">
        <f t="shared" si="196"/>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48"/>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148"/>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148"/>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148"/>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20" t="e">
        <f t="shared" ca="1" si="192"/>
        <v>#VALUE!</v>
      </c>
      <c r="CC437" s="2" t="e">
        <f t="shared" ca="1" si="222"/>
        <v>#VALUE!</v>
      </c>
    </row>
    <row r="438" spans="1:81" s="10" customFormat="1" ht="25" customHeight="1" x14ac:dyDescent="0.2">
      <c r="A438" s="52" t="str">
        <f t="shared" si="223"/>
        <v/>
      </c>
      <c r="B438" s="157" t="e">
        <f t="shared" ca="1" si="193"/>
        <v>#VALUE!</v>
      </c>
      <c r="C438" s="157" t="e">
        <f t="shared" ca="1" si="194"/>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5"/>
        <v>#VALUE!</v>
      </c>
      <c r="K438" s="155" t="e">
        <f t="shared" si="196"/>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48"/>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148"/>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148"/>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148"/>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20" t="e">
        <f t="shared" ca="1" si="192"/>
        <v>#VALUE!</v>
      </c>
      <c r="CC438" s="2" t="e">
        <f t="shared" ca="1" si="222"/>
        <v>#VALUE!</v>
      </c>
    </row>
    <row r="439" spans="1:81" s="10" customFormat="1" ht="25" customHeight="1" x14ac:dyDescent="0.2">
      <c r="A439" s="52" t="str">
        <f t="shared" si="223"/>
        <v/>
      </c>
      <c r="B439" s="157" t="e">
        <f t="shared" ca="1" si="193"/>
        <v>#VALUE!</v>
      </c>
      <c r="C439" s="157" t="e">
        <f t="shared" ca="1" si="194"/>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5"/>
        <v>#VALUE!</v>
      </c>
      <c r="K439" s="155" t="e">
        <f t="shared" si="196"/>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48"/>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148"/>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148"/>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148"/>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20" t="e">
        <f t="shared" ca="1" si="192"/>
        <v>#VALUE!</v>
      </c>
      <c r="CC439" s="2" t="e">
        <f t="shared" ca="1" si="222"/>
        <v>#VALUE!</v>
      </c>
    </row>
    <row r="440" spans="1:81" s="10" customFormat="1" ht="25" customHeight="1" x14ac:dyDescent="0.2">
      <c r="A440" s="52" t="str">
        <f t="shared" si="223"/>
        <v/>
      </c>
      <c r="B440" s="157" t="e">
        <f t="shared" ca="1" si="193"/>
        <v>#VALUE!</v>
      </c>
      <c r="C440" s="157" t="e">
        <f t="shared" ca="1" si="194"/>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5"/>
        <v>#VALUE!</v>
      </c>
      <c r="K440" s="155" t="e">
        <f t="shared" si="196"/>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48"/>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148"/>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148"/>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148"/>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20" t="e">
        <f t="shared" ca="1" si="192"/>
        <v>#VALUE!</v>
      </c>
      <c r="CC440" s="2" t="e">
        <f t="shared" ca="1" si="222"/>
        <v>#VALUE!</v>
      </c>
    </row>
    <row r="441" spans="1:81" s="10" customFormat="1" ht="25" customHeight="1" x14ac:dyDescent="0.2">
      <c r="A441" s="52" t="str">
        <f t="shared" si="223"/>
        <v/>
      </c>
      <c r="B441" s="157" t="e">
        <f t="shared" ca="1" si="193"/>
        <v>#VALUE!</v>
      </c>
      <c r="C441" s="157" t="e">
        <f t="shared" ca="1" si="194"/>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5"/>
        <v>#VALUE!</v>
      </c>
      <c r="K441" s="155" t="e">
        <f t="shared" si="196"/>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48"/>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148"/>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148"/>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148"/>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20" t="e">
        <f t="shared" ca="1" si="192"/>
        <v>#VALUE!</v>
      </c>
      <c r="CC441" s="2" t="e">
        <f t="shared" ca="1" si="222"/>
        <v>#VALUE!</v>
      </c>
    </row>
    <row r="442" spans="1:81" s="10" customFormat="1" ht="25" customHeight="1" x14ac:dyDescent="0.2">
      <c r="A442" s="52" t="str">
        <f t="shared" si="223"/>
        <v/>
      </c>
      <c r="B442" s="157" t="e">
        <f t="shared" ca="1" si="193"/>
        <v>#VALUE!</v>
      </c>
      <c r="C442" s="157" t="e">
        <f t="shared" ca="1" si="194"/>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5"/>
        <v>#VALUE!</v>
      </c>
      <c r="K442" s="155" t="e">
        <f t="shared" si="196"/>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48"/>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148"/>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148"/>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148"/>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20" t="e">
        <f t="shared" ca="1" si="192"/>
        <v>#VALUE!</v>
      </c>
      <c r="CC442" s="2" t="e">
        <f t="shared" ca="1" si="222"/>
        <v>#VALUE!</v>
      </c>
    </row>
    <row r="443" spans="1:81" s="10" customFormat="1" ht="25" customHeight="1" x14ac:dyDescent="0.2">
      <c r="A443" s="52" t="str">
        <f t="shared" si="223"/>
        <v/>
      </c>
      <c r="B443" s="157" t="e">
        <f t="shared" ca="1" si="193"/>
        <v>#VALUE!</v>
      </c>
      <c r="C443" s="157" t="e">
        <f t="shared" ca="1" si="194"/>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5"/>
        <v>#VALUE!</v>
      </c>
      <c r="K443" s="155" t="e">
        <f t="shared" si="196"/>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48"/>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148"/>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148"/>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148"/>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20" t="e">
        <f t="shared" ca="1" si="192"/>
        <v>#VALUE!</v>
      </c>
      <c r="CC443" s="2" t="e">
        <f t="shared" ca="1" si="222"/>
        <v>#VALUE!</v>
      </c>
    </row>
    <row r="444" spans="1:81" s="10" customFormat="1" ht="25" customHeight="1" x14ac:dyDescent="0.2">
      <c r="A444" s="52" t="str">
        <f t="shared" si="223"/>
        <v/>
      </c>
      <c r="B444" s="157" t="e">
        <f t="shared" ca="1" si="193"/>
        <v>#VALUE!</v>
      </c>
      <c r="C444" s="157" t="e">
        <f t="shared" ca="1" si="194"/>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5"/>
        <v>#VALUE!</v>
      </c>
      <c r="K444" s="155" t="e">
        <f t="shared" si="196"/>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48"/>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148"/>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148"/>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148"/>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20" t="e">
        <f t="shared" ca="1" si="192"/>
        <v>#VALUE!</v>
      </c>
      <c r="CC444" s="2" t="e">
        <f t="shared" ca="1" si="222"/>
        <v>#VALUE!</v>
      </c>
    </row>
    <row r="445" spans="1:81" s="10" customFormat="1" ht="25" customHeight="1" x14ac:dyDescent="0.2">
      <c r="A445" s="52" t="str">
        <f t="shared" si="223"/>
        <v/>
      </c>
      <c r="B445" s="157" t="e">
        <f t="shared" ca="1" si="193"/>
        <v>#VALUE!</v>
      </c>
      <c r="C445" s="157" t="e">
        <f t="shared" ca="1" si="194"/>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5"/>
        <v>#VALUE!</v>
      </c>
      <c r="K445" s="155" t="e">
        <f t="shared" si="196"/>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48"/>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148"/>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148"/>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148"/>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20" t="e">
        <f t="shared" ca="1" si="192"/>
        <v>#VALUE!</v>
      </c>
      <c r="CC445" s="2" t="e">
        <f t="shared" ca="1" si="222"/>
        <v>#VALUE!</v>
      </c>
    </row>
    <row r="446" spans="1:81" s="10" customFormat="1" ht="25" customHeight="1" x14ac:dyDescent="0.2">
      <c r="A446" s="52" t="str">
        <f t="shared" si="223"/>
        <v/>
      </c>
      <c r="B446" s="157" t="e">
        <f t="shared" ca="1" si="193"/>
        <v>#VALUE!</v>
      </c>
      <c r="C446" s="157" t="e">
        <f t="shared" ca="1" si="194"/>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5"/>
        <v>#VALUE!</v>
      </c>
      <c r="K446" s="155" t="e">
        <f t="shared" si="196"/>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48"/>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148"/>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148"/>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148"/>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20" t="e">
        <f t="shared" ca="1" si="192"/>
        <v>#VALUE!</v>
      </c>
      <c r="CC446" s="2" t="e">
        <f t="shared" ca="1" si="222"/>
        <v>#VALUE!</v>
      </c>
    </row>
    <row r="447" spans="1:81" s="10" customFormat="1" ht="25" customHeight="1" x14ac:dyDescent="0.2">
      <c r="A447" s="52" t="str">
        <f t="shared" si="223"/>
        <v/>
      </c>
      <c r="B447" s="157" t="e">
        <f t="shared" ca="1" si="193"/>
        <v>#VALUE!</v>
      </c>
      <c r="C447" s="157" t="e">
        <f t="shared" ca="1" si="194"/>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5"/>
        <v>#VALUE!</v>
      </c>
      <c r="K447" s="155" t="e">
        <f t="shared" si="196"/>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48"/>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148"/>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148"/>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148"/>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20" t="e">
        <f t="shared" ca="1" si="192"/>
        <v>#VALUE!</v>
      </c>
      <c r="CC447" s="2" t="e">
        <f t="shared" ca="1" si="222"/>
        <v>#VALUE!</v>
      </c>
    </row>
    <row r="448" spans="1:81" s="10" customFormat="1" ht="25" customHeight="1" x14ac:dyDescent="0.2">
      <c r="A448" s="52" t="str">
        <f t="shared" si="223"/>
        <v/>
      </c>
      <c r="B448" s="157" t="e">
        <f t="shared" ca="1" si="193"/>
        <v>#VALUE!</v>
      </c>
      <c r="C448" s="157" t="e">
        <f t="shared" ca="1" si="194"/>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5"/>
        <v>#VALUE!</v>
      </c>
      <c r="K448" s="155" t="e">
        <f t="shared" si="196"/>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48"/>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148"/>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148"/>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148"/>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20" t="e">
        <f t="shared" ca="1" si="192"/>
        <v>#VALUE!</v>
      </c>
      <c r="CC448" s="2" t="e">
        <f t="shared" ca="1" si="222"/>
        <v>#VALUE!</v>
      </c>
    </row>
    <row r="449" spans="1:81" s="10" customFormat="1" ht="25" customHeight="1" x14ac:dyDescent="0.2">
      <c r="A449" s="52" t="str">
        <f t="shared" si="223"/>
        <v/>
      </c>
      <c r="B449" s="157" t="e">
        <f t="shared" ca="1" si="193"/>
        <v>#VALUE!</v>
      </c>
      <c r="C449" s="157" t="e">
        <f t="shared" ca="1" si="194"/>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5"/>
        <v>#VALUE!</v>
      </c>
      <c r="K449" s="155" t="e">
        <f t="shared" si="196"/>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48"/>
      <c r="Y449" s="34"/>
      <c r="Z449" s="36" t="str">
        <f t="shared" si="197"/>
        <v/>
      </c>
      <c r="AA449" s="34"/>
      <c r="AB449" s="32" t="str">
        <f t="shared" si="198"/>
        <v/>
      </c>
      <c r="AC449" s="34"/>
      <c r="AD449" s="32" t="str">
        <f t="shared" si="199"/>
        <v/>
      </c>
      <c r="AE449" s="34"/>
      <c r="AF449" s="36" t="str">
        <f t="shared" si="200"/>
        <v/>
      </c>
      <c r="AG449" s="36" t="str">
        <f t="shared" si="201"/>
        <v/>
      </c>
      <c r="AH449" s="36" t="str">
        <f t="shared" si="202"/>
        <v/>
      </c>
      <c r="AI449" s="55"/>
      <c r="AJ449" s="37"/>
      <c r="AK449" s="148"/>
      <c r="AL449" s="34"/>
      <c r="AM449" s="32" t="str">
        <f t="shared" si="203"/>
        <v/>
      </c>
      <c r="AN449" s="34"/>
      <c r="AO449" s="32" t="str">
        <f t="shared" si="204"/>
        <v/>
      </c>
      <c r="AP449" s="34"/>
      <c r="AQ449" s="32" t="str">
        <f t="shared" si="205"/>
        <v/>
      </c>
      <c r="AR449" s="34"/>
      <c r="AS449" s="36" t="str">
        <f t="shared" si="206"/>
        <v/>
      </c>
      <c r="AT449" s="36" t="str">
        <f t="shared" si="207"/>
        <v/>
      </c>
      <c r="AU449" s="36" t="str">
        <f t="shared" si="208"/>
        <v/>
      </c>
      <c r="AV449" s="55"/>
      <c r="AW449" s="34"/>
      <c r="AX449" s="148"/>
      <c r="AY449" s="34"/>
      <c r="AZ449" s="32" t="str">
        <f t="shared" si="209"/>
        <v/>
      </c>
      <c r="BA449" s="34"/>
      <c r="BB449" s="32" t="str">
        <f t="shared" si="210"/>
        <v/>
      </c>
      <c r="BC449" s="34"/>
      <c r="BD449" s="32" t="str">
        <f t="shared" si="211"/>
        <v/>
      </c>
      <c r="BE449" s="34"/>
      <c r="BF449" s="36" t="str">
        <f t="shared" si="212"/>
        <v/>
      </c>
      <c r="BG449" s="36" t="str">
        <f t="shared" si="213"/>
        <v/>
      </c>
      <c r="BH449" s="36" t="str">
        <f t="shared" si="214"/>
        <v/>
      </c>
      <c r="BI449" s="55"/>
      <c r="BJ449" s="34"/>
      <c r="BK449" s="148"/>
      <c r="BL449" s="34"/>
      <c r="BM449" s="32" t="str">
        <f t="shared" si="215"/>
        <v/>
      </c>
      <c r="BN449" s="34"/>
      <c r="BO449" s="32" t="str">
        <f t="shared" si="216"/>
        <v/>
      </c>
      <c r="BP449" s="34"/>
      <c r="BQ449" s="32" t="str">
        <f t="shared" si="217"/>
        <v/>
      </c>
      <c r="BR449" s="34"/>
      <c r="BS449" s="36" t="str">
        <f t="shared" si="218"/>
        <v/>
      </c>
      <c r="BT449" s="36" t="str">
        <f t="shared" si="219"/>
        <v/>
      </c>
      <c r="BU449" s="36" t="str">
        <f t="shared" si="220"/>
        <v/>
      </c>
      <c r="BV449" s="55"/>
      <c r="BW449" s="36" t="str">
        <f t="shared" si="221"/>
        <v/>
      </c>
      <c r="BX449" s="36" t="str">
        <f t="shared" si="221"/>
        <v/>
      </c>
      <c r="BY449" s="31"/>
      <c r="BZ449" s="38"/>
      <c r="CB449" s="120" t="e">
        <f t="shared" ca="1" si="192"/>
        <v>#VALUE!</v>
      </c>
      <c r="CC449" s="2" t="e">
        <f t="shared" ca="1" si="222"/>
        <v>#VALUE!</v>
      </c>
    </row>
    <row r="450" spans="1:81" s="10" customFormat="1" ht="25" customHeight="1" x14ac:dyDescent="0.2">
      <c r="A450" s="52" t="str">
        <f t="shared" si="223"/>
        <v/>
      </c>
      <c r="B450" s="157" t="e">
        <f t="shared" ca="1" si="193"/>
        <v>#VALUE!</v>
      </c>
      <c r="C450" s="157" t="e">
        <f t="shared" ca="1" si="194"/>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5"/>
        <v>#VALUE!</v>
      </c>
      <c r="K450" s="155" t="e">
        <f t="shared" si="196"/>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48"/>
      <c r="Y450" s="34"/>
      <c r="Z450" s="36" t="str">
        <f t="shared" si="197"/>
        <v/>
      </c>
      <c r="AA450" s="34"/>
      <c r="AB450" s="32" t="str">
        <f t="shared" si="198"/>
        <v/>
      </c>
      <c r="AC450" s="34"/>
      <c r="AD450" s="32" t="str">
        <f t="shared" si="199"/>
        <v/>
      </c>
      <c r="AE450" s="34"/>
      <c r="AF450" s="36" t="str">
        <f t="shared" si="200"/>
        <v/>
      </c>
      <c r="AG450" s="36" t="str">
        <f t="shared" si="201"/>
        <v/>
      </c>
      <c r="AH450" s="36" t="str">
        <f t="shared" si="202"/>
        <v/>
      </c>
      <c r="AI450" s="55"/>
      <c r="AJ450" s="37"/>
      <c r="AK450" s="148"/>
      <c r="AL450" s="34"/>
      <c r="AM450" s="32" t="str">
        <f t="shared" si="203"/>
        <v/>
      </c>
      <c r="AN450" s="34"/>
      <c r="AO450" s="32" t="str">
        <f t="shared" si="204"/>
        <v/>
      </c>
      <c r="AP450" s="34"/>
      <c r="AQ450" s="32" t="str">
        <f t="shared" si="205"/>
        <v/>
      </c>
      <c r="AR450" s="34"/>
      <c r="AS450" s="36" t="str">
        <f t="shared" si="206"/>
        <v/>
      </c>
      <c r="AT450" s="36" t="str">
        <f t="shared" si="207"/>
        <v/>
      </c>
      <c r="AU450" s="36" t="str">
        <f t="shared" si="208"/>
        <v/>
      </c>
      <c r="AV450" s="55"/>
      <c r="AW450" s="34"/>
      <c r="AX450" s="148"/>
      <c r="AY450" s="34"/>
      <c r="AZ450" s="32" t="str">
        <f t="shared" si="209"/>
        <v/>
      </c>
      <c r="BA450" s="34"/>
      <c r="BB450" s="32" t="str">
        <f t="shared" si="210"/>
        <v/>
      </c>
      <c r="BC450" s="34"/>
      <c r="BD450" s="32" t="str">
        <f t="shared" si="211"/>
        <v/>
      </c>
      <c r="BE450" s="34"/>
      <c r="BF450" s="36" t="str">
        <f t="shared" si="212"/>
        <v/>
      </c>
      <c r="BG450" s="36" t="str">
        <f t="shared" si="213"/>
        <v/>
      </c>
      <c r="BH450" s="36" t="str">
        <f t="shared" si="214"/>
        <v/>
      </c>
      <c r="BI450" s="55"/>
      <c r="BJ450" s="34"/>
      <c r="BK450" s="148"/>
      <c r="BL450" s="34"/>
      <c r="BM450" s="32" t="str">
        <f t="shared" si="215"/>
        <v/>
      </c>
      <c r="BN450" s="34"/>
      <c r="BO450" s="32" t="str">
        <f t="shared" si="216"/>
        <v/>
      </c>
      <c r="BP450" s="34"/>
      <c r="BQ450" s="32" t="str">
        <f t="shared" si="217"/>
        <v/>
      </c>
      <c r="BR450" s="34"/>
      <c r="BS450" s="36" t="str">
        <f t="shared" si="218"/>
        <v/>
      </c>
      <c r="BT450" s="36" t="str">
        <f t="shared" si="219"/>
        <v/>
      </c>
      <c r="BU450" s="36" t="str">
        <f t="shared" si="220"/>
        <v/>
      </c>
      <c r="BV450" s="55"/>
      <c r="BW450" s="36" t="str">
        <f t="shared" si="221"/>
        <v/>
      </c>
      <c r="BX450" s="36" t="str">
        <f t="shared" si="221"/>
        <v/>
      </c>
      <c r="BY450" s="31"/>
      <c r="BZ450" s="38"/>
      <c r="CB450" s="120" t="e">
        <f t="shared" ref="CB450:CB501" ca="1" si="224">IF(OR(B450="--",IFERROR(MATCH(B450,OFFSET(B$1,0,0,ROW()-1,1),0),1)&lt;&gt;1),"",1)</f>
        <v>#VALUE!</v>
      </c>
      <c r="CC450" s="2" t="e">
        <f t="shared" ca="1" si="222"/>
        <v>#VALUE!</v>
      </c>
    </row>
    <row r="451" spans="1:81" s="10" customFormat="1" ht="25" customHeight="1" x14ac:dyDescent="0.2">
      <c r="A451" s="52" t="str">
        <f t="shared" si="223"/>
        <v/>
      </c>
      <c r="B451" s="157" t="e">
        <f t="shared" ref="B451:B501" ca="1" si="225">CONCATENATE(E451,"-",G451,"--",K451,"---",R451)</f>
        <v>#VALUE!</v>
      </c>
      <c r="C451" s="157" t="e">
        <f t="shared" ref="C451:C501" ca="1" si="226">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7">LEFT(I451,FIND(".",I451,1)-1)</f>
        <v>#VALUE!</v>
      </c>
      <c r="K451" s="155" t="e">
        <f t="shared" ref="K451:K501" si="228">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48"/>
      <c r="Y451" s="34"/>
      <c r="Z451" s="36" t="str">
        <f t="shared" ref="Z451:Z501" si="229">IFERROR(IF(AND(NOT(Y451=""),NOT(X451="")),Y451*X451,""),"")</f>
        <v/>
      </c>
      <c r="AA451" s="34"/>
      <c r="AB451" s="32" t="str">
        <f t="shared" ref="AB451:AB501" si="230">IFERROR(IF(AND(NOT(AA451=""),NOT(X451="")),AA451*X451,""),"")</f>
        <v/>
      </c>
      <c r="AC451" s="34"/>
      <c r="AD451" s="32" t="str">
        <f t="shared" ref="AD451:AD501" si="231">IFERROR(IF(AND(NOT(AC451=""),NOT(X451="")),AC451*X451,""),"")</f>
        <v/>
      </c>
      <c r="AE451" s="34"/>
      <c r="AF451" s="36" t="str">
        <f t="shared" ref="AF451:AF501" si="232">IFERROR(IF(AND(NOT(AE451=""),NOT(X451="")),AE451*X451,""),"")</f>
        <v/>
      </c>
      <c r="AG451" s="36" t="str">
        <f t="shared" ref="AG451:AG501" si="233">IFERROR(IF(OR(NOT(Y451=""),NOT(AE451=""),NOT(AA451=""),NOT(AC451="")),Y451+AE451+AA451+AC451,""),"")</f>
        <v/>
      </c>
      <c r="AH451" s="36" t="str">
        <f t="shared" ref="AH451:AH501" si="234">IF(SUM(Z451,AB451,AD451,AF451)&gt;0,SUM(Z451,AB451,AD451,AF451),"")</f>
        <v/>
      </c>
      <c r="AI451" s="55"/>
      <c r="AJ451" s="37"/>
      <c r="AK451" s="148"/>
      <c r="AL451" s="34"/>
      <c r="AM451" s="32" t="str">
        <f t="shared" ref="AM451:AM501" si="235">IFERROR(IF(AND(NOT(AL451=""),NOT(AK451="")),AL451*$AK451,""),"")</f>
        <v/>
      </c>
      <c r="AN451" s="34"/>
      <c r="AO451" s="32" t="str">
        <f t="shared" ref="AO451:AO501" si="236">IFERROR(IF(AND(NOT(AN451=""),NOT(AK451="")),AN451*$AK451,""),"")</f>
        <v/>
      </c>
      <c r="AP451" s="34"/>
      <c r="AQ451" s="32" t="str">
        <f t="shared" ref="AQ451:AQ501" si="237">IFERROR(IF(AND(NOT(AP451=""),NOT(AK451="")),AP451*$AK451,""),"")</f>
        <v/>
      </c>
      <c r="AR451" s="34"/>
      <c r="AS451" s="36" t="str">
        <f t="shared" ref="AS451:AS501" si="238">IFERROR(IF(AND(NOT(AR451=""),NOT(AK451="")),AR451*$AK451,""),"")</f>
        <v/>
      </c>
      <c r="AT451" s="36" t="str">
        <f t="shared" ref="AT451:AT501" si="239">IFERROR(IF(OR(NOT(AL451=""),NOT(AR451=""),NOT(AN451=""),NOT(AP451="")),AL451+AR451+AN451+AP451,""),"")</f>
        <v/>
      </c>
      <c r="AU451" s="36" t="str">
        <f t="shared" ref="AU451:AU501" si="240">IF(SUM(AM451,AS451,AO451,AQ451)&gt;0,SUM(AM451,AS451,AO451,AQ451),"")</f>
        <v/>
      </c>
      <c r="AV451" s="55"/>
      <c r="AW451" s="34"/>
      <c r="AX451" s="148"/>
      <c r="AY451" s="34"/>
      <c r="AZ451" s="32" t="str">
        <f t="shared" ref="AZ451:AZ501" si="241">IFERROR(IF(AND(NOT(AY451=""),NOT(AX451="")),AY451*$AX451,""),"")</f>
        <v/>
      </c>
      <c r="BA451" s="34"/>
      <c r="BB451" s="32" t="str">
        <f t="shared" ref="BB451:BB501" si="242">IFERROR(IF(AND(NOT(BA451=""),NOT(AX451="")),BA451*$AX451,""),"")</f>
        <v/>
      </c>
      <c r="BC451" s="34"/>
      <c r="BD451" s="32" t="str">
        <f t="shared" ref="BD451:BD501" si="243">IFERROR(IF(AND(NOT(BC451=""),NOT(AX451="")),BC451*$AX451,""),"")</f>
        <v/>
      </c>
      <c r="BE451" s="34"/>
      <c r="BF451" s="36" t="str">
        <f t="shared" ref="BF451:BF501" si="244">IFERROR(IF(AND(NOT(BE451=""),NOT(AX451="")),BE451*$AX451,""),"")</f>
        <v/>
      </c>
      <c r="BG451" s="36" t="str">
        <f t="shared" ref="BG451:BG501" si="245">IFERROR(IF(OR(NOT(AY451=""),NOT(BE451=""),NOT(BA451=""),NOT(BC451="")),AY451+BE451+BA451+BC451,""),"")</f>
        <v/>
      </c>
      <c r="BH451" s="36" t="str">
        <f t="shared" ref="BH451:BH501" si="246">IF(SUM(AZ451,BF451,BB451,BD451)&gt;0,SUM(AZ451,BF451,BB451,BD451),"")</f>
        <v/>
      </c>
      <c r="BI451" s="55"/>
      <c r="BJ451" s="34"/>
      <c r="BK451" s="148"/>
      <c r="BL451" s="34"/>
      <c r="BM451" s="32" t="str">
        <f t="shared" ref="BM451:BM501" si="247">IFERROR(IF(AND(NOT(BL451=""),NOT(BK451="")),BL451*$BK451,""),"")</f>
        <v/>
      </c>
      <c r="BN451" s="34"/>
      <c r="BO451" s="32" t="str">
        <f t="shared" ref="BO451:BO501" si="248">IFERROR(IF(AND(NOT(BN451=""),NOT(BK451="")),BN451*$BK451,""),"")</f>
        <v/>
      </c>
      <c r="BP451" s="34"/>
      <c r="BQ451" s="32" t="str">
        <f t="shared" ref="BQ451:BQ501" si="249">IFERROR(IF(AND(NOT(BP451=""),NOT(BK451="")),BP451*$BK451,""),"")</f>
        <v/>
      </c>
      <c r="BR451" s="34"/>
      <c r="BS451" s="36" t="str">
        <f t="shared" ref="BS451:BS501" si="250">IFERROR(IF(AND(NOT(BR451=""),NOT(BK451="")),BR451*$BK451,""),"")</f>
        <v/>
      </c>
      <c r="BT451" s="36" t="str">
        <f t="shared" ref="BT451:BT501" si="251">IFERROR(IF(OR(NOT(BL451=""),NOT(BR451=""),NOT(BN451=""),NOT(BP451="")),BL451+BR451+BN451+BP451,""),"")</f>
        <v/>
      </c>
      <c r="BU451" s="36" t="str">
        <f t="shared" ref="BU451:BU501" si="252">IF(SUM(BM451,BS451,BO451,BQ451)&gt;0,SUM(BM451,BS451,BO451,BQ451),"")</f>
        <v/>
      </c>
      <c r="BV451" s="55"/>
      <c r="BW451" s="36" t="str">
        <f t="shared" ref="BW451:BX501" si="253">IF(SUM(AG451,AT451,BG451,BT451)&gt;0,SUM(AG451,AT451,BG451,BT451),"")</f>
        <v/>
      </c>
      <c r="BX451" s="36" t="str">
        <f t="shared" si="253"/>
        <v/>
      </c>
      <c r="BY451" s="31"/>
      <c r="BZ451" s="38"/>
      <c r="CB451" s="120" t="e">
        <f t="shared" ca="1" si="224"/>
        <v>#VALUE!</v>
      </c>
      <c r="CC451" s="2" t="e">
        <f t="shared" ref="CC451:CC501" ca="1" si="254">IF(OR(C451="--",IFERROR(MATCH(C451,OFFSET(C$1,0,0,ROW()-1,1),0),1)&lt;&gt;1),"",1)</f>
        <v>#VALUE!</v>
      </c>
    </row>
    <row r="452" spans="1:81" s="10" customFormat="1" ht="25" customHeight="1" x14ac:dyDescent="0.2">
      <c r="A452" s="52" t="str">
        <f t="shared" ref="A452:A501" si="255">IFERROR(IF(D452&lt;&gt;"",A451+1,""),"")</f>
        <v/>
      </c>
      <c r="B452" s="157" t="e">
        <f t="shared" ca="1" si="225"/>
        <v>#VALUE!</v>
      </c>
      <c r="C452" s="157" t="e">
        <f t="shared" ca="1" si="226"/>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7"/>
        <v>#VALUE!</v>
      </c>
      <c r="K452" s="155" t="e">
        <f t="shared" si="228"/>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48"/>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148"/>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148"/>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148"/>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20" t="e">
        <f t="shared" ca="1" si="224"/>
        <v>#VALUE!</v>
      </c>
      <c r="CC452" s="2" t="e">
        <f t="shared" ca="1" si="254"/>
        <v>#VALUE!</v>
      </c>
    </row>
    <row r="453" spans="1:81" s="10" customFormat="1" ht="25" customHeight="1" x14ac:dyDescent="0.2">
      <c r="A453" s="52" t="str">
        <f t="shared" si="255"/>
        <v/>
      </c>
      <c r="B453" s="157" t="e">
        <f t="shared" ca="1" si="225"/>
        <v>#VALUE!</v>
      </c>
      <c r="C453" s="157" t="e">
        <f t="shared" ca="1" si="226"/>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7"/>
        <v>#VALUE!</v>
      </c>
      <c r="K453" s="155" t="e">
        <f t="shared" si="228"/>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48"/>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148"/>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148"/>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148"/>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20" t="e">
        <f t="shared" ca="1" si="224"/>
        <v>#VALUE!</v>
      </c>
      <c r="CC453" s="2" t="e">
        <f t="shared" ca="1" si="254"/>
        <v>#VALUE!</v>
      </c>
    </row>
    <row r="454" spans="1:81" s="10" customFormat="1" ht="25" customHeight="1" x14ac:dyDescent="0.2">
      <c r="A454" s="52" t="str">
        <f t="shared" si="255"/>
        <v/>
      </c>
      <c r="B454" s="157" t="e">
        <f t="shared" ca="1" si="225"/>
        <v>#VALUE!</v>
      </c>
      <c r="C454" s="157" t="e">
        <f t="shared" ca="1" si="226"/>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7"/>
        <v>#VALUE!</v>
      </c>
      <c r="K454" s="155" t="e">
        <f t="shared" si="228"/>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48"/>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148"/>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148"/>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148"/>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20" t="e">
        <f t="shared" ca="1" si="224"/>
        <v>#VALUE!</v>
      </c>
      <c r="CC454" s="2" t="e">
        <f t="shared" ca="1" si="254"/>
        <v>#VALUE!</v>
      </c>
    </row>
    <row r="455" spans="1:81" s="10" customFormat="1" ht="25" customHeight="1" x14ac:dyDescent="0.2">
      <c r="A455" s="52" t="str">
        <f t="shared" si="255"/>
        <v/>
      </c>
      <c r="B455" s="157" t="e">
        <f t="shared" ca="1" si="225"/>
        <v>#VALUE!</v>
      </c>
      <c r="C455" s="157" t="e">
        <f t="shared" ca="1" si="226"/>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7"/>
        <v>#VALUE!</v>
      </c>
      <c r="K455" s="155" t="e">
        <f t="shared" si="228"/>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48"/>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148"/>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148"/>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148"/>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20" t="e">
        <f t="shared" ca="1" si="224"/>
        <v>#VALUE!</v>
      </c>
      <c r="CC455" s="2" t="e">
        <f t="shared" ca="1" si="254"/>
        <v>#VALUE!</v>
      </c>
    </row>
    <row r="456" spans="1:81" s="10" customFormat="1" ht="25" customHeight="1" x14ac:dyDescent="0.2">
      <c r="A456" s="52" t="str">
        <f t="shared" si="255"/>
        <v/>
      </c>
      <c r="B456" s="157" t="e">
        <f t="shared" ca="1" si="225"/>
        <v>#VALUE!</v>
      </c>
      <c r="C456" s="157" t="e">
        <f t="shared" ca="1" si="226"/>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7"/>
        <v>#VALUE!</v>
      </c>
      <c r="K456" s="155" t="e">
        <f t="shared" si="228"/>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48"/>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148"/>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148"/>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148"/>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20" t="e">
        <f t="shared" ca="1" si="224"/>
        <v>#VALUE!</v>
      </c>
      <c r="CC456" s="2" t="e">
        <f t="shared" ca="1" si="254"/>
        <v>#VALUE!</v>
      </c>
    </row>
    <row r="457" spans="1:81" s="10" customFormat="1" ht="25" customHeight="1" x14ac:dyDescent="0.2">
      <c r="A457" s="52" t="str">
        <f t="shared" si="255"/>
        <v/>
      </c>
      <c r="B457" s="157" t="e">
        <f t="shared" ca="1" si="225"/>
        <v>#VALUE!</v>
      </c>
      <c r="C457" s="157" t="e">
        <f t="shared" ca="1" si="226"/>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7"/>
        <v>#VALUE!</v>
      </c>
      <c r="K457" s="155" t="e">
        <f t="shared" si="228"/>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48"/>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148"/>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148"/>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148"/>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20" t="e">
        <f t="shared" ca="1" si="224"/>
        <v>#VALUE!</v>
      </c>
      <c r="CC457" s="2" t="e">
        <f t="shared" ca="1" si="254"/>
        <v>#VALUE!</v>
      </c>
    </row>
    <row r="458" spans="1:81" s="10" customFormat="1" ht="25" customHeight="1" x14ac:dyDescent="0.2">
      <c r="A458" s="52" t="str">
        <f t="shared" si="255"/>
        <v/>
      </c>
      <c r="B458" s="157" t="e">
        <f t="shared" ca="1" si="225"/>
        <v>#VALUE!</v>
      </c>
      <c r="C458" s="157" t="e">
        <f t="shared" ca="1" si="226"/>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7"/>
        <v>#VALUE!</v>
      </c>
      <c r="K458" s="155" t="e">
        <f t="shared" si="228"/>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48"/>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148"/>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148"/>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148"/>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20" t="e">
        <f t="shared" ca="1" si="224"/>
        <v>#VALUE!</v>
      </c>
      <c r="CC458" s="2" t="e">
        <f t="shared" ca="1" si="254"/>
        <v>#VALUE!</v>
      </c>
    </row>
    <row r="459" spans="1:81" s="10" customFormat="1" ht="25" customHeight="1" x14ac:dyDescent="0.2">
      <c r="A459" s="52" t="str">
        <f t="shared" si="255"/>
        <v/>
      </c>
      <c r="B459" s="157" t="e">
        <f t="shared" ca="1" si="225"/>
        <v>#VALUE!</v>
      </c>
      <c r="C459" s="157" t="e">
        <f t="shared" ca="1" si="226"/>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7"/>
        <v>#VALUE!</v>
      </c>
      <c r="K459" s="155" t="e">
        <f t="shared" si="228"/>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48"/>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148"/>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148"/>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148"/>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20" t="e">
        <f t="shared" ca="1" si="224"/>
        <v>#VALUE!</v>
      </c>
      <c r="CC459" s="2" t="e">
        <f t="shared" ca="1" si="254"/>
        <v>#VALUE!</v>
      </c>
    </row>
    <row r="460" spans="1:81" s="10" customFormat="1" ht="25" customHeight="1" x14ac:dyDescent="0.2">
      <c r="A460" s="52" t="str">
        <f t="shared" si="255"/>
        <v/>
      </c>
      <c r="B460" s="157" t="e">
        <f t="shared" ca="1" si="225"/>
        <v>#VALUE!</v>
      </c>
      <c r="C460" s="157" t="e">
        <f t="shared" ca="1" si="226"/>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7"/>
        <v>#VALUE!</v>
      </c>
      <c r="K460" s="155" t="e">
        <f t="shared" si="228"/>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48"/>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148"/>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148"/>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148"/>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20" t="e">
        <f t="shared" ca="1" si="224"/>
        <v>#VALUE!</v>
      </c>
      <c r="CC460" s="2" t="e">
        <f t="shared" ca="1" si="254"/>
        <v>#VALUE!</v>
      </c>
    </row>
    <row r="461" spans="1:81" s="10" customFormat="1" ht="25" customHeight="1" x14ac:dyDescent="0.2">
      <c r="A461" s="52" t="str">
        <f t="shared" si="255"/>
        <v/>
      </c>
      <c r="B461" s="157" t="e">
        <f t="shared" ca="1" si="225"/>
        <v>#VALUE!</v>
      </c>
      <c r="C461" s="157" t="e">
        <f t="shared" ca="1" si="226"/>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7"/>
        <v>#VALUE!</v>
      </c>
      <c r="K461" s="155" t="e">
        <f t="shared" si="228"/>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48"/>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148"/>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148"/>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148"/>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20" t="e">
        <f t="shared" ca="1" si="224"/>
        <v>#VALUE!</v>
      </c>
      <c r="CC461" s="2" t="e">
        <f t="shared" ca="1" si="254"/>
        <v>#VALUE!</v>
      </c>
    </row>
    <row r="462" spans="1:81" s="10" customFormat="1" ht="25" customHeight="1" x14ac:dyDescent="0.2">
      <c r="A462" s="52" t="str">
        <f t="shared" si="255"/>
        <v/>
      </c>
      <c r="B462" s="157" t="e">
        <f t="shared" ca="1" si="225"/>
        <v>#VALUE!</v>
      </c>
      <c r="C462" s="157" t="e">
        <f t="shared" ca="1" si="226"/>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7"/>
        <v>#VALUE!</v>
      </c>
      <c r="K462" s="155" t="e">
        <f t="shared" si="228"/>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48"/>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148"/>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148"/>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148"/>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20" t="e">
        <f t="shared" ca="1" si="224"/>
        <v>#VALUE!</v>
      </c>
      <c r="CC462" s="2" t="e">
        <f t="shared" ca="1" si="254"/>
        <v>#VALUE!</v>
      </c>
    </row>
    <row r="463" spans="1:81" s="10" customFormat="1" ht="25" customHeight="1" x14ac:dyDescent="0.2">
      <c r="A463" s="52" t="str">
        <f t="shared" si="255"/>
        <v/>
      </c>
      <c r="B463" s="157" t="e">
        <f t="shared" ca="1" si="225"/>
        <v>#VALUE!</v>
      </c>
      <c r="C463" s="157" t="e">
        <f t="shared" ca="1" si="226"/>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7"/>
        <v>#VALUE!</v>
      </c>
      <c r="K463" s="155" t="e">
        <f t="shared" si="228"/>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48"/>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148"/>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148"/>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148"/>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20" t="e">
        <f t="shared" ca="1" si="224"/>
        <v>#VALUE!</v>
      </c>
      <c r="CC463" s="2" t="e">
        <f t="shared" ca="1" si="254"/>
        <v>#VALUE!</v>
      </c>
    </row>
    <row r="464" spans="1:81" s="10" customFormat="1" ht="25" customHeight="1" x14ac:dyDescent="0.2">
      <c r="A464" s="52" t="str">
        <f t="shared" si="255"/>
        <v/>
      </c>
      <c r="B464" s="157" t="e">
        <f t="shared" ca="1" si="225"/>
        <v>#VALUE!</v>
      </c>
      <c r="C464" s="157" t="e">
        <f t="shared" ca="1" si="226"/>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7"/>
        <v>#VALUE!</v>
      </c>
      <c r="K464" s="155" t="e">
        <f t="shared" si="228"/>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48"/>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148"/>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148"/>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148"/>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20" t="e">
        <f t="shared" ca="1" si="224"/>
        <v>#VALUE!</v>
      </c>
      <c r="CC464" s="2" t="e">
        <f t="shared" ca="1" si="254"/>
        <v>#VALUE!</v>
      </c>
    </row>
    <row r="465" spans="1:81" s="10" customFormat="1" ht="25" customHeight="1" x14ac:dyDescent="0.2">
      <c r="A465" s="52" t="str">
        <f t="shared" si="255"/>
        <v/>
      </c>
      <c r="B465" s="157" t="e">
        <f t="shared" ca="1" si="225"/>
        <v>#VALUE!</v>
      </c>
      <c r="C465" s="157" t="e">
        <f t="shared" ca="1" si="226"/>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7"/>
        <v>#VALUE!</v>
      </c>
      <c r="K465" s="155" t="e">
        <f t="shared" si="228"/>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48"/>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148"/>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148"/>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148"/>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20" t="e">
        <f t="shared" ca="1" si="224"/>
        <v>#VALUE!</v>
      </c>
      <c r="CC465" s="2" t="e">
        <f t="shared" ca="1" si="254"/>
        <v>#VALUE!</v>
      </c>
    </row>
    <row r="466" spans="1:81" s="10" customFormat="1" ht="25" customHeight="1" x14ac:dyDescent="0.2">
      <c r="A466" s="52" t="str">
        <f t="shared" si="255"/>
        <v/>
      </c>
      <c r="B466" s="157" t="e">
        <f t="shared" ca="1" si="225"/>
        <v>#VALUE!</v>
      </c>
      <c r="C466" s="157" t="e">
        <f t="shared" ca="1" si="226"/>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7"/>
        <v>#VALUE!</v>
      </c>
      <c r="K466" s="155" t="e">
        <f t="shared" si="228"/>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48"/>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148"/>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148"/>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148"/>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20" t="e">
        <f t="shared" ca="1" si="224"/>
        <v>#VALUE!</v>
      </c>
      <c r="CC466" s="2" t="e">
        <f t="shared" ca="1" si="254"/>
        <v>#VALUE!</v>
      </c>
    </row>
    <row r="467" spans="1:81" s="10" customFormat="1" ht="25" customHeight="1" x14ac:dyDescent="0.2">
      <c r="A467" s="52" t="str">
        <f t="shared" si="255"/>
        <v/>
      </c>
      <c r="B467" s="157" t="e">
        <f t="shared" ca="1" si="225"/>
        <v>#VALUE!</v>
      </c>
      <c r="C467" s="157" t="e">
        <f t="shared" ca="1" si="226"/>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7"/>
        <v>#VALUE!</v>
      </c>
      <c r="K467" s="155" t="e">
        <f t="shared" si="228"/>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48"/>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148"/>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148"/>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148"/>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20" t="e">
        <f t="shared" ca="1" si="224"/>
        <v>#VALUE!</v>
      </c>
      <c r="CC467" s="2" t="e">
        <f t="shared" ca="1" si="254"/>
        <v>#VALUE!</v>
      </c>
    </row>
    <row r="468" spans="1:81" s="10" customFormat="1" ht="25" customHeight="1" x14ac:dyDescent="0.2">
      <c r="A468" s="52" t="str">
        <f t="shared" si="255"/>
        <v/>
      </c>
      <c r="B468" s="157" t="e">
        <f t="shared" ca="1" si="225"/>
        <v>#VALUE!</v>
      </c>
      <c r="C468" s="157" t="e">
        <f t="shared" ca="1" si="226"/>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7"/>
        <v>#VALUE!</v>
      </c>
      <c r="K468" s="155" t="e">
        <f t="shared" si="228"/>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48"/>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148"/>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148"/>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148"/>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20" t="e">
        <f t="shared" ca="1" si="224"/>
        <v>#VALUE!</v>
      </c>
      <c r="CC468" s="2" t="e">
        <f t="shared" ca="1" si="254"/>
        <v>#VALUE!</v>
      </c>
    </row>
    <row r="469" spans="1:81" s="10" customFormat="1" ht="25" customHeight="1" x14ac:dyDescent="0.2">
      <c r="A469" s="52" t="str">
        <f t="shared" si="255"/>
        <v/>
      </c>
      <c r="B469" s="157" t="e">
        <f t="shared" ca="1" si="225"/>
        <v>#VALUE!</v>
      </c>
      <c r="C469" s="157" t="e">
        <f t="shared" ca="1" si="226"/>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7"/>
        <v>#VALUE!</v>
      </c>
      <c r="K469" s="155" t="e">
        <f t="shared" si="228"/>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48"/>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148"/>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148"/>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148"/>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20" t="e">
        <f t="shared" ca="1" si="224"/>
        <v>#VALUE!</v>
      </c>
      <c r="CC469" s="2" t="e">
        <f t="shared" ca="1" si="254"/>
        <v>#VALUE!</v>
      </c>
    </row>
    <row r="470" spans="1:81" s="10" customFormat="1" ht="25" customHeight="1" x14ac:dyDescent="0.2">
      <c r="A470" s="52" t="str">
        <f t="shared" si="255"/>
        <v/>
      </c>
      <c r="B470" s="157" t="e">
        <f t="shared" ca="1" si="225"/>
        <v>#VALUE!</v>
      </c>
      <c r="C470" s="157" t="e">
        <f t="shared" ca="1" si="226"/>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7"/>
        <v>#VALUE!</v>
      </c>
      <c r="K470" s="155" t="e">
        <f t="shared" si="228"/>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48"/>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148"/>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148"/>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148"/>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20" t="e">
        <f t="shared" ca="1" si="224"/>
        <v>#VALUE!</v>
      </c>
      <c r="CC470" s="2" t="e">
        <f t="shared" ca="1" si="254"/>
        <v>#VALUE!</v>
      </c>
    </row>
    <row r="471" spans="1:81" s="10" customFormat="1" ht="25" customHeight="1" x14ac:dyDescent="0.2">
      <c r="A471" s="52" t="str">
        <f t="shared" si="255"/>
        <v/>
      </c>
      <c r="B471" s="157" t="e">
        <f t="shared" ca="1" si="225"/>
        <v>#VALUE!</v>
      </c>
      <c r="C471" s="157" t="e">
        <f t="shared" ca="1" si="226"/>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7"/>
        <v>#VALUE!</v>
      </c>
      <c r="K471" s="155" t="e">
        <f t="shared" si="228"/>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48"/>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148"/>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148"/>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148"/>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20" t="e">
        <f t="shared" ca="1" si="224"/>
        <v>#VALUE!</v>
      </c>
      <c r="CC471" s="2" t="e">
        <f t="shared" ca="1" si="254"/>
        <v>#VALUE!</v>
      </c>
    </row>
    <row r="472" spans="1:81" s="10" customFormat="1" ht="25" customHeight="1" x14ac:dyDescent="0.2">
      <c r="A472" s="52" t="str">
        <f t="shared" si="255"/>
        <v/>
      </c>
      <c r="B472" s="157" t="e">
        <f t="shared" ca="1" si="225"/>
        <v>#VALUE!</v>
      </c>
      <c r="C472" s="157" t="e">
        <f t="shared" ca="1" si="226"/>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7"/>
        <v>#VALUE!</v>
      </c>
      <c r="K472" s="155" t="e">
        <f t="shared" si="228"/>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48"/>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148"/>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148"/>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148"/>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20" t="e">
        <f t="shared" ca="1" si="224"/>
        <v>#VALUE!</v>
      </c>
      <c r="CC472" s="2" t="e">
        <f t="shared" ca="1" si="254"/>
        <v>#VALUE!</v>
      </c>
    </row>
    <row r="473" spans="1:81" s="10" customFormat="1" ht="25" customHeight="1" x14ac:dyDescent="0.2">
      <c r="A473" s="52" t="str">
        <f t="shared" si="255"/>
        <v/>
      </c>
      <c r="B473" s="157" t="e">
        <f t="shared" ca="1" si="225"/>
        <v>#VALUE!</v>
      </c>
      <c r="C473" s="157" t="e">
        <f t="shared" ca="1" si="226"/>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7"/>
        <v>#VALUE!</v>
      </c>
      <c r="K473" s="155" t="e">
        <f t="shared" si="228"/>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48"/>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148"/>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148"/>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148"/>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20" t="e">
        <f t="shared" ca="1" si="224"/>
        <v>#VALUE!</v>
      </c>
      <c r="CC473" s="2" t="e">
        <f t="shared" ca="1" si="254"/>
        <v>#VALUE!</v>
      </c>
    </row>
    <row r="474" spans="1:81" s="10" customFormat="1" ht="25" customHeight="1" x14ac:dyDescent="0.2">
      <c r="A474" s="52" t="str">
        <f t="shared" si="255"/>
        <v/>
      </c>
      <c r="B474" s="157" t="e">
        <f t="shared" ca="1" si="225"/>
        <v>#VALUE!</v>
      </c>
      <c r="C474" s="157" t="e">
        <f t="shared" ca="1" si="226"/>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7"/>
        <v>#VALUE!</v>
      </c>
      <c r="K474" s="155" t="e">
        <f t="shared" si="228"/>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48"/>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148"/>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148"/>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148"/>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20" t="e">
        <f t="shared" ca="1" si="224"/>
        <v>#VALUE!</v>
      </c>
      <c r="CC474" s="2" t="e">
        <f t="shared" ca="1" si="254"/>
        <v>#VALUE!</v>
      </c>
    </row>
    <row r="475" spans="1:81" s="10" customFormat="1" ht="25" customHeight="1" x14ac:dyDescent="0.2">
      <c r="A475" s="52" t="str">
        <f t="shared" si="255"/>
        <v/>
      </c>
      <c r="B475" s="157" t="e">
        <f t="shared" ca="1" si="225"/>
        <v>#VALUE!</v>
      </c>
      <c r="C475" s="157" t="e">
        <f t="shared" ca="1" si="226"/>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7"/>
        <v>#VALUE!</v>
      </c>
      <c r="K475" s="155" t="e">
        <f t="shared" si="228"/>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48"/>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148"/>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148"/>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148"/>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20" t="e">
        <f t="shared" ca="1" si="224"/>
        <v>#VALUE!</v>
      </c>
      <c r="CC475" s="2" t="e">
        <f t="shared" ca="1" si="254"/>
        <v>#VALUE!</v>
      </c>
    </row>
    <row r="476" spans="1:81" s="10" customFormat="1" ht="25" customHeight="1" x14ac:dyDescent="0.2">
      <c r="A476" s="52" t="str">
        <f t="shared" si="255"/>
        <v/>
      </c>
      <c r="B476" s="157" t="e">
        <f t="shared" ca="1" si="225"/>
        <v>#VALUE!</v>
      </c>
      <c r="C476" s="157" t="e">
        <f t="shared" ca="1" si="226"/>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7"/>
        <v>#VALUE!</v>
      </c>
      <c r="K476" s="155" t="e">
        <f t="shared" si="228"/>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48"/>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148"/>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148"/>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148"/>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20" t="e">
        <f t="shared" ca="1" si="224"/>
        <v>#VALUE!</v>
      </c>
      <c r="CC476" s="2" t="e">
        <f t="shared" ca="1" si="254"/>
        <v>#VALUE!</v>
      </c>
    </row>
    <row r="477" spans="1:81" s="10" customFormat="1" ht="25" customHeight="1" x14ac:dyDescent="0.2">
      <c r="A477" s="52" t="str">
        <f t="shared" si="255"/>
        <v/>
      </c>
      <c r="B477" s="157" t="e">
        <f t="shared" ca="1" si="225"/>
        <v>#VALUE!</v>
      </c>
      <c r="C477" s="157" t="e">
        <f t="shared" ca="1" si="226"/>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7"/>
        <v>#VALUE!</v>
      </c>
      <c r="K477" s="155" t="e">
        <f t="shared" si="228"/>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48"/>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148"/>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148"/>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148"/>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20" t="e">
        <f t="shared" ca="1" si="224"/>
        <v>#VALUE!</v>
      </c>
      <c r="CC477" s="2" t="e">
        <f t="shared" ca="1" si="254"/>
        <v>#VALUE!</v>
      </c>
    </row>
    <row r="478" spans="1:81" s="10" customFormat="1" ht="25" customHeight="1" x14ac:dyDescent="0.2">
      <c r="A478" s="52" t="str">
        <f t="shared" si="255"/>
        <v/>
      </c>
      <c r="B478" s="157" t="e">
        <f t="shared" ca="1" si="225"/>
        <v>#VALUE!</v>
      </c>
      <c r="C478" s="157" t="e">
        <f t="shared" ca="1" si="226"/>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7"/>
        <v>#VALUE!</v>
      </c>
      <c r="K478" s="155" t="e">
        <f t="shared" si="228"/>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48"/>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148"/>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148"/>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148"/>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20" t="e">
        <f t="shared" ca="1" si="224"/>
        <v>#VALUE!</v>
      </c>
      <c r="CC478" s="2" t="e">
        <f t="shared" ca="1" si="254"/>
        <v>#VALUE!</v>
      </c>
    </row>
    <row r="479" spans="1:81" s="10" customFormat="1" ht="25" customHeight="1" x14ac:dyDescent="0.2">
      <c r="A479" s="52" t="str">
        <f t="shared" si="255"/>
        <v/>
      </c>
      <c r="B479" s="157" t="e">
        <f t="shared" ca="1" si="225"/>
        <v>#VALUE!</v>
      </c>
      <c r="C479" s="157" t="e">
        <f t="shared" ca="1" si="226"/>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7"/>
        <v>#VALUE!</v>
      </c>
      <c r="K479" s="155" t="e">
        <f t="shared" si="228"/>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48"/>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148"/>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148"/>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148"/>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20" t="e">
        <f t="shared" ca="1" si="224"/>
        <v>#VALUE!</v>
      </c>
      <c r="CC479" s="2" t="e">
        <f t="shared" ca="1" si="254"/>
        <v>#VALUE!</v>
      </c>
    </row>
    <row r="480" spans="1:81" s="10" customFormat="1" ht="25" customHeight="1" x14ac:dyDescent="0.2">
      <c r="A480" s="52" t="str">
        <f t="shared" si="255"/>
        <v/>
      </c>
      <c r="B480" s="157" t="e">
        <f t="shared" ca="1" si="225"/>
        <v>#VALUE!</v>
      </c>
      <c r="C480" s="157" t="e">
        <f t="shared" ca="1" si="226"/>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7"/>
        <v>#VALUE!</v>
      </c>
      <c r="K480" s="155" t="e">
        <f t="shared" si="228"/>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48"/>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148"/>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148"/>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148"/>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20" t="e">
        <f t="shared" ca="1" si="224"/>
        <v>#VALUE!</v>
      </c>
      <c r="CC480" s="2" t="e">
        <f t="shared" ca="1" si="254"/>
        <v>#VALUE!</v>
      </c>
    </row>
    <row r="481" spans="1:81" s="10" customFormat="1" ht="25" customHeight="1" x14ac:dyDescent="0.2">
      <c r="A481" s="52" t="str">
        <f t="shared" si="255"/>
        <v/>
      </c>
      <c r="B481" s="157" t="e">
        <f t="shared" ca="1" si="225"/>
        <v>#VALUE!</v>
      </c>
      <c r="C481" s="157" t="e">
        <f t="shared" ca="1" si="226"/>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7"/>
        <v>#VALUE!</v>
      </c>
      <c r="K481" s="155" t="e">
        <f t="shared" si="228"/>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48"/>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148"/>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148"/>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148"/>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20" t="e">
        <f t="shared" ca="1" si="224"/>
        <v>#VALUE!</v>
      </c>
      <c r="CC481" s="2" t="e">
        <f t="shared" ca="1" si="254"/>
        <v>#VALUE!</v>
      </c>
    </row>
    <row r="482" spans="1:81" s="10" customFormat="1" ht="25" customHeight="1" x14ac:dyDescent="0.2">
      <c r="A482" s="52" t="str">
        <f t="shared" si="255"/>
        <v/>
      </c>
      <c r="B482" s="157" t="e">
        <f t="shared" ca="1" si="225"/>
        <v>#VALUE!</v>
      </c>
      <c r="C482" s="157" t="e">
        <f t="shared" ca="1" si="226"/>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7"/>
        <v>#VALUE!</v>
      </c>
      <c r="K482" s="155" t="e">
        <f t="shared" si="228"/>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48"/>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148"/>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148"/>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148"/>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20" t="e">
        <f t="shared" ca="1" si="224"/>
        <v>#VALUE!</v>
      </c>
      <c r="CC482" s="2" t="e">
        <f t="shared" ca="1" si="254"/>
        <v>#VALUE!</v>
      </c>
    </row>
    <row r="483" spans="1:81" s="10" customFormat="1" ht="25" customHeight="1" x14ac:dyDescent="0.2">
      <c r="A483" s="52" t="str">
        <f t="shared" si="255"/>
        <v/>
      </c>
      <c r="B483" s="157" t="e">
        <f t="shared" ca="1" si="225"/>
        <v>#VALUE!</v>
      </c>
      <c r="C483" s="157" t="e">
        <f t="shared" ca="1" si="226"/>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7"/>
        <v>#VALUE!</v>
      </c>
      <c r="K483" s="155" t="e">
        <f t="shared" si="228"/>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48"/>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148"/>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148"/>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148"/>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20" t="e">
        <f t="shared" ca="1" si="224"/>
        <v>#VALUE!</v>
      </c>
      <c r="CC483" s="2" t="e">
        <f t="shared" ca="1" si="254"/>
        <v>#VALUE!</v>
      </c>
    </row>
    <row r="484" spans="1:81" s="10" customFormat="1" ht="25" customHeight="1" x14ac:dyDescent="0.2">
      <c r="A484" s="52" t="str">
        <f t="shared" si="255"/>
        <v/>
      </c>
      <c r="B484" s="157" t="e">
        <f t="shared" ca="1" si="225"/>
        <v>#VALUE!</v>
      </c>
      <c r="C484" s="157" t="e">
        <f t="shared" ca="1" si="226"/>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7"/>
        <v>#VALUE!</v>
      </c>
      <c r="K484" s="155" t="e">
        <f t="shared" si="228"/>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48"/>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148"/>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148"/>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148"/>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20" t="e">
        <f t="shared" ca="1" si="224"/>
        <v>#VALUE!</v>
      </c>
      <c r="CC484" s="2" t="e">
        <f t="shared" ca="1" si="254"/>
        <v>#VALUE!</v>
      </c>
    </row>
    <row r="485" spans="1:81" s="10" customFormat="1" ht="25" customHeight="1" x14ac:dyDescent="0.2">
      <c r="A485" s="52" t="str">
        <f t="shared" si="255"/>
        <v/>
      </c>
      <c r="B485" s="157" t="e">
        <f t="shared" ca="1" si="225"/>
        <v>#VALUE!</v>
      </c>
      <c r="C485" s="157" t="e">
        <f t="shared" ca="1" si="226"/>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7"/>
        <v>#VALUE!</v>
      </c>
      <c r="K485" s="155" t="e">
        <f t="shared" si="228"/>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48"/>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148"/>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148"/>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148"/>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20" t="e">
        <f t="shared" ca="1" si="224"/>
        <v>#VALUE!</v>
      </c>
      <c r="CC485" s="2" t="e">
        <f t="shared" ca="1" si="254"/>
        <v>#VALUE!</v>
      </c>
    </row>
    <row r="486" spans="1:81" s="10" customFormat="1" ht="25" customHeight="1" x14ac:dyDescent="0.2">
      <c r="A486" s="52" t="str">
        <f t="shared" si="255"/>
        <v/>
      </c>
      <c r="B486" s="157" t="e">
        <f t="shared" ca="1" si="225"/>
        <v>#VALUE!</v>
      </c>
      <c r="C486" s="157" t="e">
        <f t="shared" ca="1" si="226"/>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7"/>
        <v>#VALUE!</v>
      </c>
      <c r="K486" s="155" t="e">
        <f t="shared" si="228"/>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48"/>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148"/>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148"/>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148"/>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20" t="e">
        <f t="shared" ca="1" si="224"/>
        <v>#VALUE!</v>
      </c>
      <c r="CC486" s="2" t="e">
        <f t="shared" ca="1" si="254"/>
        <v>#VALUE!</v>
      </c>
    </row>
    <row r="487" spans="1:81" s="10" customFormat="1" ht="25" customHeight="1" x14ac:dyDescent="0.2">
      <c r="A487" s="52" t="str">
        <f t="shared" si="255"/>
        <v/>
      </c>
      <c r="B487" s="157" t="e">
        <f t="shared" ca="1" si="225"/>
        <v>#VALUE!</v>
      </c>
      <c r="C487" s="157" t="e">
        <f t="shared" ca="1" si="226"/>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7"/>
        <v>#VALUE!</v>
      </c>
      <c r="K487" s="155" t="e">
        <f t="shared" si="228"/>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48"/>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148"/>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148"/>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148"/>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20" t="e">
        <f t="shared" ca="1" si="224"/>
        <v>#VALUE!</v>
      </c>
      <c r="CC487" s="2" t="e">
        <f t="shared" ca="1" si="254"/>
        <v>#VALUE!</v>
      </c>
    </row>
    <row r="488" spans="1:81" s="10" customFormat="1" ht="25" customHeight="1" x14ac:dyDescent="0.2">
      <c r="A488" s="52" t="str">
        <f t="shared" si="255"/>
        <v/>
      </c>
      <c r="B488" s="157" t="e">
        <f t="shared" ca="1" si="225"/>
        <v>#VALUE!</v>
      </c>
      <c r="C488" s="157" t="e">
        <f t="shared" ca="1" si="226"/>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7"/>
        <v>#VALUE!</v>
      </c>
      <c r="K488" s="155" t="e">
        <f t="shared" si="228"/>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48"/>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148"/>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148"/>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148"/>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20" t="e">
        <f t="shared" ca="1" si="224"/>
        <v>#VALUE!</v>
      </c>
      <c r="CC488" s="2" t="e">
        <f t="shared" ca="1" si="254"/>
        <v>#VALUE!</v>
      </c>
    </row>
    <row r="489" spans="1:81" s="10" customFormat="1" ht="25" customHeight="1" x14ac:dyDescent="0.2">
      <c r="A489" s="52" t="str">
        <f t="shared" si="255"/>
        <v/>
      </c>
      <c r="B489" s="157" t="e">
        <f t="shared" ca="1" si="225"/>
        <v>#VALUE!</v>
      </c>
      <c r="C489" s="157" t="e">
        <f t="shared" ca="1" si="226"/>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7"/>
        <v>#VALUE!</v>
      </c>
      <c r="K489" s="155" t="e">
        <f t="shared" si="228"/>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48"/>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148"/>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148"/>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148"/>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20" t="e">
        <f t="shared" ca="1" si="224"/>
        <v>#VALUE!</v>
      </c>
      <c r="CC489" s="2" t="e">
        <f t="shared" ca="1" si="254"/>
        <v>#VALUE!</v>
      </c>
    </row>
    <row r="490" spans="1:81" s="10" customFormat="1" ht="25" customHeight="1" x14ac:dyDescent="0.2">
      <c r="A490" s="52" t="str">
        <f t="shared" si="255"/>
        <v/>
      </c>
      <c r="B490" s="157" t="e">
        <f t="shared" ca="1" si="225"/>
        <v>#VALUE!</v>
      </c>
      <c r="C490" s="157" t="e">
        <f t="shared" ca="1" si="226"/>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7"/>
        <v>#VALUE!</v>
      </c>
      <c r="K490" s="155" t="e">
        <f t="shared" si="228"/>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48"/>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148"/>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148"/>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148"/>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20" t="e">
        <f t="shared" ca="1" si="224"/>
        <v>#VALUE!</v>
      </c>
      <c r="CC490" s="2" t="e">
        <f t="shared" ca="1" si="254"/>
        <v>#VALUE!</v>
      </c>
    </row>
    <row r="491" spans="1:81" s="10" customFormat="1" ht="25" customHeight="1" x14ac:dyDescent="0.2">
      <c r="A491" s="52" t="str">
        <f t="shared" si="255"/>
        <v/>
      </c>
      <c r="B491" s="157" t="e">
        <f t="shared" ca="1" si="225"/>
        <v>#VALUE!</v>
      </c>
      <c r="C491" s="157" t="e">
        <f t="shared" ca="1" si="226"/>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7"/>
        <v>#VALUE!</v>
      </c>
      <c r="K491" s="155" t="e">
        <f t="shared" si="228"/>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48"/>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148"/>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148"/>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148"/>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20" t="e">
        <f t="shared" ca="1" si="224"/>
        <v>#VALUE!</v>
      </c>
      <c r="CC491" s="2" t="e">
        <f t="shared" ca="1" si="254"/>
        <v>#VALUE!</v>
      </c>
    </row>
    <row r="492" spans="1:81" s="10" customFormat="1" ht="25" customHeight="1" x14ac:dyDescent="0.2">
      <c r="A492" s="52" t="str">
        <f t="shared" si="255"/>
        <v/>
      </c>
      <c r="B492" s="157" t="e">
        <f t="shared" ca="1" si="225"/>
        <v>#VALUE!</v>
      </c>
      <c r="C492" s="157" t="e">
        <f t="shared" ca="1" si="226"/>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7"/>
        <v>#VALUE!</v>
      </c>
      <c r="K492" s="155" t="e">
        <f t="shared" si="228"/>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48"/>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148"/>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148"/>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148"/>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20" t="e">
        <f t="shared" ca="1" si="224"/>
        <v>#VALUE!</v>
      </c>
      <c r="CC492" s="2" t="e">
        <f t="shared" ca="1" si="254"/>
        <v>#VALUE!</v>
      </c>
    </row>
    <row r="493" spans="1:81" s="10" customFormat="1" ht="25" customHeight="1" x14ac:dyDescent="0.2">
      <c r="A493" s="52" t="str">
        <f t="shared" si="255"/>
        <v/>
      </c>
      <c r="B493" s="157" t="e">
        <f t="shared" ca="1" si="225"/>
        <v>#VALUE!</v>
      </c>
      <c r="C493" s="157" t="e">
        <f t="shared" ca="1" si="226"/>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7"/>
        <v>#VALUE!</v>
      </c>
      <c r="K493" s="155" t="e">
        <f t="shared" si="228"/>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48"/>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148"/>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148"/>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148"/>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20" t="e">
        <f t="shared" ca="1" si="224"/>
        <v>#VALUE!</v>
      </c>
      <c r="CC493" s="2" t="e">
        <f t="shared" ca="1" si="254"/>
        <v>#VALUE!</v>
      </c>
    </row>
    <row r="494" spans="1:81" s="10" customFormat="1" ht="25" customHeight="1" x14ac:dyDescent="0.2">
      <c r="A494" s="52" t="str">
        <f t="shared" si="255"/>
        <v/>
      </c>
      <c r="B494" s="157" t="e">
        <f t="shared" ca="1" si="225"/>
        <v>#VALUE!</v>
      </c>
      <c r="C494" s="157" t="e">
        <f t="shared" ca="1" si="226"/>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7"/>
        <v>#VALUE!</v>
      </c>
      <c r="K494" s="155" t="e">
        <f t="shared" si="228"/>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48"/>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148"/>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148"/>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148"/>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20" t="e">
        <f t="shared" ca="1" si="224"/>
        <v>#VALUE!</v>
      </c>
      <c r="CC494" s="2" t="e">
        <f t="shared" ca="1" si="254"/>
        <v>#VALUE!</v>
      </c>
    </row>
    <row r="495" spans="1:81" s="10" customFormat="1" ht="25" customHeight="1" x14ac:dyDescent="0.2">
      <c r="A495" s="52" t="str">
        <f t="shared" si="255"/>
        <v/>
      </c>
      <c r="B495" s="157" t="e">
        <f t="shared" ca="1" si="225"/>
        <v>#VALUE!</v>
      </c>
      <c r="C495" s="157" t="e">
        <f t="shared" ca="1" si="226"/>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7"/>
        <v>#VALUE!</v>
      </c>
      <c r="K495" s="155" t="e">
        <f t="shared" si="228"/>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48"/>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148"/>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148"/>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148"/>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20" t="e">
        <f t="shared" ca="1" si="224"/>
        <v>#VALUE!</v>
      </c>
      <c r="CC495" s="2" t="e">
        <f t="shared" ca="1" si="254"/>
        <v>#VALUE!</v>
      </c>
    </row>
    <row r="496" spans="1:81" s="10" customFormat="1" ht="25" customHeight="1" x14ac:dyDescent="0.2">
      <c r="A496" s="52" t="str">
        <f t="shared" si="255"/>
        <v/>
      </c>
      <c r="B496" s="157" t="e">
        <f t="shared" ca="1" si="225"/>
        <v>#VALUE!</v>
      </c>
      <c r="C496" s="157" t="e">
        <f t="shared" ca="1" si="226"/>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7"/>
        <v>#VALUE!</v>
      </c>
      <c r="K496" s="155" t="e">
        <f t="shared" si="228"/>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48"/>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148"/>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148"/>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148"/>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20" t="e">
        <f t="shared" ca="1" si="224"/>
        <v>#VALUE!</v>
      </c>
      <c r="CC496" s="2" t="e">
        <f t="shared" ca="1" si="254"/>
        <v>#VALUE!</v>
      </c>
    </row>
    <row r="497" spans="1:81" s="10" customFormat="1" ht="25" customHeight="1" x14ac:dyDescent="0.2">
      <c r="A497" s="52" t="str">
        <f t="shared" si="255"/>
        <v/>
      </c>
      <c r="B497" s="157" t="e">
        <f t="shared" ca="1" si="225"/>
        <v>#VALUE!</v>
      </c>
      <c r="C497" s="157" t="e">
        <f t="shared" ca="1" si="226"/>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7"/>
        <v>#VALUE!</v>
      </c>
      <c r="K497" s="155" t="e">
        <f t="shared" si="228"/>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48"/>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148"/>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148"/>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148"/>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20" t="e">
        <f t="shared" ca="1" si="224"/>
        <v>#VALUE!</v>
      </c>
      <c r="CC497" s="2" t="e">
        <f t="shared" ca="1" si="254"/>
        <v>#VALUE!</v>
      </c>
    </row>
    <row r="498" spans="1:81" s="10" customFormat="1" ht="25" customHeight="1" x14ac:dyDescent="0.2">
      <c r="A498" s="52" t="str">
        <f t="shared" si="255"/>
        <v/>
      </c>
      <c r="B498" s="157" t="e">
        <f t="shared" ca="1" si="225"/>
        <v>#VALUE!</v>
      </c>
      <c r="C498" s="157" t="e">
        <f t="shared" ca="1" si="226"/>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7"/>
        <v>#VALUE!</v>
      </c>
      <c r="K498" s="155" t="e">
        <f t="shared" si="228"/>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48"/>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148"/>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148"/>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148"/>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20" t="e">
        <f t="shared" ca="1" si="224"/>
        <v>#VALUE!</v>
      </c>
      <c r="CC498" s="2" t="e">
        <f t="shared" ca="1" si="254"/>
        <v>#VALUE!</v>
      </c>
    </row>
    <row r="499" spans="1:81" s="10" customFormat="1" ht="25" customHeight="1" x14ac:dyDescent="0.2">
      <c r="A499" s="52" t="str">
        <f t="shared" si="255"/>
        <v/>
      </c>
      <c r="B499" s="157" t="e">
        <f t="shared" ca="1" si="225"/>
        <v>#VALUE!</v>
      </c>
      <c r="C499" s="157" t="e">
        <f t="shared" ca="1" si="226"/>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7"/>
        <v>#VALUE!</v>
      </c>
      <c r="K499" s="155" t="e">
        <f t="shared" si="228"/>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48"/>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148"/>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148"/>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148"/>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20" t="e">
        <f t="shared" ca="1" si="224"/>
        <v>#VALUE!</v>
      </c>
      <c r="CC499" s="2" t="e">
        <f t="shared" ca="1" si="254"/>
        <v>#VALUE!</v>
      </c>
    </row>
    <row r="500" spans="1:81" s="10" customFormat="1" ht="25" customHeight="1" x14ac:dyDescent="0.2">
      <c r="A500" s="52" t="str">
        <f t="shared" si="255"/>
        <v/>
      </c>
      <c r="B500" s="157" t="e">
        <f t="shared" ca="1" si="225"/>
        <v>#VALUE!</v>
      </c>
      <c r="C500" s="157" t="e">
        <f t="shared" ca="1" si="226"/>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7"/>
        <v>#VALUE!</v>
      </c>
      <c r="K500" s="155" t="e">
        <f t="shared" si="228"/>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48"/>
      <c r="Y500" s="34"/>
      <c r="Z500" s="36" t="str">
        <f t="shared" si="229"/>
        <v/>
      </c>
      <c r="AA500" s="34"/>
      <c r="AB500" s="32" t="str">
        <f t="shared" si="230"/>
        <v/>
      </c>
      <c r="AC500" s="34"/>
      <c r="AD500" s="32" t="str">
        <f t="shared" si="231"/>
        <v/>
      </c>
      <c r="AE500" s="34"/>
      <c r="AF500" s="36" t="str">
        <f t="shared" si="232"/>
        <v/>
      </c>
      <c r="AG500" s="36" t="str">
        <f t="shared" si="233"/>
        <v/>
      </c>
      <c r="AH500" s="36" t="str">
        <f t="shared" si="234"/>
        <v/>
      </c>
      <c r="AI500" s="55"/>
      <c r="AJ500" s="37"/>
      <c r="AK500" s="148"/>
      <c r="AL500" s="34"/>
      <c r="AM500" s="32" t="str">
        <f t="shared" si="235"/>
        <v/>
      </c>
      <c r="AN500" s="34"/>
      <c r="AO500" s="32" t="str">
        <f t="shared" si="236"/>
        <v/>
      </c>
      <c r="AP500" s="34"/>
      <c r="AQ500" s="32" t="str">
        <f t="shared" si="237"/>
        <v/>
      </c>
      <c r="AR500" s="34"/>
      <c r="AS500" s="36" t="str">
        <f t="shared" si="238"/>
        <v/>
      </c>
      <c r="AT500" s="36" t="str">
        <f t="shared" si="239"/>
        <v/>
      </c>
      <c r="AU500" s="36" t="str">
        <f t="shared" si="240"/>
        <v/>
      </c>
      <c r="AV500" s="55"/>
      <c r="AW500" s="34"/>
      <c r="AX500" s="148"/>
      <c r="AY500" s="34"/>
      <c r="AZ500" s="32" t="str">
        <f t="shared" si="241"/>
        <v/>
      </c>
      <c r="BA500" s="34"/>
      <c r="BB500" s="32" t="str">
        <f t="shared" si="242"/>
        <v/>
      </c>
      <c r="BC500" s="34"/>
      <c r="BD500" s="32" t="str">
        <f t="shared" si="243"/>
        <v/>
      </c>
      <c r="BE500" s="34"/>
      <c r="BF500" s="36" t="str">
        <f t="shared" si="244"/>
        <v/>
      </c>
      <c r="BG500" s="36" t="str">
        <f t="shared" si="245"/>
        <v/>
      </c>
      <c r="BH500" s="36" t="str">
        <f t="shared" si="246"/>
        <v/>
      </c>
      <c r="BI500" s="55"/>
      <c r="BJ500" s="34"/>
      <c r="BK500" s="148"/>
      <c r="BL500" s="34"/>
      <c r="BM500" s="32" t="str">
        <f t="shared" si="247"/>
        <v/>
      </c>
      <c r="BN500" s="34"/>
      <c r="BO500" s="32" t="str">
        <f t="shared" si="248"/>
        <v/>
      </c>
      <c r="BP500" s="34"/>
      <c r="BQ500" s="32" t="str">
        <f t="shared" si="249"/>
        <v/>
      </c>
      <c r="BR500" s="34"/>
      <c r="BS500" s="36" t="str">
        <f t="shared" si="250"/>
        <v/>
      </c>
      <c r="BT500" s="36" t="str">
        <f t="shared" si="251"/>
        <v/>
      </c>
      <c r="BU500" s="36" t="str">
        <f t="shared" si="252"/>
        <v/>
      </c>
      <c r="BV500" s="55"/>
      <c r="BW500" s="36" t="str">
        <f t="shared" si="253"/>
        <v/>
      </c>
      <c r="BX500" s="36" t="str">
        <f t="shared" si="253"/>
        <v/>
      </c>
      <c r="BY500" s="31"/>
      <c r="BZ500" s="38"/>
      <c r="CB500" s="120" t="e">
        <f t="shared" ca="1" si="224"/>
        <v>#VALUE!</v>
      </c>
      <c r="CC500" s="2" t="e">
        <f t="shared" ca="1" si="254"/>
        <v>#VALUE!</v>
      </c>
    </row>
    <row r="501" spans="1:81" s="10" customFormat="1" ht="25" customHeight="1" x14ac:dyDescent="0.2">
      <c r="A501" s="52" t="str">
        <f t="shared" si="255"/>
        <v/>
      </c>
      <c r="B501" s="157" t="e">
        <f t="shared" ca="1" si="225"/>
        <v>#VALUE!</v>
      </c>
      <c r="C501" s="157" t="e">
        <f t="shared" ca="1" si="226"/>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7"/>
        <v>#VALUE!</v>
      </c>
      <c r="K501" s="155" t="e">
        <f t="shared" si="228"/>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48"/>
      <c r="Y501" s="34"/>
      <c r="Z501" s="36" t="str">
        <f t="shared" si="229"/>
        <v/>
      </c>
      <c r="AA501" s="34"/>
      <c r="AB501" s="32" t="str">
        <f t="shared" si="230"/>
        <v/>
      </c>
      <c r="AC501" s="34"/>
      <c r="AD501" s="32" t="str">
        <f t="shared" si="231"/>
        <v/>
      </c>
      <c r="AE501" s="34"/>
      <c r="AF501" s="36" t="str">
        <f t="shared" si="232"/>
        <v/>
      </c>
      <c r="AG501" s="36" t="str">
        <f t="shared" si="233"/>
        <v/>
      </c>
      <c r="AH501" s="36" t="str">
        <f t="shared" si="234"/>
        <v/>
      </c>
      <c r="AI501" s="55"/>
      <c r="AJ501" s="37"/>
      <c r="AK501" s="148"/>
      <c r="AL501" s="34"/>
      <c r="AM501" s="32" t="str">
        <f t="shared" si="235"/>
        <v/>
      </c>
      <c r="AN501" s="34"/>
      <c r="AO501" s="32" t="str">
        <f t="shared" si="236"/>
        <v/>
      </c>
      <c r="AP501" s="34"/>
      <c r="AQ501" s="32" t="str">
        <f t="shared" si="237"/>
        <v/>
      </c>
      <c r="AR501" s="34"/>
      <c r="AS501" s="36" t="str">
        <f t="shared" si="238"/>
        <v/>
      </c>
      <c r="AT501" s="36" t="str">
        <f t="shared" si="239"/>
        <v/>
      </c>
      <c r="AU501" s="36" t="str">
        <f t="shared" si="240"/>
        <v/>
      </c>
      <c r="AV501" s="55"/>
      <c r="AW501" s="34"/>
      <c r="AX501" s="148"/>
      <c r="AY501" s="34"/>
      <c r="AZ501" s="32" t="str">
        <f t="shared" si="241"/>
        <v/>
      </c>
      <c r="BA501" s="34"/>
      <c r="BB501" s="32" t="str">
        <f t="shared" si="242"/>
        <v/>
      </c>
      <c r="BC501" s="34"/>
      <c r="BD501" s="32" t="str">
        <f t="shared" si="243"/>
        <v/>
      </c>
      <c r="BE501" s="34"/>
      <c r="BF501" s="36" t="str">
        <f t="shared" si="244"/>
        <v/>
      </c>
      <c r="BG501" s="36" t="str">
        <f t="shared" si="245"/>
        <v/>
      </c>
      <c r="BH501" s="36" t="str">
        <f t="shared" si="246"/>
        <v/>
      </c>
      <c r="BI501" s="55"/>
      <c r="BJ501" s="34"/>
      <c r="BK501" s="148"/>
      <c r="BL501" s="34"/>
      <c r="BM501" s="32" t="str">
        <f t="shared" si="247"/>
        <v/>
      </c>
      <c r="BN501" s="34"/>
      <c r="BO501" s="32" t="str">
        <f t="shared" si="248"/>
        <v/>
      </c>
      <c r="BP501" s="34"/>
      <c r="BQ501" s="32" t="str">
        <f t="shared" si="249"/>
        <v/>
      </c>
      <c r="BR501" s="34"/>
      <c r="BS501" s="36" t="str">
        <f t="shared" si="250"/>
        <v/>
      </c>
      <c r="BT501" s="36" t="str">
        <f t="shared" si="251"/>
        <v/>
      </c>
      <c r="BU501" s="36" t="str">
        <f t="shared" si="252"/>
        <v/>
      </c>
      <c r="BV501" s="55"/>
      <c r="BW501" s="36" t="str">
        <f t="shared" si="253"/>
        <v/>
      </c>
      <c r="BX501" s="36" t="str">
        <f t="shared" si="253"/>
        <v/>
      </c>
      <c r="BY501" s="31"/>
      <c r="BZ501" s="38"/>
      <c r="CB501" s="120" t="e">
        <f t="shared" ca="1" si="224"/>
        <v>#VALUE!</v>
      </c>
      <c r="CC501" s="2" t="e">
        <f t="shared" ca="1" si="254"/>
        <v>#VALUE!</v>
      </c>
    </row>
    <row r="502" spans="1:81" x14ac:dyDescent="0.2">
      <c r="BF502" s="54"/>
    </row>
    <row r="503" spans="1:81" x14ac:dyDescent="0.2">
      <c r="BF503" s="54"/>
    </row>
  </sheetData>
  <sheetProtection algorithmName="SHA-512" hashValue="TbALSKzI7A/GcSnHvq/QjD3IMGZ3eu/cNbk8t0KeyUfeIU2WyM1/4izcMqF7r56GcaoWIpto8hkYqIJ15wTcsg==" saltValue="H2TXOlIqwttmREWFHpibUw==" spinCount="100000" sheet="1" formatColumns="0" formatRows="0" deleteRows="0" sort="0" autoFilter="0" pivotTables="0"/>
  <autoFilter ref="A1:CJ1" xr:uid="{00000000-0009-0000-0000-000006000000}"/>
  <dataConsolidate/>
  <conditionalFormatting sqref="D1:D1048576">
    <cfRule type="expression" dxfId="157" priority="15">
      <formula>(INDIRECT(ADDRESS(ROW(),COLUMN()))="")*(VALUE(INDIRECT(ADDRESS(ROW(),76)))&gt;0)</formula>
    </cfRule>
  </conditionalFormatting>
  <conditionalFormatting sqref="F1:F1048576">
    <cfRule type="expression" dxfId="156" priority="12">
      <formula>AND($G1="",$E1&lt;&gt;"")</formula>
    </cfRule>
    <cfRule type="expression" dxfId="155" priority="13">
      <formula>(INDIRECT(ADDRESS(ROW(),COLUMN()))="")*(VALUE(INDIRECT(ADDRESS(ROW(),76)))&gt;0)</formula>
    </cfRule>
  </conditionalFormatting>
  <conditionalFormatting sqref="I1:I1048576">
    <cfRule type="expression" dxfId="154" priority="10">
      <formula>AND(ISERROR($J1),$E1&lt;&gt;"")</formula>
    </cfRule>
    <cfRule type="expression" dxfId="153" priority="11">
      <formula>(INDIRECT(ADDRESS(ROW(),COLUMN()))="")*(VALUE(INDIRECT(ADDRESS(ROW(),76)))&gt;0)</formula>
    </cfRule>
  </conditionalFormatting>
  <conditionalFormatting sqref="M1:M1048576">
    <cfRule type="expression" dxfId="152" priority="8">
      <formula>(INDIRECT(ADDRESS(ROW(),COLUMN()))="")*(VALUE(INDIRECT(ADDRESS(ROW(),76)))&gt;0)</formula>
    </cfRule>
  </conditionalFormatting>
  <conditionalFormatting sqref="O2:O501">
    <cfRule type="expression" dxfId="151" priority="6">
      <formula>ISERROR(O2)</formula>
    </cfRule>
  </conditionalFormatting>
  <conditionalFormatting sqref="O1:O1048576">
    <cfRule type="expression" dxfId="150" priority="4">
      <formula>AND(ISERROR($P1),OR($M1&lt;&gt;0,$E1&lt;&gt;""))</formula>
    </cfRule>
    <cfRule type="expression" dxfId="149" priority="5">
      <formula>(INDIRECT(ADDRESS(ROW(),COLUMN()))="")*(VALUE(INDIRECT(ADDRESS(ROW(),76)))&gt;0)</formula>
    </cfRule>
  </conditionalFormatting>
  <conditionalFormatting sqref="Q1:Q1048576">
    <cfRule type="expression" dxfId="148" priority="2">
      <formula>AND($R1="",OR($E1&lt;&gt;"",$I1&lt;&gt;""))</formula>
    </cfRule>
    <cfRule type="expression" dxfId="147" priority="3">
      <formula>(INDIRECT(ADDRESS(ROW(),COLUMN()))="")*(VALUE(INDIRECT(ADDRESS(ROW(),76)))&gt;0)</formula>
    </cfRule>
  </conditionalFormatting>
  <conditionalFormatting sqref="U1:U1048576">
    <cfRule type="expression" dxfId="146" priority="1">
      <formula>AND($V1="",OR($D1&lt;&gt;"",$R1&lt;&gt;""))</formula>
    </cfRule>
  </conditionalFormatting>
  <conditionalFormatting sqref="D1">
    <cfRule type="expression" dxfId="145" priority="14">
      <formula>AND($E1="",OR($G1="", $J1=""))</formula>
    </cfRule>
  </conditionalFormatting>
  <conditionalFormatting sqref="M1:M501">
    <cfRule type="expression" dxfId="144" priority="7">
      <formula>AND(ISERROR($N1), OR($E1&lt;&gt;"",$J1&lt;&gt;""))</formula>
    </cfRule>
  </conditionalFormatting>
  <dataValidations count="9">
    <dataValidation type="list" allowBlank="1" showInputMessage="1" showErrorMessage="1" sqref="Q2:Q501" xr:uid="{00000000-0002-0000-0600-000000000000}">
      <formula1>PRacronyms</formula1>
    </dataValidation>
    <dataValidation operator="greaterThan" allowBlank="1" showInputMessage="1" showErrorMessage="1" sqref="BW1:BW1048576" xr:uid="{00000000-0002-0000-0600-000001000000}"/>
    <dataValidation type="list" allowBlank="1" showInputMessage="1" showErrorMessage="1" sqref="D2:D501" xr:uid="{00000000-0002-0000-0600-000002000000}">
      <formula1>ModulesInCmp</formula1>
    </dataValidation>
    <dataValidation type="decimal" operator="greaterThanOrEqual" allowBlank="1" showInputMessage="1" showErrorMessage="1" sqref="AH2:AH501" xr:uid="{00000000-0002-0000-0600-000003000000}">
      <formula1>-1</formula1>
    </dataValidation>
    <dataValidation type="decimal" operator="greaterThan" allowBlank="1" showInputMessage="1" showErrorMessage="1" sqref="BF2:BF503 BG2:BV501 BX2:BX501 AI2:BE501 W2:AG501" xr:uid="{00000000-0002-0000-0600-000004000000}">
      <formula1>-1</formula1>
    </dataValidation>
    <dataValidation type="list" allowBlank="1" showInputMessage="1" showErrorMessage="1" sqref="U2:U501" xr:uid="{00000000-0002-0000-0600-000005000000}">
      <formula1>Currencies</formula1>
    </dataValidation>
    <dataValidation type="list" allowBlank="1" showInputMessage="1" showErrorMessage="1" sqref="L2:L501" xr:uid="{00000000-0002-0000-0600-000006000000}">
      <formula1>CostInputs</formula1>
    </dataValidation>
    <dataValidation type="list" allowBlank="1" showInputMessage="1" showErrorMessage="1" sqref="BY2:BY501" xr:uid="{00000000-0002-0000-0600-000007000000}">
      <formula1>AssumptionList</formula1>
    </dataValidation>
    <dataValidation type="list" allowBlank="1" showInputMessage="1" showErrorMessage="1" sqref="I2:I501" xr:uid="{00000000-0002-0000-0600-000008000000}">
      <formula1>CostInpInCmpInHealthProd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9000000}">
          <x14:formula1>
            <xm:f>OFFSET(CatInt!$E$1,MATCH(E2,CatInt!$A:$A,0)-1,0,COUNTIF(CatInt!$A:$A,E2),1)</xm:f>
          </x14:formula1>
          <xm:sqref>F2:F501</xm:sqref>
        </x14:dataValidation>
        <x14:dataValidation type="list" allowBlank="1" showInputMessage="1" showErrorMessage="1" xr:uid="{00000000-0002-0000-0600-00000A000000}">
          <x14:formula1>
            <xm:f>OFFSET(CatProd!$B$1,MATCH(K2,CatProd!$A:$A,0)-1,0,COUNTIF(CatProd!$A:$A,K2),1)</xm:f>
          </x14:formula1>
          <xm:sqref>M2:N501</xm:sqref>
        </x14:dataValidation>
        <x14:dataValidation type="list" allowBlank="1" showInputMessage="1" showErrorMessage="1" xr:uid="{00000000-0002-0000-0600-00000B000000}">
          <x14:formula1>
            <xm:f>OFFSET(CatProdSpec!$C$1,MATCH(N2,CatProdSpec!$B:$B,0)-1,0,COUNTIF(CatProdSpec!$B:$B,N2),1)</xm:f>
          </x14:formula1>
          <xm:sqref>O2:O501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sheetPr>
  <dimension ref="A1:CJ503"/>
  <sheetViews>
    <sheetView showGridLines="0" zoomScale="50" zoomScaleNormal="50" workbookViewId="0">
      <pane xSplit="20" ySplit="1" topLeftCell="U2" activePane="bottomRight" state="frozen"/>
      <selection pane="topRight" activeCell="U1" sqref="U1"/>
      <selection pane="bottomLeft" activeCell="A2" sqref="A2"/>
      <selection pane="bottomRight" activeCell="O83" sqref="O83"/>
    </sheetView>
  </sheetViews>
  <sheetFormatPr baseColWidth="10" defaultColWidth="11" defaultRowHeight="14" x14ac:dyDescent="0.2"/>
  <cols>
    <col min="1" max="1" width="6.83203125" style="158" customWidth="1"/>
    <col min="2" max="3" width="13.1640625" style="9" hidden="1" customWidth="1"/>
    <col min="4" max="4" width="24.1640625" style="7" customWidth="1"/>
    <col min="5" max="5" width="8.33203125" style="154" hidden="1" customWidth="1"/>
    <col min="6" max="6" width="22.83203125" style="7" customWidth="1"/>
    <col min="7" max="7" width="4.6640625" style="154" hidden="1" customWidth="1"/>
    <col min="8" max="8" width="21.6640625" style="46" hidden="1" customWidth="1"/>
    <col min="9" max="9" width="25.5" style="7" customWidth="1"/>
    <col min="10" max="11" width="19.1640625" style="154" hidden="1" customWidth="1"/>
    <col min="12" max="12" width="20" style="154" hidden="1" customWidth="1"/>
    <col min="13" max="13" width="21.5" style="7" customWidth="1"/>
    <col min="14" max="14" width="9.83203125" style="174" hidden="1" customWidth="1"/>
    <col min="15" max="15" width="37.83203125" style="7" customWidth="1"/>
    <col min="16" max="16" width="6" style="174" hidden="1" customWidth="1"/>
    <col min="17" max="17" width="9.83203125" style="5" hidden="1" customWidth="1"/>
    <col min="18" max="18" width="11.33203125" style="150" hidden="1" customWidth="1"/>
    <col min="19" max="19" width="9.5" style="49" hidden="1" customWidth="1"/>
    <col min="20" max="20" width="9.1640625" style="160" hidden="1" customWidth="1"/>
    <col min="21" max="21" width="11.5" style="5" customWidth="1"/>
    <col min="22" max="22" width="15.83203125" style="47" customWidth="1"/>
    <col min="23" max="23" width="11.5" style="5" hidden="1" customWidth="1"/>
    <col min="24" max="24" width="16.83203125" style="5" customWidth="1"/>
    <col min="25" max="25" width="10.1640625" style="5" bestFit="1" customWidth="1"/>
    <col min="26" max="26" width="14.1640625" style="9" customWidth="1"/>
    <col min="27" max="27" width="10.1640625" style="5" bestFit="1" customWidth="1"/>
    <col min="28" max="28" width="14.1640625" style="9" customWidth="1"/>
    <col min="29" max="29" width="10.1640625" style="5" bestFit="1" customWidth="1"/>
    <col min="30" max="30" width="14.6640625" style="9" customWidth="1"/>
    <col min="31" max="31" width="10.1640625" style="5" bestFit="1" customWidth="1"/>
    <col min="32" max="32" width="14.1640625" style="9" customWidth="1"/>
    <col min="33" max="33" width="14.5" style="9" bestFit="1" customWidth="1"/>
    <col min="34" max="34" width="16.83203125" style="9" customWidth="1"/>
    <col min="35" max="35" width="2.1640625" style="9" customWidth="1"/>
    <col min="36" max="36" width="16.83203125" style="5" hidden="1" customWidth="1"/>
    <col min="37" max="37" width="16.83203125" style="5" customWidth="1"/>
    <col min="38" max="38" width="11" style="5" customWidth="1"/>
    <col min="39" max="39" width="14.1640625" style="9" customWidth="1"/>
    <col min="40" max="40" width="11" style="5" customWidth="1"/>
    <col min="41" max="41" width="14.1640625" style="9" customWidth="1"/>
    <col min="42" max="42" width="11" style="5" customWidth="1"/>
    <col min="43" max="43" width="16.5" style="9" customWidth="1"/>
    <col min="44" max="44" width="11" style="5" customWidth="1"/>
    <col min="45" max="45" width="14" style="9" customWidth="1"/>
    <col min="46" max="46" width="14.5" style="9" bestFit="1" customWidth="1"/>
    <col min="47" max="47" width="16.83203125" style="9" customWidth="1"/>
    <col min="48" max="48" width="1.83203125" style="56" customWidth="1"/>
    <col min="49" max="49" width="16.83203125" style="5" hidden="1" customWidth="1"/>
    <col min="50" max="50" width="16.83203125" style="5" customWidth="1"/>
    <col min="51" max="51" width="11" style="5" customWidth="1"/>
    <col min="52" max="52" width="15.83203125" style="9" customWidth="1"/>
    <col min="53" max="53" width="11" style="5" customWidth="1"/>
    <col min="54" max="54" width="11" style="9" customWidth="1"/>
    <col min="55" max="55" width="11" style="5" customWidth="1"/>
    <col min="56" max="56" width="11" style="9" customWidth="1"/>
    <col min="57" max="57" width="11.1640625" style="5" customWidth="1"/>
    <col min="58" max="58" width="15.1640625" style="9" customWidth="1"/>
    <col min="59" max="59" width="14.5" style="9" bestFit="1" customWidth="1"/>
    <col min="60" max="60" width="16.83203125" style="10" customWidth="1"/>
    <col min="61" max="61" width="2.1640625" style="56" customWidth="1"/>
    <col min="62" max="63" width="16.83203125" style="5" hidden="1" customWidth="1"/>
    <col min="64" max="64" width="11" style="5" hidden="1" customWidth="1"/>
    <col min="65" max="65" width="11" style="9" hidden="1" customWidth="1"/>
    <col min="66" max="66" width="11.1640625" style="5" hidden="1" customWidth="1"/>
    <col min="67" max="67" width="15.1640625" style="9" hidden="1" customWidth="1"/>
    <col min="68" max="68" width="11" style="5" hidden="1" customWidth="1"/>
    <col min="69" max="69" width="15.1640625" style="9" hidden="1" customWidth="1"/>
    <col min="70" max="70" width="11" style="10" hidden="1" customWidth="1"/>
    <col min="71" max="71" width="15.1640625" style="9" hidden="1" customWidth="1"/>
    <col min="72" max="72" width="14.5" style="9" hidden="1" customWidth="1"/>
    <col min="73" max="73" width="16.83203125" style="9" hidden="1" customWidth="1"/>
    <col min="74" max="74" width="2" style="56" customWidth="1"/>
    <col min="75" max="75" width="15.83203125" style="9" bestFit="1" customWidth="1"/>
    <col min="76" max="76" width="20.33203125" style="9" bestFit="1" customWidth="1"/>
    <col min="77" max="77" width="27.5" style="7" hidden="1" customWidth="1"/>
    <col min="78" max="78" width="44" style="7" hidden="1" customWidth="1"/>
    <col min="79" max="79" width="0" style="5" hidden="1" customWidth="1"/>
    <col min="80" max="80" width="13.6640625" style="6" hidden="1" customWidth="1"/>
    <col min="81" max="81" width="21.5" style="5" hidden="1" customWidth="1"/>
    <col min="82" max="16384" width="11" style="5"/>
  </cols>
  <sheetData>
    <row r="1" spans="1:88" s="62" customFormat="1" ht="37.5" customHeight="1" x14ac:dyDescent="0.2">
      <c r="A1" s="60" t="str">
        <f ca="1">Translations!$A$97</f>
        <v>Item No</v>
      </c>
      <c r="B1" s="60" t="s">
        <v>2547</v>
      </c>
      <c r="C1" s="60" t="s">
        <v>2545</v>
      </c>
      <c r="D1" s="60" t="str">
        <f ca="1">Translations!$A$98</f>
        <v>Module</v>
      </c>
      <c r="E1" s="60" t="s">
        <v>2410</v>
      </c>
      <c r="F1" s="60" t="str">
        <f ca="1">Translations!$A$99</f>
        <v>Intervention</v>
      </c>
      <c r="G1" s="60" t="s">
        <v>2457</v>
      </c>
      <c r="H1" s="60" t="s">
        <v>114</v>
      </c>
      <c r="I1" s="60" t="str">
        <f ca="1">Translations!$A$141</f>
        <v>Product Category / 
Cost Input</v>
      </c>
      <c r="J1" s="60" t="s">
        <v>2491</v>
      </c>
      <c r="K1" s="60" t="s">
        <v>2455</v>
      </c>
      <c r="L1" s="60" t="s">
        <v>115</v>
      </c>
      <c r="M1" s="60" t="str">
        <f ca="1">Translations!$A$100</f>
        <v>Product Name</v>
      </c>
      <c r="N1" s="173" t="s">
        <v>2493</v>
      </c>
      <c r="O1" s="60" t="str">
        <f ca="1">Translations!$A$175</f>
        <v>Specification</v>
      </c>
      <c r="P1" s="173" t="s">
        <v>2554</v>
      </c>
      <c r="Q1" s="60" t="str">
        <f ca="1">Translations!$A$42</f>
        <v>Recipient</v>
      </c>
      <c r="R1" s="60" t="s">
        <v>2464</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2548</v>
      </c>
      <c r="CC1" s="168" t="s">
        <v>2546</v>
      </c>
      <c r="CD1" s="119"/>
      <c r="CE1" s="119"/>
      <c r="CF1" s="119"/>
      <c r="CG1" s="119"/>
      <c r="CH1" s="119"/>
      <c r="CI1" s="119"/>
      <c r="CJ1" s="119"/>
    </row>
    <row r="2" spans="1:88" s="2" customFormat="1" ht="25" customHeight="1" x14ac:dyDescent="0.2">
      <c r="A2" s="52">
        <f>IFERROR(IF(D2&lt;&gt;"",1,""),"")</f>
        <v>1</v>
      </c>
      <c r="B2" s="157" t="str">
        <f ca="1">CONCATENATE(E2,"-",G2,"--",K2,"---",R2)</f>
        <v>17-102--4.7---</v>
      </c>
      <c r="C2" s="157" t="str">
        <f>CONCATENATE(K2,"--",N2,"---",P2)</f>
        <v>4.7--1002---10002</v>
      </c>
      <c r="D2" s="29" t="s">
        <v>1922</v>
      </c>
      <c r="E2" s="155">
        <f ca="1">IFERROR(INDIRECT(ADDRESS(MATCH(D2,CatModules!C:C,0),2,1,1,"CatModules")),"")</f>
        <v>17</v>
      </c>
      <c r="F2" s="96" t="s">
        <v>1925</v>
      </c>
      <c r="G2" s="156">
        <f ca="1">IFERROR(INDIRECT(ADDRESS(MATCH(CONCATENATE(E2,"-",F2),CatInt!K:K,0),3,1,1,"CatInt")),"")</f>
        <v>102</v>
      </c>
      <c r="H2" s="45"/>
      <c r="I2" s="29" t="s">
        <v>2031</v>
      </c>
      <c r="J2" s="155" t="str">
        <f>LEFT(I2,FIND(".",I2,1)-1)</f>
        <v>4</v>
      </c>
      <c r="K2" s="155" t="str">
        <f>LEFT(I2,FIND(".",I2,1)+1)</f>
        <v>4.7</v>
      </c>
      <c r="L2" s="153"/>
      <c r="M2" s="53" t="s">
        <v>4428</v>
      </c>
      <c r="N2" s="175">
        <f>1000+ROW()</f>
        <v>1002</v>
      </c>
      <c r="O2" s="53" t="s">
        <v>4429</v>
      </c>
      <c r="P2" s="175">
        <f>10000+ROW()</f>
        <v>10002</v>
      </c>
      <c r="Q2" s="30"/>
      <c r="R2" s="149" t="str">
        <f>IFERROR(VLOOKUP(Q2,Setup!D$16:E$25,2,FALSE),"")</f>
        <v/>
      </c>
      <c r="S2" s="51" t="str">
        <f ca="1">IFERROR(IF(OR(I2="",VLOOKUP(I2,CatCostInp!$E$2:$K$88,7,FALSE)=0),"",VLOOKUP(I2,CatCostInp!$E$2:$K$88,7,FALSE)),"")</f>
        <v>N/A</v>
      </c>
      <c r="T2" s="159" t="e">
        <f>VLOOKUP(U2,#REF!,2,FALSE)</f>
        <v>#REF!</v>
      </c>
      <c r="U2" s="30" t="s">
        <v>50</v>
      </c>
      <c r="V2" s="1" t="str">
        <f>IF(U2=Setup!$C$10,"Grant",IF('Other Pharma &amp; Health Products'!U2=Setup!$C$11,"Local",IF('Other Pharma &amp; Health Products'!U2=Setup!$C$12,"Other","")))</f>
        <v>Grant</v>
      </c>
      <c r="W2" s="53">
        <v>25</v>
      </c>
      <c r="X2" s="148">
        <v>6</v>
      </c>
      <c r="Y2" s="33">
        <v>1750</v>
      </c>
      <c r="Z2" s="36">
        <f>IFERROR(IF(AND(NOT(Y2=""),NOT(X2="")),Y2*X2,""),"")</f>
        <v>10500</v>
      </c>
      <c r="AA2" s="35"/>
      <c r="AB2" s="32" t="str">
        <f>IFERROR(IF(AND(NOT(AA2=""),NOT(X2="")),AA2*X2,""),"")</f>
        <v/>
      </c>
      <c r="AC2" s="35"/>
      <c r="AD2" s="32" t="str">
        <f>IFERROR(IF(AND(NOT(AC2=""),NOT(X2="")),AC2*X2,""),"")</f>
        <v/>
      </c>
      <c r="AE2" s="35"/>
      <c r="AF2" s="36" t="str">
        <f>IFERROR(IF(AND(NOT(AE2=""),NOT(X2="")),AE2*X2,""),"")</f>
        <v/>
      </c>
      <c r="AG2" s="36">
        <f>IFERROR(IF(OR(NOT(Y2=""),NOT(AE2=""),NOT(AA2=""),NOT(AC2="")),Y2+AE2+AA2+AC2,""),"")</f>
        <v>1750</v>
      </c>
      <c r="AH2" s="36">
        <f>IF(SUM(Z2,AB2,AD2,AF2)&gt;0,SUM(Z2,AB2,AD2,AF2),"")</f>
        <v>10500</v>
      </c>
      <c r="AI2" s="55"/>
      <c r="AJ2" s="37"/>
      <c r="AK2" s="148">
        <v>6</v>
      </c>
      <c r="AL2" s="33">
        <v>1750</v>
      </c>
      <c r="AM2" s="32">
        <f>IFERROR(IF(AND(NOT(AL2=""),NOT(AK2="")),AL2*$AK2,""),"")</f>
        <v>10500</v>
      </c>
      <c r="AN2" s="35"/>
      <c r="AO2" s="32" t="str">
        <f>IFERROR(IF(AND(NOT(AN2=""),NOT(AK2="")),AN2*$AK2,""),"")</f>
        <v/>
      </c>
      <c r="AP2" s="35"/>
      <c r="AQ2" s="32" t="str">
        <f>IFERROR(IF(AND(NOT(AP2=""),NOT(AK2="")),AP2*$AK2,""),"")</f>
        <v/>
      </c>
      <c r="AR2" s="35"/>
      <c r="AS2" s="36" t="str">
        <f>IFERROR(IF(AND(NOT(AR2=""),NOT(AK2="")),AR2*$AK2,""),"")</f>
        <v/>
      </c>
      <c r="AT2" s="36">
        <f>IFERROR(IF(OR(NOT(AL2=""),NOT(AR2=""),NOT(AN2=""),NOT(AP2="")),AL2+AR2+AN2+AP2,""),"")</f>
        <v>1750</v>
      </c>
      <c r="AU2" s="36">
        <f>IF(SUM(AM2,AS2,AO2,AQ2)&gt;0,SUM(AM2,AS2,AO2,AQ2),"")</f>
        <v>10500</v>
      </c>
      <c r="AV2" s="55"/>
      <c r="AW2" s="34"/>
      <c r="AX2" s="148"/>
      <c r="AY2" s="33">
        <v>1750</v>
      </c>
      <c r="AZ2" s="32" t="str">
        <f>IFERROR(IF(AND(NOT(AY2=""),NOT(AX2="")),AY2*$AX2,""),"")</f>
        <v/>
      </c>
      <c r="BA2" s="34"/>
      <c r="BB2" s="32" t="str">
        <f>IFERROR(IF(AND(NOT(BA2=""),NOT(AX2="")),BA2*$AX2,""),"")</f>
        <v/>
      </c>
      <c r="BC2" s="34"/>
      <c r="BD2" s="32" t="str">
        <f>IFERROR(IF(AND(NOT(BC2=""),NOT(AX2="")),BC2*$AX2,""),"")</f>
        <v/>
      </c>
      <c r="BE2" s="35"/>
      <c r="BF2" s="36" t="str">
        <f>IFERROR(IF(AND(NOT(BE2=""),NOT(AX2="")),BE2*$AX2,""),"")</f>
        <v/>
      </c>
      <c r="BG2" s="36">
        <f>IFERROR(IF(OR(NOT(AY2=""),NOT(BE2=""),NOT(BA2=""),NOT(BC2="")),AY2+BE2+BA2+BC2,""),"")</f>
        <v>1750</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5250</v>
      </c>
      <c r="BX2" s="36">
        <f>IF(SUM(AH2,AU2,BH2,BU2)&gt;0,SUM(AH2,AU2,BH2,BU2),"")</f>
        <v>21000</v>
      </c>
      <c r="BY2" s="31"/>
      <c r="BZ2" s="38"/>
      <c r="CB2" s="120">
        <f t="shared" ref="CB2:CB65" ca="1" si="0">IF(OR(B2="--",IFERROR(MATCH(B2,OFFSET(B$1,0,0,ROW()-1,1),0),1)&lt;&gt;1),"",1)</f>
        <v>1</v>
      </c>
      <c r="CC2" s="2">
        <f t="shared" ref="CC2:CC65" ca="1" si="1">IF(OR(C2="--",IFERROR(MATCH(C2,OFFSET(C$1,0,0,ROW()-1,1),0),1)&lt;&gt;1),"",1)</f>
        <v>1</v>
      </c>
    </row>
    <row r="3" spans="1:88" s="2" customFormat="1" ht="25" customHeight="1" x14ac:dyDescent="0.2">
      <c r="A3" s="52">
        <f>IFERROR(IF(D3&lt;&gt;"",A2+1,""),"")</f>
        <v>2</v>
      </c>
      <c r="B3" s="157" t="str">
        <f t="shared" ref="B3:B66" ca="1" si="2">CONCATENATE(E3,"-",G3,"--",K3,"---",R3)</f>
        <v>17-101--5.6---</v>
      </c>
      <c r="C3" s="157" t="str">
        <f t="shared" ref="C3:C66" si="3">CONCATENATE(K3,"--",N3,"---",P3)</f>
        <v>5.6--1003---10003</v>
      </c>
      <c r="D3" s="29" t="s">
        <v>1922</v>
      </c>
      <c r="E3" s="155">
        <f ca="1">IFERROR(INDIRECT(ADDRESS(MATCH(D3,CatModules!C:C,0),2,1,1,"CatModules")),"")</f>
        <v>17</v>
      </c>
      <c r="F3" s="96" t="s">
        <v>1923</v>
      </c>
      <c r="G3" s="156">
        <f ca="1">IFERROR(INDIRECT(ADDRESS(MATCH(CONCATENATE(E3,"-",F3),CatInt!K:K,0),3,1,1,"CatInt")),"")</f>
        <v>101</v>
      </c>
      <c r="H3" s="45"/>
      <c r="I3" s="29" t="s">
        <v>2049</v>
      </c>
      <c r="J3" s="155" t="str">
        <f t="shared" ref="J3:J66" si="4">LEFT(I3,FIND(".",I3,1)-1)</f>
        <v>5</v>
      </c>
      <c r="K3" s="155" t="str">
        <f t="shared" ref="K3:K66" si="5">LEFT(I3,FIND(".",I3,1)+1)</f>
        <v>5.6</v>
      </c>
      <c r="L3" s="153"/>
      <c r="M3" s="53" t="s">
        <v>4430</v>
      </c>
      <c r="N3" s="175">
        <f t="shared" ref="N3:N66" si="6">1000+ROW()</f>
        <v>1003</v>
      </c>
      <c r="O3" s="53" t="s">
        <v>4431</v>
      </c>
      <c r="P3" s="175">
        <f t="shared" ref="P3:P66" si="7">10000+ROW()</f>
        <v>10003</v>
      </c>
      <c r="Q3" s="30"/>
      <c r="R3" s="149" t="str">
        <f>IFERROR(VLOOKUP(Q3,Setup!D$16:E$25,2,FALSE),"")</f>
        <v/>
      </c>
      <c r="S3" s="51" t="str">
        <f ca="1">IFERROR(IF(OR(I3="",VLOOKUP(I3,CatCostInp!$E$2:$K$88,7,FALSE)=0),"",VLOOKUP(I3,CatCostInp!$E$2:$K$88,7,FALSE)),"")</f>
        <v>N/A</v>
      </c>
      <c r="T3" s="159" t="e">
        <f>VLOOKUP(U3,#REF!,2,FALSE)</f>
        <v>#REF!</v>
      </c>
      <c r="U3" s="30" t="s">
        <v>50</v>
      </c>
      <c r="V3" s="1" t="str">
        <f>IF(U3=Setup!$C$10,"Grant",IF('Other Pharma &amp; Health Products'!U3=Setup!$C$11,"Local",IF('Other Pharma &amp; Health Products'!U3=Setup!$C$12,"Other","")))</f>
        <v>Grant</v>
      </c>
      <c r="W3" s="53"/>
      <c r="X3" s="148">
        <v>881.08052325581389</v>
      </c>
      <c r="Y3" s="53">
        <v>4</v>
      </c>
      <c r="Z3" s="36">
        <f t="shared" ref="Z3:Z66" si="8">IFERROR(IF(AND(NOT(Y3=""),NOT(X3="")),Y3*X3,""),"")</f>
        <v>3524.3220930232555</v>
      </c>
      <c r="AA3" s="53"/>
      <c r="AB3" s="32" t="str">
        <f t="shared" ref="AB3:AB66" si="9">IFERROR(IF(AND(NOT(AA3=""),NOT(X3="")),AA3*X3,""),"")</f>
        <v/>
      </c>
      <c r="AC3" s="53"/>
      <c r="AD3" s="32" t="str">
        <f t="shared" ref="AD3:AD66" si="10">IFERROR(IF(AND(NOT(AC3=""),NOT(X3="")),AC3*X3,""),"")</f>
        <v/>
      </c>
      <c r="AE3" s="53"/>
      <c r="AF3" s="36" t="str">
        <f t="shared" ref="AF3:AF66" si="11">IFERROR(IF(AND(NOT(AE3=""),NOT(X3="")),AE3*X3,""),"")</f>
        <v/>
      </c>
      <c r="AG3" s="36">
        <f t="shared" ref="AG3:AG66" si="12">IFERROR(IF(OR(NOT(Y3=""),NOT(AE3=""),NOT(AA3=""),NOT(AC3="")),Y3+AE3+AA3+AC3,""),"")</f>
        <v>4</v>
      </c>
      <c r="AH3" s="36">
        <f t="shared" ref="AH3:AH66" si="13">IF(SUM(Z3,AB3,AD3,AF3)&gt;0,SUM(Z3,AB3,AD3,AF3),"")</f>
        <v>3524.3220930232555</v>
      </c>
      <c r="AI3" s="55"/>
      <c r="AJ3" s="37"/>
      <c r="AK3" s="148">
        <v>881.08052325581389</v>
      </c>
      <c r="AL3" s="53">
        <v>4</v>
      </c>
      <c r="AM3" s="32">
        <f t="shared" ref="AM3:AM66" si="14">IFERROR(IF(AND(NOT(AL3=""),NOT(AK3="")),AL3*$AK3,""),"")</f>
        <v>3524.3220930232555</v>
      </c>
      <c r="AN3" s="53"/>
      <c r="AO3" s="32" t="str">
        <f t="shared" ref="AO3:AO66" si="15">IFERROR(IF(AND(NOT(AN3=""),NOT(AK3="")),AN3*$AK3,""),"")</f>
        <v/>
      </c>
      <c r="AP3" s="53"/>
      <c r="AQ3" s="32" t="str">
        <f t="shared" ref="AQ3:AQ66" si="16">IFERROR(IF(AND(NOT(AP3=""),NOT(AK3="")),AP3*$AK3,""),"")</f>
        <v/>
      </c>
      <c r="AR3" s="53"/>
      <c r="AS3" s="36" t="str">
        <f t="shared" ref="AS3:AS66" si="17">IFERROR(IF(AND(NOT(AR3=""),NOT(AK3="")),AR3*$AK3,""),"")</f>
        <v/>
      </c>
      <c r="AT3" s="36">
        <f t="shared" ref="AT3:AT66" si="18">IFERROR(IF(OR(NOT(AL3=""),NOT(AR3=""),NOT(AN3=""),NOT(AP3="")),AL3+AR3+AN3+AP3,""),"")</f>
        <v>4</v>
      </c>
      <c r="AU3" s="36">
        <f t="shared" ref="AU3:AU66" si="19">IF(SUM(AM3,AS3,AO3,AQ3)&gt;0,SUM(AM3,AS3,AO3,AQ3),"")</f>
        <v>3524.3220930232555</v>
      </c>
      <c r="AV3" s="55"/>
      <c r="AW3" s="34"/>
      <c r="AX3" s="148"/>
      <c r="AY3" s="53">
        <v>4</v>
      </c>
      <c r="AZ3" s="32" t="str">
        <f t="shared" ref="AZ3:AZ66" si="20">IFERROR(IF(AND(NOT(AY3=""),NOT(AX3="")),AY3*$AX3,""),"")</f>
        <v/>
      </c>
      <c r="BA3" s="53"/>
      <c r="BB3" s="32" t="str">
        <f t="shared" ref="BB3:BB66" si="21">IFERROR(IF(AND(NOT(BA3=""),NOT(AX3="")),BA3*$AX3,""),"")</f>
        <v/>
      </c>
      <c r="BC3" s="53"/>
      <c r="BD3" s="32" t="str">
        <f t="shared" ref="BD3:BD66" si="22">IFERROR(IF(AND(NOT(BC3=""),NOT(AX3="")),BC3*$AX3,""),"")</f>
        <v/>
      </c>
      <c r="BE3" s="53"/>
      <c r="BF3" s="36" t="str">
        <f t="shared" ref="BF3:BF66" si="23">IFERROR(IF(AND(NOT(BE3=""),NOT(AX3="")),BE3*$AX3,""),"")</f>
        <v/>
      </c>
      <c r="BG3" s="36">
        <f t="shared" ref="BG3:BG66" si="24">IFERROR(IF(OR(NOT(AY3=""),NOT(BE3=""),NOT(BA3=""),NOT(BC3="")),AY3+BE3+BA3+BC3,""),"")</f>
        <v>4</v>
      </c>
      <c r="BH3" s="36" t="str">
        <f t="shared" ref="BH3:BH66" si="25">IF(SUM(AZ3,BF3,BB3,BD3)&gt;0,SUM(AZ3,BF3,BB3,BD3),"")</f>
        <v/>
      </c>
      <c r="BI3" s="55"/>
      <c r="BJ3" s="53"/>
      <c r="BK3" s="148"/>
      <c r="BL3" s="53"/>
      <c r="BM3" s="32" t="str">
        <f t="shared" ref="BM3:BM66" si="26">IFERROR(IF(AND(NOT(BL3=""),NOT(BK3="")),BL3*$BK3,""),"")</f>
        <v/>
      </c>
      <c r="BN3" s="53"/>
      <c r="BO3" s="32" t="str">
        <f t="shared" ref="BO3:BO66" si="27">IFERROR(IF(AND(NOT(BN3=""),NOT(BK3="")),BN3*$BK3,""),"")</f>
        <v/>
      </c>
      <c r="BP3" s="53"/>
      <c r="BQ3" s="32" t="str">
        <f t="shared" ref="BQ3:BQ66" si="28">IFERROR(IF(AND(NOT(BP3=""),NOT(BK3="")),BP3*$BK3,""),"")</f>
        <v/>
      </c>
      <c r="BR3" s="53"/>
      <c r="BS3" s="36" t="str">
        <f t="shared" ref="BS3:BS66" si="29">IFERROR(IF(AND(NOT(BR3=""),NOT(BK3="")),BR3*$BK3,""),"")</f>
        <v/>
      </c>
      <c r="BT3" s="36" t="str">
        <f t="shared" ref="BT3:BT66" si="30">IFERROR(IF(OR(NOT(BL3=""),NOT(BR3=""),NOT(BN3=""),NOT(BP3="")),BL3+BR3+BN3+BP3,""),"")</f>
        <v/>
      </c>
      <c r="BU3" s="36" t="str">
        <f t="shared" ref="BU3:BU66" si="31">IF(SUM(BM3,BS3,BO3,BQ3)&gt;0,SUM(BM3,BS3,BO3,BQ3),"")</f>
        <v/>
      </c>
      <c r="BV3" s="55"/>
      <c r="BW3" s="36">
        <f t="shared" ref="BW3:BX66" si="32">IF(SUM(AG3,AT3,BG3,BT3)&gt;0,SUM(AG3,AT3,BG3,BT3),"")</f>
        <v>12</v>
      </c>
      <c r="BX3" s="36">
        <f t="shared" si="32"/>
        <v>7048.6441860465111</v>
      </c>
      <c r="BY3" s="31"/>
      <c r="BZ3" s="38"/>
      <c r="CB3" s="120">
        <f t="shared" ca="1" si="0"/>
        <v>1</v>
      </c>
      <c r="CC3" s="2">
        <f t="shared" ca="1" si="1"/>
        <v>1</v>
      </c>
    </row>
    <row r="4" spans="1:88" s="2" customFormat="1" ht="25" customHeight="1" x14ac:dyDescent="0.2">
      <c r="A4" s="52">
        <f t="shared" ref="A4:A67" si="33">IFERROR(IF(D4&lt;&gt;"",A3+1,""),"")</f>
        <v>3</v>
      </c>
      <c r="B4" s="157" t="str">
        <f t="shared" ca="1" si="2"/>
        <v>17-101--5.6---</v>
      </c>
      <c r="C4" s="157" t="str">
        <f t="shared" si="3"/>
        <v>5.6--1004---10004</v>
      </c>
      <c r="D4" s="29" t="s">
        <v>1922</v>
      </c>
      <c r="E4" s="155">
        <f ca="1">IFERROR(INDIRECT(ADDRESS(MATCH(D4,CatModules!C:C,0),2,1,1,"CatModules")),"")</f>
        <v>17</v>
      </c>
      <c r="F4" s="96" t="s">
        <v>1923</v>
      </c>
      <c r="G4" s="156">
        <f ca="1">IFERROR(INDIRECT(ADDRESS(MATCH(CONCATENATE(E4,"-",F4),CatInt!K:K,0),3,1,1,"CatInt")),"")</f>
        <v>101</v>
      </c>
      <c r="H4" s="45"/>
      <c r="I4" s="29" t="s">
        <v>2049</v>
      </c>
      <c r="J4" s="155" t="str">
        <f t="shared" si="4"/>
        <v>5</v>
      </c>
      <c r="K4" s="155" t="str">
        <f t="shared" si="5"/>
        <v>5.6</v>
      </c>
      <c r="L4" s="153"/>
      <c r="M4" s="53" t="s">
        <v>4430</v>
      </c>
      <c r="N4" s="175">
        <f t="shared" si="6"/>
        <v>1004</v>
      </c>
      <c r="O4" s="53" t="s">
        <v>4432</v>
      </c>
      <c r="P4" s="175">
        <f t="shared" si="7"/>
        <v>10004</v>
      </c>
      <c r="Q4" s="30"/>
      <c r="R4" s="149" t="str">
        <f>IFERROR(VLOOKUP(Q4,Setup!D$16:E$25,2,FALSE),"")</f>
        <v/>
      </c>
      <c r="S4" s="51" t="str">
        <f ca="1">IFERROR(IF(OR(I4="",VLOOKUP(I4,CatCostInp!$E$2:$K$88,7,FALSE)=0),"",VLOOKUP(I4,CatCostInp!$E$2:$K$88,7,FALSE)),"")</f>
        <v>N/A</v>
      </c>
      <c r="T4" s="159" t="e">
        <f>VLOOKUP(U4,#REF!,2,FALSE)</f>
        <v>#REF!</v>
      </c>
      <c r="U4" s="30" t="s">
        <v>50</v>
      </c>
      <c r="V4" s="1" t="str">
        <f>IF(U4=Setup!$C$10,"Grant",IF('Other Pharma &amp; Health Products'!U4=Setup!$C$11,"Local",IF('Other Pharma &amp; Health Products'!U4=Setup!$C$12,"Other","")))</f>
        <v>Grant</v>
      </c>
      <c r="W4" s="53"/>
      <c r="X4" s="148">
        <v>1816.8604651162791</v>
      </c>
      <c r="Y4" s="53">
        <v>3</v>
      </c>
      <c r="Z4" s="36">
        <f t="shared" si="8"/>
        <v>5450.5813953488378</v>
      </c>
      <c r="AA4" s="53"/>
      <c r="AB4" s="32" t="str">
        <f t="shared" si="9"/>
        <v/>
      </c>
      <c r="AC4" s="53"/>
      <c r="AD4" s="32" t="str">
        <f t="shared" si="10"/>
        <v/>
      </c>
      <c r="AE4" s="53"/>
      <c r="AF4" s="36" t="str">
        <f t="shared" si="11"/>
        <v/>
      </c>
      <c r="AG4" s="36">
        <f t="shared" si="12"/>
        <v>3</v>
      </c>
      <c r="AH4" s="36">
        <f t="shared" si="13"/>
        <v>5450.5813953488378</v>
      </c>
      <c r="AI4" s="55"/>
      <c r="AJ4" s="37"/>
      <c r="AK4" s="148">
        <v>1816.8604651162791</v>
      </c>
      <c r="AL4" s="53">
        <v>3</v>
      </c>
      <c r="AM4" s="32">
        <f t="shared" si="14"/>
        <v>5450.5813953488378</v>
      </c>
      <c r="AN4" s="53"/>
      <c r="AO4" s="32" t="str">
        <f t="shared" si="15"/>
        <v/>
      </c>
      <c r="AP4" s="53"/>
      <c r="AQ4" s="32" t="str">
        <f t="shared" si="16"/>
        <v/>
      </c>
      <c r="AR4" s="53"/>
      <c r="AS4" s="36" t="str">
        <f t="shared" si="17"/>
        <v/>
      </c>
      <c r="AT4" s="36">
        <f t="shared" si="18"/>
        <v>3</v>
      </c>
      <c r="AU4" s="36">
        <f t="shared" si="19"/>
        <v>5450.5813953488378</v>
      </c>
      <c r="AV4" s="55"/>
      <c r="AW4" s="34"/>
      <c r="AX4" s="148"/>
      <c r="AY4" s="53">
        <v>3</v>
      </c>
      <c r="AZ4" s="32" t="str">
        <f t="shared" si="20"/>
        <v/>
      </c>
      <c r="BA4" s="53"/>
      <c r="BB4" s="32" t="str">
        <f t="shared" si="21"/>
        <v/>
      </c>
      <c r="BC4" s="53"/>
      <c r="BD4" s="32" t="str">
        <f t="shared" si="22"/>
        <v/>
      </c>
      <c r="BE4" s="53"/>
      <c r="BF4" s="36" t="str">
        <f t="shared" si="23"/>
        <v/>
      </c>
      <c r="BG4" s="36">
        <f t="shared" si="24"/>
        <v>3</v>
      </c>
      <c r="BH4" s="36" t="str">
        <f t="shared" si="25"/>
        <v/>
      </c>
      <c r="BI4" s="55"/>
      <c r="BJ4" s="53"/>
      <c r="BK4" s="148"/>
      <c r="BL4" s="53"/>
      <c r="BM4" s="32" t="str">
        <f t="shared" si="26"/>
        <v/>
      </c>
      <c r="BN4" s="53"/>
      <c r="BO4" s="32" t="str">
        <f t="shared" si="27"/>
        <v/>
      </c>
      <c r="BP4" s="53"/>
      <c r="BQ4" s="32" t="str">
        <f t="shared" si="28"/>
        <v/>
      </c>
      <c r="BR4" s="53"/>
      <c r="BS4" s="36" t="str">
        <f t="shared" si="29"/>
        <v/>
      </c>
      <c r="BT4" s="36" t="str">
        <f t="shared" si="30"/>
        <v/>
      </c>
      <c r="BU4" s="36" t="str">
        <f t="shared" si="31"/>
        <v/>
      </c>
      <c r="BV4" s="55"/>
      <c r="BW4" s="36">
        <f t="shared" si="32"/>
        <v>9</v>
      </c>
      <c r="BX4" s="36">
        <f t="shared" si="32"/>
        <v>10901.162790697676</v>
      </c>
      <c r="BY4" s="31"/>
      <c r="BZ4" s="38"/>
      <c r="CB4" s="120" t="str">
        <f t="shared" ca="1" si="0"/>
        <v/>
      </c>
      <c r="CC4" s="2">
        <f t="shared" ca="1" si="1"/>
        <v>1</v>
      </c>
    </row>
    <row r="5" spans="1:88" s="2" customFormat="1" ht="25" customHeight="1" x14ac:dyDescent="0.2">
      <c r="A5" s="52">
        <f t="shared" si="33"/>
        <v>4</v>
      </c>
      <c r="B5" s="157" t="str">
        <f t="shared" ca="1" si="2"/>
        <v>17-101--5.6---</v>
      </c>
      <c r="C5" s="157" t="str">
        <f t="shared" si="3"/>
        <v>5.6--1005---10005</v>
      </c>
      <c r="D5" s="29" t="s">
        <v>1922</v>
      </c>
      <c r="E5" s="155">
        <f ca="1">IFERROR(INDIRECT(ADDRESS(MATCH(D5,CatModules!C:C,0),2,1,1,"CatModules")),"")</f>
        <v>17</v>
      </c>
      <c r="F5" s="96" t="s">
        <v>1923</v>
      </c>
      <c r="G5" s="156">
        <f ca="1">IFERROR(INDIRECT(ADDRESS(MATCH(CONCATENATE(E5,"-",F5),CatInt!K:K,0),3,1,1,"CatInt")),"")</f>
        <v>101</v>
      </c>
      <c r="H5" s="45"/>
      <c r="I5" s="29" t="s">
        <v>2049</v>
      </c>
      <c r="J5" s="155" t="str">
        <f t="shared" si="4"/>
        <v>5</v>
      </c>
      <c r="K5" s="155" t="str">
        <f t="shared" si="5"/>
        <v>5.6</v>
      </c>
      <c r="L5" s="153"/>
      <c r="M5" s="53" t="s">
        <v>4430</v>
      </c>
      <c r="N5" s="175">
        <f t="shared" si="6"/>
        <v>1005</v>
      </c>
      <c r="O5" s="53" t="s">
        <v>4433</v>
      </c>
      <c r="P5" s="175">
        <f t="shared" si="7"/>
        <v>10005</v>
      </c>
      <c r="Q5" s="30"/>
      <c r="R5" s="149" t="str">
        <f>IFERROR(VLOOKUP(Q5,Setup!D$16:E$25,2,FALSE),"")</f>
        <v/>
      </c>
      <c r="S5" s="51" t="str">
        <f ca="1">IFERROR(IF(OR(I5="",VLOOKUP(I5,CatCostInp!$E$2:$K$88,7,FALSE)=0),"",VLOOKUP(I5,CatCostInp!$E$2:$K$88,7,FALSE)),"")</f>
        <v>N/A</v>
      </c>
      <c r="T5" s="159" t="e">
        <f>VLOOKUP(U5,#REF!,2,FALSE)</f>
        <v>#REF!</v>
      </c>
      <c r="U5" s="30" t="s">
        <v>50</v>
      </c>
      <c r="V5" s="1" t="str">
        <f>IF(U5=Setup!$C$10,"Grant",IF('Other Pharma &amp; Health Products'!U5=Setup!$C$11,"Local",IF('Other Pharma &amp; Health Products'!U5=Setup!$C$12,"Other","")))</f>
        <v>Grant</v>
      </c>
      <c r="W5" s="33"/>
      <c r="X5" s="148">
        <v>436.04651162790702</v>
      </c>
      <c r="Y5" s="33">
        <v>3</v>
      </c>
      <c r="Z5" s="36">
        <f t="shared" si="8"/>
        <v>1308.1395348837211</v>
      </c>
      <c r="AA5" s="35"/>
      <c r="AB5" s="32" t="str">
        <f t="shared" si="9"/>
        <v/>
      </c>
      <c r="AC5" s="35"/>
      <c r="AD5" s="32" t="str">
        <f t="shared" si="10"/>
        <v/>
      </c>
      <c r="AE5" s="53"/>
      <c r="AF5" s="36" t="str">
        <f t="shared" si="11"/>
        <v/>
      </c>
      <c r="AG5" s="36">
        <f t="shared" si="12"/>
        <v>3</v>
      </c>
      <c r="AH5" s="36">
        <f t="shared" si="13"/>
        <v>1308.1395348837211</v>
      </c>
      <c r="AI5" s="55"/>
      <c r="AJ5" s="37"/>
      <c r="AK5" s="148">
        <v>436.04651162790702</v>
      </c>
      <c r="AL5" s="33">
        <v>3</v>
      </c>
      <c r="AM5" s="32">
        <f t="shared" si="14"/>
        <v>1308.1395348837211</v>
      </c>
      <c r="AN5" s="35"/>
      <c r="AO5" s="32" t="str">
        <f t="shared" si="15"/>
        <v/>
      </c>
      <c r="AP5" s="35"/>
      <c r="AQ5" s="32" t="str">
        <f t="shared" si="16"/>
        <v/>
      </c>
      <c r="AR5" s="35"/>
      <c r="AS5" s="36" t="str">
        <f t="shared" si="17"/>
        <v/>
      </c>
      <c r="AT5" s="36">
        <f t="shared" si="18"/>
        <v>3</v>
      </c>
      <c r="AU5" s="36">
        <f t="shared" si="19"/>
        <v>1308.1395348837211</v>
      </c>
      <c r="AV5" s="55"/>
      <c r="AW5" s="34"/>
      <c r="AX5" s="148"/>
      <c r="AY5" s="33">
        <v>3</v>
      </c>
      <c r="AZ5" s="32" t="str">
        <f t="shared" si="20"/>
        <v/>
      </c>
      <c r="BA5" s="34"/>
      <c r="BB5" s="32" t="str">
        <f t="shared" si="21"/>
        <v/>
      </c>
      <c r="BC5" s="34"/>
      <c r="BD5" s="32" t="str">
        <f t="shared" si="22"/>
        <v/>
      </c>
      <c r="BE5" s="35"/>
      <c r="BF5" s="36" t="str">
        <f t="shared" si="23"/>
        <v/>
      </c>
      <c r="BG5" s="36">
        <f t="shared" si="24"/>
        <v>3</v>
      </c>
      <c r="BH5" s="36" t="str">
        <f t="shared" si="25"/>
        <v/>
      </c>
      <c r="BI5" s="55"/>
      <c r="BJ5" s="34"/>
      <c r="BK5" s="148"/>
      <c r="BL5" s="34"/>
      <c r="BM5" s="32" t="str">
        <f t="shared" si="26"/>
        <v/>
      </c>
      <c r="BN5" s="34"/>
      <c r="BO5" s="32" t="str">
        <f t="shared" si="27"/>
        <v/>
      </c>
      <c r="BP5" s="34"/>
      <c r="BQ5" s="32" t="str">
        <f t="shared" si="28"/>
        <v/>
      </c>
      <c r="BR5" s="34"/>
      <c r="BS5" s="36" t="str">
        <f t="shared" si="29"/>
        <v/>
      </c>
      <c r="BT5" s="36" t="str">
        <f t="shared" si="30"/>
        <v/>
      </c>
      <c r="BU5" s="36" t="str">
        <f t="shared" si="31"/>
        <v/>
      </c>
      <c r="BV5" s="55"/>
      <c r="BW5" s="36">
        <f t="shared" si="32"/>
        <v>9</v>
      </c>
      <c r="BX5" s="36">
        <f t="shared" si="32"/>
        <v>2616.2790697674423</v>
      </c>
      <c r="BY5" s="31"/>
      <c r="BZ5" s="38"/>
      <c r="CB5" s="120" t="str">
        <f t="shared" ca="1" si="0"/>
        <v/>
      </c>
      <c r="CC5" s="2">
        <f t="shared" ca="1" si="1"/>
        <v>1</v>
      </c>
    </row>
    <row r="6" spans="1:88" s="2" customFormat="1" ht="25" customHeight="1" x14ac:dyDescent="0.2">
      <c r="A6" s="52">
        <f t="shared" si="33"/>
        <v>5</v>
      </c>
      <c r="B6" s="157" t="str">
        <f t="shared" ca="1" si="2"/>
        <v>17-101--5.6---</v>
      </c>
      <c r="C6" s="157" t="str">
        <f t="shared" si="3"/>
        <v>5.6--1006---10006</v>
      </c>
      <c r="D6" s="29" t="s">
        <v>1922</v>
      </c>
      <c r="E6" s="155">
        <f ca="1">IFERROR(INDIRECT(ADDRESS(MATCH(D6,CatModules!C:C,0),2,1,1,"CatModules")),"")</f>
        <v>17</v>
      </c>
      <c r="F6" s="96" t="s">
        <v>1923</v>
      </c>
      <c r="G6" s="156">
        <f ca="1">IFERROR(INDIRECT(ADDRESS(MATCH(CONCATENATE(E6,"-",F6),CatInt!K:K,0),3,1,1,"CatInt")),"")</f>
        <v>101</v>
      </c>
      <c r="H6" s="45"/>
      <c r="I6" s="29" t="s">
        <v>2049</v>
      </c>
      <c r="J6" s="155" t="str">
        <f t="shared" si="4"/>
        <v>5</v>
      </c>
      <c r="K6" s="155" t="str">
        <f t="shared" si="5"/>
        <v>5.6</v>
      </c>
      <c r="L6" s="153"/>
      <c r="M6" s="53" t="s">
        <v>4430</v>
      </c>
      <c r="N6" s="175">
        <f t="shared" si="6"/>
        <v>1006</v>
      </c>
      <c r="O6" s="53" t="s">
        <v>4442</v>
      </c>
      <c r="P6" s="175">
        <f t="shared" si="7"/>
        <v>10006</v>
      </c>
      <c r="Q6" s="30"/>
      <c r="R6" s="149" t="str">
        <f>IFERROR(VLOOKUP(Q6,Setup!D$16:E$25,2,FALSE),"")</f>
        <v/>
      </c>
      <c r="S6" s="51" t="str">
        <f ca="1">IFERROR(IF(OR(I6="",VLOOKUP(I6,CatCostInp!$E$2:$K$88,7,FALSE)=0),"",VLOOKUP(I6,CatCostInp!$E$2:$K$88,7,FALSE)),"")</f>
        <v>N/A</v>
      </c>
      <c r="T6" s="159" t="e">
        <f>VLOOKUP(U6,#REF!,2,FALSE)</f>
        <v>#REF!</v>
      </c>
      <c r="U6" s="30" t="s">
        <v>50</v>
      </c>
      <c r="V6" s="1" t="str">
        <f>IF(U6=Setup!$C$10,"Grant",IF('Other Pharma &amp; Health Products'!U6=Setup!$C$11,"Local",IF('Other Pharma &amp; Health Products'!U6=Setup!$C$12,"Other","")))</f>
        <v>Grant</v>
      </c>
      <c r="W6" s="33"/>
      <c r="X6" s="148">
        <v>357.55813953488371</v>
      </c>
      <c r="Y6" s="33">
        <v>1</v>
      </c>
      <c r="Z6" s="36">
        <f t="shared" si="8"/>
        <v>357.55813953488371</v>
      </c>
      <c r="AA6" s="35"/>
      <c r="AB6" s="32" t="str">
        <f t="shared" si="9"/>
        <v/>
      </c>
      <c r="AC6" s="35"/>
      <c r="AD6" s="32" t="str">
        <f t="shared" si="10"/>
        <v/>
      </c>
      <c r="AE6" s="53"/>
      <c r="AF6" s="36" t="str">
        <f t="shared" si="11"/>
        <v/>
      </c>
      <c r="AG6" s="36">
        <f t="shared" si="12"/>
        <v>1</v>
      </c>
      <c r="AH6" s="36">
        <f t="shared" si="13"/>
        <v>357.55813953488371</v>
      </c>
      <c r="AI6" s="55"/>
      <c r="AJ6" s="37"/>
      <c r="AK6" s="148">
        <v>357.55813953488371</v>
      </c>
      <c r="AL6" s="33">
        <v>1</v>
      </c>
      <c r="AM6" s="32">
        <f t="shared" si="14"/>
        <v>357.55813953488371</v>
      </c>
      <c r="AN6" s="35"/>
      <c r="AO6" s="32" t="str">
        <f t="shared" si="15"/>
        <v/>
      </c>
      <c r="AP6" s="35"/>
      <c r="AQ6" s="32" t="str">
        <f t="shared" si="16"/>
        <v/>
      </c>
      <c r="AR6" s="35"/>
      <c r="AS6" s="36" t="str">
        <f t="shared" si="17"/>
        <v/>
      </c>
      <c r="AT6" s="36">
        <f t="shared" si="18"/>
        <v>1</v>
      </c>
      <c r="AU6" s="36">
        <f t="shared" si="19"/>
        <v>357.55813953488371</v>
      </c>
      <c r="AV6" s="55"/>
      <c r="AW6" s="34"/>
      <c r="AX6" s="148"/>
      <c r="AY6" s="33">
        <v>1</v>
      </c>
      <c r="AZ6" s="32" t="str">
        <f t="shared" si="20"/>
        <v/>
      </c>
      <c r="BA6" s="34"/>
      <c r="BB6" s="32" t="str">
        <f t="shared" si="21"/>
        <v/>
      </c>
      <c r="BC6" s="34"/>
      <c r="BD6" s="32" t="str">
        <f t="shared" si="22"/>
        <v/>
      </c>
      <c r="BE6" s="35"/>
      <c r="BF6" s="36" t="str">
        <f t="shared" si="23"/>
        <v/>
      </c>
      <c r="BG6" s="36">
        <f t="shared" si="24"/>
        <v>1</v>
      </c>
      <c r="BH6" s="36" t="str">
        <f t="shared" si="25"/>
        <v/>
      </c>
      <c r="BI6" s="55"/>
      <c r="BJ6" s="34"/>
      <c r="BK6" s="148"/>
      <c r="BL6" s="34"/>
      <c r="BM6" s="32" t="str">
        <f t="shared" si="26"/>
        <v/>
      </c>
      <c r="BN6" s="34"/>
      <c r="BO6" s="32" t="str">
        <f t="shared" si="27"/>
        <v/>
      </c>
      <c r="BP6" s="34"/>
      <c r="BQ6" s="32" t="str">
        <f t="shared" si="28"/>
        <v/>
      </c>
      <c r="BR6" s="34"/>
      <c r="BS6" s="36" t="str">
        <f t="shared" si="29"/>
        <v/>
      </c>
      <c r="BT6" s="36" t="str">
        <f t="shared" si="30"/>
        <v/>
      </c>
      <c r="BU6" s="36" t="str">
        <f t="shared" si="31"/>
        <v/>
      </c>
      <c r="BV6" s="55"/>
      <c r="BW6" s="36">
        <f t="shared" si="32"/>
        <v>3</v>
      </c>
      <c r="BX6" s="36">
        <f t="shared" si="32"/>
        <v>715.11627906976742</v>
      </c>
      <c r="BY6" s="31"/>
      <c r="BZ6" s="38"/>
      <c r="CB6" s="120" t="str">
        <f t="shared" ca="1" si="0"/>
        <v/>
      </c>
      <c r="CC6" s="2">
        <f t="shared" ca="1" si="1"/>
        <v>1</v>
      </c>
    </row>
    <row r="7" spans="1:88" s="2" customFormat="1" ht="25" customHeight="1" x14ac:dyDescent="0.2">
      <c r="A7" s="52">
        <f t="shared" si="33"/>
        <v>6</v>
      </c>
      <c r="B7" s="157" t="str">
        <f t="shared" ca="1" si="2"/>
        <v>17-101--5.6---</v>
      </c>
      <c r="C7" s="157" t="str">
        <f t="shared" si="3"/>
        <v>5.6--1007---10007</v>
      </c>
      <c r="D7" s="29" t="s">
        <v>1922</v>
      </c>
      <c r="E7" s="155">
        <f ca="1">IFERROR(INDIRECT(ADDRESS(MATCH(D7,CatModules!C:C,0),2,1,1,"CatModules")),"")</f>
        <v>17</v>
      </c>
      <c r="F7" s="96" t="s">
        <v>1923</v>
      </c>
      <c r="G7" s="156">
        <f ca="1">IFERROR(INDIRECT(ADDRESS(MATCH(CONCATENATE(E7,"-",F7),CatInt!K:K,0),3,1,1,"CatInt")),"")</f>
        <v>101</v>
      </c>
      <c r="H7" s="45" t="e">
        <f>IF(F7="","",VLOOKUP(F7,#REF!,2,FALSE))</f>
        <v>#REF!</v>
      </c>
      <c r="I7" s="29" t="s">
        <v>2049</v>
      </c>
      <c r="J7" s="155" t="str">
        <f t="shared" si="4"/>
        <v>5</v>
      </c>
      <c r="K7" s="155" t="str">
        <f t="shared" si="5"/>
        <v>5.6</v>
      </c>
      <c r="L7" s="153"/>
      <c r="M7" s="53" t="s">
        <v>4430</v>
      </c>
      <c r="N7" s="175">
        <f t="shared" si="6"/>
        <v>1007</v>
      </c>
      <c r="O7" s="53" t="s">
        <v>4434</v>
      </c>
      <c r="P7" s="175">
        <f t="shared" si="7"/>
        <v>10007</v>
      </c>
      <c r="Q7" s="30"/>
      <c r="R7" s="149" t="str">
        <f>IFERROR(VLOOKUP(Q7,Setup!D$16:E$25,2,FALSE),"")</f>
        <v/>
      </c>
      <c r="S7" s="51" t="str">
        <f ca="1">IFERROR(IF(OR(I7="",VLOOKUP(I7,CatCostInp!$E$2:$K$88,7,FALSE)=0),"",VLOOKUP(I7,CatCostInp!$E$2:$K$88,7,FALSE)),"")</f>
        <v>N/A</v>
      </c>
      <c r="T7" s="159" t="e">
        <f>VLOOKUP(U7,#REF!,2,FALSE)</f>
        <v>#REF!</v>
      </c>
      <c r="U7" s="30" t="s">
        <v>50</v>
      </c>
      <c r="V7" s="1" t="str">
        <f>IF(U7=Setup!$C$10,"Grant",IF('Other Pharma &amp; Health Products'!U7=Setup!$C$11,"Local",IF('Other Pharma &amp; Health Products'!U7=Setup!$C$12,"Other","")))</f>
        <v>Grant</v>
      </c>
      <c r="W7" s="33"/>
      <c r="X7" s="148">
        <v>27.296947674418604</v>
      </c>
      <c r="Y7" s="33">
        <v>4</v>
      </c>
      <c r="Z7" s="36">
        <f t="shared" si="8"/>
        <v>109.18779069767442</v>
      </c>
      <c r="AA7" s="35"/>
      <c r="AB7" s="32" t="str">
        <f t="shared" si="9"/>
        <v/>
      </c>
      <c r="AC7" s="35"/>
      <c r="AD7" s="32" t="str">
        <f t="shared" si="10"/>
        <v/>
      </c>
      <c r="AE7" s="53"/>
      <c r="AF7" s="36" t="str">
        <f t="shared" si="11"/>
        <v/>
      </c>
      <c r="AG7" s="36">
        <f t="shared" si="12"/>
        <v>4</v>
      </c>
      <c r="AH7" s="36">
        <f t="shared" si="13"/>
        <v>109.18779069767442</v>
      </c>
      <c r="AI7" s="55"/>
      <c r="AJ7" s="37"/>
      <c r="AK7" s="148">
        <v>27.296947674418604</v>
      </c>
      <c r="AL7" s="33">
        <v>4</v>
      </c>
      <c r="AM7" s="32">
        <f t="shared" si="14"/>
        <v>109.18779069767442</v>
      </c>
      <c r="AN7" s="35"/>
      <c r="AO7" s="32" t="str">
        <f t="shared" si="15"/>
        <v/>
      </c>
      <c r="AP7" s="35"/>
      <c r="AQ7" s="32" t="str">
        <f t="shared" si="16"/>
        <v/>
      </c>
      <c r="AR7" s="35"/>
      <c r="AS7" s="36" t="str">
        <f t="shared" si="17"/>
        <v/>
      </c>
      <c r="AT7" s="36">
        <f t="shared" si="18"/>
        <v>4</v>
      </c>
      <c r="AU7" s="36">
        <f t="shared" si="19"/>
        <v>109.18779069767442</v>
      </c>
      <c r="AV7" s="55"/>
      <c r="AW7" s="34"/>
      <c r="AX7" s="148"/>
      <c r="AY7" s="33">
        <v>4</v>
      </c>
      <c r="AZ7" s="32" t="str">
        <f t="shared" si="20"/>
        <v/>
      </c>
      <c r="BA7" s="34"/>
      <c r="BB7" s="32" t="str">
        <f t="shared" si="21"/>
        <v/>
      </c>
      <c r="BC7" s="34"/>
      <c r="BD7" s="32" t="str">
        <f t="shared" si="22"/>
        <v/>
      </c>
      <c r="BE7" s="35"/>
      <c r="BF7" s="36" t="str">
        <f t="shared" si="23"/>
        <v/>
      </c>
      <c r="BG7" s="36">
        <f t="shared" si="24"/>
        <v>4</v>
      </c>
      <c r="BH7" s="36" t="str">
        <f t="shared" si="25"/>
        <v/>
      </c>
      <c r="BI7" s="55"/>
      <c r="BJ7" s="34"/>
      <c r="BK7" s="148"/>
      <c r="BL7" s="34"/>
      <c r="BM7" s="32" t="str">
        <f t="shared" si="26"/>
        <v/>
      </c>
      <c r="BN7" s="34"/>
      <c r="BO7" s="32" t="str">
        <f t="shared" si="27"/>
        <v/>
      </c>
      <c r="BP7" s="34"/>
      <c r="BQ7" s="32" t="str">
        <f t="shared" si="28"/>
        <v/>
      </c>
      <c r="BR7" s="34"/>
      <c r="BS7" s="36" t="str">
        <f t="shared" si="29"/>
        <v/>
      </c>
      <c r="BT7" s="36" t="str">
        <f t="shared" si="30"/>
        <v/>
      </c>
      <c r="BU7" s="36" t="str">
        <f t="shared" si="31"/>
        <v/>
      </c>
      <c r="BV7" s="55"/>
      <c r="BW7" s="36">
        <f t="shared" si="32"/>
        <v>12</v>
      </c>
      <c r="BX7" s="36">
        <f t="shared" si="32"/>
        <v>218.37558139534883</v>
      </c>
      <c r="BY7" s="31"/>
      <c r="BZ7" s="38"/>
      <c r="CB7" s="120" t="str">
        <f t="shared" ca="1" si="0"/>
        <v/>
      </c>
      <c r="CC7" s="2">
        <f t="shared" ca="1" si="1"/>
        <v>1</v>
      </c>
    </row>
    <row r="8" spans="1:88" s="2" customFormat="1" ht="25" customHeight="1" x14ac:dyDescent="0.2">
      <c r="A8" s="52">
        <f t="shared" si="33"/>
        <v>7</v>
      </c>
      <c r="B8" s="157" t="str">
        <f t="shared" ca="1" si="2"/>
        <v>17-101--5.6---</v>
      </c>
      <c r="C8" s="157" t="str">
        <f t="shared" si="3"/>
        <v>5.6--1008---10008</v>
      </c>
      <c r="D8" s="29" t="s">
        <v>1922</v>
      </c>
      <c r="E8" s="155">
        <f ca="1">IFERROR(INDIRECT(ADDRESS(MATCH(D8,CatModules!C:C,0),2,1,1,"CatModules")),"")</f>
        <v>17</v>
      </c>
      <c r="F8" s="96" t="s">
        <v>1923</v>
      </c>
      <c r="G8" s="156">
        <f ca="1">IFERROR(INDIRECT(ADDRESS(MATCH(CONCATENATE(E8,"-",F8),CatInt!K:K,0),3,1,1,"CatInt")),"")</f>
        <v>101</v>
      </c>
      <c r="H8" s="45" t="e">
        <f>IF(F8="","",VLOOKUP(F8,#REF!,2,FALSE))</f>
        <v>#REF!</v>
      </c>
      <c r="I8" s="29" t="s">
        <v>2049</v>
      </c>
      <c r="J8" s="155" t="str">
        <f t="shared" si="4"/>
        <v>5</v>
      </c>
      <c r="K8" s="155" t="str">
        <f t="shared" si="5"/>
        <v>5.6</v>
      </c>
      <c r="L8" s="153"/>
      <c r="M8" s="53" t="s">
        <v>4430</v>
      </c>
      <c r="N8" s="175">
        <f t="shared" si="6"/>
        <v>1008</v>
      </c>
      <c r="O8" s="53" t="s">
        <v>4435</v>
      </c>
      <c r="P8" s="175">
        <f t="shared" si="7"/>
        <v>10008</v>
      </c>
      <c r="Q8" s="30"/>
      <c r="R8" s="149" t="str">
        <f>IFERROR(VLOOKUP(Q8,Setup!D$16:E$25,2,FALSE),"")</f>
        <v/>
      </c>
      <c r="S8" s="51" t="str">
        <f ca="1">IFERROR(IF(OR(I8="",VLOOKUP(I8,CatCostInp!$E$2:$K$88,7,FALSE)=0),"",VLOOKUP(I8,CatCostInp!$E$2:$K$88,7,FALSE)),"")</f>
        <v>N/A</v>
      </c>
      <c r="T8" s="159" t="e">
        <f>VLOOKUP(U8,#REF!,2,FALSE)</f>
        <v>#REF!</v>
      </c>
      <c r="U8" s="30" t="s">
        <v>50</v>
      </c>
      <c r="V8" s="1" t="str">
        <f>IF(U8=Setup!$C$10,"Grant",IF('Other Pharma &amp; Health Products'!U8=Setup!$C$11,"Local",IF('Other Pharma &amp; Health Products'!U8=Setup!$C$12,"Other","")))</f>
        <v>Grant</v>
      </c>
      <c r="W8" s="33"/>
      <c r="X8" s="148">
        <v>203.68968023255815</v>
      </c>
      <c r="Y8" s="33">
        <v>4</v>
      </c>
      <c r="Z8" s="36">
        <f t="shared" si="8"/>
        <v>814.75872093023258</v>
      </c>
      <c r="AA8" s="35"/>
      <c r="AB8" s="32" t="str">
        <f t="shared" si="9"/>
        <v/>
      </c>
      <c r="AC8" s="35"/>
      <c r="AD8" s="32" t="str">
        <f t="shared" si="10"/>
        <v/>
      </c>
      <c r="AE8" s="53"/>
      <c r="AF8" s="36" t="str">
        <f t="shared" si="11"/>
        <v/>
      </c>
      <c r="AG8" s="36">
        <f t="shared" si="12"/>
        <v>4</v>
      </c>
      <c r="AH8" s="36">
        <f t="shared" si="13"/>
        <v>814.75872093023258</v>
      </c>
      <c r="AI8" s="55"/>
      <c r="AJ8" s="37"/>
      <c r="AK8" s="148">
        <v>203.68968023255815</v>
      </c>
      <c r="AL8" s="33">
        <v>4</v>
      </c>
      <c r="AM8" s="32">
        <f t="shared" si="14"/>
        <v>814.75872093023258</v>
      </c>
      <c r="AN8" s="35"/>
      <c r="AO8" s="32" t="str">
        <f t="shared" si="15"/>
        <v/>
      </c>
      <c r="AP8" s="35"/>
      <c r="AQ8" s="32" t="str">
        <f t="shared" si="16"/>
        <v/>
      </c>
      <c r="AR8" s="35"/>
      <c r="AS8" s="36" t="str">
        <f t="shared" si="17"/>
        <v/>
      </c>
      <c r="AT8" s="36">
        <f t="shared" si="18"/>
        <v>4</v>
      </c>
      <c r="AU8" s="36">
        <f t="shared" si="19"/>
        <v>814.75872093023258</v>
      </c>
      <c r="AV8" s="55"/>
      <c r="AW8" s="34"/>
      <c r="AX8" s="148"/>
      <c r="AY8" s="33">
        <v>4</v>
      </c>
      <c r="AZ8" s="32" t="str">
        <f t="shared" si="20"/>
        <v/>
      </c>
      <c r="BA8" s="34"/>
      <c r="BB8" s="32" t="str">
        <f t="shared" si="21"/>
        <v/>
      </c>
      <c r="BC8" s="34"/>
      <c r="BD8" s="32" t="str">
        <f t="shared" si="22"/>
        <v/>
      </c>
      <c r="BE8" s="35"/>
      <c r="BF8" s="36" t="str">
        <f t="shared" si="23"/>
        <v/>
      </c>
      <c r="BG8" s="36">
        <f t="shared" si="24"/>
        <v>4</v>
      </c>
      <c r="BH8" s="36" t="str">
        <f t="shared" si="25"/>
        <v/>
      </c>
      <c r="BI8" s="55"/>
      <c r="BJ8" s="34"/>
      <c r="BK8" s="148"/>
      <c r="BL8" s="34"/>
      <c r="BM8" s="32" t="str">
        <f t="shared" si="26"/>
        <v/>
      </c>
      <c r="BN8" s="34"/>
      <c r="BO8" s="32" t="str">
        <f t="shared" si="27"/>
        <v/>
      </c>
      <c r="BP8" s="34"/>
      <c r="BQ8" s="32" t="str">
        <f t="shared" si="28"/>
        <v/>
      </c>
      <c r="BR8" s="34"/>
      <c r="BS8" s="36" t="str">
        <f t="shared" si="29"/>
        <v/>
      </c>
      <c r="BT8" s="36" t="str">
        <f t="shared" si="30"/>
        <v/>
      </c>
      <c r="BU8" s="36" t="str">
        <f t="shared" si="31"/>
        <v/>
      </c>
      <c r="BV8" s="55"/>
      <c r="BW8" s="36">
        <f t="shared" si="32"/>
        <v>12</v>
      </c>
      <c r="BX8" s="36">
        <f t="shared" si="32"/>
        <v>1629.5174418604652</v>
      </c>
      <c r="BY8" s="31"/>
      <c r="BZ8" s="38"/>
      <c r="CB8" s="120" t="str">
        <f t="shared" ca="1" si="0"/>
        <v/>
      </c>
      <c r="CC8" s="2">
        <f t="shared" ca="1" si="1"/>
        <v>1</v>
      </c>
    </row>
    <row r="9" spans="1:88" s="2" customFormat="1" ht="25" customHeight="1" x14ac:dyDescent="0.2">
      <c r="A9" s="52">
        <f t="shared" si="33"/>
        <v>8</v>
      </c>
      <c r="B9" s="157" t="str">
        <f t="shared" ca="1" si="2"/>
        <v>17-101--5.6---</v>
      </c>
      <c r="C9" s="157" t="str">
        <f t="shared" si="3"/>
        <v>5.6--1009---10009</v>
      </c>
      <c r="D9" s="29" t="s">
        <v>1922</v>
      </c>
      <c r="E9" s="155">
        <f ca="1">IFERROR(INDIRECT(ADDRESS(MATCH(D9,CatModules!C:C,0),2,1,1,"CatModules")),"")</f>
        <v>17</v>
      </c>
      <c r="F9" s="96" t="s">
        <v>1923</v>
      </c>
      <c r="G9" s="156">
        <f ca="1">IFERROR(INDIRECT(ADDRESS(MATCH(CONCATENATE(E9,"-",F9),CatInt!K:K,0),3,1,1,"CatInt")),"")</f>
        <v>101</v>
      </c>
      <c r="H9" s="45" t="e">
        <f>IF(F9="","",VLOOKUP(F9,#REF!,2,FALSE))</f>
        <v>#REF!</v>
      </c>
      <c r="I9" s="29" t="s">
        <v>2049</v>
      </c>
      <c r="J9" s="155" t="str">
        <f t="shared" si="4"/>
        <v>5</v>
      </c>
      <c r="K9" s="155" t="str">
        <f t="shared" si="5"/>
        <v>5.6</v>
      </c>
      <c r="L9" s="153"/>
      <c r="M9" s="53" t="s">
        <v>4430</v>
      </c>
      <c r="N9" s="175">
        <f t="shared" si="6"/>
        <v>1009</v>
      </c>
      <c r="O9" s="53" t="s">
        <v>4436</v>
      </c>
      <c r="P9" s="175">
        <f t="shared" si="7"/>
        <v>10009</v>
      </c>
      <c r="Q9" s="30"/>
      <c r="R9" s="149" t="str">
        <f>IFERROR(VLOOKUP(Q9,Setup!D$16:E$25,2,FALSE),"")</f>
        <v/>
      </c>
      <c r="S9" s="51" t="str">
        <f ca="1">IFERROR(IF(OR(I9="",VLOOKUP(I9,CatCostInp!$E$2:$K$88,7,FALSE)=0),"",VLOOKUP(I9,CatCostInp!$E$2:$K$88,7,FALSE)),"")</f>
        <v>N/A</v>
      </c>
      <c r="T9" s="159" t="e">
        <f>VLOOKUP(U9,#REF!,2,FALSE)</f>
        <v>#REF!</v>
      </c>
      <c r="U9" s="30" t="s">
        <v>50</v>
      </c>
      <c r="V9" s="1" t="str">
        <f>IF(U9=Setup!$C$10,"Grant",IF('Other Pharma &amp; Health Products'!U9=Setup!$C$11,"Local",IF('Other Pharma &amp; Health Products'!U9=Setup!$C$12,"Other","")))</f>
        <v>Grant</v>
      </c>
      <c r="W9" s="33"/>
      <c r="X9" s="148">
        <v>116.76191860465117</v>
      </c>
      <c r="Y9" s="33">
        <v>4</v>
      </c>
      <c r="Z9" s="36">
        <f t="shared" si="8"/>
        <v>467.04767441860469</v>
      </c>
      <c r="AA9" s="35"/>
      <c r="AB9" s="32" t="str">
        <f t="shared" si="9"/>
        <v/>
      </c>
      <c r="AC9" s="35"/>
      <c r="AD9" s="32" t="str">
        <f t="shared" si="10"/>
        <v/>
      </c>
      <c r="AE9" s="35"/>
      <c r="AF9" s="36" t="str">
        <f t="shared" si="11"/>
        <v/>
      </c>
      <c r="AG9" s="36">
        <f t="shared" si="12"/>
        <v>4</v>
      </c>
      <c r="AH9" s="36">
        <f t="shared" si="13"/>
        <v>467.04767441860469</v>
      </c>
      <c r="AI9" s="55"/>
      <c r="AJ9" s="37"/>
      <c r="AK9" s="148">
        <v>116.76191860465117</v>
      </c>
      <c r="AL9" s="33">
        <v>4</v>
      </c>
      <c r="AM9" s="32">
        <f t="shared" si="14"/>
        <v>467.04767441860469</v>
      </c>
      <c r="AN9" s="35"/>
      <c r="AO9" s="32" t="str">
        <f t="shared" si="15"/>
        <v/>
      </c>
      <c r="AP9" s="35"/>
      <c r="AQ9" s="32" t="str">
        <f t="shared" si="16"/>
        <v/>
      </c>
      <c r="AR9" s="35"/>
      <c r="AS9" s="36" t="str">
        <f t="shared" si="17"/>
        <v/>
      </c>
      <c r="AT9" s="36">
        <f t="shared" si="18"/>
        <v>4</v>
      </c>
      <c r="AU9" s="36">
        <f t="shared" si="19"/>
        <v>467.04767441860469</v>
      </c>
      <c r="AV9" s="55"/>
      <c r="AW9" s="34"/>
      <c r="AX9" s="148"/>
      <c r="AY9" s="33">
        <v>4</v>
      </c>
      <c r="AZ9" s="32" t="str">
        <f t="shared" si="20"/>
        <v/>
      </c>
      <c r="BA9" s="34"/>
      <c r="BB9" s="32" t="str">
        <f t="shared" si="21"/>
        <v/>
      </c>
      <c r="BC9" s="34"/>
      <c r="BD9" s="32" t="str">
        <f t="shared" si="22"/>
        <v/>
      </c>
      <c r="BE9" s="35"/>
      <c r="BF9" s="36" t="str">
        <f t="shared" si="23"/>
        <v/>
      </c>
      <c r="BG9" s="36">
        <f t="shared" si="24"/>
        <v>4</v>
      </c>
      <c r="BH9" s="36" t="str">
        <f t="shared" si="25"/>
        <v/>
      </c>
      <c r="BI9" s="55"/>
      <c r="BJ9" s="34"/>
      <c r="BK9" s="148"/>
      <c r="BL9" s="34"/>
      <c r="BM9" s="32" t="str">
        <f t="shared" si="26"/>
        <v/>
      </c>
      <c r="BN9" s="34"/>
      <c r="BO9" s="32" t="str">
        <f t="shared" si="27"/>
        <v/>
      </c>
      <c r="BP9" s="34"/>
      <c r="BQ9" s="32" t="str">
        <f t="shared" si="28"/>
        <v/>
      </c>
      <c r="BR9" s="34"/>
      <c r="BS9" s="36" t="str">
        <f t="shared" si="29"/>
        <v/>
      </c>
      <c r="BT9" s="36" t="str">
        <f t="shared" si="30"/>
        <v/>
      </c>
      <c r="BU9" s="36" t="str">
        <f t="shared" si="31"/>
        <v/>
      </c>
      <c r="BV9" s="55"/>
      <c r="BW9" s="36">
        <f t="shared" si="32"/>
        <v>12</v>
      </c>
      <c r="BX9" s="36">
        <f t="shared" si="32"/>
        <v>934.09534883720937</v>
      </c>
      <c r="BY9" s="31"/>
      <c r="BZ9" s="38"/>
      <c r="CB9" s="120" t="str">
        <f t="shared" ca="1" si="0"/>
        <v/>
      </c>
      <c r="CC9" s="2">
        <f t="shared" ca="1" si="1"/>
        <v>1</v>
      </c>
    </row>
    <row r="10" spans="1:88" s="2" customFormat="1" ht="25" customHeight="1" x14ac:dyDescent="0.2">
      <c r="A10" s="52">
        <f t="shared" si="33"/>
        <v>9</v>
      </c>
      <c r="B10" s="157" t="str">
        <f t="shared" ca="1" si="2"/>
        <v>17-101--5.6---</v>
      </c>
      <c r="C10" s="157" t="str">
        <f t="shared" si="3"/>
        <v>5.6--1010---10010</v>
      </c>
      <c r="D10" s="29" t="s">
        <v>1922</v>
      </c>
      <c r="E10" s="155">
        <f ca="1">IFERROR(INDIRECT(ADDRESS(MATCH(D10,CatModules!C:C,0),2,1,1,"CatModules")),"")</f>
        <v>17</v>
      </c>
      <c r="F10" s="96" t="s">
        <v>1923</v>
      </c>
      <c r="G10" s="156">
        <f ca="1">IFERROR(INDIRECT(ADDRESS(MATCH(CONCATENATE(E10,"-",F10),CatInt!K:K,0),3,1,1,"CatInt")),"")</f>
        <v>101</v>
      </c>
      <c r="H10" s="45" t="e">
        <f>IF(F10="","",VLOOKUP(F10,#REF!,2,FALSE))</f>
        <v>#REF!</v>
      </c>
      <c r="I10" s="29" t="s">
        <v>2049</v>
      </c>
      <c r="J10" s="155" t="str">
        <f t="shared" si="4"/>
        <v>5</v>
      </c>
      <c r="K10" s="155" t="str">
        <f t="shared" si="5"/>
        <v>5.6</v>
      </c>
      <c r="L10" s="153"/>
      <c r="M10" s="53" t="s">
        <v>4430</v>
      </c>
      <c r="N10" s="175">
        <f t="shared" si="6"/>
        <v>1010</v>
      </c>
      <c r="O10" s="53" t="s">
        <v>4437</v>
      </c>
      <c r="P10" s="175">
        <f t="shared" si="7"/>
        <v>10010</v>
      </c>
      <c r="Q10" s="30"/>
      <c r="R10" s="149" t="str">
        <f>IFERROR(VLOOKUP(Q10,Setup!D$16:E$25,2,FALSE),"")</f>
        <v/>
      </c>
      <c r="S10" s="51" t="str">
        <f ca="1">IFERROR(IF(OR(I10="",VLOOKUP(I10,CatCostInp!$E$2:$K$88,7,FALSE)=0),"",VLOOKUP(I10,CatCostInp!$E$2:$K$88,7,FALSE)),"")</f>
        <v>N/A</v>
      </c>
      <c r="T10" s="159" t="e">
        <f>VLOOKUP(U10,#REF!,2,FALSE)</f>
        <v>#REF!</v>
      </c>
      <c r="U10" s="30" t="s">
        <v>50</v>
      </c>
      <c r="V10" s="1" t="str">
        <f>IF(U10=Setup!$C$10,"Grant",IF('Other Pharma &amp; Health Products'!U10=Setup!$C$11,"Local",IF('Other Pharma &amp; Health Products'!U10=Setup!$C$12,"Other","")))</f>
        <v>Grant</v>
      </c>
      <c r="W10" s="33"/>
      <c r="X10" s="148">
        <v>141.46949127906979</v>
      </c>
      <c r="Y10" s="33">
        <v>4</v>
      </c>
      <c r="Z10" s="36">
        <f t="shared" si="8"/>
        <v>565.87796511627914</v>
      </c>
      <c r="AA10" s="35"/>
      <c r="AB10" s="32" t="str">
        <f t="shared" si="9"/>
        <v/>
      </c>
      <c r="AC10" s="35"/>
      <c r="AD10" s="32" t="str">
        <f t="shared" si="10"/>
        <v/>
      </c>
      <c r="AE10" s="35"/>
      <c r="AF10" s="36" t="str">
        <f t="shared" si="11"/>
        <v/>
      </c>
      <c r="AG10" s="36">
        <f t="shared" si="12"/>
        <v>4</v>
      </c>
      <c r="AH10" s="36">
        <f t="shared" si="13"/>
        <v>565.87796511627914</v>
      </c>
      <c r="AI10" s="55"/>
      <c r="AJ10" s="37"/>
      <c r="AK10" s="148">
        <v>141.46949127906979</v>
      </c>
      <c r="AL10" s="33">
        <v>4</v>
      </c>
      <c r="AM10" s="32">
        <f t="shared" si="14"/>
        <v>565.87796511627914</v>
      </c>
      <c r="AN10" s="35"/>
      <c r="AO10" s="32" t="str">
        <f t="shared" si="15"/>
        <v/>
      </c>
      <c r="AP10" s="35"/>
      <c r="AQ10" s="32" t="str">
        <f t="shared" si="16"/>
        <v/>
      </c>
      <c r="AR10" s="35"/>
      <c r="AS10" s="36" t="str">
        <f t="shared" si="17"/>
        <v/>
      </c>
      <c r="AT10" s="36">
        <f t="shared" si="18"/>
        <v>4</v>
      </c>
      <c r="AU10" s="36">
        <f t="shared" si="19"/>
        <v>565.87796511627914</v>
      </c>
      <c r="AV10" s="55"/>
      <c r="AW10" s="34"/>
      <c r="AX10" s="148"/>
      <c r="AY10" s="33">
        <v>4</v>
      </c>
      <c r="AZ10" s="32" t="str">
        <f t="shared" si="20"/>
        <v/>
      </c>
      <c r="BA10" s="34"/>
      <c r="BB10" s="32" t="str">
        <f t="shared" si="21"/>
        <v/>
      </c>
      <c r="BC10" s="34"/>
      <c r="BD10" s="32" t="str">
        <f t="shared" si="22"/>
        <v/>
      </c>
      <c r="BE10" s="35"/>
      <c r="BF10" s="36" t="str">
        <f t="shared" si="23"/>
        <v/>
      </c>
      <c r="BG10" s="36">
        <f t="shared" si="24"/>
        <v>4</v>
      </c>
      <c r="BH10" s="36" t="str">
        <f t="shared" si="25"/>
        <v/>
      </c>
      <c r="BI10" s="55"/>
      <c r="BJ10" s="34"/>
      <c r="BK10" s="148"/>
      <c r="BL10" s="34"/>
      <c r="BM10" s="32" t="str">
        <f t="shared" si="26"/>
        <v/>
      </c>
      <c r="BN10" s="34"/>
      <c r="BO10" s="32" t="str">
        <f t="shared" si="27"/>
        <v/>
      </c>
      <c r="BP10" s="34"/>
      <c r="BQ10" s="32" t="str">
        <f t="shared" si="28"/>
        <v/>
      </c>
      <c r="BR10" s="34"/>
      <c r="BS10" s="36" t="str">
        <f t="shared" si="29"/>
        <v/>
      </c>
      <c r="BT10" s="36" t="str">
        <f t="shared" si="30"/>
        <v/>
      </c>
      <c r="BU10" s="36" t="str">
        <f t="shared" si="31"/>
        <v/>
      </c>
      <c r="BV10" s="55"/>
      <c r="BW10" s="36">
        <f t="shared" si="32"/>
        <v>12</v>
      </c>
      <c r="BX10" s="36">
        <f t="shared" si="32"/>
        <v>1131.7559302325583</v>
      </c>
      <c r="BY10" s="31"/>
      <c r="BZ10" s="38"/>
      <c r="CB10" s="120" t="str">
        <f t="shared" ca="1" si="0"/>
        <v/>
      </c>
      <c r="CC10" s="2">
        <f t="shared" ca="1" si="1"/>
        <v>1</v>
      </c>
    </row>
    <row r="11" spans="1:88" s="2" customFormat="1" ht="25" customHeight="1" x14ac:dyDescent="0.2">
      <c r="A11" s="52">
        <f t="shared" si="33"/>
        <v>10</v>
      </c>
      <c r="B11" s="157" t="str">
        <f t="shared" ca="1" si="2"/>
        <v>17-101--5.6---</v>
      </c>
      <c r="C11" s="157" t="str">
        <f t="shared" si="3"/>
        <v>5.6--1011---10011</v>
      </c>
      <c r="D11" s="29" t="s">
        <v>1922</v>
      </c>
      <c r="E11" s="155">
        <f ca="1">IFERROR(INDIRECT(ADDRESS(MATCH(D11,CatModules!C:C,0),2,1,1,"CatModules")),"")</f>
        <v>17</v>
      </c>
      <c r="F11" s="96" t="s">
        <v>1923</v>
      </c>
      <c r="G11" s="156">
        <f ca="1">IFERROR(INDIRECT(ADDRESS(MATCH(CONCATENATE(E11,"-",F11),CatInt!K:K,0),3,1,1,"CatInt")),"")</f>
        <v>101</v>
      </c>
      <c r="H11" s="45" t="e">
        <f>IF(F11="","",VLOOKUP(F11,#REF!,2,FALSE))</f>
        <v>#REF!</v>
      </c>
      <c r="I11" s="29" t="s">
        <v>2049</v>
      </c>
      <c r="J11" s="155" t="str">
        <f t="shared" si="4"/>
        <v>5</v>
      </c>
      <c r="K11" s="155" t="str">
        <f t="shared" si="5"/>
        <v>5.6</v>
      </c>
      <c r="L11" s="153"/>
      <c r="M11" s="53" t="s">
        <v>4430</v>
      </c>
      <c r="N11" s="175">
        <f t="shared" si="6"/>
        <v>1011</v>
      </c>
      <c r="O11" s="53" t="s">
        <v>4438</v>
      </c>
      <c r="P11" s="175">
        <f t="shared" si="7"/>
        <v>10011</v>
      </c>
      <c r="Q11" s="30"/>
      <c r="R11" s="149" t="str">
        <f>IFERROR(VLOOKUP(Q11,Setup!D$16:E$25,2,FALSE),"")</f>
        <v/>
      </c>
      <c r="S11" s="51" t="str">
        <f ca="1">IFERROR(IF(OR(I11="",VLOOKUP(I11,CatCostInp!$E$2:$K$88,7,FALSE)=0),"",VLOOKUP(I11,CatCostInp!$E$2:$K$88,7,FALSE)),"")</f>
        <v>N/A</v>
      </c>
      <c r="T11" s="159" t="e">
        <f>VLOOKUP(U11,#REF!,2,FALSE)</f>
        <v>#REF!</v>
      </c>
      <c r="U11" s="30" t="s">
        <v>50</v>
      </c>
      <c r="V11" s="1" t="str">
        <f>IF(U11=Setup!$C$10,"Grant",IF('Other Pharma &amp; Health Products'!U11=Setup!$C$11,"Local",IF('Other Pharma &amp; Health Products'!U11=Setup!$C$12,"Other","")))</f>
        <v>Grant</v>
      </c>
      <c r="W11" s="33"/>
      <c r="X11" s="148">
        <v>678.57020348837204</v>
      </c>
      <c r="Y11" s="33">
        <v>8</v>
      </c>
      <c r="Z11" s="36">
        <f t="shared" si="8"/>
        <v>5428.5616279069764</v>
      </c>
      <c r="AA11" s="35"/>
      <c r="AB11" s="32" t="str">
        <f t="shared" si="9"/>
        <v/>
      </c>
      <c r="AC11" s="35"/>
      <c r="AD11" s="32" t="str">
        <f t="shared" si="10"/>
        <v/>
      </c>
      <c r="AE11" s="35"/>
      <c r="AF11" s="36" t="str">
        <f t="shared" si="11"/>
        <v/>
      </c>
      <c r="AG11" s="36">
        <f t="shared" si="12"/>
        <v>8</v>
      </c>
      <c r="AH11" s="36">
        <f t="shared" si="13"/>
        <v>5428.5616279069764</v>
      </c>
      <c r="AI11" s="55"/>
      <c r="AJ11" s="37"/>
      <c r="AK11" s="148">
        <v>678.57020348837204</v>
      </c>
      <c r="AL11" s="33">
        <v>8</v>
      </c>
      <c r="AM11" s="32">
        <f t="shared" si="14"/>
        <v>5428.5616279069764</v>
      </c>
      <c r="AN11" s="35"/>
      <c r="AO11" s="32" t="str">
        <f t="shared" si="15"/>
        <v/>
      </c>
      <c r="AP11" s="35"/>
      <c r="AQ11" s="32" t="str">
        <f t="shared" si="16"/>
        <v/>
      </c>
      <c r="AR11" s="35"/>
      <c r="AS11" s="36" t="str">
        <f t="shared" si="17"/>
        <v/>
      </c>
      <c r="AT11" s="36">
        <f t="shared" si="18"/>
        <v>8</v>
      </c>
      <c r="AU11" s="36">
        <f t="shared" si="19"/>
        <v>5428.5616279069764</v>
      </c>
      <c r="AV11" s="55"/>
      <c r="AW11" s="34"/>
      <c r="AX11" s="148"/>
      <c r="AY11" s="33">
        <v>8</v>
      </c>
      <c r="AZ11" s="32" t="str">
        <f t="shared" si="20"/>
        <v/>
      </c>
      <c r="BA11" s="34"/>
      <c r="BB11" s="32" t="str">
        <f t="shared" si="21"/>
        <v/>
      </c>
      <c r="BC11" s="34"/>
      <c r="BD11" s="32" t="str">
        <f t="shared" si="22"/>
        <v/>
      </c>
      <c r="BE11" s="35"/>
      <c r="BF11" s="36" t="str">
        <f t="shared" si="23"/>
        <v/>
      </c>
      <c r="BG11" s="36">
        <f t="shared" si="24"/>
        <v>8</v>
      </c>
      <c r="BH11" s="36" t="str">
        <f t="shared" si="25"/>
        <v/>
      </c>
      <c r="BI11" s="55"/>
      <c r="BJ11" s="34"/>
      <c r="BK11" s="148"/>
      <c r="BL11" s="34"/>
      <c r="BM11" s="32" t="str">
        <f t="shared" si="26"/>
        <v/>
      </c>
      <c r="BN11" s="34"/>
      <c r="BO11" s="32" t="str">
        <f t="shared" si="27"/>
        <v/>
      </c>
      <c r="BP11" s="34"/>
      <c r="BQ11" s="32" t="str">
        <f t="shared" si="28"/>
        <v/>
      </c>
      <c r="BR11" s="34"/>
      <c r="BS11" s="36" t="str">
        <f t="shared" si="29"/>
        <v/>
      </c>
      <c r="BT11" s="36" t="str">
        <f t="shared" si="30"/>
        <v/>
      </c>
      <c r="BU11" s="36" t="str">
        <f t="shared" si="31"/>
        <v/>
      </c>
      <c r="BV11" s="55"/>
      <c r="BW11" s="36">
        <f t="shared" si="32"/>
        <v>24</v>
      </c>
      <c r="BX11" s="36">
        <f t="shared" si="32"/>
        <v>10857.123255813953</v>
      </c>
      <c r="BY11" s="31"/>
      <c r="BZ11" s="38"/>
      <c r="CB11" s="120" t="str">
        <f t="shared" ca="1" si="0"/>
        <v/>
      </c>
      <c r="CC11" s="2">
        <f t="shared" ca="1" si="1"/>
        <v>1</v>
      </c>
    </row>
    <row r="12" spans="1:88" s="2" customFormat="1" ht="25" customHeight="1" x14ac:dyDescent="0.2">
      <c r="A12" s="52">
        <f t="shared" si="33"/>
        <v>11</v>
      </c>
      <c r="B12" s="157" t="str">
        <f t="shared" ca="1" si="2"/>
        <v>17-101--5.6---</v>
      </c>
      <c r="C12" s="157" t="str">
        <f t="shared" si="3"/>
        <v>5.6--1012---10012</v>
      </c>
      <c r="D12" s="29" t="s">
        <v>1922</v>
      </c>
      <c r="E12" s="155">
        <f ca="1">IFERROR(INDIRECT(ADDRESS(MATCH(D12,CatModules!C:C,0),2,1,1,"CatModules")),"")</f>
        <v>17</v>
      </c>
      <c r="F12" s="96" t="s">
        <v>1923</v>
      </c>
      <c r="G12" s="156">
        <f ca="1">IFERROR(INDIRECT(ADDRESS(MATCH(CONCATENATE(E12,"-",F12),CatInt!K:K,0),3,1,1,"CatInt")),"")</f>
        <v>101</v>
      </c>
      <c r="H12" s="45" t="e">
        <f>IF(F12="","",VLOOKUP(F12,#REF!,2,FALSE))</f>
        <v>#REF!</v>
      </c>
      <c r="I12" s="29" t="s">
        <v>2049</v>
      </c>
      <c r="J12" s="155" t="str">
        <f t="shared" si="4"/>
        <v>5</v>
      </c>
      <c r="K12" s="155" t="str">
        <f t="shared" si="5"/>
        <v>5.6</v>
      </c>
      <c r="L12" s="153"/>
      <c r="M12" s="53" t="s">
        <v>4430</v>
      </c>
      <c r="N12" s="175">
        <f t="shared" si="6"/>
        <v>1012</v>
      </c>
      <c r="O12" s="53" t="s">
        <v>4439</v>
      </c>
      <c r="P12" s="175">
        <f t="shared" si="7"/>
        <v>10012</v>
      </c>
      <c r="Q12" s="30"/>
      <c r="R12" s="149" t="str">
        <f>IFERROR(VLOOKUP(Q12,Setup!D$16:E$25,2,FALSE),"")</f>
        <v/>
      </c>
      <c r="S12" s="51" t="str">
        <f ca="1">IFERROR(IF(OR(I12="",VLOOKUP(I12,CatCostInp!$E$2:$K$88,7,FALSE)=0),"",VLOOKUP(I12,CatCostInp!$E$2:$K$88,7,FALSE)),"")</f>
        <v>N/A</v>
      </c>
      <c r="T12" s="159" t="e">
        <f>VLOOKUP(U12,#REF!,2,FALSE)</f>
        <v>#REF!</v>
      </c>
      <c r="U12" s="30" t="s">
        <v>50</v>
      </c>
      <c r="V12" s="1" t="str">
        <f>IF(U12=Setup!$C$10,"Grant",IF('Other Pharma &amp; Health Products'!U12=Setup!$C$11,"Local",IF('Other Pharma &amp; Health Products'!U12=Setup!$C$12,"Other","")))</f>
        <v>Grant</v>
      </c>
      <c r="W12" s="33"/>
      <c r="X12" s="148">
        <v>109.83924418604651</v>
      </c>
      <c r="Y12" s="33">
        <v>8</v>
      </c>
      <c r="Z12" s="36">
        <f t="shared" si="8"/>
        <v>878.71395348837211</v>
      </c>
      <c r="AA12" s="35"/>
      <c r="AB12" s="32" t="str">
        <f t="shared" si="9"/>
        <v/>
      </c>
      <c r="AC12" s="35"/>
      <c r="AD12" s="32" t="str">
        <f t="shared" si="10"/>
        <v/>
      </c>
      <c r="AE12" s="35"/>
      <c r="AF12" s="36" t="str">
        <f t="shared" si="11"/>
        <v/>
      </c>
      <c r="AG12" s="36">
        <f t="shared" si="12"/>
        <v>8</v>
      </c>
      <c r="AH12" s="36">
        <f t="shared" si="13"/>
        <v>878.71395348837211</v>
      </c>
      <c r="AI12" s="55"/>
      <c r="AJ12" s="37"/>
      <c r="AK12" s="148">
        <v>109.83924418604651</v>
      </c>
      <c r="AL12" s="33">
        <v>8</v>
      </c>
      <c r="AM12" s="32">
        <f t="shared" si="14"/>
        <v>878.71395348837211</v>
      </c>
      <c r="AN12" s="35"/>
      <c r="AO12" s="32" t="str">
        <f t="shared" si="15"/>
        <v/>
      </c>
      <c r="AP12" s="35"/>
      <c r="AQ12" s="32" t="str">
        <f t="shared" si="16"/>
        <v/>
      </c>
      <c r="AR12" s="35"/>
      <c r="AS12" s="36" t="str">
        <f t="shared" si="17"/>
        <v/>
      </c>
      <c r="AT12" s="36">
        <f t="shared" si="18"/>
        <v>8</v>
      </c>
      <c r="AU12" s="36">
        <f t="shared" si="19"/>
        <v>878.71395348837211</v>
      </c>
      <c r="AV12" s="55"/>
      <c r="AW12" s="34"/>
      <c r="AX12" s="148"/>
      <c r="AY12" s="33">
        <v>8</v>
      </c>
      <c r="AZ12" s="32" t="str">
        <f t="shared" si="20"/>
        <v/>
      </c>
      <c r="BA12" s="34"/>
      <c r="BB12" s="32" t="str">
        <f t="shared" si="21"/>
        <v/>
      </c>
      <c r="BC12" s="34"/>
      <c r="BD12" s="32" t="str">
        <f t="shared" si="22"/>
        <v/>
      </c>
      <c r="BE12" s="35"/>
      <c r="BF12" s="36" t="str">
        <f t="shared" si="23"/>
        <v/>
      </c>
      <c r="BG12" s="36">
        <f t="shared" si="24"/>
        <v>8</v>
      </c>
      <c r="BH12" s="36" t="str">
        <f t="shared" si="25"/>
        <v/>
      </c>
      <c r="BI12" s="55"/>
      <c r="BJ12" s="34"/>
      <c r="BK12" s="148"/>
      <c r="BL12" s="34"/>
      <c r="BM12" s="32" t="str">
        <f t="shared" si="26"/>
        <v/>
      </c>
      <c r="BN12" s="34"/>
      <c r="BO12" s="32" t="str">
        <f t="shared" si="27"/>
        <v/>
      </c>
      <c r="BP12" s="34"/>
      <c r="BQ12" s="32" t="str">
        <f t="shared" si="28"/>
        <v/>
      </c>
      <c r="BR12" s="34"/>
      <c r="BS12" s="36" t="str">
        <f t="shared" si="29"/>
        <v/>
      </c>
      <c r="BT12" s="36" t="str">
        <f t="shared" si="30"/>
        <v/>
      </c>
      <c r="BU12" s="36" t="str">
        <f t="shared" si="31"/>
        <v/>
      </c>
      <c r="BV12" s="55"/>
      <c r="BW12" s="36">
        <f t="shared" si="32"/>
        <v>24</v>
      </c>
      <c r="BX12" s="36">
        <f t="shared" si="32"/>
        <v>1757.4279069767442</v>
      </c>
      <c r="BY12" s="31"/>
      <c r="BZ12" s="38"/>
      <c r="CB12" s="120" t="str">
        <f t="shared" ca="1" si="0"/>
        <v/>
      </c>
      <c r="CC12" s="2">
        <f t="shared" ca="1" si="1"/>
        <v>1</v>
      </c>
    </row>
    <row r="13" spans="1:88" s="2" customFormat="1" ht="25" customHeight="1" x14ac:dyDescent="0.2">
      <c r="A13" s="52">
        <f t="shared" si="33"/>
        <v>12</v>
      </c>
      <c r="B13" s="157" t="str">
        <f t="shared" ca="1" si="2"/>
        <v>17-101--5.6---</v>
      </c>
      <c r="C13" s="157" t="str">
        <f t="shared" si="3"/>
        <v>5.6--1013---10013</v>
      </c>
      <c r="D13" s="29" t="s">
        <v>1922</v>
      </c>
      <c r="E13" s="155">
        <f ca="1">IFERROR(INDIRECT(ADDRESS(MATCH(D13,CatModules!C:C,0),2,1,1,"CatModules")),"")</f>
        <v>17</v>
      </c>
      <c r="F13" s="96" t="s">
        <v>1923</v>
      </c>
      <c r="G13" s="156">
        <f ca="1">IFERROR(INDIRECT(ADDRESS(MATCH(CONCATENATE(E13,"-",F13),CatInt!K:K,0),3,1,1,"CatInt")),"")</f>
        <v>101</v>
      </c>
      <c r="H13" s="45" t="e">
        <f>IF(F13="","",VLOOKUP(F13,#REF!,2,FALSE))</f>
        <v>#REF!</v>
      </c>
      <c r="I13" s="29" t="s">
        <v>2049</v>
      </c>
      <c r="J13" s="155" t="str">
        <f t="shared" si="4"/>
        <v>5</v>
      </c>
      <c r="K13" s="155" t="str">
        <f t="shared" si="5"/>
        <v>5.6</v>
      </c>
      <c r="L13" s="153"/>
      <c r="M13" s="53" t="s">
        <v>4430</v>
      </c>
      <c r="N13" s="175">
        <f t="shared" si="6"/>
        <v>1013</v>
      </c>
      <c r="O13" s="53" t="s">
        <v>4440</v>
      </c>
      <c r="P13" s="175">
        <f t="shared" si="7"/>
        <v>10013</v>
      </c>
      <c r="Q13" s="30"/>
      <c r="R13" s="149" t="str">
        <f>IFERROR(VLOOKUP(Q13,Setup!D$16:E$25,2,FALSE),"")</f>
        <v/>
      </c>
      <c r="S13" s="51" t="str">
        <f ca="1">IFERROR(IF(OR(I13="",VLOOKUP(I13,CatCostInp!$E$2:$K$88,7,FALSE)=0),"",VLOOKUP(I13,CatCostInp!$E$2:$K$88,7,FALSE)),"")</f>
        <v>N/A</v>
      </c>
      <c r="T13" s="159" t="e">
        <f>VLOOKUP(U13,#REF!,2,FALSE)</f>
        <v>#REF!</v>
      </c>
      <c r="U13" s="30" t="s">
        <v>50</v>
      </c>
      <c r="V13" s="1" t="str">
        <f>IF(U13=Setup!$C$10,"Grant",IF('Other Pharma &amp; Health Products'!U13=Setup!$C$11,"Local",IF('Other Pharma &amp; Health Products'!U13=Setup!$C$12,"Other","")))</f>
        <v>Grant</v>
      </c>
      <c r="W13" s="33"/>
      <c r="X13" s="148">
        <v>153.66090116279071</v>
      </c>
      <c r="Y13" s="33">
        <v>8</v>
      </c>
      <c r="Z13" s="36">
        <f t="shared" si="8"/>
        <v>1229.2872093023257</v>
      </c>
      <c r="AA13" s="35"/>
      <c r="AB13" s="32" t="str">
        <f t="shared" si="9"/>
        <v/>
      </c>
      <c r="AC13" s="35"/>
      <c r="AD13" s="32" t="str">
        <f t="shared" si="10"/>
        <v/>
      </c>
      <c r="AE13" s="35"/>
      <c r="AF13" s="36" t="str">
        <f t="shared" si="11"/>
        <v/>
      </c>
      <c r="AG13" s="36">
        <f t="shared" si="12"/>
        <v>8</v>
      </c>
      <c r="AH13" s="36">
        <f t="shared" si="13"/>
        <v>1229.2872093023257</v>
      </c>
      <c r="AI13" s="55"/>
      <c r="AJ13" s="37"/>
      <c r="AK13" s="148">
        <v>153.66090116279071</v>
      </c>
      <c r="AL13" s="33">
        <v>8</v>
      </c>
      <c r="AM13" s="32">
        <f t="shared" si="14"/>
        <v>1229.2872093023257</v>
      </c>
      <c r="AN13" s="35"/>
      <c r="AO13" s="32" t="str">
        <f t="shared" si="15"/>
        <v/>
      </c>
      <c r="AP13" s="35"/>
      <c r="AQ13" s="32" t="str">
        <f t="shared" si="16"/>
        <v/>
      </c>
      <c r="AR13" s="35"/>
      <c r="AS13" s="36" t="str">
        <f t="shared" si="17"/>
        <v/>
      </c>
      <c r="AT13" s="36">
        <f t="shared" si="18"/>
        <v>8</v>
      </c>
      <c r="AU13" s="36">
        <f t="shared" si="19"/>
        <v>1229.2872093023257</v>
      </c>
      <c r="AV13" s="55"/>
      <c r="AW13" s="34"/>
      <c r="AX13" s="148"/>
      <c r="AY13" s="33">
        <v>8</v>
      </c>
      <c r="AZ13" s="32" t="str">
        <f t="shared" si="20"/>
        <v/>
      </c>
      <c r="BA13" s="34"/>
      <c r="BB13" s="32" t="str">
        <f t="shared" si="21"/>
        <v/>
      </c>
      <c r="BC13" s="34"/>
      <c r="BD13" s="32" t="str">
        <f t="shared" si="22"/>
        <v/>
      </c>
      <c r="BE13" s="35"/>
      <c r="BF13" s="36" t="str">
        <f t="shared" si="23"/>
        <v/>
      </c>
      <c r="BG13" s="36">
        <f t="shared" si="24"/>
        <v>8</v>
      </c>
      <c r="BH13" s="36" t="str">
        <f t="shared" si="25"/>
        <v/>
      </c>
      <c r="BI13" s="55"/>
      <c r="BJ13" s="34"/>
      <c r="BK13" s="148"/>
      <c r="BL13" s="34"/>
      <c r="BM13" s="32" t="str">
        <f t="shared" si="26"/>
        <v/>
      </c>
      <c r="BN13" s="34"/>
      <c r="BO13" s="32" t="str">
        <f t="shared" si="27"/>
        <v/>
      </c>
      <c r="BP13" s="34"/>
      <c r="BQ13" s="32" t="str">
        <f t="shared" si="28"/>
        <v/>
      </c>
      <c r="BR13" s="34"/>
      <c r="BS13" s="36" t="str">
        <f t="shared" si="29"/>
        <v/>
      </c>
      <c r="BT13" s="36" t="str">
        <f t="shared" si="30"/>
        <v/>
      </c>
      <c r="BU13" s="36" t="str">
        <f t="shared" si="31"/>
        <v/>
      </c>
      <c r="BV13" s="55"/>
      <c r="BW13" s="36">
        <f t="shared" si="32"/>
        <v>24</v>
      </c>
      <c r="BX13" s="36">
        <f t="shared" si="32"/>
        <v>2458.5744186046513</v>
      </c>
      <c r="BY13" s="31"/>
      <c r="BZ13" s="38"/>
      <c r="CB13" s="120" t="str">
        <f t="shared" ca="1" si="0"/>
        <v/>
      </c>
      <c r="CC13" s="2">
        <f t="shared" ca="1" si="1"/>
        <v>1</v>
      </c>
    </row>
    <row r="14" spans="1:88" s="2" customFormat="1" ht="25" customHeight="1" x14ac:dyDescent="0.2">
      <c r="A14" s="52">
        <f t="shared" si="33"/>
        <v>13</v>
      </c>
      <c r="B14" s="157" t="str">
        <f t="shared" ca="1" si="2"/>
        <v>17-101--5.6---</v>
      </c>
      <c r="C14" s="157" t="str">
        <f t="shared" si="3"/>
        <v>5.6--1014---10014</v>
      </c>
      <c r="D14" s="29" t="s">
        <v>1922</v>
      </c>
      <c r="E14" s="155">
        <f ca="1">IFERROR(INDIRECT(ADDRESS(MATCH(D14,CatModules!C:C,0),2,1,1,"CatModules")),"")</f>
        <v>17</v>
      </c>
      <c r="F14" s="96" t="s">
        <v>1923</v>
      </c>
      <c r="G14" s="156">
        <f ca="1">IFERROR(INDIRECT(ADDRESS(MATCH(CONCATENATE(E14,"-",F14),CatInt!K:K,0),3,1,1,"CatInt")),"")</f>
        <v>101</v>
      </c>
      <c r="H14" s="45" t="e">
        <f>IF(F14="","",VLOOKUP(F14,#REF!,2,FALSE))</f>
        <v>#REF!</v>
      </c>
      <c r="I14" s="29" t="s">
        <v>2049</v>
      </c>
      <c r="J14" s="155" t="str">
        <f t="shared" si="4"/>
        <v>5</v>
      </c>
      <c r="K14" s="155" t="str">
        <f t="shared" si="5"/>
        <v>5.6</v>
      </c>
      <c r="L14" s="153"/>
      <c r="M14" s="53" t="s">
        <v>4430</v>
      </c>
      <c r="N14" s="175">
        <f t="shared" si="6"/>
        <v>1014</v>
      </c>
      <c r="O14" s="53" t="s">
        <v>4441</v>
      </c>
      <c r="P14" s="175">
        <f t="shared" si="7"/>
        <v>10014</v>
      </c>
      <c r="Q14" s="30"/>
      <c r="R14" s="149" t="str">
        <f>IFERROR(VLOOKUP(Q14,Setup!D$16:E$25,2,FALSE),"")</f>
        <v/>
      </c>
      <c r="S14" s="51" t="str">
        <f ca="1">IFERROR(IF(OR(I14="",VLOOKUP(I14,CatCostInp!$E$2:$K$88,7,FALSE)=0),"",VLOOKUP(I14,CatCostInp!$E$2:$K$88,7,FALSE)),"")</f>
        <v>N/A</v>
      </c>
      <c r="T14" s="159" t="e">
        <f>VLOOKUP(U14,#REF!,2,FALSE)</f>
        <v>#REF!</v>
      </c>
      <c r="U14" s="30" t="s">
        <v>50</v>
      </c>
      <c r="V14" s="1" t="str">
        <f>IF(U14=Setup!$C$10,"Grant",IF('Other Pharma &amp; Health Products'!U14=Setup!$C$11,"Local",IF('Other Pharma &amp; Health Products'!U14=Setup!$C$12,"Other","")))</f>
        <v>Grant</v>
      </c>
      <c r="W14" s="33"/>
      <c r="X14" s="148">
        <v>976.60639534883728</v>
      </c>
      <c r="Y14" s="33">
        <v>20</v>
      </c>
      <c r="Z14" s="36">
        <f t="shared" si="8"/>
        <v>19532.127906976744</v>
      </c>
      <c r="AA14" s="35"/>
      <c r="AB14" s="32" t="str">
        <f t="shared" si="9"/>
        <v/>
      </c>
      <c r="AC14" s="35"/>
      <c r="AD14" s="32" t="str">
        <f t="shared" si="10"/>
        <v/>
      </c>
      <c r="AE14" s="35"/>
      <c r="AF14" s="36" t="str">
        <f t="shared" si="11"/>
        <v/>
      </c>
      <c r="AG14" s="36">
        <f t="shared" si="12"/>
        <v>20</v>
      </c>
      <c r="AH14" s="36">
        <f t="shared" si="13"/>
        <v>19532.127906976744</v>
      </c>
      <c r="AI14" s="55"/>
      <c r="AJ14" s="37"/>
      <c r="AK14" s="148">
        <v>976.60639534883728</v>
      </c>
      <c r="AL14" s="33">
        <v>20</v>
      </c>
      <c r="AM14" s="32">
        <f t="shared" si="14"/>
        <v>19532.127906976744</v>
      </c>
      <c r="AN14" s="35"/>
      <c r="AO14" s="32" t="str">
        <f t="shared" si="15"/>
        <v/>
      </c>
      <c r="AP14" s="35"/>
      <c r="AQ14" s="32" t="str">
        <f t="shared" si="16"/>
        <v/>
      </c>
      <c r="AR14" s="35"/>
      <c r="AS14" s="36" t="str">
        <f t="shared" si="17"/>
        <v/>
      </c>
      <c r="AT14" s="36">
        <f t="shared" si="18"/>
        <v>20</v>
      </c>
      <c r="AU14" s="36">
        <f t="shared" si="19"/>
        <v>19532.127906976744</v>
      </c>
      <c r="AV14" s="55"/>
      <c r="AW14" s="34"/>
      <c r="AX14" s="148"/>
      <c r="AY14" s="33">
        <v>20</v>
      </c>
      <c r="AZ14" s="32" t="str">
        <f t="shared" si="20"/>
        <v/>
      </c>
      <c r="BA14" s="34"/>
      <c r="BB14" s="32" t="str">
        <f t="shared" si="21"/>
        <v/>
      </c>
      <c r="BC14" s="34"/>
      <c r="BD14" s="32" t="str">
        <f t="shared" si="22"/>
        <v/>
      </c>
      <c r="BE14" s="35"/>
      <c r="BF14" s="36" t="str">
        <f t="shared" si="23"/>
        <v/>
      </c>
      <c r="BG14" s="36">
        <f t="shared" si="24"/>
        <v>20</v>
      </c>
      <c r="BH14" s="36" t="str">
        <f t="shared" si="25"/>
        <v/>
      </c>
      <c r="BI14" s="55"/>
      <c r="BJ14" s="34"/>
      <c r="BK14" s="148"/>
      <c r="BL14" s="34"/>
      <c r="BM14" s="32" t="str">
        <f t="shared" si="26"/>
        <v/>
      </c>
      <c r="BN14" s="34"/>
      <c r="BO14" s="32" t="str">
        <f t="shared" si="27"/>
        <v/>
      </c>
      <c r="BP14" s="34"/>
      <c r="BQ14" s="32" t="str">
        <f t="shared" si="28"/>
        <v/>
      </c>
      <c r="BR14" s="34"/>
      <c r="BS14" s="36" t="str">
        <f t="shared" si="29"/>
        <v/>
      </c>
      <c r="BT14" s="36" t="str">
        <f t="shared" si="30"/>
        <v/>
      </c>
      <c r="BU14" s="36" t="str">
        <f t="shared" si="31"/>
        <v/>
      </c>
      <c r="BV14" s="55"/>
      <c r="BW14" s="36">
        <f t="shared" si="32"/>
        <v>60</v>
      </c>
      <c r="BX14" s="36">
        <f t="shared" si="32"/>
        <v>39064.255813953489</v>
      </c>
      <c r="BY14" s="31"/>
      <c r="BZ14" s="38"/>
      <c r="CB14" s="120" t="str">
        <f t="shared" ca="1" si="0"/>
        <v/>
      </c>
      <c r="CC14" s="2">
        <f t="shared" ca="1" si="1"/>
        <v>1</v>
      </c>
    </row>
    <row r="15" spans="1:88" s="2" customFormat="1" ht="25" customHeight="1" x14ac:dyDescent="0.2">
      <c r="A15" s="52">
        <f t="shared" si="33"/>
        <v>14</v>
      </c>
      <c r="B15" s="157" t="str">
        <f t="shared" ca="1" si="2"/>
        <v>17-101--5.6---</v>
      </c>
      <c r="C15" s="157" t="str">
        <f t="shared" si="3"/>
        <v>5.6--1015---10015</v>
      </c>
      <c r="D15" s="29" t="s">
        <v>1922</v>
      </c>
      <c r="E15" s="155">
        <f ca="1">IFERROR(INDIRECT(ADDRESS(MATCH(D15,CatModules!C:C,0),2,1,1,"CatModules")),"")</f>
        <v>17</v>
      </c>
      <c r="F15" s="96" t="s">
        <v>1923</v>
      </c>
      <c r="G15" s="156">
        <f ca="1">IFERROR(INDIRECT(ADDRESS(MATCH(CONCATENATE(E15,"-",F15),CatInt!K:K,0),3,1,1,"CatInt")),"")</f>
        <v>101</v>
      </c>
      <c r="H15" s="45" t="e">
        <f>IF(F15="","",VLOOKUP(F15,#REF!,2,FALSE))</f>
        <v>#REF!</v>
      </c>
      <c r="I15" s="29" t="s">
        <v>2049</v>
      </c>
      <c r="J15" s="155" t="str">
        <f t="shared" si="4"/>
        <v>5</v>
      </c>
      <c r="K15" s="155" t="str">
        <f t="shared" si="5"/>
        <v>5.6</v>
      </c>
      <c r="L15" s="153"/>
      <c r="M15" s="53" t="s">
        <v>4453</v>
      </c>
      <c r="N15" s="175">
        <f t="shared" si="6"/>
        <v>1015</v>
      </c>
      <c r="O15" s="53" t="s">
        <v>4443</v>
      </c>
      <c r="P15" s="175">
        <f t="shared" si="7"/>
        <v>10015</v>
      </c>
      <c r="Q15" s="30"/>
      <c r="R15" s="149" t="str">
        <f>IFERROR(VLOOKUP(Q15,Setup!D$16:E$25,2,FALSE),"")</f>
        <v/>
      </c>
      <c r="S15" s="51" t="str">
        <f ca="1">IFERROR(IF(OR(I15="",VLOOKUP(I15,CatCostInp!$E$2:$K$88,7,FALSE)=0),"",VLOOKUP(I15,CatCostInp!$E$2:$K$88,7,FALSE)),"")</f>
        <v>N/A</v>
      </c>
      <c r="T15" s="159" t="e">
        <f>VLOOKUP(U15,#REF!,2,FALSE)</f>
        <v>#REF!</v>
      </c>
      <c r="U15" s="30" t="s">
        <v>50</v>
      </c>
      <c r="V15" s="1" t="str">
        <f>IF(U15=Setup!$C$10,"Grant",IF('Other Pharma &amp; Health Products'!U15=Setup!$C$11,"Local",IF('Other Pharma &amp; Health Products'!U15=Setup!$C$12,"Other","")))</f>
        <v>Grant</v>
      </c>
      <c r="W15" s="33"/>
      <c r="X15" s="148">
        <v>23.507122093023256</v>
      </c>
      <c r="Y15" s="33">
        <v>27</v>
      </c>
      <c r="Z15" s="36">
        <f t="shared" si="8"/>
        <v>634.69229651162789</v>
      </c>
      <c r="AA15" s="35"/>
      <c r="AB15" s="32" t="str">
        <f t="shared" si="9"/>
        <v/>
      </c>
      <c r="AC15" s="35"/>
      <c r="AD15" s="32" t="str">
        <f t="shared" si="10"/>
        <v/>
      </c>
      <c r="AE15" s="35"/>
      <c r="AF15" s="36" t="str">
        <f t="shared" si="11"/>
        <v/>
      </c>
      <c r="AG15" s="36">
        <f t="shared" si="12"/>
        <v>27</v>
      </c>
      <c r="AH15" s="36">
        <f t="shared" si="13"/>
        <v>634.69229651162789</v>
      </c>
      <c r="AI15" s="55"/>
      <c r="AJ15" s="37"/>
      <c r="AK15" s="148">
        <v>23.507122093023256</v>
      </c>
      <c r="AL15" s="33">
        <v>27</v>
      </c>
      <c r="AM15" s="32">
        <f t="shared" si="14"/>
        <v>634.69229651162789</v>
      </c>
      <c r="AN15" s="35"/>
      <c r="AO15" s="32" t="str">
        <f t="shared" si="15"/>
        <v/>
      </c>
      <c r="AP15" s="35"/>
      <c r="AQ15" s="32" t="str">
        <f t="shared" si="16"/>
        <v/>
      </c>
      <c r="AR15" s="35"/>
      <c r="AS15" s="36" t="str">
        <f t="shared" si="17"/>
        <v/>
      </c>
      <c r="AT15" s="36">
        <f t="shared" si="18"/>
        <v>27</v>
      </c>
      <c r="AU15" s="36">
        <f t="shared" si="19"/>
        <v>634.69229651162789</v>
      </c>
      <c r="AV15" s="55"/>
      <c r="AW15" s="34"/>
      <c r="AX15" s="148"/>
      <c r="AY15" s="33">
        <v>27</v>
      </c>
      <c r="AZ15" s="32" t="str">
        <f t="shared" si="20"/>
        <v/>
      </c>
      <c r="BA15" s="34"/>
      <c r="BB15" s="32" t="str">
        <f t="shared" si="21"/>
        <v/>
      </c>
      <c r="BC15" s="34"/>
      <c r="BD15" s="32" t="str">
        <f t="shared" si="22"/>
        <v/>
      </c>
      <c r="BE15" s="35"/>
      <c r="BF15" s="36" t="str">
        <f t="shared" si="23"/>
        <v/>
      </c>
      <c r="BG15" s="36">
        <f t="shared" si="24"/>
        <v>27</v>
      </c>
      <c r="BH15" s="36" t="str">
        <f t="shared" si="25"/>
        <v/>
      </c>
      <c r="BI15" s="55"/>
      <c r="BJ15" s="34"/>
      <c r="BK15" s="148"/>
      <c r="BL15" s="34"/>
      <c r="BM15" s="32" t="str">
        <f t="shared" si="26"/>
        <v/>
      </c>
      <c r="BN15" s="34"/>
      <c r="BO15" s="32" t="str">
        <f t="shared" si="27"/>
        <v/>
      </c>
      <c r="BP15" s="34"/>
      <c r="BQ15" s="32" t="str">
        <f t="shared" si="28"/>
        <v/>
      </c>
      <c r="BR15" s="34"/>
      <c r="BS15" s="36" t="str">
        <f t="shared" si="29"/>
        <v/>
      </c>
      <c r="BT15" s="36" t="str">
        <f t="shared" si="30"/>
        <v/>
      </c>
      <c r="BU15" s="36" t="str">
        <f t="shared" si="31"/>
        <v/>
      </c>
      <c r="BV15" s="55"/>
      <c r="BW15" s="36">
        <f t="shared" si="32"/>
        <v>81</v>
      </c>
      <c r="BX15" s="36">
        <f t="shared" si="32"/>
        <v>1269.3845930232558</v>
      </c>
      <c r="BY15" s="31"/>
      <c r="BZ15" s="38"/>
      <c r="CB15" s="120" t="str">
        <f t="shared" ca="1" si="0"/>
        <v/>
      </c>
      <c r="CC15" s="2">
        <f t="shared" ca="1" si="1"/>
        <v>1</v>
      </c>
    </row>
    <row r="16" spans="1:88" s="2" customFormat="1" ht="25" customHeight="1" x14ac:dyDescent="0.2">
      <c r="A16" s="52">
        <f t="shared" si="33"/>
        <v>15</v>
      </c>
      <c r="B16" s="157" t="str">
        <f t="shared" ca="1" si="2"/>
        <v>17-101--5.6---</v>
      </c>
      <c r="C16" s="157" t="str">
        <f t="shared" si="3"/>
        <v>5.6--1016---10016</v>
      </c>
      <c r="D16" s="29" t="s">
        <v>1922</v>
      </c>
      <c r="E16" s="155">
        <f ca="1">IFERROR(INDIRECT(ADDRESS(MATCH(D16,CatModules!C:C,0),2,1,1,"CatModules")),"")</f>
        <v>17</v>
      </c>
      <c r="F16" s="96" t="s">
        <v>1923</v>
      </c>
      <c r="G16" s="156">
        <f ca="1">IFERROR(INDIRECT(ADDRESS(MATCH(CONCATENATE(E16,"-",F16),CatInt!K:K,0),3,1,1,"CatInt")),"")</f>
        <v>101</v>
      </c>
      <c r="H16" s="45" t="e">
        <f>IF(F16="","",VLOOKUP(F16,#REF!,2,FALSE))</f>
        <v>#REF!</v>
      </c>
      <c r="I16" s="29" t="s">
        <v>2049</v>
      </c>
      <c r="J16" s="155" t="str">
        <f t="shared" si="4"/>
        <v>5</v>
      </c>
      <c r="K16" s="155" t="str">
        <f t="shared" si="5"/>
        <v>5.6</v>
      </c>
      <c r="L16" s="153"/>
      <c r="M16" s="53" t="s">
        <v>4444</v>
      </c>
      <c r="N16" s="175">
        <f t="shared" si="6"/>
        <v>1016</v>
      </c>
      <c r="O16" s="53" t="s">
        <v>4444</v>
      </c>
      <c r="P16" s="175">
        <f t="shared" si="7"/>
        <v>10016</v>
      </c>
      <c r="Q16" s="30"/>
      <c r="R16" s="149" t="str">
        <f>IFERROR(VLOOKUP(Q16,Setup!D$16:E$25,2,FALSE),"")</f>
        <v/>
      </c>
      <c r="S16" s="51" t="str">
        <f ca="1">IFERROR(IF(OR(I16="",VLOOKUP(I16,CatCostInp!$E$2:$K$88,7,FALSE)=0),"",VLOOKUP(I16,CatCostInp!$E$2:$K$88,7,FALSE)),"")</f>
        <v>N/A</v>
      </c>
      <c r="T16" s="159" t="e">
        <f>VLOOKUP(U16,#REF!,2,FALSE)</f>
        <v>#REF!</v>
      </c>
      <c r="U16" s="30" t="s">
        <v>50</v>
      </c>
      <c r="V16" s="1" t="str">
        <f>IF(U16=Setup!$C$10,"Grant",IF('Other Pharma &amp; Health Products'!U16=Setup!$C$11,"Local",IF('Other Pharma &amp; Health Products'!U16=Setup!$C$12,"Other","")))</f>
        <v>Grant</v>
      </c>
      <c r="W16" s="33"/>
      <c r="X16" s="148">
        <v>19.963081395348837</v>
      </c>
      <c r="Y16" s="33">
        <v>45</v>
      </c>
      <c r="Z16" s="36">
        <f t="shared" si="8"/>
        <v>898.33866279069764</v>
      </c>
      <c r="AA16" s="35"/>
      <c r="AB16" s="32" t="str">
        <f t="shared" si="9"/>
        <v/>
      </c>
      <c r="AC16" s="35"/>
      <c r="AD16" s="32" t="str">
        <f t="shared" si="10"/>
        <v/>
      </c>
      <c r="AE16" s="35"/>
      <c r="AF16" s="36" t="str">
        <f t="shared" si="11"/>
        <v/>
      </c>
      <c r="AG16" s="36">
        <f t="shared" si="12"/>
        <v>45</v>
      </c>
      <c r="AH16" s="36">
        <f t="shared" si="13"/>
        <v>898.33866279069764</v>
      </c>
      <c r="AI16" s="55"/>
      <c r="AJ16" s="37"/>
      <c r="AK16" s="148">
        <v>19.963081395348837</v>
      </c>
      <c r="AL16" s="33">
        <v>45</v>
      </c>
      <c r="AM16" s="32">
        <f t="shared" si="14"/>
        <v>898.33866279069764</v>
      </c>
      <c r="AN16" s="35"/>
      <c r="AO16" s="32" t="str">
        <f t="shared" si="15"/>
        <v/>
      </c>
      <c r="AP16" s="35"/>
      <c r="AQ16" s="32" t="str">
        <f t="shared" si="16"/>
        <v/>
      </c>
      <c r="AR16" s="35"/>
      <c r="AS16" s="36" t="str">
        <f t="shared" si="17"/>
        <v/>
      </c>
      <c r="AT16" s="36">
        <f t="shared" si="18"/>
        <v>45</v>
      </c>
      <c r="AU16" s="36">
        <f t="shared" si="19"/>
        <v>898.33866279069764</v>
      </c>
      <c r="AV16" s="55"/>
      <c r="AW16" s="34"/>
      <c r="AX16" s="148"/>
      <c r="AY16" s="33">
        <v>45</v>
      </c>
      <c r="AZ16" s="32" t="str">
        <f t="shared" si="20"/>
        <v/>
      </c>
      <c r="BA16" s="34"/>
      <c r="BB16" s="32" t="str">
        <f t="shared" si="21"/>
        <v/>
      </c>
      <c r="BC16" s="34"/>
      <c r="BD16" s="32" t="str">
        <f t="shared" si="22"/>
        <v/>
      </c>
      <c r="BE16" s="35"/>
      <c r="BF16" s="36" t="str">
        <f t="shared" si="23"/>
        <v/>
      </c>
      <c r="BG16" s="36">
        <f t="shared" si="24"/>
        <v>45</v>
      </c>
      <c r="BH16" s="36" t="str">
        <f t="shared" si="25"/>
        <v/>
      </c>
      <c r="BI16" s="55"/>
      <c r="BJ16" s="34"/>
      <c r="BK16" s="148"/>
      <c r="BL16" s="34"/>
      <c r="BM16" s="32" t="str">
        <f t="shared" si="26"/>
        <v/>
      </c>
      <c r="BN16" s="34"/>
      <c r="BO16" s="32" t="str">
        <f t="shared" si="27"/>
        <v/>
      </c>
      <c r="BP16" s="34"/>
      <c r="BQ16" s="32" t="str">
        <f t="shared" si="28"/>
        <v/>
      </c>
      <c r="BR16" s="34"/>
      <c r="BS16" s="36" t="str">
        <f t="shared" si="29"/>
        <v/>
      </c>
      <c r="BT16" s="36" t="str">
        <f t="shared" si="30"/>
        <v/>
      </c>
      <c r="BU16" s="36" t="str">
        <f t="shared" si="31"/>
        <v/>
      </c>
      <c r="BV16" s="55"/>
      <c r="BW16" s="36">
        <f t="shared" si="32"/>
        <v>135</v>
      </c>
      <c r="BX16" s="36">
        <f t="shared" si="32"/>
        <v>1796.6773255813953</v>
      </c>
      <c r="BY16" s="31"/>
      <c r="BZ16" s="38"/>
      <c r="CB16" s="120" t="str">
        <f t="shared" ca="1" si="0"/>
        <v/>
      </c>
      <c r="CC16" s="2">
        <f t="shared" ca="1" si="1"/>
        <v>1</v>
      </c>
    </row>
    <row r="17" spans="1:81" s="2" customFormat="1" ht="25" customHeight="1" x14ac:dyDescent="0.2">
      <c r="A17" s="52">
        <f t="shared" si="33"/>
        <v>16</v>
      </c>
      <c r="B17" s="157" t="str">
        <f t="shared" ca="1" si="2"/>
        <v>17-101--5.6---</v>
      </c>
      <c r="C17" s="157" t="str">
        <f t="shared" si="3"/>
        <v>5.6--1017---10017</v>
      </c>
      <c r="D17" s="29" t="s">
        <v>1922</v>
      </c>
      <c r="E17" s="155">
        <f ca="1">IFERROR(INDIRECT(ADDRESS(MATCH(D17,CatModules!C:C,0),2,1,1,"CatModules")),"")</f>
        <v>17</v>
      </c>
      <c r="F17" s="96" t="s">
        <v>1923</v>
      </c>
      <c r="G17" s="156">
        <f ca="1">IFERROR(INDIRECT(ADDRESS(MATCH(CONCATENATE(E17,"-",F17),CatInt!K:K,0),3,1,1,"CatInt")),"")</f>
        <v>101</v>
      </c>
      <c r="H17" s="45" t="e">
        <f>IF(F17="","",VLOOKUP(F17,#REF!,2,FALSE))</f>
        <v>#REF!</v>
      </c>
      <c r="I17" s="29" t="s">
        <v>2049</v>
      </c>
      <c r="J17" s="155" t="str">
        <f t="shared" si="4"/>
        <v>5</v>
      </c>
      <c r="K17" s="155" t="str">
        <f t="shared" si="5"/>
        <v>5.6</v>
      </c>
      <c r="L17" s="153"/>
      <c r="M17" s="53" t="s">
        <v>4445</v>
      </c>
      <c r="N17" s="175">
        <f t="shared" si="6"/>
        <v>1017</v>
      </c>
      <c r="O17" s="53" t="s">
        <v>4445</v>
      </c>
      <c r="P17" s="175">
        <f t="shared" si="7"/>
        <v>10017</v>
      </c>
      <c r="Q17" s="30"/>
      <c r="R17" s="149" t="str">
        <f>IFERROR(VLOOKUP(Q17,Setup!D$16:E$25,2,FALSE),"")</f>
        <v/>
      </c>
      <c r="S17" s="51" t="str">
        <f ca="1">IFERROR(IF(OR(I17="",VLOOKUP(I17,CatCostInp!$E$2:$K$88,7,FALSE)=0),"",VLOOKUP(I17,CatCostInp!$E$2:$K$88,7,FALSE)),"")</f>
        <v>N/A</v>
      </c>
      <c r="T17" s="159" t="e">
        <f>VLOOKUP(U17,#REF!,2,FALSE)</f>
        <v>#REF!</v>
      </c>
      <c r="U17" s="30" t="s">
        <v>50</v>
      </c>
      <c r="V17" s="1" t="str">
        <f>IF(U17=Setup!$C$10,"Grant",IF('Other Pharma &amp; Health Products'!U17=Setup!$C$11,"Local",IF('Other Pharma &amp; Health Products'!U17=Setup!$C$12,"Other","")))</f>
        <v>Grant</v>
      </c>
      <c r="W17" s="33"/>
      <c r="X17" s="148">
        <v>17.895058139534886</v>
      </c>
      <c r="Y17" s="33">
        <v>30</v>
      </c>
      <c r="Z17" s="36">
        <f t="shared" si="8"/>
        <v>536.85174418604652</v>
      </c>
      <c r="AA17" s="35"/>
      <c r="AB17" s="32" t="str">
        <f t="shared" si="9"/>
        <v/>
      </c>
      <c r="AC17" s="35"/>
      <c r="AD17" s="32" t="str">
        <f t="shared" si="10"/>
        <v/>
      </c>
      <c r="AE17" s="35"/>
      <c r="AF17" s="36" t="str">
        <f t="shared" si="11"/>
        <v/>
      </c>
      <c r="AG17" s="36">
        <f t="shared" si="12"/>
        <v>30</v>
      </c>
      <c r="AH17" s="36">
        <f t="shared" si="13"/>
        <v>536.85174418604652</v>
      </c>
      <c r="AI17" s="55"/>
      <c r="AJ17" s="37"/>
      <c r="AK17" s="148">
        <v>17.895058139534886</v>
      </c>
      <c r="AL17" s="33">
        <v>30</v>
      </c>
      <c r="AM17" s="32">
        <f t="shared" si="14"/>
        <v>536.85174418604652</v>
      </c>
      <c r="AN17" s="35"/>
      <c r="AO17" s="32" t="str">
        <f t="shared" si="15"/>
        <v/>
      </c>
      <c r="AP17" s="35"/>
      <c r="AQ17" s="32" t="str">
        <f t="shared" si="16"/>
        <v/>
      </c>
      <c r="AR17" s="35"/>
      <c r="AS17" s="36" t="str">
        <f t="shared" si="17"/>
        <v/>
      </c>
      <c r="AT17" s="36">
        <f t="shared" si="18"/>
        <v>30</v>
      </c>
      <c r="AU17" s="36">
        <f t="shared" si="19"/>
        <v>536.85174418604652</v>
      </c>
      <c r="AV17" s="55"/>
      <c r="AW17" s="34"/>
      <c r="AX17" s="148"/>
      <c r="AY17" s="33">
        <v>30</v>
      </c>
      <c r="AZ17" s="32" t="str">
        <f t="shared" si="20"/>
        <v/>
      </c>
      <c r="BA17" s="34"/>
      <c r="BB17" s="32" t="str">
        <f t="shared" si="21"/>
        <v/>
      </c>
      <c r="BC17" s="34"/>
      <c r="BD17" s="32" t="str">
        <f t="shared" si="22"/>
        <v/>
      </c>
      <c r="BE17" s="35"/>
      <c r="BF17" s="36" t="str">
        <f t="shared" si="23"/>
        <v/>
      </c>
      <c r="BG17" s="36">
        <f t="shared" si="24"/>
        <v>30</v>
      </c>
      <c r="BH17" s="36" t="str">
        <f t="shared" si="25"/>
        <v/>
      </c>
      <c r="BI17" s="55"/>
      <c r="BJ17" s="34"/>
      <c r="BK17" s="148"/>
      <c r="BL17" s="34"/>
      <c r="BM17" s="32" t="str">
        <f t="shared" si="26"/>
        <v/>
      </c>
      <c r="BN17" s="34"/>
      <c r="BO17" s="32" t="str">
        <f t="shared" si="27"/>
        <v/>
      </c>
      <c r="BP17" s="34"/>
      <c r="BQ17" s="32" t="str">
        <f t="shared" si="28"/>
        <v/>
      </c>
      <c r="BR17" s="34"/>
      <c r="BS17" s="36" t="str">
        <f t="shared" si="29"/>
        <v/>
      </c>
      <c r="BT17" s="36" t="str">
        <f t="shared" si="30"/>
        <v/>
      </c>
      <c r="BU17" s="36" t="str">
        <f t="shared" si="31"/>
        <v/>
      </c>
      <c r="BV17" s="55"/>
      <c r="BW17" s="36">
        <f t="shared" si="32"/>
        <v>90</v>
      </c>
      <c r="BX17" s="36">
        <f t="shared" si="32"/>
        <v>1073.703488372093</v>
      </c>
      <c r="BY17" s="31"/>
      <c r="BZ17" s="38"/>
      <c r="CB17" s="120" t="str">
        <f t="shared" ca="1" si="0"/>
        <v/>
      </c>
      <c r="CC17" s="2">
        <f t="shared" ca="1" si="1"/>
        <v>1</v>
      </c>
    </row>
    <row r="18" spans="1:81" s="2" customFormat="1" ht="25" customHeight="1" x14ac:dyDescent="0.2">
      <c r="A18" s="52">
        <f t="shared" si="33"/>
        <v>17</v>
      </c>
      <c r="B18" s="157" t="str">
        <f t="shared" ca="1" si="2"/>
        <v>17-101--5.6---</v>
      </c>
      <c r="C18" s="157" t="str">
        <f t="shared" si="3"/>
        <v>5.6--1018---10018</v>
      </c>
      <c r="D18" s="29" t="s">
        <v>1922</v>
      </c>
      <c r="E18" s="155">
        <f ca="1">IFERROR(INDIRECT(ADDRESS(MATCH(D18,CatModules!C:C,0),2,1,1,"CatModules")),"")</f>
        <v>17</v>
      </c>
      <c r="F18" s="96" t="s">
        <v>1923</v>
      </c>
      <c r="G18" s="156">
        <f ca="1">IFERROR(INDIRECT(ADDRESS(MATCH(CONCATENATE(E18,"-",F18),CatInt!K:K,0),3,1,1,"CatInt")),"")</f>
        <v>101</v>
      </c>
      <c r="H18" s="45" t="e">
        <f>IF(F18="","",VLOOKUP(F18,#REF!,2,FALSE))</f>
        <v>#REF!</v>
      </c>
      <c r="I18" s="29" t="s">
        <v>2049</v>
      </c>
      <c r="J18" s="155" t="str">
        <f t="shared" si="4"/>
        <v>5</v>
      </c>
      <c r="K18" s="155" t="str">
        <f t="shared" si="5"/>
        <v>5.6</v>
      </c>
      <c r="L18" s="153"/>
      <c r="M18" s="53" t="s">
        <v>4446</v>
      </c>
      <c r="N18" s="175">
        <f t="shared" si="6"/>
        <v>1018</v>
      </c>
      <c r="O18" s="53" t="s">
        <v>4446</v>
      </c>
      <c r="P18" s="175">
        <f t="shared" si="7"/>
        <v>10018</v>
      </c>
      <c r="Q18" s="30"/>
      <c r="R18" s="149" t="str">
        <f>IFERROR(VLOOKUP(Q18,Setup!D$16:E$25,2,FALSE),"")</f>
        <v/>
      </c>
      <c r="S18" s="51" t="str">
        <f ca="1">IFERROR(IF(OR(I18="",VLOOKUP(I18,CatCostInp!$E$2:$K$88,7,FALSE)=0),"",VLOOKUP(I18,CatCostInp!$E$2:$K$88,7,FALSE)),"")</f>
        <v>N/A</v>
      </c>
      <c r="T18" s="159" t="e">
        <f>VLOOKUP(U18,#REF!,2,FALSE)</f>
        <v>#REF!</v>
      </c>
      <c r="U18" s="30" t="s">
        <v>50</v>
      </c>
      <c r="V18" s="1" t="str">
        <f>IF(U18=Setup!$C$10,"Grant",IF('Other Pharma &amp; Health Products'!U18=Setup!$C$11,"Local",IF('Other Pharma &amp; Health Products'!U18=Setup!$C$12,"Other","")))</f>
        <v>Grant</v>
      </c>
      <c r="W18" s="33"/>
      <c r="X18" s="148">
        <v>67.449709302325587</v>
      </c>
      <c r="Y18" s="33">
        <v>22</v>
      </c>
      <c r="Z18" s="36">
        <f t="shared" si="8"/>
        <v>1483.8936046511628</v>
      </c>
      <c r="AA18" s="35"/>
      <c r="AB18" s="32" t="str">
        <f t="shared" si="9"/>
        <v/>
      </c>
      <c r="AC18" s="35"/>
      <c r="AD18" s="32" t="str">
        <f t="shared" si="10"/>
        <v/>
      </c>
      <c r="AE18" s="35"/>
      <c r="AF18" s="36" t="str">
        <f t="shared" si="11"/>
        <v/>
      </c>
      <c r="AG18" s="36">
        <f t="shared" si="12"/>
        <v>22</v>
      </c>
      <c r="AH18" s="36">
        <f t="shared" si="13"/>
        <v>1483.8936046511628</v>
      </c>
      <c r="AI18" s="55"/>
      <c r="AJ18" s="37"/>
      <c r="AK18" s="148">
        <v>67.449709302325587</v>
      </c>
      <c r="AL18" s="33">
        <v>22</v>
      </c>
      <c r="AM18" s="32">
        <f t="shared" si="14"/>
        <v>1483.8936046511628</v>
      </c>
      <c r="AN18" s="35"/>
      <c r="AO18" s="32" t="str">
        <f t="shared" si="15"/>
        <v/>
      </c>
      <c r="AP18" s="35"/>
      <c r="AQ18" s="32" t="str">
        <f t="shared" si="16"/>
        <v/>
      </c>
      <c r="AR18" s="35"/>
      <c r="AS18" s="36" t="str">
        <f t="shared" si="17"/>
        <v/>
      </c>
      <c r="AT18" s="36">
        <f t="shared" si="18"/>
        <v>22</v>
      </c>
      <c r="AU18" s="36">
        <f t="shared" si="19"/>
        <v>1483.8936046511628</v>
      </c>
      <c r="AV18" s="55"/>
      <c r="AW18" s="34"/>
      <c r="AX18" s="148"/>
      <c r="AY18" s="33">
        <v>22</v>
      </c>
      <c r="AZ18" s="32" t="str">
        <f t="shared" si="20"/>
        <v/>
      </c>
      <c r="BA18" s="34"/>
      <c r="BB18" s="32" t="str">
        <f t="shared" si="21"/>
        <v/>
      </c>
      <c r="BC18" s="34"/>
      <c r="BD18" s="32" t="str">
        <f t="shared" si="22"/>
        <v/>
      </c>
      <c r="BE18" s="35"/>
      <c r="BF18" s="36" t="str">
        <f t="shared" si="23"/>
        <v/>
      </c>
      <c r="BG18" s="36">
        <f t="shared" si="24"/>
        <v>22</v>
      </c>
      <c r="BH18" s="36" t="str">
        <f t="shared" si="25"/>
        <v/>
      </c>
      <c r="BI18" s="55"/>
      <c r="BJ18" s="34"/>
      <c r="BK18" s="148"/>
      <c r="BL18" s="34"/>
      <c r="BM18" s="32" t="str">
        <f t="shared" si="26"/>
        <v/>
      </c>
      <c r="BN18" s="34"/>
      <c r="BO18" s="32" t="str">
        <f t="shared" si="27"/>
        <v/>
      </c>
      <c r="BP18" s="34"/>
      <c r="BQ18" s="32" t="str">
        <f t="shared" si="28"/>
        <v/>
      </c>
      <c r="BR18" s="34"/>
      <c r="BS18" s="36" t="str">
        <f t="shared" si="29"/>
        <v/>
      </c>
      <c r="BT18" s="36" t="str">
        <f t="shared" si="30"/>
        <v/>
      </c>
      <c r="BU18" s="36" t="str">
        <f t="shared" si="31"/>
        <v/>
      </c>
      <c r="BV18" s="55"/>
      <c r="BW18" s="36">
        <f t="shared" si="32"/>
        <v>66</v>
      </c>
      <c r="BX18" s="36">
        <f t="shared" si="32"/>
        <v>2967.7872093023257</v>
      </c>
      <c r="BY18" s="31"/>
      <c r="BZ18" s="38"/>
      <c r="CB18" s="120" t="str">
        <f t="shared" ca="1" si="0"/>
        <v/>
      </c>
      <c r="CC18" s="2">
        <f t="shared" ca="1" si="1"/>
        <v>1</v>
      </c>
    </row>
    <row r="19" spans="1:81" s="2" customFormat="1" ht="25" customHeight="1" x14ac:dyDescent="0.2">
      <c r="A19" s="52">
        <f t="shared" si="33"/>
        <v>18</v>
      </c>
      <c r="B19" s="157" t="str">
        <f t="shared" ca="1" si="2"/>
        <v>17-101--5.6---</v>
      </c>
      <c r="C19" s="157" t="str">
        <f t="shared" si="3"/>
        <v>5.6--1019---10019</v>
      </c>
      <c r="D19" s="29" t="s">
        <v>1922</v>
      </c>
      <c r="E19" s="155">
        <f ca="1">IFERROR(INDIRECT(ADDRESS(MATCH(D19,CatModules!C:C,0),2,1,1,"CatModules")),"")</f>
        <v>17</v>
      </c>
      <c r="F19" s="96" t="s">
        <v>1923</v>
      </c>
      <c r="G19" s="156">
        <f ca="1">IFERROR(INDIRECT(ADDRESS(MATCH(CONCATENATE(E19,"-",F19),CatInt!K:K,0),3,1,1,"CatInt")),"")</f>
        <v>101</v>
      </c>
      <c r="H19" s="45" t="e">
        <f>IF(F19="","",VLOOKUP(F19,#REF!,2,FALSE))</f>
        <v>#REF!</v>
      </c>
      <c r="I19" s="29" t="s">
        <v>2049</v>
      </c>
      <c r="J19" s="155" t="str">
        <f t="shared" ref="J19" si="34">LEFT(I19,FIND(".",I19,1)-1)</f>
        <v>5</v>
      </c>
      <c r="K19" s="155" t="str">
        <f t="shared" ref="K19" si="35">LEFT(I19,FIND(".",I19,1)+1)</f>
        <v>5.6</v>
      </c>
      <c r="L19" s="153"/>
      <c r="M19" s="53" t="s">
        <v>4447</v>
      </c>
      <c r="N19" s="175">
        <f t="shared" si="6"/>
        <v>1019</v>
      </c>
      <c r="O19" s="53" t="s">
        <v>4447</v>
      </c>
      <c r="P19" s="175">
        <f t="shared" si="7"/>
        <v>10019</v>
      </c>
      <c r="Q19" s="30"/>
      <c r="R19" s="149" t="str">
        <f>IFERROR(VLOOKUP(Q19,Setup!D$16:E$25,2,FALSE),"")</f>
        <v/>
      </c>
      <c r="S19" s="51" t="str">
        <f ca="1">IFERROR(IF(OR(I19="",VLOOKUP(I19,CatCostInp!$E$2:$K$88,7,FALSE)=0),"",VLOOKUP(I19,CatCostInp!$E$2:$K$88,7,FALSE)),"")</f>
        <v>N/A</v>
      </c>
      <c r="T19" s="159" t="e">
        <f>VLOOKUP(U19,#REF!,2,FALSE)</f>
        <v>#REF!</v>
      </c>
      <c r="U19" s="30" t="s">
        <v>50</v>
      </c>
      <c r="V19" s="1" t="str">
        <f>IF(U19=Setup!$C$10,"Grant",IF('Other Pharma &amp; Health Products'!U19=Setup!$C$11,"Local",IF('Other Pharma &amp; Health Products'!U19=Setup!$C$12,"Other","")))</f>
        <v>Grant</v>
      </c>
      <c r="W19" s="33"/>
      <c r="X19" s="148">
        <v>11.408430232558139</v>
      </c>
      <c r="Y19" s="33">
        <v>27</v>
      </c>
      <c r="Z19" s="36">
        <f t="shared" si="8"/>
        <v>308.02761627906978</v>
      </c>
      <c r="AA19" s="35"/>
      <c r="AB19" s="32" t="str">
        <f t="shared" si="9"/>
        <v/>
      </c>
      <c r="AC19" s="35"/>
      <c r="AD19" s="32" t="str">
        <f t="shared" si="10"/>
        <v/>
      </c>
      <c r="AE19" s="35"/>
      <c r="AF19" s="36" t="str">
        <f t="shared" si="11"/>
        <v/>
      </c>
      <c r="AG19" s="36">
        <f t="shared" si="12"/>
        <v>27</v>
      </c>
      <c r="AH19" s="36">
        <f t="shared" si="13"/>
        <v>308.02761627906978</v>
      </c>
      <c r="AI19" s="55"/>
      <c r="AJ19" s="37"/>
      <c r="AK19" s="148">
        <v>11.408430232558139</v>
      </c>
      <c r="AL19" s="33">
        <v>27</v>
      </c>
      <c r="AM19" s="32">
        <f t="shared" si="14"/>
        <v>308.02761627906978</v>
      </c>
      <c r="AN19" s="35"/>
      <c r="AO19" s="32" t="str">
        <f t="shared" si="15"/>
        <v/>
      </c>
      <c r="AP19" s="35"/>
      <c r="AQ19" s="32" t="str">
        <f t="shared" si="16"/>
        <v/>
      </c>
      <c r="AR19" s="35"/>
      <c r="AS19" s="36" t="str">
        <f t="shared" si="17"/>
        <v/>
      </c>
      <c r="AT19" s="36">
        <f t="shared" si="18"/>
        <v>27</v>
      </c>
      <c r="AU19" s="36">
        <f t="shared" si="19"/>
        <v>308.02761627906978</v>
      </c>
      <c r="AV19" s="55"/>
      <c r="AW19" s="34"/>
      <c r="AX19" s="148"/>
      <c r="AY19" s="33">
        <v>27</v>
      </c>
      <c r="AZ19" s="32" t="str">
        <f t="shared" si="20"/>
        <v/>
      </c>
      <c r="BA19" s="34"/>
      <c r="BB19" s="32" t="str">
        <f t="shared" si="21"/>
        <v/>
      </c>
      <c r="BC19" s="34"/>
      <c r="BD19" s="32" t="str">
        <f t="shared" si="22"/>
        <v/>
      </c>
      <c r="BE19" s="35"/>
      <c r="BF19" s="36" t="str">
        <f t="shared" si="23"/>
        <v/>
      </c>
      <c r="BG19" s="36">
        <f t="shared" si="24"/>
        <v>27</v>
      </c>
      <c r="BH19" s="36" t="str">
        <f t="shared" si="25"/>
        <v/>
      </c>
      <c r="BI19" s="55"/>
      <c r="BJ19" s="34"/>
      <c r="BK19" s="148"/>
      <c r="BL19" s="34"/>
      <c r="BM19" s="32" t="str">
        <f t="shared" si="26"/>
        <v/>
      </c>
      <c r="BN19" s="34"/>
      <c r="BO19" s="32" t="str">
        <f t="shared" si="27"/>
        <v/>
      </c>
      <c r="BP19" s="34"/>
      <c r="BQ19" s="32" t="str">
        <f t="shared" si="28"/>
        <v/>
      </c>
      <c r="BR19" s="34"/>
      <c r="BS19" s="36" t="str">
        <f t="shared" si="29"/>
        <v/>
      </c>
      <c r="BT19" s="36" t="str">
        <f t="shared" si="30"/>
        <v/>
      </c>
      <c r="BU19" s="36" t="str">
        <f t="shared" si="31"/>
        <v/>
      </c>
      <c r="BV19" s="55"/>
      <c r="BW19" s="36">
        <f t="shared" si="32"/>
        <v>81</v>
      </c>
      <c r="BX19" s="36">
        <f t="shared" si="32"/>
        <v>616.05523255813955</v>
      </c>
      <c r="BY19" s="31"/>
      <c r="BZ19" s="38"/>
      <c r="CB19" s="120" t="str">
        <f t="shared" ca="1" si="0"/>
        <v/>
      </c>
      <c r="CC19" s="2">
        <f t="shared" ca="1" si="1"/>
        <v>1</v>
      </c>
    </row>
    <row r="20" spans="1:81" s="2" customFormat="1" ht="25" customHeight="1" x14ac:dyDescent="0.2">
      <c r="A20" s="52">
        <f t="shared" si="33"/>
        <v>19</v>
      </c>
      <c r="B20" s="157" t="str">
        <f t="shared" ca="1" si="2"/>
        <v>17-101--5.6---</v>
      </c>
      <c r="C20" s="157" t="str">
        <f t="shared" si="3"/>
        <v>5.6--1020---10020</v>
      </c>
      <c r="D20" s="29" t="s">
        <v>1922</v>
      </c>
      <c r="E20" s="155">
        <f ca="1">IFERROR(INDIRECT(ADDRESS(MATCH(D20,CatModules!C:C,0),2,1,1,"CatModules")),"")</f>
        <v>17</v>
      </c>
      <c r="F20" s="96" t="s">
        <v>1923</v>
      </c>
      <c r="G20" s="156">
        <f ca="1">IFERROR(INDIRECT(ADDRESS(MATCH(CONCATENATE(E20,"-",F20),CatInt!K:K,0),3,1,1,"CatInt")),"")</f>
        <v>101</v>
      </c>
      <c r="H20" s="45" t="e">
        <f>IF(F20="","",VLOOKUP(F20,#REF!,2,FALSE))</f>
        <v>#REF!</v>
      </c>
      <c r="I20" s="29" t="s">
        <v>2049</v>
      </c>
      <c r="J20" s="155" t="str">
        <f t="shared" si="4"/>
        <v>5</v>
      </c>
      <c r="K20" s="155" t="str">
        <f t="shared" si="5"/>
        <v>5.6</v>
      </c>
      <c r="L20" s="153"/>
      <c r="M20" s="53" t="s">
        <v>4448</v>
      </c>
      <c r="N20" s="175">
        <f t="shared" si="6"/>
        <v>1020</v>
      </c>
      <c r="O20" s="53" t="s">
        <v>4448</v>
      </c>
      <c r="P20" s="175">
        <f t="shared" si="7"/>
        <v>10020</v>
      </c>
      <c r="Q20" s="30"/>
      <c r="R20" s="149" t="str">
        <f>IFERROR(VLOOKUP(Q20,Setup!D$16:E$25,2,FALSE),"")</f>
        <v/>
      </c>
      <c r="S20" s="51" t="str">
        <f ca="1">IFERROR(IF(OR(I20="",VLOOKUP(I20,CatCostInp!$E$2:$K$88,7,FALSE)=0),"",VLOOKUP(I20,CatCostInp!$E$2:$K$88,7,FALSE)),"")</f>
        <v>N/A</v>
      </c>
      <c r="T20" s="159" t="e">
        <f>VLOOKUP(U20,#REF!,2,FALSE)</f>
        <v>#REF!</v>
      </c>
      <c r="U20" s="30" t="s">
        <v>50</v>
      </c>
      <c r="V20" s="1" t="str">
        <f>IF(U20=Setup!$C$10,"Grant",IF('Other Pharma &amp; Health Products'!U20=Setup!$C$11,"Local",IF('Other Pharma &amp; Health Products'!U20=Setup!$C$12,"Other","")))</f>
        <v>Grant</v>
      </c>
      <c r="W20" s="33"/>
      <c r="X20" s="148">
        <v>83.677761627906975</v>
      </c>
      <c r="Y20" s="33">
        <v>30</v>
      </c>
      <c r="Z20" s="36">
        <f t="shared" si="8"/>
        <v>2510.3328488372094</v>
      </c>
      <c r="AA20" s="35"/>
      <c r="AB20" s="32" t="str">
        <f t="shared" si="9"/>
        <v/>
      </c>
      <c r="AC20" s="35"/>
      <c r="AD20" s="32" t="str">
        <f t="shared" si="10"/>
        <v/>
      </c>
      <c r="AE20" s="35"/>
      <c r="AF20" s="36" t="str">
        <f t="shared" si="11"/>
        <v/>
      </c>
      <c r="AG20" s="36">
        <f t="shared" si="12"/>
        <v>30</v>
      </c>
      <c r="AH20" s="36">
        <f t="shared" si="13"/>
        <v>2510.3328488372094</v>
      </c>
      <c r="AI20" s="55"/>
      <c r="AJ20" s="37"/>
      <c r="AK20" s="148">
        <v>83.677761627906975</v>
      </c>
      <c r="AL20" s="33">
        <v>30</v>
      </c>
      <c r="AM20" s="32">
        <f t="shared" si="14"/>
        <v>2510.3328488372094</v>
      </c>
      <c r="AN20" s="35"/>
      <c r="AO20" s="32" t="str">
        <f t="shared" si="15"/>
        <v/>
      </c>
      <c r="AP20" s="35"/>
      <c r="AQ20" s="32" t="str">
        <f t="shared" si="16"/>
        <v/>
      </c>
      <c r="AR20" s="35"/>
      <c r="AS20" s="36" t="str">
        <f t="shared" si="17"/>
        <v/>
      </c>
      <c r="AT20" s="36">
        <f t="shared" si="18"/>
        <v>30</v>
      </c>
      <c r="AU20" s="36">
        <f t="shared" si="19"/>
        <v>2510.3328488372094</v>
      </c>
      <c r="AV20" s="55"/>
      <c r="AW20" s="34"/>
      <c r="AX20" s="148"/>
      <c r="AY20" s="33">
        <v>30</v>
      </c>
      <c r="AZ20" s="32" t="str">
        <f t="shared" si="20"/>
        <v/>
      </c>
      <c r="BA20" s="34"/>
      <c r="BB20" s="32" t="str">
        <f t="shared" si="21"/>
        <v/>
      </c>
      <c r="BC20" s="34"/>
      <c r="BD20" s="32" t="str">
        <f t="shared" si="22"/>
        <v/>
      </c>
      <c r="BE20" s="35"/>
      <c r="BF20" s="36" t="str">
        <f t="shared" si="23"/>
        <v/>
      </c>
      <c r="BG20" s="36">
        <f t="shared" si="24"/>
        <v>30</v>
      </c>
      <c r="BH20" s="36" t="str">
        <f t="shared" si="25"/>
        <v/>
      </c>
      <c r="BI20" s="55"/>
      <c r="BJ20" s="34"/>
      <c r="BK20" s="148"/>
      <c r="BL20" s="34"/>
      <c r="BM20" s="32" t="str">
        <f t="shared" si="26"/>
        <v/>
      </c>
      <c r="BN20" s="34"/>
      <c r="BO20" s="32" t="str">
        <f t="shared" si="27"/>
        <v/>
      </c>
      <c r="BP20" s="34"/>
      <c r="BQ20" s="32" t="str">
        <f t="shared" si="28"/>
        <v/>
      </c>
      <c r="BR20" s="34"/>
      <c r="BS20" s="36" t="str">
        <f t="shared" si="29"/>
        <v/>
      </c>
      <c r="BT20" s="36" t="str">
        <f t="shared" si="30"/>
        <v/>
      </c>
      <c r="BU20" s="36" t="str">
        <f t="shared" si="31"/>
        <v/>
      </c>
      <c r="BV20" s="55"/>
      <c r="BW20" s="36">
        <f t="shared" si="32"/>
        <v>90</v>
      </c>
      <c r="BX20" s="36">
        <f t="shared" si="32"/>
        <v>5020.6656976744189</v>
      </c>
      <c r="BY20" s="31"/>
      <c r="BZ20" s="38"/>
      <c r="CB20" s="120" t="str">
        <f t="shared" ca="1" si="0"/>
        <v/>
      </c>
      <c r="CC20" s="2">
        <f t="shared" ca="1" si="1"/>
        <v>1</v>
      </c>
    </row>
    <row r="21" spans="1:81" s="2" customFormat="1" ht="25" customHeight="1" x14ac:dyDescent="0.2">
      <c r="A21" s="52">
        <f t="shared" si="33"/>
        <v>20</v>
      </c>
      <c r="B21" s="157" t="str">
        <f t="shared" ca="1" si="2"/>
        <v>17-101--5.6---</v>
      </c>
      <c r="C21" s="157" t="str">
        <f t="shared" si="3"/>
        <v>5.6--1021---10021</v>
      </c>
      <c r="D21" s="29" t="s">
        <v>1922</v>
      </c>
      <c r="E21" s="155">
        <f ca="1">IFERROR(INDIRECT(ADDRESS(MATCH(D21,CatModules!C:C,0),2,1,1,"CatModules")),"")</f>
        <v>17</v>
      </c>
      <c r="F21" s="96" t="s">
        <v>1923</v>
      </c>
      <c r="G21" s="156">
        <f ca="1">IFERROR(INDIRECT(ADDRESS(MATCH(CONCATENATE(E21,"-",F21),CatInt!K:K,0),3,1,1,"CatInt")),"")</f>
        <v>101</v>
      </c>
      <c r="H21" s="45" t="e">
        <f>IF(F21="","",VLOOKUP(F21,#REF!,2,FALSE))</f>
        <v>#REF!</v>
      </c>
      <c r="I21" s="29" t="s">
        <v>2049</v>
      </c>
      <c r="J21" s="155" t="str">
        <f t="shared" si="4"/>
        <v>5</v>
      </c>
      <c r="K21" s="155" t="str">
        <f t="shared" si="5"/>
        <v>5.6</v>
      </c>
      <c r="L21" s="153"/>
      <c r="M21" s="53" t="s">
        <v>4449</v>
      </c>
      <c r="N21" s="175">
        <f t="shared" si="6"/>
        <v>1021</v>
      </c>
      <c r="O21" s="53" t="s">
        <v>4449</v>
      </c>
      <c r="P21" s="175">
        <f t="shared" si="7"/>
        <v>10021</v>
      </c>
      <c r="Q21" s="30"/>
      <c r="R21" s="149" t="str">
        <f>IFERROR(VLOOKUP(Q21,Setup!D$16:E$25,2,FALSE),"")</f>
        <v/>
      </c>
      <c r="S21" s="51" t="str">
        <f ca="1">IFERROR(IF(OR(I21="",VLOOKUP(I21,CatCostInp!$E$2:$K$88,7,FALSE)=0),"",VLOOKUP(I21,CatCostInp!$E$2:$K$88,7,FALSE)),"")</f>
        <v>N/A</v>
      </c>
      <c r="T21" s="159" t="e">
        <f>VLOOKUP(U21,#REF!,2,FALSE)</f>
        <v>#REF!</v>
      </c>
      <c r="U21" s="30" t="s">
        <v>50</v>
      </c>
      <c r="V21" s="1" t="str">
        <f>IF(U21=Setup!$C$10,"Grant",IF('Other Pharma &amp; Health Products'!U21=Setup!$C$11,"Local",IF('Other Pharma &amp; Health Products'!U21=Setup!$C$12,"Other","")))</f>
        <v>Grant</v>
      </c>
      <c r="W21" s="33"/>
      <c r="X21" s="148">
        <v>92.489534883720935</v>
      </c>
      <c r="Y21" s="33">
        <v>54</v>
      </c>
      <c r="Z21" s="36">
        <f t="shared" si="8"/>
        <v>4994.4348837209309</v>
      </c>
      <c r="AA21" s="35"/>
      <c r="AB21" s="32" t="str">
        <f t="shared" si="9"/>
        <v/>
      </c>
      <c r="AC21" s="35"/>
      <c r="AD21" s="32" t="str">
        <f t="shared" si="10"/>
        <v/>
      </c>
      <c r="AE21" s="35"/>
      <c r="AF21" s="36" t="str">
        <f t="shared" si="11"/>
        <v/>
      </c>
      <c r="AG21" s="36">
        <f t="shared" si="12"/>
        <v>54</v>
      </c>
      <c r="AH21" s="36">
        <f t="shared" si="13"/>
        <v>4994.4348837209309</v>
      </c>
      <c r="AI21" s="55"/>
      <c r="AJ21" s="37"/>
      <c r="AK21" s="148">
        <v>92.489534883720935</v>
      </c>
      <c r="AL21" s="33">
        <v>54</v>
      </c>
      <c r="AM21" s="32">
        <f t="shared" si="14"/>
        <v>4994.4348837209309</v>
      </c>
      <c r="AN21" s="35"/>
      <c r="AO21" s="32" t="str">
        <f t="shared" si="15"/>
        <v/>
      </c>
      <c r="AP21" s="35"/>
      <c r="AQ21" s="32" t="str">
        <f t="shared" si="16"/>
        <v/>
      </c>
      <c r="AR21" s="35"/>
      <c r="AS21" s="36" t="str">
        <f t="shared" si="17"/>
        <v/>
      </c>
      <c r="AT21" s="36">
        <f t="shared" si="18"/>
        <v>54</v>
      </c>
      <c r="AU21" s="36">
        <f t="shared" si="19"/>
        <v>4994.4348837209309</v>
      </c>
      <c r="AV21" s="55"/>
      <c r="AW21" s="34"/>
      <c r="AX21" s="148"/>
      <c r="AY21" s="33">
        <v>54</v>
      </c>
      <c r="AZ21" s="32" t="str">
        <f t="shared" si="20"/>
        <v/>
      </c>
      <c r="BA21" s="34"/>
      <c r="BB21" s="32" t="str">
        <f t="shared" si="21"/>
        <v/>
      </c>
      <c r="BC21" s="34"/>
      <c r="BD21" s="32" t="str">
        <f t="shared" si="22"/>
        <v/>
      </c>
      <c r="BE21" s="35"/>
      <c r="BF21" s="36" t="str">
        <f t="shared" si="23"/>
        <v/>
      </c>
      <c r="BG21" s="36">
        <f t="shared" si="24"/>
        <v>54</v>
      </c>
      <c r="BH21" s="36" t="str">
        <f t="shared" si="25"/>
        <v/>
      </c>
      <c r="BI21" s="55"/>
      <c r="BJ21" s="34"/>
      <c r="BK21" s="148"/>
      <c r="BL21" s="34"/>
      <c r="BM21" s="32" t="str">
        <f t="shared" si="26"/>
        <v/>
      </c>
      <c r="BN21" s="34"/>
      <c r="BO21" s="32" t="str">
        <f t="shared" si="27"/>
        <v/>
      </c>
      <c r="BP21" s="34"/>
      <c r="BQ21" s="32" t="str">
        <f t="shared" si="28"/>
        <v/>
      </c>
      <c r="BR21" s="34"/>
      <c r="BS21" s="36" t="str">
        <f t="shared" si="29"/>
        <v/>
      </c>
      <c r="BT21" s="36" t="str">
        <f t="shared" si="30"/>
        <v/>
      </c>
      <c r="BU21" s="36" t="str">
        <f t="shared" si="31"/>
        <v/>
      </c>
      <c r="BV21" s="55"/>
      <c r="BW21" s="36">
        <f t="shared" si="32"/>
        <v>162</v>
      </c>
      <c r="BX21" s="36">
        <f t="shared" si="32"/>
        <v>9988.8697674418618</v>
      </c>
      <c r="BY21" s="31"/>
      <c r="BZ21" s="38"/>
      <c r="CB21" s="120" t="str">
        <f t="shared" ca="1" si="0"/>
        <v/>
      </c>
      <c r="CC21" s="2">
        <f t="shared" ca="1" si="1"/>
        <v>1</v>
      </c>
    </row>
    <row r="22" spans="1:81" s="2" customFormat="1" ht="25" customHeight="1" x14ac:dyDescent="0.2">
      <c r="A22" s="52">
        <f t="shared" si="33"/>
        <v>21</v>
      </c>
      <c r="B22" s="157" t="str">
        <f t="shared" ca="1" si="2"/>
        <v>17-101--5.6---</v>
      </c>
      <c r="C22" s="157" t="str">
        <f t="shared" si="3"/>
        <v>5.6--1022---10022</v>
      </c>
      <c r="D22" s="29" t="s">
        <v>1922</v>
      </c>
      <c r="E22" s="155">
        <f ca="1">IFERROR(INDIRECT(ADDRESS(MATCH(D22,CatModules!C:C,0),2,1,1,"CatModules")),"")</f>
        <v>17</v>
      </c>
      <c r="F22" s="96" t="s">
        <v>1923</v>
      </c>
      <c r="G22" s="156">
        <f ca="1">IFERROR(INDIRECT(ADDRESS(MATCH(CONCATENATE(E22,"-",F22),CatInt!K:K,0),3,1,1,"CatInt")),"")</f>
        <v>101</v>
      </c>
      <c r="H22" s="45" t="e">
        <f>IF(F22="","",VLOOKUP(F22,#REF!,2,FALSE))</f>
        <v>#REF!</v>
      </c>
      <c r="I22" s="29" t="s">
        <v>2049</v>
      </c>
      <c r="J22" s="155" t="str">
        <f t="shared" si="4"/>
        <v>5</v>
      </c>
      <c r="K22" s="155" t="str">
        <f t="shared" si="5"/>
        <v>5.6</v>
      </c>
      <c r="L22" s="153"/>
      <c r="M22" s="53" t="s">
        <v>4450</v>
      </c>
      <c r="N22" s="175">
        <f t="shared" si="6"/>
        <v>1022</v>
      </c>
      <c r="O22" s="53" t="s">
        <v>4450</v>
      </c>
      <c r="P22" s="175">
        <f t="shared" si="7"/>
        <v>10022</v>
      </c>
      <c r="Q22" s="30"/>
      <c r="R22" s="149" t="str">
        <f>IFERROR(VLOOKUP(Q22,Setup!D$16:E$25,2,FALSE),"")</f>
        <v/>
      </c>
      <c r="S22" s="51" t="str">
        <f ca="1">IFERROR(IF(OR(I22="",VLOOKUP(I22,CatCostInp!$E$2:$K$88,7,FALSE)=0),"",VLOOKUP(I22,CatCostInp!$E$2:$K$88,7,FALSE)),"")</f>
        <v>N/A</v>
      </c>
      <c r="T22" s="159" t="e">
        <f>VLOOKUP(U22,#REF!,2,FALSE)</f>
        <v>#REF!</v>
      </c>
      <c r="U22" s="30" t="s">
        <v>50</v>
      </c>
      <c r="V22" s="1" t="str">
        <f>IF(U22=Setup!$C$10,"Grant",IF('Other Pharma &amp; Health Products'!U22=Setup!$C$11,"Local",IF('Other Pharma &amp; Health Products'!U22=Setup!$C$12,"Other","")))</f>
        <v>Grant</v>
      </c>
      <c r="W22" s="33"/>
      <c r="X22" s="148">
        <v>18.24156976744186</v>
      </c>
      <c r="Y22" s="33">
        <v>15</v>
      </c>
      <c r="Z22" s="36">
        <f t="shared" si="8"/>
        <v>273.62354651162786</v>
      </c>
      <c r="AA22" s="35"/>
      <c r="AB22" s="32" t="str">
        <f t="shared" si="9"/>
        <v/>
      </c>
      <c r="AC22" s="35"/>
      <c r="AD22" s="32" t="str">
        <f t="shared" si="10"/>
        <v/>
      </c>
      <c r="AE22" s="35"/>
      <c r="AF22" s="36" t="str">
        <f t="shared" si="11"/>
        <v/>
      </c>
      <c r="AG22" s="36">
        <f t="shared" si="12"/>
        <v>15</v>
      </c>
      <c r="AH22" s="36">
        <f t="shared" si="13"/>
        <v>273.62354651162786</v>
      </c>
      <c r="AI22" s="55"/>
      <c r="AJ22" s="37"/>
      <c r="AK22" s="148">
        <v>18.24156976744186</v>
      </c>
      <c r="AL22" s="33">
        <v>15</v>
      </c>
      <c r="AM22" s="32">
        <f t="shared" si="14"/>
        <v>273.62354651162786</v>
      </c>
      <c r="AN22" s="35"/>
      <c r="AO22" s="32" t="str">
        <f t="shared" si="15"/>
        <v/>
      </c>
      <c r="AP22" s="35"/>
      <c r="AQ22" s="32" t="str">
        <f t="shared" si="16"/>
        <v/>
      </c>
      <c r="AR22" s="35"/>
      <c r="AS22" s="36" t="str">
        <f t="shared" si="17"/>
        <v/>
      </c>
      <c r="AT22" s="36">
        <f t="shared" si="18"/>
        <v>15</v>
      </c>
      <c r="AU22" s="36">
        <f t="shared" si="19"/>
        <v>273.62354651162786</v>
      </c>
      <c r="AV22" s="55"/>
      <c r="AW22" s="34"/>
      <c r="AX22" s="148"/>
      <c r="AY22" s="33">
        <v>15</v>
      </c>
      <c r="AZ22" s="32" t="str">
        <f t="shared" si="20"/>
        <v/>
      </c>
      <c r="BA22" s="34"/>
      <c r="BB22" s="32" t="str">
        <f t="shared" si="21"/>
        <v/>
      </c>
      <c r="BC22" s="34"/>
      <c r="BD22" s="32" t="str">
        <f t="shared" si="22"/>
        <v/>
      </c>
      <c r="BE22" s="35"/>
      <c r="BF22" s="36" t="str">
        <f t="shared" si="23"/>
        <v/>
      </c>
      <c r="BG22" s="36">
        <f t="shared" si="24"/>
        <v>15</v>
      </c>
      <c r="BH22" s="36" t="str">
        <f t="shared" si="25"/>
        <v/>
      </c>
      <c r="BI22" s="55"/>
      <c r="BJ22" s="34"/>
      <c r="BK22" s="148"/>
      <c r="BL22" s="34"/>
      <c r="BM22" s="32" t="str">
        <f t="shared" si="26"/>
        <v/>
      </c>
      <c r="BN22" s="34"/>
      <c r="BO22" s="32" t="str">
        <f t="shared" si="27"/>
        <v/>
      </c>
      <c r="BP22" s="34"/>
      <c r="BQ22" s="32" t="str">
        <f t="shared" si="28"/>
        <v/>
      </c>
      <c r="BR22" s="34"/>
      <c r="BS22" s="36" t="str">
        <f t="shared" si="29"/>
        <v/>
      </c>
      <c r="BT22" s="36" t="str">
        <f t="shared" si="30"/>
        <v/>
      </c>
      <c r="BU22" s="36" t="str">
        <f t="shared" si="31"/>
        <v/>
      </c>
      <c r="BV22" s="55"/>
      <c r="BW22" s="36">
        <f t="shared" si="32"/>
        <v>45</v>
      </c>
      <c r="BX22" s="36">
        <f t="shared" si="32"/>
        <v>547.24709302325573</v>
      </c>
      <c r="BY22" s="31"/>
      <c r="BZ22" s="38"/>
      <c r="CB22" s="120" t="str">
        <f t="shared" ca="1" si="0"/>
        <v/>
      </c>
      <c r="CC22" s="2">
        <f t="shared" ca="1" si="1"/>
        <v>1</v>
      </c>
    </row>
    <row r="23" spans="1:81" s="2" customFormat="1" ht="25" customHeight="1" x14ac:dyDescent="0.2">
      <c r="A23" s="52">
        <f t="shared" si="33"/>
        <v>22</v>
      </c>
      <c r="B23" s="157" t="str">
        <f t="shared" ca="1" si="2"/>
        <v>17-101--5.6---</v>
      </c>
      <c r="C23" s="157" t="str">
        <f t="shared" si="3"/>
        <v>5.6--1023---10023</v>
      </c>
      <c r="D23" s="29" t="s">
        <v>1922</v>
      </c>
      <c r="E23" s="155">
        <f ca="1">IFERROR(INDIRECT(ADDRESS(MATCH(D23,CatModules!C:C,0),2,1,1,"CatModules")),"")</f>
        <v>17</v>
      </c>
      <c r="F23" s="96" t="s">
        <v>1923</v>
      </c>
      <c r="G23" s="156">
        <f ca="1">IFERROR(INDIRECT(ADDRESS(MATCH(CONCATENATE(E23,"-",F23),CatInt!K:K,0),3,1,1,"CatInt")),"")</f>
        <v>101</v>
      </c>
      <c r="H23" s="45" t="e">
        <f>IF(F23="","",VLOOKUP(F23,#REF!,2,FALSE))</f>
        <v>#REF!</v>
      </c>
      <c r="I23" s="29" t="s">
        <v>2049</v>
      </c>
      <c r="J23" s="155" t="str">
        <f t="shared" si="4"/>
        <v>5</v>
      </c>
      <c r="K23" s="155" t="str">
        <f t="shared" si="5"/>
        <v>5.6</v>
      </c>
      <c r="L23" s="153"/>
      <c r="M23" s="53" t="s">
        <v>4454</v>
      </c>
      <c r="N23" s="175">
        <f t="shared" si="6"/>
        <v>1023</v>
      </c>
      <c r="O23" s="53" t="s">
        <v>4454</v>
      </c>
      <c r="P23" s="175">
        <f t="shared" si="7"/>
        <v>10023</v>
      </c>
      <c r="Q23" s="30"/>
      <c r="R23" s="149" t="str">
        <f>IFERROR(VLOOKUP(Q23,Setup!D$16:E$25,2,FALSE),"")</f>
        <v/>
      </c>
      <c r="S23" s="51" t="str">
        <f ca="1">IFERROR(IF(OR(I23="",VLOOKUP(I23,CatCostInp!$E$2:$K$88,7,FALSE)=0),"",VLOOKUP(I23,CatCostInp!$E$2:$K$88,7,FALSE)),"")</f>
        <v>N/A</v>
      </c>
      <c r="T23" s="159" t="e">
        <f>VLOOKUP(U23,#REF!,2,FALSE)</f>
        <v>#REF!</v>
      </c>
      <c r="U23" s="30" t="s">
        <v>50</v>
      </c>
      <c r="V23" s="1" t="str">
        <f>IF(U23=Setup!$C$10,"Grant",IF('Other Pharma &amp; Health Products'!U23=Setup!$C$11,"Local",IF('Other Pharma &amp; Health Products'!U23=Setup!$C$12,"Other","")))</f>
        <v>Grant</v>
      </c>
      <c r="W23" s="33"/>
      <c r="X23" s="148">
        <v>28.082994186046513</v>
      </c>
      <c r="Y23" s="33">
        <v>22</v>
      </c>
      <c r="Z23" s="36">
        <f t="shared" si="8"/>
        <v>617.82587209302324</v>
      </c>
      <c r="AA23" s="35"/>
      <c r="AB23" s="32" t="str">
        <f t="shared" si="9"/>
        <v/>
      </c>
      <c r="AC23" s="35"/>
      <c r="AD23" s="32" t="str">
        <f t="shared" si="10"/>
        <v/>
      </c>
      <c r="AE23" s="35"/>
      <c r="AF23" s="36" t="str">
        <f t="shared" si="11"/>
        <v/>
      </c>
      <c r="AG23" s="36">
        <f t="shared" si="12"/>
        <v>22</v>
      </c>
      <c r="AH23" s="36">
        <f t="shared" si="13"/>
        <v>617.82587209302324</v>
      </c>
      <c r="AI23" s="55"/>
      <c r="AJ23" s="37"/>
      <c r="AK23" s="148">
        <v>28.082994186046513</v>
      </c>
      <c r="AL23" s="33">
        <v>22</v>
      </c>
      <c r="AM23" s="32">
        <f t="shared" si="14"/>
        <v>617.82587209302324</v>
      </c>
      <c r="AN23" s="35"/>
      <c r="AO23" s="32" t="str">
        <f t="shared" si="15"/>
        <v/>
      </c>
      <c r="AP23" s="35"/>
      <c r="AQ23" s="32" t="str">
        <f t="shared" si="16"/>
        <v/>
      </c>
      <c r="AR23" s="35"/>
      <c r="AS23" s="36" t="str">
        <f t="shared" si="17"/>
        <v/>
      </c>
      <c r="AT23" s="36">
        <f t="shared" si="18"/>
        <v>22</v>
      </c>
      <c r="AU23" s="36">
        <f t="shared" si="19"/>
        <v>617.82587209302324</v>
      </c>
      <c r="AV23" s="55"/>
      <c r="AW23" s="34"/>
      <c r="AX23" s="148"/>
      <c r="AY23" s="33">
        <v>22</v>
      </c>
      <c r="AZ23" s="32" t="str">
        <f t="shared" si="20"/>
        <v/>
      </c>
      <c r="BA23" s="34"/>
      <c r="BB23" s="32" t="str">
        <f t="shared" si="21"/>
        <v/>
      </c>
      <c r="BC23" s="34"/>
      <c r="BD23" s="32" t="str">
        <f t="shared" si="22"/>
        <v/>
      </c>
      <c r="BE23" s="35"/>
      <c r="BF23" s="36" t="str">
        <f t="shared" si="23"/>
        <v/>
      </c>
      <c r="BG23" s="36">
        <f t="shared" si="24"/>
        <v>22</v>
      </c>
      <c r="BH23" s="36" t="str">
        <f t="shared" si="25"/>
        <v/>
      </c>
      <c r="BI23" s="55"/>
      <c r="BJ23" s="34"/>
      <c r="BK23" s="148"/>
      <c r="BL23" s="34"/>
      <c r="BM23" s="32" t="str">
        <f t="shared" si="26"/>
        <v/>
      </c>
      <c r="BN23" s="34"/>
      <c r="BO23" s="32" t="str">
        <f t="shared" si="27"/>
        <v/>
      </c>
      <c r="BP23" s="34"/>
      <c r="BQ23" s="32" t="str">
        <f t="shared" si="28"/>
        <v/>
      </c>
      <c r="BR23" s="34"/>
      <c r="BS23" s="36" t="str">
        <f t="shared" si="29"/>
        <v/>
      </c>
      <c r="BT23" s="36" t="str">
        <f t="shared" si="30"/>
        <v/>
      </c>
      <c r="BU23" s="36" t="str">
        <f t="shared" si="31"/>
        <v/>
      </c>
      <c r="BV23" s="55"/>
      <c r="BW23" s="36">
        <f t="shared" si="32"/>
        <v>66</v>
      </c>
      <c r="BX23" s="36">
        <f t="shared" si="32"/>
        <v>1235.6517441860465</v>
      </c>
      <c r="BY23" s="31"/>
      <c r="BZ23" s="38"/>
      <c r="CB23" s="120" t="str">
        <f t="shared" ca="1" si="0"/>
        <v/>
      </c>
      <c r="CC23" s="2">
        <f t="shared" ca="1" si="1"/>
        <v>1</v>
      </c>
    </row>
    <row r="24" spans="1:81" s="2" customFormat="1" ht="25" customHeight="1" x14ac:dyDescent="0.2">
      <c r="A24" s="52">
        <f t="shared" si="33"/>
        <v>23</v>
      </c>
      <c r="B24" s="157" t="str">
        <f t="shared" ca="1" si="2"/>
        <v>17-101--5.6---</v>
      </c>
      <c r="C24" s="157" t="str">
        <f t="shared" si="3"/>
        <v>5.6--1024---10024</v>
      </c>
      <c r="D24" s="29" t="s">
        <v>1922</v>
      </c>
      <c r="E24" s="155">
        <f ca="1">IFERROR(INDIRECT(ADDRESS(MATCH(D24,CatModules!C:C,0),2,1,1,"CatModules")),"")</f>
        <v>17</v>
      </c>
      <c r="F24" s="96" t="s">
        <v>1923</v>
      </c>
      <c r="G24" s="156">
        <f ca="1">IFERROR(INDIRECT(ADDRESS(MATCH(CONCATENATE(E24,"-",F24),CatInt!K:K,0),3,1,1,"CatInt")),"")</f>
        <v>101</v>
      </c>
      <c r="H24" s="45" t="e">
        <f>IF(F24="","",VLOOKUP(F24,#REF!,2,FALSE))</f>
        <v>#REF!</v>
      </c>
      <c r="I24" s="29" t="s">
        <v>2049</v>
      </c>
      <c r="J24" s="155" t="str">
        <f t="shared" si="4"/>
        <v>5</v>
      </c>
      <c r="K24" s="155" t="str">
        <f t="shared" si="5"/>
        <v>5.6</v>
      </c>
      <c r="L24" s="153"/>
      <c r="M24" s="53" t="s">
        <v>4451</v>
      </c>
      <c r="N24" s="175">
        <f t="shared" si="6"/>
        <v>1024</v>
      </c>
      <c r="O24" s="53" t="s">
        <v>4451</v>
      </c>
      <c r="P24" s="175">
        <f t="shared" si="7"/>
        <v>10024</v>
      </c>
      <c r="Q24" s="30"/>
      <c r="R24" s="149" t="str">
        <f>IFERROR(VLOOKUP(Q24,Setup!D$16:E$25,2,FALSE),"")</f>
        <v/>
      </c>
      <c r="S24" s="51" t="str">
        <f ca="1">IFERROR(IF(OR(I24="",VLOOKUP(I24,CatCostInp!$E$2:$K$88,7,FALSE)=0),"",VLOOKUP(I24,CatCostInp!$E$2:$K$88,7,FALSE)),"")</f>
        <v>N/A</v>
      </c>
      <c r="T24" s="159" t="e">
        <f>VLOOKUP(U24,#REF!,2,FALSE)</f>
        <v>#REF!</v>
      </c>
      <c r="U24" s="30" t="s">
        <v>50</v>
      </c>
      <c r="V24" s="1" t="str">
        <f>IF(U24=Setup!$C$10,"Grant",IF('Other Pharma &amp; Health Products'!U24=Setup!$C$11,"Local",IF('Other Pharma &amp; Health Products'!U24=Setup!$C$12,"Other","")))</f>
        <v>Grant</v>
      </c>
      <c r="W24" s="33"/>
      <c r="X24" s="148">
        <v>3.9162790697674419</v>
      </c>
      <c r="Y24" s="33">
        <v>60</v>
      </c>
      <c r="Z24" s="36">
        <f t="shared" si="8"/>
        <v>234.97674418604652</v>
      </c>
      <c r="AA24" s="35"/>
      <c r="AB24" s="32" t="str">
        <f t="shared" si="9"/>
        <v/>
      </c>
      <c r="AC24" s="35"/>
      <c r="AD24" s="32" t="str">
        <f t="shared" si="10"/>
        <v/>
      </c>
      <c r="AE24" s="35"/>
      <c r="AF24" s="36" t="str">
        <f t="shared" si="11"/>
        <v/>
      </c>
      <c r="AG24" s="36">
        <f t="shared" si="12"/>
        <v>60</v>
      </c>
      <c r="AH24" s="36">
        <f t="shared" si="13"/>
        <v>234.97674418604652</v>
      </c>
      <c r="AI24" s="55"/>
      <c r="AJ24" s="37"/>
      <c r="AK24" s="148">
        <v>3.9162790697674419</v>
      </c>
      <c r="AL24" s="33">
        <v>60</v>
      </c>
      <c r="AM24" s="32">
        <f t="shared" si="14"/>
        <v>234.97674418604652</v>
      </c>
      <c r="AN24" s="35"/>
      <c r="AO24" s="32" t="str">
        <f t="shared" si="15"/>
        <v/>
      </c>
      <c r="AP24" s="35"/>
      <c r="AQ24" s="32" t="str">
        <f t="shared" si="16"/>
        <v/>
      </c>
      <c r="AR24" s="35"/>
      <c r="AS24" s="36" t="str">
        <f t="shared" si="17"/>
        <v/>
      </c>
      <c r="AT24" s="36">
        <f t="shared" si="18"/>
        <v>60</v>
      </c>
      <c r="AU24" s="36">
        <f t="shared" si="19"/>
        <v>234.97674418604652</v>
      </c>
      <c r="AV24" s="55"/>
      <c r="AW24" s="34"/>
      <c r="AX24" s="148"/>
      <c r="AY24" s="33">
        <v>60</v>
      </c>
      <c r="AZ24" s="32" t="str">
        <f t="shared" si="20"/>
        <v/>
      </c>
      <c r="BA24" s="34"/>
      <c r="BB24" s="32" t="str">
        <f t="shared" si="21"/>
        <v/>
      </c>
      <c r="BC24" s="34"/>
      <c r="BD24" s="32" t="str">
        <f t="shared" si="22"/>
        <v/>
      </c>
      <c r="BE24" s="35"/>
      <c r="BF24" s="36" t="str">
        <f t="shared" si="23"/>
        <v/>
      </c>
      <c r="BG24" s="36">
        <f t="shared" si="24"/>
        <v>60</v>
      </c>
      <c r="BH24" s="36" t="str">
        <f t="shared" si="25"/>
        <v/>
      </c>
      <c r="BI24" s="55"/>
      <c r="BJ24" s="34"/>
      <c r="BK24" s="148"/>
      <c r="BL24" s="34"/>
      <c r="BM24" s="32" t="str">
        <f t="shared" si="26"/>
        <v/>
      </c>
      <c r="BN24" s="34"/>
      <c r="BO24" s="32" t="str">
        <f t="shared" si="27"/>
        <v/>
      </c>
      <c r="BP24" s="34"/>
      <c r="BQ24" s="32" t="str">
        <f t="shared" si="28"/>
        <v/>
      </c>
      <c r="BR24" s="34"/>
      <c r="BS24" s="36" t="str">
        <f t="shared" si="29"/>
        <v/>
      </c>
      <c r="BT24" s="36" t="str">
        <f t="shared" si="30"/>
        <v/>
      </c>
      <c r="BU24" s="36" t="str">
        <f t="shared" si="31"/>
        <v/>
      </c>
      <c r="BV24" s="55"/>
      <c r="BW24" s="36">
        <f t="shared" si="32"/>
        <v>180</v>
      </c>
      <c r="BX24" s="36">
        <f t="shared" si="32"/>
        <v>469.95348837209303</v>
      </c>
      <c r="BY24" s="31"/>
      <c r="BZ24" s="38"/>
      <c r="CB24" s="120" t="str">
        <f t="shared" ca="1" si="0"/>
        <v/>
      </c>
      <c r="CC24" s="2">
        <f t="shared" ca="1" si="1"/>
        <v>1</v>
      </c>
    </row>
    <row r="25" spans="1:81" s="2" customFormat="1" ht="25" customHeight="1" x14ac:dyDescent="0.2">
      <c r="A25" s="52">
        <f t="shared" si="33"/>
        <v>24</v>
      </c>
      <c r="B25" s="157" t="str">
        <f t="shared" ca="1" si="2"/>
        <v>17-101--5.6---</v>
      </c>
      <c r="C25" s="157" t="str">
        <f t="shared" si="3"/>
        <v>5.6--1025---10025</v>
      </c>
      <c r="D25" s="29" t="s">
        <v>1922</v>
      </c>
      <c r="E25" s="155">
        <f ca="1">IFERROR(INDIRECT(ADDRESS(MATCH(D25,CatModules!C:C,0),2,1,1,"CatModules")),"")</f>
        <v>17</v>
      </c>
      <c r="F25" s="96" t="s">
        <v>1923</v>
      </c>
      <c r="G25" s="156">
        <f ca="1">IFERROR(INDIRECT(ADDRESS(MATCH(CONCATENATE(E25,"-",F25),CatInt!K:K,0),3,1,1,"CatInt")),"")</f>
        <v>101</v>
      </c>
      <c r="H25" s="45" t="e">
        <f>IF(F25="","",VLOOKUP(F25,#REF!,2,FALSE))</f>
        <v>#REF!</v>
      </c>
      <c r="I25" s="29" t="s">
        <v>2049</v>
      </c>
      <c r="J25" s="155" t="str">
        <f t="shared" si="4"/>
        <v>5</v>
      </c>
      <c r="K25" s="155" t="str">
        <f t="shared" si="5"/>
        <v>5.6</v>
      </c>
      <c r="L25" s="153"/>
      <c r="M25" s="53" t="s">
        <v>4455</v>
      </c>
      <c r="N25" s="175">
        <f t="shared" si="6"/>
        <v>1025</v>
      </c>
      <c r="O25" s="53" t="s">
        <v>4455</v>
      </c>
      <c r="P25" s="175">
        <f t="shared" si="7"/>
        <v>10025</v>
      </c>
      <c r="Q25" s="30"/>
      <c r="R25" s="149" t="str">
        <f>IFERROR(VLOOKUP(Q25,Setup!D$16:E$25,2,FALSE),"")</f>
        <v/>
      </c>
      <c r="S25" s="51" t="str">
        <f ca="1">IFERROR(IF(OR(I25="",VLOOKUP(I25,CatCostInp!$E$2:$K$88,7,FALSE)=0),"",VLOOKUP(I25,CatCostInp!$E$2:$K$88,7,FALSE)),"")</f>
        <v>N/A</v>
      </c>
      <c r="T25" s="159" t="e">
        <f>VLOOKUP(U25,#REF!,2,FALSE)</f>
        <v>#REF!</v>
      </c>
      <c r="U25" s="30" t="s">
        <v>50</v>
      </c>
      <c r="V25" s="1" t="str">
        <f>IF(U25=Setup!$C$10,"Grant",IF('Other Pharma &amp; Health Products'!U25=Setup!$C$11,"Local",IF('Other Pharma &amp; Health Products'!U25=Setup!$C$12,"Other","")))</f>
        <v>Grant</v>
      </c>
      <c r="W25" s="33"/>
      <c r="X25" s="148">
        <v>12.282267441860466</v>
      </c>
      <c r="Y25" s="33">
        <v>40</v>
      </c>
      <c r="Z25" s="36">
        <f t="shared" si="8"/>
        <v>491.29069767441865</v>
      </c>
      <c r="AA25" s="35"/>
      <c r="AB25" s="32" t="str">
        <f t="shared" si="9"/>
        <v/>
      </c>
      <c r="AC25" s="35"/>
      <c r="AD25" s="32" t="str">
        <f t="shared" si="10"/>
        <v/>
      </c>
      <c r="AE25" s="35"/>
      <c r="AF25" s="36" t="str">
        <f t="shared" si="11"/>
        <v/>
      </c>
      <c r="AG25" s="36">
        <f t="shared" si="12"/>
        <v>40</v>
      </c>
      <c r="AH25" s="36">
        <f t="shared" si="13"/>
        <v>491.29069767441865</v>
      </c>
      <c r="AI25" s="55"/>
      <c r="AJ25" s="37"/>
      <c r="AK25" s="148">
        <v>12.282267441860466</v>
      </c>
      <c r="AL25" s="33">
        <v>40</v>
      </c>
      <c r="AM25" s="32">
        <f t="shared" si="14"/>
        <v>491.29069767441865</v>
      </c>
      <c r="AN25" s="35"/>
      <c r="AO25" s="32" t="str">
        <f t="shared" si="15"/>
        <v/>
      </c>
      <c r="AP25" s="35"/>
      <c r="AQ25" s="32" t="str">
        <f t="shared" si="16"/>
        <v/>
      </c>
      <c r="AR25" s="35"/>
      <c r="AS25" s="36" t="str">
        <f t="shared" si="17"/>
        <v/>
      </c>
      <c r="AT25" s="36">
        <f t="shared" si="18"/>
        <v>40</v>
      </c>
      <c r="AU25" s="36">
        <f t="shared" si="19"/>
        <v>491.29069767441865</v>
      </c>
      <c r="AV25" s="55"/>
      <c r="AW25" s="34"/>
      <c r="AX25" s="148"/>
      <c r="AY25" s="33">
        <v>40</v>
      </c>
      <c r="AZ25" s="32" t="str">
        <f t="shared" si="20"/>
        <v/>
      </c>
      <c r="BA25" s="34"/>
      <c r="BB25" s="32" t="str">
        <f t="shared" si="21"/>
        <v/>
      </c>
      <c r="BC25" s="34"/>
      <c r="BD25" s="32" t="str">
        <f t="shared" si="22"/>
        <v/>
      </c>
      <c r="BE25" s="35"/>
      <c r="BF25" s="36" t="str">
        <f t="shared" si="23"/>
        <v/>
      </c>
      <c r="BG25" s="36">
        <f t="shared" si="24"/>
        <v>40</v>
      </c>
      <c r="BH25" s="36" t="str">
        <f t="shared" si="25"/>
        <v/>
      </c>
      <c r="BI25" s="55"/>
      <c r="BJ25" s="34"/>
      <c r="BK25" s="148"/>
      <c r="BL25" s="34"/>
      <c r="BM25" s="32" t="str">
        <f t="shared" si="26"/>
        <v/>
      </c>
      <c r="BN25" s="34"/>
      <c r="BO25" s="32" t="str">
        <f t="shared" si="27"/>
        <v/>
      </c>
      <c r="BP25" s="34"/>
      <c r="BQ25" s="32" t="str">
        <f t="shared" si="28"/>
        <v/>
      </c>
      <c r="BR25" s="34"/>
      <c r="BS25" s="36" t="str">
        <f t="shared" si="29"/>
        <v/>
      </c>
      <c r="BT25" s="36" t="str">
        <f t="shared" si="30"/>
        <v/>
      </c>
      <c r="BU25" s="36" t="str">
        <f t="shared" si="31"/>
        <v/>
      </c>
      <c r="BV25" s="55"/>
      <c r="BW25" s="36">
        <f t="shared" si="32"/>
        <v>120</v>
      </c>
      <c r="BX25" s="36">
        <f t="shared" si="32"/>
        <v>982.5813953488373</v>
      </c>
      <c r="BY25" s="31"/>
      <c r="BZ25" s="38"/>
      <c r="CB25" s="120" t="str">
        <f t="shared" ca="1" si="0"/>
        <v/>
      </c>
      <c r="CC25" s="2">
        <f t="shared" ca="1" si="1"/>
        <v>1</v>
      </c>
    </row>
    <row r="26" spans="1:81" s="2" customFormat="1" ht="25" customHeight="1" x14ac:dyDescent="0.2">
      <c r="A26" s="52">
        <f t="shared" si="33"/>
        <v>25</v>
      </c>
      <c r="B26" s="157" t="str">
        <f t="shared" ca="1" si="2"/>
        <v>17-101--5.6---</v>
      </c>
      <c r="C26" s="157" t="str">
        <f t="shared" si="3"/>
        <v>5.6--1026---10026</v>
      </c>
      <c r="D26" s="29" t="s">
        <v>1922</v>
      </c>
      <c r="E26" s="155">
        <f ca="1">IFERROR(INDIRECT(ADDRESS(MATCH(D26,CatModules!C:C,0),2,1,1,"CatModules")),"")</f>
        <v>17</v>
      </c>
      <c r="F26" s="96" t="s">
        <v>1923</v>
      </c>
      <c r="G26" s="156">
        <f ca="1">IFERROR(INDIRECT(ADDRESS(MATCH(CONCATENATE(E26,"-",F26),CatInt!K:K,0),3,1,1,"CatInt")),"")</f>
        <v>101</v>
      </c>
      <c r="H26" s="45" t="e">
        <f>IF(F26="","",VLOOKUP(F26,#REF!,2,FALSE))</f>
        <v>#REF!</v>
      </c>
      <c r="I26" s="29" t="s">
        <v>2049</v>
      </c>
      <c r="J26" s="155" t="str">
        <f t="shared" si="4"/>
        <v>5</v>
      </c>
      <c r="K26" s="155" t="str">
        <f t="shared" si="5"/>
        <v>5.6</v>
      </c>
      <c r="L26" s="153"/>
      <c r="M26" s="53" t="s">
        <v>4452</v>
      </c>
      <c r="N26" s="175">
        <f t="shared" si="6"/>
        <v>1026</v>
      </c>
      <c r="O26" s="53" t="s">
        <v>4452</v>
      </c>
      <c r="P26" s="175">
        <f t="shared" si="7"/>
        <v>10026</v>
      </c>
      <c r="Q26" s="30"/>
      <c r="R26" s="149" t="str">
        <f>IFERROR(VLOOKUP(Q26,Setup!D$16:E$25,2,FALSE),"")</f>
        <v/>
      </c>
      <c r="S26" s="51" t="str">
        <f ca="1">IFERROR(IF(OR(I26="",VLOOKUP(I26,CatCostInp!$E$2:$K$88,7,FALSE)=0),"",VLOOKUP(I26,CatCostInp!$E$2:$K$88,7,FALSE)),"")</f>
        <v>N/A</v>
      </c>
      <c r="T26" s="159" t="e">
        <f>VLOOKUP(U26,#REF!,2,FALSE)</f>
        <v>#REF!</v>
      </c>
      <c r="U26" s="30" t="s">
        <v>50</v>
      </c>
      <c r="V26" s="1" t="str">
        <f>IF(U26=Setup!$C$10,"Grant",IF('Other Pharma &amp; Health Products'!U26=Setup!$C$11,"Local",IF('Other Pharma &amp; Health Products'!U26=Setup!$C$12,"Other","")))</f>
        <v>Grant</v>
      </c>
      <c r="W26" s="33"/>
      <c r="X26" s="148">
        <v>55.232558139534888</v>
      </c>
      <c r="Y26" s="33">
        <v>4</v>
      </c>
      <c r="Z26" s="36">
        <f t="shared" si="8"/>
        <v>220.93023255813955</v>
      </c>
      <c r="AA26" s="35"/>
      <c r="AB26" s="32" t="str">
        <f t="shared" si="9"/>
        <v/>
      </c>
      <c r="AC26" s="35"/>
      <c r="AD26" s="32" t="str">
        <f t="shared" si="10"/>
        <v/>
      </c>
      <c r="AE26" s="35"/>
      <c r="AF26" s="36" t="str">
        <f t="shared" si="11"/>
        <v/>
      </c>
      <c r="AG26" s="36">
        <f t="shared" si="12"/>
        <v>4</v>
      </c>
      <c r="AH26" s="36">
        <f t="shared" si="13"/>
        <v>220.93023255813955</v>
      </c>
      <c r="AI26" s="55"/>
      <c r="AJ26" s="37"/>
      <c r="AK26" s="148">
        <v>55.232558139534888</v>
      </c>
      <c r="AL26" s="33">
        <v>4</v>
      </c>
      <c r="AM26" s="32">
        <f t="shared" si="14"/>
        <v>220.93023255813955</v>
      </c>
      <c r="AN26" s="35"/>
      <c r="AO26" s="32" t="str">
        <f t="shared" si="15"/>
        <v/>
      </c>
      <c r="AP26" s="35"/>
      <c r="AQ26" s="32" t="str">
        <f t="shared" si="16"/>
        <v/>
      </c>
      <c r="AR26" s="35"/>
      <c r="AS26" s="36" t="str">
        <f t="shared" si="17"/>
        <v/>
      </c>
      <c r="AT26" s="36">
        <f t="shared" si="18"/>
        <v>4</v>
      </c>
      <c r="AU26" s="36">
        <f t="shared" si="19"/>
        <v>220.93023255813955</v>
      </c>
      <c r="AV26" s="55"/>
      <c r="AW26" s="34"/>
      <c r="AX26" s="148"/>
      <c r="AY26" s="33">
        <v>4</v>
      </c>
      <c r="AZ26" s="32" t="str">
        <f t="shared" si="20"/>
        <v/>
      </c>
      <c r="BA26" s="34"/>
      <c r="BB26" s="32" t="str">
        <f t="shared" si="21"/>
        <v/>
      </c>
      <c r="BC26" s="34"/>
      <c r="BD26" s="32" t="str">
        <f t="shared" si="22"/>
        <v/>
      </c>
      <c r="BE26" s="35"/>
      <c r="BF26" s="36" t="str">
        <f t="shared" si="23"/>
        <v/>
      </c>
      <c r="BG26" s="36">
        <f t="shared" si="24"/>
        <v>4</v>
      </c>
      <c r="BH26" s="36" t="str">
        <f t="shared" si="25"/>
        <v/>
      </c>
      <c r="BI26" s="55"/>
      <c r="BJ26" s="34"/>
      <c r="BK26" s="148"/>
      <c r="BL26" s="34"/>
      <c r="BM26" s="32" t="str">
        <f t="shared" si="26"/>
        <v/>
      </c>
      <c r="BN26" s="34"/>
      <c r="BO26" s="32" t="str">
        <f t="shared" si="27"/>
        <v/>
      </c>
      <c r="BP26" s="34"/>
      <c r="BQ26" s="32" t="str">
        <f t="shared" si="28"/>
        <v/>
      </c>
      <c r="BR26" s="34"/>
      <c r="BS26" s="36" t="str">
        <f t="shared" si="29"/>
        <v/>
      </c>
      <c r="BT26" s="36" t="str">
        <f t="shared" si="30"/>
        <v/>
      </c>
      <c r="BU26" s="36" t="str">
        <f t="shared" si="31"/>
        <v/>
      </c>
      <c r="BV26" s="55"/>
      <c r="BW26" s="36">
        <f t="shared" si="32"/>
        <v>12</v>
      </c>
      <c r="BX26" s="36">
        <f t="shared" si="32"/>
        <v>441.8604651162791</v>
      </c>
      <c r="BY26" s="31"/>
      <c r="BZ26" s="38"/>
      <c r="CB26" s="120" t="str">
        <f t="shared" ca="1" si="0"/>
        <v/>
      </c>
      <c r="CC26" s="2">
        <f t="shared" ca="1" si="1"/>
        <v>1</v>
      </c>
    </row>
    <row r="27" spans="1:81" s="2" customFormat="1" ht="25" customHeight="1" x14ac:dyDescent="0.2">
      <c r="A27" s="52">
        <f t="shared" si="33"/>
        <v>26</v>
      </c>
      <c r="B27" s="157" t="str">
        <f t="shared" ca="1" si="2"/>
        <v>17-101--5.6---</v>
      </c>
      <c r="C27" s="157" t="str">
        <f t="shared" si="3"/>
        <v>5.6--1027---10027</v>
      </c>
      <c r="D27" s="29" t="s">
        <v>1922</v>
      </c>
      <c r="E27" s="155">
        <f ca="1">IFERROR(INDIRECT(ADDRESS(MATCH(D27,CatModules!C:C,0),2,1,1,"CatModules")),"")</f>
        <v>17</v>
      </c>
      <c r="F27" s="96" t="s">
        <v>1923</v>
      </c>
      <c r="G27" s="156">
        <f ca="1">IFERROR(INDIRECT(ADDRESS(MATCH(CONCATENATE(E27,"-",F27),CatInt!K:K,0),3,1,1,"CatInt")),"")</f>
        <v>101</v>
      </c>
      <c r="H27" s="45" t="e">
        <f>IF(F27="","",VLOOKUP(F27,#REF!,2,FALSE))</f>
        <v>#REF!</v>
      </c>
      <c r="I27" s="29" t="s">
        <v>2049</v>
      </c>
      <c r="J27" s="155" t="str">
        <f t="shared" si="4"/>
        <v>5</v>
      </c>
      <c r="K27" s="155" t="str">
        <f t="shared" si="5"/>
        <v>5.6</v>
      </c>
      <c r="L27" s="153"/>
      <c r="M27" s="53" t="s">
        <v>4456</v>
      </c>
      <c r="N27" s="175">
        <f t="shared" si="6"/>
        <v>1027</v>
      </c>
      <c r="O27" s="53" t="s">
        <v>4456</v>
      </c>
      <c r="P27" s="175">
        <f t="shared" si="7"/>
        <v>10027</v>
      </c>
      <c r="Q27" s="30"/>
      <c r="R27" s="149" t="str">
        <f>IFERROR(VLOOKUP(Q27,Setup!D$16:E$25,2,FALSE),"")</f>
        <v/>
      </c>
      <c r="S27" s="51" t="str">
        <f ca="1">IFERROR(IF(OR(I27="",VLOOKUP(I27,CatCostInp!$E$2:$K$88,7,FALSE)=0),"",VLOOKUP(I27,CatCostInp!$E$2:$K$88,7,FALSE)),"")</f>
        <v>N/A</v>
      </c>
      <c r="T27" s="159" t="e">
        <f>VLOOKUP(U27,#REF!,2,FALSE)</f>
        <v>#REF!</v>
      </c>
      <c r="U27" s="30" t="s">
        <v>50</v>
      </c>
      <c r="V27" s="1" t="str">
        <f>IF(U27=Setup!$C$10,"Grant",IF('Other Pharma &amp; Health Products'!U27=Setup!$C$11,"Local",IF('Other Pharma &amp; Health Products'!U27=Setup!$C$12,"Other","")))</f>
        <v>Grant</v>
      </c>
      <c r="W27" s="33"/>
      <c r="X27" s="148">
        <v>7.9941860465116283</v>
      </c>
      <c r="Y27" s="33">
        <v>8</v>
      </c>
      <c r="Z27" s="36">
        <f t="shared" si="8"/>
        <v>63.953488372093027</v>
      </c>
      <c r="AA27" s="35"/>
      <c r="AB27" s="32" t="str">
        <f t="shared" si="9"/>
        <v/>
      </c>
      <c r="AC27" s="35"/>
      <c r="AD27" s="32" t="str">
        <f t="shared" si="10"/>
        <v/>
      </c>
      <c r="AE27" s="35"/>
      <c r="AF27" s="36" t="str">
        <f t="shared" si="11"/>
        <v/>
      </c>
      <c r="AG27" s="36">
        <f t="shared" si="12"/>
        <v>8</v>
      </c>
      <c r="AH27" s="36">
        <f t="shared" si="13"/>
        <v>63.953488372093027</v>
      </c>
      <c r="AI27" s="55"/>
      <c r="AJ27" s="37"/>
      <c r="AK27" s="148">
        <v>7.9941860465116283</v>
      </c>
      <c r="AL27" s="33">
        <v>8</v>
      </c>
      <c r="AM27" s="32">
        <f t="shared" si="14"/>
        <v>63.953488372093027</v>
      </c>
      <c r="AN27" s="35"/>
      <c r="AO27" s="32" t="str">
        <f t="shared" si="15"/>
        <v/>
      </c>
      <c r="AP27" s="35"/>
      <c r="AQ27" s="32" t="str">
        <f t="shared" si="16"/>
        <v/>
      </c>
      <c r="AR27" s="35"/>
      <c r="AS27" s="36" t="str">
        <f t="shared" si="17"/>
        <v/>
      </c>
      <c r="AT27" s="36">
        <f t="shared" si="18"/>
        <v>8</v>
      </c>
      <c r="AU27" s="36">
        <f t="shared" si="19"/>
        <v>63.953488372093027</v>
      </c>
      <c r="AV27" s="55"/>
      <c r="AW27" s="34"/>
      <c r="AX27" s="148"/>
      <c r="AY27" s="33">
        <v>8</v>
      </c>
      <c r="AZ27" s="32" t="str">
        <f t="shared" si="20"/>
        <v/>
      </c>
      <c r="BA27" s="34"/>
      <c r="BB27" s="32" t="str">
        <f t="shared" si="21"/>
        <v/>
      </c>
      <c r="BC27" s="34"/>
      <c r="BD27" s="32" t="str">
        <f t="shared" si="22"/>
        <v/>
      </c>
      <c r="BE27" s="35"/>
      <c r="BF27" s="36" t="str">
        <f t="shared" si="23"/>
        <v/>
      </c>
      <c r="BG27" s="36">
        <f t="shared" si="24"/>
        <v>8</v>
      </c>
      <c r="BH27" s="36" t="str">
        <f t="shared" si="25"/>
        <v/>
      </c>
      <c r="BI27" s="55"/>
      <c r="BJ27" s="34"/>
      <c r="BK27" s="148"/>
      <c r="BL27" s="34"/>
      <c r="BM27" s="32" t="str">
        <f t="shared" si="26"/>
        <v/>
      </c>
      <c r="BN27" s="34"/>
      <c r="BO27" s="32" t="str">
        <f t="shared" si="27"/>
        <v/>
      </c>
      <c r="BP27" s="34"/>
      <c r="BQ27" s="32" t="str">
        <f t="shared" si="28"/>
        <v/>
      </c>
      <c r="BR27" s="34"/>
      <c r="BS27" s="36" t="str">
        <f t="shared" si="29"/>
        <v/>
      </c>
      <c r="BT27" s="36" t="str">
        <f t="shared" si="30"/>
        <v/>
      </c>
      <c r="BU27" s="36" t="str">
        <f t="shared" si="31"/>
        <v/>
      </c>
      <c r="BV27" s="55"/>
      <c r="BW27" s="36">
        <f t="shared" si="32"/>
        <v>24</v>
      </c>
      <c r="BX27" s="36">
        <f t="shared" si="32"/>
        <v>127.90697674418605</v>
      </c>
      <c r="BY27" s="31"/>
      <c r="BZ27" s="38"/>
      <c r="CB27" s="120" t="str">
        <f t="shared" ca="1" si="0"/>
        <v/>
      </c>
      <c r="CC27" s="2">
        <f t="shared" ca="1" si="1"/>
        <v>1</v>
      </c>
    </row>
    <row r="28" spans="1:81" s="2" customFormat="1" ht="25" customHeight="1" x14ac:dyDescent="0.2">
      <c r="A28" s="52">
        <f t="shared" si="33"/>
        <v>27</v>
      </c>
      <c r="B28" s="157" t="str">
        <f t="shared" ca="1" si="2"/>
        <v>17-101--5.6---</v>
      </c>
      <c r="C28" s="157" t="str">
        <f t="shared" si="3"/>
        <v>5.6--1028---10028</v>
      </c>
      <c r="D28" s="29" t="s">
        <v>1922</v>
      </c>
      <c r="E28" s="155">
        <f ca="1">IFERROR(INDIRECT(ADDRESS(MATCH(D28,CatModules!C:C,0),2,1,1,"CatModules")),"")</f>
        <v>17</v>
      </c>
      <c r="F28" s="96" t="s">
        <v>1923</v>
      </c>
      <c r="G28" s="156">
        <f ca="1">IFERROR(INDIRECT(ADDRESS(MATCH(CONCATENATE(E28,"-",F28),CatInt!K:K,0),3,1,1,"CatInt")),"")</f>
        <v>101</v>
      </c>
      <c r="H28" s="45" t="e">
        <f>IF(F28="","",VLOOKUP(F28,#REF!,2,FALSE))</f>
        <v>#REF!</v>
      </c>
      <c r="I28" s="29" t="s">
        <v>2049</v>
      </c>
      <c r="J28" s="155" t="str">
        <f t="shared" si="4"/>
        <v>5</v>
      </c>
      <c r="K28" s="155" t="str">
        <f t="shared" si="5"/>
        <v>5.6</v>
      </c>
      <c r="L28" s="153"/>
      <c r="M28" s="53" t="s">
        <v>4457</v>
      </c>
      <c r="N28" s="175">
        <f t="shared" si="6"/>
        <v>1028</v>
      </c>
      <c r="O28" s="53" t="s">
        <v>4457</v>
      </c>
      <c r="P28" s="175">
        <f t="shared" si="7"/>
        <v>10028</v>
      </c>
      <c r="Q28" s="30"/>
      <c r="R28" s="149" t="str">
        <f>IFERROR(VLOOKUP(Q28,Setup!D$16:E$25,2,FALSE),"")</f>
        <v/>
      </c>
      <c r="S28" s="51" t="str">
        <f ca="1">IFERROR(IF(OR(I28="",VLOOKUP(I28,CatCostInp!$E$2:$K$88,7,FALSE)=0),"",VLOOKUP(I28,CatCostInp!$E$2:$K$88,7,FALSE)),"")</f>
        <v>N/A</v>
      </c>
      <c r="T28" s="159" t="e">
        <f>VLOOKUP(U28,#REF!,2,FALSE)</f>
        <v>#REF!</v>
      </c>
      <c r="U28" s="30" t="s">
        <v>50</v>
      </c>
      <c r="V28" s="1" t="str">
        <f>IF(U28=Setup!$C$10,"Grant",IF('Other Pharma &amp; Health Products'!U28=Setup!$C$11,"Local",IF('Other Pharma &amp; Health Products'!U28=Setup!$C$12,"Other","")))</f>
        <v>Grant</v>
      </c>
      <c r="W28" s="33"/>
      <c r="X28" s="148">
        <v>12.848691860465117</v>
      </c>
      <c r="Y28" s="33">
        <v>24</v>
      </c>
      <c r="Z28" s="36">
        <f t="shared" si="8"/>
        <v>308.3686046511628</v>
      </c>
      <c r="AA28" s="35"/>
      <c r="AB28" s="32" t="str">
        <f t="shared" si="9"/>
        <v/>
      </c>
      <c r="AC28" s="35"/>
      <c r="AD28" s="32" t="str">
        <f t="shared" si="10"/>
        <v/>
      </c>
      <c r="AE28" s="35"/>
      <c r="AF28" s="36" t="str">
        <f t="shared" si="11"/>
        <v/>
      </c>
      <c r="AG28" s="36">
        <f t="shared" si="12"/>
        <v>24</v>
      </c>
      <c r="AH28" s="36">
        <f t="shared" si="13"/>
        <v>308.3686046511628</v>
      </c>
      <c r="AI28" s="55"/>
      <c r="AJ28" s="37"/>
      <c r="AK28" s="148">
        <v>12.848691860465117</v>
      </c>
      <c r="AL28" s="33">
        <v>24</v>
      </c>
      <c r="AM28" s="32">
        <f t="shared" si="14"/>
        <v>308.3686046511628</v>
      </c>
      <c r="AN28" s="35"/>
      <c r="AO28" s="32" t="str">
        <f t="shared" si="15"/>
        <v/>
      </c>
      <c r="AP28" s="35"/>
      <c r="AQ28" s="32" t="str">
        <f t="shared" si="16"/>
        <v/>
      </c>
      <c r="AR28" s="35"/>
      <c r="AS28" s="36" t="str">
        <f t="shared" si="17"/>
        <v/>
      </c>
      <c r="AT28" s="36">
        <f t="shared" si="18"/>
        <v>24</v>
      </c>
      <c r="AU28" s="36">
        <f t="shared" si="19"/>
        <v>308.3686046511628</v>
      </c>
      <c r="AV28" s="55"/>
      <c r="AW28" s="34"/>
      <c r="AX28" s="148"/>
      <c r="AY28" s="33">
        <v>24</v>
      </c>
      <c r="AZ28" s="32" t="str">
        <f t="shared" si="20"/>
        <v/>
      </c>
      <c r="BA28" s="34"/>
      <c r="BB28" s="32" t="str">
        <f t="shared" si="21"/>
        <v/>
      </c>
      <c r="BC28" s="34"/>
      <c r="BD28" s="32" t="str">
        <f t="shared" si="22"/>
        <v/>
      </c>
      <c r="BE28" s="35"/>
      <c r="BF28" s="36" t="str">
        <f t="shared" si="23"/>
        <v/>
      </c>
      <c r="BG28" s="36">
        <f t="shared" si="24"/>
        <v>24</v>
      </c>
      <c r="BH28" s="36" t="str">
        <f t="shared" si="25"/>
        <v/>
      </c>
      <c r="BI28" s="55"/>
      <c r="BJ28" s="34"/>
      <c r="BK28" s="148"/>
      <c r="BL28" s="34"/>
      <c r="BM28" s="32" t="str">
        <f t="shared" si="26"/>
        <v/>
      </c>
      <c r="BN28" s="34"/>
      <c r="BO28" s="32" t="str">
        <f t="shared" si="27"/>
        <v/>
      </c>
      <c r="BP28" s="34"/>
      <c r="BQ28" s="32" t="str">
        <f t="shared" si="28"/>
        <v/>
      </c>
      <c r="BR28" s="34"/>
      <c r="BS28" s="36" t="str">
        <f t="shared" si="29"/>
        <v/>
      </c>
      <c r="BT28" s="36" t="str">
        <f t="shared" si="30"/>
        <v/>
      </c>
      <c r="BU28" s="36" t="str">
        <f t="shared" si="31"/>
        <v/>
      </c>
      <c r="BV28" s="55"/>
      <c r="BW28" s="36">
        <f t="shared" si="32"/>
        <v>72</v>
      </c>
      <c r="BX28" s="36">
        <f t="shared" si="32"/>
        <v>616.7372093023256</v>
      </c>
      <c r="BY28" s="31"/>
      <c r="BZ28" s="38"/>
      <c r="CB28" s="120" t="str">
        <f t="shared" ca="1" si="0"/>
        <v/>
      </c>
      <c r="CC28" s="2">
        <f t="shared" ca="1" si="1"/>
        <v>1</v>
      </c>
    </row>
    <row r="29" spans="1:81" s="2" customFormat="1" ht="25" customHeight="1" x14ac:dyDescent="0.2">
      <c r="A29" s="52">
        <f t="shared" si="33"/>
        <v>28</v>
      </c>
      <c r="B29" s="157" t="str">
        <f t="shared" ca="1" si="2"/>
        <v>17-101--5.6---</v>
      </c>
      <c r="C29" s="157" t="str">
        <f t="shared" si="3"/>
        <v>5.6--1029---10029</v>
      </c>
      <c r="D29" s="29" t="s">
        <v>1922</v>
      </c>
      <c r="E29" s="155">
        <f ca="1">IFERROR(INDIRECT(ADDRESS(MATCH(D29,CatModules!C:C,0),2,1,1,"CatModules")),"")</f>
        <v>17</v>
      </c>
      <c r="F29" s="96" t="s">
        <v>1923</v>
      </c>
      <c r="G29" s="156">
        <f ca="1">IFERROR(INDIRECT(ADDRESS(MATCH(CONCATENATE(E29,"-",F29),CatInt!K:K,0),3,1,1,"CatInt")),"")</f>
        <v>101</v>
      </c>
      <c r="H29" s="45" t="e">
        <f>IF(F29="","",VLOOKUP(F29,#REF!,2,FALSE))</f>
        <v>#REF!</v>
      </c>
      <c r="I29" s="29" t="s">
        <v>2049</v>
      </c>
      <c r="J29" s="155" t="str">
        <f t="shared" si="4"/>
        <v>5</v>
      </c>
      <c r="K29" s="155" t="str">
        <f t="shared" si="5"/>
        <v>5.6</v>
      </c>
      <c r="L29" s="153"/>
      <c r="M29" s="53" t="s">
        <v>4458</v>
      </c>
      <c r="N29" s="175">
        <f t="shared" si="6"/>
        <v>1029</v>
      </c>
      <c r="O29" s="53" t="s">
        <v>4458</v>
      </c>
      <c r="P29" s="175">
        <f t="shared" si="7"/>
        <v>10029</v>
      </c>
      <c r="Q29" s="30"/>
      <c r="R29" s="149" t="str">
        <f>IFERROR(VLOOKUP(Q29,Setup!D$16:E$25,2,FALSE),"")</f>
        <v/>
      </c>
      <c r="S29" s="51" t="str">
        <f ca="1">IFERROR(IF(OR(I29="",VLOOKUP(I29,CatCostInp!$E$2:$K$88,7,FALSE)=0),"",VLOOKUP(I29,CatCostInp!$E$2:$K$88,7,FALSE)),"")</f>
        <v>N/A</v>
      </c>
      <c r="T29" s="159" t="e">
        <f>VLOOKUP(U29,#REF!,2,FALSE)</f>
        <v>#REF!</v>
      </c>
      <c r="U29" s="30" t="s">
        <v>50</v>
      </c>
      <c r="V29" s="1" t="str">
        <f>IF(U29=Setup!$C$10,"Grant",IF('Other Pharma &amp; Health Products'!U29=Setup!$C$11,"Local",IF('Other Pharma &amp; Health Products'!U29=Setup!$C$12,"Other","")))</f>
        <v>Grant</v>
      </c>
      <c r="W29" s="33"/>
      <c r="X29" s="148">
        <v>16.009738372093025</v>
      </c>
      <c r="Y29" s="33">
        <v>4</v>
      </c>
      <c r="Z29" s="36">
        <f t="shared" si="8"/>
        <v>64.038953488372101</v>
      </c>
      <c r="AA29" s="35"/>
      <c r="AB29" s="32" t="str">
        <f t="shared" si="9"/>
        <v/>
      </c>
      <c r="AC29" s="35"/>
      <c r="AD29" s="32" t="str">
        <f t="shared" si="10"/>
        <v/>
      </c>
      <c r="AE29" s="35"/>
      <c r="AF29" s="36" t="str">
        <f t="shared" si="11"/>
        <v/>
      </c>
      <c r="AG29" s="36">
        <f t="shared" si="12"/>
        <v>4</v>
      </c>
      <c r="AH29" s="36">
        <f t="shared" si="13"/>
        <v>64.038953488372101</v>
      </c>
      <c r="AI29" s="55"/>
      <c r="AJ29" s="37"/>
      <c r="AK29" s="148">
        <v>16.009738372093025</v>
      </c>
      <c r="AL29" s="33">
        <v>4</v>
      </c>
      <c r="AM29" s="32">
        <f t="shared" si="14"/>
        <v>64.038953488372101</v>
      </c>
      <c r="AN29" s="35"/>
      <c r="AO29" s="32" t="str">
        <f t="shared" si="15"/>
        <v/>
      </c>
      <c r="AP29" s="35"/>
      <c r="AQ29" s="32" t="str">
        <f t="shared" si="16"/>
        <v/>
      </c>
      <c r="AR29" s="35"/>
      <c r="AS29" s="36" t="str">
        <f t="shared" si="17"/>
        <v/>
      </c>
      <c r="AT29" s="36">
        <f t="shared" si="18"/>
        <v>4</v>
      </c>
      <c r="AU29" s="36">
        <f t="shared" si="19"/>
        <v>64.038953488372101</v>
      </c>
      <c r="AV29" s="55"/>
      <c r="AW29" s="34"/>
      <c r="AX29" s="148"/>
      <c r="AY29" s="33">
        <v>4</v>
      </c>
      <c r="AZ29" s="32" t="str">
        <f t="shared" si="20"/>
        <v/>
      </c>
      <c r="BA29" s="34"/>
      <c r="BB29" s="32" t="str">
        <f t="shared" si="21"/>
        <v/>
      </c>
      <c r="BC29" s="34"/>
      <c r="BD29" s="32" t="str">
        <f t="shared" si="22"/>
        <v/>
      </c>
      <c r="BE29" s="35"/>
      <c r="BF29" s="36" t="str">
        <f t="shared" si="23"/>
        <v/>
      </c>
      <c r="BG29" s="36">
        <f t="shared" si="24"/>
        <v>4</v>
      </c>
      <c r="BH29" s="36" t="str">
        <f t="shared" si="25"/>
        <v/>
      </c>
      <c r="BI29" s="55"/>
      <c r="BJ29" s="34"/>
      <c r="BK29" s="148"/>
      <c r="BL29" s="34"/>
      <c r="BM29" s="32" t="str">
        <f t="shared" si="26"/>
        <v/>
      </c>
      <c r="BN29" s="34"/>
      <c r="BO29" s="32" t="str">
        <f t="shared" si="27"/>
        <v/>
      </c>
      <c r="BP29" s="34"/>
      <c r="BQ29" s="32" t="str">
        <f t="shared" si="28"/>
        <v/>
      </c>
      <c r="BR29" s="34"/>
      <c r="BS29" s="36" t="str">
        <f t="shared" si="29"/>
        <v/>
      </c>
      <c r="BT29" s="36" t="str">
        <f t="shared" si="30"/>
        <v/>
      </c>
      <c r="BU29" s="36" t="str">
        <f t="shared" si="31"/>
        <v/>
      </c>
      <c r="BV29" s="55"/>
      <c r="BW29" s="36">
        <f t="shared" si="32"/>
        <v>12</v>
      </c>
      <c r="BX29" s="36">
        <f t="shared" si="32"/>
        <v>128.0779069767442</v>
      </c>
      <c r="BY29" s="31"/>
      <c r="BZ29" s="38"/>
      <c r="CB29" s="120" t="str">
        <f t="shared" ca="1" si="0"/>
        <v/>
      </c>
      <c r="CC29" s="2">
        <f t="shared" ca="1" si="1"/>
        <v>1</v>
      </c>
    </row>
    <row r="30" spans="1:81" s="2" customFormat="1" ht="25" customHeight="1" x14ac:dyDescent="0.2">
      <c r="A30" s="52">
        <f t="shared" si="33"/>
        <v>29</v>
      </c>
      <c r="B30" s="157" t="str">
        <f t="shared" ca="1" si="2"/>
        <v>17-101--5.8---</v>
      </c>
      <c r="C30" s="157" t="str">
        <f t="shared" si="3"/>
        <v>5.8--1030---10030</v>
      </c>
      <c r="D30" s="29" t="s">
        <v>1922</v>
      </c>
      <c r="E30" s="155">
        <f ca="1">IFERROR(INDIRECT(ADDRESS(MATCH(D30,CatModules!C:C,0),2,1,1,"CatModules")),"")</f>
        <v>17</v>
      </c>
      <c r="F30" s="96" t="s">
        <v>1923</v>
      </c>
      <c r="G30" s="156">
        <f ca="1">IFERROR(INDIRECT(ADDRESS(MATCH(CONCATENATE(E30,"-",F30),CatInt!K:K,0),3,1,1,"CatInt")),"")</f>
        <v>101</v>
      </c>
      <c r="H30" s="45" t="e">
        <f>IF(F30="","",VLOOKUP(F30,#REF!,2,FALSE))</f>
        <v>#REF!</v>
      </c>
      <c r="I30" s="29" t="s">
        <v>2055</v>
      </c>
      <c r="J30" s="155" t="str">
        <f t="shared" si="4"/>
        <v>5</v>
      </c>
      <c r="K30" s="155" t="str">
        <f t="shared" si="5"/>
        <v>5.8</v>
      </c>
      <c r="L30" s="153"/>
      <c r="M30" s="53" t="s">
        <v>4522</v>
      </c>
      <c r="N30" s="175">
        <f t="shared" si="6"/>
        <v>1030</v>
      </c>
      <c r="O30" s="53" t="s">
        <v>4459</v>
      </c>
      <c r="P30" s="175">
        <f t="shared" si="7"/>
        <v>10030</v>
      </c>
      <c r="Q30" s="30"/>
      <c r="R30" s="149" t="str">
        <f>IFERROR(VLOOKUP(Q30,Setup!D$16:E$25,2,FALSE),"")</f>
        <v/>
      </c>
      <c r="S30" s="51" t="str">
        <f ca="1">IFERROR(IF(OR(I30="",VLOOKUP(I30,CatCostInp!$E$2:$K$88,7,FALSE)=0),"",VLOOKUP(I30,CatCostInp!$E$2:$K$88,7,FALSE)),"")</f>
        <v>N/A</v>
      </c>
      <c r="T30" s="159" t="e">
        <f>VLOOKUP(U30,#REF!,2,FALSE)</f>
        <v>#REF!</v>
      </c>
      <c r="U30" s="30" t="s">
        <v>50</v>
      </c>
      <c r="V30" s="1" t="str">
        <f>IF(U30=Setup!$C$10,"Grant",IF('Other Pharma &amp; Health Products'!U30=Setup!$C$11,"Local",IF('Other Pharma &amp; Health Products'!U30=Setup!$C$12,"Other","")))</f>
        <v>Grant</v>
      </c>
      <c r="W30" s="33"/>
      <c r="X30" s="148">
        <v>0.32994186046511631</v>
      </c>
      <c r="Y30" s="33">
        <v>120</v>
      </c>
      <c r="Z30" s="36">
        <f t="shared" si="8"/>
        <v>39.593023255813961</v>
      </c>
      <c r="AA30" s="35"/>
      <c r="AB30" s="32" t="str">
        <f t="shared" si="9"/>
        <v/>
      </c>
      <c r="AC30" s="35"/>
      <c r="AD30" s="32" t="str">
        <f t="shared" si="10"/>
        <v/>
      </c>
      <c r="AE30" s="35"/>
      <c r="AF30" s="36" t="str">
        <f t="shared" si="11"/>
        <v/>
      </c>
      <c r="AG30" s="36">
        <f t="shared" si="12"/>
        <v>120</v>
      </c>
      <c r="AH30" s="36">
        <f t="shared" si="13"/>
        <v>39.593023255813961</v>
      </c>
      <c r="AI30" s="55"/>
      <c r="AJ30" s="37"/>
      <c r="AK30" s="148">
        <v>0.32994186046511631</v>
      </c>
      <c r="AL30" s="33">
        <v>100</v>
      </c>
      <c r="AM30" s="32">
        <f t="shared" si="14"/>
        <v>32.994186046511629</v>
      </c>
      <c r="AN30" s="35"/>
      <c r="AO30" s="32" t="str">
        <f t="shared" si="15"/>
        <v/>
      </c>
      <c r="AP30" s="35"/>
      <c r="AQ30" s="32" t="str">
        <f t="shared" si="16"/>
        <v/>
      </c>
      <c r="AR30" s="35"/>
      <c r="AS30" s="36" t="str">
        <f t="shared" si="17"/>
        <v/>
      </c>
      <c r="AT30" s="36">
        <f t="shared" si="18"/>
        <v>100</v>
      </c>
      <c r="AU30" s="36">
        <f t="shared" si="19"/>
        <v>32.994186046511629</v>
      </c>
      <c r="AV30" s="55"/>
      <c r="AW30" s="34"/>
      <c r="AX30" s="148"/>
      <c r="AY30" s="33">
        <v>80</v>
      </c>
      <c r="AZ30" s="32" t="str">
        <f t="shared" si="20"/>
        <v/>
      </c>
      <c r="BA30" s="34"/>
      <c r="BB30" s="32" t="str">
        <f t="shared" si="21"/>
        <v/>
      </c>
      <c r="BC30" s="34"/>
      <c r="BD30" s="32" t="str">
        <f t="shared" si="22"/>
        <v/>
      </c>
      <c r="BE30" s="35"/>
      <c r="BF30" s="36" t="str">
        <f t="shared" si="23"/>
        <v/>
      </c>
      <c r="BG30" s="36">
        <f t="shared" si="24"/>
        <v>80</v>
      </c>
      <c r="BH30" s="36" t="str">
        <f t="shared" si="25"/>
        <v/>
      </c>
      <c r="BI30" s="55"/>
      <c r="BJ30" s="34"/>
      <c r="BK30" s="148"/>
      <c r="BL30" s="34"/>
      <c r="BM30" s="32" t="str">
        <f t="shared" si="26"/>
        <v/>
      </c>
      <c r="BN30" s="34"/>
      <c r="BO30" s="32" t="str">
        <f t="shared" si="27"/>
        <v/>
      </c>
      <c r="BP30" s="34"/>
      <c r="BQ30" s="32" t="str">
        <f t="shared" si="28"/>
        <v/>
      </c>
      <c r="BR30" s="34"/>
      <c r="BS30" s="36" t="str">
        <f t="shared" si="29"/>
        <v/>
      </c>
      <c r="BT30" s="36" t="str">
        <f t="shared" si="30"/>
        <v/>
      </c>
      <c r="BU30" s="36" t="str">
        <f t="shared" si="31"/>
        <v/>
      </c>
      <c r="BV30" s="55"/>
      <c r="BW30" s="36">
        <f t="shared" si="32"/>
        <v>300</v>
      </c>
      <c r="BX30" s="36">
        <f t="shared" si="32"/>
        <v>72.58720930232559</v>
      </c>
      <c r="BY30" s="31"/>
      <c r="BZ30" s="38"/>
      <c r="CB30" s="120">
        <f t="shared" ca="1" si="0"/>
        <v>1</v>
      </c>
      <c r="CC30" s="2">
        <f t="shared" ca="1" si="1"/>
        <v>1</v>
      </c>
    </row>
    <row r="31" spans="1:81" s="2" customFormat="1" ht="25" customHeight="1" x14ac:dyDescent="0.2">
      <c r="A31" s="52">
        <f t="shared" si="33"/>
        <v>30</v>
      </c>
      <c r="B31" s="157" t="str">
        <f t="shared" ca="1" si="2"/>
        <v>17-101--5.8---</v>
      </c>
      <c r="C31" s="157" t="str">
        <f t="shared" si="3"/>
        <v>5.8--1031---10031</v>
      </c>
      <c r="D31" s="29" t="s">
        <v>1922</v>
      </c>
      <c r="E31" s="155">
        <f ca="1">IFERROR(INDIRECT(ADDRESS(MATCH(D31,CatModules!C:C,0),2,1,1,"CatModules")),"")</f>
        <v>17</v>
      </c>
      <c r="F31" s="96" t="s">
        <v>1923</v>
      </c>
      <c r="G31" s="156">
        <f ca="1">IFERROR(INDIRECT(ADDRESS(MATCH(CONCATENATE(E31,"-",F31),CatInt!K:K,0),3,1,1,"CatInt")),"")</f>
        <v>101</v>
      </c>
      <c r="H31" s="45" t="e">
        <f>IF(F31="","",VLOOKUP(F31,#REF!,2,FALSE))</f>
        <v>#REF!</v>
      </c>
      <c r="I31" s="29" t="s">
        <v>2055</v>
      </c>
      <c r="J31" s="155" t="str">
        <f t="shared" si="4"/>
        <v>5</v>
      </c>
      <c r="K31" s="155" t="str">
        <f t="shared" si="5"/>
        <v>5.8</v>
      </c>
      <c r="L31" s="153"/>
      <c r="M31" s="53" t="s">
        <v>4522</v>
      </c>
      <c r="N31" s="175">
        <f t="shared" si="6"/>
        <v>1031</v>
      </c>
      <c r="O31" s="53" t="s">
        <v>4460</v>
      </c>
      <c r="P31" s="175">
        <f t="shared" si="7"/>
        <v>10031</v>
      </c>
      <c r="Q31" s="30"/>
      <c r="R31" s="149" t="str">
        <f>IFERROR(VLOOKUP(Q31,Setup!D$16:E$25,2,FALSE),"")</f>
        <v/>
      </c>
      <c r="S31" s="51" t="str">
        <f ca="1">IFERROR(IF(OR(I31="",VLOOKUP(I31,CatCostInp!$E$2:$K$88,7,FALSE)=0),"",VLOOKUP(I31,CatCostInp!$E$2:$K$88,7,FALSE)),"")</f>
        <v>N/A</v>
      </c>
      <c r="T31" s="159" t="e">
        <f>VLOOKUP(U31,#REF!,2,FALSE)</f>
        <v>#REF!</v>
      </c>
      <c r="U31" s="30" t="s">
        <v>50</v>
      </c>
      <c r="V31" s="1" t="str">
        <f>IF(U31=Setup!$C$10,"Grant",IF('Other Pharma &amp; Health Products'!U31=Setup!$C$11,"Local",IF('Other Pharma &amp; Health Products'!U31=Setup!$C$12,"Other","")))</f>
        <v>Grant</v>
      </c>
      <c r="W31" s="33"/>
      <c r="X31" s="148">
        <v>0.34447674418604651</v>
      </c>
      <c r="Y31" s="33">
        <v>20</v>
      </c>
      <c r="Z31" s="36">
        <f t="shared" si="8"/>
        <v>6.8895348837209305</v>
      </c>
      <c r="AA31" s="35"/>
      <c r="AB31" s="32" t="str">
        <f t="shared" si="9"/>
        <v/>
      </c>
      <c r="AC31" s="35"/>
      <c r="AD31" s="32" t="str">
        <f t="shared" si="10"/>
        <v/>
      </c>
      <c r="AE31" s="35"/>
      <c r="AF31" s="36" t="str">
        <f t="shared" si="11"/>
        <v/>
      </c>
      <c r="AG31" s="36">
        <f t="shared" si="12"/>
        <v>20</v>
      </c>
      <c r="AH31" s="36">
        <f t="shared" si="13"/>
        <v>6.8895348837209305</v>
      </c>
      <c r="AI31" s="55"/>
      <c r="AJ31" s="37"/>
      <c r="AK31" s="148">
        <v>0.34447674418604651</v>
      </c>
      <c r="AL31" s="33">
        <v>17</v>
      </c>
      <c r="AM31" s="32">
        <f t="shared" si="14"/>
        <v>5.8561046511627906</v>
      </c>
      <c r="AN31" s="35"/>
      <c r="AO31" s="32" t="str">
        <f t="shared" si="15"/>
        <v/>
      </c>
      <c r="AP31" s="35"/>
      <c r="AQ31" s="32" t="str">
        <f t="shared" si="16"/>
        <v/>
      </c>
      <c r="AR31" s="35"/>
      <c r="AS31" s="36" t="str">
        <f t="shared" si="17"/>
        <v/>
      </c>
      <c r="AT31" s="36">
        <f t="shared" si="18"/>
        <v>17</v>
      </c>
      <c r="AU31" s="36">
        <f t="shared" si="19"/>
        <v>5.8561046511627906</v>
      </c>
      <c r="AV31" s="55"/>
      <c r="AW31" s="34"/>
      <c r="AX31" s="148"/>
      <c r="AY31" s="33">
        <v>15</v>
      </c>
      <c r="AZ31" s="32" t="str">
        <f t="shared" si="20"/>
        <v/>
      </c>
      <c r="BA31" s="34"/>
      <c r="BB31" s="32" t="str">
        <f t="shared" si="21"/>
        <v/>
      </c>
      <c r="BC31" s="34"/>
      <c r="BD31" s="32" t="str">
        <f t="shared" si="22"/>
        <v/>
      </c>
      <c r="BE31" s="35"/>
      <c r="BF31" s="36" t="str">
        <f t="shared" si="23"/>
        <v/>
      </c>
      <c r="BG31" s="36">
        <f t="shared" si="24"/>
        <v>15</v>
      </c>
      <c r="BH31" s="36" t="str">
        <f t="shared" si="25"/>
        <v/>
      </c>
      <c r="BI31" s="55"/>
      <c r="BJ31" s="34"/>
      <c r="BK31" s="148"/>
      <c r="BL31" s="34"/>
      <c r="BM31" s="32" t="str">
        <f t="shared" si="26"/>
        <v/>
      </c>
      <c r="BN31" s="34"/>
      <c r="BO31" s="32" t="str">
        <f t="shared" si="27"/>
        <v/>
      </c>
      <c r="BP31" s="34"/>
      <c r="BQ31" s="32" t="str">
        <f t="shared" si="28"/>
        <v/>
      </c>
      <c r="BR31" s="34"/>
      <c r="BS31" s="36" t="str">
        <f t="shared" si="29"/>
        <v/>
      </c>
      <c r="BT31" s="36" t="str">
        <f t="shared" si="30"/>
        <v/>
      </c>
      <c r="BU31" s="36" t="str">
        <f t="shared" si="31"/>
        <v/>
      </c>
      <c r="BV31" s="55"/>
      <c r="BW31" s="36">
        <f t="shared" si="32"/>
        <v>52</v>
      </c>
      <c r="BX31" s="36">
        <f t="shared" si="32"/>
        <v>12.745639534883722</v>
      </c>
      <c r="BY31" s="31"/>
      <c r="BZ31" s="38"/>
      <c r="CB31" s="120" t="str">
        <f t="shared" ca="1" si="0"/>
        <v/>
      </c>
      <c r="CC31" s="2">
        <f t="shared" ca="1" si="1"/>
        <v>1</v>
      </c>
    </row>
    <row r="32" spans="1:81" s="2" customFormat="1" ht="25" customHeight="1" x14ac:dyDescent="0.2">
      <c r="A32" s="52">
        <f t="shared" si="33"/>
        <v>31</v>
      </c>
      <c r="B32" s="157" t="str">
        <f t="shared" ca="1" si="2"/>
        <v>17-101--5.8---</v>
      </c>
      <c r="C32" s="157" t="str">
        <f t="shared" si="3"/>
        <v>5.8--1032---10032</v>
      </c>
      <c r="D32" s="29" t="s">
        <v>1922</v>
      </c>
      <c r="E32" s="155">
        <f ca="1">IFERROR(INDIRECT(ADDRESS(MATCH(D32,CatModules!C:C,0),2,1,1,"CatModules")),"")</f>
        <v>17</v>
      </c>
      <c r="F32" s="96" t="s">
        <v>1923</v>
      </c>
      <c r="G32" s="156">
        <f ca="1">IFERROR(INDIRECT(ADDRESS(MATCH(CONCATENATE(E32,"-",F32),CatInt!K:K,0),3,1,1,"CatInt")),"")</f>
        <v>101</v>
      </c>
      <c r="H32" s="45" t="e">
        <f>IF(F32="","",VLOOKUP(F32,#REF!,2,FALSE))</f>
        <v>#REF!</v>
      </c>
      <c r="I32" s="29" t="s">
        <v>2055</v>
      </c>
      <c r="J32" s="155" t="str">
        <f t="shared" si="4"/>
        <v>5</v>
      </c>
      <c r="K32" s="155" t="str">
        <f t="shared" si="5"/>
        <v>5.8</v>
      </c>
      <c r="L32" s="153"/>
      <c r="M32" s="53" t="s">
        <v>4523</v>
      </c>
      <c r="N32" s="175">
        <f t="shared" si="6"/>
        <v>1032</v>
      </c>
      <c r="O32" s="53" t="s">
        <v>4461</v>
      </c>
      <c r="P32" s="175">
        <f t="shared" si="7"/>
        <v>10032</v>
      </c>
      <c r="Q32" s="30"/>
      <c r="R32" s="149" t="str">
        <f>IFERROR(VLOOKUP(Q32,Setup!D$16:E$25,2,FALSE),"")</f>
        <v/>
      </c>
      <c r="S32" s="51" t="str">
        <f ca="1">IFERROR(IF(OR(I32="",VLOOKUP(I32,CatCostInp!$E$2:$K$88,7,FALSE)=0),"",VLOOKUP(I32,CatCostInp!$E$2:$K$88,7,FALSE)),"")</f>
        <v>N/A</v>
      </c>
      <c r="T32" s="159" t="e">
        <f>VLOOKUP(U32,#REF!,2,FALSE)</f>
        <v>#REF!</v>
      </c>
      <c r="U32" s="30" t="s">
        <v>50</v>
      </c>
      <c r="V32" s="1" t="str">
        <f>IF(U32=Setup!$C$10,"Grant",IF('Other Pharma &amp; Health Products'!U32=Setup!$C$11,"Local",IF('Other Pharma &amp; Health Products'!U32=Setup!$C$12,"Other","")))</f>
        <v>Grant</v>
      </c>
      <c r="W32" s="33"/>
      <c r="X32" s="148">
        <v>65.578633720930242</v>
      </c>
      <c r="Y32" s="33">
        <v>50</v>
      </c>
      <c r="Z32" s="36">
        <f t="shared" si="8"/>
        <v>3278.9316860465119</v>
      </c>
      <c r="AA32" s="35"/>
      <c r="AB32" s="32" t="str">
        <f t="shared" si="9"/>
        <v/>
      </c>
      <c r="AC32" s="35"/>
      <c r="AD32" s="32" t="str">
        <f t="shared" si="10"/>
        <v/>
      </c>
      <c r="AE32" s="35"/>
      <c r="AF32" s="36" t="str">
        <f t="shared" si="11"/>
        <v/>
      </c>
      <c r="AG32" s="36">
        <f t="shared" si="12"/>
        <v>50</v>
      </c>
      <c r="AH32" s="36">
        <f t="shared" si="13"/>
        <v>3278.9316860465119</v>
      </c>
      <c r="AI32" s="55"/>
      <c r="AJ32" s="37"/>
      <c r="AK32" s="148">
        <v>65.578633720930242</v>
      </c>
      <c r="AL32" s="33">
        <v>45</v>
      </c>
      <c r="AM32" s="32">
        <f t="shared" si="14"/>
        <v>2951.0385174418607</v>
      </c>
      <c r="AN32" s="35"/>
      <c r="AO32" s="32" t="str">
        <f t="shared" si="15"/>
        <v/>
      </c>
      <c r="AP32" s="35"/>
      <c r="AQ32" s="32" t="str">
        <f t="shared" si="16"/>
        <v/>
      </c>
      <c r="AR32" s="35"/>
      <c r="AS32" s="36" t="str">
        <f t="shared" si="17"/>
        <v/>
      </c>
      <c r="AT32" s="36">
        <f t="shared" si="18"/>
        <v>45</v>
      </c>
      <c r="AU32" s="36">
        <f t="shared" si="19"/>
        <v>2951.0385174418607</v>
      </c>
      <c r="AV32" s="55"/>
      <c r="AW32" s="34"/>
      <c r="AX32" s="148"/>
      <c r="AY32" s="33">
        <v>40</v>
      </c>
      <c r="AZ32" s="32" t="str">
        <f t="shared" si="20"/>
        <v/>
      </c>
      <c r="BA32" s="34"/>
      <c r="BB32" s="32" t="str">
        <f t="shared" si="21"/>
        <v/>
      </c>
      <c r="BC32" s="34"/>
      <c r="BD32" s="32" t="str">
        <f t="shared" si="22"/>
        <v/>
      </c>
      <c r="BE32" s="35"/>
      <c r="BF32" s="36" t="str">
        <f t="shared" si="23"/>
        <v/>
      </c>
      <c r="BG32" s="36">
        <f t="shared" si="24"/>
        <v>40</v>
      </c>
      <c r="BH32" s="36" t="str">
        <f t="shared" si="25"/>
        <v/>
      </c>
      <c r="BI32" s="55"/>
      <c r="BJ32" s="34"/>
      <c r="BK32" s="148"/>
      <c r="BL32" s="34"/>
      <c r="BM32" s="32" t="str">
        <f t="shared" si="26"/>
        <v/>
      </c>
      <c r="BN32" s="34"/>
      <c r="BO32" s="32" t="str">
        <f t="shared" si="27"/>
        <v/>
      </c>
      <c r="BP32" s="34"/>
      <c r="BQ32" s="32" t="str">
        <f t="shared" si="28"/>
        <v/>
      </c>
      <c r="BR32" s="34"/>
      <c r="BS32" s="36" t="str">
        <f t="shared" si="29"/>
        <v/>
      </c>
      <c r="BT32" s="36" t="str">
        <f t="shared" si="30"/>
        <v/>
      </c>
      <c r="BU32" s="36" t="str">
        <f t="shared" si="31"/>
        <v/>
      </c>
      <c r="BV32" s="55"/>
      <c r="BW32" s="36">
        <f t="shared" si="32"/>
        <v>135</v>
      </c>
      <c r="BX32" s="36">
        <f t="shared" si="32"/>
        <v>6229.9702034883721</v>
      </c>
      <c r="BY32" s="31"/>
      <c r="BZ32" s="38"/>
      <c r="CB32" s="120" t="str">
        <f t="shared" ca="1" si="0"/>
        <v/>
      </c>
      <c r="CC32" s="2">
        <f t="shared" ca="1" si="1"/>
        <v>1</v>
      </c>
    </row>
    <row r="33" spans="1:81" s="2" customFormat="1" ht="25" customHeight="1" x14ac:dyDescent="0.2">
      <c r="A33" s="52">
        <f t="shared" si="33"/>
        <v>32</v>
      </c>
      <c r="B33" s="157" t="str">
        <f t="shared" ca="1" si="2"/>
        <v>17-101--5.8---</v>
      </c>
      <c r="C33" s="157" t="str">
        <f t="shared" si="3"/>
        <v>5.8--1033---10033</v>
      </c>
      <c r="D33" s="29" t="s">
        <v>1922</v>
      </c>
      <c r="E33" s="155">
        <f ca="1">IFERROR(INDIRECT(ADDRESS(MATCH(D33,CatModules!C:C,0),2,1,1,"CatModules")),"")</f>
        <v>17</v>
      </c>
      <c r="F33" s="96" t="s">
        <v>1923</v>
      </c>
      <c r="G33" s="156">
        <f ca="1">IFERROR(INDIRECT(ADDRESS(MATCH(CONCATENATE(E33,"-",F33),CatInt!K:K,0),3,1,1,"CatInt")),"")</f>
        <v>101</v>
      </c>
      <c r="H33" s="45" t="e">
        <f>IF(F33="","",VLOOKUP(F33,#REF!,2,FALSE))</f>
        <v>#REF!</v>
      </c>
      <c r="I33" s="29" t="s">
        <v>2055</v>
      </c>
      <c r="J33" s="155" t="str">
        <f t="shared" si="4"/>
        <v>5</v>
      </c>
      <c r="K33" s="155" t="str">
        <f t="shared" si="5"/>
        <v>5.8</v>
      </c>
      <c r="L33" s="153"/>
      <c r="M33" s="53" t="s">
        <v>4523</v>
      </c>
      <c r="N33" s="175">
        <f t="shared" si="6"/>
        <v>1033</v>
      </c>
      <c r="O33" s="53" t="s">
        <v>4462</v>
      </c>
      <c r="P33" s="175">
        <f t="shared" si="7"/>
        <v>10033</v>
      </c>
      <c r="Q33" s="30"/>
      <c r="R33" s="149" t="str">
        <f>IFERROR(VLOOKUP(Q33,Setup!D$16:E$25,2,FALSE),"")</f>
        <v/>
      </c>
      <c r="S33" s="51" t="str">
        <f ca="1">IFERROR(IF(OR(I33="",VLOOKUP(I33,CatCostInp!$E$2:$K$88,7,FALSE)=0),"",VLOOKUP(I33,CatCostInp!$E$2:$K$88,7,FALSE)),"")</f>
        <v>N/A</v>
      </c>
      <c r="T33" s="159" t="e">
        <f>VLOOKUP(U33,#REF!,2,FALSE)</f>
        <v>#REF!</v>
      </c>
      <c r="U33" s="30" t="s">
        <v>50</v>
      </c>
      <c r="V33" s="1" t="str">
        <f>IF(U33=Setup!$C$10,"Grant",IF('Other Pharma &amp; Health Products'!U33=Setup!$C$11,"Local",IF('Other Pharma &amp; Health Products'!U33=Setup!$C$12,"Other","")))</f>
        <v>Grant</v>
      </c>
      <c r="W33" s="33"/>
      <c r="X33" s="148">
        <v>65.578633720930242</v>
      </c>
      <c r="Y33" s="33">
        <v>50</v>
      </c>
      <c r="Z33" s="36">
        <f t="shared" si="8"/>
        <v>3278.9316860465119</v>
      </c>
      <c r="AA33" s="35"/>
      <c r="AB33" s="32" t="str">
        <f t="shared" si="9"/>
        <v/>
      </c>
      <c r="AC33" s="35"/>
      <c r="AD33" s="32" t="str">
        <f t="shared" si="10"/>
        <v/>
      </c>
      <c r="AE33" s="35"/>
      <c r="AF33" s="36" t="str">
        <f t="shared" si="11"/>
        <v/>
      </c>
      <c r="AG33" s="36">
        <f t="shared" si="12"/>
        <v>50</v>
      </c>
      <c r="AH33" s="36">
        <f t="shared" si="13"/>
        <v>3278.9316860465119</v>
      </c>
      <c r="AI33" s="55"/>
      <c r="AJ33" s="37"/>
      <c r="AK33" s="148">
        <v>65.578633720930242</v>
      </c>
      <c r="AL33" s="33">
        <v>45</v>
      </c>
      <c r="AM33" s="32">
        <f t="shared" si="14"/>
        <v>2951.0385174418607</v>
      </c>
      <c r="AN33" s="35"/>
      <c r="AO33" s="32" t="str">
        <f t="shared" si="15"/>
        <v/>
      </c>
      <c r="AP33" s="35"/>
      <c r="AQ33" s="32" t="str">
        <f t="shared" si="16"/>
        <v/>
      </c>
      <c r="AR33" s="35"/>
      <c r="AS33" s="36" t="str">
        <f t="shared" si="17"/>
        <v/>
      </c>
      <c r="AT33" s="36">
        <f t="shared" si="18"/>
        <v>45</v>
      </c>
      <c r="AU33" s="36">
        <f t="shared" si="19"/>
        <v>2951.0385174418607</v>
      </c>
      <c r="AV33" s="55"/>
      <c r="AW33" s="34"/>
      <c r="AX33" s="148"/>
      <c r="AY33" s="33">
        <v>40</v>
      </c>
      <c r="AZ33" s="32" t="str">
        <f t="shared" si="20"/>
        <v/>
      </c>
      <c r="BA33" s="34"/>
      <c r="BB33" s="32" t="str">
        <f t="shared" si="21"/>
        <v/>
      </c>
      <c r="BC33" s="34"/>
      <c r="BD33" s="32" t="str">
        <f t="shared" si="22"/>
        <v/>
      </c>
      <c r="BE33" s="35"/>
      <c r="BF33" s="36" t="str">
        <f t="shared" si="23"/>
        <v/>
      </c>
      <c r="BG33" s="36">
        <f t="shared" si="24"/>
        <v>40</v>
      </c>
      <c r="BH33" s="36" t="str">
        <f t="shared" si="25"/>
        <v/>
      </c>
      <c r="BI33" s="55"/>
      <c r="BJ33" s="34"/>
      <c r="BK33" s="148"/>
      <c r="BL33" s="34"/>
      <c r="BM33" s="32" t="str">
        <f t="shared" si="26"/>
        <v/>
      </c>
      <c r="BN33" s="34"/>
      <c r="BO33" s="32" t="str">
        <f t="shared" si="27"/>
        <v/>
      </c>
      <c r="BP33" s="34"/>
      <c r="BQ33" s="32" t="str">
        <f t="shared" si="28"/>
        <v/>
      </c>
      <c r="BR33" s="34"/>
      <c r="BS33" s="36" t="str">
        <f t="shared" si="29"/>
        <v/>
      </c>
      <c r="BT33" s="36" t="str">
        <f t="shared" si="30"/>
        <v/>
      </c>
      <c r="BU33" s="36" t="str">
        <f t="shared" si="31"/>
        <v/>
      </c>
      <c r="BV33" s="55"/>
      <c r="BW33" s="36">
        <f t="shared" si="32"/>
        <v>135</v>
      </c>
      <c r="BX33" s="36">
        <f t="shared" si="32"/>
        <v>6229.9702034883721</v>
      </c>
      <c r="BY33" s="31"/>
      <c r="BZ33" s="38"/>
      <c r="CB33" s="120" t="str">
        <f t="shared" ca="1" si="0"/>
        <v/>
      </c>
      <c r="CC33" s="2">
        <f t="shared" ca="1" si="1"/>
        <v>1</v>
      </c>
    </row>
    <row r="34" spans="1:81" s="2" customFormat="1" ht="25" customHeight="1" x14ac:dyDescent="0.2">
      <c r="A34" s="52">
        <f t="shared" si="33"/>
        <v>33</v>
      </c>
      <c r="B34" s="157" t="str">
        <f t="shared" ca="1" si="2"/>
        <v>17-101--5.8---</v>
      </c>
      <c r="C34" s="157" t="str">
        <f t="shared" si="3"/>
        <v>5.8--1034---10034</v>
      </c>
      <c r="D34" s="29" t="s">
        <v>1922</v>
      </c>
      <c r="E34" s="155">
        <f ca="1">IFERROR(INDIRECT(ADDRESS(MATCH(D34,CatModules!C:C,0),2,1,1,"CatModules")),"")</f>
        <v>17</v>
      </c>
      <c r="F34" s="96" t="s">
        <v>1923</v>
      </c>
      <c r="G34" s="156">
        <f ca="1">IFERROR(INDIRECT(ADDRESS(MATCH(CONCATENATE(E34,"-",F34),CatInt!K:K,0),3,1,1,"CatInt")),"")</f>
        <v>101</v>
      </c>
      <c r="H34" s="45" t="e">
        <f>IF(F34="","",VLOOKUP(F34,#REF!,2,FALSE))</f>
        <v>#REF!</v>
      </c>
      <c r="I34" s="29" t="s">
        <v>2055</v>
      </c>
      <c r="J34" s="155" t="str">
        <f t="shared" si="4"/>
        <v>5</v>
      </c>
      <c r="K34" s="155" t="str">
        <f t="shared" si="5"/>
        <v>5.8</v>
      </c>
      <c r="L34" s="153"/>
      <c r="M34" s="53" t="s">
        <v>4524</v>
      </c>
      <c r="N34" s="175">
        <f t="shared" si="6"/>
        <v>1034</v>
      </c>
      <c r="O34" s="53" t="s">
        <v>4463</v>
      </c>
      <c r="P34" s="175">
        <f t="shared" si="7"/>
        <v>10034</v>
      </c>
      <c r="Q34" s="30"/>
      <c r="R34" s="149" t="str">
        <f>IFERROR(VLOOKUP(Q34,Setup!D$16:E$25,2,FALSE),"")</f>
        <v/>
      </c>
      <c r="S34" s="51" t="str">
        <f ca="1">IFERROR(IF(OR(I34="",VLOOKUP(I34,CatCostInp!$E$2:$K$88,7,FALSE)=0),"",VLOOKUP(I34,CatCostInp!$E$2:$K$88,7,FALSE)),"")</f>
        <v>N/A</v>
      </c>
      <c r="T34" s="159" t="e">
        <f>VLOOKUP(U34,#REF!,2,FALSE)</f>
        <v>#REF!</v>
      </c>
      <c r="U34" s="30" t="s">
        <v>50</v>
      </c>
      <c r="V34" s="1" t="str">
        <f>IF(U34=Setup!$C$10,"Grant",IF('Other Pharma &amp; Health Products'!U34=Setup!$C$11,"Local",IF('Other Pharma &amp; Health Products'!U34=Setup!$C$12,"Other","")))</f>
        <v>Grant</v>
      </c>
      <c r="W34" s="33"/>
      <c r="X34" s="148">
        <v>118.14302325581396</v>
      </c>
      <c r="Y34" s="33">
        <v>50</v>
      </c>
      <c r="Z34" s="36">
        <f t="shared" si="8"/>
        <v>5907.1511627906975</v>
      </c>
      <c r="AA34" s="35"/>
      <c r="AB34" s="32" t="str">
        <f t="shared" si="9"/>
        <v/>
      </c>
      <c r="AC34" s="35"/>
      <c r="AD34" s="32" t="str">
        <f t="shared" si="10"/>
        <v/>
      </c>
      <c r="AE34" s="35"/>
      <c r="AF34" s="36" t="str">
        <f t="shared" si="11"/>
        <v/>
      </c>
      <c r="AG34" s="36">
        <f t="shared" si="12"/>
        <v>50</v>
      </c>
      <c r="AH34" s="36">
        <f t="shared" si="13"/>
        <v>5907.1511627906975</v>
      </c>
      <c r="AI34" s="55"/>
      <c r="AJ34" s="37"/>
      <c r="AK34" s="148">
        <v>118.14302325581396</v>
      </c>
      <c r="AL34" s="33">
        <v>45</v>
      </c>
      <c r="AM34" s="32">
        <f t="shared" si="14"/>
        <v>5316.4360465116279</v>
      </c>
      <c r="AN34" s="35"/>
      <c r="AO34" s="32" t="str">
        <f t="shared" si="15"/>
        <v/>
      </c>
      <c r="AP34" s="35"/>
      <c r="AQ34" s="32" t="str">
        <f t="shared" si="16"/>
        <v/>
      </c>
      <c r="AR34" s="35"/>
      <c r="AS34" s="36" t="str">
        <f t="shared" si="17"/>
        <v/>
      </c>
      <c r="AT34" s="36">
        <f t="shared" si="18"/>
        <v>45</v>
      </c>
      <c r="AU34" s="36">
        <f t="shared" si="19"/>
        <v>5316.4360465116279</v>
      </c>
      <c r="AV34" s="55"/>
      <c r="AW34" s="34"/>
      <c r="AX34" s="148"/>
      <c r="AY34" s="33">
        <v>40</v>
      </c>
      <c r="AZ34" s="32" t="str">
        <f t="shared" si="20"/>
        <v/>
      </c>
      <c r="BA34" s="34"/>
      <c r="BB34" s="32" t="str">
        <f t="shared" si="21"/>
        <v/>
      </c>
      <c r="BC34" s="34"/>
      <c r="BD34" s="32" t="str">
        <f t="shared" si="22"/>
        <v/>
      </c>
      <c r="BE34" s="35"/>
      <c r="BF34" s="36" t="str">
        <f t="shared" si="23"/>
        <v/>
      </c>
      <c r="BG34" s="36">
        <f t="shared" si="24"/>
        <v>40</v>
      </c>
      <c r="BH34" s="36" t="str">
        <f t="shared" si="25"/>
        <v/>
      </c>
      <c r="BI34" s="55"/>
      <c r="BJ34" s="34"/>
      <c r="BK34" s="148"/>
      <c r="BL34" s="34"/>
      <c r="BM34" s="32" t="str">
        <f t="shared" si="26"/>
        <v/>
      </c>
      <c r="BN34" s="34"/>
      <c r="BO34" s="32" t="str">
        <f t="shared" si="27"/>
        <v/>
      </c>
      <c r="BP34" s="34"/>
      <c r="BQ34" s="32" t="str">
        <f t="shared" si="28"/>
        <v/>
      </c>
      <c r="BR34" s="34"/>
      <c r="BS34" s="36" t="str">
        <f t="shared" si="29"/>
        <v/>
      </c>
      <c r="BT34" s="36" t="str">
        <f t="shared" si="30"/>
        <v/>
      </c>
      <c r="BU34" s="36" t="str">
        <f t="shared" si="31"/>
        <v/>
      </c>
      <c r="BV34" s="55"/>
      <c r="BW34" s="36">
        <f t="shared" si="32"/>
        <v>135</v>
      </c>
      <c r="BX34" s="36">
        <f t="shared" si="32"/>
        <v>11223.587209302324</v>
      </c>
      <c r="BY34" s="31"/>
      <c r="BZ34" s="38"/>
      <c r="CB34" s="120" t="str">
        <f t="shared" ca="1" si="0"/>
        <v/>
      </c>
      <c r="CC34" s="2">
        <f t="shared" ca="1" si="1"/>
        <v>1</v>
      </c>
    </row>
    <row r="35" spans="1:81" s="2" customFormat="1" ht="25" customHeight="1" x14ac:dyDescent="0.2">
      <c r="A35" s="52">
        <f t="shared" si="33"/>
        <v>34</v>
      </c>
      <c r="B35" s="157" t="str">
        <f t="shared" ca="1" si="2"/>
        <v>17-101--5.8---</v>
      </c>
      <c r="C35" s="157" t="str">
        <f t="shared" si="3"/>
        <v>5.8--1035---10035</v>
      </c>
      <c r="D35" s="29" t="s">
        <v>1922</v>
      </c>
      <c r="E35" s="155">
        <f ca="1">IFERROR(INDIRECT(ADDRESS(MATCH(D35,CatModules!C:C,0),2,1,1,"CatModules")),"")</f>
        <v>17</v>
      </c>
      <c r="F35" s="96" t="s">
        <v>1923</v>
      </c>
      <c r="G35" s="156">
        <f ca="1">IFERROR(INDIRECT(ADDRESS(MATCH(CONCATENATE(E35,"-",F35),CatInt!K:K,0),3,1,1,"CatInt")),"")</f>
        <v>101</v>
      </c>
      <c r="H35" s="45" t="e">
        <f>IF(F35="","",VLOOKUP(F35,#REF!,2,FALSE))</f>
        <v>#REF!</v>
      </c>
      <c r="I35" s="29" t="s">
        <v>2055</v>
      </c>
      <c r="J35" s="155" t="str">
        <f t="shared" si="4"/>
        <v>5</v>
      </c>
      <c r="K35" s="155" t="str">
        <f t="shared" si="5"/>
        <v>5.8</v>
      </c>
      <c r="L35" s="153"/>
      <c r="M35" s="53" t="s">
        <v>4524</v>
      </c>
      <c r="N35" s="175">
        <f t="shared" si="6"/>
        <v>1035</v>
      </c>
      <c r="O35" s="53" t="s">
        <v>4464</v>
      </c>
      <c r="P35" s="175">
        <f t="shared" si="7"/>
        <v>10035</v>
      </c>
      <c r="Q35" s="30"/>
      <c r="R35" s="149" t="str">
        <f>IFERROR(VLOOKUP(Q35,Setup!D$16:E$25,2,FALSE),"")</f>
        <v/>
      </c>
      <c r="S35" s="51" t="str">
        <f ca="1">IFERROR(IF(OR(I35="",VLOOKUP(I35,CatCostInp!$E$2:$K$88,7,FALSE)=0),"",VLOOKUP(I35,CatCostInp!$E$2:$K$88,7,FALSE)),"")</f>
        <v>N/A</v>
      </c>
      <c r="T35" s="159" t="e">
        <f>VLOOKUP(U35,#REF!,2,FALSE)</f>
        <v>#REF!</v>
      </c>
      <c r="U35" s="30" t="s">
        <v>50</v>
      </c>
      <c r="V35" s="1" t="str">
        <f>IF(U35=Setup!$C$10,"Grant",IF('Other Pharma &amp; Health Products'!U35=Setup!$C$11,"Local",IF('Other Pharma &amp; Health Products'!U35=Setup!$C$12,"Other","")))</f>
        <v>Grant</v>
      </c>
      <c r="W35" s="33"/>
      <c r="X35" s="148">
        <v>10.02529069767442</v>
      </c>
      <c r="Y35" s="33">
        <v>100</v>
      </c>
      <c r="Z35" s="36">
        <f t="shared" si="8"/>
        <v>1002.5290697674419</v>
      </c>
      <c r="AA35" s="35"/>
      <c r="AB35" s="32" t="str">
        <f t="shared" si="9"/>
        <v/>
      </c>
      <c r="AC35" s="35"/>
      <c r="AD35" s="32" t="str">
        <f t="shared" si="10"/>
        <v/>
      </c>
      <c r="AE35" s="35"/>
      <c r="AF35" s="36" t="str">
        <f t="shared" si="11"/>
        <v/>
      </c>
      <c r="AG35" s="36">
        <f t="shared" si="12"/>
        <v>100</v>
      </c>
      <c r="AH35" s="36">
        <f t="shared" si="13"/>
        <v>1002.5290697674419</v>
      </c>
      <c r="AI35" s="55"/>
      <c r="AJ35" s="37"/>
      <c r="AK35" s="148">
        <v>10.02529069767442</v>
      </c>
      <c r="AL35" s="33">
        <v>90</v>
      </c>
      <c r="AM35" s="32">
        <f t="shared" si="14"/>
        <v>902.27616279069775</v>
      </c>
      <c r="AN35" s="35"/>
      <c r="AO35" s="32" t="str">
        <f t="shared" si="15"/>
        <v/>
      </c>
      <c r="AP35" s="35"/>
      <c r="AQ35" s="32" t="str">
        <f t="shared" si="16"/>
        <v/>
      </c>
      <c r="AR35" s="35"/>
      <c r="AS35" s="36" t="str">
        <f t="shared" si="17"/>
        <v/>
      </c>
      <c r="AT35" s="36">
        <f t="shared" si="18"/>
        <v>90</v>
      </c>
      <c r="AU35" s="36">
        <f t="shared" si="19"/>
        <v>902.27616279069775</v>
      </c>
      <c r="AV35" s="55"/>
      <c r="AW35" s="34"/>
      <c r="AX35" s="148"/>
      <c r="AY35" s="33">
        <v>70</v>
      </c>
      <c r="AZ35" s="32" t="str">
        <f t="shared" si="20"/>
        <v/>
      </c>
      <c r="BA35" s="34"/>
      <c r="BB35" s="32" t="str">
        <f t="shared" si="21"/>
        <v/>
      </c>
      <c r="BC35" s="34"/>
      <c r="BD35" s="32" t="str">
        <f t="shared" si="22"/>
        <v/>
      </c>
      <c r="BE35" s="35"/>
      <c r="BF35" s="36" t="str">
        <f t="shared" si="23"/>
        <v/>
      </c>
      <c r="BG35" s="36">
        <f t="shared" si="24"/>
        <v>70</v>
      </c>
      <c r="BH35" s="36" t="str">
        <f t="shared" si="25"/>
        <v/>
      </c>
      <c r="BI35" s="55"/>
      <c r="BJ35" s="34"/>
      <c r="BK35" s="148"/>
      <c r="BL35" s="34"/>
      <c r="BM35" s="32" t="str">
        <f t="shared" si="26"/>
        <v/>
      </c>
      <c r="BN35" s="34"/>
      <c r="BO35" s="32" t="str">
        <f t="shared" si="27"/>
        <v/>
      </c>
      <c r="BP35" s="34"/>
      <c r="BQ35" s="32" t="str">
        <f t="shared" si="28"/>
        <v/>
      </c>
      <c r="BR35" s="34"/>
      <c r="BS35" s="36" t="str">
        <f t="shared" si="29"/>
        <v/>
      </c>
      <c r="BT35" s="36" t="str">
        <f t="shared" si="30"/>
        <v/>
      </c>
      <c r="BU35" s="36" t="str">
        <f t="shared" si="31"/>
        <v/>
      </c>
      <c r="BV35" s="55"/>
      <c r="BW35" s="36">
        <f t="shared" si="32"/>
        <v>260</v>
      </c>
      <c r="BX35" s="36">
        <f t="shared" si="32"/>
        <v>1904.8052325581398</v>
      </c>
      <c r="BY35" s="31"/>
      <c r="BZ35" s="38"/>
      <c r="CB35" s="120" t="str">
        <f t="shared" ca="1" si="0"/>
        <v/>
      </c>
      <c r="CC35" s="2">
        <f t="shared" ca="1" si="1"/>
        <v>1</v>
      </c>
    </row>
    <row r="36" spans="1:81" s="2" customFormat="1" ht="25" customHeight="1" x14ac:dyDescent="0.2">
      <c r="A36" s="52">
        <f t="shared" si="33"/>
        <v>35</v>
      </c>
      <c r="B36" s="157" t="str">
        <f t="shared" ca="1" si="2"/>
        <v>17-101--5.8---</v>
      </c>
      <c r="C36" s="157" t="str">
        <f t="shared" si="3"/>
        <v>5.8--1036---10036</v>
      </c>
      <c r="D36" s="29" t="s">
        <v>1922</v>
      </c>
      <c r="E36" s="155">
        <f ca="1">IFERROR(INDIRECT(ADDRESS(MATCH(D36,CatModules!C:C,0),2,1,1,"CatModules")),"")</f>
        <v>17</v>
      </c>
      <c r="F36" s="96" t="s">
        <v>1923</v>
      </c>
      <c r="G36" s="156">
        <f ca="1">IFERROR(INDIRECT(ADDRESS(MATCH(CONCATENATE(E36,"-",F36),CatInt!K:K,0),3,1,1,"CatInt")),"")</f>
        <v>101</v>
      </c>
      <c r="H36" s="45" t="e">
        <f>IF(F36="","",VLOOKUP(F36,#REF!,2,FALSE))</f>
        <v>#REF!</v>
      </c>
      <c r="I36" s="29" t="s">
        <v>2055</v>
      </c>
      <c r="J36" s="155" t="str">
        <f t="shared" si="4"/>
        <v>5</v>
      </c>
      <c r="K36" s="155" t="str">
        <f t="shared" si="5"/>
        <v>5.8</v>
      </c>
      <c r="L36" s="153"/>
      <c r="M36" s="53" t="s">
        <v>4524</v>
      </c>
      <c r="N36" s="175">
        <f t="shared" si="6"/>
        <v>1036</v>
      </c>
      <c r="O36" s="53" t="s">
        <v>4465</v>
      </c>
      <c r="P36" s="175">
        <f t="shared" si="7"/>
        <v>10036</v>
      </c>
      <c r="Q36" s="30"/>
      <c r="R36" s="149" t="str">
        <f>IFERROR(VLOOKUP(Q36,Setup!D$16:E$25,2,FALSE),"")</f>
        <v/>
      </c>
      <c r="S36" s="51" t="str">
        <f ca="1">IFERROR(IF(OR(I36="",VLOOKUP(I36,CatCostInp!$E$2:$K$88,7,FALSE)=0),"",VLOOKUP(I36,CatCostInp!$E$2:$K$88,7,FALSE)),"")</f>
        <v>N/A</v>
      </c>
      <c r="T36" s="159" t="e">
        <f>VLOOKUP(U36,#REF!,2,FALSE)</f>
        <v>#REF!</v>
      </c>
      <c r="U36" s="30" t="s">
        <v>50</v>
      </c>
      <c r="V36" s="1" t="str">
        <f>IF(U36=Setup!$C$10,"Grant",IF('Other Pharma &amp; Health Products'!U36=Setup!$C$11,"Local",IF('Other Pharma &amp; Health Products'!U36=Setup!$C$12,"Other","")))</f>
        <v>Grant</v>
      </c>
      <c r="W36" s="33"/>
      <c r="X36" s="148">
        <v>42.031671511627906</v>
      </c>
      <c r="Y36" s="33">
        <v>40</v>
      </c>
      <c r="Z36" s="36">
        <f t="shared" si="8"/>
        <v>1681.2668604651162</v>
      </c>
      <c r="AA36" s="35"/>
      <c r="AB36" s="32" t="str">
        <f t="shared" si="9"/>
        <v/>
      </c>
      <c r="AC36" s="35"/>
      <c r="AD36" s="32" t="str">
        <f t="shared" si="10"/>
        <v/>
      </c>
      <c r="AE36" s="35"/>
      <c r="AF36" s="36" t="str">
        <f t="shared" si="11"/>
        <v/>
      </c>
      <c r="AG36" s="36">
        <f t="shared" si="12"/>
        <v>40</v>
      </c>
      <c r="AH36" s="36">
        <f t="shared" si="13"/>
        <v>1681.2668604651162</v>
      </c>
      <c r="AI36" s="55"/>
      <c r="AJ36" s="37"/>
      <c r="AK36" s="148">
        <v>42.031671511627906</v>
      </c>
      <c r="AL36" s="33">
        <v>35</v>
      </c>
      <c r="AM36" s="32">
        <f t="shared" si="14"/>
        <v>1471.1085029069768</v>
      </c>
      <c r="AN36" s="35"/>
      <c r="AO36" s="32" t="str">
        <f t="shared" si="15"/>
        <v/>
      </c>
      <c r="AP36" s="35"/>
      <c r="AQ36" s="32" t="str">
        <f t="shared" si="16"/>
        <v/>
      </c>
      <c r="AR36" s="35"/>
      <c r="AS36" s="36" t="str">
        <f t="shared" si="17"/>
        <v/>
      </c>
      <c r="AT36" s="36">
        <f t="shared" si="18"/>
        <v>35</v>
      </c>
      <c r="AU36" s="36">
        <f t="shared" si="19"/>
        <v>1471.1085029069768</v>
      </c>
      <c r="AV36" s="55"/>
      <c r="AW36" s="34"/>
      <c r="AX36" s="148"/>
      <c r="AY36" s="33">
        <v>30</v>
      </c>
      <c r="AZ36" s="32" t="str">
        <f t="shared" si="20"/>
        <v/>
      </c>
      <c r="BA36" s="34"/>
      <c r="BB36" s="32" t="str">
        <f t="shared" si="21"/>
        <v/>
      </c>
      <c r="BC36" s="34"/>
      <c r="BD36" s="32" t="str">
        <f t="shared" si="22"/>
        <v/>
      </c>
      <c r="BE36" s="35"/>
      <c r="BF36" s="36" t="str">
        <f t="shared" si="23"/>
        <v/>
      </c>
      <c r="BG36" s="36">
        <f t="shared" si="24"/>
        <v>30</v>
      </c>
      <c r="BH36" s="36" t="str">
        <f t="shared" si="25"/>
        <v/>
      </c>
      <c r="BI36" s="55"/>
      <c r="BJ36" s="34"/>
      <c r="BK36" s="148"/>
      <c r="BL36" s="34"/>
      <c r="BM36" s="32" t="str">
        <f t="shared" si="26"/>
        <v/>
      </c>
      <c r="BN36" s="34"/>
      <c r="BO36" s="32" t="str">
        <f t="shared" si="27"/>
        <v/>
      </c>
      <c r="BP36" s="34"/>
      <c r="BQ36" s="32" t="str">
        <f t="shared" si="28"/>
        <v/>
      </c>
      <c r="BR36" s="34"/>
      <c r="BS36" s="36" t="str">
        <f t="shared" si="29"/>
        <v/>
      </c>
      <c r="BT36" s="36" t="str">
        <f t="shared" si="30"/>
        <v/>
      </c>
      <c r="BU36" s="36" t="str">
        <f t="shared" si="31"/>
        <v/>
      </c>
      <c r="BV36" s="55"/>
      <c r="BW36" s="36">
        <f t="shared" si="32"/>
        <v>105</v>
      </c>
      <c r="BX36" s="36">
        <f t="shared" si="32"/>
        <v>3152.375363372093</v>
      </c>
      <c r="BY36" s="31"/>
      <c r="BZ36" s="38"/>
      <c r="CB36" s="120" t="str">
        <f t="shared" ca="1" si="0"/>
        <v/>
      </c>
      <c r="CC36" s="2">
        <f t="shared" ca="1" si="1"/>
        <v>1</v>
      </c>
    </row>
    <row r="37" spans="1:81" s="2" customFormat="1" ht="25" customHeight="1" x14ac:dyDescent="0.2">
      <c r="A37" s="52">
        <f t="shared" si="33"/>
        <v>36</v>
      </c>
      <c r="B37" s="157" t="str">
        <f t="shared" ca="1" si="2"/>
        <v>17-101--5.8---</v>
      </c>
      <c r="C37" s="157" t="str">
        <f t="shared" si="3"/>
        <v>5.8--1037---10037</v>
      </c>
      <c r="D37" s="29" t="s">
        <v>1922</v>
      </c>
      <c r="E37" s="155">
        <f ca="1">IFERROR(INDIRECT(ADDRESS(MATCH(D37,CatModules!C:C,0),2,1,1,"CatModules")),"")</f>
        <v>17</v>
      </c>
      <c r="F37" s="96" t="s">
        <v>1923</v>
      </c>
      <c r="G37" s="156">
        <f ca="1">IFERROR(INDIRECT(ADDRESS(MATCH(CONCATENATE(E37,"-",F37),CatInt!K:K,0),3,1,1,"CatInt")),"")</f>
        <v>101</v>
      </c>
      <c r="H37" s="45" t="e">
        <f>IF(F37="","",VLOOKUP(F37,#REF!,2,FALSE))</f>
        <v>#REF!</v>
      </c>
      <c r="I37" s="29" t="s">
        <v>2055</v>
      </c>
      <c r="J37" s="155" t="str">
        <f t="shared" si="4"/>
        <v>5</v>
      </c>
      <c r="K37" s="155" t="str">
        <f t="shared" si="5"/>
        <v>5.8</v>
      </c>
      <c r="L37" s="153"/>
      <c r="M37" s="53" t="s">
        <v>4525</v>
      </c>
      <c r="N37" s="175">
        <f t="shared" si="6"/>
        <v>1037</v>
      </c>
      <c r="O37" s="53" t="s">
        <v>4466</v>
      </c>
      <c r="P37" s="175">
        <f t="shared" si="7"/>
        <v>10037</v>
      </c>
      <c r="Q37" s="30"/>
      <c r="R37" s="149" t="str">
        <f>IFERROR(VLOOKUP(Q37,Setup!D$16:E$25,2,FALSE),"")</f>
        <v/>
      </c>
      <c r="S37" s="51" t="str">
        <f ca="1">IFERROR(IF(OR(I37="",VLOOKUP(I37,CatCostInp!$E$2:$K$88,7,FALSE)=0),"",VLOOKUP(I37,CatCostInp!$E$2:$K$88,7,FALSE)),"")</f>
        <v>N/A</v>
      </c>
      <c r="T37" s="159" t="e">
        <f>VLOOKUP(U37,#REF!,2,FALSE)</f>
        <v>#REF!</v>
      </c>
      <c r="U37" s="30" t="s">
        <v>50</v>
      </c>
      <c r="V37" s="1" t="str">
        <f>IF(U37=Setup!$C$10,"Grant",IF('Other Pharma &amp; Health Products'!U37=Setup!$C$11,"Local",IF('Other Pharma &amp; Health Products'!U37=Setup!$C$12,"Other","")))</f>
        <v>Grant</v>
      </c>
      <c r="W37" s="33"/>
      <c r="X37" s="148">
        <v>27.197529069767445</v>
      </c>
      <c r="Y37" s="33">
        <v>20</v>
      </c>
      <c r="Z37" s="36">
        <f t="shared" si="8"/>
        <v>543.95058139534888</v>
      </c>
      <c r="AA37" s="35"/>
      <c r="AB37" s="32" t="str">
        <f t="shared" si="9"/>
        <v/>
      </c>
      <c r="AC37" s="35"/>
      <c r="AD37" s="32" t="str">
        <f t="shared" si="10"/>
        <v/>
      </c>
      <c r="AE37" s="35"/>
      <c r="AF37" s="36" t="str">
        <f t="shared" si="11"/>
        <v/>
      </c>
      <c r="AG37" s="36">
        <f t="shared" si="12"/>
        <v>20</v>
      </c>
      <c r="AH37" s="36">
        <f t="shared" si="13"/>
        <v>543.95058139534888</v>
      </c>
      <c r="AI37" s="55"/>
      <c r="AJ37" s="37"/>
      <c r="AK37" s="148">
        <v>27.197529069767445</v>
      </c>
      <c r="AL37" s="33">
        <v>20</v>
      </c>
      <c r="AM37" s="32">
        <f t="shared" si="14"/>
        <v>543.95058139534888</v>
      </c>
      <c r="AN37" s="35"/>
      <c r="AO37" s="32" t="str">
        <f t="shared" si="15"/>
        <v/>
      </c>
      <c r="AP37" s="35"/>
      <c r="AQ37" s="32" t="str">
        <f t="shared" si="16"/>
        <v/>
      </c>
      <c r="AR37" s="35"/>
      <c r="AS37" s="36" t="str">
        <f t="shared" si="17"/>
        <v/>
      </c>
      <c r="AT37" s="36">
        <f t="shared" si="18"/>
        <v>20</v>
      </c>
      <c r="AU37" s="36">
        <f t="shared" si="19"/>
        <v>543.95058139534888</v>
      </c>
      <c r="AV37" s="55"/>
      <c r="AW37" s="34"/>
      <c r="AX37" s="148"/>
      <c r="AY37" s="33">
        <v>20</v>
      </c>
      <c r="AZ37" s="32" t="str">
        <f t="shared" si="20"/>
        <v/>
      </c>
      <c r="BA37" s="34"/>
      <c r="BB37" s="32" t="str">
        <f t="shared" si="21"/>
        <v/>
      </c>
      <c r="BC37" s="34"/>
      <c r="BD37" s="32" t="str">
        <f t="shared" si="22"/>
        <v/>
      </c>
      <c r="BE37" s="35"/>
      <c r="BF37" s="36" t="str">
        <f t="shared" si="23"/>
        <v/>
      </c>
      <c r="BG37" s="36">
        <f t="shared" si="24"/>
        <v>20</v>
      </c>
      <c r="BH37" s="36" t="str">
        <f t="shared" si="25"/>
        <v/>
      </c>
      <c r="BI37" s="55"/>
      <c r="BJ37" s="34"/>
      <c r="BK37" s="148"/>
      <c r="BL37" s="34"/>
      <c r="BM37" s="32" t="str">
        <f t="shared" si="26"/>
        <v/>
      </c>
      <c r="BN37" s="34"/>
      <c r="BO37" s="32" t="str">
        <f t="shared" si="27"/>
        <v/>
      </c>
      <c r="BP37" s="34"/>
      <c r="BQ37" s="32" t="str">
        <f t="shared" si="28"/>
        <v/>
      </c>
      <c r="BR37" s="34"/>
      <c r="BS37" s="36" t="str">
        <f t="shared" si="29"/>
        <v/>
      </c>
      <c r="BT37" s="36" t="str">
        <f t="shared" si="30"/>
        <v/>
      </c>
      <c r="BU37" s="36" t="str">
        <f t="shared" si="31"/>
        <v/>
      </c>
      <c r="BV37" s="55"/>
      <c r="BW37" s="36">
        <f t="shared" si="32"/>
        <v>60</v>
      </c>
      <c r="BX37" s="36">
        <f t="shared" si="32"/>
        <v>1087.9011627906978</v>
      </c>
      <c r="BY37" s="31"/>
      <c r="BZ37" s="38"/>
      <c r="CB37" s="120" t="str">
        <f t="shared" ca="1" si="0"/>
        <v/>
      </c>
      <c r="CC37" s="2">
        <f t="shared" ca="1" si="1"/>
        <v>1</v>
      </c>
    </row>
    <row r="38" spans="1:81" s="2" customFormat="1" ht="25" customHeight="1" x14ac:dyDescent="0.2">
      <c r="A38" s="52">
        <f t="shared" si="33"/>
        <v>37</v>
      </c>
      <c r="B38" s="157" t="str">
        <f t="shared" ca="1" si="2"/>
        <v>17-101--5.8---</v>
      </c>
      <c r="C38" s="157" t="str">
        <f t="shared" si="3"/>
        <v>5.8--1038---10038</v>
      </c>
      <c r="D38" s="29" t="s">
        <v>1922</v>
      </c>
      <c r="E38" s="155">
        <f ca="1">IFERROR(INDIRECT(ADDRESS(MATCH(D38,CatModules!C:C,0),2,1,1,"CatModules")),"")</f>
        <v>17</v>
      </c>
      <c r="F38" s="96" t="s">
        <v>1923</v>
      </c>
      <c r="G38" s="156">
        <f ca="1">IFERROR(INDIRECT(ADDRESS(MATCH(CONCATENATE(E38,"-",F38),CatInt!K:K,0),3,1,1,"CatInt")),"")</f>
        <v>101</v>
      </c>
      <c r="H38" s="45" t="e">
        <f>IF(F38="","",VLOOKUP(F38,#REF!,2,FALSE))</f>
        <v>#REF!</v>
      </c>
      <c r="I38" s="29" t="s">
        <v>2055</v>
      </c>
      <c r="J38" s="155" t="str">
        <f t="shared" si="4"/>
        <v>5</v>
      </c>
      <c r="K38" s="155" t="str">
        <f t="shared" si="5"/>
        <v>5.8</v>
      </c>
      <c r="L38" s="153"/>
      <c r="M38" s="53" t="s">
        <v>4526</v>
      </c>
      <c r="N38" s="175">
        <f t="shared" si="6"/>
        <v>1038</v>
      </c>
      <c r="O38" s="53" t="s">
        <v>4467</v>
      </c>
      <c r="P38" s="175">
        <f t="shared" si="7"/>
        <v>10038</v>
      </c>
      <c r="Q38" s="30"/>
      <c r="R38" s="149" t="str">
        <f>IFERROR(VLOOKUP(Q38,Setup!D$16:E$25,2,FALSE),"")</f>
        <v/>
      </c>
      <c r="S38" s="51" t="str">
        <f ca="1">IFERROR(IF(OR(I38="",VLOOKUP(I38,CatCostInp!$E$2:$K$88,7,FALSE)=0),"",VLOOKUP(I38,CatCostInp!$E$2:$K$88,7,FALSE)),"")</f>
        <v>N/A</v>
      </c>
      <c r="T38" s="159" t="e">
        <f>VLOOKUP(U38,#REF!,2,FALSE)</f>
        <v>#REF!</v>
      </c>
      <c r="U38" s="30" t="s">
        <v>50</v>
      </c>
      <c r="V38" s="1" t="str">
        <f>IF(U38=Setup!$C$10,"Grant",IF('Other Pharma &amp; Health Products'!U38=Setup!$C$11,"Local",IF('Other Pharma &amp; Health Products'!U38=Setup!$C$12,"Other","")))</f>
        <v>Grant</v>
      </c>
      <c r="W38" s="33"/>
      <c r="X38" s="148">
        <v>92.643895348837205</v>
      </c>
      <c r="Y38" s="33">
        <v>90</v>
      </c>
      <c r="Z38" s="36">
        <f t="shared" si="8"/>
        <v>8337.9505813953492</v>
      </c>
      <c r="AA38" s="35"/>
      <c r="AB38" s="32" t="str">
        <f t="shared" si="9"/>
        <v/>
      </c>
      <c r="AC38" s="35"/>
      <c r="AD38" s="32" t="str">
        <f t="shared" si="10"/>
        <v/>
      </c>
      <c r="AE38" s="35"/>
      <c r="AF38" s="36" t="str">
        <f t="shared" si="11"/>
        <v/>
      </c>
      <c r="AG38" s="36">
        <f t="shared" si="12"/>
        <v>90</v>
      </c>
      <c r="AH38" s="36">
        <f t="shared" si="13"/>
        <v>8337.9505813953492</v>
      </c>
      <c r="AI38" s="55"/>
      <c r="AJ38" s="37"/>
      <c r="AK38" s="148">
        <v>92.643895348837205</v>
      </c>
      <c r="AL38" s="33">
        <v>80</v>
      </c>
      <c r="AM38" s="32">
        <f t="shared" si="14"/>
        <v>7411.5116279069762</v>
      </c>
      <c r="AN38" s="35"/>
      <c r="AO38" s="32" t="str">
        <f t="shared" si="15"/>
        <v/>
      </c>
      <c r="AP38" s="35"/>
      <c r="AQ38" s="32" t="str">
        <f t="shared" si="16"/>
        <v/>
      </c>
      <c r="AR38" s="35"/>
      <c r="AS38" s="36" t="str">
        <f t="shared" si="17"/>
        <v/>
      </c>
      <c r="AT38" s="36">
        <f t="shared" si="18"/>
        <v>80</v>
      </c>
      <c r="AU38" s="36">
        <f t="shared" si="19"/>
        <v>7411.5116279069762</v>
      </c>
      <c r="AV38" s="55"/>
      <c r="AW38" s="34"/>
      <c r="AX38" s="148"/>
      <c r="AY38" s="33">
        <v>70</v>
      </c>
      <c r="AZ38" s="32" t="str">
        <f t="shared" si="20"/>
        <v/>
      </c>
      <c r="BA38" s="34"/>
      <c r="BB38" s="32" t="str">
        <f t="shared" si="21"/>
        <v/>
      </c>
      <c r="BC38" s="34"/>
      <c r="BD38" s="32" t="str">
        <f t="shared" si="22"/>
        <v/>
      </c>
      <c r="BE38" s="35"/>
      <c r="BF38" s="36" t="str">
        <f t="shared" si="23"/>
        <v/>
      </c>
      <c r="BG38" s="36">
        <f t="shared" si="24"/>
        <v>70</v>
      </c>
      <c r="BH38" s="36" t="str">
        <f t="shared" si="25"/>
        <v/>
      </c>
      <c r="BI38" s="55"/>
      <c r="BJ38" s="34"/>
      <c r="BK38" s="148"/>
      <c r="BL38" s="34"/>
      <c r="BM38" s="32" t="str">
        <f t="shared" si="26"/>
        <v/>
      </c>
      <c r="BN38" s="34"/>
      <c r="BO38" s="32" t="str">
        <f t="shared" si="27"/>
        <v/>
      </c>
      <c r="BP38" s="34"/>
      <c r="BQ38" s="32" t="str">
        <f t="shared" si="28"/>
        <v/>
      </c>
      <c r="BR38" s="34"/>
      <c r="BS38" s="36" t="str">
        <f t="shared" si="29"/>
        <v/>
      </c>
      <c r="BT38" s="36" t="str">
        <f t="shared" si="30"/>
        <v/>
      </c>
      <c r="BU38" s="36" t="str">
        <f t="shared" si="31"/>
        <v/>
      </c>
      <c r="BV38" s="55"/>
      <c r="BW38" s="36">
        <f t="shared" si="32"/>
        <v>240</v>
      </c>
      <c r="BX38" s="36">
        <f t="shared" si="32"/>
        <v>15749.462209302324</v>
      </c>
      <c r="BY38" s="31"/>
      <c r="BZ38" s="38"/>
      <c r="CB38" s="120" t="str">
        <f t="shared" ca="1" si="0"/>
        <v/>
      </c>
      <c r="CC38" s="2">
        <f t="shared" ca="1" si="1"/>
        <v>1</v>
      </c>
    </row>
    <row r="39" spans="1:81" s="2" customFormat="1" ht="25" customHeight="1" x14ac:dyDescent="0.2">
      <c r="A39" s="52">
        <f t="shared" si="33"/>
        <v>38</v>
      </c>
      <c r="B39" s="157" t="str">
        <f t="shared" ca="1" si="2"/>
        <v>17-101--5.8---</v>
      </c>
      <c r="C39" s="157" t="str">
        <f t="shared" si="3"/>
        <v>5.8--1039---10039</v>
      </c>
      <c r="D39" s="29" t="s">
        <v>1922</v>
      </c>
      <c r="E39" s="155">
        <f ca="1">IFERROR(INDIRECT(ADDRESS(MATCH(D39,CatModules!C:C,0),2,1,1,"CatModules")),"")</f>
        <v>17</v>
      </c>
      <c r="F39" s="96" t="s">
        <v>1923</v>
      </c>
      <c r="G39" s="156">
        <f ca="1">IFERROR(INDIRECT(ADDRESS(MATCH(CONCATENATE(E39,"-",F39),CatInt!K:K,0),3,1,1,"CatInt")),"")</f>
        <v>101</v>
      </c>
      <c r="H39" s="45" t="e">
        <f>IF(F39="","",VLOOKUP(F39,#REF!,2,FALSE))</f>
        <v>#REF!</v>
      </c>
      <c r="I39" s="29" t="s">
        <v>2055</v>
      </c>
      <c r="J39" s="155" t="str">
        <f t="shared" si="4"/>
        <v>5</v>
      </c>
      <c r="K39" s="155" t="str">
        <f t="shared" si="5"/>
        <v>5.8</v>
      </c>
      <c r="L39" s="153"/>
      <c r="M39" s="53" t="s">
        <v>4527</v>
      </c>
      <c r="N39" s="175">
        <f t="shared" si="6"/>
        <v>1039</v>
      </c>
      <c r="O39" s="53" t="s">
        <v>4468</v>
      </c>
      <c r="P39" s="175">
        <f t="shared" si="7"/>
        <v>10039</v>
      </c>
      <c r="Q39" s="30"/>
      <c r="R39" s="149" t="str">
        <f>IFERROR(VLOOKUP(Q39,Setup!D$16:E$25,2,FALSE),"")</f>
        <v/>
      </c>
      <c r="S39" s="51" t="str">
        <f ca="1">IFERROR(IF(OR(I39="",VLOOKUP(I39,CatCostInp!$E$2:$K$88,7,FALSE)=0),"",VLOOKUP(I39,CatCostInp!$E$2:$K$88,7,FALSE)),"")</f>
        <v>N/A</v>
      </c>
      <c r="T39" s="159" t="e">
        <f>VLOOKUP(U39,#REF!,2,FALSE)</f>
        <v>#REF!</v>
      </c>
      <c r="U39" s="30" t="s">
        <v>50</v>
      </c>
      <c r="V39" s="1" t="str">
        <f>IF(U39=Setup!$C$10,"Grant",IF('Other Pharma &amp; Health Products'!U39=Setup!$C$11,"Local",IF('Other Pharma &amp; Health Products'!U39=Setup!$C$12,"Other","")))</f>
        <v>Grant</v>
      </c>
      <c r="W39" s="33"/>
      <c r="X39" s="148">
        <v>55.498110465116284</v>
      </c>
      <c r="Y39" s="33">
        <v>80</v>
      </c>
      <c r="Z39" s="36">
        <f t="shared" si="8"/>
        <v>4439.8488372093025</v>
      </c>
      <c r="AA39" s="35"/>
      <c r="AB39" s="32" t="str">
        <f t="shared" si="9"/>
        <v/>
      </c>
      <c r="AC39" s="35"/>
      <c r="AD39" s="32" t="str">
        <f t="shared" si="10"/>
        <v/>
      </c>
      <c r="AE39" s="35"/>
      <c r="AF39" s="36" t="str">
        <f t="shared" si="11"/>
        <v/>
      </c>
      <c r="AG39" s="36">
        <f t="shared" si="12"/>
        <v>80</v>
      </c>
      <c r="AH39" s="36">
        <f t="shared" si="13"/>
        <v>4439.8488372093025</v>
      </c>
      <c r="AI39" s="55"/>
      <c r="AJ39" s="37"/>
      <c r="AK39" s="148">
        <v>55.498110465116284</v>
      </c>
      <c r="AL39" s="33">
        <v>70</v>
      </c>
      <c r="AM39" s="32">
        <f t="shared" si="14"/>
        <v>3884.8677325581398</v>
      </c>
      <c r="AN39" s="35"/>
      <c r="AO39" s="32" t="str">
        <f t="shared" si="15"/>
        <v/>
      </c>
      <c r="AP39" s="35"/>
      <c r="AQ39" s="32" t="str">
        <f t="shared" si="16"/>
        <v/>
      </c>
      <c r="AR39" s="35"/>
      <c r="AS39" s="36" t="str">
        <f t="shared" si="17"/>
        <v/>
      </c>
      <c r="AT39" s="36">
        <f t="shared" si="18"/>
        <v>70</v>
      </c>
      <c r="AU39" s="36">
        <f t="shared" si="19"/>
        <v>3884.8677325581398</v>
      </c>
      <c r="AV39" s="55"/>
      <c r="AW39" s="34"/>
      <c r="AX39" s="148"/>
      <c r="AY39" s="33">
        <v>60</v>
      </c>
      <c r="AZ39" s="32" t="str">
        <f t="shared" si="20"/>
        <v/>
      </c>
      <c r="BA39" s="34"/>
      <c r="BB39" s="32" t="str">
        <f t="shared" si="21"/>
        <v/>
      </c>
      <c r="BC39" s="34"/>
      <c r="BD39" s="32" t="str">
        <f t="shared" si="22"/>
        <v/>
      </c>
      <c r="BE39" s="35"/>
      <c r="BF39" s="36" t="str">
        <f t="shared" si="23"/>
        <v/>
      </c>
      <c r="BG39" s="36">
        <f t="shared" si="24"/>
        <v>60</v>
      </c>
      <c r="BH39" s="36" t="str">
        <f t="shared" si="25"/>
        <v/>
      </c>
      <c r="BI39" s="55"/>
      <c r="BJ39" s="34"/>
      <c r="BK39" s="148"/>
      <c r="BL39" s="34"/>
      <c r="BM39" s="32" t="str">
        <f t="shared" si="26"/>
        <v/>
      </c>
      <c r="BN39" s="34"/>
      <c r="BO39" s="32" t="str">
        <f t="shared" si="27"/>
        <v/>
      </c>
      <c r="BP39" s="34"/>
      <c r="BQ39" s="32" t="str">
        <f t="shared" si="28"/>
        <v/>
      </c>
      <c r="BR39" s="34"/>
      <c r="BS39" s="36" t="str">
        <f t="shared" si="29"/>
        <v/>
      </c>
      <c r="BT39" s="36" t="str">
        <f t="shared" si="30"/>
        <v/>
      </c>
      <c r="BU39" s="36" t="str">
        <f t="shared" si="31"/>
        <v/>
      </c>
      <c r="BV39" s="55"/>
      <c r="BW39" s="36">
        <f t="shared" si="32"/>
        <v>210</v>
      </c>
      <c r="BX39" s="36">
        <f t="shared" si="32"/>
        <v>8324.7165697674427</v>
      </c>
      <c r="BY39" s="31"/>
      <c r="BZ39" s="38"/>
      <c r="CB39" s="120" t="str">
        <f t="shared" ca="1" si="0"/>
        <v/>
      </c>
      <c r="CC39" s="2">
        <f t="shared" ca="1" si="1"/>
        <v>1</v>
      </c>
    </row>
    <row r="40" spans="1:81" s="2" customFormat="1" ht="25" customHeight="1" x14ac:dyDescent="0.2">
      <c r="A40" s="52">
        <f t="shared" si="33"/>
        <v>39</v>
      </c>
      <c r="B40" s="157" t="str">
        <f t="shared" ca="1" si="2"/>
        <v>17-101--5.8---</v>
      </c>
      <c r="C40" s="157" t="str">
        <f t="shared" si="3"/>
        <v>5.8--1040---10040</v>
      </c>
      <c r="D40" s="29" t="s">
        <v>1922</v>
      </c>
      <c r="E40" s="155">
        <f ca="1">IFERROR(INDIRECT(ADDRESS(MATCH(D40,CatModules!C:C,0),2,1,1,"CatModules")),"")</f>
        <v>17</v>
      </c>
      <c r="F40" s="96" t="s">
        <v>1923</v>
      </c>
      <c r="G40" s="156">
        <f ca="1">IFERROR(INDIRECT(ADDRESS(MATCH(CONCATENATE(E40,"-",F40),CatInt!K:K,0),3,1,1,"CatInt")),"")</f>
        <v>101</v>
      </c>
      <c r="H40" s="45" t="e">
        <f>IF(F40="","",VLOOKUP(F40,#REF!,2,FALSE))</f>
        <v>#REF!</v>
      </c>
      <c r="I40" s="29" t="s">
        <v>2055</v>
      </c>
      <c r="J40" s="155" t="str">
        <f t="shared" si="4"/>
        <v>5</v>
      </c>
      <c r="K40" s="155" t="str">
        <f t="shared" si="5"/>
        <v>5.8</v>
      </c>
      <c r="L40" s="153"/>
      <c r="M40" s="53" t="s">
        <v>4527</v>
      </c>
      <c r="N40" s="175">
        <f t="shared" si="6"/>
        <v>1040</v>
      </c>
      <c r="O40" s="53" t="s">
        <v>4469</v>
      </c>
      <c r="P40" s="175">
        <f t="shared" si="7"/>
        <v>10040</v>
      </c>
      <c r="Q40" s="30"/>
      <c r="R40" s="149" t="str">
        <f>IFERROR(VLOOKUP(Q40,Setup!D$16:E$25,2,FALSE),"")</f>
        <v/>
      </c>
      <c r="S40" s="51" t="str">
        <f ca="1">IFERROR(IF(OR(I40="",VLOOKUP(I40,CatCostInp!$E$2:$K$88,7,FALSE)=0),"",VLOOKUP(I40,CatCostInp!$E$2:$K$88,7,FALSE)),"")</f>
        <v>N/A</v>
      </c>
      <c r="T40" s="159" t="e">
        <f>VLOOKUP(U40,#REF!,2,FALSE)</f>
        <v>#REF!</v>
      </c>
      <c r="U40" s="30" t="s">
        <v>50</v>
      </c>
      <c r="V40" s="1" t="str">
        <f>IF(U40=Setup!$C$10,"Grant",IF('Other Pharma &amp; Health Products'!U40=Setup!$C$11,"Local",IF('Other Pharma &amp; Health Products'!U40=Setup!$C$12,"Other","")))</f>
        <v>Grant</v>
      </c>
      <c r="W40" s="33"/>
      <c r="X40" s="148">
        <v>55.498110465116284</v>
      </c>
      <c r="Y40" s="33">
        <v>700</v>
      </c>
      <c r="Z40" s="36">
        <f t="shared" si="8"/>
        <v>38848.677325581397</v>
      </c>
      <c r="AA40" s="35"/>
      <c r="AB40" s="32" t="str">
        <f t="shared" si="9"/>
        <v/>
      </c>
      <c r="AC40" s="35"/>
      <c r="AD40" s="32" t="str">
        <f t="shared" si="10"/>
        <v/>
      </c>
      <c r="AE40" s="35"/>
      <c r="AF40" s="36" t="str">
        <f t="shared" si="11"/>
        <v/>
      </c>
      <c r="AG40" s="36">
        <f t="shared" si="12"/>
        <v>700</v>
      </c>
      <c r="AH40" s="36">
        <f t="shared" si="13"/>
        <v>38848.677325581397</v>
      </c>
      <c r="AI40" s="55"/>
      <c r="AJ40" s="37"/>
      <c r="AK40" s="148">
        <v>55.498110465116284</v>
      </c>
      <c r="AL40" s="33">
        <v>600</v>
      </c>
      <c r="AM40" s="32">
        <f t="shared" si="14"/>
        <v>33298.866279069771</v>
      </c>
      <c r="AN40" s="35"/>
      <c r="AO40" s="32" t="str">
        <f t="shared" si="15"/>
        <v/>
      </c>
      <c r="AP40" s="35"/>
      <c r="AQ40" s="32" t="str">
        <f t="shared" si="16"/>
        <v/>
      </c>
      <c r="AR40" s="35"/>
      <c r="AS40" s="36" t="str">
        <f t="shared" si="17"/>
        <v/>
      </c>
      <c r="AT40" s="36">
        <f t="shared" si="18"/>
        <v>600</v>
      </c>
      <c r="AU40" s="36">
        <f t="shared" si="19"/>
        <v>33298.866279069771</v>
      </c>
      <c r="AV40" s="55"/>
      <c r="AW40" s="34"/>
      <c r="AX40" s="148"/>
      <c r="AY40" s="33">
        <v>500</v>
      </c>
      <c r="AZ40" s="32" t="str">
        <f t="shared" si="20"/>
        <v/>
      </c>
      <c r="BA40" s="34"/>
      <c r="BB40" s="32" t="str">
        <f t="shared" si="21"/>
        <v/>
      </c>
      <c r="BC40" s="34"/>
      <c r="BD40" s="32" t="str">
        <f t="shared" si="22"/>
        <v/>
      </c>
      <c r="BE40" s="35"/>
      <c r="BF40" s="36" t="str">
        <f t="shared" si="23"/>
        <v/>
      </c>
      <c r="BG40" s="36">
        <f t="shared" si="24"/>
        <v>500</v>
      </c>
      <c r="BH40" s="36" t="str">
        <f t="shared" si="25"/>
        <v/>
      </c>
      <c r="BI40" s="55"/>
      <c r="BJ40" s="34"/>
      <c r="BK40" s="148"/>
      <c r="BL40" s="34"/>
      <c r="BM40" s="32" t="str">
        <f t="shared" si="26"/>
        <v/>
      </c>
      <c r="BN40" s="34"/>
      <c r="BO40" s="32" t="str">
        <f t="shared" si="27"/>
        <v/>
      </c>
      <c r="BP40" s="34"/>
      <c r="BQ40" s="32" t="str">
        <f t="shared" si="28"/>
        <v/>
      </c>
      <c r="BR40" s="34"/>
      <c r="BS40" s="36" t="str">
        <f t="shared" si="29"/>
        <v/>
      </c>
      <c r="BT40" s="36" t="str">
        <f t="shared" si="30"/>
        <v/>
      </c>
      <c r="BU40" s="36" t="str">
        <f t="shared" si="31"/>
        <v/>
      </c>
      <c r="BV40" s="55"/>
      <c r="BW40" s="36">
        <f t="shared" si="32"/>
        <v>1800</v>
      </c>
      <c r="BX40" s="36">
        <f t="shared" si="32"/>
        <v>72147.543604651175</v>
      </c>
      <c r="BY40" s="31"/>
      <c r="BZ40" s="38"/>
      <c r="CB40" s="120" t="str">
        <f t="shared" ca="1" si="0"/>
        <v/>
      </c>
      <c r="CC40" s="2">
        <f t="shared" ca="1" si="1"/>
        <v>1</v>
      </c>
    </row>
    <row r="41" spans="1:81" s="2" customFormat="1" ht="25" customHeight="1" x14ac:dyDescent="0.2">
      <c r="A41" s="52">
        <f t="shared" si="33"/>
        <v>40</v>
      </c>
      <c r="B41" s="157" t="str">
        <f t="shared" ca="1" si="2"/>
        <v>17-101--5.8---</v>
      </c>
      <c r="C41" s="157" t="str">
        <f t="shared" si="3"/>
        <v>5.8--1041---10041</v>
      </c>
      <c r="D41" s="29" t="s">
        <v>1922</v>
      </c>
      <c r="E41" s="155">
        <f ca="1">IFERROR(INDIRECT(ADDRESS(MATCH(D41,CatModules!C:C,0),2,1,1,"CatModules")),"")</f>
        <v>17</v>
      </c>
      <c r="F41" s="96" t="s">
        <v>1923</v>
      </c>
      <c r="G41" s="156">
        <f ca="1">IFERROR(INDIRECT(ADDRESS(MATCH(CONCATENATE(E41,"-",F41),CatInt!K:K,0),3,1,1,"CatInt")),"")</f>
        <v>101</v>
      </c>
      <c r="H41" s="45" t="e">
        <f>IF(F41="","",VLOOKUP(F41,#REF!,2,FALSE))</f>
        <v>#REF!</v>
      </c>
      <c r="I41" s="29" t="s">
        <v>2055</v>
      </c>
      <c r="J41" s="155" t="str">
        <f t="shared" si="4"/>
        <v>5</v>
      </c>
      <c r="K41" s="155" t="str">
        <f t="shared" si="5"/>
        <v>5.8</v>
      </c>
      <c r="L41" s="153"/>
      <c r="M41" s="53" t="s">
        <v>4527</v>
      </c>
      <c r="N41" s="175">
        <f t="shared" si="6"/>
        <v>1041</v>
      </c>
      <c r="O41" s="53" t="s">
        <v>4470</v>
      </c>
      <c r="P41" s="175">
        <f t="shared" si="7"/>
        <v>10041</v>
      </c>
      <c r="Q41" s="30"/>
      <c r="R41" s="149" t="str">
        <f>IFERROR(VLOOKUP(Q41,Setup!D$16:E$25,2,FALSE),"")</f>
        <v/>
      </c>
      <c r="S41" s="51" t="str">
        <f ca="1">IFERROR(IF(OR(I41="",VLOOKUP(I41,CatCostInp!$E$2:$K$88,7,FALSE)=0),"",VLOOKUP(I41,CatCostInp!$E$2:$K$88,7,FALSE)),"")</f>
        <v>N/A</v>
      </c>
      <c r="T41" s="159" t="e">
        <f>VLOOKUP(U41,#REF!,2,FALSE)</f>
        <v>#REF!</v>
      </c>
      <c r="U41" s="30" t="s">
        <v>50</v>
      </c>
      <c r="V41" s="1" t="str">
        <f>IF(U41=Setup!$C$10,"Grant",IF('Other Pharma &amp; Health Products'!U41=Setup!$C$11,"Local",IF('Other Pharma &amp; Health Products'!U41=Setup!$C$12,"Other","")))</f>
        <v>Grant</v>
      </c>
      <c r="W41" s="33"/>
      <c r="X41" s="148">
        <v>55.498110465116284</v>
      </c>
      <c r="Y41" s="33">
        <v>800</v>
      </c>
      <c r="Z41" s="36">
        <f t="shared" si="8"/>
        <v>44398.48837209303</v>
      </c>
      <c r="AA41" s="35"/>
      <c r="AB41" s="32" t="str">
        <f t="shared" si="9"/>
        <v/>
      </c>
      <c r="AC41" s="35"/>
      <c r="AD41" s="32" t="str">
        <f t="shared" si="10"/>
        <v/>
      </c>
      <c r="AE41" s="35"/>
      <c r="AF41" s="36" t="str">
        <f t="shared" si="11"/>
        <v/>
      </c>
      <c r="AG41" s="36">
        <f t="shared" si="12"/>
        <v>800</v>
      </c>
      <c r="AH41" s="36">
        <f t="shared" si="13"/>
        <v>44398.48837209303</v>
      </c>
      <c r="AI41" s="55"/>
      <c r="AJ41" s="37"/>
      <c r="AK41" s="148">
        <v>55.498110465116284</v>
      </c>
      <c r="AL41" s="33">
        <v>700</v>
      </c>
      <c r="AM41" s="32">
        <f t="shared" si="14"/>
        <v>38848.677325581397</v>
      </c>
      <c r="AN41" s="35"/>
      <c r="AO41" s="32" t="str">
        <f t="shared" si="15"/>
        <v/>
      </c>
      <c r="AP41" s="35"/>
      <c r="AQ41" s="32" t="str">
        <f t="shared" si="16"/>
        <v/>
      </c>
      <c r="AR41" s="35"/>
      <c r="AS41" s="36" t="str">
        <f t="shared" si="17"/>
        <v/>
      </c>
      <c r="AT41" s="36">
        <f t="shared" si="18"/>
        <v>700</v>
      </c>
      <c r="AU41" s="36">
        <f t="shared" si="19"/>
        <v>38848.677325581397</v>
      </c>
      <c r="AV41" s="55"/>
      <c r="AW41" s="34"/>
      <c r="AX41" s="148"/>
      <c r="AY41" s="33">
        <v>600</v>
      </c>
      <c r="AZ41" s="32" t="str">
        <f t="shared" si="20"/>
        <v/>
      </c>
      <c r="BA41" s="34"/>
      <c r="BB41" s="32" t="str">
        <f t="shared" si="21"/>
        <v/>
      </c>
      <c r="BC41" s="34"/>
      <c r="BD41" s="32" t="str">
        <f t="shared" si="22"/>
        <v/>
      </c>
      <c r="BE41" s="35"/>
      <c r="BF41" s="36" t="str">
        <f t="shared" si="23"/>
        <v/>
      </c>
      <c r="BG41" s="36">
        <f t="shared" si="24"/>
        <v>600</v>
      </c>
      <c r="BH41" s="36" t="str">
        <f t="shared" si="25"/>
        <v/>
      </c>
      <c r="BI41" s="55"/>
      <c r="BJ41" s="34"/>
      <c r="BK41" s="148"/>
      <c r="BL41" s="34"/>
      <c r="BM41" s="32" t="str">
        <f t="shared" si="26"/>
        <v/>
      </c>
      <c r="BN41" s="34"/>
      <c r="BO41" s="32" t="str">
        <f t="shared" si="27"/>
        <v/>
      </c>
      <c r="BP41" s="34"/>
      <c r="BQ41" s="32" t="str">
        <f t="shared" si="28"/>
        <v/>
      </c>
      <c r="BR41" s="34"/>
      <c r="BS41" s="36" t="str">
        <f t="shared" si="29"/>
        <v/>
      </c>
      <c r="BT41" s="36" t="str">
        <f t="shared" si="30"/>
        <v/>
      </c>
      <c r="BU41" s="36" t="str">
        <f t="shared" si="31"/>
        <v/>
      </c>
      <c r="BV41" s="55"/>
      <c r="BW41" s="36">
        <f t="shared" si="32"/>
        <v>2100</v>
      </c>
      <c r="BX41" s="36">
        <f t="shared" si="32"/>
        <v>83247.165697674427</v>
      </c>
      <c r="BY41" s="31"/>
      <c r="BZ41" s="38"/>
      <c r="CB41" s="120" t="str">
        <f t="shared" ca="1" si="0"/>
        <v/>
      </c>
      <c r="CC41" s="2">
        <f t="shared" ca="1" si="1"/>
        <v>1</v>
      </c>
    </row>
    <row r="42" spans="1:81" s="2" customFormat="1" ht="25" customHeight="1" x14ac:dyDescent="0.2">
      <c r="A42" s="52">
        <f t="shared" si="33"/>
        <v>41</v>
      </c>
      <c r="B42" s="157" t="str">
        <f t="shared" ca="1" si="2"/>
        <v>17-101--5.8---</v>
      </c>
      <c r="C42" s="157" t="str">
        <f t="shared" si="3"/>
        <v>5.8--1042---10042</v>
      </c>
      <c r="D42" s="29" t="s">
        <v>1922</v>
      </c>
      <c r="E42" s="155">
        <f ca="1">IFERROR(INDIRECT(ADDRESS(MATCH(D42,CatModules!C:C,0),2,1,1,"CatModules")),"")</f>
        <v>17</v>
      </c>
      <c r="F42" s="96" t="s">
        <v>1923</v>
      </c>
      <c r="G42" s="156">
        <f ca="1">IFERROR(INDIRECT(ADDRESS(MATCH(CONCATENATE(E42,"-",F42),CatInt!K:K,0),3,1,1,"CatInt")),"")</f>
        <v>101</v>
      </c>
      <c r="H42" s="45" t="e">
        <f>IF(F42="","",VLOOKUP(F42,#REF!,2,FALSE))</f>
        <v>#REF!</v>
      </c>
      <c r="I42" s="29" t="s">
        <v>2055</v>
      </c>
      <c r="J42" s="155" t="str">
        <f t="shared" si="4"/>
        <v>5</v>
      </c>
      <c r="K42" s="155" t="str">
        <f t="shared" si="5"/>
        <v>5.8</v>
      </c>
      <c r="L42" s="153"/>
      <c r="M42" s="53" t="s">
        <v>4528</v>
      </c>
      <c r="N42" s="175">
        <f t="shared" si="6"/>
        <v>1042</v>
      </c>
      <c r="O42" s="53" t="s">
        <v>4471</v>
      </c>
      <c r="P42" s="175">
        <f t="shared" si="7"/>
        <v>10042</v>
      </c>
      <c r="Q42" s="30"/>
      <c r="R42" s="149" t="str">
        <f>IFERROR(VLOOKUP(Q42,Setup!D$16:E$25,2,FALSE),"")</f>
        <v/>
      </c>
      <c r="S42" s="51" t="str">
        <f ca="1">IFERROR(IF(OR(I42="",VLOOKUP(I42,CatCostInp!$E$2:$K$88,7,FALSE)=0),"",VLOOKUP(I42,CatCostInp!$E$2:$K$88,7,FALSE)),"")</f>
        <v>N/A</v>
      </c>
      <c r="T42" s="159" t="e">
        <f>VLOOKUP(U42,#REF!,2,FALSE)</f>
        <v>#REF!</v>
      </c>
      <c r="U42" s="30" t="s">
        <v>50</v>
      </c>
      <c r="V42" s="1" t="str">
        <f>IF(U42=Setup!$C$10,"Grant",IF('Other Pharma &amp; Health Products'!U42=Setup!$C$11,"Local",IF('Other Pharma &amp; Health Products'!U42=Setup!$C$12,"Other","")))</f>
        <v>Grant</v>
      </c>
      <c r="W42" s="33"/>
      <c r="X42" s="148">
        <v>13.126744186046512</v>
      </c>
      <c r="Y42" s="33">
        <v>40</v>
      </c>
      <c r="Z42" s="36">
        <f t="shared" si="8"/>
        <v>525.06976744186045</v>
      </c>
      <c r="AA42" s="35"/>
      <c r="AB42" s="32" t="str">
        <f t="shared" si="9"/>
        <v/>
      </c>
      <c r="AC42" s="35"/>
      <c r="AD42" s="32" t="str">
        <f t="shared" si="10"/>
        <v/>
      </c>
      <c r="AE42" s="35"/>
      <c r="AF42" s="36" t="str">
        <f t="shared" si="11"/>
        <v/>
      </c>
      <c r="AG42" s="36">
        <f t="shared" si="12"/>
        <v>40</v>
      </c>
      <c r="AH42" s="36">
        <f t="shared" si="13"/>
        <v>525.06976744186045</v>
      </c>
      <c r="AI42" s="55"/>
      <c r="AJ42" s="37"/>
      <c r="AK42" s="148">
        <v>13.126744186046512</v>
      </c>
      <c r="AL42" s="33">
        <v>40</v>
      </c>
      <c r="AM42" s="32">
        <f t="shared" si="14"/>
        <v>525.06976744186045</v>
      </c>
      <c r="AN42" s="35"/>
      <c r="AO42" s="32" t="str">
        <f t="shared" si="15"/>
        <v/>
      </c>
      <c r="AP42" s="35"/>
      <c r="AQ42" s="32" t="str">
        <f t="shared" si="16"/>
        <v/>
      </c>
      <c r="AR42" s="35"/>
      <c r="AS42" s="36" t="str">
        <f t="shared" si="17"/>
        <v/>
      </c>
      <c r="AT42" s="36">
        <f t="shared" si="18"/>
        <v>40</v>
      </c>
      <c r="AU42" s="36">
        <f t="shared" si="19"/>
        <v>525.06976744186045</v>
      </c>
      <c r="AV42" s="55"/>
      <c r="AW42" s="34"/>
      <c r="AX42" s="148"/>
      <c r="AY42" s="33">
        <v>40</v>
      </c>
      <c r="AZ42" s="32" t="str">
        <f t="shared" si="20"/>
        <v/>
      </c>
      <c r="BA42" s="34"/>
      <c r="BB42" s="32" t="str">
        <f t="shared" si="21"/>
        <v/>
      </c>
      <c r="BC42" s="34"/>
      <c r="BD42" s="32" t="str">
        <f t="shared" si="22"/>
        <v/>
      </c>
      <c r="BE42" s="35"/>
      <c r="BF42" s="36" t="str">
        <f t="shared" si="23"/>
        <v/>
      </c>
      <c r="BG42" s="36">
        <f t="shared" si="24"/>
        <v>40</v>
      </c>
      <c r="BH42" s="36" t="str">
        <f t="shared" si="25"/>
        <v/>
      </c>
      <c r="BI42" s="55"/>
      <c r="BJ42" s="34"/>
      <c r="BK42" s="148"/>
      <c r="BL42" s="34"/>
      <c r="BM42" s="32" t="str">
        <f t="shared" si="26"/>
        <v/>
      </c>
      <c r="BN42" s="34"/>
      <c r="BO42" s="32" t="str">
        <f t="shared" si="27"/>
        <v/>
      </c>
      <c r="BP42" s="34"/>
      <c r="BQ42" s="32" t="str">
        <f t="shared" si="28"/>
        <v/>
      </c>
      <c r="BR42" s="34"/>
      <c r="BS42" s="36" t="str">
        <f t="shared" si="29"/>
        <v/>
      </c>
      <c r="BT42" s="36" t="str">
        <f t="shared" si="30"/>
        <v/>
      </c>
      <c r="BU42" s="36" t="str">
        <f t="shared" si="31"/>
        <v/>
      </c>
      <c r="BV42" s="55"/>
      <c r="BW42" s="36">
        <f t="shared" si="32"/>
        <v>120</v>
      </c>
      <c r="BX42" s="36">
        <f t="shared" si="32"/>
        <v>1050.1395348837209</v>
      </c>
      <c r="BY42" s="31"/>
      <c r="BZ42" s="38"/>
      <c r="CB42" s="120" t="str">
        <f t="shared" ca="1" si="0"/>
        <v/>
      </c>
      <c r="CC42" s="2">
        <f t="shared" ca="1" si="1"/>
        <v>1</v>
      </c>
    </row>
    <row r="43" spans="1:81" s="2" customFormat="1" ht="25" customHeight="1" x14ac:dyDescent="0.2">
      <c r="A43" s="52">
        <f t="shared" si="33"/>
        <v>42</v>
      </c>
      <c r="B43" s="157" t="str">
        <f t="shared" ca="1" si="2"/>
        <v>17-101--5.8---</v>
      </c>
      <c r="C43" s="157" t="str">
        <f t="shared" si="3"/>
        <v>5.8--1043---10043</v>
      </c>
      <c r="D43" s="29" t="s">
        <v>1922</v>
      </c>
      <c r="E43" s="155">
        <f ca="1">IFERROR(INDIRECT(ADDRESS(MATCH(D43,CatModules!C:C,0),2,1,1,"CatModules")),"")</f>
        <v>17</v>
      </c>
      <c r="F43" s="96" t="s">
        <v>1923</v>
      </c>
      <c r="G43" s="156">
        <f ca="1">IFERROR(INDIRECT(ADDRESS(MATCH(CONCATENATE(E43,"-",F43),CatInt!K:K,0),3,1,1,"CatInt")),"")</f>
        <v>101</v>
      </c>
      <c r="H43" s="45" t="e">
        <f>IF(F43="","",VLOOKUP(F43,#REF!,2,FALSE))</f>
        <v>#REF!</v>
      </c>
      <c r="I43" s="29" t="s">
        <v>2055</v>
      </c>
      <c r="J43" s="155" t="str">
        <f t="shared" si="4"/>
        <v>5</v>
      </c>
      <c r="K43" s="155" t="str">
        <f t="shared" si="5"/>
        <v>5.8</v>
      </c>
      <c r="L43" s="153"/>
      <c r="M43" s="53" t="s">
        <v>4528</v>
      </c>
      <c r="N43" s="175">
        <f t="shared" si="6"/>
        <v>1043</v>
      </c>
      <c r="O43" s="53" t="s">
        <v>4472</v>
      </c>
      <c r="P43" s="175">
        <f t="shared" si="7"/>
        <v>10043</v>
      </c>
      <c r="Q43" s="30"/>
      <c r="R43" s="149" t="str">
        <f>IFERROR(VLOOKUP(Q43,Setup!D$16:E$25,2,FALSE),"")</f>
        <v/>
      </c>
      <c r="S43" s="51" t="str">
        <f ca="1">IFERROR(IF(OR(I43="",VLOOKUP(I43,CatCostInp!$E$2:$K$88,7,FALSE)=0),"",VLOOKUP(I43,CatCostInp!$E$2:$K$88,7,FALSE)),"")</f>
        <v>N/A</v>
      </c>
      <c r="T43" s="159" t="e">
        <f>VLOOKUP(U43,#REF!,2,FALSE)</f>
        <v>#REF!</v>
      </c>
      <c r="U43" s="30" t="s">
        <v>50</v>
      </c>
      <c r="V43" s="1" t="str">
        <f>IF(U43=Setup!$C$10,"Grant",IF('Other Pharma &amp; Health Products'!U43=Setup!$C$11,"Local",IF('Other Pharma &amp; Health Products'!U43=Setup!$C$12,"Other","")))</f>
        <v>Grant</v>
      </c>
      <c r="W43" s="33"/>
      <c r="X43" s="148">
        <v>21.713226744186045</v>
      </c>
      <c r="Y43" s="33">
        <v>40</v>
      </c>
      <c r="Z43" s="36">
        <f t="shared" si="8"/>
        <v>868.5290697674418</v>
      </c>
      <c r="AA43" s="35"/>
      <c r="AB43" s="32" t="str">
        <f t="shared" si="9"/>
        <v/>
      </c>
      <c r="AC43" s="35"/>
      <c r="AD43" s="32" t="str">
        <f t="shared" si="10"/>
        <v/>
      </c>
      <c r="AE43" s="35"/>
      <c r="AF43" s="36" t="str">
        <f t="shared" si="11"/>
        <v/>
      </c>
      <c r="AG43" s="36">
        <f t="shared" si="12"/>
        <v>40</v>
      </c>
      <c r="AH43" s="36">
        <f t="shared" si="13"/>
        <v>868.5290697674418</v>
      </c>
      <c r="AI43" s="55"/>
      <c r="AJ43" s="37"/>
      <c r="AK43" s="148">
        <v>21.713226744186045</v>
      </c>
      <c r="AL43" s="33">
        <v>40</v>
      </c>
      <c r="AM43" s="32">
        <f t="shared" si="14"/>
        <v>868.5290697674418</v>
      </c>
      <c r="AN43" s="35"/>
      <c r="AO43" s="32" t="str">
        <f t="shared" si="15"/>
        <v/>
      </c>
      <c r="AP43" s="35"/>
      <c r="AQ43" s="32" t="str">
        <f t="shared" si="16"/>
        <v/>
      </c>
      <c r="AR43" s="35"/>
      <c r="AS43" s="36" t="str">
        <f t="shared" si="17"/>
        <v/>
      </c>
      <c r="AT43" s="36">
        <f t="shared" si="18"/>
        <v>40</v>
      </c>
      <c r="AU43" s="36">
        <f t="shared" si="19"/>
        <v>868.5290697674418</v>
      </c>
      <c r="AV43" s="55"/>
      <c r="AW43" s="34"/>
      <c r="AX43" s="148"/>
      <c r="AY43" s="33">
        <v>40</v>
      </c>
      <c r="AZ43" s="32" t="str">
        <f t="shared" si="20"/>
        <v/>
      </c>
      <c r="BA43" s="34"/>
      <c r="BB43" s="32" t="str">
        <f t="shared" si="21"/>
        <v/>
      </c>
      <c r="BC43" s="34"/>
      <c r="BD43" s="32" t="str">
        <f t="shared" si="22"/>
        <v/>
      </c>
      <c r="BE43" s="35"/>
      <c r="BF43" s="36" t="str">
        <f t="shared" si="23"/>
        <v/>
      </c>
      <c r="BG43" s="36">
        <f t="shared" si="24"/>
        <v>40</v>
      </c>
      <c r="BH43" s="36" t="str">
        <f t="shared" si="25"/>
        <v/>
      </c>
      <c r="BI43" s="55"/>
      <c r="BJ43" s="34"/>
      <c r="BK43" s="148"/>
      <c r="BL43" s="34"/>
      <c r="BM43" s="32" t="str">
        <f t="shared" si="26"/>
        <v/>
      </c>
      <c r="BN43" s="34"/>
      <c r="BO43" s="32" t="str">
        <f t="shared" si="27"/>
        <v/>
      </c>
      <c r="BP43" s="34"/>
      <c r="BQ43" s="32" t="str">
        <f t="shared" si="28"/>
        <v/>
      </c>
      <c r="BR43" s="34"/>
      <c r="BS43" s="36" t="str">
        <f t="shared" si="29"/>
        <v/>
      </c>
      <c r="BT43" s="36" t="str">
        <f t="shared" si="30"/>
        <v/>
      </c>
      <c r="BU43" s="36" t="str">
        <f t="shared" si="31"/>
        <v/>
      </c>
      <c r="BV43" s="55"/>
      <c r="BW43" s="36">
        <f t="shared" si="32"/>
        <v>120</v>
      </c>
      <c r="BX43" s="36">
        <f t="shared" si="32"/>
        <v>1737.0581395348836</v>
      </c>
      <c r="BY43" s="31"/>
      <c r="BZ43" s="38"/>
      <c r="CB43" s="120" t="str">
        <f t="shared" ca="1" si="0"/>
        <v/>
      </c>
      <c r="CC43" s="2">
        <f t="shared" ca="1" si="1"/>
        <v>1</v>
      </c>
    </row>
    <row r="44" spans="1:81" s="2" customFormat="1" ht="25" customHeight="1" x14ac:dyDescent="0.2">
      <c r="A44" s="52">
        <f t="shared" si="33"/>
        <v>43</v>
      </c>
      <c r="B44" s="157" t="str">
        <f t="shared" ca="1" si="2"/>
        <v>17-101--5.8---</v>
      </c>
      <c r="C44" s="157" t="str">
        <f t="shared" si="3"/>
        <v>5.8--1044---10044</v>
      </c>
      <c r="D44" s="29" t="s">
        <v>1922</v>
      </c>
      <c r="E44" s="155">
        <f ca="1">IFERROR(INDIRECT(ADDRESS(MATCH(D44,CatModules!C:C,0),2,1,1,"CatModules")),"")</f>
        <v>17</v>
      </c>
      <c r="F44" s="96" t="s">
        <v>1923</v>
      </c>
      <c r="G44" s="156">
        <f ca="1">IFERROR(INDIRECT(ADDRESS(MATCH(CONCATENATE(E44,"-",F44),CatInt!K:K,0),3,1,1,"CatInt")),"")</f>
        <v>101</v>
      </c>
      <c r="H44" s="45" t="e">
        <f>IF(F44="","",VLOOKUP(F44,#REF!,2,FALSE))</f>
        <v>#REF!</v>
      </c>
      <c r="I44" s="29" t="s">
        <v>2055</v>
      </c>
      <c r="J44" s="155" t="str">
        <f t="shared" si="4"/>
        <v>5</v>
      </c>
      <c r="K44" s="155" t="str">
        <f t="shared" si="5"/>
        <v>5.8</v>
      </c>
      <c r="L44" s="153"/>
      <c r="M44" s="53" t="s">
        <v>4529</v>
      </c>
      <c r="N44" s="175">
        <f t="shared" si="6"/>
        <v>1044</v>
      </c>
      <c r="O44" s="53" t="s">
        <v>4473</v>
      </c>
      <c r="P44" s="175">
        <f t="shared" si="7"/>
        <v>10044</v>
      </c>
      <c r="Q44" s="30"/>
      <c r="R44" s="149" t="str">
        <f>IFERROR(VLOOKUP(Q44,Setup!D$16:E$25,2,FALSE),"")</f>
        <v/>
      </c>
      <c r="S44" s="51" t="str">
        <f ca="1">IFERROR(IF(OR(I44="",VLOOKUP(I44,CatCostInp!$E$2:$K$88,7,FALSE)=0),"",VLOOKUP(I44,CatCostInp!$E$2:$K$88,7,FALSE)),"")</f>
        <v>N/A</v>
      </c>
      <c r="T44" s="159" t="e">
        <f>VLOOKUP(U44,#REF!,2,FALSE)</f>
        <v>#REF!</v>
      </c>
      <c r="U44" s="30" t="s">
        <v>50</v>
      </c>
      <c r="V44" s="1" t="str">
        <f>IF(U44=Setup!$C$10,"Grant",IF('Other Pharma &amp; Health Products'!U44=Setup!$C$11,"Local",IF('Other Pharma &amp; Health Products'!U44=Setup!$C$12,"Other","")))</f>
        <v>Grant</v>
      </c>
      <c r="W44" s="33"/>
      <c r="X44" s="148">
        <v>55.498110465116284</v>
      </c>
      <c r="Y44" s="33">
        <v>14</v>
      </c>
      <c r="Z44" s="36">
        <f t="shared" si="8"/>
        <v>776.973546511628</v>
      </c>
      <c r="AA44" s="35"/>
      <c r="AB44" s="32" t="str">
        <f t="shared" si="9"/>
        <v/>
      </c>
      <c r="AC44" s="35"/>
      <c r="AD44" s="32" t="str">
        <f t="shared" si="10"/>
        <v/>
      </c>
      <c r="AE44" s="35"/>
      <c r="AF44" s="36" t="str">
        <f t="shared" si="11"/>
        <v/>
      </c>
      <c r="AG44" s="36">
        <f t="shared" si="12"/>
        <v>14</v>
      </c>
      <c r="AH44" s="36">
        <f t="shared" si="13"/>
        <v>776.973546511628</v>
      </c>
      <c r="AI44" s="55"/>
      <c r="AJ44" s="37"/>
      <c r="AK44" s="148">
        <v>55.498110465116284</v>
      </c>
      <c r="AL44" s="33">
        <v>14</v>
      </c>
      <c r="AM44" s="32">
        <f t="shared" si="14"/>
        <v>776.973546511628</v>
      </c>
      <c r="AN44" s="35"/>
      <c r="AO44" s="32" t="str">
        <f t="shared" si="15"/>
        <v/>
      </c>
      <c r="AP44" s="35"/>
      <c r="AQ44" s="32" t="str">
        <f t="shared" si="16"/>
        <v/>
      </c>
      <c r="AR44" s="35"/>
      <c r="AS44" s="36" t="str">
        <f t="shared" si="17"/>
        <v/>
      </c>
      <c r="AT44" s="36">
        <f t="shared" si="18"/>
        <v>14</v>
      </c>
      <c r="AU44" s="36">
        <f t="shared" si="19"/>
        <v>776.973546511628</v>
      </c>
      <c r="AV44" s="55"/>
      <c r="AW44" s="34"/>
      <c r="AX44" s="148"/>
      <c r="AY44" s="33">
        <v>14</v>
      </c>
      <c r="AZ44" s="32" t="str">
        <f t="shared" si="20"/>
        <v/>
      </c>
      <c r="BA44" s="34"/>
      <c r="BB44" s="32" t="str">
        <f t="shared" si="21"/>
        <v/>
      </c>
      <c r="BC44" s="34"/>
      <c r="BD44" s="32" t="str">
        <f t="shared" si="22"/>
        <v/>
      </c>
      <c r="BE44" s="35"/>
      <c r="BF44" s="36" t="str">
        <f t="shared" si="23"/>
        <v/>
      </c>
      <c r="BG44" s="36">
        <f t="shared" si="24"/>
        <v>14</v>
      </c>
      <c r="BH44" s="36" t="str">
        <f t="shared" si="25"/>
        <v/>
      </c>
      <c r="BI44" s="55"/>
      <c r="BJ44" s="34"/>
      <c r="BK44" s="148"/>
      <c r="BL44" s="34"/>
      <c r="BM44" s="32" t="str">
        <f t="shared" si="26"/>
        <v/>
      </c>
      <c r="BN44" s="34"/>
      <c r="BO44" s="32" t="str">
        <f t="shared" si="27"/>
        <v/>
      </c>
      <c r="BP44" s="34"/>
      <c r="BQ44" s="32" t="str">
        <f t="shared" si="28"/>
        <v/>
      </c>
      <c r="BR44" s="34"/>
      <c r="BS44" s="36" t="str">
        <f t="shared" si="29"/>
        <v/>
      </c>
      <c r="BT44" s="36" t="str">
        <f t="shared" si="30"/>
        <v/>
      </c>
      <c r="BU44" s="36" t="str">
        <f t="shared" si="31"/>
        <v/>
      </c>
      <c r="BV44" s="55"/>
      <c r="BW44" s="36">
        <f t="shared" si="32"/>
        <v>42</v>
      </c>
      <c r="BX44" s="36">
        <f t="shared" si="32"/>
        <v>1553.947093023256</v>
      </c>
      <c r="BY44" s="31"/>
      <c r="BZ44" s="38"/>
      <c r="CB44" s="120" t="str">
        <f t="shared" ca="1" si="0"/>
        <v/>
      </c>
      <c r="CC44" s="2">
        <f t="shared" ca="1" si="1"/>
        <v>1</v>
      </c>
    </row>
    <row r="45" spans="1:81" s="2" customFormat="1" ht="25" customHeight="1" x14ac:dyDescent="0.2">
      <c r="A45" s="52">
        <f t="shared" si="33"/>
        <v>44</v>
      </c>
      <c r="B45" s="157" t="str">
        <f t="shared" ca="1" si="2"/>
        <v>17-101--5.8---</v>
      </c>
      <c r="C45" s="157" t="str">
        <f t="shared" si="3"/>
        <v>5.8--1045---10045</v>
      </c>
      <c r="D45" s="29" t="s">
        <v>1922</v>
      </c>
      <c r="E45" s="155">
        <f ca="1">IFERROR(INDIRECT(ADDRESS(MATCH(D45,CatModules!C:C,0),2,1,1,"CatModules")),"")</f>
        <v>17</v>
      </c>
      <c r="F45" s="96" t="s">
        <v>1923</v>
      </c>
      <c r="G45" s="156">
        <f ca="1">IFERROR(INDIRECT(ADDRESS(MATCH(CONCATENATE(E45,"-",F45),CatInt!K:K,0),3,1,1,"CatInt")),"")</f>
        <v>101</v>
      </c>
      <c r="H45" s="45" t="e">
        <f>IF(F45="","",VLOOKUP(F45,#REF!,2,FALSE))</f>
        <v>#REF!</v>
      </c>
      <c r="I45" s="29" t="s">
        <v>2055</v>
      </c>
      <c r="J45" s="155" t="str">
        <f t="shared" si="4"/>
        <v>5</v>
      </c>
      <c r="K45" s="155" t="str">
        <f t="shared" si="5"/>
        <v>5.8</v>
      </c>
      <c r="L45" s="153"/>
      <c r="M45" s="53" t="s">
        <v>4530</v>
      </c>
      <c r="N45" s="175">
        <f t="shared" si="6"/>
        <v>1045</v>
      </c>
      <c r="O45" s="53" t="s">
        <v>4474</v>
      </c>
      <c r="P45" s="175">
        <f t="shared" si="7"/>
        <v>10045</v>
      </c>
      <c r="Q45" s="30"/>
      <c r="R45" s="149" t="str">
        <f>IFERROR(VLOOKUP(Q45,Setup!D$16:E$25,2,FALSE),"")</f>
        <v/>
      </c>
      <c r="S45" s="51" t="str">
        <f ca="1">IFERROR(IF(OR(I45="",VLOOKUP(I45,CatCostInp!$E$2:$K$88,7,FALSE)=0),"",VLOOKUP(I45,CatCostInp!$E$2:$K$88,7,FALSE)),"")</f>
        <v>N/A</v>
      </c>
      <c r="T45" s="159" t="e">
        <f>VLOOKUP(U45,#REF!,2,FALSE)</f>
        <v>#REF!</v>
      </c>
      <c r="U45" s="30" t="s">
        <v>50</v>
      </c>
      <c r="V45" s="1" t="str">
        <f>IF(U45=Setup!$C$10,"Grant",IF('Other Pharma &amp; Health Products'!U45=Setup!$C$11,"Local",IF('Other Pharma &amp; Health Products'!U45=Setup!$C$12,"Other","")))</f>
        <v>Grant</v>
      </c>
      <c r="W45" s="33"/>
      <c r="X45" s="148">
        <v>1.5116279069767442</v>
      </c>
      <c r="Y45" s="33">
        <v>20</v>
      </c>
      <c r="Z45" s="36">
        <f t="shared" si="8"/>
        <v>30.232558139534884</v>
      </c>
      <c r="AA45" s="35"/>
      <c r="AB45" s="32" t="str">
        <f t="shared" si="9"/>
        <v/>
      </c>
      <c r="AC45" s="35"/>
      <c r="AD45" s="32" t="str">
        <f t="shared" si="10"/>
        <v/>
      </c>
      <c r="AE45" s="35"/>
      <c r="AF45" s="36" t="str">
        <f t="shared" si="11"/>
        <v/>
      </c>
      <c r="AG45" s="36">
        <f t="shared" si="12"/>
        <v>20</v>
      </c>
      <c r="AH45" s="36">
        <f t="shared" si="13"/>
        <v>30.232558139534884</v>
      </c>
      <c r="AI45" s="55"/>
      <c r="AJ45" s="37"/>
      <c r="AK45" s="148">
        <v>1.5116279069767442</v>
      </c>
      <c r="AL45" s="33">
        <v>17</v>
      </c>
      <c r="AM45" s="32">
        <f t="shared" si="14"/>
        <v>25.697674418604652</v>
      </c>
      <c r="AN45" s="35"/>
      <c r="AO45" s="32" t="str">
        <f t="shared" si="15"/>
        <v/>
      </c>
      <c r="AP45" s="35"/>
      <c r="AQ45" s="32" t="str">
        <f t="shared" si="16"/>
        <v/>
      </c>
      <c r="AR45" s="35"/>
      <c r="AS45" s="36" t="str">
        <f t="shared" si="17"/>
        <v/>
      </c>
      <c r="AT45" s="36">
        <f t="shared" si="18"/>
        <v>17</v>
      </c>
      <c r="AU45" s="36">
        <f t="shared" si="19"/>
        <v>25.697674418604652</v>
      </c>
      <c r="AV45" s="55"/>
      <c r="AW45" s="34"/>
      <c r="AX45" s="148"/>
      <c r="AY45" s="33">
        <v>15</v>
      </c>
      <c r="AZ45" s="32" t="str">
        <f t="shared" si="20"/>
        <v/>
      </c>
      <c r="BA45" s="34"/>
      <c r="BB45" s="32" t="str">
        <f t="shared" si="21"/>
        <v/>
      </c>
      <c r="BC45" s="34"/>
      <c r="BD45" s="32" t="str">
        <f t="shared" si="22"/>
        <v/>
      </c>
      <c r="BE45" s="35"/>
      <c r="BF45" s="36" t="str">
        <f t="shared" si="23"/>
        <v/>
      </c>
      <c r="BG45" s="36">
        <f t="shared" si="24"/>
        <v>15</v>
      </c>
      <c r="BH45" s="36" t="str">
        <f t="shared" si="25"/>
        <v/>
      </c>
      <c r="BI45" s="55"/>
      <c r="BJ45" s="34"/>
      <c r="BK45" s="148"/>
      <c r="BL45" s="34"/>
      <c r="BM45" s="32" t="str">
        <f t="shared" si="26"/>
        <v/>
      </c>
      <c r="BN45" s="34"/>
      <c r="BO45" s="32" t="str">
        <f t="shared" si="27"/>
        <v/>
      </c>
      <c r="BP45" s="34"/>
      <c r="BQ45" s="32" t="str">
        <f t="shared" si="28"/>
        <v/>
      </c>
      <c r="BR45" s="34"/>
      <c r="BS45" s="36" t="str">
        <f t="shared" si="29"/>
        <v/>
      </c>
      <c r="BT45" s="36" t="str">
        <f t="shared" si="30"/>
        <v/>
      </c>
      <c r="BU45" s="36" t="str">
        <f t="shared" si="31"/>
        <v/>
      </c>
      <c r="BV45" s="55"/>
      <c r="BW45" s="36">
        <f t="shared" si="32"/>
        <v>52</v>
      </c>
      <c r="BX45" s="36">
        <f t="shared" si="32"/>
        <v>55.930232558139537</v>
      </c>
      <c r="BY45" s="31"/>
      <c r="BZ45" s="38"/>
      <c r="CB45" s="120" t="str">
        <f t="shared" ca="1" si="0"/>
        <v/>
      </c>
      <c r="CC45" s="2">
        <f t="shared" ca="1" si="1"/>
        <v>1</v>
      </c>
    </row>
    <row r="46" spans="1:81" s="2" customFormat="1" ht="25" customHeight="1" x14ac:dyDescent="0.2">
      <c r="A46" s="52">
        <f t="shared" si="33"/>
        <v>45</v>
      </c>
      <c r="B46" s="157" t="str">
        <f t="shared" ca="1" si="2"/>
        <v>17-101--5.8---</v>
      </c>
      <c r="C46" s="157" t="str">
        <f t="shared" si="3"/>
        <v>5.8--1046---10046</v>
      </c>
      <c r="D46" s="29" t="s">
        <v>1922</v>
      </c>
      <c r="E46" s="155">
        <f ca="1">IFERROR(INDIRECT(ADDRESS(MATCH(D46,CatModules!C:C,0),2,1,1,"CatModules")),"")</f>
        <v>17</v>
      </c>
      <c r="F46" s="96" t="s">
        <v>1923</v>
      </c>
      <c r="G46" s="156">
        <f ca="1">IFERROR(INDIRECT(ADDRESS(MATCH(CONCATENATE(E46,"-",F46),CatInt!K:K,0),3,1,1,"CatInt")),"")</f>
        <v>101</v>
      </c>
      <c r="H46" s="45" t="e">
        <f>IF(F46="","",VLOOKUP(F46,#REF!,2,FALSE))</f>
        <v>#REF!</v>
      </c>
      <c r="I46" s="29" t="s">
        <v>2055</v>
      </c>
      <c r="J46" s="155" t="str">
        <f t="shared" si="4"/>
        <v>5</v>
      </c>
      <c r="K46" s="155" t="str">
        <f t="shared" si="5"/>
        <v>5.8</v>
      </c>
      <c r="L46" s="153"/>
      <c r="M46" s="53" t="s">
        <v>4475</v>
      </c>
      <c r="N46" s="175">
        <f t="shared" si="6"/>
        <v>1046</v>
      </c>
      <c r="O46" s="53" t="s">
        <v>4475</v>
      </c>
      <c r="P46" s="175">
        <f t="shared" si="7"/>
        <v>10046</v>
      </c>
      <c r="Q46" s="30"/>
      <c r="R46" s="149" t="str">
        <f>IFERROR(VLOOKUP(Q46,Setup!D$16:E$25,2,FALSE),"")</f>
        <v/>
      </c>
      <c r="S46" s="51" t="str">
        <f ca="1">IFERROR(IF(OR(I46="",VLOOKUP(I46,CatCostInp!$E$2:$K$88,7,FALSE)=0),"",VLOOKUP(I46,CatCostInp!$E$2:$K$88,7,FALSE)),"")</f>
        <v>N/A</v>
      </c>
      <c r="T46" s="159" t="e">
        <f>VLOOKUP(U46,#REF!,2,FALSE)</f>
        <v>#REF!</v>
      </c>
      <c r="U46" s="30" t="s">
        <v>50</v>
      </c>
      <c r="V46" s="1" t="str">
        <f>IF(U46=Setup!$C$10,"Grant",IF('Other Pharma &amp; Health Products'!U46=Setup!$C$11,"Local",IF('Other Pharma &amp; Health Products'!U46=Setup!$C$12,"Other","")))</f>
        <v>Grant</v>
      </c>
      <c r="W46" s="33"/>
      <c r="X46" s="148">
        <v>28.829796511627908</v>
      </c>
      <c r="Y46" s="33">
        <v>35</v>
      </c>
      <c r="Z46" s="36">
        <f t="shared" si="8"/>
        <v>1009.0428779069767</v>
      </c>
      <c r="AA46" s="35"/>
      <c r="AB46" s="32" t="str">
        <f t="shared" si="9"/>
        <v/>
      </c>
      <c r="AC46" s="35"/>
      <c r="AD46" s="32" t="str">
        <f t="shared" si="10"/>
        <v/>
      </c>
      <c r="AE46" s="35"/>
      <c r="AF46" s="36" t="str">
        <f t="shared" si="11"/>
        <v/>
      </c>
      <c r="AG46" s="36">
        <f t="shared" si="12"/>
        <v>35</v>
      </c>
      <c r="AH46" s="36">
        <f t="shared" si="13"/>
        <v>1009.0428779069767</v>
      </c>
      <c r="AI46" s="55"/>
      <c r="AJ46" s="37"/>
      <c r="AK46" s="148">
        <v>28.829796511627908</v>
      </c>
      <c r="AL46" s="33">
        <v>30</v>
      </c>
      <c r="AM46" s="32">
        <f t="shared" si="14"/>
        <v>864.89389534883719</v>
      </c>
      <c r="AN46" s="35"/>
      <c r="AO46" s="32" t="str">
        <f t="shared" si="15"/>
        <v/>
      </c>
      <c r="AP46" s="35"/>
      <c r="AQ46" s="32" t="str">
        <f t="shared" si="16"/>
        <v/>
      </c>
      <c r="AR46" s="35"/>
      <c r="AS46" s="36" t="str">
        <f t="shared" si="17"/>
        <v/>
      </c>
      <c r="AT46" s="36">
        <f t="shared" si="18"/>
        <v>30</v>
      </c>
      <c r="AU46" s="36">
        <f t="shared" si="19"/>
        <v>864.89389534883719</v>
      </c>
      <c r="AV46" s="55"/>
      <c r="AW46" s="34"/>
      <c r="AX46" s="148"/>
      <c r="AY46" s="33">
        <v>25</v>
      </c>
      <c r="AZ46" s="32" t="str">
        <f t="shared" si="20"/>
        <v/>
      </c>
      <c r="BA46" s="34"/>
      <c r="BB46" s="32" t="str">
        <f t="shared" si="21"/>
        <v/>
      </c>
      <c r="BC46" s="34"/>
      <c r="BD46" s="32" t="str">
        <f t="shared" si="22"/>
        <v/>
      </c>
      <c r="BE46" s="35"/>
      <c r="BF46" s="36" t="str">
        <f t="shared" si="23"/>
        <v/>
      </c>
      <c r="BG46" s="36">
        <f t="shared" si="24"/>
        <v>25</v>
      </c>
      <c r="BH46" s="36" t="str">
        <f t="shared" si="25"/>
        <v/>
      </c>
      <c r="BI46" s="55"/>
      <c r="BJ46" s="34"/>
      <c r="BK46" s="148"/>
      <c r="BL46" s="34"/>
      <c r="BM46" s="32" t="str">
        <f t="shared" si="26"/>
        <v/>
      </c>
      <c r="BN46" s="34"/>
      <c r="BO46" s="32" t="str">
        <f t="shared" si="27"/>
        <v/>
      </c>
      <c r="BP46" s="34"/>
      <c r="BQ46" s="32" t="str">
        <f t="shared" si="28"/>
        <v/>
      </c>
      <c r="BR46" s="34"/>
      <c r="BS46" s="36" t="str">
        <f t="shared" si="29"/>
        <v/>
      </c>
      <c r="BT46" s="36" t="str">
        <f t="shared" si="30"/>
        <v/>
      </c>
      <c r="BU46" s="36" t="str">
        <f t="shared" si="31"/>
        <v/>
      </c>
      <c r="BV46" s="55"/>
      <c r="BW46" s="36">
        <f t="shared" si="32"/>
        <v>90</v>
      </c>
      <c r="BX46" s="36">
        <f t="shared" si="32"/>
        <v>1873.9367732558139</v>
      </c>
      <c r="BY46" s="31"/>
      <c r="BZ46" s="38"/>
      <c r="CB46" s="120" t="str">
        <f t="shared" ca="1" si="0"/>
        <v/>
      </c>
      <c r="CC46" s="2">
        <f t="shared" ca="1" si="1"/>
        <v>1</v>
      </c>
    </row>
    <row r="47" spans="1:81" s="2" customFormat="1" ht="25" customHeight="1" x14ac:dyDescent="0.2">
      <c r="A47" s="52">
        <f t="shared" si="33"/>
        <v>46</v>
      </c>
      <c r="B47" s="157" t="str">
        <f t="shared" ca="1" si="2"/>
        <v>17-101--5.8---</v>
      </c>
      <c r="C47" s="157" t="str">
        <f t="shared" si="3"/>
        <v>5.8--1047---10047</v>
      </c>
      <c r="D47" s="29" t="s">
        <v>1922</v>
      </c>
      <c r="E47" s="155">
        <f ca="1">IFERROR(INDIRECT(ADDRESS(MATCH(D47,CatModules!C:C,0),2,1,1,"CatModules")),"")</f>
        <v>17</v>
      </c>
      <c r="F47" s="96" t="s">
        <v>1923</v>
      </c>
      <c r="G47" s="156">
        <f ca="1">IFERROR(INDIRECT(ADDRESS(MATCH(CONCATENATE(E47,"-",F47),CatInt!K:K,0),3,1,1,"CatInt")),"")</f>
        <v>101</v>
      </c>
      <c r="H47" s="45" t="e">
        <f>IF(F47="","",VLOOKUP(F47,#REF!,2,FALSE))</f>
        <v>#REF!</v>
      </c>
      <c r="I47" s="29" t="s">
        <v>2055</v>
      </c>
      <c r="J47" s="155" t="str">
        <f t="shared" si="4"/>
        <v>5</v>
      </c>
      <c r="K47" s="155" t="str">
        <f t="shared" si="5"/>
        <v>5.8</v>
      </c>
      <c r="L47" s="153"/>
      <c r="M47" s="53" t="s">
        <v>4531</v>
      </c>
      <c r="N47" s="175">
        <f t="shared" si="6"/>
        <v>1047</v>
      </c>
      <c r="O47" s="53" t="s">
        <v>4476</v>
      </c>
      <c r="P47" s="175">
        <f t="shared" si="7"/>
        <v>10047</v>
      </c>
      <c r="Q47" s="30"/>
      <c r="R47" s="149" t="str">
        <f>IFERROR(VLOOKUP(Q47,Setup!D$16:E$25,2,FALSE),"")</f>
        <v/>
      </c>
      <c r="S47" s="51" t="str">
        <f ca="1">IFERROR(IF(OR(I47="",VLOOKUP(I47,CatCostInp!$E$2:$K$88,7,FALSE)=0),"",VLOOKUP(I47,CatCostInp!$E$2:$K$88,7,FALSE)),"")</f>
        <v>N/A</v>
      </c>
      <c r="T47" s="159" t="e">
        <f>VLOOKUP(U47,#REF!,2,FALSE)</f>
        <v>#REF!</v>
      </c>
      <c r="U47" s="30" t="s">
        <v>50</v>
      </c>
      <c r="V47" s="1" t="str">
        <f>IF(U47=Setup!$C$10,"Grant",IF('Other Pharma &amp; Health Products'!U47=Setup!$C$11,"Local",IF('Other Pharma &amp; Health Products'!U47=Setup!$C$12,"Other","")))</f>
        <v>Grant</v>
      </c>
      <c r="W47" s="33"/>
      <c r="X47" s="148">
        <v>11.918604651162791</v>
      </c>
      <c r="Y47" s="33">
        <v>2</v>
      </c>
      <c r="Z47" s="36">
        <f t="shared" si="8"/>
        <v>23.837209302325583</v>
      </c>
      <c r="AA47" s="35"/>
      <c r="AB47" s="32" t="str">
        <f t="shared" si="9"/>
        <v/>
      </c>
      <c r="AC47" s="35"/>
      <c r="AD47" s="32" t="str">
        <f t="shared" si="10"/>
        <v/>
      </c>
      <c r="AE47" s="35"/>
      <c r="AF47" s="36" t="str">
        <f t="shared" si="11"/>
        <v/>
      </c>
      <c r="AG47" s="36">
        <f t="shared" si="12"/>
        <v>2</v>
      </c>
      <c r="AH47" s="36">
        <f t="shared" si="13"/>
        <v>23.837209302325583</v>
      </c>
      <c r="AI47" s="55"/>
      <c r="AJ47" s="37"/>
      <c r="AK47" s="148">
        <v>11.918604651162791</v>
      </c>
      <c r="AL47" s="33">
        <v>2</v>
      </c>
      <c r="AM47" s="32">
        <f t="shared" si="14"/>
        <v>23.837209302325583</v>
      </c>
      <c r="AN47" s="35"/>
      <c r="AO47" s="32" t="str">
        <f t="shared" si="15"/>
        <v/>
      </c>
      <c r="AP47" s="35"/>
      <c r="AQ47" s="32" t="str">
        <f t="shared" si="16"/>
        <v/>
      </c>
      <c r="AR47" s="35"/>
      <c r="AS47" s="36" t="str">
        <f t="shared" si="17"/>
        <v/>
      </c>
      <c r="AT47" s="36">
        <f t="shared" si="18"/>
        <v>2</v>
      </c>
      <c r="AU47" s="36">
        <f t="shared" si="19"/>
        <v>23.837209302325583</v>
      </c>
      <c r="AV47" s="55"/>
      <c r="AW47" s="34"/>
      <c r="AX47" s="148"/>
      <c r="AY47" s="33">
        <v>2</v>
      </c>
      <c r="AZ47" s="32" t="str">
        <f t="shared" si="20"/>
        <v/>
      </c>
      <c r="BA47" s="34"/>
      <c r="BB47" s="32" t="str">
        <f t="shared" si="21"/>
        <v/>
      </c>
      <c r="BC47" s="34"/>
      <c r="BD47" s="32" t="str">
        <f t="shared" si="22"/>
        <v/>
      </c>
      <c r="BE47" s="35"/>
      <c r="BF47" s="36" t="str">
        <f t="shared" si="23"/>
        <v/>
      </c>
      <c r="BG47" s="36">
        <f t="shared" si="24"/>
        <v>2</v>
      </c>
      <c r="BH47" s="36" t="str">
        <f t="shared" si="25"/>
        <v/>
      </c>
      <c r="BI47" s="55"/>
      <c r="BJ47" s="34"/>
      <c r="BK47" s="148"/>
      <c r="BL47" s="34"/>
      <c r="BM47" s="32" t="str">
        <f t="shared" si="26"/>
        <v/>
      </c>
      <c r="BN47" s="34"/>
      <c r="BO47" s="32" t="str">
        <f t="shared" si="27"/>
        <v/>
      </c>
      <c r="BP47" s="34"/>
      <c r="BQ47" s="32" t="str">
        <f t="shared" si="28"/>
        <v/>
      </c>
      <c r="BR47" s="34"/>
      <c r="BS47" s="36" t="str">
        <f t="shared" si="29"/>
        <v/>
      </c>
      <c r="BT47" s="36" t="str">
        <f t="shared" si="30"/>
        <v/>
      </c>
      <c r="BU47" s="36" t="str">
        <f t="shared" si="31"/>
        <v/>
      </c>
      <c r="BV47" s="55"/>
      <c r="BW47" s="36">
        <f t="shared" si="32"/>
        <v>6</v>
      </c>
      <c r="BX47" s="36">
        <f t="shared" si="32"/>
        <v>47.674418604651166</v>
      </c>
      <c r="BY47" s="31"/>
      <c r="BZ47" s="38"/>
      <c r="CB47" s="120" t="str">
        <f t="shared" ca="1" si="0"/>
        <v/>
      </c>
      <c r="CC47" s="2">
        <f t="shared" ca="1" si="1"/>
        <v>1</v>
      </c>
    </row>
    <row r="48" spans="1:81" s="2" customFormat="1" ht="25" customHeight="1" x14ac:dyDescent="0.2">
      <c r="A48" s="52">
        <f t="shared" si="33"/>
        <v>47</v>
      </c>
      <c r="B48" s="157" t="str">
        <f t="shared" ca="1" si="2"/>
        <v>17-101--5.8---</v>
      </c>
      <c r="C48" s="157" t="str">
        <f t="shared" si="3"/>
        <v>5.8--1048---10048</v>
      </c>
      <c r="D48" s="29" t="s">
        <v>1922</v>
      </c>
      <c r="E48" s="155">
        <f ca="1">IFERROR(INDIRECT(ADDRESS(MATCH(D48,CatModules!C:C,0),2,1,1,"CatModules")),"")</f>
        <v>17</v>
      </c>
      <c r="F48" s="96" t="s">
        <v>1923</v>
      </c>
      <c r="G48" s="156">
        <f ca="1">IFERROR(INDIRECT(ADDRESS(MATCH(CONCATENATE(E48,"-",F48),CatInt!K:K,0),3,1,1,"CatInt")),"")</f>
        <v>101</v>
      </c>
      <c r="H48" s="45" t="e">
        <f>IF(F48="","",VLOOKUP(F48,#REF!,2,FALSE))</f>
        <v>#REF!</v>
      </c>
      <c r="I48" s="29" t="s">
        <v>2055</v>
      </c>
      <c r="J48" s="155" t="str">
        <f t="shared" si="4"/>
        <v>5</v>
      </c>
      <c r="K48" s="155" t="str">
        <f t="shared" si="5"/>
        <v>5.8</v>
      </c>
      <c r="L48" s="153"/>
      <c r="M48" s="53" t="s">
        <v>4532</v>
      </c>
      <c r="N48" s="175">
        <f t="shared" si="6"/>
        <v>1048</v>
      </c>
      <c r="O48" s="53" t="s">
        <v>4477</v>
      </c>
      <c r="P48" s="175">
        <f t="shared" si="7"/>
        <v>10048</v>
      </c>
      <c r="Q48" s="30"/>
      <c r="R48" s="149" t="str">
        <f>IFERROR(VLOOKUP(Q48,Setup!D$16:E$25,2,FALSE),"")</f>
        <v/>
      </c>
      <c r="S48" s="51" t="str">
        <f ca="1">IFERROR(IF(OR(I48="",VLOOKUP(I48,CatCostInp!$E$2:$K$88,7,FALSE)=0),"",VLOOKUP(I48,CatCostInp!$E$2:$K$88,7,FALSE)),"")</f>
        <v>N/A</v>
      </c>
      <c r="T48" s="159" t="e">
        <f>VLOOKUP(U48,#REF!,2,FALSE)</f>
        <v>#REF!</v>
      </c>
      <c r="U48" s="30" t="s">
        <v>50</v>
      </c>
      <c r="V48" s="1" t="str">
        <f>IF(U48=Setup!$C$10,"Grant",IF('Other Pharma &amp; Health Products'!U48=Setup!$C$11,"Local",IF('Other Pharma &amp; Health Products'!U48=Setup!$C$12,"Other","")))</f>
        <v>Grant</v>
      </c>
      <c r="W48" s="33"/>
      <c r="X48" s="148">
        <v>17.955232558139535</v>
      </c>
      <c r="Y48" s="33">
        <v>150</v>
      </c>
      <c r="Z48" s="36">
        <f t="shared" si="8"/>
        <v>2693.2848837209303</v>
      </c>
      <c r="AA48" s="35"/>
      <c r="AB48" s="32" t="str">
        <f t="shared" si="9"/>
        <v/>
      </c>
      <c r="AC48" s="35"/>
      <c r="AD48" s="32" t="str">
        <f t="shared" si="10"/>
        <v/>
      </c>
      <c r="AE48" s="35"/>
      <c r="AF48" s="36" t="str">
        <f t="shared" si="11"/>
        <v/>
      </c>
      <c r="AG48" s="36">
        <f t="shared" si="12"/>
        <v>150</v>
      </c>
      <c r="AH48" s="36">
        <f t="shared" si="13"/>
        <v>2693.2848837209303</v>
      </c>
      <c r="AI48" s="55"/>
      <c r="AJ48" s="37"/>
      <c r="AK48" s="148">
        <v>17.955232558139535</v>
      </c>
      <c r="AL48" s="33">
        <v>140</v>
      </c>
      <c r="AM48" s="32">
        <f t="shared" si="14"/>
        <v>2513.7325581395348</v>
      </c>
      <c r="AN48" s="35"/>
      <c r="AO48" s="32" t="str">
        <f t="shared" si="15"/>
        <v/>
      </c>
      <c r="AP48" s="35"/>
      <c r="AQ48" s="32" t="str">
        <f t="shared" si="16"/>
        <v/>
      </c>
      <c r="AR48" s="35"/>
      <c r="AS48" s="36" t="str">
        <f t="shared" si="17"/>
        <v/>
      </c>
      <c r="AT48" s="36">
        <f t="shared" si="18"/>
        <v>140</v>
      </c>
      <c r="AU48" s="36">
        <f t="shared" si="19"/>
        <v>2513.7325581395348</v>
      </c>
      <c r="AV48" s="55"/>
      <c r="AW48" s="34"/>
      <c r="AX48" s="148"/>
      <c r="AY48" s="33">
        <v>130</v>
      </c>
      <c r="AZ48" s="32" t="str">
        <f t="shared" si="20"/>
        <v/>
      </c>
      <c r="BA48" s="34"/>
      <c r="BB48" s="32" t="str">
        <f t="shared" si="21"/>
        <v/>
      </c>
      <c r="BC48" s="34"/>
      <c r="BD48" s="32" t="str">
        <f t="shared" si="22"/>
        <v/>
      </c>
      <c r="BE48" s="35"/>
      <c r="BF48" s="36" t="str">
        <f t="shared" si="23"/>
        <v/>
      </c>
      <c r="BG48" s="36">
        <f t="shared" si="24"/>
        <v>130</v>
      </c>
      <c r="BH48" s="36" t="str">
        <f t="shared" si="25"/>
        <v/>
      </c>
      <c r="BI48" s="55"/>
      <c r="BJ48" s="34"/>
      <c r="BK48" s="148"/>
      <c r="BL48" s="34"/>
      <c r="BM48" s="32" t="str">
        <f t="shared" si="26"/>
        <v/>
      </c>
      <c r="BN48" s="34"/>
      <c r="BO48" s="32" t="str">
        <f t="shared" si="27"/>
        <v/>
      </c>
      <c r="BP48" s="34"/>
      <c r="BQ48" s="32" t="str">
        <f t="shared" si="28"/>
        <v/>
      </c>
      <c r="BR48" s="34"/>
      <c r="BS48" s="36" t="str">
        <f t="shared" si="29"/>
        <v/>
      </c>
      <c r="BT48" s="36" t="str">
        <f t="shared" si="30"/>
        <v/>
      </c>
      <c r="BU48" s="36" t="str">
        <f t="shared" si="31"/>
        <v/>
      </c>
      <c r="BV48" s="55"/>
      <c r="BW48" s="36">
        <f t="shared" si="32"/>
        <v>420</v>
      </c>
      <c r="BX48" s="36">
        <f t="shared" si="32"/>
        <v>5207.0174418604656</v>
      </c>
      <c r="BY48" s="31"/>
      <c r="BZ48" s="38"/>
      <c r="CB48" s="120" t="str">
        <f t="shared" ca="1" si="0"/>
        <v/>
      </c>
      <c r="CC48" s="2">
        <f t="shared" ca="1" si="1"/>
        <v>1</v>
      </c>
    </row>
    <row r="49" spans="1:81" s="2" customFormat="1" ht="25" customHeight="1" x14ac:dyDescent="0.2">
      <c r="A49" s="52">
        <f t="shared" si="33"/>
        <v>48</v>
      </c>
      <c r="B49" s="157" t="str">
        <f t="shared" ca="1" si="2"/>
        <v>17-101--5.8---</v>
      </c>
      <c r="C49" s="157" t="str">
        <f t="shared" si="3"/>
        <v>5.8--1049---10049</v>
      </c>
      <c r="D49" s="29" t="s">
        <v>1922</v>
      </c>
      <c r="E49" s="155">
        <f ca="1">IFERROR(INDIRECT(ADDRESS(MATCH(D49,CatModules!C:C,0),2,1,1,"CatModules")),"")</f>
        <v>17</v>
      </c>
      <c r="F49" s="96" t="s">
        <v>1923</v>
      </c>
      <c r="G49" s="156">
        <f ca="1">IFERROR(INDIRECT(ADDRESS(MATCH(CONCATENATE(E49,"-",F49),CatInt!K:K,0),3,1,1,"CatInt")),"")</f>
        <v>101</v>
      </c>
      <c r="H49" s="45" t="e">
        <f>IF(F49="","",VLOOKUP(F49,#REF!,2,FALSE))</f>
        <v>#REF!</v>
      </c>
      <c r="I49" s="29" t="s">
        <v>2055</v>
      </c>
      <c r="J49" s="155" t="str">
        <f t="shared" si="4"/>
        <v>5</v>
      </c>
      <c r="K49" s="155" t="str">
        <f t="shared" si="5"/>
        <v>5.8</v>
      </c>
      <c r="L49" s="153"/>
      <c r="M49" s="53" t="s">
        <v>4533</v>
      </c>
      <c r="N49" s="175">
        <f t="shared" si="6"/>
        <v>1049</v>
      </c>
      <c r="O49" s="53" t="s">
        <v>4478</v>
      </c>
      <c r="P49" s="175">
        <f t="shared" si="7"/>
        <v>10049</v>
      </c>
      <c r="Q49" s="30"/>
      <c r="R49" s="149" t="str">
        <f>IFERROR(VLOOKUP(Q49,Setup!D$16:E$25,2,FALSE),"")</f>
        <v/>
      </c>
      <c r="S49" s="51" t="str">
        <f ca="1">IFERROR(IF(OR(I49="",VLOOKUP(I49,CatCostInp!$E$2:$K$88,7,FALSE)=0),"",VLOOKUP(I49,CatCostInp!$E$2:$K$88,7,FALSE)),"")</f>
        <v>N/A</v>
      </c>
      <c r="T49" s="159" t="e">
        <f>VLOOKUP(U49,#REF!,2,FALSE)</f>
        <v>#REF!</v>
      </c>
      <c r="U49" s="30" t="s">
        <v>50</v>
      </c>
      <c r="V49" s="1" t="str">
        <f>IF(U49=Setup!$C$10,"Grant",IF('Other Pharma &amp; Health Products'!U49=Setup!$C$11,"Local",IF('Other Pharma &amp; Health Products'!U49=Setup!$C$12,"Other","")))</f>
        <v>Grant</v>
      </c>
      <c r="W49" s="33"/>
      <c r="X49" s="148">
        <v>247.09302325581396</v>
      </c>
      <c r="Y49" s="33">
        <v>5</v>
      </c>
      <c r="Z49" s="36">
        <f t="shared" si="8"/>
        <v>1235.4651162790699</v>
      </c>
      <c r="AA49" s="35"/>
      <c r="AB49" s="32" t="str">
        <f t="shared" si="9"/>
        <v/>
      </c>
      <c r="AC49" s="35"/>
      <c r="AD49" s="32" t="str">
        <f t="shared" si="10"/>
        <v/>
      </c>
      <c r="AE49" s="35"/>
      <c r="AF49" s="36" t="str">
        <f t="shared" si="11"/>
        <v/>
      </c>
      <c r="AG49" s="36">
        <f t="shared" si="12"/>
        <v>5</v>
      </c>
      <c r="AH49" s="36">
        <f t="shared" si="13"/>
        <v>1235.4651162790699</v>
      </c>
      <c r="AI49" s="55"/>
      <c r="AJ49" s="37"/>
      <c r="AK49" s="148">
        <v>247.09302325581396</v>
      </c>
      <c r="AL49" s="33">
        <v>5</v>
      </c>
      <c r="AM49" s="32">
        <f t="shared" si="14"/>
        <v>1235.4651162790699</v>
      </c>
      <c r="AN49" s="35"/>
      <c r="AO49" s="32" t="str">
        <f t="shared" si="15"/>
        <v/>
      </c>
      <c r="AP49" s="35"/>
      <c r="AQ49" s="32" t="str">
        <f t="shared" si="16"/>
        <v/>
      </c>
      <c r="AR49" s="35"/>
      <c r="AS49" s="36" t="str">
        <f t="shared" si="17"/>
        <v/>
      </c>
      <c r="AT49" s="36">
        <f t="shared" si="18"/>
        <v>5</v>
      </c>
      <c r="AU49" s="36">
        <f t="shared" si="19"/>
        <v>1235.4651162790699</v>
      </c>
      <c r="AV49" s="55"/>
      <c r="AW49" s="34"/>
      <c r="AX49" s="148"/>
      <c r="AY49" s="33">
        <v>5</v>
      </c>
      <c r="AZ49" s="32" t="str">
        <f t="shared" si="20"/>
        <v/>
      </c>
      <c r="BA49" s="34"/>
      <c r="BB49" s="32" t="str">
        <f t="shared" si="21"/>
        <v/>
      </c>
      <c r="BC49" s="34"/>
      <c r="BD49" s="32" t="str">
        <f t="shared" si="22"/>
        <v/>
      </c>
      <c r="BE49" s="35"/>
      <c r="BF49" s="36" t="str">
        <f t="shared" si="23"/>
        <v/>
      </c>
      <c r="BG49" s="36">
        <f t="shared" si="24"/>
        <v>5</v>
      </c>
      <c r="BH49" s="36" t="str">
        <f t="shared" si="25"/>
        <v/>
      </c>
      <c r="BI49" s="55"/>
      <c r="BJ49" s="34"/>
      <c r="BK49" s="148"/>
      <c r="BL49" s="34"/>
      <c r="BM49" s="32" t="str">
        <f t="shared" si="26"/>
        <v/>
      </c>
      <c r="BN49" s="34"/>
      <c r="BO49" s="32" t="str">
        <f t="shared" si="27"/>
        <v/>
      </c>
      <c r="BP49" s="34"/>
      <c r="BQ49" s="32" t="str">
        <f t="shared" si="28"/>
        <v/>
      </c>
      <c r="BR49" s="34"/>
      <c r="BS49" s="36" t="str">
        <f t="shared" si="29"/>
        <v/>
      </c>
      <c r="BT49" s="36" t="str">
        <f t="shared" si="30"/>
        <v/>
      </c>
      <c r="BU49" s="36" t="str">
        <f t="shared" si="31"/>
        <v/>
      </c>
      <c r="BV49" s="55"/>
      <c r="BW49" s="36">
        <f t="shared" si="32"/>
        <v>15</v>
      </c>
      <c r="BX49" s="36">
        <f t="shared" si="32"/>
        <v>2470.9302325581398</v>
      </c>
      <c r="BY49" s="31"/>
      <c r="BZ49" s="38"/>
      <c r="CB49" s="120" t="str">
        <f t="shared" ca="1" si="0"/>
        <v/>
      </c>
      <c r="CC49" s="2">
        <f t="shared" ca="1" si="1"/>
        <v>1</v>
      </c>
    </row>
    <row r="50" spans="1:81" s="2" customFormat="1" ht="25" customHeight="1" x14ac:dyDescent="0.2">
      <c r="A50" s="52">
        <f t="shared" si="33"/>
        <v>49</v>
      </c>
      <c r="B50" s="157" t="str">
        <f t="shared" ca="1" si="2"/>
        <v>17-101--5.8---</v>
      </c>
      <c r="C50" s="157" t="str">
        <f t="shared" si="3"/>
        <v>5.8--1050---10050</v>
      </c>
      <c r="D50" s="29" t="s">
        <v>1922</v>
      </c>
      <c r="E50" s="155">
        <f ca="1">IFERROR(INDIRECT(ADDRESS(MATCH(D50,CatModules!C:C,0),2,1,1,"CatModules")),"")</f>
        <v>17</v>
      </c>
      <c r="F50" s="96" t="s">
        <v>1923</v>
      </c>
      <c r="G50" s="156">
        <f ca="1">IFERROR(INDIRECT(ADDRESS(MATCH(CONCATENATE(E50,"-",F50),CatInt!K:K,0),3,1,1,"CatInt")),"")</f>
        <v>101</v>
      </c>
      <c r="H50" s="45" t="e">
        <f>IF(F50="","",VLOOKUP(F50,#REF!,2,FALSE))</f>
        <v>#REF!</v>
      </c>
      <c r="I50" s="29" t="s">
        <v>2055</v>
      </c>
      <c r="J50" s="155" t="str">
        <f t="shared" si="4"/>
        <v>5</v>
      </c>
      <c r="K50" s="155" t="str">
        <f t="shared" si="5"/>
        <v>5.8</v>
      </c>
      <c r="L50" s="153"/>
      <c r="M50" s="53" t="s">
        <v>4533</v>
      </c>
      <c r="N50" s="175">
        <f t="shared" si="6"/>
        <v>1050</v>
      </c>
      <c r="O50" s="53" t="s">
        <v>4479</v>
      </c>
      <c r="P50" s="175">
        <f t="shared" si="7"/>
        <v>10050</v>
      </c>
      <c r="Q50" s="30"/>
      <c r="R50" s="149" t="str">
        <f>IFERROR(VLOOKUP(Q50,Setup!D$16:E$25,2,FALSE),"")</f>
        <v/>
      </c>
      <c r="S50" s="51" t="str">
        <f ca="1">IFERROR(IF(OR(I50="",VLOOKUP(I50,CatCostInp!$E$2:$K$88,7,FALSE)=0),"",VLOOKUP(I50,CatCostInp!$E$2:$K$88,7,FALSE)),"")</f>
        <v>N/A</v>
      </c>
      <c r="T50" s="159" t="e">
        <f>VLOOKUP(U50,#REF!,2,FALSE)</f>
        <v>#REF!</v>
      </c>
      <c r="U50" s="30" t="s">
        <v>50</v>
      </c>
      <c r="V50" s="1" t="str">
        <f>IF(U50=Setup!$C$10,"Grant",IF('Other Pharma &amp; Health Products'!U50=Setup!$C$11,"Local",IF('Other Pharma &amp; Health Products'!U50=Setup!$C$12,"Other","")))</f>
        <v>Grant</v>
      </c>
      <c r="W50" s="33"/>
      <c r="X50" s="148">
        <v>247.09302325581396</v>
      </c>
      <c r="Y50" s="33">
        <v>5</v>
      </c>
      <c r="Z50" s="36">
        <f t="shared" si="8"/>
        <v>1235.4651162790699</v>
      </c>
      <c r="AA50" s="35"/>
      <c r="AB50" s="32" t="str">
        <f t="shared" si="9"/>
        <v/>
      </c>
      <c r="AC50" s="35"/>
      <c r="AD50" s="32" t="str">
        <f t="shared" si="10"/>
        <v/>
      </c>
      <c r="AE50" s="35"/>
      <c r="AF50" s="36" t="str">
        <f t="shared" si="11"/>
        <v/>
      </c>
      <c r="AG50" s="36">
        <f t="shared" si="12"/>
        <v>5</v>
      </c>
      <c r="AH50" s="36">
        <f t="shared" si="13"/>
        <v>1235.4651162790699</v>
      </c>
      <c r="AI50" s="55"/>
      <c r="AJ50" s="37"/>
      <c r="AK50" s="148">
        <v>247.09302325581396</v>
      </c>
      <c r="AL50" s="33">
        <v>5</v>
      </c>
      <c r="AM50" s="32">
        <f t="shared" si="14"/>
        <v>1235.4651162790699</v>
      </c>
      <c r="AN50" s="35"/>
      <c r="AO50" s="32" t="str">
        <f t="shared" si="15"/>
        <v/>
      </c>
      <c r="AP50" s="35"/>
      <c r="AQ50" s="32" t="str">
        <f t="shared" si="16"/>
        <v/>
      </c>
      <c r="AR50" s="35"/>
      <c r="AS50" s="36" t="str">
        <f t="shared" si="17"/>
        <v/>
      </c>
      <c r="AT50" s="36">
        <f t="shared" si="18"/>
        <v>5</v>
      </c>
      <c r="AU50" s="36">
        <f t="shared" si="19"/>
        <v>1235.4651162790699</v>
      </c>
      <c r="AV50" s="55"/>
      <c r="AW50" s="34"/>
      <c r="AX50" s="148"/>
      <c r="AY50" s="33">
        <v>5</v>
      </c>
      <c r="AZ50" s="32" t="str">
        <f t="shared" si="20"/>
        <v/>
      </c>
      <c r="BA50" s="34"/>
      <c r="BB50" s="32" t="str">
        <f t="shared" si="21"/>
        <v/>
      </c>
      <c r="BC50" s="34"/>
      <c r="BD50" s="32" t="str">
        <f t="shared" si="22"/>
        <v/>
      </c>
      <c r="BE50" s="35"/>
      <c r="BF50" s="36" t="str">
        <f t="shared" si="23"/>
        <v/>
      </c>
      <c r="BG50" s="36">
        <f t="shared" si="24"/>
        <v>5</v>
      </c>
      <c r="BH50" s="36" t="str">
        <f t="shared" si="25"/>
        <v/>
      </c>
      <c r="BI50" s="55"/>
      <c r="BJ50" s="34"/>
      <c r="BK50" s="148"/>
      <c r="BL50" s="34"/>
      <c r="BM50" s="32" t="str">
        <f t="shared" si="26"/>
        <v/>
      </c>
      <c r="BN50" s="34"/>
      <c r="BO50" s="32" t="str">
        <f t="shared" si="27"/>
        <v/>
      </c>
      <c r="BP50" s="34"/>
      <c r="BQ50" s="32" t="str">
        <f t="shared" si="28"/>
        <v/>
      </c>
      <c r="BR50" s="34"/>
      <c r="BS50" s="36" t="str">
        <f t="shared" si="29"/>
        <v/>
      </c>
      <c r="BT50" s="36" t="str">
        <f t="shared" si="30"/>
        <v/>
      </c>
      <c r="BU50" s="36" t="str">
        <f t="shared" si="31"/>
        <v/>
      </c>
      <c r="BV50" s="55"/>
      <c r="BW50" s="36">
        <f t="shared" si="32"/>
        <v>15</v>
      </c>
      <c r="BX50" s="36">
        <f t="shared" si="32"/>
        <v>2470.9302325581398</v>
      </c>
      <c r="BY50" s="31"/>
      <c r="BZ50" s="38"/>
      <c r="CB50" s="120" t="str">
        <f t="shared" ca="1" si="0"/>
        <v/>
      </c>
      <c r="CC50" s="2">
        <f t="shared" ca="1" si="1"/>
        <v>1</v>
      </c>
    </row>
    <row r="51" spans="1:81" s="2" customFormat="1" ht="25" customHeight="1" x14ac:dyDescent="0.2">
      <c r="A51" s="52">
        <f t="shared" si="33"/>
        <v>50</v>
      </c>
      <c r="B51" s="157" t="str">
        <f t="shared" ca="1" si="2"/>
        <v>17-101--5.8---</v>
      </c>
      <c r="C51" s="157" t="str">
        <f t="shared" si="3"/>
        <v>5.8--1051---10051</v>
      </c>
      <c r="D51" s="29" t="s">
        <v>1922</v>
      </c>
      <c r="E51" s="155">
        <f ca="1">IFERROR(INDIRECT(ADDRESS(MATCH(D51,CatModules!C:C,0),2,1,1,"CatModules")),"")</f>
        <v>17</v>
      </c>
      <c r="F51" s="96" t="s">
        <v>1923</v>
      </c>
      <c r="G51" s="156">
        <f ca="1">IFERROR(INDIRECT(ADDRESS(MATCH(CONCATENATE(E51,"-",F51),CatInt!K:K,0),3,1,1,"CatInt")),"")</f>
        <v>101</v>
      </c>
      <c r="H51" s="45" t="e">
        <f>IF(F51="","",VLOOKUP(F51,#REF!,2,FALSE))</f>
        <v>#REF!</v>
      </c>
      <c r="I51" s="29" t="s">
        <v>2055</v>
      </c>
      <c r="J51" s="155" t="str">
        <f t="shared" si="4"/>
        <v>5</v>
      </c>
      <c r="K51" s="155" t="str">
        <f t="shared" si="5"/>
        <v>5.8</v>
      </c>
      <c r="L51" s="153"/>
      <c r="M51" s="53" t="s">
        <v>4533</v>
      </c>
      <c r="N51" s="175">
        <f t="shared" si="6"/>
        <v>1051</v>
      </c>
      <c r="O51" s="53" t="s">
        <v>4480</v>
      </c>
      <c r="P51" s="175">
        <f t="shared" si="7"/>
        <v>10051</v>
      </c>
      <c r="Q51" s="30"/>
      <c r="R51" s="149" t="str">
        <f>IFERROR(VLOOKUP(Q51,Setup!D$16:E$25,2,FALSE),"")</f>
        <v/>
      </c>
      <c r="S51" s="51" t="str">
        <f ca="1">IFERROR(IF(OR(I51="",VLOOKUP(I51,CatCostInp!$E$2:$K$88,7,FALSE)=0),"",VLOOKUP(I51,CatCostInp!$E$2:$K$88,7,FALSE)),"")</f>
        <v>N/A</v>
      </c>
      <c r="T51" s="159" t="e">
        <f>VLOOKUP(U51,#REF!,2,FALSE)</f>
        <v>#REF!</v>
      </c>
      <c r="U51" s="30" t="s">
        <v>50</v>
      </c>
      <c r="V51" s="1" t="str">
        <f>IF(U51=Setup!$C$10,"Grant",IF('Other Pharma &amp; Health Products'!U51=Setup!$C$11,"Local",IF('Other Pharma &amp; Health Products'!U51=Setup!$C$12,"Other","")))</f>
        <v>Grant</v>
      </c>
      <c r="W51" s="33"/>
      <c r="X51" s="148">
        <v>181.68604651162792</v>
      </c>
      <c r="Y51" s="33">
        <v>5</v>
      </c>
      <c r="Z51" s="36">
        <f t="shared" si="8"/>
        <v>908.43023255813955</v>
      </c>
      <c r="AA51" s="35"/>
      <c r="AB51" s="32" t="str">
        <f t="shared" si="9"/>
        <v/>
      </c>
      <c r="AC51" s="35"/>
      <c r="AD51" s="32" t="str">
        <f t="shared" si="10"/>
        <v/>
      </c>
      <c r="AE51" s="35"/>
      <c r="AF51" s="36" t="str">
        <f t="shared" si="11"/>
        <v/>
      </c>
      <c r="AG51" s="36">
        <f t="shared" si="12"/>
        <v>5</v>
      </c>
      <c r="AH51" s="36">
        <f t="shared" si="13"/>
        <v>908.43023255813955</v>
      </c>
      <c r="AI51" s="55"/>
      <c r="AJ51" s="37"/>
      <c r="AK51" s="148">
        <v>181.68604651162792</v>
      </c>
      <c r="AL51" s="33">
        <v>5</v>
      </c>
      <c r="AM51" s="32">
        <f t="shared" si="14"/>
        <v>908.43023255813955</v>
      </c>
      <c r="AN51" s="35"/>
      <c r="AO51" s="32" t="str">
        <f t="shared" si="15"/>
        <v/>
      </c>
      <c r="AP51" s="35"/>
      <c r="AQ51" s="32" t="str">
        <f t="shared" si="16"/>
        <v/>
      </c>
      <c r="AR51" s="35"/>
      <c r="AS51" s="36" t="str">
        <f t="shared" si="17"/>
        <v/>
      </c>
      <c r="AT51" s="36">
        <f t="shared" si="18"/>
        <v>5</v>
      </c>
      <c r="AU51" s="36">
        <f t="shared" si="19"/>
        <v>908.43023255813955</v>
      </c>
      <c r="AV51" s="55"/>
      <c r="AW51" s="34"/>
      <c r="AX51" s="148"/>
      <c r="AY51" s="33">
        <v>5</v>
      </c>
      <c r="AZ51" s="32" t="str">
        <f t="shared" si="20"/>
        <v/>
      </c>
      <c r="BA51" s="34"/>
      <c r="BB51" s="32" t="str">
        <f t="shared" si="21"/>
        <v/>
      </c>
      <c r="BC51" s="34"/>
      <c r="BD51" s="32" t="str">
        <f t="shared" si="22"/>
        <v/>
      </c>
      <c r="BE51" s="35"/>
      <c r="BF51" s="36" t="str">
        <f t="shared" si="23"/>
        <v/>
      </c>
      <c r="BG51" s="36">
        <f t="shared" si="24"/>
        <v>5</v>
      </c>
      <c r="BH51" s="36" t="str">
        <f t="shared" si="25"/>
        <v/>
      </c>
      <c r="BI51" s="55"/>
      <c r="BJ51" s="34"/>
      <c r="BK51" s="148"/>
      <c r="BL51" s="34"/>
      <c r="BM51" s="32" t="str">
        <f t="shared" si="26"/>
        <v/>
      </c>
      <c r="BN51" s="34"/>
      <c r="BO51" s="32" t="str">
        <f t="shared" si="27"/>
        <v/>
      </c>
      <c r="BP51" s="34"/>
      <c r="BQ51" s="32" t="str">
        <f t="shared" si="28"/>
        <v/>
      </c>
      <c r="BR51" s="34"/>
      <c r="BS51" s="36" t="str">
        <f t="shared" si="29"/>
        <v/>
      </c>
      <c r="BT51" s="36" t="str">
        <f t="shared" si="30"/>
        <v/>
      </c>
      <c r="BU51" s="36" t="str">
        <f t="shared" si="31"/>
        <v/>
      </c>
      <c r="BV51" s="55"/>
      <c r="BW51" s="36">
        <f t="shared" si="32"/>
        <v>15</v>
      </c>
      <c r="BX51" s="36">
        <f t="shared" si="32"/>
        <v>1816.8604651162791</v>
      </c>
      <c r="BY51" s="31"/>
      <c r="BZ51" s="38"/>
      <c r="CB51" s="120" t="str">
        <f t="shared" ca="1" si="0"/>
        <v/>
      </c>
      <c r="CC51" s="2">
        <f t="shared" ca="1" si="1"/>
        <v>1</v>
      </c>
    </row>
    <row r="52" spans="1:81" s="2" customFormat="1" ht="25" customHeight="1" x14ac:dyDescent="0.2">
      <c r="A52" s="52">
        <f t="shared" si="33"/>
        <v>51</v>
      </c>
      <c r="B52" s="157" t="str">
        <f t="shared" ca="1" si="2"/>
        <v>17-101--5.8---</v>
      </c>
      <c r="C52" s="157" t="str">
        <f t="shared" si="3"/>
        <v>5.8--1052---10052</v>
      </c>
      <c r="D52" s="29" t="s">
        <v>1922</v>
      </c>
      <c r="E52" s="155">
        <f ca="1">IFERROR(INDIRECT(ADDRESS(MATCH(D52,CatModules!C:C,0),2,1,1,"CatModules")),"")</f>
        <v>17</v>
      </c>
      <c r="F52" s="96" t="s">
        <v>1923</v>
      </c>
      <c r="G52" s="156">
        <f ca="1">IFERROR(INDIRECT(ADDRESS(MATCH(CONCATENATE(E52,"-",F52),CatInt!K:K,0),3,1,1,"CatInt")),"")</f>
        <v>101</v>
      </c>
      <c r="H52" s="45" t="e">
        <f>IF(F52="","",VLOOKUP(F52,#REF!,2,FALSE))</f>
        <v>#REF!</v>
      </c>
      <c r="I52" s="29" t="s">
        <v>2055</v>
      </c>
      <c r="J52" s="155" t="str">
        <f t="shared" si="4"/>
        <v>5</v>
      </c>
      <c r="K52" s="155" t="str">
        <f t="shared" si="5"/>
        <v>5.8</v>
      </c>
      <c r="L52" s="153"/>
      <c r="M52" s="53" t="s">
        <v>4533</v>
      </c>
      <c r="N52" s="175">
        <f t="shared" si="6"/>
        <v>1052</v>
      </c>
      <c r="O52" s="53" t="s">
        <v>4481</v>
      </c>
      <c r="P52" s="175">
        <f t="shared" si="7"/>
        <v>10052</v>
      </c>
      <c r="Q52" s="30"/>
      <c r="R52" s="149" t="str">
        <f>IFERROR(VLOOKUP(Q52,Setup!D$16:E$25,2,FALSE),"")</f>
        <v/>
      </c>
      <c r="S52" s="51" t="str">
        <f ca="1">IFERROR(IF(OR(I52="",VLOOKUP(I52,CatCostInp!$E$2:$K$88,7,FALSE)=0),"",VLOOKUP(I52,CatCostInp!$E$2:$K$88,7,FALSE)),"")</f>
        <v>N/A</v>
      </c>
      <c r="T52" s="159" t="e">
        <f>VLOOKUP(U52,#REF!,2,FALSE)</f>
        <v>#REF!</v>
      </c>
      <c r="U52" s="30" t="s">
        <v>50</v>
      </c>
      <c r="V52" s="1" t="str">
        <f>IF(U52=Setup!$C$10,"Grant",IF('Other Pharma &amp; Health Products'!U52=Setup!$C$11,"Local",IF('Other Pharma &amp; Health Products'!U52=Setup!$C$12,"Other","")))</f>
        <v>Grant</v>
      </c>
      <c r="W52" s="33"/>
      <c r="X52" s="148">
        <v>181.68604651162792</v>
      </c>
      <c r="Y52" s="33">
        <v>5</v>
      </c>
      <c r="Z52" s="36">
        <f t="shared" si="8"/>
        <v>908.43023255813955</v>
      </c>
      <c r="AA52" s="35"/>
      <c r="AB52" s="32" t="str">
        <f t="shared" si="9"/>
        <v/>
      </c>
      <c r="AC52" s="35"/>
      <c r="AD52" s="32" t="str">
        <f t="shared" si="10"/>
        <v/>
      </c>
      <c r="AE52" s="35"/>
      <c r="AF52" s="36" t="str">
        <f t="shared" si="11"/>
        <v/>
      </c>
      <c r="AG52" s="36">
        <f t="shared" si="12"/>
        <v>5</v>
      </c>
      <c r="AH52" s="36">
        <f t="shared" si="13"/>
        <v>908.43023255813955</v>
      </c>
      <c r="AI52" s="55"/>
      <c r="AJ52" s="37"/>
      <c r="AK52" s="148">
        <v>181.68604651162792</v>
      </c>
      <c r="AL52" s="33">
        <v>5</v>
      </c>
      <c r="AM52" s="32">
        <f t="shared" si="14"/>
        <v>908.43023255813955</v>
      </c>
      <c r="AN52" s="35"/>
      <c r="AO52" s="32" t="str">
        <f t="shared" si="15"/>
        <v/>
      </c>
      <c r="AP52" s="35"/>
      <c r="AQ52" s="32" t="str">
        <f t="shared" si="16"/>
        <v/>
      </c>
      <c r="AR52" s="35"/>
      <c r="AS52" s="36" t="str">
        <f t="shared" si="17"/>
        <v/>
      </c>
      <c r="AT52" s="36">
        <f t="shared" si="18"/>
        <v>5</v>
      </c>
      <c r="AU52" s="36">
        <f t="shared" si="19"/>
        <v>908.43023255813955</v>
      </c>
      <c r="AV52" s="55"/>
      <c r="AW52" s="34"/>
      <c r="AX52" s="148"/>
      <c r="AY52" s="33">
        <v>5</v>
      </c>
      <c r="AZ52" s="32" t="str">
        <f t="shared" si="20"/>
        <v/>
      </c>
      <c r="BA52" s="34"/>
      <c r="BB52" s="32" t="str">
        <f t="shared" si="21"/>
        <v/>
      </c>
      <c r="BC52" s="34"/>
      <c r="BD52" s="32" t="str">
        <f t="shared" si="22"/>
        <v/>
      </c>
      <c r="BE52" s="35"/>
      <c r="BF52" s="36" t="str">
        <f t="shared" si="23"/>
        <v/>
      </c>
      <c r="BG52" s="36">
        <f t="shared" si="24"/>
        <v>5</v>
      </c>
      <c r="BH52" s="36" t="str">
        <f t="shared" si="25"/>
        <v/>
      </c>
      <c r="BI52" s="55"/>
      <c r="BJ52" s="34"/>
      <c r="BK52" s="148"/>
      <c r="BL52" s="34"/>
      <c r="BM52" s="32" t="str">
        <f t="shared" si="26"/>
        <v/>
      </c>
      <c r="BN52" s="34"/>
      <c r="BO52" s="32" t="str">
        <f t="shared" si="27"/>
        <v/>
      </c>
      <c r="BP52" s="34"/>
      <c r="BQ52" s="32" t="str">
        <f t="shared" si="28"/>
        <v/>
      </c>
      <c r="BR52" s="34"/>
      <c r="BS52" s="36" t="str">
        <f t="shared" si="29"/>
        <v/>
      </c>
      <c r="BT52" s="36" t="str">
        <f t="shared" si="30"/>
        <v/>
      </c>
      <c r="BU52" s="36" t="str">
        <f t="shared" si="31"/>
        <v/>
      </c>
      <c r="BV52" s="55"/>
      <c r="BW52" s="36">
        <f t="shared" si="32"/>
        <v>15</v>
      </c>
      <c r="BX52" s="36">
        <f t="shared" si="32"/>
        <v>1816.8604651162791</v>
      </c>
      <c r="BY52" s="31"/>
      <c r="BZ52" s="38"/>
      <c r="CB52" s="120" t="str">
        <f t="shared" ca="1" si="0"/>
        <v/>
      </c>
      <c r="CC52" s="2">
        <f t="shared" ca="1" si="1"/>
        <v>1</v>
      </c>
    </row>
    <row r="53" spans="1:81" s="2" customFormat="1" ht="25" customHeight="1" x14ac:dyDescent="0.2">
      <c r="A53" s="52">
        <f t="shared" si="33"/>
        <v>52</v>
      </c>
      <c r="B53" s="157" t="str">
        <f t="shared" ca="1" si="2"/>
        <v>17-101--5.8---</v>
      </c>
      <c r="C53" s="157" t="str">
        <f t="shared" si="3"/>
        <v>5.8--1053---10053</v>
      </c>
      <c r="D53" s="29" t="s">
        <v>1922</v>
      </c>
      <c r="E53" s="155">
        <f ca="1">IFERROR(INDIRECT(ADDRESS(MATCH(D53,CatModules!C:C,0),2,1,1,"CatModules")),"")</f>
        <v>17</v>
      </c>
      <c r="F53" s="96" t="s">
        <v>1923</v>
      </c>
      <c r="G53" s="156">
        <f ca="1">IFERROR(INDIRECT(ADDRESS(MATCH(CONCATENATE(E53,"-",F53),CatInt!K:K,0),3,1,1,"CatInt")),"")</f>
        <v>101</v>
      </c>
      <c r="H53" s="45" t="e">
        <f>IF(F53="","",VLOOKUP(F53,#REF!,2,FALSE))</f>
        <v>#REF!</v>
      </c>
      <c r="I53" s="29" t="s">
        <v>2055</v>
      </c>
      <c r="J53" s="155" t="str">
        <f t="shared" si="4"/>
        <v>5</v>
      </c>
      <c r="K53" s="155" t="str">
        <f t="shared" si="5"/>
        <v>5.8</v>
      </c>
      <c r="L53" s="153"/>
      <c r="M53" s="53" t="s">
        <v>4533</v>
      </c>
      <c r="N53" s="175">
        <f t="shared" si="6"/>
        <v>1053</v>
      </c>
      <c r="O53" s="53" t="s">
        <v>4482</v>
      </c>
      <c r="P53" s="175">
        <f t="shared" si="7"/>
        <v>10053</v>
      </c>
      <c r="Q53" s="30"/>
      <c r="R53" s="149" t="str">
        <f>IFERROR(VLOOKUP(Q53,Setup!D$16:E$25,2,FALSE),"")</f>
        <v/>
      </c>
      <c r="S53" s="51" t="str">
        <f ca="1">IFERROR(IF(OR(I53="",VLOOKUP(I53,CatCostInp!$E$2:$K$88,7,FALSE)=0),"",VLOOKUP(I53,CatCostInp!$E$2:$K$88,7,FALSE)),"")</f>
        <v>N/A</v>
      </c>
      <c r="T53" s="159" t="e">
        <f>VLOOKUP(U53,#REF!,2,FALSE)</f>
        <v>#REF!</v>
      </c>
      <c r="U53" s="30" t="s">
        <v>50</v>
      </c>
      <c r="V53" s="1" t="str">
        <f>IF(U53=Setup!$C$10,"Grant",IF('Other Pharma &amp; Health Products'!U53=Setup!$C$11,"Local",IF('Other Pharma &amp; Health Products'!U53=Setup!$C$12,"Other","")))</f>
        <v>Grant</v>
      </c>
      <c r="W53" s="33"/>
      <c r="X53" s="148">
        <v>181.68604651162792</v>
      </c>
      <c r="Y53" s="33">
        <v>5</v>
      </c>
      <c r="Z53" s="36">
        <f t="shared" si="8"/>
        <v>908.43023255813955</v>
      </c>
      <c r="AA53" s="35"/>
      <c r="AB53" s="32" t="str">
        <f t="shared" si="9"/>
        <v/>
      </c>
      <c r="AC53" s="35"/>
      <c r="AD53" s="32" t="str">
        <f t="shared" si="10"/>
        <v/>
      </c>
      <c r="AE53" s="35"/>
      <c r="AF53" s="36" t="str">
        <f t="shared" si="11"/>
        <v/>
      </c>
      <c r="AG53" s="36">
        <f t="shared" si="12"/>
        <v>5</v>
      </c>
      <c r="AH53" s="36">
        <f t="shared" si="13"/>
        <v>908.43023255813955</v>
      </c>
      <c r="AI53" s="55"/>
      <c r="AJ53" s="37"/>
      <c r="AK53" s="148">
        <v>181.68604651162792</v>
      </c>
      <c r="AL53" s="33">
        <v>5</v>
      </c>
      <c r="AM53" s="32">
        <f t="shared" si="14"/>
        <v>908.43023255813955</v>
      </c>
      <c r="AN53" s="35"/>
      <c r="AO53" s="32" t="str">
        <f t="shared" si="15"/>
        <v/>
      </c>
      <c r="AP53" s="35"/>
      <c r="AQ53" s="32" t="str">
        <f t="shared" si="16"/>
        <v/>
      </c>
      <c r="AR53" s="35"/>
      <c r="AS53" s="36" t="str">
        <f t="shared" si="17"/>
        <v/>
      </c>
      <c r="AT53" s="36">
        <f t="shared" si="18"/>
        <v>5</v>
      </c>
      <c r="AU53" s="36">
        <f t="shared" si="19"/>
        <v>908.43023255813955</v>
      </c>
      <c r="AV53" s="55"/>
      <c r="AW53" s="34"/>
      <c r="AX53" s="148"/>
      <c r="AY53" s="33">
        <v>5</v>
      </c>
      <c r="AZ53" s="32" t="str">
        <f t="shared" si="20"/>
        <v/>
      </c>
      <c r="BA53" s="34"/>
      <c r="BB53" s="32" t="str">
        <f t="shared" si="21"/>
        <v/>
      </c>
      <c r="BC53" s="34"/>
      <c r="BD53" s="32" t="str">
        <f t="shared" si="22"/>
        <v/>
      </c>
      <c r="BE53" s="35"/>
      <c r="BF53" s="36" t="str">
        <f t="shared" si="23"/>
        <v/>
      </c>
      <c r="BG53" s="36">
        <f t="shared" si="24"/>
        <v>5</v>
      </c>
      <c r="BH53" s="36" t="str">
        <f t="shared" si="25"/>
        <v/>
      </c>
      <c r="BI53" s="55"/>
      <c r="BJ53" s="34"/>
      <c r="BK53" s="148"/>
      <c r="BL53" s="34"/>
      <c r="BM53" s="32" t="str">
        <f t="shared" si="26"/>
        <v/>
      </c>
      <c r="BN53" s="34"/>
      <c r="BO53" s="32" t="str">
        <f t="shared" si="27"/>
        <v/>
      </c>
      <c r="BP53" s="34"/>
      <c r="BQ53" s="32" t="str">
        <f t="shared" si="28"/>
        <v/>
      </c>
      <c r="BR53" s="34"/>
      <c r="BS53" s="36" t="str">
        <f t="shared" si="29"/>
        <v/>
      </c>
      <c r="BT53" s="36" t="str">
        <f t="shared" si="30"/>
        <v/>
      </c>
      <c r="BU53" s="36" t="str">
        <f t="shared" si="31"/>
        <v/>
      </c>
      <c r="BV53" s="55"/>
      <c r="BW53" s="36">
        <f t="shared" si="32"/>
        <v>15</v>
      </c>
      <c r="BX53" s="36">
        <f t="shared" si="32"/>
        <v>1816.8604651162791</v>
      </c>
      <c r="BY53" s="31"/>
      <c r="BZ53" s="38"/>
      <c r="CB53" s="120" t="str">
        <f t="shared" ca="1" si="0"/>
        <v/>
      </c>
      <c r="CC53" s="2">
        <f t="shared" ca="1" si="1"/>
        <v>1</v>
      </c>
    </row>
    <row r="54" spans="1:81" s="2" customFormat="1" ht="25" customHeight="1" x14ac:dyDescent="0.2">
      <c r="A54" s="52">
        <f t="shared" si="33"/>
        <v>53</v>
      </c>
      <c r="B54" s="157" t="str">
        <f t="shared" ca="1" si="2"/>
        <v>17-101--5.8---</v>
      </c>
      <c r="C54" s="157" t="str">
        <f t="shared" si="3"/>
        <v>5.8--1054---10054</v>
      </c>
      <c r="D54" s="29" t="s">
        <v>1922</v>
      </c>
      <c r="E54" s="155">
        <f ca="1">IFERROR(INDIRECT(ADDRESS(MATCH(D54,CatModules!C:C,0),2,1,1,"CatModules")),"")</f>
        <v>17</v>
      </c>
      <c r="F54" s="96" t="s">
        <v>1923</v>
      </c>
      <c r="G54" s="156">
        <f ca="1">IFERROR(INDIRECT(ADDRESS(MATCH(CONCATENATE(E54,"-",F54),CatInt!K:K,0),3,1,1,"CatInt")),"")</f>
        <v>101</v>
      </c>
      <c r="H54" s="45" t="e">
        <f>IF(F54="","",VLOOKUP(F54,#REF!,2,FALSE))</f>
        <v>#REF!</v>
      </c>
      <c r="I54" s="29" t="s">
        <v>2055</v>
      </c>
      <c r="J54" s="155" t="str">
        <f t="shared" si="4"/>
        <v>5</v>
      </c>
      <c r="K54" s="155" t="str">
        <f t="shared" si="5"/>
        <v>5.8</v>
      </c>
      <c r="L54" s="153"/>
      <c r="M54" s="53" t="s">
        <v>4483</v>
      </c>
      <c r="N54" s="175">
        <f t="shared" si="6"/>
        <v>1054</v>
      </c>
      <c r="O54" s="53" t="s">
        <v>4483</v>
      </c>
      <c r="P54" s="175">
        <f t="shared" si="7"/>
        <v>10054</v>
      </c>
      <c r="Q54" s="30"/>
      <c r="R54" s="149" t="str">
        <f>IFERROR(VLOOKUP(Q54,Setup!D$16:E$25,2,FALSE),"")</f>
        <v/>
      </c>
      <c r="S54" s="51" t="str">
        <f ca="1">IFERROR(IF(OR(I54="",VLOOKUP(I54,CatCostInp!$E$2:$K$88,7,FALSE)=0),"",VLOOKUP(I54,CatCostInp!$E$2:$K$88,7,FALSE)),"")</f>
        <v>N/A</v>
      </c>
      <c r="T54" s="159" t="e">
        <f>VLOOKUP(U54,#REF!,2,FALSE)</f>
        <v>#REF!</v>
      </c>
      <c r="U54" s="30" t="s">
        <v>50</v>
      </c>
      <c r="V54" s="1" t="str">
        <f>IF(U54=Setup!$C$10,"Grant",IF('Other Pharma &amp; Health Products'!U54=Setup!$C$11,"Local",IF('Other Pharma &amp; Health Products'!U54=Setup!$C$12,"Other","")))</f>
        <v>Grant</v>
      </c>
      <c r="W54" s="33"/>
      <c r="X54" s="148">
        <v>26.88953488372093</v>
      </c>
      <c r="Y54" s="33">
        <v>5</v>
      </c>
      <c r="Z54" s="36">
        <f t="shared" si="8"/>
        <v>134.44767441860466</v>
      </c>
      <c r="AA54" s="35"/>
      <c r="AB54" s="32" t="str">
        <f t="shared" si="9"/>
        <v/>
      </c>
      <c r="AC54" s="35"/>
      <c r="AD54" s="32" t="str">
        <f t="shared" si="10"/>
        <v/>
      </c>
      <c r="AE54" s="35"/>
      <c r="AF54" s="36" t="str">
        <f t="shared" si="11"/>
        <v/>
      </c>
      <c r="AG54" s="36">
        <f t="shared" si="12"/>
        <v>5</v>
      </c>
      <c r="AH54" s="36">
        <f t="shared" si="13"/>
        <v>134.44767441860466</v>
      </c>
      <c r="AI54" s="55"/>
      <c r="AJ54" s="37"/>
      <c r="AK54" s="148">
        <v>26.88953488372093</v>
      </c>
      <c r="AL54" s="33">
        <v>5</v>
      </c>
      <c r="AM54" s="32">
        <f t="shared" si="14"/>
        <v>134.44767441860466</v>
      </c>
      <c r="AN54" s="35"/>
      <c r="AO54" s="32" t="str">
        <f t="shared" si="15"/>
        <v/>
      </c>
      <c r="AP54" s="35"/>
      <c r="AQ54" s="32" t="str">
        <f t="shared" si="16"/>
        <v/>
      </c>
      <c r="AR54" s="35"/>
      <c r="AS54" s="36" t="str">
        <f t="shared" si="17"/>
        <v/>
      </c>
      <c r="AT54" s="36">
        <f t="shared" si="18"/>
        <v>5</v>
      </c>
      <c r="AU54" s="36">
        <f t="shared" si="19"/>
        <v>134.44767441860466</v>
      </c>
      <c r="AV54" s="55"/>
      <c r="AW54" s="34"/>
      <c r="AX54" s="148"/>
      <c r="AY54" s="33">
        <v>5</v>
      </c>
      <c r="AZ54" s="32" t="str">
        <f t="shared" si="20"/>
        <v/>
      </c>
      <c r="BA54" s="34"/>
      <c r="BB54" s="32" t="str">
        <f t="shared" si="21"/>
        <v/>
      </c>
      <c r="BC54" s="34"/>
      <c r="BD54" s="32" t="str">
        <f t="shared" si="22"/>
        <v/>
      </c>
      <c r="BE54" s="35"/>
      <c r="BF54" s="36" t="str">
        <f t="shared" si="23"/>
        <v/>
      </c>
      <c r="BG54" s="36">
        <f t="shared" si="24"/>
        <v>5</v>
      </c>
      <c r="BH54" s="36" t="str">
        <f t="shared" si="25"/>
        <v/>
      </c>
      <c r="BI54" s="55"/>
      <c r="BJ54" s="34"/>
      <c r="BK54" s="148"/>
      <c r="BL54" s="34"/>
      <c r="BM54" s="32" t="str">
        <f t="shared" si="26"/>
        <v/>
      </c>
      <c r="BN54" s="34"/>
      <c r="BO54" s="32" t="str">
        <f t="shared" si="27"/>
        <v/>
      </c>
      <c r="BP54" s="34"/>
      <c r="BQ54" s="32" t="str">
        <f t="shared" si="28"/>
        <v/>
      </c>
      <c r="BR54" s="34"/>
      <c r="BS54" s="36" t="str">
        <f t="shared" si="29"/>
        <v/>
      </c>
      <c r="BT54" s="36" t="str">
        <f t="shared" si="30"/>
        <v/>
      </c>
      <c r="BU54" s="36" t="str">
        <f t="shared" si="31"/>
        <v/>
      </c>
      <c r="BV54" s="55"/>
      <c r="BW54" s="36">
        <f t="shared" si="32"/>
        <v>15</v>
      </c>
      <c r="BX54" s="36">
        <f t="shared" si="32"/>
        <v>268.89534883720933</v>
      </c>
      <c r="BY54" s="31"/>
      <c r="BZ54" s="38"/>
      <c r="CB54" s="120" t="str">
        <f t="shared" ca="1" si="0"/>
        <v/>
      </c>
      <c r="CC54" s="2">
        <f t="shared" ca="1" si="1"/>
        <v>1</v>
      </c>
    </row>
    <row r="55" spans="1:81" s="2" customFormat="1" ht="25" customHeight="1" x14ac:dyDescent="0.2">
      <c r="A55" s="52">
        <f t="shared" si="33"/>
        <v>54</v>
      </c>
      <c r="B55" s="157" t="str">
        <f t="shared" ca="1" si="2"/>
        <v>17-101--5.8---</v>
      </c>
      <c r="C55" s="157" t="str">
        <f t="shared" si="3"/>
        <v>5.8--1055---10055</v>
      </c>
      <c r="D55" s="29" t="s">
        <v>1922</v>
      </c>
      <c r="E55" s="155">
        <f ca="1">IFERROR(INDIRECT(ADDRESS(MATCH(D55,CatModules!C:C,0),2,1,1,"CatModules")),"")</f>
        <v>17</v>
      </c>
      <c r="F55" s="96" t="s">
        <v>1923</v>
      </c>
      <c r="G55" s="156">
        <f ca="1">IFERROR(INDIRECT(ADDRESS(MATCH(CONCATENATE(E55,"-",F55),CatInt!K:K,0),3,1,1,"CatInt")),"")</f>
        <v>101</v>
      </c>
      <c r="H55" s="45" t="e">
        <f>IF(F55="","",VLOOKUP(F55,#REF!,2,FALSE))</f>
        <v>#REF!</v>
      </c>
      <c r="I55" s="29" t="s">
        <v>2055</v>
      </c>
      <c r="J55" s="155" t="str">
        <f t="shared" si="4"/>
        <v>5</v>
      </c>
      <c r="K55" s="155" t="str">
        <f t="shared" si="5"/>
        <v>5.8</v>
      </c>
      <c r="L55" s="153"/>
      <c r="M55" s="53" t="s">
        <v>4534</v>
      </c>
      <c r="N55" s="175">
        <f t="shared" si="6"/>
        <v>1055</v>
      </c>
      <c r="O55" s="53" t="s">
        <v>4484</v>
      </c>
      <c r="P55" s="175">
        <f t="shared" si="7"/>
        <v>10055</v>
      </c>
      <c r="Q55" s="30"/>
      <c r="R55" s="149" t="str">
        <f>IFERROR(VLOOKUP(Q55,Setup!D$16:E$25,2,FALSE),"")</f>
        <v/>
      </c>
      <c r="S55" s="51" t="str">
        <f ca="1">IFERROR(IF(OR(I55="",VLOOKUP(I55,CatCostInp!$E$2:$K$88,7,FALSE)=0),"",VLOOKUP(I55,CatCostInp!$E$2:$K$88,7,FALSE)),"")</f>
        <v>N/A</v>
      </c>
      <c r="T55" s="159" t="e">
        <f>VLOOKUP(U55,#REF!,2,FALSE)</f>
        <v>#REF!</v>
      </c>
      <c r="U55" s="30" t="s">
        <v>50</v>
      </c>
      <c r="V55" s="1" t="str">
        <f>IF(U55=Setup!$C$10,"Grant",IF('Other Pharma &amp; Health Products'!U55=Setup!$C$11,"Local",IF('Other Pharma &amp; Health Products'!U55=Setup!$C$12,"Other","")))</f>
        <v>Grant</v>
      </c>
      <c r="W55" s="33"/>
      <c r="X55" s="148">
        <v>508.72093023255815</v>
      </c>
      <c r="Y55" s="33">
        <v>1</v>
      </c>
      <c r="Z55" s="36">
        <f t="shared" si="8"/>
        <v>508.72093023255815</v>
      </c>
      <c r="AA55" s="35"/>
      <c r="AB55" s="32" t="str">
        <f t="shared" si="9"/>
        <v/>
      </c>
      <c r="AC55" s="35"/>
      <c r="AD55" s="32" t="str">
        <f t="shared" si="10"/>
        <v/>
      </c>
      <c r="AE55" s="35"/>
      <c r="AF55" s="36" t="str">
        <f t="shared" si="11"/>
        <v/>
      </c>
      <c r="AG55" s="36">
        <f t="shared" si="12"/>
        <v>1</v>
      </c>
      <c r="AH55" s="36">
        <f t="shared" si="13"/>
        <v>508.72093023255815</v>
      </c>
      <c r="AI55" s="55"/>
      <c r="AJ55" s="37"/>
      <c r="AK55" s="148">
        <v>508.72093023255815</v>
      </c>
      <c r="AL55" s="33"/>
      <c r="AM55" s="32" t="str">
        <f t="shared" si="14"/>
        <v/>
      </c>
      <c r="AN55" s="35"/>
      <c r="AO55" s="32" t="str">
        <f t="shared" si="15"/>
        <v/>
      </c>
      <c r="AP55" s="35"/>
      <c r="AQ55" s="32" t="str">
        <f t="shared" si="16"/>
        <v/>
      </c>
      <c r="AR55" s="35"/>
      <c r="AS55" s="36" t="str">
        <f t="shared" si="17"/>
        <v/>
      </c>
      <c r="AT55" s="36" t="str">
        <f t="shared" si="18"/>
        <v/>
      </c>
      <c r="AU55" s="36" t="str">
        <f t="shared" si="19"/>
        <v/>
      </c>
      <c r="AV55" s="55"/>
      <c r="AW55" s="34"/>
      <c r="AX55" s="148"/>
      <c r="AY55" s="33"/>
      <c r="AZ55" s="32" t="str">
        <f t="shared" si="20"/>
        <v/>
      </c>
      <c r="BA55" s="34"/>
      <c r="BB55" s="32" t="str">
        <f t="shared" si="21"/>
        <v/>
      </c>
      <c r="BC55" s="34"/>
      <c r="BD55" s="32" t="str">
        <f t="shared" si="22"/>
        <v/>
      </c>
      <c r="BE55" s="35"/>
      <c r="BF55" s="36" t="str">
        <f t="shared" si="23"/>
        <v/>
      </c>
      <c r="BG55" s="36" t="str">
        <f t="shared" si="24"/>
        <v/>
      </c>
      <c r="BH55" s="36" t="str">
        <f t="shared" si="25"/>
        <v/>
      </c>
      <c r="BI55" s="55"/>
      <c r="BJ55" s="34"/>
      <c r="BK55" s="148"/>
      <c r="BL55" s="34"/>
      <c r="BM55" s="32" t="str">
        <f t="shared" si="26"/>
        <v/>
      </c>
      <c r="BN55" s="34"/>
      <c r="BO55" s="32" t="str">
        <f t="shared" si="27"/>
        <v/>
      </c>
      <c r="BP55" s="34"/>
      <c r="BQ55" s="32" t="str">
        <f t="shared" si="28"/>
        <v/>
      </c>
      <c r="BR55" s="34"/>
      <c r="BS55" s="36" t="str">
        <f t="shared" si="29"/>
        <v/>
      </c>
      <c r="BT55" s="36" t="str">
        <f t="shared" si="30"/>
        <v/>
      </c>
      <c r="BU55" s="36" t="str">
        <f t="shared" si="31"/>
        <v/>
      </c>
      <c r="BV55" s="55"/>
      <c r="BW55" s="36">
        <f t="shared" si="32"/>
        <v>1</v>
      </c>
      <c r="BX55" s="36">
        <f t="shared" si="32"/>
        <v>508.72093023255815</v>
      </c>
      <c r="BY55" s="31"/>
      <c r="BZ55" s="38"/>
      <c r="CB55" s="120" t="str">
        <f t="shared" ca="1" si="0"/>
        <v/>
      </c>
      <c r="CC55" s="2">
        <f t="shared" ca="1" si="1"/>
        <v>1</v>
      </c>
    </row>
    <row r="56" spans="1:81" s="2" customFormat="1" ht="25" customHeight="1" x14ac:dyDescent="0.2">
      <c r="A56" s="52">
        <f t="shared" si="33"/>
        <v>55</v>
      </c>
      <c r="B56" s="157" t="str">
        <f t="shared" ca="1" si="2"/>
        <v>17-101--6.3---</v>
      </c>
      <c r="C56" s="157" t="str">
        <f t="shared" si="3"/>
        <v>6.3--1056---10056</v>
      </c>
      <c r="D56" s="29" t="s">
        <v>1922</v>
      </c>
      <c r="E56" s="155">
        <f ca="1">IFERROR(INDIRECT(ADDRESS(MATCH(D56,CatModules!C:C,0),2,1,1,"CatModules")),"")</f>
        <v>17</v>
      </c>
      <c r="F56" s="96" t="s">
        <v>1923</v>
      </c>
      <c r="G56" s="156">
        <f ca="1">IFERROR(INDIRECT(ADDRESS(MATCH(CONCATENATE(E56,"-",F56),CatInt!K:K,0),3,1,1,"CatInt")),"")</f>
        <v>101</v>
      </c>
      <c r="H56" s="45" t="e">
        <f>IF(F56="","",VLOOKUP(F56,#REF!,2,FALSE))</f>
        <v>#REF!</v>
      </c>
      <c r="I56" s="29" t="s">
        <v>2061</v>
      </c>
      <c r="J56" s="155" t="str">
        <f t="shared" si="4"/>
        <v>6</v>
      </c>
      <c r="K56" s="155" t="str">
        <f t="shared" si="5"/>
        <v>6.3</v>
      </c>
      <c r="L56" s="153"/>
      <c r="M56" s="53" t="s">
        <v>4535</v>
      </c>
      <c r="N56" s="175">
        <f t="shared" si="6"/>
        <v>1056</v>
      </c>
      <c r="O56" s="53" t="s">
        <v>4485</v>
      </c>
      <c r="P56" s="175">
        <f t="shared" si="7"/>
        <v>10056</v>
      </c>
      <c r="Q56" s="30"/>
      <c r="R56" s="149" t="str">
        <f>IFERROR(VLOOKUP(Q56,Setup!D$16:E$25,2,FALSE),"")</f>
        <v/>
      </c>
      <c r="S56" s="51" t="str">
        <f ca="1">IFERROR(IF(OR(I56="",VLOOKUP(I56,CatCostInp!$E$2:$K$88,7,FALSE)=0),"",VLOOKUP(I56,CatCostInp!$E$2:$K$88,7,FALSE)),"")</f>
        <v>Cost of a pack</v>
      </c>
      <c r="T56" s="159" t="e">
        <f>VLOOKUP(U56,#REF!,2,FALSE)</f>
        <v>#REF!</v>
      </c>
      <c r="U56" s="30" t="s">
        <v>50</v>
      </c>
      <c r="V56" s="1" t="str">
        <f>IF(U56=Setup!$C$10,"Grant",IF('Other Pharma &amp; Health Products'!U56=Setup!$C$11,"Local",IF('Other Pharma &amp; Health Products'!U56=Setup!$C$12,"Other","")))</f>
        <v>Grant</v>
      </c>
      <c r="W56" s="33"/>
      <c r="X56" s="148">
        <v>4.3194767441860469</v>
      </c>
      <c r="Y56" s="33">
        <v>2000</v>
      </c>
      <c r="Z56" s="36">
        <f t="shared" si="8"/>
        <v>8638.9534883720935</v>
      </c>
      <c r="AA56" s="35"/>
      <c r="AB56" s="32" t="str">
        <f t="shared" si="9"/>
        <v/>
      </c>
      <c r="AC56" s="35"/>
      <c r="AD56" s="32" t="str">
        <f t="shared" si="10"/>
        <v/>
      </c>
      <c r="AE56" s="35"/>
      <c r="AF56" s="36" t="str">
        <f t="shared" si="11"/>
        <v/>
      </c>
      <c r="AG56" s="36">
        <f t="shared" si="12"/>
        <v>2000</v>
      </c>
      <c r="AH56" s="36">
        <f t="shared" si="13"/>
        <v>8638.9534883720935</v>
      </c>
      <c r="AI56" s="55"/>
      <c r="AJ56" s="37"/>
      <c r="AK56" s="148">
        <v>4.3194767441860469</v>
      </c>
      <c r="AL56" s="33">
        <v>1800</v>
      </c>
      <c r="AM56" s="32">
        <f t="shared" si="14"/>
        <v>7775.0581395348845</v>
      </c>
      <c r="AN56" s="35"/>
      <c r="AO56" s="32" t="str">
        <f t="shared" si="15"/>
        <v/>
      </c>
      <c r="AP56" s="35"/>
      <c r="AQ56" s="32" t="str">
        <f t="shared" si="16"/>
        <v/>
      </c>
      <c r="AR56" s="35"/>
      <c r="AS56" s="36" t="str">
        <f t="shared" si="17"/>
        <v/>
      </c>
      <c r="AT56" s="36">
        <f t="shared" si="18"/>
        <v>1800</v>
      </c>
      <c r="AU56" s="36">
        <f t="shared" si="19"/>
        <v>7775.0581395348845</v>
      </c>
      <c r="AV56" s="55"/>
      <c r="AW56" s="34"/>
      <c r="AX56" s="148"/>
      <c r="AY56" s="33">
        <v>1500</v>
      </c>
      <c r="AZ56" s="32" t="str">
        <f t="shared" si="20"/>
        <v/>
      </c>
      <c r="BA56" s="34"/>
      <c r="BB56" s="32" t="str">
        <f t="shared" si="21"/>
        <v/>
      </c>
      <c r="BC56" s="34"/>
      <c r="BD56" s="32" t="str">
        <f t="shared" si="22"/>
        <v/>
      </c>
      <c r="BE56" s="35"/>
      <c r="BF56" s="36" t="str">
        <f t="shared" si="23"/>
        <v/>
      </c>
      <c r="BG56" s="36">
        <f t="shared" si="24"/>
        <v>1500</v>
      </c>
      <c r="BH56" s="36" t="str">
        <f t="shared" si="25"/>
        <v/>
      </c>
      <c r="BI56" s="55"/>
      <c r="BJ56" s="34"/>
      <c r="BK56" s="148"/>
      <c r="BL56" s="34"/>
      <c r="BM56" s="32" t="str">
        <f t="shared" si="26"/>
        <v/>
      </c>
      <c r="BN56" s="34"/>
      <c r="BO56" s="32" t="str">
        <f t="shared" si="27"/>
        <v/>
      </c>
      <c r="BP56" s="34"/>
      <c r="BQ56" s="32" t="str">
        <f t="shared" si="28"/>
        <v/>
      </c>
      <c r="BR56" s="34"/>
      <c r="BS56" s="36" t="str">
        <f t="shared" si="29"/>
        <v/>
      </c>
      <c r="BT56" s="36" t="str">
        <f t="shared" si="30"/>
        <v/>
      </c>
      <c r="BU56" s="36" t="str">
        <f t="shared" si="31"/>
        <v/>
      </c>
      <c r="BV56" s="55"/>
      <c r="BW56" s="36">
        <f t="shared" si="32"/>
        <v>5300</v>
      </c>
      <c r="BX56" s="36">
        <f t="shared" si="32"/>
        <v>16414.011627906977</v>
      </c>
      <c r="BY56" s="31"/>
      <c r="BZ56" s="38"/>
      <c r="CB56" s="120">
        <f t="shared" ca="1" si="0"/>
        <v>1</v>
      </c>
      <c r="CC56" s="2">
        <f t="shared" ca="1" si="1"/>
        <v>1</v>
      </c>
    </row>
    <row r="57" spans="1:81" s="2" customFormat="1" ht="25" customHeight="1" x14ac:dyDescent="0.2">
      <c r="A57" s="52">
        <f t="shared" si="33"/>
        <v>56</v>
      </c>
      <c r="B57" s="157" t="str">
        <f t="shared" ca="1" si="2"/>
        <v>17-101--5.8---</v>
      </c>
      <c r="C57" s="157" t="str">
        <f t="shared" si="3"/>
        <v>5.8--1057---10057</v>
      </c>
      <c r="D57" s="29" t="s">
        <v>1922</v>
      </c>
      <c r="E57" s="155">
        <f ca="1">IFERROR(INDIRECT(ADDRESS(MATCH(D57,CatModules!C:C,0),2,1,1,"CatModules")),"")</f>
        <v>17</v>
      </c>
      <c r="F57" s="96" t="s">
        <v>1923</v>
      </c>
      <c r="G57" s="156">
        <f ca="1">IFERROR(INDIRECT(ADDRESS(MATCH(CONCATENATE(E57,"-",F57),CatInt!K:K,0),3,1,1,"CatInt")),"")</f>
        <v>101</v>
      </c>
      <c r="H57" s="45" t="e">
        <f>IF(F57="","",VLOOKUP(F57,#REF!,2,FALSE))</f>
        <v>#REF!</v>
      </c>
      <c r="I57" s="29" t="s">
        <v>2055</v>
      </c>
      <c r="J57" s="155" t="str">
        <f t="shared" si="4"/>
        <v>5</v>
      </c>
      <c r="K57" s="155" t="str">
        <f t="shared" si="5"/>
        <v>5.8</v>
      </c>
      <c r="L57" s="153"/>
      <c r="M57" s="53" t="s">
        <v>4536</v>
      </c>
      <c r="N57" s="175">
        <f t="shared" si="6"/>
        <v>1057</v>
      </c>
      <c r="O57" s="53" t="s">
        <v>4486</v>
      </c>
      <c r="P57" s="175">
        <f t="shared" si="7"/>
        <v>10057</v>
      </c>
      <c r="Q57" s="30"/>
      <c r="R57" s="149" t="str">
        <f>IFERROR(VLOOKUP(Q57,Setup!D$16:E$25,2,FALSE),"")</f>
        <v/>
      </c>
      <c r="S57" s="51" t="str">
        <f ca="1">IFERROR(IF(OR(I57="",VLOOKUP(I57,CatCostInp!$E$2:$K$88,7,FALSE)=0),"",VLOOKUP(I57,CatCostInp!$E$2:$K$88,7,FALSE)),"")</f>
        <v>N/A</v>
      </c>
      <c r="T57" s="159" t="e">
        <f>VLOOKUP(U57,#REF!,2,FALSE)</f>
        <v>#REF!</v>
      </c>
      <c r="U57" s="30" t="s">
        <v>50</v>
      </c>
      <c r="V57" s="1" t="str">
        <f>IF(U57=Setup!$C$10,"Grant",IF('Other Pharma &amp; Health Products'!U57=Setup!$C$11,"Local",IF('Other Pharma &amp; Health Products'!U57=Setup!$C$12,"Other","")))</f>
        <v>Grant</v>
      </c>
      <c r="W57" s="33"/>
      <c r="X57" s="148">
        <v>3.6515988372093022</v>
      </c>
      <c r="Y57" s="33">
        <v>450</v>
      </c>
      <c r="Z57" s="36">
        <f t="shared" si="8"/>
        <v>1643.2194767441861</v>
      </c>
      <c r="AA57" s="35"/>
      <c r="AB57" s="32" t="str">
        <f t="shared" si="9"/>
        <v/>
      </c>
      <c r="AC57" s="35"/>
      <c r="AD57" s="32" t="str">
        <f t="shared" si="10"/>
        <v/>
      </c>
      <c r="AE57" s="35"/>
      <c r="AF57" s="36" t="str">
        <f t="shared" si="11"/>
        <v/>
      </c>
      <c r="AG57" s="36">
        <f t="shared" si="12"/>
        <v>450</v>
      </c>
      <c r="AH57" s="36">
        <f t="shared" si="13"/>
        <v>1643.2194767441861</v>
      </c>
      <c r="AI57" s="55"/>
      <c r="AJ57" s="37"/>
      <c r="AK57" s="148">
        <v>3.6515988372093022</v>
      </c>
      <c r="AL57" s="33">
        <v>420</v>
      </c>
      <c r="AM57" s="32">
        <f t="shared" si="14"/>
        <v>1533.671511627907</v>
      </c>
      <c r="AN57" s="35"/>
      <c r="AO57" s="32" t="str">
        <f t="shared" si="15"/>
        <v/>
      </c>
      <c r="AP57" s="35"/>
      <c r="AQ57" s="32" t="str">
        <f t="shared" si="16"/>
        <v/>
      </c>
      <c r="AR57" s="35"/>
      <c r="AS57" s="36" t="str">
        <f t="shared" si="17"/>
        <v/>
      </c>
      <c r="AT57" s="36">
        <f t="shared" si="18"/>
        <v>420</v>
      </c>
      <c r="AU57" s="36">
        <f t="shared" si="19"/>
        <v>1533.671511627907</v>
      </c>
      <c r="AV57" s="55"/>
      <c r="AW57" s="34"/>
      <c r="AX57" s="148"/>
      <c r="AY57" s="33">
        <v>400</v>
      </c>
      <c r="AZ57" s="32" t="str">
        <f t="shared" si="20"/>
        <v/>
      </c>
      <c r="BA57" s="34"/>
      <c r="BB57" s="32" t="str">
        <f t="shared" si="21"/>
        <v/>
      </c>
      <c r="BC57" s="34"/>
      <c r="BD57" s="32" t="str">
        <f t="shared" si="22"/>
        <v/>
      </c>
      <c r="BE57" s="35"/>
      <c r="BF57" s="36" t="str">
        <f t="shared" si="23"/>
        <v/>
      </c>
      <c r="BG57" s="36">
        <f t="shared" si="24"/>
        <v>400</v>
      </c>
      <c r="BH57" s="36" t="str">
        <f t="shared" si="25"/>
        <v/>
      </c>
      <c r="BI57" s="55"/>
      <c r="BJ57" s="34"/>
      <c r="BK57" s="148"/>
      <c r="BL57" s="34"/>
      <c r="BM57" s="32" t="str">
        <f t="shared" si="26"/>
        <v/>
      </c>
      <c r="BN57" s="34"/>
      <c r="BO57" s="32" t="str">
        <f t="shared" si="27"/>
        <v/>
      </c>
      <c r="BP57" s="34"/>
      <c r="BQ57" s="32" t="str">
        <f t="shared" si="28"/>
        <v/>
      </c>
      <c r="BR57" s="34"/>
      <c r="BS57" s="36" t="str">
        <f t="shared" si="29"/>
        <v/>
      </c>
      <c r="BT57" s="36" t="str">
        <f t="shared" si="30"/>
        <v/>
      </c>
      <c r="BU57" s="36" t="str">
        <f t="shared" si="31"/>
        <v/>
      </c>
      <c r="BV57" s="55"/>
      <c r="BW57" s="36">
        <f t="shared" si="32"/>
        <v>1270</v>
      </c>
      <c r="BX57" s="36">
        <f t="shared" si="32"/>
        <v>3176.890988372093</v>
      </c>
      <c r="BY57" s="31"/>
      <c r="BZ57" s="38"/>
      <c r="CB57" s="120" t="str">
        <f t="shared" ca="1" si="0"/>
        <v/>
      </c>
      <c r="CC57" s="2">
        <f t="shared" ca="1" si="1"/>
        <v>1</v>
      </c>
    </row>
    <row r="58" spans="1:81" s="2" customFormat="1" ht="25" customHeight="1" x14ac:dyDescent="0.2">
      <c r="A58" s="52">
        <f t="shared" si="33"/>
        <v>57</v>
      </c>
      <c r="B58" s="157" t="str">
        <f t="shared" ca="1" si="2"/>
        <v>17-101--5.8---</v>
      </c>
      <c r="C58" s="157" t="str">
        <f t="shared" si="3"/>
        <v>5.8--1058---10058</v>
      </c>
      <c r="D58" s="29" t="s">
        <v>1922</v>
      </c>
      <c r="E58" s="155">
        <f ca="1">IFERROR(INDIRECT(ADDRESS(MATCH(D58,CatModules!C:C,0),2,1,1,"CatModules")),"")</f>
        <v>17</v>
      </c>
      <c r="F58" s="96" t="s">
        <v>1923</v>
      </c>
      <c r="G58" s="156">
        <f ca="1">IFERROR(INDIRECT(ADDRESS(MATCH(CONCATENATE(E58,"-",F58),CatInt!K:K,0),3,1,1,"CatInt")),"")</f>
        <v>101</v>
      </c>
      <c r="H58" s="45" t="e">
        <f>IF(F58="","",VLOOKUP(F58,#REF!,2,FALSE))</f>
        <v>#REF!</v>
      </c>
      <c r="I58" s="29" t="s">
        <v>2055</v>
      </c>
      <c r="J58" s="155" t="str">
        <f t="shared" si="4"/>
        <v>5</v>
      </c>
      <c r="K58" s="155" t="str">
        <f t="shared" si="5"/>
        <v>5.8</v>
      </c>
      <c r="L58" s="153"/>
      <c r="M58" s="53" t="s">
        <v>4536</v>
      </c>
      <c r="N58" s="175">
        <f t="shared" si="6"/>
        <v>1058</v>
      </c>
      <c r="O58" s="53" t="s">
        <v>4487</v>
      </c>
      <c r="P58" s="175">
        <f t="shared" si="7"/>
        <v>10058</v>
      </c>
      <c r="Q58" s="30"/>
      <c r="R58" s="149" t="str">
        <f>IFERROR(VLOOKUP(Q58,Setup!D$16:E$25,2,FALSE),"")</f>
        <v/>
      </c>
      <c r="S58" s="51" t="str">
        <f ca="1">IFERROR(IF(OR(I58="",VLOOKUP(I58,CatCostInp!$E$2:$K$88,7,FALSE)=0),"",VLOOKUP(I58,CatCostInp!$E$2:$K$88,7,FALSE)),"")</f>
        <v>N/A</v>
      </c>
      <c r="T58" s="159" t="e">
        <f>VLOOKUP(U58,#REF!,2,FALSE)</f>
        <v>#REF!</v>
      </c>
      <c r="U58" s="30" t="s">
        <v>50</v>
      </c>
      <c r="V58" s="1" t="str">
        <f>IF(U58=Setup!$C$10,"Grant",IF('Other Pharma &amp; Health Products'!U58=Setup!$C$11,"Local",IF('Other Pharma &amp; Health Products'!U58=Setup!$C$12,"Other","")))</f>
        <v>Grant</v>
      </c>
      <c r="W58" s="33"/>
      <c r="X58" s="148">
        <v>135.73372093023255</v>
      </c>
      <c r="Y58" s="33">
        <v>80</v>
      </c>
      <c r="Z58" s="36">
        <f t="shared" si="8"/>
        <v>10858.697674418603</v>
      </c>
      <c r="AA58" s="35"/>
      <c r="AB58" s="32" t="str">
        <f t="shared" si="9"/>
        <v/>
      </c>
      <c r="AC58" s="35"/>
      <c r="AD58" s="32" t="str">
        <f t="shared" si="10"/>
        <v/>
      </c>
      <c r="AE58" s="35"/>
      <c r="AF58" s="36" t="str">
        <f t="shared" si="11"/>
        <v/>
      </c>
      <c r="AG58" s="36">
        <f t="shared" si="12"/>
        <v>80</v>
      </c>
      <c r="AH58" s="36">
        <f t="shared" si="13"/>
        <v>10858.697674418603</v>
      </c>
      <c r="AI58" s="55"/>
      <c r="AJ58" s="37"/>
      <c r="AK58" s="148">
        <v>135.73372093023255</v>
      </c>
      <c r="AL58" s="33">
        <v>75</v>
      </c>
      <c r="AM58" s="32">
        <f t="shared" si="14"/>
        <v>10180.029069767441</v>
      </c>
      <c r="AN58" s="35"/>
      <c r="AO58" s="32" t="str">
        <f t="shared" si="15"/>
        <v/>
      </c>
      <c r="AP58" s="35"/>
      <c r="AQ58" s="32" t="str">
        <f t="shared" si="16"/>
        <v/>
      </c>
      <c r="AR58" s="35"/>
      <c r="AS58" s="36" t="str">
        <f t="shared" si="17"/>
        <v/>
      </c>
      <c r="AT58" s="36">
        <f t="shared" si="18"/>
        <v>75</v>
      </c>
      <c r="AU58" s="36">
        <f t="shared" si="19"/>
        <v>10180.029069767441</v>
      </c>
      <c r="AV58" s="55"/>
      <c r="AW58" s="34"/>
      <c r="AX58" s="148"/>
      <c r="AY58" s="33">
        <v>70</v>
      </c>
      <c r="AZ58" s="32" t="str">
        <f t="shared" si="20"/>
        <v/>
      </c>
      <c r="BA58" s="34"/>
      <c r="BB58" s="32" t="str">
        <f t="shared" si="21"/>
        <v/>
      </c>
      <c r="BC58" s="34"/>
      <c r="BD58" s="32" t="str">
        <f t="shared" si="22"/>
        <v/>
      </c>
      <c r="BE58" s="35"/>
      <c r="BF58" s="36" t="str">
        <f t="shared" si="23"/>
        <v/>
      </c>
      <c r="BG58" s="36">
        <f t="shared" si="24"/>
        <v>70</v>
      </c>
      <c r="BH58" s="36" t="str">
        <f t="shared" si="25"/>
        <v/>
      </c>
      <c r="BI58" s="55"/>
      <c r="BJ58" s="34"/>
      <c r="BK58" s="148"/>
      <c r="BL58" s="34"/>
      <c r="BM58" s="32" t="str">
        <f t="shared" si="26"/>
        <v/>
      </c>
      <c r="BN58" s="34"/>
      <c r="BO58" s="32" t="str">
        <f t="shared" si="27"/>
        <v/>
      </c>
      <c r="BP58" s="34"/>
      <c r="BQ58" s="32" t="str">
        <f t="shared" si="28"/>
        <v/>
      </c>
      <c r="BR58" s="34"/>
      <c r="BS58" s="36" t="str">
        <f t="shared" si="29"/>
        <v/>
      </c>
      <c r="BT58" s="36" t="str">
        <f t="shared" si="30"/>
        <v/>
      </c>
      <c r="BU58" s="36" t="str">
        <f t="shared" si="31"/>
        <v/>
      </c>
      <c r="BV58" s="55"/>
      <c r="BW58" s="36">
        <f t="shared" si="32"/>
        <v>225</v>
      </c>
      <c r="BX58" s="36">
        <f t="shared" si="32"/>
        <v>21038.726744186046</v>
      </c>
      <c r="BY58" s="31"/>
      <c r="BZ58" s="38"/>
      <c r="CB58" s="120" t="str">
        <f t="shared" ca="1" si="0"/>
        <v/>
      </c>
      <c r="CC58" s="2">
        <f t="shared" ca="1" si="1"/>
        <v>1</v>
      </c>
    </row>
    <row r="59" spans="1:81" s="2" customFormat="1" ht="25" customHeight="1" x14ac:dyDescent="0.2">
      <c r="A59" s="52">
        <f t="shared" si="33"/>
        <v>58</v>
      </c>
      <c r="B59" s="157" t="str">
        <f t="shared" ca="1" si="2"/>
        <v>17-101--5.8---</v>
      </c>
      <c r="C59" s="157" t="str">
        <f t="shared" si="3"/>
        <v>5.8--1059---10059</v>
      </c>
      <c r="D59" s="29" t="s">
        <v>1922</v>
      </c>
      <c r="E59" s="155">
        <f ca="1">IFERROR(INDIRECT(ADDRESS(MATCH(D59,CatModules!C:C,0),2,1,1,"CatModules")),"")</f>
        <v>17</v>
      </c>
      <c r="F59" s="96" t="s">
        <v>1923</v>
      </c>
      <c r="G59" s="156">
        <f ca="1">IFERROR(INDIRECT(ADDRESS(MATCH(CONCATENATE(E59,"-",F59),CatInt!K:K,0),3,1,1,"CatInt")),"")</f>
        <v>101</v>
      </c>
      <c r="H59" s="45" t="e">
        <f>IF(F59="","",VLOOKUP(F59,#REF!,2,FALSE))</f>
        <v>#REF!</v>
      </c>
      <c r="I59" s="29" t="s">
        <v>2055</v>
      </c>
      <c r="J59" s="155" t="str">
        <f t="shared" si="4"/>
        <v>5</v>
      </c>
      <c r="K59" s="155" t="str">
        <f t="shared" si="5"/>
        <v>5.8</v>
      </c>
      <c r="L59" s="153"/>
      <c r="M59" s="53" t="s">
        <v>4537</v>
      </c>
      <c r="N59" s="175">
        <f t="shared" si="6"/>
        <v>1059</v>
      </c>
      <c r="O59" s="53" t="s">
        <v>4488</v>
      </c>
      <c r="P59" s="175">
        <f t="shared" si="7"/>
        <v>10059</v>
      </c>
      <c r="Q59" s="30"/>
      <c r="R59" s="149" t="str">
        <f>IFERROR(VLOOKUP(Q59,Setup!D$16:E$25,2,FALSE),"")</f>
        <v/>
      </c>
      <c r="S59" s="51" t="str">
        <f ca="1">IFERROR(IF(OR(I59="",VLOOKUP(I59,CatCostInp!$E$2:$K$88,7,FALSE)=0),"",VLOOKUP(I59,CatCostInp!$E$2:$K$88,7,FALSE)),"")</f>
        <v>N/A</v>
      </c>
      <c r="T59" s="159" t="e">
        <f>VLOOKUP(U59,#REF!,2,FALSE)</f>
        <v>#REF!</v>
      </c>
      <c r="U59" s="30" t="s">
        <v>50</v>
      </c>
      <c r="V59" s="1" t="str">
        <f>IF(U59=Setup!$C$10,"Grant",IF('Other Pharma &amp; Health Products'!U59=Setup!$C$11,"Local",IF('Other Pharma &amp; Health Products'!U59=Setup!$C$12,"Other","")))</f>
        <v>Grant</v>
      </c>
      <c r="W59" s="33"/>
      <c r="X59" s="148">
        <v>250.29302325581395</v>
      </c>
      <c r="Y59" s="33">
        <v>90</v>
      </c>
      <c r="Z59" s="36">
        <f t="shared" si="8"/>
        <v>22526.372093023256</v>
      </c>
      <c r="AA59" s="35"/>
      <c r="AB59" s="32" t="str">
        <f t="shared" si="9"/>
        <v/>
      </c>
      <c r="AC59" s="35"/>
      <c r="AD59" s="32" t="str">
        <f t="shared" si="10"/>
        <v/>
      </c>
      <c r="AE59" s="35"/>
      <c r="AF59" s="36" t="str">
        <f t="shared" si="11"/>
        <v/>
      </c>
      <c r="AG59" s="36">
        <f t="shared" si="12"/>
        <v>90</v>
      </c>
      <c r="AH59" s="36">
        <f t="shared" si="13"/>
        <v>22526.372093023256</v>
      </c>
      <c r="AI59" s="55"/>
      <c r="AJ59" s="37"/>
      <c r="AK59" s="148">
        <v>250.29302325581395</v>
      </c>
      <c r="AL59" s="33">
        <v>85</v>
      </c>
      <c r="AM59" s="32">
        <f t="shared" si="14"/>
        <v>21274.906976744187</v>
      </c>
      <c r="AN59" s="35"/>
      <c r="AO59" s="32" t="str">
        <f t="shared" si="15"/>
        <v/>
      </c>
      <c r="AP59" s="35"/>
      <c r="AQ59" s="32" t="str">
        <f t="shared" si="16"/>
        <v/>
      </c>
      <c r="AR59" s="35"/>
      <c r="AS59" s="36" t="str">
        <f t="shared" si="17"/>
        <v/>
      </c>
      <c r="AT59" s="36">
        <f t="shared" si="18"/>
        <v>85</v>
      </c>
      <c r="AU59" s="36">
        <f t="shared" si="19"/>
        <v>21274.906976744187</v>
      </c>
      <c r="AV59" s="55"/>
      <c r="AW59" s="34"/>
      <c r="AX59" s="148"/>
      <c r="AY59" s="33">
        <v>80</v>
      </c>
      <c r="AZ59" s="32" t="str">
        <f t="shared" si="20"/>
        <v/>
      </c>
      <c r="BA59" s="34"/>
      <c r="BB59" s="32" t="str">
        <f t="shared" si="21"/>
        <v/>
      </c>
      <c r="BC59" s="34"/>
      <c r="BD59" s="32" t="str">
        <f t="shared" si="22"/>
        <v/>
      </c>
      <c r="BE59" s="35"/>
      <c r="BF59" s="36" t="str">
        <f t="shared" si="23"/>
        <v/>
      </c>
      <c r="BG59" s="36">
        <f t="shared" si="24"/>
        <v>80</v>
      </c>
      <c r="BH59" s="36" t="str">
        <f t="shared" si="25"/>
        <v/>
      </c>
      <c r="BI59" s="55"/>
      <c r="BJ59" s="34"/>
      <c r="BK59" s="148"/>
      <c r="BL59" s="34"/>
      <c r="BM59" s="32" t="str">
        <f t="shared" si="26"/>
        <v/>
      </c>
      <c r="BN59" s="34"/>
      <c r="BO59" s="32" t="str">
        <f t="shared" si="27"/>
        <v/>
      </c>
      <c r="BP59" s="34"/>
      <c r="BQ59" s="32" t="str">
        <f t="shared" si="28"/>
        <v/>
      </c>
      <c r="BR59" s="34"/>
      <c r="BS59" s="36" t="str">
        <f t="shared" si="29"/>
        <v/>
      </c>
      <c r="BT59" s="36" t="str">
        <f t="shared" si="30"/>
        <v/>
      </c>
      <c r="BU59" s="36" t="str">
        <f t="shared" si="31"/>
        <v/>
      </c>
      <c r="BV59" s="55"/>
      <c r="BW59" s="36">
        <f t="shared" si="32"/>
        <v>255</v>
      </c>
      <c r="BX59" s="36">
        <f t="shared" si="32"/>
        <v>43801.279069767443</v>
      </c>
      <c r="BY59" s="31"/>
      <c r="BZ59" s="38"/>
      <c r="CB59" s="120" t="str">
        <f t="shared" ca="1" si="0"/>
        <v/>
      </c>
      <c r="CC59" s="2">
        <f t="shared" ca="1" si="1"/>
        <v>1</v>
      </c>
    </row>
    <row r="60" spans="1:81" s="2" customFormat="1" ht="25" customHeight="1" x14ac:dyDescent="0.2">
      <c r="A60" s="52">
        <f t="shared" si="33"/>
        <v>59</v>
      </c>
      <c r="B60" s="157" t="str">
        <f t="shared" ca="1" si="2"/>
        <v>17-101--5.8---</v>
      </c>
      <c r="C60" s="157" t="str">
        <f t="shared" si="3"/>
        <v>5.8--1060---10060</v>
      </c>
      <c r="D60" s="29" t="s">
        <v>1922</v>
      </c>
      <c r="E60" s="155">
        <f ca="1">IFERROR(INDIRECT(ADDRESS(MATCH(D60,CatModules!C:C,0),2,1,1,"CatModules")),"")</f>
        <v>17</v>
      </c>
      <c r="F60" s="96" t="s">
        <v>1923</v>
      </c>
      <c r="G60" s="156">
        <f ca="1">IFERROR(INDIRECT(ADDRESS(MATCH(CONCATENATE(E60,"-",F60),CatInt!K:K,0),3,1,1,"CatInt")),"")</f>
        <v>101</v>
      </c>
      <c r="H60" s="45" t="e">
        <f>IF(F60="","",VLOOKUP(F60,#REF!,2,FALSE))</f>
        <v>#REF!</v>
      </c>
      <c r="I60" s="29" t="s">
        <v>2055</v>
      </c>
      <c r="J60" s="155" t="str">
        <f t="shared" si="4"/>
        <v>5</v>
      </c>
      <c r="K60" s="155" t="str">
        <f t="shared" si="5"/>
        <v>5.8</v>
      </c>
      <c r="L60" s="153"/>
      <c r="M60" s="53" t="s">
        <v>4537</v>
      </c>
      <c r="N60" s="175">
        <f t="shared" si="6"/>
        <v>1060</v>
      </c>
      <c r="O60" s="53" t="s">
        <v>4489</v>
      </c>
      <c r="P60" s="175">
        <f t="shared" si="7"/>
        <v>10060</v>
      </c>
      <c r="Q60" s="30"/>
      <c r="R60" s="149" t="str">
        <f>IFERROR(VLOOKUP(Q60,Setup!D$16:E$25,2,FALSE),"")</f>
        <v/>
      </c>
      <c r="S60" s="51" t="str">
        <f ca="1">IFERROR(IF(OR(I60="",VLOOKUP(I60,CatCostInp!$E$2:$K$88,7,FALSE)=0),"",VLOOKUP(I60,CatCostInp!$E$2:$K$88,7,FALSE)),"")</f>
        <v>N/A</v>
      </c>
      <c r="T60" s="159" t="e">
        <f>VLOOKUP(U60,#REF!,2,FALSE)</f>
        <v>#REF!</v>
      </c>
      <c r="U60" s="30" t="s">
        <v>50</v>
      </c>
      <c r="V60" s="1" t="str">
        <f>IF(U60=Setup!$C$10,"Grant",IF('Other Pharma &amp; Health Products'!U60=Setup!$C$11,"Local",IF('Other Pharma &amp; Health Products'!U60=Setup!$C$12,"Other","")))</f>
        <v>Grant</v>
      </c>
      <c r="W60" s="33"/>
      <c r="X60" s="148">
        <v>250.3075581395349</v>
      </c>
      <c r="Y60" s="33">
        <v>90</v>
      </c>
      <c r="Z60" s="36">
        <f t="shared" si="8"/>
        <v>22527.680232558141</v>
      </c>
      <c r="AA60" s="35"/>
      <c r="AB60" s="32" t="str">
        <f t="shared" si="9"/>
        <v/>
      </c>
      <c r="AC60" s="35"/>
      <c r="AD60" s="32" t="str">
        <f t="shared" si="10"/>
        <v/>
      </c>
      <c r="AE60" s="35"/>
      <c r="AF60" s="36" t="str">
        <f t="shared" si="11"/>
        <v/>
      </c>
      <c r="AG60" s="36">
        <f t="shared" si="12"/>
        <v>90</v>
      </c>
      <c r="AH60" s="36">
        <f t="shared" si="13"/>
        <v>22527.680232558141</v>
      </c>
      <c r="AI60" s="55"/>
      <c r="AJ60" s="37"/>
      <c r="AK60" s="148">
        <v>250.3075581395349</v>
      </c>
      <c r="AL60" s="33">
        <v>85</v>
      </c>
      <c r="AM60" s="32">
        <f t="shared" si="14"/>
        <v>21276.142441860466</v>
      </c>
      <c r="AN60" s="35"/>
      <c r="AO60" s="32" t="str">
        <f t="shared" si="15"/>
        <v/>
      </c>
      <c r="AP60" s="35"/>
      <c r="AQ60" s="32" t="str">
        <f t="shared" si="16"/>
        <v/>
      </c>
      <c r="AR60" s="35"/>
      <c r="AS60" s="36" t="str">
        <f t="shared" si="17"/>
        <v/>
      </c>
      <c r="AT60" s="36">
        <f t="shared" si="18"/>
        <v>85</v>
      </c>
      <c r="AU60" s="36">
        <f t="shared" si="19"/>
        <v>21276.142441860466</v>
      </c>
      <c r="AV60" s="55"/>
      <c r="AW60" s="34"/>
      <c r="AX60" s="148"/>
      <c r="AY60" s="33">
        <v>80</v>
      </c>
      <c r="AZ60" s="32" t="str">
        <f t="shared" si="20"/>
        <v/>
      </c>
      <c r="BA60" s="34"/>
      <c r="BB60" s="32" t="str">
        <f t="shared" si="21"/>
        <v/>
      </c>
      <c r="BC60" s="34"/>
      <c r="BD60" s="32" t="str">
        <f t="shared" si="22"/>
        <v/>
      </c>
      <c r="BE60" s="35"/>
      <c r="BF60" s="36" t="str">
        <f t="shared" si="23"/>
        <v/>
      </c>
      <c r="BG60" s="36">
        <f t="shared" si="24"/>
        <v>80</v>
      </c>
      <c r="BH60" s="36" t="str">
        <f t="shared" si="25"/>
        <v/>
      </c>
      <c r="BI60" s="55"/>
      <c r="BJ60" s="34"/>
      <c r="BK60" s="148"/>
      <c r="BL60" s="34"/>
      <c r="BM60" s="32" t="str">
        <f t="shared" si="26"/>
        <v/>
      </c>
      <c r="BN60" s="34"/>
      <c r="BO60" s="32" t="str">
        <f t="shared" si="27"/>
        <v/>
      </c>
      <c r="BP60" s="34"/>
      <c r="BQ60" s="32" t="str">
        <f t="shared" si="28"/>
        <v/>
      </c>
      <c r="BR60" s="34"/>
      <c r="BS60" s="36" t="str">
        <f t="shared" si="29"/>
        <v/>
      </c>
      <c r="BT60" s="36" t="str">
        <f t="shared" si="30"/>
        <v/>
      </c>
      <c r="BU60" s="36" t="str">
        <f t="shared" si="31"/>
        <v/>
      </c>
      <c r="BV60" s="55"/>
      <c r="BW60" s="36">
        <f t="shared" si="32"/>
        <v>255</v>
      </c>
      <c r="BX60" s="36">
        <f t="shared" si="32"/>
        <v>43803.82267441861</v>
      </c>
      <c r="BY60" s="31"/>
      <c r="BZ60" s="38"/>
      <c r="CB60" s="120" t="str">
        <f t="shared" ca="1" si="0"/>
        <v/>
      </c>
      <c r="CC60" s="2">
        <f t="shared" ca="1" si="1"/>
        <v>1</v>
      </c>
    </row>
    <row r="61" spans="1:81" s="2" customFormat="1" ht="25" customHeight="1" x14ac:dyDescent="0.2">
      <c r="A61" s="52">
        <f t="shared" si="33"/>
        <v>60</v>
      </c>
      <c r="B61" s="157" t="str">
        <f t="shared" ca="1" si="2"/>
        <v>17-101--5.8---</v>
      </c>
      <c r="C61" s="157" t="str">
        <f t="shared" si="3"/>
        <v>5.8--1061---10061</v>
      </c>
      <c r="D61" s="29" t="s">
        <v>1922</v>
      </c>
      <c r="E61" s="155">
        <f ca="1">IFERROR(INDIRECT(ADDRESS(MATCH(D61,CatModules!C:C,0),2,1,1,"CatModules")),"")</f>
        <v>17</v>
      </c>
      <c r="F61" s="96" t="s">
        <v>1923</v>
      </c>
      <c r="G61" s="156">
        <f ca="1">IFERROR(INDIRECT(ADDRESS(MATCH(CONCATENATE(E61,"-",F61),CatInt!K:K,0),3,1,1,"CatInt")),"")</f>
        <v>101</v>
      </c>
      <c r="H61" s="45" t="e">
        <f>IF(F61="","",VLOOKUP(F61,#REF!,2,FALSE))</f>
        <v>#REF!</v>
      </c>
      <c r="I61" s="29" t="s">
        <v>2055</v>
      </c>
      <c r="J61" s="155" t="str">
        <f t="shared" si="4"/>
        <v>5</v>
      </c>
      <c r="K61" s="155" t="str">
        <f t="shared" si="5"/>
        <v>5.8</v>
      </c>
      <c r="L61" s="153"/>
      <c r="M61" s="53" t="s">
        <v>4537</v>
      </c>
      <c r="N61" s="175">
        <f t="shared" si="6"/>
        <v>1061</v>
      </c>
      <c r="O61" s="53" t="s">
        <v>4490</v>
      </c>
      <c r="P61" s="175">
        <f t="shared" si="7"/>
        <v>10061</v>
      </c>
      <c r="Q61" s="30"/>
      <c r="R61" s="149" t="str">
        <f>IFERROR(VLOOKUP(Q61,Setup!D$16:E$25,2,FALSE),"")</f>
        <v/>
      </c>
      <c r="S61" s="51" t="str">
        <f ca="1">IFERROR(IF(OR(I61="",VLOOKUP(I61,CatCostInp!$E$2:$K$88,7,FALSE)=0),"",VLOOKUP(I61,CatCostInp!$E$2:$K$88,7,FALSE)),"")</f>
        <v>N/A</v>
      </c>
      <c r="T61" s="159" t="e">
        <f>VLOOKUP(U61,#REF!,2,FALSE)</f>
        <v>#REF!</v>
      </c>
      <c r="U61" s="30" t="s">
        <v>50</v>
      </c>
      <c r="V61" s="1" t="str">
        <f>IF(U61=Setup!$C$10,"Grant",IF('Other Pharma &amp; Health Products'!U61=Setup!$C$11,"Local",IF('Other Pharma &amp; Health Products'!U61=Setup!$C$12,"Other","")))</f>
        <v>Grant</v>
      </c>
      <c r="W61" s="33"/>
      <c r="X61" s="148">
        <v>250.32209302325583</v>
      </c>
      <c r="Y61" s="33">
        <v>50</v>
      </c>
      <c r="Z61" s="36">
        <f t="shared" si="8"/>
        <v>12516.104651162792</v>
      </c>
      <c r="AA61" s="35"/>
      <c r="AB61" s="32" t="str">
        <f t="shared" si="9"/>
        <v/>
      </c>
      <c r="AC61" s="35"/>
      <c r="AD61" s="32" t="str">
        <f t="shared" si="10"/>
        <v/>
      </c>
      <c r="AE61" s="35"/>
      <c r="AF61" s="36" t="str">
        <f t="shared" si="11"/>
        <v/>
      </c>
      <c r="AG61" s="36">
        <f t="shared" si="12"/>
        <v>50</v>
      </c>
      <c r="AH61" s="36">
        <f t="shared" si="13"/>
        <v>12516.104651162792</v>
      </c>
      <c r="AI61" s="55"/>
      <c r="AJ61" s="37"/>
      <c r="AK61" s="148">
        <v>250.32209302325583</v>
      </c>
      <c r="AL61" s="33">
        <v>50</v>
      </c>
      <c r="AM61" s="32">
        <f t="shared" si="14"/>
        <v>12516.104651162792</v>
      </c>
      <c r="AN61" s="35"/>
      <c r="AO61" s="32" t="str">
        <f t="shared" si="15"/>
        <v/>
      </c>
      <c r="AP61" s="35"/>
      <c r="AQ61" s="32" t="str">
        <f t="shared" si="16"/>
        <v/>
      </c>
      <c r="AR61" s="35"/>
      <c r="AS61" s="36" t="str">
        <f t="shared" si="17"/>
        <v/>
      </c>
      <c r="AT61" s="36">
        <f t="shared" si="18"/>
        <v>50</v>
      </c>
      <c r="AU61" s="36">
        <f t="shared" si="19"/>
        <v>12516.104651162792</v>
      </c>
      <c r="AV61" s="55"/>
      <c r="AW61" s="34"/>
      <c r="AX61" s="148"/>
      <c r="AY61" s="33">
        <v>50</v>
      </c>
      <c r="AZ61" s="32" t="str">
        <f t="shared" si="20"/>
        <v/>
      </c>
      <c r="BA61" s="34"/>
      <c r="BB61" s="32" t="str">
        <f t="shared" si="21"/>
        <v/>
      </c>
      <c r="BC61" s="34"/>
      <c r="BD61" s="32" t="str">
        <f t="shared" si="22"/>
        <v/>
      </c>
      <c r="BE61" s="35"/>
      <c r="BF61" s="36" t="str">
        <f t="shared" si="23"/>
        <v/>
      </c>
      <c r="BG61" s="36">
        <f t="shared" si="24"/>
        <v>50</v>
      </c>
      <c r="BH61" s="36" t="str">
        <f t="shared" si="25"/>
        <v/>
      </c>
      <c r="BI61" s="55"/>
      <c r="BJ61" s="34"/>
      <c r="BK61" s="148"/>
      <c r="BL61" s="34"/>
      <c r="BM61" s="32" t="str">
        <f t="shared" si="26"/>
        <v/>
      </c>
      <c r="BN61" s="34"/>
      <c r="BO61" s="32" t="str">
        <f t="shared" si="27"/>
        <v/>
      </c>
      <c r="BP61" s="34"/>
      <c r="BQ61" s="32" t="str">
        <f t="shared" si="28"/>
        <v/>
      </c>
      <c r="BR61" s="34"/>
      <c r="BS61" s="36" t="str">
        <f t="shared" si="29"/>
        <v/>
      </c>
      <c r="BT61" s="36" t="str">
        <f t="shared" si="30"/>
        <v/>
      </c>
      <c r="BU61" s="36" t="str">
        <f t="shared" si="31"/>
        <v/>
      </c>
      <c r="BV61" s="55"/>
      <c r="BW61" s="36">
        <f t="shared" si="32"/>
        <v>150</v>
      </c>
      <c r="BX61" s="36">
        <f t="shared" si="32"/>
        <v>25032.209302325584</v>
      </c>
      <c r="BY61" s="31"/>
      <c r="BZ61" s="38"/>
      <c r="CB61" s="120" t="str">
        <f t="shared" ca="1" si="0"/>
        <v/>
      </c>
      <c r="CC61" s="2">
        <f t="shared" ca="1" si="1"/>
        <v>1</v>
      </c>
    </row>
    <row r="62" spans="1:81" s="2" customFormat="1" ht="25" customHeight="1" x14ac:dyDescent="0.2">
      <c r="A62" s="52">
        <f t="shared" si="33"/>
        <v>61</v>
      </c>
      <c r="B62" s="157" t="str">
        <f t="shared" ca="1" si="2"/>
        <v>17-101--5.8---</v>
      </c>
      <c r="C62" s="157" t="str">
        <f t="shared" si="3"/>
        <v>5.8--1062---10062</v>
      </c>
      <c r="D62" s="29" t="s">
        <v>1922</v>
      </c>
      <c r="E62" s="155">
        <f ca="1">IFERROR(INDIRECT(ADDRESS(MATCH(D62,CatModules!C:C,0),2,1,1,"CatModules")),"")</f>
        <v>17</v>
      </c>
      <c r="F62" s="96" t="s">
        <v>1923</v>
      </c>
      <c r="G62" s="156">
        <f ca="1">IFERROR(INDIRECT(ADDRESS(MATCH(CONCATENATE(E62,"-",F62),CatInt!K:K,0),3,1,1,"CatInt")),"")</f>
        <v>101</v>
      </c>
      <c r="H62" s="45" t="e">
        <f>IF(F62="","",VLOOKUP(F62,#REF!,2,FALSE))</f>
        <v>#REF!</v>
      </c>
      <c r="I62" s="29" t="s">
        <v>2055</v>
      </c>
      <c r="J62" s="155" t="str">
        <f t="shared" si="4"/>
        <v>5</v>
      </c>
      <c r="K62" s="155" t="str">
        <f t="shared" si="5"/>
        <v>5.8</v>
      </c>
      <c r="L62" s="153"/>
      <c r="M62" s="53" t="s">
        <v>4537</v>
      </c>
      <c r="N62" s="175">
        <f t="shared" si="6"/>
        <v>1062</v>
      </c>
      <c r="O62" s="53" t="s">
        <v>4491</v>
      </c>
      <c r="P62" s="175">
        <f t="shared" si="7"/>
        <v>10062</v>
      </c>
      <c r="Q62" s="30"/>
      <c r="R62" s="149" t="str">
        <f>IFERROR(VLOOKUP(Q62,Setup!D$16:E$25,2,FALSE),"")</f>
        <v/>
      </c>
      <c r="S62" s="51" t="str">
        <f ca="1">IFERROR(IF(OR(I62="",VLOOKUP(I62,CatCostInp!$E$2:$K$88,7,FALSE)=0),"",VLOOKUP(I62,CatCostInp!$E$2:$K$88,7,FALSE)),"")</f>
        <v>N/A</v>
      </c>
      <c r="T62" s="159" t="e">
        <f>VLOOKUP(U62,#REF!,2,FALSE)</f>
        <v>#REF!</v>
      </c>
      <c r="U62" s="30" t="s">
        <v>50</v>
      </c>
      <c r="V62" s="1" t="str">
        <f>IF(U62=Setup!$C$10,"Grant",IF('Other Pharma &amp; Health Products'!U62=Setup!$C$11,"Local",IF('Other Pharma &amp; Health Products'!U62=Setup!$C$12,"Other","")))</f>
        <v>Grant</v>
      </c>
      <c r="W62" s="33"/>
      <c r="X62" s="148">
        <v>250.29302325581395</v>
      </c>
      <c r="Y62" s="33">
        <v>90</v>
      </c>
      <c r="Z62" s="36">
        <f t="shared" si="8"/>
        <v>22526.372093023256</v>
      </c>
      <c r="AA62" s="35"/>
      <c r="AB62" s="32" t="str">
        <f t="shared" si="9"/>
        <v/>
      </c>
      <c r="AC62" s="35"/>
      <c r="AD62" s="32" t="str">
        <f t="shared" si="10"/>
        <v/>
      </c>
      <c r="AE62" s="35"/>
      <c r="AF62" s="36" t="str">
        <f t="shared" si="11"/>
        <v/>
      </c>
      <c r="AG62" s="36">
        <f t="shared" si="12"/>
        <v>90</v>
      </c>
      <c r="AH62" s="36">
        <f t="shared" si="13"/>
        <v>22526.372093023256</v>
      </c>
      <c r="AI62" s="55"/>
      <c r="AJ62" s="37"/>
      <c r="AK62" s="148">
        <v>250.29302325581395</v>
      </c>
      <c r="AL62" s="33">
        <v>85</v>
      </c>
      <c r="AM62" s="32">
        <f t="shared" si="14"/>
        <v>21274.906976744187</v>
      </c>
      <c r="AN62" s="35"/>
      <c r="AO62" s="32" t="str">
        <f t="shared" si="15"/>
        <v/>
      </c>
      <c r="AP62" s="35"/>
      <c r="AQ62" s="32" t="str">
        <f t="shared" si="16"/>
        <v/>
      </c>
      <c r="AR62" s="35"/>
      <c r="AS62" s="36" t="str">
        <f t="shared" si="17"/>
        <v/>
      </c>
      <c r="AT62" s="36">
        <f t="shared" si="18"/>
        <v>85</v>
      </c>
      <c r="AU62" s="36">
        <f t="shared" si="19"/>
        <v>21274.906976744187</v>
      </c>
      <c r="AV62" s="55"/>
      <c r="AW62" s="34"/>
      <c r="AX62" s="148"/>
      <c r="AY62" s="33">
        <v>80</v>
      </c>
      <c r="AZ62" s="32" t="str">
        <f t="shared" si="20"/>
        <v/>
      </c>
      <c r="BA62" s="34"/>
      <c r="BB62" s="32" t="str">
        <f t="shared" si="21"/>
        <v/>
      </c>
      <c r="BC62" s="34"/>
      <c r="BD62" s="32" t="str">
        <f t="shared" si="22"/>
        <v/>
      </c>
      <c r="BE62" s="35"/>
      <c r="BF62" s="36" t="str">
        <f t="shared" si="23"/>
        <v/>
      </c>
      <c r="BG62" s="36">
        <f t="shared" si="24"/>
        <v>80</v>
      </c>
      <c r="BH62" s="36" t="str">
        <f t="shared" si="25"/>
        <v/>
      </c>
      <c r="BI62" s="55"/>
      <c r="BJ62" s="34"/>
      <c r="BK62" s="148"/>
      <c r="BL62" s="34"/>
      <c r="BM62" s="32" t="str">
        <f t="shared" si="26"/>
        <v/>
      </c>
      <c r="BN62" s="34"/>
      <c r="BO62" s="32" t="str">
        <f t="shared" si="27"/>
        <v/>
      </c>
      <c r="BP62" s="34"/>
      <c r="BQ62" s="32" t="str">
        <f t="shared" si="28"/>
        <v/>
      </c>
      <c r="BR62" s="34"/>
      <c r="BS62" s="36" t="str">
        <f t="shared" si="29"/>
        <v/>
      </c>
      <c r="BT62" s="36" t="str">
        <f t="shared" si="30"/>
        <v/>
      </c>
      <c r="BU62" s="36" t="str">
        <f t="shared" si="31"/>
        <v/>
      </c>
      <c r="BV62" s="55"/>
      <c r="BW62" s="36">
        <f t="shared" si="32"/>
        <v>255</v>
      </c>
      <c r="BX62" s="36">
        <f t="shared" si="32"/>
        <v>43801.279069767443</v>
      </c>
      <c r="BY62" s="31"/>
      <c r="BZ62" s="38"/>
      <c r="CB62" s="120" t="str">
        <f t="shared" ca="1" si="0"/>
        <v/>
      </c>
      <c r="CC62" s="2">
        <f t="shared" ca="1" si="1"/>
        <v>1</v>
      </c>
    </row>
    <row r="63" spans="1:81" s="2" customFormat="1" ht="25" customHeight="1" x14ac:dyDescent="0.2">
      <c r="A63" s="52">
        <f t="shared" si="33"/>
        <v>62</v>
      </c>
      <c r="B63" s="157" t="str">
        <f t="shared" ca="1" si="2"/>
        <v>17-101--5.8---</v>
      </c>
      <c r="C63" s="157" t="str">
        <f t="shared" si="3"/>
        <v>5.8--1063---10063</v>
      </c>
      <c r="D63" s="29" t="s">
        <v>1922</v>
      </c>
      <c r="E63" s="155">
        <f ca="1">IFERROR(INDIRECT(ADDRESS(MATCH(D63,CatModules!C:C,0),2,1,1,"CatModules")),"")</f>
        <v>17</v>
      </c>
      <c r="F63" s="96" t="s">
        <v>1923</v>
      </c>
      <c r="G63" s="156">
        <f ca="1">IFERROR(INDIRECT(ADDRESS(MATCH(CONCATENATE(E63,"-",F63),CatInt!K:K,0),3,1,1,"CatInt")),"")</f>
        <v>101</v>
      </c>
      <c r="H63" s="45" t="e">
        <f>IF(F63="","",VLOOKUP(F63,#REF!,2,FALSE))</f>
        <v>#REF!</v>
      </c>
      <c r="I63" s="29" t="s">
        <v>2055</v>
      </c>
      <c r="J63" s="155" t="str">
        <f t="shared" si="4"/>
        <v>5</v>
      </c>
      <c r="K63" s="155" t="str">
        <f t="shared" si="5"/>
        <v>5.8</v>
      </c>
      <c r="L63" s="153"/>
      <c r="M63" s="53" t="s">
        <v>4538</v>
      </c>
      <c r="N63" s="175">
        <f t="shared" si="6"/>
        <v>1063</v>
      </c>
      <c r="O63" s="53" t="s">
        <v>4492</v>
      </c>
      <c r="P63" s="175">
        <f t="shared" si="7"/>
        <v>10063</v>
      </c>
      <c r="Q63" s="30"/>
      <c r="R63" s="149" t="str">
        <f>IFERROR(VLOOKUP(Q63,Setup!D$16:E$25,2,FALSE),"")</f>
        <v/>
      </c>
      <c r="S63" s="51" t="str">
        <f ca="1">IFERROR(IF(OR(I63="",VLOOKUP(I63,CatCostInp!$E$2:$K$88,7,FALSE)=0),"",VLOOKUP(I63,CatCostInp!$E$2:$K$88,7,FALSE)),"")</f>
        <v>N/A</v>
      </c>
      <c r="T63" s="159" t="e">
        <f>VLOOKUP(U63,#REF!,2,FALSE)</f>
        <v>#REF!</v>
      </c>
      <c r="U63" s="30" t="s">
        <v>50</v>
      </c>
      <c r="V63" s="1" t="str">
        <f>IF(U63=Setup!$C$10,"Grant",IF('Other Pharma &amp; Health Products'!U63=Setup!$C$11,"Local",IF('Other Pharma &amp; Health Products'!U63=Setup!$C$12,"Other","")))</f>
        <v>Grant</v>
      </c>
      <c r="W63" s="33"/>
      <c r="X63" s="148">
        <v>233.2421526162791</v>
      </c>
      <c r="Y63" s="33">
        <v>40</v>
      </c>
      <c r="Z63" s="36">
        <f t="shared" si="8"/>
        <v>9329.686104651164</v>
      </c>
      <c r="AA63" s="35"/>
      <c r="AB63" s="32" t="str">
        <f t="shared" si="9"/>
        <v/>
      </c>
      <c r="AC63" s="35"/>
      <c r="AD63" s="32" t="str">
        <f t="shared" si="10"/>
        <v/>
      </c>
      <c r="AE63" s="35"/>
      <c r="AF63" s="36" t="str">
        <f t="shared" si="11"/>
        <v/>
      </c>
      <c r="AG63" s="36">
        <f t="shared" si="12"/>
        <v>40</v>
      </c>
      <c r="AH63" s="36">
        <f t="shared" si="13"/>
        <v>9329.686104651164</v>
      </c>
      <c r="AI63" s="55"/>
      <c r="AJ63" s="37"/>
      <c r="AK63" s="148">
        <v>233.2421526162791</v>
      </c>
      <c r="AL63" s="33">
        <v>40</v>
      </c>
      <c r="AM63" s="32">
        <f t="shared" si="14"/>
        <v>9329.686104651164</v>
      </c>
      <c r="AN63" s="35"/>
      <c r="AO63" s="32" t="str">
        <f t="shared" si="15"/>
        <v/>
      </c>
      <c r="AP63" s="35"/>
      <c r="AQ63" s="32" t="str">
        <f t="shared" si="16"/>
        <v/>
      </c>
      <c r="AR63" s="35"/>
      <c r="AS63" s="36" t="str">
        <f t="shared" si="17"/>
        <v/>
      </c>
      <c r="AT63" s="36">
        <f t="shared" si="18"/>
        <v>40</v>
      </c>
      <c r="AU63" s="36">
        <f t="shared" si="19"/>
        <v>9329.686104651164</v>
      </c>
      <c r="AV63" s="55"/>
      <c r="AW63" s="34"/>
      <c r="AX63" s="148"/>
      <c r="AY63" s="33">
        <v>40</v>
      </c>
      <c r="AZ63" s="32" t="str">
        <f t="shared" si="20"/>
        <v/>
      </c>
      <c r="BA63" s="34"/>
      <c r="BB63" s="32" t="str">
        <f t="shared" si="21"/>
        <v/>
      </c>
      <c r="BC63" s="34"/>
      <c r="BD63" s="32" t="str">
        <f t="shared" si="22"/>
        <v/>
      </c>
      <c r="BE63" s="35"/>
      <c r="BF63" s="36" t="str">
        <f t="shared" si="23"/>
        <v/>
      </c>
      <c r="BG63" s="36">
        <f t="shared" si="24"/>
        <v>40</v>
      </c>
      <c r="BH63" s="36" t="str">
        <f t="shared" si="25"/>
        <v/>
      </c>
      <c r="BI63" s="55"/>
      <c r="BJ63" s="34"/>
      <c r="BK63" s="148"/>
      <c r="BL63" s="34"/>
      <c r="BM63" s="32" t="str">
        <f t="shared" si="26"/>
        <v/>
      </c>
      <c r="BN63" s="34"/>
      <c r="BO63" s="32" t="str">
        <f t="shared" si="27"/>
        <v/>
      </c>
      <c r="BP63" s="34"/>
      <c r="BQ63" s="32" t="str">
        <f t="shared" si="28"/>
        <v/>
      </c>
      <c r="BR63" s="34"/>
      <c r="BS63" s="36" t="str">
        <f t="shared" si="29"/>
        <v/>
      </c>
      <c r="BT63" s="36" t="str">
        <f t="shared" si="30"/>
        <v/>
      </c>
      <c r="BU63" s="36" t="str">
        <f t="shared" si="31"/>
        <v/>
      </c>
      <c r="BV63" s="55"/>
      <c r="BW63" s="36">
        <f t="shared" si="32"/>
        <v>120</v>
      </c>
      <c r="BX63" s="36">
        <f t="shared" si="32"/>
        <v>18659.372209302328</v>
      </c>
      <c r="BY63" s="31"/>
      <c r="BZ63" s="38"/>
      <c r="CB63" s="120" t="str">
        <f t="shared" ca="1" si="0"/>
        <v/>
      </c>
      <c r="CC63" s="2">
        <f t="shared" ca="1" si="1"/>
        <v>1</v>
      </c>
    </row>
    <row r="64" spans="1:81" s="2" customFormat="1" ht="25" customHeight="1" x14ac:dyDescent="0.2">
      <c r="A64" s="52">
        <f t="shared" si="33"/>
        <v>63</v>
      </c>
      <c r="B64" s="157" t="str">
        <f t="shared" ca="1" si="2"/>
        <v>17-101--5.8---</v>
      </c>
      <c r="C64" s="157" t="str">
        <f t="shared" si="3"/>
        <v>5.8--1064---10064</v>
      </c>
      <c r="D64" s="29" t="s">
        <v>1922</v>
      </c>
      <c r="E64" s="155">
        <f ca="1">IFERROR(INDIRECT(ADDRESS(MATCH(D64,CatModules!C:C,0),2,1,1,"CatModules")),"")</f>
        <v>17</v>
      </c>
      <c r="F64" s="96" t="s">
        <v>1923</v>
      </c>
      <c r="G64" s="156">
        <f ca="1">IFERROR(INDIRECT(ADDRESS(MATCH(CONCATENATE(E64,"-",F64),CatInt!K:K,0),3,1,1,"CatInt")),"")</f>
        <v>101</v>
      </c>
      <c r="H64" s="45" t="e">
        <f>IF(F64="","",VLOOKUP(F64,#REF!,2,FALSE))</f>
        <v>#REF!</v>
      </c>
      <c r="I64" s="29" t="s">
        <v>2055</v>
      </c>
      <c r="J64" s="155" t="str">
        <f t="shared" si="4"/>
        <v>5</v>
      </c>
      <c r="K64" s="155" t="str">
        <f t="shared" si="5"/>
        <v>5.8</v>
      </c>
      <c r="L64" s="153"/>
      <c r="M64" s="53" t="s">
        <v>4539</v>
      </c>
      <c r="N64" s="175">
        <f t="shared" si="6"/>
        <v>1064</v>
      </c>
      <c r="O64" s="53" t="s">
        <v>4493</v>
      </c>
      <c r="P64" s="175">
        <f t="shared" si="7"/>
        <v>10064</v>
      </c>
      <c r="Q64" s="30"/>
      <c r="R64" s="149" t="str">
        <f>IFERROR(VLOOKUP(Q64,Setup!D$16:E$25,2,FALSE),"")</f>
        <v/>
      </c>
      <c r="S64" s="51" t="str">
        <f ca="1">IFERROR(IF(OR(I64="",VLOOKUP(I64,CatCostInp!$E$2:$K$88,7,FALSE)=0),"",VLOOKUP(I64,CatCostInp!$E$2:$K$88,7,FALSE)),"")</f>
        <v>N/A</v>
      </c>
      <c r="T64" s="159" t="e">
        <f>VLOOKUP(U64,#REF!,2,FALSE)</f>
        <v>#REF!</v>
      </c>
      <c r="U64" s="30" t="s">
        <v>50</v>
      </c>
      <c r="V64" s="1" t="str">
        <f>IF(U64=Setup!$C$10,"Grant",IF('Other Pharma &amp; Health Products'!U64=Setup!$C$11,"Local",IF('Other Pharma &amp; Health Products'!U64=Setup!$C$12,"Other","")))</f>
        <v>Grant</v>
      </c>
      <c r="W64" s="33"/>
      <c r="X64" s="148">
        <v>48.252470930232562</v>
      </c>
      <c r="Y64" s="33">
        <v>70</v>
      </c>
      <c r="Z64" s="36">
        <f t="shared" si="8"/>
        <v>3377.6729651162796</v>
      </c>
      <c r="AA64" s="35"/>
      <c r="AB64" s="32" t="str">
        <f t="shared" si="9"/>
        <v/>
      </c>
      <c r="AC64" s="35"/>
      <c r="AD64" s="32" t="str">
        <f t="shared" si="10"/>
        <v/>
      </c>
      <c r="AE64" s="35"/>
      <c r="AF64" s="36" t="str">
        <f t="shared" si="11"/>
        <v/>
      </c>
      <c r="AG64" s="36">
        <f t="shared" si="12"/>
        <v>70</v>
      </c>
      <c r="AH64" s="36">
        <f t="shared" si="13"/>
        <v>3377.6729651162796</v>
      </c>
      <c r="AI64" s="55"/>
      <c r="AJ64" s="37"/>
      <c r="AK64" s="148">
        <v>48.252470930232562</v>
      </c>
      <c r="AL64" s="33">
        <v>70</v>
      </c>
      <c r="AM64" s="32">
        <f t="shared" si="14"/>
        <v>3377.6729651162796</v>
      </c>
      <c r="AN64" s="35"/>
      <c r="AO64" s="32" t="str">
        <f t="shared" si="15"/>
        <v/>
      </c>
      <c r="AP64" s="35"/>
      <c r="AQ64" s="32" t="str">
        <f t="shared" si="16"/>
        <v/>
      </c>
      <c r="AR64" s="35"/>
      <c r="AS64" s="36" t="str">
        <f t="shared" si="17"/>
        <v/>
      </c>
      <c r="AT64" s="36">
        <f t="shared" si="18"/>
        <v>70</v>
      </c>
      <c r="AU64" s="36">
        <f t="shared" si="19"/>
        <v>3377.6729651162796</v>
      </c>
      <c r="AV64" s="55"/>
      <c r="AW64" s="34"/>
      <c r="AX64" s="148"/>
      <c r="AY64" s="33">
        <v>70</v>
      </c>
      <c r="AZ64" s="32" t="str">
        <f t="shared" si="20"/>
        <v/>
      </c>
      <c r="BA64" s="34"/>
      <c r="BB64" s="32" t="str">
        <f t="shared" si="21"/>
        <v/>
      </c>
      <c r="BC64" s="34"/>
      <c r="BD64" s="32" t="str">
        <f t="shared" si="22"/>
        <v/>
      </c>
      <c r="BE64" s="35"/>
      <c r="BF64" s="36" t="str">
        <f t="shared" si="23"/>
        <v/>
      </c>
      <c r="BG64" s="36">
        <f t="shared" si="24"/>
        <v>70</v>
      </c>
      <c r="BH64" s="36" t="str">
        <f t="shared" si="25"/>
        <v/>
      </c>
      <c r="BI64" s="55"/>
      <c r="BJ64" s="34"/>
      <c r="BK64" s="148"/>
      <c r="BL64" s="34"/>
      <c r="BM64" s="32" t="str">
        <f t="shared" si="26"/>
        <v/>
      </c>
      <c r="BN64" s="34"/>
      <c r="BO64" s="32" t="str">
        <f t="shared" si="27"/>
        <v/>
      </c>
      <c r="BP64" s="34"/>
      <c r="BQ64" s="32" t="str">
        <f t="shared" si="28"/>
        <v/>
      </c>
      <c r="BR64" s="34"/>
      <c r="BS64" s="36" t="str">
        <f t="shared" si="29"/>
        <v/>
      </c>
      <c r="BT64" s="36" t="str">
        <f t="shared" si="30"/>
        <v/>
      </c>
      <c r="BU64" s="36" t="str">
        <f t="shared" si="31"/>
        <v/>
      </c>
      <c r="BV64" s="55"/>
      <c r="BW64" s="36">
        <f t="shared" si="32"/>
        <v>210</v>
      </c>
      <c r="BX64" s="36">
        <f t="shared" si="32"/>
        <v>6755.3459302325591</v>
      </c>
      <c r="BY64" s="31"/>
      <c r="BZ64" s="38"/>
      <c r="CB64" s="120" t="str">
        <f t="shared" ca="1" si="0"/>
        <v/>
      </c>
      <c r="CC64" s="2">
        <f t="shared" ca="1" si="1"/>
        <v>1</v>
      </c>
    </row>
    <row r="65" spans="1:81" s="2" customFormat="1" ht="25" customHeight="1" x14ac:dyDescent="0.2">
      <c r="A65" s="52">
        <f t="shared" si="33"/>
        <v>64</v>
      </c>
      <c r="B65" s="157" t="str">
        <f t="shared" ca="1" si="2"/>
        <v>17-101--5.8---</v>
      </c>
      <c r="C65" s="157" t="str">
        <f t="shared" si="3"/>
        <v>5.8--1065---10065</v>
      </c>
      <c r="D65" s="29" t="s">
        <v>1922</v>
      </c>
      <c r="E65" s="155">
        <f ca="1">IFERROR(INDIRECT(ADDRESS(MATCH(D65,CatModules!C:C,0),2,1,1,"CatModules")),"")</f>
        <v>17</v>
      </c>
      <c r="F65" s="96" t="s">
        <v>1923</v>
      </c>
      <c r="G65" s="156">
        <f ca="1">IFERROR(INDIRECT(ADDRESS(MATCH(CONCATENATE(E65,"-",F65),CatInt!K:K,0),3,1,1,"CatInt")),"")</f>
        <v>101</v>
      </c>
      <c r="H65" s="45" t="e">
        <f>IF(F65="","",VLOOKUP(F65,#REF!,2,FALSE))</f>
        <v>#REF!</v>
      </c>
      <c r="I65" s="29" t="s">
        <v>2055</v>
      </c>
      <c r="J65" s="155" t="str">
        <f t="shared" si="4"/>
        <v>5</v>
      </c>
      <c r="K65" s="155" t="str">
        <f t="shared" si="5"/>
        <v>5.8</v>
      </c>
      <c r="L65" s="153"/>
      <c r="M65" s="53" t="s">
        <v>4539</v>
      </c>
      <c r="N65" s="175">
        <f t="shared" si="6"/>
        <v>1065</v>
      </c>
      <c r="O65" s="53" t="s">
        <v>4494</v>
      </c>
      <c r="P65" s="175">
        <f t="shared" si="7"/>
        <v>10065</v>
      </c>
      <c r="Q65" s="30"/>
      <c r="R65" s="149" t="str">
        <f>IFERROR(VLOOKUP(Q65,Setup!D$16:E$25,2,FALSE),"")</f>
        <v/>
      </c>
      <c r="S65" s="51" t="str">
        <f ca="1">IFERROR(IF(OR(I65="",VLOOKUP(I65,CatCostInp!$E$2:$K$88,7,FALSE)=0),"",VLOOKUP(I65,CatCostInp!$E$2:$K$88,7,FALSE)),"")</f>
        <v>N/A</v>
      </c>
      <c r="T65" s="159" t="e">
        <f>VLOOKUP(U65,#REF!,2,FALSE)</f>
        <v>#REF!</v>
      </c>
      <c r="U65" s="30" t="s">
        <v>50</v>
      </c>
      <c r="V65" s="1" t="str">
        <f>IF(U65=Setup!$C$10,"Grant",IF('Other Pharma &amp; Health Products'!U65=Setup!$C$11,"Local",IF('Other Pharma &amp; Health Products'!U65=Setup!$C$12,"Other","")))</f>
        <v>Grant</v>
      </c>
      <c r="W65" s="33"/>
      <c r="X65" s="148">
        <v>28.779069767441861</v>
      </c>
      <c r="Y65" s="33">
        <v>70</v>
      </c>
      <c r="Z65" s="36">
        <f t="shared" si="8"/>
        <v>2014.5348837209303</v>
      </c>
      <c r="AA65" s="35"/>
      <c r="AB65" s="32" t="str">
        <f t="shared" si="9"/>
        <v/>
      </c>
      <c r="AC65" s="35"/>
      <c r="AD65" s="32" t="str">
        <f t="shared" si="10"/>
        <v/>
      </c>
      <c r="AE65" s="35"/>
      <c r="AF65" s="36" t="str">
        <f t="shared" si="11"/>
        <v/>
      </c>
      <c r="AG65" s="36">
        <f t="shared" si="12"/>
        <v>70</v>
      </c>
      <c r="AH65" s="36">
        <f t="shared" si="13"/>
        <v>2014.5348837209303</v>
      </c>
      <c r="AI65" s="55"/>
      <c r="AJ65" s="37"/>
      <c r="AK65" s="148">
        <v>28.779069767441861</v>
      </c>
      <c r="AL65" s="33">
        <v>60</v>
      </c>
      <c r="AM65" s="32">
        <f t="shared" si="14"/>
        <v>1726.7441860465117</v>
      </c>
      <c r="AN65" s="35"/>
      <c r="AO65" s="32" t="str">
        <f t="shared" si="15"/>
        <v/>
      </c>
      <c r="AP65" s="35"/>
      <c r="AQ65" s="32" t="str">
        <f t="shared" si="16"/>
        <v/>
      </c>
      <c r="AR65" s="35"/>
      <c r="AS65" s="36" t="str">
        <f t="shared" si="17"/>
        <v/>
      </c>
      <c r="AT65" s="36">
        <f t="shared" si="18"/>
        <v>60</v>
      </c>
      <c r="AU65" s="36">
        <f t="shared" si="19"/>
        <v>1726.7441860465117</v>
      </c>
      <c r="AV65" s="55"/>
      <c r="AW65" s="34"/>
      <c r="AX65" s="148"/>
      <c r="AY65" s="33">
        <v>50</v>
      </c>
      <c r="AZ65" s="32" t="str">
        <f t="shared" si="20"/>
        <v/>
      </c>
      <c r="BA65" s="34"/>
      <c r="BB65" s="32" t="str">
        <f t="shared" si="21"/>
        <v/>
      </c>
      <c r="BC65" s="34"/>
      <c r="BD65" s="32" t="str">
        <f t="shared" si="22"/>
        <v/>
      </c>
      <c r="BE65" s="35"/>
      <c r="BF65" s="36" t="str">
        <f t="shared" si="23"/>
        <v/>
      </c>
      <c r="BG65" s="36">
        <f t="shared" si="24"/>
        <v>50</v>
      </c>
      <c r="BH65" s="36" t="str">
        <f t="shared" si="25"/>
        <v/>
      </c>
      <c r="BI65" s="55"/>
      <c r="BJ65" s="34"/>
      <c r="BK65" s="148"/>
      <c r="BL65" s="34"/>
      <c r="BM65" s="32" t="str">
        <f t="shared" si="26"/>
        <v/>
      </c>
      <c r="BN65" s="34"/>
      <c r="BO65" s="32" t="str">
        <f t="shared" si="27"/>
        <v/>
      </c>
      <c r="BP65" s="34"/>
      <c r="BQ65" s="32" t="str">
        <f t="shared" si="28"/>
        <v/>
      </c>
      <c r="BR65" s="34"/>
      <c r="BS65" s="36" t="str">
        <f t="shared" si="29"/>
        <v/>
      </c>
      <c r="BT65" s="36" t="str">
        <f t="shared" si="30"/>
        <v/>
      </c>
      <c r="BU65" s="36" t="str">
        <f t="shared" si="31"/>
        <v/>
      </c>
      <c r="BV65" s="55"/>
      <c r="BW65" s="36">
        <f t="shared" si="32"/>
        <v>180</v>
      </c>
      <c r="BX65" s="36">
        <f t="shared" si="32"/>
        <v>3741.2790697674418</v>
      </c>
      <c r="BY65" s="31"/>
      <c r="BZ65" s="38"/>
      <c r="CB65" s="120" t="str">
        <f t="shared" ca="1" si="0"/>
        <v/>
      </c>
      <c r="CC65" s="2">
        <f t="shared" ca="1" si="1"/>
        <v>1</v>
      </c>
    </row>
    <row r="66" spans="1:81" s="2" customFormat="1" ht="25" customHeight="1" x14ac:dyDescent="0.2">
      <c r="A66" s="52">
        <f t="shared" si="33"/>
        <v>65</v>
      </c>
      <c r="B66" s="157" t="str">
        <f t="shared" ca="1" si="2"/>
        <v>17-101--5.8---</v>
      </c>
      <c r="C66" s="157" t="str">
        <f t="shared" si="3"/>
        <v>5.8--1066---10066</v>
      </c>
      <c r="D66" s="29" t="s">
        <v>1922</v>
      </c>
      <c r="E66" s="155">
        <f ca="1">IFERROR(INDIRECT(ADDRESS(MATCH(D66,CatModules!C:C,0),2,1,1,"CatModules")),"")</f>
        <v>17</v>
      </c>
      <c r="F66" s="96" t="s">
        <v>1923</v>
      </c>
      <c r="G66" s="156">
        <f ca="1">IFERROR(INDIRECT(ADDRESS(MATCH(CONCATENATE(E66,"-",F66),CatInt!K:K,0),3,1,1,"CatInt")),"")</f>
        <v>101</v>
      </c>
      <c r="H66" s="45" t="e">
        <f>IF(F66="","",VLOOKUP(F66,#REF!,2,FALSE))</f>
        <v>#REF!</v>
      </c>
      <c r="I66" s="29" t="s">
        <v>2055</v>
      </c>
      <c r="J66" s="155" t="str">
        <f t="shared" si="4"/>
        <v>5</v>
      </c>
      <c r="K66" s="155" t="str">
        <f t="shared" si="5"/>
        <v>5.8</v>
      </c>
      <c r="L66" s="153"/>
      <c r="M66" s="53" t="s">
        <v>4539</v>
      </c>
      <c r="N66" s="175">
        <f t="shared" si="6"/>
        <v>1066</v>
      </c>
      <c r="O66" s="53" t="s">
        <v>4495</v>
      </c>
      <c r="P66" s="175">
        <f t="shared" si="7"/>
        <v>10066</v>
      </c>
      <c r="Q66" s="30"/>
      <c r="R66" s="149" t="str">
        <f>IFERROR(VLOOKUP(Q66,Setup!D$16:E$25,2,FALSE),"")</f>
        <v/>
      </c>
      <c r="S66" s="51" t="str">
        <f ca="1">IFERROR(IF(OR(I66="",VLOOKUP(I66,CatCostInp!$E$2:$K$88,7,FALSE)=0),"",VLOOKUP(I66,CatCostInp!$E$2:$K$88,7,FALSE)),"")</f>
        <v>N/A</v>
      </c>
      <c r="T66" s="159" t="e">
        <f>VLOOKUP(U66,#REF!,2,FALSE)</f>
        <v>#REF!</v>
      </c>
      <c r="U66" s="30" t="s">
        <v>50</v>
      </c>
      <c r="V66" s="1" t="str">
        <f>IF(U66=Setup!$C$10,"Grant",IF('Other Pharma &amp; Health Products'!U66=Setup!$C$11,"Local",IF('Other Pharma &amp; Health Products'!U66=Setup!$C$12,"Other","")))</f>
        <v>Grant</v>
      </c>
      <c r="W66" s="33"/>
      <c r="X66" s="148">
        <v>0.1589985465116279</v>
      </c>
      <c r="Y66" s="33">
        <v>180</v>
      </c>
      <c r="Z66" s="36">
        <f t="shared" si="8"/>
        <v>28.619738372093021</v>
      </c>
      <c r="AA66" s="35"/>
      <c r="AB66" s="32" t="str">
        <f t="shared" si="9"/>
        <v/>
      </c>
      <c r="AC66" s="35"/>
      <c r="AD66" s="32" t="str">
        <f t="shared" si="10"/>
        <v/>
      </c>
      <c r="AE66" s="35"/>
      <c r="AF66" s="36" t="str">
        <f t="shared" si="11"/>
        <v/>
      </c>
      <c r="AG66" s="36">
        <f t="shared" si="12"/>
        <v>180</v>
      </c>
      <c r="AH66" s="36">
        <f t="shared" si="13"/>
        <v>28.619738372093021</v>
      </c>
      <c r="AI66" s="55"/>
      <c r="AJ66" s="37"/>
      <c r="AK66" s="148">
        <v>0.1589985465116279</v>
      </c>
      <c r="AL66" s="33">
        <v>150</v>
      </c>
      <c r="AM66" s="32">
        <f t="shared" si="14"/>
        <v>23.849781976744186</v>
      </c>
      <c r="AN66" s="35"/>
      <c r="AO66" s="32" t="str">
        <f t="shared" si="15"/>
        <v/>
      </c>
      <c r="AP66" s="35"/>
      <c r="AQ66" s="32" t="str">
        <f t="shared" si="16"/>
        <v/>
      </c>
      <c r="AR66" s="35"/>
      <c r="AS66" s="36" t="str">
        <f t="shared" si="17"/>
        <v/>
      </c>
      <c r="AT66" s="36">
        <f t="shared" si="18"/>
        <v>150</v>
      </c>
      <c r="AU66" s="36">
        <f t="shared" si="19"/>
        <v>23.849781976744186</v>
      </c>
      <c r="AV66" s="55"/>
      <c r="AW66" s="34"/>
      <c r="AX66" s="148"/>
      <c r="AY66" s="33">
        <v>120</v>
      </c>
      <c r="AZ66" s="32" t="str">
        <f t="shared" si="20"/>
        <v/>
      </c>
      <c r="BA66" s="34"/>
      <c r="BB66" s="32" t="str">
        <f t="shared" si="21"/>
        <v/>
      </c>
      <c r="BC66" s="34"/>
      <c r="BD66" s="32" t="str">
        <f t="shared" si="22"/>
        <v/>
      </c>
      <c r="BE66" s="35"/>
      <c r="BF66" s="36" t="str">
        <f t="shared" si="23"/>
        <v/>
      </c>
      <c r="BG66" s="36">
        <f t="shared" si="24"/>
        <v>120</v>
      </c>
      <c r="BH66" s="36" t="str">
        <f t="shared" si="25"/>
        <v/>
      </c>
      <c r="BI66" s="55"/>
      <c r="BJ66" s="34"/>
      <c r="BK66" s="148"/>
      <c r="BL66" s="34"/>
      <c r="BM66" s="32" t="str">
        <f t="shared" si="26"/>
        <v/>
      </c>
      <c r="BN66" s="34"/>
      <c r="BO66" s="32" t="str">
        <f t="shared" si="27"/>
        <v/>
      </c>
      <c r="BP66" s="34"/>
      <c r="BQ66" s="32" t="str">
        <f t="shared" si="28"/>
        <v/>
      </c>
      <c r="BR66" s="34"/>
      <c r="BS66" s="36" t="str">
        <f t="shared" si="29"/>
        <v/>
      </c>
      <c r="BT66" s="36" t="str">
        <f t="shared" si="30"/>
        <v/>
      </c>
      <c r="BU66" s="36" t="str">
        <f t="shared" si="31"/>
        <v/>
      </c>
      <c r="BV66" s="55"/>
      <c r="BW66" s="36">
        <f t="shared" si="32"/>
        <v>450</v>
      </c>
      <c r="BX66" s="36">
        <f t="shared" si="32"/>
        <v>52.469520348837207</v>
      </c>
      <c r="BY66" s="31"/>
      <c r="BZ66" s="38"/>
      <c r="CB66" s="120" t="str">
        <f t="shared" ref="CB66:CB129" ca="1" si="36">IF(OR(B66="--",IFERROR(MATCH(B66,OFFSET(B$1,0,0,ROW()-1,1),0),1)&lt;&gt;1),"",1)</f>
        <v/>
      </c>
      <c r="CC66" s="2">
        <f t="shared" ref="CC66:CC129" ca="1" si="37">IF(OR(C66="--",IFERROR(MATCH(C66,OFFSET(C$1,0,0,ROW()-1,1),0),1)&lt;&gt;1),"",1)</f>
        <v>1</v>
      </c>
    </row>
    <row r="67" spans="1:81" s="10" customFormat="1" ht="25" customHeight="1" x14ac:dyDescent="0.2">
      <c r="A67" s="52">
        <f t="shared" si="33"/>
        <v>66</v>
      </c>
      <c r="B67" s="157" t="str">
        <f t="shared" ref="B67:B130" ca="1" si="38">CONCATENATE(E67,"-",G67,"--",K67,"---",R67)</f>
        <v>17-101--5.8---</v>
      </c>
      <c r="C67" s="157" t="str">
        <f t="shared" ref="C67:C130" si="39">CONCATENATE(K67,"--",N67,"---",P67)</f>
        <v>5.8--1067---10067</v>
      </c>
      <c r="D67" s="29" t="s">
        <v>1922</v>
      </c>
      <c r="E67" s="155">
        <f ca="1">IFERROR(INDIRECT(ADDRESS(MATCH(D67,CatModules!C:C,0),2,1,1,"CatModules")),"")</f>
        <v>17</v>
      </c>
      <c r="F67" s="96" t="s">
        <v>1923</v>
      </c>
      <c r="G67" s="156">
        <f ca="1">IFERROR(INDIRECT(ADDRESS(MATCH(CONCATENATE(E67,"-",F67),CatInt!K:K,0),3,1,1,"CatInt")),"")</f>
        <v>101</v>
      </c>
      <c r="H67" s="45" t="e">
        <f>IF(F67="","",VLOOKUP(F67,#REF!,2,FALSE))</f>
        <v>#REF!</v>
      </c>
      <c r="I67" s="29" t="s">
        <v>2055</v>
      </c>
      <c r="J67" s="155" t="str">
        <f t="shared" ref="J67:J130" si="40">LEFT(I67,FIND(".",I67,1)-1)</f>
        <v>5</v>
      </c>
      <c r="K67" s="155" t="str">
        <f t="shared" ref="K67:K130" si="41">LEFT(I67,FIND(".",I67,1)+1)</f>
        <v>5.8</v>
      </c>
      <c r="L67" s="153"/>
      <c r="M67" s="53" t="s">
        <v>4539</v>
      </c>
      <c r="N67" s="175">
        <f t="shared" ref="N67:N130" si="42">1000+ROW()</f>
        <v>1067</v>
      </c>
      <c r="O67" s="53" t="s">
        <v>4496</v>
      </c>
      <c r="P67" s="175">
        <f t="shared" ref="P67:P130" si="43">10000+ROW()</f>
        <v>10067</v>
      </c>
      <c r="Q67" s="30"/>
      <c r="R67" s="149" t="str">
        <f>IFERROR(VLOOKUP(Q67,Setup!D$16:E$25,2,FALSE),"")</f>
        <v/>
      </c>
      <c r="S67" s="51" t="str">
        <f ca="1">IFERROR(IF(OR(I67="",VLOOKUP(I67,CatCostInp!$E$2:$K$88,7,FALSE)=0),"",VLOOKUP(I67,CatCostInp!$E$2:$K$88,7,FALSE)),"")</f>
        <v>N/A</v>
      </c>
      <c r="T67" s="159" t="e">
        <f>VLOOKUP(U67,#REF!,2,FALSE)</f>
        <v>#REF!</v>
      </c>
      <c r="U67" s="30" t="s">
        <v>50</v>
      </c>
      <c r="V67" s="1" t="str">
        <f>IF(U67=Setup!$C$10,"Grant",IF('Other Pharma &amp; Health Products'!U67=Setup!$C$11,"Local",IF('Other Pharma &amp; Health Products'!U67=Setup!$C$12,"Other","")))</f>
        <v>Grant</v>
      </c>
      <c r="W67" s="33"/>
      <c r="X67" s="148">
        <v>78.887936046511626</v>
      </c>
      <c r="Y67" s="33">
        <v>30</v>
      </c>
      <c r="Z67" s="36">
        <f t="shared" ref="Z67:Z130" si="44">IFERROR(IF(AND(NOT(Y67=""),NOT(X67="")),Y67*X67,""),"")</f>
        <v>2366.6380813953488</v>
      </c>
      <c r="AA67" s="35"/>
      <c r="AB67" s="32" t="str">
        <f t="shared" ref="AB67:AB130" si="45">IFERROR(IF(AND(NOT(AA67=""),NOT(X67="")),AA67*X67,""),"")</f>
        <v/>
      </c>
      <c r="AC67" s="35"/>
      <c r="AD67" s="32" t="str">
        <f t="shared" ref="AD67:AD130" si="46">IFERROR(IF(AND(NOT(AC67=""),NOT(X67="")),AC67*X67,""),"")</f>
        <v/>
      </c>
      <c r="AE67" s="35"/>
      <c r="AF67" s="36" t="str">
        <f t="shared" ref="AF67:AF130" si="47">IFERROR(IF(AND(NOT(AE67=""),NOT(X67="")),AE67*X67,""),"")</f>
        <v/>
      </c>
      <c r="AG67" s="36">
        <f t="shared" ref="AG67:AG130" si="48">IFERROR(IF(OR(NOT(Y67=""),NOT(AE67=""),NOT(AA67=""),NOT(AC67="")),Y67+AE67+AA67+AC67,""),"")</f>
        <v>30</v>
      </c>
      <c r="AH67" s="36">
        <f t="shared" ref="AH67:AH130" si="49">IF(SUM(Z67,AB67,AD67,AF67)&gt;0,SUM(Z67,AB67,AD67,AF67),"")</f>
        <v>2366.6380813953488</v>
      </c>
      <c r="AI67" s="55"/>
      <c r="AJ67" s="37"/>
      <c r="AK67" s="148">
        <v>78.887936046511626</v>
      </c>
      <c r="AL67" s="33">
        <v>30</v>
      </c>
      <c r="AM67" s="32">
        <f t="shared" ref="AM67:AM130" si="50">IFERROR(IF(AND(NOT(AL67=""),NOT(AK67="")),AL67*$AK67,""),"")</f>
        <v>2366.6380813953488</v>
      </c>
      <c r="AN67" s="35"/>
      <c r="AO67" s="32" t="str">
        <f t="shared" ref="AO67:AO130" si="51">IFERROR(IF(AND(NOT(AN67=""),NOT(AK67="")),AN67*$AK67,""),"")</f>
        <v/>
      </c>
      <c r="AP67" s="35"/>
      <c r="AQ67" s="32" t="str">
        <f t="shared" ref="AQ67:AQ130" si="52">IFERROR(IF(AND(NOT(AP67=""),NOT(AK67="")),AP67*$AK67,""),"")</f>
        <v/>
      </c>
      <c r="AR67" s="35"/>
      <c r="AS67" s="36" t="str">
        <f t="shared" ref="AS67:AS130" si="53">IFERROR(IF(AND(NOT(AR67=""),NOT(AK67="")),AR67*$AK67,""),"")</f>
        <v/>
      </c>
      <c r="AT67" s="36">
        <f t="shared" ref="AT67:AT130" si="54">IFERROR(IF(OR(NOT(AL67=""),NOT(AR67=""),NOT(AN67=""),NOT(AP67="")),AL67+AR67+AN67+AP67,""),"")</f>
        <v>30</v>
      </c>
      <c r="AU67" s="36">
        <f t="shared" ref="AU67:AU130" si="55">IF(SUM(AM67,AS67,AO67,AQ67)&gt;0,SUM(AM67,AS67,AO67,AQ67),"")</f>
        <v>2366.6380813953488</v>
      </c>
      <c r="AV67" s="55"/>
      <c r="AW67" s="34"/>
      <c r="AX67" s="148"/>
      <c r="AY67" s="33">
        <v>30</v>
      </c>
      <c r="AZ67" s="32" t="str">
        <f t="shared" ref="AZ67:AZ130" si="56">IFERROR(IF(AND(NOT(AY67=""),NOT(AX67="")),AY67*$AX67,""),"")</f>
        <v/>
      </c>
      <c r="BA67" s="34"/>
      <c r="BB67" s="32" t="str">
        <f t="shared" ref="BB67:BB130" si="57">IFERROR(IF(AND(NOT(BA67=""),NOT(AX67="")),BA67*$AX67,""),"")</f>
        <v/>
      </c>
      <c r="BC67" s="34"/>
      <c r="BD67" s="32" t="str">
        <f t="shared" ref="BD67:BD130" si="58">IFERROR(IF(AND(NOT(BC67=""),NOT(AX67="")),BC67*$AX67,""),"")</f>
        <v/>
      </c>
      <c r="BE67" s="35"/>
      <c r="BF67" s="36" t="str">
        <f t="shared" ref="BF67:BF130" si="59">IFERROR(IF(AND(NOT(BE67=""),NOT(AX67="")),BE67*$AX67,""),"")</f>
        <v/>
      </c>
      <c r="BG67" s="36">
        <f t="shared" ref="BG67:BG130" si="60">IFERROR(IF(OR(NOT(AY67=""),NOT(BE67=""),NOT(BA67=""),NOT(BC67="")),AY67+BE67+BA67+BC67,""),"")</f>
        <v>30</v>
      </c>
      <c r="BH67" s="36" t="str">
        <f t="shared" ref="BH67:BH130" si="61">IF(SUM(AZ67,BF67,BB67,BD67)&gt;0,SUM(AZ67,BF67,BB67,BD67),"")</f>
        <v/>
      </c>
      <c r="BI67" s="55"/>
      <c r="BJ67" s="34"/>
      <c r="BK67" s="148"/>
      <c r="BL67" s="34"/>
      <c r="BM67" s="32" t="str">
        <f t="shared" ref="BM67:BM130" si="62">IFERROR(IF(AND(NOT(BL67=""),NOT(BK67="")),BL67*$BK67,""),"")</f>
        <v/>
      </c>
      <c r="BN67" s="34"/>
      <c r="BO67" s="32" t="str">
        <f t="shared" ref="BO67:BO130" si="63">IFERROR(IF(AND(NOT(BN67=""),NOT(BK67="")),BN67*$BK67,""),"")</f>
        <v/>
      </c>
      <c r="BP67" s="34"/>
      <c r="BQ67" s="32" t="str">
        <f t="shared" ref="BQ67:BQ130" si="64">IFERROR(IF(AND(NOT(BP67=""),NOT(BK67="")),BP67*$BK67,""),"")</f>
        <v/>
      </c>
      <c r="BR67" s="34"/>
      <c r="BS67" s="36" t="str">
        <f t="shared" ref="BS67:BS130" si="65">IFERROR(IF(AND(NOT(BR67=""),NOT(BK67="")),BR67*$BK67,""),"")</f>
        <v/>
      </c>
      <c r="BT67" s="36" t="str">
        <f t="shared" ref="BT67:BT130" si="66">IFERROR(IF(OR(NOT(BL67=""),NOT(BR67=""),NOT(BN67=""),NOT(BP67="")),BL67+BR67+BN67+BP67,""),"")</f>
        <v/>
      </c>
      <c r="BU67" s="36" t="str">
        <f t="shared" ref="BU67:BU130" si="67">IF(SUM(BM67,BS67,BO67,BQ67)&gt;0,SUM(BM67,BS67,BO67,BQ67),"")</f>
        <v/>
      </c>
      <c r="BV67" s="55"/>
      <c r="BW67" s="36">
        <f t="shared" ref="BW67:BX130" si="68">IF(SUM(AG67,AT67,BG67,BT67)&gt;0,SUM(AG67,AT67,BG67,BT67),"")</f>
        <v>90</v>
      </c>
      <c r="BX67" s="36">
        <f t="shared" si="68"/>
        <v>4733.2761627906975</v>
      </c>
      <c r="BY67" s="31"/>
      <c r="BZ67" s="38"/>
      <c r="CB67" s="120" t="str">
        <f t="shared" ca="1" si="36"/>
        <v/>
      </c>
      <c r="CC67" s="2">
        <f t="shared" ca="1" si="37"/>
        <v>1</v>
      </c>
    </row>
    <row r="68" spans="1:81" s="10" customFormat="1" ht="25" customHeight="1" x14ac:dyDescent="0.2">
      <c r="A68" s="52">
        <f t="shared" ref="A68:A131" si="69">IFERROR(IF(D68&lt;&gt;"",A67+1,""),"")</f>
        <v>67</v>
      </c>
      <c r="B68" s="157" t="str">
        <f t="shared" ca="1" si="38"/>
        <v>17-101--5.8---</v>
      </c>
      <c r="C68" s="157" t="str">
        <f t="shared" si="39"/>
        <v>5.8--1068---10068</v>
      </c>
      <c r="D68" s="29" t="s">
        <v>1922</v>
      </c>
      <c r="E68" s="155">
        <f ca="1">IFERROR(INDIRECT(ADDRESS(MATCH(D68,CatModules!C:C,0),2,1,1,"CatModules")),"")</f>
        <v>17</v>
      </c>
      <c r="F68" s="96" t="s">
        <v>1923</v>
      </c>
      <c r="G68" s="156">
        <f ca="1">IFERROR(INDIRECT(ADDRESS(MATCH(CONCATENATE(E68,"-",F68),CatInt!K:K,0),3,1,1,"CatInt")),"")</f>
        <v>101</v>
      </c>
      <c r="H68" s="45" t="e">
        <f>IF(F68="","",VLOOKUP(F68,#REF!,2,FALSE))</f>
        <v>#REF!</v>
      </c>
      <c r="I68" s="29" t="s">
        <v>2055</v>
      </c>
      <c r="J68" s="155" t="str">
        <f t="shared" si="40"/>
        <v>5</v>
      </c>
      <c r="K68" s="155" t="str">
        <f t="shared" si="41"/>
        <v>5.8</v>
      </c>
      <c r="L68" s="153"/>
      <c r="M68" s="53" t="s">
        <v>4540</v>
      </c>
      <c r="N68" s="175">
        <f t="shared" si="42"/>
        <v>1068</v>
      </c>
      <c r="O68" s="53" t="s">
        <v>4497</v>
      </c>
      <c r="P68" s="175">
        <f t="shared" si="43"/>
        <v>10068</v>
      </c>
      <c r="Q68" s="30"/>
      <c r="R68" s="149" t="str">
        <f>IFERROR(VLOOKUP(Q68,Setup!D$16:E$25,2,FALSE),"")</f>
        <v/>
      </c>
      <c r="S68" s="51" t="str">
        <f ca="1">IFERROR(IF(OR(I68="",VLOOKUP(I68,CatCostInp!$E$2:$K$88,7,FALSE)=0),"",VLOOKUP(I68,CatCostInp!$E$2:$K$88,7,FALSE)),"")</f>
        <v>N/A</v>
      </c>
      <c r="T68" s="159" t="e">
        <f>VLOOKUP(U68,#REF!,2,FALSE)</f>
        <v>#REF!</v>
      </c>
      <c r="U68" s="30" t="s">
        <v>50</v>
      </c>
      <c r="V68" s="1" t="str">
        <f>IF(U68=Setup!$C$10,"Grant",IF('Other Pharma &amp; Health Products'!U68=Setup!$C$11,"Local",IF('Other Pharma &amp; Health Products'!U68=Setup!$C$12,"Other","")))</f>
        <v>Grant</v>
      </c>
      <c r="W68" s="33"/>
      <c r="X68" s="148">
        <v>277.88764534883717</v>
      </c>
      <c r="Y68" s="33">
        <v>18</v>
      </c>
      <c r="Z68" s="36">
        <f t="shared" si="44"/>
        <v>5001.9776162790695</v>
      </c>
      <c r="AA68" s="35"/>
      <c r="AB68" s="32" t="str">
        <f t="shared" si="45"/>
        <v/>
      </c>
      <c r="AC68" s="35"/>
      <c r="AD68" s="32" t="str">
        <f t="shared" si="46"/>
        <v/>
      </c>
      <c r="AE68" s="35"/>
      <c r="AF68" s="36" t="str">
        <f t="shared" si="47"/>
        <v/>
      </c>
      <c r="AG68" s="36">
        <f t="shared" si="48"/>
        <v>18</v>
      </c>
      <c r="AH68" s="36">
        <f t="shared" si="49"/>
        <v>5001.9776162790695</v>
      </c>
      <c r="AI68" s="55"/>
      <c r="AJ68" s="37"/>
      <c r="AK68" s="148">
        <v>277.88764534883717</v>
      </c>
      <c r="AL68" s="33">
        <v>18</v>
      </c>
      <c r="AM68" s="32">
        <f t="shared" si="50"/>
        <v>5001.9776162790695</v>
      </c>
      <c r="AN68" s="35"/>
      <c r="AO68" s="32" t="str">
        <f t="shared" si="51"/>
        <v/>
      </c>
      <c r="AP68" s="35"/>
      <c r="AQ68" s="32" t="str">
        <f t="shared" si="52"/>
        <v/>
      </c>
      <c r="AR68" s="35"/>
      <c r="AS68" s="36" t="str">
        <f t="shared" si="53"/>
        <v/>
      </c>
      <c r="AT68" s="36">
        <f t="shared" si="54"/>
        <v>18</v>
      </c>
      <c r="AU68" s="36">
        <f t="shared" si="55"/>
        <v>5001.9776162790695</v>
      </c>
      <c r="AV68" s="55"/>
      <c r="AW68" s="34"/>
      <c r="AX68" s="148"/>
      <c r="AY68" s="33">
        <v>18</v>
      </c>
      <c r="AZ68" s="32" t="str">
        <f t="shared" si="56"/>
        <v/>
      </c>
      <c r="BA68" s="34"/>
      <c r="BB68" s="32" t="str">
        <f t="shared" si="57"/>
        <v/>
      </c>
      <c r="BC68" s="34"/>
      <c r="BD68" s="32" t="str">
        <f t="shared" si="58"/>
        <v/>
      </c>
      <c r="BE68" s="35"/>
      <c r="BF68" s="36" t="str">
        <f t="shared" si="59"/>
        <v/>
      </c>
      <c r="BG68" s="36">
        <f t="shared" si="60"/>
        <v>18</v>
      </c>
      <c r="BH68" s="36" t="str">
        <f t="shared" si="61"/>
        <v/>
      </c>
      <c r="BI68" s="55"/>
      <c r="BJ68" s="34"/>
      <c r="BK68" s="148"/>
      <c r="BL68" s="34"/>
      <c r="BM68" s="32" t="str">
        <f t="shared" si="62"/>
        <v/>
      </c>
      <c r="BN68" s="34"/>
      <c r="BO68" s="32" t="str">
        <f t="shared" si="63"/>
        <v/>
      </c>
      <c r="BP68" s="34"/>
      <c r="BQ68" s="32" t="str">
        <f t="shared" si="64"/>
        <v/>
      </c>
      <c r="BR68" s="34"/>
      <c r="BS68" s="36" t="str">
        <f t="shared" si="65"/>
        <v/>
      </c>
      <c r="BT68" s="36" t="str">
        <f t="shared" si="66"/>
        <v/>
      </c>
      <c r="BU68" s="36" t="str">
        <f t="shared" si="67"/>
        <v/>
      </c>
      <c r="BV68" s="55"/>
      <c r="BW68" s="36">
        <f t="shared" si="68"/>
        <v>54</v>
      </c>
      <c r="BX68" s="36">
        <f t="shared" si="68"/>
        <v>10003.955232558139</v>
      </c>
      <c r="BY68" s="31"/>
      <c r="BZ68" s="38"/>
      <c r="CB68" s="120" t="str">
        <f t="shared" ca="1" si="36"/>
        <v/>
      </c>
      <c r="CC68" s="2">
        <f t="shared" ca="1" si="37"/>
        <v>1</v>
      </c>
    </row>
    <row r="69" spans="1:81" s="10" customFormat="1" ht="25" customHeight="1" x14ac:dyDescent="0.2">
      <c r="A69" s="52">
        <f t="shared" si="69"/>
        <v>68</v>
      </c>
      <c r="B69" s="157" t="str">
        <f t="shared" ca="1" si="38"/>
        <v>17-101--5.8---</v>
      </c>
      <c r="C69" s="157" t="str">
        <f t="shared" si="39"/>
        <v>5.8--1069---10069</v>
      </c>
      <c r="D69" s="29" t="s">
        <v>1922</v>
      </c>
      <c r="E69" s="155">
        <f ca="1">IFERROR(INDIRECT(ADDRESS(MATCH(D69,CatModules!C:C,0),2,1,1,"CatModules")),"")</f>
        <v>17</v>
      </c>
      <c r="F69" s="96" t="s">
        <v>1923</v>
      </c>
      <c r="G69" s="156">
        <f ca="1">IFERROR(INDIRECT(ADDRESS(MATCH(CONCATENATE(E69,"-",F69),CatInt!K:K,0),3,1,1,"CatInt")),"")</f>
        <v>101</v>
      </c>
      <c r="H69" s="45" t="e">
        <f>IF(F69="","",VLOOKUP(F69,#REF!,2,FALSE))</f>
        <v>#REF!</v>
      </c>
      <c r="I69" s="29" t="s">
        <v>2055</v>
      </c>
      <c r="J69" s="155" t="str">
        <f t="shared" si="40"/>
        <v>5</v>
      </c>
      <c r="K69" s="155" t="str">
        <f t="shared" si="41"/>
        <v>5.8</v>
      </c>
      <c r="L69" s="153"/>
      <c r="M69" s="53" t="s">
        <v>4540</v>
      </c>
      <c r="N69" s="175">
        <f t="shared" si="42"/>
        <v>1069</v>
      </c>
      <c r="O69" s="53" t="s">
        <v>4498</v>
      </c>
      <c r="P69" s="175">
        <f t="shared" si="43"/>
        <v>10069</v>
      </c>
      <c r="Q69" s="30"/>
      <c r="R69" s="149" t="str">
        <f>IFERROR(VLOOKUP(Q69,Setup!D$16:E$25,2,FALSE),"")</f>
        <v/>
      </c>
      <c r="S69" s="51" t="str">
        <f ca="1">IFERROR(IF(OR(I69="",VLOOKUP(I69,CatCostInp!$E$2:$K$88,7,FALSE)=0),"",VLOOKUP(I69,CatCostInp!$E$2:$K$88,7,FALSE)),"")</f>
        <v>N/A</v>
      </c>
      <c r="T69" s="159" t="e">
        <f>VLOOKUP(U69,#REF!,2,FALSE)</f>
        <v>#REF!</v>
      </c>
      <c r="U69" s="30" t="s">
        <v>50</v>
      </c>
      <c r="V69" s="1" t="str">
        <f>IF(U69=Setup!$C$10,"Grant",IF('Other Pharma &amp; Health Products'!U69=Setup!$C$11,"Local",IF('Other Pharma &amp; Health Products'!U69=Setup!$C$12,"Other","")))</f>
        <v>Grant</v>
      </c>
      <c r="W69" s="33"/>
      <c r="X69" s="148">
        <v>366.32950581395352</v>
      </c>
      <c r="Y69" s="33">
        <v>60</v>
      </c>
      <c r="Z69" s="36">
        <f t="shared" si="44"/>
        <v>21979.77034883721</v>
      </c>
      <c r="AA69" s="35"/>
      <c r="AB69" s="32" t="str">
        <f t="shared" si="45"/>
        <v/>
      </c>
      <c r="AC69" s="35"/>
      <c r="AD69" s="32" t="str">
        <f t="shared" si="46"/>
        <v/>
      </c>
      <c r="AE69" s="35"/>
      <c r="AF69" s="36" t="str">
        <f t="shared" si="47"/>
        <v/>
      </c>
      <c r="AG69" s="36">
        <f t="shared" si="48"/>
        <v>60</v>
      </c>
      <c r="AH69" s="36">
        <f t="shared" si="49"/>
        <v>21979.77034883721</v>
      </c>
      <c r="AI69" s="55"/>
      <c r="AJ69" s="37"/>
      <c r="AK69" s="148">
        <v>366.32950581395352</v>
      </c>
      <c r="AL69" s="33">
        <v>55</v>
      </c>
      <c r="AM69" s="32">
        <f t="shared" si="50"/>
        <v>20148.122819767443</v>
      </c>
      <c r="AN69" s="35"/>
      <c r="AO69" s="32" t="str">
        <f t="shared" si="51"/>
        <v/>
      </c>
      <c r="AP69" s="35"/>
      <c r="AQ69" s="32" t="str">
        <f t="shared" si="52"/>
        <v/>
      </c>
      <c r="AR69" s="35"/>
      <c r="AS69" s="36" t="str">
        <f t="shared" si="53"/>
        <v/>
      </c>
      <c r="AT69" s="36">
        <f t="shared" si="54"/>
        <v>55</v>
      </c>
      <c r="AU69" s="36">
        <f t="shared" si="55"/>
        <v>20148.122819767443</v>
      </c>
      <c r="AV69" s="55"/>
      <c r="AW69" s="34"/>
      <c r="AX69" s="148"/>
      <c r="AY69" s="33">
        <v>50</v>
      </c>
      <c r="AZ69" s="32" t="str">
        <f t="shared" si="56"/>
        <v/>
      </c>
      <c r="BA69" s="34"/>
      <c r="BB69" s="32" t="str">
        <f t="shared" si="57"/>
        <v/>
      </c>
      <c r="BC69" s="34"/>
      <c r="BD69" s="32" t="str">
        <f t="shared" si="58"/>
        <v/>
      </c>
      <c r="BE69" s="35"/>
      <c r="BF69" s="36" t="str">
        <f t="shared" si="59"/>
        <v/>
      </c>
      <c r="BG69" s="36">
        <f t="shared" si="60"/>
        <v>50</v>
      </c>
      <c r="BH69" s="36" t="str">
        <f t="shared" si="61"/>
        <v/>
      </c>
      <c r="BI69" s="55"/>
      <c r="BJ69" s="34"/>
      <c r="BK69" s="148"/>
      <c r="BL69" s="34"/>
      <c r="BM69" s="32" t="str">
        <f t="shared" si="62"/>
        <v/>
      </c>
      <c r="BN69" s="34"/>
      <c r="BO69" s="32" t="str">
        <f t="shared" si="63"/>
        <v/>
      </c>
      <c r="BP69" s="34"/>
      <c r="BQ69" s="32" t="str">
        <f t="shared" si="64"/>
        <v/>
      </c>
      <c r="BR69" s="34"/>
      <c r="BS69" s="36" t="str">
        <f t="shared" si="65"/>
        <v/>
      </c>
      <c r="BT69" s="36" t="str">
        <f t="shared" si="66"/>
        <v/>
      </c>
      <c r="BU69" s="36" t="str">
        <f t="shared" si="67"/>
        <v/>
      </c>
      <c r="BV69" s="55"/>
      <c r="BW69" s="36">
        <f t="shared" si="68"/>
        <v>165</v>
      </c>
      <c r="BX69" s="36">
        <f t="shared" si="68"/>
        <v>42127.893168604656</v>
      </c>
      <c r="BY69" s="31"/>
      <c r="BZ69" s="38"/>
      <c r="CB69" s="120" t="str">
        <f t="shared" ca="1" si="36"/>
        <v/>
      </c>
      <c r="CC69" s="2">
        <f t="shared" ca="1" si="37"/>
        <v>1</v>
      </c>
    </row>
    <row r="70" spans="1:81" s="10" customFormat="1" ht="25" customHeight="1" x14ac:dyDescent="0.2">
      <c r="A70" s="52">
        <f t="shared" si="69"/>
        <v>69</v>
      </c>
      <c r="B70" s="157" t="str">
        <f t="shared" ca="1" si="38"/>
        <v>17-101--5.8---</v>
      </c>
      <c r="C70" s="157" t="str">
        <f t="shared" si="39"/>
        <v>5.8--1070---10070</v>
      </c>
      <c r="D70" s="29" t="s">
        <v>1922</v>
      </c>
      <c r="E70" s="155">
        <f ca="1">IFERROR(INDIRECT(ADDRESS(MATCH(D70,CatModules!C:C,0),2,1,1,"CatModules")),"")</f>
        <v>17</v>
      </c>
      <c r="F70" s="96" t="s">
        <v>1923</v>
      </c>
      <c r="G70" s="156">
        <f ca="1">IFERROR(INDIRECT(ADDRESS(MATCH(CONCATENATE(E70,"-",F70),CatInt!K:K,0),3,1,1,"CatInt")),"")</f>
        <v>101</v>
      </c>
      <c r="H70" s="45" t="e">
        <f>IF(F70="","",VLOOKUP(F70,#REF!,2,FALSE))</f>
        <v>#REF!</v>
      </c>
      <c r="I70" s="29" t="s">
        <v>2055</v>
      </c>
      <c r="J70" s="155" t="str">
        <f t="shared" si="40"/>
        <v>5</v>
      </c>
      <c r="K70" s="155" t="str">
        <f t="shared" si="41"/>
        <v>5.8</v>
      </c>
      <c r="L70" s="153"/>
      <c r="M70" s="53" t="s">
        <v>4540</v>
      </c>
      <c r="N70" s="175">
        <f t="shared" si="42"/>
        <v>1070</v>
      </c>
      <c r="O70" s="53" t="s">
        <v>4499</v>
      </c>
      <c r="P70" s="175">
        <f t="shared" si="43"/>
        <v>10070</v>
      </c>
      <c r="Q70" s="30"/>
      <c r="R70" s="149" t="str">
        <f>IFERROR(VLOOKUP(Q70,Setup!D$16:E$25,2,FALSE),"")</f>
        <v/>
      </c>
      <c r="S70" s="51" t="str">
        <f ca="1">IFERROR(IF(OR(I70="",VLOOKUP(I70,CatCostInp!$E$2:$K$88,7,FALSE)=0),"",VLOOKUP(I70,CatCostInp!$E$2:$K$88,7,FALSE)),"")</f>
        <v>N/A</v>
      </c>
      <c r="T70" s="159" t="e">
        <f>VLOOKUP(U70,#REF!,2,FALSE)</f>
        <v>#REF!</v>
      </c>
      <c r="U70" s="30" t="s">
        <v>50</v>
      </c>
      <c r="V70" s="1" t="str">
        <f>IF(U70=Setup!$C$10,"Grant",IF('Other Pharma &amp; Health Products'!U70=Setup!$C$11,"Local",IF('Other Pharma &amp; Health Products'!U70=Setup!$C$12,"Other","")))</f>
        <v>Grant</v>
      </c>
      <c r="W70" s="33"/>
      <c r="X70" s="148">
        <v>49.462209302325583</v>
      </c>
      <c r="Y70" s="33">
        <v>17</v>
      </c>
      <c r="Z70" s="36">
        <f t="shared" si="44"/>
        <v>840.85755813953494</v>
      </c>
      <c r="AA70" s="35"/>
      <c r="AB70" s="32" t="str">
        <f t="shared" si="45"/>
        <v/>
      </c>
      <c r="AC70" s="35"/>
      <c r="AD70" s="32" t="str">
        <f t="shared" si="46"/>
        <v/>
      </c>
      <c r="AE70" s="35"/>
      <c r="AF70" s="36" t="str">
        <f t="shared" si="47"/>
        <v/>
      </c>
      <c r="AG70" s="36">
        <f t="shared" si="48"/>
        <v>17</v>
      </c>
      <c r="AH70" s="36">
        <f t="shared" si="49"/>
        <v>840.85755813953494</v>
      </c>
      <c r="AI70" s="55"/>
      <c r="AJ70" s="37"/>
      <c r="AK70" s="148">
        <v>49.462209302325583</v>
      </c>
      <c r="AL70" s="33">
        <v>17</v>
      </c>
      <c r="AM70" s="32">
        <f t="shared" si="50"/>
        <v>840.85755813953494</v>
      </c>
      <c r="AN70" s="35"/>
      <c r="AO70" s="32" t="str">
        <f t="shared" si="51"/>
        <v/>
      </c>
      <c r="AP70" s="35"/>
      <c r="AQ70" s="32" t="str">
        <f t="shared" si="52"/>
        <v/>
      </c>
      <c r="AR70" s="35"/>
      <c r="AS70" s="36" t="str">
        <f t="shared" si="53"/>
        <v/>
      </c>
      <c r="AT70" s="36">
        <f t="shared" si="54"/>
        <v>17</v>
      </c>
      <c r="AU70" s="36">
        <f t="shared" si="55"/>
        <v>840.85755813953494</v>
      </c>
      <c r="AV70" s="55"/>
      <c r="AW70" s="34"/>
      <c r="AX70" s="148"/>
      <c r="AY70" s="33">
        <v>17</v>
      </c>
      <c r="AZ70" s="32" t="str">
        <f t="shared" si="56"/>
        <v/>
      </c>
      <c r="BA70" s="34"/>
      <c r="BB70" s="32" t="str">
        <f t="shared" si="57"/>
        <v/>
      </c>
      <c r="BC70" s="34"/>
      <c r="BD70" s="32" t="str">
        <f t="shared" si="58"/>
        <v/>
      </c>
      <c r="BE70" s="35"/>
      <c r="BF70" s="36" t="str">
        <f t="shared" si="59"/>
        <v/>
      </c>
      <c r="BG70" s="36">
        <f t="shared" si="60"/>
        <v>17</v>
      </c>
      <c r="BH70" s="36" t="str">
        <f t="shared" si="61"/>
        <v/>
      </c>
      <c r="BI70" s="55"/>
      <c r="BJ70" s="34"/>
      <c r="BK70" s="148"/>
      <c r="BL70" s="34"/>
      <c r="BM70" s="32" t="str">
        <f t="shared" si="62"/>
        <v/>
      </c>
      <c r="BN70" s="34"/>
      <c r="BO70" s="32" t="str">
        <f t="shared" si="63"/>
        <v/>
      </c>
      <c r="BP70" s="34"/>
      <c r="BQ70" s="32" t="str">
        <f t="shared" si="64"/>
        <v/>
      </c>
      <c r="BR70" s="34"/>
      <c r="BS70" s="36" t="str">
        <f t="shared" si="65"/>
        <v/>
      </c>
      <c r="BT70" s="36" t="str">
        <f t="shared" si="66"/>
        <v/>
      </c>
      <c r="BU70" s="36" t="str">
        <f t="shared" si="67"/>
        <v/>
      </c>
      <c r="BV70" s="55"/>
      <c r="BW70" s="36">
        <f t="shared" si="68"/>
        <v>51</v>
      </c>
      <c r="BX70" s="36">
        <f t="shared" si="68"/>
        <v>1681.7151162790699</v>
      </c>
      <c r="BY70" s="31"/>
      <c r="BZ70" s="38"/>
      <c r="CB70" s="120" t="str">
        <f t="shared" ca="1" si="36"/>
        <v/>
      </c>
      <c r="CC70" s="2">
        <f t="shared" ca="1" si="37"/>
        <v>1</v>
      </c>
    </row>
    <row r="71" spans="1:81" s="10" customFormat="1" ht="25" customHeight="1" x14ac:dyDescent="0.2">
      <c r="A71" s="52">
        <f t="shared" si="69"/>
        <v>70</v>
      </c>
      <c r="B71" s="157" t="str">
        <f t="shared" ca="1" si="38"/>
        <v>17-101--5.8---</v>
      </c>
      <c r="C71" s="157" t="str">
        <f t="shared" si="39"/>
        <v>5.8--1071---10071</v>
      </c>
      <c r="D71" s="29" t="s">
        <v>1922</v>
      </c>
      <c r="E71" s="155">
        <f ca="1">IFERROR(INDIRECT(ADDRESS(MATCH(D71,CatModules!C:C,0),2,1,1,"CatModules")),"")</f>
        <v>17</v>
      </c>
      <c r="F71" s="96" t="s">
        <v>1923</v>
      </c>
      <c r="G71" s="156">
        <f ca="1">IFERROR(INDIRECT(ADDRESS(MATCH(CONCATENATE(E71,"-",F71),CatInt!K:K,0),3,1,1,"CatInt")),"")</f>
        <v>101</v>
      </c>
      <c r="H71" s="45" t="e">
        <f>IF(F71="","",VLOOKUP(F71,#REF!,2,FALSE))</f>
        <v>#REF!</v>
      </c>
      <c r="I71" s="29" t="s">
        <v>2055</v>
      </c>
      <c r="J71" s="155" t="str">
        <f t="shared" si="40"/>
        <v>5</v>
      </c>
      <c r="K71" s="155" t="str">
        <f t="shared" si="41"/>
        <v>5.8</v>
      </c>
      <c r="L71" s="153"/>
      <c r="M71" s="53" t="s">
        <v>4500</v>
      </c>
      <c r="N71" s="175">
        <f t="shared" si="42"/>
        <v>1071</v>
      </c>
      <c r="O71" s="53" t="s">
        <v>4500</v>
      </c>
      <c r="P71" s="175">
        <f t="shared" si="43"/>
        <v>10071</v>
      </c>
      <c r="Q71" s="30"/>
      <c r="R71" s="149" t="str">
        <f>IFERROR(VLOOKUP(Q71,Setup!D$16:E$25,2,FALSE),"")</f>
        <v/>
      </c>
      <c r="S71" s="51" t="str">
        <f ca="1">IFERROR(IF(OR(I71="",VLOOKUP(I71,CatCostInp!$E$2:$K$88,7,FALSE)=0),"",VLOOKUP(I71,CatCostInp!$E$2:$K$88,7,FALSE)),"")</f>
        <v>N/A</v>
      </c>
      <c r="T71" s="159" t="e">
        <f>VLOOKUP(U71,#REF!,2,FALSE)</f>
        <v>#REF!</v>
      </c>
      <c r="U71" s="30" t="s">
        <v>50</v>
      </c>
      <c r="V71" s="1" t="str">
        <f>IF(U71=Setup!$C$10,"Grant",IF('Other Pharma &amp; Health Products'!U71=Setup!$C$11,"Local",IF('Other Pharma &amp; Health Products'!U71=Setup!$C$12,"Other","")))</f>
        <v>Grant</v>
      </c>
      <c r="W71" s="33"/>
      <c r="X71" s="148">
        <v>41.259640988372098</v>
      </c>
      <c r="Y71" s="33">
        <v>380</v>
      </c>
      <c r="Z71" s="36">
        <f t="shared" si="44"/>
        <v>15678.663575581397</v>
      </c>
      <c r="AA71" s="35"/>
      <c r="AB71" s="32" t="str">
        <f t="shared" si="45"/>
        <v/>
      </c>
      <c r="AC71" s="35"/>
      <c r="AD71" s="32" t="str">
        <f t="shared" si="46"/>
        <v/>
      </c>
      <c r="AE71" s="35"/>
      <c r="AF71" s="36" t="str">
        <f t="shared" si="47"/>
        <v/>
      </c>
      <c r="AG71" s="36">
        <f t="shared" si="48"/>
        <v>380</v>
      </c>
      <c r="AH71" s="36">
        <f t="shared" si="49"/>
        <v>15678.663575581397</v>
      </c>
      <c r="AI71" s="55"/>
      <c r="AJ71" s="37"/>
      <c r="AK71" s="148">
        <v>41.259640988372098</v>
      </c>
      <c r="AL71" s="33">
        <v>360</v>
      </c>
      <c r="AM71" s="32">
        <f t="shared" si="50"/>
        <v>14853.470755813956</v>
      </c>
      <c r="AN71" s="35"/>
      <c r="AO71" s="32" t="str">
        <f t="shared" si="51"/>
        <v/>
      </c>
      <c r="AP71" s="35"/>
      <c r="AQ71" s="32" t="str">
        <f t="shared" si="52"/>
        <v/>
      </c>
      <c r="AR71" s="35"/>
      <c r="AS71" s="36" t="str">
        <f t="shared" si="53"/>
        <v/>
      </c>
      <c r="AT71" s="36">
        <f t="shared" si="54"/>
        <v>360</v>
      </c>
      <c r="AU71" s="36">
        <f t="shared" si="55"/>
        <v>14853.470755813956</v>
      </c>
      <c r="AV71" s="55"/>
      <c r="AW71" s="34"/>
      <c r="AX71" s="148"/>
      <c r="AY71" s="33">
        <v>340</v>
      </c>
      <c r="AZ71" s="32" t="str">
        <f t="shared" si="56"/>
        <v/>
      </c>
      <c r="BA71" s="34"/>
      <c r="BB71" s="32" t="str">
        <f t="shared" si="57"/>
        <v/>
      </c>
      <c r="BC71" s="34"/>
      <c r="BD71" s="32" t="str">
        <f t="shared" si="58"/>
        <v/>
      </c>
      <c r="BE71" s="35"/>
      <c r="BF71" s="36" t="str">
        <f t="shared" si="59"/>
        <v/>
      </c>
      <c r="BG71" s="36">
        <f t="shared" si="60"/>
        <v>340</v>
      </c>
      <c r="BH71" s="36" t="str">
        <f t="shared" si="61"/>
        <v/>
      </c>
      <c r="BI71" s="55"/>
      <c r="BJ71" s="34"/>
      <c r="BK71" s="148"/>
      <c r="BL71" s="34"/>
      <c r="BM71" s="32" t="str">
        <f t="shared" si="62"/>
        <v/>
      </c>
      <c r="BN71" s="34"/>
      <c r="BO71" s="32" t="str">
        <f t="shared" si="63"/>
        <v/>
      </c>
      <c r="BP71" s="34"/>
      <c r="BQ71" s="32" t="str">
        <f t="shared" si="64"/>
        <v/>
      </c>
      <c r="BR71" s="34"/>
      <c r="BS71" s="36" t="str">
        <f t="shared" si="65"/>
        <v/>
      </c>
      <c r="BT71" s="36" t="str">
        <f t="shared" si="66"/>
        <v/>
      </c>
      <c r="BU71" s="36" t="str">
        <f t="shared" si="67"/>
        <v/>
      </c>
      <c r="BV71" s="55"/>
      <c r="BW71" s="36">
        <f t="shared" si="68"/>
        <v>1080</v>
      </c>
      <c r="BX71" s="36">
        <f t="shared" si="68"/>
        <v>30532.134331395355</v>
      </c>
      <c r="BY71" s="31"/>
      <c r="BZ71" s="38"/>
      <c r="CB71" s="120" t="str">
        <f t="shared" ca="1" si="36"/>
        <v/>
      </c>
      <c r="CC71" s="2">
        <f t="shared" ca="1" si="37"/>
        <v>1</v>
      </c>
    </row>
    <row r="72" spans="1:81" s="10" customFormat="1" ht="25" customHeight="1" x14ac:dyDescent="0.2">
      <c r="A72" s="52">
        <f t="shared" si="69"/>
        <v>71</v>
      </c>
      <c r="B72" s="157" t="str">
        <f t="shared" ca="1" si="38"/>
        <v>17-101--5.8---</v>
      </c>
      <c r="C72" s="157" t="str">
        <f t="shared" si="39"/>
        <v>5.8--1072---10072</v>
      </c>
      <c r="D72" s="29" t="s">
        <v>1922</v>
      </c>
      <c r="E72" s="155">
        <f ca="1">IFERROR(INDIRECT(ADDRESS(MATCH(D72,CatModules!C:C,0),2,1,1,"CatModules")),"")</f>
        <v>17</v>
      </c>
      <c r="F72" s="96" t="s">
        <v>1923</v>
      </c>
      <c r="G72" s="156">
        <f ca="1">IFERROR(INDIRECT(ADDRESS(MATCH(CONCATENATE(E72,"-",F72),CatInt!K:K,0),3,1,1,"CatInt")),"")</f>
        <v>101</v>
      </c>
      <c r="H72" s="45" t="e">
        <f>IF(F72="","",VLOOKUP(F72,#REF!,2,FALSE))</f>
        <v>#REF!</v>
      </c>
      <c r="I72" s="29" t="s">
        <v>2055</v>
      </c>
      <c r="J72" s="155" t="str">
        <f t="shared" si="40"/>
        <v>5</v>
      </c>
      <c r="K72" s="155" t="str">
        <f t="shared" si="41"/>
        <v>5.8</v>
      </c>
      <c r="L72" s="153"/>
      <c r="M72" s="53" t="s">
        <v>4504</v>
      </c>
      <c r="N72" s="175">
        <f t="shared" si="42"/>
        <v>1072</v>
      </c>
      <c r="O72" s="53" t="s">
        <v>4504</v>
      </c>
      <c r="P72" s="175">
        <f t="shared" si="43"/>
        <v>10072</v>
      </c>
      <c r="Q72" s="30"/>
      <c r="R72" s="149" t="str">
        <f>IFERROR(VLOOKUP(Q72,Setup!D$16:E$25,2,FALSE),"")</f>
        <v/>
      </c>
      <c r="S72" s="51" t="str">
        <f ca="1">IFERROR(IF(OR(I72="",VLOOKUP(I72,CatCostInp!$E$2:$K$88,7,FALSE)=0),"",VLOOKUP(I72,CatCostInp!$E$2:$K$88,7,FALSE)),"")</f>
        <v>N/A</v>
      </c>
      <c r="T72" s="159" t="e">
        <f>VLOOKUP(U72,#REF!,2,FALSE)</f>
        <v>#REF!</v>
      </c>
      <c r="U72" s="30" t="s">
        <v>50</v>
      </c>
      <c r="V72" s="1" t="str">
        <f>IF(U72=Setup!$C$10,"Grant",IF('Other Pharma &amp; Health Products'!U72=Setup!$C$11,"Local",IF('Other Pharma &amp; Health Products'!U72=Setup!$C$12,"Other","")))</f>
        <v>Grant</v>
      </c>
      <c r="W72" s="33"/>
      <c r="X72" s="148">
        <v>8.7018895348837226</v>
      </c>
      <c r="Y72" s="33">
        <v>20</v>
      </c>
      <c r="Z72" s="36">
        <f t="shared" si="44"/>
        <v>174.03779069767444</v>
      </c>
      <c r="AA72" s="35"/>
      <c r="AB72" s="32" t="str">
        <f t="shared" si="45"/>
        <v/>
      </c>
      <c r="AC72" s="35"/>
      <c r="AD72" s="32" t="str">
        <f t="shared" si="46"/>
        <v/>
      </c>
      <c r="AE72" s="35"/>
      <c r="AF72" s="36" t="str">
        <f t="shared" si="47"/>
        <v/>
      </c>
      <c r="AG72" s="36">
        <f t="shared" si="48"/>
        <v>20</v>
      </c>
      <c r="AH72" s="36">
        <f t="shared" si="49"/>
        <v>174.03779069767444</v>
      </c>
      <c r="AI72" s="55"/>
      <c r="AJ72" s="37"/>
      <c r="AK72" s="148">
        <v>8.7018895348837226</v>
      </c>
      <c r="AL72" s="33">
        <v>20</v>
      </c>
      <c r="AM72" s="32">
        <f t="shared" si="50"/>
        <v>174.03779069767444</v>
      </c>
      <c r="AN72" s="35"/>
      <c r="AO72" s="32" t="str">
        <f t="shared" si="51"/>
        <v/>
      </c>
      <c r="AP72" s="35"/>
      <c r="AQ72" s="32" t="str">
        <f t="shared" si="52"/>
        <v/>
      </c>
      <c r="AR72" s="35"/>
      <c r="AS72" s="36" t="str">
        <f t="shared" si="53"/>
        <v/>
      </c>
      <c r="AT72" s="36">
        <f t="shared" si="54"/>
        <v>20</v>
      </c>
      <c r="AU72" s="36">
        <f t="shared" si="55"/>
        <v>174.03779069767444</v>
      </c>
      <c r="AV72" s="55"/>
      <c r="AW72" s="34"/>
      <c r="AX72" s="148"/>
      <c r="AY72" s="33">
        <v>20</v>
      </c>
      <c r="AZ72" s="32" t="str">
        <f t="shared" si="56"/>
        <v/>
      </c>
      <c r="BA72" s="34"/>
      <c r="BB72" s="32" t="str">
        <f t="shared" si="57"/>
        <v/>
      </c>
      <c r="BC72" s="34"/>
      <c r="BD72" s="32" t="str">
        <f t="shared" si="58"/>
        <v/>
      </c>
      <c r="BE72" s="35"/>
      <c r="BF72" s="36" t="str">
        <f t="shared" si="59"/>
        <v/>
      </c>
      <c r="BG72" s="36">
        <f t="shared" si="60"/>
        <v>20</v>
      </c>
      <c r="BH72" s="36" t="str">
        <f t="shared" si="61"/>
        <v/>
      </c>
      <c r="BI72" s="55"/>
      <c r="BJ72" s="34"/>
      <c r="BK72" s="148"/>
      <c r="BL72" s="34"/>
      <c r="BM72" s="32" t="str">
        <f t="shared" si="62"/>
        <v/>
      </c>
      <c r="BN72" s="34"/>
      <c r="BO72" s="32" t="str">
        <f t="shared" si="63"/>
        <v/>
      </c>
      <c r="BP72" s="34"/>
      <c r="BQ72" s="32" t="str">
        <f t="shared" si="64"/>
        <v/>
      </c>
      <c r="BR72" s="34"/>
      <c r="BS72" s="36" t="str">
        <f t="shared" si="65"/>
        <v/>
      </c>
      <c r="BT72" s="36" t="str">
        <f t="shared" si="66"/>
        <v/>
      </c>
      <c r="BU72" s="36" t="str">
        <f t="shared" si="67"/>
        <v/>
      </c>
      <c r="BV72" s="55"/>
      <c r="BW72" s="36">
        <f t="shared" si="68"/>
        <v>60</v>
      </c>
      <c r="BX72" s="36">
        <f t="shared" si="68"/>
        <v>348.07558139534888</v>
      </c>
      <c r="BY72" s="31"/>
      <c r="BZ72" s="38"/>
      <c r="CB72" s="120" t="str">
        <f t="shared" ca="1" si="36"/>
        <v/>
      </c>
      <c r="CC72" s="2">
        <f t="shared" ca="1" si="37"/>
        <v>1</v>
      </c>
    </row>
    <row r="73" spans="1:81" s="10" customFormat="1" ht="25" customHeight="1" x14ac:dyDescent="0.2">
      <c r="A73" s="52">
        <f t="shared" si="69"/>
        <v>72</v>
      </c>
      <c r="B73" s="157" t="str">
        <f t="shared" ca="1" si="38"/>
        <v>17-101--5.8---</v>
      </c>
      <c r="C73" s="157" t="str">
        <f t="shared" si="39"/>
        <v>5.8--1073---10073</v>
      </c>
      <c r="D73" s="29" t="s">
        <v>1922</v>
      </c>
      <c r="E73" s="155">
        <f ca="1">IFERROR(INDIRECT(ADDRESS(MATCH(D73,CatModules!C:C,0),2,1,1,"CatModules")),"")</f>
        <v>17</v>
      </c>
      <c r="F73" s="96" t="s">
        <v>1923</v>
      </c>
      <c r="G73" s="156">
        <f ca="1">IFERROR(INDIRECT(ADDRESS(MATCH(CONCATENATE(E73,"-",F73),CatInt!K:K,0),3,1,1,"CatInt")),"")</f>
        <v>101</v>
      </c>
      <c r="H73" s="45" t="e">
        <f>IF(F73="","",VLOOKUP(F73,#REF!,2,FALSE))</f>
        <v>#REF!</v>
      </c>
      <c r="I73" s="29" t="s">
        <v>2055</v>
      </c>
      <c r="J73" s="155" t="str">
        <f t="shared" si="40"/>
        <v>5</v>
      </c>
      <c r="K73" s="155" t="str">
        <f t="shared" si="41"/>
        <v>5.8</v>
      </c>
      <c r="L73" s="153"/>
      <c r="M73" s="53" t="s">
        <v>4506</v>
      </c>
      <c r="N73" s="175">
        <f t="shared" si="42"/>
        <v>1073</v>
      </c>
      <c r="O73" s="53" t="s">
        <v>4505</v>
      </c>
      <c r="P73" s="175">
        <f t="shared" si="43"/>
        <v>10073</v>
      </c>
      <c r="Q73" s="30"/>
      <c r="R73" s="149" t="str">
        <f>IFERROR(VLOOKUP(Q73,Setup!D$16:E$25,2,FALSE),"")</f>
        <v/>
      </c>
      <c r="S73" s="51" t="str">
        <f ca="1">IFERROR(IF(OR(I73="",VLOOKUP(I73,CatCostInp!$E$2:$K$88,7,FALSE)=0),"",VLOOKUP(I73,CatCostInp!$E$2:$K$88,7,FALSE)),"")</f>
        <v>N/A</v>
      </c>
      <c r="T73" s="159" t="e">
        <f>VLOOKUP(U73,#REF!,2,FALSE)</f>
        <v>#REF!</v>
      </c>
      <c r="U73" s="30" t="s">
        <v>50</v>
      </c>
      <c r="V73" s="1" t="str">
        <f>IF(U73=Setup!$C$10,"Grant",IF('Other Pharma &amp; Health Products'!U73=Setup!$C$11,"Local",IF('Other Pharma &amp; Health Products'!U73=Setup!$C$12,"Other","")))</f>
        <v>Grant</v>
      </c>
      <c r="W73" s="33"/>
      <c r="X73" s="148">
        <v>86.754505813953486</v>
      </c>
      <c r="Y73" s="33">
        <v>50</v>
      </c>
      <c r="Z73" s="36">
        <f t="shared" si="44"/>
        <v>4337.7252906976746</v>
      </c>
      <c r="AA73" s="35"/>
      <c r="AB73" s="32" t="str">
        <f t="shared" si="45"/>
        <v/>
      </c>
      <c r="AC73" s="35"/>
      <c r="AD73" s="32" t="str">
        <f t="shared" si="46"/>
        <v/>
      </c>
      <c r="AE73" s="35"/>
      <c r="AF73" s="36" t="str">
        <f t="shared" si="47"/>
        <v/>
      </c>
      <c r="AG73" s="36">
        <f t="shared" si="48"/>
        <v>50</v>
      </c>
      <c r="AH73" s="36">
        <f t="shared" si="49"/>
        <v>4337.7252906976746</v>
      </c>
      <c r="AI73" s="55"/>
      <c r="AJ73" s="37"/>
      <c r="AK73" s="148">
        <v>86.754505813953486</v>
      </c>
      <c r="AL73" s="33">
        <v>45</v>
      </c>
      <c r="AM73" s="32">
        <f t="shared" si="50"/>
        <v>3903.952761627907</v>
      </c>
      <c r="AN73" s="35"/>
      <c r="AO73" s="32" t="str">
        <f t="shared" si="51"/>
        <v/>
      </c>
      <c r="AP73" s="35"/>
      <c r="AQ73" s="32" t="str">
        <f t="shared" si="52"/>
        <v/>
      </c>
      <c r="AR73" s="35"/>
      <c r="AS73" s="36" t="str">
        <f t="shared" si="53"/>
        <v/>
      </c>
      <c r="AT73" s="36">
        <f t="shared" si="54"/>
        <v>45</v>
      </c>
      <c r="AU73" s="36">
        <f t="shared" si="55"/>
        <v>3903.952761627907</v>
      </c>
      <c r="AV73" s="55"/>
      <c r="AW73" s="34"/>
      <c r="AX73" s="148"/>
      <c r="AY73" s="33">
        <v>40</v>
      </c>
      <c r="AZ73" s="32" t="str">
        <f t="shared" si="56"/>
        <v/>
      </c>
      <c r="BA73" s="34"/>
      <c r="BB73" s="32" t="str">
        <f t="shared" si="57"/>
        <v/>
      </c>
      <c r="BC73" s="34"/>
      <c r="BD73" s="32" t="str">
        <f t="shared" si="58"/>
        <v/>
      </c>
      <c r="BE73" s="35"/>
      <c r="BF73" s="36" t="str">
        <f t="shared" si="59"/>
        <v/>
      </c>
      <c r="BG73" s="36">
        <f t="shared" si="60"/>
        <v>40</v>
      </c>
      <c r="BH73" s="36" t="str">
        <f t="shared" si="61"/>
        <v/>
      </c>
      <c r="BI73" s="55"/>
      <c r="BJ73" s="34"/>
      <c r="BK73" s="148"/>
      <c r="BL73" s="34"/>
      <c r="BM73" s="32" t="str">
        <f t="shared" si="62"/>
        <v/>
      </c>
      <c r="BN73" s="34"/>
      <c r="BO73" s="32" t="str">
        <f t="shared" si="63"/>
        <v/>
      </c>
      <c r="BP73" s="34"/>
      <c r="BQ73" s="32" t="str">
        <f t="shared" si="64"/>
        <v/>
      </c>
      <c r="BR73" s="34"/>
      <c r="BS73" s="36" t="str">
        <f t="shared" si="65"/>
        <v/>
      </c>
      <c r="BT73" s="36" t="str">
        <f t="shared" si="66"/>
        <v/>
      </c>
      <c r="BU73" s="36" t="str">
        <f t="shared" si="67"/>
        <v/>
      </c>
      <c r="BV73" s="55"/>
      <c r="BW73" s="36">
        <f t="shared" si="68"/>
        <v>135</v>
      </c>
      <c r="BX73" s="36">
        <f t="shared" si="68"/>
        <v>8241.678052325582</v>
      </c>
      <c r="BY73" s="31"/>
      <c r="BZ73" s="38"/>
      <c r="CB73" s="120" t="str">
        <f t="shared" ca="1" si="36"/>
        <v/>
      </c>
      <c r="CC73" s="2">
        <f t="shared" ca="1" si="37"/>
        <v>1</v>
      </c>
    </row>
    <row r="74" spans="1:81" s="10" customFormat="1" ht="25" customHeight="1" x14ac:dyDescent="0.2">
      <c r="A74" s="52">
        <f t="shared" si="69"/>
        <v>73</v>
      </c>
      <c r="B74" s="157" t="str">
        <f t="shared" ca="1" si="38"/>
        <v>17-101--5.8---</v>
      </c>
      <c r="C74" s="157" t="str">
        <f t="shared" si="39"/>
        <v>5.8--1074---10074</v>
      </c>
      <c r="D74" s="29" t="s">
        <v>1922</v>
      </c>
      <c r="E74" s="155">
        <f ca="1">IFERROR(INDIRECT(ADDRESS(MATCH(D74,CatModules!C:C,0),2,1,1,"CatModules")),"")</f>
        <v>17</v>
      </c>
      <c r="F74" s="96" t="s">
        <v>1923</v>
      </c>
      <c r="G74" s="156">
        <f ca="1">IFERROR(INDIRECT(ADDRESS(MATCH(CONCATENATE(E74,"-",F74),CatInt!K:K,0),3,1,1,"CatInt")),"")</f>
        <v>101</v>
      </c>
      <c r="H74" s="45" t="e">
        <f>IF(F74="","",VLOOKUP(F74,#REF!,2,FALSE))</f>
        <v>#REF!</v>
      </c>
      <c r="I74" s="29" t="s">
        <v>2055</v>
      </c>
      <c r="J74" s="155" t="str">
        <f t="shared" si="40"/>
        <v>5</v>
      </c>
      <c r="K74" s="155" t="str">
        <f t="shared" si="41"/>
        <v>5.8</v>
      </c>
      <c r="L74" s="153"/>
      <c r="M74" s="53" t="s">
        <v>4521</v>
      </c>
      <c r="N74" s="175">
        <f t="shared" si="42"/>
        <v>1074</v>
      </c>
      <c r="O74" s="53" t="s">
        <v>4520</v>
      </c>
      <c r="P74" s="175">
        <f t="shared" si="43"/>
        <v>10074</v>
      </c>
      <c r="Q74" s="30"/>
      <c r="R74" s="149" t="str">
        <f>IFERROR(VLOOKUP(Q74,Setup!D$16:E$25,2,FALSE),"")</f>
        <v/>
      </c>
      <c r="S74" s="51" t="str">
        <f ca="1">IFERROR(IF(OR(I74="",VLOOKUP(I74,CatCostInp!$E$2:$K$88,7,FALSE)=0),"",VLOOKUP(I74,CatCostInp!$E$2:$K$88,7,FALSE)),"")</f>
        <v>N/A</v>
      </c>
      <c r="T74" s="159" t="e">
        <f>VLOOKUP(U74,#REF!,2,FALSE)</f>
        <v>#REF!</v>
      </c>
      <c r="U74" s="30" t="s">
        <v>50</v>
      </c>
      <c r="V74" s="1" t="str">
        <f>IF(U74=Setup!$C$10,"Grant",IF('Other Pharma &amp; Health Products'!U74=Setup!$C$11,"Local",IF('Other Pharma &amp; Health Products'!U74=Setup!$C$12,"Other","")))</f>
        <v>Grant</v>
      </c>
      <c r="W74" s="33"/>
      <c r="X74" s="148">
        <v>9.7262122093023269</v>
      </c>
      <c r="Y74" s="33">
        <v>280</v>
      </c>
      <c r="Z74" s="36">
        <f t="shared" si="44"/>
        <v>2723.3394186046517</v>
      </c>
      <c r="AA74" s="35"/>
      <c r="AB74" s="32" t="str">
        <f t="shared" si="45"/>
        <v/>
      </c>
      <c r="AC74" s="35"/>
      <c r="AD74" s="32" t="str">
        <f t="shared" si="46"/>
        <v/>
      </c>
      <c r="AE74" s="35"/>
      <c r="AF74" s="36" t="str">
        <f t="shared" si="47"/>
        <v/>
      </c>
      <c r="AG74" s="36">
        <f t="shared" si="48"/>
        <v>280</v>
      </c>
      <c r="AH74" s="36">
        <f t="shared" si="49"/>
        <v>2723.3394186046517</v>
      </c>
      <c r="AI74" s="55"/>
      <c r="AJ74" s="37"/>
      <c r="AK74" s="148">
        <v>9.7262122093023269</v>
      </c>
      <c r="AL74" s="33">
        <v>260</v>
      </c>
      <c r="AM74" s="32">
        <f t="shared" si="50"/>
        <v>2528.8151744186048</v>
      </c>
      <c r="AN74" s="35"/>
      <c r="AO74" s="32" t="str">
        <f t="shared" si="51"/>
        <v/>
      </c>
      <c r="AP74" s="35"/>
      <c r="AQ74" s="32" t="str">
        <f t="shared" si="52"/>
        <v/>
      </c>
      <c r="AR74" s="35"/>
      <c r="AS74" s="36" t="str">
        <f t="shared" si="53"/>
        <v/>
      </c>
      <c r="AT74" s="36">
        <f t="shared" si="54"/>
        <v>260</v>
      </c>
      <c r="AU74" s="36">
        <f t="shared" si="55"/>
        <v>2528.8151744186048</v>
      </c>
      <c r="AV74" s="55"/>
      <c r="AW74" s="34"/>
      <c r="AX74" s="148"/>
      <c r="AY74" s="33">
        <v>240</v>
      </c>
      <c r="AZ74" s="32" t="str">
        <f t="shared" si="56"/>
        <v/>
      </c>
      <c r="BA74" s="34"/>
      <c r="BB74" s="32" t="str">
        <f t="shared" si="57"/>
        <v/>
      </c>
      <c r="BC74" s="34"/>
      <c r="BD74" s="32" t="str">
        <f t="shared" si="58"/>
        <v/>
      </c>
      <c r="BE74" s="35"/>
      <c r="BF74" s="36" t="str">
        <f t="shared" si="59"/>
        <v/>
      </c>
      <c r="BG74" s="36">
        <f t="shared" si="60"/>
        <v>240</v>
      </c>
      <c r="BH74" s="36" t="str">
        <f t="shared" si="61"/>
        <v/>
      </c>
      <c r="BI74" s="55"/>
      <c r="BJ74" s="34"/>
      <c r="BK74" s="148"/>
      <c r="BL74" s="34"/>
      <c r="BM74" s="32" t="str">
        <f t="shared" si="62"/>
        <v/>
      </c>
      <c r="BN74" s="34"/>
      <c r="BO74" s="32" t="str">
        <f t="shared" si="63"/>
        <v/>
      </c>
      <c r="BP74" s="34"/>
      <c r="BQ74" s="32" t="str">
        <f t="shared" si="64"/>
        <v/>
      </c>
      <c r="BR74" s="34"/>
      <c r="BS74" s="36" t="str">
        <f t="shared" si="65"/>
        <v/>
      </c>
      <c r="BT74" s="36" t="str">
        <f t="shared" si="66"/>
        <v/>
      </c>
      <c r="BU74" s="36" t="str">
        <f t="shared" si="67"/>
        <v/>
      </c>
      <c r="BV74" s="55"/>
      <c r="BW74" s="36">
        <f t="shared" si="68"/>
        <v>780</v>
      </c>
      <c r="BX74" s="36">
        <f t="shared" si="68"/>
        <v>5252.1545930232569</v>
      </c>
      <c r="BY74" s="31"/>
      <c r="BZ74" s="38"/>
      <c r="CB74" s="120" t="str">
        <f t="shared" ca="1" si="36"/>
        <v/>
      </c>
      <c r="CC74" s="2">
        <f t="shared" ca="1" si="37"/>
        <v>1</v>
      </c>
    </row>
    <row r="75" spans="1:81" s="10" customFormat="1" ht="25" customHeight="1" x14ac:dyDescent="0.2">
      <c r="A75" s="52">
        <f t="shared" si="69"/>
        <v>74</v>
      </c>
      <c r="B75" s="157" t="str">
        <f t="shared" ca="1" si="38"/>
        <v>17-101--5.8---</v>
      </c>
      <c r="C75" s="157" t="str">
        <f t="shared" si="39"/>
        <v>5.8--1075---10075</v>
      </c>
      <c r="D75" s="29" t="s">
        <v>1922</v>
      </c>
      <c r="E75" s="155">
        <f ca="1">IFERROR(INDIRECT(ADDRESS(MATCH(D75,CatModules!C:C,0),2,1,1,"CatModules")),"")</f>
        <v>17</v>
      </c>
      <c r="F75" s="96" t="s">
        <v>1923</v>
      </c>
      <c r="G75" s="156">
        <f ca="1">IFERROR(INDIRECT(ADDRESS(MATCH(CONCATENATE(E75,"-",F75),CatInt!K:K,0),3,1,1,"CatInt")),"")</f>
        <v>101</v>
      </c>
      <c r="H75" s="45" t="e">
        <f>IF(F75="","",VLOOKUP(F75,#REF!,2,FALSE))</f>
        <v>#REF!</v>
      </c>
      <c r="I75" s="29" t="s">
        <v>2055</v>
      </c>
      <c r="J75" s="155" t="str">
        <f t="shared" si="40"/>
        <v>5</v>
      </c>
      <c r="K75" s="155" t="str">
        <f t="shared" si="41"/>
        <v>5.8</v>
      </c>
      <c r="L75" s="153"/>
      <c r="M75" s="53" t="s">
        <v>4508</v>
      </c>
      <c r="N75" s="175">
        <f t="shared" si="42"/>
        <v>1075</v>
      </c>
      <c r="O75" s="53" t="s">
        <v>4507</v>
      </c>
      <c r="P75" s="175">
        <f t="shared" si="43"/>
        <v>10075</v>
      </c>
      <c r="Q75" s="30"/>
      <c r="R75" s="149" t="str">
        <f>IFERROR(VLOOKUP(Q75,Setup!D$16:E$25,2,FALSE),"")</f>
        <v/>
      </c>
      <c r="S75" s="51" t="str">
        <f ca="1">IFERROR(IF(OR(I75="",VLOOKUP(I75,CatCostInp!$E$2:$K$88,7,FALSE)=0),"",VLOOKUP(I75,CatCostInp!$E$2:$K$88,7,FALSE)),"")</f>
        <v>N/A</v>
      </c>
      <c r="T75" s="159" t="e">
        <f>VLOOKUP(U75,#REF!,2,FALSE)</f>
        <v>#REF!</v>
      </c>
      <c r="U75" s="30" t="s">
        <v>50</v>
      </c>
      <c r="V75" s="1" t="str">
        <f>IF(U75=Setup!$C$10,"Grant",IF('Other Pharma &amp; Health Products'!U75=Setup!$C$11,"Local",IF('Other Pharma &amp; Health Products'!U75=Setup!$C$12,"Other","")))</f>
        <v>Grant</v>
      </c>
      <c r="W75" s="33"/>
      <c r="X75" s="148">
        <v>33.419767441860472</v>
      </c>
      <c r="Y75" s="33">
        <v>60</v>
      </c>
      <c r="Z75" s="36">
        <f t="shared" si="44"/>
        <v>2005.1860465116283</v>
      </c>
      <c r="AA75" s="35"/>
      <c r="AB75" s="32" t="str">
        <f t="shared" si="45"/>
        <v/>
      </c>
      <c r="AC75" s="35"/>
      <c r="AD75" s="32" t="str">
        <f t="shared" si="46"/>
        <v/>
      </c>
      <c r="AE75" s="35"/>
      <c r="AF75" s="36" t="str">
        <f t="shared" si="47"/>
        <v/>
      </c>
      <c r="AG75" s="36">
        <f t="shared" si="48"/>
        <v>60</v>
      </c>
      <c r="AH75" s="36">
        <f t="shared" si="49"/>
        <v>2005.1860465116283</v>
      </c>
      <c r="AI75" s="55"/>
      <c r="AJ75" s="37"/>
      <c r="AK75" s="148">
        <v>33.419767441860472</v>
      </c>
      <c r="AL75" s="33">
        <v>60</v>
      </c>
      <c r="AM75" s="32">
        <f t="shared" si="50"/>
        <v>2005.1860465116283</v>
      </c>
      <c r="AN75" s="35"/>
      <c r="AO75" s="32" t="str">
        <f t="shared" si="51"/>
        <v/>
      </c>
      <c r="AP75" s="35"/>
      <c r="AQ75" s="32" t="str">
        <f t="shared" si="52"/>
        <v/>
      </c>
      <c r="AR75" s="35"/>
      <c r="AS75" s="36" t="str">
        <f t="shared" si="53"/>
        <v/>
      </c>
      <c r="AT75" s="36">
        <f t="shared" si="54"/>
        <v>60</v>
      </c>
      <c r="AU75" s="36">
        <f t="shared" si="55"/>
        <v>2005.1860465116283</v>
      </c>
      <c r="AV75" s="55"/>
      <c r="AW75" s="34"/>
      <c r="AX75" s="148"/>
      <c r="AY75" s="33">
        <v>60</v>
      </c>
      <c r="AZ75" s="32" t="str">
        <f t="shared" si="56"/>
        <v/>
      </c>
      <c r="BA75" s="34"/>
      <c r="BB75" s="32" t="str">
        <f t="shared" si="57"/>
        <v/>
      </c>
      <c r="BC75" s="34"/>
      <c r="BD75" s="32" t="str">
        <f t="shared" si="58"/>
        <v/>
      </c>
      <c r="BE75" s="35"/>
      <c r="BF75" s="36" t="str">
        <f t="shared" si="59"/>
        <v/>
      </c>
      <c r="BG75" s="36">
        <f t="shared" si="60"/>
        <v>60</v>
      </c>
      <c r="BH75" s="36" t="str">
        <f t="shared" si="61"/>
        <v/>
      </c>
      <c r="BI75" s="55"/>
      <c r="BJ75" s="34"/>
      <c r="BK75" s="148"/>
      <c r="BL75" s="34"/>
      <c r="BM75" s="32" t="str">
        <f t="shared" si="62"/>
        <v/>
      </c>
      <c r="BN75" s="34"/>
      <c r="BO75" s="32" t="str">
        <f t="shared" si="63"/>
        <v/>
      </c>
      <c r="BP75" s="34"/>
      <c r="BQ75" s="32" t="str">
        <f t="shared" si="64"/>
        <v/>
      </c>
      <c r="BR75" s="34"/>
      <c r="BS75" s="36" t="str">
        <f t="shared" si="65"/>
        <v/>
      </c>
      <c r="BT75" s="36" t="str">
        <f t="shared" si="66"/>
        <v/>
      </c>
      <c r="BU75" s="36" t="str">
        <f t="shared" si="67"/>
        <v/>
      </c>
      <c r="BV75" s="55"/>
      <c r="BW75" s="36">
        <f t="shared" si="68"/>
        <v>180</v>
      </c>
      <c r="BX75" s="36">
        <f t="shared" si="68"/>
        <v>4010.3720930232566</v>
      </c>
      <c r="BY75" s="31"/>
      <c r="BZ75" s="38"/>
      <c r="CB75" s="120" t="str">
        <f t="shared" ca="1" si="36"/>
        <v/>
      </c>
      <c r="CC75" s="2">
        <f t="shared" ca="1" si="37"/>
        <v>1</v>
      </c>
    </row>
    <row r="76" spans="1:81" s="10" customFormat="1" ht="25" customHeight="1" x14ac:dyDescent="0.2">
      <c r="A76" s="52">
        <f t="shared" si="69"/>
        <v>75</v>
      </c>
      <c r="B76" s="157" t="str">
        <f t="shared" ca="1" si="38"/>
        <v>17-101--5.7---</v>
      </c>
      <c r="C76" s="157" t="str">
        <f t="shared" si="39"/>
        <v>5.7--1076---10076</v>
      </c>
      <c r="D76" s="29" t="s">
        <v>1922</v>
      </c>
      <c r="E76" s="155">
        <f ca="1">IFERROR(INDIRECT(ADDRESS(MATCH(D76,CatModules!C:C,0),2,1,1,"CatModules")),"")</f>
        <v>17</v>
      </c>
      <c r="F76" s="96" t="s">
        <v>1923</v>
      </c>
      <c r="G76" s="156">
        <f ca="1">IFERROR(INDIRECT(ADDRESS(MATCH(CONCATENATE(E76,"-",F76),CatInt!K:K,0),3,1,1,"CatInt")),"")</f>
        <v>101</v>
      </c>
      <c r="H76" s="45" t="e">
        <f>IF(F76="","",VLOOKUP(F76,#REF!,2,FALSE))</f>
        <v>#REF!</v>
      </c>
      <c r="I76" s="29" t="s">
        <v>2052</v>
      </c>
      <c r="J76" s="155" t="str">
        <f t="shared" si="40"/>
        <v>5</v>
      </c>
      <c r="K76" s="155" t="str">
        <f t="shared" si="41"/>
        <v>5.7</v>
      </c>
      <c r="L76" s="153"/>
      <c r="M76" s="53" t="s">
        <v>4509</v>
      </c>
      <c r="N76" s="175">
        <f t="shared" si="42"/>
        <v>1076</v>
      </c>
      <c r="O76" s="53" t="s">
        <v>4510</v>
      </c>
      <c r="P76" s="175">
        <f t="shared" si="43"/>
        <v>10076</v>
      </c>
      <c r="Q76" s="30"/>
      <c r="R76" s="149" t="str">
        <f>IFERROR(VLOOKUP(Q76,Setup!D$16:E$25,2,FALSE),"")</f>
        <v/>
      </c>
      <c r="S76" s="51" t="str">
        <f ca="1">IFERROR(IF(OR(I76="",VLOOKUP(I76,CatCostInp!$E$2:$K$88,7,FALSE)=0),"",VLOOKUP(I76,CatCostInp!$E$2:$K$88,7,FALSE)),"")</f>
        <v>Cost of a pack</v>
      </c>
      <c r="T76" s="159" t="e">
        <f>VLOOKUP(U76,#REF!,2,FALSE)</f>
        <v>#REF!</v>
      </c>
      <c r="U76" s="30" t="s">
        <v>50</v>
      </c>
      <c r="V76" s="1" t="str">
        <f>IF(U76=Setup!$C$10,"Grant",IF('Other Pharma &amp; Health Products'!U76=Setup!$C$11,"Local",IF('Other Pharma &amp; Health Products'!U76=Setup!$C$12,"Other","")))</f>
        <v>Grant</v>
      </c>
      <c r="W76" s="33"/>
      <c r="X76" s="148">
        <v>3.9813953488372098</v>
      </c>
      <c r="Y76" s="33">
        <v>8</v>
      </c>
      <c r="Z76" s="36">
        <f t="shared" si="44"/>
        <v>31.851162790697678</v>
      </c>
      <c r="AA76" s="35"/>
      <c r="AB76" s="32" t="str">
        <f t="shared" si="45"/>
        <v/>
      </c>
      <c r="AC76" s="35"/>
      <c r="AD76" s="32" t="str">
        <f t="shared" si="46"/>
        <v/>
      </c>
      <c r="AE76" s="35"/>
      <c r="AF76" s="36" t="str">
        <f t="shared" si="47"/>
        <v/>
      </c>
      <c r="AG76" s="36">
        <f t="shared" si="48"/>
        <v>8</v>
      </c>
      <c r="AH76" s="36">
        <f t="shared" si="49"/>
        <v>31.851162790697678</v>
      </c>
      <c r="AI76" s="55"/>
      <c r="AJ76" s="37"/>
      <c r="AK76" s="148">
        <v>3.9813953488372098</v>
      </c>
      <c r="AL76" s="33">
        <v>8</v>
      </c>
      <c r="AM76" s="32">
        <f t="shared" si="50"/>
        <v>31.851162790697678</v>
      </c>
      <c r="AN76" s="35"/>
      <c r="AO76" s="32" t="str">
        <f t="shared" si="51"/>
        <v/>
      </c>
      <c r="AP76" s="35"/>
      <c r="AQ76" s="32" t="str">
        <f t="shared" si="52"/>
        <v/>
      </c>
      <c r="AR76" s="35"/>
      <c r="AS76" s="36" t="str">
        <f t="shared" si="53"/>
        <v/>
      </c>
      <c r="AT76" s="36">
        <f t="shared" si="54"/>
        <v>8</v>
      </c>
      <c r="AU76" s="36">
        <f t="shared" si="55"/>
        <v>31.851162790697678</v>
      </c>
      <c r="AV76" s="55"/>
      <c r="AW76" s="34"/>
      <c r="AX76" s="148"/>
      <c r="AY76" s="33">
        <v>8</v>
      </c>
      <c r="AZ76" s="32" t="str">
        <f t="shared" si="56"/>
        <v/>
      </c>
      <c r="BA76" s="34"/>
      <c r="BB76" s="32" t="str">
        <f t="shared" si="57"/>
        <v/>
      </c>
      <c r="BC76" s="34"/>
      <c r="BD76" s="32" t="str">
        <f t="shared" si="58"/>
        <v/>
      </c>
      <c r="BE76" s="35"/>
      <c r="BF76" s="36" t="str">
        <f t="shared" si="59"/>
        <v/>
      </c>
      <c r="BG76" s="36">
        <f t="shared" si="60"/>
        <v>8</v>
      </c>
      <c r="BH76" s="36" t="str">
        <f t="shared" si="61"/>
        <v/>
      </c>
      <c r="BI76" s="55"/>
      <c r="BJ76" s="34"/>
      <c r="BK76" s="148"/>
      <c r="BL76" s="34"/>
      <c r="BM76" s="32" t="str">
        <f t="shared" si="62"/>
        <v/>
      </c>
      <c r="BN76" s="34"/>
      <c r="BO76" s="32" t="str">
        <f t="shared" si="63"/>
        <v/>
      </c>
      <c r="BP76" s="34"/>
      <c r="BQ76" s="32" t="str">
        <f t="shared" si="64"/>
        <v/>
      </c>
      <c r="BR76" s="34"/>
      <c r="BS76" s="36" t="str">
        <f t="shared" si="65"/>
        <v/>
      </c>
      <c r="BT76" s="36" t="str">
        <f t="shared" si="66"/>
        <v/>
      </c>
      <c r="BU76" s="36" t="str">
        <f t="shared" si="67"/>
        <v/>
      </c>
      <c r="BV76" s="55"/>
      <c r="BW76" s="36">
        <f t="shared" si="68"/>
        <v>24</v>
      </c>
      <c r="BX76" s="36">
        <f t="shared" si="68"/>
        <v>63.702325581395357</v>
      </c>
      <c r="BY76" s="31"/>
      <c r="BZ76" s="38"/>
      <c r="CB76" s="120">
        <f t="shared" ca="1" si="36"/>
        <v>1</v>
      </c>
      <c r="CC76" s="2">
        <f t="shared" ca="1" si="37"/>
        <v>1</v>
      </c>
    </row>
    <row r="77" spans="1:81" s="10" customFormat="1" ht="25" customHeight="1" x14ac:dyDescent="0.2">
      <c r="A77" s="52">
        <f t="shared" si="69"/>
        <v>76</v>
      </c>
      <c r="B77" s="157" t="str">
        <f t="shared" ca="1" si="38"/>
        <v>17-101--5.8---</v>
      </c>
      <c r="C77" s="157" t="str">
        <f t="shared" si="39"/>
        <v>5.8--1077---10077</v>
      </c>
      <c r="D77" s="29" t="s">
        <v>1922</v>
      </c>
      <c r="E77" s="155">
        <f ca="1">IFERROR(INDIRECT(ADDRESS(MATCH(D77,CatModules!C:C,0),2,1,1,"CatModules")),"")</f>
        <v>17</v>
      </c>
      <c r="F77" s="96" t="s">
        <v>1923</v>
      </c>
      <c r="G77" s="156">
        <f ca="1">IFERROR(INDIRECT(ADDRESS(MATCH(CONCATENATE(E77,"-",F77),CatInt!K:K,0),3,1,1,"CatInt")),"")</f>
        <v>101</v>
      </c>
      <c r="H77" s="45" t="e">
        <f>IF(F77="","",VLOOKUP(F77,#REF!,2,FALSE))</f>
        <v>#REF!</v>
      </c>
      <c r="I77" s="29" t="s">
        <v>2055</v>
      </c>
      <c r="J77" s="155" t="str">
        <f t="shared" si="40"/>
        <v>5</v>
      </c>
      <c r="K77" s="155" t="str">
        <f t="shared" si="41"/>
        <v>5.8</v>
      </c>
      <c r="L77" s="153"/>
      <c r="M77" s="53" t="s">
        <v>4512</v>
      </c>
      <c r="N77" s="175">
        <f t="shared" si="42"/>
        <v>1077</v>
      </c>
      <c r="O77" s="53" t="s">
        <v>4511</v>
      </c>
      <c r="P77" s="175">
        <f t="shared" si="43"/>
        <v>10077</v>
      </c>
      <c r="Q77" s="30"/>
      <c r="R77" s="149" t="str">
        <f>IFERROR(VLOOKUP(Q77,Setup!D$16:E$25,2,FALSE),"")</f>
        <v/>
      </c>
      <c r="S77" s="51" t="str">
        <f ca="1">IFERROR(IF(OR(I77="",VLOOKUP(I77,CatCostInp!$E$2:$K$88,7,FALSE)=0),"",VLOOKUP(I77,CatCostInp!$E$2:$K$88,7,FALSE)),"")</f>
        <v>N/A</v>
      </c>
      <c r="T77" s="159" t="e">
        <f>VLOOKUP(U77,#REF!,2,FALSE)</f>
        <v>#REF!</v>
      </c>
      <c r="U77" s="30" t="s">
        <v>50</v>
      </c>
      <c r="V77" s="1" t="str">
        <f>IF(U77=Setup!$C$10,"Grant",IF('Other Pharma &amp; Health Products'!U77=Setup!$C$11,"Local",IF('Other Pharma &amp; Health Products'!U77=Setup!$C$12,"Other","")))</f>
        <v>Grant</v>
      </c>
      <c r="W77" s="33"/>
      <c r="X77" s="148">
        <v>133.30799418604653</v>
      </c>
      <c r="Y77" s="33">
        <v>8</v>
      </c>
      <c r="Z77" s="36">
        <f t="shared" si="44"/>
        <v>1066.4639534883722</v>
      </c>
      <c r="AA77" s="35"/>
      <c r="AB77" s="32" t="str">
        <f t="shared" si="45"/>
        <v/>
      </c>
      <c r="AC77" s="35"/>
      <c r="AD77" s="32" t="str">
        <f t="shared" si="46"/>
        <v/>
      </c>
      <c r="AE77" s="35"/>
      <c r="AF77" s="36" t="str">
        <f t="shared" si="47"/>
        <v/>
      </c>
      <c r="AG77" s="36">
        <f t="shared" si="48"/>
        <v>8</v>
      </c>
      <c r="AH77" s="36">
        <f t="shared" si="49"/>
        <v>1066.4639534883722</v>
      </c>
      <c r="AI77" s="55"/>
      <c r="AJ77" s="37"/>
      <c r="AK77" s="148">
        <v>133.30799418604653</v>
      </c>
      <c r="AL77" s="33">
        <v>8</v>
      </c>
      <c r="AM77" s="32">
        <f t="shared" si="50"/>
        <v>1066.4639534883722</v>
      </c>
      <c r="AN77" s="35"/>
      <c r="AO77" s="32" t="str">
        <f t="shared" si="51"/>
        <v/>
      </c>
      <c r="AP77" s="35"/>
      <c r="AQ77" s="32" t="str">
        <f t="shared" si="52"/>
        <v/>
      </c>
      <c r="AR77" s="35"/>
      <c r="AS77" s="36" t="str">
        <f t="shared" si="53"/>
        <v/>
      </c>
      <c r="AT77" s="36">
        <f t="shared" si="54"/>
        <v>8</v>
      </c>
      <c r="AU77" s="36">
        <f t="shared" si="55"/>
        <v>1066.4639534883722</v>
      </c>
      <c r="AV77" s="55"/>
      <c r="AW77" s="34"/>
      <c r="AX77" s="148"/>
      <c r="AY77" s="33">
        <v>8</v>
      </c>
      <c r="AZ77" s="32" t="str">
        <f t="shared" si="56"/>
        <v/>
      </c>
      <c r="BA77" s="34"/>
      <c r="BB77" s="32" t="str">
        <f t="shared" si="57"/>
        <v/>
      </c>
      <c r="BC77" s="34"/>
      <c r="BD77" s="32" t="str">
        <f t="shared" si="58"/>
        <v/>
      </c>
      <c r="BE77" s="35"/>
      <c r="BF77" s="36" t="str">
        <f t="shared" si="59"/>
        <v/>
      </c>
      <c r="BG77" s="36">
        <f t="shared" si="60"/>
        <v>8</v>
      </c>
      <c r="BH77" s="36" t="str">
        <f t="shared" si="61"/>
        <v/>
      </c>
      <c r="BI77" s="55"/>
      <c r="BJ77" s="34"/>
      <c r="BK77" s="148"/>
      <c r="BL77" s="34"/>
      <c r="BM77" s="32" t="str">
        <f t="shared" si="62"/>
        <v/>
      </c>
      <c r="BN77" s="34"/>
      <c r="BO77" s="32" t="str">
        <f t="shared" si="63"/>
        <v/>
      </c>
      <c r="BP77" s="34"/>
      <c r="BQ77" s="32" t="str">
        <f t="shared" si="64"/>
        <v/>
      </c>
      <c r="BR77" s="34"/>
      <c r="BS77" s="36" t="str">
        <f t="shared" si="65"/>
        <v/>
      </c>
      <c r="BT77" s="36" t="str">
        <f t="shared" si="66"/>
        <v/>
      </c>
      <c r="BU77" s="36" t="str">
        <f t="shared" si="67"/>
        <v/>
      </c>
      <c r="BV77" s="55"/>
      <c r="BW77" s="36">
        <f t="shared" si="68"/>
        <v>24</v>
      </c>
      <c r="BX77" s="36">
        <f t="shared" si="68"/>
        <v>2132.9279069767445</v>
      </c>
      <c r="BY77" s="31"/>
      <c r="BZ77" s="38"/>
      <c r="CB77" s="120" t="str">
        <f t="shared" ca="1" si="36"/>
        <v/>
      </c>
      <c r="CC77" s="2">
        <f t="shared" ca="1" si="37"/>
        <v>1</v>
      </c>
    </row>
    <row r="78" spans="1:81" s="10" customFormat="1" ht="25" customHeight="1" x14ac:dyDescent="0.2">
      <c r="A78" s="52">
        <f t="shared" si="69"/>
        <v>77</v>
      </c>
      <c r="B78" s="157" t="str">
        <f t="shared" ca="1" si="38"/>
        <v>17-101--5.8---</v>
      </c>
      <c r="C78" s="157" t="str">
        <f t="shared" si="39"/>
        <v>5.8--1078---10078</v>
      </c>
      <c r="D78" s="29" t="s">
        <v>1922</v>
      </c>
      <c r="E78" s="155">
        <f ca="1">IFERROR(INDIRECT(ADDRESS(MATCH(D78,CatModules!C:C,0),2,1,1,"CatModules")),"")</f>
        <v>17</v>
      </c>
      <c r="F78" s="96" t="s">
        <v>1923</v>
      </c>
      <c r="G78" s="156">
        <f ca="1">IFERROR(INDIRECT(ADDRESS(MATCH(CONCATENATE(E78,"-",F78),CatInt!K:K,0),3,1,1,"CatInt")),"")</f>
        <v>101</v>
      </c>
      <c r="H78" s="45" t="e">
        <f>IF(F78="","",VLOOKUP(F78,#REF!,2,FALSE))</f>
        <v>#REF!</v>
      </c>
      <c r="I78" s="29" t="s">
        <v>2055</v>
      </c>
      <c r="J78" s="155" t="str">
        <f t="shared" si="40"/>
        <v>5</v>
      </c>
      <c r="K78" s="155" t="str">
        <f t="shared" si="41"/>
        <v>5.8</v>
      </c>
      <c r="L78" s="153"/>
      <c r="M78" s="53" t="s">
        <v>4514</v>
      </c>
      <c r="N78" s="175">
        <f t="shared" si="42"/>
        <v>1078</v>
      </c>
      <c r="O78" s="53" t="s">
        <v>4513</v>
      </c>
      <c r="P78" s="175">
        <f t="shared" si="43"/>
        <v>10078</v>
      </c>
      <c r="Q78" s="30"/>
      <c r="R78" s="149" t="str">
        <f>IFERROR(VLOOKUP(Q78,Setup!D$16:E$25,2,FALSE),"")</f>
        <v/>
      </c>
      <c r="S78" s="51" t="str">
        <f ca="1">IFERROR(IF(OR(I78="",VLOOKUP(I78,CatCostInp!$E$2:$K$88,7,FALSE)=0),"",VLOOKUP(I78,CatCostInp!$E$2:$K$88,7,FALSE)),"")</f>
        <v>N/A</v>
      </c>
      <c r="T78" s="159" t="e">
        <f>VLOOKUP(U78,#REF!,2,FALSE)</f>
        <v>#REF!</v>
      </c>
      <c r="U78" s="30" t="s">
        <v>50</v>
      </c>
      <c r="V78" s="1" t="str">
        <f>IF(U78=Setup!$C$10,"Grant",IF('Other Pharma &amp; Health Products'!U78=Setup!$C$11,"Local",IF('Other Pharma &amp; Health Products'!U78=Setup!$C$12,"Other","")))</f>
        <v>Grant</v>
      </c>
      <c r="W78" s="33"/>
      <c r="X78" s="148">
        <v>22.124127906976746</v>
      </c>
      <c r="Y78" s="33">
        <v>20</v>
      </c>
      <c r="Z78" s="36">
        <f t="shared" si="44"/>
        <v>442.48255813953494</v>
      </c>
      <c r="AA78" s="35"/>
      <c r="AB78" s="32" t="str">
        <f t="shared" si="45"/>
        <v/>
      </c>
      <c r="AC78" s="35"/>
      <c r="AD78" s="32" t="str">
        <f t="shared" si="46"/>
        <v/>
      </c>
      <c r="AE78" s="35"/>
      <c r="AF78" s="36" t="str">
        <f t="shared" si="47"/>
        <v/>
      </c>
      <c r="AG78" s="36">
        <f t="shared" si="48"/>
        <v>20</v>
      </c>
      <c r="AH78" s="36">
        <f t="shared" si="49"/>
        <v>442.48255813953494</v>
      </c>
      <c r="AI78" s="55"/>
      <c r="AJ78" s="37"/>
      <c r="AK78" s="148">
        <v>22.124127906976746</v>
      </c>
      <c r="AL78" s="33">
        <v>20</v>
      </c>
      <c r="AM78" s="32">
        <f t="shared" si="50"/>
        <v>442.48255813953494</v>
      </c>
      <c r="AN78" s="35"/>
      <c r="AO78" s="32" t="str">
        <f t="shared" si="51"/>
        <v/>
      </c>
      <c r="AP78" s="35"/>
      <c r="AQ78" s="32" t="str">
        <f t="shared" si="52"/>
        <v/>
      </c>
      <c r="AR78" s="35"/>
      <c r="AS78" s="36" t="str">
        <f t="shared" si="53"/>
        <v/>
      </c>
      <c r="AT78" s="36">
        <f t="shared" si="54"/>
        <v>20</v>
      </c>
      <c r="AU78" s="36">
        <f t="shared" si="55"/>
        <v>442.48255813953494</v>
      </c>
      <c r="AV78" s="55"/>
      <c r="AW78" s="34"/>
      <c r="AX78" s="148"/>
      <c r="AY78" s="33">
        <v>20</v>
      </c>
      <c r="AZ78" s="32" t="str">
        <f t="shared" si="56"/>
        <v/>
      </c>
      <c r="BA78" s="34"/>
      <c r="BB78" s="32" t="str">
        <f t="shared" si="57"/>
        <v/>
      </c>
      <c r="BC78" s="34"/>
      <c r="BD78" s="32" t="str">
        <f t="shared" si="58"/>
        <v/>
      </c>
      <c r="BE78" s="35"/>
      <c r="BF78" s="36" t="str">
        <f t="shared" si="59"/>
        <v/>
      </c>
      <c r="BG78" s="36">
        <f t="shared" si="60"/>
        <v>20</v>
      </c>
      <c r="BH78" s="36" t="str">
        <f t="shared" si="61"/>
        <v/>
      </c>
      <c r="BI78" s="55"/>
      <c r="BJ78" s="34"/>
      <c r="BK78" s="148"/>
      <c r="BL78" s="34"/>
      <c r="BM78" s="32" t="str">
        <f t="shared" si="62"/>
        <v/>
      </c>
      <c r="BN78" s="34"/>
      <c r="BO78" s="32" t="str">
        <f t="shared" si="63"/>
        <v/>
      </c>
      <c r="BP78" s="34"/>
      <c r="BQ78" s="32" t="str">
        <f t="shared" si="64"/>
        <v/>
      </c>
      <c r="BR78" s="34"/>
      <c r="BS78" s="36" t="str">
        <f t="shared" si="65"/>
        <v/>
      </c>
      <c r="BT78" s="36" t="str">
        <f t="shared" si="66"/>
        <v/>
      </c>
      <c r="BU78" s="36" t="str">
        <f t="shared" si="67"/>
        <v/>
      </c>
      <c r="BV78" s="55"/>
      <c r="BW78" s="36">
        <f t="shared" si="68"/>
        <v>60</v>
      </c>
      <c r="BX78" s="36">
        <f t="shared" si="68"/>
        <v>884.96511627906989</v>
      </c>
      <c r="BY78" s="31"/>
      <c r="BZ78" s="38"/>
      <c r="CB78" s="120" t="str">
        <f t="shared" ca="1" si="36"/>
        <v/>
      </c>
      <c r="CC78" s="2">
        <f t="shared" ca="1" si="37"/>
        <v>1</v>
      </c>
    </row>
    <row r="79" spans="1:81" s="10" customFormat="1" ht="25" customHeight="1" x14ac:dyDescent="0.2">
      <c r="A79" s="52">
        <f t="shared" si="69"/>
        <v>78</v>
      </c>
      <c r="B79" s="157" t="str">
        <f t="shared" ca="1" si="38"/>
        <v>17-101--5.8---</v>
      </c>
      <c r="C79" s="157" t="str">
        <f t="shared" si="39"/>
        <v>5.8--1079---10079</v>
      </c>
      <c r="D79" s="29" t="s">
        <v>1922</v>
      </c>
      <c r="E79" s="155">
        <f ca="1">IFERROR(INDIRECT(ADDRESS(MATCH(D79,CatModules!C:C,0),2,1,1,"CatModules")),"")</f>
        <v>17</v>
      </c>
      <c r="F79" s="96" t="s">
        <v>1923</v>
      </c>
      <c r="G79" s="156">
        <f ca="1">IFERROR(INDIRECT(ADDRESS(MATCH(CONCATENATE(E79,"-",F79),CatInt!K:K,0),3,1,1,"CatInt")),"")</f>
        <v>101</v>
      </c>
      <c r="H79" s="45" t="e">
        <f>IF(F79="","",VLOOKUP(F79,#REF!,2,FALSE))</f>
        <v>#REF!</v>
      </c>
      <c r="I79" s="29" t="s">
        <v>2055</v>
      </c>
      <c r="J79" s="155" t="str">
        <f t="shared" si="40"/>
        <v>5</v>
      </c>
      <c r="K79" s="155" t="str">
        <f t="shared" si="41"/>
        <v>5.8</v>
      </c>
      <c r="L79" s="153"/>
      <c r="M79" s="53" t="s">
        <v>4515</v>
      </c>
      <c r="N79" s="175">
        <f t="shared" si="42"/>
        <v>1079</v>
      </c>
      <c r="O79" s="53" t="s">
        <v>4501</v>
      </c>
      <c r="P79" s="175">
        <f t="shared" si="43"/>
        <v>10079</v>
      </c>
      <c r="Q79" s="30"/>
      <c r="R79" s="149" t="str">
        <f>IFERROR(VLOOKUP(Q79,Setup!D$16:E$25,2,FALSE),"")</f>
        <v/>
      </c>
      <c r="S79" s="51" t="str">
        <f ca="1">IFERROR(IF(OR(I79="",VLOOKUP(I79,CatCostInp!$E$2:$K$88,7,FALSE)=0),"",VLOOKUP(I79,CatCostInp!$E$2:$K$88,7,FALSE)),"")</f>
        <v>N/A</v>
      </c>
      <c r="T79" s="159" t="e">
        <f>VLOOKUP(U79,#REF!,2,FALSE)</f>
        <v>#REF!</v>
      </c>
      <c r="U79" s="30" t="s">
        <v>50</v>
      </c>
      <c r="V79" s="1" t="str">
        <f>IF(U79=Setup!$C$10,"Grant",IF('Other Pharma &amp; Health Products'!U79=Setup!$C$11,"Local",IF('Other Pharma &amp; Health Products'!U79=Setup!$C$12,"Other","")))</f>
        <v>Grant</v>
      </c>
      <c r="W79" s="33"/>
      <c r="X79" s="148">
        <v>39.704505813953489</v>
      </c>
      <c r="Y79" s="33">
        <v>20</v>
      </c>
      <c r="Z79" s="36">
        <f t="shared" si="44"/>
        <v>794.09011627906978</v>
      </c>
      <c r="AA79" s="35"/>
      <c r="AB79" s="32" t="str">
        <f t="shared" si="45"/>
        <v/>
      </c>
      <c r="AC79" s="35"/>
      <c r="AD79" s="32" t="str">
        <f t="shared" si="46"/>
        <v/>
      </c>
      <c r="AE79" s="35"/>
      <c r="AF79" s="36" t="str">
        <f t="shared" si="47"/>
        <v/>
      </c>
      <c r="AG79" s="36">
        <f t="shared" si="48"/>
        <v>20</v>
      </c>
      <c r="AH79" s="36">
        <f t="shared" si="49"/>
        <v>794.09011627906978</v>
      </c>
      <c r="AI79" s="55"/>
      <c r="AJ79" s="37"/>
      <c r="AK79" s="148">
        <v>39.704505813953489</v>
      </c>
      <c r="AL79" s="33">
        <v>20</v>
      </c>
      <c r="AM79" s="32">
        <f t="shared" si="50"/>
        <v>794.09011627906978</v>
      </c>
      <c r="AN79" s="35"/>
      <c r="AO79" s="32" t="str">
        <f t="shared" si="51"/>
        <v/>
      </c>
      <c r="AP79" s="35"/>
      <c r="AQ79" s="32" t="str">
        <f t="shared" si="52"/>
        <v/>
      </c>
      <c r="AR79" s="35"/>
      <c r="AS79" s="36" t="str">
        <f t="shared" si="53"/>
        <v/>
      </c>
      <c r="AT79" s="36">
        <f t="shared" si="54"/>
        <v>20</v>
      </c>
      <c r="AU79" s="36">
        <f t="shared" si="55"/>
        <v>794.09011627906978</v>
      </c>
      <c r="AV79" s="55"/>
      <c r="AW79" s="34"/>
      <c r="AX79" s="148"/>
      <c r="AY79" s="33">
        <v>20</v>
      </c>
      <c r="AZ79" s="32" t="str">
        <f t="shared" si="56"/>
        <v/>
      </c>
      <c r="BA79" s="34"/>
      <c r="BB79" s="32" t="str">
        <f t="shared" si="57"/>
        <v/>
      </c>
      <c r="BC79" s="34"/>
      <c r="BD79" s="32" t="str">
        <f t="shared" si="58"/>
        <v/>
      </c>
      <c r="BE79" s="35"/>
      <c r="BF79" s="36" t="str">
        <f t="shared" si="59"/>
        <v/>
      </c>
      <c r="BG79" s="36">
        <f t="shared" si="60"/>
        <v>20</v>
      </c>
      <c r="BH79" s="36" t="str">
        <f t="shared" si="61"/>
        <v/>
      </c>
      <c r="BI79" s="55"/>
      <c r="BJ79" s="34"/>
      <c r="BK79" s="148"/>
      <c r="BL79" s="34"/>
      <c r="BM79" s="32" t="str">
        <f t="shared" si="62"/>
        <v/>
      </c>
      <c r="BN79" s="34"/>
      <c r="BO79" s="32" t="str">
        <f t="shared" si="63"/>
        <v/>
      </c>
      <c r="BP79" s="34"/>
      <c r="BQ79" s="32" t="str">
        <f t="shared" si="64"/>
        <v/>
      </c>
      <c r="BR79" s="34"/>
      <c r="BS79" s="36" t="str">
        <f t="shared" si="65"/>
        <v/>
      </c>
      <c r="BT79" s="36" t="str">
        <f t="shared" si="66"/>
        <v/>
      </c>
      <c r="BU79" s="36" t="str">
        <f t="shared" si="67"/>
        <v/>
      </c>
      <c r="BV79" s="55"/>
      <c r="BW79" s="36">
        <f t="shared" si="68"/>
        <v>60</v>
      </c>
      <c r="BX79" s="36">
        <f t="shared" si="68"/>
        <v>1588.1802325581396</v>
      </c>
      <c r="BY79" s="31"/>
      <c r="BZ79" s="38"/>
      <c r="CB79" s="120" t="str">
        <f t="shared" ca="1" si="36"/>
        <v/>
      </c>
      <c r="CC79" s="2">
        <f t="shared" ca="1" si="37"/>
        <v>1</v>
      </c>
    </row>
    <row r="80" spans="1:81" s="10" customFormat="1" ht="25" customHeight="1" x14ac:dyDescent="0.2">
      <c r="A80" s="52">
        <f t="shared" si="69"/>
        <v>79</v>
      </c>
      <c r="B80" s="157" t="str">
        <f t="shared" ca="1" si="38"/>
        <v>17-101--5.8---</v>
      </c>
      <c r="C80" s="157" t="str">
        <f t="shared" si="39"/>
        <v>5.8--1080---10080</v>
      </c>
      <c r="D80" s="29" t="s">
        <v>1922</v>
      </c>
      <c r="E80" s="155">
        <f ca="1">IFERROR(INDIRECT(ADDRESS(MATCH(D80,CatModules!C:C,0),2,1,1,"CatModules")),"")</f>
        <v>17</v>
      </c>
      <c r="F80" s="96" t="s">
        <v>1923</v>
      </c>
      <c r="G80" s="156">
        <f ca="1">IFERROR(INDIRECT(ADDRESS(MATCH(CONCATENATE(E80,"-",F80),CatInt!K:K,0),3,1,1,"CatInt")),"")</f>
        <v>101</v>
      </c>
      <c r="H80" s="45" t="e">
        <f>IF(F80="","",VLOOKUP(F80,#REF!,2,FALSE))</f>
        <v>#REF!</v>
      </c>
      <c r="I80" s="29" t="s">
        <v>2055</v>
      </c>
      <c r="J80" s="155" t="str">
        <f t="shared" si="40"/>
        <v>5</v>
      </c>
      <c r="K80" s="155" t="str">
        <f t="shared" si="41"/>
        <v>5.8</v>
      </c>
      <c r="L80" s="153"/>
      <c r="M80" s="53" t="s">
        <v>4516</v>
      </c>
      <c r="N80" s="175">
        <f t="shared" si="42"/>
        <v>1080</v>
      </c>
      <c r="O80" s="53" t="s">
        <v>4502</v>
      </c>
      <c r="P80" s="175">
        <f t="shared" si="43"/>
        <v>10080</v>
      </c>
      <c r="Q80" s="30"/>
      <c r="R80" s="149" t="str">
        <f>IFERROR(VLOOKUP(Q80,Setup!D$16:E$25,2,FALSE),"")</f>
        <v/>
      </c>
      <c r="S80" s="51" t="str">
        <f ca="1">IFERROR(IF(OR(I80="",VLOOKUP(I80,CatCostInp!$E$2:$K$88,7,FALSE)=0),"",VLOOKUP(I80,CatCostInp!$E$2:$K$88,7,FALSE)),"")</f>
        <v>N/A</v>
      </c>
      <c r="T80" s="159" t="e">
        <f>VLOOKUP(U80,#REF!,2,FALSE)</f>
        <v>#REF!</v>
      </c>
      <c r="U80" s="30" t="s">
        <v>50</v>
      </c>
      <c r="V80" s="1" t="str">
        <f>IF(U80=Setup!$C$10,"Grant",IF('Other Pharma &amp; Health Products'!U80=Setup!$C$11,"Local",IF('Other Pharma &amp; Health Products'!U80=Setup!$C$12,"Other","")))</f>
        <v>Grant</v>
      </c>
      <c r="W80" s="33"/>
      <c r="X80" s="148">
        <v>39.719040697674423</v>
      </c>
      <c r="Y80" s="33">
        <v>20</v>
      </c>
      <c r="Z80" s="36">
        <f t="shared" si="44"/>
        <v>794.38081395348843</v>
      </c>
      <c r="AA80" s="35"/>
      <c r="AB80" s="32" t="str">
        <f t="shared" si="45"/>
        <v/>
      </c>
      <c r="AC80" s="35"/>
      <c r="AD80" s="32" t="str">
        <f t="shared" si="46"/>
        <v/>
      </c>
      <c r="AE80" s="35"/>
      <c r="AF80" s="36" t="str">
        <f t="shared" si="47"/>
        <v/>
      </c>
      <c r="AG80" s="36">
        <f t="shared" si="48"/>
        <v>20</v>
      </c>
      <c r="AH80" s="36">
        <f t="shared" si="49"/>
        <v>794.38081395348843</v>
      </c>
      <c r="AI80" s="55"/>
      <c r="AJ80" s="37"/>
      <c r="AK80" s="148">
        <v>39.719040697674423</v>
      </c>
      <c r="AL80" s="33">
        <v>20</v>
      </c>
      <c r="AM80" s="32">
        <f t="shared" si="50"/>
        <v>794.38081395348843</v>
      </c>
      <c r="AN80" s="35"/>
      <c r="AO80" s="32" t="str">
        <f t="shared" si="51"/>
        <v/>
      </c>
      <c r="AP80" s="35"/>
      <c r="AQ80" s="32" t="str">
        <f t="shared" si="52"/>
        <v/>
      </c>
      <c r="AR80" s="35"/>
      <c r="AS80" s="36" t="str">
        <f t="shared" si="53"/>
        <v/>
      </c>
      <c r="AT80" s="36">
        <f t="shared" si="54"/>
        <v>20</v>
      </c>
      <c r="AU80" s="36">
        <f t="shared" si="55"/>
        <v>794.38081395348843</v>
      </c>
      <c r="AV80" s="55"/>
      <c r="AW80" s="34"/>
      <c r="AX80" s="148"/>
      <c r="AY80" s="33">
        <v>20</v>
      </c>
      <c r="AZ80" s="32" t="str">
        <f t="shared" si="56"/>
        <v/>
      </c>
      <c r="BA80" s="34"/>
      <c r="BB80" s="32" t="str">
        <f t="shared" si="57"/>
        <v/>
      </c>
      <c r="BC80" s="34"/>
      <c r="BD80" s="32" t="str">
        <f t="shared" si="58"/>
        <v/>
      </c>
      <c r="BE80" s="35"/>
      <c r="BF80" s="36" t="str">
        <f t="shared" si="59"/>
        <v/>
      </c>
      <c r="BG80" s="36">
        <f t="shared" si="60"/>
        <v>20</v>
      </c>
      <c r="BH80" s="36" t="str">
        <f t="shared" si="61"/>
        <v/>
      </c>
      <c r="BI80" s="55"/>
      <c r="BJ80" s="34"/>
      <c r="BK80" s="148"/>
      <c r="BL80" s="34"/>
      <c r="BM80" s="32" t="str">
        <f t="shared" si="62"/>
        <v/>
      </c>
      <c r="BN80" s="34"/>
      <c r="BO80" s="32" t="str">
        <f t="shared" si="63"/>
        <v/>
      </c>
      <c r="BP80" s="34"/>
      <c r="BQ80" s="32" t="str">
        <f t="shared" si="64"/>
        <v/>
      </c>
      <c r="BR80" s="34"/>
      <c r="BS80" s="36" t="str">
        <f t="shared" si="65"/>
        <v/>
      </c>
      <c r="BT80" s="36" t="str">
        <f t="shared" si="66"/>
        <v/>
      </c>
      <c r="BU80" s="36" t="str">
        <f t="shared" si="67"/>
        <v/>
      </c>
      <c r="BV80" s="55"/>
      <c r="BW80" s="36">
        <f t="shared" si="68"/>
        <v>60</v>
      </c>
      <c r="BX80" s="36">
        <f t="shared" si="68"/>
        <v>1588.7616279069769</v>
      </c>
      <c r="BY80" s="31"/>
      <c r="BZ80" s="38"/>
      <c r="CB80" s="120" t="str">
        <f t="shared" ca="1" si="36"/>
        <v/>
      </c>
      <c r="CC80" s="2">
        <f t="shared" ca="1" si="37"/>
        <v>1</v>
      </c>
    </row>
    <row r="81" spans="1:81" s="10" customFormat="1" ht="25" customHeight="1" x14ac:dyDescent="0.2">
      <c r="A81" s="52">
        <f t="shared" si="69"/>
        <v>80</v>
      </c>
      <c r="B81" s="157" t="str">
        <f t="shared" ca="1" si="38"/>
        <v>17-101--5.8---</v>
      </c>
      <c r="C81" s="157" t="str">
        <f t="shared" si="39"/>
        <v>5.8--1081---10081</v>
      </c>
      <c r="D81" s="29" t="s">
        <v>1922</v>
      </c>
      <c r="E81" s="155">
        <f ca="1">IFERROR(INDIRECT(ADDRESS(MATCH(D81,CatModules!C:C,0),2,1,1,"CatModules")),"")</f>
        <v>17</v>
      </c>
      <c r="F81" s="96" t="s">
        <v>1923</v>
      </c>
      <c r="G81" s="156">
        <f ca="1">IFERROR(INDIRECT(ADDRESS(MATCH(CONCATENATE(E81,"-",F81),CatInt!K:K,0),3,1,1,"CatInt")),"")</f>
        <v>101</v>
      </c>
      <c r="H81" s="45" t="e">
        <f>IF(F81="","",VLOOKUP(F81,#REF!,2,FALSE))</f>
        <v>#REF!</v>
      </c>
      <c r="I81" s="29" t="s">
        <v>2055</v>
      </c>
      <c r="J81" s="155" t="str">
        <f t="shared" si="40"/>
        <v>5</v>
      </c>
      <c r="K81" s="155" t="str">
        <f t="shared" si="41"/>
        <v>5.8</v>
      </c>
      <c r="L81" s="153"/>
      <c r="M81" s="53" t="s">
        <v>4517</v>
      </c>
      <c r="N81" s="175">
        <f t="shared" si="42"/>
        <v>1081</v>
      </c>
      <c r="O81" s="53" t="s">
        <v>4503</v>
      </c>
      <c r="P81" s="175">
        <f t="shared" si="43"/>
        <v>10081</v>
      </c>
      <c r="Q81" s="30"/>
      <c r="R81" s="149" t="str">
        <f>IFERROR(VLOOKUP(Q81,Setup!D$16:E$25,2,FALSE),"")</f>
        <v/>
      </c>
      <c r="S81" s="51" t="str">
        <f ca="1">IFERROR(IF(OR(I81="",VLOOKUP(I81,CatCostInp!$E$2:$K$88,7,FALSE)=0),"",VLOOKUP(I81,CatCostInp!$E$2:$K$88,7,FALSE)),"")</f>
        <v>N/A</v>
      </c>
      <c r="T81" s="159" t="e">
        <f>VLOOKUP(U81,#REF!,2,FALSE)</f>
        <v>#REF!</v>
      </c>
      <c r="U81" s="30" t="s">
        <v>50</v>
      </c>
      <c r="V81" s="1" t="str">
        <f>IF(U81=Setup!$C$10,"Grant",IF('Other Pharma &amp; Health Products'!U81=Setup!$C$11,"Local",IF('Other Pharma &amp; Health Products'!U81=Setup!$C$12,"Other","")))</f>
        <v>Grant</v>
      </c>
      <c r="W81" s="33"/>
      <c r="X81" s="148">
        <v>39.73357558139535</v>
      </c>
      <c r="Y81" s="33">
        <v>40</v>
      </c>
      <c r="Z81" s="36">
        <f t="shared" si="44"/>
        <v>1589.3430232558139</v>
      </c>
      <c r="AA81" s="35"/>
      <c r="AB81" s="32" t="str">
        <f t="shared" si="45"/>
        <v/>
      </c>
      <c r="AC81" s="35"/>
      <c r="AD81" s="32" t="str">
        <f t="shared" si="46"/>
        <v/>
      </c>
      <c r="AE81" s="35"/>
      <c r="AF81" s="36" t="str">
        <f t="shared" si="47"/>
        <v/>
      </c>
      <c r="AG81" s="36">
        <f t="shared" si="48"/>
        <v>40</v>
      </c>
      <c r="AH81" s="36">
        <f t="shared" si="49"/>
        <v>1589.3430232558139</v>
      </c>
      <c r="AI81" s="55"/>
      <c r="AJ81" s="37"/>
      <c r="AK81" s="148">
        <v>39.73357558139535</v>
      </c>
      <c r="AL81" s="33">
        <v>40</v>
      </c>
      <c r="AM81" s="32">
        <f t="shared" si="50"/>
        <v>1589.3430232558139</v>
      </c>
      <c r="AN81" s="35"/>
      <c r="AO81" s="32" t="str">
        <f t="shared" si="51"/>
        <v/>
      </c>
      <c r="AP81" s="35"/>
      <c r="AQ81" s="32" t="str">
        <f t="shared" si="52"/>
        <v/>
      </c>
      <c r="AR81" s="35"/>
      <c r="AS81" s="36" t="str">
        <f t="shared" si="53"/>
        <v/>
      </c>
      <c r="AT81" s="36">
        <f t="shared" si="54"/>
        <v>40</v>
      </c>
      <c r="AU81" s="36">
        <f t="shared" si="55"/>
        <v>1589.3430232558139</v>
      </c>
      <c r="AV81" s="55"/>
      <c r="AW81" s="34"/>
      <c r="AX81" s="148"/>
      <c r="AY81" s="33">
        <v>40</v>
      </c>
      <c r="AZ81" s="32" t="str">
        <f t="shared" si="56"/>
        <v/>
      </c>
      <c r="BA81" s="34"/>
      <c r="BB81" s="32" t="str">
        <f t="shared" si="57"/>
        <v/>
      </c>
      <c r="BC81" s="34"/>
      <c r="BD81" s="32" t="str">
        <f t="shared" si="58"/>
        <v/>
      </c>
      <c r="BE81" s="35"/>
      <c r="BF81" s="36" t="str">
        <f t="shared" si="59"/>
        <v/>
      </c>
      <c r="BG81" s="36">
        <f t="shared" si="60"/>
        <v>40</v>
      </c>
      <c r="BH81" s="36" t="str">
        <f t="shared" si="61"/>
        <v/>
      </c>
      <c r="BI81" s="55"/>
      <c r="BJ81" s="34"/>
      <c r="BK81" s="148"/>
      <c r="BL81" s="34"/>
      <c r="BM81" s="32" t="str">
        <f t="shared" si="62"/>
        <v/>
      </c>
      <c r="BN81" s="34"/>
      <c r="BO81" s="32" t="str">
        <f t="shared" si="63"/>
        <v/>
      </c>
      <c r="BP81" s="34"/>
      <c r="BQ81" s="32" t="str">
        <f t="shared" si="64"/>
        <v/>
      </c>
      <c r="BR81" s="34"/>
      <c r="BS81" s="36" t="str">
        <f t="shared" si="65"/>
        <v/>
      </c>
      <c r="BT81" s="36" t="str">
        <f t="shared" si="66"/>
        <v/>
      </c>
      <c r="BU81" s="36" t="str">
        <f t="shared" si="67"/>
        <v/>
      </c>
      <c r="BV81" s="55"/>
      <c r="BW81" s="36">
        <f t="shared" si="68"/>
        <v>120</v>
      </c>
      <c r="BX81" s="36">
        <f t="shared" si="68"/>
        <v>3178.6860465116279</v>
      </c>
      <c r="BY81" s="31"/>
      <c r="BZ81" s="38"/>
      <c r="CB81" s="120" t="str">
        <f t="shared" ca="1" si="36"/>
        <v/>
      </c>
      <c r="CC81" s="2">
        <f t="shared" ca="1" si="37"/>
        <v>1</v>
      </c>
    </row>
    <row r="82" spans="1:81" s="10" customFormat="1" ht="25" customHeight="1" x14ac:dyDescent="0.2">
      <c r="A82" s="52">
        <f t="shared" si="69"/>
        <v>81</v>
      </c>
      <c r="B82" s="157" t="str">
        <f t="shared" ca="1" si="38"/>
        <v>17-101--5.8---</v>
      </c>
      <c r="C82" s="157" t="str">
        <f t="shared" si="39"/>
        <v>5.8--1082---10082</v>
      </c>
      <c r="D82" s="29" t="s">
        <v>1922</v>
      </c>
      <c r="E82" s="155">
        <f ca="1">IFERROR(INDIRECT(ADDRESS(MATCH(D82,CatModules!C:C,0),2,1,1,"CatModules")),"")</f>
        <v>17</v>
      </c>
      <c r="F82" s="96" t="s">
        <v>1923</v>
      </c>
      <c r="G82" s="156">
        <f ca="1">IFERROR(INDIRECT(ADDRESS(MATCH(CONCATENATE(E82,"-",F82),CatInt!K:K,0),3,1,1,"CatInt")),"")</f>
        <v>101</v>
      </c>
      <c r="H82" s="45" t="e">
        <f>IF(F82="","",VLOOKUP(F82,#REF!,2,FALSE))</f>
        <v>#REF!</v>
      </c>
      <c r="I82" s="29" t="s">
        <v>2055</v>
      </c>
      <c r="J82" s="155" t="str">
        <f t="shared" si="40"/>
        <v>5</v>
      </c>
      <c r="K82" s="155" t="str">
        <f t="shared" si="41"/>
        <v>5.8</v>
      </c>
      <c r="L82" s="153"/>
      <c r="M82" s="53" t="s">
        <v>4518</v>
      </c>
      <c r="N82" s="175">
        <f t="shared" si="42"/>
        <v>1082</v>
      </c>
      <c r="O82" s="53" t="s">
        <v>4519</v>
      </c>
      <c r="P82" s="175">
        <f t="shared" si="43"/>
        <v>10082</v>
      </c>
      <c r="Q82" s="30"/>
      <c r="R82" s="149" t="str">
        <f>IFERROR(VLOOKUP(Q82,Setup!D$16:E$25,2,FALSE),"")</f>
        <v/>
      </c>
      <c r="S82" s="51" t="str">
        <f ca="1">IFERROR(IF(OR(I82="",VLOOKUP(I82,CatCostInp!$E$2:$K$88,7,FALSE)=0),"",VLOOKUP(I82,CatCostInp!$E$2:$K$88,7,FALSE)),"")</f>
        <v>N/A</v>
      </c>
      <c r="T82" s="159" t="e">
        <f>VLOOKUP(U82,#REF!,2,FALSE)</f>
        <v>#REF!</v>
      </c>
      <c r="U82" s="30" t="s">
        <v>50</v>
      </c>
      <c r="V82" s="1" t="str">
        <f>IF(U82=Setup!$C$10,"Grant",IF('Other Pharma &amp; Health Products'!U82=Setup!$C$11,"Local",IF('Other Pharma &amp; Health Products'!U82=Setup!$C$12,"Other","")))</f>
        <v>Grant</v>
      </c>
      <c r="W82" s="33"/>
      <c r="X82" s="148">
        <v>20.350000000000001</v>
      </c>
      <c r="Y82" s="33">
        <v>4</v>
      </c>
      <c r="Z82" s="36">
        <f t="shared" si="44"/>
        <v>81.400000000000006</v>
      </c>
      <c r="AA82" s="35"/>
      <c r="AB82" s="32" t="str">
        <f t="shared" si="45"/>
        <v/>
      </c>
      <c r="AC82" s="35"/>
      <c r="AD82" s="32" t="str">
        <f t="shared" si="46"/>
        <v/>
      </c>
      <c r="AE82" s="35"/>
      <c r="AF82" s="36" t="str">
        <f t="shared" si="47"/>
        <v/>
      </c>
      <c r="AG82" s="36">
        <f t="shared" si="48"/>
        <v>4</v>
      </c>
      <c r="AH82" s="36">
        <f t="shared" si="49"/>
        <v>81.400000000000006</v>
      </c>
      <c r="AI82" s="55"/>
      <c r="AJ82" s="37"/>
      <c r="AK82" s="148">
        <v>20.350000000000001</v>
      </c>
      <c r="AL82" s="33">
        <v>4</v>
      </c>
      <c r="AM82" s="32">
        <f t="shared" si="50"/>
        <v>81.400000000000006</v>
      </c>
      <c r="AN82" s="35"/>
      <c r="AO82" s="32" t="str">
        <f t="shared" si="51"/>
        <v/>
      </c>
      <c r="AP82" s="35"/>
      <c r="AQ82" s="32" t="str">
        <f t="shared" si="52"/>
        <v/>
      </c>
      <c r="AR82" s="35"/>
      <c r="AS82" s="36" t="str">
        <f t="shared" si="53"/>
        <v/>
      </c>
      <c r="AT82" s="36">
        <f t="shared" si="54"/>
        <v>4</v>
      </c>
      <c r="AU82" s="36">
        <f t="shared" si="55"/>
        <v>81.400000000000006</v>
      </c>
      <c r="AV82" s="55"/>
      <c r="AW82" s="34"/>
      <c r="AX82" s="148"/>
      <c r="AY82" s="33">
        <v>4</v>
      </c>
      <c r="AZ82" s="32" t="str">
        <f t="shared" si="56"/>
        <v/>
      </c>
      <c r="BA82" s="34"/>
      <c r="BB82" s="32" t="str">
        <f t="shared" si="57"/>
        <v/>
      </c>
      <c r="BC82" s="34"/>
      <c r="BD82" s="32" t="str">
        <f t="shared" si="58"/>
        <v/>
      </c>
      <c r="BE82" s="35"/>
      <c r="BF82" s="36" t="str">
        <f t="shared" si="59"/>
        <v/>
      </c>
      <c r="BG82" s="36">
        <f t="shared" si="60"/>
        <v>4</v>
      </c>
      <c r="BH82" s="36" t="str">
        <f t="shared" si="61"/>
        <v/>
      </c>
      <c r="BI82" s="55"/>
      <c r="BJ82" s="34"/>
      <c r="BK82" s="148"/>
      <c r="BL82" s="34"/>
      <c r="BM82" s="32" t="str">
        <f t="shared" si="62"/>
        <v/>
      </c>
      <c r="BN82" s="34"/>
      <c r="BO82" s="32" t="str">
        <f t="shared" si="63"/>
        <v/>
      </c>
      <c r="BP82" s="34"/>
      <c r="BQ82" s="32" t="str">
        <f t="shared" si="64"/>
        <v/>
      </c>
      <c r="BR82" s="34"/>
      <c r="BS82" s="36" t="str">
        <f t="shared" si="65"/>
        <v/>
      </c>
      <c r="BT82" s="36" t="str">
        <f t="shared" si="66"/>
        <v/>
      </c>
      <c r="BU82" s="36" t="str">
        <f t="shared" si="67"/>
        <v/>
      </c>
      <c r="BV82" s="55"/>
      <c r="BW82" s="36">
        <f t="shared" si="68"/>
        <v>12</v>
      </c>
      <c r="BX82" s="36">
        <f t="shared" si="68"/>
        <v>162.80000000000001</v>
      </c>
      <c r="BY82" s="31"/>
      <c r="BZ82" s="38"/>
      <c r="CB82" s="120" t="str">
        <f t="shared" ca="1" si="36"/>
        <v/>
      </c>
      <c r="CC82" s="2">
        <f t="shared" ca="1" si="37"/>
        <v>1</v>
      </c>
    </row>
    <row r="83" spans="1:81" s="10" customFormat="1" ht="25" customHeight="1" x14ac:dyDescent="0.2">
      <c r="A83" s="52" t="str">
        <f t="shared" si="69"/>
        <v/>
      </c>
      <c r="B83" s="157" t="e">
        <f t="shared" ca="1" si="38"/>
        <v>#VALUE!</v>
      </c>
      <c r="C83" s="157" t="e">
        <f t="shared" si="39"/>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40"/>
        <v>#VALUE!</v>
      </c>
      <c r="K83" s="155" t="e">
        <f t="shared" si="41"/>
        <v>#VALUE!</v>
      </c>
      <c r="L83" s="153"/>
      <c r="M83" s="53"/>
      <c r="N83" s="175">
        <f t="shared" si="42"/>
        <v>1083</v>
      </c>
      <c r="O83" s="53"/>
      <c r="P83" s="175">
        <f t="shared" si="43"/>
        <v>10083</v>
      </c>
      <c r="Q83" s="30"/>
      <c r="R83" s="149" t="str">
        <f>IFERROR(VLOOKUP(Q83,Setup!D$16:E$25,2,FALSE),"")</f>
        <v/>
      </c>
      <c r="S83" s="51" t="str">
        <f ca="1">IFERROR(IF(OR(I83="",VLOOKUP(I83,CatCostInp!$E$2:$K$88,7,FALSE)=0),"",VLOOKUP(I83,CatCostInp!$E$2:$K$88,7,FALSE)),"")</f>
        <v/>
      </c>
      <c r="T83" s="159" t="e">
        <f>VLOOKUP(U83,#REF!,2,FALSE)</f>
        <v>#REF!</v>
      </c>
      <c r="U83" s="30"/>
      <c r="V83" s="1" t="str">
        <f ca="1">IF(U83=Setup!$C$10,"Grant",IF('Other Pharma &amp; Health Products'!U83=Setup!$C$11,"Local",IF('Other Pharma &amp; Health Products'!U83=Setup!$C$12,"Other","")))</f>
        <v/>
      </c>
      <c r="W83" s="33"/>
      <c r="X83" s="148"/>
      <c r="Y83" s="33"/>
      <c r="Z83" s="36" t="str">
        <f t="shared" si="44"/>
        <v/>
      </c>
      <c r="AA83" s="35"/>
      <c r="AB83" s="32" t="str">
        <f t="shared" si="45"/>
        <v/>
      </c>
      <c r="AC83" s="35"/>
      <c r="AD83" s="32" t="str">
        <f t="shared" si="46"/>
        <v/>
      </c>
      <c r="AE83" s="35"/>
      <c r="AF83" s="36" t="str">
        <f t="shared" si="47"/>
        <v/>
      </c>
      <c r="AG83" s="36" t="str">
        <f t="shared" si="48"/>
        <v/>
      </c>
      <c r="AH83" s="36" t="str">
        <f t="shared" si="49"/>
        <v/>
      </c>
      <c r="AI83" s="55"/>
      <c r="AJ83" s="37"/>
      <c r="AK83" s="148"/>
      <c r="AL83" s="35"/>
      <c r="AM83" s="32" t="str">
        <f t="shared" si="50"/>
        <v/>
      </c>
      <c r="AN83" s="35"/>
      <c r="AO83" s="32" t="str">
        <f t="shared" si="51"/>
        <v/>
      </c>
      <c r="AP83" s="35"/>
      <c r="AQ83" s="32" t="str">
        <f t="shared" si="52"/>
        <v/>
      </c>
      <c r="AR83" s="35"/>
      <c r="AS83" s="36" t="str">
        <f t="shared" si="53"/>
        <v/>
      </c>
      <c r="AT83" s="36" t="str">
        <f t="shared" si="54"/>
        <v/>
      </c>
      <c r="AU83" s="36" t="str">
        <f t="shared" si="55"/>
        <v/>
      </c>
      <c r="AV83" s="55"/>
      <c r="AW83" s="34"/>
      <c r="AX83" s="148"/>
      <c r="AY83" s="34"/>
      <c r="AZ83" s="32" t="str">
        <f t="shared" si="56"/>
        <v/>
      </c>
      <c r="BA83" s="34"/>
      <c r="BB83" s="32" t="str">
        <f t="shared" si="57"/>
        <v/>
      </c>
      <c r="BC83" s="34"/>
      <c r="BD83" s="32" t="str">
        <f t="shared" si="58"/>
        <v/>
      </c>
      <c r="BE83" s="35"/>
      <c r="BF83" s="36" t="str">
        <f t="shared" si="59"/>
        <v/>
      </c>
      <c r="BG83" s="36" t="str">
        <f t="shared" si="60"/>
        <v/>
      </c>
      <c r="BH83" s="36" t="str">
        <f t="shared" si="61"/>
        <v/>
      </c>
      <c r="BI83" s="55"/>
      <c r="BJ83" s="34"/>
      <c r="BK83" s="148"/>
      <c r="BL83" s="34"/>
      <c r="BM83" s="32" t="str">
        <f t="shared" si="62"/>
        <v/>
      </c>
      <c r="BN83" s="34"/>
      <c r="BO83" s="32" t="str">
        <f t="shared" si="63"/>
        <v/>
      </c>
      <c r="BP83" s="34"/>
      <c r="BQ83" s="32" t="str">
        <f t="shared" si="64"/>
        <v/>
      </c>
      <c r="BR83" s="34"/>
      <c r="BS83" s="36" t="str">
        <f t="shared" si="65"/>
        <v/>
      </c>
      <c r="BT83" s="36" t="str">
        <f t="shared" si="66"/>
        <v/>
      </c>
      <c r="BU83" s="36" t="str">
        <f t="shared" si="67"/>
        <v/>
      </c>
      <c r="BV83" s="55"/>
      <c r="BW83" s="36" t="str">
        <f t="shared" si="68"/>
        <v/>
      </c>
      <c r="BX83" s="36" t="str">
        <f t="shared" si="68"/>
        <v/>
      </c>
      <c r="BY83" s="31"/>
      <c r="BZ83" s="38"/>
      <c r="CB83" s="120" t="e">
        <f t="shared" ca="1" si="36"/>
        <v>#VALUE!</v>
      </c>
      <c r="CC83" s="2" t="e">
        <f t="shared" ca="1" si="37"/>
        <v>#VALUE!</v>
      </c>
    </row>
    <row r="84" spans="1:81" s="10" customFormat="1" ht="25" customHeight="1" x14ac:dyDescent="0.2">
      <c r="A84" s="52" t="str">
        <f t="shared" si="69"/>
        <v/>
      </c>
      <c r="B84" s="157" t="e">
        <f t="shared" ca="1" si="38"/>
        <v>#VALUE!</v>
      </c>
      <c r="C84" s="157" t="e">
        <f t="shared" si="39"/>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40"/>
        <v>#VALUE!</v>
      </c>
      <c r="K84" s="155" t="e">
        <f t="shared" si="41"/>
        <v>#VALUE!</v>
      </c>
      <c r="L84" s="153"/>
      <c r="M84" s="53"/>
      <c r="N84" s="175">
        <f t="shared" si="42"/>
        <v>1084</v>
      </c>
      <c r="O84" s="53"/>
      <c r="P84" s="175">
        <f t="shared" si="43"/>
        <v>10084</v>
      </c>
      <c r="Q84" s="30"/>
      <c r="R84" s="149" t="str">
        <f>IFERROR(VLOOKUP(Q84,Setup!D$16:E$25,2,FALSE),"")</f>
        <v/>
      </c>
      <c r="S84" s="51" t="str">
        <f ca="1">IFERROR(IF(OR(I84="",VLOOKUP(I84,CatCostInp!$E$2:$K$88,7,FALSE)=0),"",VLOOKUP(I84,CatCostInp!$E$2:$K$88,7,FALSE)),"")</f>
        <v/>
      </c>
      <c r="T84" s="159" t="e">
        <f>VLOOKUP(U84,#REF!,2,FALSE)</f>
        <v>#REF!</v>
      </c>
      <c r="U84" s="30"/>
      <c r="V84" s="1" t="str">
        <f ca="1">IF(U84=Setup!$C$10,"Grant",IF('Other Pharma &amp; Health Products'!U84=Setup!$C$11,"Local",IF('Other Pharma &amp; Health Products'!U84=Setup!$C$12,"Other","")))</f>
        <v/>
      </c>
      <c r="W84" s="33"/>
      <c r="X84" s="148"/>
      <c r="Y84" s="33"/>
      <c r="Z84" s="36" t="str">
        <f t="shared" si="44"/>
        <v/>
      </c>
      <c r="AA84" s="35"/>
      <c r="AB84" s="32" t="str">
        <f t="shared" si="45"/>
        <v/>
      </c>
      <c r="AC84" s="35"/>
      <c r="AD84" s="32" t="str">
        <f t="shared" si="46"/>
        <v/>
      </c>
      <c r="AE84" s="35"/>
      <c r="AF84" s="36" t="str">
        <f t="shared" si="47"/>
        <v/>
      </c>
      <c r="AG84" s="36" t="str">
        <f t="shared" si="48"/>
        <v/>
      </c>
      <c r="AH84" s="36" t="str">
        <f t="shared" si="49"/>
        <v/>
      </c>
      <c r="AI84" s="55"/>
      <c r="AJ84" s="37"/>
      <c r="AK84" s="148"/>
      <c r="AL84" s="35"/>
      <c r="AM84" s="32" t="str">
        <f t="shared" si="50"/>
        <v/>
      </c>
      <c r="AN84" s="35"/>
      <c r="AO84" s="32" t="str">
        <f t="shared" si="51"/>
        <v/>
      </c>
      <c r="AP84" s="35"/>
      <c r="AQ84" s="32" t="str">
        <f t="shared" si="52"/>
        <v/>
      </c>
      <c r="AR84" s="35"/>
      <c r="AS84" s="36" t="str">
        <f t="shared" si="53"/>
        <v/>
      </c>
      <c r="AT84" s="36" t="str">
        <f t="shared" si="54"/>
        <v/>
      </c>
      <c r="AU84" s="36" t="str">
        <f t="shared" si="55"/>
        <v/>
      </c>
      <c r="AV84" s="55"/>
      <c r="AW84" s="34"/>
      <c r="AX84" s="148"/>
      <c r="AY84" s="34"/>
      <c r="AZ84" s="32" t="str">
        <f t="shared" si="56"/>
        <v/>
      </c>
      <c r="BA84" s="34"/>
      <c r="BB84" s="32" t="str">
        <f t="shared" si="57"/>
        <v/>
      </c>
      <c r="BC84" s="34"/>
      <c r="BD84" s="32" t="str">
        <f t="shared" si="58"/>
        <v/>
      </c>
      <c r="BE84" s="35"/>
      <c r="BF84" s="36" t="str">
        <f t="shared" si="59"/>
        <v/>
      </c>
      <c r="BG84" s="36" t="str">
        <f t="shared" si="60"/>
        <v/>
      </c>
      <c r="BH84" s="36" t="str">
        <f t="shared" si="61"/>
        <v/>
      </c>
      <c r="BI84" s="55"/>
      <c r="BJ84" s="34"/>
      <c r="BK84" s="148"/>
      <c r="BL84" s="34"/>
      <c r="BM84" s="32" t="str">
        <f t="shared" si="62"/>
        <v/>
      </c>
      <c r="BN84" s="34"/>
      <c r="BO84" s="32" t="str">
        <f t="shared" si="63"/>
        <v/>
      </c>
      <c r="BP84" s="34"/>
      <c r="BQ84" s="32" t="str">
        <f t="shared" si="64"/>
        <v/>
      </c>
      <c r="BR84" s="34"/>
      <c r="BS84" s="36" t="str">
        <f t="shared" si="65"/>
        <v/>
      </c>
      <c r="BT84" s="36" t="str">
        <f t="shared" si="66"/>
        <v/>
      </c>
      <c r="BU84" s="36" t="str">
        <f t="shared" si="67"/>
        <v/>
      </c>
      <c r="BV84" s="55"/>
      <c r="BW84" s="36" t="str">
        <f t="shared" si="68"/>
        <v/>
      </c>
      <c r="BX84" s="36" t="str">
        <f t="shared" si="68"/>
        <v/>
      </c>
      <c r="BY84" s="31"/>
      <c r="BZ84" s="38"/>
      <c r="CB84" s="120" t="e">
        <f t="shared" ca="1" si="36"/>
        <v>#VALUE!</v>
      </c>
      <c r="CC84" s="2" t="e">
        <f t="shared" ca="1" si="37"/>
        <v>#VALUE!</v>
      </c>
    </row>
    <row r="85" spans="1:81" s="10" customFormat="1" ht="25" customHeight="1" x14ac:dyDescent="0.2">
      <c r="A85" s="52" t="str">
        <f t="shared" si="69"/>
        <v/>
      </c>
      <c r="B85" s="157" t="e">
        <f t="shared" ca="1" si="38"/>
        <v>#VALUE!</v>
      </c>
      <c r="C85" s="157" t="e">
        <f t="shared" si="39"/>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40"/>
        <v>#VALUE!</v>
      </c>
      <c r="K85" s="155" t="e">
        <f t="shared" si="41"/>
        <v>#VALUE!</v>
      </c>
      <c r="L85" s="153"/>
      <c r="M85" s="53"/>
      <c r="N85" s="175">
        <f t="shared" si="42"/>
        <v>1085</v>
      </c>
      <c r="O85" s="53"/>
      <c r="P85" s="175">
        <f t="shared" si="43"/>
        <v>10085</v>
      </c>
      <c r="Q85" s="30"/>
      <c r="R85" s="149" t="str">
        <f>IFERROR(VLOOKUP(Q85,Setup!D$16:E$25,2,FALSE),"")</f>
        <v/>
      </c>
      <c r="S85" s="51" t="str">
        <f ca="1">IFERROR(IF(OR(I85="",VLOOKUP(I85,CatCostInp!$E$2:$K$88,7,FALSE)=0),"",VLOOKUP(I85,CatCostInp!$E$2:$K$88,7,FALSE)),"")</f>
        <v/>
      </c>
      <c r="T85" s="159" t="e">
        <f>VLOOKUP(U85,#REF!,2,FALSE)</f>
        <v>#REF!</v>
      </c>
      <c r="U85" s="30"/>
      <c r="V85" s="1" t="str">
        <f ca="1">IF(U85=Setup!$C$10,"Grant",IF('Other Pharma &amp; Health Products'!U85=Setup!$C$11,"Local",IF('Other Pharma &amp; Health Products'!U85=Setup!$C$12,"Other","")))</f>
        <v/>
      </c>
      <c r="W85" s="33"/>
      <c r="X85" s="148"/>
      <c r="Y85" s="33"/>
      <c r="Z85" s="36" t="str">
        <f t="shared" si="44"/>
        <v/>
      </c>
      <c r="AA85" s="35"/>
      <c r="AB85" s="32" t="str">
        <f t="shared" si="45"/>
        <v/>
      </c>
      <c r="AC85" s="35"/>
      <c r="AD85" s="32" t="str">
        <f t="shared" si="46"/>
        <v/>
      </c>
      <c r="AE85" s="35"/>
      <c r="AF85" s="36" t="str">
        <f t="shared" si="47"/>
        <v/>
      </c>
      <c r="AG85" s="36" t="str">
        <f t="shared" si="48"/>
        <v/>
      </c>
      <c r="AH85" s="36" t="str">
        <f t="shared" si="49"/>
        <v/>
      </c>
      <c r="AI85" s="55"/>
      <c r="AJ85" s="37"/>
      <c r="AK85" s="148"/>
      <c r="AL85" s="35"/>
      <c r="AM85" s="32" t="str">
        <f t="shared" si="50"/>
        <v/>
      </c>
      <c r="AN85" s="35"/>
      <c r="AO85" s="32" t="str">
        <f t="shared" si="51"/>
        <v/>
      </c>
      <c r="AP85" s="35"/>
      <c r="AQ85" s="32" t="str">
        <f t="shared" si="52"/>
        <v/>
      </c>
      <c r="AR85" s="35"/>
      <c r="AS85" s="36" t="str">
        <f t="shared" si="53"/>
        <v/>
      </c>
      <c r="AT85" s="36" t="str">
        <f t="shared" si="54"/>
        <v/>
      </c>
      <c r="AU85" s="36" t="str">
        <f t="shared" si="55"/>
        <v/>
      </c>
      <c r="AV85" s="55"/>
      <c r="AW85" s="34"/>
      <c r="AX85" s="148"/>
      <c r="AY85" s="34"/>
      <c r="AZ85" s="32" t="str">
        <f t="shared" si="56"/>
        <v/>
      </c>
      <c r="BA85" s="34"/>
      <c r="BB85" s="32" t="str">
        <f t="shared" si="57"/>
        <v/>
      </c>
      <c r="BC85" s="34"/>
      <c r="BD85" s="32" t="str">
        <f t="shared" si="58"/>
        <v/>
      </c>
      <c r="BE85" s="35"/>
      <c r="BF85" s="36" t="str">
        <f t="shared" si="59"/>
        <v/>
      </c>
      <c r="BG85" s="36" t="str">
        <f t="shared" si="60"/>
        <v/>
      </c>
      <c r="BH85" s="36" t="str">
        <f t="shared" si="61"/>
        <v/>
      </c>
      <c r="BI85" s="55"/>
      <c r="BJ85" s="34"/>
      <c r="BK85" s="148"/>
      <c r="BL85" s="34"/>
      <c r="BM85" s="32" t="str">
        <f t="shared" si="62"/>
        <v/>
      </c>
      <c r="BN85" s="34"/>
      <c r="BO85" s="32" t="str">
        <f t="shared" si="63"/>
        <v/>
      </c>
      <c r="BP85" s="34"/>
      <c r="BQ85" s="32" t="str">
        <f t="shared" si="64"/>
        <v/>
      </c>
      <c r="BR85" s="34"/>
      <c r="BS85" s="36" t="str">
        <f t="shared" si="65"/>
        <v/>
      </c>
      <c r="BT85" s="36" t="str">
        <f t="shared" si="66"/>
        <v/>
      </c>
      <c r="BU85" s="36" t="str">
        <f t="shared" si="67"/>
        <v/>
      </c>
      <c r="BV85" s="55"/>
      <c r="BW85" s="36" t="str">
        <f t="shared" si="68"/>
        <v/>
      </c>
      <c r="BX85" s="36" t="str">
        <f t="shared" si="68"/>
        <v/>
      </c>
      <c r="BY85" s="31"/>
      <c r="BZ85" s="38"/>
      <c r="CB85" s="120" t="e">
        <f t="shared" ca="1" si="36"/>
        <v>#VALUE!</v>
      </c>
      <c r="CC85" s="2" t="e">
        <f t="shared" ca="1" si="37"/>
        <v>#VALUE!</v>
      </c>
    </row>
    <row r="86" spans="1:81" s="10" customFormat="1" ht="25" customHeight="1" x14ac:dyDescent="0.2">
      <c r="A86" s="52" t="str">
        <f t="shared" si="69"/>
        <v/>
      </c>
      <c r="B86" s="157" t="e">
        <f t="shared" ca="1" si="38"/>
        <v>#VALUE!</v>
      </c>
      <c r="C86" s="157" t="e">
        <f t="shared" si="39"/>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40"/>
        <v>#VALUE!</v>
      </c>
      <c r="K86" s="155" t="e">
        <f t="shared" si="41"/>
        <v>#VALUE!</v>
      </c>
      <c r="L86" s="153"/>
      <c r="M86" s="53"/>
      <c r="N86" s="175">
        <f t="shared" si="42"/>
        <v>1086</v>
      </c>
      <c r="O86" s="53"/>
      <c r="P86" s="175">
        <f t="shared" si="43"/>
        <v>10086</v>
      </c>
      <c r="Q86" s="30"/>
      <c r="R86" s="149" t="str">
        <f>IFERROR(VLOOKUP(Q86,Setup!D$16:E$25,2,FALSE),"")</f>
        <v/>
      </c>
      <c r="S86" s="51" t="str">
        <f ca="1">IFERROR(IF(OR(I86="",VLOOKUP(I86,CatCostInp!$E$2:$K$88,7,FALSE)=0),"",VLOOKUP(I86,CatCostInp!$E$2:$K$88,7,FALSE)),"")</f>
        <v/>
      </c>
      <c r="T86" s="159" t="e">
        <f>VLOOKUP(U86,#REF!,2,FALSE)</f>
        <v>#REF!</v>
      </c>
      <c r="U86" s="30"/>
      <c r="V86" s="1" t="str">
        <f ca="1">IF(U86=Setup!$C$10,"Grant",IF('Other Pharma &amp; Health Products'!U86=Setup!$C$11,"Local",IF('Other Pharma &amp; Health Products'!U86=Setup!$C$12,"Other","")))</f>
        <v/>
      </c>
      <c r="W86" s="33"/>
      <c r="X86" s="148"/>
      <c r="Y86" s="33"/>
      <c r="Z86" s="36" t="str">
        <f t="shared" si="44"/>
        <v/>
      </c>
      <c r="AA86" s="35"/>
      <c r="AB86" s="32" t="str">
        <f t="shared" si="45"/>
        <v/>
      </c>
      <c r="AC86" s="35"/>
      <c r="AD86" s="32" t="str">
        <f t="shared" si="46"/>
        <v/>
      </c>
      <c r="AE86" s="35"/>
      <c r="AF86" s="36" t="str">
        <f t="shared" si="47"/>
        <v/>
      </c>
      <c r="AG86" s="36" t="str">
        <f t="shared" si="48"/>
        <v/>
      </c>
      <c r="AH86" s="36" t="str">
        <f t="shared" si="49"/>
        <v/>
      </c>
      <c r="AI86" s="55"/>
      <c r="AJ86" s="37"/>
      <c r="AK86" s="148"/>
      <c r="AL86" s="35"/>
      <c r="AM86" s="32" t="str">
        <f t="shared" si="50"/>
        <v/>
      </c>
      <c r="AN86" s="35"/>
      <c r="AO86" s="32" t="str">
        <f t="shared" si="51"/>
        <v/>
      </c>
      <c r="AP86" s="35"/>
      <c r="AQ86" s="32" t="str">
        <f t="shared" si="52"/>
        <v/>
      </c>
      <c r="AR86" s="35"/>
      <c r="AS86" s="36" t="str">
        <f t="shared" si="53"/>
        <v/>
      </c>
      <c r="AT86" s="36" t="str">
        <f t="shared" si="54"/>
        <v/>
      </c>
      <c r="AU86" s="36" t="str">
        <f t="shared" si="55"/>
        <v/>
      </c>
      <c r="AV86" s="55"/>
      <c r="AW86" s="34"/>
      <c r="AX86" s="148"/>
      <c r="AY86" s="34"/>
      <c r="AZ86" s="32" t="str">
        <f t="shared" si="56"/>
        <v/>
      </c>
      <c r="BA86" s="34"/>
      <c r="BB86" s="32" t="str">
        <f t="shared" si="57"/>
        <v/>
      </c>
      <c r="BC86" s="34"/>
      <c r="BD86" s="32" t="str">
        <f t="shared" si="58"/>
        <v/>
      </c>
      <c r="BE86" s="35"/>
      <c r="BF86" s="36" t="str">
        <f t="shared" si="59"/>
        <v/>
      </c>
      <c r="BG86" s="36" t="str">
        <f t="shared" si="60"/>
        <v/>
      </c>
      <c r="BH86" s="36" t="str">
        <f t="shared" si="61"/>
        <v/>
      </c>
      <c r="BI86" s="55"/>
      <c r="BJ86" s="34"/>
      <c r="BK86" s="148"/>
      <c r="BL86" s="34"/>
      <c r="BM86" s="32" t="str">
        <f t="shared" si="62"/>
        <v/>
      </c>
      <c r="BN86" s="34"/>
      <c r="BO86" s="32" t="str">
        <f t="shared" si="63"/>
        <v/>
      </c>
      <c r="BP86" s="34"/>
      <c r="BQ86" s="32" t="str">
        <f t="shared" si="64"/>
        <v/>
      </c>
      <c r="BR86" s="34"/>
      <c r="BS86" s="36" t="str">
        <f t="shared" si="65"/>
        <v/>
      </c>
      <c r="BT86" s="36" t="str">
        <f t="shared" si="66"/>
        <v/>
      </c>
      <c r="BU86" s="36" t="str">
        <f t="shared" si="67"/>
        <v/>
      </c>
      <c r="BV86" s="55"/>
      <c r="BW86" s="36" t="str">
        <f t="shared" si="68"/>
        <v/>
      </c>
      <c r="BX86" s="36" t="str">
        <f t="shared" si="68"/>
        <v/>
      </c>
      <c r="BY86" s="31"/>
      <c r="BZ86" s="38"/>
      <c r="CB86" s="120" t="e">
        <f t="shared" ca="1" si="36"/>
        <v>#VALUE!</v>
      </c>
      <c r="CC86" s="2" t="e">
        <f t="shared" ca="1" si="37"/>
        <v>#VALUE!</v>
      </c>
    </row>
    <row r="87" spans="1:81" s="10" customFormat="1" ht="25" customHeight="1" x14ac:dyDescent="0.2">
      <c r="A87" s="52" t="str">
        <f t="shared" si="69"/>
        <v/>
      </c>
      <c r="B87" s="157" t="e">
        <f t="shared" ca="1" si="38"/>
        <v>#VALUE!</v>
      </c>
      <c r="C87" s="157" t="e">
        <f t="shared" si="39"/>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40"/>
        <v>#VALUE!</v>
      </c>
      <c r="K87" s="155" t="e">
        <f t="shared" si="41"/>
        <v>#VALUE!</v>
      </c>
      <c r="L87" s="153"/>
      <c r="M87" s="53"/>
      <c r="N87" s="175">
        <f t="shared" si="42"/>
        <v>1087</v>
      </c>
      <c r="O87" s="53"/>
      <c r="P87" s="175">
        <f t="shared" si="43"/>
        <v>10087</v>
      </c>
      <c r="Q87" s="30"/>
      <c r="R87" s="149" t="str">
        <f>IFERROR(VLOOKUP(Q87,Setup!D$16:E$25,2,FALSE),"")</f>
        <v/>
      </c>
      <c r="S87" s="51" t="str">
        <f ca="1">IFERROR(IF(OR(I87="",VLOOKUP(I87,CatCostInp!$E$2:$K$88,7,FALSE)=0),"",VLOOKUP(I87,CatCostInp!$E$2:$K$88,7,FALSE)),"")</f>
        <v/>
      </c>
      <c r="T87" s="159" t="e">
        <f>VLOOKUP(U87,#REF!,2,FALSE)</f>
        <v>#REF!</v>
      </c>
      <c r="U87" s="30"/>
      <c r="V87" s="1" t="str">
        <f ca="1">IF(U87=Setup!$C$10,"Grant",IF('Other Pharma &amp; Health Products'!U87=Setup!$C$11,"Local",IF('Other Pharma &amp; Health Products'!U87=Setup!$C$12,"Other","")))</f>
        <v/>
      </c>
      <c r="W87" s="33"/>
      <c r="X87" s="148"/>
      <c r="Y87" s="33"/>
      <c r="Z87" s="36" t="str">
        <f t="shared" si="44"/>
        <v/>
      </c>
      <c r="AA87" s="35"/>
      <c r="AB87" s="32" t="str">
        <f t="shared" si="45"/>
        <v/>
      </c>
      <c r="AC87" s="35"/>
      <c r="AD87" s="32" t="str">
        <f t="shared" si="46"/>
        <v/>
      </c>
      <c r="AE87" s="35"/>
      <c r="AF87" s="36" t="str">
        <f t="shared" si="47"/>
        <v/>
      </c>
      <c r="AG87" s="36" t="str">
        <f t="shared" si="48"/>
        <v/>
      </c>
      <c r="AH87" s="36" t="str">
        <f t="shared" si="49"/>
        <v/>
      </c>
      <c r="AI87" s="55"/>
      <c r="AJ87" s="37"/>
      <c r="AK87" s="148"/>
      <c r="AL87" s="35"/>
      <c r="AM87" s="32" t="str">
        <f t="shared" si="50"/>
        <v/>
      </c>
      <c r="AN87" s="35"/>
      <c r="AO87" s="32" t="str">
        <f t="shared" si="51"/>
        <v/>
      </c>
      <c r="AP87" s="35"/>
      <c r="AQ87" s="32" t="str">
        <f t="shared" si="52"/>
        <v/>
      </c>
      <c r="AR87" s="35"/>
      <c r="AS87" s="36" t="str">
        <f t="shared" si="53"/>
        <v/>
      </c>
      <c r="AT87" s="36" t="str">
        <f t="shared" si="54"/>
        <v/>
      </c>
      <c r="AU87" s="36" t="str">
        <f t="shared" si="55"/>
        <v/>
      </c>
      <c r="AV87" s="55"/>
      <c r="AW87" s="34"/>
      <c r="AX87" s="148"/>
      <c r="AY87" s="34"/>
      <c r="AZ87" s="32" t="str">
        <f t="shared" si="56"/>
        <v/>
      </c>
      <c r="BA87" s="34"/>
      <c r="BB87" s="32" t="str">
        <f t="shared" si="57"/>
        <v/>
      </c>
      <c r="BC87" s="34"/>
      <c r="BD87" s="32" t="str">
        <f t="shared" si="58"/>
        <v/>
      </c>
      <c r="BE87" s="35"/>
      <c r="BF87" s="36" t="str">
        <f t="shared" si="59"/>
        <v/>
      </c>
      <c r="BG87" s="36" t="str">
        <f t="shared" si="60"/>
        <v/>
      </c>
      <c r="BH87" s="36" t="str">
        <f t="shared" si="61"/>
        <v/>
      </c>
      <c r="BI87" s="55"/>
      <c r="BJ87" s="34"/>
      <c r="BK87" s="148"/>
      <c r="BL87" s="34"/>
      <c r="BM87" s="32" t="str">
        <f t="shared" si="62"/>
        <v/>
      </c>
      <c r="BN87" s="34"/>
      <c r="BO87" s="32" t="str">
        <f t="shared" si="63"/>
        <v/>
      </c>
      <c r="BP87" s="34"/>
      <c r="BQ87" s="32" t="str">
        <f t="shared" si="64"/>
        <v/>
      </c>
      <c r="BR87" s="34"/>
      <c r="BS87" s="36" t="str">
        <f t="shared" si="65"/>
        <v/>
      </c>
      <c r="BT87" s="36" t="str">
        <f t="shared" si="66"/>
        <v/>
      </c>
      <c r="BU87" s="36" t="str">
        <f t="shared" si="67"/>
        <v/>
      </c>
      <c r="BV87" s="55"/>
      <c r="BW87" s="36" t="str">
        <f t="shared" si="68"/>
        <v/>
      </c>
      <c r="BX87" s="36" t="str">
        <f t="shared" si="68"/>
        <v/>
      </c>
      <c r="BY87" s="31"/>
      <c r="BZ87" s="38"/>
      <c r="CB87" s="120" t="e">
        <f t="shared" ca="1" si="36"/>
        <v>#VALUE!</v>
      </c>
      <c r="CC87" s="2" t="e">
        <f t="shared" ca="1" si="37"/>
        <v>#VALUE!</v>
      </c>
    </row>
    <row r="88" spans="1:81" s="10" customFormat="1" ht="25" customHeight="1" x14ac:dyDescent="0.2">
      <c r="A88" s="52" t="str">
        <f t="shared" si="69"/>
        <v/>
      </c>
      <c r="B88" s="157" t="e">
        <f t="shared" ca="1" si="38"/>
        <v>#VALUE!</v>
      </c>
      <c r="C88" s="157" t="e">
        <f t="shared" si="39"/>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40"/>
        <v>#VALUE!</v>
      </c>
      <c r="K88" s="155" t="e">
        <f t="shared" si="41"/>
        <v>#VALUE!</v>
      </c>
      <c r="L88" s="153"/>
      <c r="M88" s="53"/>
      <c r="N88" s="175">
        <f t="shared" si="42"/>
        <v>1088</v>
      </c>
      <c r="O88" s="53"/>
      <c r="P88" s="175">
        <f t="shared" si="43"/>
        <v>10088</v>
      </c>
      <c r="Q88" s="30"/>
      <c r="R88" s="149" t="str">
        <f>IFERROR(VLOOKUP(Q88,Setup!D$16:E$25,2,FALSE),"")</f>
        <v/>
      </c>
      <c r="S88" s="51" t="str">
        <f ca="1">IFERROR(IF(OR(I88="",VLOOKUP(I88,CatCostInp!$E$2:$K$88,7,FALSE)=0),"",VLOOKUP(I88,CatCostInp!$E$2:$K$88,7,FALSE)),"")</f>
        <v/>
      </c>
      <c r="T88" s="159" t="e">
        <f>VLOOKUP(U88,#REF!,2,FALSE)</f>
        <v>#REF!</v>
      </c>
      <c r="U88" s="30"/>
      <c r="V88" s="1" t="str">
        <f ca="1">IF(U88=Setup!$C$10,"Grant",IF('Other Pharma &amp; Health Products'!U88=Setup!$C$11,"Local",IF('Other Pharma &amp; Health Products'!U88=Setup!$C$12,"Other","")))</f>
        <v/>
      </c>
      <c r="W88" s="33"/>
      <c r="X88" s="148"/>
      <c r="Y88" s="33"/>
      <c r="Z88" s="36" t="str">
        <f t="shared" si="44"/>
        <v/>
      </c>
      <c r="AA88" s="35"/>
      <c r="AB88" s="32" t="str">
        <f t="shared" si="45"/>
        <v/>
      </c>
      <c r="AC88" s="35"/>
      <c r="AD88" s="32" t="str">
        <f t="shared" si="46"/>
        <v/>
      </c>
      <c r="AE88" s="35"/>
      <c r="AF88" s="36" t="str">
        <f t="shared" si="47"/>
        <v/>
      </c>
      <c r="AG88" s="36" t="str">
        <f t="shared" si="48"/>
        <v/>
      </c>
      <c r="AH88" s="36" t="str">
        <f t="shared" si="49"/>
        <v/>
      </c>
      <c r="AI88" s="55"/>
      <c r="AJ88" s="37"/>
      <c r="AK88" s="148"/>
      <c r="AL88" s="35"/>
      <c r="AM88" s="32" t="str">
        <f t="shared" si="50"/>
        <v/>
      </c>
      <c r="AN88" s="35"/>
      <c r="AO88" s="32" t="str">
        <f t="shared" si="51"/>
        <v/>
      </c>
      <c r="AP88" s="35"/>
      <c r="AQ88" s="32" t="str">
        <f t="shared" si="52"/>
        <v/>
      </c>
      <c r="AR88" s="35"/>
      <c r="AS88" s="36" t="str">
        <f t="shared" si="53"/>
        <v/>
      </c>
      <c r="AT88" s="36" t="str">
        <f t="shared" si="54"/>
        <v/>
      </c>
      <c r="AU88" s="36" t="str">
        <f t="shared" si="55"/>
        <v/>
      </c>
      <c r="AV88" s="55"/>
      <c r="AW88" s="34"/>
      <c r="AX88" s="148"/>
      <c r="AY88" s="34"/>
      <c r="AZ88" s="32" t="str">
        <f t="shared" si="56"/>
        <v/>
      </c>
      <c r="BA88" s="34"/>
      <c r="BB88" s="32" t="str">
        <f t="shared" si="57"/>
        <v/>
      </c>
      <c r="BC88" s="34"/>
      <c r="BD88" s="32" t="str">
        <f t="shared" si="58"/>
        <v/>
      </c>
      <c r="BE88" s="35"/>
      <c r="BF88" s="36" t="str">
        <f t="shared" si="59"/>
        <v/>
      </c>
      <c r="BG88" s="36" t="str">
        <f t="shared" si="60"/>
        <v/>
      </c>
      <c r="BH88" s="36" t="str">
        <f t="shared" si="61"/>
        <v/>
      </c>
      <c r="BI88" s="55"/>
      <c r="BJ88" s="34"/>
      <c r="BK88" s="148"/>
      <c r="BL88" s="34"/>
      <c r="BM88" s="32" t="str">
        <f t="shared" si="62"/>
        <v/>
      </c>
      <c r="BN88" s="34"/>
      <c r="BO88" s="32" t="str">
        <f t="shared" si="63"/>
        <v/>
      </c>
      <c r="BP88" s="34"/>
      <c r="BQ88" s="32" t="str">
        <f t="shared" si="64"/>
        <v/>
      </c>
      <c r="BR88" s="34"/>
      <c r="BS88" s="36" t="str">
        <f t="shared" si="65"/>
        <v/>
      </c>
      <c r="BT88" s="36" t="str">
        <f t="shared" si="66"/>
        <v/>
      </c>
      <c r="BU88" s="36" t="str">
        <f t="shared" si="67"/>
        <v/>
      </c>
      <c r="BV88" s="55"/>
      <c r="BW88" s="36" t="str">
        <f t="shared" si="68"/>
        <v/>
      </c>
      <c r="BX88" s="36" t="str">
        <f t="shared" si="68"/>
        <v/>
      </c>
      <c r="BY88" s="31"/>
      <c r="BZ88" s="38"/>
      <c r="CB88" s="120" t="e">
        <f t="shared" ca="1" si="36"/>
        <v>#VALUE!</v>
      </c>
      <c r="CC88" s="2" t="e">
        <f t="shared" ca="1" si="37"/>
        <v>#VALUE!</v>
      </c>
    </row>
    <row r="89" spans="1:81" s="10" customFormat="1" ht="25" customHeight="1" x14ac:dyDescent="0.2">
      <c r="A89" s="52" t="str">
        <f t="shared" si="69"/>
        <v/>
      </c>
      <c r="B89" s="157" t="e">
        <f t="shared" ca="1" si="38"/>
        <v>#VALUE!</v>
      </c>
      <c r="C89" s="157" t="e">
        <f t="shared" si="39"/>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40"/>
        <v>#VALUE!</v>
      </c>
      <c r="K89" s="155" t="e">
        <f t="shared" si="41"/>
        <v>#VALUE!</v>
      </c>
      <c r="L89" s="153"/>
      <c r="M89" s="53"/>
      <c r="N89" s="175">
        <f t="shared" si="42"/>
        <v>1089</v>
      </c>
      <c r="O89" s="53"/>
      <c r="P89" s="175">
        <f t="shared" si="43"/>
        <v>10089</v>
      </c>
      <c r="Q89" s="30"/>
      <c r="R89" s="149" t="str">
        <f>IFERROR(VLOOKUP(Q89,Setup!D$16:E$25,2,FALSE),"")</f>
        <v/>
      </c>
      <c r="S89" s="51" t="str">
        <f ca="1">IFERROR(IF(OR(I89="",VLOOKUP(I89,CatCostInp!$E$2:$K$88,7,FALSE)=0),"",VLOOKUP(I89,CatCostInp!$E$2:$K$88,7,FALSE)),"")</f>
        <v/>
      </c>
      <c r="T89" s="159" t="e">
        <f>VLOOKUP(U89,#REF!,2,FALSE)</f>
        <v>#REF!</v>
      </c>
      <c r="U89" s="30"/>
      <c r="V89" s="1" t="str">
        <f ca="1">IF(U89=Setup!$C$10,"Grant",IF('Other Pharma &amp; Health Products'!U89=Setup!$C$11,"Local",IF('Other Pharma &amp; Health Products'!U89=Setup!$C$12,"Other","")))</f>
        <v/>
      </c>
      <c r="W89" s="33"/>
      <c r="X89" s="148"/>
      <c r="Y89" s="33"/>
      <c r="Z89" s="36" t="str">
        <f t="shared" si="44"/>
        <v/>
      </c>
      <c r="AA89" s="35"/>
      <c r="AB89" s="32" t="str">
        <f t="shared" si="45"/>
        <v/>
      </c>
      <c r="AC89" s="35"/>
      <c r="AD89" s="32" t="str">
        <f t="shared" si="46"/>
        <v/>
      </c>
      <c r="AE89" s="35"/>
      <c r="AF89" s="36" t="str">
        <f t="shared" si="47"/>
        <v/>
      </c>
      <c r="AG89" s="36" t="str">
        <f t="shared" si="48"/>
        <v/>
      </c>
      <c r="AH89" s="36" t="str">
        <f t="shared" si="49"/>
        <v/>
      </c>
      <c r="AI89" s="55"/>
      <c r="AJ89" s="37"/>
      <c r="AK89" s="148"/>
      <c r="AL89" s="35"/>
      <c r="AM89" s="32" t="str">
        <f t="shared" si="50"/>
        <v/>
      </c>
      <c r="AN89" s="35"/>
      <c r="AO89" s="32" t="str">
        <f t="shared" si="51"/>
        <v/>
      </c>
      <c r="AP89" s="35"/>
      <c r="AQ89" s="32" t="str">
        <f t="shared" si="52"/>
        <v/>
      </c>
      <c r="AR89" s="35"/>
      <c r="AS89" s="36" t="str">
        <f t="shared" si="53"/>
        <v/>
      </c>
      <c r="AT89" s="36" t="str">
        <f t="shared" si="54"/>
        <v/>
      </c>
      <c r="AU89" s="36" t="str">
        <f t="shared" si="55"/>
        <v/>
      </c>
      <c r="AV89" s="55"/>
      <c r="AW89" s="34"/>
      <c r="AX89" s="148"/>
      <c r="AY89" s="34"/>
      <c r="AZ89" s="32" t="str">
        <f t="shared" si="56"/>
        <v/>
      </c>
      <c r="BA89" s="34"/>
      <c r="BB89" s="32" t="str">
        <f t="shared" si="57"/>
        <v/>
      </c>
      <c r="BC89" s="34"/>
      <c r="BD89" s="32" t="str">
        <f t="shared" si="58"/>
        <v/>
      </c>
      <c r="BE89" s="35"/>
      <c r="BF89" s="36" t="str">
        <f t="shared" si="59"/>
        <v/>
      </c>
      <c r="BG89" s="36" t="str">
        <f t="shared" si="60"/>
        <v/>
      </c>
      <c r="BH89" s="36" t="str">
        <f t="shared" si="61"/>
        <v/>
      </c>
      <c r="BI89" s="55"/>
      <c r="BJ89" s="34"/>
      <c r="BK89" s="148"/>
      <c r="BL89" s="34"/>
      <c r="BM89" s="32" t="str">
        <f t="shared" si="62"/>
        <v/>
      </c>
      <c r="BN89" s="34"/>
      <c r="BO89" s="32" t="str">
        <f t="shared" si="63"/>
        <v/>
      </c>
      <c r="BP89" s="34"/>
      <c r="BQ89" s="32" t="str">
        <f t="shared" si="64"/>
        <v/>
      </c>
      <c r="BR89" s="34"/>
      <c r="BS89" s="36" t="str">
        <f t="shared" si="65"/>
        <v/>
      </c>
      <c r="BT89" s="36" t="str">
        <f t="shared" si="66"/>
        <v/>
      </c>
      <c r="BU89" s="36" t="str">
        <f t="shared" si="67"/>
        <v/>
      </c>
      <c r="BV89" s="55"/>
      <c r="BW89" s="36" t="str">
        <f t="shared" si="68"/>
        <v/>
      </c>
      <c r="BX89" s="36" t="str">
        <f t="shared" si="68"/>
        <v/>
      </c>
      <c r="BY89" s="31"/>
      <c r="BZ89" s="38"/>
      <c r="CB89" s="120" t="e">
        <f t="shared" ca="1" si="36"/>
        <v>#VALUE!</v>
      </c>
      <c r="CC89" s="2" t="e">
        <f t="shared" ca="1" si="37"/>
        <v>#VALUE!</v>
      </c>
    </row>
    <row r="90" spans="1:81" s="10" customFormat="1" ht="25" customHeight="1" x14ac:dyDescent="0.2">
      <c r="A90" s="52" t="str">
        <f t="shared" si="69"/>
        <v/>
      </c>
      <c r="B90" s="157" t="e">
        <f t="shared" ca="1" si="38"/>
        <v>#VALUE!</v>
      </c>
      <c r="C90" s="157" t="e">
        <f t="shared" si="39"/>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40"/>
        <v>#VALUE!</v>
      </c>
      <c r="K90" s="155" t="e">
        <f t="shared" si="41"/>
        <v>#VALUE!</v>
      </c>
      <c r="L90" s="153"/>
      <c r="M90" s="53"/>
      <c r="N90" s="175">
        <f t="shared" si="42"/>
        <v>1090</v>
      </c>
      <c r="O90" s="53"/>
      <c r="P90" s="175">
        <f t="shared" si="43"/>
        <v>10090</v>
      </c>
      <c r="Q90" s="30"/>
      <c r="R90" s="149" t="str">
        <f>IFERROR(VLOOKUP(Q90,Setup!D$16:E$25,2,FALSE),"")</f>
        <v/>
      </c>
      <c r="S90" s="51" t="str">
        <f ca="1">IFERROR(IF(OR(I90="",VLOOKUP(I90,CatCostInp!$E$2:$K$88,7,FALSE)=0),"",VLOOKUP(I90,CatCostInp!$E$2:$K$88,7,FALSE)),"")</f>
        <v/>
      </c>
      <c r="T90" s="159" t="e">
        <f>VLOOKUP(U90,#REF!,2,FALSE)</f>
        <v>#REF!</v>
      </c>
      <c r="U90" s="30"/>
      <c r="V90" s="1" t="str">
        <f ca="1">IF(U90=Setup!$C$10,"Grant",IF('Other Pharma &amp; Health Products'!U90=Setup!$C$11,"Local",IF('Other Pharma &amp; Health Products'!U90=Setup!$C$12,"Other","")))</f>
        <v/>
      </c>
      <c r="W90" s="33"/>
      <c r="X90" s="148"/>
      <c r="Y90" s="33"/>
      <c r="Z90" s="36" t="str">
        <f t="shared" si="44"/>
        <v/>
      </c>
      <c r="AA90" s="35"/>
      <c r="AB90" s="32" t="str">
        <f t="shared" si="45"/>
        <v/>
      </c>
      <c r="AC90" s="35"/>
      <c r="AD90" s="32" t="str">
        <f t="shared" si="46"/>
        <v/>
      </c>
      <c r="AE90" s="35"/>
      <c r="AF90" s="36" t="str">
        <f t="shared" si="47"/>
        <v/>
      </c>
      <c r="AG90" s="36" t="str">
        <f t="shared" si="48"/>
        <v/>
      </c>
      <c r="AH90" s="36" t="str">
        <f t="shared" si="49"/>
        <v/>
      </c>
      <c r="AI90" s="55"/>
      <c r="AJ90" s="37"/>
      <c r="AK90" s="148"/>
      <c r="AL90" s="35"/>
      <c r="AM90" s="32" t="str">
        <f t="shared" si="50"/>
        <v/>
      </c>
      <c r="AN90" s="35"/>
      <c r="AO90" s="32" t="str">
        <f t="shared" si="51"/>
        <v/>
      </c>
      <c r="AP90" s="35"/>
      <c r="AQ90" s="32" t="str">
        <f t="shared" si="52"/>
        <v/>
      </c>
      <c r="AR90" s="35"/>
      <c r="AS90" s="36" t="str">
        <f t="shared" si="53"/>
        <v/>
      </c>
      <c r="AT90" s="36" t="str">
        <f t="shared" si="54"/>
        <v/>
      </c>
      <c r="AU90" s="36" t="str">
        <f t="shared" si="55"/>
        <v/>
      </c>
      <c r="AV90" s="55"/>
      <c r="AW90" s="34"/>
      <c r="AX90" s="148"/>
      <c r="AY90" s="34"/>
      <c r="AZ90" s="32" t="str">
        <f t="shared" si="56"/>
        <v/>
      </c>
      <c r="BA90" s="34"/>
      <c r="BB90" s="32" t="str">
        <f t="shared" si="57"/>
        <v/>
      </c>
      <c r="BC90" s="34"/>
      <c r="BD90" s="32" t="str">
        <f t="shared" si="58"/>
        <v/>
      </c>
      <c r="BE90" s="35"/>
      <c r="BF90" s="36" t="str">
        <f t="shared" si="59"/>
        <v/>
      </c>
      <c r="BG90" s="36" t="str">
        <f t="shared" si="60"/>
        <v/>
      </c>
      <c r="BH90" s="36" t="str">
        <f t="shared" si="61"/>
        <v/>
      </c>
      <c r="BI90" s="55"/>
      <c r="BJ90" s="34"/>
      <c r="BK90" s="148"/>
      <c r="BL90" s="34"/>
      <c r="BM90" s="32" t="str">
        <f t="shared" si="62"/>
        <v/>
      </c>
      <c r="BN90" s="34"/>
      <c r="BO90" s="32" t="str">
        <f t="shared" si="63"/>
        <v/>
      </c>
      <c r="BP90" s="34"/>
      <c r="BQ90" s="32" t="str">
        <f t="shared" si="64"/>
        <v/>
      </c>
      <c r="BR90" s="34"/>
      <c r="BS90" s="36" t="str">
        <f t="shared" si="65"/>
        <v/>
      </c>
      <c r="BT90" s="36" t="str">
        <f t="shared" si="66"/>
        <v/>
      </c>
      <c r="BU90" s="36" t="str">
        <f t="shared" si="67"/>
        <v/>
      </c>
      <c r="BV90" s="55"/>
      <c r="BW90" s="36" t="str">
        <f t="shared" si="68"/>
        <v/>
      </c>
      <c r="BX90" s="36" t="str">
        <f t="shared" si="68"/>
        <v/>
      </c>
      <c r="BY90" s="31"/>
      <c r="BZ90" s="38"/>
      <c r="CB90" s="120" t="e">
        <f t="shared" ca="1" si="36"/>
        <v>#VALUE!</v>
      </c>
      <c r="CC90" s="2" t="e">
        <f t="shared" ca="1" si="37"/>
        <v>#VALUE!</v>
      </c>
    </row>
    <row r="91" spans="1:81" s="10" customFormat="1" ht="25" customHeight="1" x14ac:dyDescent="0.2">
      <c r="A91" s="52" t="str">
        <f t="shared" si="69"/>
        <v/>
      </c>
      <c r="B91" s="157" t="e">
        <f t="shared" ca="1" si="38"/>
        <v>#VALUE!</v>
      </c>
      <c r="C91" s="157" t="e">
        <f t="shared" si="39"/>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40"/>
        <v>#VALUE!</v>
      </c>
      <c r="K91" s="155" t="e">
        <f t="shared" si="41"/>
        <v>#VALUE!</v>
      </c>
      <c r="L91" s="153"/>
      <c r="M91" s="53"/>
      <c r="N91" s="175">
        <f t="shared" si="42"/>
        <v>1091</v>
      </c>
      <c r="O91" s="53"/>
      <c r="P91" s="175">
        <f t="shared" si="43"/>
        <v>10091</v>
      </c>
      <c r="Q91" s="30"/>
      <c r="R91" s="149" t="str">
        <f>IFERROR(VLOOKUP(Q91,Setup!D$16:E$25,2,FALSE),"")</f>
        <v/>
      </c>
      <c r="S91" s="51" t="str">
        <f ca="1">IFERROR(IF(OR(I91="",VLOOKUP(I91,CatCostInp!$E$2:$K$88,7,FALSE)=0),"",VLOOKUP(I91,CatCostInp!$E$2:$K$88,7,FALSE)),"")</f>
        <v/>
      </c>
      <c r="T91" s="159" t="e">
        <f>VLOOKUP(U91,#REF!,2,FALSE)</f>
        <v>#REF!</v>
      </c>
      <c r="U91" s="30"/>
      <c r="V91" s="1" t="str">
        <f ca="1">IF(U91=Setup!$C$10,"Grant",IF('Other Pharma &amp; Health Products'!U91=Setup!$C$11,"Local",IF('Other Pharma &amp; Health Products'!U91=Setup!$C$12,"Other","")))</f>
        <v/>
      </c>
      <c r="W91" s="33"/>
      <c r="X91" s="148"/>
      <c r="Y91" s="33"/>
      <c r="Z91" s="36" t="str">
        <f t="shared" si="44"/>
        <v/>
      </c>
      <c r="AA91" s="35"/>
      <c r="AB91" s="32" t="str">
        <f t="shared" si="45"/>
        <v/>
      </c>
      <c r="AC91" s="35"/>
      <c r="AD91" s="32" t="str">
        <f t="shared" si="46"/>
        <v/>
      </c>
      <c r="AE91" s="35"/>
      <c r="AF91" s="36" t="str">
        <f t="shared" si="47"/>
        <v/>
      </c>
      <c r="AG91" s="36" t="str">
        <f t="shared" si="48"/>
        <v/>
      </c>
      <c r="AH91" s="36" t="str">
        <f t="shared" si="49"/>
        <v/>
      </c>
      <c r="AI91" s="55"/>
      <c r="AJ91" s="37"/>
      <c r="AK91" s="148"/>
      <c r="AL91" s="35"/>
      <c r="AM91" s="32" t="str">
        <f t="shared" si="50"/>
        <v/>
      </c>
      <c r="AN91" s="35"/>
      <c r="AO91" s="32" t="str">
        <f t="shared" si="51"/>
        <v/>
      </c>
      <c r="AP91" s="35"/>
      <c r="AQ91" s="32" t="str">
        <f t="shared" si="52"/>
        <v/>
      </c>
      <c r="AR91" s="35"/>
      <c r="AS91" s="36" t="str">
        <f t="shared" si="53"/>
        <v/>
      </c>
      <c r="AT91" s="36" t="str">
        <f t="shared" si="54"/>
        <v/>
      </c>
      <c r="AU91" s="36" t="str">
        <f t="shared" si="55"/>
        <v/>
      </c>
      <c r="AV91" s="55"/>
      <c r="AW91" s="34"/>
      <c r="AX91" s="148"/>
      <c r="AY91" s="34"/>
      <c r="AZ91" s="32" t="str">
        <f t="shared" si="56"/>
        <v/>
      </c>
      <c r="BA91" s="34"/>
      <c r="BB91" s="32" t="str">
        <f t="shared" si="57"/>
        <v/>
      </c>
      <c r="BC91" s="34"/>
      <c r="BD91" s="32" t="str">
        <f t="shared" si="58"/>
        <v/>
      </c>
      <c r="BE91" s="35"/>
      <c r="BF91" s="36" t="str">
        <f t="shared" si="59"/>
        <v/>
      </c>
      <c r="BG91" s="36" t="str">
        <f t="shared" si="60"/>
        <v/>
      </c>
      <c r="BH91" s="36" t="str">
        <f t="shared" si="61"/>
        <v/>
      </c>
      <c r="BI91" s="55"/>
      <c r="BJ91" s="34"/>
      <c r="BK91" s="148"/>
      <c r="BL91" s="34"/>
      <c r="BM91" s="32" t="str">
        <f t="shared" si="62"/>
        <v/>
      </c>
      <c r="BN91" s="34"/>
      <c r="BO91" s="32" t="str">
        <f t="shared" si="63"/>
        <v/>
      </c>
      <c r="BP91" s="34"/>
      <c r="BQ91" s="32" t="str">
        <f t="shared" si="64"/>
        <v/>
      </c>
      <c r="BR91" s="34"/>
      <c r="BS91" s="36" t="str">
        <f t="shared" si="65"/>
        <v/>
      </c>
      <c r="BT91" s="36" t="str">
        <f t="shared" si="66"/>
        <v/>
      </c>
      <c r="BU91" s="36" t="str">
        <f t="shared" si="67"/>
        <v/>
      </c>
      <c r="BV91" s="55"/>
      <c r="BW91" s="36" t="str">
        <f t="shared" si="68"/>
        <v/>
      </c>
      <c r="BX91" s="36" t="str">
        <f t="shared" si="68"/>
        <v/>
      </c>
      <c r="BY91" s="31"/>
      <c r="BZ91" s="38"/>
      <c r="CB91" s="120" t="e">
        <f t="shared" ca="1" si="36"/>
        <v>#VALUE!</v>
      </c>
      <c r="CC91" s="2" t="e">
        <f t="shared" ca="1" si="37"/>
        <v>#VALUE!</v>
      </c>
    </row>
    <row r="92" spans="1:81" s="10" customFormat="1" ht="25" customHeight="1" x14ac:dyDescent="0.2">
      <c r="A92" s="52" t="str">
        <f t="shared" si="69"/>
        <v/>
      </c>
      <c r="B92" s="157" t="e">
        <f t="shared" ca="1" si="38"/>
        <v>#VALUE!</v>
      </c>
      <c r="C92" s="157" t="e">
        <f t="shared" si="39"/>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40"/>
        <v>#VALUE!</v>
      </c>
      <c r="K92" s="155" t="e">
        <f t="shared" si="41"/>
        <v>#VALUE!</v>
      </c>
      <c r="L92" s="153"/>
      <c r="M92" s="53"/>
      <c r="N92" s="175">
        <f t="shared" si="42"/>
        <v>1092</v>
      </c>
      <c r="O92" s="53"/>
      <c r="P92" s="175">
        <f t="shared" si="43"/>
        <v>10092</v>
      </c>
      <c r="Q92" s="30"/>
      <c r="R92" s="149" t="str">
        <f>IFERROR(VLOOKUP(Q92,Setup!D$16:E$25,2,FALSE),"")</f>
        <v/>
      </c>
      <c r="S92" s="51" t="str">
        <f ca="1">IFERROR(IF(OR(I92="",VLOOKUP(I92,CatCostInp!$E$2:$K$88,7,FALSE)=0),"",VLOOKUP(I92,CatCostInp!$E$2:$K$88,7,FALSE)),"")</f>
        <v/>
      </c>
      <c r="T92" s="159" t="e">
        <f>VLOOKUP(U92,#REF!,2,FALSE)</f>
        <v>#REF!</v>
      </c>
      <c r="U92" s="30"/>
      <c r="V92" s="1" t="str">
        <f ca="1">IF(U92=Setup!$C$10,"Grant",IF('Other Pharma &amp; Health Products'!U92=Setup!$C$11,"Local",IF('Other Pharma &amp; Health Products'!U92=Setup!$C$12,"Other","")))</f>
        <v/>
      </c>
      <c r="W92" s="33"/>
      <c r="X92" s="148"/>
      <c r="Y92" s="33"/>
      <c r="Z92" s="36" t="str">
        <f t="shared" si="44"/>
        <v/>
      </c>
      <c r="AA92" s="35"/>
      <c r="AB92" s="32" t="str">
        <f t="shared" si="45"/>
        <v/>
      </c>
      <c r="AC92" s="35"/>
      <c r="AD92" s="32" t="str">
        <f t="shared" si="46"/>
        <v/>
      </c>
      <c r="AE92" s="35"/>
      <c r="AF92" s="36" t="str">
        <f t="shared" si="47"/>
        <v/>
      </c>
      <c r="AG92" s="36" t="str">
        <f t="shared" si="48"/>
        <v/>
      </c>
      <c r="AH92" s="36" t="str">
        <f t="shared" si="49"/>
        <v/>
      </c>
      <c r="AI92" s="55"/>
      <c r="AJ92" s="37"/>
      <c r="AK92" s="148"/>
      <c r="AL92" s="35"/>
      <c r="AM92" s="32" t="str">
        <f t="shared" si="50"/>
        <v/>
      </c>
      <c r="AN92" s="35"/>
      <c r="AO92" s="32" t="str">
        <f t="shared" si="51"/>
        <v/>
      </c>
      <c r="AP92" s="35"/>
      <c r="AQ92" s="32" t="str">
        <f t="shared" si="52"/>
        <v/>
      </c>
      <c r="AR92" s="35"/>
      <c r="AS92" s="36" t="str">
        <f t="shared" si="53"/>
        <v/>
      </c>
      <c r="AT92" s="36" t="str">
        <f t="shared" si="54"/>
        <v/>
      </c>
      <c r="AU92" s="36" t="str">
        <f t="shared" si="55"/>
        <v/>
      </c>
      <c r="AV92" s="55"/>
      <c r="AW92" s="34"/>
      <c r="AX92" s="148"/>
      <c r="AY92" s="34"/>
      <c r="AZ92" s="32" t="str">
        <f t="shared" si="56"/>
        <v/>
      </c>
      <c r="BA92" s="34"/>
      <c r="BB92" s="32" t="str">
        <f t="shared" si="57"/>
        <v/>
      </c>
      <c r="BC92" s="34"/>
      <c r="BD92" s="32" t="str">
        <f t="shared" si="58"/>
        <v/>
      </c>
      <c r="BE92" s="35"/>
      <c r="BF92" s="36" t="str">
        <f t="shared" si="59"/>
        <v/>
      </c>
      <c r="BG92" s="36" t="str">
        <f t="shared" si="60"/>
        <v/>
      </c>
      <c r="BH92" s="36" t="str">
        <f t="shared" si="61"/>
        <v/>
      </c>
      <c r="BI92" s="55"/>
      <c r="BJ92" s="34"/>
      <c r="BK92" s="148"/>
      <c r="BL92" s="34"/>
      <c r="BM92" s="32" t="str">
        <f t="shared" si="62"/>
        <v/>
      </c>
      <c r="BN92" s="34"/>
      <c r="BO92" s="32" t="str">
        <f t="shared" si="63"/>
        <v/>
      </c>
      <c r="BP92" s="34"/>
      <c r="BQ92" s="32" t="str">
        <f t="shared" si="64"/>
        <v/>
      </c>
      <c r="BR92" s="34"/>
      <c r="BS92" s="36" t="str">
        <f t="shared" si="65"/>
        <v/>
      </c>
      <c r="BT92" s="36" t="str">
        <f t="shared" si="66"/>
        <v/>
      </c>
      <c r="BU92" s="36" t="str">
        <f t="shared" si="67"/>
        <v/>
      </c>
      <c r="BV92" s="55"/>
      <c r="BW92" s="36" t="str">
        <f t="shared" si="68"/>
        <v/>
      </c>
      <c r="BX92" s="36" t="str">
        <f t="shared" si="68"/>
        <v/>
      </c>
      <c r="BY92" s="31"/>
      <c r="BZ92" s="38"/>
      <c r="CB92" s="120" t="e">
        <f t="shared" ca="1" si="36"/>
        <v>#VALUE!</v>
      </c>
      <c r="CC92" s="2" t="e">
        <f t="shared" ca="1" si="37"/>
        <v>#VALUE!</v>
      </c>
    </row>
    <row r="93" spans="1:81" s="10" customFormat="1" ht="25" customHeight="1" x14ac:dyDescent="0.2">
      <c r="A93" s="52" t="str">
        <f t="shared" si="69"/>
        <v/>
      </c>
      <c r="B93" s="157" t="e">
        <f t="shared" ca="1" si="38"/>
        <v>#VALUE!</v>
      </c>
      <c r="C93" s="157" t="e">
        <f t="shared" si="39"/>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40"/>
        <v>#VALUE!</v>
      </c>
      <c r="K93" s="155" t="e">
        <f t="shared" si="41"/>
        <v>#VALUE!</v>
      </c>
      <c r="L93" s="153"/>
      <c r="M93" s="53"/>
      <c r="N93" s="175">
        <f t="shared" si="42"/>
        <v>1093</v>
      </c>
      <c r="O93" s="53"/>
      <c r="P93" s="175">
        <f t="shared" si="43"/>
        <v>10093</v>
      </c>
      <c r="Q93" s="30"/>
      <c r="R93" s="149" t="str">
        <f>IFERROR(VLOOKUP(Q93,Setup!D$16:E$25,2,FALSE),"")</f>
        <v/>
      </c>
      <c r="S93" s="51" t="str">
        <f ca="1">IFERROR(IF(OR(I93="",VLOOKUP(I93,CatCostInp!$E$2:$K$88,7,FALSE)=0),"",VLOOKUP(I93,CatCostInp!$E$2:$K$88,7,FALSE)),"")</f>
        <v/>
      </c>
      <c r="T93" s="159" t="e">
        <f>VLOOKUP(U93,#REF!,2,FALSE)</f>
        <v>#REF!</v>
      </c>
      <c r="U93" s="30"/>
      <c r="V93" s="1" t="str">
        <f ca="1">IF(U93=Setup!$C$10,"Grant",IF('Other Pharma &amp; Health Products'!U93=Setup!$C$11,"Local",IF('Other Pharma &amp; Health Products'!U93=Setup!$C$12,"Other","")))</f>
        <v/>
      </c>
      <c r="W93" s="33"/>
      <c r="X93" s="148"/>
      <c r="Y93" s="33"/>
      <c r="Z93" s="36" t="str">
        <f t="shared" si="44"/>
        <v/>
      </c>
      <c r="AA93" s="35"/>
      <c r="AB93" s="32" t="str">
        <f t="shared" si="45"/>
        <v/>
      </c>
      <c r="AC93" s="35"/>
      <c r="AD93" s="32" t="str">
        <f t="shared" si="46"/>
        <v/>
      </c>
      <c r="AE93" s="35"/>
      <c r="AF93" s="36" t="str">
        <f t="shared" si="47"/>
        <v/>
      </c>
      <c r="AG93" s="36" t="str">
        <f t="shared" si="48"/>
        <v/>
      </c>
      <c r="AH93" s="36" t="str">
        <f t="shared" si="49"/>
        <v/>
      </c>
      <c r="AI93" s="55"/>
      <c r="AJ93" s="37"/>
      <c r="AK93" s="148"/>
      <c r="AL93" s="35"/>
      <c r="AM93" s="32" t="str">
        <f t="shared" si="50"/>
        <v/>
      </c>
      <c r="AN93" s="35"/>
      <c r="AO93" s="32" t="str">
        <f t="shared" si="51"/>
        <v/>
      </c>
      <c r="AP93" s="35"/>
      <c r="AQ93" s="32" t="str">
        <f t="shared" si="52"/>
        <v/>
      </c>
      <c r="AR93" s="35"/>
      <c r="AS93" s="36" t="str">
        <f t="shared" si="53"/>
        <v/>
      </c>
      <c r="AT93" s="36" t="str">
        <f t="shared" si="54"/>
        <v/>
      </c>
      <c r="AU93" s="36" t="str">
        <f t="shared" si="55"/>
        <v/>
      </c>
      <c r="AV93" s="55"/>
      <c r="AW93" s="34"/>
      <c r="AX93" s="148"/>
      <c r="AY93" s="34"/>
      <c r="AZ93" s="32" t="str">
        <f t="shared" si="56"/>
        <v/>
      </c>
      <c r="BA93" s="34"/>
      <c r="BB93" s="32" t="str">
        <f t="shared" si="57"/>
        <v/>
      </c>
      <c r="BC93" s="34"/>
      <c r="BD93" s="32" t="str">
        <f t="shared" si="58"/>
        <v/>
      </c>
      <c r="BE93" s="35"/>
      <c r="BF93" s="36" t="str">
        <f t="shared" si="59"/>
        <v/>
      </c>
      <c r="BG93" s="36" t="str">
        <f t="shared" si="60"/>
        <v/>
      </c>
      <c r="BH93" s="36" t="str">
        <f t="shared" si="61"/>
        <v/>
      </c>
      <c r="BI93" s="55"/>
      <c r="BJ93" s="34"/>
      <c r="BK93" s="148"/>
      <c r="BL93" s="34"/>
      <c r="BM93" s="32" t="str">
        <f t="shared" si="62"/>
        <v/>
      </c>
      <c r="BN93" s="34"/>
      <c r="BO93" s="32" t="str">
        <f t="shared" si="63"/>
        <v/>
      </c>
      <c r="BP93" s="34"/>
      <c r="BQ93" s="32" t="str">
        <f t="shared" si="64"/>
        <v/>
      </c>
      <c r="BR93" s="34"/>
      <c r="BS93" s="36" t="str">
        <f t="shared" si="65"/>
        <v/>
      </c>
      <c r="BT93" s="36" t="str">
        <f t="shared" si="66"/>
        <v/>
      </c>
      <c r="BU93" s="36" t="str">
        <f t="shared" si="67"/>
        <v/>
      </c>
      <c r="BV93" s="55"/>
      <c r="BW93" s="36" t="str">
        <f t="shared" si="68"/>
        <v/>
      </c>
      <c r="BX93" s="36" t="str">
        <f t="shared" si="68"/>
        <v/>
      </c>
      <c r="BY93" s="31"/>
      <c r="BZ93" s="38"/>
      <c r="CB93" s="120" t="e">
        <f t="shared" ca="1" si="36"/>
        <v>#VALUE!</v>
      </c>
      <c r="CC93" s="2" t="e">
        <f t="shared" ca="1" si="37"/>
        <v>#VALUE!</v>
      </c>
    </row>
    <row r="94" spans="1:81" s="10" customFormat="1" ht="25" customHeight="1" x14ac:dyDescent="0.2">
      <c r="A94" s="52" t="str">
        <f t="shared" si="69"/>
        <v/>
      </c>
      <c r="B94" s="157" t="e">
        <f t="shared" ca="1" si="38"/>
        <v>#VALUE!</v>
      </c>
      <c r="C94" s="157" t="e">
        <f t="shared" si="39"/>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40"/>
        <v>#VALUE!</v>
      </c>
      <c r="K94" s="155" t="e">
        <f t="shared" si="41"/>
        <v>#VALUE!</v>
      </c>
      <c r="L94" s="153"/>
      <c r="M94" s="53"/>
      <c r="N94" s="175">
        <f t="shared" si="42"/>
        <v>1094</v>
      </c>
      <c r="O94" s="53"/>
      <c r="P94" s="175">
        <f t="shared" si="43"/>
        <v>10094</v>
      </c>
      <c r="Q94" s="30"/>
      <c r="R94" s="149" t="str">
        <f>IFERROR(VLOOKUP(Q94,Setup!D$16:E$25,2,FALSE),"")</f>
        <v/>
      </c>
      <c r="S94" s="51" t="str">
        <f ca="1">IFERROR(IF(OR(I94="",VLOOKUP(I94,CatCostInp!$E$2:$K$88,7,FALSE)=0),"",VLOOKUP(I94,CatCostInp!$E$2:$K$88,7,FALSE)),"")</f>
        <v/>
      </c>
      <c r="T94" s="159" t="e">
        <f>VLOOKUP(U94,#REF!,2,FALSE)</f>
        <v>#REF!</v>
      </c>
      <c r="U94" s="30"/>
      <c r="V94" s="1" t="str">
        <f ca="1">IF(U94=Setup!$C$10,"Grant",IF('Other Pharma &amp; Health Products'!U94=Setup!$C$11,"Local",IF('Other Pharma &amp; Health Products'!U94=Setup!$C$12,"Other","")))</f>
        <v/>
      </c>
      <c r="W94" s="33"/>
      <c r="X94" s="148"/>
      <c r="Y94" s="33"/>
      <c r="Z94" s="36" t="str">
        <f t="shared" si="44"/>
        <v/>
      </c>
      <c r="AA94" s="35"/>
      <c r="AB94" s="32" t="str">
        <f t="shared" si="45"/>
        <v/>
      </c>
      <c r="AC94" s="35"/>
      <c r="AD94" s="32" t="str">
        <f t="shared" si="46"/>
        <v/>
      </c>
      <c r="AE94" s="35"/>
      <c r="AF94" s="36" t="str">
        <f t="shared" si="47"/>
        <v/>
      </c>
      <c r="AG94" s="36" t="str">
        <f t="shared" si="48"/>
        <v/>
      </c>
      <c r="AH94" s="36" t="str">
        <f t="shared" si="49"/>
        <v/>
      </c>
      <c r="AI94" s="55"/>
      <c r="AJ94" s="37"/>
      <c r="AK94" s="148"/>
      <c r="AL94" s="35"/>
      <c r="AM94" s="32" t="str">
        <f t="shared" si="50"/>
        <v/>
      </c>
      <c r="AN94" s="35"/>
      <c r="AO94" s="32" t="str">
        <f t="shared" si="51"/>
        <v/>
      </c>
      <c r="AP94" s="35"/>
      <c r="AQ94" s="32" t="str">
        <f t="shared" si="52"/>
        <v/>
      </c>
      <c r="AR94" s="35"/>
      <c r="AS94" s="36" t="str">
        <f t="shared" si="53"/>
        <v/>
      </c>
      <c r="AT94" s="36" t="str">
        <f t="shared" si="54"/>
        <v/>
      </c>
      <c r="AU94" s="36" t="str">
        <f t="shared" si="55"/>
        <v/>
      </c>
      <c r="AV94" s="55"/>
      <c r="AW94" s="34"/>
      <c r="AX94" s="148"/>
      <c r="AY94" s="34"/>
      <c r="AZ94" s="32" t="str">
        <f t="shared" si="56"/>
        <v/>
      </c>
      <c r="BA94" s="34"/>
      <c r="BB94" s="32" t="str">
        <f t="shared" si="57"/>
        <v/>
      </c>
      <c r="BC94" s="34"/>
      <c r="BD94" s="32" t="str">
        <f t="shared" si="58"/>
        <v/>
      </c>
      <c r="BE94" s="35"/>
      <c r="BF94" s="36" t="str">
        <f t="shared" si="59"/>
        <v/>
      </c>
      <c r="BG94" s="36" t="str">
        <f t="shared" si="60"/>
        <v/>
      </c>
      <c r="BH94" s="36" t="str">
        <f t="shared" si="61"/>
        <v/>
      </c>
      <c r="BI94" s="55"/>
      <c r="BJ94" s="34"/>
      <c r="BK94" s="148"/>
      <c r="BL94" s="34"/>
      <c r="BM94" s="32" t="str">
        <f t="shared" si="62"/>
        <v/>
      </c>
      <c r="BN94" s="34"/>
      <c r="BO94" s="32" t="str">
        <f t="shared" si="63"/>
        <v/>
      </c>
      <c r="BP94" s="34"/>
      <c r="BQ94" s="32" t="str">
        <f t="shared" si="64"/>
        <v/>
      </c>
      <c r="BR94" s="34"/>
      <c r="BS94" s="36" t="str">
        <f t="shared" si="65"/>
        <v/>
      </c>
      <c r="BT94" s="36" t="str">
        <f t="shared" si="66"/>
        <v/>
      </c>
      <c r="BU94" s="36" t="str">
        <f t="shared" si="67"/>
        <v/>
      </c>
      <c r="BV94" s="55"/>
      <c r="BW94" s="36" t="str">
        <f t="shared" si="68"/>
        <v/>
      </c>
      <c r="BX94" s="36" t="str">
        <f t="shared" si="68"/>
        <v/>
      </c>
      <c r="BY94" s="31"/>
      <c r="BZ94" s="38"/>
      <c r="CB94" s="120" t="e">
        <f t="shared" ca="1" si="36"/>
        <v>#VALUE!</v>
      </c>
      <c r="CC94" s="2" t="e">
        <f t="shared" ca="1" si="37"/>
        <v>#VALUE!</v>
      </c>
    </row>
    <row r="95" spans="1:81" s="10" customFormat="1" ht="25" customHeight="1" x14ac:dyDescent="0.2">
      <c r="A95" s="52" t="str">
        <f t="shared" si="69"/>
        <v/>
      </c>
      <c r="B95" s="157" t="e">
        <f t="shared" ca="1" si="38"/>
        <v>#VALUE!</v>
      </c>
      <c r="C95" s="157" t="e">
        <f t="shared" si="39"/>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40"/>
        <v>#VALUE!</v>
      </c>
      <c r="K95" s="155" t="e">
        <f t="shared" si="41"/>
        <v>#VALUE!</v>
      </c>
      <c r="L95" s="153"/>
      <c r="M95" s="53"/>
      <c r="N95" s="175">
        <f t="shared" si="42"/>
        <v>1095</v>
      </c>
      <c r="O95" s="53"/>
      <c r="P95" s="175">
        <f t="shared" si="43"/>
        <v>10095</v>
      </c>
      <c r="Q95" s="30"/>
      <c r="R95" s="149" t="str">
        <f>IFERROR(VLOOKUP(Q95,Setup!D$16:E$25,2,FALSE),"")</f>
        <v/>
      </c>
      <c r="S95" s="51" t="str">
        <f ca="1">IFERROR(IF(OR(I95="",VLOOKUP(I95,CatCostInp!$E$2:$K$88,7,FALSE)=0),"",VLOOKUP(I95,CatCostInp!$E$2:$K$88,7,FALSE)),"")</f>
        <v/>
      </c>
      <c r="T95" s="159" t="e">
        <f>VLOOKUP(U95,#REF!,2,FALSE)</f>
        <v>#REF!</v>
      </c>
      <c r="U95" s="30"/>
      <c r="V95" s="1" t="str">
        <f ca="1">IF(U95=Setup!$C$10,"Grant",IF('Other Pharma &amp; Health Products'!U95=Setup!$C$11,"Local",IF('Other Pharma &amp; Health Products'!U95=Setup!$C$12,"Other","")))</f>
        <v/>
      </c>
      <c r="W95" s="33"/>
      <c r="X95" s="148"/>
      <c r="Y95" s="33"/>
      <c r="Z95" s="36" t="str">
        <f t="shared" si="44"/>
        <v/>
      </c>
      <c r="AA95" s="35"/>
      <c r="AB95" s="32" t="str">
        <f t="shared" si="45"/>
        <v/>
      </c>
      <c r="AC95" s="35"/>
      <c r="AD95" s="32" t="str">
        <f t="shared" si="46"/>
        <v/>
      </c>
      <c r="AE95" s="35"/>
      <c r="AF95" s="36" t="str">
        <f t="shared" si="47"/>
        <v/>
      </c>
      <c r="AG95" s="36" t="str">
        <f t="shared" si="48"/>
        <v/>
      </c>
      <c r="AH95" s="36" t="str">
        <f t="shared" si="49"/>
        <v/>
      </c>
      <c r="AI95" s="55"/>
      <c r="AJ95" s="37"/>
      <c r="AK95" s="148"/>
      <c r="AL95" s="35"/>
      <c r="AM95" s="32" t="str">
        <f t="shared" si="50"/>
        <v/>
      </c>
      <c r="AN95" s="35"/>
      <c r="AO95" s="32" t="str">
        <f t="shared" si="51"/>
        <v/>
      </c>
      <c r="AP95" s="35"/>
      <c r="AQ95" s="32" t="str">
        <f t="shared" si="52"/>
        <v/>
      </c>
      <c r="AR95" s="35"/>
      <c r="AS95" s="36" t="str">
        <f t="shared" si="53"/>
        <v/>
      </c>
      <c r="AT95" s="36" t="str">
        <f t="shared" si="54"/>
        <v/>
      </c>
      <c r="AU95" s="36" t="str">
        <f t="shared" si="55"/>
        <v/>
      </c>
      <c r="AV95" s="55"/>
      <c r="AW95" s="34"/>
      <c r="AX95" s="148"/>
      <c r="AY95" s="34"/>
      <c r="AZ95" s="32" t="str">
        <f t="shared" si="56"/>
        <v/>
      </c>
      <c r="BA95" s="34"/>
      <c r="BB95" s="32" t="str">
        <f t="shared" si="57"/>
        <v/>
      </c>
      <c r="BC95" s="34"/>
      <c r="BD95" s="32" t="str">
        <f t="shared" si="58"/>
        <v/>
      </c>
      <c r="BE95" s="35"/>
      <c r="BF95" s="36" t="str">
        <f t="shared" si="59"/>
        <v/>
      </c>
      <c r="BG95" s="36" t="str">
        <f t="shared" si="60"/>
        <v/>
      </c>
      <c r="BH95" s="36" t="str">
        <f t="shared" si="61"/>
        <v/>
      </c>
      <c r="BI95" s="55"/>
      <c r="BJ95" s="34"/>
      <c r="BK95" s="148"/>
      <c r="BL95" s="34"/>
      <c r="BM95" s="32" t="str">
        <f t="shared" si="62"/>
        <v/>
      </c>
      <c r="BN95" s="34"/>
      <c r="BO95" s="32" t="str">
        <f t="shared" si="63"/>
        <v/>
      </c>
      <c r="BP95" s="34"/>
      <c r="BQ95" s="32" t="str">
        <f t="shared" si="64"/>
        <v/>
      </c>
      <c r="BR95" s="34"/>
      <c r="BS95" s="36" t="str">
        <f t="shared" si="65"/>
        <v/>
      </c>
      <c r="BT95" s="36" t="str">
        <f t="shared" si="66"/>
        <v/>
      </c>
      <c r="BU95" s="36" t="str">
        <f t="shared" si="67"/>
        <v/>
      </c>
      <c r="BV95" s="55"/>
      <c r="BW95" s="36" t="str">
        <f t="shared" si="68"/>
        <v/>
      </c>
      <c r="BX95" s="36" t="str">
        <f t="shared" si="68"/>
        <v/>
      </c>
      <c r="BY95" s="31"/>
      <c r="BZ95" s="38"/>
      <c r="CB95" s="120" t="e">
        <f t="shared" ca="1" si="36"/>
        <v>#VALUE!</v>
      </c>
      <c r="CC95" s="2" t="e">
        <f t="shared" ca="1" si="37"/>
        <v>#VALUE!</v>
      </c>
    </row>
    <row r="96" spans="1:81" s="10" customFormat="1" ht="25" customHeight="1" x14ac:dyDescent="0.2">
      <c r="A96" s="52" t="str">
        <f t="shared" si="69"/>
        <v/>
      </c>
      <c r="B96" s="157" t="e">
        <f t="shared" ca="1" si="38"/>
        <v>#VALUE!</v>
      </c>
      <c r="C96" s="157" t="e">
        <f t="shared" si="39"/>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40"/>
        <v>#VALUE!</v>
      </c>
      <c r="K96" s="155" t="e">
        <f t="shared" si="41"/>
        <v>#VALUE!</v>
      </c>
      <c r="L96" s="153"/>
      <c r="M96" s="53"/>
      <c r="N96" s="175">
        <f t="shared" si="42"/>
        <v>1096</v>
      </c>
      <c r="O96" s="53"/>
      <c r="P96" s="175">
        <f t="shared" si="43"/>
        <v>10096</v>
      </c>
      <c r="Q96" s="30"/>
      <c r="R96" s="149" t="str">
        <f>IFERROR(VLOOKUP(Q96,Setup!D$16:E$25,2,FALSE),"")</f>
        <v/>
      </c>
      <c r="S96" s="51" t="str">
        <f ca="1">IFERROR(IF(OR(I96="",VLOOKUP(I96,CatCostInp!$E$2:$K$88,7,FALSE)=0),"",VLOOKUP(I96,CatCostInp!$E$2:$K$88,7,FALSE)),"")</f>
        <v/>
      </c>
      <c r="T96" s="159" t="e">
        <f>VLOOKUP(U96,#REF!,2,FALSE)</f>
        <v>#REF!</v>
      </c>
      <c r="U96" s="30"/>
      <c r="V96" s="1" t="str">
        <f ca="1">IF(U96=Setup!$C$10,"Grant",IF('Other Pharma &amp; Health Products'!U96=Setup!$C$11,"Local",IF('Other Pharma &amp; Health Products'!U96=Setup!$C$12,"Other","")))</f>
        <v/>
      </c>
      <c r="W96" s="33"/>
      <c r="X96" s="148"/>
      <c r="Y96" s="33"/>
      <c r="Z96" s="36" t="str">
        <f t="shared" si="44"/>
        <v/>
      </c>
      <c r="AA96" s="35"/>
      <c r="AB96" s="32" t="str">
        <f t="shared" si="45"/>
        <v/>
      </c>
      <c r="AC96" s="35"/>
      <c r="AD96" s="32" t="str">
        <f t="shared" si="46"/>
        <v/>
      </c>
      <c r="AE96" s="35"/>
      <c r="AF96" s="36" t="str">
        <f t="shared" si="47"/>
        <v/>
      </c>
      <c r="AG96" s="36" t="str">
        <f t="shared" si="48"/>
        <v/>
      </c>
      <c r="AH96" s="36" t="str">
        <f t="shared" si="49"/>
        <v/>
      </c>
      <c r="AI96" s="55"/>
      <c r="AJ96" s="37"/>
      <c r="AK96" s="148"/>
      <c r="AL96" s="35"/>
      <c r="AM96" s="32" t="str">
        <f t="shared" si="50"/>
        <v/>
      </c>
      <c r="AN96" s="35"/>
      <c r="AO96" s="32" t="str">
        <f t="shared" si="51"/>
        <v/>
      </c>
      <c r="AP96" s="35"/>
      <c r="AQ96" s="32" t="str">
        <f t="shared" si="52"/>
        <v/>
      </c>
      <c r="AR96" s="35"/>
      <c r="AS96" s="36" t="str">
        <f t="shared" si="53"/>
        <v/>
      </c>
      <c r="AT96" s="36" t="str">
        <f t="shared" si="54"/>
        <v/>
      </c>
      <c r="AU96" s="36" t="str">
        <f t="shared" si="55"/>
        <v/>
      </c>
      <c r="AV96" s="55"/>
      <c r="AW96" s="34"/>
      <c r="AX96" s="148"/>
      <c r="AY96" s="34"/>
      <c r="AZ96" s="32" t="str">
        <f t="shared" si="56"/>
        <v/>
      </c>
      <c r="BA96" s="34"/>
      <c r="BB96" s="32" t="str">
        <f t="shared" si="57"/>
        <v/>
      </c>
      <c r="BC96" s="34"/>
      <c r="BD96" s="32" t="str">
        <f t="shared" si="58"/>
        <v/>
      </c>
      <c r="BE96" s="35"/>
      <c r="BF96" s="36" t="str">
        <f t="shared" si="59"/>
        <v/>
      </c>
      <c r="BG96" s="36" t="str">
        <f t="shared" si="60"/>
        <v/>
      </c>
      <c r="BH96" s="36" t="str">
        <f t="shared" si="61"/>
        <v/>
      </c>
      <c r="BI96" s="55"/>
      <c r="BJ96" s="34"/>
      <c r="BK96" s="148"/>
      <c r="BL96" s="34"/>
      <c r="BM96" s="32" t="str">
        <f t="shared" si="62"/>
        <v/>
      </c>
      <c r="BN96" s="34"/>
      <c r="BO96" s="32" t="str">
        <f t="shared" si="63"/>
        <v/>
      </c>
      <c r="BP96" s="34"/>
      <c r="BQ96" s="32" t="str">
        <f t="shared" si="64"/>
        <v/>
      </c>
      <c r="BR96" s="34"/>
      <c r="BS96" s="36" t="str">
        <f t="shared" si="65"/>
        <v/>
      </c>
      <c r="BT96" s="36" t="str">
        <f t="shared" si="66"/>
        <v/>
      </c>
      <c r="BU96" s="36" t="str">
        <f t="shared" si="67"/>
        <v/>
      </c>
      <c r="BV96" s="55"/>
      <c r="BW96" s="36" t="str">
        <f t="shared" si="68"/>
        <v/>
      </c>
      <c r="BX96" s="36" t="str">
        <f t="shared" si="68"/>
        <v/>
      </c>
      <c r="BY96" s="31"/>
      <c r="BZ96" s="38"/>
      <c r="CB96" s="120" t="e">
        <f t="shared" ca="1" si="36"/>
        <v>#VALUE!</v>
      </c>
      <c r="CC96" s="2" t="e">
        <f t="shared" ca="1" si="37"/>
        <v>#VALUE!</v>
      </c>
    </row>
    <row r="97" spans="1:81" s="10" customFormat="1" ht="25" customHeight="1" x14ac:dyDescent="0.2">
      <c r="A97" s="52" t="str">
        <f t="shared" si="69"/>
        <v/>
      </c>
      <c r="B97" s="157" t="e">
        <f t="shared" ca="1" si="38"/>
        <v>#VALUE!</v>
      </c>
      <c r="C97" s="157" t="e">
        <f t="shared" si="39"/>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40"/>
        <v>#VALUE!</v>
      </c>
      <c r="K97" s="155" t="e">
        <f t="shared" si="41"/>
        <v>#VALUE!</v>
      </c>
      <c r="L97" s="153"/>
      <c r="M97" s="53"/>
      <c r="N97" s="175">
        <f t="shared" si="42"/>
        <v>1097</v>
      </c>
      <c r="O97" s="53"/>
      <c r="P97" s="175">
        <f t="shared" si="43"/>
        <v>10097</v>
      </c>
      <c r="Q97" s="30"/>
      <c r="R97" s="149" t="str">
        <f>IFERROR(VLOOKUP(Q97,Setup!D$16:E$25,2,FALSE),"")</f>
        <v/>
      </c>
      <c r="S97" s="51" t="str">
        <f ca="1">IFERROR(IF(OR(I97="",VLOOKUP(I97,CatCostInp!$E$2:$K$88,7,FALSE)=0),"",VLOOKUP(I97,CatCostInp!$E$2:$K$88,7,FALSE)),"")</f>
        <v/>
      </c>
      <c r="T97" s="159" t="e">
        <f>VLOOKUP(U97,#REF!,2,FALSE)</f>
        <v>#REF!</v>
      </c>
      <c r="U97" s="30"/>
      <c r="V97" s="1" t="str">
        <f ca="1">IF(U97=Setup!$C$10,"Grant",IF('Other Pharma &amp; Health Products'!U97=Setup!$C$11,"Local",IF('Other Pharma &amp; Health Products'!U97=Setup!$C$12,"Other","")))</f>
        <v/>
      </c>
      <c r="W97" s="33"/>
      <c r="X97" s="148"/>
      <c r="Y97" s="33"/>
      <c r="Z97" s="36" t="str">
        <f t="shared" si="44"/>
        <v/>
      </c>
      <c r="AA97" s="35"/>
      <c r="AB97" s="32" t="str">
        <f t="shared" si="45"/>
        <v/>
      </c>
      <c r="AC97" s="35"/>
      <c r="AD97" s="32" t="str">
        <f t="shared" si="46"/>
        <v/>
      </c>
      <c r="AE97" s="35"/>
      <c r="AF97" s="36" t="str">
        <f t="shared" si="47"/>
        <v/>
      </c>
      <c r="AG97" s="36" t="str">
        <f t="shared" si="48"/>
        <v/>
      </c>
      <c r="AH97" s="36" t="str">
        <f t="shared" si="49"/>
        <v/>
      </c>
      <c r="AI97" s="55"/>
      <c r="AJ97" s="37"/>
      <c r="AK97" s="148"/>
      <c r="AL97" s="35"/>
      <c r="AM97" s="32" t="str">
        <f t="shared" si="50"/>
        <v/>
      </c>
      <c r="AN97" s="35"/>
      <c r="AO97" s="32" t="str">
        <f t="shared" si="51"/>
        <v/>
      </c>
      <c r="AP97" s="35"/>
      <c r="AQ97" s="32" t="str">
        <f t="shared" si="52"/>
        <v/>
      </c>
      <c r="AR97" s="35"/>
      <c r="AS97" s="36" t="str">
        <f t="shared" si="53"/>
        <v/>
      </c>
      <c r="AT97" s="36" t="str">
        <f t="shared" si="54"/>
        <v/>
      </c>
      <c r="AU97" s="36" t="str">
        <f t="shared" si="55"/>
        <v/>
      </c>
      <c r="AV97" s="55"/>
      <c r="AW97" s="34"/>
      <c r="AX97" s="148"/>
      <c r="AY97" s="34"/>
      <c r="AZ97" s="32" t="str">
        <f t="shared" si="56"/>
        <v/>
      </c>
      <c r="BA97" s="34"/>
      <c r="BB97" s="32" t="str">
        <f t="shared" si="57"/>
        <v/>
      </c>
      <c r="BC97" s="34"/>
      <c r="BD97" s="32" t="str">
        <f t="shared" si="58"/>
        <v/>
      </c>
      <c r="BE97" s="35"/>
      <c r="BF97" s="36" t="str">
        <f t="shared" si="59"/>
        <v/>
      </c>
      <c r="BG97" s="36" t="str">
        <f t="shared" si="60"/>
        <v/>
      </c>
      <c r="BH97" s="36" t="str">
        <f t="shared" si="61"/>
        <v/>
      </c>
      <c r="BI97" s="55"/>
      <c r="BJ97" s="34"/>
      <c r="BK97" s="148"/>
      <c r="BL97" s="34"/>
      <c r="BM97" s="32" t="str">
        <f t="shared" si="62"/>
        <v/>
      </c>
      <c r="BN97" s="34"/>
      <c r="BO97" s="32" t="str">
        <f t="shared" si="63"/>
        <v/>
      </c>
      <c r="BP97" s="34"/>
      <c r="BQ97" s="32" t="str">
        <f t="shared" si="64"/>
        <v/>
      </c>
      <c r="BR97" s="34"/>
      <c r="BS97" s="36" t="str">
        <f t="shared" si="65"/>
        <v/>
      </c>
      <c r="BT97" s="36" t="str">
        <f t="shared" si="66"/>
        <v/>
      </c>
      <c r="BU97" s="36" t="str">
        <f t="shared" si="67"/>
        <v/>
      </c>
      <c r="BV97" s="55"/>
      <c r="BW97" s="36" t="str">
        <f t="shared" si="68"/>
        <v/>
      </c>
      <c r="BX97" s="36" t="str">
        <f t="shared" si="68"/>
        <v/>
      </c>
      <c r="BY97" s="31"/>
      <c r="BZ97" s="38"/>
      <c r="CB97" s="120" t="e">
        <f t="shared" ca="1" si="36"/>
        <v>#VALUE!</v>
      </c>
      <c r="CC97" s="2" t="e">
        <f t="shared" ca="1" si="37"/>
        <v>#VALUE!</v>
      </c>
    </row>
    <row r="98" spans="1:81" s="10" customFormat="1" ht="25" customHeight="1" x14ac:dyDescent="0.2">
      <c r="A98" s="52" t="str">
        <f t="shared" si="69"/>
        <v/>
      </c>
      <c r="B98" s="157" t="e">
        <f t="shared" ca="1" si="38"/>
        <v>#VALUE!</v>
      </c>
      <c r="C98" s="157" t="e">
        <f t="shared" si="39"/>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40"/>
        <v>#VALUE!</v>
      </c>
      <c r="K98" s="155" t="e">
        <f t="shared" si="41"/>
        <v>#VALUE!</v>
      </c>
      <c r="L98" s="153"/>
      <c r="M98" s="53"/>
      <c r="N98" s="175">
        <f t="shared" si="42"/>
        <v>1098</v>
      </c>
      <c r="O98" s="53"/>
      <c r="P98" s="175">
        <f t="shared" si="43"/>
        <v>10098</v>
      </c>
      <c r="Q98" s="30"/>
      <c r="R98" s="149" t="str">
        <f>IFERROR(VLOOKUP(Q98,Setup!D$16:E$25,2,FALSE),"")</f>
        <v/>
      </c>
      <c r="S98" s="51" t="str">
        <f ca="1">IFERROR(IF(OR(I98="",VLOOKUP(I98,CatCostInp!$E$2:$K$88,7,FALSE)=0),"",VLOOKUP(I98,CatCostInp!$E$2:$K$88,7,FALSE)),"")</f>
        <v/>
      </c>
      <c r="T98" s="159" t="e">
        <f>VLOOKUP(U98,#REF!,2,FALSE)</f>
        <v>#REF!</v>
      </c>
      <c r="U98" s="30"/>
      <c r="V98" s="1" t="str">
        <f ca="1">IF(U98=Setup!$C$10,"Grant",IF('Other Pharma &amp; Health Products'!U98=Setup!$C$11,"Local",IF('Other Pharma &amp; Health Products'!U98=Setup!$C$12,"Other","")))</f>
        <v/>
      </c>
      <c r="W98" s="33"/>
      <c r="X98" s="148"/>
      <c r="Y98" s="33"/>
      <c r="Z98" s="36" t="str">
        <f t="shared" si="44"/>
        <v/>
      </c>
      <c r="AA98" s="35"/>
      <c r="AB98" s="32" t="str">
        <f t="shared" si="45"/>
        <v/>
      </c>
      <c r="AC98" s="35"/>
      <c r="AD98" s="32" t="str">
        <f t="shared" si="46"/>
        <v/>
      </c>
      <c r="AE98" s="35"/>
      <c r="AF98" s="36" t="str">
        <f t="shared" si="47"/>
        <v/>
      </c>
      <c r="AG98" s="36" t="str">
        <f t="shared" si="48"/>
        <v/>
      </c>
      <c r="AH98" s="36" t="str">
        <f t="shared" si="49"/>
        <v/>
      </c>
      <c r="AI98" s="55"/>
      <c r="AJ98" s="37"/>
      <c r="AK98" s="148"/>
      <c r="AL98" s="35"/>
      <c r="AM98" s="32" t="str">
        <f t="shared" si="50"/>
        <v/>
      </c>
      <c r="AN98" s="35"/>
      <c r="AO98" s="32" t="str">
        <f t="shared" si="51"/>
        <v/>
      </c>
      <c r="AP98" s="35"/>
      <c r="AQ98" s="32" t="str">
        <f t="shared" si="52"/>
        <v/>
      </c>
      <c r="AR98" s="35"/>
      <c r="AS98" s="36" t="str">
        <f t="shared" si="53"/>
        <v/>
      </c>
      <c r="AT98" s="36" t="str">
        <f t="shared" si="54"/>
        <v/>
      </c>
      <c r="AU98" s="36" t="str">
        <f t="shared" si="55"/>
        <v/>
      </c>
      <c r="AV98" s="55"/>
      <c r="AW98" s="34"/>
      <c r="AX98" s="148"/>
      <c r="AY98" s="34"/>
      <c r="AZ98" s="32" t="str">
        <f t="shared" si="56"/>
        <v/>
      </c>
      <c r="BA98" s="34"/>
      <c r="BB98" s="32" t="str">
        <f t="shared" si="57"/>
        <v/>
      </c>
      <c r="BC98" s="34"/>
      <c r="BD98" s="32" t="str">
        <f t="shared" si="58"/>
        <v/>
      </c>
      <c r="BE98" s="35"/>
      <c r="BF98" s="36" t="str">
        <f t="shared" si="59"/>
        <v/>
      </c>
      <c r="BG98" s="36" t="str">
        <f t="shared" si="60"/>
        <v/>
      </c>
      <c r="BH98" s="36" t="str">
        <f t="shared" si="61"/>
        <v/>
      </c>
      <c r="BI98" s="55"/>
      <c r="BJ98" s="34"/>
      <c r="BK98" s="148"/>
      <c r="BL98" s="34"/>
      <c r="BM98" s="32" t="str">
        <f t="shared" si="62"/>
        <v/>
      </c>
      <c r="BN98" s="34"/>
      <c r="BO98" s="32" t="str">
        <f t="shared" si="63"/>
        <v/>
      </c>
      <c r="BP98" s="34"/>
      <c r="BQ98" s="32" t="str">
        <f t="shared" si="64"/>
        <v/>
      </c>
      <c r="BR98" s="34"/>
      <c r="BS98" s="36" t="str">
        <f t="shared" si="65"/>
        <v/>
      </c>
      <c r="BT98" s="36" t="str">
        <f t="shared" si="66"/>
        <v/>
      </c>
      <c r="BU98" s="36" t="str">
        <f t="shared" si="67"/>
        <v/>
      </c>
      <c r="BV98" s="55"/>
      <c r="BW98" s="36" t="str">
        <f t="shared" si="68"/>
        <v/>
      </c>
      <c r="BX98" s="36" t="str">
        <f t="shared" si="68"/>
        <v/>
      </c>
      <c r="BY98" s="31"/>
      <c r="BZ98" s="38"/>
      <c r="CB98" s="120" t="e">
        <f t="shared" ca="1" si="36"/>
        <v>#VALUE!</v>
      </c>
      <c r="CC98" s="2" t="e">
        <f t="shared" ca="1" si="37"/>
        <v>#VALUE!</v>
      </c>
    </row>
    <row r="99" spans="1:81" s="10" customFormat="1" ht="25" customHeight="1" x14ac:dyDescent="0.2">
      <c r="A99" s="52" t="str">
        <f t="shared" si="69"/>
        <v/>
      </c>
      <c r="B99" s="157" t="e">
        <f t="shared" ca="1" si="38"/>
        <v>#VALUE!</v>
      </c>
      <c r="C99" s="157" t="e">
        <f t="shared" si="39"/>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40"/>
        <v>#VALUE!</v>
      </c>
      <c r="K99" s="155" t="e">
        <f t="shared" si="41"/>
        <v>#VALUE!</v>
      </c>
      <c r="L99" s="153"/>
      <c r="M99" s="53"/>
      <c r="N99" s="175">
        <f t="shared" si="42"/>
        <v>1099</v>
      </c>
      <c r="O99" s="53"/>
      <c r="P99" s="175">
        <f t="shared" si="43"/>
        <v>10099</v>
      </c>
      <c r="Q99" s="30"/>
      <c r="R99" s="149" t="str">
        <f>IFERROR(VLOOKUP(Q99,Setup!D$16:E$25,2,FALSE),"")</f>
        <v/>
      </c>
      <c r="S99" s="51" t="str">
        <f ca="1">IFERROR(IF(OR(I99="",VLOOKUP(I99,CatCostInp!$E$2:$K$88,7,FALSE)=0),"",VLOOKUP(I99,CatCostInp!$E$2:$K$88,7,FALSE)),"")</f>
        <v/>
      </c>
      <c r="T99" s="159" t="e">
        <f>VLOOKUP(U99,#REF!,2,FALSE)</f>
        <v>#REF!</v>
      </c>
      <c r="U99" s="30"/>
      <c r="V99" s="1" t="str">
        <f ca="1">IF(U99=Setup!$C$10,"Grant",IF('Other Pharma &amp; Health Products'!U99=Setup!$C$11,"Local",IF('Other Pharma &amp; Health Products'!U99=Setup!$C$12,"Other","")))</f>
        <v/>
      </c>
      <c r="W99" s="33"/>
      <c r="X99" s="148"/>
      <c r="Y99" s="33"/>
      <c r="Z99" s="36" t="str">
        <f t="shared" si="44"/>
        <v/>
      </c>
      <c r="AA99" s="35"/>
      <c r="AB99" s="32" t="str">
        <f t="shared" si="45"/>
        <v/>
      </c>
      <c r="AC99" s="35"/>
      <c r="AD99" s="32" t="str">
        <f t="shared" si="46"/>
        <v/>
      </c>
      <c r="AE99" s="35"/>
      <c r="AF99" s="36" t="str">
        <f t="shared" si="47"/>
        <v/>
      </c>
      <c r="AG99" s="36" t="str">
        <f t="shared" si="48"/>
        <v/>
      </c>
      <c r="AH99" s="36" t="str">
        <f t="shared" si="49"/>
        <v/>
      </c>
      <c r="AI99" s="55"/>
      <c r="AJ99" s="37"/>
      <c r="AK99" s="148"/>
      <c r="AL99" s="35"/>
      <c r="AM99" s="32" t="str">
        <f t="shared" si="50"/>
        <v/>
      </c>
      <c r="AN99" s="35"/>
      <c r="AO99" s="32" t="str">
        <f t="shared" si="51"/>
        <v/>
      </c>
      <c r="AP99" s="35"/>
      <c r="AQ99" s="32" t="str">
        <f t="shared" si="52"/>
        <v/>
      </c>
      <c r="AR99" s="35"/>
      <c r="AS99" s="36" t="str">
        <f t="shared" si="53"/>
        <v/>
      </c>
      <c r="AT99" s="36" t="str">
        <f t="shared" si="54"/>
        <v/>
      </c>
      <c r="AU99" s="36" t="str">
        <f t="shared" si="55"/>
        <v/>
      </c>
      <c r="AV99" s="55"/>
      <c r="AW99" s="34"/>
      <c r="AX99" s="148"/>
      <c r="AY99" s="34"/>
      <c r="AZ99" s="32" t="str">
        <f t="shared" si="56"/>
        <v/>
      </c>
      <c r="BA99" s="34"/>
      <c r="BB99" s="32" t="str">
        <f t="shared" si="57"/>
        <v/>
      </c>
      <c r="BC99" s="34"/>
      <c r="BD99" s="32" t="str">
        <f t="shared" si="58"/>
        <v/>
      </c>
      <c r="BE99" s="35"/>
      <c r="BF99" s="36" t="str">
        <f t="shared" si="59"/>
        <v/>
      </c>
      <c r="BG99" s="36" t="str">
        <f t="shared" si="60"/>
        <v/>
      </c>
      <c r="BH99" s="36" t="str">
        <f t="shared" si="61"/>
        <v/>
      </c>
      <c r="BI99" s="55"/>
      <c r="BJ99" s="34"/>
      <c r="BK99" s="148"/>
      <c r="BL99" s="34"/>
      <c r="BM99" s="32" t="str">
        <f t="shared" si="62"/>
        <v/>
      </c>
      <c r="BN99" s="34"/>
      <c r="BO99" s="32" t="str">
        <f t="shared" si="63"/>
        <v/>
      </c>
      <c r="BP99" s="34"/>
      <c r="BQ99" s="32" t="str">
        <f t="shared" si="64"/>
        <v/>
      </c>
      <c r="BR99" s="34"/>
      <c r="BS99" s="36" t="str">
        <f t="shared" si="65"/>
        <v/>
      </c>
      <c r="BT99" s="36" t="str">
        <f t="shared" si="66"/>
        <v/>
      </c>
      <c r="BU99" s="36" t="str">
        <f t="shared" si="67"/>
        <v/>
      </c>
      <c r="BV99" s="55"/>
      <c r="BW99" s="36" t="str">
        <f t="shared" si="68"/>
        <v/>
      </c>
      <c r="BX99" s="36" t="str">
        <f t="shared" si="68"/>
        <v/>
      </c>
      <c r="BY99" s="31"/>
      <c r="BZ99" s="38"/>
      <c r="CB99" s="120" t="e">
        <f t="shared" ca="1" si="36"/>
        <v>#VALUE!</v>
      </c>
      <c r="CC99" s="2" t="e">
        <f t="shared" ca="1" si="37"/>
        <v>#VALUE!</v>
      </c>
    </row>
    <row r="100" spans="1:81" s="10" customFormat="1" ht="25" customHeight="1" x14ac:dyDescent="0.2">
      <c r="A100" s="52" t="str">
        <f t="shared" si="69"/>
        <v/>
      </c>
      <c r="B100" s="157" t="e">
        <f t="shared" ca="1" si="38"/>
        <v>#VALUE!</v>
      </c>
      <c r="C100" s="157" t="e">
        <f t="shared" si="39"/>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40"/>
        <v>#VALUE!</v>
      </c>
      <c r="K100" s="155" t="e">
        <f t="shared" si="41"/>
        <v>#VALUE!</v>
      </c>
      <c r="L100" s="153"/>
      <c r="M100" s="53"/>
      <c r="N100" s="175">
        <f t="shared" si="42"/>
        <v>1100</v>
      </c>
      <c r="O100" s="53"/>
      <c r="P100" s="175">
        <f t="shared" si="43"/>
        <v>10100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IF(U100=Setup!$C$10,"Grant",IF('Other Pharma &amp; Health Products'!U100=Setup!$C$11,"Local",IF('Other Pharma &amp; Health Products'!U100=Setup!$C$12,"Other","")))</f>
        <v/>
      </c>
      <c r="W100" s="33"/>
      <c r="X100" s="148"/>
      <c r="Y100" s="33"/>
      <c r="Z100" s="36" t="str">
        <f t="shared" si="44"/>
        <v/>
      </c>
      <c r="AA100" s="35"/>
      <c r="AB100" s="32" t="str">
        <f t="shared" si="45"/>
        <v/>
      </c>
      <c r="AC100" s="35"/>
      <c r="AD100" s="32" t="str">
        <f t="shared" si="46"/>
        <v/>
      </c>
      <c r="AE100" s="35"/>
      <c r="AF100" s="36" t="str">
        <f t="shared" si="47"/>
        <v/>
      </c>
      <c r="AG100" s="36" t="str">
        <f t="shared" si="48"/>
        <v/>
      </c>
      <c r="AH100" s="36" t="str">
        <f t="shared" si="49"/>
        <v/>
      </c>
      <c r="AI100" s="55"/>
      <c r="AJ100" s="37"/>
      <c r="AK100" s="148"/>
      <c r="AL100" s="35"/>
      <c r="AM100" s="32" t="str">
        <f t="shared" si="50"/>
        <v/>
      </c>
      <c r="AN100" s="35"/>
      <c r="AO100" s="32" t="str">
        <f t="shared" si="51"/>
        <v/>
      </c>
      <c r="AP100" s="35"/>
      <c r="AQ100" s="32" t="str">
        <f t="shared" si="52"/>
        <v/>
      </c>
      <c r="AR100" s="35"/>
      <c r="AS100" s="36" t="str">
        <f t="shared" si="53"/>
        <v/>
      </c>
      <c r="AT100" s="36" t="str">
        <f t="shared" si="54"/>
        <v/>
      </c>
      <c r="AU100" s="36" t="str">
        <f t="shared" si="55"/>
        <v/>
      </c>
      <c r="AV100" s="55"/>
      <c r="AW100" s="34"/>
      <c r="AX100" s="148"/>
      <c r="AY100" s="34"/>
      <c r="AZ100" s="32" t="str">
        <f t="shared" si="56"/>
        <v/>
      </c>
      <c r="BA100" s="34"/>
      <c r="BB100" s="32" t="str">
        <f t="shared" si="57"/>
        <v/>
      </c>
      <c r="BC100" s="34"/>
      <c r="BD100" s="32" t="str">
        <f t="shared" si="58"/>
        <v/>
      </c>
      <c r="BE100" s="35"/>
      <c r="BF100" s="36" t="str">
        <f t="shared" si="59"/>
        <v/>
      </c>
      <c r="BG100" s="36" t="str">
        <f t="shared" si="60"/>
        <v/>
      </c>
      <c r="BH100" s="36" t="str">
        <f t="shared" si="61"/>
        <v/>
      </c>
      <c r="BI100" s="55"/>
      <c r="BJ100" s="34"/>
      <c r="BK100" s="148"/>
      <c r="BL100" s="34"/>
      <c r="BM100" s="32" t="str">
        <f t="shared" si="62"/>
        <v/>
      </c>
      <c r="BN100" s="34"/>
      <c r="BO100" s="32" t="str">
        <f t="shared" si="63"/>
        <v/>
      </c>
      <c r="BP100" s="34"/>
      <c r="BQ100" s="32" t="str">
        <f t="shared" si="64"/>
        <v/>
      </c>
      <c r="BR100" s="34"/>
      <c r="BS100" s="36" t="str">
        <f t="shared" si="65"/>
        <v/>
      </c>
      <c r="BT100" s="36" t="str">
        <f t="shared" si="66"/>
        <v/>
      </c>
      <c r="BU100" s="36" t="str">
        <f t="shared" si="67"/>
        <v/>
      </c>
      <c r="BV100" s="55"/>
      <c r="BW100" s="36" t="str">
        <f t="shared" si="68"/>
        <v/>
      </c>
      <c r="BX100" s="36" t="str">
        <f t="shared" si="68"/>
        <v/>
      </c>
      <c r="BY100" s="31"/>
      <c r="BZ100" s="38"/>
      <c r="CB100" s="120" t="e">
        <f t="shared" ca="1" si="36"/>
        <v>#VALUE!</v>
      </c>
      <c r="CC100" s="2" t="e">
        <f t="shared" ca="1" si="37"/>
        <v>#VALUE!</v>
      </c>
    </row>
    <row r="101" spans="1:81" s="10" customFormat="1" ht="25" customHeight="1" x14ac:dyDescent="0.2">
      <c r="A101" s="52" t="str">
        <f t="shared" si="69"/>
        <v/>
      </c>
      <c r="B101" s="157" t="e">
        <f t="shared" ca="1" si="38"/>
        <v>#VALUE!</v>
      </c>
      <c r="C101" s="157" t="e">
        <f t="shared" si="39"/>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40"/>
        <v>#VALUE!</v>
      </c>
      <c r="K101" s="155" t="e">
        <f t="shared" si="41"/>
        <v>#VALUE!</v>
      </c>
      <c r="L101" s="153"/>
      <c r="M101" s="53"/>
      <c r="N101" s="175">
        <f t="shared" si="42"/>
        <v>1101</v>
      </c>
      <c r="O101" s="53"/>
      <c r="P101" s="175">
        <f t="shared" si="43"/>
        <v>10101</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IF(U101=Setup!$C$10,"Grant",IF('Other Pharma &amp; Health Products'!U101=Setup!$C$11,"Local",IF('Other Pharma &amp; Health Products'!U101=Setup!$C$12,"Other","")))</f>
        <v/>
      </c>
      <c r="W101" s="33"/>
      <c r="X101" s="148"/>
      <c r="Y101" s="33"/>
      <c r="Z101" s="36" t="str">
        <f t="shared" si="44"/>
        <v/>
      </c>
      <c r="AA101" s="35"/>
      <c r="AB101" s="32" t="str">
        <f t="shared" si="45"/>
        <v/>
      </c>
      <c r="AC101" s="35"/>
      <c r="AD101" s="32" t="str">
        <f t="shared" si="46"/>
        <v/>
      </c>
      <c r="AE101" s="35"/>
      <c r="AF101" s="36" t="str">
        <f t="shared" si="47"/>
        <v/>
      </c>
      <c r="AG101" s="36" t="str">
        <f t="shared" si="48"/>
        <v/>
      </c>
      <c r="AH101" s="36" t="str">
        <f t="shared" si="49"/>
        <v/>
      </c>
      <c r="AI101" s="55"/>
      <c r="AJ101" s="37"/>
      <c r="AK101" s="148"/>
      <c r="AL101" s="35"/>
      <c r="AM101" s="32" t="str">
        <f t="shared" si="50"/>
        <v/>
      </c>
      <c r="AN101" s="35"/>
      <c r="AO101" s="32" t="str">
        <f t="shared" si="51"/>
        <v/>
      </c>
      <c r="AP101" s="35"/>
      <c r="AQ101" s="32" t="str">
        <f t="shared" si="52"/>
        <v/>
      </c>
      <c r="AR101" s="35"/>
      <c r="AS101" s="36" t="str">
        <f t="shared" si="53"/>
        <v/>
      </c>
      <c r="AT101" s="36" t="str">
        <f t="shared" si="54"/>
        <v/>
      </c>
      <c r="AU101" s="36" t="str">
        <f t="shared" si="55"/>
        <v/>
      </c>
      <c r="AV101" s="55"/>
      <c r="AW101" s="34"/>
      <c r="AX101" s="148"/>
      <c r="AY101" s="34"/>
      <c r="AZ101" s="32" t="str">
        <f t="shared" si="56"/>
        <v/>
      </c>
      <c r="BA101" s="34"/>
      <c r="BB101" s="32" t="str">
        <f t="shared" si="57"/>
        <v/>
      </c>
      <c r="BC101" s="34"/>
      <c r="BD101" s="32" t="str">
        <f t="shared" si="58"/>
        <v/>
      </c>
      <c r="BE101" s="35"/>
      <c r="BF101" s="36" t="str">
        <f t="shared" si="59"/>
        <v/>
      </c>
      <c r="BG101" s="36" t="str">
        <f t="shared" si="60"/>
        <v/>
      </c>
      <c r="BH101" s="36" t="str">
        <f t="shared" si="61"/>
        <v/>
      </c>
      <c r="BI101" s="55"/>
      <c r="BJ101" s="34"/>
      <c r="BK101" s="148"/>
      <c r="BL101" s="34"/>
      <c r="BM101" s="32" t="str">
        <f t="shared" si="62"/>
        <v/>
      </c>
      <c r="BN101" s="34"/>
      <c r="BO101" s="32" t="str">
        <f t="shared" si="63"/>
        <v/>
      </c>
      <c r="BP101" s="34"/>
      <c r="BQ101" s="32" t="str">
        <f t="shared" si="64"/>
        <v/>
      </c>
      <c r="BR101" s="34"/>
      <c r="BS101" s="36" t="str">
        <f t="shared" si="65"/>
        <v/>
      </c>
      <c r="BT101" s="36" t="str">
        <f t="shared" si="66"/>
        <v/>
      </c>
      <c r="BU101" s="36" t="str">
        <f t="shared" si="67"/>
        <v/>
      </c>
      <c r="BV101" s="55"/>
      <c r="BW101" s="36" t="str">
        <f t="shared" si="68"/>
        <v/>
      </c>
      <c r="BX101" s="36" t="str">
        <f t="shared" si="68"/>
        <v/>
      </c>
      <c r="BY101" s="31"/>
      <c r="BZ101" s="38"/>
      <c r="CB101" s="120" t="e">
        <f t="shared" ca="1" si="36"/>
        <v>#VALUE!</v>
      </c>
      <c r="CC101" s="2" t="e">
        <f t="shared" ca="1" si="37"/>
        <v>#VALUE!</v>
      </c>
    </row>
    <row r="102" spans="1:81" s="10" customFormat="1" ht="25" customHeight="1" x14ac:dyDescent="0.2">
      <c r="A102" s="52" t="str">
        <f t="shared" si="69"/>
        <v/>
      </c>
      <c r="B102" s="157" t="e">
        <f t="shared" ca="1" si="38"/>
        <v>#VALUE!</v>
      </c>
      <c r="C102" s="157" t="e">
        <f t="shared" si="39"/>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40"/>
        <v>#VALUE!</v>
      </c>
      <c r="K102" s="155" t="e">
        <f t="shared" si="41"/>
        <v>#VALUE!</v>
      </c>
      <c r="L102" s="153"/>
      <c r="M102" s="53"/>
      <c r="N102" s="175">
        <f t="shared" si="42"/>
        <v>1102</v>
      </c>
      <c r="O102" s="53"/>
      <c r="P102" s="175">
        <f t="shared" si="43"/>
        <v>10102</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IF(U102=Setup!$C$10,"Grant",IF('Other Pharma &amp; Health Products'!U102=Setup!$C$11,"Local",IF('Other Pharma &amp; Health Products'!U102=Setup!$C$12,"Other","")))</f>
        <v/>
      </c>
      <c r="W102" s="33"/>
      <c r="X102" s="148"/>
      <c r="Y102" s="33"/>
      <c r="Z102" s="36" t="str">
        <f t="shared" si="44"/>
        <v/>
      </c>
      <c r="AA102" s="35"/>
      <c r="AB102" s="32" t="str">
        <f t="shared" si="45"/>
        <v/>
      </c>
      <c r="AC102" s="35"/>
      <c r="AD102" s="32" t="str">
        <f t="shared" si="46"/>
        <v/>
      </c>
      <c r="AE102" s="35"/>
      <c r="AF102" s="36" t="str">
        <f t="shared" si="47"/>
        <v/>
      </c>
      <c r="AG102" s="36" t="str">
        <f t="shared" si="48"/>
        <v/>
      </c>
      <c r="AH102" s="36" t="str">
        <f t="shared" si="49"/>
        <v/>
      </c>
      <c r="AI102" s="55"/>
      <c r="AJ102" s="37"/>
      <c r="AK102" s="148"/>
      <c r="AL102" s="35"/>
      <c r="AM102" s="32" t="str">
        <f t="shared" si="50"/>
        <v/>
      </c>
      <c r="AN102" s="35"/>
      <c r="AO102" s="32" t="str">
        <f t="shared" si="51"/>
        <v/>
      </c>
      <c r="AP102" s="35"/>
      <c r="AQ102" s="32" t="str">
        <f t="shared" si="52"/>
        <v/>
      </c>
      <c r="AR102" s="35"/>
      <c r="AS102" s="36" t="str">
        <f t="shared" si="53"/>
        <v/>
      </c>
      <c r="AT102" s="36" t="str">
        <f t="shared" si="54"/>
        <v/>
      </c>
      <c r="AU102" s="36" t="str">
        <f t="shared" si="55"/>
        <v/>
      </c>
      <c r="AV102" s="55"/>
      <c r="AW102" s="34"/>
      <c r="AX102" s="148"/>
      <c r="AY102" s="34"/>
      <c r="AZ102" s="32" t="str">
        <f t="shared" si="56"/>
        <v/>
      </c>
      <c r="BA102" s="34"/>
      <c r="BB102" s="32" t="str">
        <f t="shared" si="57"/>
        <v/>
      </c>
      <c r="BC102" s="34"/>
      <c r="BD102" s="32" t="str">
        <f t="shared" si="58"/>
        <v/>
      </c>
      <c r="BE102" s="35"/>
      <c r="BF102" s="36" t="str">
        <f t="shared" si="59"/>
        <v/>
      </c>
      <c r="BG102" s="36" t="str">
        <f t="shared" si="60"/>
        <v/>
      </c>
      <c r="BH102" s="36" t="str">
        <f t="shared" si="61"/>
        <v/>
      </c>
      <c r="BI102" s="55"/>
      <c r="BJ102" s="34"/>
      <c r="BK102" s="148"/>
      <c r="BL102" s="34"/>
      <c r="BM102" s="32" t="str">
        <f t="shared" si="62"/>
        <v/>
      </c>
      <c r="BN102" s="34"/>
      <c r="BO102" s="32" t="str">
        <f t="shared" si="63"/>
        <v/>
      </c>
      <c r="BP102" s="34"/>
      <c r="BQ102" s="32" t="str">
        <f t="shared" si="64"/>
        <v/>
      </c>
      <c r="BR102" s="34"/>
      <c r="BS102" s="36" t="str">
        <f t="shared" si="65"/>
        <v/>
      </c>
      <c r="BT102" s="36" t="str">
        <f t="shared" si="66"/>
        <v/>
      </c>
      <c r="BU102" s="36" t="str">
        <f t="shared" si="67"/>
        <v/>
      </c>
      <c r="BV102" s="55"/>
      <c r="BW102" s="36" t="str">
        <f t="shared" si="68"/>
        <v/>
      </c>
      <c r="BX102" s="36" t="str">
        <f t="shared" si="68"/>
        <v/>
      </c>
      <c r="BY102" s="31"/>
      <c r="BZ102" s="38"/>
      <c r="CB102" s="120" t="e">
        <f t="shared" ca="1" si="36"/>
        <v>#VALUE!</v>
      </c>
      <c r="CC102" s="2" t="e">
        <f t="shared" ca="1" si="37"/>
        <v>#VALUE!</v>
      </c>
    </row>
    <row r="103" spans="1:81" s="10" customFormat="1" ht="25" customHeight="1" x14ac:dyDescent="0.2">
      <c r="A103" s="52" t="str">
        <f t="shared" si="69"/>
        <v/>
      </c>
      <c r="B103" s="157" t="e">
        <f t="shared" ca="1" si="38"/>
        <v>#VALUE!</v>
      </c>
      <c r="C103" s="157" t="e">
        <f t="shared" si="39"/>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40"/>
        <v>#VALUE!</v>
      </c>
      <c r="K103" s="155" t="e">
        <f t="shared" si="41"/>
        <v>#VALUE!</v>
      </c>
      <c r="L103" s="153"/>
      <c r="M103" s="53"/>
      <c r="N103" s="175">
        <f t="shared" si="42"/>
        <v>1103</v>
      </c>
      <c r="O103" s="53"/>
      <c r="P103" s="175">
        <f t="shared" si="43"/>
        <v>10103</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IF(U103=Setup!$C$10,"Grant",IF('Other Pharma &amp; Health Products'!U103=Setup!$C$11,"Local",IF('Other Pharma &amp; Health Products'!U103=Setup!$C$12,"Other","")))</f>
        <v/>
      </c>
      <c r="W103" s="33"/>
      <c r="X103" s="148"/>
      <c r="Y103" s="33"/>
      <c r="Z103" s="36" t="str">
        <f t="shared" si="44"/>
        <v/>
      </c>
      <c r="AA103" s="35"/>
      <c r="AB103" s="32" t="str">
        <f t="shared" si="45"/>
        <v/>
      </c>
      <c r="AC103" s="35"/>
      <c r="AD103" s="32" t="str">
        <f t="shared" si="46"/>
        <v/>
      </c>
      <c r="AE103" s="35"/>
      <c r="AF103" s="36" t="str">
        <f t="shared" si="47"/>
        <v/>
      </c>
      <c r="AG103" s="36" t="str">
        <f t="shared" si="48"/>
        <v/>
      </c>
      <c r="AH103" s="36" t="str">
        <f t="shared" si="49"/>
        <v/>
      </c>
      <c r="AI103" s="55"/>
      <c r="AJ103" s="37"/>
      <c r="AK103" s="148"/>
      <c r="AL103" s="35"/>
      <c r="AM103" s="32" t="str">
        <f t="shared" si="50"/>
        <v/>
      </c>
      <c r="AN103" s="35"/>
      <c r="AO103" s="32" t="str">
        <f t="shared" si="51"/>
        <v/>
      </c>
      <c r="AP103" s="35"/>
      <c r="AQ103" s="32" t="str">
        <f t="shared" si="52"/>
        <v/>
      </c>
      <c r="AR103" s="35"/>
      <c r="AS103" s="36" t="str">
        <f t="shared" si="53"/>
        <v/>
      </c>
      <c r="AT103" s="36" t="str">
        <f t="shared" si="54"/>
        <v/>
      </c>
      <c r="AU103" s="36" t="str">
        <f t="shared" si="55"/>
        <v/>
      </c>
      <c r="AV103" s="55"/>
      <c r="AW103" s="34"/>
      <c r="AX103" s="148"/>
      <c r="AY103" s="34"/>
      <c r="AZ103" s="32" t="str">
        <f t="shared" si="56"/>
        <v/>
      </c>
      <c r="BA103" s="34"/>
      <c r="BB103" s="32" t="str">
        <f t="shared" si="57"/>
        <v/>
      </c>
      <c r="BC103" s="34"/>
      <c r="BD103" s="32" t="str">
        <f t="shared" si="58"/>
        <v/>
      </c>
      <c r="BE103" s="35"/>
      <c r="BF103" s="36" t="str">
        <f t="shared" si="59"/>
        <v/>
      </c>
      <c r="BG103" s="36" t="str">
        <f t="shared" si="60"/>
        <v/>
      </c>
      <c r="BH103" s="36" t="str">
        <f t="shared" si="61"/>
        <v/>
      </c>
      <c r="BI103" s="55"/>
      <c r="BJ103" s="34"/>
      <c r="BK103" s="148"/>
      <c r="BL103" s="34"/>
      <c r="BM103" s="32" t="str">
        <f t="shared" si="62"/>
        <v/>
      </c>
      <c r="BN103" s="34"/>
      <c r="BO103" s="32" t="str">
        <f t="shared" si="63"/>
        <v/>
      </c>
      <c r="BP103" s="34"/>
      <c r="BQ103" s="32" t="str">
        <f t="shared" si="64"/>
        <v/>
      </c>
      <c r="BR103" s="34"/>
      <c r="BS103" s="36" t="str">
        <f t="shared" si="65"/>
        <v/>
      </c>
      <c r="BT103" s="36" t="str">
        <f t="shared" si="66"/>
        <v/>
      </c>
      <c r="BU103" s="36" t="str">
        <f t="shared" si="67"/>
        <v/>
      </c>
      <c r="BV103" s="55"/>
      <c r="BW103" s="36" t="str">
        <f t="shared" si="68"/>
        <v/>
      </c>
      <c r="BX103" s="36" t="str">
        <f t="shared" si="68"/>
        <v/>
      </c>
      <c r="BY103" s="31"/>
      <c r="BZ103" s="38"/>
      <c r="CB103" s="120" t="e">
        <f t="shared" ca="1" si="36"/>
        <v>#VALUE!</v>
      </c>
      <c r="CC103" s="2" t="e">
        <f t="shared" ca="1" si="37"/>
        <v>#VALUE!</v>
      </c>
    </row>
    <row r="104" spans="1:81" s="10" customFormat="1" ht="25" customHeight="1" x14ac:dyDescent="0.2">
      <c r="A104" s="52" t="str">
        <f t="shared" si="69"/>
        <v/>
      </c>
      <c r="B104" s="157" t="e">
        <f t="shared" ca="1" si="38"/>
        <v>#VALUE!</v>
      </c>
      <c r="C104" s="157" t="e">
        <f t="shared" si="39"/>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40"/>
        <v>#VALUE!</v>
      </c>
      <c r="K104" s="155" t="e">
        <f t="shared" si="41"/>
        <v>#VALUE!</v>
      </c>
      <c r="L104" s="153"/>
      <c r="M104" s="53"/>
      <c r="N104" s="175">
        <f t="shared" si="42"/>
        <v>1104</v>
      </c>
      <c r="O104" s="53"/>
      <c r="P104" s="175">
        <f t="shared" si="43"/>
        <v>10104</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IF(U104=Setup!$C$10,"Grant",IF('Other Pharma &amp; Health Products'!U104=Setup!$C$11,"Local",IF('Other Pharma &amp; Health Products'!U104=Setup!$C$12,"Other","")))</f>
        <v/>
      </c>
      <c r="W104" s="33"/>
      <c r="X104" s="148"/>
      <c r="Y104" s="33"/>
      <c r="Z104" s="36" t="str">
        <f t="shared" si="44"/>
        <v/>
      </c>
      <c r="AA104" s="35"/>
      <c r="AB104" s="32" t="str">
        <f t="shared" si="45"/>
        <v/>
      </c>
      <c r="AC104" s="35"/>
      <c r="AD104" s="32" t="str">
        <f t="shared" si="46"/>
        <v/>
      </c>
      <c r="AE104" s="35"/>
      <c r="AF104" s="36" t="str">
        <f t="shared" si="47"/>
        <v/>
      </c>
      <c r="AG104" s="36" t="str">
        <f t="shared" si="48"/>
        <v/>
      </c>
      <c r="AH104" s="36" t="str">
        <f t="shared" si="49"/>
        <v/>
      </c>
      <c r="AI104" s="55"/>
      <c r="AJ104" s="37"/>
      <c r="AK104" s="148"/>
      <c r="AL104" s="35"/>
      <c r="AM104" s="32" t="str">
        <f t="shared" si="50"/>
        <v/>
      </c>
      <c r="AN104" s="35"/>
      <c r="AO104" s="32" t="str">
        <f t="shared" si="51"/>
        <v/>
      </c>
      <c r="AP104" s="35"/>
      <c r="AQ104" s="32" t="str">
        <f t="shared" si="52"/>
        <v/>
      </c>
      <c r="AR104" s="35"/>
      <c r="AS104" s="36" t="str">
        <f t="shared" si="53"/>
        <v/>
      </c>
      <c r="AT104" s="36" t="str">
        <f t="shared" si="54"/>
        <v/>
      </c>
      <c r="AU104" s="36" t="str">
        <f t="shared" si="55"/>
        <v/>
      </c>
      <c r="AV104" s="55"/>
      <c r="AW104" s="34"/>
      <c r="AX104" s="148"/>
      <c r="AY104" s="34"/>
      <c r="AZ104" s="32" t="str">
        <f t="shared" si="56"/>
        <v/>
      </c>
      <c r="BA104" s="34"/>
      <c r="BB104" s="32" t="str">
        <f t="shared" si="57"/>
        <v/>
      </c>
      <c r="BC104" s="34"/>
      <c r="BD104" s="32" t="str">
        <f t="shared" si="58"/>
        <v/>
      </c>
      <c r="BE104" s="35"/>
      <c r="BF104" s="36" t="str">
        <f t="shared" si="59"/>
        <v/>
      </c>
      <c r="BG104" s="36" t="str">
        <f t="shared" si="60"/>
        <v/>
      </c>
      <c r="BH104" s="36" t="str">
        <f t="shared" si="61"/>
        <v/>
      </c>
      <c r="BI104" s="55"/>
      <c r="BJ104" s="34"/>
      <c r="BK104" s="148"/>
      <c r="BL104" s="34"/>
      <c r="BM104" s="32" t="str">
        <f t="shared" si="62"/>
        <v/>
      </c>
      <c r="BN104" s="34"/>
      <c r="BO104" s="32" t="str">
        <f t="shared" si="63"/>
        <v/>
      </c>
      <c r="BP104" s="34"/>
      <c r="BQ104" s="32" t="str">
        <f t="shared" si="64"/>
        <v/>
      </c>
      <c r="BR104" s="34"/>
      <c r="BS104" s="36" t="str">
        <f t="shared" si="65"/>
        <v/>
      </c>
      <c r="BT104" s="36" t="str">
        <f t="shared" si="66"/>
        <v/>
      </c>
      <c r="BU104" s="36" t="str">
        <f t="shared" si="67"/>
        <v/>
      </c>
      <c r="BV104" s="55"/>
      <c r="BW104" s="36" t="str">
        <f t="shared" si="68"/>
        <v/>
      </c>
      <c r="BX104" s="36" t="str">
        <f t="shared" si="68"/>
        <v/>
      </c>
      <c r="BY104" s="31"/>
      <c r="BZ104" s="38"/>
      <c r="CB104" s="120" t="e">
        <f t="shared" ca="1" si="36"/>
        <v>#VALUE!</v>
      </c>
      <c r="CC104" s="2" t="e">
        <f t="shared" ca="1" si="37"/>
        <v>#VALUE!</v>
      </c>
    </row>
    <row r="105" spans="1:81" s="10" customFormat="1" ht="25" customHeight="1" x14ac:dyDescent="0.2">
      <c r="A105" s="52" t="str">
        <f t="shared" si="69"/>
        <v/>
      </c>
      <c r="B105" s="157" t="e">
        <f t="shared" ca="1" si="38"/>
        <v>#VALUE!</v>
      </c>
      <c r="C105" s="157" t="e">
        <f t="shared" si="39"/>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40"/>
        <v>#VALUE!</v>
      </c>
      <c r="K105" s="155" t="e">
        <f t="shared" si="41"/>
        <v>#VALUE!</v>
      </c>
      <c r="L105" s="153"/>
      <c r="M105" s="53"/>
      <c r="N105" s="175">
        <f t="shared" si="42"/>
        <v>1105</v>
      </c>
      <c r="O105" s="53"/>
      <c r="P105" s="175">
        <f t="shared" si="43"/>
        <v>10105</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IF(U105=Setup!$C$10,"Grant",IF('Other Pharma &amp; Health Products'!U105=Setup!$C$11,"Local",IF('Other Pharma &amp; Health Products'!U105=Setup!$C$12,"Other","")))</f>
        <v/>
      </c>
      <c r="W105" s="33"/>
      <c r="X105" s="148"/>
      <c r="Y105" s="33"/>
      <c r="Z105" s="36" t="str">
        <f t="shared" si="44"/>
        <v/>
      </c>
      <c r="AA105" s="35"/>
      <c r="AB105" s="32" t="str">
        <f t="shared" si="45"/>
        <v/>
      </c>
      <c r="AC105" s="35"/>
      <c r="AD105" s="32" t="str">
        <f t="shared" si="46"/>
        <v/>
      </c>
      <c r="AE105" s="35"/>
      <c r="AF105" s="36" t="str">
        <f t="shared" si="47"/>
        <v/>
      </c>
      <c r="AG105" s="36" t="str">
        <f t="shared" si="48"/>
        <v/>
      </c>
      <c r="AH105" s="36" t="str">
        <f t="shared" si="49"/>
        <v/>
      </c>
      <c r="AI105" s="55"/>
      <c r="AJ105" s="37"/>
      <c r="AK105" s="148"/>
      <c r="AL105" s="35"/>
      <c r="AM105" s="32" t="str">
        <f t="shared" si="50"/>
        <v/>
      </c>
      <c r="AN105" s="35"/>
      <c r="AO105" s="32" t="str">
        <f t="shared" si="51"/>
        <v/>
      </c>
      <c r="AP105" s="35"/>
      <c r="AQ105" s="32" t="str">
        <f t="shared" si="52"/>
        <v/>
      </c>
      <c r="AR105" s="35"/>
      <c r="AS105" s="36" t="str">
        <f t="shared" si="53"/>
        <v/>
      </c>
      <c r="AT105" s="36" t="str">
        <f t="shared" si="54"/>
        <v/>
      </c>
      <c r="AU105" s="36" t="str">
        <f t="shared" si="55"/>
        <v/>
      </c>
      <c r="AV105" s="55"/>
      <c r="AW105" s="34"/>
      <c r="AX105" s="148"/>
      <c r="AY105" s="34"/>
      <c r="AZ105" s="32" t="str">
        <f t="shared" si="56"/>
        <v/>
      </c>
      <c r="BA105" s="34"/>
      <c r="BB105" s="32" t="str">
        <f t="shared" si="57"/>
        <v/>
      </c>
      <c r="BC105" s="34"/>
      <c r="BD105" s="32" t="str">
        <f t="shared" si="58"/>
        <v/>
      </c>
      <c r="BE105" s="35"/>
      <c r="BF105" s="36" t="str">
        <f t="shared" si="59"/>
        <v/>
      </c>
      <c r="BG105" s="36" t="str">
        <f t="shared" si="60"/>
        <v/>
      </c>
      <c r="BH105" s="36" t="str">
        <f t="shared" si="61"/>
        <v/>
      </c>
      <c r="BI105" s="55"/>
      <c r="BJ105" s="34"/>
      <c r="BK105" s="148"/>
      <c r="BL105" s="34"/>
      <c r="BM105" s="32" t="str">
        <f t="shared" si="62"/>
        <v/>
      </c>
      <c r="BN105" s="34"/>
      <c r="BO105" s="32" t="str">
        <f t="shared" si="63"/>
        <v/>
      </c>
      <c r="BP105" s="34"/>
      <c r="BQ105" s="32" t="str">
        <f t="shared" si="64"/>
        <v/>
      </c>
      <c r="BR105" s="34"/>
      <c r="BS105" s="36" t="str">
        <f t="shared" si="65"/>
        <v/>
      </c>
      <c r="BT105" s="36" t="str">
        <f t="shared" si="66"/>
        <v/>
      </c>
      <c r="BU105" s="36" t="str">
        <f t="shared" si="67"/>
        <v/>
      </c>
      <c r="BV105" s="55"/>
      <c r="BW105" s="36" t="str">
        <f t="shared" si="68"/>
        <v/>
      </c>
      <c r="BX105" s="36" t="str">
        <f t="shared" si="68"/>
        <v/>
      </c>
      <c r="BY105" s="31"/>
      <c r="BZ105" s="38"/>
      <c r="CB105" s="120" t="e">
        <f t="shared" ca="1" si="36"/>
        <v>#VALUE!</v>
      </c>
      <c r="CC105" s="2" t="e">
        <f t="shared" ca="1" si="37"/>
        <v>#VALUE!</v>
      </c>
    </row>
    <row r="106" spans="1:81" s="10" customFormat="1" ht="25" customHeight="1" x14ac:dyDescent="0.2">
      <c r="A106" s="52" t="str">
        <f t="shared" si="69"/>
        <v/>
      </c>
      <c r="B106" s="157" t="e">
        <f t="shared" ca="1" si="38"/>
        <v>#VALUE!</v>
      </c>
      <c r="C106" s="157" t="e">
        <f t="shared" si="39"/>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40"/>
        <v>#VALUE!</v>
      </c>
      <c r="K106" s="155" t="e">
        <f t="shared" si="41"/>
        <v>#VALUE!</v>
      </c>
      <c r="L106" s="153"/>
      <c r="M106" s="53"/>
      <c r="N106" s="175">
        <f t="shared" si="42"/>
        <v>1106</v>
      </c>
      <c r="O106" s="53"/>
      <c r="P106" s="175">
        <f t="shared" si="43"/>
        <v>10106</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IF(U106=Setup!$C$10,"Grant",IF('Other Pharma &amp; Health Products'!U106=Setup!$C$11,"Local",IF('Other Pharma &amp; Health Products'!U106=Setup!$C$12,"Other","")))</f>
        <v/>
      </c>
      <c r="W106" s="33"/>
      <c r="X106" s="148"/>
      <c r="Y106" s="33"/>
      <c r="Z106" s="36" t="str">
        <f t="shared" si="44"/>
        <v/>
      </c>
      <c r="AA106" s="35"/>
      <c r="AB106" s="32" t="str">
        <f t="shared" si="45"/>
        <v/>
      </c>
      <c r="AC106" s="35"/>
      <c r="AD106" s="32" t="str">
        <f t="shared" si="46"/>
        <v/>
      </c>
      <c r="AE106" s="35"/>
      <c r="AF106" s="36" t="str">
        <f t="shared" si="47"/>
        <v/>
      </c>
      <c r="AG106" s="36" t="str">
        <f t="shared" si="48"/>
        <v/>
      </c>
      <c r="AH106" s="36" t="str">
        <f t="shared" si="49"/>
        <v/>
      </c>
      <c r="AI106" s="55"/>
      <c r="AJ106" s="37"/>
      <c r="AK106" s="148"/>
      <c r="AL106" s="35"/>
      <c r="AM106" s="32" t="str">
        <f t="shared" si="50"/>
        <v/>
      </c>
      <c r="AN106" s="35"/>
      <c r="AO106" s="32" t="str">
        <f t="shared" si="51"/>
        <v/>
      </c>
      <c r="AP106" s="35"/>
      <c r="AQ106" s="32" t="str">
        <f t="shared" si="52"/>
        <v/>
      </c>
      <c r="AR106" s="35"/>
      <c r="AS106" s="36" t="str">
        <f t="shared" si="53"/>
        <v/>
      </c>
      <c r="AT106" s="36" t="str">
        <f t="shared" si="54"/>
        <v/>
      </c>
      <c r="AU106" s="36" t="str">
        <f t="shared" si="55"/>
        <v/>
      </c>
      <c r="AV106" s="55"/>
      <c r="AW106" s="34"/>
      <c r="AX106" s="148"/>
      <c r="AY106" s="34"/>
      <c r="AZ106" s="32" t="str">
        <f t="shared" si="56"/>
        <v/>
      </c>
      <c r="BA106" s="34"/>
      <c r="BB106" s="32" t="str">
        <f t="shared" si="57"/>
        <v/>
      </c>
      <c r="BC106" s="34"/>
      <c r="BD106" s="32" t="str">
        <f t="shared" si="58"/>
        <v/>
      </c>
      <c r="BE106" s="35"/>
      <c r="BF106" s="36" t="str">
        <f t="shared" si="59"/>
        <v/>
      </c>
      <c r="BG106" s="36" t="str">
        <f t="shared" si="60"/>
        <v/>
      </c>
      <c r="BH106" s="36" t="str">
        <f t="shared" si="61"/>
        <v/>
      </c>
      <c r="BI106" s="55"/>
      <c r="BJ106" s="34"/>
      <c r="BK106" s="148"/>
      <c r="BL106" s="34"/>
      <c r="BM106" s="32" t="str">
        <f t="shared" si="62"/>
        <v/>
      </c>
      <c r="BN106" s="34"/>
      <c r="BO106" s="32" t="str">
        <f t="shared" si="63"/>
        <v/>
      </c>
      <c r="BP106" s="34"/>
      <c r="BQ106" s="32" t="str">
        <f t="shared" si="64"/>
        <v/>
      </c>
      <c r="BR106" s="34"/>
      <c r="BS106" s="36" t="str">
        <f t="shared" si="65"/>
        <v/>
      </c>
      <c r="BT106" s="36" t="str">
        <f t="shared" si="66"/>
        <v/>
      </c>
      <c r="BU106" s="36" t="str">
        <f t="shared" si="67"/>
        <v/>
      </c>
      <c r="BV106" s="55"/>
      <c r="BW106" s="36" t="str">
        <f t="shared" si="68"/>
        <v/>
      </c>
      <c r="BX106" s="36" t="str">
        <f t="shared" si="68"/>
        <v/>
      </c>
      <c r="BY106" s="31"/>
      <c r="BZ106" s="38"/>
      <c r="CB106" s="120" t="e">
        <f t="shared" ca="1" si="36"/>
        <v>#VALUE!</v>
      </c>
      <c r="CC106" s="2" t="e">
        <f t="shared" ca="1" si="37"/>
        <v>#VALUE!</v>
      </c>
    </row>
    <row r="107" spans="1:81" s="10" customFormat="1" ht="25" customHeight="1" x14ac:dyDescent="0.2">
      <c r="A107" s="52" t="str">
        <f t="shared" si="69"/>
        <v/>
      </c>
      <c r="B107" s="157" t="e">
        <f t="shared" ca="1" si="38"/>
        <v>#VALUE!</v>
      </c>
      <c r="C107" s="157" t="e">
        <f t="shared" si="39"/>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40"/>
        <v>#VALUE!</v>
      </c>
      <c r="K107" s="155" t="e">
        <f t="shared" si="41"/>
        <v>#VALUE!</v>
      </c>
      <c r="L107" s="153"/>
      <c r="M107" s="53"/>
      <c r="N107" s="175">
        <f t="shared" si="42"/>
        <v>1107</v>
      </c>
      <c r="O107" s="53"/>
      <c r="P107" s="175">
        <f t="shared" si="43"/>
        <v>10107</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IF(U107=Setup!$C$10,"Grant",IF('Other Pharma &amp; Health Products'!U107=Setup!$C$11,"Local",IF('Other Pharma &amp; Health Products'!U107=Setup!$C$12,"Other","")))</f>
        <v/>
      </c>
      <c r="W107" s="33"/>
      <c r="X107" s="148"/>
      <c r="Y107" s="33"/>
      <c r="Z107" s="36" t="str">
        <f t="shared" si="44"/>
        <v/>
      </c>
      <c r="AA107" s="35"/>
      <c r="AB107" s="32" t="str">
        <f t="shared" si="45"/>
        <v/>
      </c>
      <c r="AC107" s="35"/>
      <c r="AD107" s="32" t="str">
        <f t="shared" si="46"/>
        <v/>
      </c>
      <c r="AE107" s="35"/>
      <c r="AF107" s="36" t="str">
        <f t="shared" si="47"/>
        <v/>
      </c>
      <c r="AG107" s="36" t="str">
        <f t="shared" si="48"/>
        <v/>
      </c>
      <c r="AH107" s="36" t="str">
        <f t="shared" si="49"/>
        <v/>
      </c>
      <c r="AI107" s="55"/>
      <c r="AJ107" s="37"/>
      <c r="AK107" s="148"/>
      <c r="AL107" s="35"/>
      <c r="AM107" s="32" t="str">
        <f t="shared" si="50"/>
        <v/>
      </c>
      <c r="AN107" s="35"/>
      <c r="AO107" s="32" t="str">
        <f t="shared" si="51"/>
        <v/>
      </c>
      <c r="AP107" s="35"/>
      <c r="AQ107" s="32" t="str">
        <f t="shared" si="52"/>
        <v/>
      </c>
      <c r="AR107" s="35"/>
      <c r="AS107" s="36" t="str">
        <f t="shared" si="53"/>
        <v/>
      </c>
      <c r="AT107" s="36" t="str">
        <f t="shared" si="54"/>
        <v/>
      </c>
      <c r="AU107" s="36" t="str">
        <f t="shared" si="55"/>
        <v/>
      </c>
      <c r="AV107" s="55"/>
      <c r="AW107" s="34"/>
      <c r="AX107" s="148"/>
      <c r="AY107" s="34"/>
      <c r="AZ107" s="32" t="str">
        <f t="shared" si="56"/>
        <v/>
      </c>
      <c r="BA107" s="34"/>
      <c r="BB107" s="32" t="str">
        <f t="shared" si="57"/>
        <v/>
      </c>
      <c r="BC107" s="34"/>
      <c r="BD107" s="32" t="str">
        <f t="shared" si="58"/>
        <v/>
      </c>
      <c r="BE107" s="35"/>
      <c r="BF107" s="36" t="str">
        <f t="shared" si="59"/>
        <v/>
      </c>
      <c r="BG107" s="36" t="str">
        <f t="shared" si="60"/>
        <v/>
      </c>
      <c r="BH107" s="36" t="str">
        <f t="shared" si="61"/>
        <v/>
      </c>
      <c r="BI107" s="55"/>
      <c r="BJ107" s="34"/>
      <c r="BK107" s="148"/>
      <c r="BL107" s="34"/>
      <c r="BM107" s="32" t="str">
        <f t="shared" si="62"/>
        <v/>
      </c>
      <c r="BN107" s="34"/>
      <c r="BO107" s="32" t="str">
        <f t="shared" si="63"/>
        <v/>
      </c>
      <c r="BP107" s="34"/>
      <c r="BQ107" s="32" t="str">
        <f t="shared" si="64"/>
        <v/>
      </c>
      <c r="BR107" s="34"/>
      <c r="BS107" s="36" t="str">
        <f t="shared" si="65"/>
        <v/>
      </c>
      <c r="BT107" s="36" t="str">
        <f t="shared" si="66"/>
        <v/>
      </c>
      <c r="BU107" s="36" t="str">
        <f t="shared" si="67"/>
        <v/>
      </c>
      <c r="BV107" s="55"/>
      <c r="BW107" s="36" t="str">
        <f t="shared" si="68"/>
        <v/>
      </c>
      <c r="BX107" s="36" t="str">
        <f t="shared" si="68"/>
        <v/>
      </c>
      <c r="BY107" s="31"/>
      <c r="BZ107" s="38"/>
      <c r="CB107" s="120" t="e">
        <f t="shared" ca="1" si="36"/>
        <v>#VALUE!</v>
      </c>
      <c r="CC107" s="2" t="e">
        <f t="shared" ca="1" si="37"/>
        <v>#VALUE!</v>
      </c>
    </row>
    <row r="108" spans="1:81" s="10" customFormat="1" ht="25" customHeight="1" x14ac:dyDescent="0.2">
      <c r="A108" s="52" t="str">
        <f t="shared" si="69"/>
        <v/>
      </c>
      <c r="B108" s="157" t="e">
        <f t="shared" ca="1" si="38"/>
        <v>#VALUE!</v>
      </c>
      <c r="C108" s="157" t="e">
        <f t="shared" si="39"/>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40"/>
        <v>#VALUE!</v>
      </c>
      <c r="K108" s="155" t="e">
        <f t="shared" si="41"/>
        <v>#VALUE!</v>
      </c>
      <c r="L108" s="153"/>
      <c r="M108" s="53"/>
      <c r="N108" s="175">
        <f t="shared" si="42"/>
        <v>1108</v>
      </c>
      <c r="O108" s="53"/>
      <c r="P108" s="175">
        <f t="shared" si="43"/>
        <v>10108</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IF(U108=Setup!$C$10,"Grant",IF('Other Pharma &amp; Health Products'!U108=Setup!$C$11,"Local",IF('Other Pharma &amp; Health Products'!U108=Setup!$C$12,"Other","")))</f>
        <v/>
      </c>
      <c r="W108" s="33"/>
      <c r="X108" s="148"/>
      <c r="Y108" s="33"/>
      <c r="Z108" s="36" t="str">
        <f t="shared" si="44"/>
        <v/>
      </c>
      <c r="AA108" s="35"/>
      <c r="AB108" s="32" t="str">
        <f t="shared" si="45"/>
        <v/>
      </c>
      <c r="AC108" s="35"/>
      <c r="AD108" s="32" t="str">
        <f t="shared" si="46"/>
        <v/>
      </c>
      <c r="AE108" s="35"/>
      <c r="AF108" s="36" t="str">
        <f t="shared" si="47"/>
        <v/>
      </c>
      <c r="AG108" s="36" t="str">
        <f t="shared" si="48"/>
        <v/>
      </c>
      <c r="AH108" s="36" t="str">
        <f t="shared" si="49"/>
        <v/>
      </c>
      <c r="AI108" s="55"/>
      <c r="AJ108" s="37"/>
      <c r="AK108" s="148"/>
      <c r="AL108" s="35"/>
      <c r="AM108" s="32" t="str">
        <f t="shared" si="50"/>
        <v/>
      </c>
      <c r="AN108" s="35"/>
      <c r="AO108" s="32" t="str">
        <f t="shared" si="51"/>
        <v/>
      </c>
      <c r="AP108" s="35"/>
      <c r="AQ108" s="32" t="str">
        <f t="shared" si="52"/>
        <v/>
      </c>
      <c r="AR108" s="35"/>
      <c r="AS108" s="36" t="str">
        <f t="shared" si="53"/>
        <v/>
      </c>
      <c r="AT108" s="36" t="str">
        <f t="shared" si="54"/>
        <v/>
      </c>
      <c r="AU108" s="36" t="str">
        <f t="shared" si="55"/>
        <v/>
      </c>
      <c r="AV108" s="55"/>
      <c r="AW108" s="34"/>
      <c r="AX108" s="148"/>
      <c r="AY108" s="34"/>
      <c r="AZ108" s="32" t="str">
        <f t="shared" si="56"/>
        <v/>
      </c>
      <c r="BA108" s="34"/>
      <c r="BB108" s="32" t="str">
        <f t="shared" si="57"/>
        <v/>
      </c>
      <c r="BC108" s="34"/>
      <c r="BD108" s="32" t="str">
        <f t="shared" si="58"/>
        <v/>
      </c>
      <c r="BE108" s="35"/>
      <c r="BF108" s="36" t="str">
        <f t="shared" si="59"/>
        <v/>
      </c>
      <c r="BG108" s="36" t="str">
        <f t="shared" si="60"/>
        <v/>
      </c>
      <c r="BH108" s="36" t="str">
        <f t="shared" si="61"/>
        <v/>
      </c>
      <c r="BI108" s="55"/>
      <c r="BJ108" s="34"/>
      <c r="BK108" s="148"/>
      <c r="BL108" s="34"/>
      <c r="BM108" s="32" t="str">
        <f t="shared" si="62"/>
        <v/>
      </c>
      <c r="BN108" s="34"/>
      <c r="BO108" s="32" t="str">
        <f t="shared" si="63"/>
        <v/>
      </c>
      <c r="BP108" s="34"/>
      <c r="BQ108" s="32" t="str">
        <f t="shared" si="64"/>
        <v/>
      </c>
      <c r="BR108" s="34"/>
      <c r="BS108" s="36" t="str">
        <f t="shared" si="65"/>
        <v/>
      </c>
      <c r="BT108" s="36" t="str">
        <f t="shared" si="66"/>
        <v/>
      </c>
      <c r="BU108" s="36" t="str">
        <f t="shared" si="67"/>
        <v/>
      </c>
      <c r="BV108" s="55"/>
      <c r="BW108" s="36" t="str">
        <f t="shared" si="68"/>
        <v/>
      </c>
      <c r="BX108" s="36" t="str">
        <f t="shared" si="68"/>
        <v/>
      </c>
      <c r="BY108" s="31"/>
      <c r="BZ108" s="38"/>
      <c r="CB108" s="120" t="e">
        <f t="shared" ca="1" si="36"/>
        <v>#VALUE!</v>
      </c>
      <c r="CC108" s="2" t="e">
        <f t="shared" ca="1" si="37"/>
        <v>#VALUE!</v>
      </c>
    </row>
    <row r="109" spans="1:81" s="10" customFormat="1" ht="25" customHeight="1" x14ac:dyDescent="0.2">
      <c r="A109" s="52" t="str">
        <f t="shared" si="69"/>
        <v/>
      </c>
      <c r="B109" s="157" t="e">
        <f t="shared" ca="1" si="38"/>
        <v>#VALUE!</v>
      </c>
      <c r="C109" s="157" t="e">
        <f t="shared" si="39"/>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40"/>
        <v>#VALUE!</v>
      </c>
      <c r="K109" s="155" t="e">
        <f t="shared" si="41"/>
        <v>#VALUE!</v>
      </c>
      <c r="L109" s="153"/>
      <c r="M109" s="53"/>
      <c r="N109" s="175">
        <f t="shared" si="42"/>
        <v>1109</v>
      </c>
      <c r="O109" s="53"/>
      <c r="P109" s="175">
        <f t="shared" si="43"/>
        <v>10109</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IF(U109=Setup!$C$10,"Grant",IF('Other Pharma &amp; Health Products'!U109=Setup!$C$11,"Local",IF('Other Pharma &amp; Health Products'!U109=Setup!$C$12,"Other","")))</f>
        <v/>
      </c>
      <c r="W109" s="33"/>
      <c r="X109" s="148"/>
      <c r="Y109" s="33"/>
      <c r="Z109" s="36" t="str">
        <f t="shared" si="44"/>
        <v/>
      </c>
      <c r="AA109" s="35"/>
      <c r="AB109" s="32" t="str">
        <f t="shared" si="45"/>
        <v/>
      </c>
      <c r="AC109" s="35"/>
      <c r="AD109" s="32" t="str">
        <f t="shared" si="46"/>
        <v/>
      </c>
      <c r="AE109" s="35"/>
      <c r="AF109" s="36" t="str">
        <f t="shared" si="47"/>
        <v/>
      </c>
      <c r="AG109" s="36" t="str">
        <f t="shared" si="48"/>
        <v/>
      </c>
      <c r="AH109" s="36" t="str">
        <f t="shared" si="49"/>
        <v/>
      </c>
      <c r="AI109" s="55"/>
      <c r="AJ109" s="37"/>
      <c r="AK109" s="148"/>
      <c r="AL109" s="35"/>
      <c r="AM109" s="32" t="str">
        <f t="shared" si="50"/>
        <v/>
      </c>
      <c r="AN109" s="35"/>
      <c r="AO109" s="32" t="str">
        <f t="shared" si="51"/>
        <v/>
      </c>
      <c r="AP109" s="35"/>
      <c r="AQ109" s="32" t="str">
        <f t="shared" si="52"/>
        <v/>
      </c>
      <c r="AR109" s="35"/>
      <c r="AS109" s="36" t="str">
        <f t="shared" si="53"/>
        <v/>
      </c>
      <c r="AT109" s="36" t="str">
        <f t="shared" si="54"/>
        <v/>
      </c>
      <c r="AU109" s="36" t="str">
        <f t="shared" si="55"/>
        <v/>
      </c>
      <c r="AV109" s="55"/>
      <c r="AW109" s="34"/>
      <c r="AX109" s="148"/>
      <c r="AY109" s="34"/>
      <c r="AZ109" s="32" t="str">
        <f t="shared" si="56"/>
        <v/>
      </c>
      <c r="BA109" s="34"/>
      <c r="BB109" s="32" t="str">
        <f t="shared" si="57"/>
        <v/>
      </c>
      <c r="BC109" s="34"/>
      <c r="BD109" s="32" t="str">
        <f t="shared" si="58"/>
        <v/>
      </c>
      <c r="BE109" s="35"/>
      <c r="BF109" s="36" t="str">
        <f t="shared" si="59"/>
        <v/>
      </c>
      <c r="BG109" s="36" t="str">
        <f t="shared" si="60"/>
        <v/>
      </c>
      <c r="BH109" s="36" t="str">
        <f t="shared" si="61"/>
        <v/>
      </c>
      <c r="BI109" s="55"/>
      <c r="BJ109" s="34"/>
      <c r="BK109" s="148"/>
      <c r="BL109" s="34"/>
      <c r="BM109" s="32" t="str">
        <f t="shared" si="62"/>
        <v/>
      </c>
      <c r="BN109" s="34"/>
      <c r="BO109" s="32" t="str">
        <f t="shared" si="63"/>
        <v/>
      </c>
      <c r="BP109" s="34"/>
      <c r="BQ109" s="32" t="str">
        <f t="shared" si="64"/>
        <v/>
      </c>
      <c r="BR109" s="34"/>
      <c r="BS109" s="36" t="str">
        <f t="shared" si="65"/>
        <v/>
      </c>
      <c r="BT109" s="36" t="str">
        <f t="shared" si="66"/>
        <v/>
      </c>
      <c r="BU109" s="36" t="str">
        <f t="shared" si="67"/>
        <v/>
      </c>
      <c r="BV109" s="55"/>
      <c r="BW109" s="36" t="str">
        <f t="shared" si="68"/>
        <v/>
      </c>
      <c r="BX109" s="36" t="str">
        <f t="shared" si="68"/>
        <v/>
      </c>
      <c r="BY109" s="31"/>
      <c r="BZ109" s="38"/>
      <c r="CB109" s="120" t="e">
        <f t="shared" ca="1" si="36"/>
        <v>#VALUE!</v>
      </c>
      <c r="CC109" s="2" t="e">
        <f t="shared" ca="1" si="37"/>
        <v>#VALUE!</v>
      </c>
    </row>
    <row r="110" spans="1:81" s="10" customFormat="1" ht="25" customHeight="1" x14ac:dyDescent="0.2">
      <c r="A110" s="52" t="str">
        <f t="shared" si="69"/>
        <v/>
      </c>
      <c r="B110" s="157" t="e">
        <f t="shared" ca="1" si="38"/>
        <v>#VALUE!</v>
      </c>
      <c r="C110" s="157" t="e">
        <f t="shared" si="39"/>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40"/>
        <v>#VALUE!</v>
      </c>
      <c r="K110" s="155" t="e">
        <f t="shared" si="41"/>
        <v>#VALUE!</v>
      </c>
      <c r="L110" s="153"/>
      <c r="M110" s="53"/>
      <c r="N110" s="175">
        <f t="shared" si="42"/>
        <v>1110</v>
      </c>
      <c r="O110" s="53"/>
      <c r="P110" s="175">
        <f t="shared" si="43"/>
        <v>10110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IF(U110=Setup!$C$10,"Grant",IF('Other Pharma &amp; Health Products'!U110=Setup!$C$11,"Local",IF('Other Pharma &amp; Health Products'!U110=Setup!$C$12,"Other","")))</f>
        <v/>
      </c>
      <c r="W110" s="33"/>
      <c r="X110" s="148"/>
      <c r="Y110" s="33"/>
      <c r="Z110" s="36" t="str">
        <f t="shared" si="44"/>
        <v/>
      </c>
      <c r="AA110" s="35"/>
      <c r="AB110" s="32" t="str">
        <f t="shared" si="45"/>
        <v/>
      </c>
      <c r="AC110" s="35"/>
      <c r="AD110" s="32" t="str">
        <f t="shared" si="46"/>
        <v/>
      </c>
      <c r="AE110" s="35"/>
      <c r="AF110" s="36" t="str">
        <f t="shared" si="47"/>
        <v/>
      </c>
      <c r="AG110" s="36" t="str">
        <f t="shared" si="48"/>
        <v/>
      </c>
      <c r="AH110" s="36" t="str">
        <f t="shared" si="49"/>
        <v/>
      </c>
      <c r="AI110" s="55"/>
      <c r="AJ110" s="37"/>
      <c r="AK110" s="148"/>
      <c r="AL110" s="35"/>
      <c r="AM110" s="32" t="str">
        <f t="shared" si="50"/>
        <v/>
      </c>
      <c r="AN110" s="35"/>
      <c r="AO110" s="32" t="str">
        <f t="shared" si="51"/>
        <v/>
      </c>
      <c r="AP110" s="35"/>
      <c r="AQ110" s="32" t="str">
        <f t="shared" si="52"/>
        <v/>
      </c>
      <c r="AR110" s="35"/>
      <c r="AS110" s="36" t="str">
        <f t="shared" si="53"/>
        <v/>
      </c>
      <c r="AT110" s="36" t="str">
        <f t="shared" si="54"/>
        <v/>
      </c>
      <c r="AU110" s="36" t="str">
        <f t="shared" si="55"/>
        <v/>
      </c>
      <c r="AV110" s="55"/>
      <c r="AW110" s="34"/>
      <c r="AX110" s="148"/>
      <c r="AY110" s="34"/>
      <c r="AZ110" s="32" t="str">
        <f t="shared" si="56"/>
        <v/>
      </c>
      <c r="BA110" s="34"/>
      <c r="BB110" s="32" t="str">
        <f t="shared" si="57"/>
        <v/>
      </c>
      <c r="BC110" s="34"/>
      <c r="BD110" s="32" t="str">
        <f t="shared" si="58"/>
        <v/>
      </c>
      <c r="BE110" s="35"/>
      <c r="BF110" s="36" t="str">
        <f t="shared" si="59"/>
        <v/>
      </c>
      <c r="BG110" s="36" t="str">
        <f t="shared" si="60"/>
        <v/>
      </c>
      <c r="BH110" s="36" t="str">
        <f t="shared" si="61"/>
        <v/>
      </c>
      <c r="BI110" s="55"/>
      <c r="BJ110" s="34"/>
      <c r="BK110" s="148"/>
      <c r="BL110" s="34"/>
      <c r="BM110" s="32" t="str">
        <f t="shared" si="62"/>
        <v/>
      </c>
      <c r="BN110" s="34"/>
      <c r="BO110" s="32" t="str">
        <f t="shared" si="63"/>
        <v/>
      </c>
      <c r="BP110" s="34"/>
      <c r="BQ110" s="32" t="str">
        <f t="shared" si="64"/>
        <v/>
      </c>
      <c r="BR110" s="34"/>
      <c r="BS110" s="36" t="str">
        <f t="shared" si="65"/>
        <v/>
      </c>
      <c r="BT110" s="36" t="str">
        <f t="shared" si="66"/>
        <v/>
      </c>
      <c r="BU110" s="36" t="str">
        <f t="shared" si="67"/>
        <v/>
      </c>
      <c r="BV110" s="55"/>
      <c r="BW110" s="36" t="str">
        <f t="shared" si="68"/>
        <v/>
      </c>
      <c r="BX110" s="36" t="str">
        <f t="shared" si="68"/>
        <v/>
      </c>
      <c r="BY110" s="31"/>
      <c r="BZ110" s="38"/>
      <c r="CB110" s="120" t="e">
        <f t="shared" ca="1" si="36"/>
        <v>#VALUE!</v>
      </c>
      <c r="CC110" s="2" t="e">
        <f t="shared" ca="1" si="37"/>
        <v>#VALUE!</v>
      </c>
    </row>
    <row r="111" spans="1:81" s="10" customFormat="1" ht="25" customHeight="1" x14ac:dyDescent="0.2">
      <c r="A111" s="52" t="str">
        <f t="shared" si="69"/>
        <v/>
      </c>
      <c r="B111" s="157" t="e">
        <f t="shared" ca="1" si="38"/>
        <v>#VALUE!</v>
      </c>
      <c r="C111" s="157" t="e">
        <f t="shared" si="39"/>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40"/>
        <v>#VALUE!</v>
      </c>
      <c r="K111" s="155" t="e">
        <f t="shared" si="41"/>
        <v>#VALUE!</v>
      </c>
      <c r="L111" s="153"/>
      <c r="M111" s="53"/>
      <c r="N111" s="175">
        <f t="shared" si="42"/>
        <v>1111</v>
      </c>
      <c r="O111" s="53"/>
      <c r="P111" s="175">
        <f t="shared" si="43"/>
        <v>10111</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IF(U111=Setup!$C$10,"Grant",IF('Other Pharma &amp; Health Products'!U111=Setup!$C$11,"Local",IF('Other Pharma &amp; Health Products'!U111=Setup!$C$12,"Other","")))</f>
        <v/>
      </c>
      <c r="W111" s="33"/>
      <c r="X111" s="148"/>
      <c r="Y111" s="33"/>
      <c r="Z111" s="36" t="str">
        <f t="shared" si="44"/>
        <v/>
      </c>
      <c r="AA111" s="35"/>
      <c r="AB111" s="32" t="str">
        <f t="shared" si="45"/>
        <v/>
      </c>
      <c r="AC111" s="35"/>
      <c r="AD111" s="32" t="str">
        <f t="shared" si="46"/>
        <v/>
      </c>
      <c r="AE111" s="35"/>
      <c r="AF111" s="36" t="str">
        <f t="shared" si="47"/>
        <v/>
      </c>
      <c r="AG111" s="36" t="str">
        <f t="shared" si="48"/>
        <v/>
      </c>
      <c r="AH111" s="36" t="str">
        <f t="shared" si="49"/>
        <v/>
      </c>
      <c r="AI111" s="55"/>
      <c r="AJ111" s="37"/>
      <c r="AK111" s="148"/>
      <c r="AL111" s="35"/>
      <c r="AM111" s="32" t="str">
        <f t="shared" si="50"/>
        <v/>
      </c>
      <c r="AN111" s="35"/>
      <c r="AO111" s="32" t="str">
        <f t="shared" si="51"/>
        <v/>
      </c>
      <c r="AP111" s="35"/>
      <c r="AQ111" s="32" t="str">
        <f t="shared" si="52"/>
        <v/>
      </c>
      <c r="AR111" s="35"/>
      <c r="AS111" s="36" t="str">
        <f t="shared" si="53"/>
        <v/>
      </c>
      <c r="AT111" s="36" t="str">
        <f t="shared" si="54"/>
        <v/>
      </c>
      <c r="AU111" s="36" t="str">
        <f t="shared" si="55"/>
        <v/>
      </c>
      <c r="AV111" s="55"/>
      <c r="AW111" s="34"/>
      <c r="AX111" s="148"/>
      <c r="AY111" s="34"/>
      <c r="AZ111" s="32" t="str">
        <f t="shared" si="56"/>
        <v/>
      </c>
      <c r="BA111" s="34"/>
      <c r="BB111" s="32" t="str">
        <f t="shared" si="57"/>
        <v/>
      </c>
      <c r="BC111" s="34"/>
      <c r="BD111" s="32" t="str">
        <f t="shared" si="58"/>
        <v/>
      </c>
      <c r="BE111" s="35"/>
      <c r="BF111" s="36" t="str">
        <f t="shared" si="59"/>
        <v/>
      </c>
      <c r="BG111" s="36" t="str">
        <f t="shared" si="60"/>
        <v/>
      </c>
      <c r="BH111" s="36" t="str">
        <f t="shared" si="61"/>
        <v/>
      </c>
      <c r="BI111" s="55"/>
      <c r="BJ111" s="34"/>
      <c r="BK111" s="148"/>
      <c r="BL111" s="34"/>
      <c r="BM111" s="32" t="str">
        <f t="shared" si="62"/>
        <v/>
      </c>
      <c r="BN111" s="34"/>
      <c r="BO111" s="32" t="str">
        <f t="shared" si="63"/>
        <v/>
      </c>
      <c r="BP111" s="34"/>
      <c r="BQ111" s="32" t="str">
        <f t="shared" si="64"/>
        <v/>
      </c>
      <c r="BR111" s="34"/>
      <c r="BS111" s="36" t="str">
        <f t="shared" si="65"/>
        <v/>
      </c>
      <c r="BT111" s="36" t="str">
        <f t="shared" si="66"/>
        <v/>
      </c>
      <c r="BU111" s="36" t="str">
        <f t="shared" si="67"/>
        <v/>
      </c>
      <c r="BV111" s="55"/>
      <c r="BW111" s="36" t="str">
        <f t="shared" si="68"/>
        <v/>
      </c>
      <c r="BX111" s="36" t="str">
        <f t="shared" si="68"/>
        <v/>
      </c>
      <c r="BY111" s="31"/>
      <c r="BZ111" s="38"/>
      <c r="CB111" s="120" t="e">
        <f t="shared" ca="1" si="36"/>
        <v>#VALUE!</v>
      </c>
      <c r="CC111" s="2" t="e">
        <f t="shared" ca="1" si="37"/>
        <v>#VALUE!</v>
      </c>
    </row>
    <row r="112" spans="1:81" s="10" customFormat="1" ht="25" customHeight="1" x14ac:dyDescent="0.2">
      <c r="A112" s="52" t="str">
        <f t="shared" si="69"/>
        <v/>
      </c>
      <c r="B112" s="157" t="e">
        <f t="shared" ca="1" si="38"/>
        <v>#VALUE!</v>
      </c>
      <c r="C112" s="157" t="e">
        <f t="shared" si="39"/>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40"/>
        <v>#VALUE!</v>
      </c>
      <c r="K112" s="155" t="e">
        <f t="shared" si="41"/>
        <v>#VALUE!</v>
      </c>
      <c r="L112" s="153"/>
      <c r="M112" s="53"/>
      <c r="N112" s="175">
        <f t="shared" si="42"/>
        <v>1112</v>
      </c>
      <c r="O112" s="53"/>
      <c r="P112" s="175">
        <f t="shared" si="43"/>
        <v>10112</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IF(U112=Setup!$C$10,"Grant",IF('Other Pharma &amp; Health Products'!U112=Setup!$C$11,"Local",IF('Other Pharma &amp; Health Products'!U112=Setup!$C$12,"Other","")))</f>
        <v/>
      </c>
      <c r="W112" s="33"/>
      <c r="X112" s="148"/>
      <c r="Y112" s="33"/>
      <c r="Z112" s="36" t="str">
        <f t="shared" si="44"/>
        <v/>
      </c>
      <c r="AA112" s="35"/>
      <c r="AB112" s="32" t="str">
        <f t="shared" si="45"/>
        <v/>
      </c>
      <c r="AC112" s="35"/>
      <c r="AD112" s="32" t="str">
        <f t="shared" si="46"/>
        <v/>
      </c>
      <c r="AE112" s="35"/>
      <c r="AF112" s="36" t="str">
        <f t="shared" si="47"/>
        <v/>
      </c>
      <c r="AG112" s="36" t="str">
        <f t="shared" si="48"/>
        <v/>
      </c>
      <c r="AH112" s="36" t="str">
        <f t="shared" si="49"/>
        <v/>
      </c>
      <c r="AI112" s="55"/>
      <c r="AJ112" s="37"/>
      <c r="AK112" s="148"/>
      <c r="AL112" s="35"/>
      <c r="AM112" s="32" t="str">
        <f t="shared" si="50"/>
        <v/>
      </c>
      <c r="AN112" s="35"/>
      <c r="AO112" s="32" t="str">
        <f t="shared" si="51"/>
        <v/>
      </c>
      <c r="AP112" s="35"/>
      <c r="AQ112" s="32" t="str">
        <f t="shared" si="52"/>
        <v/>
      </c>
      <c r="AR112" s="35"/>
      <c r="AS112" s="36" t="str">
        <f t="shared" si="53"/>
        <v/>
      </c>
      <c r="AT112" s="36" t="str">
        <f t="shared" si="54"/>
        <v/>
      </c>
      <c r="AU112" s="36" t="str">
        <f t="shared" si="55"/>
        <v/>
      </c>
      <c r="AV112" s="55"/>
      <c r="AW112" s="34"/>
      <c r="AX112" s="148"/>
      <c r="AY112" s="34"/>
      <c r="AZ112" s="32" t="str">
        <f t="shared" si="56"/>
        <v/>
      </c>
      <c r="BA112" s="34"/>
      <c r="BB112" s="32" t="str">
        <f t="shared" si="57"/>
        <v/>
      </c>
      <c r="BC112" s="34"/>
      <c r="BD112" s="32" t="str">
        <f t="shared" si="58"/>
        <v/>
      </c>
      <c r="BE112" s="35"/>
      <c r="BF112" s="36" t="str">
        <f t="shared" si="59"/>
        <v/>
      </c>
      <c r="BG112" s="36" t="str">
        <f t="shared" si="60"/>
        <v/>
      </c>
      <c r="BH112" s="36" t="str">
        <f t="shared" si="61"/>
        <v/>
      </c>
      <c r="BI112" s="55"/>
      <c r="BJ112" s="34"/>
      <c r="BK112" s="148"/>
      <c r="BL112" s="34"/>
      <c r="BM112" s="32" t="str">
        <f t="shared" si="62"/>
        <v/>
      </c>
      <c r="BN112" s="34"/>
      <c r="BO112" s="32" t="str">
        <f t="shared" si="63"/>
        <v/>
      </c>
      <c r="BP112" s="34"/>
      <c r="BQ112" s="32" t="str">
        <f t="shared" si="64"/>
        <v/>
      </c>
      <c r="BR112" s="34"/>
      <c r="BS112" s="36" t="str">
        <f t="shared" si="65"/>
        <v/>
      </c>
      <c r="BT112" s="36" t="str">
        <f t="shared" si="66"/>
        <v/>
      </c>
      <c r="BU112" s="36" t="str">
        <f t="shared" si="67"/>
        <v/>
      </c>
      <c r="BV112" s="55"/>
      <c r="BW112" s="36" t="str">
        <f t="shared" si="68"/>
        <v/>
      </c>
      <c r="BX112" s="36" t="str">
        <f t="shared" si="68"/>
        <v/>
      </c>
      <c r="BY112" s="31"/>
      <c r="BZ112" s="38"/>
      <c r="CB112" s="120" t="e">
        <f t="shared" ca="1" si="36"/>
        <v>#VALUE!</v>
      </c>
      <c r="CC112" s="2" t="e">
        <f t="shared" ca="1" si="37"/>
        <v>#VALUE!</v>
      </c>
    </row>
    <row r="113" spans="1:81" s="10" customFormat="1" ht="25" customHeight="1" x14ac:dyDescent="0.2">
      <c r="A113" s="52" t="str">
        <f t="shared" si="69"/>
        <v/>
      </c>
      <c r="B113" s="157" t="e">
        <f t="shared" ca="1" si="38"/>
        <v>#VALUE!</v>
      </c>
      <c r="C113" s="157" t="e">
        <f t="shared" si="39"/>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40"/>
        <v>#VALUE!</v>
      </c>
      <c r="K113" s="155" t="e">
        <f t="shared" si="41"/>
        <v>#VALUE!</v>
      </c>
      <c r="L113" s="153"/>
      <c r="M113" s="53"/>
      <c r="N113" s="175">
        <f t="shared" si="42"/>
        <v>1113</v>
      </c>
      <c r="O113" s="53"/>
      <c r="P113" s="175">
        <f t="shared" si="43"/>
        <v>10113</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IF(U113=Setup!$C$10,"Grant",IF('Other Pharma &amp; Health Products'!U113=Setup!$C$11,"Local",IF('Other Pharma &amp; Health Products'!U113=Setup!$C$12,"Other","")))</f>
        <v/>
      </c>
      <c r="W113" s="33"/>
      <c r="X113" s="148"/>
      <c r="Y113" s="33"/>
      <c r="Z113" s="36" t="str">
        <f t="shared" si="44"/>
        <v/>
      </c>
      <c r="AA113" s="35"/>
      <c r="AB113" s="32" t="str">
        <f t="shared" si="45"/>
        <v/>
      </c>
      <c r="AC113" s="35"/>
      <c r="AD113" s="32" t="str">
        <f t="shared" si="46"/>
        <v/>
      </c>
      <c r="AE113" s="35"/>
      <c r="AF113" s="36" t="str">
        <f t="shared" si="47"/>
        <v/>
      </c>
      <c r="AG113" s="36" t="str">
        <f t="shared" si="48"/>
        <v/>
      </c>
      <c r="AH113" s="36" t="str">
        <f t="shared" si="49"/>
        <v/>
      </c>
      <c r="AI113" s="55"/>
      <c r="AJ113" s="37"/>
      <c r="AK113" s="148"/>
      <c r="AL113" s="35"/>
      <c r="AM113" s="32" t="str">
        <f t="shared" si="50"/>
        <v/>
      </c>
      <c r="AN113" s="35"/>
      <c r="AO113" s="32" t="str">
        <f t="shared" si="51"/>
        <v/>
      </c>
      <c r="AP113" s="35"/>
      <c r="AQ113" s="32" t="str">
        <f t="shared" si="52"/>
        <v/>
      </c>
      <c r="AR113" s="35"/>
      <c r="AS113" s="36" t="str">
        <f t="shared" si="53"/>
        <v/>
      </c>
      <c r="AT113" s="36" t="str">
        <f t="shared" si="54"/>
        <v/>
      </c>
      <c r="AU113" s="36" t="str">
        <f t="shared" si="55"/>
        <v/>
      </c>
      <c r="AV113" s="55"/>
      <c r="AW113" s="34"/>
      <c r="AX113" s="148"/>
      <c r="AY113" s="34"/>
      <c r="AZ113" s="32" t="str">
        <f t="shared" si="56"/>
        <v/>
      </c>
      <c r="BA113" s="34"/>
      <c r="BB113" s="32" t="str">
        <f t="shared" si="57"/>
        <v/>
      </c>
      <c r="BC113" s="34"/>
      <c r="BD113" s="32" t="str">
        <f t="shared" si="58"/>
        <v/>
      </c>
      <c r="BE113" s="35"/>
      <c r="BF113" s="36" t="str">
        <f t="shared" si="59"/>
        <v/>
      </c>
      <c r="BG113" s="36" t="str">
        <f t="shared" si="60"/>
        <v/>
      </c>
      <c r="BH113" s="36" t="str">
        <f t="shared" si="61"/>
        <v/>
      </c>
      <c r="BI113" s="55"/>
      <c r="BJ113" s="34"/>
      <c r="BK113" s="148"/>
      <c r="BL113" s="34"/>
      <c r="BM113" s="32" t="str">
        <f t="shared" si="62"/>
        <v/>
      </c>
      <c r="BN113" s="34"/>
      <c r="BO113" s="32" t="str">
        <f t="shared" si="63"/>
        <v/>
      </c>
      <c r="BP113" s="34"/>
      <c r="BQ113" s="32" t="str">
        <f t="shared" si="64"/>
        <v/>
      </c>
      <c r="BR113" s="34"/>
      <c r="BS113" s="36" t="str">
        <f t="shared" si="65"/>
        <v/>
      </c>
      <c r="BT113" s="36" t="str">
        <f t="shared" si="66"/>
        <v/>
      </c>
      <c r="BU113" s="36" t="str">
        <f t="shared" si="67"/>
        <v/>
      </c>
      <c r="BV113" s="55"/>
      <c r="BW113" s="36" t="str">
        <f t="shared" si="68"/>
        <v/>
      </c>
      <c r="BX113" s="36" t="str">
        <f t="shared" si="68"/>
        <v/>
      </c>
      <c r="BY113" s="31"/>
      <c r="BZ113" s="38"/>
      <c r="CB113" s="120" t="e">
        <f t="shared" ca="1" si="36"/>
        <v>#VALUE!</v>
      </c>
      <c r="CC113" s="2" t="e">
        <f t="shared" ca="1" si="37"/>
        <v>#VALUE!</v>
      </c>
    </row>
    <row r="114" spans="1:81" s="10" customFormat="1" ht="25" customHeight="1" x14ac:dyDescent="0.2">
      <c r="A114" s="52" t="str">
        <f t="shared" si="69"/>
        <v/>
      </c>
      <c r="B114" s="157" t="e">
        <f t="shared" ca="1" si="38"/>
        <v>#VALUE!</v>
      </c>
      <c r="C114" s="157" t="e">
        <f t="shared" si="39"/>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40"/>
        <v>#VALUE!</v>
      </c>
      <c r="K114" s="155" t="e">
        <f t="shared" si="41"/>
        <v>#VALUE!</v>
      </c>
      <c r="L114" s="153"/>
      <c r="M114" s="53"/>
      <c r="N114" s="175">
        <f t="shared" si="42"/>
        <v>1114</v>
      </c>
      <c r="O114" s="53"/>
      <c r="P114" s="175">
        <f t="shared" si="43"/>
        <v>10114</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IF(U114=Setup!$C$10,"Grant",IF('Other Pharma &amp; Health Products'!U114=Setup!$C$11,"Local",IF('Other Pharma &amp; Health Products'!U114=Setup!$C$12,"Other","")))</f>
        <v/>
      </c>
      <c r="W114" s="33"/>
      <c r="X114" s="148"/>
      <c r="Y114" s="33"/>
      <c r="Z114" s="36" t="str">
        <f t="shared" si="44"/>
        <v/>
      </c>
      <c r="AA114" s="35"/>
      <c r="AB114" s="32" t="str">
        <f t="shared" si="45"/>
        <v/>
      </c>
      <c r="AC114" s="35"/>
      <c r="AD114" s="32" t="str">
        <f t="shared" si="46"/>
        <v/>
      </c>
      <c r="AE114" s="35"/>
      <c r="AF114" s="36" t="str">
        <f t="shared" si="47"/>
        <v/>
      </c>
      <c r="AG114" s="36" t="str">
        <f t="shared" si="48"/>
        <v/>
      </c>
      <c r="AH114" s="36" t="str">
        <f t="shared" si="49"/>
        <v/>
      </c>
      <c r="AI114" s="55"/>
      <c r="AJ114" s="37"/>
      <c r="AK114" s="148"/>
      <c r="AL114" s="35"/>
      <c r="AM114" s="32" t="str">
        <f t="shared" si="50"/>
        <v/>
      </c>
      <c r="AN114" s="35"/>
      <c r="AO114" s="32" t="str">
        <f t="shared" si="51"/>
        <v/>
      </c>
      <c r="AP114" s="35"/>
      <c r="AQ114" s="32" t="str">
        <f t="shared" si="52"/>
        <v/>
      </c>
      <c r="AR114" s="35"/>
      <c r="AS114" s="36" t="str">
        <f t="shared" si="53"/>
        <v/>
      </c>
      <c r="AT114" s="36" t="str">
        <f t="shared" si="54"/>
        <v/>
      </c>
      <c r="AU114" s="36" t="str">
        <f t="shared" si="55"/>
        <v/>
      </c>
      <c r="AV114" s="55"/>
      <c r="AW114" s="34"/>
      <c r="AX114" s="148"/>
      <c r="AY114" s="34"/>
      <c r="AZ114" s="32" t="str">
        <f t="shared" si="56"/>
        <v/>
      </c>
      <c r="BA114" s="34"/>
      <c r="BB114" s="32" t="str">
        <f t="shared" si="57"/>
        <v/>
      </c>
      <c r="BC114" s="34"/>
      <c r="BD114" s="32" t="str">
        <f t="shared" si="58"/>
        <v/>
      </c>
      <c r="BE114" s="35"/>
      <c r="BF114" s="36" t="str">
        <f t="shared" si="59"/>
        <v/>
      </c>
      <c r="BG114" s="36" t="str">
        <f t="shared" si="60"/>
        <v/>
      </c>
      <c r="BH114" s="36" t="str">
        <f t="shared" si="61"/>
        <v/>
      </c>
      <c r="BI114" s="55"/>
      <c r="BJ114" s="34"/>
      <c r="BK114" s="148"/>
      <c r="BL114" s="34"/>
      <c r="BM114" s="32" t="str">
        <f t="shared" si="62"/>
        <v/>
      </c>
      <c r="BN114" s="34"/>
      <c r="BO114" s="32" t="str">
        <f t="shared" si="63"/>
        <v/>
      </c>
      <c r="BP114" s="34"/>
      <c r="BQ114" s="32" t="str">
        <f t="shared" si="64"/>
        <v/>
      </c>
      <c r="BR114" s="34"/>
      <c r="BS114" s="36" t="str">
        <f t="shared" si="65"/>
        <v/>
      </c>
      <c r="BT114" s="36" t="str">
        <f t="shared" si="66"/>
        <v/>
      </c>
      <c r="BU114" s="36" t="str">
        <f t="shared" si="67"/>
        <v/>
      </c>
      <c r="BV114" s="55"/>
      <c r="BW114" s="36" t="str">
        <f t="shared" si="68"/>
        <v/>
      </c>
      <c r="BX114" s="36" t="str">
        <f t="shared" si="68"/>
        <v/>
      </c>
      <c r="BY114" s="31"/>
      <c r="BZ114" s="38"/>
      <c r="CB114" s="120" t="e">
        <f t="shared" ca="1" si="36"/>
        <v>#VALUE!</v>
      </c>
      <c r="CC114" s="2" t="e">
        <f t="shared" ca="1" si="37"/>
        <v>#VALUE!</v>
      </c>
    </row>
    <row r="115" spans="1:81" s="10" customFormat="1" ht="25" customHeight="1" x14ac:dyDescent="0.2">
      <c r="A115" s="52" t="str">
        <f t="shared" si="69"/>
        <v/>
      </c>
      <c r="B115" s="157" t="e">
        <f t="shared" ca="1" si="38"/>
        <v>#VALUE!</v>
      </c>
      <c r="C115" s="157" t="e">
        <f t="shared" si="39"/>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40"/>
        <v>#VALUE!</v>
      </c>
      <c r="K115" s="155" t="e">
        <f t="shared" si="41"/>
        <v>#VALUE!</v>
      </c>
      <c r="L115" s="153"/>
      <c r="M115" s="53"/>
      <c r="N115" s="175">
        <f t="shared" si="42"/>
        <v>1115</v>
      </c>
      <c r="O115" s="53"/>
      <c r="P115" s="175">
        <f t="shared" si="43"/>
        <v>10115</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IF(U115=Setup!$C$10,"Grant",IF('Other Pharma &amp; Health Products'!U115=Setup!$C$11,"Local",IF('Other Pharma &amp; Health Products'!U115=Setup!$C$12,"Other","")))</f>
        <v/>
      </c>
      <c r="W115" s="33"/>
      <c r="X115" s="148"/>
      <c r="Y115" s="33"/>
      <c r="Z115" s="36" t="str">
        <f t="shared" si="44"/>
        <v/>
      </c>
      <c r="AA115" s="35"/>
      <c r="AB115" s="32" t="str">
        <f t="shared" si="45"/>
        <v/>
      </c>
      <c r="AC115" s="35"/>
      <c r="AD115" s="32" t="str">
        <f t="shared" si="46"/>
        <v/>
      </c>
      <c r="AE115" s="35"/>
      <c r="AF115" s="36" t="str">
        <f t="shared" si="47"/>
        <v/>
      </c>
      <c r="AG115" s="36" t="str">
        <f t="shared" si="48"/>
        <v/>
      </c>
      <c r="AH115" s="36" t="str">
        <f t="shared" si="49"/>
        <v/>
      </c>
      <c r="AI115" s="55"/>
      <c r="AJ115" s="37"/>
      <c r="AK115" s="148"/>
      <c r="AL115" s="35"/>
      <c r="AM115" s="32" t="str">
        <f t="shared" si="50"/>
        <v/>
      </c>
      <c r="AN115" s="35"/>
      <c r="AO115" s="32" t="str">
        <f t="shared" si="51"/>
        <v/>
      </c>
      <c r="AP115" s="35"/>
      <c r="AQ115" s="32" t="str">
        <f t="shared" si="52"/>
        <v/>
      </c>
      <c r="AR115" s="35"/>
      <c r="AS115" s="36" t="str">
        <f t="shared" si="53"/>
        <v/>
      </c>
      <c r="AT115" s="36" t="str">
        <f t="shared" si="54"/>
        <v/>
      </c>
      <c r="AU115" s="36" t="str">
        <f t="shared" si="55"/>
        <v/>
      </c>
      <c r="AV115" s="55"/>
      <c r="AW115" s="34"/>
      <c r="AX115" s="148"/>
      <c r="AY115" s="34"/>
      <c r="AZ115" s="32" t="str">
        <f t="shared" si="56"/>
        <v/>
      </c>
      <c r="BA115" s="34"/>
      <c r="BB115" s="32" t="str">
        <f t="shared" si="57"/>
        <v/>
      </c>
      <c r="BC115" s="34"/>
      <c r="BD115" s="32" t="str">
        <f t="shared" si="58"/>
        <v/>
      </c>
      <c r="BE115" s="35"/>
      <c r="BF115" s="36" t="str">
        <f t="shared" si="59"/>
        <v/>
      </c>
      <c r="BG115" s="36" t="str">
        <f t="shared" si="60"/>
        <v/>
      </c>
      <c r="BH115" s="36" t="str">
        <f t="shared" si="61"/>
        <v/>
      </c>
      <c r="BI115" s="55"/>
      <c r="BJ115" s="34"/>
      <c r="BK115" s="148"/>
      <c r="BL115" s="34"/>
      <c r="BM115" s="32" t="str">
        <f t="shared" si="62"/>
        <v/>
      </c>
      <c r="BN115" s="34"/>
      <c r="BO115" s="32" t="str">
        <f t="shared" si="63"/>
        <v/>
      </c>
      <c r="BP115" s="34"/>
      <c r="BQ115" s="32" t="str">
        <f t="shared" si="64"/>
        <v/>
      </c>
      <c r="BR115" s="34"/>
      <c r="BS115" s="36" t="str">
        <f t="shared" si="65"/>
        <v/>
      </c>
      <c r="BT115" s="36" t="str">
        <f t="shared" si="66"/>
        <v/>
      </c>
      <c r="BU115" s="36" t="str">
        <f t="shared" si="67"/>
        <v/>
      </c>
      <c r="BV115" s="55"/>
      <c r="BW115" s="36" t="str">
        <f t="shared" si="68"/>
        <v/>
      </c>
      <c r="BX115" s="36" t="str">
        <f t="shared" si="68"/>
        <v/>
      </c>
      <c r="BY115" s="31"/>
      <c r="BZ115" s="38"/>
      <c r="CB115" s="120" t="e">
        <f t="shared" ca="1" si="36"/>
        <v>#VALUE!</v>
      </c>
      <c r="CC115" s="2" t="e">
        <f t="shared" ca="1" si="37"/>
        <v>#VALUE!</v>
      </c>
    </row>
    <row r="116" spans="1:81" s="10" customFormat="1" ht="25" customHeight="1" x14ac:dyDescent="0.2">
      <c r="A116" s="52" t="str">
        <f t="shared" si="69"/>
        <v/>
      </c>
      <c r="B116" s="157" t="e">
        <f t="shared" ca="1" si="38"/>
        <v>#VALUE!</v>
      </c>
      <c r="C116" s="157" t="e">
        <f t="shared" si="39"/>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40"/>
        <v>#VALUE!</v>
      </c>
      <c r="K116" s="155" t="e">
        <f t="shared" si="41"/>
        <v>#VALUE!</v>
      </c>
      <c r="L116" s="153"/>
      <c r="M116" s="53"/>
      <c r="N116" s="175">
        <f t="shared" si="42"/>
        <v>1116</v>
      </c>
      <c r="O116" s="53"/>
      <c r="P116" s="175">
        <f t="shared" si="43"/>
        <v>10116</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IF(U116=Setup!$C$10,"Grant",IF('Other Pharma &amp; Health Products'!U116=Setup!$C$11,"Local",IF('Other Pharma &amp; Health Products'!U116=Setup!$C$12,"Other","")))</f>
        <v/>
      </c>
      <c r="W116" s="33"/>
      <c r="X116" s="148"/>
      <c r="Y116" s="33"/>
      <c r="Z116" s="36" t="str">
        <f t="shared" si="44"/>
        <v/>
      </c>
      <c r="AA116" s="35"/>
      <c r="AB116" s="32" t="str">
        <f t="shared" si="45"/>
        <v/>
      </c>
      <c r="AC116" s="35"/>
      <c r="AD116" s="32" t="str">
        <f t="shared" si="46"/>
        <v/>
      </c>
      <c r="AE116" s="35"/>
      <c r="AF116" s="36" t="str">
        <f t="shared" si="47"/>
        <v/>
      </c>
      <c r="AG116" s="36" t="str">
        <f t="shared" si="48"/>
        <v/>
      </c>
      <c r="AH116" s="36" t="str">
        <f t="shared" si="49"/>
        <v/>
      </c>
      <c r="AI116" s="55"/>
      <c r="AJ116" s="37"/>
      <c r="AK116" s="148"/>
      <c r="AL116" s="35"/>
      <c r="AM116" s="32" t="str">
        <f t="shared" si="50"/>
        <v/>
      </c>
      <c r="AN116" s="35"/>
      <c r="AO116" s="32" t="str">
        <f t="shared" si="51"/>
        <v/>
      </c>
      <c r="AP116" s="35"/>
      <c r="AQ116" s="32" t="str">
        <f t="shared" si="52"/>
        <v/>
      </c>
      <c r="AR116" s="35"/>
      <c r="AS116" s="36" t="str">
        <f t="shared" si="53"/>
        <v/>
      </c>
      <c r="AT116" s="36" t="str">
        <f t="shared" si="54"/>
        <v/>
      </c>
      <c r="AU116" s="36" t="str">
        <f t="shared" si="55"/>
        <v/>
      </c>
      <c r="AV116" s="55"/>
      <c r="AW116" s="34"/>
      <c r="AX116" s="148"/>
      <c r="AY116" s="34"/>
      <c r="AZ116" s="32" t="str">
        <f t="shared" si="56"/>
        <v/>
      </c>
      <c r="BA116" s="34"/>
      <c r="BB116" s="32" t="str">
        <f t="shared" si="57"/>
        <v/>
      </c>
      <c r="BC116" s="34"/>
      <c r="BD116" s="32" t="str">
        <f t="shared" si="58"/>
        <v/>
      </c>
      <c r="BE116" s="35"/>
      <c r="BF116" s="36" t="str">
        <f t="shared" si="59"/>
        <v/>
      </c>
      <c r="BG116" s="36" t="str">
        <f t="shared" si="60"/>
        <v/>
      </c>
      <c r="BH116" s="36" t="str">
        <f t="shared" si="61"/>
        <v/>
      </c>
      <c r="BI116" s="55"/>
      <c r="BJ116" s="34"/>
      <c r="BK116" s="148"/>
      <c r="BL116" s="34"/>
      <c r="BM116" s="32" t="str">
        <f t="shared" si="62"/>
        <v/>
      </c>
      <c r="BN116" s="34"/>
      <c r="BO116" s="32" t="str">
        <f t="shared" si="63"/>
        <v/>
      </c>
      <c r="BP116" s="34"/>
      <c r="BQ116" s="32" t="str">
        <f t="shared" si="64"/>
        <v/>
      </c>
      <c r="BR116" s="34"/>
      <c r="BS116" s="36" t="str">
        <f t="shared" si="65"/>
        <v/>
      </c>
      <c r="BT116" s="36" t="str">
        <f t="shared" si="66"/>
        <v/>
      </c>
      <c r="BU116" s="36" t="str">
        <f t="shared" si="67"/>
        <v/>
      </c>
      <c r="BV116" s="55"/>
      <c r="BW116" s="36" t="str">
        <f t="shared" si="68"/>
        <v/>
      </c>
      <c r="BX116" s="36" t="str">
        <f t="shared" si="68"/>
        <v/>
      </c>
      <c r="BY116" s="31"/>
      <c r="BZ116" s="38"/>
      <c r="CB116" s="120" t="e">
        <f t="shared" ca="1" si="36"/>
        <v>#VALUE!</v>
      </c>
      <c r="CC116" s="2" t="e">
        <f t="shared" ca="1" si="37"/>
        <v>#VALUE!</v>
      </c>
    </row>
    <row r="117" spans="1:81" s="10" customFormat="1" ht="25" customHeight="1" x14ac:dyDescent="0.2">
      <c r="A117" s="52" t="str">
        <f t="shared" si="69"/>
        <v/>
      </c>
      <c r="B117" s="157" t="e">
        <f t="shared" ca="1" si="38"/>
        <v>#VALUE!</v>
      </c>
      <c r="C117" s="157" t="e">
        <f t="shared" si="39"/>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40"/>
        <v>#VALUE!</v>
      </c>
      <c r="K117" s="155" t="e">
        <f t="shared" si="41"/>
        <v>#VALUE!</v>
      </c>
      <c r="L117" s="153"/>
      <c r="M117" s="53"/>
      <c r="N117" s="175">
        <f t="shared" si="42"/>
        <v>1117</v>
      </c>
      <c r="O117" s="53"/>
      <c r="P117" s="175">
        <f t="shared" si="43"/>
        <v>10117</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IF(U117=Setup!$C$10,"Grant",IF('Other Pharma &amp; Health Products'!U117=Setup!$C$11,"Local",IF('Other Pharma &amp; Health Products'!U117=Setup!$C$12,"Other","")))</f>
        <v/>
      </c>
      <c r="W117" s="33"/>
      <c r="X117" s="148"/>
      <c r="Y117" s="33"/>
      <c r="Z117" s="36" t="str">
        <f t="shared" si="44"/>
        <v/>
      </c>
      <c r="AA117" s="35"/>
      <c r="AB117" s="32" t="str">
        <f t="shared" si="45"/>
        <v/>
      </c>
      <c r="AC117" s="35"/>
      <c r="AD117" s="32" t="str">
        <f t="shared" si="46"/>
        <v/>
      </c>
      <c r="AE117" s="35"/>
      <c r="AF117" s="36" t="str">
        <f t="shared" si="47"/>
        <v/>
      </c>
      <c r="AG117" s="36" t="str">
        <f t="shared" si="48"/>
        <v/>
      </c>
      <c r="AH117" s="36" t="str">
        <f t="shared" si="49"/>
        <v/>
      </c>
      <c r="AI117" s="55"/>
      <c r="AJ117" s="37"/>
      <c r="AK117" s="148"/>
      <c r="AL117" s="35"/>
      <c r="AM117" s="32" t="str">
        <f t="shared" si="50"/>
        <v/>
      </c>
      <c r="AN117" s="35"/>
      <c r="AO117" s="32" t="str">
        <f t="shared" si="51"/>
        <v/>
      </c>
      <c r="AP117" s="35"/>
      <c r="AQ117" s="32" t="str">
        <f t="shared" si="52"/>
        <v/>
      </c>
      <c r="AR117" s="35"/>
      <c r="AS117" s="36" t="str">
        <f t="shared" si="53"/>
        <v/>
      </c>
      <c r="AT117" s="36" t="str">
        <f t="shared" si="54"/>
        <v/>
      </c>
      <c r="AU117" s="36" t="str">
        <f t="shared" si="55"/>
        <v/>
      </c>
      <c r="AV117" s="55"/>
      <c r="AW117" s="34"/>
      <c r="AX117" s="148"/>
      <c r="AY117" s="34"/>
      <c r="AZ117" s="32" t="str">
        <f t="shared" si="56"/>
        <v/>
      </c>
      <c r="BA117" s="34"/>
      <c r="BB117" s="32" t="str">
        <f t="shared" si="57"/>
        <v/>
      </c>
      <c r="BC117" s="34"/>
      <c r="BD117" s="32" t="str">
        <f t="shared" si="58"/>
        <v/>
      </c>
      <c r="BE117" s="35"/>
      <c r="BF117" s="36" t="str">
        <f t="shared" si="59"/>
        <v/>
      </c>
      <c r="BG117" s="36" t="str">
        <f t="shared" si="60"/>
        <v/>
      </c>
      <c r="BH117" s="36" t="str">
        <f t="shared" si="61"/>
        <v/>
      </c>
      <c r="BI117" s="55"/>
      <c r="BJ117" s="34"/>
      <c r="BK117" s="148"/>
      <c r="BL117" s="34"/>
      <c r="BM117" s="32" t="str">
        <f t="shared" si="62"/>
        <v/>
      </c>
      <c r="BN117" s="34"/>
      <c r="BO117" s="32" t="str">
        <f t="shared" si="63"/>
        <v/>
      </c>
      <c r="BP117" s="34"/>
      <c r="BQ117" s="32" t="str">
        <f t="shared" si="64"/>
        <v/>
      </c>
      <c r="BR117" s="34"/>
      <c r="BS117" s="36" t="str">
        <f t="shared" si="65"/>
        <v/>
      </c>
      <c r="BT117" s="36" t="str">
        <f t="shared" si="66"/>
        <v/>
      </c>
      <c r="BU117" s="36" t="str">
        <f t="shared" si="67"/>
        <v/>
      </c>
      <c r="BV117" s="55"/>
      <c r="BW117" s="36" t="str">
        <f t="shared" si="68"/>
        <v/>
      </c>
      <c r="BX117" s="36" t="str">
        <f t="shared" si="68"/>
        <v/>
      </c>
      <c r="BY117" s="31"/>
      <c r="BZ117" s="38"/>
      <c r="CB117" s="120" t="e">
        <f t="shared" ca="1" si="36"/>
        <v>#VALUE!</v>
      </c>
      <c r="CC117" s="2" t="e">
        <f t="shared" ca="1" si="37"/>
        <v>#VALUE!</v>
      </c>
    </row>
    <row r="118" spans="1:81" s="10" customFormat="1" ht="25" customHeight="1" x14ac:dyDescent="0.2">
      <c r="A118" s="52" t="str">
        <f t="shared" si="69"/>
        <v/>
      </c>
      <c r="B118" s="157" t="e">
        <f t="shared" ca="1" si="38"/>
        <v>#VALUE!</v>
      </c>
      <c r="C118" s="157" t="e">
        <f t="shared" si="39"/>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40"/>
        <v>#VALUE!</v>
      </c>
      <c r="K118" s="155" t="e">
        <f t="shared" si="41"/>
        <v>#VALUE!</v>
      </c>
      <c r="L118" s="153"/>
      <c r="M118" s="53"/>
      <c r="N118" s="175">
        <f t="shared" si="42"/>
        <v>1118</v>
      </c>
      <c r="O118" s="53"/>
      <c r="P118" s="175">
        <f t="shared" si="43"/>
        <v>10118</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IF(U118=Setup!$C$10,"Grant",IF('Other Pharma &amp; Health Products'!U118=Setup!$C$11,"Local",IF('Other Pharma &amp; Health Products'!U118=Setup!$C$12,"Other","")))</f>
        <v/>
      </c>
      <c r="W118" s="33"/>
      <c r="X118" s="148"/>
      <c r="Y118" s="33"/>
      <c r="Z118" s="36" t="str">
        <f t="shared" si="44"/>
        <v/>
      </c>
      <c r="AA118" s="35"/>
      <c r="AB118" s="32" t="str">
        <f t="shared" si="45"/>
        <v/>
      </c>
      <c r="AC118" s="35"/>
      <c r="AD118" s="32" t="str">
        <f t="shared" si="46"/>
        <v/>
      </c>
      <c r="AE118" s="35"/>
      <c r="AF118" s="36" t="str">
        <f t="shared" si="47"/>
        <v/>
      </c>
      <c r="AG118" s="36" t="str">
        <f t="shared" si="48"/>
        <v/>
      </c>
      <c r="AH118" s="36" t="str">
        <f t="shared" si="49"/>
        <v/>
      </c>
      <c r="AI118" s="55"/>
      <c r="AJ118" s="37"/>
      <c r="AK118" s="148"/>
      <c r="AL118" s="35"/>
      <c r="AM118" s="32" t="str">
        <f t="shared" si="50"/>
        <v/>
      </c>
      <c r="AN118" s="35"/>
      <c r="AO118" s="32" t="str">
        <f t="shared" si="51"/>
        <v/>
      </c>
      <c r="AP118" s="35"/>
      <c r="AQ118" s="32" t="str">
        <f t="shared" si="52"/>
        <v/>
      </c>
      <c r="AR118" s="35"/>
      <c r="AS118" s="36" t="str">
        <f t="shared" si="53"/>
        <v/>
      </c>
      <c r="AT118" s="36" t="str">
        <f t="shared" si="54"/>
        <v/>
      </c>
      <c r="AU118" s="36" t="str">
        <f t="shared" si="55"/>
        <v/>
      </c>
      <c r="AV118" s="55"/>
      <c r="AW118" s="34"/>
      <c r="AX118" s="148"/>
      <c r="AY118" s="34"/>
      <c r="AZ118" s="32" t="str">
        <f t="shared" si="56"/>
        <v/>
      </c>
      <c r="BA118" s="34"/>
      <c r="BB118" s="32" t="str">
        <f t="shared" si="57"/>
        <v/>
      </c>
      <c r="BC118" s="34"/>
      <c r="BD118" s="32" t="str">
        <f t="shared" si="58"/>
        <v/>
      </c>
      <c r="BE118" s="35"/>
      <c r="BF118" s="36" t="str">
        <f t="shared" si="59"/>
        <v/>
      </c>
      <c r="BG118" s="36" t="str">
        <f t="shared" si="60"/>
        <v/>
      </c>
      <c r="BH118" s="36" t="str">
        <f t="shared" si="61"/>
        <v/>
      </c>
      <c r="BI118" s="55"/>
      <c r="BJ118" s="34"/>
      <c r="BK118" s="148"/>
      <c r="BL118" s="34"/>
      <c r="BM118" s="32" t="str">
        <f t="shared" si="62"/>
        <v/>
      </c>
      <c r="BN118" s="34"/>
      <c r="BO118" s="32" t="str">
        <f t="shared" si="63"/>
        <v/>
      </c>
      <c r="BP118" s="34"/>
      <c r="BQ118" s="32" t="str">
        <f t="shared" si="64"/>
        <v/>
      </c>
      <c r="BR118" s="34"/>
      <c r="BS118" s="36" t="str">
        <f t="shared" si="65"/>
        <v/>
      </c>
      <c r="BT118" s="36" t="str">
        <f t="shared" si="66"/>
        <v/>
      </c>
      <c r="BU118" s="36" t="str">
        <f t="shared" si="67"/>
        <v/>
      </c>
      <c r="BV118" s="55"/>
      <c r="BW118" s="36" t="str">
        <f t="shared" si="68"/>
        <v/>
      </c>
      <c r="BX118" s="36" t="str">
        <f t="shared" si="68"/>
        <v/>
      </c>
      <c r="BY118" s="31"/>
      <c r="BZ118" s="38"/>
      <c r="CB118" s="120" t="e">
        <f t="shared" ca="1" si="36"/>
        <v>#VALUE!</v>
      </c>
      <c r="CC118" s="2" t="e">
        <f t="shared" ca="1" si="37"/>
        <v>#VALUE!</v>
      </c>
    </row>
    <row r="119" spans="1:81" s="10" customFormat="1" ht="25" customHeight="1" x14ac:dyDescent="0.2">
      <c r="A119" s="52" t="str">
        <f t="shared" si="69"/>
        <v/>
      </c>
      <c r="B119" s="157" t="e">
        <f t="shared" ca="1" si="38"/>
        <v>#VALUE!</v>
      </c>
      <c r="C119" s="157" t="e">
        <f t="shared" si="39"/>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40"/>
        <v>#VALUE!</v>
      </c>
      <c r="K119" s="155" t="e">
        <f t="shared" si="41"/>
        <v>#VALUE!</v>
      </c>
      <c r="L119" s="153"/>
      <c r="M119" s="53"/>
      <c r="N119" s="175">
        <f t="shared" si="42"/>
        <v>1119</v>
      </c>
      <c r="O119" s="53"/>
      <c r="P119" s="175">
        <f t="shared" si="43"/>
        <v>10119</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IF(U119=Setup!$C$10,"Grant",IF('Other Pharma &amp; Health Products'!U119=Setup!$C$11,"Local",IF('Other Pharma &amp; Health Products'!U119=Setup!$C$12,"Other","")))</f>
        <v/>
      </c>
      <c r="W119" s="33"/>
      <c r="X119" s="148"/>
      <c r="Y119" s="33"/>
      <c r="Z119" s="36" t="str">
        <f t="shared" si="44"/>
        <v/>
      </c>
      <c r="AA119" s="35"/>
      <c r="AB119" s="32" t="str">
        <f t="shared" si="45"/>
        <v/>
      </c>
      <c r="AC119" s="35"/>
      <c r="AD119" s="32" t="str">
        <f t="shared" si="46"/>
        <v/>
      </c>
      <c r="AE119" s="35"/>
      <c r="AF119" s="36" t="str">
        <f t="shared" si="47"/>
        <v/>
      </c>
      <c r="AG119" s="36" t="str">
        <f t="shared" si="48"/>
        <v/>
      </c>
      <c r="AH119" s="36" t="str">
        <f t="shared" si="49"/>
        <v/>
      </c>
      <c r="AI119" s="55"/>
      <c r="AJ119" s="37"/>
      <c r="AK119" s="148"/>
      <c r="AL119" s="35"/>
      <c r="AM119" s="32" t="str">
        <f t="shared" si="50"/>
        <v/>
      </c>
      <c r="AN119" s="35"/>
      <c r="AO119" s="32" t="str">
        <f t="shared" si="51"/>
        <v/>
      </c>
      <c r="AP119" s="35"/>
      <c r="AQ119" s="32" t="str">
        <f t="shared" si="52"/>
        <v/>
      </c>
      <c r="AR119" s="35"/>
      <c r="AS119" s="36" t="str">
        <f t="shared" si="53"/>
        <v/>
      </c>
      <c r="AT119" s="36" t="str">
        <f t="shared" si="54"/>
        <v/>
      </c>
      <c r="AU119" s="36" t="str">
        <f t="shared" si="55"/>
        <v/>
      </c>
      <c r="AV119" s="55"/>
      <c r="AW119" s="34"/>
      <c r="AX119" s="148"/>
      <c r="AY119" s="34"/>
      <c r="AZ119" s="32" t="str">
        <f t="shared" si="56"/>
        <v/>
      </c>
      <c r="BA119" s="34"/>
      <c r="BB119" s="32" t="str">
        <f t="shared" si="57"/>
        <v/>
      </c>
      <c r="BC119" s="34"/>
      <c r="BD119" s="32" t="str">
        <f t="shared" si="58"/>
        <v/>
      </c>
      <c r="BE119" s="35"/>
      <c r="BF119" s="36" t="str">
        <f t="shared" si="59"/>
        <v/>
      </c>
      <c r="BG119" s="36" t="str">
        <f t="shared" si="60"/>
        <v/>
      </c>
      <c r="BH119" s="36" t="str">
        <f t="shared" si="61"/>
        <v/>
      </c>
      <c r="BI119" s="55"/>
      <c r="BJ119" s="34"/>
      <c r="BK119" s="148"/>
      <c r="BL119" s="34"/>
      <c r="BM119" s="32" t="str">
        <f t="shared" si="62"/>
        <v/>
      </c>
      <c r="BN119" s="34"/>
      <c r="BO119" s="32" t="str">
        <f t="shared" si="63"/>
        <v/>
      </c>
      <c r="BP119" s="34"/>
      <c r="BQ119" s="32" t="str">
        <f t="shared" si="64"/>
        <v/>
      </c>
      <c r="BR119" s="34"/>
      <c r="BS119" s="36" t="str">
        <f t="shared" si="65"/>
        <v/>
      </c>
      <c r="BT119" s="36" t="str">
        <f t="shared" si="66"/>
        <v/>
      </c>
      <c r="BU119" s="36" t="str">
        <f t="shared" si="67"/>
        <v/>
      </c>
      <c r="BV119" s="55"/>
      <c r="BW119" s="36" t="str">
        <f t="shared" si="68"/>
        <v/>
      </c>
      <c r="BX119" s="36" t="str">
        <f t="shared" si="68"/>
        <v/>
      </c>
      <c r="BY119" s="31"/>
      <c r="BZ119" s="38"/>
      <c r="CB119" s="120" t="e">
        <f t="shared" ca="1" si="36"/>
        <v>#VALUE!</v>
      </c>
      <c r="CC119" s="2" t="e">
        <f t="shared" ca="1" si="37"/>
        <v>#VALUE!</v>
      </c>
    </row>
    <row r="120" spans="1:81" s="10" customFormat="1" ht="25" customHeight="1" x14ac:dyDescent="0.2">
      <c r="A120" s="52" t="str">
        <f t="shared" si="69"/>
        <v/>
      </c>
      <c r="B120" s="157" t="e">
        <f t="shared" ca="1" si="38"/>
        <v>#VALUE!</v>
      </c>
      <c r="C120" s="157" t="e">
        <f t="shared" si="39"/>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40"/>
        <v>#VALUE!</v>
      </c>
      <c r="K120" s="155" t="e">
        <f t="shared" si="41"/>
        <v>#VALUE!</v>
      </c>
      <c r="L120" s="153"/>
      <c r="M120" s="53"/>
      <c r="N120" s="175">
        <f t="shared" si="42"/>
        <v>1120</v>
      </c>
      <c r="O120" s="53"/>
      <c r="P120" s="175">
        <f t="shared" si="43"/>
        <v>10120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IF(U120=Setup!$C$10,"Grant",IF('Other Pharma &amp; Health Products'!U120=Setup!$C$11,"Local",IF('Other Pharma &amp; Health Products'!U120=Setup!$C$12,"Other","")))</f>
        <v/>
      </c>
      <c r="W120" s="33"/>
      <c r="X120" s="148"/>
      <c r="Y120" s="33"/>
      <c r="Z120" s="36" t="str">
        <f t="shared" si="44"/>
        <v/>
      </c>
      <c r="AA120" s="35"/>
      <c r="AB120" s="32" t="str">
        <f t="shared" si="45"/>
        <v/>
      </c>
      <c r="AC120" s="35"/>
      <c r="AD120" s="32" t="str">
        <f t="shared" si="46"/>
        <v/>
      </c>
      <c r="AE120" s="35"/>
      <c r="AF120" s="36" t="str">
        <f t="shared" si="47"/>
        <v/>
      </c>
      <c r="AG120" s="36" t="str">
        <f t="shared" si="48"/>
        <v/>
      </c>
      <c r="AH120" s="36" t="str">
        <f t="shared" si="49"/>
        <v/>
      </c>
      <c r="AI120" s="55"/>
      <c r="AJ120" s="37"/>
      <c r="AK120" s="148"/>
      <c r="AL120" s="35"/>
      <c r="AM120" s="32" t="str">
        <f t="shared" si="50"/>
        <v/>
      </c>
      <c r="AN120" s="35"/>
      <c r="AO120" s="32" t="str">
        <f t="shared" si="51"/>
        <v/>
      </c>
      <c r="AP120" s="35"/>
      <c r="AQ120" s="32" t="str">
        <f t="shared" si="52"/>
        <v/>
      </c>
      <c r="AR120" s="35"/>
      <c r="AS120" s="36" t="str">
        <f t="shared" si="53"/>
        <v/>
      </c>
      <c r="AT120" s="36" t="str">
        <f t="shared" si="54"/>
        <v/>
      </c>
      <c r="AU120" s="36" t="str">
        <f t="shared" si="55"/>
        <v/>
      </c>
      <c r="AV120" s="55"/>
      <c r="AW120" s="34"/>
      <c r="AX120" s="148"/>
      <c r="AY120" s="34"/>
      <c r="AZ120" s="32" t="str">
        <f t="shared" si="56"/>
        <v/>
      </c>
      <c r="BA120" s="34"/>
      <c r="BB120" s="32" t="str">
        <f t="shared" si="57"/>
        <v/>
      </c>
      <c r="BC120" s="34"/>
      <c r="BD120" s="32" t="str">
        <f t="shared" si="58"/>
        <v/>
      </c>
      <c r="BE120" s="35"/>
      <c r="BF120" s="36" t="str">
        <f t="shared" si="59"/>
        <v/>
      </c>
      <c r="BG120" s="36" t="str">
        <f t="shared" si="60"/>
        <v/>
      </c>
      <c r="BH120" s="36" t="str">
        <f t="shared" si="61"/>
        <v/>
      </c>
      <c r="BI120" s="55"/>
      <c r="BJ120" s="34"/>
      <c r="BK120" s="148"/>
      <c r="BL120" s="34"/>
      <c r="BM120" s="32" t="str">
        <f t="shared" si="62"/>
        <v/>
      </c>
      <c r="BN120" s="34"/>
      <c r="BO120" s="32" t="str">
        <f t="shared" si="63"/>
        <v/>
      </c>
      <c r="BP120" s="34"/>
      <c r="BQ120" s="32" t="str">
        <f t="shared" si="64"/>
        <v/>
      </c>
      <c r="BR120" s="34"/>
      <c r="BS120" s="36" t="str">
        <f t="shared" si="65"/>
        <v/>
      </c>
      <c r="BT120" s="36" t="str">
        <f t="shared" si="66"/>
        <v/>
      </c>
      <c r="BU120" s="36" t="str">
        <f t="shared" si="67"/>
        <v/>
      </c>
      <c r="BV120" s="55"/>
      <c r="BW120" s="36" t="str">
        <f t="shared" si="68"/>
        <v/>
      </c>
      <c r="BX120" s="36" t="str">
        <f t="shared" si="68"/>
        <v/>
      </c>
      <c r="BY120" s="31"/>
      <c r="BZ120" s="38"/>
      <c r="CB120" s="120" t="e">
        <f t="shared" ca="1" si="36"/>
        <v>#VALUE!</v>
      </c>
      <c r="CC120" s="2" t="e">
        <f t="shared" ca="1" si="37"/>
        <v>#VALUE!</v>
      </c>
    </row>
    <row r="121" spans="1:81" s="10" customFormat="1" ht="25" customHeight="1" x14ac:dyDescent="0.2">
      <c r="A121" s="52" t="str">
        <f t="shared" si="69"/>
        <v/>
      </c>
      <c r="B121" s="157" t="e">
        <f t="shared" ca="1" si="38"/>
        <v>#VALUE!</v>
      </c>
      <c r="C121" s="157" t="e">
        <f t="shared" si="39"/>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40"/>
        <v>#VALUE!</v>
      </c>
      <c r="K121" s="155" t="e">
        <f t="shared" si="41"/>
        <v>#VALUE!</v>
      </c>
      <c r="L121" s="153"/>
      <c r="M121" s="53"/>
      <c r="N121" s="175">
        <f t="shared" si="42"/>
        <v>1121</v>
      </c>
      <c r="O121" s="53"/>
      <c r="P121" s="175">
        <f t="shared" si="43"/>
        <v>10121</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IF(U121=Setup!$C$10,"Grant",IF('Other Pharma &amp; Health Products'!U121=Setup!$C$11,"Local",IF('Other Pharma &amp; Health Products'!U121=Setup!$C$12,"Other","")))</f>
        <v/>
      </c>
      <c r="W121" s="34"/>
      <c r="X121" s="148"/>
      <c r="Y121" s="33"/>
      <c r="Z121" s="36" t="str">
        <f t="shared" si="44"/>
        <v/>
      </c>
      <c r="AA121" s="35"/>
      <c r="AB121" s="32" t="str">
        <f t="shared" si="45"/>
        <v/>
      </c>
      <c r="AC121" s="35"/>
      <c r="AD121" s="32" t="str">
        <f t="shared" si="46"/>
        <v/>
      </c>
      <c r="AE121" s="35"/>
      <c r="AF121" s="36" t="str">
        <f t="shared" si="47"/>
        <v/>
      </c>
      <c r="AG121" s="36" t="str">
        <f t="shared" si="48"/>
        <v/>
      </c>
      <c r="AH121" s="36" t="str">
        <f t="shared" si="49"/>
        <v/>
      </c>
      <c r="AI121" s="55"/>
      <c r="AJ121" s="37"/>
      <c r="AK121" s="148"/>
      <c r="AL121" s="35"/>
      <c r="AM121" s="32" t="str">
        <f t="shared" si="50"/>
        <v/>
      </c>
      <c r="AN121" s="35"/>
      <c r="AO121" s="32" t="str">
        <f t="shared" si="51"/>
        <v/>
      </c>
      <c r="AP121" s="35"/>
      <c r="AQ121" s="32" t="str">
        <f t="shared" si="52"/>
        <v/>
      </c>
      <c r="AR121" s="35"/>
      <c r="AS121" s="36" t="str">
        <f t="shared" si="53"/>
        <v/>
      </c>
      <c r="AT121" s="36" t="str">
        <f t="shared" si="54"/>
        <v/>
      </c>
      <c r="AU121" s="36" t="str">
        <f t="shared" si="55"/>
        <v/>
      </c>
      <c r="AV121" s="55"/>
      <c r="AW121" s="34"/>
      <c r="AX121" s="148"/>
      <c r="AY121" s="34"/>
      <c r="AZ121" s="32" t="str">
        <f t="shared" si="56"/>
        <v/>
      </c>
      <c r="BA121" s="34"/>
      <c r="BB121" s="32" t="str">
        <f t="shared" si="57"/>
        <v/>
      </c>
      <c r="BC121" s="34"/>
      <c r="BD121" s="32" t="str">
        <f t="shared" si="58"/>
        <v/>
      </c>
      <c r="BE121" s="35"/>
      <c r="BF121" s="36" t="str">
        <f t="shared" si="59"/>
        <v/>
      </c>
      <c r="BG121" s="36" t="str">
        <f t="shared" si="60"/>
        <v/>
      </c>
      <c r="BH121" s="36" t="str">
        <f t="shared" si="61"/>
        <v/>
      </c>
      <c r="BI121" s="55"/>
      <c r="BJ121" s="34"/>
      <c r="BK121" s="148"/>
      <c r="BL121" s="34"/>
      <c r="BM121" s="32" t="str">
        <f t="shared" si="62"/>
        <v/>
      </c>
      <c r="BN121" s="34"/>
      <c r="BO121" s="32" t="str">
        <f t="shared" si="63"/>
        <v/>
      </c>
      <c r="BP121" s="34"/>
      <c r="BQ121" s="32" t="str">
        <f t="shared" si="64"/>
        <v/>
      </c>
      <c r="BR121" s="34"/>
      <c r="BS121" s="36" t="str">
        <f t="shared" si="65"/>
        <v/>
      </c>
      <c r="BT121" s="36" t="str">
        <f t="shared" si="66"/>
        <v/>
      </c>
      <c r="BU121" s="36" t="str">
        <f t="shared" si="67"/>
        <v/>
      </c>
      <c r="BV121" s="55"/>
      <c r="BW121" s="36" t="str">
        <f t="shared" si="68"/>
        <v/>
      </c>
      <c r="BX121" s="36" t="str">
        <f t="shared" si="68"/>
        <v/>
      </c>
      <c r="BY121" s="31"/>
      <c r="BZ121" s="38"/>
      <c r="CB121" s="120" t="e">
        <f t="shared" ca="1" si="36"/>
        <v>#VALUE!</v>
      </c>
      <c r="CC121" s="2" t="e">
        <f t="shared" ca="1" si="37"/>
        <v>#VALUE!</v>
      </c>
    </row>
    <row r="122" spans="1:81" s="10" customFormat="1" ht="25" customHeight="1" x14ac:dyDescent="0.2">
      <c r="A122" s="52" t="str">
        <f t="shared" si="69"/>
        <v/>
      </c>
      <c r="B122" s="157" t="e">
        <f t="shared" ca="1" si="38"/>
        <v>#VALUE!</v>
      </c>
      <c r="C122" s="157" t="e">
        <f t="shared" si="39"/>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40"/>
        <v>#VALUE!</v>
      </c>
      <c r="K122" s="155" t="e">
        <f t="shared" si="41"/>
        <v>#VALUE!</v>
      </c>
      <c r="L122" s="153"/>
      <c r="M122" s="53"/>
      <c r="N122" s="175">
        <f t="shared" si="42"/>
        <v>1122</v>
      </c>
      <c r="O122" s="53"/>
      <c r="P122" s="175">
        <f t="shared" si="43"/>
        <v>10122</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IF(U122=Setup!$C$10,"Grant",IF('Other Pharma &amp; Health Products'!U122=Setup!$C$11,"Local",IF('Other Pharma &amp; Health Products'!U122=Setup!$C$12,"Other","")))</f>
        <v/>
      </c>
      <c r="W122" s="34"/>
      <c r="X122" s="148"/>
      <c r="Y122" s="33"/>
      <c r="Z122" s="36" t="str">
        <f t="shared" si="44"/>
        <v/>
      </c>
      <c r="AA122" s="35"/>
      <c r="AB122" s="32" t="str">
        <f t="shared" si="45"/>
        <v/>
      </c>
      <c r="AC122" s="35"/>
      <c r="AD122" s="32" t="str">
        <f t="shared" si="46"/>
        <v/>
      </c>
      <c r="AE122" s="35"/>
      <c r="AF122" s="36" t="str">
        <f t="shared" si="47"/>
        <v/>
      </c>
      <c r="AG122" s="36" t="str">
        <f t="shared" si="48"/>
        <v/>
      </c>
      <c r="AH122" s="36" t="str">
        <f t="shared" si="49"/>
        <v/>
      </c>
      <c r="AI122" s="55"/>
      <c r="AJ122" s="37"/>
      <c r="AK122" s="148"/>
      <c r="AL122" s="35"/>
      <c r="AM122" s="32" t="str">
        <f t="shared" si="50"/>
        <v/>
      </c>
      <c r="AN122" s="35"/>
      <c r="AO122" s="32" t="str">
        <f t="shared" si="51"/>
        <v/>
      </c>
      <c r="AP122" s="35"/>
      <c r="AQ122" s="32" t="str">
        <f t="shared" si="52"/>
        <v/>
      </c>
      <c r="AR122" s="35"/>
      <c r="AS122" s="36" t="str">
        <f t="shared" si="53"/>
        <v/>
      </c>
      <c r="AT122" s="36" t="str">
        <f t="shared" si="54"/>
        <v/>
      </c>
      <c r="AU122" s="36" t="str">
        <f t="shared" si="55"/>
        <v/>
      </c>
      <c r="AV122" s="55"/>
      <c r="AW122" s="34"/>
      <c r="AX122" s="148"/>
      <c r="AY122" s="34"/>
      <c r="AZ122" s="32" t="str">
        <f t="shared" si="56"/>
        <v/>
      </c>
      <c r="BA122" s="34"/>
      <c r="BB122" s="32" t="str">
        <f t="shared" si="57"/>
        <v/>
      </c>
      <c r="BC122" s="34"/>
      <c r="BD122" s="32" t="str">
        <f t="shared" si="58"/>
        <v/>
      </c>
      <c r="BE122" s="35"/>
      <c r="BF122" s="36" t="str">
        <f t="shared" si="59"/>
        <v/>
      </c>
      <c r="BG122" s="36" t="str">
        <f t="shared" si="60"/>
        <v/>
      </c>
      <c r="BH122" s="36" t="str">
        <f t="shared" si="61"/>
        <v/>
      </c>
      <c r="BI122" s="55"/>
      <c r="BJ122" s="34"/>
      <c r="BK122" s="148"/>
      <c r="BL122" s="34"/>
      <c r="BM122" s="32" t="str">
        <f t="shared" si="62"/>
        <v/>
      </c>
      <c r="BN122" s="34"/>
      <c r="BO122" s="32" t="str">
        <f t="shared" si="63"/>
        <v/>
      </c>
      <c r="BP122" s="34"/>
      <c r="BQ122" s="32" t="str">
        <f t="shared" si="64"/>
        <v/>
      </c>
      <c r="BR122" s="34"/>
      <c r="BS122" s="36" t="str">
        <f t="shared" si="65"/>
        <v/>
      </c>
      <c r="BT122" s="36" t="str">
        <f t="shared" si="66"/>
        <v/>
      </c>
      <c r="BU122" s="36" t="str">
        <f t="shared" si="67"/>
        <v/>
      </c>
      <c r="BV122" s="55"/>
      <c r="BW122" s="36" t="str">
        <f t="shared" si="68"/>
        <v/>
      </c>
      <c r="BX122" s="36" t="str">
        <f t="shared" si="68"/>
        <v/>
      </c>
      <c r="BY122" s="31"/>
      <c r="BZ122" s="38"/>
      <c r="CB122" s="120" t="e">
        <f t="shared" ca="1" si="36"/>
        <v>#VALUE!</v>
      </c>
      <c r="CC122" s="2" t="e">
        <f t="shared" ca="1" si="37"/>
        <v>#VALUE!</v>
      </c>
    </row>
    <row r="123" spans="1:81" s="10" customFormat="1" ht="25" customHeight="1" x14ac:dyDescent="0.2">
      <c r="A123" s="52" t="str">
        <f t="shared" si="69"/>
        <v/>
      </c>
      <c r="B123" s="157" t="e">
        <f t="shared" ca="1" si="38"/>
        <v>#VALUE!</v>
      </c>
      <c r="C123" s="157" t="e">
        <f t="shared" si="39"/>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40"/>
        <v>#VALUE!</v>
      </c>
      <c r="K123" s="155" t="e">
        <f t="shared" si="41"/>
        <v>#VALUE!</v>
      </c>
      <c r="L123" s="153"/>
      <c r="M123" s="53"/>
      <c r="N123" s="175">
        <f t="shared" si="42"/>
        <v>1123</v>
      </c>
      <c r="O123" s="53"/>
      <c r="P123" s="175">
        <f t="shared" si="43"/>
        <v>10123</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IF(U123=Setup!$C$10,"Grant",IF('Other Pharma &amp; Health Products'!U123=Setup!$C$11,"Local",IF('Other Pharma &amp; Health Products'!U123=Setup!$C$12,"Other","")))</f>
        <v/>
      </c>
      <c r="W123" s="34"/>
      <c r="X123" s="148"/>
      <c r="Y123" s="33"/>
      <c r="Z123" s="36" t="str">
        <f t="shared" si="44"/>
        <v/>
      </c>
      <c r="AA123" s="35"/>
      <c r="AB123" s="32" t="str">
        <f t="shared" si="45"/>
        <v/>
      </c>
      <c r="AC123" s="35"/>
      <c r="AD123" s="32" t="str">
        <f t="shared" si="46"/>
        <v/>
      </c>
      <c r="AE123" s="35"/>
      <c r="AF123" s="36" t="str">
        <f t="shared" si="47"/>
        <v/>
      </c>
      <c r="AG123" s="36" t="str">
        <f t="shared" si="48"/>
        <v/>
      </c>
      <c r="AH123" s="36" t="str">
        <f t="shared" si="49"/>
        <v/>
      </c>
      <c r="AI123" s="55"/>
      <c r="AJ123" s="37"/>
      <c r="AK123" s="148"/>
      <c r="AL123" s="35"/>
      <c r="AM123" s="32" t="str">
        <f t="shared" si="50"/>
        <v/>
      </c>
      <c r="AN123" s="35"/>
      <c r="AO123" s="32" t="str">
        <f t="shared" si="51"/>
        <v/>
      </c>
      <c r="AP123" s="35"/>
      <c r="AQ123" s="32" t="str">
        <f t="shared" si="52"/>
        <v/>
      </c>
      <c r="AR123" s="35"/>
      <c r="AS123" s="36" t="str">
        <f t="shared" si="53"/>
        <v/>
      </c>
      <c r="AT123" s="36" t="str">
        <f t="shared" si="54"/>
        <v/>
      </c>
      <c r="AU123" s="36" t="str">
        <f t="shared" si="55"/>
        <v/>
      </c>
      <c r="AV123" s="55"/>
      <c r="AW123" s="34"/>
      <c r="AX123" s="148"/>
      <c r="AY123" s="34"/>
      <c r="AZ123" s="32" t="str">
        <f t="shared" si="56"/>
        <v/>
      </c>
      <c r="BA123" s="34"/>
      <c r="BB123" s="32" t="str">
        <f t="shared" si="57"/>
        <v/>
      </c>
      <c r="BC123" s="34"/>
      <c r="BD123" s="32" t="str">
        <f t="shared" si="58"/>
        <v/>
      </c>
      <c r="BE123" s="35"/>
      <c r="BF123" s="36" t="str">
        <f t="shared" si="59"/>
        <v/>
      </c>
      <c r="BG123" s="36" t="str">
        <f t="shared" si="60"/>
        <v/>
      </c>
      <c r="BH123" s="36" t="str">
        <f t="shared" si="61"/>
        <v/>
      </c>
      <c r="BI123" s="55"/>
      <c r="BJ123" s="34"/>
      <c r="BK123" s="148"/>
      <c r="BL123" s="34"/>
      <c r="BM123" s="32" t="str">
        <f t="shared" si="62"/>
        <v/>
      </c>
      <c r="BN123" s="34"/>
      <c r="BO123" s="32" t="str">
        <f t="shared" si="63"/>
        <v/>
      </c>
      <c r="BP123" s="34"/>
      <c r="BQ123" s="32" t="str">
        <f t="shared" si="64"/>
        <v/>
      </c>
      <c r="BR123" s="34"/>
      <c r="BS123" s="36" t="str">
        <f t="shared" si="65"/>
        <v/>
      </c>
      <c r="BT123" s="36" t="str">
        <f t="shared" si="66"/>
        <v/>
      </c>
      <c r="BU123" s="36" t="str">
        <f t="shared" si="67"/>
        <v/>
      </c>
      <c r="BV123" s="55"/>
      <c r="BW123" s="36" t="str">
        <f t="shared" si="68"/>
        <v/>
      </c>
      <c r="BX123" s="36" t="str">
        <f t="shared" si="68"/>
        <v/>
      </c>
      <c r="BY123" s="31"/>
      <c r="BZ123" s="38"/>
      <c r="CB123" s="120" t="e">
        <f t="shared" ca="1" si="36"/>
        <v>#VALUE!</v>
      </c>
      <c r="CC123" s="2" t="e">
        <f t="shared" ca="1" si="37"/>
        <v>#VALUE!</v>
      </c>
    </row>
    <row r="124" spans="1:81" s="10" customFormat="1" ht="25" customHeight="1" x14ac:dyDescent="0.2">
      <c r="A124" s="52" t="str">
        <f t="shared" si="69"/>
        <v/>
      </c>
      <c r="B124" s="157" t="e">
        <f t="shared" ca="1" si="38"/>
        <v>#VALUE!</v>
      </c>
      <c r="C124" s="157" t="e">
        <f t="shared" si="39"/>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40"/>
        <v>#VALUE!</v>
      </c>
      <c r="K124" s="155" t="e">
        <f t="shared" si="41"/>
        <v>#VALUE!</v>
      </c>
      <c r="L124" s="153"/>
      <c r="M124" s="53"/>
      <c r="N124" s="175">
        <f t="shared" si="42"/>
        <v>1124</v>
      </c>
      <c r="O124" s="53"/>
      <c r="P124" s="175">
        <f t="shared" si="43"/>
        <v>10124</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IF(U124=Setup!$C$10,"Grant",IF('Other Pharma &amp; Health Products'!U124=Setup!$C$11,"Local",IF('Other Pharma &amp; Health Products'!U124=Setup!$C$12,"Other","")))</f>
        <v/>
      </c>
      <c r="W124" s="34"/>
      <c r="X124" s="148"/>
      <c r="Y124" s="33"/>
      <c r="Z124" s="36" t="str">
        <f t="shared" si="44"/>
        <v/>
      </c>
      <c r="AA124" s="35"/>
      <c r="AB124" s="32" t="str">
        <f t="shared" si="45"/>
        <v/>
      </c>
      <c r="AC124" s="35"/>
      <c r="AD124" s="32" t="str">
        <f t="shared" si="46"/>
        <v/>
      </c>
      <c r="AE124" s="35"/>
      <c r="AF124" s="36" t="str">
        <f t="shared" si="47"/>
        <v/>
      </c>
      <c r="AG124" s="36" t="str">
        <f t="shared" si="48"/>
        <v/>
      </c>
      <c r="AH124" s="36" t="str">
        <f t="shared" si="49"/>
        <v/>
      </c>
      <c r="AI124" s="55"/>
      <c r="AJ124" s="37"/>
      <c r="AK124" s="148"/>
      <c r="AL124" s="35"/>
      <c r="AM124" s="32" t="str">
        <f t="shared" si="50"/>
        <v/>
      </c>
      <c r="AN124" s="35"/>
      <c r="AO124" s="32" t="str">
        <f t="shared" si="51"/>
        <v/>
      </c>
      <c r="AP124" s="35"/>
      <c r="AQ124" s="32" t="str">
        <f t="shared" si="52"/>
        <v/>
      </c>
      <c r="AR124" s="35"/>
      <c r="AS124" s="36" t="str">
        <f t="shared" si="53"/>
        <v/>
      </c>
      <c r="AT124" s="36" t="str">
        <f t="shared" si="54"/>
        <v/>
      </c>
      <c r="AU124" s="36" t="str">
        <f t="shared" si="55"/>
        <v/>
      </c>
      <c r="AV124" s="55"/>
      <c r="AW124" s="34"/>
      <c r="AX124" s="148"/>
      <c r="AY124" s="34"/>
      <c r="AZ124" s="32" t="str">
        <f t="shared" si="56"/>
        <v/>
      </c>
      <c r="BA124" s="34"/>
      <c r="BB124" s="32" t="str">
        <f t="shared" si="57"/>
        <v/>
      </c>
      <c r="BC124" s="34"/>
      <c r="BD124" s="32" t="str">
        <f t="shared" si="58"/>
        <v/>
      </c>
      <c r="BE124" s="35"/>
      <c r="BF124" s="36" t="str">
        <f t="shared" si="59"/>
        <v/>
      </c>
      <c r="BG124" s="36" t="str">
        <f t="shared" si="60"/>
        <v/>
      </c>
      <c r="BH124" s="36" t="str">
        <f t="shared" si="61"/>
        <v/>
      </c>
      <c r="BI124" s="55"/>
      <c r="BJ124" s="34"/>
      <c r="BK124" s="148"/>
      <c r="BL124" s="34"/>
      <c r="BM124" s="32" t="str">
        <f t="shared" si="62"/>
        <v/>
      </c>
      <c r="BN124" s="34"/>
      <c r="BO124" s="32" t="str">
        <f t="shared" si="63"/>
        <v/>
      </c>
      <c r="BP124" s="34"/>
      <c r="BQ124" s="32" t="str">
        <f t="shared" si="64"/>
        <v/>
      </c>
      <c r="BR124" s="34"/>
      <c r="BS124" s="36" t="str">
        <f t="shared" si="65"/>
        <v/>
      </c>
      <c r="BT124" s="36" t="str">
        <f t="shared" si="66"/>
        <v/>
      </c>
      <c r="BU124" s="36" t="str">
        <f t="shared" si="67"/>
        <v/>
      </c>
      <c r="BV124" s="55"/>
      <c r="BW124" s="36" t="str">
        <f t="shared" si="68"/>
        <v/>
      </c>
      <c r="BX124" s="36" t="str">
        <f t="shared" si="68"/>
        <v/>
      </c>
      <c r="BY124" s="31"/>
      <c r="BZ124" s="38"/>
      <c r="CB124" s="120" t="e">
        <f t="shared" ca="1" si="36"/>
        <v>#VALUE!</v>
      </c>
      <c r="CC124" s="2" t="e">
        <f t="shared" ca="1" si="37"/>
        <v>#VALUE!</v>
      </c>
    </row>
    <row r="125" spans="1:81" s="10" customFormat="1" ht="25" customHeight="1" x14ac:dyDescent="0.2">
      <c r="A125" s="52" t="str">
        <f t="shared" si="69"/>
        <v/>
      </c>
      <c r="B125" s="157" t="e">
        <f t="shared" ca="1" si="38"/>
        <v>#VALUE!</v>
      </c>
      <c r="C125" s="157" t="e">
        <f t="shared" si="39"/>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40"/>
        <v>#VALUE!</v>
      </c>
      <c r="K125" s="155" t="e">
        <f t="shared" si="41"/>
        <v>#VALUE!</v>
      </c>
      <c r="L125" s="153"/>
      <c r="M125" s="53"/>
      <c r="N125" s="175">
        <f t="shared" si="42"/>
        <v>1125</v>
      </c>
      <c r="O125" s="53"/>
      <c r="P125" s="175">
        <f t="shared" si="43"/>
        <v>10125</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IF(U125=Setup!$C$10,"Grant",IF('Other Pharma &amp; Health Products'!U125=Setup!$C$11,"Local",IF('Other Pharma &amp; Health Products'!U125=Setup!$C$12,"Other","")))</f>
        <v/>
      </c>
      <c r="W125" s="34"/>
      <c r="X125" s="148"/>
      <c r="Y125" s="33"/>
      <c r="Z125" s="36" t="str">
        <f t="shared" si="44"/>
        <v/>
      </c>
      <c r="AA125" s="35"/>
      <c r="AB125" s="32" t="str">
        <f t="shared" si="45"/>
        <v/>
      </c>
      <c r="AC125" s="35"/>
      <c r="AD125" s="32" t="str">
        <f t="shared" si="46"/>
        <v/>
      </c>
      <c r="AE125" s="35"/>
      <c r="AF125" s="36" t="str">
        <f t="shared" si="47"/>
        <v/>
      </c>
      <c r="AG125" s="36" t="str">
        <f t="shared" si="48"/>
        <v/>
      </c>
      <c r="AH125" s="36" t="str">
        <f t="shared" si="49"/>
        <v/>
      </c>
      <c r="AI125" s="55"/>
      <c r="AJ125" s="37"/>
      <c r="AK125" s="148"/>
      <c r="AL125" s="35"/>
      <c r="AM125" s="32" t="str">
        <f t="shared" si="50"/>
        <v/>
      </c>
      <c r="AN125" s="35"/>
      <c r="AO125" s="32" t="str">
        <f t="shared" si="51"/>
        <v/>
      </c>
      <c r="AP125" s="35"/>
      <c r="AQ125" s="32" t="str">
        <f t="shared" si="52"/>
        <v/>
      </c>
      <c r="AR125" s="35"/>
      <c r="AS125" s="36" t="str">
        <f t="shared" si="53"/>
        <v/>
      </c>
      <c r="AT125" s="36" t="str">
        <f t="shared" si="54"/>
        <v/>
      </c>
      <c r="AU125" s="36" t="str">
        <f t="shared" si="55"/>
        <v/>
      </c>
      <c r="AV125" s="55"/>
      <c r="AW125" s="34"/>
      <c r="AX125" s="148"/>
      <c r="AY125" s="34"/>
      <c r="AZ125" s="32" t="str">
        <f t="shared" si="56"/>
        <v/>
      </c>
      <c r="BA125" s="34"/>
      <c r="BB125" s="32" t="str">
        <f t="shared" si="57"/>
        <v/>
      </c>
      <c r="BC125" s="34"/>
      <c r="BD125" s="32" t="str">
        <f t="shared" si="58"/>
        <v/>
      </c>
      <c r="BE125" s="35"/>
      <c r="BF125" s="36" t="str">
        <f t="shared" si="59"/>
        <v/>
      </c>
      <c r="BG125" s="36" t="str">
        <f t="shared" si="60"/>
        <v/>
      </c>
      <c r="BH125" s="36" t="str">
        <f t="shared" si="61"/>
        <v/>
      </c>
      <c r="BI125" s="55"/>
      <c r="BJ125" s="34"/>
      <c r="BK125" s="148"/>
      <c r="BL125" s="34"/>
      <c r="BM125" s="32" t="str">
        <f t="shared" si="62"/>
        <v/>
      </c>
      <c r="BN125" s="34"/>
      <c r="BO125" s="32" t="str">
        <f t="shared" si="63"/>
        <v/>
      </c>
      <c r="BP125" s="34"/>
      <c r="BQ125" s="32" t="str">
        <f t="shared" si="64"/>
        <v/>
      </c>
      <c r="BR125" s="34"/>
      <c r="BS125" s="36" t="str">
        <f t="shared" si="65"/>
        <v/>
      </c>
      <c r="BT125" s="36" t="str">
        <f t="shared" si="66"/>
        <v/>
      </c>
      <c r="BU125" s="36" t="str">
        <f t="shared" si="67"/>
        <v/>
      </c>
      <c r="BV125" s="55"/>
      <c r="BW125" s="36" t="str">
        <f t="shared" si="68"/>
        <v/>
      </c>
      <c r="BX125" s="36" t="str">
        <f t="shared" si="68"/>
        <v/>
      </c>
      <c r="BY125" s="31"/>
      <c r="BZ125" s="38"/>
      <c r="CB125" s="120" t="e">
        <f t="shared" ca="1" si="36"/>
        <v>#VALUE!</v>
      </c>
      <c r="CC125" s="2" t="e">
        <f t="shared" ca="1" si="37"/>
        <v>#VALUE!</v>
      </c>
    </row>
    <row r="126" spans="1:81" s="10" customFormat="1" ht="25" customHeight="1" x14ac:dyDescent="0.2">
      <c r="A126" s="52" t="str">
        <f t="shared" si="69"/>
        <v/>
      </c>
      <c r="B126" s="157" t="e">
        <f t="shared" ca="1" si="38"/>
        <v>#VALUE!</v>
      </c>
      <c r="C126" s="157" t="e">
        <f t="shared" si="39"/>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40"/>
        <v>#VALUE!</v>
      </c>
      <c r="K126" s="155" t="e">
        <f t="shared" si="41"/>
        <v>#VALUE!</v>
      </c>
      <c r="L126" s="153"/>
      <c r="M126" s="53"/>
      <c r="N126" s="175">
        <f t="shared" si="42"/>
        <v>1126</v>
      </c>
      <c r="O126" s="53"/>
      <c r="P126" s="175">
        <f t="shared" si="43"/>
        <v>10126</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IF(U126=Setup!$C$10,"Grant",IF('Other Pharma &amp; Health Products'!U126=Setup!$C$11,"Local",IF('Other Pharma &amp; Health Products'!U126=Setup!$C$12,"Other","")))</f>
        <v/>
      </c>
      <c r="W126" s="34"/>
      <c r="X126" s="148"/>
      <c r="Y126" s="33"/>
      <c r="Z126" s="36" t="str">
        <f t="shared" si="44"/>
        <v/>
      </c>
      <c r="AA126" s="35"/>
      <c r="AB126" s="32" t="str">
        <f t="shared" si="45"/>
        <v/>
      </c>
      <c r="AC126" s="35"/>
      <c r="AD126" s="32" t="str">
        <f t="shared" si="46"/>
        <v/>
      </c>
      <c r="AE126" s="35"/>
      <c r="AF126" s="36" t="str">
        <f t="shared" si="47"/>
        <v/>
      </c>
      <c r="AG126" s="36" t="str">
        <f t="shared" si="48"/>
        <v/>
      </c>
      <c r="AH126" s="36" t="str">
        <f t="shared" si="49"/>
        <v/>
      </c>
      <c r="AI126" s="55"/>
      <c r="AJ126" s="37"/>
      <c r="AK126" s="148"/>
      <c r="AL126" s="35"/>
      <c r="AM126" s="32" t="str">
        <f t="shared" si="50"/>
        <v/>
      </c>
      <c r="AN126" s="35"/>
      <c r="AO126" s="32" t="str">
        <f t="shared" si="51"/>
        <v/>
      </c>
      <c r="AP126" s="35"/>
      <c r="AQ126" s="32" t="str">
        <f t="shared" si="52"/>
        <v/>
      </c>
      <c r="AR126" s="35"/>
      <c r="AS126" s="36" t="str">
        <f t="shared" si="53"/>
        <v/>
      </c>
      <c r="AT126" s="36" t="str">
        <f t="shared" si="54"/>
        <v/>
      </c>
      <c r="AU126" s="36" t="str">
        <f t="shared" si="55"/>
        <v/>
      </c>
      <c r="AV126" s="55"/>
      <c r="AW126" s="34"/>
      <c r="AX126" s="148"/>
      <c r="AY126" s="34"/>
      <c r="AZ126" s="32" t="str">
        <f t="shared" si="56"/>
        <v/>
      </c>
      <c r="BA126" s="34"/>
      <c r="BB126" s="32" t="str">
        <f t="shared" si="57"/>
        <v/>
      </c>
      <c r="BC126" s="34"/>
      <c r="BD126" s="32" t="str">
        <f t="shared" si="58"/>
        <v/>
      </c>
      <c r="BE126" s="35"/>
      <c r="BF126" s="36" t="str">
        <f t="shared" si="59"/>
        <v/>
      </c>
      <c r="BG126" s="36" t="str">
        <f t="shared" si="60"/>
        <v/>
      </c>
      <c r="BH126" s="36" t="str">
        <f t="shared" si="61"/>
        <v/>
      </c>
      <c r="BI126" s="55"/>
      <c r="BJ126" s="34"/>
      <c r="BK126" s="148"/>
      <c r="BL126" s="34"/>
      <c r="BM126" s="32" t="str">
        <f t="shared" si="62"/>
        <v/>
      </c>
      <c r="BN126" s="34"/>
      <c r="BO126" s="32" t="str">
        <f t="shared" si="63"/>
        <v/>
      </c>
      <c r="BP126" s="34"/>
      <c r="BQ126" s="32" t="str">
        <f t="shared" si="64"/>
        <v/>
      </c>
      <c r="BR126" s="34"/>
      <c r="BS126" s="36" t="str">
        <f t="shared" si="65"/>
        <v/>
      </c>
      <c r="BT126" s="36" t="str">
        <f t="shared" si="66"/>
        <v/>
      </c>
      <c r="BU126" s="36" t="str">
        <f t="shared" si="67"/>
        <v/>
      </c>
      <c r="BV126" s="55"/>
      <c r="BW126" s="36" t="str">
        <f t="shared" si="68"/>
        <v/>
      </c>
      <c r="BX126" s="36" t="str">
        <f t="shared" si="68"/>
        <v/>
      </c>
      <c r="BY126" s="31"/>
      <c r="BZ126" s="38"/>
      <c r="CB126" s="120" t="e">
        <f t="shared" ca="1" si="36"/>
        <v>#VALUE!</v>
      </c>
      <c r="CC126" s="2" t="e">
        <f t="shared" ca="1" si="37"/>
        <v>#VALUE!</v>
      </c>
    </row>
    <row r="127" spans="1:81" s="10" customFormat="1" ht="25" customHeight="1" x14ac:dyDescent="0.2">
      <c r="A127" s="52" t="str">
        <f t="shared" si="69"/>
        <v/>
      </c>
      <c r="B127" s="157" t="e">
        <f t="shared" ca="1" si="38"/>
        <v>#VALUE!</v>
      </c>
      <c r="C127" s="157" t="e">
        <f t="shared" si="39"/>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40"/>
        <v>#VALUE!</v>
      </c>
      <c r="K127" s="155" t="e">
        <f t="shared" si="41"/>
        <v>#VALUE!</v>
      </c>
      <c r="L127" s="153"/>
      <c r="M127" s="53"/>
      <c r="N127" s="175">
        <f t="shared" si="42"/>
        <v>1127</v>
      </c>
      <c r="O127" s="53"/>
      <c r="P127" s="175">
        <f t="shared" si="43"/>
        <v>10127</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IF(U127=Setup!$C$10,"Grant",IF('Other Pharma &amp; Health Products'!U127=Setup!$C$11,"Local",IF('Other Pharma &amp; Health Products'!U127=Setup!$C$12,"Other","")))</f>
        <v/>
      </c>
      <c r="W127" s="34"/>
      <c r="X127" s="148"/>
      <c r="Y127" s="33"/>
      <c r="Z127" s="36" t="str">
        <f t="shared" si="44"/>
        <v/>
      </c>
      <c r="AA127" s="35"/>
      <c r="AB127" s="32" t="str">
        <f t="shared" si="45"/>
        <v/>
      </c>
      <c r="AC127" s="35"/>
      <c r="AD127" s="32" t="str">
        <f t="shared" si="46"/>
        <v/>
      </c>
      <c r="AE127" s="35"/>
      <c r="AF127" s="36" t="str">
        <f t="shared" si="47"/>
        <v/>
      </c>
      <c r="AG127" s="36" t="str">
        <f t="shared" si="48"/>
        <v/>
      </c>
      <c r="AH127" s="36" t="str">
        <f t="shared" si="49"/>
        <v/>
      </c>
      <c r="AI127" s="55"/>
      <c r="AJ127" s="37"/>
      <c r="AK127" s="148"/>
      <c r="AL127" s="35"/>
      <c r="AM127" s="32" t="str">
        <f t="shared" si="50"/>
        <v/>
      </c>
      <c r="AN127" s="35"/>
      <c r="AO127" s="32" t="str">
        <f t="shared" si="51"/>
        <v/>
      </c>
      <c r="AP127" s="35"/>
      <c r="AQ127" s="32" t="str">
        <f t="shared" si="52"/>
        <v/>
      </c>
      <c r="AR127" s="35"/>
      <c r="AS127" s="36" t="str">
        <f t="shared" si="53"/>
        <v/>
      </c>
      <c r="AT127" s="36" t="str">
        <f t="shared" si="54"/>
        <v/>
      </c>
      <c r="AU127" s="36" t="str">
        <f t="shared" si="55"/>
        <v/>
      </c>
      <c r="AV127" s="55"/>
      <c r="AW127" s="34"/>
      <c r="AX127" s="148"/>
      <c r="AY127" s="34"/>
      <c r="AZ127" s="32" t="str">
        <f t="shared" si="56"/>
        <v/>
      </c>
      <c r="BA127" s="34"/>
      <c r="BB127" s="32" t="str">
        <f t="shared" si="57"/>
        <v/>
      </c>
      <c r="BC127" s="34"/>
      <c r="BD127" s="32" t="str">
        <f t="shared" si="58"/>
        <v/>
      </c>
      <c r="BE127" s="35"/>
      <c r="BF127" s="36" t="str">
        <f t="shared" si="59"/>
        <v/>
      </c>
      <c r="BG127" s="36" t="str">
        <f t="shared" si="60"/>
        <v/>
      </c>
      <c r="BH127" s="36" t="str">
        <f t="shared" si="61"/>
        <v/>
      </c>
      <c r="BI127" s="55"/>
      <c r="BJ127" s="34"/>
      <c r="BK127" s="148"/>
      <c r="BL127" s="34"/>
      <c r="BM127" s="32" t="str">
        <f t="shared" si="62"/>
        <v/>
      </c>
      <c r="BN127" s="34"/>
      <c r="BO127" s="32" t="str">
        <f t="shared" si="63"/>
        <v/>
      </c>
      <c r="BP127" s="34"/>
      <c r="BQ127" s="32" t="str">
        <f t="shared" si="64"/>
        <v/>
      </c>
      <c r="BR127" s="34"/>
      <c r="BS127" s="36" t="str">
        <f t="shared" si="65"/>
        <v/>
      </c>
      <c r="BT127" s="36" t="str">
        <f t="shared" si="66"/>
        <v/>
      </c>
      <c r="BU127" s="36" t="str">
        <f t="shared" si="67"/>
        <v/>
      </c>
      <c r="BV127" s="55"/>
      <c r="BW127" s="36" t="str">
        <f t="shared" si="68"/>
        <v/>
      </c>
      <c r="BX127" s="36" t="str">
        <f t="shared" si="68"/>
        <v/>
      </c>
      <c r="BY127" s="31"/>
      <c r="BZ127" s="38"/>
      <c r="CB127" s="120" t="e">
        <f t="shared" ca="1" si="36"/>
        <v>#VALUE!</v>
      </c>
      <c r="CC127" s="2" t="e">
        <f t="shared" ca="1" si="37"/>
        <v>#VALUE!</v>
      </c>
    </row>
    <row r="128" spans="1:81" s="10" customFormat="1" ht="25" customHeight="1" x14ac:dyDescent="0.2">
      <c r="A128" s="52" t="str">
        <f t="shared" si="69"/>
        <v/>
      </c>
      <c r="B128" s="157" t="e">
        <f t="shared" ca="1" si="38"/>
        <v>#VALUE!</v>
      </c>
      <c r="C128" s="157" t="e">
        <f t="shared" si="39"/>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40"/>
        <v>#VALUE!</v>
      </c>
      <c r="K128" s="155" t="e">
        <f t="shared" si="41"/>
        <v>#VALUE!</v>
      </c>
      <c r="L128" s="153"/>
      <c r="M128" s="53"/>
      <c r="N128" s="175">
        <f t="shared" si="42"/>
        <v>1128</v>
      </c>
      <c r="O128" s="53"/>
      <c r="P128" s="175">
        <f t="shared" si="43"/>
        <v>10128</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IF(U128=Setup!$C$10,"Grant",IF('Other Pharma &amp; Health Products'!U128=Setup!$C$11,"Local",IF('Other Pharma &amp; Health Products'!U128=Setup!$C$12,"Other","")))</f>
        <v/>
      </c>
      <c r="W128" s="34"/>
      <c r="X128" s="148"/>
      <c r="Y128" s="33"/>
      <c r="Z128" s="36" t="str">
        <f t="shared" si="44"/>
        <v/>
      </c>
      <c r="AA128" s="35"/>
      <c r="AB128" s="32" t="str">
        <f t="shared" si="45"/>
        <v/>
      </c>
      <c r="AC128" s="35"/>
      <c r="AD128" s="32" t="str">
        <f t="shared" si="46"/>
        <v/>
      </c>
      <c r="AE128" s="35"/>
      <c r="AF128" s="36" t="str">
        <f t="shared" si="47"/>
        <v/>
      </c>
      <c r="AG128" s="36" t="str">
        <f t="shared" si="48"/>
        <v/>
      </c>
      <c r="AH128" s="36" t="str">
        <f t="shared" si="49"/>
        <v/>
      </c>
      <c r="AI128" s="55"/>
      <c r="AJ128" s="37"/>
      <c r="AK128" s="148"/>
      <c r="AL128" s="35"/>
      <c r="AM128" s="32" t="str">
        <f t="shared" si="50"/>
        <v/>
      </c>
      <c r="AN128" s="35"/>
      <c r="AO128" s="32" t="str">
        <f t="shared" si="51"/>
        <v/>
      </c>
      <c r="AP128" s="35"/>
      <c r="AQ128" s="32" t="str">
        <f t="shared" si="52"/>
        <v/>
      </c>
      <c r="AR128" s="35"/>
      <c r="AS128" s="36" t="str">
        <f t="shared" si="53"/>
        <v/>
      </c>
      <c r="AT128" s="36" t="str">
        <f t="shared" si="54"/>
        <v/>
      </c>
      <c r="AU128" s="36" t="str">
        <f t="shared" si="55"/>
        <v/>
      </c>
      <c r="AV128" s="55"/>
      <c r="AW128" s="34"/>
      <c r="AX128" s="148"/>
      <c r="AY128" s="34"/>
      <c r="AZ128" s="32" t="str">
        <f t="shared" si="56"/>
        <v/>
      </c>
      <c r="BA128" s="34"/>
      <c r="BB128" s="32" t="str">
        <f t="shared" si="57"/>
        <v/>
      </c>
      <c r="BC128" s="34"/>
      <c r="BD128" s="32" t="str">
        <f t="shared" si="58"/>
        <v/>
      </c>
      <c r="BE128" s="35"/>
      <c r="BF128" s="36" t="str">
        <f t="shared" si="59"/>
        <v/>
      </c>
      <c r="BG128" s="36" t="str">
        <f t="shared" si="60"/>
        <v/>
      </c>
      <c r="BH128" s="36" t="str">
        <f t="shared" si="61"/>
        <v/>
      </c>
      <c r="BI128" s="55"/>
      <c r="BJ128" s="34"/>
      <c r="BK128" s="148"/>
      <c r="BL128" s="34"/>
      <c r="BM128" s="32" t="str">
        <f t="shared" si="62"/>
        <v/>
      </c>
      <c r="BN128" s="34"/>
      <c r="BO128" s="32" t="str">
        <f t="shared" si="63"/>
        <v/>
      </c>
      <c r="BP128" s="34"/>
      <c r="BQ128" s="32" t="str">
        <f t="shared" si="64"/>
        <v/>
      </c>
      <c r="BR128" s="34"/>
      <c r="BS128" s="36" t="str">
        <f t="shared" si="65"/>
        <v/>
      </c>
      <c r="BT128" s="36" t="str">
        <f t="shared" si="66"/>
        <v/>
      </c>
      <c r="BU128" s="36" t="str">
        <f t="shared" si="67"/>
        <v/>
      </c>
      <c r="BV128" s="55"/>
      <c r="BW128" s="36" t="str">
        <f t="shared" si="68"/>
        <v/>
      </c>
      <c r="BX128" s="36" t="str">
        <f t="shared" si="68"/>
        <v/>
      </c>
      <c r="BY128" s="31"/>
      <c r="BZ128" s="38"/>
      <c r="CB128" s="120" t="e">
        <f t="shared" ca="1" si="36"/>
        <v>#VALUE!</v>
      </c>
      <c r="CC128" s="2" t="e">
        <f t="shared" ca="1" si="37"/>
        <v>#VALUE!</v>
      </c>
    </row>
    <row r="129" spans="1:81" s="10" customFormat="1" ht="25" customHeight="1" x14ac:dyDescent="0.2">
      <c r="A129" s="52" t="str">
        <f t="shared" si="69"/>
        <v/>
      </c>
      <c r="B129" s="157" t="e">
        <f t="shared" ca="1" si="38"/>
        <v>#VALUE!</v>
      </c>
      <c r="C129" s="157" t="e">
        <f t="shared" si="39"/>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40"/>
        <v>#VALUE!</v>
      </c>
      <c r="K129" s="155" t="e">
        <f t="shared" si="41"/>
        <v>#VALUE!</v>
      </c>
      <c r="L129" s="153"/>
      <c r="M129" s="53"/>
      <c r="N129" s="175">
        <f t="shared" si="42"/>
        <v>1129</v>
      </c>
      <c r="O129" s="53"/>
      <c r="P129" s="175">
        <f t="shared" si="43"/>
        <v>10129</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IF(U129=Setup!$C$10,"Grant",IF('Other Pharma &amp; Health Products'!U129=Setup!$C$11,"Local",IF('Other Pharma &amp; Health Products'!U129=Setup!$C$12,"Other","")))</f>
        <v/>
      </c>
      <c r="W129" s="34"/>
      <c r="X129" s="148"/>
      <c r="Y129" s="33"/>
      <c r="Z129" s="36" t="str">
        <f t="shared" si="44"/>
        <v/>
      </c>
      <c r="AA129" s="35"/>
      <c r="AB129" s="32" t="str">
        <f t="shared" si="45"/>
        <v/>
      </c>
      <c r="AC129" s="35"/>
      <c r="AD129" s="32" t="str">
        <f t="shared" si="46"/>
        <v/>
      </c>
      <c r="AE129" s="35"/>
      <c r="AF129" s="36" t="str">
        <f t="shared" si="47"/>
        <v/>
      </c>
      <c r="AG129" s="36" t="str">
        <f t="shared" si="48"/>
        <v/>
      </c>
      <c r="AH129" s="36" t="str">
        <f t="shared" si="49"/>
        <v/>
      </c>
      <c r="AI129" s="55"/>
      <c r="AJ129" s="37"/>
      <c r="AK129" s="148"/>
      <c r="AL129" s="35"/>
      <c r="AM129" s="32" t="str">
        <f t="shared" si="50"/>
        <v/>
      </c>
      <c r="AN129" s="35"/>
      <c r="AO129" s="32" t="str">
        <f t="shared" si="51"/>
        <v/>
      </c>
      <c r="AP129" s="35"/>
      <c r="AQ129" s="32" t="str">
        <f t="shared" si="52"/>
        <v/>
      </c>
      <c r="AR129" s="35"/>
      <c r="AS129" s="36" t="str">
        <f t="shared" si="53"/>
        <v/>
      </c>
      <c r="AT129" s="36" t="str">
        <f t="shared" si="54"/>
        <v/>
      </c>
      <c r="AU129" s="36" t="str">
        <f t="shared" si="55"/>
        <v/>
      </c>
      <c r="AV129" s="55"/>
      <c r="AW129" s="34"/>
      <c r="AX129" s="148"/>
      <c r="AY129" s="34"/>
      <c r="AZ129" s="32" t="str">
        <f t="shared" si="56"/>
        <v/>
      </c>
      <c r="BA129" s="34"/>
      <c r="BB129" s="32" t="str">
        <f t="shared" si="57"/>
        <v/>
      </c>
      <c r="BC129" s="34"/>
      <c r="BD129" s="32" t="str">
        <f t="shared" si="58"/>
        <v/>
      </c>
      <c r="BE129" s="35"/>
      <c r="BF129" s="36" t="str">
        <f t="shared" si="59"/>
        <v/>
      </c>
      <c r="BG129" s="36" t="str">
        <f t="shared" si="60"/>
        <v/>
      </c>
      <c r="BH129" s="36" t="str">
        <f t="shared" si="61"/>
        <v/>
      </c>
      <c r="BI129" s="55"/>
      <c r="BJ129" s="34"/>
      <c r="BK129" s="148"/>
      <c r="BL129" s="34"/>
      <c r="BM129" s="32" t="str">
        <f t="shared" si="62"/>
        <v/>
      </c>
      <c r="BN129" s="34"/>
      <c r="BO129" s="32" t="str">
        <f t="shared" si="63"/>
        <v/>
      </c>
      <c r="BP129" s="34"/>
      <c r="BQ129" s="32" t="str">
        <f t="shared" si="64"/>
        <v/>
      </c>
      <c r="BR129" s="34"/>
      <c r="BS129" s="36" t="str">
        <f t="shared" si="65"/>
        <v/>
      </c>
      <c r="BT129" s="36" t="str">
        <f t="shared" si="66"/>
        <v/>
      </c>
      <c r="BU129" s="36" t="str">
        <f t="shared" si="67"/>
        <v/>
      </c>
      <c r="BV129" s="55"/>
      <c r="BW129" s="36" t="str">
        <f t="shared" si="68"/>
        <v/>
      </c>
      <c r="BX129" s="36" t="str">
        <f t="shared" si="68"/>
        <v/>
      </c>
      <c r="BY129" s="31"/>
      <c r="BZ129" s="38"/>
      <c r="CB129" s="120" t="e">
        <f t="shared" ca="1" si="36"/>
        <v>#VALUE!</v>
      </c>
      <c r="CC129" s="2" t="e">
        <f t="shared" ca="1" si="37"/>
        <v>#VALUE!</v>
      </c>
    </row>
    <row r="130" spans="1:81" s="10" customFormat="1" ht="25" customHeight="1" x14ac:dyDescent="0.2">
      <c r="A130" s="52" t="str">
        <f t="shared" si="69"/>
        <v/>
      </c>
      <c r="B130" s="157" t="e">
        <f t="shared" ca="1" si="38"/>
        <v>#VALUE!</v>
      </c>
      <c r="C130" s="157" t="e">
        <f t="shared" si="39"/>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40"/>
        <v>#VALUE!</v>
      </c>
      <c r="K130" s="155" t="e">
        <f t="shared" si="41"/>
        <v>#VALUE!</v>
      </c>
      <c r="L130" s="153"/>
      <c r="M130" s="53"/>
      <c r="N130" s="175">
        <f t="shared" si="42"/>
        <v>1130</v>
      </c>
      <c r="O130" s="53"/>
      <c r="P130" s="175">
        <f t="shared" si="43"/>
        <v>10130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IF(U130=Setup!$C$10,"Grant",IF('Other Pharma &amp; Health Products'!U130=Setup!$C$11,"Local",IF('Other Pharma &amp; Health Products'!U130=Setup!$C$12,"Other","")))</f>
        <v/>
      </c>
      <c r="W130" s="34"/>
      <c r="X130" s="148"/>
      <c r="Y130" s="33"/>
      <c r="Z130" s="36" t="str">
        <f t="shared" si="44"/>
        <v/>
      </c>
      <c r="AA130" s="35"/>
      <c r="AB130" s="32" t="str">
        <f t="shared" si="45"/>
        <v/>
      </c>
      <c r="AC130" s="35"/>
      <c r="AD130" s="32" t="str">
        <f t="shared" si="46"/>
        <v/>
      </c>
      <c r="AE130" s="35"/>
      <c r="AF130" s="36" t="str">
        <f t="shared" si="47"/>
        <v/>
      </c>
      <c r="AG130" s="36" t="str">
        <f t="shared" si="48"/>
        <v/>
      </c>
      <c r="AH130" s="36" t="str">
        <f t="shared" si="49"/>
        <v/>
      </c>
      <c r="AI130" s="55"/>
      <c r="AJ130" s="37"/>
      <c r="AK130" s="148"/>
      <c r="AL130" s="35"/>
      <c r="AM130" s="32" t="str">
        <f t="shared" si="50"/>
        <v/>
      </c>
      <c r="AN130" s="35"/>
      <c r="AO130" s="32" t="str">
        <f t="shared" si="51"/>
        <v/>
      </c>
      <c r="AP130" s="35"/>
      <c r="AQ130" s="32" t="str">
        <f t="shared" si="52"/>
        <v/>
      </c>
      <c r="AR130" s="35"/>
      <c r="AS130" s="36" t="str">
        <f t="shared" si="53"/>
        <v/>
      </c>
      <c r="AT130" s="36" t="str">
        <f t="shared" si="54"/>
        <v/>
      </c>
      <c r="AU130" s="36" t="str">
        <f t="shared" si="55"/>
        <v/>
      </c>
      <c r="AV130" s="55"/>
      <c r="AW130" s="34"/>
      <c r="AX130" s="148"/>
      <c r="AY130" s="34"/>
      <c r="AZ130" s="32" t="str">
        <f t="shared" si="56"/>
        <v/>
      </c>
      <c r="BA130" s="34"/>
      <c r="BB130" s="32" t="str">
        <f t="shared" si="57"/>
        <v/>
      </c>
      <c r="BC130" s="34"/>
      <c r="BD130" s="32" t="str">
        <f t="shared" si="58"/>
        <v/>
      </c>
      <c r="BE130" s="35"/>
      <c r="BF130" s="36" t="str">
        <f t="shared" si="59"/>
        <v/>
      </c>
      <c r="BG130" s="36" t="str">
        <f t="shared" si="60"/>
        <v/>
      </c>
      <c r="BH130" s="36" t="str">
        <f t="shared" si="61"/>
        <v/>
      </c>
      <c r="BI130" s="55"/>
      <c r="BJ130" s="34"/>
      <c r="BK130" s="148"/>
      <c r="BL130" s="34"/>
      <c r="BM130" s="32" t="str">
        <f t="shared" si="62"/>
        <v/>
      </c>
      <c r="BN130" s="34"/>
      <c r="BO130" s="32" t="str">
        <f t="shared" si="63"/>
        <v/>
      </c>
      <c r="BP130" s="34"/>
      <c r="BQ130" s="32" t="str">
        <f t="shared" si="64"/>
        <v/>
      </c>
      <c r="BR130" s="34"/>
      <c r="BS130" s="36" t="str">
        <f t="shared" si="65"/>
        <v/>
      </c>
      <c r="BT130" s="36" t="str">
        <f t="shared" si="66"/>
        <v/>
      </c>
      <c r="BU130" s="36" t="str">
        <f t="shared" si="67"/>
        <v/>
      </c>
      <c r="BV130" s="55"/>
      <c r="BW130" s="36" t="str">
        <f t="shared" si="68"/>
        <v/>
      </c>
      <c r="BX130" s="36" t="str">
        <f t="shared" si="68"/>
        <v/>
      </c>
      <c r="BY130" s="31"/>
      <c r="BZ130" s="38"/>
      <c r="CB130" s="120" t="e">
        <f t="shared" ref="CB130:CB193" ca="1" si="70">IF(OR(B130="--",IFERROR(MATCH(B130,OFFSET(B$1,0,0,ROW()-1,1),0),1)&lt;&gt;1),"",1)</f>
        <v>#VALUE!</v>
      </c>
      <c r="CC130" s="2" t="e">
        <f t="shared" ref="CC130:CC193" ca="1" si="71">IF(OR(C130="--",IFERROR(MATCH(C130,OFFSET(C$1,0,0,ROW()-1,1),0),1)&lt;&gt;1),"",1)</f>
        <v>#VALUE!</v>
      </c>
    </row>
    <row r="131" spans="1:81" s="10" customFormat="1" ht="25" customHeight="1" x14ac:dyDescent="0.2">
      <c r="A131" s="52" t="str">
        <f t="shared" si="69"/>
        <v/>
      </c>
      <c r="B131" s="157" t="e">
        <f t="shared" ref="B131:B194" ca="1" si="72">CONCATENATE(E131,"-",G131,"--",K131,"---",R131)</f>
        <v>#VALUE!</v>
      </c>
      <c r="C131" s="157" t="e">
        <f t="shared" ref="C131:C194" si="73">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4">LEFT(I131,FIND(".",I131,1)-1)</f>
        <v>#VALUE!</v>
      </c>
      <c r="K131" s="155" t="e">
        <f t="shared" ref="K131:K194" si="75">LEFT(I131,FIND(".",I131,1)+1)</f>
        <v>#VALUE!</v>
      </c>
      <c r="L131" s="153"/>
      <c r="M131" s="53"/>
      <c r="N131" s="175">
        <f t="shared" ref="N131:N194" si="76">1000+ROW()</f>
        <v>1131</v>
      </c>
      <c r="O131" s="53"/>
      <c r="P131" s="175">
        <f t="shared" ref="P131:P194" si="77">10000+ROW()</f>
        <v>10131</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IF(U131=Setup!$C$10,"Grant",IF('Other Pharma &amp; Health Products'!U131=Setup!$C$11,"Local",IF('Other Pharma &amp; Health Products'!U131=Setup!$C$12,"Other","")))</f>
        <v/>
      </c>
      <c r="W131" s="34"/>
      <c r="X131" s="148"/>
      <c r="Y131" s="33"/>
      <c r="Z131" s="36" t="str">
        <f t="shared" ref="Z131:Z194" si="78">IFERROR(IF(AND(NOT(Y131=""),NOT(X131="")),Y131*X131,""),"")</f>
        <v/>
      </c>
      <c r="AA131" s="35"/>
      <c r="AB131" s="32" t="str">
        <f t="shared" ref="AB131:AB194" si="79">IFERROR(IF(AND(NOT(AA131=""),NOT(X131="")),AA131*X131,""),"")</f>
        <v/>
      </c>
      <c r="AC131" s="35"/>
      <c r="AD131" s="32" t="str">
        <f t="shared" ref="AD131:AD194" si="80">IFERROR(IF(AND(NOT(AC131=""),NOT(X131="")),AC131*X131,""),"")</f>
        <v/>
      </c>
      <c r="AE131" s="35"/>
      <c r="AF131" s="36" t="str">
        <f t="shared" ref="AF131:AF194" si="81">IFERROR(IF(AND(NOT(AE131=""),NOT(X131="")),AE131*X131,""),"")</f>
        <v/>
      </c>
      <c r="AG131" s="36" t="str">
        <f t="shared" ref="AG131:AG194" si="82">IFERROR(IF(OR(NOT(Y131=""),NOT(AE131=""),NOT(AA131=""),NOT(AC131="")),Y131+AE131+AA131+AC131,""),"")</f>
        <v/>
      </c>
      <c r="AH131" s="36" t="str">
        <f t="shared" ref="AH131:AH194" si="83">IF(SUM(Z131,AB131,AD131,AF131)&gt;0,SUM(Z131,AB131,AD131,AF131),"")</f>
        <v/>
      </c>
      <c r="AI131" s="55"/>
      <c r="AJ131" s="37"/>
      <c r="AK131" s="148"/>
      <c r="AL131" s="35"/>
      <c r="AM131" s="32" t="str">
        <f t="shared" ref="AM131:AM194" si="84">IFERROR(IF(AND(NOT(AL131=""),NOT(AK131="")),AL131*$AK131,""),"")</f>
        <v/>
      </c>
      <c r="AN131" s="35"/>
      <c r="AO131" s="32" t="str">
        <f t="shared" ref="AO131:AO194" si="85">IFERROR(IF(AND(NOT(AN131=""),NOT(AK131="")),AN131*$AK131,""),"")</f>
        <v/>
      </c>
      <c r="AP131" s="35"/>
      <c r="AQ131" s="32" t="str">
        <f t="shared" ref="AQ131:AQ194" si="86">IFERROR(IF(AND(NOT(AP131=""),NOT(AK131="")),AP131*$AK131,""),"")</f>
        <v/>
      </c>
      <c r="AR131" s="35"/>
      <c r="AS131" s="36" t="str">
        <f t="shared" ref="AS131:AS194" si="87">IFERROR(IF(AND(NOT(AR131=""),NOT(AK131="")),AR131*$AK131,""),"")</f>
        <v/>
      </c>
      <c r="AT131" s="36" t="str">
        <f t="shared" ref="AT131:AT194" si="88">IFERROR(IF(OR(NOT(AL131=""),NOT(AR131=""),NOT(AN131=""),NOT(AP131="")),AL131+AR131+AN131+AP131,""),"")</f>
        <v/>
      </c>
      <c r="AU131" s="36" t="str">
        <f t="shared" ref="AU131:AU194" si="89">IF(SUM(AM131,AS131,AO131,AQ131)&gt;0,SUM(AM131,AS131,AO131,AQ131),"")</f>
        <v/>
      </c>
      <c r="AV131" s="55"/>
      <c r="AW131" s="34"/>
      <c r="AX131" s="148"/>
      <c r="AY131" s="34"/>
      <c r="AZ131" s="32" t="str">
        <f t="shared" ref="AZ131:AZ194" si="90">IFERROR(IF(AND(NOT(AY131=""),NOT(AX131="")),AY131*$AX131,""),"")</f>
        <v/>
      </c>
      <c r="BA131" s="34"/>
      <c r="BB131" s="32" t="str">
        <f t="shared" ref="BB131:BB194" si="91">IFERROR(IF(AND(NOT(BA131=""),NOT(AX131="")),BA131*$AX131,""),"")</f>
        <v/>
      </c>
      <c r="BC131" s="34"/>
      <c r="BD131" s="32" t="str">
        <f t="shared" ref="BD131:BD194" si="92">IFERROR(IF(AND(NOT(BC131=""),NOT(AX131="")),BC131*$AX131,""),"")</f>
        <v/>
      </c>
      <c r="BE131" s="35"/>
      <c r="BF131" s="36" t="str">
        <f t="shared" ref="BF131:BF194" si="93">IFERROR(IF(AND(NOT(BE131=""),NOT(AX131="")),BE131*$AX131,""),"")</f>
        <v/>
      </c>
      <c r="BG131" s="36" t="str">
        <f t="shared" ref="BG131:BG194" si="94">IFERROR(IF(OR(NOT(AY131=""),NOT(BE131=""),NOT(BA131=""),NOT(BC131="")),AY131+BE131+BA131+BC131,""),"")</f>
        <v/>
      </c>
      <c r="BH131" s="36" t="str">
        <f t="shared" ref="BH131:BH194" si="95">IF(SUM(AZ131,BF131,BB131,BD131)&gt;0,SUM(AZ131,BF131,BB131,BD131),"")</f>
        <v/>
      </c>
      <c r="BI131" s="55"/>
      <c r="BJ131" s="34"/>
      <c r="BK131" s="148"/>
      <c r="BL131" s="34"/>
      <c r="BM131" s="32" t="str">
        <f t="shared" ref="BM131:BM194" si="96">IFERROR(IF(AND(NOT(BL131=""),NOT(BK131="")),BL131*$BK131,""),"")</f>
        <v/>
      </c>
      <c r="BN131" s="34"/>
      <c r="BO131" s="32" t="str">
        <f t="shared" ref="BO131:BO194" si="97">IFERROR(IF(AND(NOT(BN131=""),NOT(BK131="")),BN131*$BK131,""),"")</f>
        <v/>
      </c>
      <c r="BP131" s="34"/>
      <c r="BQ131" s="32" t="str">
        <f t="shared" ref="BQ131:BQ194" si="98">IFERROR(IF(AND(NOT(BP131=""),NOT(BK131="")),BP131*$BK131,""),"")</f>
        <v/>
      </c>
      <c r="BR131" s="34"/>
      <c r="BS131" s="36" t="str">
        <f t="shared" ref="BS131:BS194" si="99">IFERROR(IF(AND(NOT(BR131=""),NOT(BK131="")),BR131*$BK131,""),"")</f>
        <v/>
      </c>
      <c r="BT131" s="36" t="str">
        <f t="shared" ref="BT131:BT194" si="100">IFERROR(IF(OR(NOT(BL131=""),NOT(BR131=""),NOT(BN131=""),NOT(BP131="")),BL131+BR131+BN131+BP131,""),"")</f>
        <v/>
      </c>
      <c r="BU131" s="36" t="str">
        <f t="shared" ref="BU131:BU194" si="101">IF(SUM(BM131,BS131,BO131,BQ131)&gt;0,SUM(BM131,BS131,BO131,BQ131),"")</f>
        <v/>
      </c>
      <c r="BV131" s="55"/>
      <c r="BW131" s="36" t="str">
        <f t="shared" ref="BW131:BX194" si="102">IF(SUM(AG131,AT131,BG131,BT131)&gt;0,SUM(AG131,AT131,BG131,BT131),"")</f>
        <v/>
      </c>
      <c r="BX131" s="36" t="str">
        <f t="shared" si="102"/>
        <v/>
      </c>
      <c r="BY131" s="31"/>
      <c r="BZ131" s="38"/>
      <c r="CB131" s="120" t="e">
        <f t="shared" ca="1" si="70"/>
        <v>#VALUE!</v>
      </c>
      <c r="CC131" s="2" t="e">
        <f t="shared" ca="1" si="71"/>
        <v>#VALUE!</v>
      </c>
    </row>
    <row r="132" spans="1:81" s="10" customFormat="1" ht="25" customHeight="1" x14ac:dyDescent="0.2">
      <c r="A132" s="52" t="str">
        <f t="shared" ref="A132:A195" si="103">IFERROR(IF(D132&lt;&gt;"",A131+1,""),"")</f>
        <v/>
      </c>
      <c r="B132" s="157" t="e">
        <f t="shared" ca="1" si="72"/>
        <v>#VALUE!</v>
      </c>
      <c r="C132" s="157" t="e">
        <f t="shared" si="73"/>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4"/>
        <v>#VALUE!</v>
      </c>
      <c r="K132" s="155" t="e">
        <f t="shared" si="75"/>
        <v>#VALUE!</v>
      </c>
      <c r="L132" s="153"/>
      <c r="M132" s="53"/>
      <c r="N132" s="175">
        <f t="shared" si="76"/>
        <v>1132</v>
      </c>
      <c r="O132" s="53"/>
      <c r="P132" s="175">
        <f t="shared" si="77"/>
        <v>10132</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IF(U132=Setup!$C$10,"Grant",IF('Other Pharma &amp; Health Products'!U132=Setup!$C$11,"Local",IF('Other Pharma &amp; Health Products'!U132=Setup!$C$12,"Other","")))</f>
        <v/>
      </c>
      <c r="W132" s="34"/>
      <c r="X132" s="148"/>
      <c r="Y132" s="33"/>
      <c r="Z132" s="36" t="str">
        <f t="shared" si="78"/>
        <v/>
      </c>
      <c r="AA132" s="35"/>
      <c r="AB132" s="32" t="str">
        <f t="shared" si="79"/>
        <v/>
      </c>
      <c r="AC132" s="35"/>
      <c r="AD132" s="32" t="str">
        <f t="shared" si="80"/>
        <v/>
      </c>
      <c r="AE132" s="35"/>
      <c r="AF132" s="36" t="str">
        <f t="shared" si="81"/>
        <v/>
      </c>
      <c r="AG132" s="36" t="str">
        <f t="shared" si="82"/>
        <v/>
      </c>
      <c r="AH132" s="36" t="str">
        <f t="shared" si="83"/>
        <v/>
      </c>
      <c r="AI132" s="55"/>
      <c r="AJ132" s="37"/>
      <c r="AK132" s="148"/>
      <c r="AL132" s="35"/>
      <c r="AM132" s="32" t="str">
        <f t="shared" si="84"/>
        <v/>
      </c>
      <c r="AN132" s="35"/>
      <c r="AO132" s="32" t="str">
        <f t="shared" si="85"/>
        <v/>
      </c>
      <c r="AP132" s="35"/>
      <c r="AQ132" s="32" t="str">
        <f t="shared" si="86"/>
        <v/>
      </c>
      <c r="AR132" s="35"/>
      <c r="AS132" s="36" t="str">
        <f t="shared" si="87"/>
        <v/>
      </c>
      <c r="AT132" s="36" t="str">
        <f t="shared" si="88"/>
        <v/>
      </c>
      <c r="AU132" s="36" t="str">
        <f t="shared" si="89"/>
        <v/>
      </c>
      <c r="AV132" s="55"/>
      <c r="AW132" s="34"/>
      <c r="AX132" s="148"/>
      <c r="AY132" s="34"/>
      <c r="AZ132" s="32" t="str">
        <f t="shared" si="90"/>
        <v/>
      </c>
      <c r="BA132" s="34"/>
      <c r="BB132" s="32" t="str">
        <f t="shared" si="91"/>
        <v/>
      </c>
      <c r="BC132" s="34"/>
      <c r="BD132" s="32" t="str">
        <f t="shared" si="92"/>
        <v/>
      </c>
      <c r="BE132" s="35"/>
      <c r="BF132" s="36" t="str">
        <f t="shared" si="93"/>
        <v/>
      </c>
      <c r="BG132" s="36" t="str">
        <f t="shared" si="94"/>
        <v/>
      </c>
      <c r="BH132" s="36" t="str">
        <f t="shared" si="95"/>
        <v/>
      </c>
      <c r="BI132" s="55"/>
      <c r="BJ132" s="34"/>
      <c r="BK132" s="148"/>
      <c r="BL132" s="34"/>
      <c r="BM132" s="32" t="str">
        <f t="shared" si="96"/>
        <v/>
      </c>
      <c r="BN132" s="34"/>
      <c r="BO132" s="32" t="str">
        <f t="shared" si="97"/>
        <v/>
      </c>
      <c r="BP132" s="34"/>
      <c r="BQ132" s="32" t="str">
        <f t="shared" si="98"/>
        <v/>
      </c>
      <c r="BR132" s="34"/>
      <c r="BS132" s="36" t="str">
        <f t="shared" si="99"/>
        <v/>
      </c>
      <c r="BT132" s="36" t="str">
        <f t="shared" si="100"/>
        <v/>
      </c>
      <c r="BU132" s="36" t="str">
        <f t="shared" si="101"/>
        <v/>
      </c>
      <c r="BV132" s="55"/>
      <c r="BW132" s="36" t="str">
        <f t="shared" si="102"/>
        <v/>
      </c>
      <c r="BX132" s="36" t="str">
        <f t="shared" si="102"/>
        <v/>
      </c>
      <c r="BY132" s="31"/>
      <c r="BZ132" s="38"/>
      <c r="CB132" s="120" t="e">
        <f t="shared" ca="1" si="70"/>
        <v>#VALUE!</v>
      </c>
      <c r="CC132" s="2" t="e">
        <f t="shared" ca="1" si="71"/>
        <v>#VALUE!</v>
      </c>
    </row>
    <row r="133" spans="1:81" s="10" customFormat="1" ht="25" customHeight="1" x14ac:dyDescent="0.2">
      <c r="A133" s="52" t="str">
        <f t="shared" si="103"/>
        <v/>
      </c>
      <c r="B133" s="157" t="e">
        <f t="shared" ca="1" si="72"/>
        <v>#VALUE!</v>
      </c>
      <c r="C133" s="157" t="e">
        <f t="shared" si="73"/>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4"/>
        <v>#VALUE!</v>
      </c>
      <c r="K133" s="155" t="e">
        <f t="shared" si="75"/>
        <v>#VALUE!</v>
      </c>
      <c r="L133" s="153"/>
      <c r="M133" s="53"/>
      <c r="N133" s="175">
        <f t="shared" si="76"/>
        <v>1133</v>
      </c>
      <c r="O133" s="53"/>
      <c r="P133" s="175">
        <f t="shared" si="77"/>
        <v>10133</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IF(U133=Setup!$C$10,"Grant",IF('Other Pharma &amp; Health Products'!U133=Setup!$C$11,"Local",IF('Other Pharma &amp; Health Products'!U133=Setup!$C$12,"Other","")))</f>
        <v/>
      </c>
      <c r="W133" s="34"/>
      <c r="X133" s="148"/>
      <c r="Y133" s="33"/>
      <c r="Z133" s="36" t="str">
        <f t="shared" si="78"/>
        <v/>
      </c>
      <c r="AA133" s="35"/>
      <c r="AB133" s="32" t="str">
        <f t="shared" si="79"/>
        <v/>
      </c>
      <c r="AC133" s="35"/>
      <c r="AD133" s="32" t="str">
        <f t="shared" si="80"/>
        <v/>
      </c>
      <c r="AE133" s="35"/>
      <c r="AF133" s="36" t="str">
        <f t="shared" si="81"/>
        <v/>
      </c>
      <c r="AG133" s="36" t="str">
        <f t="shared" si="82"/>
        <v/>
      </c>
      <c r="AH133" s="36" t="str">
        <f t="shared" si="83"/>
        <v/>
      </c>
      <c r="AI133" s="55"/>
      <c r="AJ133" s="37"/>
      <c r="AK133" s="148"/>
      <c r="AL133" s="35"/>
      <c r="AM133" s="32" t="str">
        <f t="shared" si="84"/>
        <v/>
      </c>
      <c r="AN133" s="35"/>
      <c r="AO133" s="32" t="str">
        <f t="shared" si="85"/>
        <v/>
      </c>
      <c r="AP133" s="35"/>
      <c r="AQ133" s="32" t="str">
        <f t="shared" si="86"/>
        <v/>
      </c>
      <c r="AR133" s="35"/>
      <c r="AS133" s="36" t="str">
        <f t="shared" si="87"/>
        <v/>
      </c>
      <c r="AT133" s="36" t="str">
        <f t="shared" si="88"/>
        <v/>
      </c>
      <c r="AU133" s="36" t="str">
        <f t="shared" si="89"/>
        <v/>
      </c>
      <c r="AV133" s="55"/>
      <c r="AW133" s="34"/>
      <c r="AX133" s="148"/>
      <c r="AY133" s="34"/>
      <c r="AZ133" s="32" t="str">
        <f t="shared" si="90"/>
        <v/>
      </c>
      <c r="BA133" s="34"/>
      <c r="BB133" s="32" t="str">
        <f t="shared" si="91"/>
        <v/>
      </c>
      <c r="BC133" s="34"/>
      <c r="BD133" s="32" t="str">
        <f t="shared" si="92"/>
        <v/>
      </c>
      <c r="BE133" s="35"/>
      <c r="BF133" s="36" t="str">
        <f t="shared" si="93"/>
        <v/>
      </c>
      <c r="BG133" s="36" t="str">
        <f t="shared" si="94"/>
        <v/>
      </c>
      <c r="BH133" s="36" t="str">
        <f t="shared" si="95"/>
        <v/>
      </c>
      <c r="BI133" s="55"/>
      <c r="BJ133" s="34"/>
      <c r="BK133" s="148"/>
      <c r="BL133" s="34"/>
      <c r="BM133" s="32" t="str">
        <f t="shared" si="96"/>
        <v/>
      </c>
      <c r="BN133" s="34"/>
      <c r="BO133" s="32" t="str">
        <f t="shared" si="97"/>
        <v/>
      </c>
      <c r="BP133" s="34"/>
      <c r="BQ133" s="32" t="str">
        <f t="shared" si="98"/>
        <v/>
      </c>
      <c r="BR133" s="34"/>
      <c r="BS133" s="36" t="str">
        <f t="shared" si="99"/>
        <v/>
      </c>
      <c r="BT133" s="36" t="str">
        <f t="shared" si="100"/>
        <v/>
      </c>
      <c r="BU133" s="36" t="str">
        <f t="shared" si="101"/>
        <v/>
      </c>
      <c r="BV133" s="55"/>
      <c r="BW133" s="36" t="str">
        <f t="shared" si="102"/>
        <v/>
      </c>
      <c r="BX133" s="36" t="str">
        <f t="shared" si="102"/>
        <v/>
      </c>
      <c r="BY133" s="31"/>
      <c r="BZ133" s="38"/>
      <c r="CB133" s="120" t="e">
        <f t="shared" ca="1" si="70"/>
        <v>#VALUE!</v>
      </c>
      <c r="CC133" s="2" t="e">
        <f t="shared" ca="1" si="71"/>
        <v>#VALUE!</v>
      </c>
    </row>
    <row r="134" spans="1:81" s="10" customFormat="1" ht="25" customHeight="1" x14ac:dyDescent="0.2">
      <c r="A134" s="52" t="str">
        <f t="shared" si="103"/>
        <v/>
      </c>
      <c r="B134" s="157" t="e">
        <f t="shared" ca="1" si="72"/>
        <v>#VALUE!</v>
      </c>
      <c r="C134" s="157" t="e">
        <f t="shared" si="73"/>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4"/>
        <v>#VALUE!</v>
      </c>
      <c r="K134" s="155" t="e">
        <f t="shared" si="75"/>
        <v>#VALUE!</v>
      </c>
      <c r="L134" s="153"/>
      <c r="M134" s="53"/>
      <c r="N134" s="175">
        <f t="shared" si="76"/>
        <v>1134</v>
      </c>
      <c r="O134" s="53"/>
      <c r="P134" s="175">
        <f t="shared" si="77"/>
        <v>10134</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IF(U134=Setup!$C$10,"Grant",IF('Other Pharma &amp; Health Products'!U134=Setup!$C$11,"Local",IF('Other Pharma &amp; Health Products'!U134=Setup!$C$12,"Other","")))</f>
        <v/>
      </c>
      <c r="W134" s="34"/>
      <c r="X134" s="148"/>
      <c r="Y134" s="33"/>
      <c r="Z134" s="36" t="str">
        <f t="shared" si="78"/>
        <v/>
      </c>
      <c r="AA134" s="35"/>
      <c r="AB134" s="32" t="str">
        <f t="shared" si="79"/>
        <v/>
      </c>
      <c r="AC134" s="35"/>
      <c r="AD134" s="32" t="str">
        <f t="shared" si="80"/>
        <v/>
      </c>
      <c r="AE134" s="35"/>
      <c r="AF134" s="36" t="str">
        <f t="shared" si="81"/>
        <v/>
      </c>
      <c r="AG134" s="36" t="str">
        <f t="shared" si="82"/>
        <v/>
      </c>
      <c r="AH134" s="36" t="str">
        <f t="shared" si="83"/>
        <v/>
      </c>
      <c r="AI134" s="55"/>
      <c r="AJ134" s="37"/>
      <c r="AK134" s="148"/>
      <c r="AL134" s="35"/>
      <c r="AM134" s="32" t="str">
        <f t="shared" si="84"/>
        <v/>
      </c>
      <c r="AN134" s="35"/>
      <c r="AO134" s="32" t="str">
        <f t="shared" si="85"/>
        <v/>
      </c>
      <c r="AP134" s="35"/>
      <c r="AQ134" s="32" t="str">
        <f t="shared" si="86"/>
        <v/>
      </c>
      <c r="AR134" s="35"/>
      <c r="AS134" s="36" t="str">
        <f t="shared" si="87"/>
        <v/>
      </c>
      <c r="AT134" s="36" t="str">
        <f t="shared" si="88"/>
        <v/>
      </c>
      <c r="AU134" s="36" t="str">
        <f t="shared" si="89"/>
        <v/>
      </c>
      <c r="AV134" s="55"/>
      <c r="AW134" s="34"/>
      <c r="AX134" s="148"/>
      <c r="AY134" s="34"/>
      <c r="AZ134" s="32" t="str">
        <f t="shared" si="90"/>
        <v/>
      </c>
      <c r="BA134" s="34"/>
      <c r="BB134" s="32" t="str">
        <f t="shared" si="91"/>
        <v/>
      </c>
      <c r="BC134" s="34"/>
      <c r="BD134" s="32" t="str">
        <f t="shared" si="92"/>
        <v/>
      </c>
      <c r="BE134" s="35"/>
      <c r="BF134" s="36" t="str">
        <f t="shared" si="93"/>
        <v/>
      </c>
      <c r="BG134" s="36" t="str">
        <f t="shared" si="94"/>
        <v/>
      </c>
      <c r="BH134" s="36" t="str">
        <f t="shared" si="95"/>
        <v/>
      </c>
      <c r="BI134" s="55"/>
      <c r="BJ134" s="34"/>
      <c r="BK134" s="148"/>
      <c r="BL134" s="34"/>
      <c r="BM134" s="32" t="str">
        <f t="shared" si="96"/>
        <v/>
      </c>
      <c r="BN134" s="34"/>
      <c r="BO134" s="32" t="str">
        <f t="shared" si="97"/>
        <v/>
      </c>
      <c r="BP134" s="34"/>
      <c r="BQ134" s="32" t="str">
        <f t="shared" si="98"/>
        <v/>
      </c>
      <c r="BR134" s="34"/>
      <c r="BS134" s="36" t="str">
        <f t="shared" si="99"/>
        <v/>
      </c>
      <c r="BT134" s="36" t="str">
        <f t="shared" si="100"/>
        <v/>
      </c>
      <c r="BU134" s="36" t="str">
        <f t="shared" si="101"/>
        <v/>
      </c>
      <c r="BV134" s="55"/>
      <c r="BW134" s="36" t="str">
        <f t="shared" si="102"/>
        <v/>
      </c>
      <c r="BX134" s="36" t="str">
        <f t="shared" si="102"/>
        <v/>
      </c>
      <c r="BY134" s="31"/>
      <c r="BZ134" s="38"/>
      <c r="CB134" s="120" t="e">
        <f t="shared" ca="1" si="70"/>
        <v>#VALUE!</v>
      </c>
      <c r="CC134" s="2" t="e">
        <f t="shared" ca="1" si="71"/>
        <v>#VALUE!</v>
      </c>
    </row>
    <row r="135" spans="1:81" s="10" customFormat="1" ht="25" customHeight="1" x14ac:dyDescent="0.2">
      <c r="A135" s="52" t="str">
        <f t="shared" si="103"/>
        <v/>
      </c>
      <c r="B135" s="157" t="e">
        <f t="shared" ca="1" si="72"/>
        <v>#VALUE!</v>
      </c>
      <c r="C135" s="157" t="e">
        <f t="shared" si="73"/>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4"/>
        <v>#VALUE!</v>
      </c>
      <c r="K135" s="155" t="e">
        <f t="shared" si="75"/>
        <v>#VALUE!</v>
      </c>
      <c r="L135" s="153"/>
      <c r="M135" s="53"/>
      <c r="N135" s="175">
        <f t="shared" si="76"/>
        <v>1135</v>
      </c>
      <c r="O135" s="53"/>
      <c r="P135" s="175">
        <f t="shared" si="77"/>
        <v>10135</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IF(U135=Setup!$C$10,"Grant",IF('Other Pharma &amp; Health Products'!U135=Setup!$C$11,"Local",IF('Other Pharma &amp; Health Products'!U135=Setup!$C$12,"Other","")))</f>
        <v/>
      </c>
      <c r="W135" s="34"/>
      <c r="X135" s="148"/>
      <c r="Y135" s="33"/>
      <c r="Z135" s="36" t="str">
        <f t="shared" si="78"/>
        <v/>
      </c>
      <c r="AA135" s="35"/>
      <c r="AB135" s="32" t="str">
        <f t="shared" si="79"/>
        <v/>
      </c>
      <c r="AC135" s="35"/>
      <c r="AD135" s="32" t="str">
        <f t="shared" si="80"/>
        <v/>
      </c>
      <c r="AE135" s="35"/>
      <c r="AF135" s="36" t="str">
        <f t="shared" si="81"/>
        <v/>
      </c>
      <c r="AG135" s="36" t="str">
        <f t="shared" si="82"/>
        <v/>
      </c>
      <c r="AH135" s="36" t="str">
        <f t="shared" si="83"/>
        <v/>
      </c>
      <c r="AI135" s="55"/>
      <c r="AJ135" s="37"/>
      <c r="AK135" s="148"/>
      <c r="AL135" s="35"/>
      <c r="AM135" s="32" t="str">
        <f t="shared" si="84"/>
        <v/>
      </c>
      <c r="AN135" s="35"/>
      <c r="AO135" s="32" t="str">
        <f t="shared" si="85"/>
        <v/>
      </c>
      <c r="AP135" s="35"/>
      <c r="AQ135" s="32" t="str">
        <f t="shared" si="86"/>
        <v/>
      </c>
      <c r="AR135" s="35"/>
      <c r="AS135" s="36" t="str">
        <f t="shared" si="87"/>
        <v/>
      </c>
      <c r="AT135" s="36" t="str">
        <f t="shared" si="88"/>
        <v/>
      </c>
      <c r="AU135" s="36" t="str">
        <f t="shared" si="89"/>
        <v/>
      </c>
      <c r="AV135" s="55"/>
      <c r="AW135" s="34"/>
      <c r="AX135" s="148"/>
      <c r="AY135" s="34"/>
      <c r="AZ135" s="32" t="str">
        <f t="shared" si="90"/>
        <v/>
      </c>
      <c r="BA135" s="34"/>
      <c r="BB135" s="32" t="str">
        <f t="shared" si="91"/>
        <v/>
      </c>
      <c r="BC135" s="34"/>
      <c r="BD135" s="32" t="str">
        <f t="shared" si="92"/>
        <v/>
      </c>
      <c r="BE135" s="35"/>
      <c r="BF135" s="36" t="str">
        <f t="shared" si="93"/>
        <v/>
      </c>
      <c r="BG135" s="36" t="str">
        <f t="shared" si="94"/>
        <v/>
      </c>
      <c r="BH135" s="36" t="str">
        <f t="shared" si="95"/>
        <v/>
      </c>
      <c r="BI135" s="55"/>
      <c r="BJ135" s="34"/>
      <c r="BK135" s="148"/>
      <c r="BL135" s="34"/>
      <c r="BM135" s="32" t="str">
        <f t="shared" si="96"/>
        <v/>
      </c>
      <c r="BN135" s="34"/>
      <c r="BO135" s="32" t="str">
        <f t="shared" si="97"/>
        <v/>
      </c>
      <c r="BP135" s="34"/>
      <c r="BQ135" s="32" t="str">
        <f t="shared" si="98"/>
        <v/>
      </c>
      <c r="BR135" s="34"/>
      <c r="BS135" s="36" t="str">
        <f t="shared" si="99"/>
        <v/>
      </c>
      <c r="BT135" s="36" t="str">
        <f t="shared" si="100"/>
        <v/>
      </c>
      <c r="BU135" s="36" t="str">
        <f t="shared" si="101"/>
        <v/>
      </c>
      <c r="BV135" s="55"/>
      <c r="BW135" s="36" t="str">
        <f t="shared" si="102"/>
        <v/>
      </c>
      <c r="BX135" s="36" t="str">
        <f t="shared" si="102"/>
        <v/>
      </c>
      <c r="BY135" s="31"/>
      <c r="BZ135" s="38"/>
      <c r="CB135" s="120" t="e">
        <f t="shared" ca="1" si="70"/>
        <v>#VALUE!</v>
      </c>
      <c r="CC135" s="2" t="e">
        <f t="shared" ca="1" si="71"/>
        <v>#VALUE!</v>
      </c>
    </row>
    <row r="136" spans="1:81" s="10" customFormat="1" ht="25" customHeight="1" x14ac:dyDescent="0.2">
      <c r="A136" s="52" t="str">
        <f t="shared" si="103"/>
        <v/>
      </c>
      <c r="B136" s="157" t="e">
        <f t="shared" ca="1" si="72"/>
        <v>#VALUE!</v>
      </c>
      <c r="C136" s="157" t="e">
        <f t="shared" si="73"/>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4"/>
        <v>#VALUE!</v>
      </c>
      <c r="K136" s="155" t="e">
        <f t="shared" si="75"/>
        <v>#VALUE!</v>
      </c>
      <c r="L136" s="153"/>
      <c r="M136" s="53"/>
      <c r="N136" s="175">
        <f t="shared" si="76"/>
        <v>1136</v>
      </c>
      <c r="O136" s="53"/>
      <c r="P136" s="175">
        <f t="shared" si="77"/>
        <v>10136</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IF(U136=Setup!$C$10,"Grant",IF('Other Pharma &amp; Health Products'!U136=Setup!$C$11,"Local",IF('Other Pharma &amp; Health Products'!U136=Setup!$C$12,"Other","")))</f>
        <v/>
      </c>
      <c r="W136" s="34"/>
      <c r="X136" s="148"/>
      <c r="Y136" s="33"/>
      <c r="Z136" s="36" t="str">
        <f t="shared" si="78"/>
        <v/>
      </c>
      <c r="AA136" s="35"/>
      <c r="AB136" s="32" t="str">
        <f t="shared" si="79"/>
        <v/>
      </c>
      <c r="AC136" s="35"/>
      <c r="AD136" s="32" t="str">
        <f t="shared" si="80"/>
        <v/>
      </c>
      <c r="AE136" s="35"/>
      <c r="AF136" s="36" t="str">
        <f t="shared" si="81"/>
        <v/>
      </c>
      <c r="AG136" s="36" t="str">
        <f t="shared" si="82"/>
        <v/>
      </c>
      <c r="AH136" s="36" t="str">
        <f t="shared" si="83"/>
        <v/>
      </c>
      <c r="AI136" s="55"/>
      <c r="AJ136" s="37"/>
      <c r="AK136" s="148"/>
      <c r="AL136" s="35"/>
      <c r="AM136" s="32" t="str">
        <f t="shared" si="84"/>
        <v/>
      </c>
      <c r="AN136" s="35"/>
      <c r="AO136" s="32" t="str">
        <f t="shared" si="85"/>
        <v/>
      </c>
      <c r="AP136" s="35"/>
      <c r="AQ136" s="32" t="str">
        <f t="shared" si="86"/>
        <v/>
      </c>
      <c r="AR136" s="35"/>
      <c r="AS136" s="36" t="str">
        <f t="shared" si="87"/>
        <v/>
      </c>
      <c r="AT136" s="36" t="str">
        <f t="shared" si="88"/>
        <v/>
      </c>
      <c r="AU136" s="36" t="str">
        <f t="shared" si="89"/>
        <v/>
      </c>
      <c r="AV136" s="55"/>
      <c r="AW136" s="34"/>
      <c r="AX136" s="148"/>
      <c r="AY136" s="34"/>
      <c r="AZ136" s="32" t="str">
        <f t="shared" si="90"/>
        <v/>
      </c>
      <c r="BA136" s="34"/>
      <c r="BB136" s="32" t="str">
        <f t="shared" si="91"/>
        <v/>
      </c>
      <c r="BC136" s="34"/>
      <c r="BD136" s="32" t="str">
        <f t="shared" si="92"/>
        <v/>
      </c>
      <c r="BE136" s="35"/>
      <c r="BF136" s="36" t="str">
        <f t="shared" si="93"/>
        <v/>
      </c>
      <c r="BG136" s="36" t="str">
        <f t="shared" si="94"/>
        <v/>
      </c>
      <c r="BH136" s="36" t="str">
        <f t="shared" si="95"/>
        <v/>
      </c>
      <c r="BI136" s="55"/>
      <c r="BJ136" s="34"/>
      <c r="BK136" s="148"/>
      <c r="BL136" s="34"/>
      <c r="BM136" s="32" t="str">
        <f t="shared" si="96"/>
        <v/>
      </c>
      <c r="BN136" s="34"/>
      <c r="BO136" s="32" t="str">
        <f t="shared" si="97"/>
        <v/>
      </c>
      <c r="BP136" s="34"/>
      <c r="BQ136" s="32" t="str">
        <f t="shared" si="98"/>
        <v/>
      </c>
      <c r="BR136" s="34"/>
      <c r="BS136" s="36" t="str">
        <f t="shared" si="99"/>
        <v/>
      </c>
      <c r="BT136" s="36" t="str">
        <f t="shared" si="100"/>
        <v/>
      </c>
      <c r="BU136" s="36" t="str">
        <f t="shared" si="101"/>
        <v/>
      </c>
      <c r="BV136" s="55"/>
      <c r="BW136" s="36" t="str">
        <f t="shared" si="102"/>
        <v/>
      </c>
      <c r="BX136" s="36" t="str">
        <f t="shared" si="102"/>
        <v/>
      </c>
      <c r="BY136" s="31"/>
      <c r="BZ136" s="38"/>
      <c r="CB136" s="120" t="e">
        <f t="shared" ca="1" si="70"/>
        <v>#VALUE!</v>
      </c>
      <c r="CC136" s="2" t="e">
        <f t="shared" ca="1" si="71"/>
        <v>#VALUE!</v>
      </c>
    </row>
    <row r="137" spans="1:81" s="10" customFormat="1" ht="25" customHeight="1" x14ac:dyDescent="0.2">
      <c r="A137" s="52" t="str">
        <f t="shared" si="103"/>
        <v/>
      </c>
      <c r="B137" s="157" t="e">
        <f t="shared" ca="1" si="72"/>
        <v>#VALUE!</v>
      </c>
      <c r="C137" s="157" t="e">
        <f t="shared" si="73"/>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4"/>
        <v>#VALUE!</v>
      </c>
      <c r="K137" s="155" t="e">
        <f t="shared" si="75"/>
        <v>#VALUE!</v>
      </c>
      <c r="L137" s="153"/>
      <c r="M137" s="53"/>
      <c r="N137" s="175">
        <f t="shared" si="76"/>
        <v>1137</v>
      </c>
      <c r="O137" s="53"/>
      <c r="P137" s="175">
        <f t="shared" si="77"/>
        <v>10137</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IF(U137=Setup!$C$10,"Grant",IF('Other Pharma &amp; Health Products'!U137=Setup!$C$11,"Local",IF('Other Pharma &amp; Health Products'!U137=Setup!$C$12,"Other","")))</f>
        <v/>
      </c>
      <c r="W137" s="34"/>
      <c r="X137" s="148"/>
      <c r="Y137" s="33"/>
      <c r="Z137" s="36" t="str">
        <f t="shared" si="78"/>
        <v/>
      </c>
      <c r="AA137" s="35"/>
      <c r="AB137" s="32" t="str">
        <f t="shared" si="79"/>
        <v/>
      </c>
      <c r="AC137" s="35"/>
      <c r="AD137" s="32" t="str">
        <f t="shared" si="80"/>
        <v/>
      </c>
      <c r="AE137" s="35"/>
      <c r="AF137" s="36" t="str">
        <f t="shared" si="81"/>
        <v/>
      </c>
      <c r="AG137" s="36" t="str">
        <f t="shared" si="82"/>
        <v/>
      </c>
      <c r="AH137" s="36" t="str">
        <f t="shared" si="83"/>
        <v/>
      </c>
      <c r="AI137" s="55"/>
      <c r="AJ137" s="37"/>
      <c r="AK137" s="148"/>
      <c r="AL137" s="35"/>
      <c r="AM137" s="32" t="str">
        <f t="shared" si="84"/>
        <v/>
      </c>
      <c r="AN137" s="35"/>
      <c r="AO137" s="32" t="str">
        <f t="shared" si="85"/>
        <v/>
      </c>
      <c r="AP137" s="35"/>
      <c r="AQ137" s="32" t="str">
        <f t="shared" si="86"/>
        <v/>
      </c>
      <c r="AR137" s="35"/>
      <c r="AS137" s="36" t="str">
        <f t="shared" si="87"/>
        <v/>
      </c>
      <c r="AT137" s="36" t="str">
        <f t="shared" si="88"/>
        <v/>
      </c>
      <c r="AU137" s="36" t="str">
        <f t="shared" si="89"/>
        <v/>
      </c>
      <c r="AV137" s="55"/>
      <c r="AW137" s="34"/>
      <c r="AX137" s="148"/>
      <c r="AY137" s="34"/>
      <c r="AZ137" s="32" t="str">
        <f t="shared" si="90"/>
        <v/>
      </c>
      <c r="BA137" s="34"/>
      <c r="BB137" s="32" t="str">
        <f t="shared" si="91"/>
        <v/>
      </c>
      <c r="BC137" s="34"/>
      <c r="BD137" s="32" t="str">
        <f t="shared" si="92"/>
        <v/>
      </c>
      <c r="BE137" s="35"/>
      <c r="BF137" s="36" t="str">
        <f t="shared" si="93"/>
        <v/>
      </c>
      <c r="BG137" s="36" t="str">
        <f t="shared" si="94"/>
        <v/>
      </c>
      <c r="BH137" s="36" t="str">
        <f t="shared" si="95"/>
        <v/>
      </c>
      <c r="BI137" s="55"/>
      <c r="BJ137" s="34"/>
      <c r="BK137" s="148"/>
      <c r="BL137" s="34"/>
      <c r="BM137" s="32" t="str">
        <f t="shared" si="96"/>
        <v/>
      </c>
      <c r="BN137" s="34"/>
      <c r="BO137" s="32" t="str">
        <f t="shared" si="97"/>
        <v/>
      </c>
      <c r="BP137" s="34"/>
      <c r="BQ137" s="32" t="str">
        <f t="shared" si="98"/>
        <v/>
      </c>
      <c r="BR137" s="34"/>
      <c r="BS137" s="36" t="str">
        <f t="shared" si="99"/>
        <v/>
      </c>
      <c r="BT137" s="36" t="str">
        <f t="shared" si="100"/>
        <v/>
      </c>
      <c r="BU137" s="36" t="str">
        <f t="shared" si="101"/>
        <v/>
      </c>
      <c r="BV137" s="55"/>
      <c r="BW137" s="36" t="str">
        <f t="shared" si="102"/>
        <v/>
      </c>
      <c r="BX137" s="36" t="str">
        <f t="shared" si="102"/>
        <v/>
      </c>
      <c r="BY137" s="31"/>
      <c r="BZ137" s="38"/>
      <c r="CB137" s="120" t="e">
        <f t="shared" ca="1" si="70"/>
        <v>#VALUE!</v>
      </c>
      <c r="CC137" s="2" t="e">
        <f t="shared" ca="1" si="71"/>
        <v>#VALUE!</v>
      </c>
    </row>
    <row r="138" spans="1:81" s="10" customFormat="1" ht="25" customHeight="1" x14ac:dyDescent="0.2">
      <c r="A138" s="52" t="str">
        <f t="shared" si="103"/>
        <v/>
      </c>
      <c r="B138" s="157" t="e">
        <f t="shared" ca="1" si="72"/>
        <v>#VALUE!</v>
      </c>
      <c r="C138" s="157" t="e">
        <f t="shared" si="73"/>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4"/>
        <v>#VALUE!</v>
      </c>
      <c r="K138" s="155" t="e">
        <f t="shared" si="75"/>
        <v>#VALUE!</v>
      </c>
      <c r="L138" s="153"/>
      <c r="M138" s="53"/>
      <c r="N138" s="175">
        <f t="shared" si="76"/>
        <v>1138</v>
      </c>
      <c r="O138" s="53"/>
      <c r="P138" s="175">
        <f t="shared" si="77"/>
        <v>10138</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IF(U138=Setup!$C$10,"Grant",IF('Other Pharma &amp; Health Products'!U138=Setup!$C$11,"Local",IF('Other Pharma &amp; Health Products'!U138=Setup!$C$12,"Other","")))</f>
        <v/>
      </c>
      <c r="W138" s="34"/>
      <c r="X138" s="148"/>
      <c r="Y138" s="33"/>
      <c r="Z138" s="36" t="str">
        <f t="shared" si="78"/>
        <v/>
      </c>
      <c r="AA138" s="35"/>
      <c r="AB138" s="32" t="str">
        <f t="shared" si="79"/>
        <v/>
      </c>
      <c r="AC138" s="35"/>
      <c r="AD138" s="32" t="str">
        <f t="shared" si="80"/>
        <v/>
      </c>
      <c r="AE138" s="35"/>
      <c r="AF138" s="36" t="str">
        <f t="shared" si="81"/>
        <v/>
      </c>
      <c r="AG138" s="36" t="str">
        <f t="shared" si="82"/>
        <v/>
      </c>
      <c r="AH138" s="36" t="str">
        <f t="shared" si="83"/>
        <v/>
      </c>
      <c r="AI138" s="55"/>
      <c r="AJ138" s="37"/>
      <c r="AK138" s="148"/>
      <c r="AL138" s="35"/>
      <c r="AM138" s="32" t="str">
        <f t="shared" si="84"/>
        <v/>
      </c>
      <c r="AN138" s="35"/>
      <c r="AO138" s="32" t="str">
        <f t="shared" si="85"/>
        <v/>
      </c>
      <c r="AP138" s="35"/>
      <c r="AQ138" s="32" t="str">
        <f t="shared" si="86"/>
        <v/>
      </c>
      <c r="AR138" s="35"/>
      <c r="AS138" s="36" t="str">
        <f t="shared" si="87"/>
        <v/>
      </c>
      <c r="AT138" s="36" t="str">
        <f t="shared" si="88"/>
        <v/>
      </c>
      <c r="AU138" s="36" t="str">
        <f t="shared" si="89"/>
        <v/>
      </c>
      <c r="AV138" s="55"/>
      <c r="AW138" s="34"/>
      <c r="AX138" s="148"/>
      <c r="AY138" s="34"/>
      <c r="AZ138" s="32" t="str">
        <f t="shared" si="90"/>
        <v/>
      </c>
      <c r="BA138" s="34"/>
      <c r="BB138" s="32" t="str">
        <f t="shared" si="91"/>
        <v/>
      </c>
      <c r="BC138" s="34"/>
      <c r="BD138" s="32" t="str">
        <f t="shared" si="92"/>
        <v/>
      </c>
      <c r="BE138" s="35"/>
      <c r="BF138" s="36" t="str">
        <f t="shared" si="93"/>
        <v/>
      </c>
      <c r="BG138" s="36" t="str">
        <f t="shared" si="94"/>
        <v/>
      </c>
      <c r="BH138" s="36" t="str">
        <f t="shared" si="95"/>
        <v/>
      </c>
      <c r="BI138" s="55"/>
      <c r="BJ138" s="34"/>
      <c r="BK138" s="148"/>
      <c r="BL138" s="34"/>
      <c r="BM138" s="32" t="str">
        <f t="shared" si="96"/>
        <v/>
      </c>
      <c r="BN138" s="34"/>
      <c r="BO138" s="32" t="str">
        <f t="shared" si="97"/>
        <v/>
      </c>
      <c r="BP138" s="34"/>
      <c r="BQ138" s="32" t="str">
        <f t="shared" si="98"/>
        <v/>
      </c>
      <c r="BR138" s="34"/>
      <c r="BS138" s="36" t="str">
        <f t="shared" si="99"/>
        <v/>
      </c>
      <c r="BT138" s="36" t="str">
        <f t="shared" si="100"/>
        <v/>
      </c>
      <c r="BU138" s="36" t="str">
        <f t="shared" si="101"/>
        <v/>
      </c>
      <c r="BV138" s="55"/>
      <c r="BW138" s="36" t="str">
        <f t="shared" si="102"/>
        <v/>
      </c>
      <c r="BX138" s="36" t="str">
        <f t="shared" si="102"/>
        <v/>
      </c>
      <c r="BY138" s="31"/>
      <c r="BZ138" s="38"/>
      <c r="CB138" s="120" t="e">
        <f t="shared" ca="1" si="70"/>
        <v>#VALUE!</v>
      </c>
      <c r="CC138" s="2" t="e">
        <f t="shared" ca="1" si="71"/>
        <v>#VALUE!</v>
      </c>
    </row>
    <row r="139" spans="1:81" s="10" customFormat="1" ht="25" customHeight="1" x14ac:dyDescent="0.2">
      <c r="A139" s="52" t="str">
        <f t="shared" si="103"/>
        <v/>
      </c>
      <c r="B139" s="157" t="e">
        <f t="shared" ca="1" si="72"/>
        <v>#VALUE!</v>
      </c>
      <c r="C139" s="157" t="e">
        <f t="shared" si="73"/>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4"/>
        <v>#VALUE!</v>
      </c>
      <c r="K139" s="155" t="e">
        <f t="shared" si="75"/>
        <v>#VALUE!</v>
      </c>
      <c r="L139" s="153"/>
      <c r="M139" s="53"/>
      <c r="N139" s="175">
        <f t="shared" si="76"/>
        <v>1139</v>
      </c>
      <c r="O139" s="53"/>
      <c r="P139" s="175">
        <f t="shared" si="77"/>
        <v>10139</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IF(U139=Setup!$C$10,"Grant",IF('Other Pharma &amp; Health Products'!U139=Setup!$C$11,"Local",IF('Other Pharma &amp; Health Products'!U139=Setup!$C$12,"Other","")))</f>
        <v/>
      </c>
      <c r="W139" s="34"/>
      <c r="X139" s="148"/>
      <c r="Y139" s="33"/>
      <c r="Z139" s="36" t="str">
        <f t="shared" si="78"/>
        <v/>
      </c>
      <c r="AA139" s="35"/>
      <c r="AB139" s="32" t="str">
        <f t="shared" si="79"/>
        <v/>
      </c>
      <c r="AC139" s="35"/>
      <c r="AD139" s="32" t="str">
        <f t="shared" si="80"/>
        <v/>
      </c>
      <c r="AE139" s="35"/>
      <c r="AF139" s="36" t="str">
        <f t="shared" si="81"/>
        <v/>
      </c>
      <c r="AG139" s="36" t="str">
        <f t="shared" si="82"/>
        <v/>
      </c>
      <c r="AH139" s="36" t="str">
        <f t="shared" si="83"/>
        <v/>
      </c>
      <c r="AI139" s="55"/>
      <c r="AJ139" s="37"/>
      <c r="AK139" s="148"/>
      <c r="AL139" s="35"/>
      <c r="AM139" s="32" t="str">
        <f t="shared" si="84"/>
        <v/>
      </c>
      <c r="AN139" s="35"/>
      <c r="AO139" s="32" t="str">
        <f t="shared" si="85"/>
        <v/>
      </c>
      <c r="AP139" s="35"/>
      <c r="AQ139" s="32" t="str">
        <f t="shared" si="86"/>
        <v/>
      </c>
      <c r="AR139" s="35"/>
      <c r="AS139" s="36" t="str">
        <f t="shared" si="87"/>
        <v/>
      </c>
      <c r="AT139" s="36" t="str">
        <f t="shared" si="88"/>
        <v/>
      </c>
      <c r="AU139" s="36" t="str">
        <f t="shared" si="89"/>
        <v/>
      </c>
      <c r="AV139" s="55"/>
      <c r="AW139" s="34"/>
      <c r="AX139" s="148"/>
      <c r="AY139" s="34"/>
      <c r="AZ139" s="32" t="str">
        <f t="shared" si="90"/>
        <v/>
      </c>
      <c r="BA139" s="34"/>
      <c r="BB139" s="32" t="str">
        <f t="shared" si="91"/>
        <v/>
      </c>
      <c r="BC139" s="34"/>
      <c r="BD139" s="32" t="str">
        <f t="shared" si="92"/>
        <v/>
      </c>
      <c r="BE139" s="35"/>
      <c r="BF139" s="36" t="str">
        <f t="shared" si="93"/>
        <v/>
      </c>
      <c r="BG139" s="36" t="str">
        <f t="shared" si="94"/>
        <v/>
      </c>
      <c r="BH139" s="36" t="str">
        <f t="shared" si="95"/>
        <v/>
      </c>
      <c r="BI139" s="55"/>
      <c r="BJ139" s="34"/>
      <c r="BK139" s="148"/>
      <c r="BL139" s="34"/>
      <c r="BM139" s="32" t="str">
        <f t="shared" si="96"/>
        <v/>
      </c>
      <c r="BN139" s="34"/>
      <c r="BO139" s="32" t="str">
        <f t="shared" si="97"/>
        <v/>
      </c>
      <c r="BP139" s="34"/>
      <c r="BQ139" s="32" t="str">
        <f t="shared" si="98"/>
        <v/>
      </c>
      <c r="BR139" s="34"/>
      <c r="BS139" s="36" t="str">
        <f t="shared" si="99"/>
        <v/>
      </c>
      <c r="BT139" s="36" t="str">
        <f t="shared" si="100"/>
        <v/>
      </c>
      <c r="BU139" s="36" t="str">
        <f t="shared" si="101"/>
        <v/>
      </c>
      <c r="BV139" s="55"/>
      <c r="BW139" s="36" t="str">
        <f t="shared" si="102"/>
        <v/>
      </c>
      <c r="BX139" s="36" t="str">
        <f t="shared" si="102"/>
        <v/>
      </c>
      <c r="BY139" s="31"/>
      <c r="BZ139" s="38"/>
      <c r="CB139" s="120" t="e">
        <f t="shared" ca="1" si="70"/>
        <v>#VALUE!</v>
      </c>
      <c r="CC139" s="2" t="e">
        <f t="shared" ca="1" si="71"/>
        <v>#VALUE!</v>
      </c>
    </row>
    <row r="140" spans="1:81" s="10" customFormat="1" ht="25" customHeight="1" x14ac:dyDescent="0.2">
      <c r="A140" s="52" t="str">
        <f t="shared" si="103"/>
        <v/>
      </c>
      <c r="B140" s="157" t="e">
        <f t="shared" ca="1" si="72"/>
        <v>#VALUE!</v>
      </c>
      <c r="C140" s="157" t="e">
        <f t="shared" si="73"/>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4"/>
        <v>#VALUE!</v>
      </c>
      <c r="K140" s="155" t="e">
        <f t="shared" si="75"/>
        <v>#VALUE!</v>
      </c>
      <c r="L140" s="153"/>
      <c r="M140" s="53"/>
      <c r="N140" s="175">
        <f t="shared" si="76"/>
        <v>1140</v>
      </c>
      <c r="O140" s="53"/>
      <c r="P140" s="175">
        <f t="shared" si="77"/>
        <v>10140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IF(U140=Setup!$C$10,"Grant",IF('Other Pharma &amp; Health Products'!U140=Setup!$C$11,"Local",IF('Other Pharma &amp; Health Products'!U140=Setup!$C$12,"Other","")))</f>
        <v/>
      </c>
      <c r="W140" s="34"/>
      <c r="X140" s="148"/>
      <c r="Y140" s="33"/>
      <c r="Z140" s="36" t="str">
        <f t="shared" si="78"/>
        <v/>
      </c>
      <c r="AA140" s="35"/>
      <c r="AB140" s="32" t="str">
        <f t="shared" si="79"/>
        <v/>
      </c>
      <c r="AC140" s="35"/>
      <c r="AD140" s="32" t="str">
        <f t="shared" si="80"/>
        <v/>
      </c>
      <c r="AE140" s="35"/>
      <c r="AF140" s="36" t="str">
        <f t="shared" si="81"/>
        <v/>
      </c>
      <c r="AG140" s="36" t="str">
        <f t="shared" si="82"/>
        <v/>
      </c>
      <c r="AH140" s="36" t="str">
        <f t="shared" si="83"/>
        <v/>
      </c>
      <c r="AI140" s="55"/>
      <c r="AJ140" s="37"/>
      <c r="AK140" s="148"/>
      <c r="AL140" s="35"/>
      <c r="AM140" s="32" t="str">
        <f t="shared" si="84"/>
        <v/>
      </c>
      <c r="AN140" s="35"/>
      <c r="AO140" s="32" t="str">
        <f t="shared" si="85"/>
        <v/>
      </c>
      <c r="AP140" s="35"/>
      <c r="AQ140" s="32" t="str">
        <f t="shared" si="86"/>
        <v/>
      </c>
      <c r="AR140" s="35"/>
      <c r="AS140" s="36" t="str">
        <f t="shared" si="87"/>
        <v/>
      </c>
      <c r="AT140" s="36" t="str">
        <f t="shared" si="88"/>
        <v/>
      </c>
      <c r="AU140" s="36" t="str">
        <f t="shared" si="89"/>
        <v/>
      </c>
      <c r="AV140" s="55"/>
      <c r="AW140" s="34"/>
      <c r="AX140" s="148"/>
      <c r="AY140" s="34"/>
      <c r="AZ140" s="32" t="str">
        <f t="shared" si="90"/>
        <v/>
      </c>
      <c r="BA140" s="34"/>
      <c r="BB140" s="32" t="str">
        <f t="shared" si="91"/>
        <v/>
      </c>
      <c r="BC140" s="34"/>
      <c r="BD140" s="32" t="str">
        <f t="shared" si="92"/>
        <v/>
      </c>
      <c r="BE140" s="35"/>
      <c r="BF140" s="36" t="str">
        <f t="shared" si="93"/>
        <v/>
      </c>
      <c r="BG140" s="36" t="str">
        <f t="shared" si="94"/>
        <v/>
      </c>
      <c r="BH140" s="36" t="str">
        <f t="shared" si="95"/>
        <v/>
      </c>
      <c r="BI140" s="55"/>
      <c r="BJ140" s="34"/>
      <c r="BK140" s="148"/>
      <c r="BL140" s="34"/>
      <c r="BM140" s="32" t="str">
        <f t="shared" si="96"/>
        <v/>
      </c>
      <c r="BN140" s="34"/>
      <c r="BO140" s="32" t="str">
        <f t="shared" si="97"/>
        <v/>
      </c>
      <c r="BP140" s="34"/>
      <c r="BQ140" s="32" t="str">
        <f t="shared" si="98"/>
        <v/>
      </c>
      <c r="BR140" s="34"/>
      <c r="BS140" s="36" t="str">
        <f t="shared" si="99"/>
        <v/>
      </c>
      <c r="BT140" s="36" t="str">
        <f t="shared" si="100"/>
        <v/>
      </c>
      <c r="BU140" s="36" t="str">
        <f t="shared" si="101"/>
        <v/>
      </c>
      <c r="BV140" s="55"/>
      <c r="BW140" s="36" t="str">
        <f t="shared" si="102"/>
        <v/>
      </c>
      <c r="BX140" s="36" t="str">
        <f t="shared" si="102"/>
        <v/>
      </c>
      <c r="BY140" s="31"/>
      <c r="BZ140" s="38"/>
      <c r="CB140" s="120" t="e">
        <f t="shared" ca="1" si="70"/>
        <v>#VALUE!</v>
      </c>
      <c r="CC140" s="2" t="e">
        <f t="shared" ca="1" si="71"/>
        <v>#VALUE!</v>
      </c>
    </row>
    <row r="141" spans="1:81" s="10" customFormat="1" ht="25" customHeight="1" x14ac:dyDescent="0.2">
      <c r="A141" s="52" t="str">
        <f t="shared" si="103"/>
        <v/>
      </c>
      <c r="B141" s="157" t="e">
        <f t="shared" ca="1" si="72"/>
        <v>#VALUE!</v>
      </c>
      <c r="C141" s="157" t="e">
        <f t="shared" si="73"/>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4"/>
        <v>#VALUE!</v>
      </c>
      <c r="K141" s="155" t="e">
        <f t="shared" si="75"/>
        <v>#VALUE!</v>
      </c>
      <c r="L141" s="153"/>
      <c r="M141" s="53"/>
      <c r="N141" s="175">
        <f t="shared" si="76"/>
        <v>1141</v>
      </c>
      <c r="O141" s="53"/>
      <c r="P141" s="175">
        <f t="shared" si="77"/>
        <v>10141</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IF(U141=Setup!$C$10,"Grant",IF('Other Pharma &amp; Health Products'!U141=Setup!$C$11,"Local",IF('Other Pharma &amp; Health Products'!U141=Setup!$C$12,"Other","")))</f>
        <v/>
      </c>
      <c r="W141" s="34"/>
      <c r="X141" s="148"/>
      <c r="Y141" s="33"/>
      <c r="Z141" s="36" t="str">
        <f t="shared" si="78"/>
        <v/>
      </c>
      <c r="AA141" s="35"/>
      <c r="AB141" s="32" t="str">
        <f t="shared" si="79"/>
        <v/>
      </c>
      <c r="AC141" s="35"/>
      <c r="AD141" s="32" t="str">
        <f t="shared" si="80"/>
        <v/>
      </c>
      <c r="AE141" s="35"/>
      <c r="AF141" s="36" t="str">
        <f t="shared" si="81"/>
        <v/>
      </c>
      <c r="AG141" s="36" t="str">
        <f t="shared" si="82"/>
        <v/>
      </c>
      <c r="AH141" s="36" t="str">
        <f t="shared" si="83"/>
        <v/>
      </c>
      <c r="AI141" s="55"/>
      <c r="AJ141" s="37"/>
      <c r="AK141" s="148"/>
      <c r="AL141" s="35"/>
      <c r="AM141" s="32" t="str">
        <f t="shared" si="84"/>
        <v/>
      </c>
      <c r="AN141" s="35"/>
      <c r="AO141" s="32" t="str">
        <f t="shared" si="85"/>
        <v/>
      </c>
      <c r="AP141" s="35"/>
      <c r="AQ141" s="32" t="str">
        <f t="shared" si="86"/>
        <v/>
      </c>
      <c r="AR141" s="35"/>
      <c r="AS141" s="36" t="str">
        <f t="shared" si="87"/>
        <v/>
      </c>
      <c r="AT141" s="36" t="str">
        <f t="shared" si="88"/>
        <v/>
      </c>
      <c r="AU141" s="36" t="str">
        <f t="shared" si="89"/>
        <v/>
      </c>
      <c r="AV141" s="55"/>
      <c r="AW141" s="34"/>
      <c r="AX141" s="148"/>
      <c r="AY141" s="34"/>
      <c r="AZ141" s="32" t="str">
        <f t="shared" si="90"/>
        <v/>
      </c>
      <c r="BA141" s="34"/>
      <c r="BB141" s="32" t="str">
        <f t="shared" si="91"/>
        <v/>
      </c>
      <c r="BC141" s="34"/>
      <c r="BD141" s="32" t="str">
        <f t="shared" si="92"/>
        <v/>
      </c>
      <c r="BE141" s="35"/>
      <c r="BF141" s="36" t="str">
        <f t="shared" si="93"/>
        <v/>
      </c>
      <c r="BG141" s="36" t="str">
        <f t="shared" si="94"/>
        <v/>
      </c>
      <c r="BH141" s="36" t="str">
        <f t="shared" si="95"/>
        <v/>
      </c>
      <c r="BI141" s="55"/>
      <c r="BJ141" s="34"/>
      <c r="BK141" s="148"/>
      <c r="BL141" s="34"/>
      <c r="BM141" s="32" t="str">
        <f t="shared" si="96"/>
        <v/>
      </c>
      <c r="BN141" s="34"/>
      <c r="BO141" s="32" t="str">
        <f t="shared" si="97"/>
        <v/>
      </c>
      <c r="BP141" s="34"/>
      <c r="BQ141" s="32" t="str">
        <f t="shared" si="98"/>
        <v/>
      </c>
      <c r="BR141" s="34"/>
      <c r="BS141" s="36" t="str">
        <f t="shared" si="99"/>
        <v/>
      </c>
      <c r="BT141" s="36" t="str">
        <f t="shared" si="100"/>
        <v/>
      </c>
      <c r="BU141" s="36" t="str">
        <f t="shared" si="101"/>
        <v/>
      </c>
      <c r="BV141" s="55"/>
      <c r="BW141" s="36" t="str">
        <f t="shared" si="102"/>
        <v/>
      </c>
      <c r="BX141" s="36" t="str">
        <f t="shared" si="102"/>
        <v/>
      </c>
      <c r="BY141" s="31"/>
      <c r="BZ141" s="38"/>
      <c r="CB141" s="120" t="e">
        <f t="shared" ca="1" si="70"/>
        <v>#VALUE!</v>
      </c>
      <c r="CC141" s="2" t="e">
        <f t="shared" ca="1" si="71"/>
        <v>#VALUE!</v>
      </c>
    </row>
    <row r="142" spans="1:81" s="10" customFormat="1" ht="25" customHeight="1" x14ac:dyDescent="0.2">
      <c r="A142" s="52" t="str">
        <f t="shared" si="103"/>
        <v/>
      </c>
      <c r="B142" s="157" t="e">
        <f t="shared" ca="1" si="72"/>
        <v>#VALUE!</v>
      </c>
      <c r="C142" s="157" t="e">
        <f t="shared" si="73"/>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4"/>
        <v>#VALUE!</v>
      </c>
      <c r="K142" s="155" t="e">
        <f t="shared" si="75"/>
        <v>#VALUE!</v>
      </c>
      <c r="L142" s="153"/>
      <c r="M142" s="53"/>
      <c r="N142" s="175">
        <f t="shared" si="76"/>
        <v>1142</v>
      </c>
      <c r="O142" s="53"/>
      <c r="P142" s="175">
        <f t="shared" si="77"/>
        <v>10142</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IF(U142=Setup!$C$10,"Grant",IF('Other Pharma &amp; Health Products'!U142=Setup!$C$11,"Local",IF('Other Pharma &amp; Health Products'!U142=Setup!$C$12,"Other","")))</f>
        <v/>
      </c>
      <c r="W142" s="34"/>
      <c r="X142" s="148"/>
      <c r="Y142" s="33"/>
      <c r="Z142" s="36" t="str">
        <f t="shared" si="78"/>
        <v/>
      </c>
      <c r="AA142" s="35"/>
      <c r="AB142" s="32" t="str">
        <f t="shared" si="79"/>
        <v/>
      </c>
      <c r="AC142" s="35"/>
      <c r="AD142" s="32" t="str">
        <f t="shared" si="80"/>
        <v/>
      </c>
      <c r="AE142" s="35"/>
      <c r="AF142" s="36" t="str">
        <f t="shared" si="81"/>
        <v/>
      </c>
      <c r="AG142" s="36" t="str">
        <f t="shared" si="82"/>
        <v/>
      </c>
      <c r="AH142" s="36" t="str">
        <f t="shared" si="83"/>
        <v/>
      </c>
      <c r="AI142" s="55"/>
      <c r="AJ142" s="37"/>
      <c r="AK142" s="148"/>
      <c r="AL142" s="35"/>
      <c r="AM142" s="32" t="str">
        <f t="shared" si="84"/>
        <v/>
      </c>
      <c r="AN142" s="35"/>
      <c r="AO142" s="32" t="str">
        <f t="shared" si="85"/>
        <v/>
      </c>
      <c r="AP142" s="35"/>
      <c r="AQ142" s="32" t="str">
        <f t="shared" si="86"/>
        <v/>
      </c>
      <c r="AR142" s="35"/>
      <c r="AS142" s="36" t="str">
        <f t="shared" si="87"/>
        <v/>
      </c>
      <c r="AT142" s="36" t="str">
        <f t="shared" si="88"/>
        <v/>
      </c>
      <c r="AU142" s="36" t="str">
        <f t="shared" si="89"/>
        <v/>
      </c>
      <c r="AV142" s="55"/>
      <c r="AW142" s="34"/>
      <c r="AX142" s="148"/>
      <c r="AY142" s="34"/>
      <c r="AZ142" s="32" t="str">
        <f t="shared" si="90"/>
        <v/>
      </c>
      <c r="BA142" s="34"/>
      <c r="BB142" s="32" t="str">
        <f t="shared" si="91"/>
        <v/>
      </c>
      <c r="BC142" s="34"/>
      <c r="BD142" s="32" t="str">
        <f t="shared" si="92"/>
        <v/>
      </c>
      <c r="BE142" s="35"/>
      <c r="BF142" s="36" t="str">
        <f t="shared" si="93"/>
        <v/>
      </c>
      <c r="BG142" s="36" t="str">
        <f t="shared" si="94"/>
        <v/>
      </c>
      <c r="BH142" s="36" t="str">
        <f t="shared" si="95"/>
        <v/>
      </c>
      <c r="BI142" s="55"/>
      <c r="BJ142" s="34"/>
      <c r="BK142" s="148"/>
      <c r="BL142" s="34"/>
      <c r="BM142" s="32" t="str">
        <f t="shared" si="96"/>
        <v/>
      </c>
      <c r="BN142" s="34"/>
      <c r="BO142" s="32" t="str">
        <f t="shared" si="97"/>
        <v/>
      </c>
      <c r="BP142" s="34"/>
      <c r="BQ142" s="32" t="str">
        <f t="shared" si="98"/>
        <v/>
      </c>
      <c r="BR142" s="34"/>
      <c r="BS142" s="36" t="str">
        <f t="shared" si="99"/>
        <v/>
      </c>
      <c r="BT142" s="36" t="str">
        <f t="shared" si="100"/>
        <v/>
      </c>
      <c r="BU142" s="36" t="str">
        <f t="shared" si="101"/>
        <v/>
      </c>
      <c r="BV142" s="55"/>
      <c r="BW142" s="36" t="str">
        <f t="shared" si="102"/>
        <v/>
      </c>
      <c r="BX142" s="36" t="str">
        <f t="shared" si="102"/>
        <v/>
      </c>
      <c r="BY142" s="31"/>
      <c r="BZ142" s="38"/>
      <c r="CB142" s="120" t="e">
        <f t="shared" ca="1" si="70"/>
        <v>#VALUE!</v>
      </c>
      <c r="CC142" s="2" t="e">
        <f t="shared" ca="1" si="71"/>
        <v>#VALUE!</v>
      </c>
    </row>
    <row r="143" spans="1:81" s="10" customFormat="1" ht="25" customHeight="1" x14ac:dyDescent="0.2">
      <c r="A143" s="52" t="str">
        <f t="shared" si="103"/>
        <v/>
      </c>
      <c r="B143" s="157" t="e">
        <f t="shared" ca="1" si="72"/>
        <v>#VALUE!</v>
      </c>
      <c r="C143" s="157" t="e">
        <f t="shared" si="73"/>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4"/>
        <v>#VALUE!</v>
      </c>
      <c r="K143" s="155" t="e">
        <f t="shared" si="75"/>
        <v>#VALUE!</v>
      </c>
      <c r="L143" s="153"/>
      <c r="M143" s="53"/>
      <c r="N143" s="175">
        <f t="shared" si="76"/>
        <v>1143</v>
      </c>
      <c r="O143" s="53"/>
      <c r="P143" s="175">
        <f t="shared" si="77"/>
        <v>10143</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IF(U143=Setup!$C$10,"Grant",IF('Other Pharma &amp; Health Products'!U143=Setup!$C$11,"Local",IF('Other Pharma &amp; Health Products'!U143=Setup!$C$12,"Other","")))</f>
        <v/>
      </c>
      <c r="W143" s="34"/>
      <c r="X143" s="148"/>
      <c r="Y143" s="33"/>
      <c r="Z143" s="36" t="str">
        <f t="shared" si="78"/>
        <v/>
      </c>
      <c r="AA143" s="35"/>
      <c r="AB143" s="32" t="str">
        <f t="shared" si="79"/>
        <v/>
      </c>
      <c r="AC143" s="35"/>
      <c r="AD143" s="32" t="str">
        <f t="shared" si="80"/>
        <v/>
      </c>
      <c r="AE143" s="35"/>
      <c r="AF143" s="36" t="str">
        <f t="shared" si="81"/>
        <v/>
      </c>
      <c r="AG143" s="36" t="str">
        <f t="shared" si="82"/>
        <v/>
      </c>
      <c r="AH143" s="36" t="str">
        <f t="shared" si="83"/>
        <v/>
      </c>
      <c r="AI143" s="55"/>
      <c r="AJ143" s="37"/>
      <c r="AK143" s="148"/>
      <c r="AL143" s="35"/>
      <c r="AM143" s="32" t="str">
        <f t="shared" si="84"/>
        <v/>
      </c>
      <c r="AN143" s="35"/>
      <c r="AO143" s="32" t="str">
        <f t="shared" si="85"/>
        <v/>
      </c>
      <c r="AP143" s="35"/>
      <c r="AQ143" s="32" t="str">
        <f t="shared" si="86"/>
        <v/>
      </c>
      <c r="AR143" s="35"/>
      <c r="AS143" s="36" t="str">
        <f t="shared" si="87"/>
        <v/>
      </c>
      <c r="AT143" s="36" t="str">
        <f t="shared" si="88"/>
        <v/>
      </c>
      <c r="AU143" s="36" t="str">
        <f t="shared" si="89"/>
        <v/>
      </c>
      <c r="AV143" s="55"/>
      <c r="AW143" s="34"/>
      <c r="AX143" s="148"/>
      <c r="AY143" s="34"/>
      <c r="AZ143" s="32" t="str">
        <f t="shared" si="90"/>
        <v/>
      </c>
      <c r="BA143" s="34"/>
      <c r="BB143" s="32" t="str">
        <f t="shared" si="91"/>
        <v/>
      </c>
      <c r="BC143" s="34"/>
      <c r="BD143" s="32" t="str">
        <f t="shared" si="92"/>
        <v/>
      </c>
      <c r="BE143" s="35"/>
      <c r="BF143" s="36" t="str">
        <f t="shared" si="93"/>
        <v/>
      </c>
      <c r="BG143" s="36" t="str">
        <f t="shared" si="94"/>
        <v/>
      </c>
      <c r="BH143" s="36" t="str">
        <f t="shared" si="95"/>
        <v/>
      </c>
      <c r="BI143" s="55"/>
      <c r="BJ143" s="34"/>
      <c r="BK143" s="148"/>
      <c r="BL143" s="34"/>
      <c r="BM143" s="32" t="str">
        <f t="shared" si="96"/>
        <v/>
      </c>
      <c r="BN143" s="34"/>
      <c r="BO143" s="32" t="str">
        <f t="shared" si="97"/>
        <v/>
      </c>
      <c r="BP143" s="34"/>
      <c r="BQ143" s="32" t="str">
        <f t="shared" si="98"/>
        <v/>
      </c>
      <c r="BR143" s="34"/>
      <c r="BS143" s="36" t="str">
        <f t="shared" si="99"/>
        <v/>
      </c>
      <c r="BT143" s="36" t="str">
        <f t="shared" si="100"/>
        <v/>
      </c>
      <c r="BU143" s="36" t="str">
        <f t="shared" si="101"/>
        <v/>
      </c>
      <c r="BV143" s="55"/>
      <c r="BW143" s="36" t="str">
        <f t="shared" si="102"/>
        <v/>
      </c>
      <c r="BX143" s="36" t="str">
        <f t="shared" si="102"/>
        <v/>
      </c>
      <c r="BY143" s="31"/>
      <c r="BZ143" s="38"/>
      <c r="CB143" s="120" t="e">
        <f t="shared" ca="1" si="70"/>
        <v>#VALUE!</v>
      </c>
      <c r="CC143" s="2" t="e">
        <f t="shared" ca="1" si="71"/>
        <v>#VALUE!</v>
      </c>
    </row>
    <row r="144" spans="1:81" s="10" customFormat="1" ht="25" customHeight="1" x14ac:dyDescent="0.2">
      <c r="A144" s="52" t="str">
        <f t="shared" si="103"/>
        <v/>
      </c>
      <c r="B144" s="157" t="e">
        <f t="shared" ca="1" si="72"/>
        <v>#VALUE!</v>
      </c>
      <c r="C144" s="157" t="e">
        <f t="shared" si="73"/>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4"/>
        <v>#VALUE!</v>
      </c>
      <c r="K144" s="155" t="e">
        <f t="shared" si="75"/>
        <v>#VALUE!</v>
      </c>
      <c r="L144" s="153"/>
      <c r="M144" s="53"/>
      <c r="N144" s="175">
        <f t="shared" si="76"/>
        <v>1144</v>
      </c>
      <c r="O144" s="53"/>
      <c r="P144" s="175">
        <f t="shared" si="77"/>
        <v>10144</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IF(U144=Setup!$C$10,"Grant",IF('Other Pharma &amp; Health Products'!U144=Setup!$C$11,"Local",IF('Other Pharma &amp; Health Products'!U144=Setup!$C$12,"Other","")))</f>
        <v/>
      </c>
      <c r="W144" s="34"/>
      <c r="X144" s="148"/>
      <c r="Y144" s="33"/>
      <c r="Z144" s="36" t="str">
        <f t="shared" si="78"/>
        <v/>
      </c>
      <c r="AA144" s="35"/>
      <c r="AB144" s="32" t="str">
        <f t="shared" si="79"/>
        <v/>
      </c>
      <c r="AC144" s="35"/>
      <c r="AD144" s="32" t="str">
        <f t="shared" si="80"/>
        <v/>
      </c>
      <c r="AE144" s="35"/>
      <c r="AF144" s="36" t="str">
        <f t="shared" si="81"/>
        <v/>
      </c>
      <c r="AG144" s="36" t="str">
        <f t="shared" si="82"/>
        <v/>
      </c>
      <c r="AH144" s="36" t="str">
        <f t="shared" si="83"/>
        <v/>
      </c>
      <c r="AI144" s="55"/>
      <c r="AJ144" s="37"/>
      <c r="AK144" s="148"/>
      <c r="AL144" s="35"/>
      <c r="AM144" s="32" t="str">
        <f t="shared" si="84"/>
        <v/>
      </c>
      <c r="AN144" s="35"/>
      <c r="AO144" s="32" t="str">
        <f t="shared" si="85"/>
        <v/>
      </c>
      <c r="AP144" s="35"/>
      <c r="AQ144" s="32" t="str">
        <f t="shared" si="86"/>
        <v/>
      </c>
      <c r="AR144" s="35"/>
      <c r="AS144" s="36" t="str">
        <f t="shared" si="87"/>
        <v/>
      </c>
      <c r="AT144" s="36" t="str">
        <f t="shared" si="88"/>
        <v/>
      </c>
      <c r="AU144" s="36" t="str">
        <f t="shared" si="89"/>
        <v/>
      </c>
      <c r="AV144" s="55"/>
      <c r="AW144" s="34"/>
      <c r="AX144" s="148"/>
      <c r="AY144" s="34"/>
      <c r="AZ144" s="32" t="str">
        <f t="shared" si="90"/>
        <v/>
      </c>
      <c r="BA144" s="34"/>
      <c r="BB144" s="32" t="str">
        <f t="shared" si="91"/>
        <v/>
      </c>
      <c r="BC144" s="34"/>
      <c r="BD144" s="32" t="str">
        <f t="shared" si="92"/>
        <v/>
      </c>
      <c r="BE144" s="35"/>
      <c r="BF144" s="36" t="str">
        <f t="shared" si="93"/>
        <v/>
      </c>
      <c r="BG144" s="36" t="str">
        <f t="shared" si="94"/>
        <v/>
      </c>
      <c r="BH144" s="36" t="str">
        <f t="shared" si="95"/>
        <v/>
      </c>
      <c r="BI144" s="55"/>
      <c r="BJ144" s="34"/>
      <c r="BK144" s="148"/>
      <c r="BL144" s="34"/>
      <c r="BM144" s="32" t="str">
        <f t="shared" si="96"/>
        <v/>
      </c>
      <c r="BN144" s="34"/>
      <c r="BO144" s="32" t="str">
        <f t="shared" si="97"/>
        <v/>
      </c>
      <c r="BP144" s="34"/>
      <c r="BQ144" s="32" t="str">
        <f t="shared" si="98"/>
        <v/>
      </c>
      <c r="BR144" s="34"/>
      <c r="BS144" s="36" t="str">
        <f t="shared" si="99"/>
        <v/>
      </c>
      <c r="BT144" s="36" t="str">
        <f t="shared" si="100"/>
        <v/>
      </c>
      <c r="BU144" s="36" t="str">
        <f t="shared" si="101"/>
        <v/>
      </c>
      <c r="BV144" s="55"/>
      <c r="BW144" s="36" t="str">
        <f t="shared" si="102"/>
        <v/>
      </c>
      <c r="BX144" s="36" t="str">
        <f t="shared" si="102"/>
        <v/>
      </c>
      <c r="BY144" s="31"/>
      <c r="BZ144" s="38"/>
      <c r="CB144" s="120" t="e">
        <f t="shared" ca="1" si="70"/>
        <v>#VALUE!</v>
      </c>
      <c r="CC144" s="2" t="e">
        <f t="shared" ca="1" si="71"/>
        <v>#VALUE!</v>
      </c>
    </row>
    <row r="145" spans="1:81" s="10" customFormat="1" ht="25" customHeight="1" x14ac:dyDescent="0.2">
      <c r="A145" s="52" t="str">
        <f t="shared" si="103"/>
        <v/>
      </c>
      <c r="B145" s="157" t="e">
        <f t="shared" ca="1" si="72"/>
        <v>#VALUE!</v>
      </c>
      <c r="C145" s="157" t="e">
        <f t="shared" si="73"/>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4"/>
        <v>#VALUE!</v>
      </c>
      <c r="K145" s="155" t="e">
        <f t="shared" si="75"/>
        <v>#VALUE!</v>
      </c>
      <c r="L145" s="153"/>
      <c r="M145" s="53"/>
      <c r="N145" s="175">
        <f t="shared" si="76"/>
        <v>1145</v>
      </c>
      <c r="O145" s="53"/>
      <c r="P145" s="175">
        <f t="shared" si="77"/>
        <v>10145</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IF(U145=Setup!$C$10,"Grant",IF('Other Pharma &amp; Health Products'!U145=Setup!$C$11,"Local",IF('Other Pharma &amp; Health Products'!U145=Setup!$C$12,"Other","")))</f>
        <v/>
      </c>
      <c r="W145" s="34"/>
      <c r="X145" s="148"/>
      <c r="Y145" s="33"/>
      <c r="Z145" s="36" t="str">
        <f t="shared" si="78"/>
        <v/>
      </c>
      <c r="AA145" s="35"/>
      <c r="AB145" s="32" t="str">
        <f t="shared" si="79"/>
        <v/>
      </c>
      <c r="AC145" s="35"/>
      <c r="AD145" s="32" t="str">
        <f t="shared" si="80"/>
        <v/>
      </c>
      <c r="AE145" s="35"/>
      <c r="AF145" s="36" t="str">
        <f t="shared" si="81"/>
        <v/>
      </c>
      <c r="AG145" s="36" t="str">
        <f t="shared" si="82"/>
        <v/>
      </c>
      <c r="AH145" s="36" t="str">
        <f t="shared" si="83"/>
        <v/>
      </c>
      <c r="AI145" s="55"/>
      <c r="AJ145" s="37"/>
      <c r="AK145" s="148"/>
      <c r="AL145" s="35"/>
      <c r="AM145" s="32" t="str">
        <f t="shared" si="84"/>
        <v/>
      </c>
      <c r="AN145" s="35"/>
      <c r="AO145" s="32" t="str">
        <f t="shared" si="85"/>
        <v/>
      </c>
      <c r="AP145" s="35"/>
      <c r="AQ145" s="32" t="str">
        <f t="shared" si="86"/>
        <v/>
      </c>
      <c r="AR145" s="35"/>
      <c r="AS145" s="36" t="str">
        <f t="shared" si="87"/>
        <v/>
      </c>
      <c r="AT145" s="36" t="str">
        <f t="shared" si="88"/>
        <v/>
      </c>
      <c r="AU145" s="36" t="str">
        <f t="shared" si="89"/>
        <v/>
      </c>
      <c r="AV145" s="55"/>
      <c r="AW145" s="34"/>
      <c r="AX145" s="148"/>
      <c r="AY145" s="34"/>
      <c r="AZ145" s="32" t="str">
        <f t="shared" si="90"/>
        <v/>
      </c>
      <c r="BA145" s="34"/>
      <c r="BB145" s="32" t="str">
        <f t="shared" si="91"/>
        <v/>
      </c>
      <c r="BC145" s="34"/>
      <c r="BD145" s="32" t="str">
        <f t="shared" si="92"/>
        <v/>
      </c>
      <c r="BE145" s="35"/>
      <c r="BF145" s="36" t="str">
        <f t="shared" si="93"/>
        <v/>
      </c>
      <c r="BG145" s="36" t="str">
        <f t="shared" si="94"/>
        <v/>
      </c>
      <c r="BH145" s="36" t="str">
        <f t="shared" si="95"/>
        <v/>
      </c>
      <c r="BI145" s="55"/>
      <c r="BJ145" s="34"/>
      <c r="BK145" s="148"/>
      <c r="BL145" s="34"/>
      <c r="BM145" s="32" t="str">
        <f t="shared" si="96"/>
        <v/>
      </c>
      <c r="BN145" s="34"/>
      <c r="BO145" s="32" t="str">
        <f t="shared" si="97"/>
        <v/>
      </c>
      <c r="BP145" s="34"/>
      <c r="BQ145" s="32" t="str">
        <f t="shared" si="98"/>
        <v/>
      </c>
      <c r="BR145" s="34"/>
      <c r="BS145" s="36" t="str">
        <f t="shared" si="99"/>
        <v/>
      </c>
      <c r="BT145" s="36" t="str">
        <f t="shared" si="100"/>
        <v/>
      </c>
      <c r="BU145" s="36" t="str">
        <f t="shared" si="101"/>
        <v/>
      </c>
      <c r="BV145" s="55"/>
      <c r="BW145" s="36" t="str">
        <f t="shared" si="102"/>
        <v/>
      </c>
      <c r="BX145" s="36" t="str">
        <f t="shared" si="102"/>
        <v/>
      </c>
      <c r="BY145" s="31"/>
      <c r="BZ145" s="38"/>
      <c r="CB145" s="120" t="e">
        <f t="shared" ca="1" si="70"/>
        <v>#VALUE!</v>
      </c>
      <c r="CC145" s="2" t="e">
        <f t="shared" ca="1" si="71"/>
        <v>#VALUE!</v>
      </c>
    </row>
    <row r="146" spans="1:81" s="10" customFormat="1" ht="25" customHeight="1" x14ac:dyDescent="0.2">
      <c r="A146" s="52" t="str">
        <f t="shared" si="103"/>
        <v/>
      </c>
      <c r="B146" s="157" t="e">
        <f t="shared" ca="1" si="72"/>
        <v>#VALUE!</v>
      </c>
      <c r="C146" s="157" t="e">
        <f t="shared" si="73"/>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4"/>
        <v>#VALUE!</v>
      </c>
      <c r="K146" s="155" t="e">
        <f t="shared" si="75"/>
        <v>#VALUE!</v>
      </c>
      <c r="L146" s="153"/>
      <c r="M146" s="53"/>
      <c r="N146" s="175">
        <f t="shared" si="76"/>
        <v>1146</v>
      </c>
      <c r="O146" s="53"/>
      <c r="P146" s="175">
        <f t="shared" si="77"/>
        <v>10146</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IF(U146=Setup!$C$10,"Grant",IF('Other Pharma &amp; Health Products'!U146=Setup!$C$11,"Local",IF('Other Pharma &amp; Health Products'!U146=Setup!$C$12,"Other","")))</f>
        <v/>
      </c>
      <c r="W146" s="34"/>
      <c r="X146" s="148"/>
      <c r="Y146" s="33"/>
      <c r="Z146" s="36" t="str">
        <f t="shared" si="78"/>
        <v/>
      </c>
      <c r="AA146" s="35"/>
      <c r="AB146" s="32" t="str">
        <f t="shared" si="79"/>
        <v/>
      </c>
      <c r="AC146" s="35"/>
      <c r="AD146" s="32" t="str">
        <f t="shared" si="80"/>
        <v/>
      </c>
      <c r="AE146" s="35"/>
      <c r="AF146" s="36" t="str">
        <f t="shared" si="81"/>
        <v/>
      </c>
      <c r="AG146" s="36" t="str">
        <f t="shared" si="82"/>
        <v/>
      </c>
      <c r="AH146" s="36" t="str">
        <f t="shared" si="83"/>
        <v/>
      </c>
      <c r="AI146" s="55"/>
      <c r="AJ146" s="37"/>
      <c r="AK146" s="148"/>
      <c r="AL146" s="35"/>
      <c r="AM146" s="32" t="str">
        <f t="shared" si="84"/>
        <v/>
      </c>
      <c r="AN146" s="35"/>
      <c r="AO146" s="32" t="str">
        <f t="shared" si="85"/>
        <v/>
      </c>
      <c r="AP146" s="35"/>
      <c r="AQ146" s="32" t="str">
        <f t="shared" si="86"/>
        <v/>
      </c>
      <c r="AR146" s="35"/>
      <c r="AS146" s="36" t="str">
        <f t="shared" si="87"/>
        <v/>
      </c>
      <c r="AT146" s="36" t="str">
        <f t="shared" si="88"/>
        <v/>
      </c>
      <c r="AU146" s="36" t="str">
        <f t="shared" si="89"/>
        <v/>
      </c>
      <c r="AV146" s="55"/>
      <c r="AW146" s="34"/>
      <c r="AX146" s="148"/>
      <c r="AY146" s="34"/>
      <c r="AZ146" s="32" t="str">
        <f t="shared" si="90"/>
        <v/>
      </c>
      <c r="BA146" s="34"/>
      <c r="BB146" s="32" t="str">
        <f t="shared" si="91"/>
        <v/>
      </c>
      <c r="BC146" s="34"/>
      <c r="BD146" s="32" t="str">
        <f t="shared" si="92"/>
        <v/>
      </c>
      <c r="BE146" s="35"/>
      <c r="BF146" s="36" t="str">
        <f t="shared" si="93"/>
        <v/>
      </c>
      <c r="BG146" s="36" t="str">
        <f t="shared" si="94"/>
        <v/>
      </c>
      <c r="BH146" s="36" t="str">
        <f t="shared" si="95"/>
        <v/>
      </c>
      <c r="BI146" s="55"/>
      <c r="BJ146" s="34"/>
      <c r="BK146" s="148"/>
      <c r="BL146" s="34"/>
      <c r="BM146" s="32" t="str">
        <f t="shared" si="96"/>
        <v/>
      </c>
      <c r="BN146" s="34"/>
      <c r="BO146" s="32" t="str">
        <f t="shared" si="97"/>
        <v/>
      </c>
      <c r="BP146" s="34"/>
      <c r="BQ146" s="32" t="str">
        <f t="shared" si="98"/>
        <v/>
      </c>
      <c r="BR146" s="34"/>
      <c r="BS146" s="36" t="str">
        <f t="shared" si="99"/>
        <v/>
      </c>
      <c r="BT146" s="36" t="str">
        <f t="shared" si="100"/>
        <v/>
      </c>
      <c r="BU146" s="36" t="str">
        <f t="shared" si="101"/>
        <v/>
      </c>
      <c r="BV146" s="55"/>
      <c r="BW146" s="36" t="str">
        <f t="shared" si="102"/>
        <v/>
      </c>
      <c r="BX146" s="36" t="str">
        <f t="shared" si="102"/>
        <v/>
      </c>
      <c r="BY146" s="31"/>
      <c r="BZ146" s="38"/>
      <c r="CB146" s="120" t="e">
        <f t="shared" ca="1" si="70"/>
        <v>#VALUE!</v>
      </c>
      <c r="CC146" s="2" t="e">
        <f t="shared" ca="1" si="71"/>
        <v>#VALUE!</v>
      </c>
    </row>
    <row r="147" spans="1:81" s="10" customFormat="1" ht="25" customHeight="1" x14ac:dyDescent="0.2">
      <c r="A147" s="52" t="str">
        <f t="shared" si="103"/>
        <v/>
      </c>
      <c r="B147" s="157" t="e">
        <f t="shared" ca="1" si="72"/>
        <v>#VALUE!</v>
      </c>
      <c r="C147" s="157" t="e">
        <f t="shared" si="73"/>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4"/>
        <v>#VALUE!</v>
      </c>
      <c r="K147" s="155" t="e">
        <f t="shared" si="75"/>
        <v>#VALUE!</v>
      </c>
      <c r="L147" s="153"/>
      <c r="M147" s="53"/>
      <c r="N147" s="175">
        <f t="shared" si="76"/>
        <v>1147</v>
      </c>
      <c r="O147" s="53"/>
      <c r="P147" s="175">
        <f t="shared" si="77"/>
        <v>10147</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IF(U147=Setup!$C$10,"Grant",IF('Other Pharma &amp; Health Products'!U147=Setup!$C$11,"Local",IF('Other Pharma &amp; Health Products'!U147=Setup!$C$12,"Other","")))</f>
        <v/>
      </c>
      <c r="W147" s="34"/>
      <c r="X147" s="148"/>
      <c r="Y147" s="33"/>
      <c r="Z147" s="36" t="str">
        <f t="shared" si="78"/>
        <v/>
      </c>
      <c r="AA147" s="35"/>
      <c r="AB147" s="32" t="str">
        <f t="shared" si="79"/>
        <v/>
      </c>
      <c r="AC147" s="35"/>
      <c r="AD147" s="32" t="str">
        <f t="shared" si="80"/>
        <v/>
      </c>
      <c r="AE147" s="35"/>
      <c r="AF147" s="36" t="str">
        <f t="shared" si="81"/>
        <v/>
      </c>
      <c r="AG147" s="36" t="str">
        <f t="shared" si="82"/>
        <v/>
      </c>
      <c r="AH147" s="36" t="str">
        <f t="shared" si="83"/>
        <v/>
      </c>
      <c r="AI147" s="55"/>
      <c r="AJ147" s="37"/>
      <c r="AK147" s="148"/>
      <c r="AL147" s="35"/>
      <c r="AM147" s="32" t="str">
        <f t="shared" si="84"/>
        <v/>
      </c>
      <c r="AN147" s="35"/>
      <c r="AO147" s="32" t="str">
        <f t="shared" si="85"/>
        <v/>
      </c>
      <c r="AP147" s="35"/>
      <c r="AQ147" s="32" t="str">
        <f t="shared" si="86"/>
        <v/>
      </c>
      <c r="AR147" s="35"/>
      <c r="AS147" s="36" t="str">
        <f t="shared" si="87"/>
        <v/>
      </c>
      <c r="AT147" s="36" t="str">
        <f t="shared" si="88"/>
        <v/>
      </c>
      <c r="AU147" s="36" t="str">
        <f t="shared" si="89"/>
        <v/>
      </c>
      <c r="AV147" s="55"/>
      <c r="AW147" s="34"/>
      <c r="AX147" s="148"/>
      <c r="AY147" s="34"/>
      <c r="AZ147" s="32" t="str">
        <f t="shared" si="90"/>
        <v/>
      </c>
      <c r="BA147" s="34"/>
      <c r="BB147" s="32" t="str">
        <f t="shared" si="91"/>
        <v/>
      </c>
      <c r="BC147" s="34"/>
      <c r="BD147" s="32" t="str">
        <f t="shared" si="92"/>
        <v/>
      </c>
      <c r="BE147" s="35"/>
      <c r="BF147" s="36" t="str">
        <f t="shared" si="93"/>
        <v/>
      </c>
      <c r="BG147" s="36" t="str">
        <f t="shared" si="94"/>
        <v/>
      </c>
      <c r="BH147" s="36" t="str">
        <f t="shared" si="95"/>
        <v/>
      </c>
      <c r="BI147" s="55"/>
      <c r="BJ147" s="34"/>
      <c r="BK147" s="148"/>
      <c r="BL147" s="34"/>
      <c r="BM147" s="32" t="str">
        <f t="shared" si="96"/>
        <v/>
      </c>
      <c r="BN147" s="34"/>
      <c r="BO147" s="32" t="str">
        <f t="shared" si="97"/>
        <v/>
      </c>
      <c r="BP147" s="34"/>
      <c r="BQ147" s="32" t="str">
        <f t="shared" si="98"/>
        <v/>
      </c>
      <c r="BR147" s="34"/>
      <c r="BS147" s="36" t="str">
        <f t="shared" si="99"/>
        <v/>
      </c>
      <c r="BT147" s="36" t="str">
        <f t="shared" si="100"/>
        <v/>
      </c>
      <c r="BU147" s="36" t="str">
        <f t="shared" si="101"/>
        <v/>
      </c>
      <c r="BV147" s="55"/>
      <c r="BW147" s="36" t="str">
        <f t="shared" si="102"/>
        <v/>
      </c>
      <c r="BX147" s="36" t="str">
        <f t="shared" si="102"/>
        <v/>
      </c>
      <c r="BY147" s="31"/>
      <c r="BZ147" s="38"/>
      <c r="CB147" s="120" t="e">
        <f t="shared" ca="1" si="70"/>
        <v>#VALUE!</v>
      </c>
      <c r="CC147" s="2" t="e">
        <f t="shared" ca="1" si="71"/>
        <v>#VALUE!</v>
      </c>
    </row>
    <row r="148" spans="1:81" s="10" customFormat="1" ht="25" customHeight="1" x14ac:dyDescent="0.2">
      <c r="A148" s="52" t="str">
        <f t="shared" si="103"/>
        <v/>
      </c>
      <c r="B148" s="157" t="e">
        <f t="shared" ca="1" si="72"/>
        <v>#VALUE!</v>
      </c>
      <c r="C148" s="157" t="e">
        <f t="shared" si="73"/>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4"/>
        <v>#VALUE!</v>
      </c>
      <c r="K148" s="155" t="e">
        <f t="shared" si="75"/>
        <v>#VALUE!</v>
      </c>
      <c r="L148" s="153"/>
      <c r="M148" s="53"/>
      <c r="N148" s="175">
        <f t="shared" si="76"/>
        <v>1148</v>
      </c>
      <c r="O148" s="53"/>
      <c r="P148" s="175">
        <f t="shared" si="77"/>
        <v>10148</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IF(U148=Setup!$C$10,"Grant",IF('Other Pharma &amp; Health Products'!U148=Setup!$C$11,"Local",IF('Other Pharma &amp; Health Products'!U148=Setup!$C$12,"Other","")))</f>
        <v/>
      </c>
      <c r="W148" s="34"/>
      <c r="X148" s="148"/>
      <c r="Y148" s="33"/>
      <c r="Z148" s="36" t="str">
        <f t="shared" si="78"/>
        <v/>
      </c>
      <c r="AA148" s="35"/>
      <c r="AB148" s="32" t="str">
        <f t="shared" si="79"/>
        <v/>
      </c>
      <c r="AC148" s="35"/>
      <c r="AD148" s="32" t="str">
        <f t="shared" si="80"/>
        <v/>
      </c>
      <c r="AE148" s="35"/>
      <c r="AF148" s="36" t="str">
        <f t="shared" si="81"/>
        <v/>
      </c>
      <c r="AG148" s="36" t="str">
        <f t="shared" si="82"/>
        <v/>
      </c>
      <c r="AH148" s="36" t="str">
        <f t="shared" si="83"/>
        <v/>
      </c>
      <c r="AI148" s="55"/>
      <c r="AJ148" s="37"/>
      <c r="AK148" s="148"/>
      <c r="AL148" s="35"/>
      <c r="AM148" s="32" t="str">
        <f t="shared" si="84"/>
        <v/>
      </c>
      <c r="AN148" s="35"/>
      <c r="AO148" s="32" t="str">
        <f t="shared" si="85"/>
        <v/>
      </c>
      <c r="AP148" s="35"/>
      <c r="AQ148" s="32" t="str">
        <f t="shared" si="86"/>
        <v/>
      </c>
      <c r="AR148" s="35"/>
      <c r="AS148" s="36" t="str">
        <f t="shared" si="87"/>
        <v/>
      </c>
      <c r="AT148" s="36" t="str">
        <f t="shared" si="88"/>
        <v/>
      </c>
      <c r="AU148" s="36" t="str">
        <f t="shared" si="89"/>
        <v/>
      </c>
      <c r="AV148" s="55"/>
      <c r="AW148" s="34"/>
      <c r="AX148" s="148"/>
      <c r="AY148" s="34"/>
      <c r="AZ148" s="32" t="str">
        <f t="shared" si="90"/>
        <v/>
      </c>
      <c r="BA148" s="34"/>
      <c r="BB148" s="32" t="str">
        <f t="shared" si="91"/>
        <v/>
      </c>
      <c r="BC148" s="34"/>
      <c r="BD148" s="32" t="str">
        <f t="shared" si="92"/>
        <v/>
      </c>
      <c r="BE148" s="35"/>
      <c r="BF148" s="36" t="str">
        <f t="shared" si="93"/>
        <v/>
      </c>
      <c r="BG148" s="36" t="str">
        <f t="shared" si="94"/>
        <v/>
      </c>
      <c r="BH148" s="36" t="str">
        <f t="shared" si="95"/>
        <v/>
      </c>
      <c r="BI148" s="55"/>
      <c r="BJ148" s="34"/>
      <c r="BK148" s="148"/>
      <c r="BL148" s="34"/>
      <c r="BM148" s="32" t="str">
        <f t="shared" si="96"/>
        <v/>
      </c>
      <c r="BN148" s="34"/>
      <c r="BO148" s="32" t="str">
        <f t="shared" si="97"/>
        <v/>
      </c>
      <c r="BP148" s="34"/>
      <c r="BQ148" s="32" t="str">
        <f t="shared" si="98"/>
        <v/>
      </c>
      <c r="BR148" s="34"/>
      <c r="BS148" s="36" t="str">
        <f t="shared" si="99"/>
        <v/>
      </c>
      <c r="BT148" s="36" t="str">
        <f t="shared" si="100"/>
        <v/>
      </c>
      <c r="BU148" s="36" t="str">
        <f t="shared" si="101"/>
        <v/>
      </c>
      <c r="BV148" s="55"/>
      <c r="BW148" s="36" t="str">
        <f t="shared" si="102"/>
        <v/>
      </c>
      <c r="BX148" s="36" t="str">
        <f t="shared" si="102"/>
        <v/>
      </c>
      <c r="BY148" s="31"/>
      <c r="BZ148" s="38"/>
      <c r="CB148" s="120" t="e">
        <f t="shared" ca="1" si="70"/>
        <v>#VALUE!</v>
      </c>
      <c r="CC148" s="2" t="e">
        <f t="shared" ca="1" si="71"/>
        <v>#VALUE!</v>
      </c>
    </row>
    <row r="149" spans="1:81" s="10" customFormat="1" ht="25" customHeight="1" x14ac:dyDescent="0.2">
      <c r="A149" s="52" t="str">
        <f t="shared" si="103"/>
        <v/>
      </c>
      <c r="B149" s="157" t="e">
        <f t="shared" ca="1" si="72"/>
        <v>#VALUE!</v>
      </c>
      <c r="C149" s="157" t="e">
        <f t="shared" si="73"/>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4"/>
        <v>#VALUE!</v>
      </c>
      <c r="K149" s="155" t="e">
        <f t="shared" si="75"/>
        <v>#VALUE!</v>
      </c>
      <c r="L149" s="153"/>
      <c r="M149" s="53"/>
      <c r="N149" s="175">
        <f t="shared" si="76"/>
        <v>1149</v>
      </c>
      <c r="O149" s="53"/>
      <c r="P149" s="175">
        <f t="shared" si="77"/>
        <v>10149</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IF(U149=Setup!$C$10,"Grant",IF('Other Pharma &amp; Health Products'!U149=Setup!$C$11,"Local",IF('Other Pharma &amp; Health Products'!U149=Setup!$C$12,"Other","")))</f>
        <v/>
      </c>
      <c r="W149" s="34"/>
      <c r="X149" s="148"/>
      <c r="Y149" s="33"/>
      <c r="Z149" s="36" t="str">
        <f t="shared" si="78"/>
        <v/>
      </c>
      <c r="AA149" s="35"/>
      <c r="AB149" s="32" t="str">
        <f t="shared" si="79"/>
        <v/>
      </c>
      <c r="AC149" s="35"/>
      <c r="AD149" s="32" t="str">
        <f t="shared" si="80"/>
        <v/>
      </c>
      <c r="AE149" s="35"/>
      <c r="AF149" s="36" t="str">
        <f t="shared" si="81"/>
        <v/>
      </c>
      <c r="AG149" s="36" t="str">
        <f t="shared" si="82"/>
        <v/>
      </c>
      <c r="AH149" s="36" t="str">
        <f t="shared" si="83"/>
        <v/>
      </c>
      <c r="AI149" s="55"/>
      <c r="AJ149" s="37"/>
      <c r="AK149" s="148"/>
      <c r="AL149" s="35"/>
      <c r="AM149" s="32" t="str">
        <f t="shared" si="84"/>
        <v/>
      </c>
      <c r="AN149" s="35"/>
      <c r="AO149" s="32" t="str">
        <f t="shared" si="85"/>
        <v/>
      </c>
      <c r="AP149" s="35"/>
      <c r="AQ149" s="32" t="str">
        <f t="shared" si="86"/>
        <v/>
      </c>
      <c r="AR149" s="35"/>
      <c r="AS149" s="36" t="str">
        <f t="shared" si="87"/>
        <v/>
      </c>
      <c r="AT149" s="36" t="str">
        <f t="shared" si="88"/>
        <v/>
      </c>
      <c r="AU149" s="36" t="str">
        <f t="shared" si="89"/>
        <v/>
      </c>
      <c r="AV149" s="55"/>
      <c r="AW149" s="34"/>
      <c r="AX149" s="148"/>
      <c r="AY149" s="34"/>
      <c r="AZ149" s="32" t="str">
        <f t="shared" si="90"/>
        <v/>
      </c>
      <c r="BA149" s="34"/>
      <c r="BB149" s="32" t="str">
        <f t="shared" si="91"/>
        <v/>
      </c>
      <c r="BC149" s="34"/>
      <c r="BD149" s="32" t="str">
        <f t="shared" si="92"/>
        <v/>
      </c>
      <c r="BE149" s="35"/>
      <c r="BF149" s="36" t="str">
        <f t="shared" si="93"/>
        <v/>
      </c>
      <c r="BG149" s="36" t="str">
        <f t="shared" si="94"/>
        <v/>
      </c>
      <c r="BH149" s="36" t="str">
        <f t="shared" si="95"/>
        <v/>
      </c>
      <c r="BI149" s="55"/>
      <c r="BJ149" s="34"/>
      <c r="BK149" s="148"/>
      <c r="BL149" s="34"/>
      <c r="BM149" s="32" t="str">
        <f t="shared" si="96"/>
        <v/>
      </c>
      <c r="BN149" s="34"/>
      <c r="BO149" s="32" t="str">
        <f t="shared" si="97"/>
        <v/>
      </c>
      <c r="BP149" s="34"/>
      <c r="BQ149" s="32" t="str">
        <f t="shared" si="98"/>
        <v/>
      </c>
      <c r="BR149" s="34"/>
      <c r="BS149" s="36" t="str">
        <f t="shared" si="99"/>
        <v/>
      </c>
      <c r="BT149" s="36" t="str">
        <f t="shared" si="100"/>
        <v/>
      </c>
      <c r="BU149" s="36" t="str">
        <f t="shared" si="101"/>
        <v/>
      </c>
      <c r="BV149" s="55"/>
      <c r="BW149" s="36" t="str">
        <f t="shared" si="102"/>
        <v/>
      </c>
      <c r="BX149" s="36" t="str">
        <f t="shared" si="102"/>
        <v/>
      </c>
      <c r="BY149" s="31"/>
      <c r="BZ149" s="38"/>
      <c r="CB149" s="120" t="e">
        <f t="shared" ca="1" si="70"/>
        <v>#VALUE!</v>
      </c>
      <c r="CC149" s="2" t="e">
        <f t="shared" ca="1" si="71"/>
        <v>#VALUE!</v>
      </c>
    </row>
    <row r="150" spans="1:81" s="10" customFormat="1" ht="25" customHeight="1" x14ac:dyDescent="0.2">
      <c r="A150" s="52" t="str">
        <f t="shared" si="103"/>
        <v/>
      </c>
      <c r="B150" s="157" t="e">
        <f t="shared" ca="1" si="72"/>
        <v>#VALUE!</v>
      </c>
      <c r="C150" s="157" t="e">
        <f t="shared" si="73"/>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4"/>
        <v>#VALUE!</v>
      </c>
      <c r="K150" s="155" t="e">
        <f t="shared" si="75"/>
        <v>#VALUE!</v>
      </c>
      <c r="L150" s="153"/>
      <c r="M150" s="53"/>
      <c r="N150" s="175">
        <f t="shared" si="76"/>
        <v>1150</v>
      </c>
      <c r="O150" s="53"/>
      <c r="P150" s="175">
        <f t="shared" si="77"/>
        <v>10150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IF(U150=Setup!$C$10,"Grant",IF('Other Pharma &amp; Health Products'!U150=Setup!$C$11,"Local",IF('Other Pharma &amp; Health Products'!U150=Setup!$C$12,"Other","")))</f>
        <v/>
      </c>
      <c r="W150" s="34"/>
      <c r="X150" s="148"/>
      <c r="Y150" s="33"/>
      <c r="Z150" s="36" t="str">
        <f t="shared" si="78"/>
        <v/>
      </c>
      <c r="AA150" s="35"/>
      <c r="AB150" s="32" t="str">
        <f t="shared" si="79"/>
        <v/>
      </c>
      <c r="AC150" s="35"/>
      <c r="AD150" s="32" t="str">
        <f t="shared" si="80"/>
        <v/>
      </c>
      <c r="AE150" s="35"/>
      <c r="AF150" s="36" t="str">
        <f t="shared" si="81"/>
        <v/>
      </c>
      <c r="AG150" s="36" t="str">
        <f t="shared" si="82"/>
        <v/>
      </c>
      <c r="AH150" s="36" t="str">
        <f t="shared" si="83"/>
        <v/>
      </c>
      <c r="AI150" s="55"/>
      <c r="AJ150" s="37"/>
      <c r="AK150" s="148"/>
      <c r="AL150" s="35"/>
      <c r="AM150" s="32" t="str">
        <f t="shared" si="84"/>
        <v/>
      </c>
      <c r="AN150" s="35"/>
      <c r="AO150" s="32" t="str">
        <f t="shared" si="85"/>
        <v/>
      </c>
      <c r="AP150" s="35"/>
      <c r="AQ150" s="32" t="str">
        <f t="shared" si="86"/>
        <v/>
      </c>
      <c r="AR150" s="35"/>
      <c r="AS150" s="36" t="str">
        <f t="shared" si="87"/>
        <v/>
      </c>
      <c r="AT150" s="36" t="str">
        <f t="shared" si="88"/>
        <v/>
      </c>
      <c r="AU150" s="36" t="str">
        <f t="shared" si="89"/>
        <v/>
      </c>
      <c r="AV150" s="55"/>
      <c r="AW150" s="34"/>
      <c r="AX150" s="148"/>
      <c r="AY150" s="34"/>
      <c r="AZ150" s="32" t="str">
        <f t="shared" si="90"/>
        <v/>
      </c>
      <c r="BA150" s="34"/>
      <c r="BB150" s="32" t="str">
        <f t="shared" si="91"/>
        <v/>
      </c>
      <c r="BC150" s="34"/>
      <c r="BD150" s="32" t="str">
        <f t="shared" si="92"/>
        <v/>
      </c>
      <c r="BE150" s="35"/>
      <c r="BF150" s="36" t="str">
        <f t="shared" si="93"/>
        <v/>
      </c>
      <c r="BG150" s="36" t="str">
        <f t="shared" si="94"/>
        <v/>
      </c>
      <c r="BH150" s="36" t="str">
        <f t="shared" si="95"/>
        <v/>
      </c>
      <c r="BI150" s="55"/>
      <c r="BJ150" s="34"/>
      <c r="BK150" s="148"/>
      <c r="BL150" s="34"/>
      <c r="BM150" s="32" t="str">
        <f t="shared" si="96"/>
        <v/>
      </c>
      <c r="BN150" s="34"/>
      <c r="BO150" s="32" t="str">
        <f t="shared" si="97"/>
        <v/>
      </c>
      <c r="BP150" s="34"/>
      <c r="BQ150" s="32" t="str">
        <f t="shared" si="98"/>
        <v/>
      </c>
      <c r="BR150" s="34"/>
      <c r="BS150" s="36" t="str">
        <f t="shared" si="99"/>
        <v/>
      </c>
      <c r="BT150" s="36" t="str">
        <f t="shared" si="100"/>
        <v/>
      </c>
      <c r="BU150" s="36" t="str">
        <f t="shared" si="101"/>
        <v/>
      </c>
      <c r="BV150" s="55"/>
      <c r="BW150" s="36" t="str">
        <f t="shared" si="102"/>
        <v/>
      </c>
      <c r="BX150" s="36" t="str">
        <f t="shared" si="102"/>
        <v/>
      </c>
      <c r="BY150" s="31"/>
      <c r="BZ150" s="38"/>
      <c r="CB150" s="120" t="e">
        <f t="shared" ca="1" si="70"/>
        <v>#VALUE!</v>
      </c>
      <c r="CC150" s="2" t="e">
        <f t="shared" ca="1" si="71"/>
        <v>#VALUE!</v>
      </c>
    </row>
    <row r="151" spans="1:81" s="10" customFormat="1" ht="25" customHeight="1" x14ac:dyDescent="0.2">
      <c r="A151" s="52" t="str">
        <f t="shared" si="103"/>
        <v/>
      </c>
      <c r="B151" s="157" t="e">
        <f t="shared" ca="1" si="72"/>
        <v>#VALUE!</v>
      </c>
      <c r="C151" s="157" t="e">
        <f t="shared" si="73"/>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4"/>
        <v>#VALUE!</v>
      </c>
      <c r="K151" s="155" t="e">
        <f t="shared" si="75"/>
        <v>#VALUE!</v>
      </c>
      <c r="L151" s="153"/>
      <c r="M151" s="53"/>
      <c r="N151" s="175">
        <f t="shared" si="76"/>
        <v>1151</v>
      </c>
      <c r="O151" s="53"/>
      <c r="P151" s="175">
        <f t="shared" si="77"/>
        <v>10151</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IF(U151=Setup!$C$10,"Grant",IF('Other Pharma &amp; Health Products'!U151=Setup!$C$11,"Local",IF('Other Pharma &amp; Health Products'!U151=Setup!$C$12,"Other","")))</f>
        <v/>
      </c>
      <c r="W151" s="34"/>
      <c r="X151" s="148"/>
      <c r="Y151" s="33"/>
      <c r="Z151" s="36" t="str">
        <f t="shared" si="78"/>
        <v/>
      </c>
      <c r="AA151" s="35"/>
      <c r="AB151" s="32" t="str">
        <f t="shared" si="79"/>
        <v/>
      </c>
      <c r="AC151" s="35"/>
      <c r="AD151" s="32" t="str">
        <f t="shared" si="80"/>
        <v/>
      </c>
      <c r="AE151" s="35"/>
      <c r="AF151" s="36" t="str">
        <f t="shared" si="81"/>
        <v/>
      </c>
      <c r="AG151" s="36" t="str">
        <f t="shared" si="82"/>
        <v/>
      </c>
      <c r="AH151" s="36" t="str">
        <f t="shared" si="83"/>
        <v/>
      </c>
      <c r="AI151" s="55"/>
      <c r="AJ151" s="37"/>
      <c r="AK151" s="148"/>
      <c r="AL151" s="35"/>
      <c r="AM151" s="32" t="str">
        <f t="shared" si="84"/>
        <v/>
      </c>
      <c r="AN151" s="35"/>
      <c r="AO151" s="32" t="str">
        <f t="shared" si="85"/>
        <v/>
      </c>
      <c r="AP151" s="35"/>
      <c r="AQ151" s="32" t="str">
        <f t="shared" si="86"/>
        <v/>
      </c>
      <c r="AR151" s="35"/>
      <c r="AS151" s="36" t="str">
        <f t="shared" si="87"/>
        <v/>
      </c>
      <c r="AT151" s="36" t="str">
        <f t="shared" si="88"/>
        <v/>
      </c>
      <c r="AU151" s="36" t="str">
        <f t="shared" si="89"/>
        <v/>
      </c>
      <c r="AV151" s="55"/>
      <c r="AW151" s="34"/>
      <c r="AX151" s="148"/>
      <c r="AY151" s="34"/>
      <c r="AZ151" s="32" t="str">
        <f t="shared" si="90"/>
        <v/>
      </c>
      <c r="BA151" s="34"/>
      <c r="BB151" s="32" t="str">
        <f t="shared" si="91"/>
        <v/>
      </c>
      <c r="BC151" s="34"/>
      <c r="BD151" s="32" t="str">
        <f t="shared" si="92"/>
        <v/>
      </c>
      <c r="BE151" s="35"/>
      <c r="BF151" s="36" t="str">
        <f t="shared" si="93"/>
        <v/>
      </c>
      <c r="BG151" s="36" t="str">
        <f t="shared" si="94"/>
        <v/>
      </c>
      <c r="BH151" s="36" t="str">
        <f t="shared" si="95"/>
        <v/>
      </c>
      <c r="BI151" s="55"/>
      <c r="BJ151" s="34"/>
      <c r="BK151" s="148"/>
      <c r="BL151" s="34"/>
      <c r="BM151" s="32" t="str">
        <f t="shared" si="96"/>
        <v/>
      </c>
      <c r="BN151" s="34"/>
      <c r="BO151" s="32" t="str">
        <f t="shared" si="97"/>
        <v/>
      </c>
      <c r="BP151" s="34"/>
      <c r="BQ151" s="32" t="str">
        <f t="shared" si="98"/>
        <v/>
      </c>
      <c r="BR151" s="34"/>
      <c r="BS151" s="36" t="str">
        <f t="shared" si="99"/>
        <v/>
      </c>
      <c r="BT151" s="36" t="str">
        <f t="shared" si="100"/>
        <v/>
      </c>
      <c r="BU151" s="36" t="str">
        <f t="shared" si="101"/>
        <v/>
      </c>
      <c r="BV151" s="55"/>
      <c r="BW151" s="36" t="str">
        <f t="shared" si="102"/>
        <v/>
      </c>
      <c r="BX151" s="36" t="str">
        <f t="shared" si="102"/>
        <v/>
      </c>
      <c r="BY151" s="31"/>
      <c r="BZ151" s="38"/>
      <c r="CB151" s="120" t="e">
        <f t="shared" ca="1" si="70"/>
        <v>#VALUE!</v>
      </c>
      <c r="CC151" s="2" t="e">
        <f t="shared" ca="1" si="71"/>
        <v>#VALUE!</v>
      </c>
    </row>
    <row r="152" spans="1:81" s="10" customFormat="1" ht="25" customHeight="1" x14ac:dyDescent="0.2">
      <c r="A152" s="52" t="str">
        <f t="shared" si="103"/>
        <v/>
      </c>
      <c r="B152" s="157" t="e">
        <f t="shared" ca="1" si="72"/>
        <v>#VALUE!</v>
      </c>
      <c r="C152" s="157" t="e">
        <f t="shared" si="73"/>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4"/>
        <v>#VALUE!</v>
      </c>
      <c r="K152" s="155" t="e">
        <f t="shared" si="75"/>
        <v>#VALUE!</v>
      </c>
      <c r="L152" s="153"/>
      <c r="M152" s="53"/>
      <c r="N152" s="175">
        <f t="shared" si="76"/>
        <v>1152</v>
      </c>
      <c r="O152" s="53"/>
      <c r="P152" s="175">
        <f t="shared" si="77"/>
        <v>10152</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IF(U152=Setup!$C$10,"Grant",IF('Other Pharma &amp; Health Products'!U152=Setup!$C$11,"Local",IF('Other Pharma &amp; Health Products'!U152=Setup!$C$12,"Other","")))</f>
        <v/>
      </c>
      <c r="W152" s="34"/>
      <c r="X152" s="148"/>
      <c r="Y152" s="33"/>
      <c r="Z152" s="36" t="str">
        <f t="shared" si="78"/>
        <v/>
      </c>
      <c r="AA152" s="35"/>
      <c r="AB152" s="32" t="str">
        <f t="shared" si="79"/>
        <v/>
      </c>
      <c r="AC152" s="35"/>
      <c r="AD152" s="32" t="str">
        <f t="shared" si="80"/>
        <v/>
      </c>
      <c r="AE152" s="35"/>
      <c r="AF152" s="36" t="str">
        <f t="shared" si="81"/>
        <v/>
      </c>
      <c r="AG152" s="36" t="str">
        <f t="shared" si="82"/>
        <v/>
      </c>
      <c r="AH152" s="36" t="str">
        <f t="shared" si="83"/>
        <v/>
      </c>
      <c r="AI152" s="55"/>
      <c r="AJ152" s="37"/>
      <c r="AK152" s="148"/>
      <c r="AL152" s="35"/>
      <c r="AM152" s="32" t="str">
        <f t="shared" si="84"/>
        <v/>
      </c>
      <c r="AN152" s="35"/>
      <c r="AO152" s="32" t="str">
        <f t="shared" si="85"/>
        <v/>
      </c>
      <c r="AP152" s="35"/>
      <c r="AQ152" s="32" t="str">
        <f t="shared" si="86"/>
        <v/>
      </c>
      <c r="AR152" s="35"/>
      <c r="AS152" s="36" t="str">
        <f t="shared" si="87"/>
        <v/>
      </c>
      <c r="AT152" s="36" t="str">
        <f t="shared" si="88"/>
        <v/>
      </c>
      <c r="AU152" s="36" t="str">
        <f t="shared" si="89"/>
        <v/>
      </c>
      <c r="AV152" s="55"/>
      <c r="AW152" s="34"/>
      <c r="AX152" s="148"/>
      <c r="AY152" s="34"/>
      <c r="AZ152" s="32" t="str">
        <f t="shared" si="90"/>
        <v/>
      </c>
      <c r="BA152" s="34"/>
      <c r="BB152" s="32" t="str">
        <f t="shared" si="91"/>
        <v/>
      </c>
      <c r="BC152" s="34"/>
      <c r="BD152" s="32" t="str">
        <f t="shared" si="92"/>
        <v/>
      </c>
      <c r="BE152" s="35"/>
      <c r="BF152" s="36" t="str">
        <f t="shared" si="93"/>
        <v/>
      </c>
      <c r="BG152" s="36" t="str">
        <f t="shared" si="94"/>
        <v/>
      </c>
      <c r="BH152" s="36" t="str">
        <f t="shared" si="95"/>
        <v/>
      </c>
      <c r="BI152" s="55"/>
      <c r="BJ152" s="34"/>
      <c r="BK152" s="148"/>
      <c r="BL152" s="34"/>
      <c r="BM152" s="32" t="str">
        <f t="shared" si="96"/>
        <v/>
      </c>
      <c r="BN152" s="34"/>
      <c r="BO152" s="32" t="str">
        <f t="shared" si="97"/>
        <v/>
      </c>
      <c r="BP152" s="34"/>
      <c r="BQ152" s="32" t="str">
        <f t="shared" si="98"/>
        <v/>
      </c>
      <c r="BR152" s="34"/>
      <c r="BS152" s="36" t="str">
        <f t="shared" si="99"/>
        <v/>
      </c>
      <c r="BT152" s="36" t="str">
        <f t="shared" si="100"/>
        <v/>
      </c>
      <c r="BU152" s="36" t="str">
        <f t="shared" si="101"/>
        <v/>
      </c>
      <c r="BV152" s="55"/>
      <c r="BW152" s="36" t="str">
        <f t="shared" si="102"/>
        <v/>
      </c>
      <c r="BX152" s="36" t="str">
        <f t="shared" si="102"/>
        <v/>
      </c>
      <c r="BY152" s="31"/>
      <c r="BZ152" s="38"/>
      <c r="CB152" s="120" t="e">
        <f t="shared" ca="1" si="70"/>
        <v>#VALUE!</v>
      </c>
      <c r="CC152" s="2" t="e">
        <f t="shared" ca="1" si="71"/>
        <v>#VALUE!</v>
      </c>
    </row>
    <row r="153" spans="1:81" s="10" customFormat="1" ht="25" customHeight="1" x14ac:dyDescent="0.2">
      <c r="A153" s="52" t="str">
        <f t="shared" si="103"/>
        <v/>
      </c>
      <c r="B153" s="157" t="e">
        <f t="shared" ca="1" si="72"/>
        <v>#VALUE!</v>
      </c>
      <c r="C153" s="157" t="e">
        <f t="shared" si="73"/>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4"/>
        <v>#VALUE!</v>
      </c>
      <c r="K153" s="155" t="e">
        <f t="shared" si="75"/>
        <v>#VALUE!</v>
      </c>
      <c r="L153" s="153"/>
      <c r="M153" s="53"/>
      <c r="N153" s="175">
        <f t="shared" si="76"/>
        <v>1153</v>
      </c>
      <c r="O153" s="53"/>
      <c r="P153" s="175">
        <f t="shared" si="77"/>
        <v>10153</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IF(U153=Setup!$C$10,"Grant",IF('Other Pharma &amp; Health Products'!U153=Setup!$C$11,"Local",IF('Other Pharma &amp; Health Products'!U153=Setup!$C$12,"Other","")))</f>
        <v/>
      </c>
      <c r="W153" s="34"/>
      <c r="X153" s="148"/>
      <c r="Y153" s="33"/>
      <c r="Z153" s="36" t="str">
        <f t="shared" si="78"/>
        <v/>
      </c>
      <c r="AA153" s="35"/>
      <c r="AB153" s="32" t="str">
        <f t="shared" si="79"/>
        <v/>
      </c>
      <c r="AC153" s="35"/>
      <c r="AD153" s="32" t="str">
        <f t="shared" si="80"/>
        <v/>
      </c>
      <c r="AE153" s="35"/>
      <c r="AF153" s="36" t="str">
        <f t="shared" si="81"/>
        <v/>
      </c>
      <c r="AG153" s="36" t="str">
        <f t="shared" si="82"/>
        <v/>
      </c>
      <c r="AH153" s="36" t="str">
        <f t="shared" si="83"/>
        <v/>
      </c>
      <c r="AI153" s="55"/>
      <c r="AJ153" s="37"/>
      <c r="AK153" s="148"/>
      <c r="AL153" s="35"/>
      <c r="AM153" s="32" t="str">
        <f t="shared" si="84"/>
        <v/>
      </c>
      <c r="AN153" s="35"/>
      <c r="AO153" s="32" t="str">
        <f t="shared" si="85"/>
        <v/>
      </c>
      <c r="AP153" s="35"/>
      <c r="AQ153" s="32" t="str">
        <f t="shared" si="86"/>
        <v/>
      </c>
      <c r="AR153" s="35"/>
      <c r="AS153" s="36" t="str">
        <f t="shared" si="87"/>
        <v/>
      </c>
      <c r="AT153" s="36" t="str">
        <f t="shared" si="88"/>
        <v/>
      </c>
      <c r="AU153" s="36" t="str">
        <f t="shared" si="89"/>
        <v/>
      </c>
      <c r="AV153" s="55"/>
      <c r="AW153" s="34"/>
      <c r="AX153" s="148"/>
      <c r="AY153" s="34"/>
      <c r="AZ153" s="32" t="str">
        <f t="shared" si="90"/>
        <v/>
      </c>
      <c r="BA153" s="34"/>
      <c r="BB153" s="32" t="str">
        <f t="shared" si="91"/>
        <v/>
      </c>
      <c r="BC153" s="34"/>
      <c r="BD153" s="32" t="str">
        <f t="shared" si="92"/>
        <v/>
      </c>
      <c r="BE153" s="35"/>
      <c r="BF153" s="36" t="str">
        <f t="shared" si="93"/>
        <v/>
      </c>
      <c r="BG153" s="36" t="str">
        <f t="shared" si="94"/>
        <v/>
      </c>
      <c r="BH153" s="36" t="str">
        <f t="shared" si="95"/>
        <v/>
      </c>
      <c r="BI153" s="55"/>
      <c r="BJ153" s="34"/>
      <c r="BK153" s="148"/>
      <c r="BL153" s="34"/>
      <c r="BM153" s="32" t="str">
        <f t="shared" si="96"/>
        <v/>
      </c>
      <c r="BN153" s="34"/>
      <c r="BO153" s="32" t="str">
        <f t="shared" si="97"/>
        <v/>
      </c>
      <c r="BP153" s="34"/>
      <c r="BQ153" s="32" t="str">
        <f t="shared" si="98"/>
        <v/>
      </c>
      <c r="BR153" s="34"/>
      <c r="BS153" s="36" t="str">
        <f t="shared" si="99"/>
        <v/>
      </c>
      <c r="BT153" s="36" t="str">
        <f t="shared" si="100"/>
        <v/>
      </c>
      <c r="BU153" s="36" t="str">
        <f t="shared" si="101"/>
        <v/>
      </c>
      <c r="BV153" s="55"/>
      <c r="BW153" s="36" t="str">
        <f t="shared" si="102"/>
        <v/>
      </c>
      <c r="BX153" s="36" t="str">
        <f t="shared" si="102"/>
        <v/>
      </c>
      <c r="BY153" s="31"/>
      <c r="BZ153" s="38"/>
      <c r="CB153" s="120" t="e">
        <f t="shared" ca="1" si="70"/>
        <v>#VALUE!</v>
      </c>
      <c r="CC153" s="2" t="e">
        <f t="shared" ca="1" si="71"/>
        <v>#VALUE!</v>
      </c>
    </row>
    <row r="154" spans="1:81" s="10" customFormat="1" ht="25" customHeight="1" x14ac:dyDescent="0.2">
      <c r="A154" s="52" t="str">
        <f t="shared" si="103"/>
        <v/>
      </c>
      <c r="B154" s="157" t="e">
        <f t="shared" ca="1" si="72"/>
        <v>#VALUE!</v>
      </c>
      <c r="C154" s="157" t="e">
        <f t="shared" si="73"/>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4"/>
        <v>#VALUE!</v>
      </c>
      <c r="K154" s="155" t="e">
        <f t="shared" si="75"/>
        <v>#VALUE!</v>
      </c>
      <c r="L154" s="153"/>
      <c r="M154" s="53"/>
      <c r="N154" s="175">
        <f t="shared" si="76"/>
        <v>1154</v>
      </c>
      <c r="O154" s="53"/>
      <c r="P154" s="175">
        <f t="shared" si="77"/>
        <v>10154</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IF(U154=Setup!$C$10,"Grant",IF('Other Pharma &amp; Health Products'!U154=Setup!$C$11,"Local",IF('Other Pharma &amp; Health Products'!U154=Setup!$C$12,"Other","")))</f>
        <v/>
      </c>
      <c r="W154" s="34"/>
      <c r="X154" s="148"/>
      <c r="Y154" s="33"/>
      <c r="Z154" s="36" t="str">
        <f t="shared" si="78"/>
        <v/>
      </c>
      <c r="AA154" s="35"/>
      <c r="AB154" s="32" t="str">
        <f t="shared" si="79"/>
        <v/>
      </c>
      <c r="AC154" s="35"/>
      <c r="AD154" s="32" t="str">
        <f t="shared" si="80"/>
        <v/>
      </c>
      <c r="AE154" s="35"/>
      <c r="AF154" s="36" t="str">
        <f t="shared" si="81"/>
        <v/>
      </c>
      <c r="AG154" s="36" t="str">
        <f t="shared" si="82"/>
        <v/>
      </c>
      <c r="AH154" s="36" t="str">
        <f t="shared" si="83"/>
        <v/>
      </c>
      <c r="AI154" s="55"/>
      <c r="AJ154" s="37"/>
      <c r="AK154" s="148"/>
      <c r="AL154" s="35"/>
      <c r="AM154" s="32" t="str">
        <f t="shared" si="84"/>
        <v/>
      </c>
      <c r="AN154" s="35"/>
      <c r="AO154" s="32" t="str">
        <f t="shared" si="85"/>
        <v/>
      </c>
      <c r="AP154" s="35"/>
      <c r="AQ154" s="32" t="str">
        <f t="shared" si="86"/>
        <v/>
      </c>
      <c r="AR154" s="35"/>
      <c r="AS154" s="36" t="str">
        <f t="shared" si="87"/>
        <v/>
      </c>
      <c r="AT154" s="36" t="str">
        <f t="shared" si="88"/>
        <v/>
      </c>
      <c r="AU154" s="36" t="str">
        <f t="shared" si="89"/>
        <v/>
      </c>
      <c r="AV154" s="55"/>
      <c r="AW154" s="34"/>
      <c r="AX154" s="148"/>
      <c r="AY154" s="34"/>
      <c r="AZ154" s="32" t="str">
        <f t="shared" si="90"/>
        <v/>
      </c>
      <c r="BA154" s="34"/>
      <c r="BB154" s="32" t="str">
        <f t="shared" si="91"/>
        <v/>
      </c>
      <c r="BC154" s="34"/>
      <c r="BD154" s="32" t="str">
        <f t="shared" si="92"/>
        <v/>
      </c>
      <c r="BE154" s="35"/>
      <c r="BF154" s="36" t="str">
        <f t="shared" si="93"/>
        <v/>
      </c>
      <c r="BG154" s="36" t="str">
        <f t="shared" si="94"/>
        <v/>
      </c>
      <c r="BH154" s="36" t="str">
        <f t="shared" si="95"/>
        <v/>
      </c>
      <c r="BI154" s="55"/>
      <c r="BJ154" s="34"/>
      <c r="BK154" s="148"/>
      <c r="BL154" s="34"/>
      <c r="BM154" s="32" t="str">
        <f t="shared" si="96"/>
        <v/>
      </c>
      <c r="BN154" s="34"/>
      <c r="BO154" s="32" t="str">
        <f t="shared" si="97"/>
        <v/>
      </c>
      <c r="BP154" s="34"/>
      <c r="BQ154" s="32" t="str">
        <f t="shared" si="98"/>
        <v/>
      </c>
      <c r="BR154" s="34"/>
      <c r="BS154" s="36" t="str">
        <f t="shared" si="99"/>
        <v/>
      </c>
      <c r="BT154" s="36" t="str">
        <f t="shared" si="100"/>
        <v/>
      </c>
      <c r="BU154" s="36" t="str">
        <f t="shared" si="101"/>
        <v/>
      </c>
      <c r="BV154" s="55"/>
      <c r="BW154" s="36" t="str">
        <f t="shared" si="102"/>
        <v/>
      </c>
      <c r="BX154" s="36" t="str">
        <f t="shared" si="102"/>
        <v/>
      </c>
      <c r="BY154" s="31"/>
      <c r="BZ154" s="38"/>
      <c r="CB154" s="120" t="e">
        <f t="shared" ca="1" si="70"/>
        <v>#VALUE!</v>
      </c>
      <c r="CC154" s="2" t="e">
        <f t="shared" ca="1" si="71"/>
        <v>#VALUE!</v>
      </c>
    </row>
    <row r="155" spans="1:81" s="10" customFormat="1" ht="25" customHeight="1" x14ac:dyDescent="0.2">
      <c r="A155" s="52" t="str">
        <f t="shared" si="103"/>
        <v/>
      </c>
      <c r="B155" s="157" t="e">
        <f t="shared" ca="1" si="72"/>
        <v>#VALUE!</v>
      </c>
      <c r="C155" s="157" t="e">
        <f t="shared" si="73"/>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4"/>
        <v>#VALUE!</v>
      </c>
      <c r="K155" s="155" t="e">
        <f t="shared" si="75"/>
        <v>#VALUE!</v>
      </c>
      <c r="L155" s="153"/>
      <c r="M155" s="53"/>
      <c r="N155" s="175">
        <f t="shared" si="76"/>
        <v>1155</v>
      </c>
      <c r="O155" s="53"/>
      <c r="P155" s="175">
        <f t="shared" si="77"/>
        <v>10155</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IF(U155=Setup!$C$10,"Grant",IF('Other Pharma &amp; Health Products'!U155=Setup!$C$11,"Local",IF('Other Pharma &amp; Health Products'!U155=Setup!$C$12,"Other","")))</f>
        <v/>
      </c>
      <c r="W155" s="34"/>
      <c r="X155" s="148"/>
      <c r="Y155" s="33"/>
      <c r="Z155" s="36" t="str">
        <f t="shared" si="78"/>
        <v/>
      </c>
      <c r="AA155" s="35"/>
      <c r="AB155" s="32" t="str">
        <f t="shared" si="79"/>
        <v/>
      </c>
      <c r="AC155" s="35"/>
      <c r="AD155" s="32" t="str">
        <f t="shared" si="80"/>
        <v/>
      </c>
      <c r="AE155" s="35"/>
      <c r="AF155" s="36" t="str">
        <f t="shared" si="81"/>
        <v/>
      </c>
      <c r="AG155" s="36" t="str">
        <f t="shared" si="82"/>
        <v/>
      </c>
      <c r="AH155" s="36" t="str">
        <f t="shared" si="83"/>
        <v/>
      </c>
      <c r="AI155" s="55"/>
      <c r="AJ155" s="37"/>
      <c r="AK155" s="148"/>
      <c r="AL155" s="35"/>
      <c r="AM155" s="32" t="str">
        <f t="shared" si="84"/>
        <v/>
      </c>
      <c r="AN155" s="35"/>
      <c r="AO155" s="32" t="str">
        <f t="shared" si="85"/>
        <v/>
      </c>
      <c r="AP155" s="35"/>
      <c r="AQ155" s="32" t="str">
        <f t="shared" si="86"/>
        <v/>
      </c>
      <c r="AR155" s="35"/>
      <c r="AS155" s="36" t="str">
        <f t="shared" si="87"/>
        <v/>
      </c>
      <c r="AT155" s="36" t="str">
        <f t="shared" si="88"/>
        <v/>
      </c>
      <c r="AU155" s="36" t="str">
        <f t="shared" si="89"/>
        <v/>
      </c>
      <c r="AV155" s="55"/>
      <c r="AW155" s="34"/>
      <c r="AX155" s="148"/>
      <c r="AY155" s="34"/>
      <c r="AZ155" s="32" t="str">
        <f t="shared" si="90"/>
        <v/>
      </c>
      <c r="BA155" s="34"/>
      <c r="BB155" s="32" t="str">
        <f t="shared" si="91"/>
        <v/>
      </c>
      <c r="BC155" s="34"/>
      <c r="BD155" s="32" t="str">
        <f t="shared" si="92"/>
        <v/>
      </c>
      <c r="BE155" s="35"/>
      <c r="BF155" s="36" t="str">
        <f t="shared" si="93"/>
        <v/>
      </c>
      <c r="BG155" s="36" t="str">
        <f t="shared" si="94"/>
        <v/>
      </c>
      <c r="BH155" s="36" t="str">
        <f t="shared" si="95"/>
        <v/>
      </c>
      <c r="BI155" s="55"/>
      <c r="BJ155" s="34"/>
      <c r="BK155" s="148"/>
      <c r="BL155" s="34"/>
      <c r="BM155" s="32" t="str">
        <f t="shared" si="96"/>
        <v/>
      </c>
      <c r="BN155" s="34"/>
      <c r="BO155" s="32" t="str">
        <f t="shared" si="97"/>
        <v/>
      </c>
      <c r="BP155" s="34"/>
      <c r="BQ155" s="32" t="str">
        <f t="shared" si="98"/>
        <v/>
      </c>
      <c r="BR155" s="34"/>
      <c r="BS155" s="36" t="str">
        <f t="shared" si="99"/>
        <v/>
      </c>
      <c r="BT155" s="36" t="str">
        <f t="shared" si="100"/>
        <v/>
      </c>
      <c r="BU155" s="36" t="str">
        <f t="shared" si="101"/>
        <v/>
      </c>
      <c r="BV155" s="55"/>
      <c r="BW155" s="36" t="str">
        <f t="shared" si="102"/>
        <v/>
      </c>
      <c r="BX155" s="36" t="str">
        <f t="shared" si="102"/>
        <v/>
      </c>
      <c r="BY155" s="31"/>
      <c r="BZ155" s="38"/>
      <c r="CB155" s="120" t="e">
        <f t="shared" ca="1" si="70"/>
        <v>#VALUE!</v>
      </c>
      <c r="CC155" s="2" t="e">
        <f t="shared" ca="1" si="71"/>
        <v>#VALUE!</v>
      </c>
    </row>
    <row r="156" spans="1:81" s="10" customFormat="1" ht="25" customHeight="1" x14ac:dyDescent="0.2">
      <c r="A156" s="52" t="str">
        <f t="shared" si="103"/>
        <v/>
      </c>
      <c r="B156" s="157" t="e">
        <f t="shared" ca="1" si="72"/>
        <v>#VALUE!</v>
      </c>
      <c r="C156" s="157" t="e">
        <f t="shared" si="73"/>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4"/>
        <v>#VALUE!</v>
      </c>
      <c r="K156" s="155" t="e">
        <f t="shared" si="75"/>
        <v>#VALUE!</v>
      </c>
      <c r="L156" s="153"/>
      <c r="M156" s="53"/>
      <c r="N156" s="175">
        <f t="shared" si="76"/>
        <v>1156</v>
      </c>
      <c r="O156" s="53"/>
      <c r="P156" s="175">
        <f t="shared" si="77"/>
        <v>10156</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IF(U156=Setup!$C$10,"Grant",IF('Other Pharma &amp; Health Products'!U156=Setup!$C$11,"Local",IF('Other Pharma &amp; Health Products'!U156=Setup!$C$12,"Other","")))</f>
        <v/>
      </c>
      <c r="W156" s="34"/>
      <c r="X156" s="148"/>
      <c r="Y156" s="33"/>
      <c r="Z156" s="36" t="str">
        <f t="shared" si="78"/>
        <v/>
      </c>
      <c r="AA156" s="35"/>
      <c r="AB156" s="32" t="str">
        <f t="shared" si="79"/>
        <v/>
      </c>
      <c r="AC156" s="35"/>
      <c r="AD156" s="32" t="str">
        <f t="shared" si="80"/>
        <v/>
      </c>
      <c r="AE156" s="35"/>
      <c r="AF156" s="36" t="str">
        <f t="shared" si="81"/>
        <v/>
      </c>
      <c r="AG156" s="36" t="str">
        <f t="shared" si="82"/>
        <v/>
      </c>
      <c r="AH156" s="36" t="str">
        <f t="shared" si="83"/>
        <v/>
      </c>
      <c r="AI156" s="55"/>
      <c r="AJ156" s="37"/>
      <c r="AK156" s="148"/>
      <c r="AL156" s="35"/>
      <c r="AM156" s="32" t="str">
        <f t="shared" si="84"/>
        <v/>
      </c>
      <c r="AN156" s="35"/>
      <c r="AO156" s="32" t="str">
        <f t="shared" si="85"/>
        <v/>
      </c>
      <c r="AP156" s="35"/>
      <c r="AQ156" s="32" t="str">
        <f t="shared" si="86"/>
        <v/>
      </c>
      <c r="AR156" s="35"/>
      <c r="AS156" s="36" t="str">
        <f t="shared" si="87"/>
        <v/>
      </c>
      <c r="AT156" s="36" t="str">
        <f t="shared" si="88"/>
        <v/>
      </c>
      <c r="AU156" s="36" t="str">
        <f t="shared" si="89"/>
        <v/>
      </c>
      <c r="AV156" s="55"/>
      <c r="AW156" s="34"/>
      <c r="AX156" s="148"/>
      <c r="AY156" s="34"/>
      <c r="AZ156" s="32" t="str">
        <f t="shared" si="90"/>
        <v/>
      </c>
      <c r="BA156" s="34"/>
      <c r="BB156" s="32" t="str">
        <f t="shared" si="91"/>
        <v/>
      </c>
      <c r="BC156" s="34"/>
      <c r="BD156" s="32" t="str">
        <f t="shared" si="92"/>
        <v/>
      </c>
      <c r="BE156" s="35"/>
      <c r="BF156" s="36" t="str">
        <f t="shared" si="93"/>
        <v/>
      </c>
      <c r="BG156" s="36" t="str">
        <f t="shared" si="94"/>
        <v/>
      </c>
      <c r="BH156" s="36" t="str">
        <f t="shared" si="95"/>
        <v/>
      </c>
      <c r="BI156" s="55"/>
      <c r="BJ156" s="34"/>
      <c r="BK156" s="148"/>
      <c r="BL156" s="34"/>
      <c r="BM156" s="32" t="str">
        <f t="shared" si="96"/>
        <v/>
      </c>
      <c r="BN156" s="34"/>
      <c r="BO156" s="32" t="str">
        <f t="shared" si="97"/>
        <v/>
      </c>
      <c r="BP156" s="34"/>
      <c r="BQ156" s="32" t="str">
        <f t="shared" si="98"/>
        <v/>
      </c>
      <c r="BR156" s="34"/>
      <c r="BS156" s="36" t="str">
        <f t="shared" si="99"/>
        <v/>
      </c>
      <c r="BT156" s="36" t="str">
        <f t="shared" si="100"/>
        <v/>
      </c>
      <c r="BU156" s="36" t="str">
        <f t="shared" si="101"/>
        <v/>
      </c>
      <c r="BV156" s="55"/>
      <c r="BW156" s="36" t="str">
        <f t="shared" si="102"/>
        <v/>
      </c>
      <c r="BX156" s="36" t="str">
        <f t="shared" si="102"/>
        <v/>
      </c>
      <c r="BY156" s="31"/>
      <c r="BZ156" s="38"/>
      <c r="CB156" s="120" t="e">
        <f t="shared" ca="1" si="70"/>
        <v>#VALUE!</v>
      </c>
      <c r="CC156" s="2" t="e">
        <f t="shared" ca="1" si="71"/>
        <v>#VALUE!</v>
      </c>
    </row>
    <row r="157" spans="1:81" s="10" customFormat="1" ht="25" customHeight="1" x14ac:dyDescent="0.2">
      <c r="A157" s="52" t="str">
        <f t="shared" si="103"/>
        <v/>
      </c>
      <c r="B157" s="157" t="e">
        <f t="shared" ca="1" si="72"/>
        <v>#VALUE!</v>
      </c>
      <c r="C157" s="157" t="e">
        <f t="shared" si="73"/>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4"/>
        <v>#VALUE!</v>
      </c>
      <c r="K157" s="155" t="e">
        <f t="shared" si="75"/>
        <v>#VALUE!</v>
      </c>
      <c r="L157" s="153"/>
      <c r="M157" s="53"/>
      <c r="N157" s="175">
        <f t="shared" si="76"/>
        <v>1157</v>
      </c>
      <c r="O157" s="53"/>
      <c r="P157" s="175">
        <f t="shared" si="77"/>
        <v>10157</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IF(U157=Setup!$C$10,"Grant",IF('Other Pharma &amp; Health Products'!U157=Setup!$C$11,"Local",IF('Other Pharma &amp; Health Products'!U157=Setup!$C$12,"Other","")))</f>
        <v/>
      </c>
      <c r="W157" s="34"/>
      <c r="X157" s="148"/>
      <c r="Y157" s="33"/>
      <c r="Z157" s="36" t="str">
        <f t="shared" si="78"/>
        <v/>
      </c>
      <c r="AA157" s="35"/>
      <c r="AB157" s="32" t="str">
        <f t="shared" si="79"/>
        <v/>
      </c>
      <c r="AC157" s="35"/>
      <c r="AD157" s="32" t="str">
        <f t="shared" si="80"/>
        <v/>
      </c>
      <c r="AE157" s="35"/>
      <c r="AF157" s="36" t="str">
        <f t="shared" si="81"/>
        <v/>
      </c>
      <c r="AG157" s="36" t="str">
        <f t="shared" si="82"/>
        <v/>
      </c>
      <c r="AH157" s="36" t="str">
        <f t="shared" si="83"/>
        <v/>
      </c>
      <c r="AI157" s="55"/>
      <c r="AJ157" s="37"/>
      <c r="AK157" s="148"/>
      <c r="AL157" s="35"/>
      <c r="AM157" s="32" t="str">
        <f t="shared" si="84"/>
        <v/>
      </c>
      <c r="AN157" s="35"/>
      <c r="AO157" s="32" t="str">
        <f t="shared" si="85"/>
        <v/>
      </c>
      <c r="AP157" s="35"/>
      <c r="AQ157" s="32" t="str">
        <f t="shared" si="86"/>
        <v/>
      </c>
      <c r="AR157" s="35"/>
      <c r="AS157" s="36" t="str">
        <f t="shared" si="87"/>
        <v/>
      </c>
      <c r="AT157" s="36" t="str">
        <f t="shared" si="88"/>
        <v/>
      </c>
      <c r="AU157" s="36" t="str">
        <f t="shared" si="89"/>
        <v/>
      </c>
      <c r="AV157" s="55"/>
      <c r="AW157" s="34"/>
      <c r="AX157" s="148"/>
      <c r="AY157" s="34"/>
      <c r="AZ157" s="32" t="str">
        <f t="shared" si="90"/>
        <v/>
      </c>
      <c r="BA157" s="34"/>
      <c r="BB157" s="32" t="str">
        <f t="shared" si="91"/>
        <v/>
      </c>
      <c r="BC157" s="34"/>
      <c r="BD157" s="32" t="str">
        <f t="shared" si="92"/>
        <v/>
      </c>
      <c r="BE157" s="35"/>
      <c r="BF157" s="36" t="str">
        <f t="shared" si="93"/>
        <v/>
      </c>
      <c r="BG157" s="36" t="str">
        <f t="shared" si="94"/>
        <v/>
      </c>
      <c r="BH157" s="36" t="str">
        <f t="shared" si="95"/>
        <v/>
      </c>
      <c r="BI157" s="55"/>
      <c r="BJ157" s="34"/>
      <c r="BK157" s="148"/>
      <c r="BL157" s="34"/>
      <c r="BM157" s="32" t="str">
        <f t="shared" si="96"/>
        <v/>
      </c>
      <c r="BN157" s="34"/>
      <c r="BO157" s="32" t="str">
        <f t="shared" si="97"/>
        <v/>
      </c>
      <c r="BP157" s="34"/>
      <c r="BQ157" s="32" t="str">
        <f t="shared" si="98"/>
        <v/>
      </c>
      <c r="BR157" s="34"/>
      <c r="BS157" s="36" t="str">
        <f t="shared" si="99"/>
        <v/>
      </c>
      <c r="BT157" s="36" t="str">
        <f t="shared" si="100"/>
        <v/>
      </c>
      <c r="BU157" s="36" t="str">
        <f t="shared" si="101"/>
        <v/>
      </c>
      <c r="BV157" s="55"/>
      <c r="BW157" s="36" t="str">
        <f t="shared" si="102"/>
        <v/>
      </c>
      <c r="BX157" s="36" t="str">
        <f t="shared" si="102"/>
        <v/>
      </c>
      <c r="BY157" s="31"/>
      <c r="BZ157" s="38"/>
      <c r="CB157" s="120" t="e">
        <f t="shared" ca="1" si="70"/>
        <v>#VALUE!</v>
      </c>
      <c r="CC157" s="2" t="e">
        <f t="shared" ca="1" si="71"/>
        <v>#VALUE!</v>
      </c>
    </row>
    <row r="158" spans="1:81" s="10" customFormat="1" ht="25" customHeight="1" x14ac:dyDescent="0.2">
      <c r="A158" s="52" t="str">
        <f t="shared" si="103"/>
        <v/>
      </c>
      <c r="B158" s="157" t="e">
        <f t="shared" ca="1" si="72"/>
        <v>#VALUE!</v>
      </c>
      <c r="C158" s="157" t="e">
        <f t="shared" si="73"/>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4"/>
        <v>#VALUE!</v>
      </c>
      <c r="K158" s="155" t="e">
        <f t="shared" si="75"/>
        <v>#VALUE!</v>
      </c>
      <c r="L158" s="153"/>
      <c r="M158" s="53"/>
      <c r="N158" s="175">
        <f t="shared" si="76"/>
        <v>1158</v>
      </c>
      <c r="O158" s="53"/>
      <c r="P158" s="175">
        <f t="shared" si="77"/>
        <v>10158</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IF(U158=Setup!$C$10,"Grant",IF('Other Pharma &amp; Health Products'!U158=Setup!$C$11,"Local",IF('Other Pharma &amp; Health Products'!U158=Setup!$C$12,"Other","")))</f>
        <v/>
      </c>
      <c r="W158" s="34"/>
      <c r="X158" s="148"/>
      <c r="Y158" s="33"/>
      <c r="Z158" s="36" t="str">
        <f t="shared" si="78"/>
        <v/>
      </c>
      <c r="AA158" s="35"/>
      <c r="AB158" s="32" t="str">
        <f t="shared" si="79"/>
        <v/>
      </c>
      <c r="AC158" s="35"/>
      <c r="AD158" s="32" t="str">
        <f t="shared" si="80"/>
        <v/>
      </c>
      <c r="AE158" s="35"/>
      <c r="AF158" s="36" t="str">
        <f t="shared" si="81"/>
        <v/>
      </c>
      <c r="AG158" s="36" t="str">
        <f t="shared" si="82"/>
        <v/>
      </c>
      <c r="AH158" s="36" t="str">
        <f t="shared" si="83"/>
        <v/>
      </c>
      <c r="AI158" s="55"/>
      <c r="AJ158" s="37"/>
      <c r="AK158" s="148"/>
      <c r="AL158" s="35"/>
      <c r="AM158" s="32" t="str">
        <f t="shared" si="84"/>
        <v/>
      </c>
      <c r="AN158" s="35"/>
      <c r="AO158" s="32" t="str">
        <f t="shared" si="85"/>
        <v/>
      </c>
      <c r="AP158" s="35"/>
      <c r="AQ158" s="32" t="str">
        <f t="shared" si="86"/>
        <v/>
      </c>
      <c r="AR158" s="35"/>
      <c r="AS158" s="36" t="str">
        <f t="shared" si="87"/>
        <v/>
      </c>
      <c r="AT158" s="36" t="str">
        <f t="shared" si="88"/>
        <v/>
      </c>
      <c r="AU158" s="36" t="str">
        <f t="shared" si="89"/>
        <v/>
      </c>
      <c r="AV158" s="55"/>
      <c r="AW158" s="34"/>
      <c r="AX158" s="148"/>
      <c r="AY158" s="34"/>
      <c r="AZ158" s="32" t="str">
        <f t="shared" si="90"/>
        <v/>
      </c>
      <c r="BA158" s="34"/>
      <c r="BB158" s="32" t="str">
        <f t="shared" si="91"/>
        <v/>
      </c>
      <c r="BC158" s="34"/>
      <c r="BD158" s="32" t="str">
        <f t="shared" si="92"/>
        <v/>
      </c>
      <c r="BE158" s="35"/>
      <c r="BF158" s="36" t="str">
        <f t="shared" si="93"/>
        <v/>
      </c>
      <c r="BG158" s="36" t="str">
        <f t="shared" si="94"/>
        <v/>
      </c>
      <c r="BH158" s="36" t="str">
        <f t="shared" si="95"/>
        <v/>
      </c>
      <c r="BI158" s="55"/>
      <c r="BJ158" s="34"/>
      <c r="BK158" s="148"/>
      <c r="BL158" s="34"/>
      <c r="BM158" s="32" t="str">
        <f t="shared" si="96"/>
        <v/>
      </c>
      <c r="BN158" s="34"/>
      <c r="BO158" s="32" t="str">
        <f t="shared" si="97"/>
        <v/>
      </c>
      <c r="BP158" s="34"/>
      <c r="BQ158" s="32" t="str">
        <f t="shared" si="98"/>
        <v/>
      </c>
      <c r="BR158" s="34"/>
      <c r="BS158" s="36" t="str">
        <f t="shared" si="99"/>
        <v/>
      </c>
      <c r="BT158" s="36" t="str">
        <f t="shared" si="100"/>
        <v/>
      </c>
      <c r="BU158" s="36" t="str">
        <f t="shared" si="101"/>
        <v/>
      </c>
      <c r="BV158" s="55"/>
      <c r="BW158" s="36" t="str">
        <f t="shared" si="102"/>
        <v/>
      </c>
      <c r="BX158" s="36" t="str">
        <f t="shared" si="102"/>
        <v/>
      </c>
      <c r="BY158" s="31"/>
      <c r="BZ158" s="38"/>
      <c r="CB158" s="120" t="e">
        <f t="shared" ca="1" si="70"/>
        <v>#VALUE!</v>
      </c>
      <c r="CC158" s="2" t="e">
        <f t="shared" ca="1" si="71"/>
        <v>#VALUE!</v>
      </c>
    </row>
    <row r="159" spans="1:81" s="10" customFormat="1" ht="25" customHeight="1" x14ac:dyDescent="0.2">
      <c r="A159" s="52" t="str">
        <f t="shared" si="103"/>
        <v/>
      </c>
      <c r="B159" s="157" t="e">
        <f t="shared" ca="1" si="72"/>
        <v>#VALUE!</v>
      </c>
      <c r="C159" s="157" t="e">
        <f t="shared" si="73"/>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4"/>
        <v>#VALUE!</v>
      </c>
      <c r="K159" s="155" t="e">
        <f t="shared" si="75"/>
        <v>#VALUE!</v>
      </c>
      <c r="L159" s="153"/>
      <c r="M159" s="53"/>
      <c r="N159" s="175">
        <f t="shared" si="76"/>
        <v>1159</v>
      </c>
      <c r="O159" s="53"/>
      <c r="P159" s="175">
        <f t="shared" si="77"/>
        <v>10159</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IF(U159=Setup!$C$10,"Grant",IF('Other Pharma &amp; Health Products'!U159=Setup!$C$11,"Local",IF('Other Pharma &amp; Health Products'!U159=Setup!$C$12,"Other","")))</f>
        <v/>
      </c>
      <c r="W159" s="34"/>
      <c r="X159" s="148"/>
      <c r="Y159" s="33"/>
      <c r="Z159" s="36" t="str">
        <f t="shared" si="78"/>
        <v/>
      </c>
      <c r="AA159" s="35"/>
      <c r="AB159" s="32" t="str">
        <f t="shared" si="79"/>
        <v/>
      </c>
      <c r="AC159" s="35"/>
      <c r="AD159" s="32" t="str">
        <f t="shared" si="80"/>
        <v/>
      </c>
      <c r="AE159" s="35"/>
      <c r="AF159" s="36" t="str">
        <f t="shared" si="81"/>
        <v/>
      </c>
      <c r="AG159" s="36" t="str">
        <f t="shared" si="82"/>
        <v/>
      </c>
      <c r="AH159" s="36" t="str">
        <f t="shared" si="83"/>
        <v/>
      </c>
      <c r="AI159" s="55"/>
      <c r="AJ159" s="37"/>
      <c r="AK159" s="148"/>
      <c r="AL159" s="35"/>
      <c r="AM159" s="32" t="str">
        <f t="shared" si="84"/>
        <v/>
      </c>
      <c r="AN159" s="35"/>
      <c r="AO159" s="32" t="str">
        <f t="shared" si="85"/>
        <v/>
      </c>
      <c r="AP159" s="35"/>
      <c r="AQ159" s="32" t="str">
        <f t="shared" si="86"/>
        <v/>
      </c>
      <c r="AR159" s="35"/>
      <c r="AS159" s="36" t="str">
        <f t="shared" si="87"/>
        <v/>
      </c>
      <c r="AT159" s="36" t="str">
        <f t="shared" si="88"/>
        <v/>
      </c>
      <c r="AU159" s="36" t="str">
        <f t="shared" si="89"/>
        <v/>
      </c>
      <c r="AV159" s="55"/>
      <c r="AW159" s="34"/>
      <c r="AX159" s="148"/>
      <c r="AY159" s="34"/>
      <c r="AZ159" s="32" t="str">
        <f t="shared" si="90"/>
        <v/>
      </c>
      <c r="BA159" s="34"/>
      <c r="BB159" s="32" t="str">
        <f t="shared" si="91"/>
        <v/>
      </c>
      <c r="BC159" s="34"/>
      <c r="BD159" s="32" t="str">
        <f t="shared" si="92"/>
        <v/>
      </c>
      <c r="BE159" s="35"/>
      <c r="BF159" s="36" t="str">
        <f t="shared" si="93"/>
        <v/>
      </c>
      <c r="BG159" s="36" t="str">
        <f t="shared" si="94"/>
        <v/>
      </c>
      <c r="BH159" s="36" t="str">
        <f t="shared" si="95"/>
        <v/>
      </c>
      <c r="BI159" s="55"/>
      <c r="BJ159" s="34"/>
      <c r="BK159" s="148"/>
      <c r="BL159" s="34"/>
      <c r="BM159" s="32" t="str">
        <f t="shared" si="96"/>
        <v/>
      </c>
      <c r="BN159" s="34"/>
      <c r="BO159" s="32" t="str">
        <f t="shared" si="97"/>
        <v/>
      </c>
      <c r="BP159" s="34"/>
      <c r="BQ159" s="32" t="str">
        <f t="shared" si="98"/>
        <v/>
      </c>
      <c r="BR159" s="34"/>
      <c r="BS159" s="36" t="str">
        <f t="shared" si="99"/>
        <v/>
      </c>
      <c r="BT159" s="36" t="str">
        <f t="shared" si="100"/>
        <v/>
      </c>
      <c r="BU159" s="36" t="str">
        <f t="shared" si="101"/>
        <v/>
      </c>
      <c r="BV159" s="55"/>
      <c r="BW159" s="36" t="str">
        <f t="shared" si="102"/>
        <v/>
      </c>
      <c r="BX159" s="36" t="str">
        <f t="shared" si="102"/>
        <v/>
      </c>
      <c r="BY159" s="31"/>
      <c r="BZ159" s="38"/>
      <c r="CB159" s="120" t="e">
        <f t="shared" ca="1" si="70"/>
        <v>#VALUE!</v>
      </c>
      <c r="CC159" s="2" t="e">
        <f t="shared" ca="1" si="71"/>
        <v>#VALUE!</v>
      </c>
    </row>
    <row r="160" spans="1:81" s="10" customFormat="1" ht="25" customHeight="1" x14ac:dyDescent="0.2">
      <c r="A160" s="52" t="str">
        <f t="shared" si="103"/>
        <v/>
      </c>
      <c r="B160" s="157" t="e">
        <f t="shared" ca="1" si="72"/>
        <v>#VALUE!</v>
      </c>
      <c r="C160" s="157" t="e">
        <f t="shared" si="73"/>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4"/>
        <v>#VALUE!</v>
      </c>
      <c r="K160" s="155" t="e">
        <f t="shared" si="75"/>
        <v>#VALUE!</v>
      </c>
      <c r="L160" s="153"/>
      <c r="M160" s="53"/>
      <c r="N160" s="175">
        <f t="shared" si="76"/>
        <v>1160</v>
      </c>
      <c r="O160" s="53"/>
      <c r="P160" s="175">
        <f t="shared" si="77"/>
        <v>10160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IF(U160=Setup!$C$10,"Grant",IF('Other Pharma &amp; Health Products'!U160=Setup!$C$11,"Local",IF('Other Pharma &amp; Health Products'!U160=Setup!$C$12,"Other","")))</f>
        <v/>
      </c>
      <c r="W160" s="34"/>
      <c r="X160" s="148"/>
      <c r="Y160" s="33"/>
      <c r="Z160" s="36" t="str">
        <f t="shared" si="78"/>
        <v/>
      </c>
      <c r="AA160" s="35"/>
      <c r="AB160" s="32" t="str">
        <f t="shared" si="79"/>
        <v/>
      </c>
      <c r="AC160" s="35"/>
      <c r="AD160" s="32" t="str">
        <f t="shared" si="80"/>
        <v/>
      </c>
      <c r="AE160" s="35"/>
      <c r="AF160" s="36" t="str">
        <f t="shared" si="81"/>
        <v/>
      </c>
      <c r="AG160" s="36" t="str">
        <f t="shared" si="82"/>
        <v/>
      </c>
      <c r="AH160" s="36" t="str">
        <f t="shared" si="83"/>
        <v/>
      </c>
      <c r="AI160" s="55"/>
      <c r="AJ160" s="37"/>
      <c r="AK160" s="148"/>
      <c r="AL160" s="35"/>
      <c r="AM160" s="32" t="str">
        <f t="shared" si="84"/>
        <v/>
      </c>
      <c r="AN160" s="35"/>
      <c r="AO160" s="32" t="str">
        <f t="shared" si="85"/>
        <v/>
      </c>
      <c r="AP160" s="35"/>
      <c r="AQ160" s="32" t="str">
        <f t="shared" si="86"/>
        <v/>
      </c>
      <c r="AR160" s="35"/>
      <c r="AS160" s="36" t="str">
        <f t="shared" si="87"/>
        <v/>
      </c>
      <c r="AT160" s="36" t="str">
        <f t="shared" si="88"/>
        <v/>
      </c>
      <c r="AU160" s="36" t="str">
        <f t="shared" si="89"/>
        <v/>
      </c>
      <c r="AV160" s="55"/>
      <c r="AW160" s="34"/>
      <c r="AX160" s="148"/>
      <c r="AY160" s="34"/>
      <c r="AZ160" s="32" t="str">
        <f t="shared" si="90"/>
        <v/>
      </c>
      <c r="BA160" s="34"/>
      <c r="BB160" s="32" t="str">
        <f t="shared" si="91"/>
        <v/>
      </c>
      <c r="BC160" s="34"/>
      <c r="BD160" s="32" t="str">
        <f t="shared" si="92"/>
        <v/>
      </c>
      <c r="BE160" s="35"/>
      <c r="BF160" s="36" t="str">
        <f t="shared" si="93"/>
        <v/>
      </c>
      <c r="BG160" s="36" t="str">
        <f t="shared" si="94"/>
        <v/>
      </c>
      <c r="BH160" s="36" t="str">
        <f t="shared" si="95"/>
        <v/>
      </c>
      <c r="BI160" s="55"/>
      <c r="BJ160" s="34"/>
      <c r="BK160" s="148"/>
      <c r="BL160" s="34"/>
      <c r="BM160" s="32" t="str">
        <f t="shared" si="96"/>
        <v/>
      </c>
      <c r="BN160" s="34"/>
      <c r="BO160" s="32" t="str">
        <f t="shared" si="97"/>
        <v/>
      </c>
      <c r="BP160" s="34"/>
      <c r="BQ160" s="32" t="str">
        <f t="shared" si="98"/>
        <v/>
      </c>
      <c r="BR160" s="34"/>
      <c r="BS160" s="36" t="str">
        <f t="shared" si="99"/>
        <v/>
      </c>
      <c r="BT160" s="36" t="str">
        <f t="shared" si="100"/>
        <v/>
      </c>
      <c r="BU160" s="36" t="str">
        <f t="shared" si="101"/>
        <v/>
      </c>
      <c r="BV160" s="55"/>
      <c r="BW160" s="36" t="str">
        <f t="shared" si="102"/>
        <v/>
      </c>
      <c r="BX160" s="36" t="str">
        <f t="shared" si="102"/>
        <v/>
      </c>
      <c r="BY160" s="31"/>
      <c r="BZ160" s="38"/>
      <c r="CB160" s="120" t="e">
        <f t="shared" ca="1" si="70"/>
        <v>#VALUE!</v>
      </c>
      <c r="CC160" s="2" t="e">
        <f t="shared" ca="1" si="71"/>
        <v>#VALUE!</v>
      </c>
    </row>
    <row r="161" spans="1:81" s="10" customFormat="1" ht="25" customHeight="1" x14ac:dyDescent="0.2">
      <c r="A161" s="52" t="str">
        <f t="shared" si="103"/>
        <v/>
      </c>
      <c r="B161" s="157" t="e">
        <f t="shared" ca="1" si="72"/>
        <v>#VALUE!</v>
      </c>
      <c r="C161" s="157" t="e">
        <f t="shared" si="73"/>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4"/>
        <v>#VALUE!</v>
      </c>
      <c r="K161" s="155" t="e">
        <f t="shared" si="75"/>
        <v>#VALUE!</v>
      </c>
      <c r="L161" s="153"/>
      <c r="M161" s="53"/>
      <c r="N161" s="175">
        <f t="shared" si="76"/>
        <v>1161</v>
      </c>
      <c r="O161" s="53"/>
      <c r="P161" s="175">
        <f t="shared" si="77"/>
        <v>10161</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IF(U161=Setup!$C$10,"Grant",IF('Other Pharma &amp; Health Products'!U161=Setup!$C$11,"Local",IF('Other Pharma &amp; Health Products'!U161=Setup!$C$12,"Other","")))</f>
        <v/>
      </c>
      <c r="W161" s="34"/>
      <c r="X161" s="148"/>
      <c r="Y161" s="33"/>
      <c r="Z161" s="36" t="str">
        <f t="shared" si="78"/>
        <v/>
      </c>
      <c r="AA161" s="35"/>
      <c r="AB161" s="32" t="str">
        <f t="shared" si="79"/>
        <v/>
      </c>
      <c r="AC161" s="35"/>
      <c r="AD161" s="32" t="str">
        <f t="shared" si="80"/>
        <v/>
      </c>
      <c r="AE161" s="35"/>
      <c r="AF161" s="36" t="str">
        <f t="shared" si="81"/>
        <v/>
      </c>
      <c r="AG161" s="36" t="str">
        <f t="shared" si="82"/>
        <v/>
      </c>
      <c r="AH161" s="36" t="str">
        <f t="shared" si="83"/>
        <v/>
      </c>
      <c r="AI161" s="55"/>
      <c r="AJ161" s="37"/>
      <c r="AK161" s="148"/>
      <c r="AL161" s="35"/>
      <c r="AM161" s="32" t="str">
        <f t="shared" si="84"/>
        <v/>
      </c>
      <c r="AN161" s="35"/>
      <c r="AO161" s="32" t="str">
        <f t="shared" si="85"/>
        <v/>
      </c>
      <c r="AP161" s="35"/>
      <c r="AQ161" s="32" t="str">
        <f t="shared" si="86"/>
        <v/>
      </c>
      <c r="AR161" s="35"/>
      <c r="AS161" s="36" t="str">
        <f t="shared" si="87"/>
        <v/>
      </c>
      <c r="AT161" s="36" t="str">
        <f t="shared" si="88"/>
        <v/>
      </c>
      <c r="AU161" s="36" t="str">
        <f t="shared" si="89"/>
        <v/>
      </c>
      <c r="AV161" s="55"/>
      <c r="AW161" s="34"/>
      <c r="AX161" s="148"/>
      <c r="AY161" s="34"/>
      <c r="AZ161" s="32" t="str">
        <f t="shared" si="90"/>
        <v/>
      </c>
      <c r="BA161" s="34"/>
      <c r="BB161" s="32" t="str">
        <f t="shared" si="91"/>
        <v/>
      </c>
      <c r="BC161" s="34"/>
      <c r="BD161" s="32" t="str">
        <f t="shared" si="92"/>
        <v/>
      </c>
      <c r="BE161" s="35"/>
      <c r="BF161" s="36" t="str">
        <f t="shared" si="93"/>
        <v/>
      </c>
      <c r="BG161" s="36" t="str">
        <f t="shared" si="94"/>
        <v/>
      </c>
      <c r="BH161" s="36" t="str">
        <f t="shared" si="95"/>
        <v/>
      </c>
      <c r="BI161" s="55"/>
      <c r="BJ161" s="34"/>
      <c r="BK161" s="148"/>
      <c r="BL161" s="34"/>
      <c r="BM161" s="32" t="str">
        <f t="shared" si="96"/>
        <v/>
      </c>
      <c r="BN161" s="34"/>
      <c r="BO161" s="32" t="str">
        <f t="shared" si="97"/>
        <v/>
      </c>
      <c r="BP161" s="34"/>
      <c r="BQ161" s="32" t="str">
        <f t="shared" si="98"/>
        <v/>
      </c>
      <c r="BR161" s="34"/>
      <c r="BS161" s="36" t="str">
        <f t="shared" si="99"/>
        <v/>
      </c>
      <c r="BT161" s="36" t="str">
        <f t="shared" si="100"/>
        <v/>
      </c>
      <c r="BU161" s="36" t="str">
        <f t="shared" si="101"/>
        <v/>
      </c>
      <c r="BV161" s="55"/>
      <c r="BW161" s="36" t="str">
        <f t="shared" si="102"/>
        <v/>
      </c>
      <c r="BX161" s="36" t="str">
        <f t="shared" si="102"/>
        <v/>
      </c>
      <c r="BY161" s="31"/>
      <c r="BZ161" s="38"/>
      <c r="CB161" s="120" t="e">
        <f t="shared" ca="1" si="70"/>
        <v>#VALUE!</v>
      </c>
      <c r="CC161" s="2" t="e">
        <f t="shared" ca="1" si="71"/>
        <v>#VALUE!</v>
      </c>
    </row>
    <row r="162" spans="1:81" s="10" customFormat="1" ht="25" customHeight="1" x14ac:dyDescent="0.2">
      <c r="A162" s="52" t="str">
        <f t="shared" si="103"/>
        <v/>
      </c>
      <c r="B162" s="157" t="e">
        <f t="shared" ca="1" si="72"/>
        <v>#VALUE!</v>
      </c>
      <c r="C162" s="157" t="e">
        <f t="shared" si="73"/>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4"/>
        <v>#VALUE!</v>
      </c>
      <c r="K162" s="155" t="e">
        <f t="shared" si="75"/>
        <v>#VALUE!</v>
      </c>
      <c r="L162" s="153"/>
      <c r="M162" s="53"/>
      <c r="N162" s="175">
        <f t="shared" si="76"/>
        <v>1162</v>
      </c>
      <c r="O162" s="53"/>
      <c r="P162" s="175">
        <f t="shared" si="77"/>
        <v>10162</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IF(U162=Setup!$C$10,"Grant",IF('Other Pharma &amp; Health Products'!U162=Setup!$C$11,"Local",IF('Other Pharma &amp; Health Products'!U162=Setup!$C$12,"Other","")))</f>
        <v/>
      </c>
      <c r="W162" s="34"/>
      <c r="X162" s="148"/>
      <c r="Y162" s="33"/>
      <c r="Z162" s="36" t="str">
        <f t="shared" si="78"/>
        <v/>
      </c>
      <c r="AA162" s="35"/>
      <c r="AB162" s="32" t="str">
        <f t="shared" si="79"/>
        <v/>
      </c>
      <c r="AC162" s="35"/>
      <c r="AD162" s="32" t="str">
        <f t="shared" si="80"/>
        <v/>
      </c>
      <c r="AE162" s="35"/>
      <c r="AF162" s="36" t="str">
        <f t="shared" si="81"/>
        <v/>
      </c>
      <c r="AG162" s="36" t="str">
        <f t="shared" si="82"/>
        <v/>
      </c>
      <c r="AH162" s="36" t="str">
        <f t="shared" si="83"/>
        <v/>
      </c>
      <c r="AI162" s="55"/>
      <c r="AJ162" s="37"/>
      <c r="AK162" s="148"/>
      <c r="AL162" s="35"/>
      <c r="AM162" s="32" t="str">
        <f t="shared" si="84"/>
        <v/>
      </c>
      <c r="AN162" s="35"/>
      <c r="AO162" s="32" t="str">
        <f t="shared" si="85"/>
        <v/>
      </c>
      <c r="AP162" s="35"/>
      <c r="AQ162" s="32" t="str">
        <f t="shared" si="86"/>
        <v/>
      </c>
      <c r="AR162" s="35"/>
      <c r="AS162" s="36" t="str">
        <f t="shared" si="87"/>
        <v/>
      </c>
      <c r="AT162" s="36" t="str">
        <f t="shared" si="88"/>
        <v/>
      </c>
      <c r="AU162" s="36" t="str">
        <f t="shared" si="89"/>
        <v/>
      </c>
      <c r="AV162" s="55"/>
      <c r="AW162" s="34"/>
      <c r="AX162" s="148"/>
      <c r="AY162" s="34"/>
      <c r="AZ162" s="32" t="str">
        <f t="shared" si="90"/>
        <v/>
      </c>
      <c r="BA162" s="34"/>
      <c r="BB162" s="32" t="str">
        <f t="shared" si="91"/>
        <v/>
      </c>
      <c r="BC162" s="34"/>
      <c r="BD162" s="32" t="str">
        <f t="shared" si="92"/>
        <v/>
      </c>
      <c r="BE162" s="35"/>
      <c r="BF162" s="36" t="str">
        <f t="shared" si="93"/>
        <v/>
      </c>
      <c r="BG162" s="36" t="str">
        <f t="shared" si="94"/>
        <v/>
      </c>
      <c r="BH162" s="36" t="str">
        <f t="shared" si="95"/>
        <v/>
      </c>
      <c r="BI162" s="55"/>
      <c r="BJ162" s="34"/>
      <c r="BK162" s="148"/>
      <c r="BL162" s="34"/>
      <c r="BM162" s="32" t="str">
        <f t="shared" si="96"/>
        <v/>
      </c>
      <c r="BN162" s="34"/>
      <c r="BO162" s="32" t="str">
        <f t="shared" si="97"/>
        <v/>
      </c>
      <c r="BP162" s="34"/>
      <c r="BQ162" s="32" t="str">
        <f t="shared" si="98"/>
        <v/>
      </c>
      <c r="BR162" s="34"/>
      <c r="BS162" s="36" t="str">
        <f t="shared" si="99"/>
        <v/>
      </c>
      <c r="BT162" s="36" t="str">
        <f t="shared" si="100"/>
        <v/>
      </c>
      <c r="BU162" s="36" t="str">
        <f t="shared" si="101"/>
        <v/>
      </c>
      <c r="BV162" s="55"/>
      <c r="BW162" s="36" t="str">
        <f t="shared" si="102"/>
        <v/>
      </c>
      <c r="BX162" s="36" t="str">
        <f t="shared" si="102"/>
        <v/>
      </c>
      <c r="BY162" s="31"/>
      <c r="BZ162" s="38"/>
      <c r="CB162" s="120" t="e">
        <f t="shared" ca="1" si="70"/>
        <v>#VALUE!</v>
      </c>
      <c r="CC162" s="2" t="e">
        <f t="shared" ca="1" si="71"/>
        <v>#VALUE!</v>
      </c>
    </row>
    <row r="163" spans="1:81" s="10" customFormat="1" ht="25" customHeight="1" x14ac:dyDescent="0.2">
      <c r="A163" s="52" t="str">
        <f t="shared" si="103"/>
        <v/>
      </c>
      <c r="B163" s="157" t="e">
        <f t="shared" ca="1" si="72"/>
        <v>#VALUE!</v>
      </c>
      <c r="C163" s="157" t="e">
        <f t="shared" si="73"/>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4"/>
        <v>#VALUE!</v>
      </c>
      <c r="K163" s="155" t="e">
        <f t="shared" si="75"/>
        <v>#VALUE!</v>
      </c>
      <c r="L163" s="153"/>
      <c r="M163" s="53"/>
      <c r="N163" s="175">
        <f t="shared" si="76"/>
        <v>1163</v>
      </c>
      <c r="O163" s="53"/>
      <c r="P163" s="175">
        <f t="shared" si="77"/>
        <v>10163</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IF(U163=Setup!$C$10,"Grant",IF('Other Pharma &amp; Health Products'!U163=Setup!$C$11,"Local",IF('Other Pharma &amp; Health Products'!U163=Setup!$C$12,"Other","")))</f>
        <v/>
      </c>
      <c r="W163" s="34"/>
      <c r="X163" s="148"/>
      <c r="Y163" s="33"/>
      <c r="Z163" s="36" t="str">
        <f t="shared" si="78"/>
        <v/>
      </c>
      <c r="AA163" s="35"/>
      <c r="AB163" s="32" t="str">
        <f t="shared" si="79"/>
        <v/>
      </c>
      <c r="AC163" s="35"/>
      <c r="AD163" s="32" t="str">
        <f t="shared" si="80"/>
        <v/>
      </c>
      <c r="AE163" s="35"/>
      <c r="AF163" s="36" t="str">
        <f t="shared" si="81"/>
        <v/>
      </c>
      <c r="AG163" s="36" t="str">
        <f t="shared" si="82"/>
        <v/>
      </c>
      <c r="AH163" s="36" t="str">
        <f t="shared" si="83"/>
        <v/>
      </c>
      <c r="AI163" s="55"/>
      <c r="AJ163" s="37"/>
      <c r="AK163" s="148"/>
      <c r="AL163" s="35"/>
      <c r="AM163" s="32" t="str">
        <f t="shared" si="84"/>
        <v/>
      </c>
      <c r="AN163" s="35"/>
      <c r="AO163" s="32" t="str">
        <f t="shared" si="85"/>
        <v/>
      </c>
      <c r="AP163" s="35"/>
      <c r="AQ163" s="32" t="str">
        <f t="shared" si="86"/>
        <v/>
      </c>
      <c r="AR163" s="35"/>
      <c r="AS163" s="36" t="str">
        <f t="shared" si="87"/>
        <v/>
      </c>
      <c r="AT163" s="36" t="str">
        <f t="shared" si="88"/>
        <v/>
      </c>
      <c r="AU163" s="36" t="str">
        <f t="shared" si="89"/>
        <v/>
      </c>
      <c r="AV163" s="55"/>
      <c r="AW163" s="34"/>
      <c r="AX163" s="148"/>
      <c r="AY163" s="34"/>
      <c r="AZ163" s="32" t="str">
        <f t="shared" si="90"/>
        <v/>
      </c>
      <c r="BA163" s="34"/>
      <c r="BB163" s="32" t="str">
        <f t="shared" si="91"/>
        <v/>
      </c>
      <c r="BC163" s="34"/>
      <c r="BD163" s="32" t="str">
        <f t="shared" si="92"/>
        <v/>
      </c>
      <c r="BE163" s="35"/>
      <c r="BF163" s="36" t="str">
        <f t="shared" si="93"/>
        <v/>
      </c>
      <c r="BG163" s="36" t="str">
        <f t="shared" si="94"/>
        <v/>
      </c>
      <c r="BH163" s="36" t="str">
        <f t="shared" si="95"/>
        <v/>
      </c>
      <c r="BI163" s="55"/>
      <c r="BJ163" s="34"/>
      <c r="BK163" s="148"/>
      <c r="BL163" s="34"/>
      <c r="BM163" s="32" t="str">
        <f t="shared" si="96"/>
        <v/>
      </c>
      <c r="BN163" s="34"/>
      <c r="BO163" s="32" t="str">
        <f t="shared" si="97"/>
        <v/>
      </c>
      <c r="BP163" s="34"/>
      <c r="BQ163" s="32" t="str">
        <f t="shared" si="98"/>
        <v/>
      </c>
      <c r="BR163" s="34"/>
      <c r="BS163" s="36" t="str">
        <f t="shared" si="99"/>
        <v/>
      </c>
      <c r="BT163" s="36" t="str">
        <f t="shared" si="100"/>
        <v/>
      </c>
      <c r="BU163" s="36" t="str">
        <f t="shared" si="101"/>
        <v/>
      </c>
      <c r="BV163" s="55"/>
      <c r="BW163" s="36" t="str">
        <f t="shared" si="102"/>
        <v/>
      </c>
      <c r="BX163" s="36" t="str">
        <f t="shared" si="102"/>
        <v/>
      </c>
      <c r="BY163" s="31"/>
      <c r="BZ163" s="38"/>
      <c r="CB163" s="120" t="e">
        <f t="shared" ca="1" si="70"/>
        <v>#VALUE!</v>
      </c>
      <c r="CC163" s="2" t="e">
        <f t="shared" ca="1" si="71"/>
        <v>#VALUE!</v>
      </c>
    </row>
    <row r="164" spans="1:81" s="10" customFormat="1" ht="25" customHeight="1" x14ac:dyDescent="0.2">
      <c r="A164" s="52" t="str">
        <f t="shared" si="103"/>
        <v/>
      </c>
      <c r="B164" s="157" t="e">
        <f t="shared" ca="1" si="72"/>
        <v>#VALUE!</v>
      </c>
      <c r="C164" s="157" t="e">
        <f t="shared" si="73"/>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4"/>
        <v>#VALUE!</v>
      </c>
      <c r="K164" s="155" t="e">
        <f t="shared" si="75"/>
        <v>#VALUE!</v>
      </c>
      <c r="L164" s="153"/>
      <c r="M164" s="53"/>
      <c r="N164" s="175">
        <f t="shared" si="76"/>
        <v>1164</v>
      </c>
      <c r="O164" s="53"/>
      <c r="P164" s="175">
        <f t="shared" si="77"/>
        <v>10164</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IF(U164=Setup!$C$10,"Grant",IF('Other Pharma &amp; Health Products'!U164=Setup!$C$11,"Local",IF('Other Pharma &amp; Health Products'!U164=Setup!$C$12,"Other","")))</f>
        <v/>
      </c>
      <c r="W164" s="34"/>
      <c r="X164" s="148"/>
      <c r="Y164" s="33"/>
      <c r="Z164" s="36" t="str">
        <f t="shared" si="78"/>
        <v/>
      </c>
      <c r="AA164" s="35"/>
      <c r="AB164" s="32" t="str">
        <f t="shared" si="79"/>
        <v/>
      </c>
      <c r="AC164" s="35"/>
      <c r="AD164" s="32" t="str">
        <f t="shared" si="80"/>
        <v/>
      </c>
      <c r="AE164" s="35"/>
      <c r="AF164" s="36" t="str">
        <f t="shared" si="81"/>
        <v/>
      </c>
      <c r="AG164" s="36" t="str">
        <f t="shared" si="82"/>
        <v/>
      </c>
      <c r="AH164" s="36" t="str">
        <f t="shared" si="83"/>
        <v/>
      </c>
      <c r="AI164" s="55"/>
      <c r="AJ164" s="37"/>
      <c r="AK164" s="148"/>
      <c r="AL164" s="35"/>
      <c r="AM164" s="32" t="str">
        <f t="shared" si="84"/>
        <v/>
      </c>
      <c r="AN164" s="35"/>
      <c r="AO164" s="32" t="str">
        <f t="shared" si="85"/>
        <v/>
      </c>
      <c r="AP164" s="35"/>
      <c r="AQ164" s="32" t="str">
        <f t="shared" si="86"/>
        <v/>
      </c>
      <c r="AR164" s="35"/>
      <c r="AS164" s="36" t="str">
        <f t="shared" si="87"/>
        <v/>
      </c>
      <c r="AT164" s="36" t="str">
        <f t="shared" si="88"/>
        <v/>
      </c>
      <c r="AU164" s="36" t="str">
        <f t="shared" si="89"/>
        <v/>
      </c>
      <c r="AV164" s="55"/>
      <c r="AW164" s="34"/>
      <c r="AX164" s="148"/>
      <c r="AY164" s="34"/>
      <c r="AZ164" s="32" t="str">
        <f t="shared" si="90"/>
        <v/>
      </c>
      <c r="BA164" s="34"/>
      <c r="BB164" s="32" t="str">
        <f t="shared" si="91"/>
        <v/>
      </c>
      <c r="BC164" s="34"/>
      <c r="BD164" s="32" t="str">
        <f t="shared" si="92"/>
        <v/>
      </c>
      <c r="BE164" s="35"/>
      <c r="BF164" s="36" t="str">
        <f t="shared" si="93"/>
        <v/>
      </c>
      <c r="BG164" s="36" t="str">
        <f t="shared" si="94"/>
        <v/>
      </c>
      <c r="BH164" s="36" t="str">
        <f t="shared" si="95"/>
        <v/>
      </c>
      <c r="BI164" s="55"/>
      <c r="BJ164" s="34"/>
      <c r="BK164" s="148"/>
      <c r="BL164" s="34"/>
      <c r="BM164" s="32" t="str">
        <f t="shared" si="96"/>
        <v/>
      </c>
      <c r="BN164" s="34"/>
      <c r="BO164" s="32" t="str">
        <f t="shared" si="97"/>
        <v/>
      </c>
      <c r="BP164" s="34"/>
      <c r="BQ164" s="32" t="str">
        <f t="shared" si="98"/>
        <v/>
      </c>
      <c r="BR164" s="34"/>
      <c r="BS164" s="36" t="str">
        <f t="shared" si="99"/>
        <v/>
      </c>
      <c r="BT164" s="36" t="str">
        <f t="shared" si="100"/>
        <v/>
      </c>
      <c r="BU164" s="36" t="str">
        <f t="shared" si="101"/>
        <v/>
      </c>
      <c r="BV164" s="55"/>
      <c r="BW164" s="36" t="str">
        <f t="shared" si="102"/>
        <v/>
      </c>
      <c r="BX164" s="36" t="str">
        <f t="shared" si="102"/>
        <v/>
      </c>
      <c r="BY164" s="31"/>
      <c r="BZ164" s="38"/>
      <c r="CB164" s="120" t="e">
        <f t="shared" ca="1" si="70"/>
        <v>#VALUE!</v>
      </c>
      <c r="CC164" s="2" t="e">
        <f t="shared" ca="1" si="71"/>
        <v>#VALUE!</v>
      </c>
    </row>
    <row r="165" spans="1:81" s="10" customFormat="1" ht="25" customHeight="1" x14ac:dyDescent="0.2">
      <c r="A165" s="52" t="str">
        <f t="shared" si="103"/>
        <v/>
      </c>
      <c r="B165" s="157" t="e">
        <f t="shared" ca="1" si="72"/>
        <v>#VALUE!</v>
      </c>
      <c r="C165" s="157" t="e">
        <f t="shared" si="73"/>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4"/>
        <v>#VALUE!</v>
      </c>
      <c r="K165" s="155" t="e">
        <f t="shared" si="75"/>
        <v>#VALUE!</v>
      </c>
      <c r="L165" s="153"/>
      <c r="M165" s="53"/>
      <c r="N165" s="175">
        <f t="shared" si="76"/>
        <v>1165</v>
      </c>
      <c r="O165" s="53"/>
      <c r="P165" s="175">
        <f t="shared" si="77"/>
        <v>10165</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IF(U165=Setup!$C$10,"Grant",IF('Other Pharma &amp; Health Products'!U165=Setup!$C$11,"Local",IF('Other Pharma &amp; Health Products'!U165=Setup!$C$12,"Other","")))</f>
        <v/>
      </c>
      <c r="W165" s="34"/>
      <c r="X165" s="148"/>
      <c r="Y165" s="33"/>
      <c r="Z165" s="36" t="str">
        <f t="shared" si="78"/>
        <v/>
      </c>
      <c r="AA165" s="35"/>
      <c r="AB165" s="32" t="str">
        <f t="shared" si="79"/>
        <v/>
      </c>
      <c r="AC165" s="35"/>
      <c r="AD165" s="32" t="str">
        <f t="shared" si="80"/>
        <v/>
      </c>
      <c r="AE165" s="35"/>
      <c r="AF165" s="36" t="str">
        <f t="shared" si="81"/>
        <v/>
      </c>
      <c r="AG165" s="36" t="str">
        <f t="shared" si="82"/>
        <v/>
      </c>
      <c r="AH165" s="36" t="str">
        <f t="shared" si="83"/>
        <v/>
      </c>
      <c r="AI165" s="55"/>
      <c r="AJ165" s="37"/>
      <c r="AK165" s="148"/>
      <c r="AL165" s="35"/>
      <c r="AM165" s="32" t="str">
        <f t="shared" si="84"/>
        <v/>
      </c>
      <c r="AN165" s="35"/>
      <c r="AO165" s="32" t="str">
        <f t="shared" si="85"/>
        <v/>
      </c>
      <c r="AP165" s="35"/>
      <c r="AQ165" s="32" t="str">
        <f t="shared" si="86"/>
        <v/>
      </c>
      <c r="AR165" s="35"/>
      <c r="AS165" s="36" t="str">
        <f t="shared" si="87"/>
        <v/>
      </c>
      <c r="AT165" s="36" t="str">
        <f t="shared" si="88"/>
        <v/>
      </c>
      <c r="AU165" s="36" t="str">
        <f t="shared" si="89"/>
        <v/>
      </c>
      <c r="AV165" s="55"/>
      <c r="AW165" s="34"/>
      <c r="AX165" s="148"/>
      <c r="AY165" s="34"/>
      <c r="AZ165" s="32" t="str">
        <f t="shared" si="90"/>
        <v/>
      </c>
      <c r="BA165" s="34"/>
      <c r="BB165" s="32" t="str">
        <f t="shared" si="91"/>
        <v/>
      </c>
      <c r="BC165" s="34"/>
      <c r="BD165" s="32" t="str">
        <f t="shared" si="92"/>
        <v/>
      </c>
      <c r="BE165" s="35"/>
      <c r="BF165" s="36" t="str">
        <f t="shared" si="93"/>
        <v/>
      </c>
      <c r="BG165" s="36" t="str">
        <f t="shared" si="94"/>
        <v/>
      </c>
      <c r="BH165" s="36" t="str">
        <f t="shared" si="95"/>
        <v/>
      </c>
      <c r="BI165" s="55"/>
      <c r="BJ165" s="34"/>
      <c r="BK165" s="148"/>
      <c r="BL165" s="34"/>
      <c r="BM165" s="32" t="str">
        <f t="shared" si="96"/>
        <v/>
      </c>
      <c r="BN165" s="34"/>
      <c r="BO165" s="32" t="str">
        <f t="shared" si="97"/>
        <v/>
      </c>
      <c r="BP165" s="34"/>
      <c r="BQ165" s="32" t="str">
        <f t="shared" si="98"/>
        <v/>
      </c>
      <c r="BR165" s="34"/>
      <c r="BS165" s="36" t="str">
        <f t="shared" si="99"/>
        <v/>
      </c>
      <c r="BT165" s="36" t="str">
        <f t="shared" si="100"/>
        <v/>
      </c>
      <c r="BU165" s="36" t="str">
        <f t="shared" si="101"/>
        <v/>
      </c>
      <c r="BV165" s="55"/>
      <c r="BW165" s="36" t="str">
        <f t="shared" si="102"/>
        <v/>
      </c>
      <c r="BX165" s="36" t="str">
        <f t="shared" si="102"/>
        <v/>
      </c>
      <c r="BY165" s="31"/>
      <c r="BZ165" s="38"/>
      <c r="CB165" s="120" t="e">
        <f t="shared" ca="1" si="70"/>
        <v>#VALUE!</v>
      </c>
      <c r="CC165" s="2" t="e">
        <f t="shared" ca="1" si="71"/>
        <v>#VALUE!</v>
      </c>
    </row>
    <row r="166" spans="1:81" s="10" customFormat="1" ht="25" customHeight="1" x14ac:dyDescent="0.2">
      <c r="A166" s="52" t="str">
        <f t="shared" si="103"/>
        <v/>
      </c>
      <c r="B166" s="157" t="e">
        <f t="shared" ca="1" si="72"/>
        <v>#VALUE!</v>
      </c>
      <c r="C166" s="157" t="e">
        <f t="shared" si="73"/>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4"/>
        <v>#VALUE!</v>
      </c>
      <c r="K166" s="155" t="e">
        <f t="shared" si="75"/>
        <v>#VALUE!</v>
      </c>
      <c r="L166" s="153"/>
      <c r="M166" s="53"/>
      <c r="N166" s="175">
        <f t="shared" si="76"/>
        <v>1166</v>
      </c>
      <c r="O166" s="53"/>
      <c r="P166" s="175">
        <f t="shared" si="77"/>
        <v>10166</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IF(U166=Setup!$C$10,"Grant",IF('Other Pharma &amp; Health Products'!U166=Setup!$C$11,"Local",IF('Other Pharma &amp; Health Products'!U166=Setup!$C$12,"Other","")))</f>
        <v/>
      </c>
      <c r="W166" s="34"/>
      <c r="X166" s="148"/>
      <c r="Y166" s="33"/>
      <c r="Z166" s="36" t="str">
        <f t="shared" si="78"/>
        <v/>
      </c>
      <c r="AA166" s="35"/>
      <c r="AB166" s="32" t="str">
        <f t="shared" si="79"/>
        <v/>
      </c>
      <c r="AC166" s="35"/>
      <c r="AD166" s="32" t="str">
        <f t="shared" si="80"/>
        <v/>
      </c>
      <c r="AE166" s="35"/>
      <c r="AF166" s="36" t="str">
        <f t="shared" si="81"/>
        <v/>
      </c>
      <c r="AG166" s="36" t="str">
        <f t="shared" si="82"/>
        <v/>
      </c>
      <c r="AH166" s="36" t="str">
        <f t="shared" si="83"/>
        <v/>
      </c>
      <c r="AI166" s="55"/>
      <c r="AJ166" s="37"/>
      <c r="AK166" s="148"/>
      <c r="AL166" s="35"/>
      <c r="AM166" s="32" t="str">
        <f t="shared" si="84"/>
        <v/>
      </c>
      <c r="AN166" s="35"/>
      <c r="AO166" s="32" t="str">
        <f t="shared" si="85"/>
        <v/>
      </c>
      <c r="AP166" s="35"/>
      <c r="AQ166" s="32" t="str">
        <f t="shared" si="86"/>
        <v/>
      </c>
      <c r="AR166" s="35"/>
      <c r="AS166" s="36" t="str">
        <f t="shared" si="87"/>
        <v/>
      </c>
      <c r="AT166" s="36" t="str">
        <f t="shared" si="88"/>
        <v/>
      </c>
      <c r="AU166" s="36" t="str">
        <f t="shared" si="89"/>
        <v/>
      </c>
      <c r="AV166" s="55"/>
      <c r="AW166" s="34"/>
      <c r="AX166" s="148"/>
      <c r="AY166" s="34"/>
      <c r="AZ166" s="32" t="str">
        <f t="shared" si="90"/>
        <v/>
      </c>
      <c r="BA166" s="34"/>
      <c r="BB166" s="32" t="str">
        <f t="shared" si="91"/>
        <v/>
      </c>
      <c r="BC166" s="34"/>
      <c r="BD166" s="32" t="str">
        <f t="shared" si="92"/>
        <v/>
      </c>
      <c r="BE166" s="35"/>
      <c r="BF166" s="36" t="str">
        <f t="shared" si="93"/>
        <v/>
      </c>
      <c r="BG166" s="36" t="str">
        <f t="shared" si="94"/>
        <v/>
      </c>
      <c r="BH166" s="36" t="str">
        <f t="shared" si="95"/>
        <v/>
      </c>
      <c r="BI166" s="55"/>
      <c r="BJ166" s="34"/>
      <c r="BK166" s="148"/>
      <c r="BL166" s="34"/>
      <c r="BM166" s="32" t="str">
        <f t="shared" si="96"/>
        <v/>
      </c>
      <c r="BN166" s="34"/>
      <c r="BO166" s="32" t="str">
        <f t="shared" si="97"/>
        <v/>
      </c>
      <c r="BP166" s="34"/>
      <c r="BQ166" s="32" t="str">
        <f t="shared" si="98"/>
        <v/>
      </c>
      <c r="BR166" s="34"/>
      <c r="BS166" s="36" t="str">
        <f t="shared" si="99"/>
        <v/>
      </c>
      <c r="BT166" s="36" t="str">
        <f t="shared" si="100"/>
        <v/>
      </c>
      <c r="BU166" s="36" t="str">
        <f t="shared" si="101"/>
        <v/>
      </c>
      <c r="BV166" s="55"/>
      <c r="BW166" s="36" t="str">
        <f t="shared" si="102"/>
        <v/>
      </c>
      <c r="BX166" s="36" t="str">
        <f t="shared" si="102"/>
        <v/>
      </c>
      <c r="BY166" s="31"/>
      <c r="BZ166" s="38"/>
      <c r="CB166" s="120" t="e">
        <f t="shared" ca="1" si="70"/>
        <v>#VALUE!</v>
      </c>
      <c r="CC166" s="2" t="e">
        <f t="shared" ca="1" si="71"/>
        <v>#VALUE!</v>
      </c>
    </row>
    <row r="167" spans="1:81" s="10" customFormat="1" ht="25" customHeight="1" x14ac:dyDescent="0.2">
      <c r="A167" s="52" t="str">
        <f t="shared" si="103"/>
        <v/>
      </c>
      <c r="B167" s="157" t="e">
        <f t="shared" ca="1" si="72"/>
        <v>#VALUE!</v>
      </c>
      <c r="C167" s="157" t="e">
        <f t="shared" si="73"/>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4"/>
        <v>#VALUE!</v>
      </c>
      <c r="K167" s="155" t="e">
        <f t="shared" si="75"/>
        <v>#VALUE!</v>
      </c>
      <c r="L167" s="153"/>
      <c r="M167" s="53"/>
      <c r="N167" s="175">
        <f t="shared" si="76"/>
        <v>1167</v>
      </c>
      <c r="O167" s="53"/>
      <c r="P167" s="175">
        <f t="shared" si="77"/>
        <v>10167</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IF(U167=Setup!$C$10,"Grant",IF('Other Pharma &amp; Health Products'!U167=Setup!$C$11,"Local",IF('Other Pharma &amp; Health Products'!U167=Setup!$C$12,"Other","")))</f>
        <v/>
      </c>
      <c r="W167" s="34"/>
      <c r="X167" s="148"/>
      <c r="Y167" s="33"/>
      <c r="Z167" s="36" t="str">
        <f t="shared" si="78"/>
        <v/>
      </c>
      <c r="AA167" s="35"/>
      <c r="AB167" s="32" t="str">
        <f t="shared" si="79"/>
        <v/>
      </c>
      <c r="AC167" s="35"/>
      <c r="AD167" s="32" t="str">
        <f t="shared" si="80"/>
        <v/>
      </c>
      <c r="AE167" s="35"/>
      <c r="AF167" s="36" t="str">
        <f t="shared" si="81"/>
        <v/>
      </c>
      <c r="AG167" s="36" t="str">
        <f t="shared" si="82"/>
        <v/>
      </c>
      <c r="AH167" s="36" t="str">
        <f t="shared" si="83"/>
        <v/>
      </c>
      <c r="AI167" s="55"/>
      <c r="AJ167" s="37"/>
      <c r="AK167" s="148"/>
      <c r="AL167" s="35"/>
      <c r="AM167" s="32" t="str">
        <f t="shared" si="84"/>
        <v/>
      </c>
      <c r="AN167" s="35"/>
      <c r="AO167" s="32" t="str">
        <f t="shared" si="85"/>
        <v/>
      </c>
      <c r="AP167" s="35"/>
      <c r="AQ167" s="32" t="str">
        <f t="shared" si="86"/>
        <v/>
      </c>
      <c r="AR167" s="35"/>
      <c r="AS167" s="36" t="str">
        <f t="shared" si="87"/>
        <v/>
      </c>
      <c r="AT167" s="36" t="str">
        <f t="shared" si="88"/>
        <v/>
      </c>
      <c r="AU167" s="36" t="str">
        <f t="shared" si="89"/>
        <v/>
      </c>
      <c r="AV167" s="55"/>
      <c r="AW167" s="34"/>
      <c r="AX167" s="148"/>
      <c r="AY167" s="34"/>
      <c r="AZ167" s="32" t="str">
        <f t="shared" si="90"/>
        <v/>
      </c>
      <c r="BA167" s="34"/>
      <c r="BB167" s="32" t="str">
        <f t="shared" si="91"/>
        <v/>
      </c>
      <c r="BC167" s="34"/>
      <c r="BD167" s="32" t="str">
        <f t="shared" si="92"/>
        <v/>
      </c>
      <c r="BE167" s="35"/>
      <c r="BF167" s="36" t="str">
        <f t="shared" si="93"/>
        <v/>
      </c>
      <c r="BG167" s="36" t="str">
        <f t="shared" si="94"/>
        <v/>
      </c>
      <c r="BH167" s="36" t="str">
        <f t="shared" si="95"/>
        <v/>
      </c>
      <c r="BI167" s="55"/>
      <c r="BJ167" s="34"/>
      <c r="BK167" s="148"/>
      <c r="BL167" s="34"/>
      <c r="BM167" s="32" t="str">
        <f t="shared" si="96"/>
        <v/>
      </c>
      <c r="BN167" s="34"/>
      <c r="BO167" s="32" t="str">
        <f t="shared" si="97"/>
        <v/>
      </c>
      <c r="BP167" s="34"/>
      <c r="BQ167" s="32" t="str">
        <f t="shared" si="98"/>
        <v/>
      </c>
      <c r="BR167" s="34"/>
      <c r="BS167" s="36" t="str">
        <f t="shared" si="99"/>
        <v/>
      </c>
      <c r="BT167" s="36" t="str">
        <f t="shared" si="100"/>
        <v/>
      </c>
      <c r="BU167" s="36" t="str">
        <f t="shared" si="101"/>
        <v/>
      </c>
      <c r="BV167" s="55"/>
      <c r="BW167" s="36" t="str">
        <f t="shared" si="102"/>
        <v/>
      </c>
      <c r="BX167" s="36" t="str">
        <f t="shared" si="102"/>
        <v/>
      </c>
      <c r="BY167" s="31"/>
      <c r="BZ167" s="38"/>
      <c r="CB167" s="120" t="e">
        <f t="shared" ca="1" si="70"/>
        <v>#VALUE!</v>
      </c>
      <c r="CC167" s="2" t="e">
        <f t="shared" ca="1" si="71"/>
        <v>#VALUE!</v>
      </c>
    </row>
    <row r="168" spans="1:81" s="10" customFormat="1" ht="25" customHeight="1" x14ac:dyDescent="0.2">
      <c r="A168" s="52" t="str">
        <f t="shared" si="103"/>
        <v/>
      </c>
      <c r="B168" s="157" t="e">
        <f t="shared" ca="1" si="72"/>
        <v>#VALUE!</v>
      </c>
      <c r="C168" s="157" t="e">
        <f t="shared" si="73"/>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4"/>
        <v>#VALUE!</v>
      </c>
      <c r="K168" s="155" t="e">
        <f t="shared" si="75"/>
        <v>#VALUE!</v>
      </c>
      <c r="L168" s="153"/>
      <c r="M168" s="53"/>
      <c r="N168" s="175">
        <f t="shared" si="76"/>
        <v>1168</v>
      </c>
      <c r="O168" s="53"/>
      <c r="P168" s="175">
        <f t="shared" si="77"/>
        <v>10168</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IF(U168=Setup!$C$10,"Grant",IF('Other Pharma &amp; Health Products'!U168=Setup!$C$11,"Local",IF('Other Pharma &amp; Health Products'!U168=Setup!$C$12,"Other","")))</f>
        <v/>
      </c>
      <c r="W168" s="34"/>
      <c r="X168" s="148"/>
      <c r="Y168" s="33"/>
      <c r="Z168" s="36" t="str">
        <f t="shared" si="78"/>
        <v/>
      </c>
      <c r="AA168" s="35"/>
      <c r="AB168" s="32" t="str">
        <f t="shared" si="79"/>
        <v/>
      </c>
      <c r="AC168" s="35"/>
      <c r="AD168" s="32" t="str">
        <f t="shared" si="80"/>
        <v/>
      </c>
      <c r="AE168" s="35"/>
      <c r="AF168" s="36" t="str">
        <f t="shared" si="81"/>
        <v/>
      </c>
      <c r="AG168" s="36" t="str">
        <f t="shared" si="82"/>
        <v/>
      </c>
      <c r="AH168" s="36" t="str">
        <f t="shared" si="83"/>
        <v/>
      </c>
      <c r="AI168" s="55"/>
      <c r="AJ168" s="37"/>
      <c r="AK168" s="148"/>
      <c r="AL168" s="35"/>
      <c r="AM168" s="32" t="str">
        <f t="shared" si="84"/>
        <v/>
      </c>
      <c r="AN168" s="35"/>
      <c r="AO168" s="32" t="str">
        <f t="shared" si="85"/>
        <v/>
      </c>
      <c r="AP168" s="35"/>
      <c r="AQ168" s="32" t="str">
        <f t="shared" si="86"/>
        <v/>
      </c>
      <c r="AR168" s="35"/>
      <c r="AS168" s="36" t="str">
        <f t="shared" si="87"/>
        <v/>
      </c>
      <c r="AT168" s="36" t="str">
        <f t="shared" si="88"/>
        <v/>
      </c>
      <c r="AU168" s="36" t="str">
        <f t="shared" si="89"/>
        <v/>
      </c>
      <c r="AV168" s="55"/>
      <c r="AW168" s="34"/>
      <c r="AX168" s="148"/>
      <c r="AY168" s="34"/>
      <c r="AZ168" s="32" t="str">
        <f t="shared" si="90"/>
        <v/>
      </c>
      <c r="BA168" s="34"/>
      <c r="BB168" s="32" t="str">
        <f t="shared" si="91"/>
        <v/>
      </c>
      <c r="BC168" s="34"/>
      <c r="BD168" s="32" t="str">
        <f t="shared" si="92"/>
        <v/>
      </c>
      <c r="BE168" s="35"/>
      <c r="BF168" s="36" t="str">
        <f t="shared" si="93"/>
        <v/>
      </c>
      <c r="BG168" s="36" t="str">
        <f t="shared" si="94"/>
        <v/>
      </c>
      <c r="BH168" s="36" t="str">
        <f t="shared" si="95"/>
        <v/>
      </c>
      <c r="BI168" s="55"/>
      <c r="BJ168" s="34"/>
      <c r="BK168" s="148"/>
      <c r="BL168" s="34"/>
      <c r="BM168" s="32" t="str">
        <f t="shared" si="96"/>
        <v/>
      </c>
      <c r="BN168" s="34"/>
      <c r="BO168" s="32" t="str">
        <f t="shared" si="97"/>
        <v/>
      </c>
      <c r="BP168" s="34"/>
      <c r="BQ168" s="32" t="str">
        <f t="shared" si="98"/>
        <v/>
      </c>
      <c r="BR168" s="34"/>
      <c r="BS168" s="36" t="str">
        <f t="shared" si="99"/>
        <v/>
      </c>
      <c r="BT168" s="36" t="str">
        <f t="shared" si="100"/>
        <v/>
      </c>
      <c r="BU168" s="36" t="str">
        <f t="shared" si="101"/>
        <v/>
      </c>
      <c r="BV168" s="55"/>
      <c r="BW168" s="36" t="str">
        <f t="shared" si="102"/>
        <v/>
      </c>
      <c r="BX168" s="36" t="str">
        <f t="shared" si="102"/>
        <v/>
      </c>
      <c r="BY168" s="31"/>
      <c r="BZ168" s="38"/>
      <c r="CB168" s="120" t="e">
        <f t="shared" ca="1" si="70"/>
        <v>#VALUE!</v>
      </c>
      <c r="CC168" s="2" t="e">
        <f t="shared" ca="1" si="71"/>
        <v>#VALUE!</v>
      </c>
    </row>
    <row r="169" spans="1:81" s="10" customFormat="1" ht="25" customHeight="1" x14ac:dyDescent="0.2">
      <c r="A169" s="52" t="str">
        <f t="shared" si="103"/>
        <v/>
      </c>
      <c r="B169" s="157" t="e">
        <f t="shared" ca="1" si="72"/>
        <v>#VALUE!</v>
      </c>
      <c r="C169" s="157" t="e">
        <f t="shared" si="73"/>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4"/>
        <v>#VALUE!</v>
      </c>
      <c r="K169" s="155" t="e">
        <f t="shared" si="75"/>
        <v>#VALUE!</v>
      </c>
      <c r="L169" s="153"/>
      <c r="M169" s="53"/>
      <c r="N169" s="175">
        <f t="shared" si="76"/>
        <v>1169</v>
      </c>
      <c r="O169" s="53"/>
      <c r="P169" s="175">
        <f t="shared" si="77"/>
        <v>10169</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IF(U169=Setup!$C$10,"Grant",IF('Other Pharma &amp; Health Products'!U169=Setup!$C$11,"Local",IF('Other Pharma &amp; Health Products'!U169=Setup!$C$12,"Other","")))</f>
        <v/>
      </c>
      <c r="W169" s="34"/>
      <c r="X169" s="148"/>
      <c r="Y169" s="33"/>
      <c r="Z169" s="36" t="str">
        <f t="shared" si="78"/>
        <v/>
      </c>
      <c r="AA169" s="35"/>
      <c r="AB169" s="32" t="str">
        <f t="shared" si="79"/>
        <v/>
      </c>
      <c r="AC169" s="35"/>
      <c r="AD169" s="32" t="str">
        <f t="shared" si="80"/>
        <v/>
      </c>
      <c r="AE169" s="35"/>
      <c r="AF169" s="36" t="str">
        <f t="shared" si="81"/>
        <v/>
      </c>
      <c r="AG169" s="36" t="str">
        <f t="shared" si="82"/>
        <v/>
      </c>
      <c r="AH169" s="36" t="str">
        <f t="shared" si="83"/>
        <v/>
      </c>
      <c r="AI169" s="55"/>
      <c r="AJ169" s="37"/>
      <c r="AK169" s="148"/>
      <c r="AL169" s="35"/>
      <c r="AM169" s="32" t="str">
        <f t="shared" si="84"/>
        <v/>
      </c>
      <c r="AN169" s="35"/>
      <c r="AO169" s="32" t="str">
        <f t="shared" si="85"/>
        <v/>
      </c>
      <c r="AP169" s="35"/>
      <c r="AQ169" s="32" t="str">
        <f t="shared" si="86"/>
        <v/>
      </c>
      <c r="AR169" s="35"/>
      <c r="AS169" s="36" t="str">
        <f t="shared" si="87"/>
        <v/>
      </c>
      <c r="AT169" s="36" t="str">
        <f t="shared" si="88"/>
        <v/>
      </c>
      <c r="AU169" s="36" t="str">
        <f t="shared" si="89"/>
        <v/>
      </c>
      <c r="AV169" s="55"/>
      <c r="AW169" s="34"/>
      <c r="AX169" s="148"/>
      <c r="AY169" s="34"/>
      <c r="AZ169" s="32" t="str">
        <f t="shared" si="90"/>
        <v/>
      </c>
      <c r="BA169" s="34"/>
      <c r="BB169" s="32" t="str">
        <f t="shared" si="91"/>
        <v/>
      </c>
      <c r="BC169" s="34"/>
      <c r="BD169" s="32" t="str">
        <f t="shared" si="92"/>
        <v/>
      </c>
      <c r="BE169" s="35"/>
      <c r="BF169" s="36" t="str">
        <f t="shared" si="93"/>
        <v/>
      </c>
      <c r="BG169" s="36" t="str">
        <f t="shared" si="94"/>
        <v/>
      </c>
      <c r="BH169" s="36" t="str">
        <f t="shared" si="95"/>
        <v/>
      </c>
      <c r="BI169" s="55"/>
      <c r="BJ169" s="34"/>
      <c r="BK169" s="148"/>
      <c r="BL169" s="34"/>
      <c r="BM169" s="32" t="str">
        <f t="shared" si="96"/>
        <v/>
      </c>
      <c r="BN169" s="34"/>
      <c r="BO169" s="32" t="str">
        <f t="shared" si="97"/>
        <v/>
      </c>
      <c r="BP169" s="34"/>
      <c r="BQ169" s="32" t="str">
        <f t="shared" si="98"/>
        <v/>
      </c>
      <c r="BR169" s="34"/>
      <c r="BS169" s="36" t="str">
        <f t="shared" si="99"/>
        <v/>
      </c>
      <c r="BT169" s="36" t="str">
        <f t="shared" si="100"/>
        <v/>
      </c>
      <c r="BU169" s="36" t="str">
        <f t="shared" si="101"/>
        <v/>
      </c>
      <c r="BV169" s="55"/>
      <c r="BW169" s="36" t="str">
        <f t="shared" si="102"/>
        <v/>
      </c>
      <c r="BX169" s="36" t="str">
        <f t="shared" si="102"/>
        <v/>
      </c>
      <c r="BY169" s="31"/>
      <c r="BZ169" s="38"/>
      <c r="CB169" s="120" t="e">
        <f t="shared" ca="1" si="70"/>
        <v>#VALUE!</v>
      </c>
      <c r="CC169" s="2" t="e">
        <f t="shared" ca="1" si="71"/>
        <v>#VALUE!</v>
      </c>
    </row>
    <row r="170" spans="1:81" s="10" customFormat="1" ht="25" customHeight="1" x14ac:dyDescent="0.2">
      <c r="A170" s="52" t="str">
        <f t="shared" si="103"/>
        <v/>
      </c>
      <c r="B170" s="157" t="e">
        <f t="shared" ca="1" si="72"/>
        <v>#VALUE!</v>
      </c>
      <c r="C170" s="157" t="e">
        <f t="shared" si="73"/>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4"/>
        <v>#VALUE!</v>
      </c>
      <c r="K170" s="155" t="e">
        <f t="shared" si="75"/>
        <v>#VALUE!</v>
      </c>
      <c r="L170" s="153"/>
      <c r="M170" s="53"/>
      <c r="N170" s="175">
        <f t="shared" si="76"/>
        <v>1170</v>
      </c>
      <c r="O170" s="53"/>
      <c r="P170" s="175">
        <f t="shared" si="77"/>
        <v>10170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IF(U170=Setup!$C$10,"Grant",IF('Other Pharma &amp; Health Products'!U170=Setup!$C$11,"Local",IF('Other Pharma &amp; Health Products'!U170=Setup!$C$12,"Other","")))</f>
        <v/>
      </c>
      <c r="W170" s="34"/>
      <c r="X170" s="148"/>
      <c r="Y170" s="33"/>
      <c r="Z170" s="36" t="str">
        <f t="shared" si="78"/>
        <v/>
      </c>
      <c r="AA170" s="35"/>
      <c r="AB170" s="32" t="str">
        <f t="shared" si="79"/>
        <v/>
      </c>
      <c r="AC170" s="35"/>
      <c r="AD170" s="32" t="str">
        <f t="shared" si="80"/>
        <v/>
      </c>
      <c r="AE170" s="35"/>
      <c r="AF170" s="36" t="str">
        <f t="shared" si="81"/>
        <v/>
      </c>
      <c r="AG170" s="36" t="str">
        <f t="shared" si="82"/>
        <v/>
      </c>
      <c r="AH170" s="36" t="str">
        <f t="shared" si="83"/>
        <v/>
      </c>
      <c r="AI170" s="55"/>
      <c r="AJ170" s="37"/>
      <c r="AK170" s="148"/>
      <c r="AL170" s="35"/>
      <c r="AM170" s="32" t="str">
        <f t="shared" si="84"/>
        <v/>
      </c>
      <c r="AN170" s="35"/>
      <c r="AO170" s="32" t="str">
        <f t="shared" si="85"/>
        <v/>
      </c>
      <c r="AP170" s="35"/>
      <c r="AQ170" s="32" t="str">
        <f t="shared" si="86"/>
        <v/>
      </c>
      <c r="AR170" s="35"/>
      <c r="AS170" s="36" t="str">
        <f t="shared" si="87"/>
        <v/>
      </c>
      <c r="AT170" s="36" t="str">
        <f t="shared" si="88"/>
        <v/>
      </c>
      <c r="AU170" s="36" t="str">
        <f t="shared" si="89"/>
        <v/>
      </c>
      <c r="AV170" s="55"/>
      <c r="AW170" s="34"/>
      <c r="AX170" s="148"/>
      <c r="AY170" s="34"/>
      <c r="AZ170" s="32" t="str">
        <f t="shared" si="90"/>
        <v/>
      </c>
      <c r="BA170" s="34"/>
      <c r="BB170" s="32" t="str">
        <f t="shared" si="91"/>
        <v/>
      </c>
      <c r="BC170" s="34"/>
      <c r="BD170" s="32" t="str">
        <f t="shared" si="92"/>
        <v/>
      </c>
      <c r="BE170" s="35"/>
      <c r="BF170" s="36" t="str">
        <f t="shared" si="93"/>
        <v/>
      </c>
      <c r="BG170" s="36" t="str">
        <f t="shared" si="94"/>
        <v/>
      </c>
      <c r="BH170" s="36" t="str">
        <f t="shared" si="95"/>
        <v/>
      </c>
      <c r="BI170" s="55"/>
      <c r="BJ170" s="34"/>
      <c r="BK170" s="148"/>
      <c r="BL170" s="34"/>
      <c r="BM170" s="32" t="str">
        <f t="shared" si="96"/>
        <v/>
      </c>
      <c r="BN170" s="34"/>
      <c r="BO170" s="32" t="str">
        <f t="shared" si="97"/>
        <v/>
      </c>
      <c r="BP170" s="34"/>
      <c r="BQ170" s="32" t="str">
        <f t="shared" si="98"/>
        <v/>
      </c>
      <c r="BR170" s="34"/>
      <c r="BS170" s="36" t="str">
        <f t="shared" si="99"/>
        <v/>
      </c>
      <c r="BT170" s="36" t="str">
        <f t="shared" si="100"/>
        <v/>
      </c>
      <c r="BU170" s="36" t="str">
        <f t="shared" si="101"/>
        <v/>
      </c>
      <c r="BV170" s="55"/>
      <c r="BW170" s="36" t="str">
        <f t="shared" si="102"/>
        <v/>
      </c>
      <c r="BX170" s="36" t="str">
        <f t="shared" si="102"/>
        <v/>
      </c>
      <c r="BY170" s="31"/>
      <c r="BZ170" s="38"/>
      <c r="CB170" s="120" t="e">
        <f t="shared" ca="1" si="70"/>
        <v>#VALUE!</v>
      </c>
      <c r="CC170" s="2" t="e">
        <f t="shared" ca="1" si="71"/>
        <v>#VALUE!</v>
      </c>
    </row>
    <row r="171" spans="1:81" s="10" customFormat="1" ht="25" customHeight="1" x14ac:dyDescent="0.2">
      <c r="A171" s="52" t="str">
        <f t="shared" si="103"/>
        <v/>
      </c>
      <c r="B171" s="157" t="e">
        <f t="shared" ca="1" si="72"/>
        <v>#VALUE!</v>
      </c>
      <c r="C171" s="157" t="e">
        <f t="shared" si="73"/>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4"/>
        <v>#VALUE!</v>
      </c>
      <c r="K171" s="155" t="e">
        <f t="shared" si="75"/>
        <v>#VALUE!</v>
      </c>
      <c r="L171" s="153"/>
      <c r="M171" s="53"/>
      <c r="N171" s="175">
        <f t="shared" si="76"/>
        <v>1171</v>
      </c>
      <c r="O171" s="53"/>
      <c r="P171" s="175">
        <f t="shared" si="77"/>
        <v>10171</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IF(U171=Setup!$C$10,"Grant",IF('Other Pharma &amp; Health Products'!U171=Setup!$C$11,"Local",IF('Other Pharma &amp; Health Products'!U171=Setup!$C$12,"Other","")))</f>
        <v/>
      </c>
      <c r="W171" s="34"/>
      <c r="X171" s="148"/>
      <c r="Y171" s="33"/>
      <c r="Z171" s="36" t="str">
        <f t="shared" si="78"/>
        <v/>
      </c>
      <c r="AA171" s="35"/>
      <c r="AB171" s="32" t="str">
        <f t="shared" si="79"/>
        <v/>
      </c>
      <c r="AC171" s="35"/>
      <c r="AD171" s="32" t="str">
        <f t="shared" si="80"/>
        <v/>
      </c>
      <c r="AE171" s="35"/>
      <c r="AF171" s="36" t="str">
        <f t="shared" si="81"/>
        <v/>
      </c>
      <c r="AG171" s="36" t="str">
        <f t="shared" si="82"/>
        <v/>
      </c>
      <c r="AH171" s="36" t="str">
        <f t="shared" si="83"/>
        <v/>
      </c>
      <c r="AI171" s="55"/>
      <c r="AJ171" s="37"/>
      <c r="AK171" s="148"/>
      <c r="AL171" s="35"/>
      <c r="AM171" s="32" t="str">
        <f t="shared" si="84"/>
        <v/>
      </c>
      <c r="AN171" s="35"/>
      <c r="AO171" s="32" t="str">
        <f t="shared" si="85"/>
        <v/>
      </c>
      <c r="AP171" s="35"/>
      <c r="AQ171" s="32" t="str">
        <f t="shared" si="86"/>
        <v/>
      </c>
      <c r="AR171" s="35"/>
      <c r="AS171" s="36" t="str">
        <f t="shared" si="87"/>
        <v/>
      </c>
      <c r="AT171" s="36" t="str">
        <f t="shared" si="88"/>
        <v/>
      </c>
      <c r="AU171" s="36" t="str">
        <f t="shared" si="89"/>
        <v/>
      </c>
      <c r="AV171" s="55"/>
      <c r="AW171" s="34"/>
      <c r="AX171" s="148"/>
      <c r="AY171" s="34"/>
      <c r="AZ171" s="32" t="str">
        <f t="shared" si="90"/>
        <v/>
      </c>
      <c r="BA171" s="34"/>
      <c r="BB171" s="32" t="str">
        <f t="shared" si="91"/>
        <v/>
      </c>
      <c r="BC171" s="34"/>
      <c r="BD171" s="32" t="str">
        <f t="shared" si="92"/>
        <v/>
      </c>
      <c r="BE171" s="35"/>
      <c r="BF171" s="36" t="str">
        <f t="shared" si="93"/>
        <v/>
      </c>
      <c r="BG171" s="36" t="str">
        <f t="shared" si="94"/>
        <v/>
      </c>
      <c r="BH171" s="36" t="str">
        <f t="shared" si="95"/>
        <v/>
      </c>
      <c r="BI171" s="55"/>
      <c r="BJ171" s="34"/>
      <c r="BK171" s="148"/>
      <c r="BL171" s="34"/>
      <c r="BM171" s="32" t="str">
        <f t="shared" si="96"/>
        <v/>
      </c>
      <c r="BN171" s="34"/>
      <c r="BO171" s="32" t="str">
        <f t="shared" si="97"/>
        <v/>
      </c>
      <c r="BP171" s="34"/>
      <c r="BQ171" s="32" t="str">
        <f t="shared" si="98"/>
        <v/>
      </c>
      <c r="BR171" s="34"/>
      <c r="BS171" s="36" t="str">
        <f t="shared" si="99"/>
        <v/>
      </c>
      <c r="BT171" s="36" t="str">
        <f t="shared" si="100"/>
        <v/>
      </c>
      <c r="BU171" s="36" t="str">
        <f t="shared" si="101"/>
        <v/>
      </c>
      <c r="BV171" s="55"/>
      <c r="BW171" s="36" t="str">
        <f t="shared" si="102"/>
        <v/>
      </c>
      <c r="BX171" s="36" t="str">
        <f t="shared" si="102"/>
        <v/>
      </c>
      <c r="BY171" s="31"/>
      <c r="BZ171" s="38"/>
      <c r="CB171" s="120" t="e">
        <f t="shared" ca="1" si="70"/>
        <v>#VALUE!</v>
      </c>
      <c r="CC171" s="2" t="e">
        <f t="shared" ca="1" si="71"/>
        <v>#VALUE!</v>
      </c>
    </row>
    <row r="172" spans="1:81" s="10" customFormat="1" ht="25" customHeight="1" x14ac:dyDescent="0.2">
      <c r="A172" s="52" t="str">
        <f t="shared" si="103"/>
        <v/>
      </c>
      <c r="B172" s="157" t="e">
        <f t="shared" ca="1" si="72"/>
        <v>#VALUE!</v>
      </c>
      <c r="C172" s="157" t="e">
        <f t="shared" si="73"/>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4"/>
        <v>#VALUE!</v>
      </c>
      <c r="K172" s="155" t="e">
        <f t="shared" si="75"/>
        <v>#VALUE!</v>
      </c>
      <c r="L172" s="153"/>
      <c r="M172" s="53"/>
      <c r="N172" s="175">
        <f t="shared" si="76"/>
        <v>1172</v>
      </c>
      <c r="O172" s="53"/>
      <c r="P172" s="175">
        <f t="shared" si="77"/>
        <v>10172</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IF(U172=Setup!$C$10,"Grant",IF('Other Pharma &amp; Health Products'!U172=Setup!$C$11,"Local",IF('Other Pharma &amp; Health Products'!U172=Setup!$C$12,"Other","")))</f>
        <v/>
      </c>
      <c r="W172" s="34"/>
      <c r="X172" s="148"/>
      <c r="Y172" s="33"/>
      <c r="Z172" s="36" t="str">
        <f t="shared" si="78"/>
        <v/>
      </c>
      <c r="AA172" s="35"/>
      <c r="AB172" s="32" t="str">
        <f t="shared" si="79"/>
        <v/>
      </c>
      <c r="AC172" s="35"/>
      <c r="AD172" s="32" t="str">
        <f t="shared" si="80"/>
        <v/>
      </c>
      <c r="AE172" s="35"/>
      <c r="AF172" s="36" t="str">
        <f t="shared" si="81"/>
        <v/>
      </c>
      <c r="AG172" s="36" t="str">
        <f t="shared" si="82"/>
        <v/>
      </c>
      <c r="AH172" s="36" t="str">
        <f t="shared" si="83"/>
        <v/>
      </c>
      <c r="AI172" s="55"/>
      <c r="AJ172" s="37"/>
      <c r="AK172" s="148"/>
      <c r="AL172" s="35"/>
      <c r="AM172" s="32" t="str">
        <f t="shared" si="84"/>
        <v/>
      </c>
      <c r="AN172" s="35"/>
      <c r="AO172" s="32" t="str">
        <f t="shared" si="85"/>
        <v/>
      </c>
      <c r="AP172" s="35"/>
      <c r="AQ172" s="32" t="str">
        <f t="shared" si="86"/>
        <v/>
      </c>
      <c r="AR172" s="35"/>
      <c r="AS172" s="36" t="str">
        <f t="shared" si="87"/>
        <v/>
      </c>
      <c r="AT172" s="36" t="str">
        <f t="shared" si="88"/>
        <v/>
      </c>
      <c r="AU172" s="36" t="str">
        <f t="shared" si="89"/>
        <v/>
      </c>
      <c r="AV172" s="55"/>
      <c r="AW172" s="34"/>
      <c r="AX172" s="148"/>
      <c r="AY172" s="34"/>
      <c r="AZ172" s="32" t="str">
        <f t="shared" si="90"/>
        <v/>
      </c>
      <c r="BA172" s="34"/>
      <c r="BB172" s="32" t="str">
        <f t="shared" si="91"/>
        <v/>
      </c>
      <c r="BC172" s="34"/>
      <c r="BD172" s="32" t="str">
        <f t="shared" si="92"/>
        <v/>
      </c>
      <c r="BE172" s="35"/>
      <c r="BF172" s="36" t="str">
        <f t="shared" si="93"/>
        <v/>
      </c>
      <c r="BG172" s="36" t="str">
        <f t="shared" si="94"/>
        <v/>
      </c>
      <c r="BH172" s="36" t="str">
        <f t="shared" si="95"/>
        <v/>
      </c>
      <c r="BI172" s="55"/>
      <c r="BJ172" s="34"/>
      <c r="BK172" s="148"/>
      <c r="BL172" s="34"/>
      <c r="BM172" s="32" t="str">
        <f t="shared" si="96"/>
        <v/>
      </c>
      <c r="BN172" s="34"/>
      <c r="BO172" s="32" t="str">
        <f t="shared" si="97"/>
        <v/>
      </c>
      <c r="BP172" s="34"/>
      <c r="BQ172" s="32" t="str">
        <f t="shared" si="98"/>
        <v/>
      </c>
      <c r="BR172" s="34"/>
      <c r="BS172" s="36" t="str">
        <f t="shared" si="99"/>
        <v/>
      </c>
      <c r="BT172" s="36" t="str">
        <f t="shared" si="100"/>
        <v/>
      </c>
      <c r="BU172" s="36" t="str">
        <f t="shared" si="101"/>
        <v/>
      </c>
      <c r="BV172" s="55"/>
      <c r="BW172" s="36" t="str">
        <f t="shared" si="102"/>
        <v/>
      </c>
      <c r="BX172" s="36" t="str">
        <f t="shared" si="102"/>
        <v/>
      </c>
      <c r="BY172" s="31"/>
      <c r="BZ172" s="38"/>
      <c r="CB172" s="120" t="e">
        <f t="shared" ca="1" si="70"/>
        <v>#VALUE!</v>
      </c>
      <c r="CC172" s="2" t="e">
        <f t="shared" ca="1" si="71"/>
        <v>#VALUE!</v>
      </c>
    </row>
    <row r="173" spans="1:81" s="10" customFormat="1" ht="25" customHeight="1" x14ac:dyDescent="0.2">
      <c r="A173" s="52" t="str">
        <f t="shared" si="103"/>
        <v/>
      </c>
      <c r="B173" s="157" t="e">
        <f t="shared" ca="1" si="72"/>
        <v>#VALUE!</v>
      </c>
      <c r="C173" s="157" t="e">
        <f t="shared" si="73"/>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4"/>
        <v>#VALUE!</v>
      </c>
      <c r="K173" s="155" t="e">
        <f t="shared" si="75"/>
        <v>#VALUE!</v>
      </c>
      <c r="L173" s="153"/>
      <c r="M173" s="53"/>
      <c r="N173" s="175">
        <f t="shared" si="76"/>
        <v>1173</v>
      </c>
      <c r="O173" s="53"/>
      <c r="P173" s="175">
        <f t="shared" si="77"/>
        <v>10173</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IF(U173=Setup!$C$10,"Grant",IF('Other Pharma &amp; Health Products'!U173=Setup!$C$11,"Local",IF('Other Pharma &amp; Health Products'!U173=Setup!$C$12,"Other","")))</f>
        <v/>
      </c>
      <c r="W173" s="34"/>
      <c r="X173" s="148"/>
      <c r="Y173" s="33"/>
      <c r="Z173" s="36" t="str">
        <f t="shared" si="78"/>
        <v/>
      </c>
      <c r="AA173" s="35"/>
      <c r="AB173" s="32" t="str">
        <f t="shared" si="79"/>
        <v/>
      </c>
      <c r="AC173" s="35"/>
      <c r="AD173" s="32" t="str">
        <f t="shared" si="80"/>
        <v/>
      </c>
      <c r="AE173" s="35"/>
      <c r="AF173" s="36" t="str">
        <f t="shared" si="81"/>
        <v/>
      </c>
      <c r="AG173" s="36" t="str">
        <f t="shared" si="82"/>
        <v/>
      </c>
      <c r="AH173" s="36" t="str">
        <f t="shared" si="83"/>
        <v/>
      </c>
      <c r="AI173" s="55"/>
      <c r="AJ173" s="37"/>
      <c r="AK173" s="148"/>
      <c r="AL173" s="35"/>
      <c r="AM173" s="32" t="str">
        <f t="shared" si="84"/>
        <v/>
      </c>
      <c r="AN173" s="35"/>
      <c r="AO173" s="32" t="str">
        <f t="shared" si="85"/>
        <v/>
      </c>
      <c r="AP173" s="35"/>
      <c r="AQ173" s="32" t="str">
        <f t="shared" si="86"/>
        <v/>
      </c>
      <c r="AR173" s="35"/>
      <c r="AS173" s="36" t="str">
        <f t="shared" si="87"/>
        <v/>
      </c>
      <c r="AT173" s="36" t="str">
        <f t="shared" si="88"/>
        <v/>
      </c>
      <c r="AU173" s="36" t="str">
        <f t="shared" si="89"/>
        <v/>
      </c>
      <c r="AV173" s="55"/>
      <c r="AW173" s="34"/>
      <c r="AX173" s="148"/>
      <c r="AY173" s="34"/>
      <c r="AZ173" s="32" t="str">
        <f t="shared" si="90"/>
        <v/>
      </c>
      <c r="BA173" s="34"/>
      <c r="BB173" s="32" t="str">
        <f t="shared" si="91"/>
        <v/>
      </c>
      <c r="BC173" s="34"/>
      <c r="BD173" s="32" t="str">
        <f t="shared" si="92"/>
        <v/>
      </c>
      <c r="BE173" s="35"/>
      <c r="BF173" s="36" t="str">
        <f t="shared" si="93"/>
        <v/>
      </c>
      <c r="BG173" s="36" t="str">
        <f t="shared" si="94"/>
        <v/>
      </c>
      <c r="BH173" s="36" t="str">
        <f t="shared" si="95"/>
        <v/>
      </c>
      <c r="BI173" s="55"/>
      <c r="BJ173" s="34"/>
      <c r="BK173" s="148"/>
      <c r="BL173" s="34"/>
      <c r="BM173" s="32" t="str">
        <f t="shared" si="96"/>
        <v/>
      </c>
      <c r="BN173" s="34"/>
      <c r="BO173" s="32" t="str">
        <f t="shared" si="97"/>
        <v/>
      </c>
      <c r="BP173" s="34"/>
      <c r="BQ173" s="32" t="str">
        <f t="shared" si="98"/>
        <v/>
      </c>
      <c r="BR173" s="34"/>
      <c r="BS173" s="36" t="str">
        <f t="shared" si="99"/>
        <v/>
      </c>
      <c r="BT173" s="36" t="str">
        <f t="shared" si="100"/>
        <v/>
      </c>
      <c r="BU173" s="36" t="str">
        <f t="shared" si="101"/>
        <v/>
      </c>
      <c r="BV173" s="55"/>
      <c r="BW173" s="36" t="str">
        <f t="shared" si="102"/>
        <v/>
      </c>
      <c r="BX173" s="36" t="str">
        <f t="shared" si="102"/>
        <v/>
      </c>
      <c r="BY173" s="31"/>
      <c r="BZ173" s="38"/>
      <c r="CB173" s="120" t="e">
        <f t="shared" ca="1" si="70"/>
        <v>#VALUE!</v>
      </c>
      <c r="CC173" s="2" t="e">
        <f t="shared" ca="1" si="71"/>
        <v>#VALUE!</v>
      </c>
    </row>
    <row r="174" spans="1:81" s="10" customFormat="1" ht="25" customHeight="1" x14ac:dyDescent="0.2">
      <c r="A174" s="52" t="str">
        <f t="shared" si="103"/>
        <v/>
      </c>
      <c r="B174" s="157" t="e">
        <f t="shared" ca="1" si="72"/>
        <v>#VALUE!</v>
      </c>
      <c r="C174" s="157" t="e">
        <f t="shared" si="73"/>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4"/>
        <v>#VALUE!</v>
      </c>
      <c r="K174" s="155" t="e">
        <f t="shared" si="75"/>
        <v>#VALUE!</v>
      </c>
      <c r="L174" s="153"/>
      <c r="M174" s="53"/>
      <c r="N174" s="175">
        <f t="shared" si="76"/>
        <v>1174</v>
      </c>
      <c r="O174" s="53"/>
      <c r="P174" s="175">
        <f t="shared" si="77"/>
        <v>10174</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IF(U174=Setup!$C$10,"Grant",IF('Other Pharma &amp; Health Products'!U174=Setup!$C$11,"Local",IF('Other Pharma &amp; Health Products'!U174=Setup!$C$12,"Other","")))</f>
        <v/>
      </c>
      <c r="W174" s="34"/>
      <c r="X174" s="148"/>
      <c r="Y174" s="33"/>
      <c r="Z174" s="36" t="str">
        <f t="shared" si="78"/>
        <v/>
      </c>
      <c r="AA174" s="35"/>
      <c r="AB174" s="32" t="str">
        <f t="shared" si="79"/>
        <v/>
      </c>
      <c r="AC174" s="35"/>
      <c r="AD174" s="32" t="str">
        <f t="shared" si="80"/>
        <v/>
      </c>
      <c r="AE174" s="35"/>
      <c r="AF174" s="36" t="str">
        <f t="shared" si="81"/>
        <v/>
      </c>
      <c r="AG174" s="36" t="str">
        <f t="shared" si="82"/>
        <v/>
      </c>
      <c r="AH174" s="36" t="str">
        <f t="shared" si="83"/>
        <v/>
      </c>
      <c r="AI174" s="55"/>
      <c r="AJ174" s="37"/>
      <c r="AK174" s="148"/>
      <c r="AL174" s="35"/>
      <c r="AM174" s="32" t="str">
        <f t="shared" si="84"/>
        <v/>
      </c>
      <c r="AN174" s="35"/>
      <c r="AO174" s="32" t="str">
        <f t="shared" si="85"/>
        <v/>
      </c>
      <c r="AP174" s="35"/>
      <c r="AQ174" s="32" t="str">
        <f t="shared" si="86"/>
        <v/>
      </c>
      <c r="AR174" s="35"/>
      <c r="AS174" s="36" t="str">
        <f t="shared" si="87"/>
        <v/>
      </c>
      <c r="AT174" s="36" t="str">
        <f t="shared" si="88"/>
        <v/>
      </c>
      <c r="AU174" s="36" t="str">
        <f t="shared" si="89"/>
        <v/>
      </c>
      <c r="AV174" s="55"/>
      <c r="AW174" s="34"/>
      <c r="AX174" s="148"/>
      <c r="AY174" s="34"/>
      <c r="AZ174" s="32" t="str">
        <f t="shared" si="90"/>
        <v/>
      </c>
      <c r="BA174" s="34"/>
      <c r="BB174" s="32" t="str">
        <f t="shared" si="91"/>
        <v/>
      </c>
      <c r="BC174" s="34"/>
      <c r="BD174" s="32" t="str">
        <f t="shared" si="92"/>
        <v/>
      </c>
      <c r="BE174" s="35"/>
      <c r="BF174" s="36" t="str">
        <f t="shared" si="93"/>
        <v/>
      </c>
      <c r="BG174" s="36" t="str">
        <f t="shared" si="94"/>
        <v/>
      </c>
      <c r="BH174" s="36" t="str">
        <f t="shared" si="95"/>
        <v/>
      </c>
      <c r="BI174" s="55"/>
      <c r="BJ174" s="34"/>
      <c r="BK174" s="148"/>
      <c r="BL174" s="34"/>
      <c r="BM174" s="32" t="str">
        <f t="shared" si="96"/>
        <v/>
      </c>
      <c r="BN174" s="34"/>
      <c r="BO174" s="32" t="str">
        <f t="shared" si="97"/>
        <v/>
      </c>
      <c r="BP174" s="34"/>
      <c r="BQ174" s="32" t="str">
        <f t="shared" si="98"/>
        <v/>
      </c>
      <c r="BR174" s="34"/>
      <c r="BS174" s="36" t="str">
        <f t="shared" si="99"/>
        <v/>
      </c>
      <c r="BT174" s="36" t="str">
        <f t="shared" si="100"/>
        <v/>
      </c>
      <c r="BU174" s="36" t="str">
        <f t="shared" si="101"/>
        <v/>
      </c>
      <c r="BV174" s="55"/>
      <c r="BW174" s="36" t="str">
        <f t="shared" si="102"/>
        <v/>
      </c>
      <c r="BX174" s="36" t="str">
        <f t="shared" si="102"/>
        <v/>
      </c>
      <c r="BY174" s="31"/>
      <c r="BZ174" s="38"/>
      <c r="CB174" s="120" t="e">
        <f t="shared" ca="1" si="70"/>
        <v>#VALUE!</v>
      </c>
      <c r="CC174" s="2" t="e">
        <f t="shared" ca="1" si="71"/>
        <v>#VALUE!</v>
      </c>
    </row>
    <row r="175" spans="1:81" s="10" customFormat="1" ht="25" customHeight="1" x14ac:dyDescent="0.2">
      <c r="A175" s="52" t="str">
        <f t="shared" si="103"/>
        <v/>
      </c>
      <c r="B175" s="157" t="e">
        <f t="shared" ca="1" si="72"/>
        <v>#VALUE!</v>
      </c>
      <c r="C175" s="157" t="e">
        <f t="shared" si="73"/>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4"/>
        <v>#VALUE!</v>
      </c>
      <c r="K175" s="155" t="e">
        <f t="shared" si="75"/>
        <v>#VALUE!</v>
      </c>
      <c r="L175" s="153"/>
      <c r="M175" s="53"/>
      <c r="N175" s="175">
        <f t="shared" si="76"/>
        <v>1175</v>
      </c>
      <c r="O175" s="53"/>
      <c r="P175" s="175">
        <f t="shared" si="77"/>
        <v>10175</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IF(U175=Setup!$C$10,"Grant",IF('Other Pharma &amp; Health Products'!U175=Setup!$C$11,"Local",IF('Other Pharma &amp; Health Products'!U175=Setup!$C$12,"Other","")))</f>
        <v/>
      </c>
      <c r="W175" s="34"/>
      <c r="X175" s="148"/>
      <c r="Y175" s="33"/>
      <c r="Z175" s="36" t="str">
        <f t="shared" si="78"/>
        <v/>
      </c>
      <c r="AA175" s="35"/>
      <c r="AB175" s="32" t="str">
        <f t="shared" si="79"/>
        <v/>
      </c>
      <c r="AC175" s="35"/>
      <c r="AD175" s="32" t="str">
        <f t="shared" si="80"/>
        <v/>
      </c>
      <c r="AE175" s="35"/>
      <c r="AF175" s="36" t="str">
        <f t="shared" si="81"/>
        <v/>
      </c>
      <c r="AG175" s="36" t="str">
        <f t="shared" si="82"/>
        <v/>
      </c>
      <c r="AH175" s="36" t="str">
        <f t="shared" si="83"/>
        <v/>
      </c>
      <c r="AI175" s="55"/>
      <c r="AJ175" s="37"/>
      <c r="AK175" s="148"/>
      <c r="AL175" s="35"/>
      <c r="AM175" s="32" t="str">
        <f t="shared" si="84"/>
        <v/>
      </c>
      <c r="AN175" s="35"/>
      <c r="AO175" s="32" t="str">
        <f t="shared" si="85"/>
        <v/>
      </c>
      <c r="AP175" s="35"/>
      <c r="AQ175" s="32" t="str">
        <f t="shared" si="86"/>
        <v/>
      </c>
      <c r="AR175" s="35"/>
      <c r="AS175" s="36" t="str">
        <f t="shared" si="87"/>
        <v/>
      </c>
      <c r="AT175" s="36" t="str">
        <f t="shared" si="88"/>
        <v/>
      </c>
      <c r="AU175" s="36" t="str">
        <f t="shared" si="89"/>
        <v/>
      </c>
      <c r="AV175" s="55"/>
      <c r="AW175" s="34"/>
      <c r="AX175" s="148"/>
      <c r="AY175" s="34"/>
      <c r="AZ175" s="32" t="str">
        <f t="shared" si="90"/>
        <v/>
      </c>
      <c r="BA175" s="34"/>
      <c r="BB175" s="32" t="str">
        <f t="shared" si="91"/>
        <v/>
      </c>
      <c r="BC175" s="34"/>
      <c r="BD175" s="32" t="str">
        <f t="shared" si="92"/>
        <v/>
      </c>
      <c r="BE175" s="35"/>
      <c r="BF175" s="36" t="str">
        <f t="shared" si="93"/>
        <v/>
      </c>
      <c r="BG175" s="36" t="str">
        <f t="shared" si="94"/>
        <v/>
      </c>
      <c r="BH175" s="36" t="str">
        <f t="shared" si="95"/>
        <v/>
      </c>
      <c r="BI175" s="55"/>
      <c r="BJ175" s="34"/>
      <c r="BK175" s="148"/>
      <c r="BL175" s="34"/>
      <c r="BM175" s="32" t="str">
        <f t="shared" si="96"/>
        <v/>
      </c>
      <c r="BN175" s="34"/>
      <c r="BO175" s="32" t="str">
        <f t="shared" si="97"/>
        <v/>
      </c>
      <c r="BP175" s="34"/>
      <c r="BQ175" s="32" t="str">
        <f t="shared" si="98"/>
        <v/>
      </c>
      <c r="BR175" s="34"/>
      <c r="BS175" s="36" t="str">
        <f t="shared" si="99"/>
        <v/>
      </c>
      <c r="BT175" s="36" t="str">
        <f t="shared" si="100"/>
        <v/>
      </c>
      <c r="BU175" s="36" t="str">
        <f t="shared" si="101"/>
        <v/>
      </c>
      <c r="BV175" s="55"/>
      <c r="BW175" s="36" t="str">
        <f t="shared" si="102"/>
        <v/>
      </c>
      <c r="BX175" s="36" t="str">
        <f t="shared" si="102"/>
        <v/>
      </c>
      <c r="BY175" s="31"/>
      <c r="BZ175" s="38"/>
      <c r="CB175" s="120" t="e">
        <f t="shared" ca="1" si="70"/>
        <v>#VALUE!</v>
      </c>
      <c r="CC175" s="2" t="e">
        <f t="shared" ca="1" si="71"/>
        <v>#VALUE!</v>
      </c>
    </row>
    <row r="176" spans="1:81" s="10" customFormat="1" ht="25" customHeight="1" x14ac:dyDescent="0.2">
      <c r="A176" s="52" t="str">
        <f t="shared" si="103"/>
        <v/>
      </c>
      <c r="B176" s="157" t="e">
        <f t="shared" ca="1" si="72"/>
        <v>#VALUE!</v>
      </c>
      <c r="C176" s="157" t="e">
        <f t="shared" si="73"/>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4"/>
        <v>#VALUE!</v>
      </c>
      <c r="K176" s="155" t="e">
        <f t="shared" si="75"/>
        <v>#VALUE!</v>
      </c>
      <c r="L176" s="153"/>
      <c r="M176" s="53"/>
      <c r="N176" s="175">
        <f t="shared" si="76"/>
        <v>1176</v>
      </c>
      <c r="O176" s="53"/>
      <c r="P176" s="175">
        <f t="shared" si="77"/>
        <v>10176</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IF(U176=Setup!$C$10,"Grant",IF('Other Pharma &amp; Health Products'!U176=Setup!$C$11,"Local",IF('Other Pharma &amp; Health Products'!U176=Setup!$C$12,"Other","")))</f>
        <v/>
      </c>
      <c r="W176" s="34"/>
      <c r="X176" s="148"/>
      <c r="Y176" s="33"/>
      <c r="Z176" s="36" t="str">
        <f t="shared" si="78"/>
        <v/>
      </c>
      <c r="AA176" s="35"/>
      <c r="AB176" s="32" t="str">
        <f t="shared" si="79"/>
        <v/>
      </c>
      <c r="AC176" s="35"/>
      <c r="AD176" s="32" t="str">
        <f t="shared" si="80"/>
        <v/>
      </c>
      <c r="AE176" s="35"/>
      <c r="AF176" s="36" t="str">
        <f t="shared" si="81"/>
        <v/>
      </c>
      <c r="AG176" s="36" t="str">
        <f t="shared" si="82"/>
        <v/>
      </c>
      <c r="AH176" s="36" t="str">
        <f t="shared" si="83"/>
        <v/>
      </c>
      <c r="AI176" s="55"/>
      <c r="AJ176" s="37"/>
      <c r="AK176" s="148"/>
      <c r="AL176" s="35"/>
      <c r="AM176" s="32" t="str">
        <f t="shared" si="84"/>
        <v/>
      </c>
      <c r="AN176" s="35"/>
      <c r="AO176" s="32" t="str">
        <f t="shared" si="85"/>
        <v/>
      </c>
      <c r="AP176" s="35"/>
      <c r="AQ176" s="32" t="str">
        <f t="shared" si="86"/>
        <v/>
      </c>
      <c r="AR176" s="35"/>
      <c r="AS176" s="36" t="str">
        <f t="shared" si="87"/>
        <v/>
      </c>
      <c r="AT176" s="36" t="str">
        <f t="shared" si="88"/>
        <v/>
      </c>
      <c r="AU176" s="36" t="str">
        <f t="shared" si="89"/>
        <v/>
      </c>
      <c r="AV176" s="55"/>
      <c r="AW176" s="34"/>
      <c r="AX176" s="148"/>
      <c r="AY176" s="34"/>
      <c r="AZ176" s="32" t="str">
        <f t="shared" si="90"/>
        <v/>
      </c>
      <c r="BA176" s="34"/>
      <c r="BB176" s="32" t="str">
        <f t="shared" si="91"/>
        <v/>
      </c>
      <c r="BC176" s="34"/>
      <c r="BD176" s="32" t="str">
        <f t="shared" si="92"/>
        <v/>
      </c>
      <c r="BE176" s="35"/>
      <c r="BF176" s="36" t="str">
        <f t="shared" si="93"/>
        <v/>
      </c>
      <c r="BG176" s="36" t="str">
        <f t="shared" si="94"/>
        <v/>
      </c>
      <c r="BH176" s="36" t="str">
        <f t="shared" si="95"/>
        <v/>
      </c>
      <c r="BI176" s="55"/>
      <c r="BJ176" s="34"/>
      <c r="BK176" s="148"/>
      <c r="BL176" s="34"/>
      <c r="BM176" s="32" t="str">
        <f t="shared" si="96"/>
        <v/>
      </c>
      <c r="BN176" s="34"/>
      <c r="BO176" s="32" t="str">
        <f t="shared" si="97"/>
        <v/>
      </c>
      <c r="BP176" s="34"/>
      <c r="BQ176" s="32" t="str">
        <f t="shared" si="98"/>
        <v/>
      </c>
      <c r="BR176" s="34"/>
      <c r="BS176" s="36" t="str">
        <f t="shared" si="99"/>
        <v/>
      </c>
      <c r="BT176" s="36" t="str">
        <f t="shared" si="100"/>
        <v/>
      </c>
      <c r="BU176" s="36" t="str">
        <f t="shared" si="101"/>
        <v/>
      </c>
      <c r="BV176" s="55"/>
      <c r="BW176" s="36" t="str">
        <f t="shared" si="102"/>
        <v/>
      </c>
      <c r="BX176" s="36" t="str">
        <f t="shared" si="102"/>
        <v/>
      </c>
      <c r="BY176" s="31"/>
      <c r="BZ176" s="38"/>
      <c r="CB176" s="120" t="e">
        <f t="shared" ca="1" si="70"/>
        <v>#VALUE!</v>
      </c>
      <c r="CC176" s="2" t="e">
        <f t="shared" ca="1" si="71"/>
        <v>#VALUE!</v>
      </c>
    </row>
    <row r="177" spans="1:81" s="10" customFormat="1" ht="25" customHeight="1" x14ac:dyDescent="0.2">
      <c r="A177" s="52" t="str">
        <f t="shared" si="103"/>
        <v/>
      </c>
      <c r="B177" s="157" t="e">
        <f t="shared" ca="1" si="72"/>
        <v>#VALUE!</v>
      </c>
      <c r="C177" s="157" t="e">
        <f t="shared" si="73"/>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4"/>
        <v>#VALUE!</v>
      </c>
      <c r="K177" s="155" t="e">
        <f t="shared" si="75"/>
        <v>#VALUE!</v>
      </c>
      <c r="L177" s="153"/>
      <c r="M177" s="53"/>
      <c r="N177" s="175">
        <f t="shared" si="76"/>
        <v>1177</v>
      </c>
      <c r="O177" s="53"/>
      <c r="P177" s="175">
        <f t="shared" si="77"/>
        <v>10177</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IF(U177=Setup!$C$10,"Grant",IF('Other Pharma &amp; Health Products'!U177=Setup!$C$11,"Local",IF('Other Pharma &amp; Health Products'!U177=Setup!$C$12,"Other","")))</f>
        <v/>
      </c>
      <c r="W177" s="34"/>
      <c r="X177" s="148"/>
      <c r="Y177" s="33"/>
      <c r="Z177" s="36" t="str">
        <f t="shared" si="78"/>
        <v/>
      </c>
      <c r="AA177" s="35"/>
      <c r="AB177" s="32" t="str">
        <f t="shared" si="79"/>
        <v/>
      </c>
      <c r="AC177" s="35"/>
      <c r="AD177" s="32" t="str">
        <f t="shared" si="80"/>
        <v/>
      </c>
      <c r="AE177" s="35"/>
      <c r="AF177" s="36" t="str">
        <f t="shared" si="81"/>
        <v/>
      </c>
      <c r="AG177" s="36" t="str">
        <f t="shared" si="82"/>
        <v/>
      </c>
      <c r="AH177" s="36" t="str">
        <f t="shared" si="83"/>
        <v/>
      </c>
      <c r="AI177" s="55"/>
      <c r="AJ177" s="37"/>
      <c r="AK177" s="148"/>
      <c r="AL177" s="35"/>
      <c r="AM177" s="32" t="str">
        <f t="shared" si="84"/>
        <v/>
      </c>
      <c r="AN177" s="35"/>
      <c r="AO177" s="32" t="str">
        <f t="shared" si="85"/>
        <v/>
      </c>
      <c r="AP177" s="35"/>
      <c r="AQ177" s="32" t="str">
        <f t="shared" si="86"/>
        <v/>
      </c>
      <c r="AR177" s="35"/>
      <c r="AS177" s="36" t="str">
        <f t="shared" si="87"/>
        <v/>
      </c>
      <c r="AT177" s="36" t="str">
        <f t="shared" si="88"/>
        <v/>
      </c>
      <c r="AU177" s="36" t="str">
        <f t="shared" si="89"/>
        <v/>
      </c>
      <c r="AV177" s="55"/>
      <c r="AW177" s="34"/>
      <c r="AX177" s="148"/>
      <c r="AY177" s="34"/>
      <c r="AZ177" s="32" t="str">
        <f t="shared" si="90"/>
        <v/>
      </c>
      <c r="BA177" s="34"/>
      <c r="BB177" s="32" t="str">
        <f t="shared" si="91"/>
        <v/>
      </c>
      <c r="BC177" s="34"/>
      <c r="BD177" s="32" t="str">
        <f t="shared" si="92"/>
        <v/>
      </c>
      <c r="BE177" s="35"/>
      <c r="BF177" s="36" t="str">
        <f t="shared" si="93"/>
        <v/>
      </c>
      <c r="BG177" s="36" t="str">
        <f t="shared" si="94"/>
        <v/>
      </c>
      <c r="BH177" s="36" t="str">
        <f t="shared" si="95"/>
        <v/>
      </c>
      <c r="BI177" s="55"/>
      <c r="BJ177" s="34"/>
      <c r="BK177" s="148"/>
      <c r="BL177" s="34"/>
      <c r="BM177" s="32" t="str">
        <f t="shared" si="96"/>
        <v/>
      </c>
      <c r="BN177" s="34"/>
      <c r="BO177" s="32" t="str">
        <f t="shared" si="97"/>
        <v/>
      </c>
      <c r="BP177" s="34"/>
      <c r="BQ177" s="32" t="str">
        <f t="shared" si="98"/>
        <v/>
      </c>
      <c r="BR177" s="34"/>
      <c r="BS177" s="36" t="str">
        <f t="shared" si="99"/>
        <v/>
      </c>
      <c r="BT177" s="36" t="str">
        <f t="shared" si="100"/>
        <v/>
      </c>
      <c r="BU177" s="36" t="str">
        <f t="shared" si="101"/>
        <v/>
      </c>
      <c r="BV177" s="55"/>
      <c r="BW177" s="36" t="str">
        <f t="shared" si="102"/>
        <v/>
      </c>
      <c r="BX177" s="36" t="str">
        <f t="shared" si="102"/>
        <v/>
      </c>
      <c r="BY177" s="31"/>
      <c r="BZ177" s="38"/>
      <c r="CB177" s="120" t="e">
        <f t="shared" ca="1" si="70"/>
        <v>#VALUE!</v>
      </c>
      <c r="CC177" s="2" t="e">
        <f t="shared" ca="1" si="71"/>
        <v>#VALUE!</v>
      </c>
    </row>
    <row r="178" spans="1:81" s="10" customFormat="1" ht="25" customHeight="1" x14ac:dyDescent="0.2">
      <c r="A178" s="52" t="str">
        <f t="shared" si="103"/>
        <v/>
      </c>
      <c r="B178" s="157" t="e">
        <f t="shared" ca="1" si="72"/>
        <v>#VALUE!</v>
      </c>
      <c r="C178" s="157" t="e">
        <f t="shared" si="73"/>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4"/>
        <v>#VALUE!</v>
      </c>
      <c r="K178" s="155" t="e">
        <f t="shared" si="75"/>
        <v>#VALUE!</v>
      </c>
      <c r="L178" s="153"/>
      <c r="M178" s="53"/>
      <c r="N178" s="175">
        <f t="shared" si="76"/>
        <v>1178</v>
      </c>
      <c r="O178" s="53"/>
      <c r="P178" s="175">
        <f t="shared" si="77"/>
        <v>10178</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IF(U178=Setup!$C$10,"Grant",IF('Other Pharma &amp; Health Products'!U178=Setup!$C$11,"Local",IF('Other Pharma &amp; Health Products'!U178=Setup!$C$12,"Other","")))</f>
        <v/>
      </c>
      <c r="W178" s="34"/>
      <c r="X178" s="148"/>
      <c r="Y178" s="33"/>
      <c r="Z178" s="36" t="str">
        <f t="shared" si="78"/>
        <v/>
      </c>
      <c r="AA178" s="35"/>
      <c r="AB178" s="32" t="str">
        <f t="shared" si="79"/>
        <v/>
      </c>
      <c r="AC178" s="35"/>
      <c r="AD178" s="32" t="str">
        <f t="shared" si="80"/>
        <v/>
      </c>
      <c r="AE178" s="35"/>
      <c r="AF178" s="36" t="str">
        <f t="shared" si="81"/>
        <v/>
      </c>
      <c r="AG178" s="36" t="str">
        <f t="shared" si="82"/>
        <v/>
      </c>
      <c r="AH178" s="36" t="str">
        <f t="shared" si="83"/>
        <v/>
      </c>
      <c r="AI178" s="55"/>
      <c r="AJ178" s="37"/>
      <c r="AK178" s="148"/>
      <c r="AL178" s="35"/>
      <c r="AM178" s="32" t="str">
        <f t="shared" si="84"/>
        <v/>
      </c>
      <c r="AN178" s="35"/>
      <c r="AO178" s="32" t="str">
        <f t="shared" si="85"/>
        <v/>
      </c>
      <c r="AP178" s="35"/>
      <c r="AQ178" s="32" t="str">
        <f t="shared" si="86"/>
        <v/>
      </c>
      <c r="AR178" s="35"/>
      <c r="AS178" s="36" t="str">
        <f t="shared" si="87"/>
        <v/>
      </c>
      <c r="AT178" s="36" t="str">
        <f t="shared" si="88"/>
        <v/>
      </c>
      <c r="AU178" s="36" t="str">
        <f t="shared" si="89"/>
        <v/>
      </c>
      <c r="AV178" s="55"/>
      <c r="AW178" s="34"/>
      <c r="AX178" s="148"/>
      <c r="AY178" s="34"/>
      <c r="AZ178" s="32" t="str">
        <f t="shared" si="90"/>
        <v/>
      </c>
      <c r="BA178" s="34"/>
      <c r="BB178" s="32" t="str">
        <f t="shared" si="91"/>
        <v/>
      </c>
      <c r="BC178" s="34"/>
      <c r="BD178" s="32" t="str">
        <f t="shared" si="92"/>
        <v/>
      </c>
      <c r="BE178" s="35"/>
      <c r="BF178" s="36" t="str">
        <f t="shared" si="93"/>
        <v/>
      </c>
      <c r="BG178" s="36" t="str">
        <f t="shared" si="94"/>
        <v/>
      </c>
      <c r="BH178" s="36" t="str">
        <f t="shared" si="95"/>
        <v/>
      </c>
      <c r="BI178" s="55"/>
      <c r="BJ178" s="34"/>
      <c r="BK178" s="148"/>
      <c r="BL178" s="34"/>
      <c r="BM178" s="32" t="str">
        <f t="shared" si="96"/>
        <v/>
      </c>
      <c r="BN178" s="34"/>
      <c r="BO178" s="32" t="str">
        <f t="shared" si="97"/>
        <v/>
      </c>
      <c r="BP178" s="34"/>
      <c r="BQ178" s="32" t="str">
        <f t="shared" si="98"/>
        <v/>
      </c>
      <c r="BR178" s="34"/>
      <c r="BS178" s="36" t="str">
        <f t="shared" si="99"/>
        <v/>
      </c>
      <c r="BT178" s="36" t="str">
        <f t="shared" si="100"/>
        <v/>
      </c>
      <c r="BU178" s="36" t="str">
        <f t="shared" si="101"/>
        <v/>
      </c>
      <c r="BV178" s="55"/>
      <c r="BW178" s="36" t="str">
        <f t="shared" si="102"/>
        <v/>
      </c>
      <c r="BX178" s="36" t="str">
        <f t="shared" si="102"/>
        <v/>
      </c>
      <c r="BY178" s="31"/>
      <c r="BZ178" s="38"/>
      <c r="CB178" s="120" t="e">
        <f t="shared" ca="1" si="70"/>
        <v>#VALUE!</v>
      </c>
      <c r="CC178" s="2" t="e">
        <f t="shared" ca="1" si="71"/>
        <v>#VALUE!</v>
      </c>
    </row>
    <row r="179" spans="1:81" s="10" customFormat="1" ht="25" customHeight="1" x14ac:dyDescent="0.2">
      <c r="A179" s="52" t="str">
        <f t="shared" si="103"/>
        <v/>
      </c>
      <c r="B179" s="157" t="e">
        <f t="shared" ca="1" si="72"/>
        <v>#VALUE!</v>
      </c>
      <c r="C179" s="157" t="e">
        <f t="shared" si="73"/>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4"/>
        <v>#VALUE!</v>
      </c>
      <c r="K179" s="155" t="e">
        <f t="shared" si="75"/>
        <v>#VALUE!</v>
      </c>
      <c r="L179" s="153"/>
      <c r="M179" s="53"/>
      <c r="N179" s="175">
        <f t="shared" si="76"/>
        <v>1179</v>
      </c>
      <c r="O179" s="53"/>
      <c r="P179" s="175">
        <f t="shared" si="77"/>
        <v>10179</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IF(U179=Setup!$C$10,"Grant",IF('Other Pharma &amp; Health Products'!U179=Setup!$C$11,"Local",IF('Other Pharma &amp; Health Products'!U179=Setup!$C$12,"Other","")))</f>
        <v/>
      </c>
      <c r="W179" s="34"/>
      <c r="X179" s="148"/>
      <c r="Y179" s="33"/>
      <c r="Z179" s="36" t="str">
        <f t="shared" si="78"/>
        <v/>
      </c>
      <c r="AA179" s="35"/>
      <c r="AB179" s="32" t="str">
        <f t="shared" si="79"/>
        <v/>
      </c>
      <c r="AC179" s="35"/>
      <c r="AD179" s="32" t="str">
        <f t="shared" si="80"/>
        <v/>
      </c>
      <c r="AE179" s="35"/>
      <c r="AF179" s="36" t="str">
        <f t="shared" si="81"/>
        <v/>
      </c>
      <c r="AG179" s="36" t="str">
        <f t="shared" si="82"/>
        <v/>
      </c>
      <c r="AH179" s="36" t="str">
        <f t="shared" si="83"/>
        <v/>
      </c>
      <c r="AI179" s="55"/>
      <c r="AJ179" s="37"/>
      <c r="AK179" s="148"/>
      <c r="AL179" s="35"/>
      <c r="AM179" s="32" t="str">
        <f t="shared" si="84"/>
        <v/>
      </c>
      <c r="AN179" s="35"/>
      <c r="AO179" s="32" t="str">
        <f t="shared" si="85"/>
        <v/>
      </c>
      <c r="AP179" s="35"/>
      <c r="AQ179" s="32" t="str">
        <f t="shared" si="86"/>
        <v/>
      </c>
      <c r="AR179" s="35"/>
      <c r="AS179" s="36" t="str">
        <f t="shared" si="87"/>
        <v/>
      </c>
      <c r="AT179" s="36" t="str">
        <f t="shared" si="88"/>
        <v/>
      </c>
      <c r="AU179" s="36" t="str">
        <f t="shared" si="89"/>
        <v/>
      </c>
      <c r="AV179" s="55"/>
      <c r="AW179" s="34"/>
      <c r="AX179" s="148"/>
      <c r="AY179" s="34"/>
      <c r="AZ179" s="32" t="str">
        <f t="shared" si="90"/>
        <v/>
      </c>
      <c r="BA179" s="34"/>
      <c r="BB179" s="32" t="str">
        <f t="shared" si="91"/>
        <v/>
      </c>
      <c r="BC179" s="34"/>
      <c r="BD179" s="32" t="str">
        <f t="shared" si="92"/>
        <v/>
      </c>
      <c r="BE179" s="35"/>
      <c r="BF179" s="36" t="str">
        <f t="shared" si="93"/>
        <v/>
      </c>
      <c r="BG179" s="36" t="str">
        <f t="shared" si="94"/>
        <v/>
      </c>
      <c r="BH179" s="36" t="str">
        <f t="shared" si="95"/>
        <v/>
      </c>
      <c r="BI179" s="55"/>
      <c r="BJ179" s="34"/>
      <c r="BK179" s="148"/>
      <c r="BL179" s="34"/>
      <c r="BM179" s="32" t="str">
        <f t="shared" si="96"/>
        <v/>
      </c>
      <c r="BN179" s="34"/>
      <c r="BO179" s="32" t="str">
        <f t="shared" si="97"/>
        <v/>
      </c>
      <c r="BP179" s="34"/>
      <c r="BQ179" s="32" t="str">
        <f t="shared" si="98"/>
        <v/>
      </c>
      <c r="BR179" s="34"/>
      <c r="BS179" s="36" t="str">
        <f t="shared" si="99"/>
        <v/>
      </c>
      <c r="BT179" s="36" t="str">
        <f t="shared" si="100"/>
        <v/>
      </c>
      <c r="BU179" s="36" t="str">
        <f t="shared" si="101"/>
        <v/>
      </c>
      <c r="BV179" s="55"/>
      <c r="BW179" s="36" t="str">
        <f t="shared" si="102"/>
        <v/>
      </c>
      <c r="BX179" s="36" t="str">
        <f t="shared" si="102"/>
        <v/>
      </c>
      <c r="BY179" s="31"/>
      <c r="BZ179" s="38"/>
      <c r="CB179" s="120" t="e">
        <f t="shared" ca="1" si="70"/>
        <v>#VALUE!</v>
      </c>
      <c r="CC179" s="2" t="e">
        <f t="shared" ca="1" si="71"/>
        <v>#VALUE!</v>
      </c>
    </row>
    <row r="180" spans="1:81" s="10" customFormat="1" ht="25" customHeight="1" x14ac:dyDescent="0.2">
      <c r="A180" s="52" t="str">
        <f t="shared" si="103"/>
        <v/>
      </c>
      <c r="B180" s="157" t="e">
        <f t="shared" ca="1" si="72"/>
        <v>#VALUE!</v>
      </c>
      <c r="C180" s="157" t="e">
        <f t="shared" si="73"/>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4"/>
        <v>#VALUE!</v>
      </c>
      <c r="K180" s="155" t="e">
        <f t="shared" si="75"/>
        <v>#VALUE!</v>
      </c>
      <c r="L180" s="153"/>
      <c r="M180" s="53"/>
      <c r="N180" s="175">
        <f t="shared" si="76"/>
        <v>1180</v>
      </c>
      <c r="O180" s="53"/>
      <c r="P180" s="175">
        <f t="shared" si="77"/>
        <v>10180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IF(U180=Setup!$C$10,"Grant",IF('Other Pharma &amp; Health Products'!U180=Setup!$C$11,"Local",IF('Other Pharma &amp; Health Products'!U180=Setup!$C$12,"Other","")))</f>
        <v/>
      </c>
      <c r="W180" s="34"/>
      <c r="X180" s="148"/>
      <c r="Y180" s="33"/>
      <c r="Z180" s="36" t="str">
        <f t="shared" si="78"/>
        <v/>
      </c>
      <c r="AA180" s="35"/>
      <c r="AB180" s="32" t="str">
        <f t="shared" si="79"/>
        <v/>
      </c>
      <c r="AC180" s="35"/>
      <c r="AD180" s="32" t="str">
        <f t="shared" si="80"/>
        <v/>
      </c>
      <c r="AE180" s="35"/>
      <c r="AF180" s="36" t="str">
        <f t="shared" si="81"/>
        <v/>
      </c>
      <c r="AG180" s="36" t="str">
        <f t="shared" si="82"/>
        <v/>
      </c>
      <c r="AH180" s="36" t="str">
        <f t="shared" si="83"/>
        <v/>
      </c>
      <c r="AI180" s="55"/>
      <c r="AJ180" s="37"/>
      <c r="AK180" s="148"/>
      <c r="AL180" s="35"/>
      <c r="AM180" s="32" t="str">
        <f t="shared" si="84"/>
        <v/>
      </c>
      <c r="AN180" s="35"/>
      <c r="AO180" s="32" t="str">
        <f t="shared" si="85"/>
        <v/>
      </c>
      <c r="AP180" s="35"/>
      <c r="AQ180" s="32" t="str">
        <f t="shared" si="86"/>
        <v/>
      </c>
      <c r="AR180" s="35"/>
      <c r="AS180" s="36" t="str">
        <f t="shared" si="87"/>
        <v/>
      </c>
      <c r="AT180" s="36" t="str">
        <f t="shared" si="88"/>
        <v/>
      </c>
      <c r="AU180" s="36" t="str">
        <f t="shared" si="89"/>
        <v/>
      </c>
      <c r="AV180" s="55"/>
      <c r="AW180" s="34"/>
      <c r="AX180" s="148"/>
      <c r="AY180" s="34"/>
      <c r="AZ180" s="32" t="str">
        <f t="shared" si="90"/>
        <v/>
      </c>
      <c r="BA180" s="34"/>
      <c r="BB180" s="32" t="str">
        <f t="shared" si="91"/>
        <v/>
      </c>
      <c r="BC180" s="34"/>
      <c r="BD180" s="32" t="str">
        <f t="shared" si="92"/>
        <v/>
      </c>
      <c r="BE180" s="35"/>
      <c r="BF180" s="36" t="str">
        <f t="shared" si="93"/>
        <v/>
      </c>
      <c r="BG180" s="36" t="str">
        <f t="shared" si="94"/>
        <v/>
      </c>
      <c r="BH180" s="36" t="str">
        <f t="shared" si="95"/>
        <v/>
      </c>
      <c r="BI180" s="55"/>
      <c r="BJ180" s="34"/>
      <c r="BK180" s="148"/>
      <c r="BL180" s="34"/>
      <c r="BM180" s="32" t="str">
        <f t="shared" si="96"/>
        <v/>
      </c>
      <c r="BN180" s="34"/>
      <c r="BO180" s="32" t="str">
        <f t="shared" si="97"/>
        <v/>
      </c>
      <c r="BP180" s="34"/>
      <c r="BQ180" s="32" t="str">
        <f t="shared" si="98"/>
        <v/>
      </c>
      <c r="BR180" s="34"/>
      <c r="BS180" s="36" t="str">
        <f t="shared" si="99"/>
        <v/>
      </c>
      <c r="BT180" s="36" t="str">
        <f t="shared" si="100"/>
        <v/>
      </c>
      <c r="BU180" s="36" t="str">
        <f t="shared" si="101"/>
        <v/>
      </c>
      <c r="BV180" s="55"/>
      <c r="BW180" s="36" t="str">
        <f t="shared" si="102"/>
        <v/>
      </c>
      <c r="BX180" s="36" t="str">
        <f t="shared" si="102"/>
        <v/>
      </c>
      <c r="BY180" s="31"/>
      <c r="BZ180" s="38"/>
      <c r="CB180" s="120" t="e">
        <f t="shared" ca="1" si="70"/>
        <v>#VALUE!</v>
      </c>
      <c r="CC180" s="2" t="e">
        <f t="shared" ca="1" si="71"/>
        <v>#VALUE!</v>
      </c>
    </row>
    <row r="181" spans="1:81" s="10" customFormat="1" ht="25" customHeight="1" x14ac:dyDescent="0.2">
      <c r="A181" s="52" t="str">
        <f t="shared" si="103"/>
        <v/>
      </c>
      <c r="B181" s="157" t="e">
        <f t="shared" ca="1" si="72"/>
        <v>#VALUE!</v>
      </c>
      <c r="C181" s="157" t="e">
        <f t="shared" si="73"/>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4"/>
        <v>#VALUE!</v>
      </c>
      <c r="K181" s="155" t="e">
        <f t="shared" si="75"/>
        <v>#VALUE!</v>
      </c>
      <c r="L181" s="153"/>
      <c r="M181" s="53"/>
      <c r="N181" s="175">
        <f t="shared" si="76"/>
        <v>1181</v>
      </c>
      <c r="O181" s="53"/>
      <c r="P181" s="175">
        <f t="shared" si="77"/>
        <v>10181</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IF(U181=Setup!$C$10,"Grant",IF('Other Pharma &amp; Health Products'!U181=Setup!$C$11,"Local",IF('Other Pharma &amp; Health Products'!U181=Setup!$C$12,"Other","")))</f>
        <v/>
      </c>
      <c r="W181" s="34"/>
      <c r="X181" s="148"/>
      <c r="Y181" s="33"/>
      <c r="Z181" s="36" t="str">
        <f t="shared" si="78"/>
        <v/>
      </c>
      <c r="AA181" s="35"/>
      <c r="AB181" s="32" t="str">
        <f t="shared" si="79"/>
        <v/>
      </c>
      <c r="AC181" s="35"/>
      <c r="AD181" s="32" t="str">
        <f t="shared" si="80"/>
        <v/>
      </c>
      <c r="AE181" s="35"/>
      <c r="AF181" s="36" t="str">
        <f t="shared" si="81"/>
        <v/>
      </c>
      <c r="AG181" s="36" t="str">
        <f t="shared" si="82"/>
        <v/>
      </c>
      <c r="AH181" s="36" t="str">
        <f t="shared" si="83"/>
        <v/>
      </c>
      <c r="AI181" s="55"/>
      <c r="AJ181" s="37"/>
      <c r="AK181" s="148"/>
      <c r="AL181" s="35"/>
      <c r="AM181" s="32" t="str">
        <f t="shared" si="84"/>
        <v/>
      </c>
      <c r="AN181" s="35"/>
      <c r="AO181" s="32" t="str">
        <f t="shared" si="85"/>
        <v/>
      </c>
      <c r="AP181" s="35"/>
      <c r="AQ181" s="32" t="str">
        <f t="shared" si="86"/>
        <v/>
      </c>
      <c r="AR181" s="35"/>
      <c r="AS181" s="36" t="str">
        <f t="shared" si="87"/>
        <v/>
      </c>
      <c r="AT181" s="36" t="str">
        <f t="shared" si="88"/>
        <v/>
      </c>
      <c r="AU181" s="36" t="str">
        <f t="shared" si="89"/>
        <v/>
      </c>
      <c r="AV181" s="55"/>
      <c r="AW181" s="34"/>
      <c r="AX181" s="148"/>
      <c r="AY181" s="34"/>
      <c r="AZ181" s="32" t="str">
        <f t="shared" si="90"/>
        <v/>
      </c>
      <c r="BA181" s="34"/>
      <c r="BB181" s="32" t="str">
        <f t="shared" si="91"/>
        <v/>
      </c>
      <c r="BC181" s="34"/>
      <c r="BD181" s="32" t="str">
        <f t="shared" si="92"/>
        <v/>
      </c>
      <c r="BE181" s="35"/>
      <c r="BF181" s="36" t="str">
        <f t="shared" si="93"/>
        <v/>
      </c>
      <c r="BG181" s="36" t="str">
        <f t="shared" si="94"/>
        <v/>
      </c>
      <c r="BH181" s="36" t="str">
        <f t="shared" si="95"/>
        <v/>
      </c>
      <c r="BI181" s="55"/>
      <c r="BJ181" s="34"/>
      <c r="BK181" s="148"/>
      <c r="BL181" s="34"/>
      <c r="BM181" s="32" t="str">
        <f t="shared" si="96"/>
        <v/>
      </c>
      <c r="BN181" s="34"/>
      <c r="BO181" s="32" t="str">
        <f t="shared" si="97"/>
        <v/>
      </c>
      <c r="BP181" s="34"/>
      <c r="BQ181" s="32" t="str">
        <f t="shared" si="98"/>
        <v/>
      </c>
      <c r="BR181" s="34"/>
      <c r="BS181" s="36" t="str">
        <f t="shared" si="99"/>
        <v/>
      </c>
      <c r="BT181" s="36" t="str">
        <f t="shared" si="100"/>
        <v/>
      </c>
      <c r="BU181" s="36" t="str">
        <f t="shared" si="101"/>
        <v/>
      </c>
      <c r="BV181" s="55"/>
      <c r="BW181" s="36" t="str">
        <f t="shared" si="102"/>
        <v/>
      </c>
      <c r="BX181" s="36" t="str">
        <f t="shared" si="102"/>
        <v/>
      </c>
      <c r="BY181" s="31"/>
      <c r="BZ181" s="38"/>
      <c r="CB181" s="120" t="e">
        <f t="shared" ca="1" si="70"/>
        <v>#VALUE!</v>
      </c>
      <c r="CC181" s="2" t="e">
        <f t="shared" ca="1" si="71"/>
        <v>#VALUE!</v>
      </c>
    </row>
    <row r="182" spans="1:81" s="10" customFormat="1" ht="25" customHeight="1" x14ac:dyDescent="0.2">
      <c r="A182" s="52" t="str">
        <f t="shared" si="103"/>
        <v/>
      </c>
      <c r="B182" s="157" t="e">
        <f t="shared" ca="1" si="72"/>
        <v>#VALUE!</v>
      </c>
      <c r="C182" s="157" t="e">
        <f t="shared" si="73"/>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4"/>
        <v>#VALUE!</v>
      </c>
      <c r="K182" s="155" t="e">
        <f t="shared" si="75"/>
        <v>#VALUE!</v>
      </c>
      <c r="L182" s="153"/>
      <c r="M182" s="53"/>
      <c r="N182" s="175">
        <f t="shared" si="76"/>
        <v>1182</v>
      </c>
      <c r="O182" s="53"/>
      <c r="P182" s="175">
        <f t="shared" si="77"/>
        <v>10182</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IF(U182=Setup!$C$10,"Grant",IF('Other Pharma &amp; Health Products'!U182=Setup!$C$11,"Local",IF('Other Pharma &amp; Health Products'!U182=Setup!$C$12,"Other","")))</f>
        <v/>
      </c>
      <c r="W182" s="34"/>
      <c r="X182" s="148"/>
      <c r="Y182" s="33"/>
      <c r="Z182" s="36" t="str">
        <f t="shared" si="78"/>
        <v/>
      </c>
      <c r="AA182" s="35"/>
      <c r="AB182" s="32" t="str">
        <f t="shared" si="79"/>
        <v/>
      </c>
      <c r="AC182" s="35"/>
      <c r="AD182" s="32" t="str">
        <f t="shared" si="80"/>
        <v/>
      </c>
      <c r="AE182" s="35"/>
      <c r="AF182" s="36" t="str">
        <f t="shared" si="81"/>
        <v/>
      </c>
      <c r="AG182" s="36" t="str">
        <f t="shared" si="82"/>
        <v/>
      </c>
      <c r="AH182" s="36" t="str">
        <f t="shared" si="83"/>
        <v/>
      </c>
      <c r="AI182" s="55"/>
      <c r="AJ182" s="37"/>
      <c r="AK182" s="148"/>
      <c r="AL182" s="35"/>
      <c r="AM182" s="32" t="str">
        <f t="shared" si="84"/>
        <v/>
      </c>
      <c r="AN182" s="35"/>
      <c r="AO182" s="32" t="str">
        <f t="shared" si="85"/>
        <v/>
      </c>
      <c r="AP182" s="35"/>
      <c r="AQ182" s="32" t="str">
        <f t="shared" si="86"/>
        <v/>
      </c>
      <c r="AR182" s="35"/>
      <c r="AS182" s="36" t="str">
        <f t="shared" si="87"/>
        <v/>
      </c>
      <c r="AT182" s="36" t="str">
        <f t="shared" si="88"/>
        <v/>
      </c>
      <c r="AU182" s="36" t="str">
        <f t="shared" si="89"/>
        <v/>
      </c>
      <c r="AV182" s="55"/>
      <c r="AW182" s="34"/>
      <c r="AX182" s="148"/>
      <c r="AY182" s="34"/>
      <c r="AZ182" s="32" t="str">
        <f t="shared" si="90"/>
        <v/>
      </c>
      <c r="BA182" s="34"/>
      <c r="BB182" s="32" t="str">
        <f t="shared" si="91"/>
        <v/>
      </c>
      <c r="BC182" s="34"/>
      <c r="BD182" s="32" t="str">
        <f t="shared" si="92"/>
        <v/>
      </c>
      <c r="BE182" s="35"/>
      <c r="BF182" s="36" t="str">
        <f t="shared" si="93"/>
        <v/>
      </c>
      <c r="BG182" s="36" t="str">
        <f t="shared" si="94"/>
        <v/>
      </c>
      <c r="BH182" s="36" t="str">
        <f t="shared" si="95"/>
        <v/>
      </c>
      <c r="BI182" s="55"/>
      <c r="BJ182" s="34"/>
      <c r="BK182" s="148"/>
      <c r="BL182" s="34"/>
      <c r="BM182" s="32" t="str">
        <f t="shared" si="96"/>
        <v/>
      </c>
      <c r="BN182" s="34"/>
      <c r="BO182" s="32" t="str">
        <f t="shared" si="97"/>
        <v/>
      </c>
      <c r="BP182" s="34"/>
      <c r="BQ182" s="32" t="str">
        <f t="shared" si="98"/>
        <v/>
      </c>
      <c r="BR182" s="34"/>
      <c r="BS182" s="36" t="str">
        <f t="shared" si="99"/>
        <v/>
      </c>
      <c r="BT182" s="36" t="str">
        <f t="shared" si="100"/>
        <v/>
      </c>
      <c r="BU182" s="36" t="str">
        <f t="shared" si="101"/>
        <v/>
      </c>
      <c r="BV182" s="55"/>
      <c r="BW182" s="36" t="str">
        <f t="shared" si="102"/>
        <v/>
      </c>
      <c r="BX182" s="36" t="str">
        <f t="shared" si="102"/>
        <v/>
      </c>
      <c r="BY182" s="31"/>
      <c r="BZ182" s="38"/>
      <c r="CB182" s="120" t="e">
        <f t="shared" ca="1" si="70"/>
        <v>#VALUE!</v>
      </c>
      <c r="CC182" s="2" t="e">
        <f t="shared" ca="1" si="71"/>
        <v>#VALUE!</v>
      </c>
    </row>
    <row r="183" spans="1:81" s="10" customFormat="1" ht="25" customHeight="1" x14ac:dyDescent="0.2">
      <c r="A183" s="52" t="str">
        <f t="shared" si="103"/>
        <v/>
      </c>
      <c r="B183" s="157" t="e">
        <f t="shared" ca="1" si="72"/>
        <v>#VALUE!</v>
      </c>
      <c r="C183" s="157" t="e">
        <f t="shared" si="73"/>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4"/>
        <v>#VALUE!</v>
      </c>
      <c r="K183" s="155" t="e">
        <f t="shared" si="75"/>
        <v>#VALUE!</v>
      </c>
      <c r="L183" s="153"/>
      <c r="M183" s="53"/>
      <c r="N183" s="175">
        <f t="shared" si="76"/>
        <v>1183</v>
      </c>
      <c r="O183" s="53"/>
      <c r="P183" s="175">
        <f t="shared" si="77"/>
        <v>10183</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IF(U183=Setup!$C$10,"Grant",IF('Other Pharma &amp; Health Products'!U183=Setup!$C$11,"Local",IF('Other Pharma &amp; Health Products'!U183=Setup!$C$12,"Other","")))</f>
        <v/>
      </c>
      <c r="W183" s="34"/>
      <c r="X183" s="148"/>
      <c r="Y183" s="33"/>
      <c r="Z183" s="36" t="str">
        <f t="shared" si="78"/>
        <v/>
      </c>
      <c r="AA183" s="35"/>
      <c r="AB183" s="32" t="str">
        <f t="shared" si="79"/>
        <v/>
      </c>
      <c r="AC183" s="35"/>
      <c r="AD183" s="32" t="str">
        <f t="shared" si="80"/>
        <v/>
      </c>
      <c r="AE183" s="35"/>
      <c r="AF183" s="36" t="str">
        <f t="shared" si="81"/>
        <v/>
      </c>
      <c r="AG183" s="36" t="str">
        <f t="shared" si="82"/>
        <v/>
      </c>
      <c r="AH183" s="36" t="str">
        <f t="shared" si="83"/>
        <v/>
      </c>
      <c r="AI183" s="55"/>
      <c r="AJ183" s="37"/>
      <c r="AK183" s="148"/>
      <c r="AL183" s="35"/>
      <c r="AM183" s="32" t="str">
        <f t="shared" si="84"/>
        <v/>
      </c>
      <c r="AN183" s="35"/>
      <c r="AO183" s="32" t="str">
        <f t="shared" si="85"/>
        <v/>
      </c>
      <c r="AP183" s="35"/>
      <c r="AQ183" s="32" t="str">
        <f t="shared" si="86"/>
        <v/>
      </c>
      <c r="AR183" s="35"/>
      <c r="AS183" s="36" t="str">
        <f t="shared" si="87"/>
        <v/>
      </c>
      <c r="AT183" s="36" t="str">
        <f t="shared" si="88"/>
        <v/>
      </c>
      <c r="AU183" s="36" t="str">
        <f t="shared" si="89"/>
        <v/>
      </c>
      <c r="AV183" s="55"/>
      <c r="AW183" s="34"/>
      <c r="AX183" s="148"/>
      <c r="AY183" s="34"/>
      <c r="AZ183" s="32" t="str">
        <f t="shared" si="90"/>
        <v/>
      </c>
      <c r="BA183" s="34"/>
      <c r="BB183" s="32" t="str">
        <f t="shared" si="91"/>
        <v/>
      </c>
      <c r="BC183" s="34"/>
      <c r="BD183" s="32" t="str">
        <f t="shared" si="92"/>
        <v/>
      </c>
      <c r="BE183" s="35"/>
      <c r="BF183" s="36" t="str">
        <f t="shared" si="93"/>
        <v/>
      </c>
      <c r="BG183" s="36" t="str">
        <f t="shared" si="94"/>
        <v/>
      </c>
      <c r="BH183" s="36" t="str">
        <f t="shared" si="95"/>
        <v/>
      </c>
      <c r="BI183" s="55"/>
      <c r="BJ183" s="34"/>
      <c r="BK183" s="148"/>
      <c r="BL183" s="34"/>
      <c r="BM183" s="32" t="str">
        <f t="shared" si="96"/>
        <v/>
      </c>
      <c r="BN183" s="34"/>
      <c r="BO183" s="32" t="str">
        <f t="shared" si="97"/>
        <v/>
      </c>
      <c r="BP183" s="34"/>
      <c r="BQ183" s="32" t="str">
        <f t="shared" si="98"/>
        <v/>
      </c>
      <c r="BR183" s="34"/>
      <c r="BS183" s="36" t="str">
        <f t="shared" si="99"/>
        <v/>
      </c>
      <c r="BT183" s="36" t="str">
        <f t="shared" si="100"/>
        <v/>
      </c>
      <c r="BU183" s="36" t="str">
        <f t="shared" si="101"/>
        <v/>
      </c>
      <c r="BV183" s="55"/>
      <c r="BW183" s="36" t="str">
        <f t="shared" si="102"/>
        <v/>
      </c>
      <c r="BX183" s="36" t="str">
        <f t="shared" si="102"/>
        <v/>
      </c>
      <c r="BY183" s="31"/>
      <c r="BZ183" s="38"/>
      <c r="CB183" s="120" t="e">
        <f t="shared" ca="1" si="70"/>
        <v>#VALUE!</v>
      </c>
      <c r="CC183" s="2" t="e">
        <f t="shared" ca="1" si="71"/>
        <v>#VALUE!</v>
      </c>
    </row>
    <row r="184" spans="1:81" s="10" customFormat="1" ht="25" customHeight="1" x14ac:dyDescent="0.2">
      <c r="A184" s="52" t="str">
        <f t="shared" si="103"/>
        <v/>
      </c>
      <c r="B184" s="157" t="e">
        <f t="shared" ca="1" si="72"/>
        <v>#VALUE!</v>
      </c>
      <c r="C184" s="157" t="e">
        <f t="shared" si="73"/>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4"/>
        <v>#VALUE!</v>
      </c>
      <c r="K184" s="155" t="e">
        <f t="shared" si="75"/>
        <v>#VALUE!</v>
      </c>
      <c r="L184" s="153"/>
      <c r="M184" s="53"/>
      <c r="N184" s="175">
        <f t="shared" si="76"/>
        <v>1184</v>
      </c>
      <c r="O184" s="53"/>
      <c r="P184" s="175">
        <f t="shared" si="77"/>
        <v>10184</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IF(U184=Setup!$C$10,"Grant",IF('Other Pharma &amp; Health Products'!U184=Setup!$C$11,"Local",IF('Other Pharma &amp; Health Products'!U184=Setup!$C$12,"Other","")))</f>
        <v/>
      </c>
      <c r="W184" s="34"/>
      <c r="X184" s="148"/>
      <c r="Y184" s="33"/>
      <c r="Z184" s="36" t="str">
        <f t="shared" si="78"/>
        <v/>
      </c>
      <c r="AA184" s="35"/>
      <c r="AB184" s="32" t="str">
        <f t="shared" si="79"/>
        <v/>
      </c>
      <c r="AC184" s="35"/>
      <c r="AD184" s="32" t="str">
        <f t="shared" si="80"/>
        <v/>
      </c>
      <c r="AE184" s="35"/>
      <c r="AF184" s="36" t="str">
        <f t="shared" si="81"/>
        <v/>
      </c>
      <c r="AG184" s="36" t="str">
        <f t="shared" si="82"/>
        <v/>
      </c>
      <c r="AH184" s="36" t="str">
        <f t="shared" si="83"/>
        <v/>
      </c>
      <c r="AI184" s="55"/>
      <c r="AJ184" s="37"/>
      <c r="AK184" s="148"/>
      <c r="AL184" s="35"/>
      <c r="AM184" s="32" t="str">
        <f t="shared" si="84"/>
        <v/>
      </c>
      <c r="AN184" s="35"/>
      <c r="AO184" s="32" t="str">
        <f t="shared" si="85"/>
        <v/>
      </c>
      <c r="AP184" s="35"/>
      <c r="AQ184" s="32" t="str">
        <f t="shared" si="86"/>
        <v/>
      </c>
      <c r="AR184" s="35"/>
      <c r="AS184" s="36" t="str">
        <f t="shared" si="87"/>
        <v/>
      </c>
      <c r="AT184" s="36" t="str">
        <f t="shared" si="88"/>
        <v/>
      </c>
      <c r="AU184" s="36" t="str">
        <f t="shared" si="89"/>
        <v/>
      </c>
      <c r="AV184" s="55"/>
      <c r="AW184" s="34"/>
      <c r="AX184" s="148"/>
      <c r="AY184" s="34"/>
      <c r="AZ184" s="32" t="str">
        <f t="shared" si="90"/>
        <v/>
      </c>
      <c r="BA184" s="34"/>
      <c r="BB184" s="32" t="str">
        <f t="shared" si="91"/>
        <v/>
      </c>
      <c r="BC184" s="34"/>
      <c r="BD184" s="32" t="str">
        <f t="shared" si="92"/>
        <v/>
      </c>
      <c r="BE184" s="35"/>
      <c r="BF184" s="36" t="str">
        <f t="shared" si="93"/>
        <v/>
      </c>
      <c r="BG184" s="36" t="str">
        <f t="shared" si="94"/>
        <v/>
      </c>
      <c r="BH184" s="36" t="str">
        <f t="shared" si="95"/>
        <v/>
      </c>
      <c r="BI184" s="55"/>
      <c r="BJ184" s="34"/>
      <c r="BK184" s="148"/>
      <c r="BL184" s="34"/>
      <c r="BM184" s="32" t="str">
        <f t="shared" si="96"/>
        <v/>
      </c>
      <c r="BN184" s="34"/>
      <c r="BO184" s="32" t="str">
        <f t="shared" si="97"/>
        <v/>
      </c>
      <c r="BP184" s="34"/>
      <c r="BQ184" s="32" t="str">
        <f t="shared" si="98"/>
        <v/>
      </c>
      <c r="BR184" s="34"/>
      <c r="BS184" s="36" t="str">
        <f t="shared" si="99"/>
        <v/>
      </c>
      <c r="BT184" s="36" t="str">
        <f t="shared" si="100"/>
        <v/>
      </c>
      <c r="BU184" s="36" t="str">
        <f t="shared" si="101"/>
        <v/>
      </c>
      <c r="BV184" s="55"/>
      <c r="BW184" s="36" t="str">
        <f t="shared" si="102"/>
        <v/>
      </c>
      <c r="BX184" s="36" t="str">
        <f t="shared" si="102"/>
        <v/>
      </c>
      <c r="BY184" s="31"/>
      <c r="BZ184" s="38"/>
      <c r="CB184" s="120" t="e">
        <f t="shared" ca="1" si="70"/>
        <v>#VALUE!</v>
      </c>
      <c r="CC184" s="2" t="e">
        <f t="shared" ca="1" si="71"/>
        <v>#VALUE!</v>
      </c>
    </row>
    <row r="185" spans="1:81" s="10" customFormat="1" ht="25" customHeight="1" x14ac:dyDescent="0.2">
      <c r="A185" s="52" t="str">
        <f t="shared" si="103"/>
        <v/>
      </c>
      <c r="B185" s="157" t="e">
        <f t="shared" ca="1" si="72"/>
        <v>#VALUE!</v>
      </c>
      <c r="C185" s="157" t="e">
        <f t="shared" si="73"/>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4"/>
        <v>#VALUE!</v>
      </c>
      <c r="K185" s="155" t="e">
        <f t="shared" si="75"/>
        <v>#VALUE!</v>
      </c>
      <c r="L185" s="153"/>
      <c r="M185" s="53"/>
      <c r="N185" s="175">
        <f t="shared" si="76"/>
        <v>1185</v>
      </c>
      <c r="O185" s="53"/>
      <c r="P185" s="175">
        <f t="shared" si="77"/>
        <v>10185</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IF(U185=Setup!$C$10,"Grant",IF('Other Pharma &amp; Health Products'!U185=Setup!$C$11,"Local",IF('Other Pharma &amp; Health Products'!U185=Setup!$C$12,"Other","")))</f>
        <v/>
      </c>
      <c r="W185" s="34"/>
      <c r="X185" s="148"/>
      <c r="Y185" s="33"/>
      <c r="Z185" s="36" t="str">
        <f t="shared" si="78"/>
        <v/>
      </c>
      <c r="AA185" s="35"/>
      <c r="AB185" s="32" t="str">
        <f t="shared" si="79"/>
        <v/>
      </c>
      <c r="AC185" s="35"/>
      <c r="AD185" s="32" t="str">
        <f t="shared" si="80"/>
        <v/>
      </c>
      <c r="AE185" s="35"/>
      <c r="AF185" s="36" t="str">
        <f t="shared" si="81"/>
        <v/>
      </c>
      <c r="AG185" s="36" t="str">
        <f t="shared" si="82"/>
        <v/>
      </c>
      <c r="AH185" s="36" t="str">
        <f t="shared" si="83"/>
        <v/>
      </c>
      <c r="AI185" s="55"/>
      <c r="AJ185" s="37"/>
      <c r="AK185" s="148"/>
      <c r="AL185" s="35"/>
      <c r="AM185" s="32" t="str">
        <f t="shared" si="84"/>
        <v/>
      </c>
      <c r="AN185" s="35"/>
      <c r="AO185" s="32" t="str">
        <f t="shared" si="85"/>
        <v/>
      </c>
      <c r="AP185" s="35"/>
      <c r="AQ185" s="32" t="str">
        <f t="shared" si="86"/>
        <v/>
      </c>
      <c r="AR185" s="35"/>
      <c r="AS185" s="36" t="str">
        <f t="shared" si="87"/>
        <v/>
      </c>
      <c r="AT185" s="36" t="str">
        <f t="shared" si="88"/>
        <v/>
      </c>
      <c r="AU185" s="36" t="str">
        <f t="shared" si="89"/>
        <v/>
      </c>
      <c r="AV185" s="55"/>
      <c r="AW185" s="34"/>
      <c r="AX185" s="148"/>
      <c r="AY185" s="34"/>
      <c r="AZ185" s="32" t="str">
        <f t="shared" si="90"/>
        <v/>
      </c>
      <c r="BA185" s="34"/>
      <c r="BB185" s="32" t="str">
        <f t="shared" si="91"/>
        <v/>
      </c>
      <c r="BC185" s="34"/>
      <c r="BD185" s="32" t="str">
        <f t="shared" si="92"/>
        <v/>
      </c>
      <c r="BE185" s="35"/>
      <c r="BF185" s="36" t="str">
        <f t="shared" si="93"/>
        <v/>
      </c>
      <c r="BG185" s="36" t="str">
        <f t="shared" si="94"/>
        <v/>
      </c>
      <c r="BH185" s="36" t="str">
        <f t="shared" si="95"/>
        <v/>
      </c>
      <c r="BI185" s="55"/>
      <c r="BJ185" s="34"/>
      <c r="BK185" s="148"/>
      <c r="BL185" s="34"/>
      <c r="BM185" s="32" t="str">
        <f t="shared" si="96"/>
        <v/>
      </c>
      <c r="BN185" s="34"/>
      <c r="BO185" s="32" t="str">
        <f t="shared" si="97"/>
        <v/>
      </c>
      <c r="BP185" s="34"/>
      <c r="BQ185" s="32" t="str">
        <f t="shared" si="98"/>
        <v/>
      </c>
      <c r="BR185" s="34"/>
      <c r="BS185" s="36" t="str">
        <f t="shared" si="99"/>
        <v/>
      </c>
      <c r="BT185" s="36" t="str">
        <f t="shared" si="100"/>
        <v/>
      </c>
      <c r="BU185" s="36" t="str">
        <f t="shared" si="101"/>
        <v/>
      </c>
      <c r="BV185" s="55"/>
      <c r="BW185" s="36" t="str">
        <f t="shared" si="102"/>
        <v/>
      </c>
      <c r="BX185" s="36" t="str">
        <f t="shared" si="102"/>
        <v/>
      </c>
      <c r="BY185" s="31"/>
      <c r="BZ185" s="38"/>
      <c r="CB185" s="120" t="e">
        <f t="shared" ca="1" si="70"/>
        <v>#VALUE!</v>
      </c>
      <c r="CC185" s="2" t="e">
        <f t="shared" ca="1" si="71"/>
        <v>#VALUE!</v>
      </c>
    </row>
    <row r="186" spans="1:81" s="10" customFormat="1" ht="25" customHeight="1" x14ac:dyDescent="0.2">
      <c r="A186" s="52" t="str">
        <f t="shared" si="103"/>
        <v/>
      </c>
      <c r="B186" s="157" t="e">
        <f t="shared" ca="1" si="72"/>
        <v>#VALUE!</v>
      </c>
      <c r="C186" s="157" t="e">
        <f t="shared" si="73"/>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4"/>
        <v>#VALUE!</v>
      </c>
      <c r="K186" s="155" t="e">
        <f t="shared" si="75"/>
        <v>#VALUE!</v>
      </c>
      <c r="L186" s="153"/>
      <c r="M186" s="53"/>
      <c r="N186" s="175">
        <f t="shared" si="76"/>
        <v>1186</v>
      </c>
      <c r="O186" s="53"/>
      <c r="P186" s="175">
        <f t="shared" si="77"/>
        <v>10186</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IF(U186=Setup!$C$10,"Grant",IF('Other Pharma &amp; Health Products'!U186=Setup!$C$11,"Local",IF('Other Pharma &amp; Health Products'!U186=Setup!$C$12,"Other","")))</f>
        <v/>
      </c>
      <c r="W186" s="34"/>
      <c r="X186" s="148"/>
      <c r="Y186" s="33"/>
      <c r="Z186" s="36" t="str">
        <f t="shared" si="78"/>
        <v/>
      </c>
      <c r="AA186" s="35"/>
      <c r="AB186" s="32" t="str">
        <f t="shared" si="79"/>
        <v/>
      </c>
      <c r="AC186" s="35"/>
      <c r="AD186" s="32" t="str">
        <f t="shared" si="80"/>
        <v/>
      </c>
      <c r="AE186" s="35"/>
      <c r="AF186" s="36" t="str">
        <f t="shared" si="81"/>
        <v/>
      </c>
      <c r="AG186" s="36" t="str">
        <f t="shared" si="82"/>
        <v/>
      </c>
      <c r="AH186" s="36" t="str">
        <f t="shared" si="83"/>
        <v/>
      </c>
      <c r="AI186" s="55"/>
      <c r="AJ186" s="37"/>
      <c r="AK186" s="148"/>
      <c r="AL186" s="35"/>
      <c r="AM186" s="32" t="str">
        <f t="shared" si="84"/>
        <v/>
      </c>
      <c r="AN186" s="35"/>
      <c r="AO186" s="32" t="str">
        <f t="shared" si="85"/>
        <v/>
      </c>
      <c r="AP186" s="35"/>
      <c r="AQ186" s="32" t="str">
        <f t="shared" si="86"/>
        <v/>
      </c>
      <c r="AR186" s="35"/>
      <c r="AS186" s="36" t="str">
        <f t="shared" si="87"/>
        <v/>
      </c>
      <c r="AT186" s="36" t="str">
        <f t="shared" si="88"/>
        <v/>
      </c>
      <c r="AU186" s="36" t="str">
        <f t="shared" si="89"/>
        <v/>
      </c>
      <c r="AV186" s="55"/>
      <c r="AW186" s="34"/>
      <c r="AX186" s="148"/>
      <c r="AY186" s="34"/>
      <c r="AZ186" s="32" t="str">
        <f t="shared" si="90"/>
        <v/>
      </c>
      <c r="BA186" s="34"/>
      <c r="BB186" s="32" t="str">
        <f t="shared" si="91"/>
        <v/>
      </c>
      <c r="BC186" s="34"/>
      <c r="BD186" s="32" t="str">
        <f t="shared" si="92"/>
        <v/>
      </c>
      <c r="BE186" s="35"/>
      <c r="BF186" s="36" t="str">
        <f t="shared" si="93"/>
        <v/>
      </c>
      <c r="BG186" s="36" t="str">
        <f t="shared" si="94"/>
        <v/>
      </c>
      <c r="BH186" s="36" t="str">
        <f t="shared" si="95"/>
        <v/>
      </c>
      <c r="BI186" s="55"/>
      <c r="BJ186" s="34"/>
      <c r="BK186" s="148"/>
      <c r="BL186" s="34"/>
      <c r="BM186" s="32" t="str">
        <f t="shared" si="96"/>
        <v/>
      </c>
      <c r="BN186" s="34"/>
      <c r="BO186" s="32" t="str">
        <f t="shared" si="97"/>
        <v/>
      </c>
      <c r="BP186" s="34"/>
      <c r="BQ186" s="32" t="str">
        <f t="shared" si="98"/>
        <v/>
      </c>
      <c r="BR186" s="34"/>
      <c r="BS186" s="36" t="str">
        <f t="shared" si="99"/>
        <v/>
      </c>
      <c r="BT186" s="36" t="str">
        <f t="shared" si="100"/>
        <v/>
      </c>
      <c r="BU186" s="36" t="str">
        <f t="shared" si="101"/>
        <v/>
      </c>
      <c r="BV186" s="55"/>
      <c r="BW186" s="36" t="str">
        <f t="shared" si="102"/>
        <v/>
      </c>
      <c r="BX186" s="36" t="str">
        <f t="shared" si="102"/>
        <v/>
      </c>
      <c r="BY186" s="31"/>
      <c r="BZ186" s="38"/>
      <c r="CB186" s="120" t="e">
        <f t="shared" ca="1" si="70"/>
        <v>#VALUE!</v>
      </c>
      <c r="CC186" s="2" t="e">
        <f t="shared" ca="1" si="71"/>
        <v>#VALUE!</v>
      </c>
    </row>
    <row r="187" spans="1:81" s="10" customFormat="1" ht="25" customHeight="1" x14ac:dyDescent="0.2">
      <c r="A187" s="52" t="str">
        <f t="shared" si="103"/>
        <v/>
      </c>
      <c r="B187" s="157" t="e">
        <f t="shared" ca="1" si="72"/>
        <v>#VALUE!</v>
      </c>
      <c r="C187" s="157" t="e">
        <f t="shared" si="73"/>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4"/>
        <v>#VALUE!</v>
      </c>
      <c r="K187" s="155" t="e">
        <f t="shared" si="75"/>
        <v>#VALUE!</v>
      </c>
      <c r="L187" s="153"/>
      <c r="M187" s="53"/>
      <c r="N187" s="175">
        <f t="shared" si="76"/>
        <v>1187</v>
      </c>
      <c r="O187" s="53"/>
      <c r="P187" s="175">
        <f t="shared" si="77"/>
        <v>10187</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IF(U187=Setup!$C$10,"Grant",IF('Other Pharma &amp; Health Products'!U187=Setup!$C$11,"Local",IF('Other Pharma &amp; Health Products'!U187=Setup!$C$12,"Other","")))</f>
        <v/>
      </c>
      <c r="W187" s="34"/>
      <c r="X187" s="148"/>
      <c r="Y187" s="33"/>
      <c r="Z187" s="36" t="str">
        <f t="shared" si="78"/>
        <v/>
      </c>
      <c r="AA187" s="35"/>
      <c r="AB187" s="32" t="str">
        <f t="shared" si="79"/>
        <v/>
      </c>
      <c r="AC187" s="35"/>
      <c r="AD187" s="32" t="str">
        <f t="shared" si="80"/>
        <v/>
      </c>
      <c r="AE187" s="35"/>
      <c r="AF187" s="36" t="str">
        <f t="shared" si="81"/>
        <v/>
      </c>
      <c r="AG187" s="36" t="str">
        <f t="shared" si="82"/>
        <v/>
      </c>
      <c r="AH187" s="36" t="str">
        <f t="shared" si="83"/>
        <v/>
      </c>
      <c r="AI187" s="55"/>
      <c r="AJ187" s="37"/>
      <c r="AK187" s="148"/>
      <c r="AL187" s="35"/>
      <c r="AM187" s="32" t="str">
        <f t="shared" si="84"/>
        <v/>
      </c>
      <c r="AN187" s="35"/>
      <c r="AO187" s="32" t="str">
        <f t="shared" si="85"/>
        <v/>
      </c>
      <c r="AP187" s="35"/>
      <c r="AQ187" s="32" t="str">
        <f t="shared" si="86"/>
        <v/>
      </c>
      <c r="AR187" s="35"/>
      <c r="AS187" s="36" t="str">
        <f t="shared" si="87"/>
        <v/>
      </c>
      <c r="AT187" s="36" t="str">
        <f t="shared" si="88"/>
        <v/>
      </c>
      <c r="AU187" s="36" t="str">
        <f t="shared" si="89"/>
        <v/>
      </c>
      <c r="AV187" s="55"/>
      <c r="AW187" s="34"/>
      <c r="AX187" s="148"/>
      <c r="AY187" s="34"/>
      <c r="AZ187" s="32" t="str">
        <f t="shared" si="90"/>
        <v/>
      </c>
      <c r="BA187" s="34"/>
      <c r="BB187" s="32" t="str">
        <f t="shared" si="91"/>
        <v/>
      </c>
      <c r="BC187" s="34"/>
      <c r="BD187" s="32" t="str">
        <f t="shared" si="92"/>
        <v/>
      </c>
      <c r="BE187" s="35"/>
      <c r="BF187" s="36" t="str">
        <f t="shared" si="93"/>
        <v/>
      </c>
      <c r="BG187" s="36" t="str">
        <f t="shared" si="94"/>
        <v/>
      </c>
      <c r="BH187" s="36" t="str">
        <f t="shared" si="95"/>
        <v/>
      </c>
      <c r="BI187" s="55"/>
      <c r="BJ187" s="34"/>
      <c r="BK187" s="148"/>
      <c r="BL187" s="34"/>
      <c r="BM187" s="32" t="str">
        <f t="shared" si="96"/>
        <v/>
      </c>
      <c r="BN187" s="34"/>
      <c r="BO187" s="32" t="str">
        <f t="shared" si="97"/>
        <v/>
      </c>
      <c r="BP187" s="34"/>
      <c r="BQ187" s="32" t="str">
        <f t="shared" si="98"/>
        <v/>
      </c>
      <c r="BR187" s="34"/>
      <c r="BS187" s="36" t="str">
        <f t="shared" si="99"/>
        <v/>
      </c>
      <c r="BT187" s="36" t="str">
        <f t="shared" si="100"/>
        <v/>
      </c>
      <c r="BU187" s="36" t="str">
        <f t="shared" si="101"/>
        <v/>
      </c>
      <c r="BV187" s="55"/>
      <c r="BW187" s="36" t="str">
        <f t="shared" si="102"/>
        <v/>
      </c>
      <c r="BX187" s="36" t="str">
        <f t="shared" si="102"/>
        <v/>
      </c>
      <c r="BY187" s="31"/>
      <c r="BZ187" s="38"/>
      <c r="CB187" s="120" t="e">
        <f t="shared" ca="1" si="70"/>
        <v>#VALUE!</v>
      </c>
      <c r="CC187" s="2" t="e">
        <f t="shared" ca="1" si="71"/>
        <v>#VALUE!</v>
      </c>
    </row>
    <row r="188" spans="1:81" s="10" customFormat="1" ht="25" customHeight="1" x14ac:dyDescent="0.2">
      <c r="A188" s="52" t="str">
        <f t="shared" si="103"/>
        <v/>
      </c>
      <c r="B188" s="157" t="e">
        <f t="shared" ca="1" si="72"/>
        <v>#VALUE!</v>
      </c>
      <c r="C188" s="157" t="e">
        <f t="shared" si="73"/>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4"/>
        <v>#VALUE!</v>
      </c>
      <c r="K188" s="155" t="e">
        <f t="shared" si="75"/>
        <v>#VALUE!</v>
      </c>
      <c r="L188" s="153"/>
      <c r="M188" s="53"/>
      <c r="N188" s="175">
        <f t="shared" si="76"/>
        <v>1188</v>
      </c>
      <c r="O188" s="53"/>
      <c r="P188" s="175">
        <f t="shared" si="77"/>
        <v>10188</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IF(U188=Setup!$C$10,"Grant",IF('Other Pharma &amp; Health Products'!U188=Setup!$C$11,"Local",IF('Other Pharma &amp; Health Products'!U188=Setup!$C$12,"Other","")))</f>
        <v/>
      </c>
      <c r="W188" s="34"/>
      <c r="X188" s="148"/>
      <c r="Y188" s="33"/>
      <c r="Z188" s="36" t="str">
        <f t="shared" si="78"/>
        <v/>
      </c>
      <c r="AA188" s="35"/>
      <c r="AB188" s="32" t="str">
        <f t="shared" si="79"/>
        <v/>
      </c>
      <c r="AC188" s="35"/>
      <c r="AD188" s="32" t="str">
        <f t="shared" si="80"/>
        <v/>
      </c>
      <c r="AE188" s="35"/>
      <c r="AF188" s="36" t="str">
        <f t="shared" si="81"/>
        <v/>
      </c>
      <c r="AG188" s="36" t="str">
        <f t="shared" si="82"/>
        <v/>
      </c>
      <c r="AH188" s="36" t="str">
        <f t="shared" si="83"/>
        <v/>
      </c>
      <c r="AI188" s="55"/>
      <c r="AJ188" s="37"/>
      <c r="AK188" s="148"/>
      <c r="AL188" s="35"/>
      <c r="AM188" s="32" t="str">
        <f t="shared" si="84"/>
        <v/>
      </c>
      <c r="AN188" s="35"/>
      <c r="AO188" s="32" t="str">
        <f t="shared" si="85"/>
        <v/>
      </c>
      <c r="AP188" s="35"/>
      <c r="AQ188" s="32" t="str">
        <f t="shared" si="86"/>
        <v/>
      </c>
      <c r="AR188" s="35"/>
      <c r="AS188" s="36" t="str">
        <f t="shared" si="87"/>
        <v/>
      </c>
      <c r="AT188" s="36" t="str">
        <f t="shared" si="88"/>
        <v/>
      </c>
      <c r="AU188" s="36" t="str">
        <f t="shared" si="89"/>
        <v/>
      </c>
      <c r="AV188" s="55"/>
      <c r="AW188" s="34"/>
      <c r="AX188" s="148"/>
      <c r="AY188" s="34"/>
      <c r="AZ188" s="32" t="str">
        <f t="shared" si="90"/>
        <v/>
      </c>
      <c r="BA188" s="34"/>
      <c r="BB188" s="32" t="str">
        <f t="shared" si="91"/>
        <v/>
      </c>
      <c r="BC188" s="34"/>
      <c r="BD188" s="32" t="str">
        <f t="shared" si="92"/>
        <v/>
      </c>
      <c r="BE188" s="35"/>
      <c r="BF188" s="36" t="str">
        <f t="shared" si="93"/>
        <v/>
      </c>
      <c r="BG188" s="36" t="str">
        <f t="shared" si="94"/>
        <v/>
      </c>
      <c r="BH188" s="36" t="str">
        <f t="shared" si="95"/>
        <v/>
      </c>
      <c r="BI188" s="55"/>
      <c r="BJ188" s="34"/>
      <c r="BK188" s="148"/>
      <c r="BL188" s="34"/>
      <c r="BM188" s="32" t="str">
        <f t="shared" si="96"/>
        <v/>
      </c>
      <c r="BN188" s="34"/>
      <c r="BO188" s="32" t="str">
        <f t="shared" si="97"/>
        <v/>
      </c>
      <c r="BP188" s="34"/>
      <c r="BQ188" s="32" t="str">
        <f t="shared" si="98"/>
        <v/>
      </c>
      <c r="BR188" s="34"/>
      <c r="BS188" s="36" t="str">
        <f t="shared" si="99"/>
        <v/>
      </c>
      <c r="BT188" s="36" t="str">
        <f t="shared" si="100"/>
        <v/>
      </c>
      <c r="BU188" s="36" t="str">
        <f t="shared" si="101"/>
        <v/>
      </c>
      <c r="BV188" s="55"/>
      <c r="BW188" s="36" t="str">
        <f t="shared" si="102"/>
        <v/>
      </c>
      <c r="BX188" s="36" t="str">
        <f t="shared" si="102"/>
        <v/>
      </c>
      <c r="BY188" s="31"/>
      <c r="BZ188" s="38"/>
      <c r="CB188" s="120" t="e">
        <f t="shared" ca="1" si="70"/>
        <v>#VALUE!</v>
      </c>
      <c r="CC188" s="2" t="e">
        <f t="shared" ca="1" si="71"/>
        <v>#VALUE!</v>
      </c>
    </row>
    <row r="189" spans="1:81" s="10" customFormat="1" ht="25" customHeight="1" x14ac:dyDescent="0.2">
      <c r="A189" s="52" t="str">
        <f t="shared" si="103"/>
        <v/>
      </c>
      <c r="B189" s="157" t="e">
        <f t="shared" ca="1" si="72"/>
        <v>#VALUE!</v>
      </c>
      <c r="C189" s="157" t="e">
        <f t="shared" si="73"/>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4"/>
        <v>#VALUE!</v>
      </c>
      <c r="K189" s="155" t="e">
        <f t="shared" si="75"/>
        <v>#VALUE!</v>
      </c>
      <c r="L189" s="153"/>
      <c r="M189" s="53"/>
      <c r="N189" s="175">
        <f t="shared" si="76"/>
        <v>1189</v>
      </c>
      <c r="O189" s="53"/>
      <c r="P189" s="175">
        <f t="shared" si="77"/>
        <v>10189</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IF(U189=Setup!$C$10,"Grant",IF('Other Pharma &amp; Health Products'!U189=Setup!$C$11,"Local",IF('Other Pharma &amp; Health Products'!U189=Setup!$C$12,"Other","")))</f>
        <v/>
      </c>
      <c r="W189" s="34"/>
      <c r="X189" s="148"/>
      <c r="Y189" s="33"/>
      <c r="Z189" s="36" t="str">
        <f t="shared" si="78"/>
        <v/>
      </c>
      <c r="AA189" s="35"/>
      <c r="AB189" s="32" t="str">
        <f t="shared" si="79"/>
        <v/>
      </c>
      <c r="AC189" s="35"/>
      <c r="AD189" s="32" t="str">
        <f t="shared" si="80"/>
        <v/>
      </c>
      <c r="AE189" s="35"/>
      <c r="AF189" s="36" t="str">
        <f t="shared" si="81"/>
        <v/>
      </c>
      <c r="AG189" s="36" t="str">
        <f t="shared" si="82"/>
        <v/>
      </c>
      <c r="AH189" s="36" t="str">
        <f t="shared" si="83"/>
        <v/>
      </c>
      <c r="AI189" s="55"/>
      <c r="AJ189" s="37"/>
      <c r="AK189" s="148"/>
      <c r="AL189" s="35"/>
      <c r="AM189" s="32" t="str">
        <f t="shared" si="84"/>
        <v/>
      </c>
      <c r="AN189" s="35"/>
      <c r="AO189" s="32" t="str">
        <f t="shared" si="85"/>
        <v/>
      </c>
      <c r="AP189" s="35"/>
      <c r="AQ189" s="32" t="str">
        <f t="shared" si="86"/>
        <v/>
      </c>
      <c r="AR189" s="35"/>
      <c r="AS189" s="36" t="str">
        <f t="shared" si="87"/>
        <v/>
      </c>
      <c r="AT189" s="36" t="str">
        <f t="shared" si="88"/>
        <v/>
      </c>
      <c r="AU189" s="36" t="str">
        <f t="shared" si="89"/>
        <v/>
      </c>
      <c r="AV189" s="55"/>
      <c r="AW189" s="34"/>
      <c r="AX189" s="148"/>
      <c r="AY189" s="34"/>
      <c r="AZ189" s="32" t="str">
        <f t="shared" si="90"/>
        <v/>
      </c>
      <c r="BA189" s="34"/>
      <c r="BB189" s="32" t="str">
        <f t="shared" si="91"/>
        <v/>
      </c>
      <c r="BC189" s="34"/>
      <c r="BD189" s="32" t="str">
        <f t="shared" si="92"/>
        <v/>
      </c>
      <c r="BE189" s="35"/>
      <c r="BF189" s="36" t="str">
        <f t="shared" si="93"/>
        <v/>
      </c>
      <c r="BG189" s="36" t="str">
        <f t="shared" si="94"/>
        <v/>
      </c>
      <c r="BH189" s="36" t="str">
        <f t="shared" si="95"/>
        <v/>
      </c>
      <c r="BI189" s="55"/>
      <c r="BJ189" s="34"/>
      <c r="BK189" s="148"/>
      <c r="BL189" s="34"/>
      <c r="BM189" s="32" t="str">
        <f t="shared" si="96"/>
        <v/>
      </c>
      <c r="BN189" s="34"/>
      <c r="BO189" s="32" t="str">
        <f t="shared" si="97"/>
        <v/>
      </c>
      <c r="BP189" s="34"/>
      <c r="BQ189" s="32" t="str">
        <f t="shared" si="98"/>
        <v/>
      </c>
      <c r="BR189" s="34"/>
      <c r="BS189" s="36" t="str">
        <f t="shared" si="99"/>
        <v/>
      </c>
      <c r="BT189" s="36" t="str">
        <f t="shared" si="100"/>
        <v/>
      </c>
      <c r="BU189" s="36" t="str">
        <f t="shared" si="101"/>
        <v/>
      </c>
      <c r="BV189" s="55"/>
      <c r="BW189" s="36" t="str">
        <f t="shared" si="102"/>
        <v/>
      </c>
      <c r="BX189" s="36" t="str">
        <f t="shared" si="102"/>
        <v/>
      </c>
      <c r="BY189" s="31"/>
      <c r="BZ189" s="38"/>
      <c r="CB189" s="120" t="e">
        <f t="shared" ca="1" si="70"/>
        <v>#VALUE!</v>
      </c>
      <c r="CC189" s="2" t="e">
        <f t="shared" ca="1" si="71"/>
        <v>#VALUE!</v>
      </c>
    </row>
    <row r="190" spans="1:81" s="10" customFormat="1" ht="25" customHeight="1" x14ac:dyDescent="0.2">
      <c r="A190" s="52" t="str">
        <f t="shared" si="103"/>
        <v/>
      </c>
      <c r="B190" s="157" t="e">
        <f t="shared" ca="1" si="72"/>
        <v>#VALUE!</v>
      </c>
      <c r="C190" s="157" t="e">
        <f t="shared" si="73"/>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4"/>
        <v>#VALUE!</v>
      </c>
      <c r="K190" s="155" t="e">
        <f t="shared" si="75"/>
        <v>#VALUE!</v>
      </c>
      <c r="L190" s="153"/>
      <c r="M190" s="53"/>
      <c r="N190" s="175">
        <f t="shared" si="76"/>
        <v>1190</v>
      </c>
      <c r="O190" s="53"/>
      <c r="P190" s="175">
        <f t="shared" si="77"/>
        <v>10190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IF(U190=Setup!$C$10,"Grant",IF('Other Pharma &amp; Health Products'!U190=Setup!$C$11,"Local",IF('Other Pharma &amp; Health Products'!U190=Setup!$C$12,"Other","")))</f>
        <v/>
      </c>
      <c r="W190" s="34"/>
      <c r="X190" s="148"/>
      <c r="Y190" s="33"/>
      <c r="Z190" s="36" t="str">
        <f t="shared" si="78"/>
        <v/>
      </c>
      <c r="AA190" s="35"/>
      <c r="AB190" s="32" t="str">
        <f t="shared" si="79"/>
        <v/>
      </c>
      <c r="AC190" s="35"/>
      <c r="AD190" s="32" t="str">
        <f t="shared" si="80"/>
        <v/>
      </c>
      <c r="AE190" s="35"/>
      <c r="AF190" s="36" t="str">
        <f t="shared" si="81"/>
        <v/>
      </c>
      <c r="AG190" s="36" t="str">
        <f t="shared" si="82"/>
        <v/>
      </c>
      <c r="AH190" s="36" t="str">
        <f t="shared" si="83"/>
        <v/>
      </c>
      <c r="AI190" s="55"/>
      <c r="AJ190" s="37"/>
      <c r="AK190" s="148"/>
      <c r="AL190" s="35"/>
      <c r="AM190" s="32" t="str">
        <f t="shared" si="84"/>
        <v/>
      </c>
      <c r="AN190" s="35"/>
      <c r="AO190" s="32" t="str">
        <f t="shared" si="85"/>
        <v/>
      </c>
      <c r="AP190" s="35"/>
      <c r="AQ190" s="32" t="str">
        <f t="shared" si="86"/>
        <v/>
      </c>
      <c r="AR190" s="35"/>
      <c r="AS190" s="36" t="str">
        <f t="shared" si="87"/>
        <v/>
      </c>
      <c r="AT190" s="36" t="str">
        <f t="shared" si="88"/>
        <v/>
      </c>
      <c r="AU190" s="36" t="str">
        <f t="shared" si="89"/>
        <v/>
      </c>
      <c r="AV190" s="55"/>
      <c r="AW190" s="34"/>
      <c r="AX190" s="148"/>
      <c r="AY190" s="34"/>
      <c r="AZ190" s="32" t="str">
        <f t="shared" si="90"/>
        <v/>
      </c>
      <c r="BA190" s="34"/>
      <c r="BB190" s="32" t="str">
        <f t="shared" si="91"/>
        <v/>
      </c>
      <c r="BC190" s="34"/>
      <c r="BD190" s="32" t="str">
        <f t="shared" si="92"/>
        <v/>
      </c>
      <c r="BE190" s="35"/>
      <c r="BF190" s="36" t="str">
        <f t="shared" si="93"/>
        <v/>
      </c>
      <c r="BG190" s="36" t="str">
        <f t="shared" si="94"/>
        <v/>
      </c>
      <c r="BH190" s="36" t="str">
        <f t="shared" si="95"/>
        <v/>
      </c>
      <c r="BI190" s="55"/>
      <c r="BJ190" s="34"/>
      <c r="BK190" s="148"/>
      <c r="BL190" s="34"/>
      <c r="BM190" s="32" t="str">
        <f t="shared" si="96"/>
        <v/>
      </c>
      <c r="BN190" s="34"/>
      <c r="BO190" s="32" t="str">
        <f t="shared" si="97"/>
        <v/>
      </c>
      <c r="BP190" s="34"/>
      <c r="BQ190" s="32" t="str">
        <f t="shared" si="98"/>
        <v/>
      </c>
      <c r="BR190" s="34"/>
      <c r="BS190" s="36" t="str">
        <f t="shared" si="99"/>
        <v/>
      </c>
      <c r="BT190" s="36" t="str">
        <f t="shared" si="100"/>
        <v/>
      </c>
      <c r="BU190" s="36" t="str">
        <f t="shared" si="101"/>
        <v/>
      </c>
      <c r="BV190" s="55"/>
      <c r="BW190" s="36" t="str">
        <f t="shared" si="102"/>
        <v/>
      </c>
      <c r="BX190" s="36" t="str">
        <f t="shared" si="102"/>
        <v/>
      </c>
      <c r="BY190" s="31"/>
      <c r="BZ190" s="38"/>
      <c r="CB190" s="120" t="e">
        <f t="shared" ca="1" si="70"/>
        <v>#VALUE!</v>
      </c>
      <c r="CC190" s="2" t="e">
        <f t="shared" ca="1" si="71"/>
        <v>#VALUE!</v>
      </c>
    </row>
    <row r="191" spans="1:81" s="10" customFormat="1" ht="25" customHeight="1" x14ac:dyDescent="0.2">
      <c r="A191" s="52" t="str">
        <f t="shared" si="103"/>
        <v/>
      </c>
      <c r="B191" s="157" t="e">
        <f t="shared" ca="1" si="72"/>
        <v>#VALUE!</v>
      </c>
      <c r="C191" s="157" t="e">
        <f t="shared" si="73"/>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4"/>
        <v>#VALUE!</v>
      </c>
      <c r="K191" s="155" t="e">
        <f t="shared" si="75"/>
        <v>#VALUE!</v>
      </c>
      <c r="L191" s="153"/>
      <c r="M191" s="53"/>
      <c r="N191" s="175">
        <f t="shared" si="76"/>
        <v>1191</v>
      </c>
      <c r="O191" s="53"/>
      <c r="P191" s="175">
        <f t="shared" si="77"/>
        <v>10191</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IF(U191=Setup!$C$10,"Grant",IF('Other Pharma &amp; Health Products'!U191=Setup!$C$11,"Local",IF('Other Pharma &amp; Health Products'!U191=Setup!$C$12,"Other","")))</f>
        <v/>
      </c>
      <c r="W191" s="34"/>
      <c r="X191" s="148"/>
      <c r="Y191" s="33"/>
      <c r="Z191" s="36" t="str">
        <f t="shared" si="78"/>
        <v/>
      </c>
      <c r="AA191" s="35"/>
      <c r="AB191" s="32" t="str">
        <f t="shared" si="79"/>
        <v/>
      </c>
      <c r="AC191" s="35"/>
      <c r="AD191" s="32" t="str">
        <f t="shared" si="80"/>
        <v/>
      </c>
      <c r="AE191" s="35"/>
      <c r="AF191" s="36" t="str">
        <f t="shared" si="81"/>
        <v/>
      </c>
      <c r="AG191" s="36" t="str">
        <f t="shared" si="82"/>
        <v/>
      </c>
      <c r="AH191" s="36" t="str">
        <f t="shared" si="83"/>
        <v/>
      </c>
      <c r="AI191" s="55"/>
      <c r="AJ191" s="37"/>
      <c r="AK191" s="148"/>
      <c r="AL191" s="35"/>
      <c r="AM191" s="32" t="str">
        <f t="shared" si="84"/>
        <v/>
      </c>
      <c r="AN191" s="35"/>
      <c r="AO191" s="32" t="str">
        <f t="shared" si="85"/>
        <v/>
      </c>
      <c r="AP191" s="35"/>
      <c r="AQ191" s="32" t="str">
        <f t="shared" si="86"/>
        <v/>
      </c>
      <c r="AR191" s="35"/>
      <c r="AS191" s="36" t="str">
        <f t="shared" si="87"/>
        <v/>
      </c>
      <c r="AT191" s="36" t="str">
        <f t="shared" si="88"/>
        <v/>
      </c>
      <c r="AU191" s="36" t="str">
        <f t="shared" si="89"/>
        <v/>
      </c>
      <c r="AV191" s="55"/>
      <c r="AW191" s="34"/>
      <c r="AX191" s="148"/>
      <c r="AY191" s="34"/>
      <c r="AZ191" s="32" t="str">
        <f t="shared" si="90"/>
        <v/>
      </c>
      <c r="BA191" s="34"/>
      <c r="BB191" s="32" t="str">
        <f t="shared" si="91"/>
        <v/>
      </c>
      <c r="BC191" s="34"/>
      <c r="BD191" s="32" t="str">
        <f t="shared" si="92"/>
        <v/>
      </c>
      <c r="BE191" s="35"/>
      <c r="BF191" s="36" t="str">
        <f t="shared" si="93"/>
        <v/>
      </c>
      <c r="BG191" s="36" t="str">
        <f t="shared" si="94"/>
        <v/>
      </c>
      <c r="BH191" s="36" t="str">
        <f t="shared" si="95"/>
        <v/>
      </c>
      <c r="BI191" s="55"/>
      <c r="BJ191" s="34"/>
      <c r="BK191" s="148"/>
      <c r="BL191" s="34"/>
      <c r="BM191" s="32" t="str">
        <f t="shared" si="96"/>
        <v/>
      </c>
      <c r="BN191" s="34"/>
      <c r="BO191" s="32" t="str">
        <f t="shared" si="97"/>
        <v/>
      </c>
      <c r="BP191" s="34"/>
      <c r="BQ191" s="32" t="str">
        <f t="shared" si="98"/>
        <v/>
      </c>
      <c r="BR191" s="34"/>
      <c r="BS191" s="36" t="str">
        <f t="shared" si="99"/>
        <v/>
      </c>
      <c r="BT191" s="36" t="str">
        <f t="shared" si="100"/>
        <v/>
      </c>
      <c r="BU191" s="36" t="str">
        <f t="shared" si="101"/>
        <v/>
      </c>
      <c r="BV191" s="55"/>
      <c r="BW191" s="36" t="str">
        <f t="shared" si="102"/>
        <v/>
      </c>
      <c r="BX191" s="36" t="str">
        <f t="shared" si="102"/>
        <v/>
      </c>
      <c r="BY191" s="31"/>
      <c r="BZ191" s="38"/>
      <c r="CB191" s="120" t="e">
        <f t="shared" ca="1" si="70"/>
        <v>#VALUE!</v>
      </c>
      <c r="CC191" s="2" t="e">
        <f t="shared" ca="1" si="71"/>
        <v>#VALUE!</v>
      </c>
    </row>
    <row r="192" spans="1:81" s="10" customFormat="1" ht="25" customHeight="1" x14ac:dyDescent="0.2">
      <c r="A192" s="52" t="str">
        <f t="shared" si="103"/>
        <v/>
      </c>
      <c r="B192" s="157" t="e">
        <f t="shared" ca="1" si="72"/>
        <v>#VALUE!</v>
      </c>
      <c r="C192" s="157" t="e">
        <f t="shared" si="73"/>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4"/>
        <v>#VALUE!</v>
      </c>
      <c r="K192" s="155" t="e">
        <f t="shared" si="75"/>
        <v>#VALUE!</v>
      </c>
      <c r="L192" s="153"/>
      <c r="M192" s="53"/>
      <c r="N192" s="175">
        <f t="shared" si="76"/>
        <v>1192</v>
      </c>
      <c r="O192" s="53"/>
      <c r="P192" s="175">
        <f t="shared" si="77"/>
        <v>10192</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IF(U192=Setup!$C$10,"Grant",IF('Other Pharma &amp; Health Products'!U192=Setup!$C$11,"Local",IF('Other Pharma &amp; Health Products'!U192=Setup!$C$12,"Other","")))</f>
        <v/>
      </c>
      <c r="W192" s="34"/>
      <c r="X192" s="148"/>
      <c r="Y192" s="33"/>
      <c r="Z192" s="36" t="str">
        <f t="shared" si="78"/>
        <v/>
      </c>
      <c r="AA192" s="35"/>
      <c r="AB192" s="32" t="str">
        <f t="shared" si="79"/>
        <v/>
      </c>
      <c r="AC192" s="35"/>
      <c r="AD192" s="32" t="str">
        <f t="shared" si="80"/>
        <v/>
      </c>
      <c r="AE192" s="35"/>
      <c r="AF192" s="36" t="str">
        <f t="shared" si="81"/>
        <v/>
      </c>
      <c r="AG192" s="36" t="str">
        <f t="shared" si="82"/>
        <v/>
      </c>
      <c r="AH192" s="36" t="str">
        <f t="shared" si="83"/>
        <v/>
      </c>
      <c r="AI192" s="55"/>
      <c r="AJ192" s="37"/>
      <c r="AK192" s="148"/>
      <c r="AL192" s="35"/>
      <c r="AM192" s="32" t="str">
        <f t="shared" si="84"/>
        <v/>
      </c>
      <c r="AN192" s="35"/>
      <c r="AO192" s="32" t="str">
        <f t="shared" si="85"/>
        <v/>
      </c>
      <c r="AP192" s="35"/>
      <c r="AQ192" s="32" t="str">
        <f t="shared" si="86"/>
        <v/>
      </c>
      <c r="AR192" s="35"/>
      <c r="AS192" s="36" t="str">
        <f t="shared" si="87"/>
        <v/>
      </c>
      <c r="AT192" s="36" t="str">
        <f t="shared" si="88"/>
        <v/>
      </c>
      <c r="AU192" s="36" t="str">
        <f t="shared" si="89"/>
        <v/>
      </c>
      <c r="AV192" s="55"/>
      <c r="AW192" s="34"/>
      <c r="AX192" s="148"/>
      <c r="AY192" s="34"/>
      <c r="AZ192" s="32" t="str">
        <f t="shared" si="90"/>
        <v/>
      </c>
      <c r="BA192" s="34"/>
      <c r="BB192" s="32" t="str">
        <f t="shared" si="91"/>
        <v/>
      </c>
      <c r="BC192" s="34"/>
      <c r="BD192" s="32" t="str">
        <f t="shared" si="92"/>
        <v/>
      </c>
      <c r="BE192" s="35"/>
      <c r="BF192" s="36" t="str">
        <f t="shared" si="93"/>
        <v/>
      </c>
      <c r="BG192" s="36" t="str">
        <f t="shared" si="94"/>
        <v/>
      </c>
      <c r="BH192" s="36" t="str">
        <f t="shared" si="95"/>
        <v/>
      </c>
      <c r="BI192" s="55"/>
      <c r="BJ192" s="34"/>
      <c r="BK192" s="148"/>
      <c r="BL192" s="34"/>
      <c r="BM192" s="32" t="str">
        <f t="shared" si="96"/>
        <v/>
      </c>
      <c r="BN192" s="34"/>
      <c r="BO192" s="32" t="str">
        <f t="shared" si="97"/>
        <v/>
      </c>
      <c r="BP192" s="34"/>
      <c r="BQ192" s="32" t="str">
        <f t="shared" si="98"/>
        <v/>
      </c>
      <c r="BR192" s="34"/>
      <c r="BS192" s="36" t="str">
        <f t="shared" si="99"/>
        <v/>
      </c>
      <c r="BT192" s="36" t="str">
        <f t="shared" si="100"/>
        <v/>
      </c>
      <c r="BU192" s="36" t="str">
        <f t="shared" si="101"/>
        <v/>
      </c>
      <c r="BV192" s="55"/>
      <c r="BW192" s="36" t="str">
        <f t="shared" si="102"/>
        <v/>
      </c>
      <c r="BX192" s="36" t="str">
        <f t="shared" si="102"/>
        <v/>
      </c>
      <c r="BY192" s="31"/>
      <c r="BZ192" s="38"/>
      <c r="CB192" s="120" t="e">
        <f t="shared" ca="1" si="70"/>
        <v>#VALUE!</v>
      </c>
      <c r="CC192" s="2" t="e">
        <f t="shared" ca="1" si="71"/>
        <v>#VALUE!</v>
      </c>
    </row>
    <row r="193" spans="1:81" s="10" customFormat="1" ht="25" customHeight="1" x14ac:dyDescent="0.2">
      <c r="A193" s="52" t="str">
        <f t="shared" si="103"/>
        <v/>
      </c>
      <c r="B193" s="157" t="e">
        <f t="shared" ca="1" si="72"/>
        <v>#VALUE!</v>
      </c>
      <c r="C193" s="157" t="e">
        <f t="shared" si="73"/>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4"/>
        <v>#VALUE!</v>
      </c>
      <c r="K193" s="155" t="e">
        <f t="shared" si="75"/>
        <v>#VALUE!</v>
      </c>
      <c r="L193" s="153"/>
      <c r="M193" s="53"/>
      <c r="N193" s="175">
        <f t="shared" si="76"/>
        <v>1193</v>
      </c>
      <c r="O193" s="53"/>
      <c r="P193" s="175">
        <f t="shared" si="77"/>
        <v>10193</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IF(U193=Setup!$C$10,"Grant",IF('Other Pharma &amp; Health Products'!U193=Setup!$C$11,"Local",IF('Other Pharma &amp; Health Products'!U193=Setup!$C$12,"Other","")))</f>
        <v/>
      </c>
      <c r="W193" s="34"/>
      <c r="X193" s="148"/>
      <c r="Y193" s="33"/>
      <c r="Z193" s="36" t="str">
        <f t="shared" si="78"/>
        <v/>
      </c>
      <c r="AA193" s="35"/>
      <c r="AB193" s="32" t="str">
        <f t="shared" si="79"/>
        <v/>
      </c>
      <c r="AC193" s="35"/>
      <c r="AD193" s="32" t="str">
        <f t="shared" si="80"/>
        <v/>
      </c>
      <c r="AE193" s="35"/>
      <c r="AF193" s="36" t="str">
        <f t="shared" si="81"/>
        <v/>
      </c>
      <c r="AG193" s="36" t="str">
        <f t="shared" si="82"/>
        <v/>
      </c>
      <c r="AH193" s="36" t="str">
        <f t="shared" si="83"/>
        <v/>
      </c>
      <c r="AI193" s="55"/>
      <c r="AJ193" s="37"/>
      <c r="AK193" s="148"/>
      <c r="AL193" s="35"/>
      <c r="AM193" s="32" t="str">
        <f t="shared" si="84"/>
        <v/>
      </c>
      <c r="AN193" s="35"/>
      <c r="AO193" s="32" t="str">
        <f t="shared" si="85"/>
        <v/>
      </c>
      <c r="AP193" s="35"/>
      <c r="AQ193" s="32" t="str">
        <f t="shared" si="86"/>
        <v/>
      </c>
      <c r="AR193" s="35"/>
      <c r="AS193" s="36" t="str">
        <f t="shared" si="87"/>
        <v/>
      </c>
      <c r="AT193" s="36" t="str">
        <f t="shared" si="88"/>
        <v/>
      </c>
      <c r="AU193" s="36" t="str">
        <f t="shared" si="89"/>
        <v/>
      </c>
      <c r="AV193" s="55"/>
      <c r="AW193" s="34"/>
      <c r="AX193" s="148"/>
      <c r="AY193" s="34"/>
      <c r="AZ193" s="32" t="str">
        <f t="shared" si="90"/>
        <v/>
      </c>
      <c r="BA193" s="34"/>
      <c r="BB193" s="32" t="str">
        <f t="shared" si="91"/>
        <v/>
      </c>
      <c r="BC193" s="34"/>
      <c r="BD193" s="32" t="str">
        <f t="shared" si="92"/>
        <v/>
      </c>
      <c r="BE193" s="35"/>
      <c r="BF193" s="36" t="str">
        <f t="shared" si="93"/>
        <v/>
      </c>
      <c r="BG193" s="36" t="str">
        <f t="shared" si="94"/>
        <v/>
      </c>
      <c r="BH193" s="36" t="str">
        <f t="shared" si="95"/>
        <v/>
      </c>
      <c r="BI193" s="55"/>
      <c r="BJ193" s="34"/>
      <c r="BK193" s="148"/>
      <c r="BL193" s="34"/>
      <c r="BM193" s="32" t="str">
        <f t="shared" si="96"/>
        <v/>
      </c>
      <c r="BN193" s="34"/>
      <c r="BO193" s="32" t="str">
        <f t="shared" si="97"/>
        <v/>
      </c>
      <c r="BP193" s="34"/>
      <c r="BQ193" s="32" t="str">
        <f t="shared" si="98"/>
        <v/>
      </c>
      <c r="BR193" s="34"/>
      <c r="BS193" s="36" t="str">
        <f t="shared" si="99"/>
        <v/>
      </c>
      <c r="BT193" s="36" t="str">
        <f t="shared" si="100"/>
        <v/>
      </c>
      <c r="BU193" s="36" t="str">
        <f t="shared" si="101"/>
        <v/>
      </c>
      <c r="BV193" s="55"/>
      <c r="BW193" s="36" t="str">
        <f t="shared" si="102"/>
        <v/>
      </c>
      <c r="BX193" s="36" t="str">
        <f t="shared" si="102"/>
        <v/>
      </c>
      <c r="BY193" s="31"/>
      <c r="BZ193" s="38"/>
      <c r="CB193" s="120" t="e">
        <f t="shared" ca="1" si="70"/>
        <v>#VALUE!</v>
      </c>
      <c r="CC193" s="2" t="e">
        <f t="shared" ca="1" si="71"/>
        <v>#VALUE!</v>
      </c>
    </row>
    <row r="194" spans="1:81" s="10" customFormat="1" ht="25" customHeight="1" x14ac:dyDescent="0.2">
      <c r="A194" s="52" t="str">
        <f t="shared" si="103"/>
        <v/>
      </c>
      <c r="B194" s="157" t="e">
        <f t="shared" ca="1" si="72"/>
        <v>#VALUE!</v>
      </c>
      <c r="C194" s="157" t="e">
        <f t="shared" si="73"/>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4"/>
        <v>#VALUE!</v>
      </c>
      <c r="K194" s="155" t="e">
        <f t="shared" si="75"/>
        <v>#VALUE!</v>
      </c>
      <c r="L194" s="153"/>
      <c r="M194" s="53"/>
      <c r="N194" s="175">
        <f t="shared" si="76"/>
        <v>1194</v>
      </c>
      <c r="O194" s="53"/>
      <c r="P194" s="175">
        <f t="shared" si="77"/>
        <v>10194</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IF(U194=Setup!$C$10,"Grant",IF('Other Pharma &amp; Health Products'!U194=Setup!$C$11,"Local",IF('Other Pharma &amp; Health Products'!U194=Setup!$C$12,"Other","")))</f>
        <v/>
      </c>
      <c r="W194" s="34"/>
      <c r="X194" s="148"/>
      <c r="Y194" s="33"/>
      <c r="Z194" s="36" t="str">
        <f t="shared" si="78"/>
        <v/>
      </c>
      <c r="AA194" s="35"/>
      <c r="AB194" s="32" t="str">
        <f t="shared" si="79"/>
        <v/>
      </c>
      <c r="AC194" s="35"/>
      <c r="AD194" s="32" t="str">
        <f t="shared" si="80"/>
        <v/>
      </c>
      <c r="AE194" s="35"/>
      <c r="AF194" s="36" t="str">
        <f t="shared" si="81"/>
        <v/>
      </c>
      <c r="AG194" s="36" t="str">
        <f t="shared" si="82"/>
        <v/>
      </c>
      <c r="AH194" s="36" t="str">
        <f t="shared" si="83"/>
        <v/>
      </c>
      <c r="AI194" s="55"/>
      <c r="AJ194" s="37"/>
      <c r="AK194" s="148"/>
      <c r="AL194" s="35"/>
      <c r="AM194" s="32" t="str">
        <f t="shared" si="84"/>
        <v/>
      </c>
      <c r="AN194" s="35"/>
      <c r="AO194" s="32" t="str">
        <f t="shared" si="85"/>
        <v/>
      </c>
      <c r="AP194" s="35"/>
      <c r="AQ194" s="32" t="str">
        <f t="shared" si="86"/>
        <v/>
      </c>
      <c r="AR194" s="35"/>
      <c r="AS194" s="36" t="str">
        <f t="shared" si="87"/>
        <v/>
      </c>
      <c r="AT194" s="36" t="str">
        <f t="shared" si="88"/>
        <v/>
      </c>
      <c r="AU194" s="36" t="str">
        <f t="shared" si="89"/>
        <v/>
      </c>
      <c r="AV194" s="55"/>
      <c r="AW194" s="34"/>
      <c r="AX194" s="148"/>
      <c r="AY194" s="34"/>
      <c r="AZ194" s="32" t="str">
        <f t="shared" si="90"/>
        <v/>
      </c>
      <c r="BA194" s="34"/>
      <c r="BB194" s="32" t="str">
        <f t="shared" si="91"/>
        <v/>
      </c>
      <c r="BC194" s="34"/>
      <c r="BD194" s="32" t="str">
        <f t="shared" si="92"/>
        <v/>
      </c>
      <c r="BE194" s="35"/>
      <c r="BF194" s="36" t="str">
        <f t="shared" si="93"/>
        <v/>
      </c>
      <c r="BG194" s="36" t="str">
        <f t="shared" si="94"/>
        <v/>
      </c>
      <c r="BH194" s="36" t="str">
        <f t="shared" si="95"/>
        <v/>
      </c>
      <c r="BI194" s="55"/>
      <c r="BJ194" s="34"/>
      <c r="BK194" s="148"/>
      <c r="BL194" s="34"/>
      <c r="BM194" s="32" t="str">
        <f t="shared" si="96"/>
        <v/>
      </c>
      <c r="BN194" s="34"/>
      <c r="BO194" s="32" t="str">
        <f t="shared" si="97"/>
        <v/>
      </c>
      <c r="BP194" s="34"/>
      <c r="BQ194" s="32" t="str">
        <f t="shared" si="98"/>
        <v/>
      </c>
      <c r="BR194" s="34"/>
      <c r="BS194" s="36" t="str">
        <f t="shared" si="99"/>
        <v/>
      </c>
      <c r="BT194" s="36" t="str">
        <f t="shared" si="100"/>
        <v/>
      </c>
      <c r="BU194" s="36" t="str">
        <f t="shared" si="101"/>
        <v/>
      </c>
      <c r="BV194" s="55"/>
      <c r="BW194" s="36" t="str">
        <f t="shared" si="102"/>
        <v/>
      </c>
      <c r="BX194" s="36" t="str">
        <f t="shared" si="102"/>
        <v/>
      </c>
      <c r="BY194" s="31"/>
      <c r="BZ194" s="38"/>
      <c r="CB194" s="120" t="e">
        <f t="shared" ref="CB194:CB257" ca="1" si="104">IF(OR(B194="--",IFERROR(MATCH(B194,OFFSET(B$1,0,0,ROW()-1,1),0),1)&lt;&gt;1),"",1)</f>
        <v>#VALUE!</v>
      </c>
      <c r="CC194" s="2" t="e">
        <f t="shared" ref="CC194:CC257" ca="1" si="105">IF(OR(C194="--",IFERROR(MATCH(C194,OFFSET(C$1,0,0,ROW()-1,1),0),1)&lt;&gt;1),"",1)</f>
        <v>#VALUE!</v>
      </c>
    </row>
    <row r="195" spans="1:81" s="10" customFormat="1" ht="25" customHeight="1" x14ac:dyDescent="0.2">
      <c r="A195" s="52" t="str">
        <f t="shared" si="103"/>
        <v/>
      </c>
      <c r="B195" s="157" t="e">
        <f t="shared" ref="B195:B258" ca="1" si="106">CONCATENATE(E195,"-",G195,"--",K195,"---",R195)</f>
        <v>#VALUE!</v>
      </c>
      <c r="C195" s="157" t="e">
        <f t="shared" ref="C195:C258" si="107">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8">LEFT(I195,FIND(".",I195,1)-1)</f>
        <v>#VALUE!</v>
      </c>
      <c r="K195" s="155" t="e">
        <f t="shared" ref="K195:K258" si="109">LEFT(I195,FIND(".",I195,1)+1)</f>
        <v>#VALUE!</v>
      </c>
      <c r="L195" s="153"/>
      <c r="M195" s="53"/>
      <c r="N195" s="175">
        <f t="shared" ref="N195:N258" si="110">1000+ROW()</f>
        <v>1195</v>
      </c>
      <c r="O195" s="53"/>
      <c r="P195" s="175">
        <f t="shared" ref="P195:P258" si="111">10000+ROW()</f>
        <v>10195</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IF(U195=Setup!$C$10,"Grant",IF('Other Pharma &amp; Health Products'!U195=Setup!$C$11,"Local",IF('Other Pharma &amp; Health Products'!U195=Setup!$C$12,"Other","")))</f>
        <v/>
      </c>
      <c r="W195" s="34"/>
      <c r="X195" s="148"/>
      <c r="Y195" s="33"/>
      <c r="Z195" s="36" t="str">
        <f t="shared" ref="Z195:Z258" si="112">IFERROR(IF(AND(NOT(Y195=""),NOT(X195="")),Y195*X195,""),"")</f>
        <v/>
      </c>
      <c r="AA195" s="35"/>
      <c r="AB195" s="32" t="str">
        <f t="shared" ref="AB195:AB258" si="113">IFERROR(IF(AND(NOT(AA195=""),NOT(X195="")),AA195*X195,""),"")</f>
        <v/>
      </c>
      <c r="AC195" s="35"/>
      <c r="AD195" s="32" t="str">
        <f t="shared" ref="AD195:AD258" si="114">IFERROR(IF(AND(NOT(AC195=""),NOT(X195="")),AC195*X195,""),"")</f>
        <v/>
      </c>
      <c r="AE195" s="35"/>
      <c r="AF195" s="36" t="str">
        <f t="shared" ref="AF195:AF258" si="115">IFERROR(IF(AND(NOT(AE195=""),NOT(X195="")),AE195*X195,""),"")</f>
        <v/>
      </c>
      <c r="AG195" s="36" t="str">
        <f t="shared" ref="AG195:AG258" si="116">IFERROR(IF(OR(NOT(Y195=""),NOT(AE195=""),NOT(AA195=""),NOT(AC195="")),Y195+AE195+AA195+AC195,""),"")</f>
        <v/>
      </c>
      <c r="AH195" s="36" t="str">
        <f t="shared" ref="AH195:AH258" si="117">IF(SUM(Z195,AB195,AD195,AF195)&gt;0,SUM(Z195,AB195,AD195,AF195),"")</f>
        <v/>
      </c>
      <c r="AI195" s="55"/>
      <c r="AJ195" s="37"/>
      <c r="AK195" s="148"/>
      <c r="AL195" s="35"/>
      <c r="AM195" s="32" t="str">
        <f t="shared" ref="AM195:AM258" si="118">IFERROR(IF(AND(NOT(AL195=""),NOT(AK195="")),AL195*$AK195,""),"")</f>
        <v/>
      </c>
      <c r="AN195" s="35"/>
      <c r="AO195" s="32" t="str">
        <f t="shared" ref="AO195:AO258" si="119">IFERROR(IF(AND(NOT(AN195=""),NOT(AK195="")),AN195*$AK195,""),"")</f>
        <v/>
      </c>
      <c r="AP195" s="35"/>
      <c r="AQ195" s="32" t="str">
        <f t="shared" ref="AQ195:AQ258" si="120">IFERROR(IF(AND(NOT(AP195=""),NOT(AK195="")),AP195*$AK195,""),"")</f>
        <v/>
      </c>
      <c r="AR195" s="35"/>
      <c r="AS195" s="36" t="str">
        <f t="shared" ref="AS195:AS258" si="121">IFERROR(IF(AND(NOT(AR195=""),NOT(AK195="")),AR195*$AK195,""),"")</f>
        <v/>
      </c>
      <c r="AT195" s="36" t="str">
        <f t="shared" ref="AT195:AT258" si="122">IFERROR(IF(OR(NOT(AL195=""),NOT(AR195=""),NOT(AN195=""),NOT(AP195="")),AL195+AR195+AN195+AP195,""),"")</f>
        <v/>
      </c>
      <c r="AU195" s="36" t="str">
        <f t="shared" ref="AU195:AU258" si="123">IF(SUM(AM195,AS195,AO195,AQ195)&gt;0,SUM(AM195,AS195,AO195,AQ195),"")</f>
        <v/>
      </c>
      <c r="AV195" s="55"/>
      <c r="AW195" s="34"/>
      <c r="AX195" s="148"/>
      <c r="AY195" s="34"/>
      <c r="AZ195" s="32" t="str">
        <f t="shared" ref="AZ195:AZ258" si="124">IFERROR(IF(AND(NOT(AY195=""),NOT(AX195="")),AY195*$AX195,""),"")</f>
        <v/>
      </c>
      <c r="BA195" s="34"/>
      <c r="BB195" s="32" t="str">
        <f t="shared" ref="BB195:BB258" si="125">IFERROR(IF(AND(NOT(BA195=""),NOT(AX195="")),BA195*$AX195,""),"")</f>
        <v/>
      </c>
      <c r="BC195" s="34"/>
      <c r="BD195" s="32" t="str">
        <f t="shared" ref="BD195:BD258" si="126">IFERROR(IF(AND(NOT(BC195=""),NOT(AX195="")),BC195*$AX195,""),"")</f>
        <v/>
      </c>
      <c r="BE195" s="35"/>
      <c r="BF195" s="36" t="str">
        <f t="shared" ref="BF195:BF258" si="127">IFERROR(IF(AND(NOT(BE195=""),NOT(AX195="")),BE195*$AX195,""),"")</f>
        <v/>
      </c>
      <c r="BG195" s="36" t="str">
        <f t="shared" ref="BG195:BG258" si="128">IFERROR(IF(OR(NOT(AY195=""),NOT(BE195=""),NOT(BA195=""),NOT(BC195="")),AY195+BE195+BA195+BC195,""),"")</f>
        <v/>
      </c>
      <c r="BH195" s="36" t="str">
        <f t="shared" ref="BH195:BH258" si="129">IF(SUM(AZ195,BF195,BB195,BD195)&gt;0,SUM(AZ195,BF195,BB195,BD195),"")</f>
        <v/>
      </c>
      <c r="BI195" s="55"/>
      <c r="BJ195" s="34"/>
      <c r="BK195" s="148"/>
      <c r="BL195" s="34"/>
      <c r="BM195" s="32" t="str">
        <f t="shared" ref="BM195:BM258" si="130">IFERROR(IF(AND(NOT(BL195=""),NOT(BK195="")),BL195*$BK195,""),"")</f>
        <v/>
      </c>
      <c r="BN195" s="34"/>
      <c r="BO195" s="32" t="str">
        <f t="shared" ref="BO195:BO258" si="131">IFERROR(IF(AND(NOT(BN195=""),NOT(BK195="")),BN195*$BK195,""),"")</f>
        <v/>
      </c>
      <c r="BP195" s="34"/>
      <c r="BQ195" s="32" t="str">
        <f t="shared" ref="BQ195:BQ258" si="132">IFERROR(IF(AND(NOT(BP195=""),NOT(BK195="")),BP195*$BK195,""),"")</f>
        <v/>
      </c>
      <c r="BR195" s="34"/>
      <c r="BS195" s="36" t="str">
        <f t="shared" ref="BS195:BS258" si="133">IFERROR(IF(AND(NOT(BR195=""),NOT(BK195="")),BR195*$BK195,""),"")</f>
        <v/>
      </c>
      <c r="BT195" s="36" t="str">
        <f t="shared" ref="BT195:BT258" si="134">IFERROR(IF(OR(NOT(BL195=""),NOT(BR195=""),NOT(BN195=""),NOT(BP195="")),BL195+BR195+BN195+BP195,""),"")</f>
        <v/>
      </c>
      <c r="BU195" s="36" t="str">
        <f t="shared" ref="BU195:BU258" si="135">IF(SUM(BM195,BS195,BO195,BQ195)&gt;0,SUM(BM195,BS195,BO195,BQ195),"")</f>
        <v/>
      </c>
      <c r="BV195" s="55"/>
      <c r="BW195" s="36" t="str">
        <f t="shared" ref="BW195:BX258" si="136">IF(SUM(AG195,AT195,BG195,BT195)&gt;0,SUM(AG195,AT195,BG195,BT195),"")</f>
        <v/>
      </c>
      <c r="BX195" s="36" t="str">
        <f t="shared" si="136"/>
        <v/>
      </c>
      <c r="BY195" s="31"/>
      <c r="BZ195" s="38"/>
      <c r="CB195" s="120" t="e">
        <f t="shared" ca="1" si="104"/>
        <v>#VALUE!</v>
      </c>
      <c r="CC195" s="2" t="e">
        <f t="shared" ca="1" si="105"/>
        <v>#VALUE!</v>
      </c>
    </row>
    <row r="196" spans="1:81" s="10" customFormat="1" ht="25" customHeight="1" x14ac:dyDescent="0.2">
      <c r="A196" s="52" t="str">
        <f t="shared" ref="A196:A259" si="137">IFERROR(IF(D196&lt;&gt;"",A195+1,""),"")</f>
        <v/>
      </c>
      <c r="B196" s="157" t="e">
        <f t="shared" ca="1" si="106"/>
        <v>#VALUE!</v>
      </c>
      <c r="C196" s="157" t="e">
        <f t="shared" si="107"/>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8"/>
        <v>#VALUE!</v>
      </c>
      <c r="K196" s="155" t="e">
        <f t="shared" si="109"/>
        <v>#VALUE!</v>
      </c>
      <c r="L196" s="153"/>
      <c r="M196" s="53"/>
      <c r="N196" s="175">
        <f t="shared" si="110"/>
        <v>1196</v>
      </c>
      <c r="O196" s="53"/>
      <c r="P196" s="175">
        <f t="shared" si="111"/>
        <v>10196</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IF(U196=Setup!$C$10,"Grant",IF('Other Pharma &amp; Health Products'!U196=Setup!$C$11,"Local",IF('Other Pharma &amp; Health Products'!U196=Setup!$C$12,"Other","")))</f>
        <v/>
      </c>
      <c r="W196" s="34"/>
      <c r="X196" s="148"/>
      <c r="Y196" s="33"/>
      <c r="Z196" s="36" t="str">
        <f t="shared" si="112"/>
        <v/>
      </c>
      <c r="AA196" s="35"/>
      <c r="AB196" s="32" t="str">
        <f t="shared" si="113"/>
        <v/>
      </c>
      <c r="AC196" s="35"/>
      <c r="AD196" s="32" t="str">
        <f t="shared" si="114"/>
        <v/>
      </c>
      <c r="AE196" s="35"/>
      <c r="AF196" s="36" t="str">
        <f t="shared" si="115"/>
        <v/>
      </c>
      <c r="AG196" s="36" t="str">
        <f t="shared" si="116"/>
        <v/>
      </c>
      <c r="AH196" s="36" t="str">
        <f t="shared" si="117"/>
        <v/>
      </c>
      <c r="AI196" s="55"/>
      <c r="AJ196" s="37"/>
      <c r="AK196" s="148"/>
      <c r="AL196" s="35"/>
      <c r="AM196" s="32" t="str">
        <f t="shared" si="118"/>
        <v/>
      </c>
      <c r="AN196" s="35"/>
      <c r="AO196" s="32" t="str">
        <f t="shared" si="119"/>
        <v/>
      </c>
      <c r="AP196" s="35"/>
      <c r="AQ196" s="32" t="str">
        <f t="shared" si="120"/>
        <v/>
      </c>
      <c r="AR196" s="35"/>
      <c r="AS196" s="36" t="str">
        <f t="shared" si="121"/>
        <v/>
      </c>
      <c r="AT196" s="36" t="str">
        <f t="shared" si="122"/>
        <v/>
      </c>
      <c r="AU196" s="36" t="str">
        <f t="shared" si="123"/>
        <v/>
      </c>
      <c r="AV196" s="55"/>
      <c r="AW196" s="34"/>
      <c r="AX196" s="148"/>
      <c r="AY196" s="34"/>
      <c r="AZ196" s="32" t="str">
        <f t="shared" si="124"/>
        <v/>
      </c>
      <c r="BA196" s="34"/>
      <c r="BB196" s="32" t="str">
        <f t="shared" si="125"/>
        <v/>
      </c>
      <c r="BC196" s="34"/>
      <c r="BD196" s="32" t="str">
        <f t="shared" si="126"/>
        <v/>
      </c>
      <c r="BE196" s="35"/>
      <c r="BF196" s="36" t="str">
        <f t="shared" si="127"/>
        <v/>
      </c>
      <c r="BG196" s="36" t="str">
        <f t="shared" si="128"/>
        <v/>
      </c>
      <c r="BH196" s="36" t="str">
        <f t="shared" si="129"/>
        <v/>
      </c>
      <c r="BI196" s="55"/>
      <c r="BJ196" s="34"/>
      <c r="BK196" s="148"/>
      <c r="BL196" s="34"/>
      <c r="BM196" s="32" t="str">
        <f t="shared" si="130"/>
        <v/>
      </c>
      <c r="BN196" s="34"/>
      <c r="BO196" s="32" t="str">
        <f t="shared" si="131"/>
        <v/>
      </c>
      <c r="BP196" s="34"/>
      <c r="BQ196" s="32" t="str">
        <f t="shared" si="132"/>
        <v/>
      </c>
      <c r="BR196" s="34"/>
      <c r="BS196" s="36" t="str">
        <f t="shared" si="133"/>
        <v/>
      </c>
      <c r="BT196" s="36" t="str">
        <f t="shared" si="134"/>
        <v/>
      </c>
      <c r="BU196" s="36" t="str">
        <f t="shared" si="135"/>
        <v/>
      </c>
      <c r="BV196" s="55"/>
      <c r="BW196" s="36" t="str">
        <f t="shared" si="136"/>
        <v/>
      </c>
      <c r="BX196" s="36" t="str">
        <f t="shared" si="136"/>
        <v/>
      </c>
      <c r="BY196" s="31"/>
      <c r="BZ196" s="38"/>
      <c r="CB196" s="120" t="e">
        <f t="shared" ca="1" si="104"/>
        <v>#VALUE!</v>
      </c>
      <c r="CC196" s="2" t="e">
        <f t="shared" ca="1" si="105"/>
        <v>#VALUE!</v>
      </c>
    </row>
    <row r="197" spans="1:81" s="10" customFormat="1" ht="25" customHeight="1" x14ac:dyDescent="0.2">
      <c r="A197" s="52" t="str">
        <f t="shared" si="137"/>
        <v/>
      </c>
      <c r="B197" s="157" t="e">
        <f t="shared" ca="1" si="106"/>
        <v>#VALUE!</v>
      </c>
      <c r="C197" s="157" t="e">
        <f t="shared" si="107"/>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8"/>
        <v>#VALUE!</v>
      </c>
      <c r="K197" s="155" t="e">
        <f t="shared" si="109"/>
        <v>#VALUE!</v>
      </c>
      <c r="L197" s="153"/>
      <c r="M197" s="53"/>
      <c r="N197" s="175">
        <f t="shared" si="110"/>
        <v>1197</v>
      </c>
      <c r="O197" s="53"/>
      <c r="P197" s="175">
        <f t="shared" si="111"/>
        <v>10197</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IF(U197=Setup!$C$10,"Grant",IF('Other Pharma &amp; Health Products'!U197=Setup!$C$11,"Local",IF('Other Pharma &amp; Health Products'!U197=Setup!$C$12,"Other","")))</f>
        <v/>
      </c>
      <c r="W197" s="34"/>
      <c r="X197" s="148"/>
      <c r="Y197" s="33"/>
      <c r="Z197" s="36" t="str">
        <f t="shared" si="112"/>
        <v/>
      </c>
      <c r="AA197" s="35"/>
      <c r="AB197" s="32" t="str">
        <f t="shared" si="113"/>
        <v/>
      </c>
      <c r="AC197" s="35"/>
      <c r="AD197" s="32" t="str">
        <f t="shared" si="114"/>
        <v/>
      </c>
      <c r="AE197" s="35"/>
      <c r="AF197" s="36" t="str">
        <f t="shared" si="115"/>
        <v/>
      </c>
      <c r="AG197" s="36" t="str">
        <f t="shared" si="116"/>
        <v/>
      </c>
      <c r="AH197" s="36" t="str">
        <f t="shared" si="117"/>
        <v/>
      </c>
      <c r="AI197" s="55"/>
      <c r="AJ197" s="37"/>
      <c r="AK197" s="148"/>
      <c r="AL197" s="35"/>
      <c r="AM197" s="32" t="str">
        <f t="shared" si="118"/>
        <v/>
      </c>
      <c r="AN197" s="35"/>
      <c r="AO197" s="32" t="str">
        <f t="shared" si="119"/>
        <v/>
      </c>
      <c r="AP197" s="35"/>
      <c r="AQ197" s="32" t="str">
        <f t="shared" si="120"/>
        <v/>
      </c>
      <c r="AR197" s="35"/>
      <c r="AS197" s="36" t="str">
        <f t="shared" si="121"/>
        <v/>
      </c>
      <c r="AT197" s="36" t="str">
        <f t="shared" si="122"/>
        <v/>
      </c>
      <c r="AU197" s="36" t="str">
        <f t="shared" si="123"/>
        <v/>
      </c>
      <c r="AV197" s="55"/>
      <c r="AW197" s="34"/>
      <c r="AX197" s="148"/>
      <c r="AY197" s="34"/>
      <c r="AZ197" s="32" t="str">
        <f t="shared" si="124"/>
        <v/>
      </c>
      <c r="BA197" s="34"/>
      <c r="BB197" s="32" t="str">
        <f t="shared" si="125"/>
        <v/>
      </c>
      <c r="BC197" s="34"/>
      <c r="BD197" s="32" t="str">
        <f t="shared" si="126"/>
        <v/>
      </c>
      <c r="BE197" s="35"/>
      <c r="BF197" s="36" t="str">
        <f t="shared" si="127"/>
        <v/>
      </c>
      <c r="BG197" s="36" t="str">
        <f t="shared" si="128"/>
        <v/>
      </c>
      <c r="BH197" s="36" t="str">
        <f t="shared" si="129"/>
        <v/>
      </c>
      <c r="BI197" s="55"/>
      <c r="BJ197" s="34"/>
      <c r="BK197" s="148"/>
      <c r="BL197" s="34"/>
      <c r="BM197" s="32" t="str">
        <f t="shared" si="130"/>
        <v/>
      </c>
      <c r="BN197" s="34"/>
      <c r="BO197" s="32" t="str">
        <f t="shared" si="131"/>
        <v/>
      </c>
      <c r="BP197" s="34"/>
      <c r="BQ197" s="32" t="str">
        <f t="shared" si="132"/>
        <v/>
      </c>
      <c r="BR197" s="34"/>
      <c r="BS197" s="36" t="str">
        <f t="shared" si="133"/>
        <v/>
      </c>
      <c r="BT197" s="36" t="str">
        <f t="shared" si="134"/>
        <v/>
      </c>
      <c r="BU197" s="36" t="str">
        <f t="shared" si="135"/>
        <v/>
      </c>
      <c r="BV197" s="55"/>
      <c r="BW197" s="36" t="str">
        <f t="shared" si="136"/>
        <v/>
      </c>
      <c r="BX197" s="36" t="str">
        <f t="shared" si="136"/>
        <v/>
      </c>
      <c r="BY197" s="31"/>
      <c r="BZ197" s="38"/>
      <c r="CB197" s="120" t="e">
        <f t="shared" ca="1" si="104"/>
        <v>#VALUE!</v>
      </c>
      <c r="CC197" s="2" t="e">
        <f t="shared" ca="1" si="105"/>
        <v>#VALUE!</v>
      </c>
    </row>
    <row r="198" spans="1:81" s="10" customFormat="1" ht="25" customHeight="1" x14ac:dyDescent="0.2">
      <c r="A198" s="52" t="str">
        <f t="shared" si="137"/>
        <v/>
      </c>
      <c r="B198" s="157" t="e">
        <f t="shared" ca="1" si="106"/>
        <v>#VALUE!</v>
      </c>
      <c r="C198" s="157" t="e">
        <f t="shared" si="107"/>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8"/>
        <v>#VALUE!</v>
      </c>
      <c r="K198" s="155" t="e">
        <f t="shared" si="109"/>
        <v>#VALUE!</v>
      </c>
      <c r="L198" s="153"/>
      <c r="M198" s="53"/>
      <c r="N198" s="175">
        <f t="shared" si="110"/>
        <v>1198</v>
      </c>
      <c r="O198" s="53"/>
      <c r="P198" s="175">
        <f t="shared" si="111"/>
        <v>10198</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IF(U198=Setup!$C$10,"Grant",IF('Other Pharma &amp; Health Products'!U198=Setup!$C$11,"Local",IF('Other Pharma &amp; Health Products'!U198=Setup!$C$12,"Other","")))</f>
        <v/>
      </c>
      <c r="W198" s="34"/>
      <c r="X198" s="148"/>
      <c r="Y198" s="33"/>
      <c r="Z198" s="36" t="str">
        <f t="shared" si="112"/>
        <v/>
      </c>
      <c r="AA198" s="35"/>
      <c r="AB198" s="32" t="str">
        <f t="shared" si="113"/>
        <v/>
      </c>
      <c r="AC198" s="35"/>
      <c r="AD198" s="32" t="str">
        <f t="shared" si="114"/>
        <v/>
      </c>
      <c r="AE198" s="35"/>
      <c r="AF198" s="36" t="str">
        <f t="shared" si="115"/>
        <v/>
      </c>
      <c r="AG198" s="36" t="str">
        <f t="shared" si="116"/>
        <v/>
      </c>
      <c r="AH198" s="36" t="str">
        <f t="shared" si="117"/>
        <v/>
      </c>
      <c r="AI198" s="55"/>
      <c r="AJ198" s="37"/>
      <c r="AK198" s="148"/>
      <c r="AL198" s="35"/>
      <c r="AM198" s="32" t="str">
        <f t="shared" si="118"/>
        <v/>
      </c>
      <c r="AN198" s="35"/>
      <c r="AO198" s="32" t="str">
        <f t="shared" si="119"/>
        <v/>
      </c>
      <c r="AP198" s="35"/>
      <c r="AQ198" s="32" t="str">
        <f t="shared" si="120"/>
        <v/>
      </c>
      <c r="AR198" s="35"/>
      <c r="AS198" s="36" t="str">
        <f t="shared" si="121"/>
        <v/>
      </c>
      <c r="AT198" s="36" t="str">
        <f t="shared" si="122"/>
        <v/>
      </c>
      <c r="AU198" s="36" t="str">
        <f t="shared" si="123"/>
        <v/>
      </c>
      <c r="AV198" s="55"/>
      <c r="AW198" s="34"/>
      <c r="AX198" s="148"/>
      <c r="AY198" s="34"/>
      <c r="AZ198" s="32" t="str">
        <f t="shared" si="124"/>
        <v/>
      </c>
      <c r="BA198" s="34"/>
      <c r="BB198" s="32" t="str">
        <f t="shared" si="125"/>
        <v/>
      </c>
      <c r="BC198" s="34"/>
      <c r="BD198" s="32" t="str">
        <f t="shared" si="126"/>
        <v/>
      </c>
      <c r="BE198" s="35"/>
      <c r="BF198" s="36" t="str">
        <f t="shared" si="127"/>
        <v/>
      </c>
      <c r="BG198" s="36" t="str">
        <f t="shared" si="128"/>
        <v/>
      </c>
      <c r="BH198" s="36" t="str">
        <f t="shared" si="129"/>
        <v/>
      </c>
      <c r="BI198" s="55"/>
      <c r="BJ198" s="34"/>
      <c r="BK198" s="148"/>
      <c r="BL198" s="34"/>
      <c r="BM198" s="32" t="str">
        <f t="shared" si="130"/>
        <v/>
      </c>
      <c r="BN198" s="34"/>
      <c r="BO198" s="32" t="str">
        <f t="shared" si="131"/>
        <v/>
      </c>
      <c r="BP198" s="34"/>
      <c r="BQ198" s="32" t="str">
        <f t="shared" si="132"/>
        <v/>
      </c>
      <c r="BR198" s="34"/>
      <c r="BS198" s="36" t="str">
        <f t="shared" si="133"/>
        <v/>
      </c>
      <c r="BT198" s="36" t="str">
        <f t="shared" si="134"/>
        <v/>
      </c>
      <c r="BU198" s="36" t="str">
        <f t="shared" si="135"/>
        <v/>
      </c>
      <c r="BV198" s="55"/>
      <c r="BW198" s="36" t="str">
        <f t="shared" si="136"/>
        <v/>
      </c>
      <c r="BX198" s="36" t="str">
        <f t="shared" si="136"/>
        <v/>
      </c>
      <c r="BY198" s="31"/>
      <c r="BZ198" s="38"/>
      <c r="CB198" s="120" t="e">
        <f t="shared" ca="1" si="104"/>
        <v>#VALUE!</v>
      </c>
      <c r="CC198" s="2" t="e">
        <f t="shared" ca="1" si="105"/>
        <v>#VALUE!</v>
      </c>
    </row>
    <row r="199" spans="1:81" s="10" customFormat="1" ht="25" customHeight="1" x14ac:dyDescent="0.2">
      <c r="A199" s="52" t="str">
        <f t="shared" si="137"/>
        <v/>
      </c>
      <c r="B199" s="157" t="e">
        <f t="shared" ca="1" si="106"/>
        <v>#VALUE!</v>
      </c>
      <c r="C199" s="157" t="e">
        <f t="shared" si="107"/>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8"/>
        <v>#VALUE!</v>
      </c>
      <c r="K199" s="155" t="e">
        <f t="shared" si="109"/>
        <v>#VALUE!</v>
      </c>
      <c r="L199" s="153"/>
      <c r="M199" s="53"/>
      <c r="N199" s="175">
        <f t="shared" si="110"/>
        <v>1199</v>
      </c>
      <c r="O199" s="53"/>
      <c r="P199" s="175">
        <f t="shared" si="111"/>
        <v>10199</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IF(U199=Setup!$C$10,"Grant",IF('Other Pharma &amp; Health Products'!U199=Setup!$C$11,"Local",IF('Other Pharma &amp; Health Products'!U199=Setup!$C$12,"Other","")))</f>
        <v/>
      </c>
      <c r="W199" s="34"/>
      <c r="X199" s="148"/>
      <c r="Y199" s="33"/>
      <c r="Z199" s="36" t="str">
        <f t="shared" si="112"/>
        <v/>
      </c>
      <c r="AA199" s="35"/>
      <c r="AB199" s="32" t="str">
        <f t="shared" si="113"/>
        <v/>
      </c>
      <c r="AC199" s="35"/>
      <c r="AD199" s="32" t="str">
        <f t="shared" si="114"/>
        <v/>
      </c>
      <c r="AE199" s="35"/>
      <c r="AF199" s="36" t="str">
        <f t="shared" si="115"/>
        <v/>
      </c>
      <c r="AG199" s="36" t="str">
        <f t="shared" si="116"/>
        <v/>
      </c>
      <c r="AH199" s="36" t="str">
        <f t="shared" si="117"/>
        <v/>
      </c>
      <c r="AI199" s="55"/>
      <c r="AJ199" s="37"/>
      <c r="AK199" s="148"/>
      <c r="AL199" s="35"/>
      <c r="AM199" s="32" t="str">
        <f t="shared" si="118"/>
        <v/>
      </c>
      <c r="AN199" s="35"/>
      <c r="AO199" s="32" t="str">
        <f t="shared" si="119"/>
        <v/>
      </c>
      <c r="AP199" s="35"/>
      <c r="AQ199" s="32" t="str">
        <f t="shared" si="120"/>
        <v/>
      </c>
      <c r="AR199" s="35"/>
      <c r="AS199" s="36" t="str">
        <f t="shared" si="121"/>
        <v/>
      </c>
      <c r="AT199" s="36" t="str">
        <f t="shared" si="122"/>
        <v/>
      </c>
      <c r="AU199" s="36" t="str">
        <f t="shared" si="123"/>
        <v/>
      </c>
      <c r="AV199" s="55"/>
      <c r="AW199" s="34"/>
      <c r="AX199" s="148"/>
      <c r="AY199" s="34"/>
      <c r="AZ199" s="32" t="str">
        <f t="shared" si="124"/>
        <v/>
      </c>
      <c r="BA199" s="34"/>
      <c r="BB199" s="32" t="str">
        <f t="shared" si="125"/>
        <v/>
      </c>
      <c r="BC199" s="34"/>
      <c r="BD199" s="32" t="str">
        <f t="shared" si="126"/>
        <v/>
      </c>
      <c r="BE199" s="35"/>
      <c r="BF199" s="36" t="str">
        <f t="shared" si="127"/>
        <v/>
      </c>
      <c r="BG199" s="36" t="str">
        <f t="shared" si="128"/>
        <v/>
      </c>
      <c r="BH199" s="36" t="str">
        <f t="shared" si="129"/>
        <v/>
      </c>
      <c r="BI199" s="55"/>
      <c r="BJ199" s="34"/>
      <c r="BK199" s="148"/>
      <c r="BL199" s="34"/>
      <c r="BM199" s="32" t="str">
        <f t="shared" si="130"/>
        <v/>
      </c>
      <c r="BN199" s="34"/>
      <c r="BO199" s="32" t="str">
        <f t="shared" si="131"/>
        <v/>
      </c>
      <c r="BP199" s="34"/>
      <c r="BQ199" s="32" t="str">
        <f t="shared" si="132"/>
        <v/>
      </c>
      <c r="BR199" s="34"/>
      <c r="BS199" s="36" t="str">
        <f t="shared" si="133"/>
        <v/>
      </c>
      <c r="BT199" s="36" t="str">
        <f t="shared" si="134"/>
        <v/>
      </c>
      <c r="BU199" s="36" t="str">
        <f t="shared" si="135"/>
        <v/>
      </c>
      <c r="BV199" s="55"/>
      <c r="BW199" s="36" t="str">
        <f t="shared" si="136"/>
        <v/>
      </c>
      <c r="BX199" s="36" t="str">
        <f t="shared" si="136"/>
        <v/>
      </c>
      <c r="BY199" s="31"/>
      <c r="BZ199" s="38"/>
      <c r="CB199" s="120" t="e">
        <f t="shared" ca="1" si="104"/>
        <v>#VALUE!</v>
      </c>
      <c r="CC199" s="2" t="e">
        <f t="shared" ca="1" si="105"/>
        <v>#VALUE!</v>
      </c>
    </row>
    <row r="200" spans="1:81" s="10" customFormat="1" ht="25" customHeight="1" x14ac:dyDescent="0.2">
      <c r="A200" s="52" t="str">
        <f t="shared" si="137"/>
        <v/>
      </c>
      <c r="B200" s="157" t="e">
        <f t="shared" ca="1" si="106"/>
        <v>#VALUE!</v>
      </c>
      <c r="C200" s="157" t="e">
        <f t="shared" si="107"/>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8"/>
        <v>#VALUE!</v>
      </c>
      <c r="K200" s="155" t="e">
        <f t="shared" si="109"/>
        <v>#VALUE!</v>
      </c>
      <c r="L200" s="153"/>
      <c r="M200" s="53"/>
      <c r="N200" s="175">
        <f t="shared" si="110"/>
        <v>1200</v>
      </c>
      <c r="O200" s="53"/>
      <c r="P200" s="175">
        <f t="shared" si="111"/>
        <v>10200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IF(U200=Setup!$C$10,"Grant",IF('Other Pharma &amp; Health Products'!U200=Setup!$C$11,"Local",IF('Other Pharma &amp; Health Products'!U200=Setup!$C$12,"Other","")))</f>
        <v/>
      </c>
      <c r="W200" s="34"/>
      <c r="X200" s="148"/>
      <c r="Y200" s="33"/>
      <c r="Z200" s="36" t="str">
        <f t="shared" si="112"/>
        <v/>
      </c>
      <c r="AA200" s="35"/>
      <c r="AB200" s="32" t="str">
        <f t="shared" si="113"/>
        <v/>
      </c>
      <c r="AC200" s="35"/>
      <c r="AD200" s="32" t="str">
        <f t="shared" si="114"/>
        <v/>
      </c>
      <c r="AE200" s="35"/>
      <c r="AF200" s="36" t="str">
        <f t="shared" si="115"/>
        <v/>
      </c>
      <c r="AG200" s="36" t="str">
        <f t="shared" si="116"/>
        <v/>
      </c>
      <c r="AH200" s="36" t="str">
        <f t="shared" si="117"/>
        <v/>
      </c>
      <c r="AI200" s="55"/>
      <c r="AJ200" s="37"/>
      <c r="AK200" s="148"/>
      <c r="AL200" s="35"/>
      <c r="AM200" s="32" t="str">
        <f t="shared" si="118"/>
        <v/>
      </c>
      <c r="AN200" s="35"/>
      <c r="AO200" s="32" t="str">
        <f t="shared" si="119"/>
        <v/>
      </c>
      <c r="AP200" s="35"/>
      <c r="AQ200" s="32" t="str">
        <f t="shared" si="120"/>
        <v/>
      </c>
      <c r="AR200" s="35"/>
      <c r="AS200" s="36" t="str">
        <f t="shared" si="121"/>
        <v/>
      </c>
      <c r="AT200" s="36" t="str">
        <f t="shared" si="122"/>
        <v/>
      </c>
      <c r="AU200" s="36" t="str">
        <f t="shared" si="123"/>
        <v/>
      </c>
      <c r="AV200" s="55"/>
      <c r="AW200" s="34"/>
      <c r="AX200" s="148"/>
      <c r="AY200" s="34"/>
      <c r="AZ200" s="32" t="str">
        <f t="shared" si="124"/>
        <v/>
      </c>
      <c r="BA200" s="34"/>
      <c r="BB200" s="32" t="str">
        <f t="shared" si="125"/>
        <v/>
      </c>
      <c r="BC200" s="34"/>
      <c r="BD200" s="32" t="str">
        <f t="shared" si="126"/>
        <v/>
      </c>
      <c r="BE200" s="35"/>
      <c r="BF200" s="36" t="str">
        <f t="shared" si="127"/>
        <v/>
      </c>
      <c r="BG200" s="36" t="str">
        <f t="shared" si="128"/>
        <v/>
      </c>
      <c r="BH200" s="36" t="str">
        <f t="shared" si="129"/>
        <v/>
      </c>
      <c r="BI200" s="55"/>
      <c r="BJ200" s="34"/>
      <c r="BK200" s="148"/>
      <c r="BL200" s="34"/>
      <c r="BM200" s="32" t="str">
        <f t="shared" si="130"/>
        <v/>
      </c>
      <c r="BN200" s="34"/>
      <c r="BO200" s="32" t="str">
        <f t="shared" si="131"/>
        <v/>
      </c>
      <c r="BP200" s="34"/>
      <c r="BQ200" s="32" t="str">
        <f t="shared" si="132"/>
        <v/>
      </c>
      <c r="BR200" s="34"/>
      <c r="BS200" s="36" t="str">
        <f t="shared" si="133"/>
        <v/>
      </c>
      <c r="BT200" s="36" t="str">
        <f t="shared" si="134"/>
        <v/>
      </c>
      <c r="BU200" s="36" t="str">
        <f t="shared" si="135"/>
        <v/>
      </c>
      <c r="BV200" s="55"/>
      <c r="BW200" s="36" t="str">
        <f t="shared" si="136"/>
        <v/>
      </c>
      <c r="BX200" s="36" t="str">
        <f t="shared" si="136"/>
        <v/>
      </c>
      <c r="BY200" s="31"/>
      <c r="BZ200" s="38"/>
      <c r="CB200" s="120" t="e">
        <f t="shared" ca="1" si="104"/>
        <v>#VALUE!</v>
      </c>
      <c r="CC200" s="2" t="e">
        <f t="shared" ca="1" si="105"/>
        <v>#VALUE!</v>
      </c>
    </row>
    <row r="201" spans="1:81" s="10" customFormat="1" ht="25" customHeight="1" x14ac:dyDescent="0.2">
      <c r="A201" s="52" t="str">
        <f t="shared" si="137"/>
        <v/>
      </c>
      <c r="B201" s="157" t="e">
        <f t="shared" ca="1" si="106"/>
        <v>#VALUE!</v>
      </c>
      <c r="C201" s="157" t="e">
        <f t="shared" si="107"/>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8"/>
        <v>#VALUE!</v>
      </c>
      <c r="K201" s="155" t="e">
        <f t="shared" si="109"/>
        <v>#VALUE!</v>
      </c>
      <c r="L201" s="153"/>
      <c r="M201" s="53"/>
      <c r="N201" s="175">
        <f t="shared" si="110"/>
        <v>1201</v>
      </c>
      <c r="O201" s="53"/>
      <c r="P201" s="175">
        <f t="shared" si="111"/>
        <v>10201</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IF(U201=Setup!$C$10,"Grant",IF('Other Pharma &amp; Health Products'!U201=Setup!$C$11,"Local",IF('Other Pharma &amp; Health Products'!U201=Setup!$C$12,"Other","")))</f>
        <v/>
      </c>
      <c r="W201" s="34"/>
      <c r="X201" s="148"/>
      <c r="Y201" s="33"/>
      <c r="Z201" s="36" t="str">
        <f t="shared" si="112"/>
        <v/>
      </c>
      <c r="AA201" s="35"/>
      <c r="AB201" s="32" t="str">
        <f t="shared" si="113"/>
        <v/>
      </c>
      <c r="AC201" s="35"/>
      <c r="AD201" s="32" t="str">
        <f t="shared" si="114"/>
        <v/>
      </c>
      <c r="AE201" s="35"/>
      <c r="AF201" s="36" t="str">
        <f t="shared" si="115"/>
        <v/>
      </c>
      <c r="AG201" s="36" t="str">
        <f t="shared" si="116"/>
        <v/>
      </c>
      <c r="AH201" s="36" t="str">
        <f t="shared" si="117"/>
        <v/>
      </c>
      <c r="AI201" s="55"/>
      <c r="AJ201" s="37"/>
      <c r="AK201" s="148"/>
      <c r="AL201" s="35"/>
      <c r="AM201" s="32" t="str">
        <f t="shared" si="118"/>
        <v/>
      </c>
      <c r="AN201" s="35"/>
      <c r="AO201" s="32" t="str">
        <f t="shared" si="119"/>
        <v/>
      </c>
      <c r="AP201" s="35"/>
      <c r="AQ201" s="32" t="str">
        <f t="shared" si="120"/>
        <v/>
      </c>
      <c r="AR201" s="35"/>
      <c r="AS201" s="36" t="str">
        <f t="shared" si="121"/>
        <v/>
      </c>
      <c r="AT201" s="36" t="str">
        <f t="shared" si="122"/>
        <v/>
      </c>
      <c r="AU201" s="36" t="str">
        <f t="shared" si="123"/>
        <v/>
      </c>
      <c r="AV201" s="55"/>
      <c r="AW201" s="34"/>
      <c r="AX201" s="148"/>
      <c r="AY201" s="34"/>
      <c r="AZ201" s="32" t="str">
        <f t="shared" si="124"/>
        <v/>
      </c>
      <c r="BA201" s="34"/>
      <c r="BB201" s="32" t="str">
        <f t="shared" si="125"/>
        <v/>
      </c>
      <c r="BC201" s="34"/>
      <c r="BD201" s="32" t="str">
        <f t="shared" si="126"/>
        <v/>
      </c>
      <c r="BE201" s="35"/>
      <c r="BF201" s="36" t="str">
        <f t="shared" si="127"/>
        <v/>
      </c>
      <c r="BG201" s="36" t="str">
        <f t="shared" si="128"/>
        <v/>
      </c>
      <c r="BH201" s="36" t="str">
        <f t="shared" si="129"/>
        <v/>
      </c>
      <c r="BI201" s="55"/>
      <c r="BJ201" s="34"/>
      <c r="BK201" s="148"/>
      <c r="BL201" s="34"/>
      <c r="BM201" s="32" t="str">
        <f t="shared" si="130"/>
        <v/>
      </c>
      <c r="BN201" s="34"/>
      <c r="BO201" s="32" t="str">
        <f t="shared" si="131"/>
        <v/>
      </c>
      <c r="BP201" s="34"/>
      <c r="BQ201" s="32" t="str">
        <f t="shared" si="132"/>
        <v/>
      </c>
      <c r="BR201" s="34"/>
      <c r="BS201" s="36" t="str">
        <f t="shared" si="133"/>
        <v/>
      </c>
      <c r="BT201" s="36" t="str">
        <f t="shared" si="134"/>
        <v/>
      </c>
      <c r="BU201" s="36" t="str">
        <f t="shared" si="135"/>
        <v/>
      </c>
      <c r="BV201" s="55"/>
      <c r="BW201" s="36" t="str">
        <f t="shared" si="136"/>
        <v/>
      </c>
      <c r="BX201" s="36" t="str">
        <f t="shared" si="136"/>
        <v/>
      </c>
      <c r="BY201" s="31"/>
      <c r="BZ201" s="38"/>
      <c r="CB201" s="120" t="e">
        <f t="shared" ca="1" si="104"/>
        <v>#VALUE!</v>
      </c>
      <c r="CC201" s="2" t="e">
        <f t="shared" ca="1" si="105"/>
        <v>#VALUE!</v>
      </c>
    </row>
    <row r="202" spans="1:81" s="10" customFormat="1" ht="25" customHeight="1" x14ac:dyDescent="0.2">
      <c r="A202" s="52" t="str">
        <f t="shared" si="137"/>
        <v/>
      </c>
      <c r="B202" s="157" t="e">
        <f t="shared" ca="1" si="106"/>
        <v>#VALUE!</v>
      </c>
      <c r="C202" s="157" t="e">
        <f t="shared" si="107"/>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8"/>
        <v>#VALUE!</v>
      </c>
      <c r="K202" s="155" t="e">
        <f t="shared" si="109"/>
        <v>#VALUE!</v>
      </c>
      <c r="L202" s="153"/>
      <c r="M202" s="53"/>
      <c r="N202" s="175">
        <f t="shared" si="110"/>
        <v>1202</v>
      </c>
      <c r="O202" s="53"/>
      <c r="P202" s="175">
        <f t="shared" si="111"/>
        <v>10202</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IF(U202=Setup!$C$10,"Grant",IF('Other Pharma &amp; Health Products'!U202=Setup!$C$11,"Local",IF('Other Pharma &amp; Health Products'!U202=Setup!$C$12,"Other","")))</f>
        <v/>
      </c>
      <c r="W202" s="34"/>
      <c r="X202" s="148"/>
      <c r="Y202" s="33"/>
      <c r="Z202" s="36" t="str">
        <f t="shared" si="112"/>
        <v/>
      </c>
      <c r="AA202" s="35"/>
      <c r="AB202" s="32" t="str">
        <f t="shared" si="113"/>
        <v/>
      </c>
      <c r="AC202" s="35"/>
      <c r="AD202" s="32" t="str">
        <f t="shared" si="114"/>
        <v/>
      </c>
      <c r="AE202" s="35"/>
      <c r="AF202" s="36" t="str">
        <f t="shared" si="115"/>
        <v/>
      </c>
      <c r="AG202" s="36" t="str">
        <f t="shared" si="116"/>
        <v/>
      </c>
      <c r="AH202" s="36" t="str">
        <f t="shared" si="117"/>
        <v/>
      </c>
      <c r="AI202" s="55"/>
      <c r="AJ202" s="37"/>
      <c r="AK202" s="148"/>
      <c r="AL202" s="35"/>
      <c r="AM202" s="32" t="str">
        <f t="shared" si="118"/>
        <v/>
      </c>
      <c r="AN202" s="35"/>
      <c r="AO202" s="32" t="str">
        <f t="shared" si="119"/>
        <v/>
      </c>
      <c r="AP202" s="35"/>
      <c r="AQ202" s="32" t="str">
        <f t="shared" si="120"/>
        <v/>
      </c>
      <c r="AR202" s="35"/>
      <c r="AS202" s="36" t="str">
        <f t="shared" si="121"/>
        <v/>
      </c>
      <c r="AT202" s="36" t="str">
        <f t="shared" si="122"/>
        <v/>
      </c>
      <c r="AU202" s="36" t="str">
        <f t="shared" si="123"/>
        <v/>
      </c>
      <c r="AV202" s="55"/>
      <c r="AW202" s="34"/>
      <c r="AX202" s="148"/>
      <c r="AY202" s="34"/>
      <c r="AZ202" s="32" t="str">
        <f t="shared" si="124"/>
        <v/>
      </c>
      <c r="BA202" s="34"/>
      <c r="BB202" s="32" t="str">
        <f t="shared" si="125"/>
        <v/>
      </c>
      <c r="BC202" s="34"/>
      <c r="BD202" s="32" t="str">
        <f t="shared" si="126"/>
        <v/>
      </c>
      <c r="BE202" s="35"/>
      <c r="BF202" s="36" t="str">
        <f t="shared" si="127"/>
        <v/>
      </c>
      <c r="BG202" s="36" t="str">
        <f t="shared" si="128"/>
        <v/>
      </c>
      <c r="BH202" s="36" t="str">
        <f t="shared" si="129"/>
        <v/>
      </c>
      <c r="BI202" s="55"/>
      <c r="BJ202" s="34"/>
      <c r="BK202" s="148"/>
      <c r="BL202" s="34"/>
      <c r="BM202" s="32" t="str">
        <f t="shared" si="130"/>
        <v/>
      </c>
      <c r="BN202" s="34"/>
      <c r="BO202" s="32" t="str">
        <f t="shared" si="131"/>
        <v/>
      </c>
      <c r="BP202" s="34"/>
      <c r="BQ202" s="32" t="str">
        <f t="shared" si="132"/>
        <v/>
      </c>
      <c r="BR202" s="34"/>
      <c r="BS202" s="36" t="str">
        <f t="shared" si="133"/>
        <v/>
      </c>
      <c r="BT202" s="36" t="str">
        <f t="shared" si="134"/>
        <v/>
      </c>
      <c r="BU202" s="36" t="str">
        <f t="shared" si="135"/>
        <v/>
      </c>
      <c r="BV202" s="55"/>
      <c r="BW202" s="36" t="str">
        <f t="shared" si="136"/>
        <v/>
      </c>
      <c r="BX202" s="36" t="str">
        <f t="shared" si="136"/>
        <v/>
      </c>
      <c r="BY202" s="31"/>
      <c r="BZ202" s="38"/>
      <c r="CB202" s="120" t="e">
        <f t="shared" ca="1" si="104"/>
        <v>#VALUE!</v>
      </c>
      <c r="CC202" s="2" t="e">
        <f t="shared" ca="1" si="105"/>
        <v>#VALUE!</v>
      </c>
    </row>
    <row r="203" spans="1:81" s="10" customFormat="1" ht="25" customHeight="1" x14ac:dyDescent="0.2">
      <c r="A203" s="52" t="str">
        <f t="shared" si="137"/>
        <v/>
      </c>
      <c r="B203" s="157" t="e">
        <f t="shared" ca="1" si="106"/>
        <v>#VALUE!</v>
      </c>
      <c r="C203" s="157" t="e">
        <f t="shared" si="107"/>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8"/>
        <v>#VALUE!</v>
      </c>
      <c r="K203" s="155" t="e">
        <f t="shared" si="109"/>
        <v>#VALUE!</v>
      </c>
      <c r="L203" s="153"/>
      <c r="M203" s="53"/>
      <c r="N203" s="175">
        <f t="shared" si="110"/>
        <v>1203</v>
      </c>
      <c r="O203" s="53"/>
      <c r="P203" s="175">
        <f t="shared" si="111"/>
        <v>10203</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IF(U203=Setup!$C$10,"Grant",IF('Other Pharma &amp; Health Products'!U203=Setup!$C$11,"Local",IF('Other Pharma &amp; Health Products'!U203=Setup!$C$12,"Other","")))</f>
        <v/>
      </c>
      <c r="W203" s="34"/>
      <c r="X203" s="148"/>
      <c r="Y203" s="33"/>
      <c r="Z203" s="36" t="str">
        <f t="shared" si="112"/>
        <v/>
      </c>
      <c r="AA203" s="35"/>
      <c r="AB203" s="32" t="str">
        <f t="shared" si="113"/>
        <v/>
      </c>
      <c r="AC203" s="34"/>
      <c r="AD203" s="32" t="str">
        <f t="shared" si="114"/>
        <v/>
      </c>
      <c r="AE203" s="35"/>
      <c r="AF203" s="36" t="str">
        <f t="shared" si="115"/>
        <v/>
      </c>
      <c r="AG203" s="36" t="str">
        <f t="shared" si="116"/>
        <v/>
      </c>
      <c r="AH203" s="36" t="str">
        <f t="shared" si="117"/>
        <v/>
      </c>
      <c r="AI203" s="55"/>
      <c r="AJ203" s="37"/>
      <c r="AK203" s="148"/>
      <c r="AL203" s="35"/>
      <c r="AM203" s="32" t="str">
        <f t="shared" si="118"/>
        <v/>
      </c>
      <c r="AN203" s="35"/>
      <c r="AO203" s="32" t="str">
        <f t="shared" si="119"/>
        <v/>
      </c>
      <c r="AP203" s="35"/>
      <c r="AQ203" s="32" t="str">
        <f t="shared" si="120"/>
        <v/>
      </c>
      <c r="AR203" s="34"/>
      <c r="AS203" s="36" t="str">
        <f t="shared" si="121"/>
        <v/>
      </c>
      <c r="AT203" s="36" t="str">
        <f t="shared" si="122"/>
        <v/>
      </c>
      <c r="AU203" s="36" t="str">
        <f t="shared" si="123"/>
        <v/>
      </c>
      <c r="AV203" s="55"/>
      <c r="AW203" s="34"/>
      <c r="AX203" s="148"/>
      <c r="AY203" s="34"/>
      <c r="AZ203" s="32" t="str">
        <f t="shared" si="124"/>
        <v/>
      </c>
      <c r="BA203" s="34"/>
      <c r="BB203" s="32" t="str">
        <f t="shared" si="125"/>
        <v/>
      </c>
      <c r="BC203" s="34"/>
      <c r="BD203" s="32" t="str">
        <f t="shared" si="126"/>
        <v/>
      </c>
      <c r="BE203" s="35"/>
      <c r="BF203" s="36" t="str">
        <f t="shared" si="127"/>
        <v/>
      </c>
      <c r="BG203" s="36" t="str">
        <f t="shared" si="128"/>
        <v/>
      </c>
      <c r="BH203" s="36" t="str">
        <f t="shared" si="129"/>
        <v/>
      </c>
      <c r="BI203" s="55"/>
      <c r="BJ203" s="34"/>
      <c r="BK203" s="148"/>
      <c r="BL203" s="34"/>
      <c r="BM203" s="32" t="str">
        <f t="shared" si="130"/>
        <v/>
      </c>
      <c r="BN203" s="34"/>
      <c r="BO203" s="32" t="str">
        <f t="shared" si="131"/>
        <v/>
      </c>
      <c r="BP203" s="34"/>
      <c r="BQ203" s="32" t="str">
        <f t="shared" si="132"/>
        <v/>
      </c>
      <c r="BR203" s="34"/>
      <c r="BS203" s="36" t="str">
        <f t="shared" si="133"/>
        <v/>
      </c>
      <c r="BT203" s="36" t="str">
        <f t="shared" si="134"/>
        <v/>
      </c>
      <c r="BU203" s="36" t="str">
        <f t="shared" si="135"/>
        <v/>
      </c>
      <c r="BV203" s="55"/>
      <c r="BW203" s="36" t="str">
        <f t="shared" si="136"/>
        <v/>
      </c>
      <c r="BX203" s="36" t="str">
        <f t="shared" si="136"/>
        <v/>
      </c>
      <c r="BY203" s="31"/>
      <c r="BZ203" s="38"/>
      <c r="CB203" s="120" t="e">
        <f t="shared" ca="1" si="104"/>
        <v>#VALUE!</v>
      </c>
      <c r="CC203" s="2" t="e">
        <f t="shared" ca="1" si="105"/>
        <v>#VALUE!</v>
      </c>
    </row>
    <row r="204" spans="1:81" s="10" customFormat="1" ht="25" customHeight="1" x14ac:dyDescent="0.2">
      <c r="A204" s="52" t="str">
        <f t="shared" si="137"/>
        <v/>
      </c>
      <c r="B204" s="157" t="e">
        <f t="shared" ca="1" si="106"/>
        <v>#VALUE!</v>
      </c>
      <c r="C204" s="157" t="e">
        <f t="shared" si="107"/>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8"/>
        <v>#VALUE!</v>
      </c>
      <c r="K204" s="155" t="e">
        <f t="shared" si="109"/>
        <v>#VALUE!</v>
      </c>
      <c r="L204" s="153"/>
      <c r="M204" s="53"/>
      <c r="N204" s="175">
        <f t="shared" si="110"/>
        <v>1204</v>
      </c>
      <c r="O204" s="53"/>
      <c r="P204" s="175">
        <f t="shared" si="111"/>
        <v>10204</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IF(U204=Setup!$C$10,"Grant",IF('Other Pharma &amp; Health Products'!U204=Setup!$C$11,"Local",IF('Other Pharma &amp; Health Products'!U204=Setup!$C$12,"Other","")))</f>
        <v/>
      </c>
      <c r="W204" s="34"/>
      <c r="X204" s="148"/>
      <c r="Y204" s="33"/>
      <c r="Z204" s="36" t="str">
        <f t="shared" si="112"/>
        <v/>
      </c>
      <c r="AA204" s="35"/>
      <c r="AB204" s="32" t="str">
        <f t="shared" si="113"/>
        <v/>
      </c>
      <c r="AC204" s="34"/>
      <c r="AD204" s="32" t="str">
        <f t="shared" si="114"/>
        <v/>
      </c>
      <c r="AE204" s="35"/>
      <c r="AF204" s="36" t="str">
        <f t="shared" si="115"/>
        <v/>
      </c>
      <c r="AG204" s="36" t="str">
        <f t="shared" si="116"/>
        <v/>
      </c>
      <c r="AH204" s="36" t="str">
        <f t="shared" si="117"/>
        <v/>
      </c>
      <c r="AI204" s="55"/>
      <c r="AJ204" s="37"/>
      <c r="AK204" s="148"/>
      <c r="AL204" s="35"/>
      <c r="AM204" s="32" t="str">
        <f t="shared" si="118"/>
        <v/>
      </c>
      <c r="AN204" s="35"/>
      <c r="AO204" s="32" t="str">
        <f t="shared" si="119"/>
        <v/>
      </c>
      <c r="AP204" s="35"/>
      <c r="AQ204" s="32" t="str">
        <f t="shared" si="120"/>
        <v/>
      </c>
      <c r="AR204" s="34"/>
      <c r="AS204" s="36" t="str">
        <f t="shared" si="121"/>
        <v/>
      </c>
      <c r="AT204" s="36" t="str">
        <f t="shared" si="122"/>
        <v/>
      </c>
      <c r="AU204" s="36" t="str">
        <f t="shared" si="123"/>
        <v/>
      </c>
      <c r="AV204" s="55"/>
      <c r="AW204" s="34"/>
      <c r="AX204" s="148"/>
      <c r="AY204" s="34"/>
      <c r="AZ204" s="32" t="str">
        <f t="shared" si="124"/>
        <v/>
      </c>
      <c r="BA204" s="34"/>
      <c r="BB204" s="32" t="str">
        <f t="shared" si="125"/>
        <v/>
      </c>
      <c r="BC204" s="34"/>
      <c r="BD204" s="32" t="str">
        <f t="shared" si="126"/>
        <v/>
      </c>
      <c r="BE204" s="35"/>
      <c r="BF204" s="36" t="str">
        <f t="shared" si="127"/>
        <v/>
      </c>
      <c r="BG204" s="36" t="str">
        <f t="shared" si="128"/>
        <v/>
      </c>
      <c r="BH204" s="36" t="str">
        <f t="shared" si="129"/>
        <v/>
      </c>
      <c r="BI204" s="55"/>
      <c r="BJ204" s="34"/>
      <c r="BK204" s="148"/>
      <c r="BL204" s="34"/>
      <c r="BM204" s="32" t="str">
        <f t="shared" si="130"/>
        <v/>
      </c>
      <c r="BN204" s="34"/>
      <c r="BO204" s="32" t="str">
        <f t="shared" si="131"/>
        <v/>
      </c>
      <c r="BP204" s="34"/>
      <c r="BQ204" s="32" t="str">
        <f t="shared" si="132"/>
        <v/>
      </c>
      <c r="BR204" s="34"/>
      <c r="BS204" s="36" t="str">
        <f t="shared" si="133"/>
        <v/>
      </c>
      <c r="BT204" s="36" t="str">
        <f t="shared" si="134"/>
        <v/>
      </c>
      <c r="BU204" s="36" t="str">
        <f t="shared" si="135"/>
        <v/>
      </c>
      <c r="BV204" s="55"/>
      <c r="BW204" s="36" t="str">
        <f t="shared" si="136"/>
        <v/>
      </c>
      <c r="BX204" s="36" t="str">
        <f t="shared" si="136"/>
        <v/>
      </c>
      <c r="BY204" s="31"/>
      <c r="BZ204" s="38"/>
      <c r="CB204" s="120" t="e">
        <f t="shared" ca="1" si="104"/>
        <v>#VALUE!</v>
      </c>
      <c r="CC204" s="2" t="e">
        <f t="shared" ca="1" si="105"/>
        <v>#VALUE!</v>
      </c>
    </row>
    <row r="205" spans="1:81" s="10" customFormat="1" ht="25" customHeight="1" x14ac:dyDescent="0.2">
      <c r="A205" s="52" t="str">
        <f t="shared" si="137"/>
        <v/>
      </c>
      <c r="B205" s="157" t="e">
        <f t="shared" ca="1" si="106"/>
        <v>#VALUE!</v>
      </c>
      <c r="C205" s="157" t="e">
        <f t="shared" si="107"/>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8"/>
        <v>#VALUE!</v>
      </c>
      <c r="K205" s="155" t="e">
        <f t="shared" si="109"/>
        <v>#VALUE!</v>
      </c>
      <c r="L205" s="153"/>
      <c r="M205" s="53"/>
      <c r="N205" s="175">
        <f t="shared" si="110"/>
        <v>1205</v>
      </c>
      <c r="O205" s="53"/>
      <c r="P205" s="175">
        <f t="shared" si="111"/>
        <v>10205</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IF(U205=Setup!$C$10,"Grant",IF('Other Pharma &amp; Health Products'!U205=Setup!$C$11,"Local",IF('Other Pharma &amp; Health Products'!U205=Setup!$C$12,"Other","")))</f>
        <v/>
      </c>
      <c r="W205" s="34"/>
      <c r="X205" s="148"/>
      <c r="Y205" s="33"/>
      <c r="Z205" s="36" t="str">
        <f t="shared" si="112"/>
        <v/>
      </c>
      <c r="AA205" s="35"/>
      <c r="AB205" s="32" t="str">
        <f t="shared" si="113"/>
        <v/>
      </c>
      <c r="AC205" s="34"/>
      <c r="AD205" s="32" t="str">
        <f t="shared" si="114"/>
        <v/>
      </c>
      <c r="AE205" s="35"/>
      <c r="AF205" s="36" t="str">
        <f t="shared" si="115"/>
        <v/>
      </c>
      <c r="AG205" s="36" t="str">
        <f t="shared" si="116"/>
        <v/>
      </c>
      <c r="AH205" s="36" t="str">
        <f t="shared" si="117"/>
        <v/>
      </c>
      <c r="AI205" s="55"/>
      <c r="AJ205" s="37"/>
      <c r="AK205" s="148"/>
      <c r="AL205" s="35"/>
      <c r="AM205" s="32" t="str">
        <f t="shared" si="118"/>
        <v/>
      </c>
      <c r="AN205" s="35"/>
      <c r="AO205" s="32" t="str">
        <f t="shared" si="119"/>
        <v/>
      </c>
      <c r="AP205" s="35"/>
      <c r="AQ205" s="32" t="str">
        <f t="shared" si="120"/>
        <v/>
      </c>
      <c r="AR205" s="34"/>
      <c r="AS205" s="36" t="str">
        <f t="shared" si="121"/>
        <v/>
      </c>
      <c r="AT205" s="36" t="str">
        <f t="shared" si="122"/>
        <v/>
      </c>
      <c r="AU205" s="36" t="str">
        <f t="shared" si="123"/>
        <v/>
      </c>
      <c r="AV205" s="55"/>
      <c r="AW205" s="34"/>
      <c r="AX205" s="148"/>
      <c r="AY205" s="34"/>
      <c r="AZ205" s="32" t="str">
        <f t="shared" si="124"/>
        <v/>
      </c>
      <c r="BA205" s="34"/>
      <c r="BB205" s="32" t="str">
        <f t="shared" si="125"/>
        <v/>
      </c>
      <c r="BC205" s="34"/>
      <c r="BD205" s="32" t="str">
        <f t="shared" si="126"/>
        <v/>
      </c>
      <c r="BE205" s="35"/>
      <c r="BF205" s="36" t="str">
        <f t="shared" si="127"/>
        <v/>
      </c>
      <c r="BG205" s="36" t="str">
        <f t="shared" si="128"/>
        <v/>
      </c>
      <c r="BH205" s="36" t="str">
        <f t="shared" si="129"/>
        <v/>
      </c>
      <c r="BI205" s="55"/>
      <c r="BJ205" s="34"/>
      <c r="BK205" s="148"/>
      <c r="BL205" s="34"/>
      <c r="BM205" s="32" t="str">
        <f t="shared" si="130"/>
        <v/>
      </c>
      <c r="BN205" s="34"/>
      <c r="BO205" s="32" t="str">
        <f t="shared" si="131"/>
        <v/>
      </c>
      <c r="BP205" s="34"/>
      <c r="BQ205" s="32" t="str">
        <f t="shared" si="132"/>
        <v/>
      </c>
      <c r="BR205" s="34"/>
      <c r="BS205" s="36" t="str">
        <f t="shared" si="133"/>
        <v/>
      </c>
      <c r="BT205" s="36" t="str">
        <f t="shared" si="134"/>
        <v/>
      </c>
      <c r="BU205" s="36" t="str">
        <f t="shared" si="135"/>
        <v/>
      </c>
      <c r="BV205" s="55"/>
      <c r="BW205" s="36" t="str">
        <f t="shared" si="136"/>
        <v/>
      </c>
      <c r="BX205" s="36" t="str">
        <f t="shared" si="136"/>
        <v/>
      </c>
      <c r="BY205" s="31"/>
      <c r="BZ205" s="38"/>
      <c r="CB205" s="120" t="e">
        <f t="shared" ca="1" si="104"/>
        <v>#VALUE!</v>
      </c>
      <c r="CC205" s="2" t="e">
        <f t="shared" ca="1" si="105"/>
        <v>#VALUE!</v>
      </c>
    </row>
    <row r="206" spans="1:81" s="10" customFormat="1" ht="25" customHeight="1" x14ac:dyDescent="0.2">
      <c r="A206" s="52" t="str">
        <f t="shared" si="137"/>
        <v/>
      </c>
      <c r="B206" s="157" t="e">
        <f t="shared" ca="1" si="106"/>
        <v>#VALUE!</v>
      </c>
      <c r="C206" s="157" t="e">
        <f t="shared" si="107"/>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8"/>
        <v>#VALUE!</v>
      </c>
      <c r="K206" s="155" t="e">
        <f t="shared" si="109"/>
        <v>#VALUE!</v>
      </c>
      <c r="L206" s="153"/>
      <c r="M206" s="53"/>
      <c r="N206" s="175">
        <f t="shared" si="110"/>
        <v>1206</v>
      </c>
      <c r="O206" s="53"/>
      <c r="P206" s="175">
        <f t="shared" si="111"/>
        <v>10206</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IF(U206=Setup!$C$10,"Grant",IF('Other Pharma &amp; Health Products'!U206=Setup!$C$11,"Local",IF('Other Pharma &amp; Health Products'!U206=Setup!$C$12,"Other","")))</f>
        <v/>
      </c>
      <c r="W206" s="34"/>
      <c r="X206" s="148"/>
      <c r="Y206" s="33"/>
      <c r="Z206" s="36" t="str">
        <f t="shared" si="112"/>
        <v/>
      </c>
      <c r="AA206" s="35"/>
      <c r="AB206" s="32" t="str">
        <f t="shared" si="113"/>
        <v/>
      </c>
      <c r="AC206" s="34"/>
      <c r="AD206" s="32" t="str">
        <f t="shared" si="114"/>
        <v/>
      </c>
      <c r="AE206" s="35"/>
      <c r="AF206" s="36" t="str">
        <f t="shared" si="115"/>
        <v/>
      </c>
      <c r="AG206" s="36" t="str">
        <f t="shared" si="116"/>
        <v/>
      </c>
      <c r="AH206" s="36" t="str">
        <f t="shared" si="117"/>
        <v/>
      </c>
      <c r="AI206" s="55"/>
      <c r="AJ206" s="37"/>
      <c r="AK206" s="148"/>
      <c r="AL206" s="35"/>
      <c r="AM206" s="32" t="str">
        <f t="shared" si="118"/>
        <v/>
      </c>
      <c r="AN206" s="35"/>
      <c r="AO206" s="32" t="str">
        <f t="shared" si="119"/>
        <v/>
      </c>
      <c r="AP206" s="35"/>
      <c r="AQ206" s="32" t="str">
        <f t="shared" si="120"/>
        <v/>
      </c>
      <c r="AR206" s="34"/>
      <c r="AS206" s="36" t="str">
        <f t="shared" si="121"/>
        <v/>
      </c>
      <c r="AT206" s="36" t="str">
        <f t="shared" si="122"/>
        <v/>
      </c>
      <c r="AU206" s="36" t="str">
        <f t="shared" si="123"/>
        <v/>
      </c>
      <c r="AV206" s="55"/>
      <c r="AW206" s="34"/>
      <c r="AX206" s="148"/>
      <c r="AY206" s="34"/>
      <c r="AZ206" s="32" t="str">
        <f t="shared" si="124"/>
        <v/>
      </c>
      <c r="BA206" s="34"/>
      <c r="BB206" s="32" t="str">
        <f t="shared" si="125"/>
        <v/>
      </c>
      <c r="BC206" s="34"/>
      <c r="BD206" s="32" t="str">
        <f t="shared" si="126"/>
        <v/>
      </c>
      <c r="BE206" s="35"/>
      <c r="BF206" s="36" t="str">
        <f t="shared" si="127"/>
        <v/>
      </c>
      <c r="BG206" s="36" t="str">
        <f t="shared" si="128"/>
        <v/>
      </c>
      <c r="BH206" s="36" t="str">
        <f t="shared" si="129"/>
        <v/>
      </c>
      <c r="BI206" s="55"/>
      <c r="BJ206" s="34"/>
      <c r="BK206" s="148"/>
      <c r="BL206" s="34"/>
      <c r="BM206" s="32" t="str">
        <f t="shared" si="130"/>
        <v/>
      </c>
      <c r="BN206" s="34"/>
      <c r="BO206" s="32" t="str">
        <f t="shared" si="131"/>
        <v/>
      </c>
      <c r="BP206" s="34"/>
      <c r="BQ206" s="32" t="str">
        <f t="shared" si="132"/>
        <v/>
      </c>
      <c r="BR206" s="34"/>
      <c r="BS206" s="36" t="str">
        <f t="shared" si="133"/>
        <v/>
      </c>
      <c r="BT206" s="36" t="str">
        <f t="shared" si="134"/>
        <v/>
      </c>
      <c r="BU206" s="36" t="str">
        <f t="shared" si="135"/>
        <v/>
      </c>
      <c r="BV206" s="55"/>
      <c r="BW206" s="36" t="str">
        <f t="shared" si="136"/>
        <v/>
      </c>
      <c r="BX206" s="36" t="str">
        <f t="shared" si="136"/>
        <v/>
      </c>
      <c r="BY206" s="31"/>
      <c r="BZ206" s="38"/>
      <c r="CB206" s="120" t="e">
        <f t="shared" ca="1" si="104"/>
        <v>#VALUE!</v>
      </c>
      <c r="CC206" s="2" t="e">
        <f t="shared" ca="1" si="105"/>
        <v>#VALUE!</v>
      </c>
    </row>
    <row r="207" spans="1:81" s="10" customFormat="1" ht="25" customHeight="1" x14ac:dyDescent="0.2">
      <c r="A207" s="52" t="str">
        <f t="shared" si="137"/>
        <v/>
      </c>
      <c r="B207" s="157" t="e">
        <f t="shared" ca="1" si="106"/>
        <v>#VALUE!</v>
      </c>
      <c r="C207" s="157" t="e">
        <f t="shared" si="107"/>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8"/>
        <v>#VALUE!</v>
      </c>
      <c r="K207" s="155" t="e">
        <f t="shared" si="109"/>
        <v>#VALUE!</v>
      </c>
      <c r="L207" s="153"/>
      <c r="M207" s="53"/>
      <c r="N207" s="175">
        <f t="shared" si="110"/>
        <v>1207</v>
      </c>
      <c r="O207" s="53"/>
      <c r="P207" s="175">
        <f t="shared" si="111"/>
        <v>10207</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IF(U207=Setup!$C$10,"Grant",IF('Other Pharma &amp; Health Products'!U207=Setup!$C$11,"Local",IF('Other Pharma &amp; Health Products'!U207=Setup!$C$12,"Other","")))</f>
        <v/>
      </c>
      <c r="W207" s="34"/>
      <c r="X207" s="148"/>
      <c r="Y207" s="33"/>
      <c r="Z207" s="36" t="str">
        <f t="shared" si="112"/>
        <v/>
      </c>
      <c r="AA207" s="35"/>
      <c r="AB207" s="32" t="str">
        <f t="shared" si="113"/>
        <v/>
      </c>
      <c r="AC207" s="34"/>
      <c r="AD207" s="32" t="str">
        <f t="shared" si="114"/>
        <v/>
      </c>
      <c r="AE207" s="35"/>
      <c r="AF207" s="36" t="str">
        <f t="shared" si="115"/>
        <v/>
      </c>
      <c r="AG207" s="36" t="str">
        <f t="shared" si="116"/>
        <v/>
      </c>
      <c r="AH207" s="36" t="str">
        <f t="shared" si="117"/>
        <v/>
      </c>
      <c r="AI207" s="55"/>
      <c r="AJ207" s="37"/>
      <c r="AK207" s="148"/>
      <c r="AL207" s="35"/>
      <c r="AM207" s="32" t="str">
        <f t="shared" si="118"/>
        <v/>
      </c>
      <c r="AN207" s="35"/>
      <c r="AO207" s="32" t="str">
        <f t="shared" si="119"/>
        <v/>
      </c>
      <c r="AP207" s="35"/>
      <c r="AQ207" s="32" t="str">
        <f t="shared" si="120"/>
        <v/>
      </c>
      <c r="AR207" s="34"/>
      <c r="AS207" s="36" t="str">
        <f t="shared" si="121"/>
        <v/>
      </c>
      <c r="AT207" s="36" t="str">
        <f t="shared" si="122"/>
        <v/>
      </c>
      <c r="AU207" s="36" t="str">
        <f t="shared" si="123"/>
        <v/>
      </c>
      <c r="AV207" s="55"/>
      <c r="AW207" s="34"/>
      <c r="AX207" s="148"/>
      <c r="AY207" s="34"/>
      <c r="AZ207" s="32" t="str">
        <f t="shared" si="124"/>
        <v/>
      </c>
      <c r="BA207" s="34"/>
      <c r="BB207" s="32" t="str">
        <f t="shared" si="125"/>
        <v/>
      </c>
      <c r="BC207" s="34"/>
      <c r="BD207" s="32" t="str">
        <f t="shared" si="126"/>
        <v/>
      </c>
      <c r="BE207" s="35"/>
      <c r="BF207" s="36" t="str">
        <f t="shared" si="127"/>
        <v/>
      </c>
      <c r="BG207" s="36" t="str">
        <f t="shared" si="128"/>
        <v/>
      </c>
      <c r="BH207" s="36" t="str">
        <f t="shared" si="129"/>
        <v/>
      </c>
      <c r="BI207" s="55"/>
      <c r="BJ207" s="34"/>
      <c r="BK207" s="148"/>
      <c r="BL207" s="34"/>
      <c r="BM207" s="32" t="str">
        <f t="shared" si="130"/>
        <v/>
      </c>
      <c r="BN207" s="34"/>
      <c r="BO207" s="32" t="str">
        <f t="shared" si="131"/>
        <v/>
      </c>
      <c r="BP207" s="34"/>
      <c r="BQ207" s="32" t="str">
        <f t="shared" si="132"/>
        <v/>
      </c>
      <c r="BR207" s="34"/>
      <c r="BS207" s="36" t="str">
        <f t="shared" si="133"/>
        <v/>
      </c>
      <c r="BT207" s="36" t="str">
        <f t="shared" si="134"/>
        <v/>
      </c>
      <c r="BU207" s="36" t="str">
        <f t="shared" si="135"/>
        <v/>
      </c>
      <c r="BV207" s="55"/>
      <c r="BW207" s="36" t="str">
        <f t="shared" si="136"/>
        <v/>
      </c>
      <c r="BX207" s="36" t="str">
        <f t="shared" si="136"/>
        <v/>
      </c>
      <c r="BY207" s="31"/>
      <c r="BZ207" s="38"/>
      <c r="CB207" s="120" t="e">
        <f t="shared" ca="1" si="104"/>
        <v>#VALUE!</v>
      </c>
      <c r="CC207" s="2" t="e">
        <f t="shared" ca="1" si="105"/>
        <v>#VALUE!</v>
      </c>
    </row>
    <row r="208" spans="1:81" s="10" customFormat="1" ht="25" customHeight="1" x14ac:dyDescent="0.2">
      <c r="A208" s="52" t="str">
        <f t="shared" si="137"/>
        <v/>
      </c>
      <c r="B208" s="157" t="e">
        <f t="shared" ca="1" si="106"/>
        <v>#VALUE!</v>
      </c>
      <c r="C208" s="157" t="e">
        <f t="shared" si="107"/>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8"/>
        <v>#VALUE!</v>
      </c>
      <c r="K208" s="155" t="e">
        <f t="shared" si="109"/>
        <v>#VALUE!</v>
      </c>
      <c r="L208" s="153"/>
      <c r="M208" s="53"/>
      <c r="N208" s="175">
        <f t="shared" si="110"/>
        <v>1208</v>
      </c>
      <c r="O208" s="53"/>
      <c r="P208" s="175">
        <f t="shared" si="111"/>
        <v>10208</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IF(U208=Setup!$C$10,"Grant",IF('Other Pharma &amp; Health Products'!U208=Setup!$C$11,"Local",IF('Other Pharma &amp; Health Products'!U208=Setup!$C$12,"Other","")))</f>
        <v/>
      </c>
      <c r="W208" s="34"/>
      <c r="X208" s="148"/>
      <c r="Y208" s="33"/>
      <c r="Z208" s="36" t="str">
        <f t="shared" si="112"/>
        <v/>
      </c>
      <c r="AA208" s="35"/>
      <c r="AB208" s="32" t="str">
        <f t="shared" si="113"/>
        <v/>
      </c>
      <c r="AC208" s="34"/>
      <c r="AD208" s="32" t="str">
        <f t="shared" si="114"/>
        <v/>
      </c>
      <c r="AE208" s="35"/>
      <c r="AF208" s="36" t="str">
        <f t="shared" si="115"/>
        <v/>
      </c>
      <c r="AG208" s="36" t="str">
        <f t="shared" si="116"/>
        <v/>
      </c>
      <c r="AH208" s="36" t="str">
        <f t="shared" si="117"/>
        <v/>
      </c>
      <c r="AI208" s="55"/>
      <c r="AJ208" s="37"/>
      <c r="AK208" s="148"/>
      <c r="AL208" s="35"/>
      <c r="AM208" s="32" t="str">
        <f t="shared" si="118"/>
        <v/>
      </c>
      <c r="AN208" s="35"/>
      <c r="AO208" s="32" t="str">
        <f t="shared" si="119"/>
        <v/>
      </c>
      <c r="AP208" s="35"/>
      <c r="AQ208" s="32" t="str">
        <f t="shared" si="120"/>
        <v/>
      </c>
      <c r="AR208" s="34"/>
      <c r="AS208" s="36" t="str">
        <f t="shared" si="121"/>
        <v/>
      </c>
      <c r="AT208" s="36" t="str">
        <f t="shared" si="122"/>
        <v/>
      </c>
      <c r="AU208" s="36" t="str">
        <f t="shared" si="123"/>
        <v/>
      </c>
      <c r="AV208" s="55"/>
      <c r="AW208" s="34"/>
      <c r="AX208" s="148"/>
      <c r="AY208" s="34"/>
      <c r="AZ208" s="32" t="str">
        <f t="shared" si="124"/>
        <v/>
      </c>
      <c r="BA208" s="34"/>
      <c r="BB208" s="32" t="str">
        <f t="shared" si="125"/>
        <v/>
      </c>
      <c r="BC208" s="34"/>
      <c r="BD208" s="32" t="str">
        <f t="shared" si="126"/>
        <v/>
      </c>
      <c r="BE208" s="35"/>
      <c r="BF208" s="36" t="str">
        <f t="shared" si="127"/>
        <v/>
      </c>
      <c r="BG208" s="36" t="str">
        <f t="shared" si="128"/>
        <v/>
      </c>
      <c r="BH208" s="36" t="str">
        <f t="shared" si="129"/>
        <v/>
      </c>
      <c r="BI208" s="55"/>
      <c r="BJ208" s="34"/>
      <c r="BK208" s="148"/>
      <c r="BL208" s="34"/>
      <c r="BM208" s="32" t="str">
        <f t="shared" si="130"/>
        <v/>
      </c>
      <c r="BN208" s="34"/>
      <c r="BO208" s="32" t="str">
        <f t="shared" si="131"/>
        <v/>
      </c>
      <c r="BP208" s="34"/>
      <c r="BQ208" s="32" t="str">
        <f t="shared" si="132"/>
        <v/>
      </c>
      <c r="BR208" s="34"/>
      <c r="BS208" s="36" t="str">
        <f t="shared" si="133"/>
        <v/>
      </c>
      <c r="BT208" s="36" t="str">
        <f t="shared" si="134"/>
        <v/>
      </c>
      <c r="BU208" s="36" t="str">
        <f t="shared" si="135"/>
        <v/>
      </c>
      <c r="BV208" s="55"/>
      <c r="BW208" s="36" t="str">
        <f t="shared" si="136"/>
        <v/>
      </c>
      <c r="BX208" s="36" t="str">
        <f t="shared" si="136"/>
        <v/>
      </c>
      <c r="BY208" s="31"/>
      <c r="BZ208" s="38"/>
      <c r="CB208" s="120" t="e">
        <f t="shared" ca="1" si="104"/>
        <v>#VALUE!</v>
      </c>
      <c r="CC208" s="2" t="e">
        <f t="shared" ca="1" si="105"/>
        <v>#VALUE!</v>
      </c>
    </row>
    <row r="209" spans="1:81" s="10" customFormat="1" ht="25" customHeight="1" x14ac:dyDescent="0.2">
      <c r="A209" s="52" t="str">
        <f t="shared" si="137"/>
        <v/>
      </c>
      <c r="B209" s="157" t="e">
        <f t="shared" ca="1" si="106"/>
        <v>#VALUE!</v>
      </c>
      <c r="C209" s="157" t="e">
        <f t="shared" si="107"/>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8"/>
        <v>#VALUE!</v>
      </c>
      <c r="K209" s="155" t="e">
        <f t="shared" si="109"/>
        <v>#VALUE!</v>
      </c>
      <c r="L209" s="153"/>
      <c r="M209" s="53"/>
      <c r="N209" s="175">
        <f t="shared" si="110"/>
        <v>1209</v>
      </c>
      <c r="O209" s="53"/>
      <c r="P209" s="175">
        <f t="shared" si="111"/>
        <v>10209</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IF(U209=Setup!$C$10,"Grant",IF('Other Pharma &amp; Health Products'!U209=Setup!$C$11,"Local",IF('Other Pharma &amp; Health Products'!U209=Setup!$C$12,"Other","")))</f>
        <v/>
      </c>
      <c r="W209" s="34"/>
      <c r="X209" s="148"/>
      <c r="Y209" s="33"/>
      <c r="Z209" s="36" t="str">
        <f t="shared" si="112"/>
        <v/>
      </c>
      <c r="AA209" s="35"/>
      <c r="AB209" s="32" t="str">
        <f t="shared" si="113"/>
        <v/>
      </c>
      <c r="AC209" s="34"/>
      <c r="AD209" s="32" t="str">
        <f t="shared" si="114"/>
        <v/>
      </c>
      <c r="AE209" s="35"/>
      <c r="AF209" s="36" t="str">
        <f t="shared" si="115"/>
        <v/>
      </c>
      <c r="AG209" s="36" t="str">
        <f t="shared" si="116"/>
        <v/>
      </c>
      <c r="AH209" s="36" t="str">
        <f t="shared" si="117"/>
        <v/>
      </c>
      <c r="AI209" s="55"/>
      <c r="AJ209" s="37"/>
      <c r="AK209" s="148"/>
      <c r="AL209" s="35"/>
      <c r="AM209" s="32" t="str">
        <f t="shared" si="118"/>
        <v/>
      </c>
      <c r="AN209" s="35"/>
      <c r="AO209" s="32" t="str">
        <f t="shared" si="119"/>
        <v/>
      </c>
      <c r="AP209" s="35"/>
      <c r="AQ209" s="32" t="str">
        <f t="shared" si="120"/>
        <v/>
      </c>
      <c r="AR209" s="34"/>
      <c r="AS209" s="36" t="str">
        <f t="shared" si="121"/>
        <v/>
      </c>
      <c r="AT209" s="36" t="str">
        <f t="shared" si="122"/>
        <v/>
      </c>
      <c r="AU209" s="36" t="str">
        <f t="shared" si="123"/>
        <v/>
      </c>
      <c r="AV209" s="55"/>
      <c r="AW209" s="34"/>
      <c r="AX209" s="148"/>
      <c r="AY209" s="34"/>
      <c r="AZ209" s="32" t="str">
        <f t="shared" si="124"/>
        <v/>
      </c>
      <c r="BA209" s="34"/>
      <c r="BB209" s="32" t="str">
        <f t="shared" si="125"/>
        <v/>
      </c>
      <c r="BC209" s="34"/>
      <c r="BD209" s="32" t="str">
        <f t="shared" si="126"/>
        <v/>
      </c>
      <c r="BE209" s="35"/>
      <c r="BF209" s="36" t="str">
        <f t="shared" si="127"/>
        <v/>
      </c>
      <c r="BG209" s="36" t="str">
        <f t="shared" si="128"/>
        <v/>
      </c>
      <c r="BH209" s="36" t="str">
        <f t="shared" si="129"/>
        <v/>
      </c>
      <c r="BI209" s="55"/>
      <c r="BJ209" s="34"/>
      <c r="BK209" s="148"/>
      <c r="BL209" s="34"/>
      <c r="BM209" s="32" t="str">
        <f t="shared" si="130"/>
        <v/>
      </c>
      <c r="BN209" s="34"/>
      <c r="BO209" s="32" t="str">
        <f t="shared" si="131"/>
        <v/>
      </c>
      <c r="BP209" s="34"/>
      <c r="BQ209" s="32" t="str">
        <f t="shared" si="132"/>
        <v/>
      </c>
      <c r="BR209" s="34"/>
      <c r="BS209" s="36" t="str">
        <f t="shared" si="133"/>
        <v/>
      </c>
      <c r="BT209" s="36" t="str">
        <f t="shared" si="134"/>
        <v/>
      </c>
      <c r="BU209" s="36" t="str">
        <f t="shared" si="135"/>
        <v/>
      </c>
      <c r="BV209" s="55"/>
      <c r="BW209" s="36" t="str">
        <f t="shared" si="136"/>
        <v/>
      </c>
      <c r="BX209" s="36" t="str">
        <f t="shared" si="136"/>
        <v/>
      </c>
      <c r="BY209" s="31"/>
      <c r="BZ209" s="38"/>
      <c r="CB209" s="120" t="e">
        <f t="shared" ca="1" si="104"/>
        <v>#VALUE!</v>
      </c>
      <c r="CC209" s="2" t="e">
        <f t="shared" ca="1" si="105"/>
        <v>#VALUE!</v>
      </c>
    </row>
    <row r="210" spans="1:81" s="10" customFormat="1" ht="25" customHeight="1" x14ac:dyDescent="0.2">
      <c r="A210" s="52" t="str">
        <f t="shared" si="137"/>
        <v/>
      </c>
      <c r="B210" s="157" t="e">
        <f t="shared" ca="1" si="106"/>
        <v>#VALUE!</v>
      </c>
      <c r="C210" s="157" t="e">
        <f t="shared" si="107"/>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8"/>
        <v>#VALUE!</v>
      </c>
      <c r="K210" s="155" t="e">
        <f t="shared" si="109"/>
        <v>#VALUE!</v>
      </c>
      <c r="L210" s="153"/>
      <c r="M210" s="53"/>
      <c r="N210" s="175">
        <f t="shared" si="110"/>
        <v>1210</v>
      </c>
      <c r="O210" s="53"/>
      <c r="P210" s="175">
        <f t="shared" si="111"/>
        <v>10210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IF(U210=Setup!$C$10,"Grant",IF('Other Pharma &amp; Health Products'!U210=Setup!$C$11,"Local",IF('Other Pharma &amp; Health Products'!U210=Setup!$C$12,"Other","")))</f>
        <v/>
      </c>
      <c r="W210" s="34"/>
      <c r="X210" s="148"/>
      <c r="Y210" s="33"/>
      <c r="Z210" s="36" t="str">
        <f t="shared" si="112"/>
        <v/>
      </c>
      <c r="AA210" s="35"/>
      <c r="AB210" s="32" t="str">
        <f t="shared" si="113"/>
        <v/>
      </c>
      <c r="AC210" s="34"/>
      <c r="AD210" s="32" t="str">
        <f t="shared" si="114"/>
        <v/>
      </c>
      <c r="AE210" s="35"/>
      <c r="AF210" s="36" t="str">
        <f t="shared" si="115"/>
        <v/>
      </c>
      <c r="AG210" s="36" t="str">
        <f t="shared" si="116"/>
        <v/>
      </c>
      <c r="AH210" s="36" t="str">
        <f t="shared" si="117"/>
        <v/>
      </c>
      <c r="AI210" s="55"/>
      <c r="AJ210" s="37"/>
      <c r="AK210" s="148"/>
      <c r="AL210" s="35"/>
      <c r="AM210" s="32" t="str">
        <f t="shared" si="118"/>
        <v/>
      </c>
      <c r="AN210" s="35"/>
      <c r="AO210" s="32" t="str">
        <f t="shared" si="119"/>
        <v/>
      </c>
      <c r="AP210" s="35"/>
      <c r="AQ210" s="32" t="str">
        <f t="shared" si="120"/>
        <v/>
      </c>
      <c r="AR210" s="34"/>
      <c r="AS210" s="36" t="str">
        <f t="shared" si="121"/>
        <v/>
      </c>
      <c r="AT210" s="36" t="str">
        <f t="shared" si="122"/>
        <v/>
      </c>
      <c r="AU210" s="36" t="str">
        <f t="shared" si="123"/>
        <v/>
      </c>
      <c r="AV210" s="55"/>
      <c r="AW210" s="34"/>
      <c r="AX210" s="148"/>
      <c r="AY210" s="34"/>
      <c r="AZ210" s="32" t="str">
        <f t="shared" si="124"/>
        <v/>
      </c>
      <c r="BA210" s="34"/>
      <c r="BB210" s="32" t="str">
        <f t="shared" si="125"/>
        <v/>
      </c>
      <c r="BC210" s="34"/>
      <c r="BD210" s="32" t="str">
        <f t="shared" si="126"/>
        <v/>
      </c>
      <c r="BE210" s="35"/>
      <c r="BF210" s="36" t="str">
        <f t="shared" si="127"/>
        <v/>
      </c>
      <c r="BG210" s="36" t="str">
        <f t="shared" si="128"/>
        <v/>
      </c>
      <c r="BH210" s="36" t="str">
        <f t="shared" si="129"/>
        <v/>
      </c>
      <c r="BI210" s="55"/>
      <c r="BJ210" s="34"/>
      <c r="BK210" s="148"/>
      <c r="BL210" s="34"/>
      <c r="BM210" s="32" t="str">
        <f t="shared" si="130"/>
        <v/>
      </c>
      <c r="BN210" s="34"/>
      <c r="BO210" s="32" t="str">
        <f t="shared" si="131"/>
        <v/>
      </c>
      <c r="BP210" s="34"/>
      <c r="BQ210" s="32" t="str">
        <f t="shared" si="132"/>
        <v/>
      </c>
      <c r="BR210" s="34"/>
      <c r="BS210" s="36" t="str">
        <f t="shared" si="133"/>
        <v/>
      </c>
      <c r="BT210" s="36" t="str">
        <f t="shared" si="134"/>
        <v/>
      </c>
      <c r="BU210" s="36" t="str">
        <f t="shared" si="135"/>
        <v/>
      </c>
      <c r="BV210" s="55"/>
      <c r="BW210" s="36" t="str">
        <f t="shared" si="136"/>
        <v/>
      </c>
      <c r="BX210" s="36" t="str">
        <f t="shared" si="136"/>
        <v/>
      </c>
      <c r="BY210" s="31"/>
      <c r="BZ210" s="38"/>
      <c r="CB210" s="120" t="e">
        <f t="shared" ca="1" si="104"/>
        <v>#VALUE!</v>
      </c>
      <c r="CC210" s="2" t="e">
        <f t="shared" ca="1" si="105"/>
        <v>#VALUE!</v>
      </c>
    </row>
    <row r="211" spans="1:81" s="10" customFormat="1" ht="25" customHeight="1" x14ac:dyDescent="0.2">
      <c r="A211" s="52" t="str">
        <f t="shared" si="137"/>
        <v/>
      </c>
      <c r="B211" s="157" t="e">
        <f t="shared" ca="1" si="106"/>
        <v>#VALUE!</v>
      </c>
      <c r="C211" s="157" t="e">
        <f t="shared" si="107"/>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8"/>
        <v>#VALUE!</v>
      </c>
      <c r="K211" s="155" t="e">
        <f t="shared" si="109"/>
        <v>#VALUE!</v>
      </c>
      <c r="L211" s="153"/>
      <c r="M211" s="53"/>
      <c r="N211" s="175">
        <f t="shared" si="110"/>
        <v>1211</v>
      </c>
      <c r="O211" s="53"/>
      <c r="P211" s="175">
        <f t="shared" si="111"/>
        <v>10211</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IF(U211=Setup!$C$10,"Grant",IF('Other Pharma &amp; Health Products'!U211=Setup!$C$11,"Local",IF('Other Pharma &amp; Health Products'!U211=Setup!$C$12,"Other","")))</f>
        <v/>
      </c>
      <c r="W211" s="34"/>
      <c r="X211" s="148"/>
      <c r="Y211" s="33"/>
      <c r="Z211" s="36" t="str">
        <f t="shared" si="112"/>
        <v/>
      </c>
      <c r="AA211" s="35"/>
      <c r="AB211" s="32" t="str">
        <f t="shared" si="113"/>
        <v/>
      </c>
      <c r="AC211" s="34"/>
      <c r="AD211" s="32" t="str">
        <f t="shared" si="114"/>
        <v/>
      </c>
      <c r="AE211" s="35"/>
      <c r="AF211" s="36" t="str">
        <f t="shared" si="115"/>
        <v/>
      </c>
      <c r="AG211" s="36" t="str">
        <f t="shared" si="116"/>
        <v/>
      </c>
      <c r="AH211" s="36" t="str">
        <f t="shared" si="117"/>
        <v/>
      </c>
      <c r="AI211" s="55"/>
      <c r="AJ211" s="37"/>
      <c r="AK211" s="148"/>
      <c r="AL211" s="35"/>
      <c r="AM211" s="32" t="str">
        <f t="shared" si="118"/>
        <v/>
      </c>
      <c r="AN211" s="35"/>
      <c r="AO211" s="32" t="str">
        <f t="shared" si="119"/>
        <v/>
      </c>
      <c r="AP211" s="35"/>
      <c r="AQ211" s="32" t="str">
        <f t="shared" si="120"/>
        <v/>
      </c>
      <c r="AR211" s="34"/>
      <c r="AS211" s="36" t="str">
        <f t="shared" si="121"/>
        <v/>
      </c>
      <c r="AT211" s="36" t="str">
        <f t="shared" si="122"/>
        <v/>
      </c>
      <c r="AU211" s="36" t="str">
        <f t="shared" si="123"/>
        <v/>
      </c>
      <c r="AV211" s="55"/>
      <c r="AW211" s="34"/>
      <c r="AX211" s="148"/>
      <c r="AY211" s="34"/>
      <c r="AZ211" s="32" t="str">
        <f t="shared" si="124"/>
        <v/>
      </c>
      <c r="BA211" s="34"/>
      <c r="BB211" s="32" t="str">
        <f t="shared" si="125"/>
        <v/>
      </c>
      <c r="BC211" s="34"/>
      <c r="BD211" s="32" t="str">
        <f t="shared" si="126"/>
        <v/>
      </c>
      <c r="BE211" s="35"/>
      <c r="BF211" s="36" t="str">
        <f t="shared" si="127"/>
        <v/>
      </c>
      <c r="BG211" s="36" t="str">
        <f t="shared" si="128"/>
        <v/>
      </c>
      <c r="BH211" s="36" t="str">
        <f t="shared" si="129"/>
        <v/>
      </c>
      <c r="BI211" s="55"/>
      <c r="BJ211" s="34"/>
      <c r="BK211" s="148"/>
      <c r="BL211" s="34"/>
      <c r="BM211" s="32" t="str">
        <f t="shared" si="130"/>
        <v/>
      </c>
      <c r="BN211" s="34"/>
      <c r="BO211" s="32" t="str">
        <f t="shared" si="131"/>
        <v/>
      </c>
      <c r="BP211" s="34"/>
      <c r="BQ211" s="32" t="str">
        <f t="shared" si="132"/>
        <v/>
      </c>
      <c r="BR211" s="34"/>
      <c r="BS211" s="36" t="str">
        <f t="shared" si="133"/>
        <v/>
      </c>
      <c r="BT211" s="36" t="str">
        <f t="shared" si="134"/>
        <v/>
      </c>
      <c r="BU211" s="36" t="str">
        <f t="shared" si="135"/>
        <v/>
      </c>
      <c r="BV211" s="55"/>
      <c r="BW211" s="36" t="str">
        <f t="shared" si="136"/>
        <v/>
      </c>
      <c r="BX211" s="36" t="str">
        <f t="shared" si="136"/>
        <v/>
      </c>
      <c r="BY211" s="31"/>
      <c r="BZ211" s="38"/>
      <c r="CB211" s="120" t="e">
        <f t="shared" ca="1" si="104"/>
        <v>#VALUE!</v>
      </c>
      <c r="CC211" s="2" t="e">
        <f t="shared" ca="1" si="105"/>
        <v>#VALUE!</v>
      </c>
    </row>
    <row r="212" spans="1:81" s="10" customFormat="1" ht="25" customHeight="1" x14ac:dyDescent="0.2">
      <c r="A212" s="52" t="str">
        <f t="shared" si="137"/>
        <v/>
      </c>
      <c r="B212" s="157" t="e">
        <f t="shared" ca="1" si="106"/>
        <v>#VALUE!</v>
      </c>
      <c r="C212" s="157" t="e">
        <f t="shared" si="107"/>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8"/>
        <v>#VALUE!</v>
      </c>
      <c r="K212" s="155" t="e">
        <f t="shared" si="109"/>
        <v>#VALUE!</v>
      </c>
      <c r="L212" s="153"/>
      <c r="M212" s="53"/>
      <c r="N212" s="175">
        <f t="shared" si="110"/>
        <v>1212</v>
      </c>
      <c r="O212" s="53"/>
      <c r="P212" s="175">
        <f t="shared" si="111"/>
        <v>10212</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IF(U212=Setup!$C$10,"Grant",IF('Other Pharma &amp; Health Products'!U212=Setup!$C$11,"Local",IF('Other Pharma &amp; Health Products'!U212=Setup!$C$12,"Other","")))</f>
        <v/>
      </c>
      <c r="W212" s="34"/>
      <c r="X212" s="148"/>
      <c r="Y212" s="33"/>
      <c r="Z212" s="36" t="str">
        <f t="shared" si="112"/>
        <v/>
      </c>
      <c r="AA212" s="35"/>
      <c r="AB212" s="32" t="str">
        <f t="shared" si="113"/>
        <v/>
      </c>
      <c r="AC212" s="34"/>
      <c r="AD212" s="32" t="str">
        <f t="shared" si="114"/>
        <v/>
      </c>
      <c r="AE212" s="35"/>
      <c r="AF212" s="36" t="str">
        <f t="shared" si="115"/>
        <v/>
      </c>
      <c r="AG212" s="36" t="str">
        <f t="shared" si="116"/>
        <v/>
      </c>
      <c r="AH212" s="36" t="str">
        <f t="shared" si="117"/>
        <v/>
      </c>
      <c r="AI212" s="55"/>
      <c r="AJ212" s="37"/>
      <c r="AK212" s="148"/>
      <c r="AL212" s="35"/>
      <c r="AM212" s="32" t="str">
        <f t="shared" si="118"/>
        <v/>
      </c>
      <c r="AN212" s="35"/>
      <c r="AO212" s="32" t="str">
        <f t="shared" si="119"/>
        <v/>
      </c>
      <c r="AP212" s="35"/>
      <c r="AQ212" s="32" t="str">
        <f t="shared" si="120"/>
        <v/>
      </c>
      <c r="AR212" s="34"/>
      <c r="AS212" s="36" t="str">
        <f t="shared" si="121"/>
        <v/>
      </c>
      <c r="AT212" s="36" t="str">
        <f t="shared" si="122"/>
        <v/>
      </c>
      <c r="AU212" s="36" t="str">
        <f t="shared" si="123"/>
        <v/>
      </c>
      <c r="AV212" s="55"/>
      <c r="AW212" s="34"/>
      <c r="AX212" s="148"/>
      <c r="AY212" s="34"/>
      <c r="AZ212" s="32" t="str">
        <f t="shared" si="124"/>
        <v/>
      </c>
      <c r="BA212" s="34"/>
      <c r="BB212" s="32" t="str">
        <f t="shared" si="125"/>
        <v/>
      </c>
      <c r="BC212" s="34"/>
      <c r="BD212" s="32" t="str">
        <f t="shared" si="126"/>
        <v/>
      </c>
      <c r="BE212" s="35"/>
      <c r="BF212" s="36" t="str">
        <f t="shared" si="127"/>
        <v/>
      </c>
      <c r="BG212" s="36" t="str">
        <f t="shared" si="128"/>
        <v/>
      </c>
      <c r="BH212" s="36" t="str">
        <f t="shared" si="129"/>
        <v/>
      </c>
      <c r="BI212" s="55"/>
      <c r="BJ212" s="34"/>
      <c r="BK212" s="148"/>
      <c r="BL212" s="34"/>
      <c r="BM212" s="32" t="str">
        <f t="shared" si="130"/>
        <v/>
      </c>
      <c r="BN212" s="34"/>
      <c r="BO212" s="32" t="str">
        <f t="shared" si="131"/>
        <v/>
      </c>
      <c r="BP212" s="34"/>
      <c r="BQ212" s="32" t="str">
        <f t="shared" si="132"/>
        <v/>
      </c>
      <c r="BR212" s="34"/>
      <c r="BS212" s="36" t="str">
        <f t="shared" si="133"/>
        <v/>
      </c>
      <c r="BT212" s="36" t="str">
        <f t="shared" si="134"/>
        <v/>
      </c>
      <c r="BU212" s="36" t="str">
        <f t="shared" si="135"/>
        <v/>
      </c>
      <c r="BV212" s="55"/>
      <c r="BW212" s="36" t="str">
        <f t="shared" si="136"/>
        <v/>
      </c>
      <c r="BX212" s="36" t="str">
        <f t="shared" si="136"/>
        <v/>
      </c>
      <c r="BY212" s="31"/>
      <c r="BZ212" s="38"/>
      <c r="CB212" s="120" t="e">
        <f t="shared" ca="1" si="104"/>
        <v>#VALUE!</v>
      </c>
      <c r="CC212" s="2" t="e">
        <f t="shared" ca="1" si="105"/>
        <v>#VALUE!</v>
      </c>
    </row>
    <row r="213" spans="1:81" s="10" customFormat="1" ht="25" customHeight="1" x14ac:dyDescent="0.2">
      <c r="A213" s="52" t="str">
        <f t="shared" si="137"/>
        <v/>
      </c>
      <c r="B213" s="157" t="e">
        <f t="shared" ca="1" si="106"/>
        <v>#VALUE!</v>
      </c>
      <c r="C213" s="157" t="e">
        <f t="shared" si="107"/>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8"/>
        <v>#VALUE!</v>
      </c>
      <c r="K213" s="155" t="e">
        <f t="shared" si="109"/>
        <v>#VALUE!</v>
      </c>
      <c r="L213" s="153"/>
      <c r="M213" s="53"/>
      <c r="N213" s="175">
        <f t="shared" si="110"/>
        <v>1213</v>
      </c>
      <c r="O213" s="53"/>
      <c r="P213" s="175">
        <f t="shared" si="111"/>
        <v>10213</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IF(U213=Setup!$C$10,"Grant",IF('Other Pharma &amp; Health Products'!U213=Setup!$C$11,"Local",IF('Other Pharma &amp; Health Products'!U213=Setup!$C$12,"Other","")))</f>
        <v/>
      </c>
      <c r="W213" s="34"/>
      <c r="X213" s="148"/>
      <c r="Y213" s="33"/>
      <c r="Z213" s="36" t="str">
        <f t="shared" si="112"/>
        <v/>
      </c>
      <c r="AA213" s="35"/>
      <c r="AB213" s="32" t="str">
        <f t="shared" si="113"/>
        <v/>
      </c>
      <c r="AC213" s="34"/>
      <c r="AD213" s="32" t="str">
        <f t="shared" si="114"/>
        <v/>
      </c>
      <c r="AE213" s="35"/>
      <c r="AF213" s="36" t="str">
        <f t="shared" si="115"/>
        <v/>
      </c>
      <c r="AG213" s="36" t="str">
        <f t="shared" si="116"/>
        <v/>
      </c>
      <c r="AH213" s="36" t="str">
        <f t="shared" si="117"/>
        <v/>
      </c>
      <c r="AI213" s="55"/>
      <c r="AJ213" s="37"/>
      <c r="AK213" s="148"/>
      <c r="AL213" s="35"/>
      <c r="AM213" s="32" t="str">
        <f t="shared" si="118"/>
        <v/>
      </c>
      <c r="AN213" s="35"/>
      <c r="AO213" s="32" t="str">
        <f t="shared" si="119"/>
        <v/>
      </c>
      <c r="AP213" s="35"/>
      <c r="AQ213" s="32" t="str">
        <f t="shared" si="120"/>
        <v/>
      </c>
      <c r="AR213" s="34"/>
      <c r="AS213" s="36" t="str">
        <f t="shared" si="121"/>
        <v/>
      </c>
      <c r="AT213" s="36" t="str">
        <f t="shared" si="122"/>
        <v/>
      </c>
      <c r="AU213" s="36" t="str">
        <f t="shared" si="123"/>
        <v/>
      </c>
      <c r="AV213" s="55"/>
      <c r="AW213" s="34"/>
      <c r="AX213" s="148"/>
      <c r="AY213" s="34"/>
      <c r="AZ213" s="32" t="str">
        <f t="shared" si="124"/>
        <v/>
      </c>
      <c r="BA213" s="34"/>
      <c r="BB213" s="32" t="str">
        <f t="shared" si="125"/>
        <v/>
      </c>
      <c r="BC213" s="34"/>
      <c r="BD213" s="32" t="str">
        <f t="shared" si="126"/>
        <v/>
      </c>
      <c r="BE213" s="35"/>
      <c r="BF213" s="36" t="str">
        <f t="shared" si="127"/>
        <v/>
      </c>
      <c r="BG213" s="36" t="str">
        <f t="shared" si="128"/>
        <v/>
      </c>
      <c r="BH213" s="36" t="str">
        <f t="shared" si="129"/>
        <v/>
      </c>
      <c r="BI213" s="55"/>
      <c r="BJ213" s="34"/>
      <c r="BK213" s="148"/>
      <c r="BL213" s="34"/>
      <c r="BM213" s="32" t="str">
        <f t="shared" si="130"/>
        <v/>
      </c>
      <c r="BN213" s="34"/>
      <c r="BO213" s="32" t="str">
        <f t="shared" si="131"/>
        <v/>
      </c>
      <c r="BP213" s="34"/>
      <c r="BQ213" s="32" t="str">
        <f t="shared" si="132"/>
        <v/>
      </c>
      <c r="BR213" s="34"/>
      <c r="BS213" s="36" t="str">
        <f t="shared" si="133"/>
        <v/>
      </c>
      <c r="BT213" s="36" t="str">
        <f t="shared" si="134"/>
        <v/>
      </c>
      <c r="BU213" s="36" t="str">
        <f t="shared" si="135"/>
        <v/>
      </c>
      <c r="BV213" s="55"/>
      <c r="BW213" s="36" t="str">
        <f t="shared" si="136"/>
        <v/>
      </c>
      <c r="BX213" s="36" t="str">
        <f t="shared" si="136"/>
        <v/>
      </c>
      <c r="BY213" s="31"/>
      <c r="BZ213" s="38"/>
      <c r="CB213" s="120" t="e">
        <f t="shared" ca="1" si="104"/>
        <v>#VALUE!</v>
      </c>
      <c r="CC213" s="2" t="e">
        <f t="shared" ca="1" si="105"/>
        <v>#VALUE!</v>
      </c>
    </row>
    <row r="214" spans="1:81" s="10" customFormat="1" ht="25" customHeight="1" x14ac:dyDescent="0.2">
      <c r="A214" s="52" t="str">
        <f t="shared" si="137"/>
        <v/>
      </c>
      <c r="B214" s="157" t="e">
        <f t="shared" ca="1" si="106"/>
        <v>#VALUE!</v>
      </c>
      <c r="C214" s="157" t="e">
        <f t="shared" si="107"/>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8"/>
        <v>#VALUE!</v>
      </c>
      <c r="K214" s="155" t="e">
        <f t="shared" si="109"/>
        <v>#VALUE!</v>
      </c>
      <c r="L214" s="153"/>
      <c r="M214" s="53"/>
      <c r="N214" s="175">
        <f t="shared" si="110"/>
        <v>1214</v>
      </c>
      <c r="O214" s="53"/>
      <c r="P214" s="175">
        <f t="shared" si="111"/>
        <v>10214</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IF(U214=Setup!$C$10,"Grant",IF('Other Pharma &amp; Health Products'!U214=Setup!$C$11,"Local",IF('Other Pharma &amp; Health Products'!U214=Setup!$C$12,"Other","")))</f>
        <v/>
      </c>
      <c r="W214" s="34"/>
      <c r="X214" s="148"/>
      <c r="Y214" s="33"/>
      <c r="Z214" s="36" t="str">
        <f t="shared" si="112"/>
        <v/>
      </c>
      <c r="AA214" s="35"/>
      <c r="AB214" s="32" t="str">
        <f t="shared" si="113"/>
        <v/>
      </c>
      <c r="AC214" s="34"/>
      <c r="AD214" s="32" t="str">
        <f t="shared" si="114"/>
        <v/>
      </c>
      <c r="AE214" s="35"/>
      <c r="AF214" s="36" t="str">
        <f t="shared" si="115"/>
        <v/>
      </c>
      <c r="AG214" s="36" t="str">
        <f t="shared" si="116"/>
        <v/>
      </c>
      <c r="AH214" s="36" t="str">
        <f t="shared" si="117"/>
        <v/>
      </c>
      <c r="AI214" s="55"/>
      <c r="AJ214" s="37"/>
      <c r="AK214" s="148"/>
      <c r="AL214" s="35"/>
      <c r="AM214" s="32" t="str">
        <f t="shared" si="118"/>
        <v/>
      </c>
      <c r="AN214" s="35"/>
      <c r="AO214" s="32" t="str">
        <f t="shared" si="119"/>
        <v/>
      </c>
      <c r="AP214" s="35"/>
      <c r="AQ214" s="32" t="str">
        <f t="shared" si="120"/>
        <v/>
      </c>
      <c r="AR214" s="34"/>
      <c r="AS214" s="36" t="str">
        <f t="shared" si="121"/>
        <v/>
      </c>
      <c r="AT214" s="36" t="str">
        <f t="shared" si="122"/>
        <v/>
      </c>
      <c r="AU214" s="36" t="str">
        <f t="shared" si="123"/>
        <v/>
      </c>
      <c r="AV214" s="55"/>
      <c r="AW214" s="34"/>
      <c r="AX214" s="148"/>
      <c r="AY214" s="34"/>
      <c r="AZ214" s="32" t="str">
        <f t="shared" si="124"/>
        <v/>
      </c>
      <c r="BA214" s="34"/>
      <c r="BB214" s="32" t="str">
        <f t="shared" si="125"/>
        <v/>
      </c>
      <c r="BC214" s="34"/>
      <c r="BD214" s="32" t="str">
        <f t="shared" si="126"/>
        <v/>
      </c>
      <c r="BE214" s="35"/>
      <c r="BF214" s="36" t="str">
        <f t="shared" si="127"/>
        <v/>
      </c>
      <c r="BG214" s="36" t="str">
        <f t="shared" si="128"/>
        <v/>
      </c>
      <c r="BH214" s="36" t="str">
        <f t="shared" si="129"/>
        <v/>
      </c>
      <c r="BI214" s="55"/>
      <c r="BJ214" s="34"/>
      <c r="BK214" s="148"/>
      <c r="BL214" s="34"/>
      <c r="BM214" s="32" t="str">
        <f t="shared" si="130"/>
        <v/>
      </c>
      <c r="BN214" s="34"/>
      <c r="BO214" s="32" t="str">
        <f t="shared" si="131"/>
        <v/>
      </c>
      <c r="BP214" s="34"/>
      <c r="BQ214" s="32" t="str">
        <f t="shared" si="132"/>
        <v/>
      </c>
      <c r="BR214" s="34"/>
      <c r="BS214" s="36" t="str">
        <f t="shared" si="133"/>
        <v/>
      </c>
      <c r="BT214" s="36" t="str">
        <f t="shared" si="134"/>
        <v/>
      </c>
      <c r="BU214" s="36" t="str">
        <f t="shared" si="135"/>
        <v/>
      </c>
      <c r="BV214" s="55"/>
      <c r="BW214" s="36" t="str">
        <f t="shared" si="136"/>
        <v/>
      </c>
      <c r="BX214" s="36" t="str">
        <f t="shared" si="136"/>
        <v/>
      </c>
      <c r="BY214" s="31"/>
      <c r="BZ214" s="38"/>
      <c r="CB214" s="120" t="e">
        <f t="shared" ca="1" si="104"/>
        <v>#VALUE!</v>
      </c>
      <c r="CC214" s="2" t="e">
        <f t="shared" ca="1" si="105"/>
        <v>#VALUE!</v>
      </c>
    </row>
    <row r="215" spans="1:81" s="10" customFormat="1" ht="25" customHeight="1" x14ac:dyDescent="0.2">
      <c r="A215" s="52" t="str">
        <f t="shared" si="137"/>
        <v/>
      </c>
      <c r="B215" s="157" t="e">
        <f t="shared" ca="1" si="106"/>
        <v>#VALUE!</v>
      </c>
      <c r="C215" s="157" t="e">
        <f t="shared" si="107"/>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8"/>
        <v>#VALUE!</v>
      </c>
      <c r="K215" s="155" t="e">
        <f t="shared" si="109"/>
        <v>#VALUE!</v>
      </c>
      <c r="L215" s="153"/>
      <c r="M215" s="53"/>
      <c r="N215" s="175">
        <f t="shared" si="110"/>
        <v>1215</v>
      </c>
      <c r="O215" s="53"/>
      <c r="P215" s="175">
        <f t="shared" si="111"/>
        <v>10215</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IF(U215=Setup!$C$10,"Grant",IF('Other Pharma &amp; Health Products'!U215=Setup!$C$11,"Local",IF('Other Pharma &amp; Health Products'!U215=Setup!$C$12,"Other","")))</f>
        <v/>
      </c>
      <c r="W215" s="34"/>
      <c r="X215" s="148"/>
      <c r="Y215" s="33"/>
      <c r="Z215" s="36" t="str">
        <f t="shared" si="112"/>
        <v/>
      </c>
      <c r="AA215" s="35"/>
      <c r="AB215" s="32" t="str">
        <f t="shared" si="113"/>
        <v/>
      </c>
      <c r="AC215" s="34"/>
      <c r="AD215" s="32" t="str">
        <f t="shared" si="114"/>
        <v/>
      </c>
      <c r="AE215" s="35"/>
      <c r="AF215" s="36" t="str">
        <f t="shared" si="115"/>
        <v/>
      </c>
      <c r="AG215" s="36" t="str">
        <f t="shared" si="116"/>
        <v/>
      </c>
      <c r="AH215" s="36" t="str">
        <f t="shared" si="117"/>
        <v/>
      </c>
      <c r="AI215" s="55"/>
      <c r="AJ215" s="37"/>
      <c r="AK215" s="148"/>
      <c r="AL215" s="35"/>
      <c r="AM215" s="32" t="str">
        <f t="shared" si="118"/>
        <v/>
      </c>
      <c r="AN215" s="35"/>
      <c r="AO215" s="32" t="str">
        <f t="shared" si="119"/>
        <v/>
      </c>
      <c r="AP215" s="35"/>
      <c r="AQ215" s="32" t="str">
        <f t="shared" si="120"/>
        <v/>
      </c>
      <c r="AR215" s="34"/>
      <c r="AS215" s="36" t="str">
        <f t="shared" si="121"/>
        <v/>
      </c>
      <c r="AT215" s="36" t="str">
        <f t="shared" si="122"/>
        <v/>
      </c>
      <c r="AU215" s="36" t="str">
        <f t="shared" si="123"/>
        <v/>
      </c>
      <c r="AV215" s="55"/>
      <c r="AW215" s="34"/>
      <c r="AX215" s="148"/>
      <c r="AY215" s="34"/>
      <c r="AZ215" s="32" t="str">
        <f t="shared" si="124"/>
        <v/>
      </c>
      <c r="BA215" s="34"/>
      <c r="BB215" s="32" t="str">
        <f t="shared" si="125"/>
        <v/>
      </c>
      <c r="BC215" s="34"/>
      <c r="BD215" s="32" t="str">
        <f t="shared" si="126"/>
        <v/>
      </c>
      <c r="BE215" s="35"/>
      <c r="BF215" s="36" t="str">
        <f t="shared" si="127"/>
        <v/>
      </c>
      <c r="BG215" s="36" t="str">
        <f t="shared" si="128"/>
        <v/>
      </c>
      <c r="BH215" s="36" t="str">
        <f t="shared" si="129"/>
        <v/>
      </c>
      <c r="BI215" s="55"/>
      <c r="BJ215" s="34"/>
      <c r="BK215" s="148"/>
      <c r="BL215" s="34"/>
      <c r="BM215" s="32" t="str">
        <f t="shared" si="130"/>
        <v/>
      </c>
      <c r="BN215" s="34"/>
      <c r="BO215" s="32" t="str">
        <f t="shared" si="131"/>
        <v/>
      </c>
      <c r="BP215" s="34"/>
      <c r="BQ215" s="32" t="str">
        <f t="shared" si="132"/>
        <v/>
      </c>
      <c r="BR215" s="34"/>
      <c r="BS215" s="36" t="str">
        <f t="shared" si="133"/>
        <v/>
      </c>
      <c r="BT215" s="36" t="str">
        <f t="shared" si="134"/>
        <v/>
      </c>
      <c r="BU215" s="36" t="str">
        <f t="shared" si="135"/>
        <v/>
      </c>
      <c r="BV215" s="55"/>
      <c r="BW215" s="36" t="str">
        <f t="shared" si="136"/>
        <v/>
      </c>
      <c r="BX215" s="36" t="str">
        <f t="shared" si="136"/>
        <v/>
      </c>
      <c r="BY215" s="31"/>
      <c r="BZ215" s="38"/>
      <c r="CB215" s="120" t="e">
        <f t="shared" ca="1" si="104"/>
        <v>#VALUE!</v>
      </c>
      <c r="CC215" s="2" t="e">
        <f t="shared" ca="1" si="105"/>
        <v>#VALUE!</v>
      </c>
    </row>
    <row r="216" spans="1:81" s="10" customFormat="1" ht="25" customHeight="1" x14ac:dyDescent="0.2">
      <c r="A216" s="52" t="str">
        <f t="shared" si="137"/>
        <v/>
      </c>
      <c r="B216" s="157" t="e">
        <f t="shared" ca="1" si="106"/>
        <v>#VALUE!</v>
      </c>
      <c r="C216" s="157" t="e">
        <f t="shared" si="107"/>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8"/>
        <v>#VALUE!</v>
      </c>
      <c r="K216" s="155" t="e">
        <f t="shared" si="109"/>
        <v>#VALUE!</v>
      </c>
      <c r="L216" s="153"/>
      <c r="M216" s="53"/>
      <c r="N216" s="175">
        <f t="shared" si="110"/>
        <v>1216</v>
      </c>
      <c r="O216" s="53"/>
      <c r="P216" s="175">
        <f t="shared" si="111"/>
        <v>10216</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IF(U216=Setup!$C$10,"Grant",IF('Other Pharma &amp; Health Products'!U216=Setup!$C$11,"Local",IF('Other Pharma &amp; Health Products'!U216=Setup!$C$12,"Other","")))</f>
        <v/>
      </c>
      <c r="W216" s="34"/>
      <c r="X216" s="148"/>
      <c r="Y216" s="33"/>
      <c r="Z216" s="36" t="str">
        <f t="shared" si="112"/>
        <v/>
      </c>
      <c r="AA216" s="35"/>
      <c r="AB216" s="32" t="str">
        <f t="shared" si="113"/>
        <v/>
      </c>
      <c r="AC216" s="34"/>
      <c r="AD216" s="32" t="str">
        <f t="shared" si="114"/>
        <v/>
      </c>
      <c r="AE216" s="35"/>
      <c r="AF216" s="36" t="str">
        <f t="shared" si="115"/>
        <v/>
      </c>
      <c r="AG216" s="36" t="str">
        <f t="shared" si="116"/>
        <v/>
      </c>
      <c r="AH216" s="36" t="str">
        <f t="shared" si="117"/>
        <v/>
      </c>
      <c r="AI216" s="55"/>
      <c r="AJ216" s="37"/>
      <c r="AK216" s="148"/>
      <c r="AL216" s="35"/>
      <c r="AM216" s="32" t="str">
        <f t="shared" si="118"/>
        <v/>
      </c>
      <c r="AN216" s="35"/>
      <c r="AO216" s="32" t="str">
        <f t="shared" si="119"/>
        <v/>
      </c>
      <c r="AP216" s="35"/>
      <c r="AQ216" s="32" t="str">
        <f t="shared" si="120"/>
        <v/>
      </c>
      <c r="AR216" s="34"/>
      <c r="AS216" s="36" t="str">
        <f t="shared" si="121"/>
        <v/>
      </c>
      <c r="AT216" s="36" t="str">
        <f t="shared" si="122"/>
        <v/>
      </c>
      <c r="AU216" s="36" t="str">
        <f t="shared" si="123"/>
        <v/>
      </c>
      <c r="AV216" s="55"/>
      <c r="AW216" s="34"/>
      <c r="AX216" s="148"/>
      <c r="AY216" s="34"/>
      <c r="AZ216" s="32" t="str">
        <f t="shared" si="124"/>
        <v/>
      </c>
      <c r="BA216" s="34"/>
      <c r="BB216" s="32" t="str">
        <f t="shared" si="125"/>
        <v/>
      </c>
      <c r="BC216" s="34"/>
      <c r="BD216" s="32" t="str">
        <f t="shared" si="126"/>
        <v/>
      </c>
      <c r="BE216" s="35"/>
      <c r="BF216" s="36" t="str">
        <f t="shared" si="127"/>
        <v/>
      </c>
      <c r="BG216" s="36" t="str">
        <f t="shared" si="128"/>
        <v/>
      </c>
      <c r="BH216" s="36" t="str">
        <f t="shared" si="129"/>
        <v/>
      </c>
      <c r="BI216" s="55"/>
      <c r="BJ216" s="34"/>
      <c r="BK216" s="148"/>
      <c r="BL216" s="34"/>
      <c r="BM216" s="32" t="str">
        <f t="shared" si="130"/>
        <v/>
      </c>
      <c r="BN216" s="34"/>
      <c r="BO216" s="32" t="str">
        <f t="shared" si="131"/>
        <v/>
      </c>
      <c r="BP216" s="34"/>
      <c r="BQ216" s="32" t="str">
        <f t="shared" si="132"/>
        <v/>
      </c>
      <c r="BR216" s="34"/>
      <c r="BS216" s="36" t="str">
        <f t="shared" si="133"/>
        <v/>
      </c>
      <c r="BT216" s="36" t="str">
        <f t="shared" si="134"/>
        <v/>
      </c>
      <c r="BU216" s="36" t="str">
        <f t="shared" si="135"/>
        <v/>
      </c>
      <c r="BV216" s="55"/>
      <c r="BW216" s="36" t="str">
        <f t="shared" si="136"/>
        <v/>
      </c>
      <c r="BX216" s="36" t="str">
        <f t="shared" si="136"/>
        <v/>
      </c>
      <c r="BY216" s="31"/>
      <c r="BZ216" s="38"/>
      <c r="CB216" s="120" t="e">
        <f t="shared" ca="1" si="104"/>
        <v>#VALUE!</v>
      </c>
      <c r="CC216" s="2" t="e">
        <f t="shared" ca="1" si="105"/>
        <v>#VALUE!</v>
      </c>
    </row>
    <row r="217" spans="1:81" s="10" customFormat="1" ht="25" customHeight="1" x14ac:dyDescent="0.2">
      <c r="A217" s="52" t="str">
        <f t="shared" si="137"/>
        <v/>
      </c>
      <c r="B217" s="157" t="e">
        <f t="shared" ca="1" si="106"/>
        <v>#VALUE!</v>
      </c>
      <c r="C217" s="157" t="e">
        <f t="shared" si="107"/>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8"/>
        <v>#VALUE!</v>
      </c>
      <c r="K217" s="155" t="e">
        <f t="shared" si="109"/>
        <v>#VALUE!</v>
      </c>
      <c r="L217" s="153"/>
      <c r="M217" s="53"/>
      <c r="N217" s="175">
        <f t="shared" si="110"/>
        <v>1217</v>
      </c>
      <c r="O217" s="53"/>
      <c r="P217" s="175">
        <f t="shared" si="111"/>
        <v>10217</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IF(U217=Setup!$C$10,"Grant",IF('Other Pharma &amp; Health Products'!U217=Setup!$C$11,"Local",IF('Other Pharma &amp; Health Products'!U217=Setup!$C$12,"Other","")))</f>
        <v/>
      </c>
      <c r="W217" s="34"/>
      <c r="X217" s="148"/>
      <c r="Y217" s="33"/>
      <c r="Z217" s="36" t="str">
        <f t="shared" si="112"/>
        <v/>
      </c>
      <c r="AA217" s="35"/>
      <c r="AB217" s="32" t="str">
        <f t="shared" si="113"/>
        <v/>
      </c>
      <c r="AC217" s="34"/>
      <c r="AD217" s="32" t="str">
        <f t="shared" si="114"/>
        <v/>
      </c>
      <c r="AE217" s="35"/>
      <c r="AF217" s="36" t="str">
        <f t="shared" si="115"/>
        <v/>
      </c>
      <c r="AG217" s="36" t="str">
        <f t="shared" si="116"/>
        <v/>
      </c>
      <c r="AH217" s="36" t="str">
        <f t="shared" si="117"/>
        <v/>
      </c>
      <c r="AI217" s="55"/>
      <c r="AJ217" s="37"/>
      <c r="AK217" s="148"/>
      <c r="AL217" s="35"/>
      <c r="AM217" s="32" t="str">
        <f t="shared" si="118"/>
        <v/>
      </c>
      <c r="AN217" s="35"/>
      <c r="AO217" s="32" t="str">
        <f t="shared" si="119"/>
        <v/>
      </c>
      <c r="AP217" s="35"/>
      <c r="AQ217" s="32" t="str">
        <f t="shared" si="120"/>
        <v/>
      </c>
      <c r="AR217" s="34"/>
      <c r="AS217" s="36" t="str">
        <f t="shared" si="121"/>
        <v/>
      </c>
      <c r="AT217" s="36" t="str">
        <f t="shared" si="122"/>
        <v/>
      </c>
      <c r="AU217" s="36" t="str">
        <f t="shared" si="123"/>
        <v/>
      </c>
      <c r="AV217" s="55"/>
      <c r="AW217" s="34"/>
      <c r="AX217" s="148"/>
      <c r="AY217" s="34"/>
      <c r="AZ217" s="32" t="str">
        <f t="shared" si="124"/>
        <v/>
      </c>
      <c r="BA217" s="34"/>
      <c r="BB217" s="32" t="str">
        <f t="shared" si="125"/>
        <v/>
      </c>
      <c r="BC217" s="34"/>
      <c r="BD217" s="32" t="str">
        <f t="shared" si="126"/>
        <v/>
      </c>
      <c r="BE217" s="35"/>
      <c r="BF217" s="36" t="str">
        <f t="shared" si="127"/>
        <v/>
      </c>
      <c r="BG217" s="36" t="str">
        <f t="shared" si="128"/>
        <v/>
      </c>
      <c r="BH217" s="36" t="str">
        <f t="shared" si="129"/>
        <v/>
      </c>
      <c r="BI217" s="55"/>
      <c r="BJ217" s="34"/>
      <c r="BK217" s="148"/>
      <c r="BL217" s="34"/>
      <c r="BM217" s="32" t="str">
        <f t="shared" si="130"/>
        <v/>
      </c>
      <c r="BN217" s="34"/>
      <c r="BO217" s="32" t="str">
        <f t="shared" si="131"/>
        <v/>
      </c>
      <c r="BP217" s="34"/>
      <c r="BQ217" s="32" t="str">
        <f t="shared" si="132"/>
        <v/>
      </c>
      <c r="BR217" s="34"/>
      <c r="BS217" s="36" t="str">
        <f t="shared" si="133"/>
        <v/>
      </c>
      <c r="BT217" s="36" t="str">
        <f t="shared" si="134"/>
        <v/>
      </c>
      <c r="BU217" s="36" t="str">
        <f t="shared" si="135"/>
        <v/>
      </c>
      <c r="BV217" s="55"/>
      <c r="BW217" s="36" t="str">
        <f t="shared" si="136"/>
        <v/>
      </c>
      <c r="BX217" s="36" t="str">
        <f t="shared" si="136"/>
        <v/>
      </c>
      <c r="BY217" s="31"/>
      <c r="BZ217" s="38"/>
      <c r="CB217" s="120" t="e">
        <f t="shared" ca="1" si="104"/>
        <v>#VALUE!</v>
      </c>
      <c r="CC217" s="2" t="e">
        <f t="shared" ca="1" si="105"/>
        <v>#VALUE!</v>
      </c>
    </row>
    <row r="218" spans="1:81" s="10" customFormat="1" ht="25" customHeight="1" x14ac:dyDescent="0.2">
      <c r="A218" s="52" t="str">
        <f t="shared" si="137"/>
        <v/>
      </c>
      <c r="B218" s="157" t="e">
        <f t="shared" ca="1" si="106"/>
        <v>#VALUE!</v>
      </c>
      <c r="C218" s="157" t="e">
        <f t="shared" si="107"/>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8"/>
        <v>#VALUE!</v>
      </c>
      <c r="K218" s="155" t="e">
        <f t="shared" si="109"/>
        <v>#VALUE!</v>
      </c>
      <c r="L218" s="153"/>
      <c r="M218" s="53"/>
      <c r="N218" s="175">
        <f t="shared" si="110"/>
        <v>1218</v>
      </c>
      <c r="O218" s="53"/>
      <c r="P218" s="175">
        <f t="shared" si="111"/>
        <v>10218</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IF(U218=Setup!$C$10,"Grant",IF('Other Pharma &amp; Health Products'!U218=Setup!$C$11,"Local",IF('Other Pharma &amp; Health Products'!U218=Setup!$C$12,"Other","")))</f>
        <v/>
      </c>
      <c r="W218" s="34"/>
      <c r="X218" s="148"/>
      <c r="Y218" s="33"/>
      <c r="Z218" s="36" t="str">
        <f t="shared" si="112"/>
        <v/>
      </c>
      <c r="AA218" s="35"/>
      <c r="AB218" s="32" t="str">
        <f t="shared" si="113"/>
        <v/>
      </c>
      <c r="AC218" s="34"/>
      <c r="AD218" s="32" t="str">
        <f t="shared" si="114"/>
        <v/>
      </c>
      <c r="AE218" s="34"/>
      <c r="AF218" s="36" t="str">
        <f t="shared" si="115"/>
        <v/>
      </c>
      <c r="AG218" s="36" t="str">
        <f t="shared" si="116"/>
        <v/>
      </c>
      <c r="AH218" s="36" t="str">
        <f t="shared" si="117"/>
        <v/>
      </c>
      <c r="AI218" s="55"/>
      <c r="AJ218" s="37"/>
      <c r="AK218" s="148"/>
      <c r="AL218" s="35"/>
      <c r="AM218" s="32" t="str">
        <f t="shared" si="118"/>
        <v/>
      </c>
      <c r="AN218" s="35"/>
      <c r="AO218" s="32" t="str">
        <f t="shared" si="119"/>
        <v/>
      </c>
      <c r="AP218" s="35"/>
      <c r="AQ218" s="32" t="str">
        <f t="shared" si="120"/>
        <v/>
      </c>
      <c r="AR218" s="34"/>
      <c r="AS218" s="36" t="str">
        <f t="shared" si="121"/>
        <v/>
      </c>
      <c r="AT218" s="36" t="str">
        <f t="shared" si="122"/>
        <v/>
      </c>
      <c r="AU218" s="36" t="str">
        <f t="shared" si="123"/>
        <v/>
      </c>
      <c r="AV218" s="55"/>
      <c r="AW218" s="34"/>
      <c r="AX218" s="148"/>
      <c r="AY218" s="34"/>
      <c r="AZ218" s="32" t="str">
        <f t="shared" si="124"/>
        <v/>
      </c>
      <c r="BA218" s="34"/>
      <c r="BB218" s="32" t="str">
        <f t="shared" si="125"/>
        <v/>
      </c>
      <c r="BC218" s="34"/>
      <c r="BD218" s="32" t="str">
        <f t="shared" si="126"/>
        <v/>
      </c>
      <c r="BE218" s="35"/>
      <c r="BF218" s="36" t="str">
        <f t="shared" si="127"/>
        <v/>
      </c>
      <c r="BG218" s="36" t="str">
        <f t="shared" si="128"/>
        <v/>
      </c>
      <c r="BH218" s="36" t="str">
        <f t="shared" si="129"/>
        <v/>
      </c>
      <c r="BI218" s="55"/>
      <c r="BJ218" s="34"/>
      <c r="BK218" s="148"/>
      <c r="BL218" s="34"/>
      <c r="BM218" s="32" t="str">
        <f t="shared" si="130"/>
        <v/>
      </c>
      <c r="BN218" s="34"/>
      <c r="BO218" s="32" t="str">
        <f t="shared" si="131"/>
        <v/>
      </c>
      <c r="BP218" s="34"/>
      <c r="BQ218" s="32" t="str">
        <f t="shared" si="132"/>
        <v/>
      </c>
      <c r="BR218" s="34"/>
      <c r="BS218" s="36" t="str">
        <f t="shared" si="133"/>
        <v/>
      </c>
      <c r="BT218" s="36" t="str">
        <f t="shared" si="134"/>
        <v/>
      </c>
      <c r="BU218" s="36" t="str">
        <f t="shared" si="135"/>
        <v/>
      </c>
      <c r="BV218" s="55"/>
      <c r="BW218" s="36" t="str">
        <f t="shared" si="136"/>
        <v/>
      </c>
      <c r="BX218" s="36" t="str">
        <f t="shared" si="136"/>
        <v/>
      </c>
      <c r="BY218" s="31"/>
      <c r="BZ218" s="38"/>
      <c r="CB218" s="120" t="e">
        <f t="shared" ca="1" si="104"/>
        <v>#VALUE!</v>
      </c>
      <c r="CC218" s="2" t="e">
        <f t="shared" ca="1" si="105"/>
        <v>#VALUE!</v>
      </c>
    </row>
    <row r="219" spans="1:81" s="10" customFormat="1" ht="25" customHeight="1" x14ac:dyDescent="0.2">
      <c r="A219" s="52" t="str">
        <f t="shared" si="137"/>
        <v/>
      </c>
      <c r="B219" s="157" t="e">
        <f t="shared" ca="1" si="106"/>
        <v>#VALUE!</v>
      </c>
      <c r="C219" s="157" t="e">
        <f t="shared" si="107"/>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8"/>
        <v>#VALUE!</v>
      </c>
      <c r="K219" s="155" t="e">
        <f t="shared" si="109"/>
        <v>#VALUE!</v>
      </c>
      <c r="L219" s="153"/>
      <c r="M219" s="53"/>
      <c r="N219" s="175">
        <f t="shared" si="110"/>
        <v>1219</v>
      </c>
      <c r="O219" s="53"/>
      <c r="P219" s="175">
        <f t="shared" si="111"/>
        <v>10219</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IF(U219=Setup!$C$10,"Grant",IF('Other Pharma &amp; Health Products'!U219=Setup!$C$11,"Local",IF('Other Pharma &amp; Health Products'!U219=Setup!$C$12,"Other","")))</f>
        <v/>
      </c>
      <c r="W219" s="34"/>
      <c r="X219" s="148"/>
      <c r="Y219" s="33"/>
      <c r="Z219" s="36" t="str">
        <f t="shared" si="112"/>
        <v/>
      </c>
      <c r="AA219" s="35"/>
      <c r="AB219" s="32" t="str">
        <f t="shared" si="113"/>
        <v/>
      </c>
      <c r="AC219" s="34"/>
      <c r="AD219" s="32" t="str">
        <f t="shared" si="114"/>
        <v/>
      </c>
      <c r="AE219" s="34"/>
      <c r="AF219" s="36" t="str">
        <f t="shared" si="115"/>
        <v/>
      </c>
      <c r="AG219" s="36" t="str">
        <f t="shared" si="116"/>
        <v/>
      </c>
      <c r="AH219" s="36" t="str">
        <f t="shared" si="117"/>
        <v/>
      </c>
      <c r="AI219" s="55"/>
      <c r="AJ219" s="37"/>
      <c r="AK219" s="148"/>
      <c r="AL219" s="35"/>
      <c r="AM219" s="32" t="str">
        <f t="shared" si="118"/>
        <v/>
      </c>
      <c r="AN219" s="35"/>
      <c r="AO219" s="32" t="str">
        <f t="shared" si="119"/>
        <v/>
      </c>
      <c r="AP219" s="35"/>
      <c r="AQ219" s="32" t="str">
        <f t="shared" si="120"/>
        <v/>
      </c>
      <c r="AR219" s="34"/>
      <c r="AS219" s="36" t="str">
        <f t="shared" si="121"/>
        <v/>
      </c>
      <c r="AT219" s="36" t="str">
        <f t="shared" si="122"/>
        <v/>
      </c>
      <c r="AU219" s="36" t="str">
        <f t="shared" si="123"/>
        <v/>
      </c>
      <c r="AV219" s="55"/>
      <c r="AW219" s="34"/>
      <c r="AX219" s="148"/>
      <c r="AY219" s="34"/>
      <c r="AZ219" s="32" t="str">
        <f t="shared" si="124"/>
        <v/>
      </c>
      <c r="BA219" s="34"/>
      <c r="BB219" s="32" t="str">
        <f t="shared" si="125"/>
        <v/>
      </c>
      <c r="BC219" s="34"/>
      <c r="BD219" s="32" t="str">
        <f t="shared" si="126"/>
        <v/>
      </c>
      <c r="BE219" s="35"/>
      <c r="BF219" s="36" t="str">
        <f t="shared" si="127"/>
        <v/>
      </c>
      <c r="BG219" s="36" t="str">
        <f t="shared" si="128"/>
        <v/>
      </c>
      <c r="BH219" s="36" t="str">
        <f t="shared" si="129"/>
        <v/>
      </c>
      <c r="BI219" s="55"/>
      <c r="BJ219" s="34"/>
      <c r="BK219" s="148"/>
      <c r="BL219" s="34"/>
      <c r="BM219" s="32" t="str">
        <f t="shared" si="130"/>
        <v/>
      </c>
      <c r="BN219" s="34"/>
      <c r="BO219" s="32" t="str">
        <f t="shared" si="131"/>
        <v/>
      </c>
      <c r="BP219" s="34"/>
      <c r="BQ219" s="32" t="str">
        <f t="shared" si="132"/>
        <v/>
      </c>
      <c r="BR219" s="34"/>
      <c r="BS219" s="36" t="str">
        <f t="shared" si="133"/>
        <v/>
      </c>
      <c r="BT219" s="36" t="str">
        <f t="shared" si="134"/>
        <v/>
      </c>
      <c r="BU219" s="36" t="str">
        <f t="shared" si="135"/>
        <v/>
      </c>
      <c r="BV219" s="55"/>
      <c r="BW219" s="36" t="str">
        <f t="shared" si="136"/>
        <v/>
      </c>
      <c r="BX219" s="36" t="str">
        <f t="shared" si="136"/>
        <v/>
      </c>
      <c r="BY219" s="31"/>
      <c r="BZ219" s="38"/>
      <c r="CB219" s="120" t="e">
        <f t="shared" ca="1" si="104"/>
        <v>#VALUE!</v>
      </c>
      <c r="CC219" s="2" t="e">
        <f t="shared" ca="1" si="105"/>
        <v>#VALUE!</v>
      </c>
    </row>
    <row r="220" spans="1:81" s="10" customFormat="1" ht="25" customHeight="1" x14ac:dyDescent="0.2">
      <c r="A220" s="52" t="str">
        <f t="shared" si="137"/>
        <v/>
      </c>
      <c r="B220" s="157" t="e">
        <f t="shared" ca="1" si="106"/>
        <v>#VALUE!</v>
      </c>
      <c r="C220" s="157" t="e">
        <f t="shared" si="107"/>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8"/>
        <v>#VALUE!</v>
      </c>
      <c r="K220" s="155" t="e">
        <f t="shared" si="109"/>
        <v>#VALUE!</v>
      </c>
      <c r="L220" s="153"/>
      <c r="M220" s="53"/>
      <c r="N220" s="175">
        <f t="shared" si="110"/>
        <v>1220</v>
      </c>
      <c r="O220" s="53"/>
      <c r="P220" s="175">
        <f t="shared" si="111"/>
        <v>10220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IF(U220=Setup!$C$10,"Grant",IF('Other Pharma &amp; Health Products'!U220=Setup!$C$11,"Local",IF('Other Pharma &amp; Health Products'!U220=Setup!$C$12,"Other","")))</f>
        <v/>
      </c>
      <c r="W220" s="34"/>
      <c r="X220" s="148"/>
      <c r="Y220" s="33"/>
      <c r="Z220" s="36" t="str">
        <f t="shared" si="112"/>
        <v/>
      </c>
      <c r="AA220" s="35"/>
      <c r="AB220" s="32" t="str">
        <f t="shared" si="113"/>
        <v/>
      </c>
      <c r="AC220" s="34"/>
      <c r="AD220" s="32" t="str">
        <f t="shared" si="114"/>
        <v/>
      </c>
      <c r="AE220" s="34"/>
      <c r="AF220" s="36" t="str">
        <f t="shared" si="115"/>
        <v/>
      </c>
      <c r="AG220" s="36" t="str">
        <f t="shared" si="116"/>
        <v/>
      </c>
      <c r="AH220" s="36" t="str">
        <f t="shared" si="117"/>
        <v/>
      </c>
      <c r="AI220" s="55"/>
      <c r="AJ220" s="37"/>
      <c r="AK220" s="148"/>
      <c r="AL220" s="35"/>
      <c r="AM220" s="32" t="str">
        <f t="shared" si="118"/>
        <v/>
      </c>
      <c r="AN220" s="35"/>
      <c r="AO220" s="32" t="str">
        <f t="shared" si="119"/>
        <v/>
      </c>
      <c r="AP220" s="35"/>
      <c r="AQ220" s="32" t="str">
        <f t="shared" si="120"/>
        <v/>
      </c>
      <c r="AR220" s="34"/>
      <c r="AS220" s="36" t="str">
        <f t="shared" si="121"/>
        <v/>
      </c>
      <c r="AT220" s="36" t="str">
        <f t="shared" si="122"/>
        <v/>
      </c>
      <c r="AU220" s="36" t="str">
        <f t="shared" si="123"/>
        <v/>
      </c>
      <c r="AV220" s="55"/>
      <c r="AW220" s="34"/>
      <c r="AX220" s="148"/>
      <c r="AY220" s="34"/>
      <c r="AZ220" s="32" t="str">
        <f t="shared" si="124"/>
        <v/>
      </c>
      <c r="BA220" s="34"/>
      <c r="BB220" s="32" t="str">
        <f t="shared" si="125"/>
        <v/>
      </c>
      <c r="BC220" s="34"/>
      <c r="BD220" s="32" t="str">
        <f t="shared" si="126"/>
        <v/>
      </c>
      <c r="BE220" s="35"/>
      <c r="BF220" s="36" t="str">
        <f t="shared" si="127"/>
        <v/>
      </c>
      <c r="BG220" s="36" t="str">
        <f t="shared" si="128"/>
        <v/>
      </c>
      <c r="BH220" s="36" t="str">
        <f t="shared" si="129"/>
        <v/>
      </c>
      <c r="BI220" s="55"/>
      <c r="BJ220" s="34"/>
      <c r="BK220" s="148"/>
      <c r="BL220" s="34"/>
      <c r="BM220" s="32" t="str">
        <f t="shared" si="130"/>
        <v/>
      </c>
      <c r="BN220" s="34"/>
      <c r="BO220" s="32" t="str">
        <f t="shared" si="131"/>
        <v/>
      </c>
      <c r="BP220" s="34"/>
      <c r="BQ220" s="32" t="str">
        <f t="shared" si="132"/>
        <v/>
      </c>
      <c r="BR220" s="34"/>
      <c r="BS220" s="36" t="str">
        <f t="shared" si="133"/>
        <v/>
      </c>
      <c r="BT220" s="36" t="str">
        <f t="shared" si="134"/>
        <v/>
      </c>
      <c r="BU220" s="36" t="str">
        <f t="shared" si="135"/>
        <v/>
      </c>
      <c r="BV220" s="55"/>
      <c r="BW220" s="36" t="str">
        <f t="shared" si="136"/>
        <v/>
      </c>
      <c r="BX220" s="36" t="str">
        <f t="shared" si="136"/>
        <v/>
      </c>
      <c r="BY220" s="31"/>
      <c r="BZ220" s="38"/>
      <c r="CB220" s="120" t="e">
        <f t="shared" ca="1" si="104"/>
        <v>#VALUE!</v>
      </c>
      <c r="CC220" s="2" t="e">
        <f t="shared" ca="1" si="105"/>
        <v>#VALUE!</v>
      </c>
    </row>
    <row r="221" spans="1:81" s="10" customFormat="1" ht="25" customHeight="1" x14ac:dyDescent="0.2">
      <c r="A221" s="52" t="str">
        <f t="shared" si="137"/>
        <v/>
      </c>
      <c r="B221" s="157" t="e">
        <f t="shared" ca="1" si="106"/>
        <v>#VALUE!</v>
      </c>
      <c r="C221" s="157" t="e">
        <f t="shared" si="107"/>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8"/>
        <v>#VALUE!</v>
      </c>
      <c r="K221" s="155" t="e">
        <f t="shared" si="109"/>
        <v>#VALUE!</v>
      </c>
      <c r="L221" s="153"/>
      <c r="M221" s="53"/>
      <c r="N221" s="175">
        <f t="shared" si="110"/>
        <v>1221</v>
      </c>
      <c r="O221" s="53"/>
      <c r="P221" s="175">
        <f t="shared" si="111"/>
        <v>10221</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IF(U221=Setup!$C$10,"Grant",IF('Other Pharma &amp; Health Products'!U221=Setup!$C$11,"Local",IF('Other Pharma &amp; Health Products'!U221=Setup!$C$12,"Other","")))</f>
        <v/>
      </c>
      <c r="W221" s="34"/>
      <c r="X221" s="148"/>
      <c r="Y221" s="33"/>
      <c r="Z221" s="36" t="str">
        <f t="shared" si="112"/>
        <v/>
      </c>
      <c r="AA221" s="35"/>
      <c r="AB221" s="32" t="str">
        <f t="shared" si="113"/>
        <v/>
      </c>
      <c r="AC221" s="34"/>
      <c r="AD221" s="32" t="str">
        <f t="shared" si="114"/>
        <v/>
      </c>
      <c r="AE221" s="34"/>
      <c r="AF221" s="36" t="str">
        <f t="shared" si="115"/>
        <v/>
      </c>
      <c r="AG221" s="36" t="str">
        <f t="shared" si="116"/>
        <v/>
      </c>
      <c r="AH221" s="36" t="str">
        <f t="shared" si="117"/>
        <v/>
      </c>
      <c r="AI221" s="55"/>
      <c r="AJ221" s="37"/>
      <c r="AK221" s="148"/>
      <c r="AL221" s="35"/>
      <c r="AM221" s="32" t="str">
        <f t="shared" si="118"/>
        <v/>
      </c>
      <c r="AN221" s="35"/>
      <c r="AO221" s="32" t="str">
        <f t="shared" si="119"/>
        <v/>
      </c>
      <c r="AP221" s="35"/>
      <c r="AQ221" s="32" t="str">
        <f t="shared" si="120"/>
        <v/>
      </c>
      <c r="AR221" s="34"/>
      <c r="AS221" s="36" t="str">
        <f t="shared" si="121"/>
        <v/>
      </c>
      <c r="AT221" s="36" t="str">
        <f t="shared" si="122"/>
        <v/>
      </c>
      <c r="AU221" s="36" t="str">
        <f t="shared" si="123"/>
        <v/>
      </c>
      <c r="AV221" s="55"/>
      <c r="AW221" s="34"/>
      <c r="AX221" s="148"/>
      <c r="AY221" s="34"/>
      <c r="AZ221" s="32" t="str">
        <f t="shared" si="124"/>
        <v/>
      </c>
      <c r="BA221" s="34"/>
      <c r="BB221" s="32" t="str">
        <f t="shared" si="125"/>
        <v/>
      </c>
      <c r="BC221" s="34"/>
      <c r="BD221" s="32" t="str">
        <f t="shared" si="126"/>
        <v/>
      </c>
      <c r="BE221" s="35"/>
      <c r="BF221" s="36" t="str">
        <f t="shared" si="127"/>
        <v/>
      </c>
      <c r="BG221" s="36" t="str">
        <f t="shared" si="128"/>
        <v/>
      </c>
      <c r="BH221" s="36" t="str">
        <f t="shared" si="129"/>
        <v/>
      </c>
      <c r="BI221" s="55"/>
      <c r="BJ221" s="34"/>
      <c r="BK221" s="148"/>
      <c r="BL221" s="34"/>
      <c r="BM221" s="32" t="str">
        <f t="shared" si="130"/>
        <v/>
      </c>
      <c r="BN221" s="34"/>
      <c r="BO221" s="32" t="str">
        <f t="shared" si="131"/>
        <v/>
      </c>
      <c r="BP221" s="34"/>
      <c r="BQ221" s="32" t="str">
        <f t="shared" si="132"/>
        <v/>
      </c>
      <c r="BR221" s="34"/>
      <c r="BS221" s="36" t="str">
        <f t="shared" si="133"/>
        <v/>
      </c>
      <c r="BT221" s="36" t="str">
        <f t="shared" si="134"/>
        <v/>
      </c>
      <c r="BU221" s="36" t="str">
        <f t="shared" si="135"/>
        <v/>
      </c>
      <c r="BV221" s="55"/>
      <c r="BW221" s="36" t="str">
        <f t="shared" si="136"/>
        <v/>
      </c>
      <c r="BX221" s="36" t="str">
        <f t="shared" si="136"/>
        <v/>
      </c>
      <c r="BY221" s="31"/>
      <c r="BZ221" s="38"/>
      <c r="CB221" s="120" t="e">
        <f t="shared" ca="1" si="104"/>
        <v>#VALUE!</v>
      </c>
      <c r="CC221" s="2" t="e">
        <f t="shared" ca="1" si="105"/>
        <v>#VALUE!</v>
      </c>
    </row>
    <row r="222" spans="1:81" s="10" customFormat="1" ht="25" customHeight="1" x14ac:dyDescent="0.2">
      <c r="A222" s="52" t="str">
        <f t="shared" si="137"/>
        <v/>
      </c>
      <c r="B222" s="157" t="e">
        <f t="shared" ca="1" si="106"/>
        <v>#VALUE!</v>
      </c>
      <c r="C222" s="157" t="e">
        <f t="shared" si="107"/>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8"/>
        <v>#VALUE!</v>
      </c>
      <c r="K222" s="155" t="e">
        <f t="shared" si="109"/>
        <v>#VALUE!</v>
      </c>
      <c r="L222" s="153"/>
      <c r="M222" s="53"/>
      <c r="N222" s="175">
        <f t="shared" si="110"/>
        <v>1222</v>
      </c>
      <c r="O222" s="53"/>
      <c r="P222" s="175">
        <f t="shared" si="111"/>
        <v>10222</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IF(U222=Setup!$C$10,"Grant",IF('Other Pharma &amp; Health Products'!U222=Setup!$C$11,"Local",IF('Other Pharma &amp; Health Products'!U222=Setup!$C$12,"Other","")))</f>
        <v/>
      </c>
      <c r="W222" s="34"/>
      <c r="X222" s="148"/>
      <c r="Y222" s="33"/>
      <c r="Z222" s="36" t="str">
        <f t="shared" si="112"/>
        <v/>
      </c>
      <c r="AA222" s="35"/>
      <c r="AB222" s="32" t="str">
        <f t="shared" si="113"/>
        <v/>
      </c>
      <c r="AC222" s="34"/>
      <c r="AD222" s="32" t="str">
        <f t="shared" si="114"/>
        <v/>
      </c>
      <c r="AE222" s="34"/>
      <c r="AF222" s="36" t="str">
        <f t="shared" si="115"/>
        <v/>
      </c>
      <c r="AG222" s="36" t="str">
        <f t="shared" si="116"/>
        <v/>
      </c>
      <c r="AH222" s="36" t="str">
        <f t="shared" si="117"/>
        <v/>
      </c>
      <c r="AI222" s="55"/>
      <c r="AJ222" s="37"/>
      <c r="AK222" s="148"/>
      <c r="AL222" s="35"/>
      <c r="AM222" s="32" t="str">
        <f t="shared" si="118"/>
        <v/>
      </c>
      <c r="AN222" s="35"/>
      <c r="AO222" s="32" t="str">
        <f t="shared" si="119"/>
        <v/>
      </c>
      <c r="AP222" s="35"/>
      <c r="AQ222" s="32" t="str">
        <f t="shared" si="120"/>
        <v/>
      </c>
      <c r="AR222" s="34"/>
      <c r="AS222" s="36" t="str">
        <f t="shared" si="121"/>
        <v/>
      </c>
      <c r="AT222" s="36" t="str">
        <f t="shared" si="122"/>
        <v/>
      </c>
      <c r="AU222" s="36" t="str">
        <f t="shared" si="123"/>
        <v/>
      </c>
      <c r="AV222" s="55"/>
      <c r="AW222" s="34"/>
      <c r="AX222" s="148"/>
      <c r="AY222" s="34"/>
      <c r="AZ222" s="32" t="str">
        <f t="shared" si="124"/>
        <v/>
      </c>
      <c r="BA222" s="34"/>
      <c r="BB222" s="32" t="str">
        <f t="shared" si="125"/>
        <v/>
      </c>
      <c r="BC222" s="34"/>
      <c r="BD222" s="32" t="str">
        <f t="shared" si="126"/>
        <v/>
      </c>
      <c r="BE222" s="35"/>
      <c r="BF222" s="36" t="str">
        <f t="shared" si="127"/>
        <v/>
      </c>
      <c r="BG222" s="36" t="str">
        <f t="shared" si="128"/>
        <v/>
      </c>
      <c r="BH222" s="36" t="str">
        <f t="shared" si="129"/>
        <v/>
      </c>
      <c r="BI222" s="55"/>
      <c r="BJ222" s="34"/>
      <c r="BK222" s="148"/>
      <c r="BL222" s="34"/>
      <c r="BM222" s="32" t="str">
        <f t="shared" si="130"/>
        <v/>
      </c>
      <c r="BN222" s="34"/>
      <c r="BO222" s="32" t="str">
        <f t="shared" si="131"/>
        <v/>
      </c>
      <c r="BP222" s="34"/>
      <c r="BQ222" s="32" t="str">
        <f t="shared" si="132"/>
        <v/>
      </c>
      <c r="BR222" s="34"/>
      <c r="BS222" s="36" t="str">
        <f t="shared" si="133"/>
        <v/>
      </c>
      <c r="BT222" s="36" t="str">
        <f t="shared" si="134"/>
        <v/>
      </c>
      <c r="BU222" s="36" t="str">
        <f t="shared" si="135"/>
        <v/>
      </c>
      <c r="BV222" s="55"/>
      <c r="BW222" s="36" t="str">
        <f t="shared" si="136"/>
        <v/>
      </c>
      <c r="BX222" s="36" t="str">
        <f t="shared" si="136"/>
        <v/>
      </c>
      <c r="BY222" s="31"/>
      <c r="BZ222" s="38"/>
      <c r="CB222" s="120" t="e">
        <f t="shared" ca="1" si="104"/>
        <v>#VALUE!</v>
      </c>
      <c r="CC222" s="2" t="e">
        <f t="shared" ca="1" si="105"/>
        <v>#VALUE!</v>
      </c>
    </row>
    <row r="223" spans="1:81" s="10" customFormat="1" ht="25" customHeight="1" x14ac:dyDescent="0.2">
      <c r="A223" s="52" t="str">
        <f t="shared" si="137"/>
        <v/>
      </c>
      <c r="B223" s="157" t="e">
        <f t="shared" ca="1" si="106"/>
        <v>#VALUE!</v>
      </c>
      <c r="C223" s="157" t="e">
        <f t="shared" si="107"/>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8"/>
        <v>#VALUE!</v>
      </c>
      <c r="K223" s="155" t="e">
        <f t="shared" si="109"/>
        <v>#VALUE!</v>
      </c>
      <c r="L223" s="153"/>
      <c r="M223" s="53"/>
      <c r="N223" s="175">
        <f t="shared" si="110"/>
        <v>1223</v>
      </c>
      <c r="O223" s="53"/>
      <c r="P223" s="175">
        <f t="shared" si="111"/>
        <v>10223</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IF(U223=Setup!$C$10,"Grant",IF('Other Pharma &amp; Health Products'!U223=Setup!$C$11,"Local",IF('Other Pharma &amp; Health Products'!U223=Setup!$C$12,"Other","")))</f>
        <v/>
      </c>
      <c r="W223" s="34"/>
      <c r="X223" s="148"/>
      <c r="Y223" s="33"/>
      <c r="Z223" s="36" t="str">
        <f t="shared" si="112"/>
        <v/>
      </c>
      <c r="AA223" s="35"/>
      <c r="AB223" s="32" t="str">
        <f t="shared" si="113"/>
        <v/>
      </c>
      <c r="AC223" s="34"/>
      <c r="AD223" s="32" t="str">
        <f t="shared" si="114"/>
        <v/>
      </c>
      <c r="AE223" s="34"/>
      <c r="AF223" s="36" t="str">
        <f t="shared" si="115"/>
        <v/>
      </c>
      <c r="AG223" s="36" t="str">
        <f t="shared" si="116"/>
        <v/>
      </c>
      <c r="AH223" s="36" t="str">
        <f t="shared" si="117"/>
        <v/>
      </c>
      <c r="AI223" s="55"/>
      <c r="AJ223" s="37"/>
      <c r="AK223" s="148"/>
      <c r="AL223" s="35"/>
      <c r="AM223" s="32" t="str">
        <f t="shared" si="118"/>
        <v/>
      </c>
      <c r="AN223" s="35"/>
      <c r="AO223" s="32" t="str">
        <f t="shared" si="119"/>
        <v/>
      </c>
      <c r="AP223" s="35"/>
      <c r="AQ223" s="32" t="str">
        <f t="shared" si="120"/>
        <v/>
      </c>
      <c r="AR223" s="34"/>
      <c r="AS223" s="36" t="str">
        <f t="shared" si="121"/>
        <v/>
      </c>
      <c r="AT223" s="36" t="str">
        <f t="shared" si="122"/>
        <v/>
      </c>
      <c r="AU223" s="36" t="str">
        <f t="shared" si="123"/>
        <v/>
      </c>
      <c r="AV223" s="55"/>
      <c r="AW223" s="34"/>
      <c r="AX223" s="148"/>
      <c r="AY223" s="34"/>
      <c r="AZ223" s="32" t="str">
        <f t="shared" si="124"/>
        <v/>
      </c>
      <c r="BA223" s="34"/>
      <c r="BB223" s="32" t="str">
        <f t="shared" si="125"/>
        <v/>
      </c>
      <c r="BC223" s="34"/>
      <c r="BD223" s="32" t="str">
        <f t="shared" si="126"/>
        <v/>
      </c>
      <c r="BE223" s="35"/>
      <c r="BF223" s="36" t="str">
        <f t="shared" si="127"/>
        <v/>
      </c>
      <c r="BG223" s="36" t="str">
        <f t="shared" si="128"/>
        <v/>
      </c>
      <c r="BH223" s="36" t="str">
        <f t="shared" si="129"/>
        <v/>
      </c>
      <c r="BI223" s="55"/>
      <c r="BJ223" s="34"/>
      <c r="BK223" s="148"/>
      <c r="BL223" s="34"/>
      <c r="BM223" s="32" t="str">
        <f t="shared" si="130"/>
        <v/>
      </c>
      <c r="BN223" s="34"/>
      <c r="BO223" s="32" t="str">
        <f t="shared" si="131"/>
        <v/>
      </c>
      <c r="BP223" s="34"/>
      <c r="BQ223" s="32" t="str">
        <f t="shared" si="132"/>
        <v/>
      </c>
      <c r="BR223" s="34"/>
      <c r="BS223" s="36" t="str">
        <f t="shared" si="133"/>
        <v/>
      </c>
      <c r="BT223" s="36" t="str">
        <f t="shared" si="134"/>
        <v/>
      </c>
      <c r="BU223" s="36" t="str">
        <f t="shared" si="135"/>
        <v/>
      </c>
      <c r="BV223" s="55"/>
      <c r="BW223" s="36" t="str">
        <f t="shared" si="136"/>
        <v/>
      </c>
      <c r="BX223" s="36" t="str">
        <f t="shared" si="136"/>
        <v/>
      </c>
      <c r="BY223" s="31"/>
      <c r="BZ223" s="38"/>
      <c r="CB223" s="120" t="e">
        <f t="shared" ca="1" si="104"/>
        <v>#VALUE!</v>
      </c>
      <c r="CC223" s="2" t="e">
        <f t="shared" ca="1" si="105"/>
        <v>#VALUE!</v>
      </c>
    </row>
    <row r="224" spans="1:81" s="10" customFormat="1" ht="25" customHeight="1" x14ac:dyDescent="0.2">
      <c r="A224" s="52" t="str">
        <f t="shared" si="137"/>
        <v/>
      </c>
      <c r="B224" s="157" t="e">
        <f t="shared" ca="1" si="106"/>
        <v>#VALUE!</v>
      </c>
      <c r="C224" s="157" t="e">
        <f t="shared" si="107"/>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8"/>
        <v>#VALUE!</v>
      </c>
      <c r="K224" s="155" t="e">
        <f t="shared" si="109"/>
        <v>#VALUE!</v>
      </c>
      <c r="L224" s="153"/>
      <c r="M224" s="53"/>
      <c r="N224" s="175">
        <f t="shared" si="110"/>
        <v>1224</v>
      </c>
      <c r="O224" s="53"/>
      <c r="P224" s="175">
        <f t="shared" si="111"/>
        <v>10224</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IF(U224=Setup!$C$10,"Grant",IF('Other Pharma &amp; Health Products'!U224=Setup!$C$11,"Local",IF('Other Pharma &amp; Health Products'!U224=Setup!$C$12,"Other","")))</f>
        <v/>
      </c>
      <c r="W224" s="34"/>
      <c r="X224" s="148"/>
      <c r="Y224" s="33"/>
      <c r="Z224" s="36" t="str">
        <f t="shared" si="112"/>
        <v/>
      </c>
      <c r="AA224" s="35"/>
      <c r="AB224" s="32" t="str">
        <f t="shared" si="113"/>
        <v/>
      </c>
      <c r="AC224" s="34"/>
      <c r="AD224" s="32" t="str">
        <f t="shared" si="114"/>
        <v/>
      </c>
      <c r="AE224" s="34"/>
      <c r="AF224" s="36" t="str">
        <f t="shared" si="115"/>
        <v/>
      </c>
      <c r="AG224" s="36" t="str">
        <f t="shared" si="116"/>
        <v/>
      </c>
      <c r="AH224" s="36" t="str">
        <f t="shared" si="117"/>
        <v/>
      </c>
      <c r="AI224" s="55"/>
      <c r="AJ224" s="37"/>
      <c r="AK224" s="148"/>
      <c r="AL224" s="35"/>
      <c r="AM224" s="32" t="str">
        <f t="shared" si="118"/>
        <v/>
      </c>
      <c r="AN224" s="35"/>
      <c r="AO224" s="32" t="str">
        <f t="shared" si="119"/>
        <v/>
      </c>
      <c r="AP224" s="35"/>
      <c r="AQ224" s="32" t="str">
        <f t="shared" si="120"/>
        <v/>
      </c>
      <c r="AR224" s="34"/>
      <c r="AS224" s="36" t="str">
        <f t="shared" si="121"/>
        <v/>
      </c>
      <c r="AT224" s="36" t="str">
        <f t="shared" si="122"/>
        <v/>
      </c>
      <c r="AU224" s="36" t="str">
        <f t="shared" si="123"/>
        <v/>
      </c>
      <c r="AV224" s="55"/>
      <c r="AW224" s="34"/>
      <c r="AX224" s="148"/>
      <c r="AY224" s="34"/>
      <c r="AZ224" s="32" t="str">
        <f t="shared" si="124"/>
        <v/>
      </c>
      <c r="BA224" s="34"/>
      <c r="BB224" s="32" t="str">
        <f t="shared" si="125"/>
        <v/>
      </c>
      <c r="BC224" s="34"/>
      <c r="BD224" s="32" t="str">
        <f t="shared" si="126"/>
        <v/>
      </c>
      <c r="BE224" s="35"/>
      <c r="BF224" s="36" t="str">
        <f t="shared" si="127"/>
        <v/>
      </c>
      <c r="BG224" s="36" t="str">
        <f t="shared" si="128"/>
        <v/>
      </c>
      <c r="BH224" s="36" t="str">
        <f t="shared" si="129"/>
        <v/>
      </c>
      <c r="BI224" s="55"/>
      <c r="BJ224" s="34"/>
      <c r="BK224" s="148"/>
      <c r="BL224" s="34"/>
      <c r="BM224" s="32" t="str">
        <f t="shared" si="130"/>
        <v/>
      </c>
      <c r="BN224" s="34"/>
      <c r="BO224" s="32" t="str">
        <f t="shared" si="131"/>
        <v/>
      </c>
      <c r="BP224" s="34"/>
      <c r="BQ224" s="32" t="str">
        <f t="shared" si="132"/>
        <v/>
      </c>
      <c r="BR224" s="34"/>
      <c r="BS224" s="36" t="str">
        <f t="shared" si="133"/>
        <v/>
      </c>
      <c r="BT224" s="36" t="str">
        <f t="shared" si="134"/>
        <v/>
      </c>
      <c r="BU224" s="36" t="str">
        <f t="shared" si="135"/>
        <v/>
      </c>
      <c r="BV224" s="55"/>
      <c r="BW224" s="36" t="str">
        <f t="shared" si="136"/>
        <v/>
      </c>
      <c r="BX224" s="36" t="str">
        <f t="shared" si="136"/>
        <v/>
      </c>
      <c r="BY224" s="31"/>
      <c r="BZ224" s="38"/>
      <c r="CB224" s="120" t="e">
        <f t="shared" ca="1" si="104"/>
        <v>#VALUE!</v>
      </c>
      <c r="CC224" s="2" t="e">
        <f t="shared" ca="1" si="105"/>
        <v>#VALUE!</v>
      </c>
    </row>
    <row r="225" spans="1:81" s="10" customFormat="1" ht="25" customHeight="1" x14ac:dyDescent="0.2">
      <c r="A225" s="52" t="str">
        <f t="shared" si="137"/>
        <v/>
      </c>
      <c r="B225" s="157" t="e">
        <f t="shared" ca="1" si="106"/>
        <v>#VALUE!</v>
      </c>
      <c r="C225" s="157" t="e">
        <f t="shared" si="107"/>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8"/>
        <v>#VALUE!</v>
      </c>
      <c r="K225" s="155" t="e">
        <f t="shared" si="109"/>
        <v>#VALUE!</v>
      </c>
      <c r="L225" s="153"/>
      <c r="M225" s="53"/>
      <c r="N225" s="175">
        <f t="shared" si="110"/>
        <v>1225</v>
      </c>
      <c r="O225" s="53"/>
      <c r="P225" s="175">
        <f t="shared" si="111"/>
        <v>10225</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IF(U225=Setup!$C$10,"Grant",IF('Other Pharma &amp; Health Products'!U225=Setup!$C$11,"Local",IF('Other Pharma &amp; Health Products'!U225=Setup!$C$12,"Other","")))</f>
        <v/>
      </c>
      <c r="W225" s="34"/>
      <c r="X225" s="148"/>
      <c r="Y225" s="33"/>
      <c r="Z225" s="36" t="str">
        <f t="shared" si="112"/>
        <v/>
      </c>
      <c r="AA225" s="35"/>
      <c r="AB225" s="32" t="str">
        <f t="shared" si="113"/>
        <v/>
      </c>
      <c r="AC225" s="34"/>
      <c r="AD225" s="32" t="str">
        <f t="shared" si="114"/>
        <v/>
      </c>
      <c r="AE225" s="34"/>
      <c r="AF225" s="36" t="str">
        <f t="shared" si="115"/>
        <v/>
      </c>
      <c r="AG225" s="36" t="str">
        <f t="shared" si="116"/>
        <v/>
      </c>
      <c r="AH225" s="36" t="str">
        <f t="shared" si="117"/>
        <v/>
      </c>
      <c r="AI225" s="55"/>
      <c r="AJ225" s="37"/>
      <c r="AK225" s="148"/>
      <c r="AL225" s="35"/>
      <c r="AM225" s="32" t="str">
        <f t="shared" si="118"/>
        <v/>
      </c>
      <c r="AN225" s="35"/>
      <c r="AO225" s="32" t="str">
        <f t="shared" si="119"/>
        <v/>
      </c>
      <c r="AP225" s="35"/>
      <c r="AQ225" s="32" t="str">
        <f t="shared" si="120"/>
        <v/>
      </c>
      <c r="AR225" s="34"/>
      <c r="AS225" s="36" t="str">
        <f t="shared" si="121"/>
        <v/>
      </c>
      <c r="AT225" s="36" t="str">
        <f t="shared" si="122"/>
        <v/>
      </c>
      <c r="AU225" s="36" t="str">
        <f t="shared" si="123"/>
        <v/>
      </c>
      <c r="AV225" s="55"/>
      <c r="AW225" s="34"/>
      <c r="AX225" s="148"/>
      <c r="AY225" s="34"/>
      <c r="AZ225" s="32" t="str">
        <f t="shared" si="124"/>
        <v/>
      </c>
      <c r="BA225" s="34"/>
      <c r="BB225" s="32" t="str">
        <f t="shared" si="125"/>
        <v/>
      </c>
      <c r="BC225" s="34"/>
      <c r="BD225" s="32" t="str">
        <f t="shared" si="126"/>
        <v/>
      </c>
      <c r="BE225" s="35"/>
      <c r="BF225" s="36" t="str">
        <f t="shared" si="127"/>
        <v/>
      </c>
      <c r="BG225" s="36" t="str">
        <f t="shared" si="128"/>
        <v/>
      </c>
      <c r="BH225" s="36" t="str">
        <f t="shared" si="129"/>
        <v/>
      </c>
      <c r="BI225" s="55"/>
      <c r="BJ225" s="34"/>
      <c r="BK225" s="148"/>
      <c r="BL225" s="34"/>
      <c r="BM225" s="32" t="str">
        <f t="shared" si="130"/>
        <v/>
      </c>
      <c r="BN225" s="34"/>
      <c r="BO225" s="32" t="str">
        <f t="shared" si="131"/>
        <v/>
      </c>
      <c r="BP225" s="34"/>
      <c r="BQ225" s="32" t="str">
        <f t="shared" si="132"/>
        <v/>
      </c>
      <c r="BR225" s="34"/>
      <c r="BS225" s="36" t="str">
        <f t="shared" si="133"/>
        <v/>
      </c>
      <c r="BT225" s="36" t="str">
        <f t="shared" si="134"/>
        <v/>
      </c>
      <c r="BU225" s="36" t="str">
        <f t="shared" si="135"/>
        <v/>
      </c>
      <c r="BV225" s="55"/>
      <c r="BW225" s="36" t="str">
        <f t="shared" si="136"/>
        <v/>
      </c>
      <c r="BX225" s="36" t="str">
        <f t="shared" si="136"/>
        <v/>
      </c>
      <c r="BY225" s="31"/>
      <c r="BZ225" s="38"/>
      <c r="CB225" s="120" t="e">
        <f t="shared" ca="1" si="104"/>
        <v>#VALUE!</v>
      </c>
      <c r="CC225" s="2" t="e">
        <f t="shared" ca="1" si="105"/>
        <v>#VALUE!</v>
      </c>
    </row>
    <row r="226" spans="1:81" s="10" customFormat="1" ht="25" customHeight="1" x14ac:dyDescent="0.2">
      <c r="A226" s="52" t="str">
        <f t="shared" si="137"/>
        <v/>
      </c>
      <c r="B226" s="157" t="e">
        <f t="shared" ca="1" si="106"/>
        <v>#VALUE!</v>
      </c>
      <c r="C226" s="157" t="e">
        <f t="shared" si="107"/>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8"/>
        <v>#VALUE!</v>
      </c>
      <c r="K226" s="155" t="e">
        <f t="shared" si="109"/>
        <v>#VALUE!</v>
      </c>
      <c r="L226" s="153"/>
      <c r="M226" s="53"/>
      <c r="N226" s="175">
        <f t="shared" si="110"/>
        <v>1226</v>
      </c>
      <c r="O226" s="53"/>
      <c r="P226" s="175">
        <f t="shared" si="111"/>
        <v>10226</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IF(U226=Setup!$C$10,"Grant",IF('Other Pharma &amp; Health Products'!U226=Setup!$C$11,"Local",IF('Other Pharma &amp; Health Products'!U226=Setup!$C$12,"Other","")))</f>
        <v/>
      </c>
      <c r="W226" s="34"/>
      <c r="X226" s="148"/>
      <c r="Y226" s="33"/>
      <c r="Z226" s="36" t="str">
        <f t="shared" si="112"/>
        <v/>
      </c>
      <c r="AA226" s="35"/>
      <c r="AB226" s="32" t="str">
        <f t="shared" si="113"/>
        <v/>
      </c>
      <c r="AC226" s="34"/>
      <c r="AD226" s="32" t="str">
        <f t="shared" si="114"/>
        <v/>
      </c>
      <c r="AE226" s="34"/>
      <c r="AF226" s="36" t="str">
        <f t="shared" si="115"/>
        <v/>
      </c>
      <c r="AG226" s="36" t="str">
        <f t="shared" si="116"/>
        <v/>
      </c>
      <c r="AH226" s="36" t="str">
        <f t="shared" si="117"/>
        <v/>
      </c>
      <c r="AI226" s="55"/>
      <c r="AJ226" s="37"/>
      <c r="AK226" s="148"/>
      <c r="AL226" s="35"/>
      <c r="AM226" s="32" t="str">
        <f t="shared" si="118"/>
        <v/>
      </c>
      <c r="AN226" s="35"/>
      <c r="AO226" s="32" t="str">
        <f t="shared" si="119"/>
        <v/>
      </c>
      <c r="AP226" s="35"/>
      <c r="AQ226" s="32" t="str">
        <f t="shared" si="120"/>
        <v/>
      </c>
      <c r="AR226" s="34"/>
      <c r="AS226" s="36" t="str">
        <f t="shared" si="121"/>
        <v/>
      </c>
      <c r="AT226" s="36" t="str">
        <f t="shared" si="122"/>
        <v/>
      </c>
      <c r="AU226" s="36" t="str">
        <f t="shared" si="123"/>
        <v/>
      </c>
      <c r="AV226" s="55"/>
      <c r="AW226" s="34"/>
      <c r="AX226" s="148"/>
      <c r="AY226" s="34"/>
      <c r="AZ226" s="32" t="str">
        <f t="shared" si="124"/>
        <v/>
      </c>
      <c r="BA226" s="34"/>
      <c r="BB226" s="32" t="str">
        <f t="shared" si="125"/>
        <v/>
      </c>
      <c r="BC226" s="34"/>
      <c r="BD226" s="32" t="str">
        <f t="shared" si="126"/>
        <v/>
      </c>
      <c r="BE226" s="35"/>
      <c r="BF226" s="36" t="str">
        <f t="shared" si="127"/>
        <v/>
      </c>
      <c r="BG226" s="36" t="str">
        <f t="shared" si="128"/>
        <v/>
      </c>
      <c r="BH226" s="36" t="str">
        <f t="shared" si="129"/>
        <v/>
      </c>
      <c r="BI226" s="55"/>
      <c r="BJ226" s="34"/>
      <c r="BK226" s="148"/>
      <c r="BL226" s="34"/>
      <c r="BM226" s="32" t="str">
        <f t="shared" si="130"/>
        <v/>
      </c>
      <c r="BN226" s="34"/>
      <c r="BO226" s="32" t="str">
        <f t="shared" si="131"/>
        <v/>
      </c>
      <c r="BP226" s="34"/>
      <c r="BQ226" s="32" t="str">
        <f t="shared" si="132"/>
        <v/>
      </c>
      <c r="BR226" s="34"/>
      <c r="BS226" s="36" t="str">
        <f t="shared" si="133"/>
        <v/>
      </c>
      <c r="BT226" s="36" t="str">
        <f t="shared" si="134"/>
        <v/>
      </c>
      <c r="BU226" s="36" t="str">
        <f t="shared" si="135"/>
        <v/>
      </c>
      <c r="BV226" s="55"/>
      <c r="BW226" s="36" t="str">
        <f t="shared" si="136"/>
        <v/>
      </c>
      <c r="BX226" s="36" t="str">
        <f t="shared" si="136"/>
        <v/>
      </c>
      <c r="BY226" s="31"/>
      <c r="BZ226" s="38"/>
      <c r="CB226" s="120" t="e">
        <f t="shared" ca="1" si="104"/>
        <v>#VALUE!</v>
      </c>
      <c r="CC226" s="2" t="e">
        <f t="shared" ca="1" si="105"/>
        <v>#VALUE!</v>
      </c>
    </row>
    <row r="227" spans="1:81" s="10" customFormat="1" ht="25" customHeight="1" x14ac:dyDescent="0.2">
      <c r="A227" s="52" t="str">
        <f t="shared" si="137"/>
        <v/>
      </c>
      <c r="B227" s="157" t="e">
        <f t="shared" ca="1" si="106"/>
        <v>#VALUE!</v>
      </c>
      <c r="C227" s="157" t="e">
        <f t="shared" si="107"/>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8"/>
        <v>#VALUE!</v>
      </c>
      <c r="K227" s="155" t="e">
        <f t="shared" si="109"/>
        <v>#VALUE!</v>
      </c>
      <c r="L227" s="153"/>
      <c r="M227" s="53"/>
      <c r="N227" s="175">
        <f t="shared" si="110"/>
        <v>1227</v>
      </c>
      <c r="O227" s="53"/>
      <c r="P227" s="175">
        <f t="shared" si="111"/>
        <v>10227</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IF(U227=Setup!$C$10,"Grant",IF('Other Pharma &amp; Health Products'!U227=Setup!$C$11,"Local",IF('Other Pharma &amp; Health Products'!U227=Setup!$C$12,"Other","")))</f>
        <v/>
      </c>
      <c r="W227" s="34"/>
      <c r="X227" s="148"/>
      <c r="Y227" s="33"/>
      <c r="Z227" s="36" t="str">
        <f t="shared" si="112"/>
        <v/>
      </c>
      <c r="AA227" s="35"/>
      <c r="AB227" s="32" t="str">
        <f t="shared" si="113"/>
        <v/>
      </c>
      <c r="AC227" s="34"/>
      <c r="AD227" s="32" t="str">
        <f t="shared" si="114"/>
        <v/>
      </c>
      <c r="AE227" s="34"/>
      <c r="AF227" s="36" t="str">
        <f t="shared" si="115"/>
        <v/>
      </c>
      <c r="AG227" s="36" t="str">
        <f t="shared" si="116"/>
        <v/>
      </c>
      <c r="AH227" s="36" t="str">
        <f t="shared" si="117"/>
        <v/>
      </c>
      <c r="AI227" s="55"/>
      <c r="AJ227" s="37"/>
      <c r="AK227" s="148"/>
      <c r="AL227" s="35"/>
      <c r="AM227" s="32" t="str">
        <f t="shared" si="118"/>
        <v/>
      </c>
      <c r="AN227" s="35"/>
      <c r="AO227" s="32" t="str">
        <f t="shared" si="119"/>
        <v/>
      </c>
      <c r="AP227" s="35"/>
      <c r="AQ227" s="32" t="str">
        <f t="shared" si="120"/>
        <v/>
      </c>
      <c r="AR227" s="34"/>
      <c r="AS227" s="36" t="str">
        <f t="shared" si="121"/>
        <v/>
      </c>
      <c r="AT227" s="36" t="str">
        <f t="shared" si="122"/>
        <v/>
      </c>
      <c r="AU227" s="36" t="str">
        <f t="shared" si="123"/>
        <v/>
      </c>
      <c r="AV227" s="55"/>
      <c r="AW227" s="34"/>
      <c r="AX227" s="148"/>
      <c r="AY227" s="34"/>
      <c r="AZ227" s="32" t="str">
        <f t="shared" si="124"/>
        <v/>
      </c>
      <c r="BA227" s="34"/>
      <c r="BB227" s="32" t="str">
        <f t="shared" si="125"/>
        <v/>
      </c>
      <c r="BC227" s="34"/>
      <c r="BD227" s="32" t="str">
        <f t="shared" si="126"/>
        <v/>
      </c>
      <c r="BE227" s="35"/>
      <c r="BF227" s="36" t="str">
        <f t="shared" si="127"/>
        <v/>
      </c>
      <c r="BG227" s="36" t="str">
        <f t="shared" si="128"/>
        <v/>
      </c>
      <c r="BH227" s="36" t="str">
        <f t="shared" si="129"/>
        <v/>
      </c>
      <c r="BI227" s="55"/>
      <c r="BJ227" s="34"/>
      <c r="BK227" s="148"/>
      <c r="BL227" s="34"/>
      <c r="BM227" s="32" t="str">
        <f t="shared" si="130"/>
        <v/>
      </c>
      <c r="BN227" s="34"/>
      <c r="BO227" s="32" t="str">
        <f t="shared" si="131"/>
        <v/>
      </c>
      <c r="BP227" s="34"/>
      <c r="BQ227" s="32" t="str">
        <f t="shared" si="132"/>
        <v/>
      </c>
      <c r="BR227" s="34"/>
      <c r="BS227" s="36" t="str">
        <f t="shared" si="133"/>
        <v/>
      </c>
      <c r="BT227" s="36" t="str">
        <f t="shared" si="134"/>
        <v/>
      </c>
      <c r="BU227" s="36" t="str">
        <f t="shared" si="135"/>
        <v/>
      </c>
      <c r="BV227" s="55"/>
      <c r="BW227" s="36" t="str">
        <f t="shared" si="136"/>
        <v/>
      </c>
      <c r="BX227" s="36" t="str">
        <f t="shared" si="136"/>
        <v/>
      </c>
      <c r="BY227" s="31"/>
      <c r="BZ227" s="38"/>
      <c r="CB227" s="120" t="e">
        <f t="shared" ca="1" si="104"/>
        <v>#VALUE!</v>
      </c>
      <c r="CC227" s="2" t="e">
        <f t="shared" ca="1" si="105"/>
        <v>#VALUE!</v>
      </c>
    </row>
    <row r="228" spans="1:81" s="10" customFormat="1" ht="25" customHeight="1" x14ac:dyDescent="0.2">
      <c r="A228" s="52" t="str">
        <f t="shared" si="137"/>
        <v/>
      </c>
      <c r="B228" s="157" t="e">
        <f t="shared" ca="1" si="106"/>
        <v>#VALUE!</v>
      </c>
      <c r="C228" s="157" t="e">
        <f t="shared" si="107"/>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8"/>
        <v>#VALUE!</v>
      </c>
      <c r="K228" s="155" t="e">
        <f t="shared" si="109"/>
        <v>#VALUE!</v>
      </c>
      <c r="L228" s="153"/>
      <c r="M228" s="53"/>
      <c r="N228" s="175">
        <f t="shared" si="110"/>
        <v>1228</v>
      </c>
      <c r="O228" s="53"/>
      <c r="P228" s="175">
        <f t="shared" si="111"/>
        <v>10228</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IF(U228=Setup!$C$10,"Grant",IF('Other Pharma &amp; Health Products'!U228=Setup!$C$11,"Local",IF('Other Pharma &amp; Health Products'!U228=Setup!$C$12,"Other","")))</f>
        <v/>
      </c>
      <c r="W228" s="34"/>
      <c r="X228" s="148"/>
      <c r="Y228" s="33"/>
      <c r="Z228" s="36" t="str">
        <f t="shared" si="112"/>
        <v/>
      </c>
      <c r="AA228" s="35"/>
      <c r="AB228" s="32" t="str">
        <f t="shared" si="113"/>
        <v/>
      </c>
      <c r="AC228" s="34"/>
      <c r="AD228" s="32" t="str">
        <f t="shared" si="114"/>
        <v/>
      </c>
      <c r="AE228" s="34"/>
      <c r="AF228" s="36" t="str">
        <f t="shared" si="115"/>
        <v/>
      </c>
      <c r="AG228" s="36" t="str">
        <f t="shared" si="116"/>
        <v/>
      </c>
      <c r="AH228" s="36" t="str">
        <f t="shared" si="117"/>
        <v/>
      </c>
      <c r="AI228" s="55"/>
      <c r="AJ228" s="37"/>
      <c r="AK228" s="148"/>
      <c r="AL228" s="35"/>
      <c r="AM228" s="32" t="str">
        <f t="shared" si="118"/>
        <v/>
      </c>
      <c r="AN228" s="35"/>
      <c r="AO228" s="32" t="str">
        <f t="shared" si="119"/>
        <v/>
      </c>
      <c r="AP228" s="35"/>
      <c r="AQ228" s="32" t="str">
        <f t="shared" si="120"/>
        <v/>
      </c>
      <c r="AR228" s="34"/>
      <c r="AS228" s="36" t="str">
        <f t="shared" si="121"/>
        <v/>
      </c>
      <c r="AT228" s="36" t="str">
        <f t="shared" si="122"/>
        <v/>
      </c>
      <c r="AU228" s="36" t="str">
        <f t="shared" si="123"/>
        <v/>
      </c>
      <c r="AV228" s="55"/>
      <c r="AW228" s="34"/>
      <c r="AX228" s="148"/>
      <c r="AY228" s="34"/>
      <c r="AZ228" s="32" t="str">
        <f t="shared" si="124"/>
        <v/>
      </c>
      <c r="BA228" s="34"/>
      <c r="BB228" s="32" t="str">
        <f t="shared" si="125"/>
        <v/>
      </c>
      <c r="BC228" s="34"/>
      <c r="BD228" s="32" t="str">
        <f t="shared" si="126"/>
        <v/>
      </c>
      <c r="BE228" s="35"/>
      <c r="BF228" s="36" t="str">
        <f t="shared" si="127"/>
        <v/>
      </c>
      <c r="BG228" s="36" t="str">
        <f t="shared" si="128"/>
        <v/>
      </c>
      <c r="BH228" s="36" t="str">
        <f t="shared" si="129"/>
        <v/>
      </c>
      <c r="BI228" s="55"/>
      <c r="BJ228" s="34"/>
      <c r="BK228" s="148"/>
      <c r="BL228" s="34"/>
      <c r="BM228" s="32" t="str">
        <f t="shared" si="130"/>
        <v/>
      </c>
      <c r="BN228" s="34"/>
      <c r="BO228" s="32" t="str">
        <f t="shared" si="131"/>
        <v/>
      </c>
      <c r="BP228" s="34"/>
      <c r="BQ228" s="32" t="str">
        <f t="shared" si="132"/>
        <v/>
      </c>
      <c r="BR228" s="34"/>
      <c r="BS228" s="36" t="str">
        <f t="shared" si="133"/>
        <v/>
      </c>
      <c r="BT228" s="36" t="str">
        <f t="shared" si="134"/>
        <v/>
      </c>
      <c r="BU228" s="36" t="str">
        <f t="shared" si="135"/>
        <v/>
      </c>
      <c r="BV228" s="55"/>
      <c r="BW228" s="36" t="str">
        <f t="shared" si="136"/>
        <v/>
      </c>
      <c r="BX228" s="36" t="str">
        <f t="shared" si="136"/>
        <v/>
      </c>
      <c r="BY228" s="31"/>
      <c r="BZ228" s="38"/>
      <c r="CB228" s="120" t="e">
        <f t="shared" ca="1" si="104"/>
        <v>#VALUE!</v>
      </c>
      <c r="CC228" s="2" t="e">
        <f t="shared" ca="1" si="105"/>
        <v>#VALUE!</v>
      </c>
    </row>
    <row r="229" spans="1:81" s="10" customFormat="1" ht="25" customHeight="1" x14ac:dyDescent="0.2">
      <c r="A229" s="52" t="str">
        <f t="shared" si="137"/>
        <v/>
      </c>
      <c r="B229" s="157" t="e">
        <f t="shared" ca="1" si="106"/>
        <v>#VALUE!</v>
      </c>
      <c r="C229" s="157" t="e">
        <f t="shared" si="107"/>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8"/>
        <v>#VALUE!</v>
      </c>
      <c r="K229" s="155" t="e">
        <f t="shared" si="109"/>
        <v>#VALUE!</v>
      </c>
      <c r="L229" s="153"/>
      <c r="M229" s="53"/>
      <c r="N229" s="175">
        <f t="shared" si="110"/>
        <v>1229</v>
      </c>
      <c r="O229" s="53"/>
      <c r="P229" s="175">
        <f t="shared" si="111"/>
        <v>10229</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IF(U229=Setup!$C$10,"Grant",IF('Other Pharma &amp; Health Products'!U229=Setup!$C$11,"Local",IF('Other Pharma &amp; Health Products'!U229=Setup!$C$12,"Other","")))</f>
        <v/>
      </c>
      <c r="W229" s="34"/>
      <c r="X229" s="148"/>
      <c r="Y229" s="33"/>
      <c r="Z229" s="36" t="str">
        <f t="shared" si="112"/>
        <v/>
      </c>
      <c r="AA229" s="35"/>
      <c r="AB229" s="32" t="str">
        <f t="shared" si="113"/>
        <v/>
      </c>
      <c r="AC229" s="34"/>
      <c r="AD229" s="32" t="str">
        <f t="shared" si="114"/>
        <v/>
      </c>
      <c r="AE229" s="34"/>
      <c r="AF229" s="36" t="str">
        <f t="shared" si="115"/>
        <v/>
      </c>
      <c r="AG229" s="36" t="str">
        <f t="shared" si="116"/>
        <v/>
      </c>
      <c r="AH229" s="36" t="str">
        <f t="shared" si="117"/>
        <v/>
      </c>
      <c r="AI229" s="55"/>
      <c r="AJ229" s="37"/>
      <c r="AK229" s="148"/>
      <c r="AL229" s="35"/>
      <c r="AM229" s="32" t="str">
        <f t="shared" si="118"/>
        <v/>
      </c>
      <c r="AN229" s="35"/>
      <c r="AO229" s="32" t="str">
        <f t="shared" si="119"/>
        <v/>
      </c>
      <c r="AP229" s="35"/>
      <c r="AQ229" s="32" t="str">
        <f t="shared" si="120"/>
        <v/>
      </c>
      <c r="AR229" s="34"/>
      <c r="AS229" s="36" t="str">
        <f t="shared" si="121"/>
        <v/>
      </c>
      <c r="AT229" s="36" t="str">
        <f t="shared" si="122"/>
        <v/>
      </c>
      <c r="AU229" s="36" t="str">
        <f t="shared" si="123"/>
        <v/>
      </c>
      <c r="AV229" s="55"/>
      <c r="AW229" s="34"/>
      <c r="AX229" s="148"/>
      <c r="AY229" s="34"/>
      <c r="AZ229" s="32" t="str">
        <f t="shared" si="124"/>
        <v/>
      </c>
      <c r="BA229" s="34"/>
      <c r="BB229" s="32" t="str">
        <f t="shared" si="125"/>
        <v/>
      </c>
      <c r="BC229" s="34"/>
      <c r="BD229" s="32" t="str">
        <f t="shared" si="126"/>
        <v/>
      </c>
      <c r="BE229" s="35"/>
      <c r="BF229" s="36" t="str">
        <f t="shared" si="127"/>
        <v/>
      </c>
      <c r="BG229" s="36" t="str">
        <f t="shared" si="128"/>
        <v/>
      </c>
      <c r="BH229" s="36" t="str">
        <f t="shared" si="129"/>
        <v/>
      </c>
      <c r="BI229" s="55"/>
      <c r="BJ229" s="34"/>
      <c r="BK229" s="148"/>
      <c r="BL229" s="34"/>
      <c r="BM229" s="32" t="str">
        <f t="shared" si="130"/>
        <v/>
      </c>
      <c r="BN229" s="34"/>
      <c r="BO229" s="32" t="str">
        <f t="shared" si="131"/>
        <v/>
      </c>
      <c r="BP229" s="34"/>
      <c r="BQ229" s="32" t="str">
        <f t="shared" si="132"/>
        <v/>
      </c>
      <c r="BR229" s="34"/>
      <c r="BS229" s="36" t="str">
        <f t="shared" si="133"/>
        <v/>
      </c>
      <c r="BT229" s="36" t="str">
        <f t="shared" si="134"/>
        <v/>
      </c>
      <c r="BU229" s="36" t="str">
        <f t="shared" si="135"/>
        <v/>
      </c>
      <c r="BV229" s="55"/>
      <c r="BW229" s="36" t="str">
        <f t="shared" si="136"/>
        <v/>
      </c>
      <c r="BX229" s="36" t="str">
        <f t="shared" si="136"/>
        <v/>
      </c>
      <c r="BY229" s="31"/>
      <c r="BZ229" s="38"/>
      <c r="CB229" s="120" t="e">
        <f t="shared" ca="1" si="104"/>
        <v>#VALUE!</v>
      </c>
      <c r="CC229" s="2" t="e">
        <f t="shared" ca="1" si="105"/>
        <v>#VALUE!</v>
      </c>
    </row>
    <row r="230" spans="1:81" s="10" customFormat="1" ht="25" customHeight="1" x14ac:dyDescent="0.2">
      <c r="A230" s="52" t="str">
        <f t="shared" si="137"/>
        <v/>
      </c>
      <c r="B230" s="157" t="e">
        <f t="shared" ca="1" si="106"/>
        <v>#VALUE!</v>
      </c>
      <c r="C230" s="157" t="e">
        <f t="shared" si="107"/>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8"/>
        <v>#VALUE!</v>
      </c>
      <c r="K230" s="155" t="e">
        <f t="shared" si="109"/>
        <v>#VALUE!</v>
      </c>
      <c r="L230" s="153"/>
      <c r="M230" s="53"/>
      <c r="N230" s="175">
        <f t="shared" si="110"/>
        <v>1230</v>
      </c>
      <c r="O230" s="53"/>
      <c r="P230" s="175">
        <f t="shared" si="111"/>
        <v>10230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IF(U230=Setup!$C$10,"Grant",IF('Other Pharma &amp; Health Products'!U230=Setup!$C$11,"Local",IF('Other Pharma &amp; Health Products'!U230=Setup!$C$12,"Other","")))</f>
        <v/>
      </c>
      <c r="W230" s="34"/>
      <c r="X230" s="148"/>
      <c r="Y230" s="33"/>
      <c r="Z230" s="36" t="str">
        <f t="shared" si="112"/>
        <v/>
      </c>
      <c r="AA230" s="35"/>
      <c r="AB230" s="32" t="str">
        <f t="shared" si="113"/>
        <v/>
      </c>
      <c r="AC230" s="34"/>
      <c r="AD230" s="32" t="str">
        <f t="shared" si="114"/>
        <v/>
      </c>
      <c r="AE230" s="34"/>
      <c r="AF230" s="36" t="str">
        <f t="shared" si="115"/>
        <v/>
      </c>
      <c r="AG230" s="36" t="str">
        <f t="shared" si="116"/>
        <v/>
      </c>
      <c r="AH230" s="36" t="str">
        <f t="shared" si="117"/>
        <v/>
      </c>
      <c r="AI230" s="55"/>
      <c r="AJ230" s="37"/>
      <c r="AK230" s="148"/>
      <c r="AL230" s="35"/>
      <c r="AM230" s="32" t="str">
        <f t="shared" si="118"/>
        <v/>
      </c>
      <c r="AN230" s="35"/>
      <c r="AO230" s="32" t="str">
        <f t="shared" si="119"/>
        <v/>
      </c>
      <c r="AP230" s="35"/>
      <c r="AQ230" s="32" t="str">
        <f t="shared" si="120"/>
        <v/>
      </c>
      <c r="AR230" s="34"/>
      <c r="AS230" s="36" t="str">
        <f t="shared" si="121"/>
        <v/>
      </c>
      <c r="AT230" s="36" t="str">
        <f t="shared" si="122"/>
        <v/>
      </c>
      <c r="AU230" s="36" t="str">
        <f t="shared" si="123"/>
        <v/>
      </c>
      <c r="AV230" s="55"/>
      <c r="AW230" s="34"/>
      <c r="AX230" s="148"/>
      <c r="AY230" s="34"/>
      <c r="AZ230" s="32" t="str">
        <f t="shared" si="124"/>
        <v/>
      </c>
      <c r="BA230" s="34"/>
      <c r="BB230" s="32" t="str">
        <f t="shared" si="125"/>
        <v/>
      </c>
      <c r="BC230" s="34"/>
      <c r="BD230" s="32" t="str">
        <f t="shared" si="126"/>
        <v/>
      </c>
      <c r="BE230" s="35"/>
      <c r="BF230" s="36" t="str">
        <f t="shared" si="127"/>
        <v/>
      </c>
      <c r="BG230" s="36" t="str">
        <f t="shared" si="128"/>
        <v/>
      </c>
      <c r="BH230" s="36" t="str">
        <f t="shared" si="129"/>
        <v/>
      </c>
      <c r="BI230" s="55"/>
      <c r="BJ230" s="34"/>
      <c r="BK230" s="148"/>
      <c r="BL230" s="34"/>
      <c r="BM230" s="32" t="str">
        <f t="shared" si="130"/>
        <v/>
      </c>
      <c r="BN230" s="34"/>
      <c r="BO230" s="32" t="str">
        <f t="shared" si="131"/>
        <v/>
      </c>
      <c r="BP230" s="34"/>
      <c r="BQ230" s="32" t="str">
        <f t="shared" si="132"/>
        <v/>
      </c>
      <c r="BR230" s="34"/>
      <c r="BS230" s="36" t="str">
        <f t="shared" si="133"/>
        <v/>
      </c>
      <c r="BT230" s="36" t="str">
        <f t="shared" si="134"/>
        <v/>
      </c>
      <c r="BU230" s="36" t="str">
        <f t="shared" si="135"/>
        <v/>
      </c>
      <c r="BV230" s="55"/>
      <c r="BW230" s="36" t="str">
        <f t="shared" si="136"/>
        <v/>
      </c>
      <c r="BX230" s="36" t="str">
        <f t="shared" si="136"/>
        <v/>
      </c>
      <c r="BY230" s="31"/>
      <c r="BZ230" s="38"/>
      <c r="CB230" s="120" t="e">
        <f t="shared" ca="1" si="104"/>
        <v>#VALUE!</v>
      </c>
      <c r="CC230" s="2" t="e">
        <f t="shared" ca="1" si="105"/>
        <v>#VALUE!</v>
      </c>
    </row>
    <row r="231" spans="1:81" s="10" customFormat="1" ht="25" customHeight="1" x14ac:dyDescent="0.2">
      <c r="A231" s="52" t="str">
        <f t="shared" si="137"/>
        <v/>
      </c>
      <c r="B231" s="157" t="e">
        <f t="shared" ca="1" si="106"/>
        <v>#VALUE!</v>
      </c>
      <c r="C231" s="157" t="e">
        <f t="shared" si="107"/>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8"/>
        <v>#VALUE!</v>
      </c>
      <c r="K231" s="155" t="e">
        <f t="shared" si="109"/>
        <v>#VALUE!</v>
      </c>
      <c r="L231" s="153"/>
      <c r="M231" s="53"/>
      <c r="N231" s="175">
        <f t="shared" si="110"/>
        <v>1231</v>
      </c>
      <c r="O231" s="53"/>
      <c r="P231" s="175">
        <f t="shared" si="111"/>
        <v>10231</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IF(U231=Setup!$C$10,"Grant",IF('Other Pharma &amp; Health Products'!U231=Setup!$C$11,"Local",IF('Other Pharma &amp; Health Products'!U231=Setup!$C$12,"Other","")))</f>
        <v/>
      </c>
      <c r="W231" s="34"/>
      <c r="X231" s="148"/>
      <c r="Y231" s="33"/>
      <c r="Z231" s="36" t="str">
        <f t="shared" si="112"/>
        <v/>
      </c>
      <c r="AA231" s="35"/>
      <c r="AB231" s="32" t="str">
        <f t="shared" si="113"/>
        <v/>
      </c>
      <c r="AC231" s="34"/>
      <c r="AD231" s="32" t="str">
        <f t="shared" si="114"/>
        <v/>
      </c>
      <c r="AE231" s="34"/>
      <c r="AF231" s="36" t="str">
        <f t="shared" si="115"/>
        <v/>
      </c>
      <c r="AG231" s="36" t="str">
        <f t="shared" si="116"/>
        <v/>
      </c>
      <c r="AH231" s="36" t="str">
        <f t="shared" si="117"/>
        <v/>
      </c>
      <c r="AI231" s="55"/>
      <c r="AJ231" s="37"/>
      <c r="AK231" s="148"/>
      <c r="AL231" s="35"/>
      <c r="AM231" s="32" t="str">
        <f t="shared" si="118"/>
        <v/>
      </c>
      <c r="AN231" s="35"/>
      <c r="AO231" s="32" t="str">
        <f t="shared" si="119"/>
        <v/>
      </c>
      <c r="AP231" s="35"/>
      <c r="AQ231" s="32" t="str">
        <f t="shared" si="120"/>
        <v/>
      </c>
      <c r="AR231" s="34"/>
      <c r="AS231" s="36" t="str">
        <f t="shared" si="121"/>
        <v/>
      </c>
      <c r="AT231" s="36" t="str">
        <f t="shared" si="122"/>
        <v/>
      </c>
      <c r="AU231" s="36" t="str">
        <f t="shared" si="123"/>
        <v/>
      </c>
      <c r="AV231" s="55"/>
      <c r="AW231" s="34"/>
      <c r="AX231" s="148"/>
      <c r="AY231" s="34"/>
      <c r="AZ231" s="32" t="str">
        <f t="shared" si="124"/>
        <v/>
      </c>
      <c r="BA231" s="34"/>
      <c r="BB231" s="32" t="str">
        <f t="shared" si="125"/>
        <v/>
      </c>
      <c r="BC231" s="34"/>
      <c r="BD231" s="32" t="str">
        <f t="shared" si="126"/>
        <v/>
      </c>
      <c r="BE231" s="35"/>
      <c r="BF231" s="36" t="str">
        <f t="shared" si="127"/>
        <v/>
      </c>
      <c r="BG231" s="36" t="str">
        <f t="shared" si="128"/>
        <v/>
      </c>
      <c r="BH231" s="36" t="str">
        <f t="shared" si="129"/>
        <v/>
      </c>
      <c r="BI231" s="55"/>
      <c r="BJ231" s="34"/>
      <c r="BK231" s="148"/>
      <c r="BL231" s="34"/>
      <c r="BM231" s="32" t="str">
        <f t="shared" si="130"/>
        <v/>
      </c>
      <c r="BN231" s="34"/>
      <c r="BO231" s="32" t="str">
        <f t="shared" si="131"/>
        <v/>
      </c>
      <c r="BP231" s="34"/>
      <c r="BQ231" s="32" t="str">
        <f t="shared" si="132"/>
        <v/>
      </c>
      <c r="BR231" s="34"/>
      <c r="BS231" s="36" t="str">
        <f t="shared" si="133"/>
        <v/>
      </c>
      <c r="BT231" s="36" t="str">
        <f t="shared" si="134"/>
        <v/>
      </c>
      <c r="BU231" s="36" t="str">
        <f t="shared" si="135"/>
        <v/>
      </c>
      <c r="BV231" s="55"/>
      <c r="BW231" s="36" t="str">
        <f t="shared" si="136"/>
        <v/>
      </c>
      <c r="BX231" s="36" t="str">
        <f t="shared" si="136"/>
        <v/>
      </c>
      <c r="BY231" s="31"/>
      <c r="BZ231" s="38"/>
      <c r="CB231" s="120" t="e">
        <f t="shared" ca="1" si="104"/>
        <v>#VALUE!</v>
      </c>
      <c r="CC231" s="2" t="e">
        <f t="shared" ca="1" si="105"/>
        <v>#VALUE!</v>
      </c>
    </row>
    <row r="232" spans="1:81" s="10" customFormat="1" ht="25" customHeight="1" x14ac:dyDescent="0.2">
      <c r="A232" s="52" t="str">
        <f t="shared" si="137"/>
        <v/>
      </c>
      <c r="B232" s="157" t="e">
        <f t="shared" ca="1" si="106"/>
        <v>#VALUE!</v>
      </c>
      <c r="C232" s="157" t="e">
        <f t="shared" si="107"/>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8"/>
        <v>#VALUE!</v>
      </c>
      <c r="K232" s="155" t="e">
        <f t="shared" si="109"/>
        <v>#VALUE!</v>
      </c>
      <c r="L232" s="153"/>
      <c r="M232" s="53"/>
      <c r="N232" s="175">
        <f t="shared" si="110"/>
        <v>1232</v>
      </c>
      <c r="O232" s="53"/>
      <c r="P232" s="175">
        <f t="shared" si="111"/>
        <v>10232</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IF(U232=Setup!$C$10,"Grant",IF('Other Pharma &amp; Health Products'!U232=Setup!$C$11,"Local",IF('Other Pharma &amp; Health Products'!U232=Setup!$C$12,"Other","")))</f>
        <v/>
      </c>
      <c r="W232" s="34"/>
      <c r="X232" s="148"/>
      <c r="Y232" s="33"/>
      <c r="Z232" s="36" t="str">
        <f t="shared" si="112"/>
        <v/>
      </c>
      <c r="AA232" s="35"/>
      <c r="AB232" s="32" t="str">
        <f t="shared" si="113"/>
        <v/>
      </c>
      <c r="AC232" s="34"/>
      <c r="AD232" s="32" t="str">
        <f t="shared" si="114"/>
        <v/>
      </c>
      <c r="AE232" s="34"/>
      <c r="AF232" s="36" t="str">
        <f t="shared" si="115"/>
        <v/>
      </c>
      <c r="AG232" s="36" t="str">
        <f t="shared" si="116"/>
        <v/>
      </c>
      <c r="AH232" s="36" t="str">
        <f t="shared" si="117"/>
        <v/>
      </c>
      <c r="AI232" s="55"/>
      <c r="AJ232" s="37"/>
      <c r="AK232" s="148"/>
      <c r="AL232" s="35"/>
      <c r="AM232" s="32" t="str">
        <f t="shared" si="118"/>
        <v/>
      </c>
      <c r="AN232" s="35"/>
      <c r="AO232" s="32" t="str">
        <f t="shared" si="119"/>
        <v/>
      </c>
      <c r="AP232" s="35"/>
      <c r="AQ232" s="32" t="str">
        <f t="shared" si="120"/>
        <v/>
      </c>
      <c r="AR232" s="34"/>
      <c r="AS232" s="36" t="str">
        <f t="shared" si="121"/>
        <v/>
      </c>
      <c r="AT232" s="36" t="str">
        <f t="shared" si="122"/>
        <v/>
      </c>
      <c r="AU232" s="36" t="str">
        <f t="shared" si="123"/>
        <v/>
      </c>
      <c r="AV232" s="55"/>
      <c r="AW232" s="34"/>
      <c r="AX232" s="148"/>
      <c r="AY232" s="34"/>
      <c r="AZ232" s="32" t="str">
        <f t="shared" si="124"/>
        <v/>
      </c>
      <c r="BA232" s="34"/>
      <c r="BB232" s="32" t="str">
        <f t="shared" si="125"/>
        <v/>
      </c>
      <c r="BC232" s="34"/>
      <c r="BD232" s="32" t="str">
        <f t="shared" si="126"/>
        <v/>
      </c>
      <c r="BE232" s="35"/>
      <c r="BF232" s="36" t="str">
        <f t="shared" si="127"/>
        <v/>
      </c>
      <c r="BG232" s="36" t="str">
        <f t="shared" si="128"/>
        <v/>
      </c>
      <c r="BH232" s="36" t="str">
        <f t="shared" si="129"/>
        <v/>
      </c>
      <c r="BI232" s="55"/>
      <c r="BJ232" s="34"/>
      <c r="BK232" s="148"/>
      <c r="BL232" s="34"/>
      <c r="BM232" s="32" t="str">
        <f t="shared" si="130"/>
        <v/>
      </c>
      <c r="BN232" s="34"/>
      <c r="BO232" s="32" t="str">
        <f t="shared" si="131"/>
        <v/>
      </c>
      <c r="BP232" s="34"/>
      <c r="BQ232" s="32" t="str">
        <f t="shared" si="132"/>
        <v/>
      </c>
      <c r="BR232" s="34"/>
      <c r="BS232" s="36" t="str">
        <f t="shared" si="133"/>
        <v/>
      </c>
      <c r="BT232" s="36" t="str">
        <f t="shared" si="134"/>
        <v/>
      </c>
      <c r="BU232" s="36" t="str">
        <f t="shared" si="135"/>
        <v/>
      </c>
      <c r="BV232" s="55"/>
      <c r="BW232" s="36" t="str">
        <f t="shared" si="136"/>
        <v/>
      </c>
      <c r="BX232" s="36" t="str">
        <f t="shared" si="136"/>
        <v/>
      </c>
      <c r="BY232" s="31"/>
      <c r="BZ232" s="38"/>
      <c r="CB232" s="120" t="e">
        <f t="shared" ca="1" si="104"/>
        <v>#VALUE!</v>
      </c>
      <c r="CC232" s="2" t="e">
        <f t="shared" ca="1" si="105"/>
        <v>#VALUE!</v>
      </c>
    </row>
    <row r="233" spans="1:81" s="10" customFormat="1" ht="25" customHeight="1" x14ac:dyDescent="0.2">
      <c r="A233" s="52" t="str">
        <f t="shared" si="137"/>
        <v/>
      </c>
      <c r="B233" s="157" t="e">
        <f t="shared" ca="1" si="106"/>
        <v>#VALUE!</v>
      </c>
      <c r="C233" s="157" t="e">
        <f t="shared" si="107"/>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8"/>
        <v>#VALUE!</v>
      </c>
      <c r="K233" s="155" t="e">
        <f t="shared" si="109"/>
        <v>#VALUE!</v>
      </c>
      <c r="L233" s="153"/>
      <c r="M233" s="53"/>
      <c r="N233" s="175">
        <f t="shared" si="110"/>
        <v>1233</v>
      </c>
      <c r="O233" s="53"/>
      <c r="P233" s="175">
        <f t="shared" si="111"/>
        <v>10233</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IF(U233=Setup!$C$10,"Grant",IF('Other Pharma &amp; Health Products'!U233=Setup!$C$11,"Local",IF('Other Pharma &amp; Health Products'!U233=Setup!$C$12,"Other","")))</f>
        <v/>
      </c>
      <c r="W233" s="34"/>
      <c r="X233" s="148"/>
      <c r="Y233" s="33"/>
      <c r="Z233" s="36" t="str">
        <f t="shared" si="112"/>
        <v/>
      </c>
      <c r="AA233" s="35"/>
      <c r="AB233" s="32" t="str">
        <f t="shared" si="113"/>
        <v/>
      </c>
      <c r="AC233" s="34"/>
      <c r="AD233" s="32" t="str">
        <f t="shared" si="114"/>
        <v/>
      </c>
      <c r="AE233" s="34"/>
      <c r="AF233" s="36" t="str">
        <f t="shared" si="115"/>
        <v/>
      </c>
      <c r="AG233" s="36" t="str">
        <f t="shared" si="116"/>
        <v/>
      </c>
      <c r="AH233" s="36" t="str">
        <f t="shared" si="117"/>
        <v/>
      </c>
      <c r="AI233" s="55"/>
      <c r="AJ233" s="37"/>
      <c r="AK233" s="148"/>
      <c r="AL233" s="35"/>
      <c r="AM233" s="32" t="str">
        <f t="shared" si="118"/>
        <v/>
      </c>
      <c r="AN233" s="35"/>
      <c r="AO233" s="32" t="str">
        <f t="shared" si="119"/>
        <v/>
      </c>
      <c r="AP233" s="35"/>
      <c r="AQ233" s="32" t="str">
        <f t="shared" si="120"/>
        <v/>
      </c>
      <c r="AR233" s="34"/>
      <c r="AS233" s="36" t="str">
        <f t="shared" si="121"/>
        <v/>
      </c>
      <c r="AT233" s="36" t="str">
        <f t="shared" si="122"/>
        <v/>
      </c>
      <c r="AU233" s="36" t="str">
        <f t="shared" si="123"/>
        <v/>
      </c>
      <c r="AV233" s="55"/>
      <c r="AW233" s="34"/>
      <c r="AX233" s="148"/>
      <c r="AY233" s="34"/>
      <c r="AZ233" s="32" t="str">
        <f t="shared" si="124"/>
        <v/>
      </c>
      <c r="BA233" s="34"/>
      <c r="BB233" s="32" t="str">
        <f t="shared" si="125"/>
        <v/>
      </c>
      <c r="BC233" s="34"/>
      <c r="BD233" s="32" t="str">
        <f t="shared" si="126"/>
        <v/>
      </c>
      <c r="BE233" s="35"/>
      <c r="BF233" s="36" t="str">
        <f t="shared" si="127"/>
        <v/>
      </c>
      <c r="BG233" s="36" t="str">
        <f t="shared" si="128"/>
        <v/>
      </c>
      <c r="BH233" s="36" t="str">
        <f t="shared" si="129"/>
        <v/>
      </c>
      <c r="BI233" s="55"/>
      <c r="BJ233" s="34"/>
      <c r="BK233" s="148"/>
      <c r="BL233" s="34"/>
      <c r="BM233" s="32" t="str">
        <f t="shared" si="130"/>
        <v/>
      </c>
      <c r="BN233" s="34"/>
      <c r="BO233" s="32" t="str">
        <f t="shared" si="131"/>
        <v/>
      </c>
      <c r="BP233" s="34"/>
      <c r="BQ233" s="32" t="str">
        <f t="shared" si="132"/>
        <v/>
      </c>
      <c r="BR233" s="34"/>
      <c r="BS233" s="36" t="str">
        <f t="shared" si="133"/>
        <v/>
      </c>
      <c r="BT233" s="36" t="str">
        <f t="shared" si="134"/>
        <v/>
      </c>
      <c r="BU233" s="36" t="str">
        <f t="shared" si="135"/>
        <v/>
      </c>
      <c r="BV233" s="55"/>
      <c r="BW233" s="36" t="str">
        <f t="shared" si="136"/>
        <v/>
      </c>
      <c r="BX233" s="36" t="str">
        <f t="shared" si="136"/>
        <v/>
      </c>
      <c r="BY233" s="31"/>
      <c r="BZ233" s="38"/>
      <c r="CB233" s="120" t="e">
        <f t="shared" ca="1" si="104"/>
        <v>#VALUE!</v>
      </c>
      <c r="CC233" s="2" t="e">
        <f t="shared" ca="1" si="105"/>
        <v>#VALUE!</v>
      </c>
    </row>
    <row r="234" spans="1:81" s="10" customFormat="1" ht="25" customHeight="1" x14ac:dyDescent="0.2">
      <c r="A234" s="52" t="str">
        <f t="shared" si="137"/>
        <v/>
      </c>
      <c r="B234" s="157" t="e">
        <f t="shared" ca="1" si="106"/>
        <v>#VALUE!</v>
      </c>
      <c r="C234" s="157" t="e">
        <f t="shared" si="107"/>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8"/>
        <v>#VALUE!</v>
      </c>
      <c r="K234" s="155" t="e">
        <f t="shared" si="109"/>
        <v>#VALUE!</v>
      </c>
      <c r="L234" s="153"/>
      <c r="M234" s="53"/>
      <c r="N234" s="175">
        <f t="shared" si="110"/>
        <v>1234</v>
      </c>
      <c r="O234" s="53"/>
      <c r="P234" s="175">
        <f t="shared" si="111"/>
        <v>10234</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IF(U234=Setup!$C$10,"Grant",IF('Other Pharma &amp; Health Products'!U234=Setup!$C$11,"Local",IF('Other Pharma &amp; Health Products'!U234=Setup!$C$12,"Other","")))</f>
        <v/>
      </c>
      <c r="W234" s="34"/>
      <c r="X234" s="148"/>
      <c r="Y234" s="33"/>
      <c r="Z234" s="36" t="str">
        <f t="shared" si="112"/>
        <v/>
      </c>
      <c r="AA234" s="35"/>
      <c r="AB234" s="32" t="str">
        <f t="shared" si="113"/>
        <v/>
      </c>
      <c r="AC234" s="34"/>
      <c r="AD234" s="32" t="str">
        <f t="shared" si="114"/>
        <v/>
      </c>
      <c r="AE234" s="34"/>
      <c r="AF234" s="36" t="str">
        <f t="shared" si="115"/>
        <v/>
      </c>
      <c r="AG234" s="36" t="str">
        <f t="shared" si="116"/>
        <v/>
      </c>
      <c r="AH234" s="36" t="str">
        <f t="shared" si="117"/>
        <v/>
      </c>
      <c r="AI234" s="55"/>
      <c r="AJ234" s="37"/>
      <c r="AK234" s="148"/>
      <c r="AL234" s="35"/>
      <c r="AM234" s="32" t="str">
        <f t="shared" si="118"/>
        <v/>
      </c>
      <c r="AN234" s="35"/>
      <c r="AO234" s="32" t="str">
        <f t="shared" si="119"/>
        <v/>
      </c>
      <c r="AP234" s="35"/>
      <c r="AQ234" s="32" t="str">
        <f t="shared" si="120"/>
        <v/>
      </c>
      <c r="AR234" s="34"/>
      <c r="AS234" s="36" t="str">
        <f t="shared" si="121"/>
        <v/>
      </c>
      <c r="AT234" s="36" t="str">
        <f t="shared" si="122"/>
        <v/>
      </c>
      <c r="AU234" s="36" t="str">
        <f t="shared" si="123"/>
        <v/>
      </c>
      <c r="AV234" s="55"/>
      <c r="AW234" s="34"/>
      <c r="AX234" s="148"/>
      <c r="AY234" s="34"/>
      <c r="AZ234" s="32" t="str">
        <f t="shared" si="124"/>
        <v/>
      </c>
      <c r="BA234" s="34"/>
      <c r="BB234" s="32" t="str">
        <f t="shared" si="125"/>
        <v/>
      </c>
      <c r="BC234" s="34"/>
      <c r="BD234" s="32" t="str">
        <f t="shared" si="126"/>
        <v/>
      </c>
      <c r="BE234" s="35"/>
      <c r="BF234" s="36" t="str">
        <f t="shared" si="127"/>
        <v/>
      </c>
      <c r="BG234" s="36" t="str">
        <f t="shared" si="128"/>
        <v/>
      </c>
      <c r="BH234" s="36" t="str">
        <f t="shared" si="129"/>
        <v/>
      </c>
      <c r="BI234" s="55"/>
      <c r="BJ234" s="34"/>
      <c r="BK234" s="148"/>
      <c r="BL234" s="34"/>
      <c r="BM234" s="32" t="str">
        <f t="shared" si="130"/>
        <v/>
      </c>
      <c r="BN234" s="34"/>
      <c r="BO234" s="32" t="str">
        <f t="shared" si="131"/>
        <v/>
      </c>
      <c r="BP234" s="34"/>
      <c r="BQ234" s="32" t="str">
        <f t="shared" si="132"/>
        <v/>
      </c>
      <c r="BR234" s="34"/>
      <c r="BS234" s="36" t="str">
        <f t="shared" si="133"/>
        <v/>
      </c>
      <c r="BT234" s="36" t="str">
        <f t="shared" si="134"/>
        <v/>
      </c>
      <c r="BU234" s="36" t="str">
        <f t="shared" si="135"/>
        <v/>
      </c>
      <c r="BV234" s="55"/>
      <c r="BW234" s="36" t="str">
        <f t="shared" si="136"/>
        <v/>
      </c>
      <c r="BX234" s="36" t="str">
        <f t="shared" si="136"/>
        <v/>
      </c>
      <c r="BY234" s="31"/>
      <c r="BZ234" s="38"/>
      <c r="CB234" s="120" t="e">
        <f t="shared" ca="1" si="104"/>
        <v>#VALUE!</v>
      </c>
      <c r="CC234" s="2" t="e">
        <f t="shared" ca="1" si="105"/>
        <v>#VALUE!</v>
      </c>
    </row>
    <row r="235" spans="1:81" s="10" customFormat="1" ht="25" customHeight="1" x14ac:dyDescent="0.2">
      <c r="A235" s="52" t="str">
        <f t="shared" si="137"/>
        <v/>
      </c>
      <c r="B235" s="157" t="e">
        <f t="shared" ca="1" si="106"/>
        <v>#VALUE!</v>
      </c>
      <c r="C235" s="157" t="e">
        <f t="shared" si="107"/>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8"/>
        <v>#VALUE!</v>
      </c>
      <c r="K235" s="155" t="e">
        <f t="shared" si="109"/>
        <v>#VALUE!</v>
      </c>
      <c r="L235" s="153"/>
      <c r="M235" s="53"/>
      <c r="N235" s="175">
        <f t="shared" si="110"/>
        <v>1235</v>
      </c>
      <c r="O235" s="53"/>
      <c r="P235" s="175">
        <f t="shared" si="111"/>
        <v>10235</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IF(U235=Setup!$C$10,"Grant",IF('Other Pharma &amp; Health Products'!U235=Setup!$C$11,"Local",IF('Other Pharma &amp; Health Products'!U235=Setup!$C$12,"Other","")))</f>
        <v/>
      </c>
      <c r="W235" s="34"/>
      <c r="X235" s="148"/>
      <c r="Y235" s="33"/>
      <c r="Z235" s="36" t="str">
        <f t="shared" si="112"/>
        <v/>
      </c>
      <c r="AA235" s="35"/>
      <c r="AB235" s="32" t="str">
        <f t="shared" si="113"/>
        <v/>
      </c>
      <c r="AC235" s="34"/>
      <c r="AD235" s="32" t="str">
        <f t="shared" si="114"/>
        <v/>
      </c>
      <c r="AE235" s="34"/>
      <c r="AF235" s="36" t="str">
        <f t="shared" si="115"/>
        <v/>
      </c>
      <c r="AG235" s="36" t="str">
        <f t="shared" si="116"/>
        <v/>
      </c>
      <c r="AH235" s="36" t="str">
        <f t="shared" si="117"/>
        <v/>
      </c>
      <c r="AI235" s="55"/>
      <c r="AJ235" s="37"/>
      <c r="AK235" s="148"/>
      <c r="AL235" s="35"/>
      <c r="AM235" s="32" t="str">
        <f t="shared" si="118"/>
        <v/>
      </c>
      <c r="AN235" s="35"/>
      <c r="AO235" s="32" t="str">
        <f t="shared" si="119"/>
        <v/>
      </c>
      <c r="AP235" s="35"/>
      <c r="AQ235" s="32" t="str">
        <f t="shared" si="120"/>
        <v/>
      </c>
      <c r="AR235" s="34"/>
      <c r="AS235" s="36" t="str">
        <f t="shared" si="121"/>
        <v/>
      </c>
      <c r="AT235" s="36" t="str">
        <f t="shared" si="122"/>
        <v/>
      </c>
      <c r="AU235" s="36" t="str">
        <f t="shared" si="123"/>
        <v/>
      </c>
      <c r="AV235" s="55"/>
      <c r="AW235" s="34"/>
      <c r="AX235" s="148"/>
      <c r="AY235" s="34"/>
      <c r="AZ235" s="32" t="str">
        <f t="shared" si="124"/>
        <v/>
      </c>
      <c r="BA235" s="34"/>
      <c r="BB235" s="32" t="str">
        <f t="shared" si="125"/>
        <v/>
      </c>
      <c r="BC235" s="34"/>
      <c r="BD235" s="32" t="str">
        <f t="shared" si="126"/>
        <v/>
      </c>
      <c r="BE235" s="35"/>
      <c r="BF235" s="36" t="str">
        <f t="shared" si="127"/>
        <v/>
      </c>
      <c r="BG235" s="36" t="str">
        <f t="shared" si="128"/>
        <v/>
      </c>
      <c r="BH235" s="36" t="str">
        <f t="shared" si="129"/>
        <v/>
      </c>
      <c r="BI235" s="55"/>
      <c r="BJ235" s="34"/>
      <c r="BK235" s="148"/>
      <c r="BL235" s="34"/>
      <c r="BM235" s="32" t="str">
        <f t="shared" si="130"/>
        <v/>
      </c>
      <c r="BN235" s="34"/>
      <c r="BO235" s="32" t="str">
        <f t="shared" si="131"/>
        <v/>
      </c>
      <c r="BP235" s="34"/>
      <c r="BQ235" s="32" t="str">
        <f t="shared" si="132"/>
        <v/>
      </c>
      <c r="BR235" s="34"/>
      <c r="BS235" s="36" t="str">
        <f t="shared" si="133"/>
        <v/>
      </c>
      <c r="BT235" s="36" t="str">
        <f t="shared" si="134"/>
        <v/>
      </c>
      <c r="BU235" s="36" t="str">
        <f t="shared" si="135"/>
        <v/>
      </c>
      <c r="BV235" s="55"/>
      <c r="BW235" s="36" t="str">
        <f t="shared" si="136"/>
        <v/>
      </c>
      <c r="BX235" s="36" t="str">
        <f t="shared" si="136"/>
        <v/>
      </c>
      <c r="BY235" s="31"/>
      <c r="BZ235" s="38"/>
      <c r="CB235" s="120" t="e">
        <f t="shared" ca="1" si="104"/>
        <v>#VALUE!</v>
      </c>
      <c r="CC235" s="2" t="e">
        <f t="shared" ca="1" si="105"/>
        <v>#VALUE!</v>
      </c>
    </row>
    <row r="236" spans="1:81" s="10" customFormat="1" ht="25" customHeight="1" x14ac:dyDescent="0.2">
      <c r="A236" s="52" t="str">
        <f t="shared" si="137"/>
        <v/>
      </c>
      <c r="B236" s="157" t="e">
        <f t="shared" ca="1" si="106"/>
        <v>#VALUE!</v>
      </c>
      <c r="C236" s="157" t="e">
        <f t="shared" si="107"/>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8"/>
        <v>#VALUE!</v>
      </c>
      <c r="K236" s="155" t="e">
        <f t="shared" si="109"/>
        <v>#VALUE!</v>
      </c>
      <c r="L236" s="153"/>
      <c r="M236" s="53"/>
      <c r="N236" s="175">
        <f t="shared" si="110"/>
        <v>1236</v>
      </c>
      <c r="O236" s="53"/>
      <c r="P236" s="175">
        <f t="shared" si="111"/>
        <v>10236</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IF(U236=Setup!$C$10,"Grant",IF('Other Pharma &amp; Health Products'!U236=Setup!$C$11,"Local",IF('Other Pharma &amp; Health Products'!U236=Setup!$C$12,"Other","")))</f>
        <v/>
      </c>
      <c r="W236" s="34"/>
      <c r="X236" s="148"/>
      <c r="Y236" s="33"/>
      <c r="Z236" s="36" t="str">
        <f t="shared" si="112"/>
        <v/>
      </c>
      <c r="AA236" s="35"/>
      <c r="AB236" s="32" t="str">
        <f t="shared" si="113"/>
        <v/>
      </c>
      <c r="AC236" s="34"/>
      <c r="AD236" s="32" t="str">
        <f t="shared" si="114"/>
        <v/>
      </c>
      <c r="AE236" s="34"/>
      <c r="AF236" s="36" t="str">
        <f t="shared" si="115"/>
        <v/>
      </c>
      <c r="AG236" s="36" t="str">
        <f t="shared" si="116"/>
        <v/>
      </c>
      <c r="AH236" s="36" t="str">
        <f t="shared" si="117"/>
        <v/>
      </c>
      <c r="AI236" s="55"/>
      <c r="AJ236" s="37"/>
      <c r="AK236" s="148"/>
      <c r="AL236" s="35"/>
      <c r="AM236" s="32" t="str">
        <f t="shared" si="118"/>
        <v/>
      </c>
      <c r="AN236" s="35"/>
      <c r="AO236" s="32" t="str">
        <f t="shared" si="119"/>
        <v/>
      </c>
      <c r="AP236" s="35"/>
      <c r="AQ236" s="32" t="str">
        <f t="shared" si="120"/>
        <v/>
      </c>
      <c r="AR236" s="34"/>
      <c r="AS236" s="36" t="str">
        <f t="shared" si="121"/>
        <v/>
      </c>
      <c r="AT236" s="36" t="str">
        <f t="shared" si="122"/>
        <v/>
      </c>
      <c r="AU236" s="36" t="str">
        <f t="shared" si="123"/>
        <v/>
      </c>
      <c r="AV236" s="55"/>
      <c r="AW236" s="34"/>
      <c r="AX236" s="148"/>
      <c r="AY236" s="34"/>
      <c r="AZ236" s="32" t="str">
        <f t="shared" si="124"/>
        <v/>
      </c>
      <c r="BA236" s="34"/>
      <c r="BB236" s="32" t="str">
        <f t="shared" si="125"/>
        <v/>
      </c>
      <c r="BC236" s="34"/>
      <c r="BD236" s="32" t="str">
        <f t="shared" si="126"/>
        <v/>
      </c>
      <c r="BE236" s="35"/>
      <c r="BF236" s="36" t="str">
        <f t="shared" si="127"/>
        <v/>
      </c>
      <c r="BG236" s="36" t="str">
        <f t="shared" si="128"/>
        <v/>
      </c>
      <c r="BH236" s="36" t="str">
        <f t="shared" si="129"/>
        <v/>
      </c>
      <c r="BI236" s="55"/>
      <c r="BJ236" s="34"/>
      <c r="BK236" s="148"/>
      <c r="BL236" s="34"/>
      <c r="BM236" s="32" t="str">
        <f t="shared" si="130"/>
        <v/>
      </c>
      <c r="BN236" s="34"/>
      <c r="BO236" s="32" t="str">
        <f t="shared" si="131"/>
        <v/>
      </c>
      <c r="BP236" s="34"/>
      <c r="BQ236" s="32" t="str">
        <f t="shared" si="132"/>
        <v/>
      </c>
      <c r="BR236" s="34"/>
      <c r="BS236" s="36" t="str">
        <f t="shared" si="133"/>
        <v/>
      </c>
      <c r="BT236" s="36" t="str">
        <f t="shared" si="134"/>
        <v/>
      </c>
      <c r="BU236" s="36" t="str">
        <f t="shared" si="135"/>
        <v/>
      </c>
      <c r="BV236" s="55"/>
      <c r="BW236" s="36" t="str">
        <f t="shared" si="136"/>
        <v/>
      </c>
      <c r="BX236" s="36" t="str">
        <f t="shared" si="136"/>
        <v/>
      </c>
      <c r="BY236" s="31"/>
      <c r="BZ236" s="38"/>
      <c r="CB236" s="120" t="e">
        <f t="shared" ca="1" si="104"/>
        <v>#VALUE!</v>
      </c>
      <c r="CC236" s="2" t="e">
        <f t="shared" ca="1" si="105"/>
        <v>#VALUE!</v>
      </c>
    </row>
    <row r="237" spans="1:81" s="10" customFormat="1" ht="25" customHeight="1" x14ac:dyDescent="0.2">
      <c r="A237" s="52" t="str">
        <f t="shared" si="137"/>
        <v/>
      </c>
      <c r="B237" s="157" t="e">
        <f t="shared" ca="1" si="106"/>
        <v>#VALUE!</v>
      </c>
      <c r="C237" s="157" t="e">
        <f t="shared" si="107"/>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8"/>
        <v>#VALUE!</v>
      </c>
      <c r="K237" s="155" t="e">
        <f t="shared" si="109"/>
        <v>#VALUE!</v>
      </c>
      <c r="L237" s="153"/>
      <c r="M237" s="53"/>
      <c r="N237" s="175">
        <f t="shared" si="110"/>
        <v>1237</v>
      </c>
      <c r="O237" s="53"/>
      <c r="P237" s="175">
        <f t="shared" si="111"/>
        <v>10237</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IF(U237=Setup!$C$10,"Grant",IF('Other Pharma &amp; Health Products'!U237=Setup!$C$11,"Local",IF('Other Pharma &amp; Health Products'!U237=Setup!$C$12,"Other","")))</f>
        <v/>
      </c>
      <c r="W237" s="34"/>
      <c r="X237" s="148"/>
      <c r="Y237" s="33"/>
      <c r="Z237" s="36" t="str">
        <f t="shared" si="112"/>
        <v/>
      </c>
      <c r="AA237" s="35"/>
      <c r="AB237" s="32" t="str">
        <f t="shared" si="113"/>
        <v/>
      </c>
      <c r="AC237" s="34"/>
      <c r="AD237" s="32" t="str">
        <f t="shared" si="114"/>
        <v/>
      </c>
      <c r="AE237" s="34"/>
      <c r="AF237" s="36" t="str">
        <f t="shared" si="115"/>
        <v/>
      </c>
      <c r="AG237" s="36" t="str">
        <f t="shared" si="116"/>
        <v/>
      </c>
      <c r="AH237" s="36" t="str">
        <f t="shared" si="117"/>
        <v/>
      </c>
      <c r="AI237" s="55"/>
      <c r="AJ237" s="37"/>
      <c r="AK237" s="148"/>
      <c r="AL237" s="35"/>
      <c r="AM237" s="32" t="str">
        <f t="shared" si="118"/>
        <v/>
      </c>
      <c r="AN237" s="35"/>
      <c r="AO237" s="32" t="str">
        <f t="shared" si="119"/>
        <v/>
      </c>
      <c r="AP237" s="35"/>
      <c r="AQ237" s="32" t="str">
        <f t="shared" si="120"/>
        <v/>
      </c>
      <c r="AR237" s="34"/>
      <c r="AS237" s="36" t="str">
        <f t="shared" si="121"/>
        <v/>
      </c>
      <c r="AT237" s="36" t="str">
        <f t="shared" si="122"/>
        <v/>
      </c>
      <c r="AU237" s="36" t="str">
        <f t="shared" si="123"/>
        <v/>
      </c>
      <c r="AV237" s="55"/>
      <c r="AW237" s="34"/>
      <c r="AX237" s="148"/>
      <c r="AY237" s="34"/>
      <c r="AZ237" s="32" t="str">
        <f t="shared" si="124"/>
        <v/>
      </c>
      <c r="BA237" s="34"/>
      <c r="BB237" s="32" t="str">
        <f t="shared" si="125"/>
        <v/>
      </c>
      <c r="BC237" s="34"/>
      <c r="BD237" s="32" t="str">
        <f t="shared" si="126"/>
        <v/>
      </c>
      <c r="BE237" s="35"/>
      <c r="BF237" s="36" t="str">
        <f t="shared" si="127"/>
        <v/>
      </c>
      <c r="BG237" s="36" t="str">
        <f t="shared" si="128"/>
        <v/>
      </c>
      <c r="BH237" s="36" t="str">
        <f t="shared" si="129"/>
        <v/>
      </c>
      <c r="BI237" s="55"/>
      <c r="BJ237" s="34"/>
      <c r="BK237" s="148"/>
      <c r="BL237" s="34"/>
      <c r="BM237" s="32" t="str">
        <f t="shared" si="130"/>
        <v/>
      </c>
      <c r="BN237" s="34"/>
      <c r="BO237" s="32" t="str">
        <f t="shared" si="131"/>
        <v/>
      </c>
      <c r="BP237" s="34"/>
      <c r="BQ237" s="32" t="str">
        <f t="shared" si="132"/>
        <v/>
      </c>
      <c r="BR237" s="34"/>
      <c r="BS237" s="36" t="str">
        <f t="shared" si="133"/>
        <v/>
      </c>
      <c r="BT237" s="36" t="str">
        <f t="shared" si="134"/>
        <v/>
      </c>
      <c r="BU237" s="36" t="str">
        <f t="shared" si="135"/>
        <v/>
      </c>
      <c r="BV237" s="55"/>
      <c r="BW237" s="36" t="str">
        <f t="shared" si="136"/>
        <v/>
      </c>
      <c r="BX237" s="36" t="str">
        <f t="shared" si="136"/>
        <v/>
      </c>
      <c r="BY237" s="31"/>
      <c r="BZ237" s="38"/>
      <c r="CB237" s="120" t="e">
        <f t="shared" ca="1" si="104"/>
        <v>#VALUE!</v>
      </c>
      <c r="CC237" s="2" t="e">
        <f t="shared" ca="1" si="105"/>
        <v>#VALUE!</v>
      </c>
    </row>
    <row r="238" spans="1:81" s="10" customFormat="1" ht="25" customHeight="1" x14ac:dyDescent="0.2">
      <c r="A238" s="52" t="str">
        <f t="shared" si="137"/>
        <v/>
      </c>
      <c r="B238" s="157" t="e">
        <f t="shared" ca="1" si="106"/>
        <v>#VALUE!</v>
      </c>
      <c r="C238" s="157" t="e">
        <f t="shared" si="107"/>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8"/>
        <v>#VALUE!</v>
      </c>
      <c r="K238" s="155" t="e">
        <f t="shared" si="109"/>
        <v>#VALUE!</v>
      </c>
      <c r="L238" s="153"/>
      <c r="M238" s="53"/>
      <c r="N238" s="175">
        <f t="shared" si="110"/>
        <v>1238</v>
      </c>
      <c r="O238" s="53"/>
      <c r="P238" s="175">
        <f t="shared" si="111"/>
        <v>10238</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IF(U238=Setup!$C$10,"Grant",IF('Other Pharma &amp; Health Products'!U238=Setup!$C$11,"Local",IF('Other Pharma &amp; Health Products'!U238=Setup!$C$12,"Other","")))</f>
        <v/>
      </c>
      <c r="W238" s="34"/>
      <c r="X238" s="148"/>
      <c r="Y238" s="33"/>
      <c r="Z238" s="36" t="str">
        <f t="shared" si="112"/>
        <v/>
      </c>
      <c r="AA238" s="35"/>
      <c r="AB238" s="32" t="str">
        <f t="shared" si="113"/>
        <v/>
      </c>
      <c r="AC238" s="34"/>
      <c r="AD238" s="32" t="str">
        <f t="shared" si="114"/>
        <v/>
      </c>
      <c r="AE238" s="34"/>
      <c r="AF238" s="36" t="str">
        <f t="shared" si="115"/>
        <v/>
      </c>
      <c r="AG238" s="36" t="str">
        <f t="shared" si="116"/>
        <v/>
      </c>
      <c r="AH238" s="36" t="str">
        <f t="shared" si="117"/>
        <v/>
      </c>
      <c r="AI238" s="55"/>
      <c r="AJ238" s="37"/>
      <c r="AK238" s="148"/>
      <c r="AL238" s="35"/>
      <c r="AM238" s="32" t="str">
        <f t="shared" si="118"/>
        <v/>
      </c>
      <c r="AN238" s="35"/>
      <c r="AO238" s="32" t="str">
        <f t="shared" si="119"/>
        <v/>
      </c>
      <c r="AP238" s="35"/>
      <c r="AQ238" s="32" t="str">
        <f t="shared" si="120"/>
        <v/>
      </c>
      <c r="AR238" s="34"/>
      <c r="AS238" s="36" t="str">
        <f t="shared" si="121"/>
        <v/>
      </c>
      <c r="AT238" s="36" t="str">
        <f t="shared" si="122"/>
        <v/>
      </c>
      <c r="AU238" s="36" t="str">
        <f t="shared" si="123"/>
        <v/>
      </c>
      <c r="AV238" s="55"/>
      <c r="AW238" s="34"/>
      <c r="AX238" s="148"/>
      <c r="AY238" s="34"/>
      <c r="AZ238" s="32" t="str">
        <f t="shared" si="124"/>
        <v/>
      </c>
      <c r="BA238" s="34"/>
      <c r="BB238" s="32" t="str">
        <f t="shared" si="125"/>
        <v/>
      </c>
      <c r="BC238" s="34"/>
      <c r="BD238" s="32" t="str">
        <f t="shared" si="126"/>
        <v/>
      </c>
      <c r="BE238" s="35"/>
      <c r="BF238" s="36" t="str">
        <f t="shared" si="127"/>
        <v/>
      </c>
      <c r="BG238" s="36" t="str">
        <f t="shared" si="128"/>
        <v/>
      </c>
      <c r="BH238" s="36" t="str">
        <f t="shared" si="129"/>
        <v/>
      </c>
      <c r="BI238" s="55"/>
      <c r="BJ238" s="34"/>
      <c r="BK238" s="148"/>
      <c r="BL238" s="34"/>
      <c r="BM238" s="32" t="str">
        <f t="shared" si="130"/>
        <v/>
      </c>
      <c r="BN238" s="34"/>
      <c r="BO238" s="32" t="str">
        <f t="shared" si="131"/>
        <v/>
      </c>
      <c r="BP238" s="34"/>
      <c r="BQ238" s="32" t="str">
        <f t="shared" si="132"/>
        <v/>
      </c>
      <c r="BR238" s="34"/>
      <c r="BS238" s="36" t="str">
        <f t="shared" si="133"/>
        <v/>
      </c>
      <c r="BT238" s="36" t="str">
        <f t="shared" si="134"/>
        <v/>
      </c>
      <c r="BU238" s="36" t="str">
        <f t="shared" si="135"/>
        <v/>
      </c>
      <c r="BV238" s="55"/>
      <c r="BW238" s="36" t="str">
        <f t="shared" si="136"/>
        <v/>
      </c>
      <c r="BX238" s="36" t="str">
        <f t="shared" si="136"/>
        <v/>
      </c>
      <c r="BY238" s="31"/>
      <c r="BZ238" s="38"/>
      <c r="CB238" s="120" t="e">
        <f t="shared" ca="1" si="104"/>
        <v>#VALUE!</v>
      </c>
      <c r="CC238" s="2" t="e">
        <f t="shared" ca="1" si="105"/>
        <v>#VALUE!</v>
      </c>
    </row>
    <row r="239" spans="1:81" s="10" customFormat="1" ht="25" customHeight="1" x14ac:dyDescent="0.2">
      <c r="A239" s="52" t="str">
        <f t="shared" si="137"/>
        <v/>
      </c>
      <c r="B239" s="157" t="e">
        <f t="shared" ca="1" si="106"/>
        <v>#VALUE!</v>
      </c>
      <c r="C239" s="157" t="e">
        <f t="shared" si="107"/>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8"/>
        <v>#VALUE!</v>
      </c>
      <c r="K239" s="155" t="e">
        <f t="shared" si="109"/>
        <v>#VALUE!</v>
      </c>
      <c r="L239" s="153"/>
      <c r="M239" s="53"/>
      <c r="N239" s="175">
        <f t="shared" si="110"/>
        <v>1239</v>
      </c>
      <c r="O239" s="53"/>
      <c r="P239" s="175">
        <f t="shared" si="111"/>
        <v>10239</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IF(U239=Setup!$C$10,"Grant",IF('Other Pharma &amp; Health Products'!U239=Setup!$C$11,"Local",IF('Other Pharma &amp; Health Products'!U239=Setup!$C$12,"Other","")))</f>
        <v/>
      </c>
      <c r="W239" s="34"/>
      <c r="X239" s="148"/>
      <c r="Y239" s="33"/>
      <c r="Z239" s="36" t="str">
        <f t="shared" si="112"/>
        <v/>
      </c>
      <c r="AA239" s="35"/>
      <c r="AB239" s="32" t="str">
        <f t="shared" si="113"/>
        <v/>
      </c>
      <c r="AC239" s="34"/>
      <c r="AD239" s="32" t="str">
        <f t="shared" si="114"/>
        <v/>
      </c>
      <c r="AE239" s="34"/>
      <c r="AF239" s="36" t="str">
        <f t="shared" si="115"/>
        <v/>
      </c>
      <c r="AG239" s="36" t="str">
        <f t="shared" si="116"/>
        <v/>
      </c>
      <c r="AH239" s="36" t="str">
        <f t="shared" si="117"/>
        <v/>
      </c>
      <c r="AI239" s="55"/>
      <c r="AJ239" s="37"/>
      <c r="AK239" s="148"/>
      <c r="AL239" s="35"/>
      <c r="AM239" s="32" t="str">
        <f t="shared" si="118"/>
        <v/>
      </c>
      <c r="AN239" s="35"/>
      <c r="AO239" s="32" t="str">
        <f t="shared" si="119"/>
        <v/>
      </c>
      <c r="AP239" s="35"/>
      <c r="AQ239" s="32" t="str">
        <f t="shared" si="120"/>
        <v/>
      </c>
      <c r="AR239" s="34"/>
      <c r="AS239" s="36" t="str">
        <f t="shared" si="121"/>
        <v/>
      </c>
      <c r="AT239" s="36" t="str">
        <f t="shared" si="122"/>
        <v/>
      </c>
      <c r="AU239" s="36" t="str">
        <f t="shared" si="123"/>
        <v/>
      </c>
      <c r="AV239" s="55"/>
      <c r="AW239" s="34"/>
      <c r="AX239" s="148"/>
      <c r="AY239" s="34"/>
      <c r="AZ239" s="32" t="str">
        <f t="shared" si="124"/>
        <v/>
      </c>
      <c r="BA239" s="34"/>
      <c r="BB239" s="32" t="str">
        <f t="shared" si="125"/>
        <v/>
      </c>
      <c r="BC239" s="34"/>
      <c r="BD239" s="32" t="str">
        <f t="shared" si="126"/>
        <v/>
      </c>
      <c r="BE239" s="35"/>
      <c r="BF239" s="36" t="str">
        <f t="shared" si="127"/>
        <v/>
      </c>
      <c r="BG239" s="36" t="str">
        <f t="shared" si="128"/>
        <v/>
      </c>
      <c r="BH239" s="36" t="str">
        <f t="shared" si="129"/>
        <v/>
      </c>
      <c r="BI239" s="55"/>
      <c r="BJ239" s="34"/>
      <c r="BK239" s="148"/>
      <c r="BL239" s="34"/>
      <c r="BM239" s="32" t="str">
        <f t="shared" si="130"/>
        <v/>
      </c>
      <c r="BN239" s="34"/>
      <c r="BO239" s="32" t="str">
        <f t="shared" si="131"/>
        <v/>
      </c>
      <c r="BP239" s="34"/>
      <c r="BQ239" s="32" t="str">
        <f t="shared" si="132"/>
        <v/>
      </c>
      <c r="BR239" s="34"/>
      <c r="BS239" s="36" t="str">
        <f t="shared" si="133"/>
        <v/>
      </c>
      <c r="BT239" s="36" t="str">
        <f t="shared" si="134"/>
        <v/>
      </c>
      <c r="BU239" s="36" t="str">
        <f t="shared" si="135"/>
        <v/>
      </c>
      <c r="BV239" s="55"/>
      <c r="BW239" s="36" t="str">
        <f t="shared" si="136"/>
        <v/>
      </c>
      <c r="BX239" s="36" t="str">
        <f t="shared" si="136"/>
        <v/>
      </c>
      <c r="BY239" s="31"/>
      <c r="BZ239" s="38"/>
      <c r="CB239" s="120" t="e">
        <f t="shared" ca="1" si="104"/>
        <v>#VALUE!</v>
      </c>
      <c r="CC239" s="2" t="e">
        <f t="shared" ca="1" si="105"/>
        <v>#VALUE!</v>
      </c>
    </row>
    <row r="240" spans="1:81" s="10" customFormat="1" ht="25" customHeight="1" x14ac:dyDescent="0.2">
      <c r="A240" s="52" t="str">
        <f t="shared" si="137"/>
        <v/>
      </c>
      <c r="B240" s="157" t="e">
        <f t="shared" ca="1" si="106"/>
        <v>#VALUE!</v>
      </c>
      <c r="C240" s="157" t="e">
        <f t="shared" si="107"/>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8"/>
        <v>#VALUE!</v>
      </c>
      <c r="K240" s="155" t="e">
        <f t="shared" si="109"/>
        <v>#VALUE!</v>
      </c>
      <c r="L240" s="153"/>
      <c r="M240" s="53"/>
      <c r="N240" s="175">
        <f t="shared" si="110"/>
        <v>1240</v>
      </c>
      <c r="O240" s="53"/>
      <c r="P240" s="175">
        <f t="shared" si="111"/>
        <v>10240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IF(U240=Setup!$C$10,"Grant",IF('Other Pharma &amp; Health Products'!U240=Setup!$C$11,"Local",IF('Other Pharma &amp; Health Products'!U240=Setup!$C$12,"Other","")))</f>
        <v/>
      </c>
      <c r="W240" s="34"/>
      <c r="X240" s="148"/>
      <c r="Y240" s="33"/>
      <c r="Z240" s="36" t="str">
        <f t="shared" si="112"/>
        <v/>
      </c>
      <c r="AA240" s="35"/>
      <c r="AB240" s="32" t="str">
        <f t="shared" si="113"/>
        <v/>
      </c>
      <c r="AC240" s="34"/>
      <c r="AD240" s="32" t="str">
        <f t="shared" si="114"/>
        <v/>
      </c>
      <c r="AE240" s="34"/>
      <c r="AF240" s="36" t="str">
        <f t="shared" si="115"/>
        <v/>
      </c>
      <c r="AG240" s="36" t="str">
        <f t="shared" si="116"/>
        <v/>
      </c>
      <c r="AH240" s="36" t="str">
        <f t="shared" si="117"/>
        <v/>
      </c>
      <c r="AI240" s="55"/>
      <c r="AJ240" s="37"/>
      <c r="AK240" s="148"/>
      <c r="AL240" s="35"/>
      <c r="AM240" s="32" t="str">
        <f t="shared" si="118"/>
        <v/>
      </c>
      <c r="AN240" s="35"/>
      <c r="AO240" s="32" t="str">
        <f t="shared" si="119"/>
        <v/>
      </c>
      <c r="AP240" s="35"/>
      <c r="AQ240" s="32" t="str">
        <f t="shared" si="120"/>
        <v/>
      </c>
      <c r="AR240" s="34"/>
      <c r="AS240" s="36" t="str">
        <f t="shared" si="121"/>
        <v/>
      </c>
      <c r="AT240" s="36" t="str">
        <f t="shared" si="122"/>
        <v/>
      </c>
      <c r="AU240" s="36" t="str">
        <f t="shared" si="123"/>
        <v/>
      </c>
      <c r="AV240" s="55"/>
      <c r="AW240" s="34"/>
      <c r="AX240" s="148"/>
      <c r="AY240" s="34"/>
      <c r="AZ240" s="32" t="str">
        <f t="shared" si="124"/>
        <v/>
      </c>
      <c r="BA240" s="34"/>
      <c r="BB240" s="32" t="str">
        <f t="shared" si="125"/>
        <v/>
      </c>
      <c r="BC240" s="34"/>
      <c r="BD240" s="32" t="str">
        <f t="shared" si="126"/>
        <v/>
      </c>
      <c r="BE240" s="34"/>
      <c r="BF240" s="36" t="str">
        <f t="shared" si="127"/>
        <v/>
      </c>
      <c r="BG240" s="36" t="str">
        <f t="shared" si="128"/>
        <v/>
      </c>
      <c r="BH240" s="36" t="str">
        <f t="shared" si="129"/>
        <v/>
      </c>
      <c r="BI240" s="55"/>
      <c r="BJ240" s="34"/>
      <c r="BK240" s="148"/>
      <c r="BL240" s="34"/>
      <c r="BM240" s="32" t="str">
        <f t="shared" si="130"/>
        <v/>
      </c>
      <c r="BN240" s="34"/>
      <c r="BO240" s="32" t="str">
        <f t="shared" si="131"/>
        <v/>
      </c>
      <c r="BP240" s="34"/>
      <c r="BQ240" s="32" t="str">
        <f t="shared" si="132"/>
        <v/>
      </c>
      <c r="BR240" s="34"/>
      <c r="BS240" s="36" t="str">
        <f t="shared" si="133"/>
        <v/>
      </c>
      <c r="BT240" s="36" t="str">
        <f t="shared" si="134"/>
        <v/>
      </c>
      <c r="BU240" s="36" t="str">
        <f t="shared" si="135"/>
        <v/>
      </c>
      <c r="BV240" s="55"/>
      <c r="BW240" s="36" t="str">
        <f t="shared" si="136"/>
        <v/>
      </c>
      <c r="BX240" s="36" t="str">
        <f t="shared" si="136"/>
        <v/>
      </c>
      <c r="BY240" s="31"/>
      <c r="BZ240" s="38"/>
      <c r="CB240" s="120" t="e">
        <f t="shared" ca="1" si="104"/>
        <v>#VALUE!</v>
      </c>
      <c r="CC240" s="2" t="e">
        <f t="shared" ca="1" si="105"/>
        <v>#VALUE!</v>
      </c>
    </row>
    <row r="241" spans="1:81" s="10" customFormat="1" ht="25" customHeight="1" x14ac:dyDescent="0.2">
      <c r="A241" s="52" t="str">
        <f t="shared" si="137"/>
        <v/>
      </c>
      <c r="B241" s="157" t="e">
        <f t="shared" ca="1" si="106"/>
        <v>#VALUE!</v>
      </c>
      <c r="C241" s="157" t="e">
        <f t="shared" si="107"/>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8"/>
        <v>#VALUE!</v>
      </c>
      <c r="K241" s="155" t="e">
        <f t="shared" si="109"/>
        <v>#VALUE!</v>
      </c>
      <c r="L241" s="153"/>
      <c r="M241" s="53"/>
      <c r="N241" s="175">
        <f t="shared" si="110"/>
        <v>1241</v>
      </c>
      <c r="O241" s="53"/>
      <c r="P241" s="175">
        <f t="shared" si="111"/>
        <v>10241</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IF(U241=Setup!$C$10,"Grant",IF('Other Pharma &amp; Health Products'!U241=Setup!$C$11,"Local",IF('Other Pharma &amp; Health Products'!U241=Setup!$C$12,"Other","")))</f>
        <v/>
      </c>
      <c r="W241" s="34"/>
      <c r="X241" s="148"/>
      <c r="Y241" s="33"/>
      <c r="Z241" s="36" t="str">
        <f t="shared" si="112"/>
        <v/>
      </c>
      <c r="AA241" s="35"/>
      <c r="AB241" s="32" t="str">
        <f t="shared" si="113"/>
        <v/>
      </c>
      <c r="AC241" s="34"/>
      <c r="AD241" s="32" t="str">
        <f t="shared" si="114"/>
        <v/>
      </c>
      <c r="AE241" s="34"/>
      <c r="AF241" s="36" t="str">
        <f t="shared" si="115"/>
        <v/>
      </c>
      <c r="AG241" s="36" t="str">
        <f t="shared" si="116"/>
        <v/>
      </c>
      <c r="AH241" s="36" t="str">
        <f t="shared" si="117"/>
        <v/>
      </c>
      <c r="AI241" s="55"/>
      <c r="AJ241" s="37"/>
      <c r="AK241" s="148"/>
      <c r="AL241" s="35"/>
      <c r="AM241" s="32" t="str">
        <f t="shared" si="118"/>
        <v/>
      </c>
      <c r="AN241" s="35"/>
      <c r="AO241" s="32" t="str">
        <f t="shared" si="119"/>
        <v/>
      </c>
      <c r="AP241" s="35"/>
      <c r="AQ241" s="32" t="str">
        <f t="shared" si="120"/>
        <v/>
      </c>
      <c r="AR241" s="34"/>
      <c r="AS241" s="36" t="str">
        <f t="shared" si="121"/>
        <v/>
      </c>
      <c r="AT241" s="36" t="str">
        <f t="shared" si="122"/>
        <v/>
      </c>
      <c r="AU241" s="36" t="str">
        <f t="shared" si="123"/>
        <v/>
      </c>
      <c r="AV241" s="55"/>
      <c r="AW241" s="34"/>
      <c r="AX241" s="148"/>
      <c r="AY241" s="34"/>
      <c r="AZ241" s="32" t="str">
        <f t="shared" si="124"/>
        <v/>
      </c>
      <c r="BA241" s="34"/>
      <c r="BB241" s="32" t="str">
        <f t="shared" si="125"/>
        <v/>
      </c>
      <c r="BC241" s="34"/>
      <c r="BD241" s="32" t="str">
        <f t="shared" si="126"/>
        <v/>
      </c>
      <c r="BE241" s="34"/>
      <c r="BF241" s="36" t="str">
        <f t="shared" si="127"/>
        <v/>
      </c>
      <c r="BG241" s="36" t="str">
        <f t="shared" si="128"/>
        <v/>
      </c>
      <c r="BH241" s="36" t="str">
        <f t="shared" si="129"/>
        <v/>
      </c>
      <c r="BI241" s="55"/>
      <c r="BJ241" s="34"/>
      <c r="BK241" s="148"/>
      <c r="BL241" s="34"/>
      <c r="BM241" s="32" t="str">
        <f t="shared" si="130"/>
        <v/>
      </c>
      <c r="BN241" s="34"/>
      <c r="BO241" s="32" t="str">
        <f t="shared" si="131"/>
        <v/>
      </c>
      <c r="BP241" s="34"/>
      <c r="BQ241" s="32" t="str">
        <f t="shared" si="132"/>
        <v/>
      </c>
      <c r="BR241" s="34"/>
      <c r="BS241" s="36" t="str">
        <f t="shared" si="133"/>
        <v/>
      </c>
      <c r="BT241" s="36" t="str">
        <f t="shared" si="134"/>
        <v/>
      </c>
      <c r="BU241" s="36" t="str">
        <f t="shared" si="135"/>
        <v/>
      </c>
      <c r="BV241" s="55"/>
      <c r="BW241" s="36" t="str">
        <f t="shared" si="136"/>
        <v/>
      </c>
      <c r="BX241" s="36" t="str">
        <f t="shared" si="136"/>
        <v/>
      </c>
      <c r="BY241" s="31"/>
      <c r="BZ241" s="38"/>
      <c r="CB241" s="120" t="e">
        <f t="shared" ca="1" si="104"/>
        <v>#VALUE!</v>
      </c>
      <c r="CC241" s="2" t="e">
        <f t="shared" ca="1" si="105"/>
        <v>#VALUE!</v>
      </c>
    </row>
    <row r="242" spans="1:81" s="10" customFormat="1" ht="25" customHeight="1" x14ac:dyDescent="0.2">
      <c r="A242" s="52" t="str">
        <f t="shared" si="137"/>
        <v/>
      </c>
      <c r="B242" s="157" t="e">
        <f t="shared" ca="1" si="106"/>
        <v>#VALUE!</v>
      </c>
      <c r="C242" s="157" t="e">
        <f t="shared" si="107"/>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8"/>
        <v>#VALUE!</v>
      </c>
      <c r="K242" s="155" t="e">
        <f t="shared" si="109"/>
        <v>#VALUE!</v>
      </c>
      <c r="L242" s="153"/>
      <c r="M242" s="53"/>
      <c r="N242" s="175">
        <f t="shared" si="110"/>
        <v>1242</v>
      </c>
      <c r="O242" s="53"/>
      <c r="P242" s="175">
        <f t="shared" si="111"/>
        <v>10242</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IF(U242=Setup!$C$10,"Grant",IF('Other Pharma &amp; Health Products'!U242=Setup!$C$11,"Local",IF('Other Pharma &amp; Health Products'!U242=Setup!$C$12,"Other","")))</f>
        <v/>
      </c>
      <c r="W242" s="34"/>
      <c r="X242" s="148"/>
      <c r="Y242" s="33"/>
      <c r="Z242" s="36" t="str">
        <f t="shared" si="112"/>
        <v/>
      </c>
      <c r="AA242" s="35"/>
      <c r="AB242" s="32" t="str">
        <f t="shared" si="113"/>
        <v/>
      </c>
      <c r="AC242" s="34"/>
      <c r="AD242" s="32" t="str">
        <f t="shared" si="114"/>
        <v/>
      </c>
      <c r="AE242" s="34"/>
      <c r="AF242" s="36" t="str">
        <f t="shared" si="115"/>
        <v/>
      </c>
      <c r="AG242" s="36" t="str">
        <f t="shared" si="116"/>
        <v/>
      </c>
      <c r="AH242" s="36" t="str">
        <f t="shared" si="117"/>
        <v/>
      </c>
      <c r="AI242" s="55"/>
      <c r="AJ242" s="37"/>
      <c r="AK242" s="148"/>
      <c r="AL242" s="35"/>
      <c r="AM242" s="32" t="str">
        <f t="shared" si="118"/>
        <v/>
      </c>
      <c r="AN242" s="35"/>
      <c r="AO242" s="32" t="str">
        <f t="shared" si="119"/>
        <v/>
      </c>
      <c r="AP242" s="35"/>
      <c r="AQ242" s="32" t="str">
        <f t="shared" si="120"/>
        <v/>
      </c>
      <c r="AR242" s="34"/>
      <c r="AS242" s="36" t="str">
        <f t="shared" si="121"/>
        <v/>
      </c>
      <c r="AT242" s="36" t="str">
        <f t="shared" si="122"/>
        <v/>
      </c>
      <c r="AU242" s="36" t="str">
        <f t="shared" si="123"/>
        <v/>
      </c>
      <c r="AV242" s="55"/>
      <c r="AW242" s="34"/>
      <c r="AX242" s="148"/>
      <c r="AY242" s="34"/>
      <c r="AZ242" s="32" t="str">
        <f t="shared" si="124"/>
        <v/>
      </c>
      <c r="BA242" s="34"/>
      <c r="BB242" s="32" t="str">
        <f t="shared" si="125"/>
        <v/>
      </c>
      <c r="BC242" s="34"/>
      <c r="BD242" s="32" t="str">
        <f t="shared" si="126"/>
        <v/>
      </c>
      <c r="BE242" s="34"/>
      <c r="BF242" s="36" t="str">
        <f t="shared" si="127"/>
        <v/>
      </c>
      <c r="BG242" s="36" t="str">
        <f t="shared" si="128"/>
        <v/>
      </c>
      <c r="BH242" s="36" t="str">
        <f t="shared" si="129"/>
        <v/>
      </c>
      <c r="BI242" s="55"/>
      <c r="BJ242" s="34"/>
      <c r="BK242" s="148"/>
      <c r="BL242" s="34"/>
      <c r="BM242" s="32" t="str">
        <f t="shared" si="130"/>
        <v/>
      </c>
      <c r="BN242" s="34"/>
      <c r="BO242" s="32" t="str">
        <f t="shared" si="131"/>
        <v/>
      </c>
      <c r="BP242" s="34"/>
      <c r="BQ242" s="32" t="str">
        <f t="shared" si="132"/>
        <v/>
      </c>
      <c r="BR242" s="34"/>
      <c r="BS242" s="36" t="str">
        <f t="shared" si="133"/>
        <v/>
      </c>
      <c r="BT242" s="36" t="str">
        <f t="shared" si="134"/>
        <v/>
      </c>
      <c r="BU242" s="36" t="str">
        <f t="shared" si="135"/>
        <v/>
      </c>
      <c r="BV242" s="55"/>
      <c r="BW242" s="36" t="str">
        <f t="shared" si="136"/>
        <v/>
      </c>
      <c r="BX242" s="36" t="str">
        <f t="shared" si="136"/>
        <v/>
      </c>
      <c r="BY242" s="31"/>
      <c r="BZ242" s="38"/>
      <c r="CB242" s="120" t="e">
        <f t="shared" ca="1" si="104"/>
        <v>#VALUE!</v>
      </c>
      <c r="CC242" s="2" t="e">
        <f t="shared" ca="1" si="105"/>
        <v>#VALUE!</v>
      </c>
    </row>
    <row r="243" spans="1:81" s="10" customFormat="1" ht="25" customHeight="1" x14ac:dyDescent="0.2">
      <c r="A243" s="52" t="str">
        <f t="shared" si="137"/>
        <v/>
      </c>
      <c r="B243" s="157" t="e">
        <f t="shared" ca="1" si="106"/>
        <v>#VALUE!</v>
      </c>
      <c r="C243" s="157" t="e">
        <f t="shared" si="107"/>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8"/>
        <v>#VALUE!</v>
      </c>
      <c r="K243" s="155" t="e">
        <f t="shared" si="109"/>
        <v>#VALUE!</v>
      </c>
      <c r="L243" s="153"/>
      <c r="M243" s="53"/>
      <c r="N243" s="175">
        <f t="shared" si="110"/>
        <v>1243</v>
      </c>
      <c r="O243" s="53"/>
      <c r="P243" s="175">
        <f t="shared" si="111"/>
        <v>10243</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IF(U243=Setup!$C$10,"Grant",IF('Other Pharma &amp; Health Products'!U243=Setup!$C$11,"Local",IF('Other Pharma &amp; Health Products'!U243=Setup!$C$12,"Other","")))</f>
        <v/>
      </c>
      <c r="W243" s="34"/>
      <c r="X243" s="148"/>
      <c r="Y243" s="33"/>
      <c r="Z243" s="36" t="str">
        <f t="shared" si="112"/>
        <v/>
      </c>
      <c r="AA243" s="35"/>
      <c r="AB243" s="32" t="str">
        <f t="shared" si="113"/>
        <v/>
      </c>
      <c r="AC243" s="34"/>
      <c r="AD243" s="32" t="str">
        <f t="shared" si="114"/>
        <v/>
      </c>
      <c r="AE243" s="34"/>
      <c r="AF243" s="36" t="str">
        <f t="shared" si="115"/>
        <v/>
      </c>
      <c r="AG243" s="36" t="str">
        <f t="shared" si="116"/>
        <v/>
      </c>
      <c r="AH243" s="36" t="str">
        <f t="shared" si="117"/>
        <v/>
      </c>
      <c r="AI243" s="55"/>
      <c r="AJ243" s="37"/>
      <c r="AK243" s="148"/>
      <c r="AL243" s="35"/>
      <c r="AM243" s="32" t="str">
        <f t="shared" si="118"/>
        <v/>
      </c>
      <c r="AN243" s="35"/>
      <c r="AO243" s="32" t="str">
        <f t="shared" si="119"/>
        <v/>
      </c>
      <c r="AP243" s="35"/>
      <c r="AQ243" s="32" t="str">
        <f t="shared" si="120"/>
        <v/>
      </c>
      <c r="AR243" s="34"/>
      <c r="AS243" s="36" t="str">
        <f t="shared" si="121"/>
        <v/>
      </c>
      <c r="AT243" s="36" t="str">
        <f t="shared" si="122"/>
        <v/>
      </c>
      <c r="AU243" s="36" t="str">
        <f t="shared" si="123"/>
        <v/>
      </c>
      <c r="AV243" s="55"/>
      <c r="AW243" s="34"/>
      <c r="AX243" s="148"/>
      <c r="AY243" s="34"/>
      <c r="AZ243" s="32" t="str">
        <f t="shared" si="124"/>
        <v/>
      </c>
      <c r="BA243" s="34"/>
      <c r="BB243" s="32" t="str">
        <f t="shared" si="125"/>
        <v/>
      </c>
      <c r="BC243" s="34"/>
      <c r="BD243" s="32" t="str">
        <f t="shared" si="126"/>
        <v/>
      </c>
      <c r="BE243" s="34"/>
      <c r="BF243" s="36" t="str">
        <f t="shared" si="127"/>
        <v/>
      </c>
      <c r="BG243" s="36" t="str">
        <f t="shared" si="128"/>
        <v/>
      </c>
      <c r="BH243" s="36" t="str">
        <f t="shared" si="129"/>
        <v/>
      </c>
      <c r="BI243" s="55"/>
      <c r="BJ243" s="34"/>
      <c r="BK243" s="148"/>
      <c r="BL243" s="34"/>
      <c r="BM243" s="32" t="str">
        <f t="shared" si="130"/>
        <v/>
      </c>
      <c r="BN243" s="34"/>
      <c r="BO243" s="32" t="str">
        <f t="shared" si="131"/>
        <v/>
      </c>
      <c r="BP243" s="34"/>
      <c r="BQ243" s="32" t="str">
        <f t="shared" si="132"/>
        <v/>
      </c>
      <c r="BR243" s="34"/>
      <c r="BS243" s="36" t="str">
        <f t="shared" si="133"/>
        <v/>
      </c>
      <c r="BT243" s="36" t="str">
        <f t="shared" si="134"/>
        <v/>
      </c>
      <c r="BU243" s="36" t="str">
        <f t="shared" si="135"/>
        <v/>
      </c>
      <c r="BV243" s="55"/>
      <c r="BW243" s="36" t="str">
        <f t="shared" si="136"/>
        <v/>
      </c>
      <c r="BX243" s="36" t="str">
        <f t="shared" si="136"/>
        <v/>
      </c>
      <c r="BY243" s="31"/>
      <c r="BZ243" s="38"/>
      <c r="CB243" s="120" t="e">
        <f t="shared" ca="1" si="104"/>
        <v>#VALUE!</v>
      </c>
      <c r="CC243" s="2" t="e">
        <f t="shared" ca="1" si="105"/>
        <v>#VALUE!</v>
      </c>
    </row>
    <row r="244" spans="1:81" s="10" customFormat="1" ht="25" customHeight="1" x14ac:dyDescent="0.2">
      <c r="A244" s="52" t="str">
        <f t="shared" si="137"/>
        <v/>
      </c>
      <c r="B244" s="157" t="e">
        <f t="shared" ca="1" si="106"/>
        <v>#VALUE!</v>
      </c>
      <c r="C244" s="157" t="e">
        <f t="shared" si="107"/>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8"/>
        <v>#VALUE!</v>
      </c>
      <c r="K244" s="155" t="e">
        <f t="shared" si="109"/>
        <v>#VALUE!</v>
      </c>
      <c r="L244" s="153"/>
      <c r="M244" s="53"/>
      <c r="N244" s="175">
        <f t="shared" si="110"/>
        <v>1244</v>
      </c>
      <c r="O244" s="53"/>
      <c r="P244" s="175">
        <f t="shared" si="111"/>
        <v>10244</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IF(U244=Setup!$C$10,"Grant",IF('Other Pharma &amp; Health Products'!U244=Setup!$C$11,"Local",IF('Other Pharma &amp; Health Products'!U244=Setup!$C$12,"Other","")))</f>
        <v/>
      </c>
      <c r="W244" s="34"/>
      <c r="X244" s="148"/>
      <c r="Y244" s="33"/>
      <c r="Z244" s="36" t="str">
        <f t="shared" si="112"/>
        <v/>
      </c>
      <c r="AA244" s="35"/>
      <c r="AB244" s="32" t="str">
        <f t="shared" si="113"/>
        <v/>
      </c>
      <c r="AC244" s="34"/>
      <c r="AD244" s="32" t="str">
        <f t="shared" si="114"/>
        <v/>
      </c>
      <c r="AE244" s="34"/>
      <c r="AF244" s="36" t="str">
        <f t="shared" si="115"/>
        <v/>
      </c>
      <c r="AG244" s="36" t="str">
        <f t="shared" si="116"/>
        <v/>
      </c>
      <c r="AH244" s="36" t="str">
        <f t="shared" si="117"/>
        <v/>
      </c>
      <c r="AI244" s="55"/>
      <c r="AJ244" s="37"/>
      <c r="AK244" s="148"/>
      <c r="AL244" s="35"/>
      <c r="AM244" s="32" t="str">
        <f t="shared" si="118"/>
        <v/>
      </c>
      <c r="AN244" s="35"/>
      <c r="AO244" s="32" t="str">
        <f t="shared" si="119"/>
        <v/>
      </c>
      <c r="AP244" s="35"/>
      <c r="AQ244" s="32" t="str">
        <f t="shared" si="120"/>
        <v/>
      </c>
      <c r="AR244" s="34"/>
      <c r="AS244" s="36" t="str">
        <f t="shared" si="121"/>
        <v/>
      </c>
      <c r="AT244" s="36" t="str">
        <f t="shared" si="122"/>
        <v/>
      </c>
      <c r="AU244" s="36" t="str">
        <f t="shared" si="123"/>
        <v/>
      </c>
      <c r="AV244" s="55"/>
      <c r="AW244" s="34"/>
      <c r="AX244" s="148"/>
      <c r="AY244" s="34"/>
      <c r="AZ244" s="32" t="str">
        <f t="shared" si="124"/>
        <v/>
      </c>
      <c r="BA244" s="34"/>
      <c r="BB244" s="32" t="str">
        <f t="shared" si="125"/>
        <v/>
      </c>
      <c r="BC244" s="34"/>
      <c r="BD244" s="32" t="str">
        <f t="shared" si="126"/>
        <v/>
      </c>
      <c r="BE244" s="34"/>
      <c r="BF244" s="36" t="str">
        <f t="shared" si="127"/>
        <v/>
      </c>
      <c r="BG244" s="36" t="str">
        <f t="shared" si="128"/>
        <v/>
      </c>
      <c r="BH244" s="36" t="str">
        <f t="shared" si="129"/>
        <v/>
      </c>
      <c r="BI244" s="55"/>
      <c r="BJ244" s="34"/>
      <c r="BK244" s="148"/>
      <c r="BL244" s="34"/>
      <c r="BM244" s="32" t="str">
        <f t="shared" si="130"/>
        <v/>
      </c>
      <c r="BN244" s="34"/>
      <c r="BO244" s="32" t="str">
        <f t="shared" si="131"/>
        <v/>
      </c>
      <c r="BP244" s="34"/>
      <c r="BQ244" s="32" t="str">
        <f t="shared" si="132"/>
        <v/>
      </c>
      <c r="BR244" s="34"/>
      <c r="BS244" s="36" t="str">
        <f t="shared" si="133"/>
        <v/>
      </c>
      <c r="BT244" s="36" t="str">
        <f t="shared" si="134"/>
        <v/>
      </c>
      <c r="BU244" s="36" t="str">
        <f t="shared" si="135"/>
        <v/>
      </c>
      <c r="BV244" s="55"/>
      <c r="BW244" s="36" t="str">
        <f t="shared" si="136"/>
        <v/>
      </c>
      <c r="BX244" s="36" t="str">
        <f t="shared" si="136"/>
        <v/>
      </c>
      <c r="BY244" s="31"/>
      <c r="BZ244" s="38"/>
      <c r="CB244" s="120" t="e">
        <f t="shared" ca="1" si="104"/>
        <v>#VALUE!</v>
      </c>
      <c r="CC244" s="2" t="e">
        <f t="shared" ca="1" si="105"/>
        <v>#VALUE!</v>
      </c>
    </row>
    <row r="245" spans="1:81" s="10" customFormat="1" ht="25" customHeight="1" x14ac:dyDescent="0.2">
      <c r="A245" s="52" t="str">
        <f t="shared" si="137"/>
        <v/>
      </c>
      <c r="B245" s="157" t="e">
        <f t="shared" ca="1" si="106"/>
        <v>#VALUE!</v>
      </c>
      <c r="C245" s="157" t="e">
        <f t="shared" si="107"/>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8"/>
        <v>#VALUE!</v>
      </c>
      <c r="K245" s="155" t="e">
        <f t="shared" si="109"/>
        <v>#VALUE!</v>
      </c>
      <c r="L245" s="153"/>
      <c r="M245" s="53"/>
      <c r="N245" s="175">
        <f t="shared" si="110"/>
        <v>1245</v>
      </c>
      <c r="O245" s="53"/>
      <c r="P245" s="175">
        <f t="shared" si="111"/>
        <v>10245</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IF(U245=Setup!$C$10,"Grant",IF('Other Pharma &amp; Health Products'!U245=Setup!$C$11,"Local",IF('Other Pharma &amp; Health Products'!U245=Setup!$C$12,"Other","")))</f>
        <v/>
      </c>
      <c r="W245" s="34"/>
      <c r="X245" s="148"/>
      <c r="Y245" s="33"/>
      <c r="Z245" s="36" t="str">
        <f t="shared" si="112"/>
        <v/>
      </c>
      <c r="AA245" s="35"/>
      <c r="AB245" s="32" t="str">
        <f t="shared" si="113"/>
        <v/>
      </c>
      <c r="AC245" s="34"/>
      <c r="AD245" s="32" t="str">
        <f t="shared" si="114"/>
        <v/>
      </c>
      <c r="AE245" s="34"/>
      <c r="AF245" s="36" t="str">
        <f t="shared" si="115"/>
        <v/>
      </c>
      <c r="AG245" s="36" t="str">
        <f t="shared" si="116"/>
        <v/>
      </c>
      <c r="AH245" s="36" t="str">
        <f t="shared" si="117"/>
        <v/>
      </c>
      <c r="AI245" s="55"/>
      <c r="AJ245" s="37"/>
      <c r="AK245" s="148"/>
      <c r="AL245" s="35"/>
      <c r="AM245" s="32" t="str">
        <f t="shared" si="118"/>
        <v/>
      </c>
      <c r="AN245" s="35"/>
      <c r="AO245" s="32" t="str">
        <f t="shared" si="119"/>
        <v/>
      </c>
      <c r="AP245" s="35"/>
      <c r="AQ245" s="32" t="str">
        <f t="shared" si="120"/>
        <v/>
      </c>
      <c r="AR245" s="34"/>
      <c r="AS245" s="36" t="str">
        <f t="shared" si="121"/>
        <v/>
      </c>
      <c r="AT245" s="36" t="str">
        <f t="shared" si="122"/>
        <v/>
      </c>
      <c r="AU245" s="36" t="str">
        <f t="shared" si="123"/>
        <v/>
      </c>
      <c r="AV245" s="55"/>
      <c r="AW245" s="34"/>
      <c r="AX245" s="148"/>
      <c r="AY245" s="34"/>
      <c r="AZ245" s="32" t="str">
        <f t="shared" si="124"/>
        <v/>
      </c>
      <c r="BA245" s="34"/>
      <c r="BB245" s="32" t="str">
        <f t="shared" si="125"/>
        <v/>
      </c>
      <c r="BC245" s="34"/>
      <c r="BD245" s="32" t="str">
        <f t="shared" si="126"/>
        <v/>
      </c>
      <c r="BE245" s="34"/>
      <c r="BF245" s="36" t="str">
        <f t="shared" si="127"/>
        <v/>
      </c>
      <c r="BG245" s="36" t="str">
        <f t="shared" si="128"/>
        <v/>
      </c>
      <c r="BH245" s="36" t="str">
        <f t="shared" si="129"/>
        <v/>
      </c>
      <c r="BI245" s="55"/>
      <c r="BJ245" s="34"/>
      <c r="BK245" s="148"/>
      <c r="BL245" s="34"/>
      <c r="BM245" s="32" t="str">
        <f t="shared" si="130"/>
        <v/>
      </c>
      <c r="BN245" s="34"/>
      <c r="BO245" s="32" t="str">
        <f t="shared" si="131"/>
        <v/>
      </c>
      <c r="BP245" s="34"/>
      <c r="BQ245" s="32" t="str">
        <f t="shared" si="132"/>
        <v/>
      </c>
      <c r="BR245" s="34"/>
      <c r="BS245" s="36" t="str">
        <f t="shared" si="133"/>
        <v/>
      </c>
      <c r="BT245" s="36" t="str">
        <f t="shared" si="134"/>
        <v/>
      </c>
      <c r="BU245" s="36" t="str">
        <f t="shared" si="135"/>
        <v/>
      </c>
      <c r="BV245" s="55"/>
      <c r="BW245" s="36" t="str">
        <f t="shared" si="136"/>
        <v/>
      </c>
      <c r="BX245" s="36" t="str">
        <f t="shared" si="136"/>
        <v/>
      </c>
      <c r="BY245" s="31"/>
      <c r="BZ245" s="38"/>
      <c r="CB245" s="120" t="e">
        <f t="shared" ca="1" si="104"/>
        <v>#VALUE!</v>
      </c>
      <c r="CC245" s="2" t="e">
        <f t="shared" ca="1" si="105"/>
        <v>#VALUE!</v>
      </c>
    </row>
    <row r="246" spans="1:81" s="10" customFormat="1" ht="25" customHeight="1" x14ac:dyDescent="0.2">
      <c r="A246" s="52" t="str">
        <f t="shared" si="137"/>
        <v/>
      </c>
      <c r="B246" s="157" t="e">
        <f t="shared" ca="1" si="106"/>
        <v>#VALUE!</v>
      </c>
      <c r="C246" s="157" t="e">
        <f t="shared" si="107"/>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8"/>
        <v>#VALUE!</v>
      </c>
      <c r="K246" s="155" t="e">
        <f t="shared" si="109"/>
        <v>#VALUE!</v>
      </c>
      <c r="L246" s="153"/>
      <c r="M246" s="53"/>
      <c r="N246" s="175">
        <f t="shared" si="110"/>
        <v>1246</v>
      </c>
      <c r="O246" s="53"/>
      <c r="P246" s="175">
        <f t="shared" si="111"/>
        <v>10246</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IF(U246=Setup!$C$10,"Grant",IF('Other Pharma &amp; Health Products'!U246=Setup!$C$11,"Local",IF('Other Pharma &amp; Health Products'!U246=Setup!$C$12,"Other","")))</f>
        <v/>
      </c>
      <c r="W246" s="34"/>
      <c r="X246" s="148"/>
      <c r="Y246" s="33"/>
      <c r="Z246" s="36" t="str">
        <f t="shared" si="112"/>
        <v/>
      </c>
      <c r="AA246" s="35"/>
      <c r="AB246" s="32" t="str">
        <f t="shared" si="113"/>
        <v/>
      </c>
      <c r="AC246" s="34"/>
      <c r="AD246" s="32" t="str">
        <f t="shared" si="114"/>
        <v/>
      </c>
      <c r="AE246" s="34"/>
      <c r="AF246" s="36" t="str">
        <f t="shared" si="115"/>
        <v/>
      </c>
      <c r="AG246" s="36" t="str">
        <f t="shared" si="116"/>
        <v/>
      </c>
      <c r="AH246" s="36" t="str">
        <f t="shared" si="117"/>
        <v/>
      </c>
      <c r="AI246" s="55"/>
      <c r="AJ246" s="37"/>
      <c r="AK246" s="148"/>
      <c r="AL246" s="35"/>
      <c r="AM246" s="32" t="str">
        <f t="shared" si="118"/>
        <v/>
      </c>
      <c r="AN246" s="35"/>
      <c r="AO246" s="32" t="str">
        <f t="shared" si="119"/>
        <v/>
      </c>
      <c r="AP246" s="35"/>
      <c r="AQ246" s="32" t="str">
        <f t="shared" si="120"/>
        <v/>
      </c>
      <c r="AR246" s="34"/>
      <c r="AS246" s="36" t="str">
        <f t="shared" si="121"/>
        <v/>
      </c>
      <c r="AT246" s="36" t="str">
        <f t="shared" si="122"/>
        <v/>
      </c>
      <c r="AU246" s="36" t="str">
        <f t="shared" si="123"/>
        <v/>
      </c>
      <c r="AV246" s="55"/>
      <c r="AW246" s="34"/>
      <c r="AX246" s="148"/>
      <c r="AY246" s="34"/>
      <c r="AZ246" s="32" t="str">
        <f t="shared" si="124"/>
        <v/>
      </c>
      <c r="BA246" s="34"/>
      <c r="BB246" s="32" t="str">
        <f t="shared" si="125"/>
        <v/>
      </c>
      <c r="BC246" s="34"/>
      <c r="BD246" s="32" t="str">
        <f t="shared" si="126"/>
        <v/>
      </c>
      <c r="BE246" s="34"/>
      <c r="BF246" s="36" t="str">
        <f t="shared" si="127"/>
        <v/>
      </c>
      <c r="BG246" s="36" t="str">
        <f t="shared" si="128"/>
        <v/>
      </c>
      <c r="BH246" s="36" t="str">
        <f t="shared" si="129"/>
        <v/>
      </c>
      <c r="BI246" s="55"/>
      <c r="BJ246" s="34"/>
      <c r="BK246" s="148"/>
      <c r="BL246" s="34"/>
      <c r="BM246" s="32" t="str">
        <f t="shared" si="130"/>
        <v/>
      </c>
      <c r="BN246" s="34"/>
      <c r="BO246" s="32" t="str">
        <f t="shared" si="131"/>
        <v/>
      </c>
      <c r="BP246" s="34"/>
      <c r="BQ246" s="32" t="str">
        <f t="shared" si="132"/>
        <v/>
      </c>
      <c r="BR246" s="34"/>
      <c r="BS246" s="36" t="str">
        <f t="shared" si="133"/>
        <v/>
      </c>
      <c r="BT246" s="36" t="str">
        <f t="shared" si="134"/>
        <v/>
      </c>
      <c r="BU246" s="36" t="str">
        <f t="shared" si="135"/>
        <v/>
      </c>
      <c r="BV246" s="55"/>
      <c r="BW246" s="36" t="str">
        <f t="shared" si="136"/>
        <v/>
      </c>
      <c r="BX246" s="36" t="str">
        <f t="shared" si="136"/>
        <v/>
      </c>
      <c r="BY246" s="31"/>
      <c r="BZ246" s="38"/>
      <c r="CB246" s="120" t="e">
        <f t="shared" ca="1" si="104"/>
        <v>#VALUE!</v>
      </c>
      <c r="CC246" s="2" t="e">
        <f t="shared" ca="1" si="105"/>
        <v>#VALUE!</v>
      </c>
    </row>
    <row r="247" spans="1:81" s="10" customFormat="1" ht="25" customHeight="1" x14ac:dyDescent="0.2">
      <c r="A247" s="52" t="str">
        <f t="shared" si="137"/>
        <v/>
      </c>
      <c r="B247" s="157" t="e">
        <f t="shared" ca="1" si="106"/>
        <v>#VALUE!</v>
      </c>
      <c r="C247" s="157" t="e">
        <f t="shared" si="107"/>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8"/>
        <v>#VALUE!</v>
      </c>
      <c r="K247" s="155" t="e">
        <f t="shared" si="109"/>
        <v>#VALUE!</v>
      </c>
      <c r="L247" s="153"/>
      <c r="M247" s="53"/>
      <c r="N247" s="175">
        <f t="shared" si="110"/>
        <v>1247</v>
      </c>
      <c r="O247" s="53"/>
      <c r="P247" s="175">
        <f t="shared" si="111"/>
        <v>10247</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IF(U247=Setup!$C$10,"Grant",IF('Other Pharma &amp; Health Products'!U247=Setup!$C$11,"Local",IF('Other Pharma &amp; Health Products'!U247=Setup!$C$12,"Other","")))</f>
        <v/>
      </c>
      <c r="W247" s="34"/>
      <c r="X247" s="148"/>
      <c r="Y247" s="33"/>
      <c r="Z247" s="36" t="str">
        <f t="shared" si="112"/>
        <v/>
      </c>
      <c r="AA247" s="35"/>
      <c r="AB247" s="32" t="str">
        <f t="shared" si="113"/>
        <v/>
      </c>
      <c r="AC247" s="34"/>
      <c r="AD247" s="32" t="str">
        <f t="shared" si="114"/>
        <v/>
      </c>
      <c r="AE247" s="34"/>
      <c r="AF247" s="36" t="str">
        <f t="shared" si="115"/>
        <v/>
      </c>
      <c r="AG247" s="36" t="str">
        <f t="shared" si="116"/>
        <v/>
      </c>
      <c r="AH247" s="36" t="str">
        <f t="shared" si="117"/>
        <v/>
      </c>
      <c r="AI247" s="55"/>
      <c r="AJ247" s="37"/>
      <c r="AK247" s="148"/>
      <c r="AL247" s="35"/>
      <c r="AM247" s="32" t="str">
        <f t="shared" si="118"/>
        <v/>
      </c>
      <c r="AN247" s="35"/>
      <c r="AO247" s="32" t="str">
        <f t="shared" si="119"/>
        <v/>
      </c>
      <c r="AP247" s="35"/>
      <c r="AQ247" s="32" t="str">
        <f t="shared" si="120"/>
        <v/>
      </c>
      <c r="AR247" s="34"/>
      <c r="AS247" s="36" t="str">
        <f t="shared" si="121"/>
        <v/>
      </c>
      <c r="AT247" s="36" t="str">
        <f t="shared" si="122"/>
        <v/>
      </c>
      <c r="AU247" s="36" t="str">
        <f t="shared" si="123"/>
        <v/>
      </c>
      <c r="AV247" s="55"/>
      <c r="AW247" s="34"/>
      <c r="AX247" s="148"/>
      <c r="AY247" s="34"/>
      <c r="AZ247" s="32" t="str">
        <f t="shared" si="124"/>
        <v/>
      </c>
      <c r="BA247" s="34"/>
      <c r="BB247" s="32" t="str">
        <f t="shared" si="125"/>
        <v/>
      </c>
      <c r="BC247" s="34"/>
      <c r="BD247" s="32" t="str">
        <f t="shared" si="126"/>
        <v/>
      </c>
      <c r="BE247" s="34"/>
      <c r="BF247" s="36" t="str">
        <f t="shared" si="127"/>
        <v/>
      </c>
      <c r="BG247" s="36" t="str">
        <f t="shared" si="128"/>
        <v/>
      </c>
      <c r="BH247" s="36" t="str">
        <f t="shared" si="129"/>
        <v/>
      </c>
      <c r="BI247" s="55"/>
      <c r="BJ247" s="34"/>
      <c r="BK247" s="148"/>
      <c r="BL247" s="34"/>
      <c r="BM247" s="32" t="str">
        <f t="shared" si="130"/>
        <v/>
      </c>
      <c r="BN247" s="34"/>
      <c r="BO247" s="32" t="str">
        <f t="shared" si="131"/>
        <v/>
      </c>
      <c r="BP247" s="34"/>
      <c r="BQ247" s="32" t="str">
        <f t="shared" si="132"/>
        <v/>
      </c>
      <c r="BR247" s="34"/>
      <c r="BS247" s="36" t="str">
        <f t="shared" si="133"/>
        <v/>
      </c>
      <c r="BT247" s="36" t="str">
        <f t="shared" si="134"/>
        <v/>
      </c>
      <c r="BU247" s="36" t="str">
        <f t="shared" si="135"/>
        <v/>
      </c>
      <c r="BV247" s="55"/>
      <c r="BW247" s="36" t="str">
        <f t="shared" si="136"/>
        <v/>
      </c>
      <c r="BX247" s="36" t="str">
        <f t="shared" si="136"/>
        <v/>
      </c>
      <c r="BY247" s="31"/>
      <c r="BZ247" s="38"/>
      <c r="CB247" s="120" t="e">
        <f t="shared" ca="1" si="104"/>
        <v>#VALUE!</v>
      </c>
      <c r="CC247" s="2" t="e">
        <f t="shared" ca="1" si="105"/>
        <v>#VALUE!</v>
      </c>
    </row>
    <row r="248" spans="1:81" s="10" customFormat="1" ht="25" customHeight="1" x14ac:dyDescent="0.2">
      <c r="A248" s="52" t="str">
        <f t="shared" si="137"/>
        <v/>
      </c>
      <c r="B248" s="157" t="e">
        <f t="shared" ca="1" si="106"/>
        <v>#VALUE!</v>
      </c>
      <c r="C248" s="157" t="e">
        <f t="shared" si="107"/>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8"/>
        <v>#VALUE!</v>
      </c>
      <c r="K248" s="155" t="e">
        <f t="shared" si="109"/>
        <v>#VALUE!</v>
      </c>
      <c r="L248" s="153"/>
      <c r="M248" s="53"/>
      <c r="N248" s="175">
        <f t="shared" si="110"/>
        <v>1248</v>
      </c>
      <c r="O248" s="53"/>
      <c r="P248" s="175">
        <f t="shared" si="111"/>
        <v>10248</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IF(U248=Setup!$C$10,"Grant",IF('Other Pharma &amp; Health Products'!U248=Setup!$C$11,"Local",IF('Other Pharma &amp; Health Products'!U248=Setup!$C$12,"Other","")))</f>
        <v/>
      </c>
      <c r="W248" s="34"/>
      <c r="X248" s="148"/>
      <c r="Y248" s="33"/>
      <c r="Z248" s="36" t="str">
        <f t="shared" si="112"/>
        <v/>
      </c>
      <c r="AA248" s="35"/>
      <c r="AB248" s="32" t="str">
        <f t="shared" si="113"/>
        <v/>
      </c>
      <c r="AC248" s="34"/>
      <c r="AD248" s="32" t="str">
        <f t="shared" si="114"/>
        <v/>
      </c>
      <c r="AE248" s="34"/>
      <c r="AF248" s="36" t="str">
        <f t="shared" si="115"/>
        <v/>
      </c>
      <c r="AG248" s="36" t="str">
        <f t="shared" si="116"/>
        <v/>
      </c>
      <c r="AH248" s="36" t="str">
        <f t="shared" si="117"/>
        <v/>
      </c>
      <c r="AI248" s="55"/>
      <c r="AJ248" s="37"/>
      <c r="AK248" s="148"/>
      <c r="AL248" s="35"/>
      <c r="AM248" s="32" t="str">
        <f t="shared" si="118"/>
        <v/>
      </c>
      <c r="AN248" s="35"/>
      <c r="AO248" s="32" t="str">
        <f t="shared" si="119"/>
        <v/>
      </c>
      <c r="AP248" s="35"/>
      <c r="AQ248" s="32" t="str">
        <f t="shared" si="120"/>
        <v/>
      </c>
      <c r="AR248" s="34"/>
      <c r="AS248" s="36" t="str">
        <f t="shared" si="121"/>
        <v/>
      </c>
      <c r="AT248" s="36" t="str">
        <f t="shared" si="122"/>
        <v/>
      </c>
      <c r="AU248" s="36" t="str">
        <f t="shared" si="123"/>
        <v/>
      </c>
      <c r="AV248" s="55"/>
      <c r="AW248" s="34"/>
      <c r="AX248" s="148"/>
      <c r="AY248" s="34"/>
      <c r="AZ248" s="32" t="str">
        <f t="shared" si="124"/>
        <v/>
      </c>
      <c r="BA248" s="34"/>
      <c r="BB248" s="32" t="str">
        <f t="shared" si="125"/>
        <v/>
      </c>
      <c r="BC248" s="34"/>
      <c r="BD248" s="32" t="str">
        <f t="shared" si="126"/>
        <v/>
      </c>
      <c r="BE248" s="34"/>
      <c r="BF248" s="36" t="str">
        <f t="shared" si="127"/>
        <v/>
      </c>
      <c r="BG248" s="36" t="str">
        <f t="shared" si="128"/>
        <v/>
      </c>
      <c r="BH248" s="36" t="str">
        <f t="shared" si="129"/>
        <v/>
      </c>
      <c r="BI248" s="55"/>
      <c r="BJ248" s="34"/>
      <c r="BK248" s="148"/>
      <c r="BL248" s="34"/>
      <c r="BM248" s="32" t="str">
        <f t="shared" si="130"/>
        <v/>
      </c>
      <c r="BN248" s="34"/>
      <c r="BO248" s="32" t="str">
        <f t="shared" si="131"/>
        <v/>
      </c>
      <c r="BP248" s="34"/>
      <c r="BQ248" s="32" t="str">
        <f t="shared" si="132"/>
        <v/>
      </c>
      <c r="BR248" s="34"/>
      <c r="BS248" s="36" t="str">
        <f t="shared" si="133"/>
        <v/>
      </c>
      <c r="BT248" s="36" t="str">
        <f t="shared" si="134"/>
        <v/>
      </c>
      <c r="BU248" s="36" t="str">
        <f t="shared" si="135"/>
        <v/>
      </c>
      <c r="BV248" s="55"/>
      <c r="BW248" s="36" t="str">
        <f t="shared" si="136"/>
        <v/>
      </c>
      <c r="BX248" s="36" t="str">
        <f t="shared" si="136"/>
        <v/>
      </c>
      <c r="BY248" s="31"/>
      <c r="BZ248" s="38"/>
      <c r="CB248" s="120" t="e">
        <f t="shared" ca="1" si="104"/>
        <v>#VALUE!</v>
      </c>
      <c r="CC248" s="2" t="e">
        <f t="shared" ca="1" si="105"/>
        <v>#VALUE!</v>
      </c>
    </row>
    <row r="249" spans="1:81" s="10" customFormat="1" ht="25" customHeight="1" x14ac:dyDescent="0.2">
      <c r="A249" s="52" t="str">
        <f t="shared" si="137"/>
        <v/>
      </c>
      <c r="B249" s="157" t="e">
        <f t="shared" ca="1" si="106"/>
        <v>#VALUE!</v>
      </c>
      <c r="C249" s="157" t="e">
        <f t="shared" si="107"/>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8"/>
        <v>#VALUE!</v>
      </c>
      <c r="K249" s="155" t="e">
        <f t="shared" si="109"/>
        <v>#VALUE!</v>
      </c>
      <c r="L249" s="153"/>
      <c r="M249" s="53"/>
      <c r="N249" s="175">
        <f t="shared" si="110"/>
        <v>1249</v>
      </c>
      <c r="O249" s="53"/>
      <c r="P249" s="175">
        <f t="shared" si="111"/>
        <v>10249</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IF(U249=Setup!$C$10,"Grant",IF('Other Pharma &amp; Health Products'!U249=Setup!$C$11,"Local",IF('Other Pharma &amp; Health Products'!U249=Setup!$C$12,"Other","")))</f>
        <v/>
      </c>
      <c r="W249" s="34"/>
      <c r="X249" s="148"/>
      <c r="Y249" s="33"/>
      <c r="Z249" s="36" t="str">
        <f t="shared" si="112"/>
        <v/>
      </c>
      <c r="AA249" s="35"/>
      <c r="AB249" s="32" t="str">
        <f t="shared" si="113"/>
        <v/>
      </c>
      <c r="AC249" s="34"/>
      <c r="AD249" s="32" t="str">
        <f t="shared" si="114"/>
        <v/>
      </c>
      <c r="AE249" s="34"/>
      <c r="AF249" s="36" t="str">
        <f t="shared" si="115"/>
        <v/>
      </c>
      <c r="AG249" s="36" t="str">
        <f t="shared" si="116"/>
        <v/>
      </c>
      <c r="AH249" s="36" t="str">
        <f t="shared" si="117"/>
        <v/>
      </c>
      <c r="AI249" s="55"/>
      <c r="AJ249" s="37"/>
      <c r="AK249" s="148"/>
      <c r="AL249" s="35"/>
      <c r="AM249" s="32" t="str">
        <f t="shared" si="118"/>
        <v/>
      </c>
      <c r="AN249" s="35"/>
      <c r="AO249" s="32" t="str">
        <f t="shared" si="119"/>
        <v/>
      </c>
      <c r="AP249" s="35"/>
      <c r="AQ249" s="32" t="str">
        <f t="shared" si="120"/>
        <v/>
      </c>
      <c r="AR249" s="34"/>
      <c r="AS249" s="36" t="str">
        <f t="shared" si="121"/>
        <v/>
      </c>
      <c r="AT249" s="36" t="str">
        <f t="shared" si="122"/>
        <v/>
      </c>
      <c r="AU249" s="36" t="str">
        <f t="shared" si="123"/>
        <v/>
      </c>
      <c r="AV249" s="55"/>
      <c r="AW249" s="34"/>
      <c r="AX249" s="148"/>
      <c r="AY249" s="34"/>
      <c r="AZ249" s="32" t="str">
        <f t="shared" si="124"/>
        <v/>
      </c>
      <c r="BA249" s="34"/>
      <c r="BB249" s="32" t="str">
        <f t="shared" si="125"/>
        <v/>
      </c>
      <c r="BC249" s="34"/>
      <c r="BD249" s="32" t="str">
        <f t="shared" si="126"/>
        <v/>
      </c>
      <c r="BE249" s="34"/>
      <c r="BF249" s="36" t="str">
        <f t="shared" si="127"/>
        <v/>
      </c>
      <c r="BG249" s="36" t="str">
        <f t="shared" si="128"/>
        <v/>
      </c>
      <c r="BH249" s="36" t="str">
        <f t="shared" si="129"/>
        <v/>
      </c>
      <c r="BI249" s="55"/>
      <c r="BJ249" s="34"/>
      <c r="BK249" s="148"/>
      <c r="BL249" s="34"/>
      <c r="BM249" s="32" t="str">
        <f t="shared" si="130"/>
        <v/>
      </c>
      <c r="BN249" s="34"/>
      <c r="BO249" s="32" t="str">
        <f t="shared" si="131"/>
        <v/>
      </c>
      <c r="BP249" s="34"/>
      <c r="BQ249" s="32" t="str">
        <f t="shared" si="132"/>
        <v/>
      </c>
      <c r="BR249" s="34"/>
      <c r="BS249" s="36" t="str">
        <f t="shared" si="133"/>
        <v/>
      </c>
      <c r="BT249" s="36" t="str">
        <f t="shared" si="134"/>
        <v/>
      </c>
      <c r="BU249" s="36" t="str">
        <f t="shared" si="135"/>
        <v/>
      </c>
      <c r="BV249" s="55"/>
      <c r="BW249" s="36" t="str">
        <f t="shared" si="136"/>
        <v/>
      </c>
      <c r="BX249" s="36" t="str">
        <f t="shared" si="136"/>
        <v/>
      </c>
      <c r="BY249" s="31"/>
      <c r="BZ249" s="38"/>
      <c r="CB249" s="120" t="e">
        <f t="shared" ca="1" si="104"/>
        <v>#VALUE!</v>
      </c>
      <c r="CC249" s="2" t="e">
        <f t="shared" ca="1" si="105"/>
        <v>#VALUE!</v>
      </c>
    </row>
    <row r="250" spans="1:81" s="10" customFormat="1" ht="25" customHeight="1" x14ac:dyDescent="0.2">
      <c r="A250" s="52" t="str">
        <f t="shared" si="137"/>
        <v/>
      </c>
      <c r="B250" s="157" t="e">
        <f t="shared" ca="1" si="106"/>
        <v>#VALUE!</v>
      </c>
      <c r="C250" s="157" t="e">
        <f t="shared" si="107"/>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8"/>
        <v>#VALUE!</v>
      </c>
      <c r="K250" s="155" t="e">
        <f t="shared" si="109"/>
        <v>#VALUE!</v>
      </c>
      <c r="L250" s="153"/>
      <c r="M250" s="53"/>
      <c r="N250" s="175">
        <f t="shared" si="110"/>
        <v>1250</v>
      </c>
      <c r="O250" s="53"/>
      <c r="P250" s="175">
        <f t="shared" si="111"/>
        <v>10250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IF(U250=Setup!$C$10,"Grant",IF('Other Pharma &amp; Health Products'!U250=Setup!$C$11,"Local",IF('Other Pharma &amp; Health Products'!U250=Setup!$C$12,"Other","")))</f>
        <v/>
      </c>
      <c r="W250" s="34"/>
      <c r="X250" s="148"/>
      <c r="Y250" s="33"/>
      <c r="Z250" s="36" t="str">
        <f t="shared" si="112"/>
        <v/>
      </c>
      <c r="AA250" s="35"/>
      <c r="AB250" s="32" t="str">
        <f t="shared" si="113"/>
        <v/>
      </c>
      <c r="AC250" s="34"/>
      <c r="AD250" s="32" t="str">
        <f t="shared" si="114"/>
        <v/>
      </c>
      <c r="AE250" s="34"/>
      <c r="AF250" s="36" t="str">
        <f t="shared" si="115"/>
        <v/>
      </c>
      <c r="AG250" s="36" t="str">
        <f t="shared" si="116"/>
        <v/>
      </c>
      <c r="AH250" s="36" t="str">
        <f t="shared" si="117"/>
        <v/>
      </c>
      <c r="AI250" s="55"/>
      <c r="AJ250" s="37"/>
      <c r="AK250" s="148"/>
      <c r="AL250" s="35"/>
      <c r="AM250" s="32" t="str">
        <f t="shared" si="118"/>
        <v/>
      </c>
      <c r="AN250" s="35"/>
      <c r="AO250" s="32" t="str">
        <f t="shared" si="119"/>
        <v/>
      </c>
      <c r="AP250" s="35"/>
      <c r="AQ250" s="32" t="str">
        <f t="shared" si="120"/>
        <v/>
      </c>
      <c r="AR250" s="34"/>
      <c r="AS250" s="36" t="str">
        <f t="shared" si="121"/>
        <v/>
      </c>
      <c r="AT250" s="36" t="str">
        <f t="shared" si="122"/>
        <v/>
      </c>
      <c r="AU250" s="36" t="str">
        <f t="shared" si="123"/>
        <v/>
      </c>
      <c r="AV250" s="55"/>
      <c r="AW250" s="34"/>
      <c r="AX250" s="148"/>
      <c r="AY250" s="34"/>
      <c r="AZ250" s="32" t="str">
        <f t="shared" si="124"/>
        <v/>
      </c>
      <c r="BA250" s="34"/>
      <c r="BB250" s="32" t="str">
        <f t="shared" si="125"/>
        <v/>
      </c>
      <c r="BC250" s="34"/>
      <c r="BD250" s="32" t="str">
        <f t="shared" si="126"/>
        <v/>
      </c>
      <c r="BE250" s="34"/>
      <c r="BF250" s="36" t="str">
        <f t="shared" si="127"/>
        <v/>
      </c>
      <c r="BG250" s="36" t="str">
        <f t="shared" si="128"/>
        <v/>
      </c>
      <c r="BH250" s="36" t="str">
        <f t="shared" si="129"/>
        <v/>
      </c>
      <c r="BI250" s="55"/>
      <c r="BJ250" s="34"/>
      <c r="BK250" s="148"/>
      <c r="BL250" s="34"/>
      <c r="BM250" s="32" t="str">
        <f t="shared" si="130"/>
        <v/>
      </c>
      <c r="BN250" s="34"/>
      <c r="BO250" s="32" t="str">
        <f t="shared" si="131"/>
        <v/>
      </c>
      <c r="BP250" s="34"/>
      <c r="BQ250" s="32" t="str">
        <f t="shared" si="132"/>
        <v/>
      </c>
      <c r="BR250" s="34"/>
      <c r="BS250" s="36" t="str">
        <f t="shared" si="133"/>
        <v/>
      </c>
      <c r="BT250" s="36" t="str">
        <f t="shared" si="134"/>
        <v/>
      </c>
      <c r="BU250" s="36" t="str">
        <f t="shared" si="135"/>
        <v/>
      </c>
      <c r="BV250" s="55"/>
      <c r="BW250" s="36" t="str">
        <f t="shared" si="136"/>
        <v/>
      </c>
      <c r="BX250" s="36" t="str">
        <f t="shared" si="136"/>
        <v/>
      </c>
      <c r="BY250" s="31"/>
      <c r="BZ250" s="38"/>
      <c r="CB250" s="120" t="e">
        <f t="shared" ca="1" si="104"/>
        <v>#VALUE!</v>
      </c>
      <c r="CC250" s="2" t="e">
        <f t="shared" ca="1" si="105"/>
        <v>#VALUE!</v>
      </c>
    </row>
    <row r="251" spans="1:81" s="10" customFormat="1" ht="25" customHeight="1" x14ac:dyDescent="0.2">
      <c r="A251" s="52" t="str">
        <f t="shared" si="137"/>
        <v/>
      </c>
      <c r="B251" s="157" t="e">
        <f t="shared" ca="1" si="106"/>
        <v>#VALUE!</v>
      </c>
      <c r="C251" s="157" t="e">
        <f t="shared" si="107"/>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8"/>
        <v>#VALUE!</v>
      </c>
      <c r="K251" s="155" t="e">
        <f t="shared" si="109"/>
        <v>#VALUE!</v>
      </c>
      <c r="L251" s="153"/>
      <c r="M251" s="53"/>
      <c r="N251" s="175">
        <f t="shared" si="110"/>
        <v>1251</v>
      </c>
      <c r="O251" s="53"/>
      <c r="P251" s="175">
        <f t="shared" si="111"/>
        <v>10251</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IF(U251=Setup!$C$10,"Grant",IF('Other Pharma &amp; Health Products'!U251=Setup!$C$11,"Local",IF('Other Pharma &amp; Health Products'!U251=Setup!$C$12,"Other","")))</f>
        <v/>
      </c>
      <c r="W251" s="34"/>
      <c r="X251" s="148"/>
      <c r="Y251" s="33"/>
      <c r="Z251" s="36" t="str">
        <f t="shared" si="112"/>
        <v/>
      </c>
      <c r="AA251" s="35"/>
      <c r="AB251" s="32" t="str">
        <f t="shared" si="113"/>
        <v/>
      </c>
      <c r="AC251" s="34"/>
      <c r="AD251" s="32" t="str">
        <f t="shared" si="114"/>
        <v/>
      </c>
      <c r="AE251" s="34"/>
      <c r="AF251" s="36" t="str">
        <f t="shared" si="115"/>
        <v/>
      </c>
      <c r="AG251" s="36" t="str">
        <f t="shared" si="116"/>
        <v/>
      </c>
      <c r="AH251" s="36" t="str">
        <f t="shared" si="117"/>
        <v/>
      </c>
      <c r="AI251" s="55"/>
      <c r="AJ251" s="37"/>
      <c r="AK251" s="148"/>
      <c r="AL251" s="35"/>
      <c r="AM251" s="32" t="str">
        <f t="shared" si="118"/>
        <v/>
      </c>
      <c r="AN251" s="35"/>
      <c r="AO251" s="32" t="str">
        <f t="shared" si="119"/>
        <v/>
      </c>
      <c r="AP251" s="35"/>
      <c r="AQ251" s="32" t="str">
        <f t="shared" si="120"/>
        <v/>
      </c>
      <c r="AR251" s="34"/>
      <c r="AS251" s="36" t="str">
        <f t="shared" si="121"/>
        <v/>
      </c>
      <c r="AT251" s="36" t="str">
        <f t="shared" si="122"/>
        <v/>
      </c>
      <c r="AU251" s="36" t="str">
        <f t="shared" si="123"/>
        <v/>
      </c>
      <c r="AV251" s="55"/>
      <c r="AW251" s="34"/>
      <c r="AX251" s="148"/>
      <c r="AY251" s="34"/>
      <c r="AZ251" s="32" t="str">
        <f t="shared" si="124"/>
        <v/>
      </c>
      <c r="BA251" s="34"/>
      <c r="BB251" s="32" t="str">
        <f t="shared" si="125"/>
        <v/>
      </c>
      <c r="BC251" s="34"/>
      <c r="BD251" s="32" t="str">
        <f t="shared" si="126"/>
        <v/>
      </c>
      <c r="BE251" s="34"/>
      <c r="BF251" s="36" t="str">
        <f t="shared" si="127"/>
        <v/>
      </c>
      <c r="BG251" s="36" t="str">
        <f t="shared" si="128"/>
        <v/>
      </c>
      <c r="BH251" s="36" t="str">
        <f t="shared" si="129"/>
        <v/>
      </c>
      <c r="BI251" s="55"/>
      <c r="BJ251" s="34"/>
      <c r="BK251" s="148"/>
      <c r="BL251" s="34"/>
      <c r="BM251" s="32" t="str">
        <f t="shared" si="130"/>
        <v/>
      </c>
      <c r="BN251" s="34"/>
      <c r="BO251" s="32" t="str">
        <f t="shared" si="131"/>
        <v/>
      </c>
      <c r="BP251" s="34"/>
      <c r="BQ251" s="32" t="str">
        <f t="shared" si="132"/>
        <v/>
      </c>
      <c r="BR251" s="34"/>
      <c r="BS251" s="36" t="str">
        <f t="shared" si="133"/>
        <v/>
      </c>
      <c r="BT251" s="36" t="str">
        <f t="shared" si="134"/>
        <v/>
      </c>
      <c r="BU251" s="36" t="str">
        <f t="shared" si="135"/>
        <v/>
      </c>
      <c r="BV251" s="55"/>
      <c r="BW251" s="36" t="str">
        <f t="shared" si="136"/>
        <v/>
      </c>
      <c r="BX251" s="36" t="str">
        <f t="shared" si="136"/>
        <v/>
      </c>
      <c r="BY251" s="31"/>
      <c r="BZ251" s="38"/>
      <c r="CB251" s="120" t="e">
        <f t="shared" ca="1" si="104"/>
        <v>#VALUE!</v>
      </c>
      <c r="CC251" s="2" t="e">
        <f t="shared" ca="1" si="105"/>
        <v>#VALUE!</v>
      </c>
    </row>
    <row r="252" spans="1:81" s="10" customFormat="1" ht="25" customHeight="1" x14ac:dyDescent="0.2">
      <c r="A252" s="52" t="str">
        <f t="shared" si="137"/>
        <v/>
      </c>
      <c r="B252" s="157" t="e">
        <f t="shared" ca="1" si="106"/>
        <v>#VALUE!</v>
      </c>
      <c r="C252" s="157" t="e">
        <f t="shared" si="107"/>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8"/>
        <v>#VALUE!</v>
      </c>
      <c r="K252" s="155" t="e">
        <f t="shared" si="109"/>
        <v>#VALUE!</v>
      </c>
      <c r="L252" s="153"/>
      <c r="M252" s="53"/>
      <c r="N252" s="175">
        <f t="shared" si="110"/>
        <v>1252</v>
      </c>
      <c r="O252" s="53"/>
      <c r="P252" s="175">
        <f t="shared" si="111"/>
        <v>10252</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IF(U252=Setup!$C$10,"Grant",IF('Other Pharma &amp; Health Products'!U252=Setup!$C$11,"Local",IF('Other Pharma &amp; Health Products'!U252=Setup!$C$12,"Other","")))</f>
        <v/>
      </c>
      <c r="W252" s="34"/>
      <c r="X252" s="148"/>
      <c r="Y252" s="33"/>
      <c r="Z252" s="36" t="str">
        <f t="shared" si="112"/>
        <v/>
      </c>
      <c r="AA252" s="35"/>
      <c r="AB252" s="32" t="str">
        <f t="shared" si="113"/>
        <v/>
      </c>
      <c r="AC252" s="34"/>
      <c r="AD252" s="32" t="str">
        <f t="shared" si="114"/>
        <v/>
      </c>
      <c r="AE252" s="34"/>
      <c r="AF252" s="36" t="str">
        <f t="shared" si="115"/>
        <v/>
      </c>
      <c r="AG252" s="36" t="str">
        <f t="shared" si="116"/>
        <v/>
      </c>
      <c r="AH252" s="36" t="str">
        <f t="shared" si="117"/>
        <v/>
      </c>
      <c r="AI252" s="55"/>
      <c r="AJ252" s="37"/>
      <c r="AK252" s="148"/>
      <c r="AL252" s="35"/>
      <c r="AM252" s="32" t="str">
        <f t="shared" si="118"/>
        <v/>
      </c>
      <c r="AN252" s="35"/>
      <c r="AO252" s="32" t="str">
        <f t="shared" si="119"/>
        <v/>
      </c>
      <c r="AP252" s="35"/>
      <c r="AQ252" s="32" t="str">
        <f t="shared" si="120"/>
        <v/>
      </c>
      <c r="AR252" s="34"/>
      <c r="AS252" s="36" t="str">
        <f t="shared" si="121"/>
        <v/>
      </c>
      <c r="AT252" s="36" t="str">
        <f t="shared" si="122"/>
        <v/>
      </c>
      <c r="AU252" s="36" t="str">
        <f t="shared" si="123"/>
        <v/>
      </c>
      <c r="AV252" s="55"/>
      <c r="AW252" s="34"/>
      <c r="AX252" s="148"/>
      <c r="AY252" s="34"/>
      <c r="AZ252" s="32" t="str">
        <f t="shared" si="124"/>
        <v/>
      </c>
      <c r="BA252" s="34"/>
      <c r="BB252" s="32" t="str">
        <f t="shared" si="125"/>
        <v/>
      </c>
      <c r="BC252" s="34"/>
      <c r="BD252" s="32" t="str">
        <f t="shared" si="126"/>
        <v/>
      </c>
      <c r="BE252" s="34"/>
      <c r="BF252" s="36" t="str">
        <f t="shared" si="127"/>
        <v/>
      </c>
      <c r="BG252" s="36" t="str">
        <f t="shared" si="128"/>
        <v/>
      </c>
      <c r="BH252" s="36" t="str">
        <f t="shared" si="129"/>
        <v/>
      </c>
      <c r="BI252" s="55"/>
      <c r="BJ252" s="34"/>
      <c r="BK252" s="148"/>
      <c r="BL252" s="34"/>
      <c r="BM252" s="32" t="str">
        <f t="shared" si="130"/>
        <v/>
      </c>
      <c r="BN252" s="34"/>
      <c r="BO252" s="32" t="str">
        <f t="shared" si="131"/>
        <v/>
      </c>
      <c r="BP252" s="34"/>
      <c r="BQ252" s="32" t="str">
        <f t="shared" si="132"/>
        <v/>
      </c>
      <c r="BR252" s="34"/>
      <c r="BS252" s="36" t="str">
        <f t="shared" si="133"/>
        <v/>
      </c>
      <c r="BT252" s="36" t="str">
        <f t="shared" si="134"/>
        <v/>
      </c>
      <c r="BU252" s="36" t="str">
        <f t="shared" si="135"/>
        <v/>
      </c>
      <c r="BV252" s="55"/>
      <c r="BW252" s="36" t="str">
        <f t="shared" si="136"/>
        <v/>
      </c>
      <c r="BX252" s="36" t="str">
        <f t="shared" si="136"/>
        <v/>
      </c>
      <c r="BY252" s="31"/>
      <c r="BZ252" s="38"/>
      <c r="CB252" s="120" t="e">
        <f t="shared" ca="1" si="104"/>
        <v>#VALUE!</v>
      </c>
      <c r="CC252" s="2" t="e">
        <f t="shared" ca="1" si="105"/>
        <v>#VALUE!</v>
      </c>
    </row>
    <row r="253" spans="1:81" s="10" customFormat="1" ht="25" customHeight="1" x14ac:dyDescent="0.2">
      <c r="A253" s="52" t="str">
        <f t="shared" si="137"/>
        <v/>
      </c>
      <c r="B253" s="157" t="e">
        <f t="shared" ca="1" si="106"/>
        <v>#VALUE!</v>
      </c>
      <c r="C253" s="157" t="e">
        <f t="shared" si="107"/>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8"/>
        <v>#VALUE!</v>
      </c>
      <c r="K253" s="155" t="e">
        <f t="shared" si="109"/>
        <v>#VALUE!</v>
      </c>
      <c r="L253" s="153"/>
      <c r="M253" s="53"/>
      <c r="N253" s="175">
        <f t="shared" si="110"/>
        <v>1253</v>
      </c>
      <c r="O253" s="53"/>
      <c r="P253" s="175">
        <f t="shared" si="111"/>
        <v>10253</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IF(U253=Setup!$C$10,"Grant",IF('Other Pharma &amp; Health Products'!U253=Setup!$C$11,"Local",IF('Other Pharma &amp; Health Products'!U253=Setup!$C$12,"Other","")))</f>
        <v/>
      </c>
      <c r="W253" s="34"/>
      <c r="X253" s="148"/>
      <c r="Y253" s="33"/>
      <c r="Z253" s="36" t="str">
        <f t="shared" si="112"/>
        <v/>
      </c>
      <c r="AA253" s="35"/>
      <c r="AB253" s="32" t="str">
        <f t="shared" si="113"/>
        <v/>
      </c>
      <c r="AC253" s="34"/>
      <c r="AD253" s="32" t="str">
        <f t="shared" si="114"/>
        <v/>
      </c>
      <c r="AE253" s="34"/>
      <c r="AF253" s="36" t="str">
        <f t="shared" si="115"/>
        <v/>
      </c>
      <c r="AG253" s="36" t="str">
        <f t="shared" si="116"/>
        <v/>
      </c>
      <c r="AH253" s="36" t="str">
        <f t="shared" si="117"/>
        <v/>
      </c>
      <c r="AI253" s="55"/>
      <c r="AJ253" s="37"/>
      <c r="AK253" s="148"/>
      <c r="AL253" s="35"/>
      <c r="AM253" s="32" t="str">
        <f t="shared" si="118"/>
        <v/>
      </c>
      <c r="AN253" s="35"/>
      <c r="AO253" s="32" t="str">
        <f t="shared" si="119"/>
        <v/>
      </c>
      <c r="AP253" s="35"/>
      <c r="AQ253" s="32" t="str">
        <f t="shared" si="120"/>
        <v/>
      </c>
      <c r="AR253" s="34"/>
      <c r="AS253" s="36" t="str">
        <f t="shared" si="121"/>
        <v/>
      </c>
      <c r="AT253" s="36" t="str">
        <f t="shared" si="122"/>
        <v/>
      </c>
      <c r="AU253" s="36" t="str">
        <f t="shared" si="123"/>
        <v/>
      </c>
      <c r="AV253" s="55"/>
      <c r="AW253" s="34"/>
      <c r="AX253" s="148"/>
      <c r="AY253" s="34"/>
      <c r="AZ253" s="32" t="str">
        <f t="shared" si="124"/>
        <v/>
      </c>
      <c r="BA253" s="34"/>
      <c r="BB253" s="32" t="str">
        <f t="shared" si="125"/>
        <v/>
      </c>
      <c r="BC253" s="34"/>
      <c r="BD253" s="32" t="str">
        <f t="shared" si="126"/>
        <v/>
      </c>
      <c r="BE253" s="34"/>
      <c r="BF253" s="36" t="str">
        <f t="shared" si="127"/>
        <v/>
      </c>
      <c r="BG253" s="36" t="str">
        <f t="shared" si="128"/>
        <v/>
      </c>
      <c r="BH253" s="36" t="str">
        <f t="shared" si="129"/>
        <v/>
      </c>
      <c r="BI253" s="55"/>
      <c r="BJ253" s="34"/>
      <c r="BK253" s="148"/>
      <c r="BL253" s="34"/>
      <c r="BM253" s="32" t="str">
        <f t="shared" si="130"/>
        <v/>
      </c>
      <c r="BN253" s="34"/>
      <c r="BO253" s="32" t="str">
        <f t="shared" si="131"/>
        <v/>
      </c>
      <c r="BP253" s="34"/>
      <c r="BQ253" s="32" t="str">
        <f t="shared" si="132"/>
        <v/>
      </c>
      <c r="BR253" s="34"/>
      <c r="BS253" s="36" t="str">
        <f t="shared" si="133"/>
        <v/>
      </c>
      <c r="BT253" s="36" t="str">
        <f t="shared" si="134"/>
        <v/>
      </c>
      <c r="BU253" s="36" t="str">
        <f t="shared" si="135"/>
        <v/>
      </c>
      <c r="BV253" s="55"/>
      <c r="BW253" s="36" t="str">
        <f t="shared" si="136"/>
        <v/>
      </c>
      <c r="BX253" s="36" t="str">
        <f t="shared" si="136"/>
        <v/>
      </c>
      <c r="BY253" s="31"/>
      <c r="BZ253" s="38"/>
      <c r="CB253" s="120" t="e">
        <f t="shared" ca="1" si="104"/>
        <v>#VALUE!</v>
      </c>
      <c r="CC253" s="2" t="e">
        <f t="shared" ca="1" si="105"/>
        <v>#VALUE!</v>
      </c>
    </row>
    <row r="254" spans="1:81" s="10" customFormat="1" ht="25" customHeight="1" x14ac:dyDescent="0.2">
      <c r="A254" s="52" t="str">
        <f t="shared" si="137"/>
        <v/>
      </c>
      <c r="B254" s="157" t="e">
        <f t="shared" ca="1" si="106"/>
        <v>#VALUE!</v>
      </c>
      <c r="C254" s="157" t="e">
        <f t="shared" si="107"/>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8"/>
        <v>#VALUE!</v>
      </c>
      <c r="K254" s="155" t="e">
        <f t="shared" si="109"/>
        <v>#VALUE!</v>
      </c>
      <c r="L254" s="153"/>
      <c r="M254" s="53"/>
      <c r="N254" s="175">
        <f t="shared" si="110"/>
        <v>1254</v>
      </c>
      <c r="O254" s="53"/>
      <c r="P254" s="175">
        <f t="shared" si="111"/>
        <v>10254</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IF(U254=Setup!$C$10,"Grant",IF('Other Pharma &amp; Health Products'!U254=Setup!$C$11,"Local",IF('Other Pharma &amp; Health Products'!U254=Setup!$C$12,"Other","")))</f>
        <v/>
      </c>
      <c r="W254" s="34"/>
      <c r="X254" s="148"/>
      <c r="Y254" s="33"/>
      <c r="Z254" s="36" t="str">
        <f t="shared" si="112"/>
        <v/>
      </c>
      <c r="AA254" s="35"/>
      <c r="AB254" s="32" t="str">
        <f t="shared" si="113"/>
        <v/>
      </c>
      <c r="AC254" s="34"/>
      <c r="AD254" s="32" t="str">
        <f t="shared" si="114"/>
        <v/>
      </c>
      <c r="AE254" s="34"/>
      <c r="AF254" s="36" t="str">
        <f t="shared" si="115"/>
        <v/>
      </c>
      <c r="AG254" s="36" t="str">
        <f t="shared" si="116"/>
        <v/>
      </c>
      <c r="AH254" s="36" t="str">
        <f t="shared" si="117"/>
        <v/>
      </c>
      <c r="AI254" s="55"/>
      <c r="AJ254" s="37"/>
      <c r="AK254" s="148"/>
      <c r="AL254" s="35"/>
      <c r="AM254" s="32" t="str">
        <f t="shared" si="118"/>
        <v/>
      </c>
      <c r="AN254" s="35"/>
      <c r="AO254" s="32" t="str">
        <f t="shared" si="119"/>
        <v/>
      </c>
      <c r="AP254" s="35"/>
      <c r="AQ254" s="32" t="str">
        <f t="shared" si="120"/>
        <v/>
      </c>
      <c r="AR254" s="34"/>
      <c r="AS254" s="36" t="str">
        <f t="shared" si="121"/>
        <v/>
      </c>
      <c r="AT254" s="36" t="str">
        <f t="shared" si="122"/>
        <v/>
      </c>
      <c r="AU254" s="36" t="str">
        <f t="shared" si="123"/>
        <v/>
      </c>
      <c r="AV254" s="55"/>
      <c r="AW254" s="34"/>
      <c r="AX254" s="148"/>
      <c r="AY254" s="34"/>
      <c r="AZ254" s="32" t="str">
        <f t="shared" si="124"/>
        <v/>
      </c>
      <c r="BA254" s="34"/>
      <c r="BB254" s="32" t="str">
        <f t="shared" si="125"/>
        <v/>
      </c>
      <c r="BC254" s="34"/>
      <c r="BD254" s="32" t="str">
        <f t="shared" si="126"/>
        <v/>
      </c>
      <c r="BE254" s="34"/>
      <c r="BF254" s="36" t="str">
        <f t="shared" si="127"/>
        <v/>
      </c>
      <c r="BG254" s="36" t="str">
        <f t="shared" si="128"/>
        <v/>
      </c>
      <c r="BH254" s="36" t="str">
        <f t="shared" si="129"/>
        <v/>
      </c>
      <c r="BI254" s="55"/>
      <c r="BJ254" s="34"/>
      <c r="BK254" s="148"/>
      <c r="BL254" s="34"/>
      <c r="BM254" s="32" t="str">
        <f t="shared" si="130"/>
        <v/>
      </c>
      <c r="BN254" s="34"/>
      <c r="BO254" s="32" t="str">
        <f t="shared" si="131"/>
        <v/>
      </c>
      <c r="BP254" s="34"/>
      <c r="BQ254" s="32" t="str">
        <f t="shared" si="132"/>
        <v/>
      </c>
      <c r="BR254" s="34"/>
      <c r="BS254" s="36" t="str">
        <f t="shared" si="133"/>
        <v/>
      </c>
      <c r="BT254" s="36" t="str">
        <f t="shared" si="134"/>
        <v/>
      </c>
      <c r="BU254" s="36" t="str">
        <f t="shared" si="135"/>
        <v/>
      </c>
      <c r="BV254" s="55"/>
      <c r="BW254" s="36" t="str">
        <f t="shared" si="136"/>
        <v/>
      </c>
      <c r="BX254" s="36" t="str">
        <f t="shared" si="136"/>
        <v/>
      </c>
      <c r="BY254" s="31"/>
      <c r="BZ254" s="38"/>
      <c r="CB254" s="120" t="e">
        <f t="shared" ca="1" si="104"/>
        <v>#VALUE!</v>
      </c>
      <c r="CC254" s="2" t="e">
        <f t="shared" ca="1" si="105"/>
        <v>#VALUE!</v>
      </c>
    </row>
    <row r="255" spans="1:81" s="10" customFormat="1" ht="25" customHeight="1" x14ac:dyDescent="0.2">
      <c r="A255" s="52" t="str">
        <f t="shared" si="137"/>
        <v/>
      </c>
      <c r="B255" s="157" t="e">
        <f t="shared" ca="1" si="106"/>
        <v>#VALUE!</v>
      </c>
      <c r="C255" s="157" t="e">
        <f t="shared" si="107"/>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8"/>
        <v>#VALUE!</v>
      </c>
      <c r="K255" s="155" t="e">
        <f t="shared" si="109"/>
        <v>#VALUE!</v>
      </c>
      <c r="L255" s="153"/>
      <c r="M255" s="53"/>
      <c r="N255" s="175">
        <f t="shared" si="110"/>
        <v>1255</v>
      </c>
      <c r="O255" s="53"/>
      <c r="P255" s="175">
        <f t="shared" si="111"/>
        <v>10255</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IF(U255=Setup!$C$10,"Grant",IF('Other Pharma &amp; Health Products'!U255=Setup!$C$11,"Local",IF('Other Pharma &amp; Health Products'!U255=Setup!$C$12,"Other","")))</f>
        <v/>
      </c>
      <c r="W255" s="34"/>
      <c r="X255" s="148"/>
      <c r="Y255" s="33"/>
      <c r="Z255" s="36" t="str">
        <f t="shared" si="112"/>
        <v/>
      </c>
      <c r="AA255" s="35"/>
      <c r="AB255" s="32" t="str">
        <f t="shared" si="113"/>
        <v/>
      </c>
      <c r="AC255" s="34"/>
      <c r="AD255" s="32" t="str">
        <f t="shared" si="114"/>
        <v/>
      </c>
      <c r="AE255" s="34"/>
      <c r="AF255" s="36" t="str">
        <f t="shared" si="115"/>
        <v/>
      </c>
      <c r="AG255" s="36" t="str">
        <f t="shared" si="116"/>
        <v/>
      </c>
      <c r="AH255" s="36" t="str">
        <f t="shared" si="117"/>
        <v/>
      </c>
      <c r="AI255" s="55"/>
      <c r="AJ255" s="37"/>
      <c r="AK255" s="148"/>
      <c r="AL255" s="35"/>
      <c r="AM255" s="32" t="str">
        <f t="shared" si="118"/>
        <v/>
      </c>
      <c r="AN255" s="35"/>
      <c r="AO255" s="32" t="str">
        <f t="shared" si="119"/>
        <v/>
      </c>
      <c r="AP255" s="35"/>
      <c r="AQ255" s="32" t="str">
        <f t="shared" si="120"/>
        <v/>
      </c>
      <c r="AR255" s="34"/>
      <c r="AS255" s="36" t="str">
        <f t="shared" si="121"/>
        <v/>
      </c>
      <c r="AT255" s="36" t="str">
        <f t="shared" si="122"/>
        <v/>
      </c>
      <c r="AU255" s="36" t="str">
        <f t="shared" si="123"/>
        <v/>
      </c>
      <c r="AV255" s="55"/>
      <c r="AW255" s="34"/>
      <c r="AX255" s="148"/>
      <c r="AY255" s="34"/>
      <c r="AZ255" s="32" t="str">
        <f t="shared" si="124"/>
        <v/>
      </c>
      <c r="BA255" s="34"/>
      <c r="BB255" s="32" t="str">
        <f t="shared" si="125"/>
        <v/>
      </c>
      <c r="BC255" s="34"/>
      <c r="BD255" s="32" t="str">
        <f t="shared" si="126"/>
        <v/>
      </c>
      <c r="BE255" s="34"/>
      <c r="BF255" s="36" t="str">
        <f t="shared" si="127"/>
        <v/>
      </c>
      <c r="BG255" s="36" t="str">
        <f t="shared" si="128"/>
        <v/>
      </c>
      <c r="BH255" s="36" t="str">
        <f t="shared" si="129"/>
        <v/>
      </c>
      <c r="BI255" s="55"/>
      <c r="BJ255" s="34"/>
      <c r="BK255" s="148"/>
      <c r="BL255" s="34"/>
      <c r="BM255" s="32" t="str">
        <f t="shared" si="130"/>
        <v/>
      </c>
      <c r="BN255" s="34"/>
      <c r="BO255" s="32" t="str">
        <f t="shared" si="131"/>
        <v/>
      </c>
      <c r="BP255" s="34"/>
      <c r="BQ255" s="32" t="str">
        <f t="shared" si="132"/>
        <v/>
      </c>
      <c r="BR255" s="34"/>
      <c r="BS255" s="36" t="str">
        <f t="shared" si="133"/>
        <v/>
      </c>
      <c r="BT255" s="36" t="str">
        <f t="shared" si="134"/>
        <v/>
      </c>
      <c r="BU255" s="36" t="str">
        <f t="shared" si="135"/>
        <v/>
      </c>
      <c r="BV255" s="55"/>
      <c r="BW255" s="36" t="str">
        <f t="shared" si="136"/>
        <v/>
      </c>
      <c r="BX255" s="36" t="str">
        <f t="shared" si="136"/>
        <v/>
      </c>
      <c r="BY255" s="31"/>
      <c r="BZ255" s="38"/>
      <c r="CB255" s="120" t="e">
        <f t="shared" ca="1" si="104"/>
        <v>#VALUE!</v>
      </c>
      <c r="CC255" s="2" t="e">
        <f t="shared" ca="1" si="105"/>
        <v>#VALUE!</v>
      </c>
    </row>
    <row r="256" spans="1:81" s="10" customFormat="1" ht="25" customHeight="1" x14ac:dyDescent="0.2">
      <c r="A256" s="52" t="str">
        <f t="shared" si="137"/>
        <v/>
      </c>
      <c r="B256" s="157" t="e">
        <f t="shared" ca="1" si="106"/>
        <v>#VALUE!</v>
      </c>
      <c r="C256" s="157" t="e">
        <f t="shared" si="107"/>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8"/>
        <v>#VALUE!</v>
      </c>
      <c r="K256" s="155" t="e">
        <f t="shared" si="109"/>
        <v>#VALUE!</v>
      </c>
      <c r="L256" s="153"/>
      <c r="M256" s="53"/>
      <c r="N256" s="175">
        <f t="shared" si="110"/>
        <v>1256</v>
      </c>
      <c r="O256" s="53"/>
      <c r="P256" s="175">
        <f t="shared" si="111"/>
        <v>10256</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IF(U256=Setup!$C$10,"Grant",IF('Other Pharma &amp; Health Products'!U256=Setup!$C$11,"Local",IF('Other Pharma &amp; Health Products'!U256=Setup!$C$12,"Other","")))</f>
        <v/>
      </c>
      <c r="W256" s="34"/>
      <c r="X256" s="148"/>
      <c r="Y256" s="33"/>
      <c r="Z256" s="36" t="str">
        <f t="shared" si="112"/>
        <v/>
      </c>
      <c r="AA256" s="35"/>
      <c r="AB256" s="32" t="str">
        <f t="shared" si="113"/>
        <v/>
      </c>
      <c r="AC256" s="34"/>
      <c r="AD256" s="32" t="str">
        <f t="shared" si="114"/>
        <v/>
      </c>
      <c r="AE256" s="34"/>
      <c r="AF256" s="36" t="str">
        <f t="shared" si="115"/>
        <v/>
      </c>
      <c r="AG256" s="36" t="str">
        <f t="shared" si="116"/>
        <v/>
      </c>
      <c r="AH256" s="36" t="str">
        <f t="shared" si="117"/>
        <v/>
      </c>
      <c r="AI256" s="55"/>
      <c r="AJ256" s="37"/>
      <c r="AK256" s="148"/>
      <c r="AL256" s="34"/>
      <c r="AM256" s="32" t="str">
        <f t="shared" si="118"/>
        <v/>
      </c>
      <c r="AN256" s="35"/>
      <c r="AO256" s="32" t="str">
        <f t="shared" si="119"/>
        <v/>
      </c>
      <c r="AP256" s="35"/>
      <c r="AQ256" s="32" t="str">
        <f t="shared" si="120"/>
        <v/>
      </c>
      <c r="AR256" s="34"/>
      <c r="AS256" s="36" t="str">
        <f t="shared" si="121"/>
        <v/>
      </c>
      <c r="AT256" s="36" t="str">
        <f t="shared" si="122"/>
        <v/>
      </c>
      <c r="AU256" s="36" t="str">
        <f t="shared" si="123"/>
        <v/>
      </c>
      <c r="AV256" s="55"/>
      <c r="AW256" s="34"/>
      <c r="AX256" s="148"/>
      <c r="AY256" s="34"/>
      <c r="AZ256" s="32" t="str">
        <f t="shared" si="124"/>
        <v/>
      </c>
      <c r="BA256" s="34"/>
      <c r="BB256" s="32" t="str">
        <f t="shared" si="125"/>
        <v/>
      </c>
      <c r="BC256" s="34"/>
      <c r="BD256" s="32" t="str">
        <f t="shared" si="126"/>
        <v/>
      </c>
      <c r="BE256" s="34"/>
      <c r="BF256" s="36" t="str">
        <f t="shared" si="127"/>
        <v/>
      </c>
      <c r="BG256" s="36" t="str">
        <f t="shared" si="128"/>
        <v/>
      </c>
      <c r="BH256" s="36" t="str">
        <f t="shared" si="129"/>
        <v/>
      </c>
      <c r="BI256" s="55"/>
      <c r="BJ256" s="34"/>
      <c r="BK256" s="148"/>
      <c r="BL256" s="34"/>
      <c r="BM256" s="32" t="str">
        <f t="shared" si="130"/>
        <v/>
      </c>
      <c r="BN256" s="34"/>
      <c r="BO256" s="32" t="str">
        <f t="shared" si="131"/>
        <v/>
      </c>
      <c r="BP256" s="34"/>
      <c r="BQ256" s="32" t="str">
        <f t="shared" si="132"/>
        <v/>
      </c>
      <c r="BR256" s="34"/>
      <c r="BS256" s="36" t="str">
        <f t="shared" si="133"/>
        <v/>
      </c>
      <c r="BT256" s="36" t="str">
        <f t="shared" si="134"/>
        <v/>
      </c>
      <c r="BU256" s="36" t="str">
        <f t="shared" si="135"/>
        <v/>
      </c>
      <c r="BV256" s="55"/>
      <c r="BW256" s="36" t="str">
        <f t="shared" si="136"/>
        <v/>
      </c>
      <c r="BX256" s="36" t="str">
        <f t="shared" si="136"/>
        <v/>
      </c>
      <c r="BY256" s="31"/>
      <c r="BZ256" s="38"/>
      <c r="CB256" s="120" t="e">
        <f t="shared" ca="1" si="104"/>
        <v>#VALUE!</v>
      </c>
      <c r="CC256" s="2" t="e">
        <f t="shared" ca="1" si="105"/>
        <v>#VALUE!</v>
      </c>
    </row>
    <row r="257" spans="1:81" s="10" customFormat="1" ht="25" customHeight="1" x14ac:dyDescent="0.2">
      <c r="A257" s="52" t="str">
        <f t="shared" si="137"/>
        <v/>
      </c>
      <c r="B257" s="157" t="e">
        <f t="shared" ca="1" si="106"/>
        <v>#VALUE!</v>
      </c>
      <c r="C257" s="157" t="e">
        <f t="shared" si="107"/>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8"/>
        <v>#VALUE!</v>
      </c>
      <c r="K257" s="155" t="e">
        <f t="shared" si="109"/>
        <v>#VALUE!</v>
      </c>
      <c r="L257" s="153"/>
      <c r="M257" s="53"/>
      <c r="N257" s="175">
        <f t="shared" si="110"/>
        <v>1257</v>
      </c>
      <c r="O257" s="53"/>
      <c r="P257" s="175">
        <f t="shared" si="111"/>
        <v>10257</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IF(U257=Setup!$C$10,"Grant",IF('Other Pharma &amp; Health Products'!U257=Setup!$C$11,"Local",IF('Other Pharma &amp; Health Products'!U257=Setup!$C$12,"Other","")))</f>
        <v/>
      </c>
      <c r="W257" s="34"/>
      <c r="X257" s="148"/>
      <c r="Y257" s="33"/>
      <c r="Z257" s="36" t="str">
        <f t="shared" si="112"/>
        <v/>
      </c>
      <c r="AA257" s="35"/>
      <c r="AB257" s="32" t="str">
        <f t="shared" si="113"/>
        <v/>
      </c>
      <c r="AC257" s="34"/>
      <c r="AD257" s="32" t="str">
        <f t="shared" si="114"/>
        <v/>
      </c>
      <c r="AE257" s="34"/>
      <c r="AF257" s="36" t="str">
        <f t="shared" si="115"/>
        <v/>
      </c>
      <c r="AG257" s="36" t="str">
        <f t="shared" si="116"/>
        <v/>
      </c>
      <c r="AH257" s="36" t="str">
        <f t="shared" si="117"/>
        <v/>
      </c>
      <c r="AI257" s="55"/>
      <c r="AJ257" s="37"/>
      <c r="AK257" s="148"/>
      <c r="AL257" s="34"/>
      <c r="AM257" s="32" t="str">
        <f t="shared" si="118"/>
        <v/>
      </c>
      <c r="AN257" s="35"/>
      <c r="AO257" s="32" t="str">
        <f t="shared" si="119"/>
        <v/>
      </c>
      <c r="AP257" s="35"/>
      <c r="AQ257" s="32" t="str">
        <f t="shared" si="120"/>
        <v/>
      </c>
      <c r="AR257" s="34"/>
      <c r="AS257" s="36" t="str">
        <f t="shared" si="121"/>
        <v/>
      </c>
      <c r="AT257" s="36" t="str">
        <f t="shared" si="122"/>
        <v/>
      </c>
      <c r="AU257" s="36" t="str">
        <f t="shared" si="123"/>
        <v/>
      </c>
      <c r="AV257" s="55"/>
      <c r="AW257" s="34"/>
      <c r="AX257" s="148"/>
      <c r="AY257" s="34"/>
      <c r="AZ257" s="32" t="str">
        <f t="shared" si="124"/>
        <v/>
      </c>
      <c r="BA257" s="34"/>
      <c r="BB257" s="32" t="str">
        <f t="shared" si="125"/>
        <v/>
      </c>
      <c r="BC257" s="34"/>
      <c r="BD257" s="32" t="str">
        <f t="shared" si="126"/>
        <v/>
      </c>
      <c r="BE257" s="34"/>
      <c r="BF257" s="36" t="str">
        <f t="shared" si="127"/>
        <v/>
      </c>
      <c r="BG257" s="36" t="str">
        <f t="shared" si="128"/>
        <v/>
      </c>
      <c r="BH257" s="36" t="str">
        <f t="shared" si="129"/>
        <v/>
      </c>
      <c r="BI257" s="55"/>
      <c r="BJ257" s="34"/>
      <c r="BK257" s="148"/>
      <c r="BL257" s="34"/>
      <c r="BM257" s="32" t="str">
        <f t="shared" si="130"/>
        <v/>
      </c>
      <c r="BN257" s="34"/>
      <c r="BO257" s="32" t="str">
        <f t="shared" si="131"/>
        <v/>
      </c>
      <c r="BP257" s="34"/>
      <c r="BQ257" s="32" t="str">
        <f t="shared" si="132"/>
        <v/>
      </c>
      <c r="BR257" s="34"/>
      <c r="BS257" s="36" t="str">
        <f t="shared" si="133"/>
        <v/>
      </c>
      <c r="BT257" s="36" t="str">
        <f t="shared" si="134"/>
        <v/>
      </c>
      <c r="BU257" s="36" t="str">
        <f t="shared" si="135"/>
        <v/>
      </c>
      <c r="BV257" s="55"/>
      <c r="BW257" s="36" t="str">
        <f t="shared" si="136"/>
        <v/>
      </c>
      <c r="BX257" s="36" t="str">
        <f t="shared" si="136"/>
        <v/>
      </c>
      <c r="BY257" s="31"/>
      <c r="BZ257" s="38"/>
      <c r="CB257" s="120" t="e">
        <f t="shared" ca="1" si="104"/>
        <v>#VALUE!</v>
      </c>
      <c r="CC257" s="2" t="e">
        <f t="shared" ca="1" si="105"/>
        <v>#VALUE!</v>
      </c>
    </row>
    <row r="258" spans="1:81" s="10" customFormat="1" ht="25" customHeight="1" x14ac:dyDescent="0.2">
      <c r="A258" s="52" t="str">
        <f t="shared" si="137"/>
        <v/>
      </c>
      <c r="B258" s="157" t="e">
        <f t="shared" ca="1" si="106"/>
        <v>#VALUE!</v>
      </c>
      <c r="C258" s="157" t="e">
        <f t="shared" si="107"/>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8"/>
        <v>#VALUE!</v>
      </c>
      <c r="K258" s="155" t="e">
        <f t="shared" si="109"/>
        <v>#VALUE!</v>
      </c>
      <c r="L258" s="153"/>
      <c r="M258" s="53"/>
      <c r="N258" s="175">
        <f t="shared" si="110"/>
        <v>1258</v>
      </c>
      <c r="O258" s="53"/>
      <c r="P258" s="175">
        <f t="shared" si="111"/>
        <v>10258</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IF(U258=Setup!$C$10,"Grant",IF('Other Pharma &amp; Health Products'!U258=Setup!$C$11,"Local",IF('Other Pharma &amp; Health Products'!U258=Setup!$C$12,"Other","")))</f>
        <v/>
      </c>
      <c r="W258" s="34"/>
      <c r="X258" s="148"/>
      <c r="Y258" s="33"/>
      <c r="Z258" s="36" t="str">
        <f t="shared" si="112"/>
        <v/>
      </c>
      <c r="AA258" s="35"/>
      <c r="AB258" s="32" t="str">
        <f t="shared" si="113"/>
        <v/>
      </c>
      <c r="AC258" s="34"/>
      <c r="AD258" s="32" t="str">
        <f t="shared" si="114"/>
        <v/>
      </c>
      <c r="AE258" s="34"/>
      <c r="AF258" s="36" t="str">
        <f t="shared" si="115"/>
        <v/>
      </c>
      <c r="AG258" s="36" t="str">
        <f t="shared" si="116"/>
        <v/>
      </c>
      <c r="AH258" s="36" t="str">
        <f t="shared" si="117"/>
        <v/>
      </c>
      <c r="AI258" s="55"/>
      <c r="AJ258" s="37"/>
      <c r="AK258" s="148"/>
      <c r="AL258" s="34"/>
      <c r="AM258" s="32" t="str">
        <f t="shared" si="118"/>
        <v/>
      </c>
      <c r="AN258" s="35"/>
      <c r="AO258" s="32" t="str">
        <f t="shared" si="119"/>
        <v/>
      </c>
      <c r="AP258" s="35"/>
      <c r="AQ258" s="32" t="str">
        <f t="shared" si="120"/>
        <v/>
      </c>
      <c r="AR258" s="34"/>
      <c r="AS258" s="36" t="str">
        <f t="shared" si="121"/>
        <v/>
      </c>
      <c r="AT258" s="36" t="str">
        <f t="shared" si="122"/>
        <v/>
      </c>
      <c r="AU258" s="36" t="str">
        <f t="shared" si="123"/>
        <v/>
      </c>
      <c r="AV258" s="55"/>
      <c r="AW258" s="34"/>
      <c r="AX258" s="148"/>
      <c r="AY258" s="34"/>
      <c r="AZ258" s="32" t="str">
        <f t="shared" si="124"/>
        <v/>
      </c>
      <c r="BA258" s="34"/>
      <c r="BB258" s="32" t="str">
        <f t="shared" si="125"/>
        <v/>
      </c>
      <c r="BC258" s="34"/>
      <c r="BD258" s="32" t="str">
        <f t="shared" si="126"/>
        <v/>
      </c>
      <c r="BE258" s="34"/>
      <c r="BF258" s="36" t="str">
        <f t="shared" si="127"/>
        <v/>
      </c>
      <c r="BG258" s="36" t="str">
        <f t="shared" si="128"/>
        <v/>
      </c>
      <c r="BH258" s="36" t="str">
        <f t="shared" si="129"/>
        <v/>
      </c>
      <c r="BI258" s="55"/>
      <c r="BJ258" s="34"/>
      <c r="BK258" s="148"/>
      <c r="BL258" s="34"/>
      <c r="BM258" s="32" t="str">
        <f t="shared" si="130"/>
        <v/>
      </c>
      <c r="BN258" s="34"/>
      <c r="BO258" s="32" t="str">
        <f t="shared" si="131"/>
        <v/>
      </c>
      <c r="BP258" s="34"/>
      <c r="BQ258" s="32" t="str">
        <f t="shared" si="132"/>
        <v/>
      </c>
      <c r="BR258" s="34"/>
      <c r="BS258" s="36" t="str">
        <f t="shared" si="133"/>
        <v/>
      </c>
      <c r="BT258" s="36" t="str">
        <f t="shared" si="134"/>
        <v/>
      </c>
      <c r="BU258" s="36" t="str">
        <f t="shared" si="135"/>
        <v/>
      </c>
      <c r="BV258" s="55"/>
      <c r="BW258" s="36" t="str">
        <f t="shared" si="136"/>
        <v/>
      </c>
      <c r="BX258" s="36" t="str">
        <f t="shared" si="136"/>
        <v/>
      </c>
      <c r="BY258" s="31"/>
      <c r="BZ258" s="38"/>
      <c r="CB258" s="120" t="e">
        <f t="shared" ref="CB258:CB321" ca="1" si="138">IF(OR(B258="--",IFERROR(MATCH(B258,OFFSET(B$1,0,0,ROW()-1,1),0),1)&lt;&gt;1),"",1)</f>
        <v>#VALUE!</v>
      </c>
      <c r="CC258" s="2" t="e">
        <f t="shared" ref="CC258:CC321" ca="1" si="139">IF(OR(C258="--",IFERROR(MATCH(C258,OFFSET(C$1,0,0,ROW()-1,1),0),1)&lt;&gt;1),"",1)</f>
        <v>#VALUE!</v>
      </c>
    </row>
    <row r="259" spans="1:81" s="10" customFormat="1" ht="25" customHeight="1" x14ac:dyDescent="0.2">
      <c r="A259" s="52" t="str">
        <f t="shared" si="137"/>
        <v/>
      </c>
      <c r="B259" s="157" t="e">
        <f t="shared" ref="B259:B322" ca="1" si="140">CONCATENATE(E259,"-",G259,"--",K259,"---",R259)</f>
        <v>#VALUE!</v>
      </c>
      <c r="C259" s="157" t="e">
        <f t="shared" ref="C259:C322" si="141">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42">LEFT(I259,FIND(".",I259,1)-1)</f>
        <v>#VALUE!</v>
      </c>
      <c r="K259" s="155" t="e">
        <f t="shared" ref="K259:K322" si="143">LEFT(I259,FIND(".",I259,1)+1)</f>
        <v>#VALUE!</v>
      </c>
      <c r="L259" s="153"/>
      <c r="M259" s="53"/>
      <c r="N259" s="175">
        <f t="shared" ref="N259:N322" si="144">1000+ROW()</f>
        <v>1259</v>
      </c>
      <c r="O259" s="53"/>
      <c r="P259" s="175">
        <f t="shared" ref="P259:P322" si="145">10000+ROW()</f>
        <v>10259</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IF(U259=Setup!$C$10,"Grant",IF('Other Pharma &amp; Health Products'!U259=Setup!$C$11,"Local",IF('Other Pharma &amp; Health Products'!U259=Setup!$C$12,"Other","")))</f>
        <v/>
      </c>
      <c r="W259" s="34"/>
      <c r="X259" s="148"/>
      <c r="Y259" s="33"/>
      <c r="Z259" s="36" t="str">
        <f t="shared" ref="Z259:Z322" si="146">IFERROR(IF(AND(NOT(Y259=""),NOT(X259="")),Y259*X259,""),"")</f>
        <v/>
      </c>
      <c r="AA259" s="35"/>
      <c r="AB259" s="32" t="str">
        <f t="shared" ref="AB259:AB322" si="147">IFERROR(IF(AND(NOT(AA259=""),NOT(X259="")),AA259*X259,""),"")</f>
        <v/>
      </c>
      <c r="AC259" s="34"/>
      <c r="AD259" s="32" t="str">
        <f t="shared" ref="AD259:AD322" si="148">IFERROR(IF(AND(NOT(AC259=""),NOT(X259="")),AC259*X259,""),"")</f>
        <v/>
      </c>
      <c r="AE259" s="34"/>
      <c r="AF259" s="36" t="str">
        <f t="shared" ref="AF259:AF322" si="149">IFERROR(IF(AND(NOT(AE259=""),NOT(X259="")),AE259*X259,""),"")</f>
        <v/>
      </c>
      <c r="AG259" s="36" t="str">
        <f t="shared" ref="AG259:AG322" si="150">IFERROR(IF(OR(NOT(Y259=""),NOT(AE259=""),NOT(AA259=""),NOT(AC259="")),Y259+AE259+AA259+AC259,""),"")</f>
        <v/>
      </c>
      <c r="AH259" s="36" t="str">
        <f t="shared" ref="AH259:AH322" si="151">IF(SUM(Z259,AB259,AD259,AF259)&gt;0,SUM(Z259,AB259,AD259,AF259),"")</f>
        <v/>
      </c>
      <c r="AI259" s="55"/>
      <c r="AJ259" s="37"/>
      <c r="AK259" s="148"/>
      <c r="AL259" s="34"/>
      <c r="AM259" s="32" t="str">
        <f t="shared" ref="AM259:AM322" si="152">IFERROR(IF(AND(NOT(AL259=""),NOT(AK259="")),AL259*$AK259,""),"")</f>
        <v/>
      </c>
      <c r="AN259" s="35"/>
      <c r="AO259" s="32" t="str">
        <f t="shared" ref="AO259:AO322" si="153">IFERROR(IF(AND(NOT(AN259=""),NOT(AK259="")),AN259*$AK259,""),"")</f>
        <v/>
      </c>
      <c r="AP259" s="35"/>
      <c r="AQ259" s="32" t="str">
        <f t="shared" ref="AQ259:AQ322" si="154">IFERROR(IF(AND(NOT(AP259=""),NOT(AK259="")),AP259*$AK259,""),"")</f>
        <v/>
      </c>
      <c r="AR259" s="34"/>
      <c r="AS259" s="36" t="str">
        <f t="shared" ref="AS259:AS322" si="155">IFERROR(IF(AND(NOT(AR259=""),NOT(AK259="")),AR259*$AK259,""),"")</f>
        <v/>
      </c>
      <c r="AT259" s="36" t="str">
        <f t="shared" ref="AT259:AT322" si="156">IFERROR(IF(OR(NOT(AL259=""),NOT(AR259=""),NOT(AN259=""),NOT(AP259="")),AL259+AR259+AN259+AP259,""),"")</f>
        <v/>
      </c>
      <c r="AU259" s="36" t="str">
        <f t="shared" ref="AU259:AU322" si="157">IF(SUM(AM259,AS259,AO259,AQ259)&gt;0,SUM(AM259,AS259,AO259,AQ259),"")</f>
        <v/>
      </c>
      <c r="AV259" s="55"/>
      <c r="AW259" s="34"/>
      <c r="AX259" s="148"/>
      <c r="AY259" s="34"/>
      <c r="AZ259" s="32" t="str">
        <f t="shared" ref="AZ259:AZ322" si="158">IFERROR(IF(AND(NOT(AY259=""),NOT(AX259="")),AY259*$AX259,""),"")</f>
        <v/>
      </c>
      <c r="BA259" s="34"/>
      <c r="BB259" s="32" t="str">
        <f t="shared" ref="BB259:BB322" si="159">IFERROR(IF(AND(NOT(BA259=""),NOT(AX259="")),BA259*$AX259,""),"")</f>
        <v/>
      </c>
      <c r="BC259" s="34"/>
      <c r="BD259" s="32" t="str">
        <f t="shared" ref="BD259:BD322" si="160">IFERROR(IF(AND(NOT(BC259=""),NOT(AX259="")),BC259*$AX259,""),"")</f>
        <v/>
      </c>
      <c r="BE259" s="34"/>
      <c r="BF259" s="36" t="str">
        <f t="shared" ref="BF259:BF322" si="161">IFERROR(IF(AND(NOT(BE259=""),NOT(AX259="")),BE259*$AX259,""),"")</f>
        <v/>
      </c>
      <c r="BG259" s="36" t="str">
        <f t="shared" ref="BG259:BG322" si="162">IFERROR(IF(OR(NOT(AY259=""),NOT(BE259=""),NOT(BA259=""),NOT(BC259="")),AY259+BE259+BA259+BC259,""),"")</f>
        <v/>
      </c>
      <c r="BH259" s="36" t="str">
        <f t="shared" ref="BH259:BH322" si="163">IF(SUM(AZ259,BF259,BB259,BD259)&gt;0,SUM(AZ259,BF259,BB259,BD259),"")</f>
        <v/>
      </c>
      <c r="BI259" s="55"/>
      <c r="BJ259" s="34"/>
      <c r="BK259" s="148"/>
      <c r="BL259" s="34"/>
      <c r="BM259" s="32" t="str">
        <f t="shared" ref="BM259:BM322" si="164">IFERROR(IF(AND(NOT(BL259=""),NOT(BK259="")),BL259*$BK259,""),"")</f>
        <v/>
      </c>
      <c r="BN259" s="34"/>
      <c r="BO259" s="32" t="str">
        <f t="shared" ref="BO259:BO322" si="165">IFERROR(IF(AND(NOT(BN259=""),NOT(BK259="")),BN259*$BK259,""),"")</f>
        <v/>
      </c>
      <c r="BP259" s="34"/>
      <c r="BQ259" s="32" t="str">
        <f t="shared" ref="BQ259:BQ322" si="166">IFERROR(IF(AND(NOT(BP259=""),NOT(BK259="")),BP259*$BK259,""),"")</f>
        <v/>
      </c>
      <c r="BR259" s="34"/>
      <c r="BS259" s="36" t="str">
        <f t="shared" ref="BS259:BS322" si="167">IFERROR(IF(AND(NOT(BR259=""),NOT(BK259="")),BR259*$BK259,""),"")</f>
        <v/>
      </c>
      <c r="BT259" s="36" t="str">
        <f t="shared" ref="BT259:BT322" si="168">IFERROR(IF(OR(NOT(BL259=""),NOT(BR259=""),NOT(BN259=""),NOT(BP259="")),BL259+BR259+BN259+BP259,""),"")</f>
        <v/>
      </c>
      <c r="BU259" s="36" t="str">
        <f t="shared" ref="BU259:BU322" si="169">IF(SUM(BM259,BS259,BO259,BQ259)&gt;0,SUM(BM259,BS259,BO259,BQ259),"")</f>
        <v/>
      </c>
      <c r="BV259" s="55"/>
      <c r="BW259" s="36" t="str">
        <f t="shared" ref="BW259:BX322" si="170">IF(SUM(AG259,AT259,BG259,BT259)&gt;0,SUM(AG259,AT259,BG259,BT259),"")</f>
        <v/>
      </c>
      <c r="BX259" s="36" t="str">
        <f t="shared" si="170"/>
        <v/>
      </c>
      <c r="BY259" s="31"/>
      <c r="BZ259" s="38"/>
      <c r="CB259" s="120" t="e">
        <f t="shared" ca="1" si="138"/>
        <v>#VALUE!</v>
      </c>
      <c r="CC259" s="2" t="e">
        <f t="shared" ca="1" si="139"/>
        <v>#VALUE!</v>
      </c>
    </row>
    <row r="260" spans="1:81" s="10" customFormat="1" ht="25" customHeight="1" x14ac:dyDescent="0.2">
      <c r="A260" s="52" t="str">
        <f t="shared" ref="A260:A323" si="171">IFERROR(IF(D260&lt;&gt;"",A259+1,""),"")</f>
        <v/>
      </c>
      <c r="B260" s="157" t="e">
        <f t="shared" ca="1" si="140"/>
        <v>#VALUE!</v>
      </c>
      <c r="C260" s="157" t="e">
        <f t="shared" si="141"/>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42"/>
        <v>#VALUE!</v>
      </c>
      <c r="K260" s="155" t="e">
        <f t="shared" si="143"/>
        <v>#VALUE!</v>
      </c>
      <c r="L260" s="153"/>
      <c r="M260" s="53"/>
      <c r="N260" s="175">
        <f t="shared" si="144"/>
        <v>1260</v>
      </c>
      <c r="O260" s="53"/>
      <c r="P260" s="175">
        <f t="shared" si="145"/>
        <v>10260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IF(U260=Setup!$C$10,"Grant",IF('Other Pharma &amp; Health Products'!U260=Setup!$C$11,"Local",IF('Other Pharma &amp; Health Products'!U260=Setup!$C$12,"Other","")))</f>
        <v/>
      </c>
      <c r="W260" s="34"/>
      <c r="X260" s="148"/>
      <c r="Y260" s="33"/>
      <c r="Z260" s="36" t="str">
        <f t="shared" si="146"/>
        <v/>
      </c>
      <c r="AA260" s="35"/>
      <c r="AB260" s="32" t="str">
        <f t="shared" si="147"/>
        <v/>
      </c>
      <c r="AC260" s="34"/>
      <c r="AD260" s="32" t="str">
        <f t="shared" si="148"/>
        <v/>
      </c>
      <c r="AE260" s="34"/>
      <c r="AF260" s="36" t="str">
        <f t="shared" si="149"/>
        <v/>
      </c>
      <c r="AG260" s="36" t="str">
        <f t="shared" si="150"/>
        <v/>
      </c>
      <c r="AH260" s="36" t="str">
        <f t="shared" si="151"/>
        <v/>
      </c>
      <c r="AI260" s="55"/>
      <c r="AJ260" s="37"/>
      <c r="AK260" s="148"/>
      <c r="AL260" s="34"/>
      <c r="AM260" s="32" t="str">
        <f t="shared" si="152"/>
        <v/>
      </c>
      <c r="AN260" s="35"/>
      <c r="AO260" s="32" t="str">
        <f t="shared" si="153"/>
        <v/>
      </c>
      <c r="AP260" s="35"/>
      <c r="AQ260" s="32" t="str">
        <f t="shared" si="154"/>
        <v/>
      </c>
      <c r="AR260" s="34"/>
      <c r="AS260" s="36" t="str">
        <f t="shared" si="155"/>
        <v/>
      </c>
      <c r="AT260" s="36" t="str">
        <f t="shared" si="156"/>
        <v/>
      </c>
      <c r="AU260" s="36" t="str">
        <f t="shared" si="157"/>
        <v/>
      </c>
      <c r="AV260" s="55"/>
      <c r="AW260" s="34"/>
      <c r="AX260" s="148"/>
      <c r="AY260" s="34"/>
      <c r="AZ260" s="32" t="str">
        <f t="shared" si="158"/>
        <v/>
      </c>
      <c r="BA260" s="34"/>
      <c r="BB260" s="32" t="str">
        <f t="shared" si="159"/>
        <v/>
      </c>
      <c r="BC260" s="34"/>
      <c r="BD260" s="32" t="str">
        <f t="shared" si="160"/>
        <v/>
      </c>
      <c r="BE260" s="34"/>
      <c r="BF260" s="36" t="str">
        <f t="shared" si="161"/>
        <v/>
      </c>
      <c r="BG260" s="36" t="str">
        <f t="shared" si="162"/>
        <v/>
      </c>
      <c r="BH260" s="36" t="str">
        <f t="shared" si="163"/>
        <v/>
      </c>
      <c r="BI260" s="55"/>
      <c r="BJ260" s="34"/>
      <c r="BK260" s="148"/>
      <c r="BL260" s="34"/>
      <c r="BM260" s="32" t="str">
        <f t="shared" si="164"/>
        <v/>
      </c>
      <c r="BN260" s="34"/>
      <c r="BO260" s="32" t="str">
        <f t="shared" si="165"/>
        <v/>
      </c>
      <c r="BP260" s="34"/>
      <c r="BQ260" s="32" t="str">
        <f t="shared" si="166"/>
        <v/>
      </c>
      <c r="BR260" s="34"/>
      <c r="BS260" s="36" t="str">
        <f t="shared" si="167"/>
        <v/>
      </c>
      <c r="BT260" s="36" t="str">
        <f t="shared" si="168"/>
        <v/>
      </c>
      <c r="BU260" s="36" t="str">
        <f t="shared" si="169"/>
        <v/>
      </c>
      <c r="BV260" s="55"/>
      <c r="BW260" s="36" t="str">
        <f t="shared" si="170"/>
        <v/>
      </c>
      <c r="BX260" s="36" t="str">
        <f t="shared" si="170"/>
        <v/>
      </c>
      <c r="BY260" s="31"/>
      <c r="BZ260" s="38"/>
      <c r="CB260" s="120" t="e">
        <f t="shared" ca="1" si="138"/>
        <v>#VALUE!</v>
      </c>
      <c r="CC260" s="2" t="e">
        <f t="shared" ca="1" si="139"/>
        <v>#VALUE!</v>
      </c>
    </row>
    <row r="261" spans="1:81" s="10" customFormat="1" ht="25" customHeight="1" x14ac:dyDescent="0.2">
      <c r="A261" s="52" t="str">
        <f t="shared" si="171"/>
        <v/>
      </c>
      <c r="B261" s="157" t="e">
        <f t="shared" ca="1" si="140"/>
        <v>#VALUE!</v>
      </c>
      <c r="C261" s="157" t="e">
        <f t="shared" si="141"/>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42"/>
        <v>#VALUE!</v>
      </c>
      <c r="K261" s="155" t="e">
        <f t="shared" si="143"/>
        <v>#VALUE!</v>
      </c>
      <c r="L261" s="153"/>
      <c r="M261" s="53"/>
      <c r="N261" s="175">
        <f t="shared" si="144"/>
        <v>1261</v>
      </c>
      <c r="O261" s="53"/>
      <c r="P261" s="175">
        <f t="shared" si="145"/>
        <v>10261</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IF(U261=Setup!$C$10,"Grant",IF('Other Pharma &amp; Health Products'!U261=Setup!$C$11,"Local",IF('Other Pharma &amp; Health Products'!U261=Setup!$C$12,"Other","")))</f>
        <v/>
      </c>
      <c r="W261" s="34"/>
      <c r="X261" s="148"/>
      <c r="Y261" s="33"/>
      <c r="Z261" s="36" t="str">
        <f t="shared" si="146"/>
        <v/>
      </c>
      <c r="AA261" s="35"/>
      <c r="AB261" s="32" t="str">
        <f t="shared" si="147"/>
        <v/>
      </c>
      <c r="AC261" s="34"/>
      <c r="AD261" s="32" t="str">
        <f t="shared" si="148"/>
        <v/>
      </c>
      <c r="AE261" s="34"/>
      <c r="AF261" s="36" t="str">
        <f t="shared" si="149"/>
        <v/>
      </c>
      <c r="AG261" s="36" t="str">
        <f t="shared" si="150"/>
        <v/>
      </c>
      <c r="AH261" s="36" t="str">
        <f t="shared" si="151"/>
        <v/>
      </c>
      <c r="AI261" s="55"/>
      <c r="AJ261" s="37"/>
      <c r="AK261" s="148"/>
      <c r="AL261" s="34"/>
      <c r="AM261" s="32" t="str">
        <f t="shared" si="152"/>
        <v/>
      </c>
      <c r="AN261" s="35"/>
      <c r="AO261" s="32" t="str">
        <f t="shared" si="153"/>
        <v/>
      </c>
      <c r="AP261" s="35"/>
      <c r="AQ261" s="32" t="str">
        <f t="shared" si="154"/>
        <v/>
      </c>
      <c r="AR261" s="34"/>
      <c r="AS261" s="36" t="str">
        <f t="shared" si="155"/>
        <v/>
      </c>
      <c r="AT261" s="36" t="str">
        <f t="shared" si="156"/>
        <v/>
      </c>
      <c r="AU261" s="36" t="str">
        <f t="shared" si="157"/>
        <v/>
      </c>
      <c r="AV261" s="55"/>
      <c r="AW261" s="34"/>
      <c r="AX261" s="148"/>
      <c r="AY261" s="34"/>
      <c r="AZ261" s="32" t="str">
        <f t="shared" si="158"/>
        <v/>
      </c>
      <c r="BA261" s="34"/>
      <c r="BB261" s="32" t="str">
        <f t="shared" si="159"/>
        <v/>
      </c>
      <c r="BC261" s="34"/>
      <c r="BD261" s="32" t="str">
        <f t="shared" si="160"/>
        <v/>
      </c>
      <c r="BE261" s="34"/>
      <c r="BF261" s="36" t="str">
        <f t="shared" si="161"/>
        <v/>
      </c>
      <c r="BG261" s="36" t="str">
        <f t="shared" si="162"/>
        <v/>
      </c>
      <c r="BH261" s="36" t="str">
        <f t="shared" si="163"/>
        <v/>
      </c>
      <c r="BI261" s="55"/>
      <c r="BJ261" s="34"/>
      <c r="BK261" s="148"/>
      <c r="BL261" s="34"/>
      <c r="BM261" s="32" t="str">
        <f t="shared" si="164"/>
        <v/>
      </c>
      <c r="BN261" s="34"/>
      <c r="BO261" s="32" t="str">
        <f t="shared" si="165"/>
        <v/>
      </c>
      <c r="BP261" s="34"/>
      <c r="BQ261" s="32" t="str">
        <f t="shared" si="166"/>
        <v/>
      </c>
      <c r="BR261" s="34"/>
      <c r="BS261" s="36" t="str">
        <f t="shared" si="167"/>
        <v/>
      </c>
      <c r="BT261" s="36" t="str">
        <f t="shared" si="168"/>
        <v/>
      </c>
      <c r="BU261" s="36" t="str">
        <f t="shared" si="169"/>
        <v/>
      </c>
      <c r="BV261" s="55"/>
      <c r="BW261" s="36" t="str">
        <f t="shared" si="170"/>
        <v/>
      </c>
      <c r="BX261" s="36" t="str">
        <f t="shared" si="170"/>
        <v/>
      </c>
      <c r="BY261" s="31"/>
      <c r="BZ261" s="38"/>
      <c r="CB261" s="120" t="e">
        <f t="shared" ca="1" si="138"/>
        <v>#VALUE!</v>
      </c>
      <c r="CC261" s="2" t="e">
        <f t="shared" ca="1" si="139"/>
        <v>#VALUE!</v>
      </c>
    </row>
    <row r="262" spans="1:81" s="10" customFormat="1" ht="25" customHeight="1" x14ac:dyDescent="0.2">
      <c r="A262" s="52" t="str">
        <f t="shared" si="171"/>
        <v/>
      </c>
      <c r="B262" s="157" t="e">
        <f t="shared" ca="1" si="140"/>
        <v>#VALUE!</v>
      </c>
      <c r="C262" s="157" t="e">
        <f t="shared" si="141"/>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42"/>
        <v>#VALUE!</v>
      </c>
      <c r="K262" s="155" t="e">
        <f t="shared" si="143"/>
        <v>#VALUE!</v>
      </c>
      <c r="L262" s="153"/>
      <c r="M262" s="53"/>
      <c r="N262" s="175">
        <f t="shared" si="144"/>
        <v>1262</v>
      </c>
      <c r="O262" s="53"/>
      <c r="P262" s="175">
        <f t="shared" si="145"/>
        <v>10262</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IF(U262=Setup!$C$10,"Grant",IF('Other Pharma &amp; Health Products'!U262=Setup!$C$11,"Local",IF('Other Pharma &amp; Health Products'!U262=Setup!$C$12,"Other","")))</f>
        <v/>
      </c>
      <c r="W262" s="34"/>
      <c r="X262" s="148"/>
      <c r="Y262" s="33"/>
      <c r="Z262" s="36" t="str">
        <f t="shared" si="146"/>
        <v/>
      </c>
      <c r="AA262" s="35"/>
      <c r="AB262" s="32" t="str">
        <f t="shared" si="147"/>
        <v/>
      </c>
      <c r="AC262" s="34"/>
      <c r="AD262" s="32" t="str">
        <f t="shared" si="148"/>
        <v/>
      </c>
      <c r="AE262" s="34"/>
      <c r="AF262" s="36" t="str">
        <f t="shared" si="149"/>
        <v/>
      </c>
      <c r="AG262" s="36" t="str">
        <f t="shared" si="150"/>
        <v/>
      </c>
      <c r="AH262" s="36" t="str">
        <f t="shared" si="151"/>
        <v/>
      </c>
      <c r="AI262" s="55"/>
      <c r="AJ262" s="37"/>
      <c r="AK262" s="148"/>
      <c r="AL262" s="34"/>
      <c r="AM262" s="32" t="str">
        <f t="shared" si="152"/>
        <v/>
      </c>
      <c r="AN262" s="35"/>
      <c r="AO262" s="32" t="str">
        <f t="shared" si="153"/>
        <v/>
      </c>
      <c r="AP262" s="35"/>
      <c r="AQ262" s="32" t="str">
        <f t="shared" si="154"/>
        <v/>
      </c>
      <c r="AR262" s="34"/>
      <c r="AS262" s="36" t="str">
        <f t="shared" si="155"/>
        <v/>
      </c>
      <c r="AT262" s="36" t="str">
        <f t="shared" si="156"/>
        <v/>
      </c>
      <c r="AU262" s="36" t="str">
        <f t="shared" si="157"/>
        <v/>
      </c>
      <c r="AV262" s="55"/>
      <c r="AW262" s="34"/>
      <c r="AX262" s="148"/>
      <c r="AY262" s="34"/>
      <c r="AZ262" s="32" t="str">
        <f t="shared" si="158"/>
        <v/>
      </c>
      <c r="BA262" s="34"/>
      <c r="BB262" s="32" t="str">
        <f t="shared" si="159"/>
        <v/>
      </c>
      <c r="BC262" s="34"/>
      <c r="BD262" s="32" t="str">
        <f t="shared" si="160"/>
        <v/>
      </c>
      <c r="BE262" s="34"/>
      <c r="BF262" s="36" t="str">
        <f t="shared" si="161"/>
        <v/>
      </c>
      <c r="BG262" s="36" t="str">
        <f t="shared" si="162"/>
        <v/>
      </c>
      <c r="BH262" s="36" t="str">
        <f t="shared" si="163"/>
        <v/>
      </c>
      <c r="BI262" s="55"/>
      <c r="BJ262" s="34"/>
      <c r="BK262" s="148"/>
      <c r="BL262" s="34"/>
      <c r="BM262" s="32" t="str">
        <f t="shared" si="164"/>
        <v/>
      </c>
      <c r="BN262" s="34"/>
      <c r="BO262" s="32" t="str">
        <f t="shared" si="165"/>
        <v/>
      </c>
      <c r="BP262" s="34"/>
      <c r="BQ262" s="32" t="str">
        <f t="shared" si="166"/>
        <v/>
      </c>
      <c r="BR262" s="34"/>
      <c r="BS262" s="36" t="str">
        <f t="shared" si="167"/>
        <v/>
      </c>
      <c r="BT262" s="36" t="str">
        <f t="shared" si="168"/>
        <v/>
      </c>
      <c r="BU262" s="36" t="str">
        <f t="shared" si="169"/>
        <v/>
      </c>
      <c r="BV262" s="55"/>
      <c r="BW262" s="36" t="str">
        <f t="shared" si="170"/>
        <v/>
      </c>
      <c r="BX262" s="36" t="str">
        <f t="shared" si="170"/>
        <v/>
      </c>
      <c r="BY262" s="31"/>
      <c r="BZ262" s="38"/>
      <c r="CB262" s="120" t="e">
        <f t="shared" ca="1" si="138"/>
        <v>#VALUE!</v>
      </c>
      <c r="CC262" s="2" t="e">
        <f t="shared" ca="1" si="139"/>
        <v>#VALUE!</v>
      </c>
    </row>
    <row r="263" spans="1:81" s="10" customFormat="1" ht="25" customHeight="1" x14ac:dyDescent="0.2">
      <c r="A263" s="52" t="str">
        <f t="shared" si="171"/>
        <v/>
      </c>
      <c r="B263" s="157" t="e">
        <f t="shared" ca="1" si="140"/>
        <v>#VALUE!</v>
      </c>
      <c r="C263" s="157" t="e">
        <f t="shared" si="141"/>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42"/>
        <v>#VALUE!</v>
      </c>
      <c r="K263" s="155" t="e">
        <f t="shared" si="143"/>
        <v>#VALUE!</v>
      </c>
      <c r="L263" s="153"/>
      <c r="M263" s="53"/>
      <c r="N263" s="175">
        <f t="shared" si="144"/>
        <v>1263</v>
      </c>
      <c r="O263" s="53"/>
      <c r="P263" s="175">
        <f t="shared" si="145"/>
        <v>10263</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IF(U263=Setup!$C$10,"Grant",IF('Other Pharma &amp; Health Products'!U263=Setup!$C$11,"Local",IF('Other Pharma &amp; Health Products'!U263=Setup!$C$12,"Other","")))</f>
        <v/>
      </c>
      <c r="W263" s="34"/>
      <c r="X263" s="148"/>
      <c r="Y263" s="33"/>
      <c r="Z263" s="36" t="str">
        <f t="shared" si="146"/>
        <v/>
      </c>
      <c r="AA263" s="35"/>
      <c r="AB263" s="32" t="str">
        <f t="shared" si="147"/>
        <v/>
      </c>
      <c r="AC263" s="34"/>
      <c r="AD263" s="32" t="str">
        <f t="shared" si="148"/>
        <v/>
      </c>
      <c r="AE263" s="34"/>
      <c r="AF263" s="36" t="str">
        <f t="shared" si="149"/>
        <v/>
      </c>
      <c r="AG263" s="36" t="str">
        <f t="shared" si="150"/>
        <v/>
      </c>
      <c r="AH263" s="36" t="str">
        <f t="shared" si="151"/>
        <v/>
      </c>
      <c r="AI263" s="55"/>
      <c r="AJ263" s="37"/>
      <c r="AK263" s="148"/>
      <c r="AL263" s="34"/>
      <c r="AM263" s="32" t="str">
        <f t="shared" si="152"/>
        <v/>
      </c>
      <c r="AN263" s="35"/>
      <c r="AO263" s="32" t="str">
        <f t="shared" si="153"/>
        <v/>
      </c>
      <c r="AP263" s="35"/>
      <c r="AQ263" s="32" t="str">
        <f t="shared" si="154"/>
        <v/>
      </c>
      <c r="AR263" s="34"/>
      <c r="AS263" s="36" t="str">
        <f t="shared" si="155"/>
        <v/>
      </c>
      <c r="AT263" s="36" t="str">
        <f t="shared" si="156"/>
        <v/>
      </c>
      <c r="AU263" s="36" t="str">
        <f t="shared" si="157"/>
        <v/>
      </c>
      <c r="AV263" s="55"/>
      <c r="AW263" s="34"/>
      <c r="AX263" s="148"/>
      <c r="AY263" s="34"/>
      <c r="AZ263" s="32" t="str">
        <f t="shared" si="158"/>
        <v/>
      </c>
      <c r="BA263" s="34"/>
      <c r="BB263" s="32" t="str">
        <f t="shared" si="159"/>
        <v/>
      </c>
      <c r="BC263" s="34"/>
      <c r="BD263" s="32" t="str">
        <f t="shared" si="160"/>
        <v/>
      </c>
      <c r="BE263" s="34"/>
      <c r="BF263" s="36" t="str">
        <f t="shared" si="161"/>
        <v/>
      </c>
      <c r="BG263" s="36" t="str">
        <f t="shared" si="162"/>
        <v/>
      </c>
      <c r="BH263" s="36" t="str">
        <f t="shared" si="163"/>
        <v/>
      </c>
      <c r="BI263" s="55"/>
      <c r="BJ263" s="34"/>
      <c r="BK263" s="148"/>
      <c r="BL263" s="34"/>
      <c r="BM263" s="32" t="str">
        <f t="shared" si="164"/>
        <v/>
      </c>
      <c r="BN263" s="34"/>
      <c r="BO263" s="32" t="str">
        <f t="shared" si="165"/>
        <v/>
      </c>
      <c r="BP263" s="34"/>
      <c r="BQ263" s="32" t="str">
        <f t="shared" si="166"/>
        <v/>
      </c>
      <c r="BR263" s="34"/>
      <c r="BS263" s="36" t="str">
        <f t="shared" si="167"/>
        <v/>
      </c>
      <c r="BT263" s="36" t="str">
        <f t="shared" si="168"/>
        <v/>
      </c>
      <c r="BU263" s="36" t="str">
        <f t="shared" si="169"/>
        <v/>
      </c>
      <c r="BV263" s="55"/>
      <c r="BW263" s="36" t="str">
        <f t="shared" si="170"/>
        <v/>
      </c>
      <c r="BX263" s="36" t="str">
        <f t="shared" si="170"/>
        <v/>
      </c>
      <c r="BY263" s="31"/>
      <c r="BZ263" s="38"/>
      <c r="CB263" s="120" t="e">
        <f t="shared" ca="1" si="138"/>
        <v>#VALUE!</v>
      </c>
      <c r="CC263" s="2" t="e">
        <f t="shared" ca="1" si="139"/>
        <v>#VALUE!</v>
      </c>
    </row>
    <row r="264" spans="1:81" s="10" customFormat="1" ht="25" customHeight="1" x14ac:dyDescent="0.2">
      <c r="A264" s="52" t="str">
        <f t="shared" si="171"/>
        <v/>
      </c>
      <c r="B264" s="157" t="e">
        <f t="shared" ca="1" si="140"/>
        <v>#VALUE!</v>
      </c>
      <c r="C264" s="157" t="e">
        <f t="shared" si="141"/>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42"/>
        <v>#VALUE!</v>
      </c>
      <c r="K264" s="155" t="e">
        <f t="shared" si="143"/>
        <v>#VALUE!</v>
      </c>
      <c r="L264" s="153"/>
      <c r="M264" s="53"/>
      <c r="N264" s="175">
        <f t="shared" si="144"/>
        <v>1264</v>
      </c>
      <c r="O264" s="53"/>
      <c r="P264" s="175">
        <f t="shared" si="145"/>
        <v>10264</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IF(U264=Setup!$C$10,"Grant",IF('Other Pharma &amp; Health Products'!U264=Setup!$C$11,"Local",IF('Other Pharma &amp; Health Products'!U264=Setup!$C$12,"Other","")))</f>
        <v/>
      </c>
      <c r="W264" s="34"/>
      <c r="X264" s="148"/>
      <c r="Y264" s="34"/>
      <c r="Z264" s="36" t="str">
        <f t="shared" si="146"/>
        <v/>
      </c>
      <c r="AA264" s="35"/>
      <c r="AB264" s="32" t="str">
        <f t="shared" si="147"/>
        <v/>
      </c>
      <c r="AC264" s="34"/>
      <c r="AD264" s="32" t="str">
        <f t="shared" si="148"/>
        <v/>
      </c>
      <c r="AE264" s="34"/>
      <c r="AF264" s="36" t="str">
        <f t="shared" si="149"/>
        <v/>
      </c>
      <c r="AG264" s="36" t="str">
        <f t="shared" si="150"/>
        <v/>
      </c>
      <c r="AH264" s="36" t="str">
        <f t="shared" si="151"/>
        <v/>
      </c>
      <c r="AI264" s="55"/>
      <c r="AJ264" s="37"/>
      <c r="AK264" s="148"/>
      <c r="AL264" s="34"/>
      <c r="AM264" s="32" t="str">
        <f t="shared" si="152"/>
        <v/>
      </c>
      <c r="AN264" s="35"/>
      <c r="AO264" s="32" t="str">
        <f t="shared" si="153"/>
        <v/>
      </c>
      <c r="AP264" s="35"/>
      <c r="AQ264" s="32" t="str">
        <f t="shared" si="154"/>
        <v/>
      </c>
      <c r="AR264" s="34"/>
      <c r="AS264" s="36" t="str">
        <f t="shared" si="155"/>
        <v/>
      </c>
      <c r="AT264" s="36" t="str">
        <f t="shared" si="156"/>
        <v/>
      </c>
      <c r="AU264" s="36" t="str">
        <f t="shared" si="157"/>
        <v/>
      </c>
      <c r="AV264" s="55"/>
      <c r="AW264" s="34"/>
      <c r="AX264" s="148"/>
      <c r="AY264" s="34"/>
      <c r="AZ264" s="32" t="str">
        <f t="shared" si="158"/>
        <v/>
      </c>
      <c r="BA264" s="34"/>
      <c r="BB264" s="32" t="str">
        <f t="shared" si="159"/>
        <v/>
      </c>
      <c r="BC264" s="34"/>
      <c r="BD264" s="32" t="str">
        <f t="shared" si="160"/>
        <v/>
      </c>
      <c r="BE264" s="34"/>
      <c r="BF264" s="36" t="str">
        <f t="shared" si="161"/>
        <v/>
      </c>
      <c r="BG264" s="36" t="str">
        <f t="shared" si="162"/>
        <v/>
      </c>
      <c r="BH264" s="36" t="str">
        <f t="shared" si="163"/>
        <v/>
      </c>
      <c r="BI264" s="55"/>
      <c r="BJ264" s="34"/>
      <c r="BK264" s="148"/>
      <c r="BL264" s="34"/>
      <c r="BM264" s="32" t="str">
        <f t="shared" si="164"/>
        <v/>
      </c>
      <c r="BN264" s="34"/>
      <c r="BO264" s="32" t="str">
        <f t="shared" si="165"/>
        <v/>
      </c>
      <c r="BP264" s="34"/>
      <c r="BQ264" s="32" t="str">
        <f t="shared" si="166"/>
        <v/>
      </c>
      <c r="BR264" s="34"/>
      <c r="BS264" s="36" t="str">
        <f t="shared" si="167"/>
        <v/>
      </c>
      <c r="BT264" s="36" t="str">
        <f t="shared" si="168"/>
        <v/>
      </c>
      <c r="BU264" s="36" t="str">
        <f t="shared" si="169"/>
        <v/>
      </c>
      <c r="BV264" s="55"/>
      <c r="BW264" s="36" t="str">
        <f t="shared" si="170"/>
        <v/>
      </c>
      <c r="BX264" s="36" t="str">
        <f t="shared" si="170"/>
        <v/>
      </c>
      <c r="BY264" s="31"/>
      <c r="BZ264" s="38"/>
      <c r="CB264" s="120" t="e">
        <f t="shared" ca="1" si="138"/>
        <v>#VALUE!</v>
      </c>
      <c r="CC264" s="2" t="e">
        <f t="shared" ca="1" si="139"/>
        <v>#VALUE!</v>
      </c>
    </row>
    <row r="265" spans="1:81" s="10" customFormat="1" ht="25" customHeight="1" x14ac:dyDescent="0.2">
      <c r="A265" s="52" t="str">
        <f t="shared" si="171"/>
        <v/>
      </c>
      <c r="B265" s="157" t="e">
        <f t="shared" ca="1" si="140"/>
        <v>#VALUE!</v>
      </c>
      <c r="C265" s="157" t="e">
        <f t="shared" si="141"/>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42"/>
        <v>#VALUE!</v>
      </c>
      <c r="K265" s="155" t="e">
        <f t="shared" si="143"/>
        <v>#VALUE!</v>
      </c>
      <c r="L265" s="153"/>
      <c r="M265" s="53"/>
      <c r="N265" s="175">
        <f t="shared" si="144"/>
        <v>1265</v>
      </c>
      <c r="O265" s="53"/>
      <c r="P265" s="175">
        <f t="shared" si="145"/>
        <v>10265</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IF(U265=Setup!$C$10,"Grant",IF('Other Pharma &amp; Health Products'!U265=Setup!$C$11,"Local",IF('Other Pharma &amp; Health Products'!U265=Setup!$C$12,"Other","")))</f>
        <v/>
      </c>
      <c r="W265" s="34"/>
      <c r="X265" s="148"/>
      <c r="Y265" s="34"/>
      <c r="Z265" s="36" t="str">
        <f t="shared" si="146"/>
        <v/>
      </c>
      <c r="AA265" s="35"/>
      <c r="AB265" s="32" t="str">
        <f t="shared" si="147"/>
        <v/>
      </c>
      <c r="AC265" s="34"/>
      <c r="AD265" s="32" t="str">
        <f t="shared" si="148"/>
        <v/>
      </c>
      <c r="AE265" s="34"/>
      <c r="AF265" s="36" t="str">
        <f t="shared" si="149"/>
        <v/>
      </c>
      <c r="AG265" s="36" t="str">
        <f t="shared" si="150"/>
        <v/>
      </c>
      <c r="AH265" s="36" t="str">
        <f t="shared" si="151"/>
        <v/>
      </c>
      <c r="AI265" s="55"/>
      <c r="AJ265" s="37"/>
      <c r="AK265" s="148"/>
      <c r="AL265" s="34"/>
      <c r="AM265" s="32" t="str">
        <f t="shared" si="152"/>
        <v/>
      </c>
      <c r="AN265" s="35"/>
      <c r="AO265" s="32" t="str">
        <f t="shared" si="153"/>
        <v/>
      </c>
      <c r="AP265" s="35"/>
      <c r="AQ265" s="32" t="str">
        <f t="shared" si="154"/>
        <v/>
      </c>
      <c r="AR265" s="34"/>
      <c r="AS265" s="36" t="str">
        <f t="shared" si="155"/>
        <v/>
      </c>
      <c r="AT265" s="36" t="str">
        <f t="shared" si="156"/>
        <v/>
      </c>
      <c r="AU265" s="36" t="str">
        <f t="shared" si="157"/>
        <v/>
      </c>
      <c r="AV265" s="55"/>
      <c r="AW265" s="34"/>
      <c r="AX265" s="148"/>
      <c r="AY265" s="34"/>
      <c r="AZ265" s="32" t="str">
        <f t="shared" si="158"/>
        <v/>
      </c>
      <c r="BA265" s="34"/>
      <c r="BB265" s="32" t="str">
        <f t="shared" si="159"/>
        <v/>
      </c>
      <c r="BC265" s="34"/>
      <c r="BD265" s="32" t="str">
        <f t="shared" si="160"/>
        <v/>
      </c>
      <c r="BE265" s="34"/>
      <c r="BF265" s="36" t="str">
        <f t="shared" si="161"/>
        <v/>
      </c>
      <c r="BG265" s="36" t="str">
        <f t="shared" si="162"/>
        <v/>
      </c>
      <c r="BH265" s="36" t="str">
        <f t="shared" si="163"/>
        <v/>
      </c>
      <c r="BI265" s="55"/>
      <c r="BJ265" s="34"/>
      <c r="BK265" s="148"/>
      <c r="BL265" s="34"/>
      <c r="BM265" s="32" t="str">
        <f t="shared" si="164"/>
        <v/>
      </c>
      <c r="BN265" s="34"/>
      <c r="BO265" s="32" t="str">
        <f t="shared" si="165"/>
        <v/>
      </c>
      <c r="BP265" s="34"/>
      <c r="BQ265" s="32" t="str">
        <f t="shared" si="166"/>
        <v/>
      </c>
      <c r="BR265" s="34"/>
      <c r="BS265" s="36" t="str">
        <f t="shared" si="167"/>
        <v/>
      </c>
      <c r="BT265" s="36" t="str">
        <f t="shared" si="168"/>
        <v/>
      </c>
      <c r="BU265" s="36" t="str">
        <f t="shared" si="169"/>
        <v/>
      </c>
      <c r="BV265" s="55"/>
      <c r="BW265" s="36" t="str">
        <f t="shared" si="170"/>
        <v/>
      </c>
      <c r="BX265" s="36" t="str">
        <f t="shared" si="170"/>
        <v/>
      </c>
      <c r="BY265" s="31"/>
      <c r="BZ265" s="38"/>
      <c r="CB265" s="120" t="e">
        <f t="shared" ca="1" si="138"/>
        <v>#VALUE!</v>
      </c>
      <c r="CC265" s="2" t="e">
        <f t="shared" ca="1" si="139"/>
        <v>#VALUE!</v>
      </c>
    </row>
    <row r="266" spans="1:81" s="10" customFormat="1" ht="25" customHeight="1" x14ac:dyDescent="0.2">
      <c r="A266" s="52" t="str">
        <f t="shared" si="171"/>
        <v/>
      </c>
      <c r="B266" s="157" t="e">
        <f t="shared" ca="1" si="140"/>
        <v>#VALUE!</v>
      </c>
      <c r="C266" s="157" t="e">
        <f t="shared" si="141"/>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42"/>
        <v>#VALUE!</v>
      </c>
      <c r="K266" s="155" t="e">
        <f t="shared" si="143"/>
        <v>#VALUE!</v>
      </c>
      <c r="L266" s="153"/>
      <c r="M266" s="53"/>
      <c r="N266" s="175">
        <f t="shared" si="144"/>
        <v>1266</v>
      </c>
      <c r="O266" s="53"/>
      <c r="P266" s="175">
        <f t="shared" si="145"/>
        <v>10266</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IF(U266=Setup!$C$10,"Grant",IF('Other Pharma &amp; Health Products'!U266=Setup!$C$11,"Local",IF('Other Pharma &amp; Health Products'!U266=Setup!$C$12,"Other","")))</f>
        <v/>
      </c>
      <c r="W266" s="34"/>
      <c r="X266" s="148"/>
      <c r="Y266" s="34"/>
      <c r="Z266" s="36" t="str">
        <f t="shared" si="146"/>
        <v/>
      </c>
      <c r="AA266" s="35"/>
      <c r="AB266" s="32" t="str">
        <f t="shared" si="147"/>
        <v/>
      </c>
      <c r="AC266" s="34"/>
      <c r="AD266" s="32" t="str">
        <f t="shared" si="148"/>
        <v/>
      </c>
      <c r="AE266" s="34"/>
      <c r="AF266" s="36" t="str">
        <f t="shared" si="149"/>
        <v/>
      </c>
      <c r="AG266" s="36" t="str">
        <f t="shared" si="150"/>
        <v/>
      </c>
      <c r="AH266" s="36" t="str">
        <f t="shared" si="151"/>
        <v/>
      </c>
      <c r="AI266" s="55"/>
      <c r="AJ266" s="37"/>
      <c r="AK266" s="148"/>
      <c r="AL266" s="34"/>
      <c r="AM266" s="32" t="str">
        <f t="shared" si="152"/>
        <v/>
      </c>
      <c r="AN266" s="35"/>
      <c r="AO266" s="32" t="str">
        <f t="shared" si="153"/>
        <v/>
      </c>
      <c r="AP266" s="35"/>
      <c r="AQ266" s="32" t="str">
        <f t="shared" si="154"/>
        <v/>
      </c>
      <c r="AR266" s="34"/>
      <c r="AS266" s="36" t="str">
        <f t="shared" si="155"/>
        <v/>
      </c>
      <c r="AT266" s="36" t="str">
        <f t="shared" si="156"/>
        <v/>
      </c>
      <c r="AU266" s="36" t="str">
        <f t="shared" si="157"/>
        <v/>
      </c>
      <c r="AV266" s="55"/>
      <c r="AW266" s="34"/>
      <c r="AX266" s="148"/>
      <c r="AY266" s="34"/>
      <c r="AZ266" s="32" t="str">
        <f t="shared" si="158"/>
        <v/>
      </c>
      <c r="BA266" s="34"/>
      <c r="BB266" s="32" t="str">
        <f t="shared" si="159"/>
        <v/>
      </c>
      <c r="BC266" s="34"/>
      <c r="BD266" s="32" t="str">
        <f t="shared" si="160"/>
        <v/>
      </c>
      <c r="BE266" s="34"/>
      <c r="BF266" s="36" t="str">
        <f t="shared" si="161"/>
        <v/>
      </c>
      <c r="BG266" s="36" t="str">
        <f t="shared" si="162"/>
        <v/>
      </c>
      <c r="BH266" s="36" t="str">
        <f t="shared" si="163"/>
        <v/>
      </c>
      <c r="BI266" s="55"/>
      <c r="BJ266" s="34"/>
      <c r="BK266" s="148"/>
      <c r="BL266" s="34"/>
      <c r="BM266" s="32" t="str">
        <f t="shared" si="164"/>
        <v/>
      </c>
      <c r="BN266" s="34"/>
      <c r="BO266" s="32" t="str">
        <f t="shared" si="165"/>
        <v/>
      </c>
      <c r="BP266" s="34"/>
      <c r="BQ266" s="32" t="str">
        <f t="shared" si="166"/>
        <v/>
      </c>
      <c r="BR266" s="34"/>
      <c r="BS266" s="36" t="str">
        <f t="shared" si="167"/>
        <v/>
      </c>
      <c r="BT266" s="36" t="str">
        <f t="shared" si="168"/>
        <v/>
      </c>
      <c r="BU266" s="36" t="str">
        <f t="shared" si="169"/>
        <v/>
      </c>
      <c r="BV266" s="55"/>
      <c r="BW266" s="36" t="str">
        <f t="shared" si="170"/>
        <v/>
      </c>
      <c r="BX266" s="36" t="str">
        <f t="shared" si="170"/>
        <v/>
      </c>
      <c r="BY266" s="31"/>
      <c r="BZ266" s="38"/>
      <c r="CB266" s="120" t="e">
        <f t="shared" ca="1" si="138"/>
        <v>#VALUE!</v>
      </c>
      <c r="CC266" s="2" t="e">
        <f t="shared" ca="1" si="139"/>
        <v>#VALUE!</v>
      </c>
    </row>
    <row r="267" spans="1:81" s="10" customFormat="1" ht="25" customHeight="1" x14ac:dyDescent="0.2">
      <c r="A267" s="52" t="str">
        <f t="shared" si="171"/>
        <v/>
      </c>
      <c r="B267" s="157" t="e">
        <f t="shared" ca="1" si="140"/>
        <v>#VALUE!</v>
      </c>
      <c r="C267" s="157" t="e">
        <f t="shared" si="141"/>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42"/>
        <v>#VALUE!</v>
      </c>
      <c r="K267" s="155" t="e">
        <f t="shared" si="143"/>
        <v>#VALUE!</v>
      </c>
      <c r="L267" s="153"/>
      <c r="M267" s="53"/>
      <c r="N267" s="175">
        <f t="shared" si="144"/>
        <v>1267</v>
      </c>
      <c r="O267" s="53"/>
      <c r="P267" s="175">
        <f t="shared" si="145"/>
        <v>10267</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IF(U267=Setup!$C$10,"Grant",IF('Other Pharma &amp; Health Products'!U267=Setup!$C$11,"Local",IF('Other Pharma &amp; Health Products'!U267=Setup!$C$12,"Other","")))</f>
        <v/>
      </c>
      <c r="W267" s="34"/>
      <c r="X267" s="148"/>
      <c r="Y267" s="34"/>
      <c r="Z267" s="36" t="str">
        <f t="shared" si="146"/>
        <v/>
      </c>
      <c r="AA267" s="35"/>
      <c r="AB267" s="32" t="str">
        <f t="shared" si="147"/>
        <v/>
      </c>
      <c r="AC267" s="34"/>
      <c r="AD267" s="32" t="str">
        <f t="shared" si="148"/>
        <v/>
      </c>
      <c r="AE267" s="34"/>
      <c r="AF267" s="36" t="str">
        <f t="shared" si="149"/>
        <v/>
      </c>
      <c r="AG267" s="36" t="str">
        <f t="shared" si="150"/>
        <v/>
      </c>
      <c r="AH267" s="36" t="str">
        <f t="shared" si="151"/>
        <v/>
      </c>
      <c r="AI267" s="55"/>
      <c r="AJ267" s="37"/>
      <c r="AK267" s="148"/>
      <c r="AL267" s="34"/>
      <c r="AM267" s="32" t="str">
        <f t="shared" si="152"/>
        <v/>
      </c>
      <c r="AN267" s="35"/>
      <c r="AO267" s="32" t="str">
        <f t="shared" si="153"/>
        <v/>
      </c>
      <c r="AP267" s="35"/>
      <c r="AQ267" s="32" t="str">
        <f t="shared" si="154"/>
        <v/>
      </c>
      <c r="AR267" s="34"/>
      <c r="AS267" s="36" t="str">
        <f t="shared" si="155"/>
        <v/>
      </c>
      <c r="AT267" s="36" t="str">
        <f t="shared" si="156"/>
        <v/>
      </c>
      <c r="AU267" s="36" t="str">
        <f t="shared" si="157"/>
        <v/>
      </c>
      <c r="AV267" s="55"/>
      <c r="AW267" s="34"/>
      <c r="AX267" s="148"/>
      <c r="AY267" s="34"/>
      <c r="AZ267" s="32" t="str">
        <f t="shared" si="158"/>
        <v/>
      </c>
      <c r="BA267" s="34"/>
      <c r="BB267" s="32" t="str">
        <f t="shared" si="159"/>
        <v/>
      </c>
      <c r="BC267" s="34"/>
      <c r="BD267" s="32" t="str">
        <f t="shared" si="160"/>
        <v/>
      </c>
      <c r="BE267" s="34"/>
      <c r="BF267" s="36" t="str">
        <f t="shared" si="161"/>
        <v/>
      </c>
      <c r="BG267" s="36" t="str">
        <f t="shared" si="162"/>
        <v/>
      </c>
      <c r="BH267" s="36" t="str">
        <f t="shared" si="163"/>
        <v/>
      </c>
      <c r="BI267" s="55"/>
      <c r="BJ267" s="34"/>
      <c r="BK267" s="148"/>
      <c r="BL267" s="34"/>
      <c r="BM267" s="32" t="str">
        <f t="shared" si="164"/>
        <v/>
      </c>
      <c r="BN267" s="34"/>
      <c r="BO267" s="32" t="str">
        <f t="shared" si="165"/>
        <v/>
      </c>
      <c r="BP267" s="34"/>
      <c r="BQ267" s="32" t="str">
        <f t="shared" si="166"/>
        <v/>
      </c>
      <c r="BR267" s="34"/>
      <c r="BS267" s="36" t="str">
        <f t="shared" si="167"/>
        <v/>
      </c>
      <c r="BT267" s="36" t="str">
        <f t="shared" si="168"/>
        <v/>
      </c>
      <c r="BU267" s="36" t="str">
        <f t="shared" si="169"/>
        <v/>
      </c>
      <c r="BV267" s="55"/>
      <c r="BW267" s="36" t="str">
        <f t="shared" si="170"/>
        <v/>
      </c>
      <c r="BX267" s="36" t="str">
        <f t="shared" si="170"/>
        <v/>
      </c>
      <c r="BY267" s="31"/>
      <c r="BZ267" s="38"/>
      <c r="CB267" s="120" t="e">
        <f t="shared" ca="1" si="138"/>
        <v>#VALUE!</v>
      </c>
      <c r="CC267" s="2" t="e">
        <f t="shared" ca="1" si="139"/>
        <v>#VALUE!</v>
      </c>
    </row>
    <row r="268" spans="1:81" s="10" customFormat="1" ht="25" customHeight="1" x14ac:dyDescent="0.2">
      <c r="A268" s="52" t="str">
        <f t="shared" si="171"/>
        <v/>
      </c>
      <c r="B268" s="157" t="e">
        <f t="shared" ca="1" si="140"/>
        <v>#VALUE!</v>
      </c>
      <c r="C268" s="157" t="e">
        <f t="shared" si="141"/>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42"/>
        <v>#VALUE!</v>
      </c>
      <c r="K268" s="155" t="e">
        <f t="shared" si="143"/>
        <v>#VALUE!</v>
      </c>
      <c r="L268" s="153"/>
      <c r="M268" s="53"/>
      <c r="N268" s="175">
        <f t="shared" si="144"/>
        <v>1268</v>
      </c>
      <c r="O268" s="53"/>
      <c r="P268" s="175">
        <f t="shared" si="145"/>
        <v>10268</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IF(U268=Setup!$C$10,"Grant",IF('Other Pharma &amp; Health Products'!U268=Setup!$C$11,"Local",IF('Other Pharma &amp; Health Products'!U268=Setup!$C$12,"Other","")))</f>
        <v/>
      </c>
      <c r="W268" s="34"/>
      <c r="X268" s="148"/>
      <c r="Y268" s="34"/>
      <c r="Z268" s="36" t="str">
        <f t="shared" si="146"/>
        <v/>
      </c>
      <c r="AA268" s="35"/>
      <c r="AB268" s="32" t="str">
        <f t="shared" si="147"/>
        <v/>
      </c>
      <c r="AC268" s="34"/>
      <c r="AD268" s="32" t="str">
        <f t="shared" si="148"/>
        <v/>
      </c>
      <c r="AE268" s="34"/>
      <c r="AF268" s="36" t="str">
        <f t="shared" si="149"/>
        <v/>
      </c>
      <c r="AG268" s="36" t="str">
        <f t="shared" si="150"/>
        <v/>
      </c>
      <c r="AH268" s="36" t="str">
        <f t="shared" si="151"/>
        <v/>
      </c>
      <c r="AI268" s="55"/>
      <c r="AJ268" s="37"/>
      <c r="AK268" s="148"/>
      <c r="AL268" s="34"/>
      <c r="AM268" s="32" t="str">
        <f t="shared" si="152"/>
        <v/>
      </c>
      <c r="AN268" s="35"/>
      <c r="AO268" s="32" t="str">
        <f t="shared" si="153"/>
        <v/>
      </c>
      <c r="AP268" s="35"/>
      <c r="AQ268" s="32" t="str">
        <f t="shared" si="154"/>
        <v/>
      </c>
      <c r="AR268" s="34"/>
      <c r="AS268" s="36" t="str">
        <f t="shared" si="155"/>
        <v/>
      </c>
      <c r="AT268" s="36" t="str">
        <f t="shared" si="156"/>
        <v/>
      </c>
      <c r="AU268" s="36" t="str">
        <f t="shared" si="157"/>
        <v/>
      </c>
      <c r="AV268" s="55"/>
      <c r="AW268" s="34"/>
      <c r="AX268" s="148"/>
      <c r="AY268" s="34"/>
      <c r="AZ268" s="32" t="str">
        <f t="shared" si="158"/>
        <v/>
      </c>
      <c r="BA268" s="34"/>
      <c r="BB268" s="32" t="str">
        <f t="shared" si="159"/>
        <v/>
      </c>
      <c r="BC268" s="34"/>
      <c r="BD268" s="32" t="str">
        <f t="shared" si="160"/>
        <v/>
      </c>
      <c r="BE268" s="34"/>
      <c r="BF268" s="36" t="str">
        <f t="shared" si="161"/>
        <v/>
      </c>
      <c r="BG268" s="36" t="str">
        <f t="shared" si="162"/>
        <v/>
      </c>
      <c r="BH268" s="36" t="str">
        <f t="shared" si="163"/>
        <v/>
      </c>
      <c r="BI268" s="55"/>
      <c r="BJ268" s="34"/>
      <c r="BK268" s="148"/>
      <c r="BL268" s="34"/>
      <c r="BM268" s="32" t="str">
        <f t="shared" si="164"/>
        <v/>
      </c>
      <c r="BN268" s="34"/>
      <c r="BO268" s="32" t="str">
        <f t="shared" si="165"/>
        <v/>
      </c>
      <c r="BP268" s="34"/>
      <c r="BQ268" s="32" t="str">
        <f t="shared" si="166"/>
        <v/>
      </c>
      <c r="BR268" s="34"/>
      <c r="BS268" s="36" t="str">
        <f t="shared" si="167"/>
        <v/>
      </c>
      <c r="BT268" s="36" t="str">
        <f t="shared" si="168"/>
        <v/>
      </c>
      <c r="BU268" s="36" t="str">
        <f t="shared" si="169"/>
        <v/>
      </c>
      <c r="BV268" s="55"/>
      <c r="BW268" s="36" t="str">
        <f t="shared" si="170"/>
        <v/>
      </c>
      <c r="BX268" s="36" t="str">
        <f t="shared" si="170"/>
        <v/>
      </c>
      <c r="BY268" s="31"/>
      <c r="BZ268" s="38"/>
      <c r="CB268" s="120" t="e">
        <f t="shared" ca="1" si="138"/>
        <v>#VALUE!</v>
      </c>
      <c r="CC268" s="2" t="e">
        <f t="shared" ca="1" si="139"/>
        <v>#VALUE!</v>
      </c>
    </row>
    <row r="269" spans="1:81" s="10" customFormat="1" ht="25" customHeight="1" x14ac:dyDescent="0.2">
      <c r="A269" s="52" t="str">
        <f t="shared" si="171"/>
        <v/>
      </c>
      <c r="B269" s="157" t="e">
        <f t="shared" ca="1" si="140"/>
        <v>#VALUE!</v>
      </c>
      <c r="C269" s="157" t="e">
        <f t="shared" si="141"/>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42"/>
        <v>#VALUE!</v>
      </c>
      <c r="K269" s="155" t="e">
        <f t="shared" si="143"/>
        <v>#VALUE!</v>
      </c>
      <c r="L269" s="153"/>
      <c r="M269" s="53"/>
      <c r="N269" s="175">
        <f t="shared" si="144"/>
        <v>1269</v>
      </c>
      <c r="O269" s="53"/>
      <c r="P269" s="175">
        <f t="shared" si="145"/>
        <v>10269</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IF(U269=Setup!$C$10,"Grant",IF('Other Pharma &amp; Health Products'!U269=Setup!$C$11,"Local",IF('Other Pharma &amp; Health Products'!U269=Setup!$C$12,"Other","")))</f>
        <v/>
      </c>
      <c r="W269" s="34"/>
      <c r="X269" s="148"/>
      <c r="Y269" s="34"/>
      <c r="Z269" s="36" t="str">
        <f t="shared" si="146"/>
        <v/>
      </c>
      <c r="AA269" s="35"/>
      <c r="AB269" s="32" t="str">
        <f t="shared" si="147"/>
        <v/>
      </c>
      <c r="AC269" s="34"/>
      <c r="AD269" s="32" t="str">
        <f t="shared" si="148"/>
        <v/>
      </c>
      <c r="AE269" s="34"/>
      <c r="AF269" s="36" t="str">
        <f t="shared" si="149"/>
        <v/>
      </c>
      <c r="AG269" s="36" t="str">
        <f t="shared" si="150"/>
        <v/>
      </c>
      <c r="AH269" s="36" t="str">
        <f t="shared" si="151"/>
        <v/>
      </c>
      <c r="AI269" s="55"/>
      <c r="AJ269" s="37"/>
      <c r="AK269" s="148"/>
      <c r="AL269" s="34"/>
      <c r="AM269" s="32" t="str">
        <f t="shared" si="152"/>
        <v/>
      </c>
      <c r="AN269" s="35"/>
      <c r="AO269" s="32" t="str">
        <f t="shared" si="153"/>
        <v/>
      </c>
      <c r="AP269" s="35"/>
      <c r="AQ269" s="32" t="str">
        <f t="shared" si="154"/>
        <v/>
      </c>
      <c r="AR269" s="34"/>
      <c r="AS269" s="36" t="str">
        <f t="shared" si="155"/>
        <v/>
      </c>
      <c r="AT269" s="36" t="str">
        <f t="shared" si="156"/>
        <v/>
      </c>
      <c r="AU269" s="36" t="str">
        <f t="shared" si="157"/>
        <v/>
      </c>
      <c r="AV269" s="55"/>
      <c r="AW269" s="34"/>
      <c r="AX269" s="148"/>
      <c r="AY269" s="34"/>
      <c r="AZ269" s="32" t="str">
        <f t="shared" si="158"/>
        <v/>
      </c>
      <c r="BA269" s="34"/>
      <c r="BB269" s="32" t="str">
        <f t="shared" si="159"/>
        <v/>
      </c>
      <c r="BC269" s="34"/>
      <c r="BD269" s="32" t="str">
        <f t="shared" si="160"/>
        <v/>
      </c>
      <c r="BE269" s="34"/>
      <c r="BF269" s="36" t="str">
        <f t="shared" si="161"/>
        <v/>
      </c>
      <c r="BG269" s="36" t="str">
        <f t="shared" si="162"/>
        <v/>
      </c>
      <c r="BH269" s="36" t="str">
        <f t="shared" si="163"/>
        <v/>
      </c>
      <c r="BI269" s="55"/>
      <c r="BJ269" s="34"/>
      <c r="BK269" s="148"/>
      <c r="BL269" s="34"/>
      <c r="BM269" s="32" t="str">
        <f t="shared" si="164"/>
        <v/>
      </c>
      <c r="BN269" s="34"/>
      <c r="BO269" s="32" t="str">
        <f t="shared" si="165"/>
        <v/>
      </c>
      <c r="BP269" s="34"/>
      <c r="BQ269" s="32" t="str">
        <f t="shared" si="166"/>
        <v/>
      </c>
      <c r="BR269" s="34"/>
      <c r="BS269" s="36" t="str">
        <f t="shared" si="167"/>
        <v/>
      </c>
      <c r="BT269" s="36" t="str">
        <f t="shared" si="168"/>
        <v/>
      </c>
      <c r="BU269" s="36" t="str">
        <f t="shared" si="169"/>
        <v/>
      </c>
      <c r="BV269" s="55"/>
      <c r="BW269" s="36" t="str">
        <f t="shared" si="170"/>
        <v/>
      </c>
      <c r="BX269" s="36" t="str">
        <f t="shared" si="170"/>
        <v/>
      </c>
      <c r="BY269" s="31"/>
      <c r="BZ269" s="38"/>
      <c r="CB269" s="120" t="e">
        <f t="shared" ca="1" si="138"/>
        <v>#VALUE!</v>
      </c>
      <c r="CC269" s="2" t="e">
        <f t="shared" ca="1" si="139"/>
        <v>#VALUE!</v>
      </c>
    </row>
    <row r="270" spans="1:81" s="10" customFormat="1" ht="25" customHeight="1" x14ac:dyDescent="0.2">
      <c r="A270" s="52" t="str">
        <f t="shared" si="171"/>
        <v/>
      </c>
      <c r="B270" s="157" t="e">
        <f t="shared" ca="1" si="140"/>
        <v>#VALUE!</v>
      </c>
      <c r="C270" s="157" t="e">
        <f t="shared" si="141"/>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42"/>
        <v>#VALUE!</v>
      </c>
      <c r="K270" s="155" t="e">
        <f t="shared" si="143"/>
        <v>#VALUE!</v>
      </c>
      <c r="L270" s="153"/>
      <c r="M270" s="53"/>
      <c r="N270" s="175">
        <f t="shared" si="144"/>
        <v>1270</v>
      </c>
      <c r="O270" s="53"/>
      <c r="P270" s="175">
        <f t="shared" si="145"/>
        <v>10270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IF(U270=Setup!$C$10,"Grant",IF('Other Pharma &amp; Health Products'!U270=Setup!$C$11,"Local",IF('Other Pharma &amp; Health Products'!U270=Setup!$C$12,"Other","")))</f>
        <v/>
      </c>
      <c r="W270" s="34"/>
      <c r="X270" s="148"/>
      <c r="Y270" s="34"/>
      <c r="Z270" s="36" t="str">
        <f t="shared" si="146"/>
        <v/>
      </c>
      <c r="AA270" s="35"/>
      <c r="AB270" s="32" t="str">
        <f t="shared" si="147"/>
        <v/>
      </c>
      <c r="AC270" s="34"/>
      <c r="AD270" s="32" t="str">
        <f t="shared" si="148"/>
        <v/>
      </c>
      <c r="AE270" s="34"/>
      <c r="AF270" s="36" t="str">
        <f t="shared" si="149"/>
        <v/>
      </c>
      <c r="AG270" s="36" t="str">
        <f t="shared" si="150"/>
        <v/>
      </c>
      <c r="AH270" s="36" t="str">
        <f t="shared" si="151"/>
        <v/>
      </c>
      <c r="AI270" s="55"/>
      <c r="AJ270" s="37"/>
      <c r="AK270" s="148"/>
      <c r="AL270" s="34"/>
      <c r="AM270" s="32" t="str">
        <f t="shared" si="152"/>
        <v/>
      </c>
      <c r="AN270" s="35"/>
      <c r="AO270" s="32" t="str">
        <f t="shared" si="153"/>
        <v/>
      </c>
      <c r="AP270" s="35"/>
      <c r="AQ270" s="32" t="str">
        <f t="shared" si="154"/>
        <v/>
      </c>
      <c r="AR270" s="34"/>
      <c r="AS270" s="36" t="str">
        <f t="shared" si="155"/>
        <v/>
      </c>
      <c r="AT270" s="36" t="str">
        <f t="shared" si="156"/>
        <v/>
      </c>
      <c r="AU270" s="36" t="str">
        <f t="shared" si="157"/>
        <v/>
      </c>
      <c r="AV270" s="55"/>
      <c r="AW270" s="34"/>
      <c r="AX270" s="148"/>
      <c r="AY270" s="34"/>
      <c r="AZ270" s="32" t="str">
        <f t="shared" si="158"/>
        <v/>
      </c>
      <c r="BA270" s="34"/>
      <c r="BB270" s="32" t="str">
        <f t="shared" si="159"/>
        <v/>
      </c>
      <c r="BC270" s="34"/>
      <c r="BD270" s="32" t="str">
        <f t="shared" si="160"/>
        <v/>
      </c>
      <c r="BE270" s="34"/>
      <c r="BF270" s="36" t="str">
        <f t="shared" si="161"/>
        <v/>
      </c>
      <c r="BG270" s="36" t="str">
        <f t="shared" si="162"/>
        <v/>
      </c>
      <c r="BH270" s="36" t="str">
        <f t="shared" si="163"/>
        <v/>
      </c>
      <c r="BI270" s="55"/>
      <c r="BJ270" s="34"/>
      <c r="BK270" s="148"/>
      <c r="BL270" s="34"/>
      <c r="BM270" s="32" t="str">
        <f t="shared" si="164"/>
        <v/>
      </c>
      <c r="BN270" s="34"/>
      <c r="BO270" s="32" t="str">
        <f t="shared" si="165"/>
        <v/>
      </c>
      <c r="BP270" s="34"/>
      <c r="BQ270" s="32" t="str">
        <f t="shared" si="166"/>
        <v/>
      </c>
      <c r="BR270" s="34"/>
      <c r="BS270" s="36" t="str">
        <f t="shared" si="167"/>
        <v/>
      </c>
      <c r="BT270" s="36" t="str">
        <f t="shared" si="168"/>
        <v/>
      </c>
      <c r="BU270" s="36" t="str">
        <f t="shared" si="169"/>
        <v/>
      </c>
      <c r="BV270" s="55"/>
      <c r="BW270" s="36" t="str">
        <f t="shared" si="170"/>
        <v/>
      </c>
      <c r="BX270" s="36" t="str">
        <f t="shared" si="170"/>
        <v/>
      </c>
      <c r="BY270" s="31"/>
      <c r="BZ270" s="38"/>
      <c r="CB270" s="120" t="e">
        <f t="shared" ca="1" si="138"/>
        <v>#VALUE!</v>
      </c>
      <c r="CC270" s="2" t="e">
        <f t="shared" ca="1" si="139"/>
        <v>#VALUE!</v>
      </c>
    </row>
    <row r="271" spans="1:81" s="10" customFormat="1" ht="25" customHeight="1" x14ac:dyDescent="0.2">
      <c r="A271" s="52" t="str">
        <f t="shared" si="171"/>
        <v/>
      </c>
      <c r="B271" s="157" t="e">
        <f t="shared" ca="1" si="140"/>
        <v>#VALUE!</v>
      </c>
      <c r="C271" s="157" t="e">
        <f t="shared" si="141"/>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42"/>
        <v>#VALUE!</v>
      </c>
      <c r="K271" s="155" t="e">
        <f t="shared" si="143"/>
        <v>#VALUE!</v>
      </c>
      <c r="L271" s="153"/>
      <c r="M271" s="53"/>
      <c r="N271" s="175">
        <f t="shared" si="144"/>
        <v>1271</v>
      </c>
      <c r="O271" s="53"/>
      <c r="P271" s="175">
        <f t="shared" si="145"/>
        <v>10271</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IF(U271=Setup!$C$10,"Grant",IF('Other Pharma &amp; Health Products'!U271=Setup!$C$11,"Local",IF('Other Pharma &amp; Health Products'!U271=Setup!$C$12,"Other","")))</f>
        <v/>
      </c>
      <c r="W271" s="34"/>
      <c r="X271" s="148"/>
      <c r="Y271" s="34"/>
      <c r="Z271" s="36" t="str">
        <f t="shared" si="146"/>
        <v/>
      </c>
      <c r="AA271" s="35"/>
      <c r="AB271" s="32" t="str">
        <f t="shared" si="147"/>
        <v/>
      </c>
      <c r="AC271" s="34"/>
      <c r="AD271" s="32" t="str">
        <f t="shared" si="148"/>
        <v/>
      </c>
      <c r="AE271" s="34"/>
      <c r="AF271" s="36" t="str">
        <f t="shared" si="149"/>
        <v/>
      </c>
      <c r="AG271" s="36" t="str">
        <f t="shared" si="150"/>
        <v/>
      </c>
      <c r="AH271" s="36" t="str">
        <f t="shared" si="151"/>
        <v/>
      </c>
      <c r="AI271" s="55"/>
      <c r="AJ271" s="37"/>
      <c r="AK271" s="148"/>
      <c r="AL271" s="34"/>
      <c r="AM271" s="32" t="str">
        <f t="shared" si="152"/>
        <v/>
      </c>
      <c r="AN271" s="35"/>
      <c r="AO271" s="32" t="str">
        <f t="shared" si="153"/>
        <v/>
      </c>
      <c r="AP271" s="35"/>
      <c r="AQ271" s="32" t="str">
        <f t="shared" si="154"/>
        <v/>
      </c>
      <c r="AR271" s="34"/>
      <c r="AS271" s="36" t="str">
        <f t="shared" si="155"/>
        <v/>
      </c>
      <c r="AT271" s="36" t="str">
        <f t="shared" si="156"/>
        <v/>
      </c>
      <c r="AU271" s="36" t="str">
        <f t="shared" si="157"/>
        <v/>
      </c>
      <c r="AV271" s="55"/>
      <c r="AW271" s="34"/>
      <c r="AX271" s="148"/>
      <c r="AY271" s="34"/>
      <c r="AZ271" s="32" t="str">
        <f t="shared" si="158"/>
        <v/>
      </c>
      <c r="BA271" s="34"/>
      <c r="BB271" s="32" t="str">
        <f t="shared" si="159"/>
        <v/>
      </c>
      <c r="BC271" s="34"/>
      <c r="BD271" s="32" t="str">
        <f t="shared" si="160"/>
        <v/>
      </c>
      <c r="BE271" s="34"/>
      <c r="BF271" s="36" t="str">
        <f t="shared" si="161"/>
        <v/>
      </c>
      <c r="BG271" s="36" t="str">
        <f t="shared" si="162"/>
        <v/>
      </c>
      <c r="BH271" s="36" t="str">
        <f t="shared" si="163"/>
        <v/>
      </c>
      <c r="BI271" s="55"/>
      <c r="BJ271" s="34"/>
      <c r="BK271" s="148"/>
      <c r="BL271" s="34"/>
      <c r="BM271" s="32" t="str">
        <f t="shared" si="164"/>
        <v/>
      </c>
      <c r="BN271" s="34"/>
      <c r="BO271" s="32" t="str">
        <f t="shared" si="165"/>
        <v/>
      </c>
      <c r="BP271" s="34"/>
      <c r="BQ271" s="32" t="str">
        <f t="shared" si="166"/>
        <v/>
      </c>
      <c r="BR271" s="34"/>
      <c r="BS271" s="36" t="str">
        <f t="shared" si="167"/>
        <v/>
      </c>
      <c r="BT271" s="36" t="str">
        <f t="shared" si="168"/>
        <v/>
      </c>
      <c r="BU271" s="36" t="str">
        <f t="shared" si="169"/>
        <v/>
      </c>
      <c r="BV271" s="55"/>
      <c r="BW271" s="36" t="str">
        <f t="shared" si="170"/>
        <v/>
      </c>
      <c r="BX271" s="36" t="str">
        <f t="shared" si="170"/>
        <v/>
      </c>
      <c r="BY271" s="31"/>
      <c r="BZ271" s="38"/>
      <c r="CB271" s="120" t="e">
        <f t="shared" ca="1" si="138"/>
        <v>#VALUE!</v>
      </c>
      <c r="CC271" s="2" t="e">
        <f t="shared" ca="1" si="139"/>
        <v>#VALUE!</v>
      </c>
    </row>
    <row r="272" spans="1:81" s="10" customFormat="1" ht="25" customHeight="1" x14ac:dyDescent="0.2">
      <c r="A272" s="52" t="str">
        <f t="shared" si="171"/>
        <v/>
      </c>
      <c r="B272" s="157" t="e">
        <f t="shared" ca="1" si="140"/>
        <v>#VALUE!</v>
      </c>
      <c r="C272" s="157" t="e">
        <f t="shared" si="141"/>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42"/>
        <v>#VALUE!</v>
      </c>
      <c r="K272" s="155" t="e">
        <f t="shared" si="143"/>
        <v>#VALUE!</v>
      </c>
      <c r="L272" s="153"/>
      <c r="M272" s="53"/>
      <c r="N272" s="175">
        <f t="shared" si="144"/>
        <v>1272</v>
      </c>
      <c r="O272" s="53"/>
      <c r="P272" s="175">
        <f t="shared" si="145"/>
        <v>10272</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IF(U272=Setup!$C$10,"Grant",IF('Other Pharma &amp; Health Products'!U272=Setup!$C$11,"Local",IF('Other Pharma &amp; Health Products'!U272=Setup!$C$12,"Other","")))</f>
        <v/>
      </c>
      <c r="W272" s="34"/>
      <c r="X272" s="148"/>
      <c r="Y272" s="34"/>
      <c r="Z272" s="36" t="str">
        <f t="shared" si="146"/>
        <v/>
      </c>
      <c r="AA272" s="35"/>
      <c r="AB272" s="32" t="str">
        <f t="shared" si="147"/>
        <v/>
      </c>
      <c r="AC272" s="34"/>
      <c r="AD272" s="32" t="str">
        <f t="shared" si="148"/>
        <v/>
      </c>
      <c r="AE272" s="34"/>
      <c r="AF272" s="36" t="str">
        <f t="shared" si="149"/>
        <v/>
      </c>
      <c r="AG272" s="36" t="str">
        <f t="shared" si="150"/>
        <v/>
      </c>
      <c r="AH272" s="36" t="str">
        <f t="shared" si="151"/>
        <v/>
      </c>
      <c r="AI272" s="55"/>
      <c r="AJ272" s="37"/>
      <c r="AK272" s="148"/>
      <c r="AL272" s="34"/>
      <c r="AM272" s="32" t="str">
        <f t="shared" si="152"/>
        <v/>
      </c>
      <c r="AN272" s="35"/>
      <c r="AO272" s="32" t="str">
        <f t="shared" si="153"/>
        <v/>
      </c>
      <c r="AP272" s="35"/>
      <c r="AQ272" s="32" t="str">
        <f t="shared" si="154"/>
        <v/>
      </c>
      <c r="AR272" s="34"/>
      <c r="AS272" s="36" t="str">
        <f t="shared" si="155"/>
        <v/>
      </c>
      <c r="AT272" s="36" t="str">
        <f t="shared" si="156"/>
        <v/>
      </c>
      <c r="AU272" s="36" t="str">
        <f t="shared" si="157"/>
        <v/>
      </c>
      <c r="AV272" s="55"/>
      <c r="AW272" s="34"/>
      <c r="AX272" s="148"/>
      <c r="AY272" s="34"/>
      <c r="AZ272" s="32" t="str">
        <f t="shared" si="158"/>
        <v/>
      </c>
      <c r="BA272" s="34"/>
      <c r="BB272" s="32" t="str">
        <f t="shared" si="159"/>
        <v/>
      </c>
      <c r="BC272" s="34"/>
      <c r="BD272" s="32" t="str">
        <f t="shared" si="160"/>
        <v/>
      </c>
      <c r="BE272" s="34"/>
      <c r="BF272" s="36" t="str">
        <f t="shared" si="161"/>
        <v/>
      </c>
      <c r="BG272" s="36" t="str">
        <f t="shared" si="162"/>
        <v/>
      </c>
      <c r="BH272" s="36" t="str">
        <f t="shared" si="163"/>
        <v/>
      </c>
      <c r="BI272" s="55"/>
      <c r="BJ272" s="34"/>
      <c r="BK272" s="148"/>
      <c r="BL272" s="34"/>
      <c r="BM272" s="32" t="str">
        <f t="shared" si="164"/>
        <v/>
      </c>
      <c r="BN272" s="34"/>
      <c r="BO272" s="32" t="str">
        <f t="shared" si="165"/>
        <v/>
      </c>
      <c r="BP272" s="34"/>
      <c r="BQ272" s="32" t="str">
        <f t="shared" si="166"/>
        <v/>
      </c>
      <c r="BR272" s="34"/>
      <c r="BS272" s="36" t="str">
        <f t="shared" si="167"/>
        <v/>
      </c>
      <c r="BT272" s="36" t="str">
        <f t="shared" si="168"/>
        <v/>
      </c>
      <c r="BU272" s="36" t="str">
        <f t="shared" si="169"/>
        <v/>
      </c>
      <c r="BV272" s="55"/>
      <c r="BW272" s="36" t="str">
        <f t="shared" si="170"/>
        <v/>
      </c>
      <c r="BX272" s="36" t="str">
        <f t="shared" si="170"/>
        <v/>
      </c>
      <c r="BY272" s="31"/>
      <c r="BZ272" s="38"/>
      <c r="CB272" s="120" t="e">
        <f t="shared" ca="1" si="138"/>
        <v>#VALUE!</v>
      </c>
      <c r="CC272" s="2" t="e">
        <f t="shared" ca="1" si="139"/>
        <v>#VALUE!</v>
      </c>
    </row>
    <row r="273" spans="1:81" s="10" customFormat="1" ht="25" customHeight="1" x14ac:dyDescent="0.2">
      <c r="A273" s="52" t="str">
        <f t="shared" si="171"/>
        <v/>
      </c>
      <c r="B273" s="157" t="e">
        <f t="shared" ca="1" si="140"/>
        <v>#VALUE!</v>
      </c>
      <c r="C273" s="157" t="e">
        <f t="shared" si="141"/>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42"/>
        <v>#VALUE!</v>
      </c>
      <c r="K273" s="155" t="e">
        <f t="shared" si="143"/>
        <v>#VALUE!</v>
      </c>
      <c r="L273" s="153"/>
      <c r="M273" s="53"/>
      <c r="N273" s="175">
        <f t="shared" si="144"/>
        <v>1273</v>
      </c>
      <c r="O273" s="53"/>
      <c r="P273" s="175">
        <f t="shared" si="145"/>
        <v>10273</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IF(U273=Setup!$C$10,"Grant",IF('Other Pharma &amp; Health Products'!U273=Setup!$C$11,"Local",IF('Other Pharma &amp; Health Products'!U273=Setup!$C$12,"Other","")))</f>
        <v/>
      </c>
      <c r="W273" s="34"/>
      <c r="X273" s="148"/>
      <c r="Y273" s="34"/>
      <c r="Z273" s="36" t="str">
        <f t="shared" si="146"/>
        <v/>
      </c>
      <c r="AA273" s="35"/>
      <c r="AB273" s="32" t="str">
        <f t="shared" si="147"/>
        <v/>
      </c>
      <c r="AC273" s="34"/>
      <c r="AD273" s="32" t="str">
        <f t="shared" si="148"/>
        <v/>
      </c>
      <c r="AE273" s="34"/>
      <c r="AF273" s="36" t="str">
        <f t="shared" si="149"/>
        <v/>
      </c>
      <c r="AG273" s="36" t="str">
        <f t="shared" si="150"/>
        <v/>
      </c>
      <c r="AH273" s="36" t="str">
        <f t="shared" si="151"/>
        <v/>
      </c>
      <c r="AI273" s="55"/>
      <c r="AJ273" s="37"/>
      <c r="AK273" s="148"/>
      <c r="AL273" s="34"/>
      <c r="AM273" s="32" t="str">
        <f t="shared" si="152"/>
        <v/>
      </c>
      <c r="AN273" s="35"/>
      <c r="AO273" s="32" t="str">
        <f t="shared" si="153"/>
        <v/>
      </c>
      <c r="AP273" s="35"/>
      <c r="AQ273" s="32" t="str">
        <f t="shared" si="154"/>
        <v/>
      </c>
      <c r="AR273" s="34"/>
      <c r="AS273" s="36" t="str">
        <f t="shared" si="155"/>
        <v/>
      </c>
      <c r="AT273" s="36" t="str">
        <f t="shared" si="156"/>
        <v/>
      </c>
      <c r="AU273" s="36" t="str">
        <f t="shared" si="157"/>
        <v/>
      </c>
      <c r="AV273" s="55"/>
      <c r="AW273" s="34"/>
      <c r="AX273" s="148"/>
      <c r="AY273" s="34"/>
      <c r="AZ273" s="32" t="str">
        <f t="shared" si="158"/>
        <v/>
      </c>
      <c r="BA273" s="34"/>
      <c r="BB273" s="32" t="str">
        <f t="shared" si="159"/>
        <v/>
      </c>
      <c r="BC273" s="34"/>
      <c r="BD273" s="32" t="str">
        <f t="shared" si="160"/>
        <v/>
      </c>
      <c r="BE273" s="34"/>
      <c r="BF273" s="36" t="str">
        <f t="shared" si="161"/>
        <v/>
      </c>
      <c r="BG273" s="36" t="str">
        <f t="shared" si="162"/>
        <v/>
      </c>
      <c r="BH273" s="36" t="str">
        <f t="shared" si="163"/>
        <v/>
      </c>
      <c r="BI273" s="55"/>
      <c r="BJ273" s="34"/>
      <c r="BK273" s="148"/>
      <c r="BL273" s="34"/>
      <c r="BM273" s="32" t="str">
        <f t="shared" si="164"/>
        <v/>
      </c>
      <c r="BN273" s="34"/>
      <c r="BO273" s="32" t="str">
        <f t="shared" si="165"/>
        <v/>
      </c>
      <c r="BP273" s="34"/>
      <c r="BQ273" s="32" t="str">
        <f t="shared" si="166"/>
        <v/>
      </c>
      <c r="BR273" s="34"/>
      <c r="BS273" s="36" t="str">
        <f t="shared" si="167"/>
        <v/>
      </c>
      <c r="BT273" s="36" t="str">
        <f t="shared" si="168"/>
        <v/>
      </c>
      <c r="BU273" s="36" t="str">
        <f t="shared" si="169"/>
        <v/>
      </c>
      <c r="BV273" s="55"/>
      <c r="BW273" s="36" t="str">
        <f t="shared" si="170"/>
        <v/>
      </c>
      <c r="BX273" s="36" t="str">
        <f t="shared" si="170"/>
        <v/>
      </c>
      <c r="BY273" s="31"/>
      <c r="BZ273" s="38"/>
      <c r="CB273" s="120" t="e">
        <f t="shared" ca="1" si="138"/>
        <v>#VALUE!</v>
      </c>
      <c r="CC273" s="2" t="e">
        <f t="shared" ca="1" si="139"/>
        <v>#VALUE!</v>
      </c>
    </row>
    <row r="274" spans="1:81" s="10" customFormat="1" ht="25" customHeight="1" x14ac:dyDescent="0.2">
      <c r="A274" s="52" t="str">
        <f t="shared" si="171"/>
        <v/>
      </c>
      <c r="B274" s="157" t="e">
        <f t="shared" ca="1" si="140"/>
        <v>#VALUE!</v>
      </c>
      <c r="C274" s="157" t="e">
        <f t="shared" si="141"/>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42"/>
        <v>#VALUE!</v>
      </c>
      <c r="K274" s="155" t="e">
        <f t="shared" si="143"/>
        <v>#VALUE!</v>
      </c>
      <c r="L274" s="153"/>
      <c r="M274" s="53"/>
      <c r="N274" s="175">
        <f t="shared" si="144"/>
        <v>1274</v>
      </c>
      <c r="O274" s="53"/>
      <c r="P274" s="175">
        <f t="shared" si="145"/>
        <v>10274</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IF(U274=Setup!$C$10,"Grant",IF('Other Pharma &amp; Health Products'!U274=Setup!$C$11,"Local",IF('Other Pharma &amp; Health Products'!U274=Setup!$C$12,"Other","")))</f>
        <v/>
      </c>
      <c r="W274" s="34"/>
      <c r="X274" s="148"/>
      <c r="Y274" s="34"/>
      <c r="Z274" s="36" t="str">
        <f t="shared" si="146"/>
        <v/>
      </c>
      <c r="AA274" s="35"/>
      <c r="AB274" s="32" t="str">
        <f t="shared" si="147"/>
        <v/>
      </c>
      <c r="AC274" s="34"/>
      <c r="AD274" s="32" t="str">
        <f t="shared" si="148"/>
        <v/>
      </c>
      <c r="AE274" s="34"/>
      <c r="AF274" s="36" t="str">
        <f t="shared" si="149"/>
        <v/>
      </c>
      <c r="AG274" s="36" t="str">
        <f t="shared" si="150"/>
        <v/>
      </c>
      <c r="AH274" s="36" t="str">
        <f t="shared" si="151"/>
        <v/>
      </c>
      <c r="AI274" s="55"/>
      <c r="AJ274" s="37"/>
      <c r="AK274" s="148"/>
      <c r="AL274" s="34"/>
      <c r="AM274" s="32" t="str">
        <f t="shared" si="152"/>
        <v/>
      </c>
      <c r="AN274" s="35"/>
      <c r="AO274" s="32" t="str">
        <f t="shared" si="153"/>
        <v/>
      </c>
      <c r="AP274" s="35"/>
      <c r="AQ274" s="32" t="str">
        <f t="shared" si="154"/>
        <v/>
      </c>
      <c r="AR274" s="34"/>
      <c r="AS274" s="36" t="str">
        <f t="shared" si="155"/>
        <v/>
      </c>
      <c r="AT274" s="36" t="str">
        <f t="shared" si="156"/>
        <v/>
      </c>
      <c r="AU274" s="36" t="str">
        <f t="shared" si="157"/>
        <v/>
      </c>
      <c r="AV274" s="55"/>
      <c r="AW274" s="34"/>
      <c r="AX274" s="148"/>
      <c r="AY274" s="34"/>
      <c r="AZ274" s="32" t="str">
        <f t="shared" si="158"/>
        <v/>
      </c>
      <c r="BA274" s="34"/>
      <c r="BB274" s="32" t="str">
        <f t="shared" si="159"/>
        <v/>
      </c>
      <c r="BC274" s="34"/>
      <c r="BD274" s="32" t="str">
        <f t="shared" si="160"/>
        <v/>
      </c>
      <c r="BE274" s="34"/>
      <c r="BF274" s="36" t="str">
        <f t="shared" si="161"/>
        <v/>
      </c>
      <c r="BG274" s="36" t="str">
        <f t="shared" si="162"/>
        <v/>
      </c>
      <c r="BH274" s="36" t="str">
        <f t="shared" si="163"/>
        <v/>
      </c>
      <c r="BI274" s="55"/>
      <c r="BJ274" s="34"/>
      <c r="BK274" s="148"/>
      <c r="BL274" s="34"/>
      <c r="BM274" s="32" t="str">
        <f t="shared" si="164"/>
        <v/>
      </c>
      <c r="BN274" s="34"/>
      <c r="BO274" s="32" t="str">
        <f t="shared" si="165"/>
        <v/>
      </c>
      <c r="BP274" s="34"/>
      <c r="BQ274" s="32" t="str">
        <f t="shared" si="166"/>
        <v/>
      </c>
      <c r="BR274" s="34"/>
      <c r="BS274" s="36" t="str">
        <f t="shared" si="167"/>
        <v/>
      </c>
      <c r="BT274" s="36" t="str">
        <f t="shared" si="168"/>
        <v/>
      </c>
      <c r="BU274" s="36" t="str">
        <f t="shared" si="169"/>
        <v/>
      </c>
      <c r="BV274" s="55"/>
      <c r="BW274" s="36" t="str">
        <f t="shared" si="170"/>
        <v/>
      </c>
      <c r="BX274" s="36" t="str">
        <f t="shared" si="170"/>
        <v/>
      </c>
      <c r="BY274" s="31"/>
      <c r="BZ274" s="38"/>
      <c r="CB274" s="120" t="e">
        <f t="shared" ca="1" si="138"/>
        <v>#VALUE!</v>
      </c>
      <c r="CC274" s="2" t="e">
        <f t="shared" ca="1" si="139"/>
        <v>#VALUE!</v>
      </c>
    </row>
    <row r="275" spans="1:81" s="10" customFormat="1" ht="25" customHeight="1" x14ac:dyDescent="0.2">
      <c r="A275" s="52" t="str">
        <f t="shared" si="171"/>
        <v/>
      </c>
      <c r="B275" s="157" t="e">
        <f t="shared" ca="1" si="140"/>
        <v>#VALUE!</v>
      </c>
      <c r="C275" s="157" t="e">
        <f t="shared" si="141"/>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42"/>
        <v>#VALUE!</v>
      </c>
      <c r="K275" s="155" t="e">
        <f t="shared" si="143"/>
        <v>#VALUE!</v>
      </c>
      <c r="L275" s="153"/>
      <c r="M275" s="53"/>
      <c r="N275" s="175">
        <f t="shared" si="144"/>
        <v>1275</v>
      </c>
      <c r="O275" s="53"/>
      <c r="P275" s="175">
        <f t="shared" si="145"/>
        <v>10275</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IF(U275=Setup!$C$10,"Grant",IF('Other Pharma &amp; Health Products'!U275=Setup!$C$11,"Local",IF('Other Pharma &amp; Health Products'!U275=Setup!$C$12,"Other","")))</f>
        <v/>
      </c>
      <c r="W275" s="34"/>
      <c r="X275" s="148"/>
      <c r="Y275" s="34"/>
      <c r="Z275" s="36" t="str">
        <f t="shared" si="146"/>
        <v/>
      </c>
      <c r="AA275" s="35"/>
      <c r="AB275" s="32" t="str">
        <f t="shared" si="147"/>
        <v/>
      </c>
      <c r="AC275" s="34"/>
      <c r="AD275" s="32" t="str">
        <f t="shared" si="148"/>
        <v/>
      </c>
      <c r="AE275" s="34"/>
      <c r="AF275" s="36" t="str">
        <f t="shared" si="149"/>
        <v/>
      </c>
      <c r="AG275" s="36" t="str">
        <f t="shared" si="150"/>
        <v/>
      </c>
      <c r="AH275" s="36" t="str">
        <f t="shared" si="151"/>
        <v/>
      </c>
      <c r="AI275" s="55"/>
      <c r="AJ275" s="37"/>
      <c r="AK275" s="148"/>
      <c r="AL275" s="34"/>
      <c r="AM275" s="32" t="str">
        <f t="shared" si="152"/>
        <v/>
      </c>
      <c r="AN275" s="35"/>
      <c r="AO275" s="32" t="str">
        <f t="shared" si="153"/>
        <v/>
      </c>
      <c r="AP275" s="35"/>
      <c r="AQ275" s="32" t="str">
        <f t="shared" si="154"/>
        <v/>
      </c>
      <c r="AR275" s="34"/>
      <c r="AS275" s="36" t="str">
        <f t="shared" si="155"/>
        <v/>
      </c>
      <c r="AT275" s="36" t="str">
        <f t="shared" si="156"/>
        <v/>
      </c>
      <c r="AU275" s="36" t="str">
        <f t="shared" si="157"/>
        <v/>
      </c>
      <c r="AV275" s="55"/>
      <c r="AW275" s="34"/>
      <c r="AX275" s="148"/>
      <c r="AY275" s="34"/>
      <c r="AZ275" s="32" t="str">
        <f t="shared" si="158"/>
        <v/>
      </c>
      <c r="BA275" s="34"/>
      <c r="BB275" s="32" t="str">
        <f t="shared" si="159"/>
        <v/>
      </c>
      <c r="BC275" s="34"/>
      <c r="BD275" s="32" t="str">
        <f t="shared" si="160"/>
        <v/>
      </c>
      <c r="BE275" s="34"/>
      <c r="BF275" s="36" t="str">
        <f t="shared" si="161"/>
        <v/>
      </c>
      <c r="BG275" s="36" t="str">
        <f t="shared" si="162"/>
        <v/>
      </c>
      <c r="BH275" s="36" t="str">
        <f t="shared" si="163"/>
        <v/>
      </c>
      <c r="BI275" s="55"/>
      <c r="BJ275" s="34"/>
      <c r="BK275" s="148"/>
      <c r="BL275" s="34"/>
      <c r="BM275" s="32" t="str">
        <f t="shared" si="164"/>
        <v/>
      </c>
      <c r="BN275" s="34"/>
      <c r="BO275" s="32" t="str">
        <f t="shared" si="165"/>
        <v/>
      </c>
      <c r="BP275" s="34"/>
      <c r="BQ275" s="32" t="str">
        <f t="shared" si="166"/>
        <v/>
      </c>
      <c r="BR275" s="34"/>
      <c r="BS275" s="36" t="str">
        <f t="shared" si="167"/>
        <v/>
      </c>
      <c r="BT275" s="36" t="str">
        <f t="shared" si="168"/>
        <v/>
      </c>
      <c r="BU275" s="36" t="str">
        <f t="shared" si="169"/>
        <v/>
      </c>
      <c r="BV275" s="55"/>
      <c r="BW275" s="36" t="str">
        <f t="shared" si="170"/>
        <v/>
      </c>
      <c r="BX275" s="36" t="str">
        <f t="shared" si="170"/>
        <v/>
      </c>
      <c r="BY275" s="31"/>
      <c r="BZ275" s="38"/>
      <c r="CB275" s="120" t="e">
        <f t="shared" ca="1" si="138"/>
        <v>#VALUE!</v>
      </c>
      <c r="CC275" s="2" t="e">
        <f t="shared" ca="1" si="139"/>
        <v>#VALUE!</v>
      </c>
    </row>
    <row r="276" spans="1:81" s="10" customFormat="1" ht="25" customHeight="1" x14ac:dyDescent="0.2">
      <c r="A276" s="52" t="str">
        <f t="shared" si="171"/>
        <v/>
      </c>
      <c r="B276" s="157" t="e">
        <f t="shared" ca="1" si="140"/>
        <v>#VALUE!</v>
      </c>
      <c r="C276" s="157" t="e">
        <f t="shared" si="141"/>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42"/>
        <v>#VALUE!</v>
      </c>
      <c r="K276" s="155" t="e">
        <f t="shared" si="143"/>
        <v>#VALUE!</v>
      </c>
      <c r="L276" s="153"/>
      <c r="M276" s="53"/>
      <c r="N276" s="175">
        <f t="shared" si="144"/>
        <v>1276</v>
      </c>
      <c r="O276" s="53"/>
      <c r="P276" s="175">
        <f t="shared" si="145"/>
        <v>10276</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IF(U276=Setup!$C$10,"Grant",IF('Other Pharma &amp; Health Products'!U276=Setup!$C$11,"Local",IF('Other Pharma &amp; Health Products'!U276=Setup!$C$12,"Other","")))</f>
        <v/>
      </c>
      <c r="W276" s="34"/>
      <c r="X276" s="148"/>
      <c r="Y276" s="34"/>
      <c r="Z276" s="36" t="str">
        <f t="shared" si="146"/>
        <v/>
      </c>
      <c r="AA276" s="35"/>
      <c r="AB276" s="32" t="str">
        <f t="shared" si="147"/>
        <v/>
      </c>
      <c r="AC276" s="34"/>
      <c r="AD276" s="32" t="str">
        <f t="shared" si="148"/>
        <v/>
      </c>
      <c r="AE276" s="34"/>
      <c r="AF276" s="36" t="str">
        <f t="shared" si="149"/>
        <v/>
      </c>
      <c r="AG276" s="36" t="str">
        <f t="shared" si="150"/>
        <v/>
      </c>
      <c r="AH276" s="36" t="str">
        <f t="shared" si="151"/>
        <v/>
      </c>
      <c r="AI276" s="55"/>
      <c r="AJ276" s="37"/>
      <c r="AK276" s="148"/>
      <c r="AL276" s="34"/>
      <c r="AM276" s="32" t="str">
        <f t="shared" si="152"/>
        <v/>
      </c>
      <c r="AN276" s="35"/>
      <c r="AO276" s="32" t="str">
        <f t="shared" si="153"/>
        <v/>
      </c>
      <c r="AP276" s="35"/>
      <c r="AQ276" s="32" t="str">
        <f t="shared" si="154"/>
        <v/>
      </c>
      <c r="AR276" s="34"/>
      <c r="AS276" s="36" t="str">
        <f t="shared" si="155"/>
        <v/>
      </c>
      <c r="AT276" s="36" t="str">
        <f t="shared" si="156"/>
        <v/>
      </c>
      <c r="AU276" s="36" t="str">
        <f t="shared" si="157"/>
        <v/>
      </c>
      <c r="AV276" s="55"/>
      <c r="AW276" s="34"/>
      <c r="AX276" s="148"/>
      <c r="AY276" s="34"/>
      <c r="AZ276" s="32" t="str">
        <f t="shared" si="158"/>
        <v/>
      </c>
      <c r="BA276" s="34"/>
      <c r="BB276" s="32" t="str">
        <f t="shared" si="159"/>
        <v/>
      </c>
      <c r="BC276" s="34"/>
      <c r="BD276" s="32" t="str">
        <f t="shared" si="160"/>
        <v/>
      </c>
      <c r="BE276" s="34"/>
      <c r="BF276" s="36" t="str">
        <f t="shared" si="161"/>
        <v/>
      </c>
      <c r="BG276" s="36" t="str">
        <f t="shared" si="162"/>
        <v/>
      </c>
      <c r="BH276" s="36" t="str">
        <f t="shared" si="163"/>
        <v/>
      </c>
      <c r="BI276" s="55"/>
      <c r="BJ276" s="34"/>
      <c r="BK276" s="148"/>
      <c r="BL276" s="34"/>
      <c r="BM276" s="32" t="str">
        <f t="shared" si="164"/>
        <v/>
      </c>
      <c r="BN276" s="34"/>
      <c r="BO276" s="32" t="str">
        <f t="shared" si="165"/>
        <v/>
      </c>
      <c r="BP276" s="34"/>
      <c r="BQ276" s="32" t="str">
        <f t="shared" si="166"/>
        <v/>
      </c>
      <c r="BR276" s="34"/>
      <c r="BS276" s="36" t="str">
        <f t="shared" si="167"/>
        <v/>
      </c>
      <c r="BT276" s="36" t="str">
        <f t="shared" si="168"/>
        <v/>
      </c>
      <c r="BU276" s="36" t="str">
        <f t="shared" si="169"/>
        <v/>
      </c>
      <c r="BV276" s="55"/>
      <c r="BW276" s="36" t="str">
        <f t="shared" si="170"/>
        <v/>
      </c>
      <c r="BX276" s="36" t="str">
        <f t="shared" si="170"/>
        <v/>
      </c>
      <c r="BY276" s="31"/>
      <c r="BZ276" s="38"/>
      <c r="CB276" s="120" t="e">
        <f t="shared" ca="1" si="138"/>
        <v>#VALUE!</v>
      </c>
      <c r="CC276" s="2" t="e">
        <f t="shared" ca="1" si="139"/>
        <v>#VALUE!</v>
      </c>
    </row>
    <row r="277" spans="1:81" s="10" customFormat="1" ht="25" customHeight="1" x14ac:dyDescent="0.2">
      <c r="A277" s="52" t="str">
        <f t="shared" si="171"/>
        <v/>
      </c>
      <c r="B277" s="157" t="e">
        <f t="shared" ca="1" si="140"/>
        <v>#VALUE!</v>
      </c>
      <c r="C277" s="157" t="e">
        <f t="shared" si="141"/>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42"/>
        <v>#VALUE!</v>
      </c>
      <c r="K277" s="155" t="e">
        <f t="shared" si="143"/>
        <v>#VALUE!</v>
      </c>
      <c r="L277" s="153"/>
      <c r="M277" s="53"/>
      <c r="N277" s="175">
        <f t="shared" si="144"/>
        <v>1277</v>
      </c>
      <c r="O277" s="53"/>
      <c r="P277" s="175">
        <f t="shared" si="145"/>
        <v>10277</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IF(U277=Setup!$C$10,"Grant",IF('Other Pharma &amp; Health Products'!U277=Setup!$C$11,"Local",IF('Other Pharma &amp; Health Products'!U277=Setup!$C$12,"Other","")))</f>
        <v/>
      </c>
      <c r="W277" s="34"/>
      <c r="X277" s="148"/>
      <c r="Y277" s="34"/>
      <c r="Z277" s="36" t="str">
        <f t="shared" si="146"/>
        <v/>
      </c>
      <c r="AA277" s="35"/>
      <c r="AB277" s="32" t="str">
        <f t="shared" si="147"/>
        <v/>
      </c>
      <c r="AC277" s="34"/>
      <c r="AD277" s="32" t="str">
        <f t="shared" si="148"/>
        <v/>
      </c>
      <c r="AE277" s="34"/>
      <c r="AF277" s="36" t="str">
        <f t="shared" si="149"/>
        <v/>
      </c>
      <c r="AG277" s="36" t="str">
        <f t="shared" si="150"/>
        <v/>
      </c>
      <c r="AH277" s="36" t="str">
        <f t="shared" si="151"/>
        <v/>
      </c>
      <c r="AI277" s="55"/>
      <c r="AJ277" s="37"/>
      <c r="AK277" s="148"/>
      <c r="AL277" s="34"/>
      <c r="AM277" s="32" t="str">
        <f t="shared" si="152"/>
        <v/>
      </c>
      <c r="AN277" s="35"/>
      <c r="AO277" s="32" t="str">
        <f t="shared" si="153"/>
        <v/>
      </c>
      <c r="AP277" s="35"/>
      <c r="AQ277" s="32" t="str">
        <f t="shared" si="154"/>
        <v/>
      </c>
      <c r="AR277" s="34"/>
      <c r="AS277" s="36" t="str">
        <f t="shared" si="155"/>
        <v/>
      </c>
      <c r="AT277" s="36" t="str">
        <f t="shared" si="156"/>
        <v/>
      </c>
      <c r="AU277" s="36" t="str">
        <f t="shared" si="157"/>
        <v/>
      </c>
      <c r="AV277" s="55"/>
      <c r="AW277" s="34"/>
      <c r="AX277" s="148"/>
      <c r="AY277" s="34"/>
      <c r="AZ277" s="32" t="str">
        <f t="shared" si="158"/>
        <v/>
      </c>
      <c r="BA277" s="34"/>
      <c r="BB277" s="32" t="str">
        <f t="shared" si="159"/>
        <v/>
      </c>
      <c r="BC277" s="34"/>
      <c r="BD277" s="32" t="str">
        <f t="shared" si="160"/>
        <v/>
      </c>
      <c r="BE277" s="34"/>
      <c r="BF277" s="36" t="str">
        <f t="shared" si="161"/>
        <v/>
      </c>
      <c r="BG277" s="36" t="str">
        <f t="shared" si="162"/>
        <v/>
      </c>
      <c r="BH277" s="36" t="str">
        <f t="shared" si="163"/>
        <v/>
      </c>
      <c r="BI277" s="55"/>
      <c r="BJ277" s="34"/>
      <c r="BK277" s="148"/>
      <c r="BL277" s="34"/>
      <c r="BM277" s="32" t="str">
        <f t="shared" si="164"/>
        <v/>
      </c>
      <c r="BN277" s="34"/>
      <c r="BO277" s="32" t="str">
        <f t="shared" si="165"/>
        <v/>
      </c>
      <c r="BP277" s="34"/>
      <c r="BQ277" s="32" t="str">
        <f t="shared" si="166"/>
        <v/>
      </c>
      <c r="BR277" s="34"/>
      <c r="BS277" s="36" t="str">
        <f t="shared" si="167"/>
        <v/>
      </c>
      <c r="BT277" s="36" t="str">
        <f t="shared" si="168"/>
        <v/>
      </c>
      <c r="BU277" s="36" t="str">
        <f t="shared" si="169"/>
        <v/>
      </c>
      <c r="BV277" s="55"/>
      <c r="BW277" s="36" t="str">
        <f t="shared" si="170"/>
        <v/>
      </c>
      <c r="BX277" s="36" t="str">
        <f t="shared" si="170"/>
        <v/>
      </c>
      <c r="BY277" s="31"/>
      <c r="BZ277" s="38"/>
      <c r="CB277" s="120" t="e">
        <f t="shared" ca="1" si="138"/>
        <v>#VALUE!</v>
      </c>
      <c r="CC277" s="2" t="e">
        <f t="shared" ca="1" si="139"/>
        <v>#VALUE!</v>
      </c>
    </row>
    <row r="278" spans="1:81" s="10" customFormat="1" ht="25" customHeight="1" x14ac:dyDescent="0.2">
      <c r="A278" s="52" t="str">
        <f t="shared" si="171"/>
        <v/>
      </c>
      <c r="B278" s="157" t="e">
        <f t="shared" ca="1" si="140"/>
        <v>#VALUE!</v>
      </c>
      <c r="C278" s="157" t="e">
        <f t="shared" si="141"/>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42"/>
        <v>#VALUE!</v>
      </c>
      <c r="K278" s="155" t="e">
        <f t="shared" si="143"/>
        <v>#VALUE!</v>
      </c>
      <c r="L278" s="153"/>
      <c r="M278" s="53"/>
      <c r="N278" s="175">
        <f t="shared" si="144"/>
        <v>1278</v>
      </c>
      <c r="O278" s="53"/>
      <c r="P278" s="175">
        <f t="shared" si="145"/>
        <v>10278</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IF(U278=Setup!$C$10,"Grant",IF('Other Pharma &amp; Health Products'!U278=Setup!$C$11,"Local",IF('Other Pharma &amp; Health Products'!U278=Setup!$C$12,"Other","")))</f>
        <v/>
      </c>
      <c r="W278" s="34"/>
      <c r="X278" s="148"/>
      <c r="Y278" s="34"/>
      <c r="Z278" s="36" t="str">
        <f t="shared" si="146"/>
        <v/>
      </c>
      <c r="AA278" s="35"/>
      <c r="AB278" s="32" t="str">
        <f t="shared" si="147"/>
        <v/>
      </c>
      <c r="AC278" s="34"/>
      <c r="AD278" s="32" t="str">
        <f t="shared" si="148"/>
        <v/>
      </c>
      <c r="AE278" s="34"/>
      <c r="AF278" s="36" t="str">
        <f t="shared" si="149"/>
        <v/>
      </c>
      <c r="AG278" s="36" t="str">
        <f t="shared" si="150"/>
        <v/>
      </c>
      <c r="AH278" s="36" t="str">
        <f t="shared" si="151"/>
        <v/>
      </c>
      <c r="AI278" s="55"/>
      <c r="AJ278" s="37"/>
      <c r="AK278" s="148"/>
      <c r="AL278" s="34"/>
      <c r="AM278" s="32" t="str">
        <f t="shared" si="152"/>
        <v/>
      </c>
      <c r="AN278" s="35"/>
      <c r="AO278" s="32" t="str">
        <f t="shared" si="153"/>
        <v/>
      </c>
      <c r="AP278" s="35"/>
      <c r="AQ278" s="32" t="str">
        <f t="shared" si="154"/>
        <v/>
      </c>
      <c r="AR278" s="34"/>
      <c r="AS278" s="36" t="str">
        <f t="shared" si="155"/>
        <v/>
      </c>
      <c r="AT278" s="36" t="str">
        <f t="shared" si="156"/>
        <v/>
      </c>
      <c r="AU278" s="36" t="str">
        <f t="shared" si="157"/>
        <v/>
      </c>
      <c r="AV278" s="55"/>
      <c r="AW278" s="34"/>
      <c r="AX278" s="148"/>
      <c r="AY278" s="34"/>
      <c r="AZ278" s="32" t="str">
        <f t="shared" si="158"/>
        <v/>
      </c>
      <c r="BA278" s="34"/>
      <c r="BB278" s="32" t="str">
        <f t="shared" si="159"/>
        <v/>
      </c>
      <c r="BC278" s="34"/>
      <c r="BD278" s="32" t="str">
        <f t="shared" si="160"/>
        <v/>
      </c>
      <c r="BE278" s="34"/>
      <c r="BF278" s="36" t="str">
        <f t="shared" si="161"/>
        <v/>
      </c>
      <c r="BG278" s="36" t="str">
        <f t="shared" si="162"/>
        <v/>
      </c>
      <c r="BH278" s="36" t="str">
        <f t="shared" si="163"/>
        <v/>
      </c>
      <c r="BI278" s="55"/>
      <c r="BJ278" s="34"/>
      <c r="BK278" s="148"/>
      <c r="BL278" s="34"/>
      <c r="BM278" s="32" t="str">
        <f t="shared" si="164"/>
        <v/>
      </c>
      <c r="BN278" s="34"/>
      <c r="BO278" s="32" t="str">
        <f t="shared" si="165"/>
        <v/>
      </c>
      <c r="BP278" s="34"/>
      <c r="BQ278" s="32" t="str">
        <f t="shared" si="166"/>
        <v/>
      </c>
      <c r="BR278" s="34"/>
      <c r="BS278" s="36" t="str">
        <f t="shared" si="167"/>
        <v/>
      </c>
      <c r="BT278" s="36" t="str">
        <f t="shared" si="168"/>
        <v/>
      </c>
      <c r="BU278" s="36" t="str">
        <f t="shared" si="169"/>
        <v/>
      </c>
      <c r="BV278" s="55"/>
      <c r="BW278" s="36" t="str">
        <f t="shared" si="170"/>
        <v/>
      </c>
      <c r="BX278" s="36" t="str">
        <f t="shared" si="170"/>
        <v/>
      </c>
      <c r="BY278" s="31"/>
      <c r="BZ278" s="38"/>
      <c r="CB278" s="120" t="e">
        <f t="shared" ca="1" si="138"/>
        <v>#VALUE!</v>
      </c>
      <c r="CC278" s="2" t="e">
        <f t="shared" ca="1" si="139"/>
        <v>#VALUE!</v>
      </c>
    </row>
    <row r="279" spans="1:81" s="10" customFormat="1" ht="25" customHeight="1" x14ac:dyDescent="0.2">
      <c r="A279" s="52" t="str">
        <f t="shared" si="171"/>
        <v/>
      </c>
      <c r="B279" s="157" t="e">
        <f t="shared" ca="1" si="140"/>
        <v>#VALUE!</v>
      </c>
      <c r="C279" s="157" t="e">
        <f t="shared" si="141"/>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42"/>
        <v>#VALUE!</v>
      </c>
      <c r="K279" s="155" t="e">
        <f t="shared" si="143"/>
        <v>#VALUE!</v>
      </c>
      <c r="L279" s="153"/>
      <c r="M279" s="53"/>
      <c r="N279" s="175">
        <f t="shared" si="144"/>
        <v>1279</v>
      </c>
      <c r="O279" s="53"/>
      <c r="P279" s="175">
        <f t="shared" si="145"/>
        <v>10279</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IF(U279=Setup!$C$10,"Grant",IF('Other Pharma &amp; Health Products'!U279=Setup!$C$11,"Local",IF('Other Pharma &amp; Health Products'!U279=Setup!$C$12,"Other","")))</f>
        <v/>
      </c>
      <c r="W279" s="34"/>
      <c r="X279" s="148"/>
      <c r="Y279" s="34"/>
      <c r="Z279" s="36" t="str">
        <f t="shared" si="146"/>
        <v/>
      </c>
      <c r="AA279" s="35"/>
      <c r="AB279" s="32" t="str">
        <f t="shared" si="147"/>
        <v/>
      </c>
      <c r="AC279" s="34"/>
      <c r="AD279" s="32" t="str">
        <f t="shared" si="148"/>
        <v/>
      </c>
      <c r="AE279" s="34"/>
      <c r="AF279" s="36" t="str">
        <f t="shared" si="149"/>
        <v/>
      </c>
      <c r="AG279" s="36" t="str">
        <f t="shared" si="150"/>
        <v/>
      </c>
      <c r="AH279" s="36" t="str">
        <f t="shared" si="151"/>
        <v/>
      </c>
      <c r="AI279" s="55"/>
      <c r="AJ279" s="37"/>
      <c r="AK279" s="148"/>
      <c r="AL279" s="34"/>
      <c r="AM279" s="32" t="str">
        <f t="shared" si="152"/>
        <v/>
      </c>
      <c r="AN279" s="35"/>
      <c r="AO279" s="32" t="str">
        <f t="shared" si="153"/>
        <v/>
      </c>
      <c r="AP279" s="35"/>
      <c r="AQ279" s="32" t="str">
        <f t="shared" si="154"/>
        <v/>
      </c>
      <c r="AR279" s="34"/>
      <c r="AS279" s="36" t="str">
        <f t="shared" si="155"/>
        <v/>
      </c>
      <c r="AT279" s="36" t="str">
        <f t="shared" si="156"/>
        <v/>
      </c>
      <c r="AU279" s="36" t="str">
        <f t="shared" si="157"/>
        <v/>
      </c>
      <c r="AV279" s="55"/>
      <c r="AW279" s="34"/>
      <c r="AX279" s="148"/>
      <c r="AY279" s="34"/>
      <c r="AZ279" s="32" t="str">
        <f t="shared" si="158"/>
        <v/>
      </c>
      <c r="BA279" s="34"/>
      <c r="BB279" s="32" t="str">
        <f t="shared" si="159"/>
        <v/>
      </c>
      <c r="BC279" s="34"/>
      <c r="BD279" s="32" t="str">
        <f t="shared" si="160"/>
        <v/>
      </c>
      <c r="BE279" s="34"/>
      <c r="BF279" s="36" t="str">
        <f t="shared" si="161"/>
        <v/>
      </c>
      <c r="BG279" s="36" t="str">
        <f t="shared" si="162"/>
        <v/>
      </c>
      <c r="BH279" s="36" t="str">
        <f t="shared" si="163"/>
        <v/>
      </c>
      <c r="BI279" s="55"/>
      <c r="BJ279" s="34"/>
      <c r="BK279" s="148"/>
      <c r="BL279" s="34"/>
      <c r="BM279" s="32" t="str">
        <f t="shared" si="164"/>
        <v/>
      </c>
      <c r="BN279" s="34"/>
      <c r="BO279" s="32" t="str">
        <f t="shared" si="165"/>
        <v/>
      </c>
      <c r="BP279" s="34"/>
      <c r="BQ279" s="32" t="str">
        <f t="shared" si="166"/>
        <v/>
      </c>
      <c r="BR279" s="34"/>
      <c r="BS279" s="36" t="str">
        <f t="shared" si="167"/>
        <v/>
      </c>
      <c r="BT279" s="36" t="str">
        <f t="shared" si="168"/>
        <v/>
      </c>
      <c r="BU279" s="36" t="str">
        <f t="shared" si="169"/>
        <v/>
      </c>
      <c r="BV279" s="55"/>
      <c r="BW279" s="36" t="str">
        <f t="shared" si="170"/>
        <v/>
      </c>
      <c r="BX279" s="36" t="str">
        <f t="shared" si="170"/>
        <v/>
      </c>
      <c r="BY279" s="31"/>
      <c r="BZ279" s="38"/>
      <c r="CB279" s="120" t="e">
        <f t="shared" ca="1" si="138"/>
        <v>#VALUE!</v>
      </c>
      <c r="CC279" s="2" t="e">
        <f t="shared" ca="1" si="139"/>
        <v>#VALUE!</v>
      </c>
    </row>
    <row r="280" spans="1:81" s="10" customFormat="1" ht="25" customHeight="1" x14ac:dyDescent="0.2">
      <c r="A280" s="52" t="str">
        <f t="shared" si="171"/>
        <v/>
      </c>
      <c r="B280" s="157" t="e">
        <f t="shared" ca="1" si="140"/>
        <v>#VALUE!</v>
      </c>
      <c r="C280" s="157" t="e">
        <f t="shared" si="141"/>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42"/>
        <v>#VALUE!</v>
      </c>
      <c r="K280" s="155" t="e">
        <f t="shared" si="143"/>
        <v>#VALUE!</v>
      </c>
      <c r="L280" s="153"/>
      <c r="M280" s="53"/>
      <c r="N280" s="175">
        <f t="shared" si="144"/>
        <v>1280</v>
      </c>
      <c r="O280" s="53"/>
      <c r="P280" s="175">
        <f t="shared" si="145"/>
        <v>10280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IF(U280=Setup!$C$10,"Grant",IF('Other Pharma &amp; Health Products'!U280=Setup!$C$11,"Local",IF('Other Pharma &amp; Health Products'!U280=Setup!$C$12,"Other","")))</f>
        <v/>
      </c>
      <c r="W280" s="34"/>
      <c r="X280" s="148"/>
      <c r="Y280" s="34"/>
      <c r="Z280" s="36" t="str">
        <f t="shared" si="146"/>
        <v/>
      </c>
      <c r="AA280" s="35"/>
      <c r="AB280" s="32" t="str">
        <f t="shared" si="147"/>
        <v/>
      </c>
      <c r="AC280" s="34"/>
      <c r="AD280" s="32" t="str">
        <f t="shared" si="148"/>
        <v/>
      </c>
      <c r="AE280" s="34"/>
      <c r="AF280" s="36" t="str">
        <f t="shared" si="149"/>
        <v/>
      </c>
      <c r="AG280" s="36" t="str">
        <f t="shared" si="150"/>
        <v/>
      </c>
      <c r="AH280" s="36" t="str">
        <f t="shared" si="151"/>
        <v/>
      </c>
      <c r="AI280" s="55"/>
      <c r="AJ280" s="37"/>
      <c r="AK280" s="148"/>
      <c r="AL280" s="34"/>
      <c r="AM280" s="32" t="str">
        <f t="shared" si="152"/>
        <v/>
      </c>
      <c r="AN280" s="35"/>
      <c r="AO280" s="32" t="str">
        <f t="shared" si="153"/>
        <v/>
      </c>
      <c r="AP280" s="35"/>
      <c r="AQ280" s="32" t="str">
        <f t="shared" si="154"/>
        <v/>
      </c>
      <c r="AR280" s="34"/>
      <c r="AS280" s="36" t="str">
        <f t="shared" si="155"/>
        <v/>
      </c>
      <c r="AT280" s="36" t="str">
        <f t="shared" si="156"/>
        <v/>
      </c>
      <c r="AU280" s="36" t="str">
        <f t="shared" si="157"/>
        <v/>
      </c>
      <c r="AV280" s="55"/>
      <c r="AW280" s="34"/>
      <c r="AX280" s="148"/>
      <c r="AY280" s="34"/>
      <c r="AZ280" s="32" t="str">
        <f t="shared" si="158"/>
        <v/>
      </c>
      <c r="BA280" s="34"/>
      <c r="BB280" s="32" t="str">
        <f t="shared" si="159"/>
        <v/>
      </c>
      <c r="BC280" s="34"/>
      <c r="BD280" s="32" t="str">
        <f t="shared" si="160"/>
        <v/>
      </c>
      <c r="BE280" s="34"/>
      <c r="BF280" s="36" t="str">
        <f t="shared" si="161"/>
        <v/>
      </c>
      <c r="BG280" s="36" t="str">
        <f t="shared" si="162"/>
        <v/>
      </c>
      <c r="BH280" s="36" t="str">
        <f t="shared" si="163"/>
        <v/>
      </c>
      <c r="BI280" s="55"/>
      <c r="BJ280" s="34"/>
      <c r="BK280" s="148"/>
      <c r="BL280" s="34"/>
      <c r="BM280" s="32" t="str">
        <f t="shared" si="164"/>
        <v/>
      </c>
      <c r="BN280" s="34"/>
      <c r="BO280" s="32" t="str">
        <f t="shared" si="165"/>
        <v/>
      </c>
      <c r="BP280" s="34"/>
      <c r="BQ280" s="32" t="str">
        <f t="shared" si="166"/>
        <v/>
      </c>
      <c r="BR280" s="34"/>
      <c r="BS280" s="36" t="str">
        <f t="shared" si="167"/>
        <v/>
      </c>
      <c r="BT280" s="36" t="str">
        <f t="shared" si="168"/>
        <v/>
      </c>
      <c r="BU280" s="36" t="str">
        <f t="shared" si="169"/>
        <v/>
      </c>
      <c r="BV280" s="55"/>
      <c r="BW280" s="36" t="str">
        <f t="shared" si="170"/>
        <v/>
      </c>
      <c r="BX280" s="36" t="str">
        <f t="shared" si="170"/>
        <v/>
      </c>
      <c r="BY280" s="31"/>
      <c r="BZ280" s="38"/>
      <c r="CB280" s="120" t="e">
        <f t="shared" ca="1" si="138"/>
        <v>#VALUE!</v>
      </c>
      <c r="CC280" s="2" t="e">
        <f t="shared" ca="1" si="139"/>
        <v>#VALUE!</v>
      </c>
    </row>
    <row r="281" spans="1:81" s="10" customFormat="1" ht="25" customHeight="1" x14ac:dyDescent="0.2">
      <c r="A281" s="52" t="str">
        <f t="shared" si="171"/>
        <v/>
      </c>
      <c r="B281" s="157" t="e">
        <f t="shared" ca="1" si="140"/>
        <v>#VALUE!</v>
      </c>
      <c r="C281" s="157" t="e">
        <f t="shared" si="141"/>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42"/>
        <v>#VALUE!</v>
      </c>
      <c r="K281" s="155" t="e">
        <f t="shared" si="143"/>
        <v>#VALUE!</v>
      </c>
      <c r="L281" s="153"/>
      <c r="M281" s="53"/>
      <c r="N281" s="175">
        <f t="shared" si="144"/>
        <v>1281</v>
      </c>
      <c r="O281" s="53"/>
      <c r="P281" s="175">
        <f t="shared" si="145"/>
        <v>10281</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IF(U281=Setup!$C$10,"Grant",IF('Other Pharma &amp; Health Products'!U281=Setup!$C$11,"Local",IF('Other Pharma &amp; Health Products'!U281=Setup!$C$12,"Other","")))</f>
        <v/>
      </c>
      <c r="W281" s="34"/>
      <c r="X281" s="148"/>
      <c r="Y281" s="34"/>
      <c r="Z281" s="36" t="str">
        <f t="shared" si="146"/>
        <v/>
      </c>
      <c r="AA281" s="35"/>
      <c r="AB281" s="32" t="str">
        <f t="shared" si="147"/>
        <v/>
      </c>
      <c r="AC281" s="34"/>
      <c r="AD281" s="32" t="str">
        <f t="shared" si="148"/>
        <v/>
      </c>
      <c r="AE281" s="34"/>
      <c r="AF281" s="36" t="str">
        <f t="shared" si="149"/>
        <v/>
      </c>
      <c r="AG281" s="36" t="str">
        <f t="shared" si="150"/>
        <v/>
      </c>
      <c r="AH281" s="36" t="str">
        <f t="shared" si="151"/>
        <v/>
      </c>
      <c r="AI281" s="55"/>
      <c r="AJ281" s="37"/>
      <c r="AK281" s="148"/>
      <c r="AL281" s="34"/>
      <c r="AM281" s="32" t="str">
        <f t="shared" si="152"/>
        <v/>
      </c>
      <c r="AN281" s="35"/>
      <c r="AO281" s="32" t="str">
        <f t="shared" si="153"/>
        <v/>
      </c>
      <c r="AP281" s="35"/>
      <c r="AQ281" s="32" t="str">
        <f t="shared" si="154"/>
        <v/>
      </c>
      <c r="AR281" s="34"/>
      <c r="AS281" s="36" t="str">
        <f t="shared" si="155"/>
        <v/>
      </c>
      <c r="AT281" s="36" t="str">
        <f t="shared" si="156"/>
        <v/>
      </c>
      <c r="AU281" s="36" t="str">
        <f t="shared" si="157"/>
        <v/>
      </c>
      <c r="AV281" s="55"/>
      <c r="AW281" s="34"/>
      <c r="AX281" s="148"/>
      <c r="AY281" s="34"/>
      <c r="AZ281" s="32" t="str">
        <f t="shared" si="158"/>
        <v/>
      </c>
      <c r="BA281" s="34"/>
      <c r="BB281" s="32" t="str">
        <f t="shared" si="159"/>
        <v/>
      </c>
      <c r="BC281" s="34"/>
      <c r="BD281" s="32" t="str">
        <f t="shared" si="160"/>
        <v/>
      </c>
      <c r="BE281" s="34"/>
      <c r="BF281" s="36" t="str">
        <f t="shared" si="161"/>
        <v/>
      </c>
      <c r="BG281" s="36" t="str">
        <f t="shared" si="162"/>
        <v/>
      </c>
      <c r="BH281" s="36" t="str">
        <f t="shared" si="163"/>
        <v/>
      </c>
      <c r="BI281" s="55"/>
      <c r="BJ281" s="34"/>
      <c r="BK281" s="148"/>
      <c r="BL281" s="34"/>
      <c r="BM281" s="32" t="str">
        <f t="shared" si="164"/>
        <v/>
      </c>
      <c r="BN281" s="34"/>
      <c r="BO281" s="32" t="str">
        <f t="shared" si="165"/>
        <v/>
      </c>
      <c r="BP281" s="34"/>
      <c r="BQ281" s="32" t="str">
        <f t="shared" si="166"/>
        <v/>
      </c>
      <c r="BR281" s="34"/>
      <c r="BS281" s="36" t="str">
        <f t="shared" si="167"/>
        <v/>
      </c>
      <c r="BT281" s="36" t="str">
        <f t="shared" si="168"/>
        <v/>
      </c>
      <c r="BU281" s="36" t="str">
        <f t="shared" si="169"/>
        <v/>
      </c>
      <c r="BV281" s="55"/>
      <c r="BW281" s="36" t="str">
        <f t="shared" si="170"/>
        <v/>
      </c>
      <c r="BX281" s="36" t="str">
        <f t="shared" si="170"/>
        <v/>
      </c>
      <c r="BY281" s="31"/>
      <c r="BZ281" s="38"/>
      <c r="CB281" s="120" t="e">
        <f t="shared" ca="1" si="138"/>
        <v>#VALUE!</v>
      </c>
      <c r="CC281" s="2" t="e">
        <f t="shared" ca="1" si="139"/>
        <v>#VALUE!</v>
      </c>
    </row>
    <row r="282" spans="1:81" s="10" customFormat="1" ht="25" customHeight="1" x14ac:dyDescent="0.2">
      <c r="A282" s="52" t="str">
        <f t="shared" si="171"/>
        <v/>
      </c>
      <c r="B282" s="157" t="e">
        <f t="shared" ca="1" si="140"/>
        <v>#VALUE!</v>
      </c>
      <c r="C282" s="157" t="e">
        <f t="shared" si="141"/>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42"/>
        <v>#VALUE!</v>
      </c>
      <c r="K282" s="155" t="e">
        <f t="shared" si="143"/>
        <v>#VALUE!</v>
      </c>
      <c r="L282" s="153"/>
      <c r="M282" s="53"/>
      <c r="N282" s="175">
        <f t="shared" si="144"/>
        <v>1282</v>
      </c>
      <c r="O282" s="53"/>
      <c r="P282" s="175">
        <f t="shared" si="145"/>
        <v>10282</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IF(U282=Setup!$C$10,"Grant",IF('Other Pharma &amp; Health Products'!U282=Setup!$C$11,"Local",IF('Other Pharma &amp; Health Products'!U282=Setup!$C$12,"Other","")))</f>
        <v/>
      </c>
      <c r="W282" s="34"/>
      <c r="X282" s="148"/>
      <c r="Y282" s="34"/>
      <c r="Z282" s="36" t="str">
        <f t="shared" si="146"/>
        <v/>
      </c>
      <c r="AA282" s="35"/>
      <c r="AB282" s="32" t="str">
        <f t="shared" si="147"/>
        <v/>
      </c>
      <c r="AC282" s="34"/>
      <c r="AD282" s="32" t="str">
        <f t="shared" si="148"/>
        <v/>
      </c>
      <c r="AE282" s="34"/>
      <c r="AF282" s="36" t="str">
        <f t="shared" si="149"/>
        <v/>
      </c>
      <c r="AG282" s="36" t="str">
        <f t="shared" si="150"/>
        <v/>
      </c>
      <c r="AH282" s="36" t="str">
        <f t="shared" si="151"/>
        <v/>
      </c>
      <c r="AI282" s="55"/>
      <c r="AJ282" s="37"/>
      <c r="AK282" s="148"/>
      <c r="AL282" s="34"/>
      <c r="AM282" s="32" t="str">
        <f t="shared" si="152"/>
        <v/>
      </c>
      <c r="AN282" s="35"/>
      <c r="AO282" s="32" t="str">
        <f t="shared" si="153"/>
        <v/>
      </c>
      <c r="AP282" s="35"/>
      <c r="AQ282" s="32" t="str">
        <f t="shared" si="154"/>
        <v/>
      </c>
      <c r="AR282" s="34"/>
      <c r="AS282" s="36" t="str">
        <f t="shared" si="155"/>
        <v/>
      </c>
      <c r="AT282" s="36" t="str">
        <f t="shared" si="156"/>
        <v/>
      </c>
      <c r="AU282" s="36" t="str">
        <f t="shared" si="157"/>
        <v/>
      </c>
      <c r="AV282" s="55"/>
      <c r="AW282" s="34"/>
      <c r="AX282" s="148"/>
      <c r="AY282" s="34"/>
      <c r="AZ282" s="32" t="str">
        <f t="shared" si="158"/>
        <v/>
      </c>
      <c r="BA282" s="34"/>
      <c r="BB282" s="32" t="str">
        <f t="shared" si="159"/>
        <v/>
      </c>
      <c r="BC282" s="34"/>
      <c r="BD282" s="32" t="str">
        <f t="shared" si="160"/>
        <v/>
      </c>
      <c r="BE282" s="34"/>
      <c r="BF282" s="36" t="str">
        <f t="shared" si="161"/>
        <v/>
      </c>
      <c r="BG282" s="36" t="str">
        <f t="shared" si="162"/>
        <v/>
      </c>
      <c r="BH282" s="36" t="str">
        <f t="shared" si="163"/>
        <v/>
      </c>
      <c r="BI282" s="55"/>
      <c r="BJ282" s="34"/>
      <c r="BK282" s="148"/>
      <c r="BL282" s="34"/>
      <c r="BM282" s="32" t="str">
        <f t="shared" si="164"/>
        <v/>
      </c>
      <c r="BN282" s="34"/>
      <c r="BO282" s="32" t="str">
        <f t="shared" si="165"/>
        <v/>
      </c>
      <c r="BP282" s="34"/>
      <c r="BQ282" s="32" t="str">
        <f t="shared" si="166"/>
        <v/>
      </c>
      <c r="BR282" s="34"/>
      <c r="BS282" s="36" t="str">
        <f t="shared" si="167"/>
        <v/>
      </c>
      <c r="BT282" s="36" t="str">
        <f t="shared" si="168"/>
        <v/>
      </c>
      <c r="BU282" s="36" t="str">
        <f t="shared" si="169"/>
        <v/>
      </c>
      <c r="BV282" s="55"/>
      <c r="BW282" s="36" t="str">
        <f t="shared" si="170"/>
        <v/>
      </c>
      <c r="BX282" s="36" t="str">
        <f t="shared" si="170"/>
        <v/>
      </c>
      <c r="BY282" s="31"/>
      <c r="BZ282" s="38"/>
      <c r="CB282" s="120" t="e">
        <f t="shared" ca="1" si="138"/>
        <v>#VALUE!</v>
      </c>
      <c r="CC282" s="2" t="e">
        <f t="shared" ca="1" si="139"/>
        <v>#VALUE!</v>
      </c>
    </row>
    <row r="283" spans="1:81" s="10" customFormat="1" ht="25" customHeight="1" x14ac:dyDescent="0.2">
      <c r="A283" s="52" t="str">
        <f t="shared" si="171"/>
        <v/>
      </c>
      <c r="B283" s="157" t="e">
        <f t="shared" ca="1" si="140"/>
        <v>#VALUE!</v>
      </c>
      <c r="C283" s="157" t="e">
        <f t="shared" si="141"/>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42"/>
        <v>#VALUE!</v>
      </c>
      <c r="K283" s="155" t="e">
        <f t="shared" si="143"/>
        <v>#VALUE!</v>
      </c>
      <c r="L283" s="153"/>
      <c r="M283" s="53"/>
      <c r="N283" s="175">
        <f t="shared" si="144"/>
        <v>1283</v>
      </c>
      <c r="O283" s="53"/>
      <c r="P283" s="175">
        <f t="shared" si="145"/>
        <v>10283</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IF(U283=Setup!$C$10,"Grant",IF('Other Pharma &amp; Health Products'!U283=Setup!$C$11,"Local",IF('Other Pharma &amp; Health Products'!U283=Setup!$C$12,"Other","")))</f>
        <v/>
      </c>
      <c r="W283" s="34"/>
      <c r="X283" s="148"/>
      <c r="Y283" s="34"/>
      <c r="Z283" s="36" t="str">
        <f t="shared" si="146"/>
        <v/>
      </c>
      <c r="AA283" s="35"/>
      <c r="AB283" s="32" t="str">
        <f t="shared" si="147"/>
        <v/>
      </c>
      <c r="AC283" s="34"/>
      <c r="AD283" s="32" t="str">
        <f t="shared" si="148"/>
        <v/>
      </c>
      <c r="AE283" s="34"/>
      <c r="AF283" s="36" t="str">
        <f t="shared" si="149"/>
        <v/>
      </c>
      <c r="AG283" s="36" t="str">
        <f t="shared" si="150"/>
        <v/>
      </c>
      <c r="AH283" s="36" t="str">
        <f t="shared" si="151"/>
        <v/>
      </c>
      <c r="AI283" s="55"/>
      <c r="AJ283" s="37"/>
      <c r="AK283" s="148"/>
      <c r="AL283" s="34"/>
      <c r="AM283" s="32" t="str">
        <f t="shared" si="152"/>
        <v/>
      </c>
      <c r="AN283" s="35"/>
      <c r="AO283" s="32" t="str">
        <f t="shared" si="153"/>
        <v/>
      </c>
      <c r="AP283" s="35"/>
      <c r="AQ283" s="32" t="str">
        <f t="shared" si="154"/>
        <v/>
      </c>
      <c r="AR283" s="34"/>
      <c r="AS283" s="36" t="str">
        <f t="shared" si="155"/>
        <v/>
      </c>
      <c r="AT283" s="36" t="str">
        <f t="shared" si="156"/>
        <v/>
      </c>
      <c r="AU283" s="36" t="str">
        <f t="shared" si="157"/>
        <v/>
      </c>
      <c r="AV283" s="55"/>
      <c r="AW283" s="34"/>
      <c r="AX283" s="148"/>
      <c r="AY283" s="34"/>
      <c r="AZ283" s="32" t="str">
        <f t="shared" si="158"/>
        <v/>
      </c>
      <c r="BA283" s="34"/>
      <c r="BB283" s="32" t="str">
        <f t="shared" si="159"/>
        <v/>
      </c>
      <c r="BC283" s="34"/>
      <c r="BD283" s="32" t="str">
        <f t="shared" si="160"/>
        <v/>
      </c>
      <c r="BE283" s="34"/>
      <c r="BF283" s="36" t="str">
        <f t="shared" si="161"/>
        <v/>
      </c>
      <c r="BG283" s="36" t="str">
        <f t="shared" si="162"/>
        <v/>
      </c>
      <c r="BH283" s="36" t="str">
        <f t="shared" si="163"/>
        <v/>
      </c>
      <c r="BI283" s="55"/>
      <c r="BJ283" s="34"/>
      <c r="BK283" s="148"/>
      <c r="BL283" s="34"/>
      <c r="BM283" s="32" t="str">
        <f t="shared" si="164"/>
        <v/>
      </c>
      <c r="BN283" s="34"/>
      <c r="BO283" s="32" t="str">
        <f t="shared" si="165"/>
        <v/>
      </c>
      <c r="BP283" s="34"/>
      <c r="BQ283" s="32" t="str">
        <f t="shared" si="166"/>
        <v/>
      </c>
      <c r="BR283" s="34"/>
      <c r="BS283" s="36" t="str">
        <f t="shared" si="167"/>
        <v/>
      </c>
      <c r="BT283" s="36" t="str">
        <f t="shared" si="168"/>
        <v/>
      </c>
      <c r="BU283" s="36" t="str">
        <f t="shared" si="169"/>
        <v/>
      </c>
      <c r="BV283" s="55"/>
      <c r="BW283" s="36" t="str">
        <f t="shared" si="170"/>
        <v/>
      </c>
      <c r="BX283" s="36" t="str">
        <f t="shared" si="170"/>
        <v/>
      </c>
      <c r="BY283" s="31"/>
      <c r="BZ283" s="38"/>
      <c r="CB283" s="120" t="e">
        <f t="shared" ca="1" si="138"/>
        <v>#VALUE!</v>
      </c>
      <c r="CC283" s="2" t="e">
        <f t="shared" ca="1" si="139"/>
        <v>#VALUE!</v>
      </c>
    </row>
    <row r="284" spans="1:81" s="10" customFormat="1" ht="25" customHeight="1" x14ac:dyDescent="0.2">
      <c r="A284" s="52" t="str">
        <f t="shared" si="171"/>
        <v/>
      </c>
      <c r="B284" s="157" t="e">
        <f t="shared" ca="1" si="140"/>
        <v>#VALUE!</v>
      </c>
      <c r="C284" s="157" t="e">
        <f t="shared" si="141"/>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42"/>
        <v>#VALUE!</v>
      </c>
      <c r="K284" s="155" t="e">
        <f t="shared" si="143"/>
        <v>#VALUE!</v>
      </c>
      <c r="L284" s="153"/>
      <c r="M284" s="53"/>
      <c r="N284" s="175">
        <f t="shared" si="144"/>
        <v>1284</v>
      </c>
      <c r="O284" s="53"/>
      <c r="P284" s="175">
        <f t="shared" si="145"/>
        <v>10284</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IF(U284=Setup!$C$10,"Grant",IF('Other Pharma &amp; Health Products'!U284=Setup!$C$11,"Local",IF('Other Pharma &amp; Health Products'!U284=Setup!$C$12,"Other","")))</f>
        <v/>
      </c>
      <c r="W284" s="34"/>
      <c r="X284" s="148"/>
      <c r="Y284" s="34"/>
      <c r="Z284" s="36" t="str">
        <f t="shared" si="146"/>
        <v/>
      </c>
      <c r="AA284" s="35"/>
      <c r="AB284" s="32" t="str">
        <f t="shared" si="147"/>
        <v/>
      </c>
      <c r="AC284" s="34"/>
      <c r="AD284" s="32" t="str">
        <f t="shared" si="148"/>
        <v/>
      </c>
      <c r="AE284" s="34"/>
      <c r="AF284" s="36" t="str">
        <f t="shared" si="149"/>
        <v/>
      </c>
      <c r="AG284" s="36" t="str">
        <f t="shared" si="150"/>
        <v/>
      </c>
      <c r="AH284" s="36" t="str">
        <f t="shared" si="151"/>
        <v/>
      </c>
      <c r="AI284" s="55"/>
      <c r="AJ284" s="37"/>
      <c r="AK284" s="148"/>
      <c r="AL284" s="34"/>
      <c r="AM284" s="32" t="str">
        <f t="shared" si="152"/>
        <v/>
      </c>
      <c r="AN284" s="35"/>
      <c r="AO284" s="32" t="str">
        <f t="shared" si="153"/>
        <v/>
      </c>
      <c r="AP284" s="35"/>
      <c r="AQ284" s="32" t="str">
        <f t="shared" si="154"/>
        <v/>
      </c>
      <c r="AR284" s="34"/>
      <c r="AS284" s="36" t="str">
        <f t="shared" si="155"/>
        <v/>
      </c>
      <c r="AT284" s="36" t="str">
        <f t="shared" si="156"/>
        <v/>
      </c>
      <c r="AU284" s="36" t="str">
        <f t="shared" si="157"/>
        <v/>
      </c>
      <c r="AV284" s="55"/>
      <c r="AW284" s="34"/>
      <c r="AX284" s="148"/>
      <c r="AY284" s="34"/>
      <c r="AZ284" s="32" t="str">
        <f t="shared" si="158"/>
        <v/>
      </c>
      <c r="BA284" s="34"/>
      <c r="BB284" s="32" t="str">
        <f t="shared" si="159"/>
        <v/>
      </c>
      <c r="BC284" s="34"/>
      <c r="BD284" s="32" t="str">
        <f t="shared" si="160"/>
        <v/>
      </c>
      <c r="BE284" s="34"/>
      <c r="BF284" s="36" t="str">
        <f t="shared" si="161"/>
        <v/>
      </c>
      <c r="BG284" s="36" t="str">
        <f t="shared" si="162"/>
        <v/>
      </c>
      <c r="BH284" s="36" t="str">
        <f t="shared" si="163"/>
        <v/>
      </c>
      <c r="BI284" s="55"/>
      <c r="BJ284" s="34"/>
      <c r="BK284" s="148"/>
      <c r="BL284" s="34"/>
      <c r="BM284" s="32" t="str">
        <f t="shared" si="164"/>
        <v/>
      </c>
      <c r="BN284" s="34"/>
      <c r="BO284" s="32" t="str">
        <f t="shared" si="165"/>
        <v/>
      </c>
      <c r="BP284" s="34"/>
      <c r="BQ284" s="32" t="str">
        <f t="shared" si="166"/>
        <v/>
      </c>
      <c r="BR284" s="34"/>
      <c r="BS284" s="36" t="str">
        <f t="shared" si="167"/>
        <v/>
      </c>
      <c r="BT284" s="36" t="str">
        <f t="shared" si="168"/>
        <v/>
      </c>
      <c r="BU284" s="36" t="str">
        <f t="shared" si="169"/>
        <v/>
      </c>
      <c r="BV284" s="55"/>
      <c r="BW284" s="36" t="str">
        <f t="shared" si="170"/>
        <v/>
      </c>
      <c r="BX284" s="36" t="str">
        <f t="shared" si="170"/>
        <v/>
      </c>
      <c r="BY284" s="31"/>
      <c r="BZ284" s="38"/>
      <c r="CB284" s="120" t="e">
        <f t="shared" ca="1" si="138"/>
        <v>#VALUE!</v>
      </c>
      <c r="CC284" s="2" t="e">
        <f t="shared" ca="1" si="139"/>
        <v>#VALUE!</v>
      </c>
    </row>
    <row r="285" spans="1:81" s="10" customFormat="1" ht="25" customHeight="1" x14ac:dyDescent="0.2">
      <c r="A285" s="52" t="str">
        <f t="shared" si="171"/>
        <v/>
      </c>
      <c r="B285" s="157" t="e">
        <f t="shared" ca="1" si="140"/>
        <v>#VALUE!</v>
      </c>
      <c r="C285" s="157" t="e">
        <f t="shared" si="141"/>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42"/>
        <v>#VALUE!</v>
      </c>
      <c r="K285" s="155" t="e">
        <f t="shared" si="143"/>
        <v>#VALUE!</v>
      </c>
      <c r="L285" s="153"/>
      <c r="M285" s="53"/>
      <c r="N285" s="175">
        <f t="shared" si="144"/>
        <v>1285</v>
      </c>
      <c r="O285" s="53"/>
      <c r="P285" s="175">
        <f t="shared" si="145"/>
        <v>10285</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IF(U285=Setup!$C$10,"Grant",IF('Other Pharma &amp; Health Products'!U285=Setup!$C$11,"Local",IF('Other Pharma &amp; Health Products'!U285=Setup!$C$12,"Other","")))</f>
        <v/>
      </c>
      <c r="W285" s="34"/>
      <c r="X285" s="148"/>
      <c r="Y285" s="34"/>
      <c r="Z285" s="36" t="str">
        <f t="shared" si="146"/>
        <v/>
      </c>
      <c r="AA285" s="35"/>
      <c r="AB285" s="32" t="str">
        <f t="shared" si="147"/>
        <v/>
      </c>
      <c r="AC285" s="34"/>
      <c r="AD285" s="32" t="str">
        <f t="shared" si="148"/>
        <v/>
      </c>
      <c r="AE285" s="34"/>
      <c r="AF285" s="36" t="str">
        <f t="shared" si="149"/>
        <v/>
      </c>
      <c r="AG285" s="36" t="str">
        <f t="shared" si="150"/>
        <v/>
      </c>
      <c r="AH285" s="36" t="str">
        <f t="shared" si="151"/>
        <v/>
      </c>
      <c r="AI285" s="55"/>
      <c r="AJ285" s="37"/>
      <c r="AK285" s="148"/>
      <c r="AL285" s="34"/>
      <c r="AM285" s="32" t="str">
        <f t="shared" si="152"/>
        <v/>
      </c>
      <c r="AN285" s="35"/>
      <c r="AO285" s="32" t="str">
        <f t="shared" si="153"/>
        <v/>
      </c>
      <c r="AP285" s="35"/>
      <c r="AQ285" s="32" t="str">
        <f t="shared" si="154"/>
        <v/>
      </c>
      <c r="AR285" s="34"/>
      <c r="AS285" s="36" t="str">
        <f t="shared" si="155"/>
        <v/>
      </c>
      <c r="AT285" s="36" t="str">
        <f t="shared" si="156"/>
        <v/>
      </c>
      <c r="AU285" s="36" t="str">
        <f t="shared" si="157"/>
        <v/>
      </c>
      <c r="AV285" s="55"/>
      <c r="AW285" s="34"/>
      <c r="AX285" s="148"/>
      <c r="AY285" s="34"/>
      <c r="AZ285" s="32" t="str">
        <f t="shared" si="158"/>
        <v/>
      </c>
      <c r="BA285" s="34"/>
      <c r="BB285" s="32" t="str">
        <f t="shared" si="159"/>
        <v/>
      </c>
      <c r="BC285" s="34"/>
      <c r="BD285" s="32" t="str">
        <f t="shared" si="160"/>
        <v/>
      </c>
      <c r="BE285" s="34"/>
      <c r="BF285" s="36" t="str">
        <f t="shared" si="161"/>
        <v/>
      </c>
      <c r="BG285" s="36" t="str">
        <f t="shared" si="162"/>
        <v/>
      </c>
      <c r="BH285" s="36" t="str">
        <f t="shared" si="163"/>
        <v/>
      </c>
      <c r="BI285" s="55"/>
      <c r="BJ285" s="34"/>
      <c r="BK285" s="148"/>
      <c r="BL285" s="34"/>
      <c r="BM285" s="32" t="str">
        <f t="shared" si="164"/>
        <v/>
      </c>
      <c r="BN285" s="34"/>
      <c r="BO285" s="32" t="str">
        <f t="shared" si="165"/>
        <v/>
      </c>
      <c r="BP285" s="34"/>
      <c r="BQ285" s="32" t="str">
        <f t="shared" si="166"/>
        <v/>
      </c>
      <c r="BR285" s="34"/>
      <c r="BS285" s="36" t="str">
        <f t="shared" si="167"/>
        <v/>
      </c>
      <c r="BT285" s="36" t="str">
        <f t="shared" si="168"/>
        <v/>
      </c>
      <c r="BU285" s="36" t="str">
        <f t="shared" si="169"/>
        <v/>
      </c>
      <c r="BV285" s="55"/>
      <c r="BW285" s="36" t="str">
        <f t="shared" si="170"/>
        <v/>
      </c>
      <c r="BX285" s="36" t="str">
        <f t="shared" si="170"/>
        <v/>
      </c>
      <c r="BY285" s="31"/>
      <c r="BZ285" s="38"/>
      <c r="CB285" s="120" t="e">
        <f t="shared" ca="1" si="138"/>
        <v>#VALUE!</v>
      </c>
      <c r="CC285" s="2" t="e">
        <f t="shared" ca="1" si="139"/>
        <v>#VALUE!</v>
      </c>
    </row>
    <row r="286" spans="1:81" s="10" customFormat="1" ht="25" customHeight="1" x14ac:dyDescent="0.2">
      <c r="A286" s="52" t="str">
        <f t="shared" si="171"/>
        <v/>
      </c>
      <c r="B286" s="157" t="e">
        <f t="shared" ca="1" si="140"/>
        <v>#VALUE!</v>
      </c>
      <c r="C286" s="157" t="e">
        <f t="shared" si="141"/>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42"/>
        <v>#VALUE!</v>
      </c>
      <c r="K286" s="155" t="e">
        <f t="shared" si="143"/>
        <v>#VALUE!</v>
      </c>
      <c r="L286" s="153"/>
      <c r="M286" s="53"/>
      <c r="N286" s="175">
        <f t="shared" si="144"/>
        <v>1286</v>
      </c>
      <c r="O286" s="53"/>
      <c r="P286" s="175">
        <f t="shared" si="145"/>
        <v>10286</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IF(U286=Setup!$C$10,"Grant",IF('Other Pharma &amp; Health Products'!U286=Setup!$C$11,"Local",IF('Other Pharma &amp; Health Products'!U286=Setup!$C$12,"Other","")))</f>
        <v/>
      </c>
      <c r="W286" s="34"/>
      <c r="X286" s="148"/>
      <c r="Y286" s="34"/>
      <c r="Z286" s="36" t="str">
        <f t="shared" si="146"/>
        <v/>
      </c>
      <c r="AA286" s="35"/>
      <c r="AB286" s="32" t="str">
        <f t="shared" si="147"/>
        <v/>
      </c>
      <c r="AC286" s="34"/>
      <c r="AD286" s="32" t="str">
        <f t="shared" si="148"/>
        <v/>
      </c>
      <c r="AE286" s="34"/>
      <c r="AF286" s="36" t="str">
        <f t="shared" si="149"/>
        <v/>
      </c>
      <c r="AG286" s="36" t="str">
        <f t="shared" si="150"/>
        <v/>
      </c>
      <c r="AH286" s="36" t="str">
        <f t="shared" si="151"/>
        <v/>
      </c>
      <c r="AI286" s="55"/>
      <c r="AJ286" s="37"/>
      <c r="AK286" s="148"/>
      <c r="AL286" s="34"/>
      <c r="AM286" s="32" t="str">
        <f t="shared" si="152"/>
        <v/>
      </c>
      <c r="AN286" s="34"/>
      <c r="AO286" s="32" t="str">
        <f t="shared" si="153"/>
        <v/>
      </c>
      <c r="AP286" s="35"/>
      <c r="AQ286" s="32" t="str">
        <f t="shared" si="154"/>
        <v/>
      </c>
      <c r="AR286" s="34"/>
      <c r="AS286" s="36" t="str">
        <f t="shared" si="155"/>
        <v/>
      </c>
      <c r="AT286" s="36" t="str">
        <f t="shared" si="156"/>
        <v/>
      </c>
      <c r="AU286" s="36" t="str">
        <f t="shared" si="157"/>
        <v/>
      </c>
      <c r="AV286" s="55"/>
      <c r="AW286" s="34"/>
      <c r="AX286" s="148"/>
      <c r="AY286" s="34"/>
      <c r="AZ286" s="32" t="str">
        <f t="shared" si="158"/>
        <v/>
      </c>
      <c r="BA286" s="34"/>
      <c r="BB286" s="32" t="str">
        <f t="shared" si="159"/>
        <v/>
      </c>
      <c r="BC286" s="34"/>
      <c r="BD286" s="32" t="str">
        <f t="shared" si="160"/>
        <v/>
      </c>
      <c r="BE286" s="34"/>
      <c r="BF286" s="36" t="str">
        <f t="shared" si="161"/>
        <v/>
      </c>
      <c r="BG286" s="36" t="str">
        <f t="shared" si="162"/>
        <v/>
      </c>
      <c r="BH286" s="36" t="str">
        <f t="shared" si="163"/>
        <v/>
      </c>
      <c r="BI286" s="55"/>
      <c r="BJ286" s="34"/>
      <c r="BK286" s="148"/>
      <c r="BL286" s="34"/>
      <c r="BM286" s="32" t="str">
        <f t="shared" si="164"/>
        <v/>
      </c>
      <c r="BN286" s="34"/>
      <c r="BO286" s="32" t="str">
        <f t="shared" si="165"/>
        <v/>
      </c>
      <c r="BP286" s="34"/>
      <c r="BQ286" s="32" t="str">
        <f t="shared" si="166"/>
        <v/>
      </c>
      <c r="BR286" s="34"/>
      <c r="BS286" s="36" t="str">
        <f t="shared" si="167"/>
        <v/>
      </c>
      <c r="BT286" s="36" t="str">
        <f t="shared" si="168"/>
        <v/>
      </c>
      <c r="BU286" s="36" t="str">
        <f t="shared" si="169"/>
        <v/>
      </c>
      <c r="BV286" s="55"/>
      <c r="BW286" s="36" t="str">
        <f t="shared" si="170"/>
        <v/>
      </c>
      <c r="BX286" s="36" t="str">
        <f t="shared" si="170"/>
        <v/>
      </c>
      <c r="BY286" s="31"/>
      <c r="BZ286" s="38"/>
      <c r="CB286" s="120" t="e">
        <f t="shared" ca="1" si="138"/>
        <v>#VALUE!</v>
      </c>
      <c r="CC286" s="2" t="e">
        <f t="shared" ca="1" si="139"/>
        <v>#VALUE!</v>
      </c>
    </row>
    <row r="287" spans="1:81" s="10" customFormat="1" ht="25" customHeight="1" x14ac:dyDescent="0.2">
      <c r="A287" s="52" t="str">
        <f t="shared" si="171"/>
        <v/>
      </c>
      <c r="B287" s="157" t="e">
        <f t="shared" ca="1" si="140"/>
        <v>#VALUE!</v>
      </c>
      <c r="C287" s="157" t="e">
        <f t="shared" si="141"/>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42"/>
        <v>#VALUE!</v>
      </c>
      <c r="K287" s="155" t="e">
        <f t="shared" si="143"/>
        <v>#VALUE!</v>
      </c>
      <c r="L287" s="153"/>
      <c r="M287" s="53"/>
      <c r="N287" s="175">
        <f t="shared" si="144"/>
        <v>1287</v>
      </c>
      <c r="O287" s="53"/>
      <c r="P287" s="175">
        <f t="shared" si="145"/>
        <v>10287</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IF(U287=Setup!$C$10,"Grant",IF('Other Pharma &amp; Health Products'!U287=Setup!$C$11,"Local",IF('Other Pharma &amp; Health Products'!U287=Setup!$C$12,"Other","")))</f>
        <v/>
      </c>
      <c r="W287" s="34"/>
      <c r="X287" s="148"/>
      <c r="Y287" s="34"/>
      <c r="Z287" s="36" t="str">
        <f t="shared" si="146"/>
        <v/>
      </c>
      <c r="AA287" s="35"/>
      <c r="AB287" s="32" t="str">
        <f t="shared" si="147"/>
        <v/>
      </c>
      <c r="AC287" s="34"/>
      <c r="AD287" s="32" t="str">
        <f t="shared" si="148"/>
        <v/>
      </c>
      <c r="AE287" s="34"/>
      <c r="AF287" s="36" t="str">
        <f t="shared" si="149"/>
        <v/>
      </c>
      <c r="AG287" s="36" t="str">
        <f t="shared" si="150"/>
        <v/>
      </c>
      <c r="AH287" s="36" t="str">
        <f t="shared" si="151"/>
        <v/>
      </c>
      <c r="AI287" s="55"/>
      <c r="AJ287" s="37"/>
      <c r="AK287" s="148"/>
      <c r="AL287" s="34"/>
      <c r="AM287" s="32" t="str">
        <f t="shared" si="152"/>
        <v/>
      </c>
      <c r="AN287" s="34"/>
      <c r="AO287" s="32" t="str">
        <f t="shared" si="153"/>
        <v/>
      </c>
      <c r="AP287" s="35"/>
      <c r="AQ287" s="32" t="str">
        <f t="shared" si="154"/>
        <v/>
      </c>
      <c r="AR287" s="34"/>
      <c r="AS287" s="36" t="str">
        <f t="shared" si="155"/>
        <v/>
      </c>
      <c r="AT287" s="36" t="str">
        <f t="shared" si="156"/>
        <v/>
      </c>
      <c r="AU287" s="36" t="str">
        <f t="shared" si="157"/>
        <v/>
      </c>
      <c r="AV287" s="55"/>
      <c r="AW287" s="34"/>
      <c r="AX287" s="148"/>
      <c r="AY287" s="34"/>
      <c r="AZ287" s="32" t="str">
        <f t="shared" si="158"/>
        <v/>
      </c>
      <c r="BA287" s="34"/>
      <c r="BB287" s="32" t="str">
        <f t="shared" si="159"/>
        <v/>
      </c>
      <c r="BC287" s="34"/>
      <c r="BD287" s="32" t="str">
        <f t="shared" si="160"/>
        <v/>
      </c>
      <c r="BE287" s="34"/>
      <c r="BF287" s="36" t="str">
        <f t="shared" si="161"/>
        <v/>
      </c>
      <c r="BG287" s="36" t="str">
        <f t="shared" si="162"/>
        <v/>
      </c>
      <c r="BH287" s="36" t="str">
        <f t="shared" si="163"/>
        <v/>
      </c>
      <c r="BI287" s="55"/>
      <c r="BJ287" s="34"/>
      <c r="BK287" s="148"/>
      <c r="BL287" s="34"/>
      <c r="BM287" s="32" t="str">
        <f t="shared" si="164"/>
        <v/>
      </c>
      <c r="BN287" s="34"/>
      <c r="BO287" s="32" t="str">
        <f t="shared" si="165"/>
        <v/>
      </c>
      <c r="BP287" s="34"/>
      <c r="BQ287" s="32" t="str">
        <f t="shared" si="166"/>
        <v/>
      </c>
      <c r="BR287" s="34"/>
      <c r="BS287" s="36" t="str">
        <f t="shared" si="167"/>
        <v/>
      </c>
      <c r="BT287" s="36" t="str">
        <f t="shared" si="168"/>
        <v/>
      </c>
      <c r="BU287" s="36" t="str">
        <f t="shared" si="169"/>
        <v/>
      </c>
      <c r="BV287" s="55"/>
      <c r="BW287" s="36" t="str">
        <f t="shared" si="170"/>
        <v/>
      </c>
      <c r="BX287" s="36" t="str">
        <f t="shared" si="170"/>
        <v/>
      </c>
      <c r="BY287" s="31"/>
      <c r="BZ287" s="38"/>
      <c r="CB287" s="120" t="e">
        <f t="shared" ca="1" si="138"/>
        <v>#VALUE!</v>
      </c>
      <c r="CC287" s="2" t="e">
        <f t="shared" ca="1" si="139"/>
        <v>#VALUE!</v>
      </c>
    </row>
    <row r="288" spans="1:81" s="10" customFormat="1" ht="25" customHeight="1" x14ac:dyDescent="0.2">
      <c r="A288" s="52" t="str">
        <f t="shared" si="171"/>
        <v/>
      </c>
      <c r="B288" s="157" t="e">
        <f t="shared" ca="1" si="140"/>
        <v>#VALUE!</v>
      </c>
      <c r="C288" s="157" t="e">
        <f t="shared" si="141"/>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42"/>
        <v>#VALUE!</v>
      </c>
      <c r="K288" s="155" t="e">
        <f t="shared" si="143"/>
        <v>#VALUE!</v>
      </c>
      <c r="L288" s="153"/>
      <c r="M288" s="53"/>
      <c r="N288" s="175">
        <f t="shared" si="144"/>
        <v>1288</v>
      </c>
      <c r="O288" s="53"/>
      <c r="P288" s="175">
        <f t="shared" si="145"/>
        <v>10288</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IF(U288=Setup!$C$10,"Grant",IF('Other Pharma &amp; Health Products'!U288=Setup!$C$11,"Local",IF('Other Pharma &amp; Health Products'!U288=Setup!$C$12,"Other","")))</f>
        <v/>
      </c>
      <c r="W288" s="34"/>
      <c r="X288" s="148"/>
      <c r="Y288" s="34"/>
      <c r="Z288" s="36" t="str">
        <f t="shared" si="146"/>
        <v/>
      </c>
      <c r="AA288" s="35"/>
      <c r="AB288" s="32" t="str">
        <f t="shared" si="147"/>
        <v/>
      </c>
      <c r="AC288" s="34"/>
      <c r="AD288" s="32" t="str">
        <f t="shared" si="148"/>
        <v/>
      </c>
      <c r="AE288" s="34"/>
      <c r="AF288" s="36" t="str">
        <f t="shared" si="149"/>
        <v/>
      </c>
      <c r="AG288" s="36" t="str">
        <f t="shared" si="150"/>
        <v/>
      </c>
      <c r="AH288" s="36" t="str">
        <f t="shared" si="151"/>
        <v/>
      </c>
      <c r="AI288" s="55"/>
      <c r="AJ288" s="37"/>
      <c r="AK288" s="148"/>
      <c r="AL288" s="34"/>
      <c r="AM288" s="32" t="str">
        <f t="shared" si="152"/>
        <v/>
      </c>
      <c r="AN288" s="34"/>
      <c r="AO288" s="32" t="str">
        <f t="shared" si="153"/>
        <v/>
      </c>
      <c r="AP288" s="35"/>
      <c r="AQ288" s="32" t="str">
        <f t="shared" si="154"/>
        <v/>
      </c>
      <c r="AR288" s="34"/>
      <c r="AS288" s="36" t="str">
        <f t="shared" si="155"/>
        <v/>
      </c>
      <c r="AT288" s="36" t="str">
        <f t="shared" si="156"/>
        <v/>
      </c>
      <c r="AU288" s="36" t="str">
        <f t="shared" si="157"/>
        <v/>
      </c>
      <c r="AV288" s="55"/>
      <c r="AW288" s="34"/>
      <c r="AX288" s="148"/>
      <c r="AY288" s="34"/>
      <c r="AZ288" s="32" t="str">
        <f t="shared" si="158"/>
        <v/>
      </c>
      <c r="BA288" s="34"/>
      <c r="BB288" s="32" t="str">
        <f t="shared" si="159"/>
        <v/>
      </c>
      <c r="BC288" s="34"/>
      <c r="BD288" s="32" t="str">
        <f t="shared" si="160"/>
        <v/>
      </c>
      <c r="BE288" s="34"/>
      <c r="BF288" s="36" t="str">
        <f t="shared" si="161"/>
        <v/>
      </c>
      <c r="BG288" s="36" t="str">
        <f t="shared" si="162"/>
        <v/>
      </c>
      <c r="BH288" s="36" t="str">
        <f t="shared" si="163"/>
        <v/>
      </c>
      <c r="BI288" s="55"/>
      <c r="BJ288" s="34"/>
      <c r="BK288" s="148"/>
      <c r="BL288" s="34"/>
      <c r="BM288" s="32" t="str">
        <f t="shared" si="164"/>
        <v/>
      </c>
      <c r="BN288" s="34"/>
      <c r="BO288" s="32" t="str">
        <f t="shared" si="165"/>
        <v/>
      </c>
      <c r="BP288" s="34"/>
      <c r="BQ288" s="32" t="str">
        <f t="shared" si="166"/>
        <v/>
      </c>
      <c r="BR288" s="34"/>
      <c r="BS288" s="36" t="str">
        <f t="shared" si="167"/>
        <v/>
      </c>
      <c r="BT288" s="36" t="str">
        <f t="shared" si="168"/>
        <v/>
      </c>
      <c r="BU288" s="36" t="str">
        <f t="shared" si="169"/>
        <v/>
      </c>
      <c r="BV288" s="55"/>
      <c r="BW288" s="36" t="str">
        <f t="shared" si="170"/>
        <v/>
      </c>
      <c r="BX288" s="36" t="str">
        <f t="shared" si="170"/>
        <v/>
      </c>
      <c r="BY288" s="31"/>
      <c r="BZ288" s="38"/>
      <c r="CB288" s="120" t="e">
        <f t="shared" ca="1" si="138"/>
        <v>#VALUE!</v>
      </c>
      <c r="CC288" s="2" t="e">
        <f t="shared" ca="1" si="139"/>
        <v>#VALUE!</v>
      </c>
    </row>
    <row r="289" spans="1:81" s="10" customFormat="1" ht="25" customHeight="1" x14ac:dyDescent="0.2">
      <c r="A289" s="52" t="str">
        <f t="shared" si="171"/>
        <v/>
      </c>
      <c r="B289" s="157" t="e">
        <f t="shared" ca="1" si="140"/>
        <v>#VALUE!</v>
      </c>
      <c r="C289" s="157" t="e">
        <f t="shared" si="141"/>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42"/>
        <v>#VALUE!</v>
      </c>
      <c r="K289" s="155" t="e">
        <f t="shared" si="143"/>
        <v>#VALUE!</v>
      </c>
      <c r="L289" s="153"/>
      <c r="M289" s="53"/>
      <c r="N289" s="175">
        <f t="shared" si="144"/>
        <v>1289</v>
      </c>
      <c r="O289" s="53"/>
      <c r="P289" s="175">
        <f t="shared" si="145"/>
        <v>10289</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IF(U289=Setup!$C$10,"Grant",IF('Other Pharma &amp; Health Products'!U289=Setup!$C$11,"Local",IF('Other Pharma &amp; Health Products'!U289=Setup!$C$12,"Other","")))</f>
        <v/>
      </c>
      <c r="W289" s="34"/>
      <c r="X289" s="148"/>
      <c r="Y289" s="34"/>
      <c r="Z289" s="36" t="str">
        <f t="shared" si="146"/>
        <v/>
      </c>
      <c r="AA289" s="35"/>
      <c r="AB289" s="32" t="str">
        <f t="shared" si="147"/>
        <v/>
      </c>
      <c r="AC289" s="34"/>
      <c r="AD289" s="32" t="str">
        <f t="shared" si="148"/>
        <v/>
      </c>
      <c r="AE289" s="34"/>
      <c r="AF289" s="36" t="str">
        <f t="shared" si="149"/>
        <v/>
      </c>
      <c r="AG289" s="36" t="str">
        <f t="shared" si="150"/>
        <v/>
      </c>
      <c r="AH289" s="36" t="str">
        <f t="shared" si="151"/>
        <v/>
      </c>
      <c r="AI289" s="55"/>
      <c r="AJ289" s="37"/>
      <c r="AK289" s="148"/>
      <c r="AL289" s="34"/>
      <c r="AM289" s="32" t="str">
        <f t="shared" si="152"/>
        <v/>
      </c>
      <c r="AN289" s="34"/>
      <c r="AO289" s="32" t="str">
        <f t="shared" si="153"/>
        <v/>
      </c>
      <c r="AP289" s="35"/>
      <c r="AQ289" s="32" t="str">
        <f t="shared" si="154"/>
        <v/>
      </c>
      <c r="AR289" s="34"/>
      <c r="AS289" s="36" t="str">
        <f t="shared" si="155"/>
        <v/>
      </c>
      <c r="AT289" s="36" t="str">
        <f t="shared" si="156"/>
        <v/>
      </c>
      <c r="AU289" s="36" t="str">
        <f t="shared" si="157"/>
        <v/>
      </c>
      <c r="AV289" s="55"/>
      <c r="AW289" s="34"/>
      <c r="AX289" s="148"/>
      <c r="AY289" s="34"/>
      <c r="AZ289" s="32" t="str">
        <f t="shared" si="158"/>
        <v/>
      </c>
      <c r="BA289" s="34"/>
      <c r="BB289" s="32" t="str">
        <f t="shared" si="159"/>
        <v/>
      </c>
      <c r="BC289" s="34"/>
      <c r="BD289" s="32" t="str">
        <f t="shared" si="160"/>
        <v/>
      </c>
      <c r="BE289" s="34"/>
      <c r="BF289" s="36" t="str">
        <f t="shared" si="161"/>
        <v/>
      </c>
      <c r="BG289" s="36" t="str">
        <f t="shared" si="162"/>
        <v/>
      </c>
      <c r="BH289" s="36" t="str">
        <f t="shared" si="163"/>
        <v/>
      </c>
      <c r="BI289" s="55"/>
      <c r="BJ289" s="34"/>
      <c r="BK289" s="148"/>
      <c r="BL289" s="34"/>
      <c r="BM289" s="32" t="str">
        <f t="shared" si="164"/>
        <v/>
      </c>
      <c r="BN289" s="34"/>
      <c r="BO289" s="32" t="str">
        <f t="shared" si="165"/>
        <v/>
      </c>
      <c r="BP289" s="34"/>
      <c r="BQ289" s="32" t="str">
        <f t="shared" si="166"/>
        <v/>
      </c>
      <c r="BR289" s="34"/>
      <c r="BS289" s="36" t="str">
        <f t="shared" si="167"/>
        <v/>
      </c>
      <c r="BT289" s="36" t="str">
        <f t="shared" si="168"/>
        <v/>
      </c>
      <c r="BU289" s="36" t="str">
        <f t="shared" si="169"/>
        <v/>
      </c>
      <c r="BV289" s="55"/>
      <c r="BW289" s="36" t="str">
        <f t="shared" si="170"/>
        <v/>
      </c>
      <c r="BX289" s="36" t="str">
        <f t="shared" si="170"/>
        <v/>
      </c>
      <c r="BY289" s="31"/>
      <c r="BZ289" s="38"/>
      <c r="CB289" s="120" t="e">
        <f t="shared" ca="1" si="138"/>
        <v>#VALUE!</v>
      </c>
      <c r="CC289" s="2" t="e">
        <f t="shared" ca="1" si="139"/>
        <v>#VALUE!</v>
      </c>
    </row>
    <row r="290" spans="1:81" s="10" customFormat="1" ht="25" customHeight="1" x14ac:dyDescent="0.2">
      <c r="A290" s="52" t="str">
        <f t="shared" si="171"/>
        <v/>
      </c>
      <c r="B290" s="157" t="e">
        <f t="shared" ca="1" si="140"/>
        <v>#VALUE!</v>
      </c>
      <c r="C290" s="157" t="e">
        <f t="shared" si="141"/>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42"/>
        <v>#VALUE!</v>
      </c>
      <c r="K290" s="155" t="e">
        <f t="shared" si="143"/>
        <v>#VALUE!</v>
      </c>
      <c r="L290" s="153"/>
      <c r="M290" s="53"/>
      <c r="N290" s="175">
        <f t="shared" si="144"/>
        <v>1290</v>
      </c>
      <c r="O290" s="53"/>
      <c r="P290" s="175">
        <f t="shared" si="145"/>
        <v>10290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IF(U290=Setup!$C$10,"Grant",IF('Other Pharma &amp; Health Products'!U290=Setup!$C$11,"Local",IF('Other Pharma &amp; Health Products'!U290=Setup!$C$12,"Other","")))</f>
        <v/>
      </c>
      <c r="W290" s="34"/>
      <c r="X290" s="148"/>
      <c r="Y290" s="34"/>
      <c r="Z290" s="36" t="str">
        <f t="shared" si="146"/>
        <v/>
      </c>
      <c r="AA290" s="35"/>
      <c r="AB290" s="32" t="str">
        <f t="shared" si="147"/>
        <v/>
      </c>
      <c r="AC290" s="34"/>
      <c r="AD290" s="32" t="str">
        <f t="shared" si="148"/>
        <v/>
      </c>
      <c r="AE290" s="34"/>
      <c r="AF290" s="36" t="str">
        <f t="shared" si="149"/>
        <v/>
      </c>
      <c r="AG290" s="36" t="str">
        <f t="shared" si="150"/>
        <v/>
      </c>
      <c r="AH290" s="36" t="str">
        <f t="shared" si="151"/>
        <v/>
      </c>
      <c r="AI290" s="55"/>
      <c r="AJ290" s="37"/>
      <c r="AK290" s="148"/>
      <c r="AL290" s="34"/>
      <c r="AM290" s="32" t="str">
        <f t="shared" si="152"/>
        <v/>
      </c>
      <c r="AN290" s="34"/>
      <c r="AO290" s="32" t="str">
        <f t="shared" si="153"/>
        <v/>
      </c>
      <c r="AP290" s="35"/>
      <c r="AQ290" s="32" t="str">
        <f t="shared" si="154"/>
        <v/>
      </c>
      <c r="AR290" s="34"/>
      <c r="AS290" s="36" t="str">
        <f t="shared" si="155"/>
        <v/>
      </c>
      <c r="AT290" s="36" t="str">
        <f t="shared" si="156"/>
        <v/>
      </c>
      <c r="AU290" s="36" t="str">
        <f t="shared" si="157"/>
        <v/>
      </c>
      <c r="AV290" s="55"/>
      <c r="AW290" s="34"/>
      <c r="AX290" s="148"/>
      <c r="AY290" s="34"/>
      <c r="AZ290" s="32" t="str">
        <f t="shared" si="158"/>
        <v/>
      </c>
      <c r="BA290" s="34"/>
      <c r="BB290" s="32" t="str">
        <f t="shared" si="159"/>
        <v/>
      </c>
      <c r="BC290" s="34"/>
      <c r="BD290" s="32" t="str">
        <f t="shared" si="160"/>
        <v/>
      </c>
      <c r="BE290" s="34"/>
      <c r="BF290" s="36" t="str">
        <f t="shared" si="161"/>
        <v/>
      </c>
      <c r="BG290" s="36" t="str">
        <f t="shared" si="162"/>
        <v/>
      </c>
      <c r="BH290" s="36" t="str">
        <f t="shared" si="163"/>
        <v/>
      </c>
      <c r="BI290" s="55"/>
      <c r="BJ290" s="34"/>
      <c r="BK290" s="148"/>
      <c r="BL290" s="34"/>
      <c r="BM290" s="32" t="str">
        <f t="shared" si="164"/>
        <v/>
      </c>
      <c r="BN290" s="34"/>
      <c r="BO290" s="32" t="str">
        <f t="shared" si="165"/>
        <v/>
      </c>
      <c r="BP290" s="34"/>
      <c r="BQ290" s="32" t="str">
        <f t="shared" si="166"/>
        <v/>
      </c>
      <c r="BR290" s="34"/>
      <c r="BS290" s="36" t="str">
        <f t="shared" si="167"/>
        <v/>
      </c>
      <c r="BT290" s="36" t="str">
        <f t="shared" si="168"/>
        <v/>
      </c>
      <c r="BU290" s="36" t="str">
        <f t="shared" si="169"/>
        <v/>
      </c>
      <c r="BV290" s="55"/>
      <c r="BW290" s="36" t="str">
        <f t="shared" si="170"/>
        <v/>
      </c>
      <c r="BX290" s="36" t="str">
        <f t="shared" si="170"/>
        <v/>
      </c>
      <c r="BY290" s="31"/>
      <c r="BZ290" s="38"/>
      <c r="CB290" s="120" t="e">
        <f t="shared" ca="1" si="138"/>
        <v>#VALUE!</v>
      </c>
      <c r="CC290" s="2" t="e">
        <f t="shared" ca="1" si="139"/>
        <v>#VALUE!</v>
      </c>
    </row>
    <row r="291" spans="1:81" s="10" customFormat="1" ht="25" customHeight="1" x14ac:dyDescent="0.2">
      <c r="A291" s="52" t="str">
        <f t="shared" si="171"/>
        <v/>
      </c>
      <c r="B291" s="157" t="e">
        <f t="shared" ca="1" si="140"/>
        <v>#VALUE!</v>
      </c>
      <c r="C291" s="157" t="e">
        <f t="shared" si="141"/>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42"/>
        <v>#VALUE!</v>
      </c>
      <c r="K291" s="155" t="e">
        <f t="shared" si="143"/>
        <v>#VALUE!</v>
      </c>
      <c r="L291" s="153"/>
      <c r="M291" s="53"/>
      <c r="N291" s="175">
        <f t="shared" si="144"/>
        <v>1291</v>
      </c>
      <c r="O291" s="53"/>
      <c r="P291" s="175">
        <f t="shared" si="145"/>
        <v>10291</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IF(U291=Setup!$C$10,"Grant",IF('Other Pharma &amp; Health Products'!U291=Setup!$C$11,"Local",IF('Other Pharma &amp; Health Products'!U291=Setup!$C$12,"Other","")))</f>
        <v/>
      </c>
      <c r="W291" s="34"/>
      <c r="X291" s="148"/>
      <c r="Y291" s="34"/>
      <c r="Z291" s="36" t="str">
        <f t="shared" si="146"/>
        <v/>
      </c>
      <c r="AA291" s="35"/>
      <c r="AB291" s="32" t="str">
        <f t="shared" si="147"/>
        <v/>
      </c>
      <c r="AC291" s="34"/>
      <c r="AD291" s="32" t="str">
        <f t="shared" si="148"/>
        <v/>
      </c>
      <c r="AE291" s="34"/>
      <c r="AF291" s="36" t="str">
        <f t="shared" si="149"/>
        <v/>
      </c>
      <c r="AG291" s="36" t="str">
        <f t="shared" si="150"/>
        <v/>
      </c>
      <c r="AH291" s="36" t="str">
        <f t="shared" si="151"/>
        <v/>
      </c>
      <c r="AI291" s="55"/>
      <c r="AJ291" s="37"/>
      <c r="AK291" s="148"/>
      <c r="AL291" s="34"/>
      <c r="AM291" s="32" t="str">
        <f t="shared" si="152"/>
        <v/>
      </c>
      <c r="AN291" s="34"/>
      <c r="AO291" s="32" t="str">
        <f t="shared" si="153"/>
        <v/>
      </c>
      <c r="AP291" s="35"/>
      <c r="AQ291" s="32" t="str">
        <f t="shared" si="154"/>
        <v/>
      </c>
      <c r="AR291" s="34"/>
      <c r="AS291" s="36" t="str">
        <f t="shared" si="155"/>
        <v/>
      </c>
      <c r="AT291" s="36" t="str">
        <f t="shared" si="156"/>
        <v/>
      </c>
      <c r="AU291" s="36" t="str">
        <f t="shared" si="157"/>
        <v/>
      </c>
      <c r="AV291" s="55"/>
      <c r="AW291" s="34"/>
      <c r="AX291" s="148"/>
      <c r="AY291" s="34"/>
      <c r="AZ291" s="32" t="str">
        <f t="shared" si="158"/>
        <v/>
      </c>
      <c r="BA291" s="34"/>
      <c r="BB291" s="32" t="str">
        <f t="shared" si="159"/>
        <v/>
      </c>
      <c r="BC291" s="34"/>
      <c r="BD291" s="32" t="str">
        <f t="shared" si="160"/>
        <v/>
      </c>
      <c r="BE291" s="34"/>
      <c r="BF291" s="36" t="str">
        <f t="shared" si="161"/>
        <v/>
      </c>
      <c r="BG291" s="36" t="str">
        <f t="shared" si="162"/>
        <v/>
      </c>
      <c r="BH291" s="36" t="str">
        <f t="shared" si="163"/>
        <v/>
      </c>
      <c r="BI291" s="55"/>
      <c r="BJ291" s="34"/>
      <c r="BK291" s="148"/>
      <c r="BL291" s="34"/>
      <c r="BM291" s="32" t="str">
        <f t="shared" si="164"/>
        <v/>
      </c>
      <c r="BN291" s="34"/>
      <c r="BO291" s="32" t="str">
        <f t="shared" si="165"/>
        <v/>
      </c>
      <c r="BP291" s="34"/>
      <c r="BQ291" s="32" t="str">
        <f t="shared" si="166"/>
        <v/>
      </c>
      <c r="BR291" s="34"/>
      <c r="BS291" s="36" t="str">
        <f t="shared" si="167"/>
        <v/>
      </c>
      <c r="BT291" s="36" t="str">
        <f t="shared" si="168"/>
        <v/>
      </c>
      <c r="BU291" s="36" t="str">
        <f t="shared" si="169"/>
        <v/>
      </c>
      <c r="BV291" s="55"/>
      <c r="BW291" s="36" t="str">
        <f t="shared" si="170"/>
        <v/>
      </c>
      <c r="BX291" s="36" t="str">
        <f t="shared" si="170"/>
        <v/>
      </c>
      <c r="BY291" s="31"/>
      <c r="BZ291" s="38"/>
      <c r="CB291" s="120" t="e">
        <f t="shared" ca="1" si="138"/>
        <v>#VALUE!</v>
      </c>
      <c r="CC291" s="2" t="e">
        <f t="shared" ca="1" si="139"/>
        <v>#VALUE!</v>
      </c>
    </row>
    <row r="292" spans="1:81" s="10" customFormat="1" ht="25" customHeight="1" x14ac:dyDescent="0.2">
      <c r="A292" s="52" t="str">
        <f t="shared" si="171"/>
        <v/>
      </c>
      <c r="B292" s="157" t="e">
        <f t="shared" ca="1" si="140"/>
        <v>#VALUE!</v>
      </c>
      <c r="C292" s="157" t="e">
        <f t="shared" si="141"/>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42"/>
        <v>#VALUE!</v>
      </c>
      <c r="K292" s="155" t="e">
        <f t="shared" si="143"/>
        <v>#VALUE!</v>
      </c>
      <c r="L292" s="153"/>
      <c r="M292" s="53"/>
      <c r="N292" s="175">
        <f t="shared" si="144"/>
        <v>1292</v>
      </c>
      <c r="O292" s="53"/>
      <c r="P292" s="175">
        <f t="shared" si="145"/>
        <v>10292</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IF(U292=Setup!$C$10,"Grant",IF('Other Pharma &amp; Health Products'!U292=Setup!$C$11,"Local",IF('Other Pharma &amp; Health Products'!U292=Setup!$C$12,"Other","")))</f>
        <v/>
      </c>
      <c r="W292" s="34"/>
      <c r="X292" s="148"/>
      <c r="Y292" s="34"/>
      <c r="Z292" s="36" t="str">
        <f t="shared" si="146"/>
        <v/>
      </c>
      <c r="AA292" s="35"/>
      <c r="AB292" s="32" t="str">
        <f t="shared" si="147"/>
        <v/>
      </c>
      <c r="AC292" s="34"/>
      <c r="AD292" s="32" t="str">
        <f t="shared" si="148"/>
        <v/>
      </c>
      <c r="AE292" s="34"/>
      <c r="AF292" s="36" t="str">
        <f t="shared" si="149"/>
        <v/>
      </c>
      <c r="AG292" s="36" t="str">
        <f t="shared" si="150"/>
        <v/>
      </c>
      <c r="AH292" s="36" t="str">
        <f t="shared" si="151"/>
        <v/>
      </c>
      <c r="AI292" s="55"/>
      <c r="AJ292" s="37"/>
      <c r="AK292" s="148"/>
      <c r="AL292" s="34"/>
      <c r="AM292" s="32" t="str">
        <f t="shared" si="152"/>
        <v/>
      </c>
      <c r="AN292" s="34"/>
      <c r="AO292" s="32" t="str">
        <f t="shared" si="153"/>
        <v/>
      </c>
      <c r="AP292" s="35"/>
      <c r="AQ292" s="32" t="str">
        <f t="shared" si="154"/>
        <v/>
      </c>
      <c r="AR292" s="34"/>
      <c r="AS292" s="36" t="str">
        <f t="shared" si="155"/>
        <v/>
      </c>
      <c r="AT292" s="36" t="str">
        <f t="shared" si="156"/>
        <v/>
      </c>
      <c r="AU292" s="36" t="str">
        <f t="shared" si="157"/>
        <v/>
      </c>
      <c r="AV292" s="55"/>
      <c r="AW292" s="34"/>
      <c r="AX292" s="148"/>
      <c r="AY292" s="34"/>
      <c r="AZ292" s="32" t="str">
        <f t="shared" si="158"/>
        <v/>
      </c>
      <c r="BA292" s="34"/>
      <c r="BB292" s="32" t="str">
        <f t="shared" si="159"/>
        <v/>
      </c>
      <c r="BC292" s="34"/>
      <c r="BD292" s="32" t="str">
        <f t="shared" si="160"/>
        <v/>
      </c>
      <c r="BE292" s="34"/>
      <c r="BF292" s="36" t="str">
        <f t="shared" si="161"/>
        <v/>
      </c>
      <c r="BG292" s="36" t="str">
        <f t="shared" si="162"/>
        <v/>
      </c>
      <c r="BH292" s="36" t="str">
        <f t="shared" si="163"/>
        <v/>
      </c>
      <c r="BI292" s="55"/>
      <c r="BJ292" s="34"/>
      <c r="BK292" s="148"/>
      <c r="BL292" s="34"/>
      <c r="BM292" s="32" t="str">
        <f t="shared" si="164"/>
        <v/>
      </c>
      <c r="BN292" s="34"/>
      <c r="BO292" s="32" t="str">
        <f t="shared" si="165"/>
        <v/>
      </c>
      <c r="BP292" s="34"/>
      <c r="BQ292" s="32" t="str">
        <f t="shared" si="166"/>
        <v/>
      </c>
      <c r="BR292" s="34"/>
      <c r="BS292" s="36" t="str">
        <f t="shared" si="167"/>
        <v/>
      </c>
      <c r="BT292" s="36" t="str">
        <f t="shared" si="168"/>
        <v/>
      </c>
      <c r="BU292" s="36" t="str">
        <f t="shared" si="169"/>
        <v/>
      </c>
      <c r="BV292" s="55"/>
      <c r="BW292" s="36" t="str">
        <f t="shared" si="170"/>
        <v/>
      </c>
      <c r="BX292" s="36" t="str">
        <f t="shared" si="170"/>
        <v/>
      </c>
      <c r="BY292" s="31"/>
      <c r="BZ292" s="38"/>
      <c r="CB292" s="120" t="e">
        <f t="shared" ca="1" si="138"/>
        <v>#VALUE!</v>
      </c>
      <c r="CC292" s="2" t="e">
        <f t="shared" ca="1" si="139"/>
        <v>#VALUE!</v>
      </c>
    </row>
    <row r="293" spans="1:81" s="10" customFormat="1" ht="25" customHeight="1" x14ac:dyDescent="0.2">
      <c r="A293" s="52" t="str">
        <f t="shared" si="171"/>
        <v/>
      </c>
      <c r="B293" s="157" t="e">
        <f t="shared" ca="1" si="140"/>
        <v>#VALUE!</v>
      </c>
      <c r="C293" s="157" t="e">
        <f t="shared" si="141"/>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42"/>
        <v>#VALUE!</v>
      </c>
      <c r="K293" s="155" t="e">
        <f t="shared" si="143"/>
        <v>#VALUE!</v>
      </c>
      <c r="L293" s="153"/>
      <c r="M293" s="53"/>
      <c r="N293" s="175">
        <f t="shared" si="144"/>
        <v>1293</v>
      </c>
      <c r="O293" s="53"/>
      <c r="P293" s="175">
        <f t="shared" si="145"/>
        <v>10293</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IF(U293=Setup!$C$10,"Grant",IF('Other Pharma &amp; Health Products'!U293=Setup!$C$11,"Local",IF('Other Pharma &amp; Health Products'!U293=Setup!$C$12,"Other","")))</f>
        <v/>
      </c>
      <c r="W293" s="34"/>
      <c r="X293" s="148"/>
      <c r="Y293" s="34"/>
      <c r="Z293" s="36" t="str">
        <f t="shared" si="146"/>
        <v/>
      </c>
      <c r="AA293" s="35"/>
      <c r="AB293" s="32" t="str">
        <f t="shared" si="147"/>
        <v/>
      </c>
      <c r="AC293" s="34"/>
      <c r="AD293" s="32" t="str">
        <f t="shared" si="148"/>
        <v/>
      </c>
      <c r="AE293" s="34"/>
      <c r="AF293" s="36" t="str">
        <f t="shared" si="149"/>
        <v/>
      </c>
      <c r="AG293" s="36" t="str">
        <f t="shared" si="150"/>
        <v/>
      </c>
      <c r="AH293" s="36" t="str">
        <f t="shared" si="151"/>
        <v/>
      </c>
      <c r="AI293" s="55"/>
      <c r="AJ293" s="37"/>
      <c r="AK293" s="148"/>
      <c r="AL293" s="34"/>
      <c r="AM293" s="32" t="str">
        <f t="shared" si="152"/>
        <v/>
      </c>
      <c r="AN293" s="34"/>
      <c r="AO293" s="32" t="str">
        <f t="shared" si="153"/>
        <v/>
      </c>
      <c r="AP293" s="35"/>
      <c r="AQ293" s="32" t="str">
        <f t="shared" si="154"/>
        <v/>
      </c>
      <c r="AR293" s="34"/>
      <c r="AS293" s="36" t="str">
        <f t="shared" si="155"/>
        <v/>
      </c>
      <c r="AT293" s="36" t="str">
        <f t="shared" si="156"/>
        <v/>
      </c>
      <c r="AU293" s="36" t="str">
        <f t="shared" si="157"/>
        <v/>
      </c>
      <c r="AV293" s="55"/>
      <c r="AW293" s="34"/>
      <c r="AX293" s="148"/>
      <c r="AY293" s="34"/>
      <c r="AZ293" s="32" t="str">
        <f t="shared" si="158"/>
        <v/>
      </c>
      <c r="BA293" s="34"/>
      <c r="BB293" s="32" t="str">
        <f t="shared" si="159"/>
        <v/>
      </c>
      <c r="BC293" s="34"/>
      <c r="BD293" s="32" t="str">
        <f t="shared" si="160"/>
        <v/>
      </c>
      <c r="BE293" s="34"/>
      <c r="BF293" s="36" t="str">
        <f t="shared" si="161"/>
        <v/>
      </c>
      <c r="BG293" s="36" t="str">
        <f t="shared" si="162"/>
        <v/>
      </c>
      <c r="BH293" s="36" t="str">
        <f t="shared" si="163"/>
        <v/>
      </c>
      <c r="BI293" s="55"/>
      <c r="BJ293" s="34"/>
      <c r="BK293" s="148"/>
      <c r="BL293" s="34"/>
      <c r="BM293" s="32" t="str">
        <f t="shared" si="164"/>
        <v/>
      </c>
      <c r="BN293" s="34"/>
      <c r="BO293" s="32" t="str">
        <f t="shared" si="165"/>
        <v/>
      </c>
      <c r="BP293" s="34"/>
      <c r="BQ293" s="32" t="str">
        <f t="shared" si="166"/>
        <v/>
      </c>
      <c r="BR293" s="34"/>
      <c r="BS293" s="36" t="str">
        <f t="shared" si="167"/>
        <v/>
      </c>
      <c r="BT293" s="36" t="str">
        <f t="shared" si="168"/>
        <v/>
      </c>
      <c r="BU293" s="36" t="str">
        <f t="shared" si="169"/>
        <v/>
      </c>
      <c r="BV293" s="55"/>
      <c r="BW293" s="36" t="str">
        <f t="shared" si="170"/>
        <v/>
      </c>
      <c r="BX293" s="36" t="str">
        <f t="shared" si="170"/>
        <v/>
      </c>
      <c r="BY293" s="31"/>
      <c r="BZ293" s="38"/>
      <c r="CB293" s="120" t="e">
        <f t="shared" ca="1" si="138"/>
        <v>#VALUE!</v>
      </c>
      <c r="CC293" s="2" t="e">
        <f t="shared" ca="1" si="139"/>
        <v>#VALUE!</v>
      </c>
    </row>
    <row r="294" spans="1:81" s="10" customFormat="1" ht="25" customHeight="1" x14ac:dyDescent="0.2">
      <c r="A294" s="52" t="str">
        <f t="shared" si="171"/>
        <v/>
      </c>
      <c r="B294" s="157" t="e">
        <f t="shared" ca="1" si="140"/>
        <v>#VALUE!</v>
      </c>
      <c r="C294" s="157" t="e">
        <f t="shared" si="141"/>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42"/>
        <v>#VALUE!</v>
      </c>
      <c r="K294" s="155" t="e">
        <f t="shared" si="143"/>
        <v>#VALUE!</v>
      </c>
      <c r="L294" s="153"/>
      <c r="M294" s="53"/>
      <c r="N294" s="175">
        <f t="shared" si="144"/>
        <v>1294</v>
      </c>
      <c r="O294" s="53"/>
      <c r="P294" s="175">
        <f t="shared" si="145"/>
        <v>10294</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IF(U294=Setup!$C$10,"Grant",IF('Other Pharma &amp; Health Products'!U294=Setup!$C$11,"Local",IF('Other Pharma &amp; Health Products'!U294=Setup!$C$12,"Other","")))</f>
        <v/>
      </c>
      <c r="W294" s="34"/>
      <c r="X294" s="148"/>
      <c r="Y294" s="34"/>
      <c r="Z294" s="36" t="str">
        <f t="shared" si="146"/>
        <v/>
      </c>
      <c r="AA294" s="35"/>
      <c r="AB294" s="32" t="str">
        <f t="shared" si="147"/>
        <v/>
      </c>
      <c r="AC294" s="34"/>
      <c r="AD294" s="32" t="str">
        <f t="shared" si="148"/>
        <v/>
      </c>
      <c r="AE294" s="34"/>
      <c r="AF294" s="36" t="str">
        <f t="shared" si="149"/>
        <v/>
      </c>
      <c r="AG294" s="36" t="str">
        <f t="shared" si="150"/>
        <v/>
      </c>
      <c r="AH294" s="36" t="str">
        <f t="shared" si="151"/>
        <v/>
      </c>
      <c r="AI294" s="55"/>
      <c r="AJ294" s="37"/>
      <c r="AK294" s="148"/>
      <c r="AL294" s="34"/>
      <c r="AM294" s="32" t="str">
        <f t="shared" si="152"/>
        <v/>
      </c>
      <c r="AN294" s="34"/>
      <c r="AO294" s="32" t="str">
        <f t="shared" si="153"/>
        <v/>
      </c>
      <c r="AP294" s="35"/>
      <c r="AQ294" s="32" t="str">
        <f t="shared" si="154"/>
        <v/>
      </c>
      <c r="AR294" s="34"/>
      <c r="AS294" s="36" t="str">
        <f t="shared" si="155"/>
        <v/>
      </c>
      <c r="AT294" s="36" t="str">
        <f t="shared" si="156"/>
        <v/>
      </c>
      <c r="AU294" s="36" t="str">
        <f t="shared" si="157"/>
        <v/>
      </c>
      <c r="AV294" s="55"/>
      <c r="AW294" s="34"/>
      <c r="AX294" s="148"/>
      <c r="AY294" s="34"/>
      <c r="AZ294" s="32" t="str">
        <f t="shared" si="158"/>
        <v/>
      </c>
      <c r="BA294" s="34"/>
      <c r="BB294" s="32" t="str">
        <f t="shared" si="159"/>
        <v/>
      </c>
      <c r="BC294" s="34"/>
      <c r="BD294" s="32" t="str">
        <f t="shared" si="160"/>
        <v/>
      </c>
      <c r="BE294" s="34"/>
      <c r="BF294" s="36" t="str">
        <f t="shared" si="161"/>
        <v/>
      </c>
      <c r="BG294" s="36" t="str">
        <f t="shared" si="162"/>
        <v/>
      </c>
      <c r="BH294" s="36" t="str">
        <f t="shared" si="163"/>
        <v/>
      </c>
      <c r="BI294" s="55"/>
      <c r="BJ294" s="34"/>
      <c r="BK294" s="148"/>
      <c r="BL294" s="34"/>
      <c r="BM294" s="32" t="str">
        <f t="shared" si="164"/>
        <v/>
      </c>
      <c r="BN294" s="34"/>
      <c r="BO294" s="32" t="str">
        <f t="shared" si="165"/>
        <v/>
      </c>
      <c r="BP294" s="34"/>
      <c r="BQ294" s="32" t="str">
        <f t="shared" si="166"/>
        <v/>
      </c>
      <c r="BR294" s="34"/>
      <c r="BS294" s="36" t="str">
        <f t="shared" si="167"/>
        <v/>
      </c>
      <c r="BT294" s="36" t="str">
        <f t="shared" si="168"/>
        <v/>
      </c>
      <c r="BU294" s="36" t="str">
        <f t="shared" si="169"/>
        <v/>
      </c>
      <c r="BV294" s="55"/>
      <c r="BW294" s="36" t="str">
        <f t="shared" si="170"/>
        <v/>
      </c>
      <c r="BX294" s="36" t="str">
        <f t="shared" si="170"/>
        <v/>
      </c>
      <c r="BY294" s="31"/>
      <c r="BZ294" s="38"/>
      <c r="CB294" s="120" t="e">
        <f t="shared" ca="1" si="138"/>
        <v>#VALUE!</v>
      </c>
      <c r="CC294" s="2" t="e">
        <f t="shared" ca="1" si="139"/>
        <v>#VALUE!</v>
      </c>
    </row>
    <row r="295" spans="1:81" s="10" customFormat="1" ht="25" customHeight="1" x14ac:dyDescent="0.2">
      <c r="A295" s="52" t="str">
        <f t="shared" si="171"/>
        <v/>
      </c>
      <c r="B295" s="157" t="e">
        <f t="shared" ca="1" si="140"/>
        <v>#VALUE!</v>
      </c>
      <c r="C295" s="157" t="e">
        <f t="shared" si="141"/>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42"/>
        <v>#VALUE!</v>
      </c>
      <c r="K295" s="155" t="e">
        <f t="shared" si="143"/>
        <v>#VALUE!</v>
      </c>
      <c r="L295" s="153"/>
      <c r="M295" s="53"/>
      <c r="N295" s="175">
        <f t="shared" si="144"/>
        <v>1295</v>
      </c>
      <c r="O295" s="53"/>
      <c r="P295" s="175">
        <f t="shared" si="145"/>
        <v>10295</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IF(U295=Setup!$C$10,"Grant",IF('Other Pharma &amp; Health Products'!U295=Setup!$C$11,"Local",IF('Other Pharma &amp; Health Products'!U295=Setup!$C$12,"Other","")))</f>
        <v/>
      </c>
      <c r="W295" s="34"/>
      <c r="X295" s="148"/>
      <c r="Y295" s="34"/>
      <c r="Z295" s="36" t="str">
        <f t="shared" si="146"/>
        <v/>
      </c>
      <c r="AA295" s="35"/>
      <c r="AB295" s="32" t="str">
        <f t="shared" si="147"/>
        <v/>
      </c>
      <c r="AC295" s="34"/>
      <c r="AD295" s="32" t="str">
        <f t="shared" si="148"/>
        <v/>
      </c>
      <c r="AE295" s="34"/>
      <c r="AF295" s="36" t="str">
        <f t="shared" si="149"/>
        <v/>
      </c>
      <c r="AG295" s="36" t="str">
        <f t="shared" si="150"/>
        <v/>
      </c>
      <c r="AH295" s="36" t="str">
        <f t="shared" si="151"/>
        <v/>
      </c>
      <c r="AI295" s="55"/>
      <c r="AJ295" s="37"/>
      <c r="AK295" s="148"/>
      <c r="AL295" s="34"/>
      <c r="AM295" s="32" t="str">
        <f t="shared" si="152"/>
        <v/>
      </c>
      <c r="AN295" s="34"/>
      <c r="AO295" s="32" t="str">
        <f t="shared" si="153"/>
        <v/>
      </c>
      <c r="AP295" s="35"/>
      <c r="AQ295" s="32" t="str">
        <f t="shared" si="154"/>
        <v/>
      </c>
      <c r="AR295" s="34"/>
      <c r="AS295" s="36" t="str">
        <f t="shared" si="155"/>
        <v/>
      </c>
      <c r="AT295" s="36" t="str">
        <f t="shared" si="156"/>
        <v/>
      </c>
      <c r="AU295" s="36" t="str">
        <f t="shared" si="157"/>
        <v/>
      </c>
      <c r="AV295" s="55"/>
      <c r="AW295" s="34"/>
      <c r="AX295" s="148"/>
      <c r="AY295" s="34"/>
      <c r="AZ295" s="32" t="str">
        <f t="shared" si="158"/>
        <v/>
      </c>
      <c r="BA295" s="34"/>
      <c r="BB295" s="32" t="str">
        <f t="shared" si="159"/>
        <v/>
      </c>
      <c r="BC295" s="34"/>
      <c r="BD295" s="32" t="str">
        <f t="shared" si="160"/>
        <v/>
      </c>
      <c r="BE295" s="34"/>
      <c r="BF295" s="36" t="str">
        <f t="shared" si="161"/>
        <v/>
      </c>
      <c r="BG295" s="36" t="str">
        <f t="shared" si="162"/>
        <v/>
      </c>
      <c r="BH295" s="36" t="str">
        <f t="shared" si="163"/>
        <v/>
      </c>
      <c r="BI295" s="55"/>
      <c r="BJ295" s="34"/>
      <c r="BK295" s="148"/>
      <c r="BL295" s="34"/>
      <c r="BM295" s="32" t="str">
        <f t="shared" si="164"/>
        <v/>
      </c>
      <c r="BN295" s="34"/>
      <c r="BO295" s="32" t="str">
        <f t="shared" si="165"/>
        <v/>
      </c>
      <c r="BP295" s="34"/>
      <c r="BQ295" s="32" t="str">
        <f t="shared" si="166"/>
        <v/>
      </c>
      <c r="BR295" s="34"/>
      <c r="BS295" s="36" t="str">
        <f t="shared" si="167"/>
        <v/>
      </c>
      <c r="BT295" s="36" t="str">
        <f t="shared" si="168"/>
        <v/>
      </c>
      <c r="BU295" s="36" t="str">
        <f t="shared" si="169"/>
        <v/>
      </c>
      <c r="BV295" s="55"/>
      <c r="BW295" s="36" t="str">
        <f t="shared" si="170"/>
        <v/>
      </c>
      <c r="BX295" s="36" t="str">
        <f t="shared" si="170"/>
        <v/>
      </c>
      <c r="BY295" s="31"/>
      <c r="BZ295" s="38"/>
      <c r="CB295" s="120" t="e">
        <f t="shared" ca="1" si="138"/>
        <v>#VALUE!</v>
      </c>
      <c r="CC295" s="2" t="e">
        <f t="shared" ca="1" si="139"/>
        <v>#VALUE!</v>
      </c>
    </row>
    <row r="296" spans="1:81" s="10" customFormat="1" ht="25" customHeight="1" x14ac:dyDescent="0.2">
      <c r="A296" s="52" t="str">
        <f t="shared" si="171"/>
        <v/>
      </c>
      <c r="B296" s="157" t="e">
        <f t="shared" ca="1" si="140"/>
        <v>#VALUE!</v>
      </c>
      <c r="C296" s="157" t="e">
        <f t="shared" si="141"/>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42"/>
        <v>#VALUE!</v>
      </c>
      <c r="K296" s="155" t="e">
        <f t="shared" si="143"/>
        <v>#VALUE!</v>
      </c>
      <c r="L296" s="153"/>
      <c r="M296" s="53"/>
      <c r="N296" s="175">
        <f t="shared" si="144"/>
        <v>1296</v>
      </c>
      <c r="O296" s="53"/>
      <c r="P296" s="175">
        <f t="shared" si="145"/>
        <v>10296</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IF(U296=Setup!$C$10,"Grant",IF('Other Pharma &amp; Health Products'!U296=Setup!$C$11,"Local",IF('Other Pharma &amp; Health Products'!U296=Setup!$C$12,"Other","")))</f>
        <v/>
      </c>
      <c r="W296" s="34"/>
      <c r="X296" s="148"/>
      <c r="Y296" s="34"/>
      <c r="Z296" s="36" t="str">
        <f t="shared" si="146"/>
        <v/>
      </c>
      <c r="AA296" s="35"/>
      <c r="AB296" s="32" t="str">
        <f t="shared" si="147"/>
        <v/>
      </c>
      <c r="AC296" s="34"/>
      <c r="AD296" s="32" t="str">
        <f t="shared" si="148"/>
        <v/>
      </c>
      <c r="AE296" s="34"/>
      <c r="AF296" s="36" t="str">
        <f t="shared" si="149"/>
        <v/>
      </c>
      <c r="AG296" s="36" t="str">
        <f t="shared" si="150"/>
        <v/>
      </c>
      <c r="AH296" s="36" t="str">
        <f t="shared" si="151"/>
        <v/>
      </c>
      <c r="AI296" s="55"/>
      <c r="AJ296" s="37"/>
      <c r="AK296" s="148"/>
      <c r="AL296" s="34"/>
      <c r="AM296" s="32" t="str">
        <f t="shared" si="152"/>
        <v/>
      </c>
      <c r="AN296" s="34"/>
      <c r="AO296" s="32" t="str">
        <f t="shared" si="153"/>
        <v/>
      </c>
      <c r="AP296" s="35"/>
      <c r="AQ296" s="32" t="str">
        <f t="shared" si="154"/>
        <v/>
      </c>
      <c r="AR296" s="34"/>
      <c r="AS296" s="36" t="str">
        <f t="shared" si="155"/>
        <v/>
      </c>
      <c r="AT296" s="36" t="str">
        <f t="shared" si="156"/>
        <v/>
      </c>
      <c r="AU296" s="36" t="str">
        <f t="shared" si="157"/>
        <v/>
      </c>
      <c r="AV296" s="55"/>
      <c r="AW296" s="34"/>
      <c r="AX296" s="148"/>
      <c r="AY296" s="34"/>
      <c r="AZ296" s="32" t="str">
        <f t="shared" si="158"/>
        <v/>
      </c>
      <c r="BA296" s="34"/>
      <c r="BB296" s="32" t="str">
        <f t="shared" si="159"/>
        <v/>
      </c>
      <c r="BC296" s="34"/>
      <c r="BD296" s="32" t="str">
        <f t="shared" si="160"/>
        <v/>
      </c>
      <c r="BE296" s="34"/>
      <c r="BF296" s="36" t="str">
        <f t="shared" si="161"/>
        <v/>
      </c>
      <c r="BG296" s="36" t="str">
        <f t="shared" si="162"/>
        <v/>
      </c>
      <c r="BH296" s="36" t="str">
        <f t="shared" si="163"/>
        <v/>
      </c>
      <c r="BI296" s="55"/>
      <c r="BJ296" s="34"/>
      <c r="BK296" s="148"/>
      <c r="BL296" s="34"/>
      <c r="BM296" s="32" t="str">
        <f t="shared" si="164"/>
        <v/>
      </c>
      <c r="BN296" s="34"/>
      <c r="BO296" s="32" t="str">
        <f t="shared" si="165"/>
        <v/>
      </c>
      <c r="BP296" s="34"/>
      <c r="BQ296" s="32" t="str">
        <f t="shared" si="166"/>
        <v/>
      </c>
      <c r="BR296" s="34"/>
      <c r="BS296" s="36" t="str">
        <f t="shared" si="167"/>
        <v/>
      </c>
      <c r="BT296" s="36" t="str">
        <f t="shared" si="168"/>
        <v/>
      </c>
      <c r="BU296" s="36" t="str">
        <f t="shared" si="169"/>
        <v/>
      </c>
      <c r="BV296" s="55"/>
      <c r="BW296" s="36" t="str">
        <f t="shared" si="170"/>
        <v/>
      </c>
      <c r="BX296" s="36" t="str">
        <f t="shared" si="170"/>
        <v/>
      </c>
      <c r="BY296" s="31"/>
      <c r="BZ296" s="38"/>
      <c r="CB296" s="120" t="e">
        <f t="shared" ca="1" si="138"/>
        <v>#VALUE!</v>
      </c>
      <c r="CC296" s="2" t="e">
        <f t="shared" ca="1" si="139"/>
        <v>#VALUE!</v>
      </c>
    </row>
    <row r="297" spans="1:81" s="10" customFormat="1" ht="25" customHeight="1" x14ac:dyDescent="0.2">
      <c r="A297" s="52" t="str">
        <f t="shared" si="171"/>
        <v/>
      </c>
      <c r="B297" s="157" t="e">
        <f t="shared" ca="1" si="140"/>
        <v>#VALUE!</v>
      </c>
      <c r="C297" s="157" t="e">
        <f t="shared" si="141"/>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42"/>
        <v>#VALUE!</v>
      </c>
      <c r="K297" s="155" t="e">
        <f t="shared" si="143"/>
        <v>#VALUE!</v>
      </c>
      <c r="L297" s="153"/>
      <c r="M297" s="53"/>
      <c r="N297" s="175">
        <f t="shared" si="144"/>
        <v>1297</v>
      </c>
      <c r="O297" s="53"/>
      <c r="P297" s="175">
        <f t="shared" si="145"/>
        <v>10297</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IF(U297=Setup!$C$10,"Grant",IF('Other Pharma &amp; Health Products'!U297=Setup!$C$11,"Local",IF('Other Pharma &amp; Health Products'!U297=Setup!$C$12,"Other","")))</f>
        <v/>
      </c>
      <c r="W297" s="34"/>
      <c r="X297" s="148"/>
      <c r="Y297" s="34"/>
      <c r="Z297" s="36" t="str">
        <f t="shared" si="146"/>
        <v/>
      </c>
      <c r="AA297" s="35"/>
      <c r="AB297" s="32" t="str">
        <f t="shared" si="147"/>
        <v/>
      </c>
      <c r="AC297" s="34"/>
      <c r="AD297" s="32" t="str">
        <f t="shared" si="148"/>
        <v/>
      </c>
      <c r="AE297" s="34"/>
      <c r="AF297" s="36" t="str">
        <f t="shared" si="149"/>
        <v/>
      </c>
      <c r="AG297" s="36" t="str">
        <f t="shared" si="150"/>
        <v/>
      </c>
      <c r="AH297" s="36" t="str">
        <f t="shared" si="151"/>
        <v/>
      </c>
      <c r="AI297" s="55"/>
      <c r="AJ297" s="37"/>
      <c r="AK297" s="148"/>
      <c r="AL297" s="34"/>
      <c r="AM297" s="32" t="str">
        <f t="shared" si="152"/>
        <v/>
      </c>
      <c r="AN297" s="34"/>
      <c r="AO297" s="32" t="str">
        <f t="shared" si="153"/>
        <v/>
      </c>
      <c r="AP297" s="35"/>
      <c r="AQ297" s="32" t="str">
        <f t="shared" si="154"/>
        <v/>
      </c>
      <c r="AR297" s="34"/>
      <c r="AS297" s="36" t="str">
        <f t="shared" si="155"/>
        <v/>
      </c>
      <c r="AT297" s="36" t="str">
        <f t="shared" si="156"/>
        <v/>
      </c>
      <c r="AU297" s="36" t="str">
        <f t="shared" si="157"/>
        <v/>
      </c>
      <c r="AV297" s="55"/>
      <c r="AW297" s="34"/>
      <c r="AX297" s="148"/>
      <c r="AY297" s="34"/>
      <c r="AZ297" s="32" t="str">
        <f t="shared" si="158"/>
        <v/>
      </c>
      <c r="BA297" s="34"/>
      <c r="BB297" s="32" t="str">
        <f t="shared" si="159"/>
        <v/>
      </c>
      <c r="BC297" s="34"/>
      <c r="BD297" s="32" t="str">
        <f t="shared" si="160"/>
        <v/>
      </c>
      <c r="BE297" s="34"/>
      <c r="BF297" s="36" t="str">
        <f t="shared" si="161"/>
        <v/>
      </c>
      <c r="BG297" s="36" t="str">
        <f t="shared" si="162"/>
        <v/>
      </c>
      <c r="BH297" s="36" t="str">
        <f t="shared" si="163"/>
        <v/>
      </c>
      <c r="BI297" s="55"/>
      <c r="BJ297" s="34"/>
      <c r="BK297" s="148"/>
      <c r="BL297" s="34"/>
      <c r="BM297" s="32" t="str">
        <f t="shared" si="164"/>
        <v/>
      </c>
      <c r="BN297" s="34"/>
      <c r="BO297" s="32" t="str">
        <f t="shared" si="165"/>
        <v/>
      </c>
      <c r="BP297" s="34"/>
      <c r="BQ297" s="32" t="str">
        <f t="shared" si="166"/>
        <v/>
      </c>
      <c r="BR297" s="34"/>
      <c r="BS297" s="36" t="str">
        <f t="shared" si="167"/>
        <v/>
      </c>
      <c r="BT297" s="36" t="str">
        <f t="shared" si="168"/>
        <v/>
      </c>
      <c r="BU297" s="36" t="str">
        <f t="shared" si="169"/>
        <v/>
      </c>
      <c r="BV297" s="55"/>
      <c r="BW297" s="36" t="str">
        <f t="shared" si="170"/>
        <v/>
      </c>
      <c r="BX297" s="36" t="str">
        <f t="shared" si="170"/>
        <v/>
      </c>
      <c r="BY297" s="31"/>
      <c r="BZ297" s="38"/>
      <c r="CB297" s="120" t="e">
        <f t="shared" ca="1" si="138"/>
        <v>#VALUE!</v>
      </c>
      <c r="CC297" s="2" t="e">
        <f t="shared" ca="1" si="139"/>
        <v>#VALUE!</v>
      </c>
    </row>
    <row r="298" spans="1:81" s="10" customFormat="1" ht="25" customHeight="1" x14ac:dyDescent="0.2">
      <c r="A298" s="52" t="str">
        <f t="shared" si="171"/>
        <v/>
      </c>
      <c r="B298" s="157" t="e">
        <f t="shared" ca="1" si="140"/>
        <v>#VALUE!</v>
      </c>
      <c r="C298" s="157" t="e">
        <f t="shared" si="141"/>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42"/>
        <v>#VALUE!</v>
      </c>
      <c r="K298" s="155" t="e">
        <f t="shared" si="143"/>
        <v>#VALUE!</v>
      </c>
      <c r="L298" s="153"/>
      <c r="M298" s="53"/>
      <c r="N298" s="175">
        <f t="shared" si="144"/>
        <v>1298</v>
      </c>
      <c r="O298" s="53"/>
      <c r="P298" s="175">
        <f t="shared" si="145"/>
        <v>10298</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IF(U298=Setup!$C$10,"Grant",IF('Other Pharma &amp; Health Products'!U298=Setup!$C$11,"Local",IF('Other Pharma &amp; Health Products'!U298=Setup!$C$12,"Other","")))</f>
        <v/>
      </c>
      <c r="W298" s="34"/>
      <c r="X298" s="148"/>
      <c r="Y298" s="34"/>
      <c r="Z298" s="36" t="str">
        <f t="shared" si="146"/>
        <v/>
      </c>
      <c r="AA298" s="35"/>
      <c r="AB298" s="32" t="str">
        <f t="shared" si="147"/>
        <v/>
      </c>
      <c r="AC298" s="34"/>
      <c r="AD298" s="32" t="str">
        <f t="shared" si="148"/>
        <v/>
      </c>
      <c r="AE298" s="34"/>
      <c r="AF298" s="36" t="str">
        <f t="shared" si="149"/>
        <v/>
      </c>
      <c r="AG298" s="36" t="str">
        <f t="shared" si="150"/>
        <v/>
      </c>
      <c r="AH298" s="36" t="str">
        <f t="shared" si="151"/>
        <v/>
      </c>
      <c r="AI298" s="55"/>
      <c r="AJ298" s="37"/>
      <c r="AK298" s="148"/>
      <c r="AL298" s="34"/>
      <c r="AM298" s="32" t="str">
        <f t="shared" si="152"/>
        <v/>
      </c>
      <c r="AN298" s="34"/>
      <c r="AO298" s="32" t="str">
        <f t="shared" si="153"/>
        <v/>
      </c>
      <c r="AP298" s="35"/>
      <c r="AQ298" s="32" t="str">
        <f t="shared" si="154"/>
        <v/>
      </c>
      <c r="AR298" s="34"/>
      <c r="AS298" s="36" t="str">
        <f t="shared" si="155"/>
        <v/>
      </c>
      <c r="AT298" s="36" t="str">
        <f t="shared" si="156"/>
        <v/>
      </c>
      <c r="AU298" s="36" t="str">
        <f t="shared" si="157"/>
        <v/>
      </c>
      <c r="AV298" s="55"/>
      <c r="AW298" s="34"/>
      <c r="AX298" s="148"/>
      <c r="AY298" s="34"/>
      <c r="AZ298" s="32" t="str">
        <f t="shared" si="158"/>
        <v/>
      </c>
      <c r="BA298" s="34"/>
      <c r="BB298" s="32" t="str">
        <f t="shared" si="159"/>
        <v/>
      </c>
      <c r="BC298" s="34"/>
      <c r="BD298" s="32" t="str">
        <f t="shared" si="160"/>
        <v/>
      </c>
      <c r="BE298" s="34"/>
      <c r="BF298" s="36" t="str">
        <f t="shared" si="161"/>
        <v/>
      </c>
      <c r="BG298" s="36" t="str">
        <f t="shared" si="162"/>
        <v/>
      </c>
      <c r="BH298" s="36" t="str">
        <f t="shared" si="163"/>
        <v/>
      </c>
      <c r="BI298" s="55"/>
      <c r="BJ298" s="34"/>
      <c r="BK298" s="148"/>
      <c r="BL298" s="34"/>
      <c r="BM298" s="32" t="str">
        <f t="shared" si="164"/>
        <v/>
      </c>
      <c r="BN298" s="34"/>
      <c r="BO298" s="32" t="str">
        <f t="shared" si="165"/>
        <v/>
      </c>
      <c r="BP298" s="34"/>
      <c r="BQ298" s="32" t="str">
        <f t="shared" si="166"/>
        <v/>
      </c>
      <c r="BR298" s="34"/>
      <c r="BS298" s="36" t="str">
        <f t="shared" si="167"/>
        <v/>
      </c>
      <c r="BT298" s="36" t="str">
        <f t="shared" si="168"/>
        <v/>
      </c>
      <c r="BU298" s="36" t="str">
        <f t="shared" si="169"/>
        <v/>
      </c>
      <c r="BV298" s="55"/>
      <c r="BW298" s="36" t="str">
        <f t="shared" si="170"/>
        <v/>
      </c>
      <c r="BX298" s="36" t="str">
        <f t="shared" si="170"/>
        <v/>
      </c>
      <c r="BY298" s="31"/>
      <c r="BZ298" s="38"/>
      <c r="CB298" s="120" t="e">
        <f t="shared" ca="1" si="138"/>
        <v>#VALUE!</v>
      </c>
      <c r="CC298" s="2" t="e">
        <f t="shared" ca="1" si="139"/>
        <v>#VALUE!</v>
      </c>
    </row>
    <row r="299" spans="1:81" s="10" customFormat="1" ht="25" customHeight="1" x14ac:dyDescent="0.2">
      <c r="A299" s="52" t="str">
        <f t="shared" si="171"/>
        <v/>
      </c>
      <c r="B299" s="157" t="e">
        <f t="shared" ca="1" si="140"/>
        <v>#VALUE!</v>
      </c>
      <c r="C299" s="157" t="e">
        <f t="shared" si="141"/>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42"/>
        <v>#VALUE!</v>
      </c>
      <c r="K299" s="155" t="e">
        <f t="shared" si="143"/>
        <v>#VALUE!</v>
      </c>
      <c r="L299" s="153"/>
      <c r="M299" s="53"/>
      <c r="N299" s="175">
        <f t="shared" si="144"/>
        <v>1299</v>
      </c>
      <c r="O299" s="53"/>
      <c r="P299" s="175">
        <f t="shared" si="145"/>
        <v>10299</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IF(U299=Setup!$C$10,"Grant",IF('Other Pharma &amp; Health Products'!U299=Setup!$C$11,"Local",IF('Other Pharma &amp; Health Products'!U299=Setup!$C$12,"Other","")))</f>
        <v/>
      </c>
      <c r="W299" s="34"/>
      <c r="X299" s="148"/>
      <c r="Y299" s="34"/>
      <c r="Z299" s="36" t="str">
        <f t="shared" si="146"/>
        <v/>
      </c>
      <c r="AA299" s="35"/>
      <c r="AB299" s="32" t="str">
        <f t="shared" si="147"/>
        <v/>
      </c>
      <c r="AC299" s="34"/>
      <c r="AD299" s="32" t="str">
        <f t="shared" si="148"/>
        <v/>
      </c>
      <c r="AE299" s="34"/>
      <c r="AF299" s="36" t="str">
        <f t="shared" si="149"/>
        <v/>
      </c>
      <c r="AG299" s="36" t="str">
        <f t="shared" si="150"/>
        <v/>
      </c>
      <c r="AH299" s="36" t="str">
        <f t="shared" si="151"/>
        <v/>
      </c>
      <c r="AI299" s="55"/>
      <c r="AJ299" s="37"/>
      <c r="AK299" s="148"/>
      <c r="AL299" s="34"/>
      <c r="AM299" s="32" t="str">
        <f t="shared" si="152"/>
        <v/>
      </c>
      <c r="AN299" s="34"/>
      <c r="AO299" s="32" t="str">
        <f t="shared" si="153"/>
        <v/>
      </c>
      <c r="AP299" s="35"/>
      <c r="AQ299" s="32" t="str">
        <f t="shared" si="154"/>
        <v/>
      </c>
      <c r="AR299" s="34"/>
      <c r="AS299" s="36" t="str">
        <f t="shared" si="155"/>
        <v/>
      </c>
      <c r="AT299" s="36" t="str">
        <f t="shared" si="156"/>
        <v/>
      </c>
      <c r="AU299" s="36" t="str">
        <f t="shared" si="157"/>
        <v/>
      </c>
      <c r="AV299" s="55"/>
      <c r="AW299" s="34"/>
      <c r="AX299" s="148"/>
      <c r="AY299" s="34"/>
      <c r="AZ299" s="32" t="str">
        <f t="shared" si="158"/>
        <v/>
      </c>
      <c r="BA299" s="34"/>
      <c r="BB299" s="32" t="str">
        <f t="shared" si="159"/>
        <v/>
      </c>
      <c r="BC299" s="34"/>
      <c r="BD299" s="32" t="str">
        <f t="shared" si="160"/>
        <v/>
      </c>
      <c r="BE299" s="34"/>
      <c r="BF299" s="36" t="str">
        <f t="shared" si="161"/>
        <v/>
      </c>
      <c r="BG299" s="36" t="str">
        <f t="shared" si="162"/>
        <v/>
      </c>
      <c r="BH299" s="36" t="str">
        <f t="shared" si="163"/>
        <v/>
      </c>
      <c r="BI299" s="55"/>
      <c r="BJ299" s="34"/>
      <c r="BK299" s="148"/>
      <c r="BL299" s="34"/>
      <c r="BM299" s="32" t="str">
        <f t="shared" si="164"/>
        <v/>
      </c>
      <c r="BN299" s="34"/>
      <c r="BO299" s="32" t="str">
        <f t="shared" si="165"/>
        <v/>
      </c>
      <c r="BP299" s="34"/>
      <c r="BQ299" s="32" t="str">
        <f t="shared" si="166"/>
        <v/>
      </c>
      <c r="BR299" s="34"/>
      <c r="BS299" s="36" t="str">
        <f t="shared" si="167"/>
        <v/>
      </c>
      <c r="BT299" s="36" t="str">
        <f t="shared" si="168"/>
        <v/>
      </c>
      <c r="BU299" s="36" t="str">
        <f t="shared" si="169"/>
        <v/>
      </c>
      <c r="BV299" s="55"/>
      <c r="BW299" s="36" t="str">
        <f t="shared" si="170"/>
        <v/>
      </c>
      <c r="BX299" s="36" t="str">
        <f t="shared" si="170"/>
        <v/>
      </c>
      <c r="BY299" s="31"/>
      <c r="BZ299" s="38"/>
      <c r="CB299" s="120" t="e">
        <f t="shared" ca="1" si="138"/>
        <v>#VALUE!</v>
      </c>
      <c r="CC299" s="2" t="e">
        <f t="shared" ca="1" si="139"/>
        <v>#VALUE!</v>
      </c>
    </row>
    <row r="300" spans="1:81" s="10" customFormat="1" ht="25" customHeight="1" x14ac:dyDescent="0.2">
      <c r="A300" s="52" t="str">
        <f t="shared" si="171"/>
        <v/>
      </c>
      <c r="B300" s="157" t="e">
        <f t="shared" ca="1" si="140"/>
        <v>#VALUE!</v>
      </c>
      <c r="C300" s="157" t="e">
        <f t="shared" si="141"/>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42"/>
        <v>#VALUE!</v>
      </c>
      <c r="K300" s="155" t="e">
        <f t="shared" si="143"/>
        <v>#VALUE!</v>
      </c>
      <c r="L300" s="153"/>
      <c r="M300" s="53"/>
      <c r="N300" s="175">
        <f t="shared" si="144"/>
        <v>1300</v>
      </c>
      <c r="O300" s="53"/>
      <c r="P300" s="175">
        <f t="shared" si="145"/>
        <v>10300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IF(U300=Setup!$C$10,"Grant",IF('Other Pharma &amp; Health Products'!U300=Setup!$C$11,"Local",IF('Other Pharma &amp; Health Products'!U300=Setup!$C$12,"Other","")))</f>
        <v/>
      </c>
      <c r="W300" s="34"/>
      <c r="X300" s="148"/>
      <c r="Y300" s="34"/>
      <c r="Z300" s="36" t="str">
        <f t="shared" si="146"/>
        <v/>
      </c>
      <c r="AA300" s="35"/>
      <c r="AB300" s="32" t="str">
        <f t="shared" si="147"/>
        <v/>
      </c>
      <c r="AC300" s="34"/>
      <c r="AD300" s="32" t="str">
        <f t="shared" si="148"/>
        <v/>
      </c>
      <c r="AE300" s="34"/>
      <c r="AF300" s="36" t="str">
        <f t="shared" si="149"/>
        <v/>
      </c>
      <c r="AG300" s="36" t="str">
        <f t="shared" si="150"/>
        <v/>
      </c>
      <c r="AH300" s="36" t="str">
        <f t="shared" si="151"/>
        <v/>
      </c>
      <c r="AI300" s="55"/>
      <c r="AJ300" s="37"/>
      <c r="AK300" s="148"/>
      <c r="AL300" s="34"/>
      <c r="AM300" s="32" t="str">
        <f t="shared" si="152"/>
        <v/>
      </c>
      <c r="AN300" s="34"/>
      <c r="AO300" s="32" t="str">
        <f t="shared" si="153"/>
        <v/>
      </c>
      <c r="AP300" s="35"/>
      <c r="AQ300" s="32" t="str">
        <f t="shared" si="154"/>
        <v/>
      </c>
      <c r="AR300" s="34"/>
      <c r="AS300" s="36" t="str">
        <f t="shared" si="155"/>
        <v/>
      </c>
      <c r="AT300" s="36" t="str">
        <f t="shared" si="156"/>
        <v/>
      </c>
      <c r="AU300" s="36" t="str">
        <f t="shared" si="157"/>
        <v/>
      </c>
      <c r="AV300" s="55"/>
      <c r="AW300" s="34"/>
      <c r="AX300" s="148"/>
      <c r="AY300" s="34"/>
      <c r="AZ300" s="32" t="str">
        <f t="shared" si="158"/>
        <v/>
      </c>
      <c r="BA300" s="34"/>
      <c r="BB300" s="32" t="str">
        <f t="shared" si="159"/>
        <v/>
      </c>
      <c r="BC300" s="34"/>
      <c r="BD300" s="32" t="str">
        <f t="shared" si="160"/>
        <v/>
      </c>
      <c r="BE300" s="34"/>
      <c r="BF300" s="36" t="str">
        <f t="shared" si="161"/>
        <v/>
      </c>
      <c r="BG300" s="36" t="str">
        <f t="shared" si="162"/>
        <v/>
      </c>
      <c r="BH300" s="36" t="str">
        <f t="shared" si="163"/>
        <v/>
      </c>
      <c r="BI300" s="55"/>
      <c r="BJ300" s="34"/>
      <c r="BK300" s="148"/>
      <c r="BL300" s="34"/>
      <c r="BM300" s="32" t="str">
        <f t="shared" si="164"/>
        <v/>
      </c>
      <c r="BN300" s="34"/>
      <c r="BO300" s="32" t="str">
        <f t="shared" si="165"/>
        <v/>
      </c>
      <c r="BP300" s="34"/>
      <c r="BQ300" s="32" t="str">
        <f t="shared" si="166"/>
        <v/>
      </c>
      <c r="BR300" s="34"/>
      <c r="BS300" s="36" t="str">
        <f t="shared" si="167"/>
        <v/>
      </c>
      <c r="BT300" s="36" t="str">
        <f t="shared" si="168"/>
        <v/>
      </c>
      <c r="BU300" s="36" t="str">
        <f t="shared" si="169"/>
        <v/>
      </c>
      <c r="BV300" s="55"/>
      <c r="BW300" s="36" t="str">
        <f t="shared" si="170"/>
        <v/>
      </c>
      <c r="BX300" s="36" t="str">
        <f t="shared" si="170"/>
        <v/>
      </c>
      <c r="BY300" s="31"/>
      <c r="BZ300" s="38"/>
      <c r="CB300" s="120" t="e">
        <f t="shared" ca="1" si="138"/>
        <v>#VALUE!</v>
      </c>
      <c r="CC300" s="2" t="e">
        <f t="shared" ca="1" si="139"/>
        <v>#VALUE!</v>
      </c>
    </row>
    <row r="301" spans="1:81" s="10" customFormat="1" ht="25" customHeight="1" x14ac:dyDescent="0.2">
      <c r="A301" s="52" t="str">
        <f t="shared" si="171"/>
        <v/>
      </c>
      <c r="B301" s="157" t="e">
        <f t="shared" ca="1" si="140"/>
        <v>#VALUE!</v>
      </c>
      <c r="C301" s="157" t="e">
        <f t="shared" si="141"/>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42"/>
        <v>#VALUE!</v>
      </c>
      <c r="K301" s="155" t="e">
        <f t="shared" si="143"/>
        <v>#VALUE!</v>
      </c>
      <c r="L301" s="153"/>
      <c r="M301" s="53"/>
      <c r="N301" s="175">
        <f t="shared" si="144"/>
        <v>1301</v>
      </c>
      <c r="O301" s="53"/>
      <c r="P301" s="175">
        <f t="shared" si="145"/>
        <v>10301</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IF(U301=Setup!$C$10,"Grant",IF('Other Pharma &amp; Health Products'!U301=Setup!$C$11,"Local",IF('Other Pharma &amp; Health Products'!U301=Setup!$C$12,"Other","")))</f>
        <v/>
      </c>
      <c r="W301" s="34"/>
      <c r="X301" s="148"/>
      <c r="Y301" s="34"/>
      <c r="Z301" s="36" t="str">
        <f t="shared" si="146"/>
        <v/>
      </c>
      <c r="AA301" s="35"/>
      <c r="AB301" s="32" t="str">
        <f t="shared" si="147"/>
        <v/>
      </c>
      <c r="AC301" s="34"/>
      <c r="AD301" s="32" t="str">
        <f t="shared" si="148"/>
        <v/>
      </c>
      <c r="AE301" s="34"/>
      <c r="AF301" s="36" t="str">
        <f t="shared" si="149"/>
        <v/>
      </c>
      <c r="AG301" s="36" t="str">
        <f t="shared" si="150"/>
        <v/>
      </c>
      <c r="AH301" s="36" t="str">
        <f t="shared" si="151"/>
        <v/>
      </c>
      <c r="AI301" s="55"/>
      <c r="AJ301" s="37"/>
      <c r="AK301" s="148"/>
      <c r="AL301" s="34"/>
      <c r="AM301" s="32" t="str">
        <f t="shared" si="152"/>
        <v/>
      </c>
      <c r="AN301" s="34"/>
      <c r="AO301" s="32" t="str">
        <f t="shared" si="153"/>
        <v/>
      </c>
      <c r="AP301" s="35"/>
      <c r="AQ301" s="32" t="str">
        <f t="shared" si="154"/>
        <v/>
      </c>
      <c r="AR301" s="34"/>
      <c r="AS301" s="36" t="str">
        <f t="shared" si="155"/>
        <v/>
      </c>
      <c r="AT301" s="36" t="str">
        <f t="shared" si="156"/>
        <v/>
      </c>
      <c r="AU301" s="36" t="str">
        <f t="shared" si="157"/>
        <v/>
      </c>
      <c r="AV301" s="55"/>
      <c r="AW301" s="34"/>
      <c r="AX301" s="148"/>
      <c r="AY301" s="34"/>
      <c r="AZ301" s="32" t="str">
        <f t="shared" si="158"/>
        <v/>
      </c>
      <c r="BA301" s="34"/>
      <c r="BB301" s="32" t="str">
        <f t="shared" si="159"/>
        <v/>
      </c>
      <c r="BC301" s="34"/>
      <c r="BD301" s="32" t="str">
        <f t="shared" si="160"/>
        <v/>
      </c>
      <c r="BE301" s="34"/>
      <c r="BF301" s="36" t="str">
        <f t="shared" si="161"/>
        <v/>
      </c>
      <c r="BG301" s="36" t="str">
        <f t="shared" si="162"/>
        <v/>
      </c>
      <c r="BH301" s="36" t="str">
        <f t="shared" si="163"/>
        <v/>
      </c>
      <c r="BI301" s="55"/>
      <c r="BJ301" s="34"/>
      <c r="BK301" s="148"/>
      <c r="BL301" s="34"/>
      <c r="BM301" s="32" t="str">
        <f t="shared" si="164"/>
        <v/>
      </c>
      <c r="BN301" s="34"/>
      <c r="BO301" s="32" t="str">
        <f t="shared" si="165"/>
        <v/>
      </c>
      <c r="BP301" s="34"/>
      <c r="BQ301" s="32" t="str">
        <f t="shared" si="166"/>
        <v/>
      </c>
      <c r="BR301" s="34"/>
      <c r="BS301" s="36" t="str">
        <f t="shared" si="167"/>
        <v/>
      </c>
      <c r="BT301" s="36" t="str">
        <f t="shared" si="168"/>
        <v/>
      </c>
      <c r="BU301" s="36" t="str">
        <f t="shared" si="169"/>
        <v/>
      </c>
      <c r="BV301" s="55"/>
      <c r="BW301" s="36" t="str">
        <f t="shared" si="170"/>
        <v/>
      </c>
      <c r="BX301" s="36" t="str">
        <f t="shared" si="170"/>
        <v/>
      </c>
      <c r="BY301" s="31"/>
      <c r="BZ301" s="38"/>
      <c r="CB301" s="120" t="e">
        <f t="shared" ca="1" si="138"/>
        <v>#VALUE!</v>
      </c>
      <c r="CC301" s="2" t="e">
        <f t="shared" ca="1" si="139"/>
        <v>#VALUE!</v>
      </c>
    </row>
    <row r="302" spans="1:81" s="10" customFormat="1" ht="25" customHeight="1" x14ac:dyDescent="0.2">
      <c r="A302" s="52" t="str">
        <f t="shared" si="171"/>
        <v/>
      </c>
      <c r="B302" s="157" t="e">
        <f t="shared" ca="1" si="140"/>
        <v>#VALUE!</v>
      </c>
      <c r="C302" s="157" t="e">
        <f t="shared" si="141"/>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42"/>
        <v>#VALUE!</v>
      </c>
      <c r="K302" s="155" t="e">
        <f t="shared" si="143"/>
        <v>#VALUE!</v>
      </c>
      <c r="L302" s="153"/>
      <c r="M302" s="53"/>
      <c r="N302" s="175">
        <f t="shared" si="144"/>
        <v>1302</v>
      </c>
      <c r="O302" s="53"/>
      <c r="P302" s="175">
        <f t="shared" si="145"/>
        <v>10302</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IF(U302=Setup!$C$10,"Grant",IF('Other Pharma &amp; Health Products'!U302=Setup!$C$11,"Local",IF('Other Pharma &amp; Health Products'!U302=Setup!$C$12,"Other","")))</f>
        <v/>
      </c>
      <c r="W302" s="34"/>
      <c r="X302" s="148"/>
      <c r="Y302" s="34"/>
      <c r="Z302" s="36" t="str">
        <f t="shared" si="146"/>
        <v/>
      </c>
      <c r="AA302" s="35"/>
      <c r="AB302" s="32" t="str">
        <f t="shared" si="147"/>
        <v/>
      </c>
      <c r="AC302" s="34"/>
      <c r="AD302" s="32" t="str">
        <f t="shared" si="148"/>
        <v/>
      </c>
      <c r="AE302" s="34"/>
      <c r="AF302" s="36" t="str">
        <f t="shared" si="149"/>
        <v/>
      </c>
      <c r="AG302" s="36" t="str">
        <f t="shared" si="150"/>
        <v/>
      </c>
      <c r="AH302" s="36" t="str">
        <f t="shared" si="151"/>
        <v/>
      </c>
      <c r="AI302" s="55"/>
      <c r="AJ302" s="37"/>
      <c r="AK302" s="148"/>
      <c r="AL302" s="34"/>
      <c r="AM302" s="32" t="str">
        <f t="shared" si="152"/>
        <v/>
      </c>
      <c r="AN302" s="34"/>
      <c r="AO302" s="32" t="str">
        <f t="shared" si="153"/>
        <v/>
      </c>
      <c r="AP302" s="35"/>
      <c r="AQ302" s="32" t="str">
        <f t="shared" si="154"/>
        <v/>
      </c>
      <c r="AR302" s="34"/>
      <c r="AS302" s="36" t="str">
        <f t="shared" si="155"/>
        <v/>
      </c>
      <c r="AT302" s="36" t="str">
        <f t="shared" si="156"/>
        <v/>
      </c>
      <c r="AU302" s="36" t="str">
        <f t="shared" si="157"/>
        <v/>
      </c>
      <c r="AV302" s="55"/>
      <c r="AW302" s="34"/>
      <c r="AX302" s="148"/>
      <c r="AY302" s="34"/>
      <c r="AZ302" s="32" t="str">
        <f t="shared" si="158"/>
        <v/>
      </c>
      <c r="BA302" s="34"/>
      <c r="BB302" s="32" t="str">
        <f t="shared" si="159"/>
        <v/>
      </c>
      <c r="BC302" s="34"/>
      <c r="BD302" s="32" t="str">
        <f t="shared" si="160"/>
        <v/>
      </c>
      <c r="BE302" s="34"/>
      <c r="BF302" s="36" t="str">
        <f t="shared" si="161"/>
        <v/>
      </c>
      <c r="BG302" s="36" t="str">
        <f t="shared" si="162"/>
        <v/>
      </c>
      <c r="BH302" s="36" t="str">
        <f t="shared" si="163"/>
        <v/>
      </c>
      <c r="BI302" s="55"/>
      <c r="BJ302" s="34"/>
      <c r="BK302" s="148"/>
      <c r="BL302" s="34"/>
      <c r="BM302" s="32" t="str">
        <f t="shared" si="164"/>
        <v/>
      </c>
      <c r="BN302" s="34"/>
      <c r="BO302" s="32" t="str">
        <f t="shared" si="165"/>
        <v/>
      </c>
      <c r="BP302" s="34"/>
      <c r="BQ302" s="32" t="str">
        <f t="shared" si="166"/>
        <v/>
      </c>
      <c r="BR302" s="34"/>
      <c r="BS302" s="36" t="str">
        <f t="shared" si="167"/>
        <v/>
      </c>
      <c r="BT302" s="36" t="str">
        <f t="shared" si="168"/>
        <v/>
      </c>
      <c r="BU302" s="36" t="str">
        <f t="shared" si="169"/>
        <v/>
      </c>
      <c r="BV302" s="55"/>
      <c r="BW302" s="36" t="str">
        <f t="shared" si="170"/>
        <v/>
      </c>
      <c r="BX302" s="36" t="str">
        <f t="shared" si="170"/>
        <v/>
      </c>
      <c r="BY302" s="31"/>
      <c r="BZ302" s="38"/>
      <c r="CB302" s="120" t="e">
        <f t="shared" ca="1" si="138"/>
        <v>#VALUE!</v>
      </c>
      <c r="CC302" s="2" t="e">
        <f t="shared" ca="1" si="139"/>
        <v>#VALUE!</v>
      </c>
    </row>
    <row r="303" spans="1:81" s="10" customFormat="1" ht="25" customHeight="1" x14ac:dyDescent="0.2">
      <c r="A303" s="52" t="str">
        <f t="shared" si="171"/>
        <v/>
      </c>
      <c r="B303" s="157" t="e">
        <f t="shared" ca="1" si="140"/>
        <v>#VALUE!</v>
      </c>
      <c r="C303" s="157" t="e">
        <f t="shared" si="141"/>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42"/>
        <v>#VALUE!</v>
      </c>
      <c r="K303" s="155" t="e">
        <f t="shared" si="143"/>
        <v>#VALUE!</v>
      </c>
      <c r="L303" s="153"/>
      <c r="M303" s="53"/>
      <c r="N303" s="175">
        <f t="shared" si="144"/>
        <v>1303</v>
      </c>
      <c r="O303" s="53"/>
      <c r="P303" s="175">
        <f t="shared" si="145"/>
        <v>10303</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IF(U303=Setup!$C$10,"Grant",IF('Other Pharma &amp; Health Products'!U303=Setup!$C$11,"Local",IF('Other Pharma &amp; Health Products'!U303=Setup!$C$12,"Other","")))</f>
        <v/>
      </c>
      <c r="W303" s="34"/>
      <c r="X303" s="148"/>
      <c r="Y303" s="34"/>
      <c r="Z303" s="36" t="str">
        <f t="shared" si="146"/>
        <v/>
      </c>
      <c r="AA303" s="35"/>
      <c r="AB303" s="32" t="str">
        <f t="shared" si="147"/>
        <v/>
      </c>
      <c r="AC303" s="34"/>
      <c r="AD303" s="32" t="str">
        <f t="shared" si="148"/>
        <v/>
      </c>
      <c r="AE303" s="34"/>
      <c r="AF303" s="36" t="str">
        <f t="shared" si="149"/>
        <v/>
      </c>
      <c r="AG303" s="36" t="str">
        <f t="shared" si="150"/>
        <v/>
      </c>
      <c r="AH303" s="36" t="str">
        <f t="shared" si="151"/>
        <v/>
      </c>
      <c r="AI303" s="55"/>
      <c r="AJ303" s="37"/>
      <c r="AK303" s="148"/>
      <c r="AL303" s="34"/>
      <c r="AM303" s="32" t="str">
        <f t="shared" si="152"/>
        <v/>
      </c>
      <c r="AN303" s="34"/>
      <c r="AO303" s="32" t="str">
        <f t="shared" si="153"/>
        <v/>
      </c>
      <c r="AP303" s="35"/>
      <c r="AQ303" s="32" t="str">
        <f t="shared" si="154"/>
        <v/>
      </c>
      <c r="AR303" s="34"/>
      <c r="AS303" s="36" t="str">
        <f t="shared" si="155"/>
        <v/>
      </c>
      <c r="AT303" s="36" t="str">
        <f t="shared" si="156"/>
        <v/>
      </c>
      <c r="AU303" s="36" t="str">
        <f t="shared" si="157"/>
        <v/>
      </c>
      <c r="AV303" s="55"/>
      <c r="AW303" s="34"/>
      <c r="AX303" s="148"/>
      <c r="AY303" s="34"/>
      <c r="AZ303" s="32" t="str">
        <f t="shared" si="158"/>
        <v/>
      </c>
      <c r="BA303" s="34"/>
      <c r="BB303" s="32" t="str">
        <f t="shared" si="159"/>
        <v/>
      </c>
      <c r="BC303" s="34"/>
      <c r="BD303" s="32" t="str">
        <f t="shared" si="160"/>
        <v/>
      </c>
      <c r="BE303" s="34"/>
      <c r="BF303" s="36" t="str">
        <f t="shared" si="161"/>
        <v/>
      </c>
      <c r="BG303" s="36" t="str">
        <f t="shared" si="162"/>
        <v/>
      </c>
      <c r="BH303" s="36" t="str">
        <f t="shared" si="163"/>
        <v/>
      </c>
      <c r="BI303" s="55"/>
      <c r="BJ303" s="34"/>
      <c r="BK303" s="148"/>
      <c r="BL303" s="34"/>
      <c r="BM303" s="32" t="str">
        <f t="shared" si="164"/>
        <v/>
      </c>
      <c r="BN303" s="34"/>
      <c r="BO303" s="32" t="str">
        <f t="shared" si="165"/>
        <v/>
      </c>
      <c r="BP303" s="34"/>
      <c r="BQ303" s="32" t="str">
        <f t="shared" si="166"/>
        <v/>
      </c>
      <c r="BR303" s="34"/>
      <c r="BS303" s="36" t="str">
        <f t="shared" si="167"/>
        <v/>
      </c>
      <c r="BT303" s="36" t="str">
        <f t="shared" si="168"/>
        <v/>
      </c>
      <c r="BU303" s="36" t="str">
        <f t="shared" si="169"/>
        <v/>
      </c>
      <c r="BV303" s="55"/>
      <c r="BW303" s="36" t="str">
        <f t="shared" si="170"/>
        <v/>
      </c>
      <c r="BX303" s="36" t="str">
        <f t="shared" si="170"/>
        <v/>
      </c>
      <c r="BY303" s="31"/>
      <c r="BZ303" s="38"/>
      <c r="CB303" s="120" t="e">
        <f t="shared" ca="1" si="138"/>
        <v>#VALUE!</v>
      </c>
      <c r="CC303" s="2" t="e">
        <f t="shared" ca="1" si="139"/>
        <v>#VALUE!</v>
      </c>
    </row>
    <row r="304" spans="1:81" s="10" customFormat="1" ht="25" customHeight="1" x14ac:dyDescent="0.2">
      <c r="A304" s="52" t="str">
        <f t="shared" si="171"/>
        <v/>
      </c>
      <c r="B304" s="157" t="e">
        <f t="shared" ca="1" si="140"/>
        <v>#VALUE!</v>
      </c>
      <c r="C304" s="157" t="e">
        <f t="shared" si="141"/>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42"/>
        <v>#VALUE!</v>
      </c>
      <c r="K304" s="155" t="e">
        <f t="shared" si="143"/>
        <v>#VALUE!</v>
      </c>
      <c r="L304" s="153"/>
      <c r="M304" s="53"/>
      <c r="N304" s="175">
        <f t="shared" si="144"/>
        <v>1304</v>
      </c>
      <c r="O304" s="53"/>
      <c r="P304" s="175">
        <f t="shared" si="145"/>
        <v>10304</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IF(U304=Setup!$C$10,"Grant",IF('Other Pharma &amp; Health Products'!U304=Setup!$C$11,"Local",IF('Other Pharma &amp; Health Products'!U304=Setup!$C$12,"Other","")))</f>
        <v/>
      </c>
      <c r="W304" s="34"/>
      <c r="X304" s="148"/>
      <c r="Y304" s="34"/>
      <c r="Z304" s="36" t="str">
        <f t="shared" si="146"/>
        <v/>
      </c>
      <c r="AA304" s="35"/>
      <c r="AB304" s="32" t="str">
        <f t="shared" si="147"/>
        <v/>
      </c>
      <c r="AC304" s="34"/>
      <c r="AD304" s="32" t="str">
        <f t="shared" si="148"/>
        <v/>
      </c>
      <c r="AE304" s="34"/>
      <c r="AF304" s="36" t="str">
        <f t="shared" si="149"/>
        <v/>
      </c>
      <c r="AG304" s="36" t="str">
        <f t="shared" si="150"/>
        <v/>
      </c>
      <c r="AH304" s="36" t="str">
        <f t="shared" si="151"/>
        <v/>
      </c>
      <c r="AI304" s="55"/>
      <c r="AJ304" s="37"/>
      <c r="AK304" s="148"/>
      <c r="AL304" s="34"/>
      <c r="AM304" s="32" t="str">
        <f t="shared" si="152"/>
        <v/>
      </c>
      <c r="AN304" s="34"/>
      <c r="AO304" s="32" t="str">
        <f t="shared" si="153"/>
        <v/>
      </c>
      <c r="AP304" s="35"/>
      <c r="AQ304" s="32" t="str">
        <f t="shared" si="154"/>
        <v/>
      </c>
      <c r="AR304" s="34"/>
      <c r="AS304" s="36" t="str">
        <f t="shared" si="155"/>
        <v/>
      </c>
      <c r="AT304" s="36" t="str">
        <f t="shared" si="156"/>
        <v/>
      </c>
      <c r="AU304" s="36" t="str">
        <f t="shared" si="157"/>
        <v/>
      </c>
      <c r="AV304" s="55"/>
      <c r="AW304" s="34"/>
      <c r="AX304" s="148"/>
      <c r="AY304" s="34"/>
      <c r="AZ304" s="32" t="str">
        <f t="shared" si="158"/>
        <v/>
      </c>
      <c r="BA304" s="34"/>
      <c r="BB304" s="32" t="str">
        <f t="shared" si="159"/>
        <v/>
      </c>
      <c r="BC304" s="34"/>
      <c r="BD304" s="32" t="str">
        <f t="shared" si="160"/>
        <v/>
      </c>
      <c r="BE304" s="34"/>
      <c r="BF304" s="36" t="str">
        <f t="shared" si="161"/>
        <v/>
      </c>
      <c r="BG304" s="36" t="str">
        <f t="shared" si="162"/>
        <v/>
      </c>
      <c r="BH304" s="36" t="str">
        <f t="shared" si="163"/>
        <v/>
      </c>
      <c r="BI304" s="55"/>
      <c r="BJ304" s="34"/>
      <c r="BK304" s="148"/>
      <c r="BL304" s="34"/>
      <c r="BM304" s="32" t="str">
        <f t="shared" si="164"/>
        <v/>
      </c>
      <c r="BN304" s="34"/>
      <c r="BO304" s="32" t="str">
        <f t="shared" si="165"/>
        <v/>
      </c>
      <c r="BP304" s="34"/>
      <c r="BQ304" s="32" t="str">
        <f t="shared" si="166"/>
        <v/>
      </c>
      <c r="BR304" s="34"/>
      <c r="BS304" s="36" t="str">
        <f t="shared" si="167"/>
        <v/>
      </c>
      <c r="BT304" s="36" t="str">
        <f t="shared" si="168"/>
        <v/>
      </c>
      <c r="BU304" s="36" t="str">
        <f t="shared" si="169"/>
        <v/>
      </c>
      <c r="BV304" s="55"/>
      <c r="BW304" s="36" t="str">
        <f t="shared" si="170"/>
        <v/>
      </c>
      <c r="BX304" s="36" t="str">
        <f t="shared" si="170"/>
        <v/>
      </c>
      <c r="BY304" s="31"/>
      <c r="BZ304" s="38"/>
      <c r="CB304" s="120" t="e">
        <f t="shared" ca="1" si="138"/>
        <v>#VALUE!</v>
      </c>
      <c r="CC304" s="2" t="e">
        <f t="shared" ca="1" si="139"/>
        <v>#VALUE!</v>
      </c>
    </row>
    <row r="305" spans="1:81" s="10" customFormat="1" ht="25" customHeight="1" x14ac:dyDescent="0.2">
      <c r="A305" s="52" t="str">
        <f t="shared" si="171"/>
        <v/>
      </c>
      <c r="B305" s="157" t="e">
        <f t="shared" ca="1" si="140"/>
        <v>#VALUE!</v>
      </c>
      <c r="C305" s="157" t="e">
        <f t="shared" si="141"/>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42"/>
        <v>#VALUE!</v>
      </c>
      <c r="K305" s="155" t="e">
        <f t="shared" si="143"/>
        <v>#VALUE!</v>
      </c>
      <c r="L305" s="153"/>
      <c r="M305" s="53"/>
      <c r="N305" s="175">
        <f t="shared" si="144"/>
        <v>1305</v>
      </c>
      <c r="O305" s="53"/>
      <c r="P305" s="175">
        <f t="shared" si="145"/>
        <v>10305</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IF(U305=Setup!$C$10,"Grant",IF('Other Pharma &amp; Health Products'!U305=Setup!$C$11,"Local",IF('Other Pharma &amp; Health Products'!U305=Setup!$C$12,"Other","")))</f>
        <v/>
      </c>
      <c r="W305" s="34"/>
      <c r="X305" s="148"/>
      <c r="Y305" s="34"/>
      <c r="Z305" s="36" t="str">
        <f t="shared" si="146"/>
        <v/>
      </c>
      <c r="AA305" s="35"/>
      <c r="AB305" s="32" t="str">
        <f t="shared" si="147"/>
        <v/>
      </c>
      <c r="AC305" s="34"/>
      <c r="AD305" s="32" t="str">
        <f t="shared" si="148"/>
        <v/>
      </c>
      <c r="AE305" s="34"/>
      <c r="AF305" s="36" t="str">
        <f t="shared" si="149"/>
        <v/>
      </c>
      <c r="AG305" s="36" t="str">
        <f t="shared" si="150"/>
        <v/>
      </c>
      <c r="AH305" s="36" t="str">
        <f t="shared" si="151"/>
        <v/>
      </c>
      <c r="AI305" s="55"/>
      <c r="AJ305" s="37"/>
      <c r="AK305" s="148"/>
      <c r="AL305" s="34"/>
      <c r="AM305" s="32" t="str">
        <f t="shared" si="152"/>
        <v/>
      </c>
      <c r="AN305" s="34"/>
      <c r="AO305" s="32" t="str">
        <f t="shared" si="153"/>
        <v/>
      </c>
      <c r="AP305" s="35"/>
      <c r="AQ305" s="32" t="str">
        <f t="shared" si="154"/>
        <v/>
      </c>
      <c r="AR305" s="34"/>
      <c r="AS305" s="36" t="str">
        <f t="shared" si="155"/>
        <v/>
      </c>
      <c r="AT305" s="36" t="str">
        <f t="shared" si="156"/>
        <v/>
      </c>
      <c r="AU305" s="36" t="str">
        <f t="shared" si="157"/>
        <v/>
      </c>
      <c r="AV305" s="55"/>
      <c r="AW305" s="34"/>
      <c r="AX305" s="148"/>
      <c r="AY305" s="34"/>
      <c r="AZ305" s="32" t="str">
        <f t="shared" si="158"/>
        <v/>
      </c>
      <c r="BA305" s="34"/>
      <c r="BB305" s="32" t="str">
        <f t="shared" si="159"/>
        <v/>
      </c>
      <c r="BC305" s="34"/>
      <c r="BD305" s="32" t="str">
        <f t="shared" si="160"/>
        <v/>
      </c>
      <c r="BE305" s="34"/>
      <c r="BF305" s="36" t="str">
        <f t="shared" si="161"/>
        <v/>
      </c>
      <c r="BG305" s="36" t="str">
        <f t="shared" si="162"/>
        <v/>
      </c>
      <c r="BH305" s="36" t="str">
        <f t="shared" si="163"/>
        <v/>
      </c>
      <c r="BI305" s="55"/>
      <c r="BJ305" s="34"/>
      <c r="BK305" s="148"/>
      <c r="BL305" s="34"/>
      <c r="BM305" s="32" t="str">
        <f t="shared" si="164"/>
        <v/>
      </c>
      <c r="BN305" s="34"/>
      <c r="BO305" s="32" t="str">
        <f t="shared" si="165"/>
        <v/>
      </c>
      <c r="BP305" s="34"/>
      <c r="BQ305" s="32" t="str">
        <f t="shared" si="166"/>
        <v/>
      </c>
      <c r="BR305" s="34"/>
      <c r="BS305" s="36" t="str">
        <f t="shared" si="167"/>
        <v/>
      </c>
      <c r="BT305" s="36" t="str">
        <f t="shared" si="168"/>
        <v/>
      </c>
      <c r="BU305" s="36" t="str">
        <f t="shared" si="169"/>
        <v/>
      </c>
      <c r="BV305" s="55"/>
      <c r="BW305" s="36" t="str">
        <f t="shared" si="170"/>
        <v/>
      </c>
      <c r="BX305" s="36" t="str">
        <f t="shared" si="170"/>
        <v/>
      </c>
      <c r="BY305" s="31"/>
      <c r="BZ305" s="38"/>
      <c r="CB305" s="120" t="e">
        <f t="shared" ca="1" si="138"/>
        <v>#VALUE!</v>
      </c>
      <c r="CC305" s="2" t="e">
        <f t="shared" ca="1" si="139"/>
        <v>#VALUE!</v>
      </c>
    </row>
    <row r="306" spans="1:81" s="10" customFormat="1" ht="25" customHeight="1" x14ac:dyDescent="0.2">
      <c r="A306" s="52" t="str">
        <f t="shared" si="171"/>
        <v/>
      </c>
      <c r="B306" s="157" t="e">
        <f t="shared" ca="1" si="140"/>
        <v>#VALUE!</v>
      </c>
      <c r="C306" s="157" t="e">
        <f t="shared" si="141"/>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42"/>
        <v>#VALUE!</v>
      </c>
      <c r="K306" s="155" t="e">
        <f t="shared" si="143"/>
        <v>#VALUE!</v>
      </c>
      <c r="L306" s="153"/>
      <c r="M306" s="53"/>
      <c r="N306" s="175">
        <f t="shared" si="144"/>
        <v>1306</v>
      </c>
      <c r="O306" s="53"/>
      <c r="P306" s="175">
        <f t="shared" si="145"/>
        <v>10306</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IF(U306=Setup!$C$10,"Grant",IF('Other Pharma &amp; Health Products'!U306=Setup!$C$11,"Local",IF('Other Pharma &amp; Health Products'!U306=Setup!$C$12,"Other","")))</f>
        <v/>
      </c>
      <c r="W306" s="34"/>
      <c r="X306" s="148"/>
      <c r="Y306" s="34"/>
      <c r="Z306" s="36" t="str">
        <f t="shared" si="146"/>
        <v/>
      </c>
      <c r="AA306" s="35"/>
      <c r="AB306" s="32" t="str">
        <f t="shared" si="147"/>
        <v/>
      </c>
      <c r="AC306" s="34"/>
      <c r="AD306" s="32" t="str">
        <f t="shared" si="148"/>
        <v/>
      </c>
      <c r="AE306" s="34"/>
      <c r="AF306" s="36" t="str">
        <f t="shared" si="149"/>
        <v/>
      </c>
      <c r="AG306" s="36" t="str">
        <f t="shared" si="150"/>
        <v/>
      </c>
      <c r="AH306" s="36" t="str">
        <f t="shared" si="151"/>
        <v/>
      </c>
      <c r="AI306" s="55"/>
      <c r="AJ306" s="37"/>
      <c r="AK306" s="148"/>
      <c r="AL306" s="34"/>
      <c r="AM306" s="32" t="str">
        <f t="shared" si="152"/>
        <v/>
      </c>
      <c r="AN306" s="34"/>
      <c r="AO306" s="32" t="str">
        <f t="shared" si="153"/>
        <v/>
      </c>
      <c r="AP306" s="35"/>
      <c r="AQ306" s="32" t="str">
        <f t="shared" si="154"/>
        <v/>
      </c>
      <c r="AR306" s="34"/>
      <c r="AS306" s="36" t="str">
        <f t="shared" si="155"/>
        <v/>
      </c>
      <c r="AT306" s="36" t="str">
        <f t="shared" si="156"/>
        <v/>
      </c>
      <c r="AU306" s="36" t="str">
        <f t="shared" si="157"/>
        <v/>
      </c>
      <c r="AV306" s="55"/>
      <c r="AW306" s="34"/>
      <c r="AX306" s="148"/>
      <c r="AY306" s="34"/>
      <c r="AZ306" s="32" t="str">
        <f t="shared" si="158"/>
        <v/>
      </c>
      <c r="BA306" s="34"/>
      <c r="BB306" s="32" t="str">
        <f t="shared" si="159"/>
        <v/>
      </c>
      <c r="BC306" s="34"/>
      <c r="BD306" s="32" t="str">
        <f t="shared" si="160"/>
        <v/>
      </c>
      <c r="BE306" s="34"/>
      <c r="BF306" s="36" t="str">
        <f t="shared" si="161"/>
        <v/>
      </c>
      <c r="BG306" s="36" t="str">
        <f t="shared" si="162"/>
        <v/>
      </c>
      <c r="BH306" s="36" t="str">
        <f t="shared" si="163"/>
        <v/>
      </c>
      <c r="BI306" s="55"/>
      <c r="BJ306" s="34"/>
      <c r="BK306" s="148"/>
      <c r="BL306" s="34"/>
      <c r="BM306" s="32" t="str">
        <f t="shared" si="164"/>
        <v/>
      </c>
      <c r="BN306" s="34"/>
      <c r="BO306" s="32" t="str">
        <f t="shared" si="165"/>
        <v/>
      </c>
      <c r="BP306" s="34"/>
      <c r="BQ306" s="32" t="str">
        <f t="shared" si="166"/>
        <v/>
      </c>
      <c r="BR306" s="34"/>
      <c r="BS306" s="36" t="str">
        <f t="shared" si="167"/>
        <v/>
      </c>
      <c r="BT306" s="36" t="str">
        <f t="shared" si="168"/>
        <v/>
      </c>
      <c r="BU306" s="36" t="str">
        <f t="shared" si="169"/>
        <v/>
      </c>
      <c r="BV306" s="55"/>
      <c r="BW306" s="36" t="str">
        <f t="shared" si="170"/>
        <v/>
      </c>
      <c r="BX306" s="36" t="str">
        <f t="shared" si="170"/>
        <v/>
      </c>
      <c r="BY306" s="31"/>
      <c r="BZ306" s="38"/>
      <c r="CB306" s="120" t="e">
        <f t="shared" ca="1" si="138"/>
        <v>#VALUE!</v>
      </c>
      <c r="CC306" s="2" t="e">
        <f t="shared" ca="1" si="139"/>
        <v>#VALUE!</v>
      </c>
    </row>
    <row r="307" spans="1:81" s="10" customFormat="1" ht="25" customHeight="1" x14ac:dyDescent="0.2">
      <c r="A307" s="52" t="str">
        <f t="shared" si="171"/>
        <v/>
      </c>
      <c r="B307" s="157" t="e">
        <f t="shared" ca="1" si="140"/>
        <v>#VALUE!</v>
      </c>
      <c r="C307" s="157" t="e">
        <f t="shared" si="141"/>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42"/>
        <v>#VALUE!</v>
      </c>
      <c r="K307" s="155" t="e">
        <f t="shared" si="143"/>
        <v>#VALUE!</v>
      </c>
      <c r="L307" s="153"/>
      <c r="M307" s="53"/>
      <c r="N307" s="175">
        <f t="shared" si="144"/>
        <v>1307</v>
      </c>
      <c r="O307" s="53"/>
      <c r="P307" s="175">
        <f t="shared" si="145"/>
        <v>10307</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IF(U307=Setup!$C$10,"Grant",IF('Other Pharma &amp; Health Products'!U307=Setup!$C$11,"Local",IF('Other Pharma &amp; Health Products'!U307=Setup!$C$12,"Other","")))</f>
        <v/>
      </c>
      <c r="W307" s="34"/>
      <c r="X307" s="148"/>
      <c r="Y307" s="34"/>
      <c r="Z307" s="36" t="str">
        <f t="shared" si="146"/>
        <v/>
      </c>
      <c r="AA307" s="35"/>
      <c r="AB307" s="32" t="str">
        <f t="shared" si="147"/>
        <v/>
      </c>
      <c r="AC307" s="34"/>
      <c r="AD307" s="32" t="str">
        <f t="shared" si="148"/>
        <v/>
      </c>
      <c r="AE307" s="34"/>
      <c r="AF307" s="36" t="str">
        <f t="shared" si="149"/>
        <v/>
      </c>
      <c r="AG307" s="36" t="str">
        <f t="shared" si="150"/>
        <v/>
      </c>
      <c r="AH307" s="36" t="str">
        <f t="shared" si="151"/>
        <v/>
      </c>
      <c r="AI307" s="55"/>
      <c r="AJ307" s="37"/>
      <c r="AK307" s="148"/>
      <c r="AL307" s="34"/>
      <c r="AM307" s="32" t="str">
        <f t="shared" si="152"/>
        <v/>
      </c>
      <c r="AN307" s="34"/>
      <c r="AO307" s="32" t="str">
        <f t="shared" si="153"/>
        <v/>
      </c>
      <c r="AP307" s="35"/>
      <c r="AQ307" s="32" t="str">
        <f t="shared" si="154"/>
        <v/>
      </c>
      <c r="AR307" s="34"/>
      <c r="AS307" s="36" t="str">
        <f t="shared" si="155"/>
        <v/>
      </c>
      <c r="AT307" s="36" t="str">
        <f t="shared" si="156"/>
        <v/>
      </c>
      <c r="AU307" s="36" t="str">
        <f t="shared" si="157"/>
        <v/>
      </c>
      <c r="AV307" s="55"/>
      <c r="AW307" s="34"/>
      <c r="AX307" s="148"/>
      <c r="AY307" s="34"/>
      <c r="AZ307" s="32" t="str">
        <f t="shared" si="158"/>
        <v/>
      </c>
      <c r="BA307" s="34"/>
      <c r="BB307" s="32" t="str">
        <f t="shared" si="159"/>
        <v/>
      </c>
      <c r="BC307" s="34"/>
      <c r="BD307" s="32" t="str">
        <f t="shared" si="160"/>
        <v/>
      </c>
      <c r="BE307" s="34"/>
      <c r="BF307" s="36" t="str">
        <f t="shared" si="161"/>
        <v/>
      </c>
      <c r="BG307" s="36" t="str">
        <f t="shared" si="162"/>
        <v/>
      </c>
      <c r="BH307" s="36" t="str">
        <f t="shared" si="163"/>
        <v/>
      </c>
      <c r="BI307" s="55"/>
      <c r="BJ307" s="34"/>
      <c r="BK307" s="148"/>
      <c r="BL307" s="34"/>
      <c r="BM307" s="32" t="str">
        <f t="shared" si="164"/>
        <v/>
      </c>
      <c r="BN307" s="34"/>
      <c r="BO307" s="32" t="str">
        <f t="shared" si="165"/>
        <v/>
      </c>
      <c r="BP307" s="34"/>
      <c r="BQ307" s="32" t="str">
        <f t="shared" si="166"/>
        <v/>
      </c>
      <c r="BR307" s="34"/>
      <c r="BS307" s="36" t="str">
        <f t="shared" si="167"/>
        <v/>
      </c>
      <c r="BT307" s="36" t="str">
        <f t="shared" si="168"/>
        <v/>
      </c>
      <c r="BU307" s="36" t="str">
        <f t="shared" si="169"/>
        <v/>
      </c>
      <c r="BV307" s="55"/>
      <c r="BW307" s="36" t="str">
        <f t="shared" si="170"/>
        <v/>
      </c>
      <c r="BX307" s="36" t="str">
        <f t="shared" si="170"/>
        <v/>
      </c>
      <c r="BY307" s="31"/>
      <c r="BZ307" s="38"/>
      <c r="CB307" s="120" t="e">
        <f t="shared" ca="1" si="138"/>
        <v>#VALUE!</v>
      </c>
      <c r="CC307" s="2" t="e">
        <f t="shared" ca="1" si="139"/>
        <v>#VALUE!</v>
      </c>
    </row>
    <row r="308" spans="1:81" s="10" customFormat="1" ht="25" customHeight="1" x14ac:dyDescent="0.2">
      <c r="A308" s="52" t="str">
        <f t="shared" si="171"/>
        <v/>
      </c>
      <c r="B308" s="157" t="e">
        <f t="shared" ca="1" si="140"/>
        <v>#VALUE!</v>
      </c>
      <c r="C308" s="157" t="e">
        <f t="shared" si="141"/>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42"/>
        <v>#VALUE!</v>
      </c>
      <c r="K308" s="155" t="e">
        <f t="shared" si="143"/>
        <v>#VALUE!</v>
      </c>
      <c r="L308" s="153"/>
      <c r="M308" s="53"/>
      <c r="N308" s="175">
        <f t="shared" si="144"/>
        <v>1308</v>
      </c>
      <c r="O308" s="53"/>
      <c r="P308" s="175">
        <f t="shared" si="145"/>
        <v>10308</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IF(U308=Setup!$C$10,"Grant",IF('Other Pharma &amp; Health Products'!U308=Setup!$C$11,"Local",IF('Other Pharma &amp; Health Products'!U308=Setup!$C$12,"Other","")))</f>
        <v/>
      </c>
      <c r="W308" s="34"/>
      <c r="X308" s="148"/>
      <c r="Y308" s="34"/>
      <c r="Z308" s="36" t="str">
        <f t="shared" si="146"/>
        <v/>
      </c>
      <c r="AA308" s="35"/>
      <c r="AB308" s="32" t="str">
        <f t="shared" si="147"/>
        <v/>
      </c>
      <c r="AC308" s="34"/>
      <c r="AD308" s="32" t="str">
        <f t="shared" si="148"/>
        <v/>
      </c>
      <c r="AE308" s="34"/>
      <c r="AF308" s="36" t="str">
        <f t="shared" si="149"/>
        <v/>
      </c>
      <c r="AG308" s="36" t="str">
        <f t="shared" si="150"/>
        <v/>
      </c>
      <c r="AH308" s="36" t="str">
        <f t="shared" si="151"/>
        <v/>
      </c>
      <c r="AI308" s="55"/>
      <c r="AJ308" s="37"/>
      <c r="AK308" s="148"/>
      <c r="AL308" s="34"/>
      <c r="AM308" s="32" t="str">
        <f t="shared" si="152"/>
        <v/>
      </c>
      <c r="AN308" s="34"/>
      <c r="AO308" s="32" t="str">
        <f t="shared" si="153"/>
        <v/>
      </c>
      <c r="AP308" s="35"/>
      <c r="AQ308" s="32" t="str">
        <f t="shared" si="154"/>
        <v/>
      </c>
      <c r="AR308" s="34"/>
      <c r="AS308" s="36" t="str">
        <f t="shared" si="155"/>
        <v/>
      </c>
      <c r="AT308" s="36" t="str">
        <f t="shared" si="156"/>
        <v/>
      </c>
      <c r="AU308" s="36" t="str">
        <f t="shared" si="157"/>
        <v/>
      </c>
      <c r="AV308" s="55"/>
      <c r="AW308" s="34"/>
      <c r="AX308" s="148"/>
      <c r="AY308" s="34"/>
      <c r="AZ308" s="32" t="str">
        <f t="shared" si="158"/>
        <v/>
      </c>
      <c r="BA308" s="34"/>
      <c r="BB308" s="32" t="str">
        <f t="shared" si="159"/>
        <v/>
      </c>
      <c r="BC308" s="34"/>
      <c r="BD308" s="32" t="str">
        <f t="shared" si="160"/>
        <v/>
      </c>
      <c r="BE308" s="34"/>
      <c r="BF308" s="36" t="str">
        <f t="shared" si="161"/>
        <v/>
      </c>
      <c r="BG308" s="36" t="str">
        <f t="shared" si="162"/>
        <v/>
      </c>
      <c r="BH308" s="36" t="str">
        <f t="shared" si="163"/>
        <v/>
      </c>
      <c r="BI308" s="55"/>
      <c r="BJ308" s="34"/>
      <c r="BK308" s="148"/>
      <c r="BL308" s="34"/>
      <c r="BM308" s="32" t="str">
        <f t="shared" si="164"/>
        <v/>
      </c>
      <c r="BN308" s="34"/>
      <c r="BO308" s="32" t="str">
        <f t="shared" si="165"/>
        <v/>
      </c>
      <c r="BP308" s="34"/>
      <c r="BQ308" s="32" t="str">
        <f t="shared" si="166"/>
        <v/>
      </c>
      <c r="BR308" s="34"/>
      <c r="BS308" s="36" t="str">
        <f t="shared" si="167"/>
        <v/>
      </c>
      <c r="BT308" s="36" t="str">
        <f t="shared" si="168"/>
        <v/>
      </c>
      <c r="BU308" s="36" t="str">
        <f t="shared" si="169"/>
        <v/>
      </c>
      <c r="BV308" s="55"/>
      <c r="BW308" s="36" t="str">
        <f t="shared" si="170"/>
        <v/>
      </c>
      <c r="BX308" s="36" t="str">
        <f t="shared" si="170"/>
        <v/>
      </c>
      <c r="BY308" s="31"/>
      <c r="BZ308" s="38"/>
      <c r="CB308" s="120" t="e">
        <f t="shared" ca="1" si="138"/>
        <v>#VALUE!</v>
      </c>
      <c r="CC308" s="2" t="e">
        <f t="shared" ca="1" si="139"/>
        <v>#VALUE!</v>
      </c>
    </row>
    <row r="309" spans="1:81" s="10" customFormat="1" ht="25" customHeight="1" x14ac:dyDescent="0.2">
      <c r="A309" s="52" t="str">
        <f t="shared" si="171"/>
        <v/>
      </c>
      <c r="B309" s="157" t="e">
        <f t="shared" ca="1" si="140"/>
        <v>#VALUE!</v>
      </c>
      <c r="C309" s="157" t="e">
        <f t="shared" si="141"/>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42"/>
        <v>#VALUE!</v>
      </c>
      <c r="K309" s="155" t="e">
        <f t="shared" si="143"/>
        <v>#VALUE!</v>
      </c>
      <c r="L309" s="153"/>
      <c r="M309" s="53"/>
      <c r="N309" s="175">
        <f t="shared" si="144"/>
        <v>1309</v>
      </c>
      <c r="O309" s="53"/>
      <c r="P309" s="175">
        <f t="shared" si="145"/>
        <v>10309</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IF(U309=Setup!$C$10,"Grant",IF('Other Pharma &amp; Health Products'!U309=Setup!$C$11,"Local",IF('Other Pharma &amp; Health Products'!U309=Setup!$C$12,"Other","")))</f>
        <v/>
      </c>
      <c r="W309" s="34"/>
      <c r="X309" s="148"/>
      <c r="Y309" s="34"/>
      <c r="Z309" s="36" t="str">
        <f t="shared" si="146"/>
        <v/>
      </c>
      <c r="AA309" s="35"/>
      <c r="AB309" s="32" t="str">
        <f t="shared" si="147"/>
        <v/>
      </c>
      <c r="AC309" s="34"/>
      <c r="AD309" s="32" t="str">
        <f t="shared" si="148"/>
        <v/>
      </c>
      <c r="AE309" s="34"/>
      <c r="AF309" s="36" t="str">
        <f t="shared" si="149"/>
        <v/>
      </c>
      <c r="AG309" s="36" t="str">
        <f t="shared" si="150"/>
        <v/>
      </c>
      <c r="AH309" s="36" t="str">
        <f t="shared" si="151"/>
        <v/>
      </c>
      <c r="AI309" s="55"/>
      <c r="AJ309" s="37"/>
      <c r="AK309" s="148"/>
      <c r="AL309" s="34"/>
      <c r="AM309" s="32" t="str">
        <f t="shared" si="152"/>
        <v/>
      </c>
      <c r="AN309" s="34"/>
      <c r="AO309" s="32" t="str">
        <f t="shared" si="153"/>
        <v/>
      </c>
      <c r="AP309" s="35"/>
      <c r="AQ309" s="32" t="str">
        <f t="shared" si="154"/>
        <v/>
      </c>
      <c r="AR309" s="34"/>
      <c r="AS309" s="36" t="str">
        <f t="shared" si="155"/>
        <v/>
      </c>
      <c r="AT309" s="36" t="str">
        <f t="shared" si="156"/>
        <v/>
      </c>
      <c r="AU309" s="36" t="str">
        <f t="shared" si="157"/>
        <v/>
      </c>
      <c r="AV309" s="55"/>
      <c r="AW309" s="34"/>
      <c r="AX309" s="148"/>
      <c r="AY309" s="34"/>
      <c r="AZ309" s="32" t="str">
        <f t="shared" si="158"/>
        <v/>
      </c>
      <c r="BA309" s="34"/>
      <c r="BB309" s="32" t="str">
        <f t="shared" si="159"/>
        <v/>
      </c>
      <c r="BC309" s="34"/>
      <c r="BD309" s="32" t="str">
        <f t="shared" si="160"/>
        <v/>
      </c>
      <c r="BE309" s="34"/>
      <c r="BF309" s="36" t="str">
        <f t="shared" si="161"/>
        <v/>
      </c>
      <c r="BG309" s="36" t="str">
        <f t="shared" si="162"/>
        <v/>
      </c>
      <c r="BH309" s="36" t="str">
        <f t="shared" si="163"/>
        <v/>
      </c>
      <c r="BI309" s="55"/>
      <c r="BJ309" s="34"/>
      <c r="BK309" s="148"/>
      <c r="BL309" s="34"/>
      <c r="BM309" s="32" t="str">
        <f t="shared" si="164"/>
        <v/>
      </c>
      <c r="BN309" s="34"/>
      <c r="BO309" s="32" t="str">
        <f t="shared" si="165"/>
        <v/>
      </c>
      <c r="BP309" s="34"/>
      <c r="BQ309" s="32" t="str">
        <f t="shared" si="166"/>
        <v/>
      </c>
      <c r="BR309" s="34"/>
      <c r="BS309" s="36" t="str">
        <f t="shared" si="167"/>
        <v/>
      </c>
      <c r="BT309" s="36" t="str">
        <f t="shared" si="168"/>
        <v/>
      </c>
      <c r="BU309" s="36" t="str">
        <f t="shared" si="169"/>
        <v/>
      </c>
      <c r="BV309" s="55"/>
      <c r="BW309" s="36" t="str">
        <f t="shared" si="170"/>
        <v/>
      </c>
      <c r="BX309" s="36" t="str">
        <f t="shared" si="170"/>
        <v/>
      </c>
      <c r="BY309" s="31"/>
      <c r="BZ309" s="38"/>
      <c r="CB309" s="120" t="e">
        <f t="shared" ca="1" si="138"/>
        <v>#VALUE!</v>
      </c>
      <c r="CC309" s="2" t="e">
        <f t="shared" ca="1" si="139"/>
        <v>#VALUE!</v>
      </c>
    </row>
    <row r="310" spans="1:81" s="10" customFormat="1" ht="25" customHeight="1" x14ac:dyDescent="0.2">
      <c r="A310" s="52" t="str">
        <f t="shared" si="171"/>
        <v/>
      </c>
      <c r="B310" s="157" t="e">
        <f t="shared" ca="1" si="140"/>
        <v>#VALUE!</v>
      </c>
      <c r="C310" s="157" t="e">
        <f t="shared" si="141"/>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42"/>
        <v>#VALUE!</v>
      </c>
      <c r="K310" s="155" t="e">
        <f t="shared" si="143"/>
        <v>#VALUE!</v>
      </c>
      <c r="L310" s="153"/>
      <c r="M310" s="53"/>
      <c r="N310" s="175">
        <f t="shared" si="144"/>
        <v>1310</v>
      </c>
      <c r="O310" s="53"/>
      <c r="P310" s="175">
        <f t="shared" si="145"/>
        <v>10310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IF(U310=Setup!$C$10,"Grant",IF('Other Pharma &amp; Health Products'!U310=Setup!$C$11,"Local",IF('Other Pharma &amp; Health Products'!U310=Setup!$C$12,"Other","")))</f>
        <v/>
      </c>
      <c r="W310" s="34"/>
      <c r="X310" s="148"/>
      <c r="Y310" s="34"/>
      <c r="Z310" s="36" t="str">
        <f t="shared" si="146"/>
        <v/>
      </c>
      <c r="AA310" s="35"/>
      <c r="AB310" s="32" t="str">
        <f t="shared" si="147"/>
        <v/>
      </c>
      <c r="AC310" s="34"/>
      <c r="AD310" s="32" t="str">
        <f t="shared" si="148"/>
        <v/>
      </c>
      <c r="AE310" s="34"/>
      <c r="AF310" s="36" t="str">
        <f t="shared" si="149"/>
        <v/>
      </c>
      <c r="AG310" s="36" t="str">
        <f t="shared" si="150"/>
        <v/>
      </c>
      <c r="AH310" s="36" t="str">
        <f t="shared" si="151"/>
        <v/>
      </c>
      <c r="AI310" s="55"/>
      <c r="AJ310" s="37"/>
      <c r="AK310" s="148"/>
      <c r="AL310" s="34"/>
      <c r="AM310" s="32" t="str">
        <f t="shared" si="152"/>
        <v/>
      </c>
      <c r="AN310" s="34"/>
      <c r="AO310" s="32" t="str">
        <f t="shared" si="153"/>
        <v/>
      </c>
      <c r="AP310" s="35"/>
      <c r="AQ310" s="32" t="str">
        <f t="shared" si="154"/>
        <v/>
      </c>
      <c r="AR310" s="34"/>
      <c r="AS310" s="36" t="str">
        <f t="shared" si="155"/>
        <v/>
      </c>
      <c r="AT310" s="36" t="str">
        <f t="shared" si="156"/>
        <v/>
      </c>
      <c r="AU310" s="36" t="str">
        <f t="shared" si="157"/>
        <v/>
      </c>
      <c r="AV310" s="55"/>
      <c r="AW310" s="34"/>
      <c r="AX310" s="148"/>
      <c r="AY310" s="34"/>
      <c r="AZ310" s="32" t="str">
        <f t="shared" si="158"/>
        <v/>
      </c>
      <c r="BA310" s="34"/>
      <c r="BB310" s="32" t="str">
        <f t="shared" si="159"/>
        <v/>
      </c>
      <c r="BC310" s="34"/>
      <c r="BD310" s="32" t="str">
        <f t="shared" si="160"/>
        <v/>
      </c>
      <c r="BE310" s="34"/>
      <c r="BF310" s="36" t="str">
        <f t="shared" si="161"/>
        <v/>
      </c>
      <c r="BG310" s="36" t="str">
        <f t="shared" si="162"/>
        <v/>
      </c>
      <c r="BH310" s="36" t="str">
        <f t="shared" si="163"/>
        <v/>
      </c>
      <c r="BI310" s="55"/>
      <c r="BJ310" s="34"/>
      <c r="BK310" s="148"/>
      <c r="BL310" s="34"/>
      <c r="BM310" s="32" t="str">
        <f t="shared" si="164"/>
        <v/>
      </c>
      <c r="BN310" s="34"/>
      <c r="BO310" s="32" t="str">
        <f t="shared" si="165"/>
        <v/>
      </c>
      <c r="BP310" s="34"/>
      <c r="BQ310" s="32" t="str">
        <f t="shared" si="166"/>
        <v/>
      </c>
      <c r="BR310" s="34"/>
      <c r="BS310" s="36" t="str">
        <f t="shared" si="167"/>
        <v/>
      </c>
      <c r="BT310" s="36" t="str">
        <f t="shared" si="168"/>
        <v/>
      </c>
      <c r="BU310" s="36" t="str">
        <f t="shared" si="169"/>
        <v/>
      </c>
      <c r="BV310" s="55"/>
      <c r="BW310" s="36" t="str">
        <f t="shared" si="170"/>
        <v/>
      </c>
      <c r="BX310" s="36" t="str">
        <f t="shared" si="170"/>
        <v/>
      </c>
      <c r="BY310" s="31"/>
      <c r="BZ310" s="38"/>
      <c r="CB310" s="120" t="e">
        <f t="shared" ca="1" si="138"/>
        <v>#VALUE!</v>
      </c>
      <c r="CC310" s="2" t="e">
        <f t="shared" ca="1" si="139"/>
        <v>#VALUE!</v>
      </c>
    </row>
    <row r="311" spans="1:81" s="10" customFormat="1" ht="25" customHeight="1" x14ac:dyDescent="0.2">
      <c r="A311" s="52" t="str">
        <f t="shared" si="171"/>
        <v/>
      </c>
      <c r="B311" s="157" t="e">
        <f t="shared" ca="1" si="140"/>
        <v>#VALUE!</v>
      </c>
      <c r="C311" s="157" t="e">
        <f t="shared" si="141"/>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42"/>
        <v>#VALUE!</v>
      </c>
      <c r="K311" s="155" t="e">
        <f t="shared" si="143"/>
        <v>#VALUE!</v>
      </c>
      <c r="L311" s="153"/>
      <c r="M311" s="53"/>
      <c r="N311" s="175">
        <f t="shared" si="144"/>
        <v>1311</v>
      </c>
      <c r="O311" s="53"/>
      <c r="P311" s="175">
        <f t="shared" si="145"/>
        <v>10311</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IF(U311=Setup!$C$10,"Grant",IF('Other Pharma &amp; Health Products'!U311=Setup!$C$11,"Local",IF('Other Pharma &amp; Health Products'!U311=Setup!$C$12,"Other","")))</f>
        <v/>
      </c>
      <c r="W311" s="34"/>
      <c r="X311" s="148"/>
      <c r="Y311" s="34"/>
      <c r="Z311" s="36" t="str">
        <f t="shared" si="146"/>
        <v/>
      </c>
      <c r="AA311" s="35"/>
      <c r="AB311" s="32" t="str">
        <f t="shared" si="147"/>
        <v/>
      </c>
      <c r="AC311" s="34"/>
      <c r="AD311" s="32" t="str">
        <f t="shared" si="148"/>
        <v/>
      </c>
      <c r="AE311" s="34"/>
      <c r="AF311" s="36" t="str">
        <f t="shared" si="149"/>
        <v/>
      </c>
      <c r="AG311" s="36" t="str">
        <f t="shared" si="150"/>
        <v/>
      </c>
      <c r="AH311" s="36" t="str">
        <f t="shared" si="151"/>
        <v/>
      </c>
      <c r="AI311" s="55"/>
      <c r="AJ311" s="37"/>
      <c r="AK311" s="148"/>
      <c r="AL311" s="34"/>
      <c r="AM311" s="32" t="str">
        <f t="shared" si="152"/>
        <v/>
      </c>
      <c r="AN311" s="34"/>
      <c r="AO311" s="32" t="str">
        <f t="shared" si="153"/>
        <v/>
      </c>
      <c r="AP311" s="35"/>
      <c r="AQ311" s="32" t="str">
        <f t="shared" si="154"/>
        <v/>
      </c>
      <c r="AR311" s="34"/>
      <c r="AS311" s="36" t="str">
        <f t="shared" si="155"/>
        <v/>
      </c>
      <c r="AT311" s="36" t="str">
        <f t="shared" si="156"/>
        <v/>
      </c>
      <c r="AU311" s="36" t="str">
        <f t="shared" si="157"/>
        <v/>
      </c>
      <c r="AV311" s="55"/>
      <c r="AW311" s="34"/>
      <c r="AX311" s="148"/>
      <c r="AY311" s="34"/>
      <c r="AZ311" s="32" t="str">
        <f t="shared" si="158"/>
        <v/>
      </c>
      <c r="BA311" s="34"/>
      <c r="BB311" s="32" t="str">
        <f t="shared" si="159"/>
        <v/>
      </c>
      <c r="BC311" s="34"/>
      <c r="BD311" s="32" t="str">
        <f t="shared" si="160"/>
        <v/>
      </c>
      <c r="BE311" s="34"/>
      <c r="BF311" s="36" t="str">
        <f t="shared" si="161"/>
        <v/>
      </c>
      <c r="BG311" s="36" t="str">
        <f t="shared" si="162"/>
        <v/>
      </c>
      <c r="BH311" s="36" t="str">
        <f t="shared" si="163"/>
        <v/>
      </c>
      <c r="BI311" s="55"/>
      <c r="BJ311" s="34"/>
      <c r="BK311" s="148"/>
      <c r="BL311" s="34"/>
      <c r="BM311" s="32" t="str">
        <f t="shared" si="164"/>
        <v/>
      </c>
      <c r="BN311" s="34"/>
      <c r="BO311" s="32" t="str">
        <f t="shared" si="165"/>
        <v/>
      </c>
      <c r="BP311" s="34"/>
      <c r="BQ311" s="32" t="str">
        <f t="shared" si="166"/>
        <v/>
      </c>
      <c r="BR311" s="34"/>
      <c r="BS311" s="36" t="str">
        <f t="shared" si="167"/>
        <v/>
      </c>
      <c r="BT311" s="36" t="str">
        <f t="shared" si="168"/>
        <v/>
      </c>
      <c r="BU311" s="36" t="str">
        <f t="shared" si="169"/>
        <v/>
      </c>
      <c r="BV311" s="55"/>
      <c r="BW311" s="36" t="str">
        <f t="shared" si="170"/>
        <v/>
      </c>
      <c r="BX311" s="36" t="str">
        <f t="shared" si="170"/>
        <v/>
      </c>
      <c r="BY311" s="31"/>
      <c r="BZ311" s="38"/>
      <c r="CB311" s="120" t="e">
        <f t="shared" ca="1" si="138"/>
        <v>#VALUE!</v>
      </c>
      <c r="CC311" s="2" t="e">
        <f t="shared" ca="1" si="139"/>
        <v>#VALUE!</v>
      </c>
    </row>
    <row r="312" spans="1:81" s="10" customFormat="1" ht="25" customHeight="1" x14ac:dyDescent="0.2">
      <c r="A312" s="52" t="str">
        <f t="shared" si="171"/>
        <v/>
      </c>
      <c r="B312" s="157" t="e">
        <f t="shared" ca="1" si="140"/>
        <v>#VALUE!</v>
      </c>
      <c r="C312" s="157" t="e">
        <f t="shared" si="141"/>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42"/>
        <v>#VALUE!</v>
      </c>
      <c r="K312" s="155" t="e">
        <f t="shared" si="143"/>
        <v>#VALUE!</v>
      </c>
      <c r="L312" s="153"/>
      <c r="M312" s="53"/>
      <c r="N312" s="175">
        <f t="shared" si="144"/>
        <v>1312</v>
      </c>
      <c r="O312" s="53"/>
      <c r="P312" s="175">
        <f t="shared" si="145"/>
        <v>10312</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IF(U312=Setup!$C$10,"Grant",IF('Other Pharma &amp; Health Products'!U312=Setup!$C$11,"Local",IF('Other Pharma &amp; Health Products'!U312=Setup!$C$12,"Other","")))</f>
        <v/>
      </c>
      <c r="W312" s="34"/>
      <c r="X312" s="148"/>
      <c r="Y312" s="34"/>
      <c r="Z312" s="36" t="str">
        <f t="shared" si="146"/>
        <v/>
      </c>
      <c r="AA312" s="35"/>
      <c r="AB312" s="32" t="str">
        <f t="shared" si="147"/>
        <v/>
      </c>
      <c r="AC312" s="34"/>
      <c r="AD312" s="32" t="str">
        <f t="shared" si="148"/>
        <v/>
      </c>
      <c r="AE312" s="34"/>
      <c r="AF312" s="36" t="str">
        <f t="shared" si="149"/>
        <v/>
      </c>
      <c r="AG312" s="36" t="str">
        <f t="shared" si="150"/>
        <v/>
      </c>
      <c r="AH312" s="36" t="str">
        <f t="shared" si="151"/>
        <v/>
      </c>
      <c r="AI312" s="55"/>
      <c r="AJ312" s="37"/>
      <c r="AK312" s="148"/>
      <c r="AL312" s="34"/>
      <c r="AM312" s="32" t="str">
        <f t="shared" si="152"/>
        <v/>
      </c>
      <c r="AN312" s="34"/>
      <c r="AO312" s="32" t="str">
        <f t="shared" si="153"/>
        <v/>
      </c>
      <c r="AP312" s="35"/>
      <c r="AQ312" s="32" t="str">
        <f t="shared" si="154"/>
        <v/>
      </c>
      <c r="AR312" s="34"/>
      <c r="AS312" s="36" t="str">
        <f t="shared" si="155"/>
        <v/>
      </c>
      <c r="AT312" s="36" t="str">
        <f t="shared" si="156"/>
        <v/>
      </c>
      <c r="AU312" s="36" t="str">
        <f t="shared" si="157"/>
        <v/>
      </c>
      <c r="AV312" s="55"/>
      <c r="AW312" s="34"/>
      <c r="AX312" s="148"/>
      <c r="AY312" s="34"/>
      <c r="AZ312" s="32" t="str">
        <f t="shared" si="158"/>
        <v/>
      </c>
      <c r="BA312" s="34"/>
      <c r="BB312" s="32" t="str">
        <f t="shared" si="159"/>
        <v/>
      </c>
      <c r="BC312" s="34"/>
      <c r="BD312" s="32" t="str">
        <f t="shared" si="160"/>
        <v/>
      </c>
      <c r="BE312" s="34"/>
      <c r="BF312" s="36" t="str">
        <f t="shared" si="161"/>
        <v/>
      </c>
      <c r="BG312" s="36" t="str">
        <f t="shared" si="162"/>
        <v/>
      </c>
      <c r="BH312" s="36" t="str">
        <f t="shared" si="163"/>
        <v/>
      </c>
      <c r="BI312" s="55"/>
      <c r="BJ312" s="34"/>
      <c r="BK312" s="148"/>
      <c r="BL312" s="34"/>
      <c r="BM312" s="32" t="str">
        <f t="shared" si="164"/>
        <v/>
      </c>
      <c r="BN312" s="34"/>
      <c r="BO312" s="32" t="str">
        <f t="shared" si="165"/>
        <v/>
      </c>
      <c r="BP312" s="34"/>
      <c r="BQ312" s="32" t="str">
        <f t="shared" si="166"/>
        <v/>
      </c>
      <c r="BR312" s="34"/>
      <c r="BS312" s="36" t="str">
        <f t="shared" si="167"/>
        <v/>
      </c>
      <c r="BT312" s="36" t="str">
        <f t="shared" si="168"/>
        <v/>
      </c>
      <c r="BU312" s="36" t="str">
        <f t="shared" si="169"/>
        <v/>
      </c>
      <c r="BV312" s="55"/>
      <c r="BW312" s="36" t="str">
        <f t="shared" si="170"/>
        <v/>
      </c>
      <c r="BX312" s="36" t="str">
        <f t="shared" si="170"/>
        <v/>
      </c>
      <c r="BY312" s="31"/>
      <c r="BZ312" s="38"/>
      <c r="CB312" s="120" t="e">
        <f t="shared" ca="1" si="138"/>
        <v>#VALUE!</v>
      </c>
      <c r="CC312" s="2" t="e">
        <f t="shared" ca="1" si="139"/>
        <v>#VALUE!</v>
      </c>
    </row>
    <row r="313" spans="1:81" s="10" customFormat="1" ht="25" customHeight="1" x14ac:dyDescent="0.2">
      <c r="A313" s="52" t="str">
        <f t="shared" si="171"/>
        <v/>
      </c>
      <c r="B313" s="157" t="e">
        <f t="shared" ca="1" si="140"/>
        <v>#VALUE!</v>
      </c>
      <c r="C313" s="157" t="e">
        <f t="shared" si="141"/>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42"/>
        <v>#VALUE!</v>
      </c>
      <c r="K313" s="155" t="e">
        <f t="shared" si="143"/>
        <v>#VALUE!</v>
      </c>
      <c r="L313" s="153"/>
      <c r="M313" s="53"/>
      <c r="N313" s="175">
        <f t="shared" si="144"/>
        <v>1313</v>
      </c>
      <c r="O313" s="53"/>
      <c r="P313" s="175">
        <f t="shared" si="145"/>
        <v>10313</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IF(U313=Setup!$C$10,"Grant",IF('Other Pharma &amp; Health Products'!U313=Setup!$C$11,"Local",IF('Other Pharma &amp; Health Products'!U313=Setup!$C$12,"Other","")))</f>
        <v/>
      </c>
      <c r="W313" s="34"/>
      <c r="X313" s="148"/>
      <c r="Y313" s="34"/>
      <c r="Z313" s="36" t="str">
        <f t="shared" si="146"/>
        <v/>
      </c>
      <c r="AA313" s="35"/>
      <c r="AB313" s="32" t="str">
        <f t="shared" si="147"/>
        <v/>
      </c>
      <c r="AC313" s="34"/>
      <c r="AD313" s="32" t="str">
        <f t="shared" si="148"/>
        <v/>
      </c>
      <c r="AE313" s="34"/>
      <c r="AF313" s="36" t="str">
        <f t="shared" si="149"/>
        <v/>
      </c>
      <c r="AG313" s="36" t="str">
        <f t="shared" si="150"/>
        <v/>
      </c>
      <c r="AH313" s="36" t="str">
        <f t="shared" si="151"/>
        <v/>
      </c>
      <c r="AI313" s="55"/>
      <c r="AJ313" s="37"/>
      <c r="AK313" s="148"/>
      <c r="AL313" s="34"/>
      <c r="AM313" s="32" t="str">
        <f t="shared" si="152"/>
        <v/>
      </c>
      <c r="AN313" s="34"/>
      <c r="AO313" s="32" t="str">
        <f t="shared" si="153"/>
        <v/>
      </c>
      <c r="AP313" s="35"/>
      <c r="AQ313" s="32" t="str">
        <f t="shared" si="154"/>
        <v/>
      </c>
      <c r="AR313" s="34"/>
      <c r="AS313" s="36" t="str">
        <f t="shared" si="155"/>
        <v/>
      </c>
      <c r="AT313" s="36" t="str">
        <f t="shared" si="156"/>
        <v/>
      </c>
      <c r="AU313" s="36" t="str">
        <f t="shared" si="157"/>
        <v/>
      </c>
      <c r="AV313" s="55"/>
      <c r="AW313" s="34"/>
      <c r="AX313" s="148"/>
      <c r="AY313" s="34"/>
      <c r="AZ313" s="32" t="str">
        <f t="shared" si="158"/>
        <v/>
      </c>
      <c r="BA313" s="34"/>
      <c r="BB313" s="32" t="str">
        <f t="shared" si="159"/>
        <v/>
      </c>
      <c r="BC313" s="34"/>
      <c r="BD313" s="32" t="str">
        <f t="shared" si="160"/>
        <v/>
      </c>
      <c r="BE313" s="34"/>
      <c r="BF313" s="36" t="str">
        <f t="shared" si="161"/>
        <v/>
      </c>
      <c r="BG313" s="36" t="str">
        <f t="shared" si="162"/>
        <v/>
      </c>
      <c r="BH313" s="36" t="str">
        <f t="shared" si="163"/>
        <v/>
      </c>
      <c r="BI313" s="55"/>
      <c r="BJ313" s="34"/>
      <c r="BK313" s="148"/>
      <c r="BL313" s="34"/>
      <c r="BM313" s="32" t="str">
        <f t="shared" si="164"/>
        <v/>
      </c>
      <c r="BN313" s="34"/>
      <c r="BO313" s="32" t="str">
        <f t="shared" si="165"/>
        <v/>
      </c>
      <c r="BP313" s="34"/>
      <c r="BQ313" s="32" t="str">
        <f t="shared" si="166"/>
        <v/>
      </c>
      <c r="BR313" s="34"/>
      <c r="BS313" s="36" t="str">
        <f t="shared" si="167"/>
        <v/>
      </c>
      <c r="BT313" s="36" t="str">
        <f t="shared" si="168"/>
        <v/>
      </c>
      <c r="BU313" s="36" t="str">
        <f t="shared" si="169"/>
        <v/>
      </c>
      <c r="BV313" s="55"/>
      <c r="BW313" s="36" t="str">
        <f t="shared" si="170"/>
        <v/>
      </c>
      <c r="BX313" s="36" t="str">
        <f t="shared" si="170"/>
        <v/>
      </c>
      <c r="BY313" s="31"/>
      <c r="BZ313" s="38"/>
      <c r="CB313" s="120" t="e">
        <f t="shared" ca="1" si="138"/>
        <v>#VALUE!</v>
      </c>
      <c r="CC313" s="2" t="e">
        <f t="shared" ca="1" si="139"/>
        <v>#VALUE!</v>
      </c>
    </row>
    <row r="314" spans="1:81" s="10" customFormat="1" ht="25" customHeight="1" x14ac:dyDescent="0.2">
      <c r="A314" s="52" t="str">
        <f t="shared" si="171"/>
        <v/>
      </c>
      <c r="B314" s="157" t="e">
        <f t="shared" ca="1" si="140"/>
        <v>#VALUE!</v>
      </c>
      <c r="C314" s="157" t="e">
        <f t="shared" si="141"/>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42"/>
        <v>#VALUE!</v>
      </c>
      <c r="K314" s="155" t="e">
        <f t="shared" si="143"/>
        <v>#VALUE!</v>
      </c>
      <c r="L314" s="153"/>
      <c r="M314" s="53"/>
      <c r="N314" s="175">
        <f t="shared" si="144"/>
        <v>1314</v>
      </c>
      <c r="O314" s="53"/>
      <c r="P314" s="175">
        <f t="shared" si="145"/>
        <v>10314</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IF(U314=Setup!$C$10,"Grant",IF('Other Pharma &amp; Health Products'!U314=Setup!$C$11,"Local",IF('Other Pharma &amp; Health Products'!U314=Setup!$C$12,"Other","")))</f>
        <v/>
      </c>
      <c r="W314" s="34"/>
      <c r="X314" s="148"/>
      <c r="Y314" s="34"/>
      <c r="Z314" s="36" t="str">
        <f t="shared" si="146"/>
        <v/>
      </c>
      <c r="AA314" s="35"/>
      <c r="AB314" s="32" t="str">
        <f t="shared" si="147"/>
        <v/>
      </c>
      <c r="AC314" s="34"/>
      <c r="AD314" s="32" t="str">
        <f t="shared" si="148"/>
        <v/>
      </c>
      <c r="AE314" s="34"/>
      <c r="AF314" s="36" t="str">
        <f t="shared" si="149"/>
        <v/>
      </c>
      <c r="AG314" s="36" t="str">
        <f t="shared" si="150"/>
        <v/>
      </c>
      <c r="AH314" s="36" t="str">
        <f t="shared" si="151"/>
        <v/>
      </c>
      <c r="AI314" s="55"/>
      <c r="AJ314" s="37"/>
      <c r="AK314" s="148"/>
      <c r="AL314" s="34"/>
      <c r="AM314" s="32" t="str">
        <f t="shared" si="152"/>
        <v/>
      </c>
      <c r="AN314" s="34"/>
      <c r="AO314" s="32" t="str">
        <f t="shared" si="153"/>
        <v/>
      </c>
      <c r="AP314" s="35"/>
      <c r="AQ314" s="32" t="str">
        <f t="shared" si="154"/>
        <v/>
      </c>
      <c r="AR314" s="34"/>
      <c r="AS314" s="36" t="str">
        <f t="shared" si="155"/>
        <v/>
      </c>
      <c r="AT314" s="36" t="str">
        <f t="shared" si="156"/>
        <v/>
      </c>
      <c r="AU314" s="36" t="str">
        <f t="shared" si="157"/>
        <v/>
      </c>
      <c r="AV314" s="55"/>
      <c r="AW314" s="34"/>
      <c r="AX314" s="148"/>
      <c r="AY314" s="34"/>
      <c r="AZ314" s="32" t="str">
        <f t="shared" si="158"/>
        <v/>
      </c>
      <c r="BA314" s="34"/>
      <c r="BB314" s="32" t="str">
        <f t="shared" si="159"/>
        <v/>
      </c>
      <c r="BC314" s="34"/>
      <c r="BD314" s="32" t="str">
        <f t="shared" si="160"/>
        <v/>
      </c>
      <c r="BE314" s="34"/>
      <c r="BF314" s="36" t="str">
        <f t="shared" si="161"/>
        <v/>
      </c>
      <c r="BG314" s="36" t="str">
        <f t="shared" si="162"/>
        <v/>
      </c>
      <c r="BH314" s="36" t="str">
        <f t="shared" si="163"/>
        <v/>
      </c>
      <c r="BI314" s="55"/>
      <c r="BJ314" s="34"/>
      <c r="BK314" s="148"/>
      <c r="BL314" s="34"/>
      <c r="BM314" s="32" t="str">
        <f t="shared" si="164"/>
        <v/>
      </c>
      <c r="BN314" s="34"/>
      <c r="BO314" s="32" t="str">
        <f t="shared" si="165"/>
        <v/>
      </c>
      <c r="BP314" s="34"/>
      <c r="BQ314" s="32" t="str">
        <f t="shared" si="166"/>
        <v/>
      </c>
      <c r="BR314" s="34"/>
      <c r="BS314" s="36" t="str">
        <f t="shared" si="167"/>
        <v/>
      </c>
      <c r="BT314" s="36" t="str">
        <f t="shared" si="168"/>
        <v/>
      </c>
      <c r="BU314" s="36" t="str">
        <f t="shared" si="169"/>
        <v/>
      </c>
      <c r="BV314" s="55"/>
      <c r="BW314" s="36" t="str">
        <f t="shared" si="170"/>
        <v/>
      </c>
      <c r="BX314" s="36" t="str">
        <f t="shared" si="170"/>
        <v/>
      </c>
      <c r="BY314" s="31"/>
      <c r="BZ314" s="38"/>
      <c r="CB314" s="120" t="e">
        <f t="shared" ca="1" si="138"/>
        <v>#VALUE!</v>
      </c>
      <c r="CC314" s="2" t="e">
        <f t="shared" ca="1" si="139"/>
        <v>#VALUE!</v>
      </c>
    </row>
    <row r="315" spans="1:81" s="10" customFormat="1" ht="25" customHeight="1" x14ac:dyDescent="0.2">
      <c r="A315" s="52" t="str">
        <f t="shared" si="171"/>
        <v/>
      </c>
      <c r="B315" s="157" t="e">
        <f t="shared" ca="1" si="140"/>
        <v>#VALUE!</v>
      </c>
      <c r="C315" s="157" t="e">
        <f t="shared" si="141"/>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42"/>
        <v>#VALUE!</v>
      </c>
      <c r="K315" s="155" t="e">
        <f t="shared" si="143"/>
        <v>#VALUE!</v>
      </c>
      <c r="L315" s="153"/>
      <c r="M315" s="53"/>
      <c r="N315" s="175">
        <f t="shared" si="144"/>
        <v>1315</v>
      </c>
      <c r="O315" s="53"/>
      <c r="P315" s="175">
        <f t="shared" si="145"/>
        <v>10315</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IF(U315=Setup!$C$10,"Grant",IF('Other Pharma &amp; Health Products'!U315=Setup!$C$11,"Local",IF('Other Pharma &amp; Health Products'!U315=Setup!$C$12,"Other","")))</f>
        <v/>
      </c>
      <c r="W315" s="34"/>
      <c r="X315" s="148"/>
      <c r="Y315" s="34"/>
      <c r="Z315" s="36" t="str">
        <f t="shared" si="146"/>
        <v/>
      </c>
      <c r="AA315" s="35"/>
      <c r="AB315" s="32" t="str">
        <f t="shared" si="147"/>
        <v/>
      </c>
      <c r="AC315" s="34"/>
      <c r="AD315" s="32" t="str">
        <f t="shared" si="148"/>
        <v/>
      </c>
      <c r="AE315" s="34"/>
      <c r="AF315" s="36" t="str">
        <f t="shared" si="149"/>
        <v/>
      </c>
      <c r="AG315" s="36" t="str">
        <f t="shared" si="150"/>
        <v/>
      </c>
      <c r="AH315" s="36" t="str">
        <f t="shared" si="151"/>
        <v/>
      </c>
      <c r="AI315" s="55"/>
      <c r="AJ315" s="37"/>
      <c r="AK315" s="148"/>
      <c r="AL315" s="34"/>
      <c r="AM315" s="32" t="str">
        <f t="shared" si="152"/>
        <v/>
      </c>
      <c r="AN315" s="34"/>
      <c r="AO315" s="32" t="str">
        <f t="shared" si="153"/>
        <v/>
      </c>
      <c r="AP315" s="35"/>
      <c r="AQ315" s="32" t="str">
        <f t="shared" si="154"/>
        <v/>
      </c>
      <c r="AR315" s="34"/>
      <c r="AS315" s="36" t="str">
        <f t="shared" si="155"/>
        <v/>
      </c>
      <c r="AT315" s="36" t="str">
        <f t="shared" si="156"/>
        <v/>
      </c>
      <c r="AU315" s="36" t="str">
        <f t="shared" si="157"/>
        <v/>
      </c>
      <c r="AV315" s="55"/>
      <c r="AW315" s="34"/>
      <c r="AX315" s="148"/>
      <c r="AY315" s="34"/>
      <c r="AZ315" s="32" t="str">
        <f t="shared" si="158"/>
        <v/>
      </c>
      <c r="BA315" s="34"/>
      <c r="BB315" s="32" t="str">
        <f t="shared" si="159"/>
        <v/>
      </c>
      <c r="BC315" s="34"/>
      <c r="BD315" s="32" t="str">
        <f t="shared" si="160"/>
        <v/>
      </c>
      <c r="BE315" s="34"/>
      <c r="BF315" s="36" t="str">
        <f t="shared" si="161"/>
        <v/>
      </c>
      <c r="BG315" s="36" t="str">
        <f t="shared" si="162"/>
        <v/>
      </c>
      <c r="BH315" s="36" t="str">
        <f t="shared" si="163"/>
        <v/>
      </c>
      <c r="BI315" s="55"/>
      <c r="BJ315" s="34"/>
      <c r="BK315" s="148"/>
      <c r="BL315" s="34"/>
      <c r="BM315" s="32" t="str">
        <f t="shared" si="164"/>
        <v/>
      </c>
      <c r="BN315" s="34"/>
      <c r="BO315" s="32" t="str">
        <f t="shared" si="165"/>
        <v/>
      </c>
      <c r="BP315" s="34"/>
      <c r="BQ315" s="32" t="str">
        <f t="shared" si="166"/>
        <v/>
      </c>
      <c r="BR315" s="34"/>
      <c r="BS315" s="36" t="str">
        <f t="shared" si="167"/>
        <v/>
      </c>
      <c r="BT315" s="36" t="str">
        <f t="shared" si="168"/>
        <v/>
      </c>
      <c r="BU315" s="36" t="str">
        <f t="shared" si="169"/>
        <v/>
      </c>
      <c r="BV315" s="55"/>
      <c r="BW315" s="36" t="str">
        <f t="shared" si="170"/>
        <v/>
      </c>
      <c r="BX315" s="36" t="str">
        <f t="shared" si="170"/>
        <v/>
      </c>
      <c r="BY315" s="31"/>
      <c r="BZ315" s="38"/>
      <c r="CB315" s="120" t="e">
        <f t="shared" ca="1" si="138"/>
        <v>#VALUE!</v>
      </c>
      <c r="CC315" s="2" t="e">
        <f t="shared" ca="1" si="139"/>
        <v>#VALUE!</v>
      </c>
    </row>
    <row r="316" spans="1:81" s="10" customFormat="1" ht="25" customHeight="1" x14ac:dyDescent="0.2">
      <c r="A316" s="52" t="str">
        <f t="shared" si="171"/>
        <v/>
      </c>
      <c r="B316" s="157" t="e">
        <f t="shared" ca="1" si="140"/>
        <v>#VALUE!</v>
      </c>
      <c r="C316" s="157" t="e">
        <f t="shared" si="141"/>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42"/>
        <v>#VALUE!</v>
      </c>
      <c r="K316" s="155" t="e">
        <f t="shared" si="143"/>
        <v>#VALUE!</v>
      </c>
      <c r="L316" s="153"/>
      <c r="M316" s="53"/>
      <c r="N316" s="175">
        <f t="shared" si="144"/>
        <v>1316</v>
      </c>
      <c r="O316" s="53"/>
      <c r="P316" s="175">
        <f t="shared" si="145"/>
        <v>10316</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IF(U316=Setup!$C$10,"Grant",IF('Other Pharma &amp; Health Products'!U316=Setup!$C$11,"Local",IF('Other Pharma &amp; Health Products'!U316=Setup!$C$12,"Other","")))</f>
        <v/>
      </c>
      <c r="W316" s="34"/>
      <c r="X316" s="148"/>
      <c r="Y316" s="34"/>
      <c r="Z316" s="36" t="str">
        <f t="shared" si="146"/>
        <v/>
      </c>
      <c r="AA316" s="35"/>
      <c r="AB316" s="32" t="str">
        <f t="shared" si="147"/>
        <v/>
      </c>
      <c r="AC316" s="34"/>
      <c r="AD316" s="32" t="str">
        <f t="shared" si="148"/>
        <v/>
      </c>
      <c r="AE316" s="34"/>
      <c r="AF316" s="36" t="str">
        <f t="shared" si="149"/>
        <v/>
      </c>
      <c r="AG316" s="36" t="str">
        <f t="shared" si="150"/>
        <v/>
      </c>
      <c r="AH316" s="36" t="str">
        <f t="shared" si="151"/>
        <v/>
      </c>
      <c r="AI316" s="55"/>
      <c r="AJ316" s="37"/>
      <c r="AK316" s="148"/>
      <c r="AL316" s="34"/>
      <c r="AM316" s="32" t="str">
        <f t="shared" si="152"/>
        <v/>
      </c>
      <c r="AN316" s="34"/>
      <c r="AO316" s="32" t="str">
        <f t="shared" si="153"/>
        <v/>
      </c>
      <c r="AP316" s="35"/>
      <c r="AQ316" s="32" t="str">
        <f t="shared" si="154"/>
        <v/>
      </c>
      <c r="AR316" s="34"/>
      <c r="AS316" s="36" t="str">
        <f t="shared" si="155"/>
        <v/>
      </c>
      <c r="AT316" s="36" t="str">
        <f t="shared" si="156"/>
        <v/>
      </c>
      <c r="AU316" s="36" t="str">
        <f t="shared" si="157"/>
        <v/>
      </c>
      <c r="AV316" s="55"/>
      <c r="AW316" s="34"/>
      <c r="AX316" s="148"/>
      <c r="AY316" s="34"/>
      <c r="AZ316" s="32" t="str">
        <f t="shared" si="158"/>
        <v/>
      </c>
      <c r="BA316" s="34"/>
      <c r="BB316" s="32" t="str">
        <f t="shared" si="159"/>
        <v/>
      </c>
      <c r="BC316" s="34"/>
      <c r="BD316" s="32" t="str">
        <f t="shared" si="160"/>
        <v/>
      </c>
      <c r="BE316" s="34"/>
      <c r="BF316" s="36" t="str">
        <f t="shared" si="161"/>
        <v/>
      </c>
      <c r="BG316" s="36" t="str">
        <f t="shared" si="162"/>
        <v/>
      </c>
      <c r="BH316" s="36" t="str">
        <f t="shared" si="163"/>
        <v/>
      </c>
      <c r="BI316" s="55"/>
      <c r="BJ316" s="34"/>
      <c r="BK316" s="148"/>
      <c r="BL316" s="34"/>
      <c r="BM316" s="32" t="str">
        <f t="shared" si="164"/>
        <v/>
      </c>
      <c r="BN316" s="34"/>
      <c r="BO316" s="32" t="str">
        <f t="shared" si="165"/>
        <v/>
      </c>
      <c r="BP316" s="34"/>
      <c r="BQ316" s="32" t="str">
        <f t="shared" si="166"/>
        <v/>
      </c>
      <c r="BR316" s="34"/>
      <c r="BS316" s="36" t="str">
        <f t="shared" si="167"/>
        <v/>
      </c>
      <c r="BT316" s="36" t="str">
        <f t="shared" si="168"/>
        <v/>
      </c>
      <c r="BU316" s="36" t="str">
        <f t="shared" si="169"/>
        <v/>
      </c>
      <c r="BV316" s="55"/>
      <c r="BW316" s="36" t="str">
        <f t="shared" si="170"/>
        <v/>
      </c>
      <c r="BX316" s="36" t="str">
        <f t="shared" si="170"/>
        <v/>
      </c>
      <c r="BY316" s="31"/>
      <c r="BZ316" s="38"/>
      <c r="CB316" s="120" t="e">
        <f t="shared" ca="1" si="138"/>
        <v>#VALUE!</v>
      </c>
      <c r="CC316" s="2" t="e">
        <f t="shared" ca="1" si="139"/>
        <v>#VALUE!</v>
      </c>
    </row>
    <row r="317" spans="1:81" s="10" customFormat="1" ht="25" customHeight="1" x14ac:dyDescent="0.2">
      <c r="A317" s="52" t="str">
        <f t="shared" si="171"/>
        <v/>
      </c>
      <c r="B317" s="157" t="e">
        <f t="shared" ca="1" si="140"/>
        <v>#VALUE!</v>
      </c>
      <c r="C317" s="157" t="e">
        <f t="shared" si="141"/>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42"/>
        <v>#VALUE!</v>
      </c>
      <c r="K317" s="155" t="e">
        <f t="shared" si="143"/>
        <v>#VALUE!</v>
      </c>
      <c r="L317" s="153"/>
      <c r="M317" s="53"/>
      <c r="N317" s="175">
        <f t="shared" si="144"/>
        <v>1317</v>
      </c>
      <c r="O317" s="53"/>
      <c r="P317" s="175">
        <f t="shared" si="145"/>
        <v>10317</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IF(U317=Setup!$C$10,"Grant",IF('Other Pharma &amp; Health Products'!U317=Setup!$C$11,"Local",IF('Other Pharma &amp; Health Products'!U317=Setup!$C$12,"Other","")))</f>
        <v/>
      </c>
      <c r="W317" s="34"/>
      <c r="X317" s="148"/>
      <c r="Y317" s="34"/>
      <c r="Z317" s="36" t="str">
        <f t="shared" si="146"/>
        <v/>
      </c>
      <c r="AA317" s="35"/>
      <c r="AB317" s="32" t="str">
        <f t="shared" si="147"/>
        <v/>
      </c>
      <c r="AC317" s="34"/>
      <c r="AD317" s="32" t="str">
        <f t="shared" si="148"/>
        <v/>
      </c>
      <c r="AE317" s="34"/>
      <c r="AF317" s="36" t="str">
        <f t="shared" si="149"/>
        <v/>
      </c>
      <c r="AG317" s="36" t="str">
        <f t="shared" si="150"/>
        <v/>
      </c>
      <c r="AH317" s="36" t="str">
        <f t="shared" si="151"/>
        <v/>
      </c>
      <c r="AI317" s="55"/>
      <c r="AJ317" s="37"/>
      <c r="AK317" s="148"/>
      <c r="AL317" s="34"/>
      <c r="AM317" s="32" t="str">
        <f t="shared" si="152"/>
        <v/>
      </c>
      <c r="AN317" s="34"/>
      <c r="AO317" s="32" t="str">
        <f t="shared" si="153"/>
        <v/>
      </c>
      <c r="AP317" s="35"/>
      <c r="AQ317" s="32" t="str">
        <f t="shared" si="154"/>
        <v/>
      </c>
      <c r="AR317" s="34"/>
      <c r="AS317" s="36" t="str">
        <f t="shared" si="155"/>
        <v/>
      </c>
      <c r="AT317" s="36" t="str">
        <f t="shared" si="156"/>
        <v/>
      </c>
      <c r="AU317" s="36" t="str">
        <f t="shared" si="157"/>
        <v/>
      </c>
      <c r="AV317" s="55"/>
      <c r="AW317" s="34"/>
      <c r="AX317" s="148"/>
      <c r="AY317" s="34"/>
      <c r="AZ317" s="32" t="str">
        <f t="shared" si="158"/>
        <v/>
      </c>
      <c r="BA317" s="34"/>
      <c r="BB317" s="32" t="str">
        <f t="shared" si="159"/>
        <v/>
      </c>
      <c r="BC317" s="34"/>
      <c r="BD317" s="32" t="str">
        <f t="shared" si="160"/>
        <v/>
      </c>
      <c r="BE317" s="34"/>
      <c r="BF317" s="36" t="str">
        <f t="shared" si="161"/>
        <v/>
      </c>
      <c r="BG317" s="36" t="str">
        <f t="shared" si="162"/>
        <v/>
      </c>
      <c r="BH317" s="36" t="str">
        <f t="shared" si="163"/>
        <v/>
      </c>
      <c r="BI317" s="55"/>
      <c r="BJ317" s="34"/>
      <c r="BK317" s="148"/>
      <c r="BL317" s="34"/>
      <c r="BM317" s="32" t="str">
        <f t="shared" si="164"/>
        <v/>
      </c>
      <c r="BN317" s="34"/>
      <c r="BO317" s="32" t="str">
        <f t="shared" si="165"/>
        <v/>
      </c>
      <c r="BP317" s="34"/>
      <c r="BQ317" s="32" t="str">
        <f t="shared" si="166"/>
        <v/>
      </c>
      <c r="BR317" s="34"/>
      <c r="BS317" s="36" t="str">
        <f t="shared" si="167"/>
        <v/>
      </c>
      <c r="BT317" s="36" t="str">
        <f t="shared" si="168"/>
        <v/>
      </c>
      <c r="BU317" s="36" t="str">
        <f t="shared" si="169"/>
        <v/>
      </c>
      <c r="BV317" s="55"/>
      <c r="BW317" s="36" t="str">
        <f t="shared" si="170"/>
        <v/>
      </c>
      <c r="BX317" s="36" t="str">
        <f t="shared" si="170"/>
        <v/>
      </c>
      <c r="BY317" s="31"/>
      <c r="BZ317" s="38"/>
      <c r="CB317" s="120" t="e">
        <f t="shared" ca="1" si="138"/>
        <v>#VALUE!</v>
      </c>
      <c r="CC317" s="2" t="e">
        <f t="shared" ca="1" si="139"/>
        <v>#VALUE!</v>
      </c>
    </row>
    <row r="318" spans="1:81" s="10" customFormat="1" ht="25" customHeight="1" x14ac:dyDescent="0.2">
      <c r="A318" s="52" t="str">
        <f t="shared" si="171"/>
        <v/>
      </c>
      <c r="B318" s="157" t="e">
        <f t="shared" ca="1" si="140"/>
        <v>#VALUE!</v>
      </c>
      <c r="C318" s="157" t="e">
        <f t="shared" si="141"/>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42"/>
        <v>#VALUE!</v>
      </c>
      <c r="K318" s="155" t="e">
        <f t="shared" si="143"/>
        <v>#VALUE!</v>
      </c>
      <c r="L318" s="153"/>
      <c r="M318" s="53"/>
      <c r="N318" s="175">
        <f t="shared" si="144"/>
        <v>1318</v>
      </c>
      <c r="O318" s="53"/>
      <c r="P318" s="175">
        <f t="shared" si="145"/>
        <v>10318</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IF(U318=Setup!$C$10,"Grant",IF('Other Pharma &amp; Health Products'!U318=Setup!$C$11,"Local",IF('Other Pharma &amp; Health Products'!U318=Setup!$C$12,"Other","")))</f>
        <v/>
      </c>
      <c r="W318" s="34"/>
      <c r="X318" s="148"/>
      <c r="Y318" s="34"/>
      <c r="Z318" s="36" t="str">
        <f t="shared" si="146"/>
        <v/>
      </c>
      <c r="AA318" s="35"/>
      <c r="AB318" s="32" t="str">
        <f t="shared" si="147"/>
        <v/>
      </c>
      <c r="AC318" s="34"/>
      <c r="AD318" s="32" t="str">
        <f t="shared" si="148"/>
        <v/>
      </c>
      <c r="AE318" s="34"/>
      <c r="AF318" s="36" t="str">
        <f t="shared" si="149"/>
        <v/>
      </c>
      <c r="AG318" s="36" t="str">
        <f t="shared" si="150"/>
        <v/>
      </c>
      <c r="AH318" s="36" t="str">
        <f t="shared" si="151"/>
        <v/>
      </c>
      <c r="AI318" s="55"/>
      <c r="AJ318" s="37"/>
      <c r="AK318" s="148"/>
      <c r="AL318" s="34"/>
      <c r="AM318" s="32" t="str">
        <f t="shared" si="152"/>
        <v/>
      </c>
      <c r="AN318" s="34"/>
      <c r="AO318" s="32" t="str">
        <f t="shared" si="153"/>
        <v/>
      </c>
      <c r="AP318" s="35"/>
      <c r="AQ318" s="32" t="str">
        <f t="shared" si="154"/>
        <v/>
      </c>
      <c r="AR318" s="34"/>
      <c r="AS318" s="36" t="str">
        <f t="shared" si="155"/>
        <v/>
      </c>
      <c r="AT318" s="36" t="str">
        <f t="shared" si="156"/>
        <v/>
      </c>
      <c r="AU318" s="36" t="str">
        <f t="shared" si="157"/>
        <v/>
      </c>
      <c r="AV318" s="55"/>
      <c r="AW318" s="34"/>
      <c r="AX318" s="148"/>
      <c r="AY318" s="34"/>
      <c r="AZ318" s="32" t="str">
        <f t="shared" si="158"/>
        <v/>
      </c>
      <c r="BA318" s="34"/>
      <c r="BB318" s="32" t="str">
        <f t="shared" si="159"/>
        <v/>
      </c>
      <c r="BC318" s="34"/>
      <c r="BD318" s="32" t="str">
        <f t="shared" si="160"/>
        <v/>
      </c>
      <c r="BE318" s="34"/>
      <c r="BF318" s="36" t="str">
        <f t="shared" si="161"/>
        <v/>
      </c>
      <c r="BG318" s="36" t="str">
        <f t="shared" si="162"/>
        <v/>
      </c>
      <c r="BH318" s="36" t="str">
        <f t="shared" si="163"/>
        <v/>
      </c>
      <c r="BI318" s="55"/>
      <c r="BJ318" s="34"/>
      <c r="BK318" s="148"/>
      <c r="BL318" s="34"/>
      <c r="BM318" s="32" t="str">
        <f t="shared" si="164"/>
        <v/>
      </c>
      <c r="BN318" s="34"/>
      <c r="BO318" s="32" t="str">
        <f t="shared" si="165"/>
        <v/>
      </c>
      <c r="BP318" s="34"/>
      <c r="BQ318" s="32" t="str">
        <f t="shared" si="166"/>
        <v/>
      </c>
      <c r="BR318" s="34"/>
      <c r="BS318" s="36" t="str">
        <f t="shared" si="167"/>
        <v/>
      </c>
      <c r="BT318" s="36" t="str">
        <f t="shared" si="168"/>
        <v/>
      </c>
      <c r="BU318" s="36" t="str">
        <f t="shared" si="169"/>
        <v/>
      </c>
      <c r="BV318" s="55"/>
      <c r="BW318" s="36" t="str">
        <f t="shared" si="170"/>
        <v/>
      </c>
      <c r="BX318" s="36" t="str">
        <f t="shared" si="170"/>
        <v/>
      </c>
      <c r="BY318" s="31"/>
      <c r="BZ318" s="38"/>
      <c r="CB318" s="120" t="e">
        <f t="shared" ca="1" si="138"/>
        <v>#VALUE!</v>
      </c>
      <c r="CC318" s="2" t="e">
        <f t="shared" ca="1" si="139"/>
        <v>#VALUE!</v>
      </c>
    </row>
    <row r="319" spans="1:81" s="10" customFormat="1" ht="25" customHeight="1" x14ac:dyDescent="0.2">
      <c r="A319" s="52" t="str">
        <f t="shared" si="171"/>
        <v/>
      </c>
      <c r="B319" s="157" t="e">
        <f t="shared" ca="1" si="140"/>
        <v>#VALUE!</v>
      </c>
      <c r="C319" s="157" t="e">
        <f t="shared" si="141"/>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42"/>
        <v>#VALUE!</v>
      </c>
      <c r="K319" s="155" t="e">
        <f t="shared" si="143"/>
        <v>#VALUE!</v>
      </c>
      <c r="L319" s="153"/>
      <c r="M319" s="53"/>
      <c r="N319" s="175">
        <f t="shared" si="144"/>
        <v>1319</v>
      </c>
      <c r="O319" s="53"/>
      <c r="P319" s="175">
        <f t="shared" si="145"/>
        <v>10319</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IF(U319=Setup!$C$10,"Grant",IF('Other Pharma &amp; Health Products'!U319=Setup!$C$11,"Local",IF('Other Pharma &amp; Health Products'!U319=Setup!$C$12,"Other","")))</f>
        <v/>
      </c>
      <c r="W319" s="34"/>
      <c r="X319" s="148"/>
      <c r="Y319" s="34"/>
      <c r="Z319" s="36" t="str">
        <f t="shared" si="146"/>
        <v/>
      </c>
      <c r="AA319" s="34"/>
      <c r="AB319" s="32" t="str">
        <f t="shared" si="147"/>
        <v/>
      </c>
      <c r="AC319" s="34"/>
      <c r="AD319" s="32" t="str">
        <f t="shared" si="148"/>
        <v/>
      </c>
      <c r="AE319" s="34"/>
      <c r="AF319" s="36" t="str">
        <f t="shared" si="149"/>
        <v/>
      </c>
      <c r="AG319" s="36" t="str">
        <f t="shared" si="150"/>
        <v/>
      </c>
      <c r="AH319" s="36" t="str">
        <f t="shared" si="151"/>
        <v/>
      </c>
      <c r="AI319" s="55"/>
      <c r="AJ319" s="37"/>
      <c r="AK319" s="148"/>
      <c r="AL319" s="34"/>
      <c r="AM319" s="32" t="str">
        <f t="shared" si="152"/>
        <v/>
      </c>
      <c r="AN319" s="34"/>
      <c r="AO319" s="32" t="str">
        <f t="shared" si="153"/>
        <v/>
      </c>
      <c r="AP319" s="35"/>
      <c r="AQ319" s="32" t="str">
        <f t="shared" si="154"/>
        <v/>
      </c>
      <c r="AR319" s="34"/>
      <c r="AS319" s="36" t="str">
        <f t="shared" si="155"/>
        <v/>
      </c>
      <c r="AT319" s="36" t="str">
        <f t="shared" si="156"/>
        <v/>
      </c>
      <c r="AU319" s="36" t="str">
        <f t="shared" si="157"/>
        <v/>
      </c>
      <c r="AV319" s="55"/>
      <c r="AW319" s="34"/>
      <c r="AX319" s="148"/>
      <c r="AY319" s="34"/>
      <c r="AZ319" s="32" t="str">
        <f t="shared" si="158"/>
        <v/>
      </c>
      <c r="BA319" s="34"/>
      <c r="BB319" s="32" t="str">
        <f t="shared" si="159"/>
        <v/>
      </c>
      <c r="BC319" s="34"/>
      <c r="BD319" s="32" t="str">
        <f t="shared" si="160"/>
        <v/>
      </c>
      <c r="BE319" s="34"/>
      <c r="BF319" s="36" t="str">
        <f t="shared" si="161"/>
        <v/>
      </c>
      <c r="BG319" s="36" t="str">
        <f t="shared" si="162"/>
        <v/>
      </c>
      <c r="BH319" s="36" t="str">
        <f t="shared" si="163"/>
        <v/>
      </c>
      <c r="BI319" s="55"/>
      <c r="BJ319" s="34"/>
      <c r="BK319" s="148"/>
      <c r="BL319" s="34"/>
      <c r="BM319" s="32" t="str">
        <f t="shared" si="164"/>
        <v/>
      </c>
      <c r="BN319" s="34"/>
      <c r="BO319" s="32" t="str">
        <f t="shared" si="165"/>
        <v/>
      </c>
      <c r="BP319" s="34"/>
      <c r="BQ319" s="32" t="str">
        <f t="shared" si="166"/>
        <v/>
      </c>
      <c r="BR319" s="34"/>
      <c r="BS319" s="36" t="str">
        <f t="shared" si="167"/>
        <v/>
      </c>
      <c r="BT319" s="36" t="str">
        <f t="shared" si="168"/>
        <v/>
      </c>
      <c r="BU319" s="36" t="str">
        <f t="shared" si="169"/>
        <v/>
      </c>
      <c r="BV319" s="55"/>
      <c r="BW319" s="36" t="str">
        <f t="shared" si="170"/>
        <v/>
      </c>
      <c r="BX319" s="36" t="str">
        <f t="shared" si="170"/>
        <v/>
      </c>
      <c r="BY319" s="31"/>
      <c r="BZ319" s="38"/>
      <c r="CB319" s="120" t="e">
        <f t="shared" ca="1" si="138"/>
        <v>#VALUE!</v>
      </c>
      <c r="CC319" s="2" t="e">
        <f t="shared" ca="1" si="139"/>
        <v>#VALUE!</v>
      </c>
    </row>
    <row r="320" spans="1:81" s="10" customFormat="1" ht="25" customHeight="1" x14ac:dyDescent="0.2">
      <c r="A320" s="52" t="str">
        <f t="shared" si="171"/>
        <v/>
      </c>
      <c r="B320" s="157" t="e">
        <f t="shared" ca="1" si="140"/>
        <v>#VALUE!</v>
      </c>
      <c r="C320" s="157" t="e">
        <f t="shared" si="141"/>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42"/>
        <v>#VALUE!</v>
      </c>
      <c r="K320" s="155" t="e">
        <f t="shared" si="143"/>
        <v>#VALUE!</v>
      </c>
      <c r="L320" s="153"/>
      <c r="M320" s="53"/>
      <c r="N320" s="175">
        <f t="shared" si="144"/>
        <v>1320</v>
      </c>
      <c r="O320" s="53"/>
      <c r="P320" s="175">
        <f t="shared" si="145"/>
        <v>10320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IF(U320=Setup!$C$10,"Grant",IF('Other Pharma &amp; Health Products'!U320=Setup!$C$11,"Local",IF('Other Pharma &amp; Health Products'!U320=Setup!$C$12,"Other","")))</f>
        <v/>
      </c>
      <c r="W320" s="34"/>
      <c r="X320" s="148"/>
      <c r="Y320" s="34"/>
      <c r="Z320" s="36" t="str">
        <f t="shared" si="146"/>
        <v/>
      </c>
      <c r="AA320" s="34"/>
      <c r="AB320" s="32" t="str">
        <f t="shared" si="147"/>
        <v/>
      </c>
      <c r="AC320" s="34"/>
      <c r="AD320" s="32" t="str">
        <f t="shared" si="148"/>
        <v/>
      </c>
      <c r="AE320" s="34"/>
      <c r="AF320" s="36" t="str">
        <f t="shared" si="149"/>
        <v/>
      </c>
      <c r="AG320" s="36" t="str">
        <f t="shared" si="150"/>
        <v/>
      </c>
      <c r="AH320" s="36" t="str">
        <f t="shared" si="151"/>
        <v/>
      </c>
      <c r="AI320" s="55"/>
      <c r="AJ320" s="37"/>
      <c r="AK320" s="148"/>
      <c r="AL320" s="34"/>
      <c r="AM320" s="32" t="str">
        <f t="shared" si="152"/>
        <v/>
      </c>
      <c r="AN320" s="34"/>
      <c r="AO320" s="32" t="str">
        <f t="shared" si="153"/>
        <v/>
      </c>
      <c r="AP320" s="35"/>
      <c r="AQ320" s="32" t="str">
        <f t="shared" si="154"/>
        <v/>
      </c>
      <c r="AR320" s="34"/>
      <c r="AS320" s="36" t="str">
        <f t="shared" si="155"/>
        <v/>
      </c>
      <c r="AT320" s="36" t="str">
        <f t="shared" si="156"/>
        <v/>
      </c>
      <c r="AU320" s="36" t="str">
        <f t="shared" si="157"/>
        <v/>
      </c>
      <c r="AV320" s="55"/>
      <c r="AW320" s="34"/>
      <c r="AX320" s="148"/>
      <c r="AY320" s="34"/>
      <c r="AZ320" s="32" t="str">
        <f t="shared" si="158"/>
        <v/>
      </c>
      <c r="BA320" s="34"/>
      <c r="BB320" s="32" t="str">
        <f t="shared" si="159"/>
        <v/>
      </c>
      <c r="BC320" s="34"/>
      <c r="BD320" s="32" t="str">
        <f t="shared" si="160"/>
        <v/>
      </c>
      <c r="BE320" s="34"/>
      <c r="BF320" s="36" t="str">
        <f t="shared" si="161"/>
        <v/>
      </c>
      <c r="BG320" s="36" t="str">
        <f t="shared" si="162"/>
        <v/>
      </c>
      <c r="BH320" s="36" t="str">
        <f t="shared" si="163"/>
        <v/>
      </c>
      <c r="BI320" s="55"/>
      <c r="BJ320" s="34"/>
      <c r="BK320" s="148"/>
      <c r="BL320" s="34"/>
      <c r="BM320" s="32" t="str">
        <f t="shared" si="164"/>
        <v/>
      </c>
      <c r="BN320" s="34"/>
      <c r="BO320" s="32" t="str">
        <f t="shared" si="165"/>
        <v/>
      </c>
      <c r="BP320" s="34"/>
      <c r="BQ320" s="32" t="str">
        <f t="shared" si="166"/>
        <v/>
      </c>
      <c r="BR320" s="34"/>
      <c r="BS320" s="36" t="str">
        <f t="shared" si="167"/>
        <v/>
      </c>
      <c r="BT320" s="36" t="str">
        <f t="shared" si="168"/>
        <v/>
      </c>
      <c r="BU320" s="36" t="str">
        <f t="shared" si="169"/>
        <v/>
      </c>
      <c r="BV320" s="55"/>
      <c r="BW320" s="36" t="str">
        <f t="shared" si="170"/>
        <v/>
      </c>
      <c r="BX320" s="36" t="str">
        <f t="shared" si="170"/>
        <v/>
      </c>
      <c r="BY320" s="31"/>
      <c r="BZ320" s="38"/>
      <c r="CB320" s="120" t="e">
        <f t="shared" ca="1" si="138"/>
        <v>#VALUE!</v>
      </c>
      <c r="CC320" s="2" t="e">
        <f t="shared" ca="1" si="139"/>
        <v>#VALUE!</v>
      </c>
    </row>
    <row r="321" spans="1:81" s="10" customFormat="1" ht="25" customHeight="1" x14ac:dyDescent="0.2">
      <c r="A321" s="52" t="str">
        <f t="shared" si="171"/>
        <v/>
      </c>
      <c r="B321" s="157" t="e">
        <f t="shared" ca="1" si="140"/>
        <v>#VALUE!</v>
      </c>
      <c r="C321" s="157" t="e">
        <f t="shared" si="141"/>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42"/>
        <v>#VALUE!</v>
      </c>
      <c r="K321" s="155" t="e">
        <f t="shared" si="143"/>
        <v>#VALUE!</v>
      </c>
      <c r="L321" s="153"/>
      <c r="M321" s="53"/>
      <c r="N321" s="175">
        <f t="shared" si="144"/>
        <v>1321</v>
      </c>
      <c r="O321" s="53"/>
      <c r="P321" s="175">
        <f t="shared" si="145"/>
        <v>10321</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IF(U321=Setup!$C$10,"Grant",IF('Other Pharma &amp; Health Products'!U321=Setup!$C$11,"Local",IF('Other Pharma &amp; Health Products'!U321=Setup!$C$12,"Other","")))</f>
        <v/>
      </c>
      <c r="W321" s="34"/>
      <c r="X321" s="148"/>
      <c r="Y321" s="34"/>
      <c r="Z321" s="36" t="str">
        <f t="shared" si="146"/>
        <v/>
      </c>
      <c r="AA321" s="34"/>
      <c r="AB321" s="32" t="str">
        <f t="shared" si="147"/>
        <v/>
      </c>
      <c r="AC321" s="34"/>
      <c r="AD321" s="32" t="str">
        <f t="shared" si="148"/>
        <v/>
      </c>
      <c r="AE321" s="34"/>
      <c r="AF321" s="36" t="str">
        <f t="shared" si="149"/>
        <v/>
      </c>
      <c r="AG321" s="36" t="str">
        <f t="shared" si="150"/>
        <v/>
      </c>
      <c r="AH321" s="36" t="str">
        <f t="shared" si="151"/>
        <v/>
      </c>
      <c r="AI321" s="55"/>
      <c r="AJ321" s="37"/>
      <c r="AK321" s="148"/>
      <c r="AL321" s="34"/>
      <c r="AM321" s="32" t="str">
        <f t="shared" si="152"/>
        <v/>
      </c>
      <c r="AN321" s="34"/>
      <c r="AO321" s="32" t="str">
        <f t="shared" si="153"/>
        <v/>
      </c>
      <c r="AP321" s="35"/>
      <c r="AQ321" s="32" t="str">
        <f t="shared" si="154"/>
        <v/>
      </c>
      <c r="AR321" s="34"/>
      <c r="AS321" s="36" t="str">
        <f t="shared" si="155"/>
        <v/>
      </c>
      <c r="AT321" s="36" t="str">
        <f t="shared" si="156"/>
        <v/>
      </c>
      <c r="AU321" s="36" t="str">
        <f t="shared" si="157"/>
        <v/>
      </c>
      <c r="AV321" s="55"/>
      <c r="AW321" s="34"/>
      <c r="AX321" s="148"/>
      <c r="AY321" s="34"/>
      <c r="AZ321" s="32" t="str">
        <f t="shared" si="158"/>
        <v/>
      </c>
      <c r="BA321" s="34"/>
      <c r="BB321" s="32" t="str">
        <f t="shared" si="159"/>
        <v/>
      </c>
      <c r="BC321" s="34"/>
      <c r="BD321" s="32" t="str">
        <f t="shared" si="160"/>
        <v/>
      </c>
      <c r="BE321" s="34"/>
      <c r="BF321" s="36" t="str">
        <f t="shared" si="161"/>
        <v/>
      </c>
      <c r="BG321" s="36" t="str">
        <f t="shared" si="162"/>
        <v/>
      </c>
      <c r="BH321" s="36" t="str">
        <f t="shared" si="163"/>
        <v/>
      </c>
      <c r="BI321" s="55"/>
      <c r="BJ321" s="34"/>
      <c r="BK321" s="148"/>
      <c r="BL321" s="34"/>
      <c r="BM321" s="32" t="str">
        <f t="shared" si="164"/>
        <v/>
      </c>
      <c r="BN321" s="34"/>
      <c r="BO321" s="32" t="str">
        <f t="shared" si="165"/>
        <v/>
      </c>
      <c r="BP321" s="34"/>
      <c r="BQ321" s="32" t="str">
        <f t="shared" si="166"/>
        <v/>
      </c>
      <c r="BR321" s="34"/>
      <c r="BS321" s="36" t="str">
        <f t="shared" si="167"/>
        <v/>
      </c>
      <c r="BT321" s="36" t="str">
        <f t="shared" si="168"/>
        <v/>
      </c>
      <c r="BU321" s="36" t="str">
        <f t="shared" si="169"/>
        <v/>
      </c>
      <c r="BV321" s="55"/>
      <c r="BW321" s="36" t="str">
        <f t="shared" si="170"/>
        <v/>
      </c>
      <c r="BX321" s="36" t="str">
        <f t="shared" si="170"/>
        <v/>
      </c>
      <c r="BY321" s="31"/>
      <c r="BZ321" s="38"/>
      <c r="CB321" s="120" t="e">
        <f t="shared" ca="1" si="138"/>
        <v>#VALUE!</v>
      </c>
      <c r="CC321" s="2" t="e">
        <f t="shared" ca="1" si="139"/>
        <v>#VALUE!</v>
      </c>
    </row>
    <row r="322" spans="1:81" s="10" customFormat="1" ht="25" customHeight="1" x14ac:dyDescent="0.2">
      <c r="A322" s="52" t="str">
        <f t="shared" si="171"/>
        <v/>
      </c>
      <c r="B322" s="157" t="e">
        <f t="shared" ca="1" si="140"/>
        <v>#VALUE!</v>
      </c>
      <c r="C322" s="157" t="e">
        <f t="shared" si="141"/>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42"/>
        <v>#VALUE!</v>
      </c>
      <c r="K322" s="155" t="e">
        <f t="shared" si="143"/>
        <v>#VALUE!</v>
      </c>
      <c r="L322" s="153"/>
      <c r="M322" s="53"/>
      <c r="N322" s="175">
        <f t="shared" si="144"/>
        <v>1322</v>
      </c>
      <c r="O322" s="53"/>
      <c r="P322" s="175">
        <f t="shared" si="145"/>
        <v>10322</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IF(U322=Setup!$C$10,"Grant",IF('Other Pharma &amp; Health Products'!U322=Setup!$C$11,"Local",IF('Other Pharma &amp; Health Products'!U322=Setup!$C$12,"Other","")))</f>
        <v/>
      </c>
      <c r="W322" s="34"/>
      <c r="X322" s="148"/>
      <c r="Y322" s="34"/>
      <c r="Z322" s="36" t="str">
        <f t="shared" si="146"/>
        <v/>
      </c>
      <c r="AA322" s="34"/>
      <c r="AB322" s="32" t="str">
        <f t="shared" si="147"/>
        <v/>
      </c>
      <c r="AC322" s="34"/>
      <c r="AD322" s="32" t="str">
        <f t="shared" si="148"/>
        <v/>
      </c>
      <c r="AE322" s="34"/>
      <c r="AF322" s="36" t="str">
        <f t="shared" si="149"/>
        <v/>
      </c>
      <c r="AG322" s="36" t="str">
        <f t="shared" si="150"/>
        <v/>
      </c>
      <c r="AH322" s="36" t="str">
        <f t="shared" si="151"/>
        <v/>
      </c>
      <c r="AI322" s="55"/>
      <c r="AJ322" s="37"/>
      <c r="AK322" s="148"/>
      <c r="AL322" s="34"/>
      <c r="AM322" s="32" t="str">
        <f t="shared" si="152"/>
        <v/>
      </c>
      <c r="AN322" s="34"/>
      <c r="AO322" s="32" t="str">
        <f t="shared" si="153"/>
        <v/>
      </c>
      <c r="AP322" s="35"/>
      <c r="AQ322" s="32" t="str">
        <f t="shared" si="154"/>
        <v/>
      </c>
      <c r="AR322" s="34"/>
      <c r="AS322" s="36" t="str">
        <f t="shared" si="155"/>
        <v/>
      </c>
      <c r="AT322" s="36" t="str">
        <f t="shared" si="156"/>
        <v/>
      </c>
      <c r="AU322" s="36" t="str">
        <f t="shared" si="157"/>
        <v/>
      </c>
      <c r="AV322" s="55"/>
      <c r="AW322" s="34"/>
      <c r="AX322" s="148"/>
      <c r="AY322" s="34"/>
      <c r="AZ322" s="32" t="str">
        <f t="shared" si="158"/>
        <v/>
      </c>
      <c r="BA322" s="34"/>
      <c r="BB322" s="32" t="str">
        <f t="shared" si="159"/>
        <v/>
      </c>
      <c r="BC322" s="34"/>
      <c r="BD322" s="32" t="str">
        <f t="shared" si="160"/>
        <v/>
      </c>
      <c r="BE322" s="34"/>
      <c r="BF322" s="36" t="str">
        <f t="shared" si="161"/>
        <v/>
      </c>
      <c r="BG322" s="36" t="str">
        <f t="shared" si="162"/>
        <v/>
      </c>
      <c r="BH322" s="36" t="str">
        <f t="shared" si="163"/>
        <v/>
      </c>
      <c r="BI322" s="55"/>
      <c r="BJ322" s="34"/>
      <c r="BK322" s="148"/>
      <c r="BL322" s="34"/>
      <c r="BM322" s="32" t="str">
        <f t="shared" si="164"/>
        <v/>
      </c>
      <c r="BN322" s="34"/>
      <c r="BO322" s="32" t="str">
        <f t="shared" si="165"/>
        <v/>
      </c>
      <c r="BP322" s="34"/>
      <c r="BQ322" s="32" t="str">
        <f t="shared" si="166"/>
        <v/>
      </c>
      <c r="BR322" s="34"/>
      <c r="BS322" s="36" t="str">
        <f t="shared" si="167"/>
        <v/>
      </c>
      <c r="BT322" s="36" t="str">
        <f t="shared" si="168"/>
        <v/>
      </c>
      <c r="BU322" s="36" t="str">
        <f t="shared" si="169"/>
        <v/>
      </c>
      <c r="BV322" s="55"/>
      <c r="BW322" s="36" t="str">
        <f t="shared" si="170"/>
        <v/>
      </c>
      <c r="BX322" s="36" t="str">
        <f t="shared" si="170"/>
        <v/>
      </c>
      <c r="BY322" s="31"/>
      <c r="BZ322" s="38"/>
      <c r="CB322" s="120" t="e">
        <f t="shared" ref="CB322:CB385" ca="1" si="172">IF(OR(B322="--",IFERROR(MATCH(B322,OFFSET(B$1,0,0,ROW()-1,1),0),1)&lt;&gt;1),"",1)</f>
        <v>#VALUE!</v>
      </c>
      <c r="CC322" s="2" t="e">
        <f t="shared" ref="CC322:CC385" ca="1" si="173">IF(OR(C322="--",IFERROR(MATCH(C322,OFFSET(C$1,0,0,ROW()-1,1),0),1)&lt;&gt;1),"",1)</f>
        <v>#VALUE!</v>
      </c>
    </row>
    <row r="323" spans="1:81" s="10" customFormat="1" ht="25" customHeight="1" x14ac:dyDescent="0.2">
      <c r="A323" s="52" t="str">
        <f t="shared" si="171"/>
        <v/>
      </c>
      <c r="B323" s="157" t="e">
        <f t="shared" ref="B323:B386" ca="1" si="174">CONCATENATE(E323,"-",G323,"--",K323,"---",R323)</f>
        <v>#VALUE!</v>
      </c>
      <c r="C323" s="157" t="e">
        <f t="shared" ref="C323:C386" si="175">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76">LEFT(I323,FIND(".",I323,1)-1)</f>
        <v>#VALUE!</v>
      </c>
      <c r="K323" s="155" t="e">
        <f t="shared" ref="K323:K386" si="177">LEFT(I323,FIND(".",I323,1)+1)</f>
        <v>#VALUE!</v>
      </c>
      <c r="L323" s="153"/>
      <c r="M323" s="53"/>
      <c r="N323" s="175">
        <f t="shared" ref="N323:N386" si="178">1000+ROW()</f>
        <v>1323</v>
      </c>
      <c r="O323" s="53"/>
      <c r="P323" s="175">
        <f t="shared" ref="P323:P386" si="179">10000+ROW()</f>
        <v>10323</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IF(U323=Setup!$C$10,"Grant",IF('Other Pharma &amp; Health Products'!U323=Setup!$C$11,"Local",IF('Other Pharma &amp; Health Products'!U323=Setup!$C$12,"Other","")))</f>
        <v/>
      </c>
      <c r="W323" s="34"/>
      <c r="X323" s="148"/>
      <c r="Y323" s="34"/>
      <c r="Z323" s="36" t="str">
        <f t="shared" ref="Z323:Z386" si="180">IFERROR(IF(AND(NOT(Y323=""),NOT(X323="")),Y323*X323,""),"")</f>
        <v/>
      </c>
      <c r="AA323" s="34"/>
      <c r="AB323" s="32" t="str">
        <f t="shared" ref="AB323:AB386" si="181">IFERROR(IF(AND(NOT(AA323=""),NOT(X323="")),AA323*X323,""),"")</f>
        <v/>
      </c>
      <c r="AC323" s="34"/>
      <c r="AD323" s="32" t="str">
        <f t="shared" ref="AD323:AD386" si="182">IFERROR(IF(AND(NOT(AC323=""),NOT(X323="")),AC323*X323,""),"")</f>
        <v/>
      </c>
      <c r="AE323" s="34"/>
      <c r="AF323" s="36" t="str">
        <f t="shared" ref="AF323:AF386" si="183">IFERROR(IF(AND(NOT(AE323=""),NOT(X323="")),AE323*X323,""),"")</f>
        <v/>
      </c>
      <c r="AG323" s="36" t="str">
        <f t="shared" ref="AG323:AG386" si="184">IFERROR(IF(OR(NOT(Y323=""),NOT(AE323=""),NOT(AA323=""),NOT(AC323="")),Y323+AE323+AA323+AC323,""),"")</f>
        <v/>
      </c>
      <c r="AH323" s="36" t="str">
        <f t="shared" ref="AH323:AH386" si="185">IF(SUM(Z323,AB323,AD323,AF323)&gt;0,SUM(Z323,AB323,AD323,AF323),"")</f>
        <v/>
      </c>
      <c r="AI323" s="55"/>
      <c r="AJ323" s="37"/>
      <c r="AK323" s="148"/>
      <c r="AL323" s="34"/>
      <c r="AM323" s="32" t="str">
        <f t="shared" ref="AM323:AM386" si="186">IFERROR(IF(AND(NOT(AL323=""),NOT(AK323="")),AL323*$AK323,""),"")</f>
        <v/>
      </c>
      <c r="AN323" s="34"/>
      <c r="AO323" s="32" t="str">
        <f t="shared" ref="AO323:AO386" si="187">IFERROR(IF(AND(NOT(AN323=""),NOT(AK323="")),AN323*$AK323,""),"")</f>
        <v/>
      </c>
      <c r="AP323" s="35"/>
      <c r="AQ323" s="32" t="str">
        <f t="shared" ref="AQ323:AQ386" si="188">IFERROR(IF(AND(NOT(AP323=""),NOT(AK323="")),AP323*$AK323,""),"")</f>
        <v/>
      </c>
      <c r="AR323" s="34"/>
      <c r="AS323" s="36" t="str">
        <f t="shared" ref="AS323:AS386" si="189">IFERROR(IF(AND(NOT(AR323=""),NOT(AK323="")),AR323*$AK323,""),"")</f>
        <v/>
      </c>
      <c r="AT323" s="36" t="str">
        <f t="shared" ref="AT323:AT386" si="190">IFERROR(IF(OR(NOT(AL323=""),NOT(AR323=""),NOT(AN323=""),NOT(AP323="")),AL323+AR323+AN323+AP323,""),"")</f>
        <v/>
      </c>
      <c r="AU323" s="36" t="str">
        <f t="shared" ref="AU323:AU386" si="191">IF(SUM(AM323,AS323,AO323,AQ323)&gt;0,SUM(AM323,AS323,AO323,AQ323),"")</f>
        <v/>
      </c>
      <c r="AV323" s="55"/>
      <c r="AW323" s="34"/>
      <c r="AX323" s="148"/>
      <c r="AY323" s="34"/>
      <c r="AZ323" s="32" t="str">
        <f t="shared" ref="AZ323:AZ386" si="192">IFERROR(IF(AND(NOT(AY323=""),NOT(AX323="")),AY323*$AX323,""),"")</f>
        <v/>
      </c>
      <c r="BA323" s="34"/>
      <c r="BB323" s="32" t="str">
        <f t="shared" ref="BB323:BB386" si="193">IFERROR(IF(AND(NOT(BA323=""),NOT(AX323="")),BA323*$AX323,""),"")</f>
        <v/>
      </c>
      <c r="BC323" s="34"/>
      <c r="BD323" s="32" t="str">
        <f t="shared" ref="BD323:BD386" si="194">IFERROR(IF(AND(NOT(BC323=""),NOT(AX323="")),BC323*$AX323,""),"")</f>
        <v/>
      </c>
      <c r="BE323" s="34"/>
      <c r="BF323" s="36" t="str">
        <f t="shared" ref="BF323:BF386" si="195">IFERROR(IF(AND(NOT(BE323=""),NOT(AX323="")),BE323*$AX323,""),"")</f>
        <v/>
      </c>
      <c r="BG323" s="36" t="str">
        <f t="shared" ref="BG323:BG386" si="196">IFERROR(IF(OR(NOT(AY323=""),NOT(BE323=""),NOT(BA323=""),NOT(BC323="")),AY323+BE323+BA323+BC323,""),"")</f>
        <v/>
      </c>
      <c r="BH323" s="36" t="str">
        <f t="shared" ref="BH323:BH386" si="197">IF(SUM(AZ323,BF323,BB323,BD323)&gt;0,SUM(AZ323,BF323,BB323,BD323),"")</f>
        <v/>
      </c>
      <c r="BI323" s="55"/>
      <c r="BJ323" s="34"/>
      <c r="BK323" s="148"/>
      <c r="BL323" s="34"/>
      <c r="BM323" s="32" t="str">
        <f t="shared" ref="BM323:BM386" si="198">IFERROR(IF(AND(NOT(BL323=""),NOT(BK323="")),BL323*$BK323,""),"")</f>
        <v/>
      </c>
      <c r="BN323" s="34"/>
      <c r="BO323" s="32" t="str">
        <f t="shared" ref="BO323:BO386" si="199">IFERROR(IF(AND(NOT(BN323=""),NOT(BK323="")),BN323*$BK323,""),"")</f>
        <v/>
      </c>
      <c r="BP323" s="34"/>
      <c r="BQ323" s="32" t="str">
        <f t="shared" ref="BQ323:BQ386" si="200">IFERROR(IF(AND(NOT(BP323=""),NOT(BK323="")),BP323*$BK323,""),"")</f>
        <v/>
      </c>
      <c r="BR323" s="34"/>
      <c r="BS323" s="36" t="str">
        <f t="shared" ref="BS323:BS386" si="201">IFERROR(IF(AND(NOT(BR323=""),NOT(BK323="")),BR323*$BK323,""),"")</f>
        <v/>
      </c>
      <c r="BT323" s="36" t="str">
        <f t="shared" ref="BT323:BT386" si="202">IFERROR(IF(OR(NOT(BL323=""),NOT(BR323=""),NOT(BN323=""),NOT(BP323="")),BL323+BR323+BN323+BP323,""),"")</f>
        <v/>
      </c>
      <c r="BU323" s="36" t="str">
        <f t="shared" ref="BU323:BU386" si="203">IF(SUM(BM323,BS323,BO323,BQ323)&gt;0,SUM(BM323,BS323,BO323,BQ323),"")</f>
        <v/>
      </c>
      <c r="BV323" s="55"/>
      <c r="BW323" s="36" t="str">
        <f t="shared" ref="BW323:BX386" si="204">IF(SUM(AG323,AT323,BG323,BT323)&gt;0,SUM(AG323,AT323,BG323,BT323),"")</f>
        <v/>
      </c>
      <c r="BX323" s="36" t="str">
        <f t="shared" si="204"/>
        <v/>
      </c>
      <c r="BY323" s="31"/>
      <c r="BZ323" s="38"/>
      <c r="CB323" s="120" t="e">
        <f t="shared" ca="1" si="172"/>
        <v>#VALUE!</v>
      </c>
      <c r="CC323" s="2" t="e">
        <f t="shared" ca="1" si="173"/>
        <v>#VALUE!</v>
      </c>
    </row>
    <row r="324" spans="1:81" s="10" customFormat="1" ht="25" customHeight="1" x14ac:dyDescent="0.2">
      <c r="A324" s="52" t="str">
        <f t="shared" ref="A324:A387" si="205">IFERROR(IF(D324&lt;&gt;"",A323+1,""),"")</f>
        <v/>
      </c>
      <c r="B324" s="157" t="e">
        <f t="shared" ca="1" si="174"/>
        <v>#VALUE!</v>
      </c>
      <c r="C324" s="157" t="e">
        <f t="shared" si="175"/>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76"/>
        <v>#VALUE!</v>
      </c>
      <c r="K324" s="155" t="e">
        <f t="shared" si="177"/>
        <v>#VALUE!</v>
      </c>
      <c r="L324" s="153"/>
      <c r="M324" s="53"/>
      <c r="N324" s="175">
        <f t="shared" si="178"/>
        <v>1324</v>
      </c>
      <c r="O324" s="53"/>
      <c r="P324" s="175">
        <f t="shared" si="179"/>
        <v>10324</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IF(U324=Setup!$C$10,"Grant",IF('Other Pharma &amp; Health Products'!U324=Setup!$C$11,"Local",IF('Other Pharma &amp; Health Products'!U324=Setup!$C$12,"Other","")))</f>
        <v/>
      </c>
      <c r="W324" s="34"/>
      <c r="X324" s="148"/>
      <c r="Y324" s="34"/>
      <c r="Z324" s="36" t="str">
        <f t="shared" si="180"/>
        <v/>
      </c>
      <c r="AA324" s="34"/>
      <c r="AB324" s="32" t="str">
        <f t="shared" si="181"/>
        <v/>
      </c>
      <c r="AC324" s="34"/>
      <c r="AD324" s="32" t="str">
        <f t="shared" si="182"/>
        <v/>
      </c>
      <c r="AE324" s="34"/>
      <c r="AF324" s="36" t="str">
        <f t="shared" si="183"/>
        <v/>
      </c>
      <c r="AG324" s="36" t="str">
        <f t="shared" si="184"/>
        <v/>
      </c>
      <c r="AH324" s="36" t="str">
        <f t="shared" si="185"/>
        <v/>
      </c>
      <c r="AI324" s="55"/>
      <c r="AJ324" s="37"/>
      <c r="AK324" s="148"/>
      <c r="AL324" s="34"/>
      <c r="AM324" s="32" t="str">
        <f t="shared" si="186"/>
        <v/>
      </c>
      <c r="AN324" s="34"/>
      <c r="AO324" s="32" t="str">
        <f t="shared" si="187"/>
        <v/>
      </c>
      <c r="AP324" s="35"/>
      <c r="AQ324" s="32" t="str">
        <f t="shared" si="188"/>
        <v/>
      </c>
      <c r="AR324" s="34"/>
      <c r="AS324" s="36" t="str">
        <f t="shared" si="189"/>
        <v/>
      </c>
      <c r="AT324" s="36" t="str">
        <f t="shared" si="190"/>
        <v/>
      </c>
      <c r="AU324" s="36" t="str">
        <f t="shared" si="191"/>
        <v/>
      </c>
      <c r="AV324" s="55"/>
      <c r="AW324" s="34"/>
      <c r="AX324" s="148"/>
      <c r="AY324" s="34"/>
      <c r="AZ324" s="32" t="str">
        <f t="shared" si="192"/>
        <v/>
      </c>
      <c r="BA324" s="34"/>
      <c r="BB324" s="32" t="str">
        <f t="shared" si="193"/>
        <v/>
      </c>
      <c r="BC324" s="34"/>
      <c r="BD324" s="32" t="str">
        <f t="shared" si="194"/>
        <v/>
      </c>
      <c r="BE324" s="34"/>
      <c r="BF324" s="36" t="str">
        <f t="shared" si="195"/>
        <v/>
      </c>
      <c r="BG324" s="36" t="str">
        <f t="shared" si="196"/>
        <v/>
      </c>
      <c r="BH324" s="36" t="str">
        <f t="shared" si="197"/>
        <v/>
      </c>
      <c r="BI324" s="55"/>
      <c r="BJ324" s="34"/>
      <c r="BK324" s="148"/>
      <c r="BL324" s="34"/>
      <c r="BM324" s="32" t="str">
        <f t="shared" si="198"/>
        <v/>
      </c>
      <c r="BN324" s="34"/>
      <c r="BO324" s="32" t="str">
        <f t="shared" si="199"/>
        <v/>
      </c>
      <c r="BP324" s="34"/>
      <c r="BQ324" s="32" t="str">
        <f t="shared" si="200"/>
        <v/>
      </c>
      <c r="BR324" s="34"/>
      <c r="BS324" s="36" t="str">
        <f t="shared" si="201"/>
        <v/>
      </c>
      <c r="BT324" s="36" t="str">
        <f t="shared" si="202"/>
        <v/>
      </c>
      <c r="BU324" s="36" t="str">
        <f t="shared" si="203"/>
        <v/>
      </c>
      <c r="BV324" s="55"/>
      <c r="BW324" s="36" t="str">
        <f t="shared" si="204"/>
        <v/>
      </c>
      <c r="BX324" s="36" t="str">
        <f t="shared" si="204"/>
        <v/>
      </c>
      <c r="BY324" s="31"/>
      <c r="BZ324" s="38"/>
      <c r="CB324" s="120" t="e">
        <f t="shared" ca="1" si="172"/>
        <v>#VALUE!</v>
      </c>
      <c r="CC324" s="2" t="e">
        <f t="shared" ca="1" si="173"/>
        <v>#VALUE!</v>
      </c>
    </row>
    <row r="325" spans="1:81" s="10" customFormat="1" ht="25" customHeight="1" x14ac:dyDescent="0.2">
      <c r="A325" s="52" t="str">
        <f t="shared" si="205"/>
        <v/>
      </c>
      <c r="B325" s="157" t="e">
        <f t="shared" ca="1" si="174"/>
        <v>#VALUE!</v>
      </c>
      <c r="C325" s="157" t="e">
        <f t="shared" si="175"/>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76"/>
        <v>#VALUE!</v>
      </c>
      <c r="K325" s="155" t="e">
        <f t="shared" si="177"/>
        <v>#VALUE!</v>
      </c>
      <c r="L325" s="153"/>
      <c r="M325" s="53"/>
      <c r="N325" s="175">
        <f t="shared" si="178"/>
        <v>1325</v>
      </c>
      <c r="O325" s="53"/>
      <c r="P325" s="175">
        <f t="shared" si="179"/>
        <v>10325</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IF(U325=Setup!$C$10,"Grant",IF('Other Pharma &amp; Health Products'!U325=Setup!$C$11,"Local",IF('Other Pharma &amp; Health Products'!U325=Setup!$C$12,"Other","")))</f>
        <v/>
      </c>
      <c r="W325" s="34"/>
      <c r="X325" s="148"/>
      <c r="Y325" s="34"/>
      <c r="Z325" s="36" t="str">
        <f t="shared" si="180"/>
        <v/>
      </c>
      <c r="AA325" s="34"/>
      <c r="AB325" s="32" t="str">
        <f t="shared" si="181"/>
        <v/>
      </c>
      <c r="AC325" s="34"/>
      <c r="AD325" s="32" t="str">
        <f t="shared" si="182"/>
        <v/>
      </c>
      <c r="AE325" s="34"/>
      <c r="AF325" s="36" t="str">
        <f t="shared" si="183"/>
        <v/>
      </c>
      <c r="AG325" s="36" t="str">
        <f t="shared" si="184"/>
        <v/>
      </c>
      <c r="AH325" s="36" t="str">
        <f t="shared" si="185"/>
        <v/>
      </c>
      <c r="AI325" s="55"/>
      <c r="AJ325" s="37"/>
      <c r="AK325" s="148"/>
      <c r="AL325" s="34"/>
      <c r="AM325" s="32" t="str">
        <f t="shared" si="186"/>
        <v/>
      </c>
      <c r="AN325" s="34"/>
      <c r="AO325" s="32" t="str">
        <f t="shared" si="187"/>
        <v/>
      </c>
      <c r="AP325" s="35"/>
      <c r="AQ325" s="32" t="str">
        <f t="shared" si="188"/>
        <v/>
      </c>
      <c r="AR325" s="34"/>
      <c r="AS325" s="36" t="str">
        <f t="shared" si="189"/>
        <v/>
      </c>
      <c r="AT325" s="36" t="str">
        <f t="shared" si="190"/>
        <v/>
      </c>
      <c r="AU325" s="36" t="str">
        <f t="shared" si="191"/>
        <v/>
      </c>
      <c r="AV325" s="55"/>
      <c r="AW325" s="34"/>
      <c r="AX325" s="148"/>
      <c r="AY325" s="34"/>
      <c r="AZ325" s="32" t="str">
        <f t="shared" si="192"/>
        <v/>
      </c>
      <c r="BA325" s="34"/>
      <c r="BB325" s="32" t="str">
        <f t="shared" si="193"/>
        <v/>
      </c>
      <c r="BC325" s="34"/>
      <c r="BD325" s="32" t="str">
        <f t="shared" si="194"/>
        <v/>
      </c>
      <c r="BE325" s="34"/>
      <c r="BF325" s="36" t="str">
        <f t="shared" si="195"/>
        <v/>
      </c>
      <c r="BG325" s="36" t="str">
        <f t="shared" si="196"/>
        <v/>
      </c>
      <c r="BH325" s="36" t="str">
        <f t="shared" si="197"/>
        <v/>
      </c>
      <c r="BI325" s="55"/>
      <c r="BJ325" s="34"/>
      <c r="BK325" s="148"/>
      <c r="BL325" s="34"/>
      <c r="BM325" s="32" t="str">
        <f t="shared" si="198"/>
        <v/>
      </c>
      <c r="BN325" s="34"/>
      <c r="BO325" s="32" t="str">
        <f t="shared" si="199"/>
        <v/>
      </c>
      <c r="BP325" s="34"/>
      <c r="BQ325" s="32" t="str">
        <f t="shared" si="200"/>
        <v/>
      </c>
      <c r="BR325" s="34"/>
      <c r="BS325" s="36" t="str">
        <f t="shared" si="201"/>
        <v/>
      </c>
      <c r="BT325" s="36" t="str">
        <f t="shared" si="202"/>
        <v/>
      </c>
      <c r="BU325" s="36" t="str">
        <f t="shared" si="203"/>
        <v/>
      </c>
      <c r="BV325" s="55"/>
      <c r="BW325" s="36" t="str">
        <f t="shared" si="204"/>
        <v/>
      </c>
      <c r="BX325" s="36" t="str">
        <f t="shared" si="204"/>
        <v/>
      </c>
      <c r="BY325" s="31"/>
      <c r="BZ325" s="38"/>
      <c r="CB325" s="120" t="e">
        <f t="shared" ca="1" si="172"/>
        <v>#VALUE!</v>
      </c>
      <c r="CC325" s="2" t="e">
        <f t="shared" ca="1" si="173"/>
        <v>#VALUE!</v>
      </c>
    </row>
    <row r="326" spans="1:81" s="10" customFormat="1" ht="25" customHeight="1" x14ac:dyDescent="0.2">
      <c r="A326" s="52" t="str">
        <f t="shared" si="205"/>
        <v/>
      </c>
      <c r="B326" s="157" t="e">
        <f t="shared" ca="1" si="174"/>
        <v>#VALUE!</v>
      </c>
      <c r="C326" s="157" t="e">
        <f t="shared" si="175"/>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76"/>
        <v>#VALUE!</v>
      </c>
      <c r="K326" s="155" t="e">
        <f t="shared" si="177"/>
        <v>#VALUE!</v>
      </c>
      <c r="L326" s="153"/>
      <c r="M326" s="53"/>
      <c r="N326" s="175">
        <f t="shared" si="178"/>
        <v>1326</v>
      </c>
      <c r="O326" s="53"/>
      <c r="P326" s="175">
        <f t="shared" si="179"/>
        <v>10326</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IF(U326=Setup!$C$10,"Grant",IF('Other Pharma &amp; Health Products'!U326=Setup!$C$11,"Local",IF('Other Pharma &amp; Health Products'!U326=Setup!$C$12,"Other","")))</f>
        <v/>
      </c>
      <c r="W326" s="34"/>
      <c r="X326" s="148"/>
      <c r="Y326" s="34"/>
      <c r="Z326" s="36" t="str">
        <f t="shared" si="180"/>
        <v/>
      </c>
      <c r="AA326" s="34"/>
      <c r="AB326" s="32" t="str">
        <f t="shared" si="181"/>
        <v/>
      </c>
      <c r="AC326" s="34"/>
      <c r="AD326" s="32" t="str">
        <f t="shared" si="182"/>
        <v/>
      </c>
      <c r="AE326" s="34"/>
      <c r="AF326" s="36" t="str">
        <f t="shared" si="183"/>
        <v/>
      </c>
      <c r="AG326" s="36" t="str">
        <f t="shared" si="184"/>
        <v/>
      </c>
      <c r="AH326" s="36" t="str">
        <f t="shared" si="185"/>
        <v/>
      </c>
      <c r="AI326" s="55"/>
      <c r="AJ326" s="37"/>
      <c r="AK326" s="148"/>
      <c r="AL326" s="34"/>
      <c r="AM326" s="32" t="str">
        <f t="shared" si="186"/>
        <v/>
      </c>
      <c r="AN326" s="34"/>
      <c r="AO326" s="32" t="str">
        <f t="shared" si="187"/>
        <v/>
      </c>
      <c r="AP326" s="35"/>
      <c r="AQ326" s="32" t="str">
        <f t="shared" si="188"/>
        <v/>
      </c>
      <c r="AR326" s="34"/>
      <c r="AS326" s="36" t="str">
        <f t="shared" si="189"/>
        <v/>
      </c>
      <c r="AT326" s="36" t="str">
        <f t="shared" si="190"/>
        <v/>
      </c>
      <c r="AU326" s="36" t="str">
        <f t="shared" si="191"/>
        <v/>
      </c>
      <c r="AV326" s="55"/>
      <c r="AW326" s="34"/>
      <c r="AX326" s="148"/>
      <c r="AY326" s="34"/>
      <c r="AZ326" s="32" t="str">
        <f t="shared" si="192"/>
        <v/>
      </c>
      <c r="BA326" s="34"/>
      <c r="BB326" s="32" t="str">
        <f t="shared" si="193"/>
        <v/>
      </c>
      <c r="BC326" s="34"/>
      <c r="BD326" s="32" t="str">
        <f t="shared" si="194"/>
        <v/>
      </c>
      <c r="BE326" s="34"/>
      <c r="BF326" s="36" t="str">
        <f t="shared" si="195"/>
        <v/>
      </c>
      <c r="BG326" s="36" t="str">
        <f t="shared" si="196"/>
        <v/>
      </c>
      <c r="BH326" s="36" t="str">
        <f t="shared" si="197"/>
        <v/>
      </c>
      <c r="BI326" s="55"/>
      <c r="BJ326" s="34"/>
      <c r="BK326" s="148"/>
      <c r="BL326" s="34"/>
      <c r="BM326" s="32" t="str">
        <f t="shared" si="198"/>
        <v/>
      </c>
      <c r="BN326" s="34"/>
      <c r="BO326" s="32" t="str">
        <f t="shared" si="199"/>
        <v/>
      </c>
      <c r="BP326" s="34"/>
      <c r="BQ326" s="32" t="str">
        <f t="shared" si="200"/>
        <v/>
      </c>
      <c r="BR326" s="34"/>
      <c r="BS326" s="36" t="str">
        <f t="shared" si="201"/>
        <v/>
      </c>
      <c r="BT326" s="36" t="str">
        <f t="shared" si="202"/>
        <v/>
      </c>
      <c r="BU326" s="36" t="str">
        <f t="shared" si="203"/>
        <v/>
      </c>
      <c r="BV326" s="55"/>
      <c r="BW326" s="36" t="str">
        <f t="shared" si="204"/>
        <v/>
      </c>
      <c r="BX326" s="36" t="str">
        <f t="shared" si="204"/>
        <v/>
      </c>
      <c r="BY326" s="31"/>
      <c r="BZ326" s="38"/>
      <c r="CB326" s="120" t="e">
        <f t="shared" ca="1" si="172"/>
        <v>#VALUE!</v>
      </c>
      <c r="CC326" s="2" t="e">
        <f t="shared" ca="1" si="173"/>
        <v>#VALUE!</v>
      </c>
    </row>
    <row r="327" spans="1:81" s="10" customFormat="1" ht="25" customHeight="1" x14ac:dyDescent="0.2">
      <c r="A327" s="52" t="str">
        <f t="shared" si="205"/>
        <v/>
      </c>
      <c r="B327" s="157" t="e">
        <f t="shared" ca="1" si="174"/>
        <v>#VALUE!</v>
      </c>
      <c r="C327" s="157" t="e">
        <f t="shared" si="175"/>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76"/>
        <v>#VALUE!</v>
      </c>
      <c r="K327" s="155" t="e">
        <f t="shared" si="177"/>
        <v>#VALUE!</v>
      </c>
      <c r="L327" s="153"/>
      <c r="M327" s="53"/>
      <c r="N327" s="175">
        <f t="shared" si="178"/>
        <v>1327</v>
      </c>
      <c r="O327" s="53"/>
      <c r="P327" s="175">
        <f t="shared" si="179"/>
        <v>10327</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IF(U327=Setup!$C$10,"Grant",IF('Other Pharma &amp; Health Products'!U327=Setup!$C$11,"Local",IF('Other Pharma &amp; Health Products'!U327=Setup!$C$12,"Other","")))</f>
        <v/>
      </c>
      <c r="W327" s="34"/>
      <c r="X327" s="148"/>
      <c r="Y327" s="34"/>
      <c r="Z327" s="36" t="str">
        <f t="shared" si="180"/>
        <v/>
      </c>
      <c r="AA327" s="34"/>
      <c r="AB327" s="32" t="str">
        <f t="shared" si="181"/>
        <v/>
      </c>
      <c r="AC327" s="34"/>
      <c r="AD327" s="32" t="str">
        <f t="shared" si="182"/>
        <v/>
      </c>
      <c r="AE327" s="34"/>
      <c r="AF327" s="36" t="str">
        <f t="shared" si="183"/>
        <v/>
      </c>
      <c r="AG327" s="36" t="str">
        <f t="shared" si="184"/>
        <v/>
      </c>
      <c r="AH327" s="36" t="str">
        <f t="shared" si="185"/>
        <v/>
      </c>
      <c r="AI327" s="55"/>
      <c r="AJ327" s="37"/>
      <c r="AK327" s="148"/>
      <c r="AL327" s="34"/>
      <c r="AM327" s="32" t="str">
        <f t="shared" si="186"/>
        <v/>
      </c>
      <c r="AN327" s="34"/>
      <c r="AO327" s="32" t="str">
        <f t="shared" si="187"/>
        <v/>
      </c>
      <c r="AP327" s="35"/>
      <c r="AQ327" s="32" t="str">
        <f t="shared" si="188"/>
        <v/>
      </c>
      <c r="AR327" s="34"/>
      <c r="AS327" s="36" t="str">
        <f t="shared" si="189"/>
        <v/>
      </c>
      <c r="AT327" s="36" t="str">
        <f t="shared" si="190"/>
        <v/>
      </c>
      <c r="AU327" s="36" t="str">
        <f t="shared" si="191"/>
        <v/>
      </c>
      <c r="AV327" s="55"/>
      <c r="AW327" s="34"/>
      <c r="AX327" s="148"/>
      <c r="AY327" s="34"/>
      <c r="AZ327" s="32" t="str">
        <f t="shared" si="192"/>
        <v/>
      </c>
      <c r="BA327" s="34"/>
      <c r="BB327" s="32" t="str">
        <f t="shared" si="193"/>
        <v/>
      </c>
      <c r="BC327" s="34"/>
      <c r="BD327" s="32" t="str">
        <f t="shared" si="194"/>
        <v/>
      </c>
      <c r="BE327" s="34"/>
      <c r="BF327" s="36" t="str">
        <f t="shared" si="195"/>
        <v/>
      </c>
      <c r="BG327" s="36" t="str">
        <f t="shared" si="196"/>
        <v/>
      </c>
      <c r="BH327" s="36" t="str">
        <f t="shared" si="197"/>
        <v/>
      </c>
      <c r="BI327" s="55"/>
      <c r="BJ327" s="34"/>
      <c r="BK327" s="148"/>
      <c r="BL327" s="34"/>
      <c r="BM327" s="32" t="str">
        <f t="shared" si="198"/>
        <v/>
      </c>
      <c r="BN327" s="34"/>
      <c r="BO327" s="32" t="str">
        <f t="shared" si="199"/>
        <v/>
      </c>
      <c r="BP327" s="34"/>
      <c r="BQ327" s="32" t="str">
        <f t="shared" si="200"/>
        <v/>
      </c>
      <c r="BR327" s="34"/>
      <c r="BS327" s="36" t="str">
        <f t="shared" si="201"/>
        <v/>
      </c>
      <c r="BT327" s="36" t="str">
        <f t="shared" si="202"/>
        <v/>
      </c>
      <c r="BU327" s="36" t="str">
        <f t="shared" si="203"/>
        <v/>
      </c>
      <c r="BV327" s="55"/>
      <c r="BW327" s="36" t="str">
        <f t="shared" si="204"/>
        <v/>
      </c>
      <c r="BX327" s="36" t="str">
        <f t="shared" si="204"/>
        <v/>
      </c>
      <c r="BY327" s="31"/>
      <c r="BZ327" s="38"/>
      <c r="CB327" s="120" t="e">
        <f t="shared" ca="1" si="172"/>
        <v>#VALUE!</v>
      </c>
      <c r="CC327" s="2" t="e">
        <f t="shared" ca="1" si="173"/>
        <v>#VALUE!</v>
      </c>
    </row>
    <row r="328" spans="1:81" s="10" customFormat="1" ht="25" customHeight="1" x14ac:dyDescent="0.2">
      <c r="A328" s="52" t="str">
        <f t="shared" si="205"/>
        <v/>
      </c>
      <c r="B328" s="157" t="e">
        <f t="shared" ca="1" si="174"/>
        <v>#VALUE!</v>
      </c>
      <c r="C328" s="157" t="e">
        <f t="shared" si="175"/>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76"/>
        <v>#VALUE!</v>
      </c>
      <c r="K328" s="155" t="e">
        <f t="shared" si="177"/>
        <v>#VALUE!</v>
      </c>
      <c r="L328" s="153"/>
      <c r="M328" s="53"/>
      <c r="N328" s="175">
        <f t="shared" si="178"/>
        <v>1328</v>
      </c>
      <c r="O328" s="53"/>
      <c r="P328" s="175">
        <f t="shared" si="179"/>
        <v>10328</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IF(U328=Setup!$C$10,"Grant",IF('Other Pharma &amp; Health Products'!U328=Setup!$C$11,"Local",IF('Other Pharma &amp; Health Products'!U328=Setup!$C$12,"Other","")))</f>
        <v/>
      </c>
      <c r="W328" s="34"/>
      <c r="X328" s="148"/>
      <c r="Y328" s="34"/>
      <c r="Z328" s="36" t="str">
        <f t="shared" si="180"/>
        <v/>
      </c>
      <c r="AA328" s="34"/>
      <c r="AB328" s="32" t="str">
        <f t="shared" si="181"/>
        <v/>
      </c>
      <c r="AC328" s="34"/>
      <c r="AD328" s="32" t="str">
        <f t="shared" si="182"/>
        <v/>
      </c>
      <c r="AE328" s="34"/>
      <c r="AF328" s="36" t="str">
        <f t="shared" si="183"/>
        <v/>
      </c>
      <c r="AG328" s="36" t="str">
        <f t="shared" si="184"/>
        <v/>
      </c>
      <c r="AH328" s="36" t="str">
        <f t="shared" si="185"/>
        <v/>
      </c>
      <c r="AI328" s="55"/>
      <c r="AJ328" s="37"/>
      <c r="AK328" s="148"/>
      <c r="AL328" s="34"/>
      <c r="AM328" s="32" t="str">
        <f t="shared" si="186"/>
        <v/>
      </c>
      <c r="AN328" s="34"/>
      <c r="AO328" s="32" t="str">
        <f t="shared" si="187"/>
        <v/>
      </c>
      <c r="AP328" s="35"/>
      <c r="AQ328" s="32" t="str">
        <f t="shared" si="188"/>
        <v/>
      </c>
      <c r="AR328" s="34"/>
      <c r="AS328" s="36" t="str">
        <f t="shared" si="189"/>
        <v/>
      </c>
      <c r="AT328" s="36" t="str">
        <f t="shared" si="190"/>
        <v/>
      </c>
      <c r="AU328" s="36" t="str">
        <f t="shared" si="191"/>
        <v/>
      </c>
      <c r="AV328" s="55"/>
      <c r="AW328" s="34"/>
      <c r="AX328" s="148"/>
      <c r="AY328" s="34"/>
      <c r="AZ328" s="32" t="str">
        <f t="shared" si="192"/>
        <v/>
      </c>
      <c r="BA328" s="34"/>
      <c r="BB328" s="32" t="str">
        <f t="shared" si="193"/>
        <v/>
      </c>
      <c r="BC328" s="34"/>
      <c r="BD328" s="32" t="str">
        <f t="shared" si="194"/>
        <v/>
      </c>
      <c r="BE328" s="34"/>
      <c r="BF328" s="36" t="str">
        <f t="shared" si="195"/>
        <v/>
      </c>
      <c r="BG328" s="36" t="str">
        <f t="shared" si="196"/>
        <v/>
      </c>
      <c r="BH328" s="36" t="str">
        <f t="shared" si="197"/>
        <v/>
      </c>
      <c r="BI328" s="55"/>
      <c r="BJ328" s="34"/>
      <c r="BK328" s="148"/>
      <c r="BL328" s="34"/>
      <c r="BM328" s="32" t="str">
        <f t="shared" si="198"/>
        <v/>
      </c>
      <c r="BN328" s="34"/>
      <c r="BO328" s="32" t="str">
        <f t="shared" si="199"/>
        <v/>
      </c>
      <c r="BP328" s="34"/>
      <c r="BQ328" s="32" t="str">
        <f t="shared" si="200"/>
        <v/>
      </c>
      <c r="BR328" s="34"/>
      <c r="BS328" s="36" t="str">
        <f t="shared" si="201"/>
        <v/>
      </c>
      <c r="BT328" s="36" t="str">
        <f t="shared" si="202"/>
        <v/>
      </c>
      <c r="BU328" s="36" t="str">
        <f t="shared" si="203"/>
        <v/>
      </c>
      <c r="BV328" s="55"/>
      <c r="BW328" s="36" t="str">
        <f t="shared" si="204"/>
        <v/>
      </c>
      <c r="BX328" s="36" t="str">
        <f t="shared" si="204"/>
        <v/>
      </c>
      <c r="BY328" s="31"/>
      <c r="BZ328" s="38"/>
      <c r="CB328" s="120" t="e">
        <f t="shared" ca="1" si="172"/>
        <v>#VALUE!</v>
      </c>
      <c r="CC328" s="2" t="e">
        <f t="shared" ca="1" si="173"/>
        <v>#VALUE!</v>
      </c>
    </row>
    <row r="329" spans="1:81" s="10" customFormat="1" ht="25" customHeight="1" x14ac:dyDescent="0.2">
      <c r="A329" s="52" t="str">
        <f t="shared" si="205"/>
        <v/>
      </c>
      <c r="B329" s="157" t="e">
        <f t="shared" ca="1" si="174"/>
        <v>#VALUE!</v>
      </c>
      <c r="C329" s="157" t="e">
        <f t="shared" si="175"/>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76"/>
        <v>#VALUE!</v>
      </c>
      <c r="K329" s="155" t="e">
        <f t="shared" si="177"/>
        <v>#VALUE!</v>
      </c>
      <c r="L329" s="153"/>
      <c r="M329" s="53"/>
      <c r="N329" s="175">
        <f t="shared" si="178"/>
        <v>1329</v>
      </c>
      <c r="O329" s="53"/>
      <c r="P329" s="175">
        <f t="shared" si="179"/>
        <v>10329</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IF(U329=Setup!$C$10,"Grant",IF('Other Pharma &amp; Health Products'!U329=Setup!$C$11,"Local",IF('Other Pharma &amp; Health Products'!U329=Setup!$C$12,"Other","")))</f>
        <v/>
      </c>
      <c r="W329" s="34"/>
      <c r="X329" s="148"/>
      <c r="Y329" s="34"/>
      <c r="Z329" s="36" t="str">
        <f t="shared" si="180"/>
        <v/>
      </c>
      <c r="AA329" s="34"/>
      <c r="AB329" s="32" t="str">
        <f t="shared" si="181"/>
        <v/>
      </c>
      <c r="AC329" s="34"/>
      <c r="AD329" s="32" t="str">
        <f t="shared" si="182"/>
        <v/>
      </c>
      <c r="AE329" s="34"/>
      <c r="AF329" s="36" t="str">
        <f t="shared" si="183"/>
        <v/>
      </c>
      <c r="AG329" s="36" t="str">
        <f t="shared" si="184"/>
        <v/>
      </c>
      <c r="AH329" s="36" t="str">
        <f t="shared" si="185"/>
        <v/>
      </c>
      <c r="AI329" s="55"/>
      <c r="AJ329" s="37"/>
      <c r="AK329" s="148"/>
      <c r="AL329" s="34"/>
      <c r="AM329" s="32" t="str">
        <f t="shared" si="186"/>
        <v/>
      </c>
      <c r="AN329" s="34"/>
      <c r="AO329" s="32" t="str">
        <f t="shared" si="187"/>
        <v/>
      </c>
      <c r="AP329" s="35"/>
      <c r="AQ329" s="32" t="str">
        <f t="shared" si="188"/>
        <v/>
      </c>
      <c r="AR329" s="34"/>
      <c r="AS329" s="36" t="str">
        <f t="shared" si="189"/>
        <v/>
      </c>
      <c r="AT329" s="36" t="str">
        <f t="shared" si="190"/>
        <v/>
      </c>
      <c r="AU329" s="36" t="str">
        <f t="shared" si="191"/>
        <v/>
      </c>
      <c r="AV329" s="55"/>
      <c r="AW329" s="34"/>
      <c r="AX329" s="148"/>
      <c r="AY329" s="34"/>
      <c r="AZ329" s="32" t="str">
        <f t="shared" si="192"/>
        <v/>
      </c>
      <c r="BA329" s="34"/>
      <c r="BB329" s="32" t="str">
        <f t="shared" si="193"/>
        <v/>
      </c>
      <c r="BC329" s="34"/>
      <c r="BD329" s="32" t="str">
        <f t="shared" si="194"/>
        <v/>
      </c>
      <c r="BE329" s="34"/>
      <c r="BF329" s="36" t="str">
        <f t="shared" si="195"/>
        <v/>
      </c>
      <c r="BG329" s="36" t="str">
        <f t="shared" si="196"/>
        <v/>
      </c>
      <c r="BH329" s="36" t="str">
        <f t="shared" si="197"/>
        <v/>
      </c>
      <c r="BI329" s="55"/>
      <c r="BJ329" s="34"/>
      <c r="BK329" s="148"/>
      <c r="BL329" s="34"/>
      <c r="BM329" s="32" t="str">
        <f t="shared" si="198"/>
        <v/>
      </c>
      <c r="BN329" s="34"/>
      <c r="BO329" s="32" t="str">
        <f t="shared" si="199"/>
        <v/>
      </c>
      <c r="BP329" s="34"/>
      <c r="BQ329" s="32" t="str">
        <f t="shared" si="200"/>
        <v/>
      </c>
      <c r="BR329" s="34"/>
      <c r="BS329" s="36" t="str">
        <f t="shared" si="201"/>
        <v/>
      </c>
      <c r="BT329" s="36" t="str">
        <f t="shared" si="202"/>
        <v/>
      </c>
      <c r="BU329" s="36" t="str">
        <f t="shared" si="203"/>
        <v/>
      </c>
      <c r="BV329" s="55"/>
      <c r="BW329" s="36" t="str">
        <f t="shared" si="204"/>
        <v/>
      </c>
      <c r="BX329" s="36" t="str">
        <f t="shared" si="204"/>
        <v/>
      </c>
      <c r="BY329" s="31"/>
      <c r="BZ329" s="38"/>
      <c r="CB329" s="120" t="e">
        <f t="shared" ca="1" si="172"/>
        <v>#VALUE!</v>
      </c>
      <c r="CC329" s="2" t="e">
        <f t="shared" ca="1" si="173"/>
        <v>#VALUE!</v>
      </c>
    </row>
    <row r="330" spans="1:81" s="10" customFormat="1" ht="25" customHeight="1" x14ac:dyDescent="0.2">
      <c r="A330" s="52" t="str">
        <f t="shared" si="205"/>
        <v/>
      </c>
      <c r="B330" s="157" t="e">
        <f t="shared" ca="1" si="174"/>
        <v>#VALUE!</v>
      </c>
      <c r="C330" s="157" t="e">
        <f t="shared" si="175"/>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76"/>
        <v>#VALUE!</v>
      </c>
      <c r="K330" s="155" t="e">
        <f t="shared" si="177"/>
        <v>#VALUE!</v>
      </c>
      <c r="L330" s="153"/>
      <c r="M330" s="53"/>
      <c r="N330" s="175">
        <f t="shared" si="178"/>
        <v>1330</v>
      </c>
      <c r="O330" s="53"/>
      <c r="P330" s="175">
        <f t="shared" si="179"/>
        <v>10330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IF(U330=Setup!$C$10,"Grant",IF('Other Pharma &amp; Health Products'!U330=Setup!$C$11,"Local",IF('Other Pharma &amp; Health Products'!U330=Setup!$C$12,"Other","")))</f>
        <v/>
      </c>
      <c r="W330" s="34"/>
      <c r="X330" s="148"/>
      <c r="Y330" s="34"/>
      <c r="Z330" s="36" t="str">
        <f t="shared" si="180"/>
        <v/>
      </c>
      <c r="AA330" s="34"/>
      <c r="AB330" s="32" t="str">
        <f t="shared" si="181"/>
        <v/>
      </c>
      <c r="AC330" s="34"/>
      <c r="AD330" s="32" t="str">
        <f t="shared" si="182"/>
        <v/>
      </c>
      <c r="AE330" s="34"/>
      <c r="AF330" s="36" t="str">
        <f t="shared" si="183"/>
        <v/>
      </c>
      <c r="AG330" s="36" t="str">
        <f t="shared" si="184"/>
        <v/>
      </c>
      <c r="AH330" s="36" t="str">
        <f t="shared" si="185"/>
        <v/>
      </c>
      <c r="AI330" s="55"/>
      <c r="AJ330" s="37"/>
      <c r="AK330" s="148"/>
      <c r="AL330" s="34"/>
      <c r="AM330" s="32" t="str">
        <f t="shared" si="186"/>
        <v/>
      </c>
      <c r="AN330" s="34"/>
      <c r="AO330" s="32" t="str">
        <f t="shared" si="187"/>
        <v/>
      </c>
      <c r="AP330" s="35"/>
      <c r="AQ330" s="32" t="str">
        <f t="shared" si="188"/>
        <v/>
      </c>
      <c r="AR330" s="34"/>
      <c r="AS330" s="36" t="str">
        <f t="shared" si="189"/>
        <v/>
      </c>
      <c r="AT330" s="36" t="str">
        <f t="shared" si="190"/>
        <v/>
      </c>
      <c r="AU330" s="36" t="str">
        <f t="shared" si="191"/>
        <v/>
      </c>
      <c r="AV330" s="55"/>
      <c r="AW330" s="34"/>
      <c r="AX330" s="148"/>
      <c r="AY330" s="34"/>
      <c r="AZ330" s="32" t="str">
        <f t="shared" si="192"/>
        <v/>
      </c>
      <c r="BA330" s="34"/>
      <c r="BB330" s="32" t="str">
        <f t="shared" si="193"/>
        <v/>
      </c>
      <c r="BC330" s="34"/>
      <c r="BD330" s="32" t="str">
        <f t="shared" si="194"/>
        <v/>
      </c>
      <c r="BE330" s="34"/>
      <c r="BF330" s="36" t="str">
        <f t="shared" si="195"/>
        <v/>
      </c>
      <c r="BG330" s="36" t="str">
        <f t="shared" si="196"/>
        <v/>
      </c>
      <c r="BH330" s="36" t="str">
        <f t="shared" si="197"/>
        <v/>
      </c>
      <c r="BI330" s="55"/>
      <c r="BJ330" s="34"/>
      <c r="BK330" s="148"/>
      <c r="BL330" s="34"/>
      <c r="BM330" s="32" t="str">
        <f t="shared" si="198"/>
        <v/>
      </c>
      <c r="BN330" s="34"/>
      <c r="BO330" s="32" t="str">
        <f t="shared" si="199"/>
        <v/>
      </c>
      <c r="BP330" s="34"/>
      <c r="BQ330" s="32" t="str">
        <f t="shared" si="200"/>
        <v/>
      </c>
      <c r="BR330" s="34"/>
      <c r="BS330" s="36" t="str">
        <f t="shared" si="201"/>
        <v/>
      </c>
      <c r="BT330" s="36" t="str">
        <f t="shared" si="202"/>
        <v/>
      </c>
      <c r="BU330" s="36" t="str">
        <f t="shared" si="203"/>
        <v/>
      </c>
      <c r="BV330" s="55"/>
      <c r="BW330" s="36" t="str">
        <f t="shared" si="204"/>
        <v/>
      </c>
      <c r="BX330" s="36" t="str">
        <f t="shared" si="204"/>
        <v/>
      </c>
      <c r="BY330" s="31"/>
      <c r="BZ330" s="38"/>
      <c r="CB330" s="120" t="e">
        <f t="shared" ca="1" si="172"/>
        <v>#VALUE!</v>
      </c>
      <c r="CC330" s="2" t="e">
        <f t="shared" ca="1" si="173"/>
        <v>#VALUE!</v>
      </c>
    </row>
    <row r="331" spans="1:81" s="10" customFormat="1" ht="25" customHeight="1" x14ac:dyDescent="0.2">
      <c r="A331" s="52" t="str">
        <f t="shared" si="205"/>
        <v/>
      </c>
      <c r="B331" s="157" t="e">
        <f t="shared" ca="1" si="174"/>
        <v>#VALUE!</v>
      </c>
      <c r="C331" s="157" t="e">
        <f t="shared" si="175"/>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76"/>
        <v>#VALUE!</v>
      </c>
      <c r="K331" s="155" t="e">
        <f t="shared" si="177"/>
        <v>#VALUE!</v>
      </c>
      <c r="L331" s="153"/>
      <c r="M331" s="53"/>
      <c r="N331" s="175">
        <f t="shared" si="178"/>
        <v>1331</v>
      </c>
      <c r="O331" s="53"/>
      <c r="P331" s="175">
        <f t="shared" si="179"/>
        <v>10331</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IF(U331=Setup!$C$10,"Grant",IF('Other Pharma &amp; Health Products'!U331=Setup!$C$11,"Local",IF('Other Pharma &amp; Health Products'!U331=Setup!$C$12,"Other","")))</f>
        <v/>
      </c>
      <c r="W331" s="34"/>
      <c r="X331" s="148"/>
      <c r="Y331" s="34"/>
      <c r="Z331" s="36" t="str">
        <f t="shared" si="180"/>
        <v/>
      </c>
      <c r="AA331" s="34"/>
      <c r="AB331" s="32" t="str">
        <f t="shared" si="181"/>
        <v/>
      </c>
      <c r="AC331" s="34"/>
      <c r="AD331" s="32" t="str">
        <f t="shared" si="182"/>
        <v/>
      </c>
      <c r="AE331" s="34"/>
      <c r="AF331" s="36" t="str">
        <f t="shared" si="183"/>
        <v/>
      </c>
      <c r="AG331" s="36" t="str">
        <f t="shared" si="184"/>
        <v/>
      </c>
      <c r="AH331" s="36" t="str">
        <f t="shared" si="185"/>
        <v/>
      </c>
      <c r="AI331" s="55"/>
      <c r="AJ331" s="37"/>
      <c r="AK331" s="148"/>
      <c r="AL331" s="34"/>
      <c r="AM331" s="32" t="str">
        <f t="shared" si="186"/>
        <v/>
      </c>
      <c r="AN331" s="34"/>
      <c r="AO331" s="32" t="str">
        <f t="shared" si="187"/>
        <v/>
      </c>
      <c r="AP331" s="35"/>
      <c r="AQ331" s="32" t="str">
        <f t="shared" si="188"/>
        <v/>
      </c>
      <c r="AR331" s="34"/>
      <c r="AS331" s="36" t="str">
        <f t="shared" si="189"/>
        <v/>
      </c>
      <c r="AT331" s="36" t="str">
        <f t="shared" si="190"/>
        <v/>
      </c>
      <c r="AU331" s="36" t="str">
        <f t="shared" si="191"/>
        <v/>
      </c>
      <c r="AV331" s="55"/>
      <c r="AW331" s="34"/>
      <c r="AX331" s="148"/>
      <c r="AY331" s="34"/>
      <c r="AZ331" s="32" t="str">
        <f t="shared" si="192"/>
        <v/>
      </c>
      <c r="BA331" s="34"/>
      <c r="BB331" s="32" t="str">
        <f t="shared" si="193"/>
        <v/>
      </c>
      <c r="BC331" s="34"/>
      <c r="BD331" s="32" t="str">
        <f t="shared" si="194"/>
        <v/>
      </c>
      <c r="BE331" s="34"/>
      <c r="BF331" s="36" t="str">
        <f t="shared" si="195"/>
        <v/>
      </c>
      <c r="BG331" s="36" t="str">
        <f t="shared" si="196"/>
        <v/>
      </c>
      <c r="BH331" s="36" t="str">
        <f t="shared" si="197"/>
        <v/>
      </c>
      <c r="BI331" s="55"/>
      <c r="BJ331" s="34"/>
      <c r="BK331" s="148"/>
      <c r="BL331" s="34"/>
      <c r="BM331" s="32" t="str">
        <f t="shared" si="198"/>
        <v/>
      </c>
      <c r="BN331" s="34"/>
      <c r="BO331" s="32" t="str">
        <f t="shared" si="199"/>
        <v/>
      </c>
      <c r="BP331" s="34"/>
      <c r="BQ331" s="32" t="str">
        <f t="shared" si="200"/>
        <v/>
      </c>
      <c r="BR331" s="34"/>
      <c r="BS331" s="36" t="str">
        <f t="shared" si="201"/>
        <v/>
      </c>
      <c r="BT331" s="36" t="str">
        <f t="shared" si="202"/>
        <v/>
      </c>
      <c r="BU331" s="36" t="str">
        <f t="shared" si="203"/>
        <v/>
      </c>
      <c r="BV331" s="55"/>
      <c r="BW331" s="36" t="str">
        <f t="shared" si="204"/>
        <v/>
      </c>
      <c r="BX331" s="36" t="str">
        <f t="shared" si="204"/>
        <v/>
      </c>
      <c r="BY331" s="31"/>
      <c r="BZ331" s="38"/>
      <c r="CB331" s="120" t="e">
        <f t="shared" ca="1" si="172"/>
        <v>#VALUE!</v>
      </c>
      <c r="CC331" s="2" t="e">
        <f t="shared" ca="1" si="173"/>
        <v>#VALUE!</v>
      </c>
    </row>
    <row r="332" spans="1:81" s="10" customFormat="1" ht="25" customHeight="1" x14ac:dyDescent="0.2">
      <c r="A332" s="52" t="str">
        <f t="shared" si="205"/>
        <v/>
      </c>
      <c r="B332" s="157" t="e">
        <f t="shared" ca="1" si="174"/>
        <v>#VALUE!</v>
      </c>
      <c r="C332" s="157" t="e">
        <f t="shared" si="175"/>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76"/>
        <v>#VALUE!</v>
      </c>
      <c r="K332" s="155" t="e">
        <f t="shared" si="177"/>
        <v>#VALUE!</v>
      </c>
      <c r="L332" s="153"/>
      <c r="M332" s="53"/>
      <c r="N332" s="175">
        <f t="shared" si="178"/>
        <v>1332</v>
      </c>
      <c r="O332" s="53"/>
      <c r="P332" s="175">
        <f t="shared" si="179"/>
        <v>10332</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IF(U332=Setup!$C$10,"Grant",IF('Other Pharma &amp; Health Products'!U332=Setup!$C$11,"Local",IF('Other Pharma &amp; Health Products'!U332=Setup!$C$12,"Other","")))</f>
        <v/>
      </c>
      <c r="W332" s="34"/>
      <c r="X332" s="148"/>
      <c r="Y332" s="34"/>
      <c r="Z332" s="36" t="str">
        <f t="shared" si="180"/>
        <v/>
      </c>
      <c r="AA332" s="34"/>
      <c r="AB332" s="32" t="str">
        <f t="shared" si="181"/>
        <v/>
      </c>
      <c r="AC332" s="34"/>
      <c r="AD332" s="32" t="str">
        <f t="shared" si="182"/>
        <v/>
      </c>
      <c r="AE332" s="34"/>
      <c r="AF332" s="36" t="str">
        <f t="shared" si="183"/>
        <v/>
      </c>
      <c r="AG332" s="36" t="str">
        <f t="shared" si="184"/>
        <v/>
      </c>
      <c r="AH332" s="36" t="str">
        <f t="shared" si="185"/>
        <v/>
      </c>
      <c r="AI332" s="55"/>
      <c r="AJ332" s="37"/>
      <c r="AK332" s="148"/>
      <c r="AL332" s="34"/>
      <c r="AM332" s="32" t="str">
        <f t="shared" si="186"/>
        <v/>
      </c>
      <c r="AN332" s="34"/>
      <c r="AO332" s="32" t="str">
        <f t="shared" si="187"/>
        <v/>
      </c>
      <c r="AP332" s="35"/>
      <c r="AQ332" s="32" t="str">
        <f t="shared" si="188"/>
        <v/>
      </c>
      <c r="AR332" s="34"/>
      <c r="AS332" s="36" t="str">
        <f t="shared" si="189"/>
        <v/>
      </c>
      <c r="AT332" s="36" t="str">
        <f t="shared" si="190"/>
        <v/>
      </c>
      <c r="AU332" s="36" t="str">
        <f t="shared" si="191"/>
        <v/>
      </c>
      <c r="AV332" s="55"/>
      <c r="AW332" s="34"/>
      <c r="AX332" s="148"/>
      <c r="AY332" s="34"/>
      <c r="AZ332" s="32" t="str">
        <f t="shared" si="192"/>
        <v/>
      </c>
      <c r="BA332" s="34"/>
      <c r="BB332" s="32" t="str">
        <f t="shared" si="193"/>
        <v/>
      </c>
      <c r="BC332" s="34"/>
      <c r="BD332" s="32" t="str">
        <f t="shared" si="194"/>
        <v/>
      </c>
      <c r="BE332" s="34"/>
      <c r="BF332" s="36" t="str">
        <f t="shared" si="195"/>
        <v/>
      </c>
      <c r="BG332" s="36" t="str">
        <f t="shared" si="196"/>
        <v/>
      </c>
      <c r="BH332" s="36" t="str">
        <f t="shared" si="197"/>
        <v/>
      </c>
      <c r="BI332" s="55"/>
      <c r="BJ332" s="34"/>
      <c r="BK332" s="148"/>
      <c r="BL332" s="34"/>
      <c r="BM332" s="32" t="str">
        <f t="shared" si="198"/>
        <v/>
      </c>
      <c r="BN332" s="34"/>
      <c r="BO332" s="32" t="str">
        <f t="shared" si="199"/>
        <v/>
      </c>
      <c r="BP332" s="34"/>
      <c r="BQ332" s="32" t="str">
        <f t="shared" si="200"/>
        <v/>
      </c>
      <c r="BR332" s="34"/>
      <c r="BS332" s="36" t="str">
        <f t="shared" si="201"/>
        <v/>
      </c>
      <c r="BT332" s="36" t="str">
        <f t="shared" si="202"/>
        <v/>
      </c>
      <c r="BU332" s="36" t="str">
        <f t="shared" si="203"/>
        <v/>
      </c>
      <c r="BV332" s="55"/>
      <c r="BW332" s="36" t="str">
        <f t="shared" si="204"/>
        <v/>
      </c>
      <c r="BX332" s="36" t="str">
        <f t="shared" si="204"/>
        <v/>
      </c>
      <c r="BY332" s="31"/>
      <c r="BZ332" s="38"/>
      <c r="CB332" s="120" t="e">
        <f t="shared" ca="1" si="172"/>
        <v>#VALUE!</v>
      </c>
      <c r="CC332" s="2" t="e">
        <f t="shared" ca="1" si="173"/>
        <v>#VALUE!</v>
      </c>
    </row>
    <row r="333" spans="1:81" s="10" customFormat="1" ht="25" customHeight="1" x14ac:dyDescent="0.2">
      <c r="A333" s="52" t="str">
        <f t="shared" si="205"/>
        <v/>
      </c>
      <c r="B333" s="157" t="e">
        <f t="shared" ca="1" si="174"/>
        <v>#VALUE!</v>
      </c>
      <c r="C333" s="157" t="e">
        <f t="shared" si="175"/>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76"/>
        <v>#VALUE!</v>
      </c>
      <c r="K333" s="155" t="e">
        <f t="shared" si="177"/>
        <v>#VALUE!</v>
      </c>
      <c r="L333" s="153"/>
      <c r="M333" s="53"/>
      <c r="N333" s="175">
        <f t="shared" si="178"/>
        <v>1333</v>
      </c>
      <c r="O333" s="53"/>
      <c r="P333" s="175">
        <f t="shared" si="179"/>
        <v>10333</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IF(U333=Setup!$C$10,"Grant",IF('Other Pharma &amp; Health Products'!U333=Setup!$C$11,"Local",IF('Other Pharma &amp; Health Products'!U333=Setup!$C$12,"Other","")))</f>
        <v/>
      </c>
      <c r="W333" s="34"/>
      <c r="X333" s="148"/>
      <c r="Y333" s="34"/>
      <c r="Z333" s="36" t="str">
        <f t="shared" si="180"/>
        <v/>
      </c>
      <c r="AA333" s="34"/>
      <c r="AB333" s="32" t="str">
        <f t="shared" si="181"/>
        <v/>
      </c>
      <c r="AC333" s="34"/>
      <c r="AD333" s="32" t="str">
        <f t="shared" si="182"/>
        <v/>
      </c>
      <c r="AE333" s="34"/>
      <c r="AF333" s="36" t="str">
        <f t="shared" si="183"/>
        <v/>
      </c>
      <c r="AG333" s="36" t="str">
        <f t="shared" si="184"/>
        <v/>
      </c>
      <c r="AH333" s="36" t="str">
        <f t="shared" si="185"/>
        <v/>
      </c>
      <c r="AI333" s="55"/>
      <c r="AJ333" s="37"/>
      <c r="AK333" s="148"/>
      <c r="AL333" s="34"/>
      <c r="AM333" s="32" t="str">
        <f t="shared" si="186"/>
        <v/>
      </c>
      <c r="AN333" s="34"/>
      <c r="AO333" s="32" t="str">
        <f t="shared" si="187"/>
        <v/>
      </c>
      <c r="AP333" s="35"/>
      <c r="AQ333" s="32" t="str">
        <f t="shared" si="188"/>
        <v/>
      </c>
      <c r="AR333" s="34"/>
      <c r="AS333" s="36" t="str">
        <f t="shared" si="189"/>
        <v/>
      </c>
      <c r="AT333" s="36" t="str">
        <f t="shared" si="190"/>
        <v/>
      </c>
      <c r="AU333" s="36" t="str">
        <f t="shared" si="191"/>
        <v/>
      </c>
      <c r="AV333" s="55"/>
      <c r="AW333" s="34"/>
      <c r="AX333" s="148"/>
      <c r="AY333" s="34"/>
      <c r="AZ333" s="32" t="str">
        <f t="shared" si="192"/>
        <v/>
      </c>
      <c r="BA333" s="34"/>
      <c r="BB333" s="32" t="str">
        <f t="shared" si="193"/>
        <v/>
      </c>
      <c r="BC333" s="34"/>
      <c r="BD333" s="32" t="str">
        <f t="shared" si="194"/>
        <v/>
      </c>
      <c r="BE333" s="34"/>
      <c r="BF333" s="36" t="str">
        <f t="shared" si="195"/>
        <v/>
      </c>
      <c r="BG333" s="36" t="str">
        <f t="shared" si="196"/>
        <v/>
      </c>
      <c r="BH333" s="36" t="str">
        <f t="shared" si="197"/>
        <v/>
      </c>
      <c r="BI333" s="55"/>
      <c r="BJ333" s="34"/>
      <c r="BK333" s="148"/>
      <c r="BL333" s="34"/>
      <c r="BM333" s="32" t="str">
        <f t="shared" si="198"/>
        <v/>
      </c>
      <c r="BN333" s="34"/>
      <c r="BO333" s="32" t="str">
        <f t="shared" si="199"/>
        <v/>
      </c>
      <c r="BP333" s="34"/>
      <c r="BQ333" s="32" t="str">
        <f t="shared" si="200"/>
        <v/>
      </c>
      <c r="BR333" s="34"/>
      <c r="BS333" s="36" t="str">
        <f t="shared" si="201"/>
        <v/>
      </c>
      <c r="BT333" s="36" t="str">
        <f t="shared" si="202"/>
        <v/>
      </c>
      <c r="BU333" s="36" t="str">
        <f t="shared" si="203"/>
        <v/>
      </c>
      <c r="BV333" s="55"/>
      <c r="BW333" s="36" t="str">
        <f t="shared" si="204"/>
        <v/>
      </c>
      <c r="BX333" s="36" t="str">
        <f t="shared" si="204"/>
        <v/>
      </c>
      <c r="BY333" s="31"/>
      <c r="BZ333" s="38"/>
      <c r="CB333" s="120" t="e">
        <f t="shared" ca="1" si="172"/>
        <v>#VALUE!</v>
      </c>
      <c r="CC333" s="2" t="e">
        <f t="shared" ca="1" si="173"/>
        <v>#VALUE!</v>
      </c>
    </row>
    <row r="334" spans="1:81" s="10" customFormat="1" ht="25" customHeight="1" x14ac:dyDescent="0.2">
      <c r="A334" s="52" t="str">
        <f t="shared" si="205"/>
        <v/>
      </c>
      <c r="B334" s="157" t="e">
        <f t="shared" ca="1" si="174"/>
        <v>#VALUE!</v>
      </c>
      <c r="C334" s="157" t="e">
        <f t="shared" si="175"/>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76"/>
        <v>#VALUE!</v>
      </c>
      <c r="K334" s="155" t="e">
        <f t="shared" si="177"/>
        <v>#VALUE!</v>
      </c>
      <c r="L334" s="153"/>
      <c r="M334" s="53"/>
      <c r="N334" s="175">
        <f t="shared" si="178"/>
        <v>1334</v>
      </c>
      <c r="O334" s="53"/>
      <c r="P334" s="175">
        <f t="shared" si="179"/>
        <v>10334</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IF(U334=Setup!$C$10,"Grant",IF('Other Pharma &amp; Health Products'!U334=Setup!$C$11,"Local",IF('Other Pharma &amp; Health Products'!U334=Setup!$C$12,"Other","")))</f>
        <v/>
      </c>
      <c r="W334" s="34"/>
      <c r="X334" s="148"/>
      <c r="Y334" s="34"/>
      <c r="Z334" s="36" t="str">
        <f t="shared" si="180"/>
        <v/>
      </c>
      <c r="AA334" s="34"/>
      <c r="AB334" s="32" t="str">
        <f t="shared" si="181"/>
        <v/>
      </c>
      <c r="AC334" s="34"/>
      <c r="AD334" s="32" t="str">
        <f t="shared" si="182"/>
        <v/>
      </c>
      <c r="AE334" s="34"/>
      <c r="AF334" s="36" t="str">
        <f t="shared" si="183"/>
        <v/>
      </c>
      <c r="AG334" s="36" t="str">
        <f t="shared" si="184"/>
        <v/>
      </c>
      <c r="AH334" s="36" t="str">
        <f t="shared" si="185"/>
        <v/>
      </c>
      <c r="AI334" s="55"/>
      <c r="AJ334" s="37"/>
      <c r="AK334" s="148"/>
      <c r="AL334" s="34"/>
      <c r="AM334" s="32" t="str">
        <f t="shared" si="186"/>
        <v/>
      </c>
      <c r="AN334" s="34"/>
      <c r="AO334" s="32" t="str">
        <f t="shared" si="187"/>
        <v/>
      </c>
      <c r="AP334" s="35"/>
      <c r="AQ334" s="32" t="str">
        <f t="shared" si="188"/>
        <v/>
      </c>
      <c r="AR334" s="34"/>
      <c r="AS334" s="36" t="str">
        <f t="shared" si="189"/>
        <v/>
      </c>
      <c r="AT334" s="36" t="str">
        <f t="shared" si="190"/>
        <v/>
      </c>
      <c r="AU334" s="36" t="str">
        <f t="shared" si="191"/>
        <v/>
      </c>
      <c r="AV334" s="55"/>
      <c r="AW334" s="34"/>
      <c r="AX334" s="148"/>
      <c r="AY334" s="34"/>
      <c r="AZ334" s="32" t="str">
        <f t="shared" si="192"/>
        <v/>
      </c>
      <c r="BA334" s="34"/>
      <c r="BB334" s="32" t="str">
        <f t="shared" si="193"/>
        <v/>
      </c>
      <c r="BC334" s="34"/>
      <c r="BD334" s="32" t="str">
        <f t="shared" si="194"/>
        <v/>
      </c>
      <c r="BE334" s="34"/>
      <c r="BF334" s="36" t="str">
        <f t="shared" si="195"/>
        <v/>
      </c>
      <c r="BG334" s="36" t="str">
        <f t="shared" si="196"/>
        <v/>
      </c>
      <c r="BH334" s="36" t="str">
        <f t="shared" si="197"/>
        <v/>
      </c>
      <c r="BI334" s="55"/>
      <c r="BJ334" s="34"/>
      <c r="BK334" s="148"/>
      <c r="BL334" s="34"/>
      <c r="BM334" s="32" t="str">
        <f t="shared" si="198"/>
        <v/>
      </c>
      <c r="BN334" s="34"/>
      <c r="BO334" s="32" t="str">
        <f t="shared" si="199"/>
        <v/>
      </c>
      <c r="BP334" s="34"/>
      <c r="BQ334" s="32" t="str">
        <f t="shared" si="200"/>
        <v/>
      </c>
      <c r="BR334" s="34"/>
      <c r="BS334" s="36" t="str">
        <f t="shared" si="201"/>
        <v/>
      </c>
      <c r="BT334" s="36" t="str">
        <f t="shared" si="202"/>
        <v/>
      </c>
      <c r="BU334" s="36" t="str">
        <f t="shared" si="203"/>
        <v/>
      </c>
      <c r="BV334" s="55"/>
      <c r="BW334" s="36" t="str">
        <f t="shared" si="204"/>
        <v/>
      </c>
      <c r="BX334" s="36" t="str">
        <f t="shared" si="204"/>
        <v/>
      </c>
      <c r="BY334" s="31"/>
      <c r="BZ334" s="38"/>
      <c r="CB334" s="120" t="e">
        <f t="shared" ca="1" si="172"/>
        <v>#VALUE!</v>
      </c>
      <c r="CC334" s="2" t="e">
        <f t="shared" ca="1" si="173"/>
        <v>#VALUE!</v>
      </c>
    </row>
    <row r="335" spans="1:81" s="10" customFormat="1" ht="25" customHeight="1" x14ac:dyDescent="0.2">
      <c r="A335" s="52" t="str">
        <f t="shared" si="205"/>
        <v/>
      </c>
      <c r="B335" s="157" t="e">
        <f t="shared" ca="1" si="174"/>
        <v>#VALUE!</v>
      </c>
      <c r="C335" s="157" t="e">
        <f t="shared" si="175"/>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76"/>
        <v>#VALUE!</v>
      </c>
      <c r="K335" s="155" t="e">
        <f t="shared" si="177"/>
        <v>#VALUE!</v>
      </c>
      <c r="L335" s="153"/>
      <c r="M335" s="53"/>
      <c r="N335" s="175">
        <f t="shared" si="178"/>
        <v>1335</v>
      </c>
      <c r="O335" s="53"/>
      <c r="P335" s="175">
        <f t="shared" si="179"/>
        <v>10335</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IF(U335=Setup!$C$10,"Grant",IF('Other Pharma &amp; Health Products'!U335=Setup!$C$11,"Local",IF('Other Pharma &amp; Health Products'!U335=Setup!$C$12,"Other","")))</f>
        <v/>
      </c>
      <c r="W335" s="34"/>
      <c r="X335" s="148"/>
      <c r="Y335" s="34"/>
      <c r="Z335" s="36" t="str">
        <f t="shared" si="180"/>
        <v/>
      </c>
      <c r="AA335" s="34"/>
      <c r="AB335" s="32" t="str">
        <f t="shared" si="181"/>
        <v/>
      </c>
      <c r="AC335" s="34"/>
      <c r="AD335" s="32" t="str">
        <f t="shared" si="182"/>
        <v/>
      </c>
      <c r="AE335" s="34"/>
      <c r="AF335" s="36" t="str">
        <f t="shared" si="183"/>
        <v/>
      </c>
      <c r="AG335" s="36" t="str">
        <f t="shared" si="184"/>
        <v/>
      </c>
      <c r="AH335" s="36" t="str">
        <f t="shared" si="185"/>
        <v/>
      </c>
      <c r="AI335" s="55"/>
      <c r="AJ335" s="37"/>
      <c r="AK335" s="148"/>
      <c r="AL335" s="34"/>
      <c r="AM335" s="32" t="str">
        <f t="shared" si="186"/>
        <v/>
      </c>
      <c r="AN335" s="34"/>
      <c r="AO335" s="32" t="str">
        <f t="shared" si="187"/>
        <v/>
      </c>
      <c r="AP335" s="35"/>
      <c r="AQ335" s="32" t="str">
        <f t="shared" si="188"/>
        <v/>
      </c>
      <c r="AR335" s="34"/>
      <c r="AS335" s="36" t="str">
        <f t="shared" si="189"/>
        <v/>
      </c>
      <c r="AT335" s="36" t="str">
        <f t="shared" si="190"/>
        <v/>
      </c>
      <c r="AU335" s="36" t="str">
        <f t="shared" si="191"/>
        <v/>
      </c>
      <c r="AV335" s="55"/>
      <c r="AW335" s="34"/>
      <c r="AX335" s="148"/>
      <c r="AY335" s="34"/>
      <c r="AZ335" s="32" t="str">
        <f t="shared" si="192"/>
        <v/>
      </c>
      <c r="BA335" s="34"/>
      <c r="BB335" s="32" t="str">
        <f t="shared" si="193"/>
        <v/>
      </c>
      <c r="BC335" s="34"/>
      <c r="BD335" s="32" t="str">
        <f t="shared" si="194"/>
        <v/>
      </c>
      <c r="BE335" s="34"/>
      <c r="BF335" s="36" t="str">
        <f t="shared" si="195"/>
        <v/>
      </c>
      <c r="BG335" s="36" t="str">
        <f t="shared" si="196"/>
        <v/>
      </c>
      <c r="BH335" s="36" t="str">
        <f t="shared" si="197"/>
        <v/>
      </c>
      <c r="BI335" s="55"/>
      <c r="BJ335" s="34"/>
      <c r="BK335" s="148"/>
      <c r="BL335" s="34"/>
      <c r="BM335" s="32" t="str">
        <f t="shared" si="198"/>
        <v/>
      </c>
      <c r="BN335" s="34"/>
      <c r="BO335" s="32" t="str">
        <f t="shared" si="199"/>
        <v/>
      </c>
      <c r="BP335" s="34"/>
      <c r="BQ335" s="32" t="str">
        <f t="shared" si="200"/>
        <v/>
      </c>
      <c r="BR335" s="34"/>
      <c r="BS335" s="36" t="str">
        <f t="shared" si="201"/>
        <v/>
      </c>
      <c r="BT335" s="36" t="str">
        <f t="shared" si="202"/>
        <v/>
      </c>
      <c r="BU335" s="36" t="str">
        <f t="shared" si="203"/>
        <v/>
      </c>
      <c r="BV335" s="55"/>
      <c r="BW335" s="36" t="str">
        <f t="shared" si="204"/>
        <v/>
      </c>
      <c r="BX335" s="36" t="str">
        <f t="shared" si="204"/>
        <v/>
      </c>
      <c r="BY335" s="31"/>
      <c r="BZ335" s="38"/>
      <c r="CB335" s="120" t="e">
        <f t="shared" ca="1" si="172"/>
        <v>#VALUE!</v>
      </c>
      <c r="CC335" s="2" t="e">
        <f t="shared" ca="1" si="173"/>
        <v>#VALUE!</v>
      </c>
    </row>
    <row r="336" spans="1:81" s="10" customFormat="1" ht="25" customHeight="1" x14ac:dyDescent="0.2">
      <c r="A336" s="52" t="str">
        <f t="shared" si="205"/>
        <v/>
      </c>
      <c r="B336" s="157" t="e">
        <f t="shared" ca="1" si="174"/>
        <v>#VALUE!</v>
      </c>
      <c r="C336" s="157" t="e">
        <f t="shared" si="175"/>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76"/>
        <v>#VALUE!</v>
      </c>
      <c r="K336" s="155" t="e">
        <f t="shared" si="177"/>
        <v>#VALUE!</v>
      </c>
      <c r="L336" s="153"/>
      <c r="M336" s="53"/>
      <c r="N336" s="175">
        <f t="shared" si="178"/>
        <v>1336</v>
      </c>
      <c r="O336" s="53"/>
      <c r="P336" s="175">
        <f t="shared" si="179"/>
        <v>10336</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IF(U336=Setup!$C$10,"Grant",IF('Other Pharma &amp; Health Products'!U336=Setup!$C$11,"Local",IF('Other Pharma &amp; Health Products'!U336=Setup!$C$12,"Other","")))</f>
        <v/>
      </c>
      <c r="W336" s="34"/>
      <c r="X336" s="148"/>
      <c r="Y336" s="34"/>
      <c r="Z336" s="36" t="str">
        <f t="shared" si="180"/>
        <v/>
      </c>
      <c r="AA336" s="34"/>
      <c r="AB336" s="32" t="str">
        <f t="shared" si="181"/>
        <v/>
      </c>
      <c r="AC336" s="34"/>
      <c r="AD336" s="32" t="str">
        <f t="shared" si="182"/>
        <v/>
      </c>
      <c r="AE336" s="34"/>
      <c r="AF336" s="36" t="str">
        <f t="shared" si="183"/>
        <v/>
      </c>
      <c r="AG336" s="36" t="str">
        <f t="shared" si="184"/>
        <v/>
      </c>
      <c r="AH336" s="36" t="str">
        <f t="shared" si="185"/>
        <v/>
      </c>
      <c r="AI336" s="55"/>
      <c r="AJ336" s="37"/>
      <c r="AK336" s="148"/>
      <c r="AL336" s="34"/>
      <c r="AM336" s="32" t="str">
        <f t="shared" si="186"/>
        <v/>
      </c>
      <c r="AN336" s="34"/>
      <c r="AO336" s="32" t="str">
        <f t="shared" si="187"/>
        <v/>
      </c>
      <c r="AP336" s="35"/>
      <c r="AQ336" s="32" t="str">
        <f t="shared" si="188"/>
        <v/>
      </c>
      <c r="AR336" s="34"/>
      <c r="AS336" s="36" t="str">
        <f t="shared" si="189"/>
        <v/>
      </c>
      <c r="AT336" s="36" t="str">
        <f t="shared" si="190"/>
        <v/>
      </c>
      <c r="AU336" s="36" t="str">
        <f t="shared" si="191"/>
        <v/>
      </c>
      <c r="AV336" s="55"/>
      <c r="AW336" s="34"/>
      <c r="AX336" s="148"/>
      <c r="AY336" s="34"/>
      <c r="AZ336" s="32" t="str">
        <f t="shared" si="192"/>
        <v/>
      </c>
      <c r="BA336" s="34"/>
      <c r="BB336" s="32" t="str">
        <f t="shared" si="193"/>
        <v/>
      </c>
      <c r="BC336" s="34"/>
      <c r="BD336" s="32" t="str">
        <f t="shared" si="194"/>
        <v/>
      </c>
      <c r="BE336" s="34"/>
      <c r="BF336" s="36" t="str">
        <f t="shared" si="195"/>
        <v/>
      </c>
      <c r="BG336" s="36" t="str">
        <f t="shared" si="196"/>
        <v/>
      </c>
      <c r="BH336" s="36" t="str">
        <f t="shared" si="197"/>
        <v/>
      </c>
      <c r="BI336" s="55"/>
      <c r="BJ336" s="34"/>
      <c r="BK336" s="148"/>
      <c r="BL336" s="34"/>
      <c r="BM336" s="32" t="str">
        <f t="shared" si="198"/>
        <v/>
      </c>
      <c r="BN336" s="34"/>
      <c r="BO336" s="32" t="str">
        <f t="shared" si="199"/>
        <v/>
      </c>
      <c r="BP336" s="34"/>
      <c r="BQ336" s="32" t="str">
        <f t="shared" si="200"/>
        <v/>
      </c>
      <c r="BR336" s="34"/>
      <c r="BS336" s="36" t="str">
        <f t="shared" si="201"/>
        <v/>
      </c>
      <c r="BT336" s="36" t="str">
        <f t="shared" si="202"/>
        <v/>
      </c>
      <c r="BU336" s="36" t="str">
        <f t="shared" si="203"/>
        <v/>
      </c>
      <c r="BV336" s="55"/>
      <c r="BW336" s="36" t="str">
        <f t="shared" si="204"/>
        <v/>
      </c>
      <c r="BX336" s="36" t="str">
        <f t="shared" si="204"/>
        <v/>
      </c>
      <c r="BY336" s="31"/>
      <c r="BZ336" s="38"/>
      <c r="CB336" s="120" t="e">
        <f t="shared" ca="1" si="172"/>
        <v>#VALUE!</v>
      </c>
      <c r="CC336" s="2" t="e">
        <f t="shared" ca="1" si="173"/>
        <v>#VALUE!</v>
      </c>
    </row>
    <row r="337" spans="1:81" s="10" customFormat="1" ht="25" customHeight="1" x14ac:dyDescent="0.2">
      <c r="A337" s="52" t="str">
        <f t="shared" si="205"/>
        <v/>
      </c>
      <c r="B337" s="157" t="e">
        <f t="shared" ca="1" si="174"/>
        <v>#VALUE!</v>
      </c>
      <c r="C337" s="157" t="e">
        <f t="shared" si="175"/>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76"/>
        <v>#VALUE!</v>
      </c>
      <c r="K337" s="155" t="e">
        <f t="shared" si="177"/>
        <v>#VALUE!</v>
      </c>
      <c r="L337" s="153"/>
      <c r="M337" s="53"/>
      <c r="N337" s="175">
        <f t="shared" si="178"/>
        <v>1337</v>
      </c>
      <c r="O337" s="53"/>
      <c r="P337" s="175">
        <f t="shared" si="179"/>
        <v>10337</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IF(U337=Setup!$C$10,"Grant",IF('Other Pharma &amp; Health Products'!U337=Setup!$C$11,"Local",IF('Other Pharma &amp; Health Products'!U337=Setup!$C$12,"Other","")))</f>
        <v/>
      </c>
      <c r="W337" s="34"/>
      <c r="X337" s="148"/>
      <c r="Y337" s="34"/>
      <c r="Z337" s="36" t="str">
        <f t="shared" si="180"/>
        <v/>
      </c>
      <c r="AA337" s="34"/>
      <c r="AB337" s="32" t="str">
        <f t="shared" si="181"/>
        <v/>
      </c>
      <c r="AC337" s="34"/>
      <c r="AD337" s="32" t="str">
        <f t="shared" si="182"/>
        <v/>
      </c>
      <c r="AE337" s="34"/>
      <c r="AF337" s="36" t="str">
        <f t="shared" si="183"/>
        <v/>
      </c>
      <c r="AG337" s="36" t="str">
        <f t="shared" si="184"/>
        <v/>
      </c>
      <c r="AH337" s="36" t="str">
        <f t="shared" si="185"/>
        <v/>
      </c>
      <c r="AI337" s="55"/>
      <c r="AJ337" s="37"/>
      <c r="AK337" s="148"/>
      <c r="AL337" s="34"/>
      <c r="AM337" s="32" t="str">
        <f t="shared" si="186"/>
        <v/>
      </c>
      <c r="AN337" s="34"/>
      <c r="AO337" s="32" t="str">
        <f t="shared" si="187"/>
        <v/>
      </c>
      <c r="AP337" s="35"/>
      <c r="AQ337" s="32" t="str">
        <f t="shared" si="188"/>
        <v/>
      </c>
      <c r="AR337" s="34"/>
      <c r="AS337" s="36" t="str">
        <f t="shared" si="189"/>
        <v/>
      </c>
      <c r="AT337" s="36" t="str">
        <f t="shared" si="190"/>
        <v/>
      </c>
      <c r="AU337" s="36" t="str">
        <f t="shared" si="191"/>
        <v/>
      </c>
      <c r="AV337" s="55"/>
      <c r="AW337" s="34"/>
      <c r="AX337" s="148"/>
      <c r="AY337" s="34"/>
      <c r="AZ337" s="32" t="str">
        <f t="shared" si="192"/>
        <v/>
      </c>
      <c r="BA337" s="34"/>
      <c r="BB337" s="32" t="str">
        <f t="shared" si="193"/>
        <v/>
      </c>
      <c r="BC337" s="34"/>
      <c r="BD337" s="32" t="str">
        <f t="shared" si="194"/>
        <v/>
      </c>
      <c r="BE337" s="34"/>
      <c r="BF337" s="36" t="str">
        <f t="shared" si="195"/>
        <v/>
      </c>
      <c r="BG337" s="36" t="str">
        <f t="shared" si="196"/>
        <v/>
      </c>
      <c r="BH337" s="36" t="str">
        <f t="shared" si="197"/>
        <v/>
      </c>
      <c r="BI337" s="55"/>
      <c r="BJ337" s="34"/>
      <c r="BK337" s="148"/>
      <c r="BL337" s="34"/>
      <c r="BM337" s="32" t="str">
        <f t="shared" si="198"/>
        <v/>
      </c>
      <c r="BN337" s="34"/>
      <c r="BO337" s="32" t="str">
        <f t="shared" si="199"/>
        <v/>
      </c>
      <c r="BP337" s="34"/>
      <c r="BQ337" s="32" t="str">
        <f t="shared" si="200"/>
        <v/>
      </c>
      <c r="BR337" s="34"/>
      <c r="BS337" s="36" t="str">
        <f t="shared" si="201"/>
        <v/>
      </c>
      <c r="BT337" s="36" t="str">
        <f t="shared" si="202"/>
        <v/>
      </c>
      <c r="BU337" s="36" t="str">
        <f t="shared" si="203"/>
        <v/>
      </c>
      <c r="BV337" s="55"/>
      <c r="BW337" s="36" t="str">
        <f t="shared" si="204"/>
        <v/>
      </c>
      <c r="BX337" s="36" t="str">
        <f t="shared" si="204"/>
        <v/>
      </c>
      <c r="BY337" s="31"/>
      <c r="BZ337" s="38"/>
      <c r="CB337" s="120" t="e">
        <f t="shared" ca="1" si="172"/>
        <v>#VALUE!</v>
      </c>
      <c r="CC337" s="2" t="e">
        <f t="shared" ca="1" si="173"/>
        <v>#VALUE!</v>
      </c>
    </row>
    <row r="338" spans="1:81" s="10" customFormat="1" ht="25" customHeight="1" x14ac:dyDescent="0.2">
      <c r="A338" s="52" t="str">
        <f t="shared" si="205"/>
        <v/>
      </c>
      <c r="B338" s="157" t="e">
        <f t="shared" ca="1" si="174"/>
        <v>#VALUE!</v>
      </c>
      <c r="C338" s="157" t="e">
        <f t="shared" si="175"/>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76"/>
        <v>#VALUE!</v>
      </c>
      <c r="K338" s="155" t="e">
        <f t="shared" si="177"/>
        <v>#VALUE!</v>
      </c>
      <c r="L338" s="153"/>
      <c r="M338" s="53"/>
      <c r="N338" s="175">
        <f t="shared" si="178"/>
        <v>1338</v>
      </c>
      <c r="O338" s="53"/>
      <c r="P338" s="175">
        <f t="shared" si="179"/>
        <v>10338</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IF(U338=Setup!$C$10,"Grant",IF('Other Pharma &amp; Health Products'!U338=Setup!$C$11,"Local",IF('Other Pharma &amp; Health Products'!U338=Setup!$C$12,"Other","")))</f>
        <v/>
      </c>
      <c r="W338" s="34"/>
      <c r="X338" s="148"/>
      <c r="Y338" s="34"/>
      <c r="Z338" s="36" t="str">
        <f t="shared" si="180"/>
        <v/>
      </c>
      <c r="AA338" s="34"/>
      <c r="AB338" s="32" t="str">
        <f t="shared" si="181"/>
        <v/>
      </c>
      <c r="AC338" s="34"/>
      <c r="AD338" s="32" t="str">
        <f t="shared" si="182"/>
        <v/>
      </c>
      <c r="AE338" s="34"/>
      <c r="AF338" s="36" t="str">
        <f t="shared" si="183"/>
        <v/>
      </c>
      <c r="AG338" s="36" t="str">
        <f t="shared" si="184"/>
        <v/>
      </c>
      <c r="AH338" s="36" t="str">
        <f t="shared" si="185"/>
        <v/>
      </c>
      <c r="AI338" s="55"/>
      <c r="AJ338" s="37"/>
      <c r="AK338" s="148"/>
      <c r="AL338" s="34"/>
      <c r="AM338" s="32" t="str">
        <f t="shared" si="186"/>
        <v/>
      </c>
      <c r="AN338" s="34"/>
      <c r="AO338" s="32" t="str">
        <f t="shared" si="187"/>
        <v/>
      </c>
      <c r="AP338" s="35"/>
      <c r="AQ338" s="32" t="str">
        <f t="shared" si="188"/>
        <v/>
      </c>
      <c r="AR338" s="34"/>
      <c r="AS338" s="36" t="str">
        <f t="shared" si="189"/>
        <v/>
      </c>
      <c r="AT338" s="36" t="str">
        <f t="shared" si="190"/>
        <v/>
      </c>
      <c r="AU338" s="36" t="str">
        <f t="shared" si="191"/>
        <v/>
      </c>
      <c r="AV338" s="55"/>
      <c r="AW338" s="34"/>
      <c r="AX338" s="148"/>
      <c r="AY338" s="34"/>
      <c r="AZ338" s="32" t="str">
        <f t="shared" si="192"/>
        <v/>
      </c>
      <c r="BA338" s="34"/>
      <c r="BB338" s="32" t="str">
        <f t="shared" si="193"/>
        <v/>
      </c>
      <c r="BC338" s="34"/>
      <c r="BD338" s="32" t="str">
        <f t="shared" si="194"/>
        <v/>
      </c>
      <c r="BE338" s="34"/>
      <c r="BF338" s="36" t="str">
        <f t="shared" si="195"/>
        <v/>
      </c>
      <c r="BG338" s="36" t="str">
        <f t="shared" si="196"/>
        <v/>
      </c>
      <c r="BH338" s="36" t="str">
        <f t="shared" si="197"/>
        <v/>
      </c>
      <c r="BI338" s="55"/>
      <c r="BJ338" s="34"/>
      <c r="BK338" s="148"/>
      <c r="BL338" s="34"/>
      <c r="BM338" s="32" t="str">
        <f t="shared" si="198"/>
        <v/>
      </c>
      <c r="BN338" s="34"/>
      <c r="BO338" s="32" t="str">
        <f t="shared" si="199"/>
        <v/>
      </c>
      <c r="BP338" s="34"/>
      <c r="BQ338" s="32" t="str">
        <f t="shared" si="200"/>
        <v/>
      </c>
      <c r="BR338" s="34"/>
      <c r="BS338" s="36" t="str">
        <f t="shared" si="201"/>
        <v/>
      </c>
      <c r="BT338" s="36" t="str">
        <f t="shared" si="202"/>
        <v/>
      </c>
      <c r="BU338" s="36" t="str">
        <f t="shared" si="203"/>
        <v/>
      </c>
      <c r="BV338" s="55"/>
      <c r="BW338" s="36" t="str">
        <f t="shared" si="204"/>
        <v/>
      </c>
      <c r="BX338" s="36" t="str">
        <f t="shared" si="204"/>
        <v/>
      </c>
      <c r="BY338" s="31"/>
      <c r="BZ338" s="38"/>
      <c r="CB338" s="120" t="e">
        <f t="shared" ca="1" si="172"/>
        <v>#VALUE!</v>
      </c>
      <c r="CC338" s="2" t="e">
        <f t="shared" ca="1" si="173"/>
        <v>#VALUE!</v>
      </c>
    </row>
    <row r="339" spans="1:81" s="10" customFormat="1" ht="25" customHeight="1" x14ac:dyDescent="0.2">
      <c r="A339" s="52" t="str">
        <f t="shared" si="205"/>
        <v/>
      </c>
      <c r="B339" s="157" t="e">
        <f t="shared" ca="1" si="174"/>
        <v>#VALUE!</v>
      </c>
      <c r="C339" s="157" t="e">
        <f t="shared" si="175"/>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76"/>
        <v>#VALUE!</v>
      </c>
      <c r="K339" s="155" t="e">
        <f t="shared" si="177"/>
        <v>#VALUE!</v>
      </c>
      <c r="L339" s="153"/>
      <c r="M339" s="53"/>
      <c r="N339" s="175">
        <f t="shared" si="178"/>
        <v>1339</v>
      </c>
      <c r="O339" s="53"/>
      <c r="P339" s="175">
        <f t="shared" si="179"/>
        <v>10339</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IF(U339=Setup!$C$10,"Grant",IF('Other Pharma &amp; Health Products'!U339=Setup!$C$11,"Local",IF('Other Pharma &amp; Health Products'!U339=Setup!$C$12,"Other","")))</f>
        <v/>
      </c>
      <c r="W339" s="34"/>
      <c r="X339" s="148"/>
      <c r="Y339" s="34"/>
      <c r="Z339" s="36" t="str">
        <f t="shared" si="180"/>
        <v/>
      </c>
      <c r="AA339" s="34"/>
      <c r="AB339" s="32" t="str">
        <f t="shared" si="181"/>
        <v/>
      </c>
      <c r="AC339" s="34"/>
      <c r="AD339" s="32" t="str">
        <f t="shared" si="182"/>
        <v/>
      </c>
      <c r="AE339" s="34"/>
      <c r="AF339" s="36" t="str">
        <f t="shared" si="183"/>
        <v/>
      </c>
      <c r="AG339" s="36" t="str">
        <f t="shared" si="184"/>
        <v/>
      </c>
      <c r="AH339" s="36" t="str">
        <f t="shared" si="185"/>
        <v/>
      </c>
      <c r="AI339" s="55"/>
      <c r="AJ339" s="37"/>
      <c r="AK339" s="148"/>
      <c r="AL339" s="34"/>
      <c r="AM339" s="32" t="str">
        <f t="shared" si="186"/>
        <v/>
      </c>
      <c r="AN339" s="34"/>
      <c r="AO339" s="32" t="str">
        <f t="shared" si="187"/>
        <v/>
      </c>
      <c r="AP339" s="35"/>
      <c r="AQ339" s="32" t="str">
        <f t="shared" si="188"/>
        <v/>
      </c>
      <c r="AR339" s="34"/>
      <c r="AS339" s="36" t="str">
        <f t="shared" si="189"/>
        <v/>
      </c>
      <c r="AT339" s="36" t="str">
        <f t="shared" si="190"/>
        <v/>
      </c>
      <c r="AU339" s="36" t="str">
        <f t="shared" si="191"/>
        <v/>
      </c>
      <c r="AV339" s="55"/>
      <c r="AW339" s="34"/>
      <c r="AX339" s="148"/>
      <c r="AY339" s="34"/>
      <c r="AZ339" s="32" t="str">
        <f t="shared" si="192"/>
        <v/>
      </c>
      <c r="BA339" s="34"/>
      <c r="BB339" s="32" t="str">
        <f t="shared" si="193"/>
        <v/>
      </c>
      <c r="BC339" s="34"/>
      <c r="BD339" s="32" t="str">
        <f t="shared" si="194"/>
        <v/>
      </c>
      <c r="BE339" s="34"/>
      <c r="BF339" s="36" t="str">
        <f t="shared" si="195"/>
        <v/>
      </c>
      <c r="BG339" s="36" t="str">
        <f t="shared" si="196"/>
        <v/>
      </c>
      <c r="BH339" s="36" t="str">
        <f t="shared" si="197"/>
        <v/>
      </c>
      <c r="BI339" s="55"/>
      <c r="BJ339" s="34"/>
      <c r="BK339" s="148"/>
      <c r="BL339" s="34"/>
      <c r="BM339" s="32" t="str">
        <f t="shared" si="198"/>
        <v/>
      </c>
      <c r="BN339" s="34"/>
      <c r="BO339" s="32" t="str">
        <f t="shared" si="199"/>
        <v/>
      </c>
      <c r="BP339" s="34"/>
      <c r="BQ339" s="32" t="str">
        <f t="shared" si="200"/>
        <v/>
      </c>
      <c r="BR339" s="34"/>
      <c r="BS339" s="36" t="str">
        <f t="shared" si="201"/>
        <v/>
      </c>
      <c r="BT339" s="36" t="str">
        <f t="shared" si="202"/>
        <v/>
      </c>
      <c r="BU339" s="36" t="str">
        <f t="shared" si="203"/>
        <v/>
      </c>
      <c r="BV339" s="55"/>
      <c r="BW339" s="36" t="str">
        <f t="shared" si="204"/>
        <v/>
      </c>
      <c r="BX339" s="36" t="str">
        <f t="shared" si="204"/>
        <v/>
      </c>
      <c r="BY339" s="31"/>
      <c r="BZ339" s="38"/>
      <c r="CB339" s="120" t="e">
        <f t="shared" ca="1" si="172"/>
        <v>#VALUE!</v>
      </c>
      <c r="CC339" s="2" t="e">
        <f t="shared" ca="1" si="173"/>
        <v>#VALUE!</v>
      </c>
    </row>
    <row r="340" spans="1:81" s="10" customFormat="1" ht="25" customHeight="1" x14ac:dyDescent="0.2">
      <c r="A340" s="52" t="str">
        <f t="shared" si="205"/>
        <v/>
      </c>
      <c r="B340" s="157" t="e">
        <f t="shared" ca="1" si="174"/>
        <v>#VALUE!</v>
      </c>
      <c r="C340" s="157" t="e">
        <f t="shared" si="175"/>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76"/>
        <v>#VALUE!</v>
      </c>
      <c r="K340" s="155" t="e">
        <f t="shared" si="177"/>
        <v>#VALUE!</v>
      </c>
      <c r="L340" s="153"/>
      <c r="M340" s="53"/>
      <c r="N340" s="175">
        <f t="shared" si="178"/>
        <v>1340</v>
      </c>
      <c r="O340" s="53"/>
      <c r="P340" s="175">
        <f t="shared" si="179"/>
        <v>10340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IF(U340=Setup!$C$10,"Grant",IF('Other Pharma &amp; Health Products'!U340=Setup!$C$11,"Local",IF('Other Pharma &amp; Health Products'!U340=Setup!$C$12,"Other","")))</f>
        <v/>
      </c>
      <c r="W340" s="34"/>
      <c r="X340" s="148"/>
      <c r="Y340" s="34"/>
      <c r="Z340" s="36" t="str">
        <f t="shared" si="180"/>
        <v/>
      </c>
      <c r="AA340" s="34"/>
      <c r="AB340" s="32" t="str">
        <f t="shared" si="181"/>
        <v/>
      </c>
      <c r="AC340" s="34"/>
      <c r="AD340" s="32" t="str">
        <f t="shared" si="182"/>
        <v/>
      </c>
      <c r="AE340" s="34"/>
      <c r="AF340" s="36" t="str">
        <f t="shared" si="183"/>
        <v/>
      </c>
      <c r="AG340" s="36" t="str">
        <f t="shared" si="184"/>
        <v/>
      </c>
      <c r="AH340" s="36" t="str">
        <f t="shared" si="185"/>
        <v/>
      </c>
      <c r="AI340" s="55"/>
      <c r="AJ340" s="37"/>
      <c r="AK340" s="148"/>
      <c r="AL340" s="34"/>
      <c r="AM340" s="32" t="str">
        <f t="shared" si="186"/>
        <v/>
      </c>
      <c r="AN340" s="34"/>
      <c r="AO340" s="32" t="str">
        <f t="shared" si="187"/>
        <v/>
      </c>
      <c r="AP340" s="35"/>
      <c r="AQ340" s="32" t="str">
        <f t="shared" si="188"/>
        <v/>
      </c>
      <c r="AR340" s="34"/>
      <c r="AS340" s="36" t="str">
        <f t="shared" si="189"/>
        <v/>
      </c>
      <c r="AT340" s="36" t="str">
        <f t="shared" si="190"/>
        <v/>
      </c>
      <c r="AU340" s="36" t="str">
        <f t="shared" si="191"/>
        <v/>
      </c>
      <c r="AV340" s="55"/>
      <c r="AW340" s="34"/>
      <c r="AX340" s="148"/>
      <c r="AY340" s="34"/>
      <c r="AZ340" s="32" t="str">
        <f t="shared" si="192"/>
        <v/>
      </c>
      <c r="BA340" s="34"/>
      <c r="BB340" s="32" t="str">
        <f t="shared" si="193"/>
        <v/>
      </c>
      <c r="BC340" s="34"/>
      <c r="BD340" s="32" t="str">
        <f t="shared" si="194"/>
        <v/>
      </c>
      <c r="BE340" s="34"/>
      <c r="BF340" s="36" t="str">
        <f t="shared" si="195"/>
        <v/>
      </c>
      <c r="BG340" s="36" t="str">
        <f t="shared" si="196"/>
        <v/>
      </c>
      <c r="BH340" s="36" t="str">
        <f t="shared" si="197"/>
        <v/>
      </c>
      <c r="BI340" s="55"/>
      <c r="BJ340" s="34"/>
      <c r="BK340" s="148"/>
      <c r="BL340" s="34"/>
      <c r="BM340" s="32" t="str">
        <f t="shared" si="198"/>
        <v/>
      </c>
      <c r="BN340" s="34"/>
      <c r="BO340" s="32" t="str">
        <f t="shared" si="199"/>
        <v/>
      </c>
      <c r="BP340" s="34"/>
      <c r="BQ340" s="32" t="str">
        <f t="shared" si="200"/>
        <v/>
      </c>
      <c r="BR340" s="34"/>
      <c r="BS340" s="36" t="str">
        <f t="shared" si="201"/>
        <v/>
      </c>
      <c r="BT340" s="36" t="str">
        <f t="shared" si="202"/>
        <v/>
      </c>
      <c r="BU340" s="36" t="str">
        <f t="shared" si="203"/>
        <v/>
      </c>
      <c r="BV340" s="55"/>
      <c r="BW340" s="36" t="str">
        <f t="shared" si="204"/>
        <v/>
      </c>
      <c r="BX340" s="36" t="str">
        <f t="shared" si="204"/>
        <v/>
      </c>
      <c r="BY340" s="31"/>
      <c r="BZ340" s="38"/>
      <c r="CB340" s="120" t="e">
        <f t="shared" ca="1" si="172"/>
        <v>#VALUE!</v>
      </c>
      <c r="CC340" s="2" t="e">
        <f t="shared" ca="1" si="173"/>
        <v>#VALUE!</v>
      </c>
    </row>
    <row r="341" spans="1:81" s="10" customFormat="1" ht="25" customHeight="1" x14ac:dyDescent="0.2">
      <c r="A341" s="52" t="str">
        <f t="shared" si="205"/>
        <v/>
      </c>
      <c r="B341" s="157" t="e">
        <f t="shared" ca="1" si="174"/>
        <v>#VALUE!</v>
      </c>
      <c r="C341" s="157" t="e">
        <f t="shared" si="175"/>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76"/>
        <v>#VALUE!</v>
      </c>
      <c r="K341" s="155" t="e">
        <f t="shared" si="177"/>
        <v>#VALUE!</v>
      </c>
      <c r="L341" s="153"/>
      <c r="M341" s="53"/>
      <c r="N341" s="175">
        <f t="shared" si="178"/>
        <v>1341</v>
      </c>
      <c r="O341" s="53"/>
      <c r="P341" s="175">
        <f t="shared" si="179"/>
        <v>10341</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IF(U341=Setup!$C$10,"Grant",IF('Other Pharma &amp; Health Products'!U341=Setup!$C$11,"Local",IF('Other Pharma &amp; Health Products'!U341=Setup!$C$12,"Other","")))</f>
        <v/>
      </c>
      <c r="W341" s="34"/>
      <c r="X341" s="148"/>
      <c r="Y341" s="34"/>
      <c r="Z341" s="36" t="str">
        <f t="shared" si="180"/>
        <v/>
      </c>
      <c r="AA341" s="34"/>
      <c r="AB341" s="32" t="str">
        <f t="shared" si="181"/>
        <v/>
      </c>
      <c r="AC341" s="34"/>
      <c r="AD341" s="32" t="str">
        <f t="shared" si="182"/>
        <v/>
      </c>
      <c r="AE341" s="34"/>
      <c r="AF341" s="36" t="str">
        <f t="shared" si="183"/>
        <v/>
      </c>
      <c r="AG341" s="36" t="str">
        <f t="shared" si="184"/>
        <v/>
      </c>
      <c r="AH341" s="36" t="str">
        <f t="shared" si="185"/>
        <v/>
      </c>
      <c r="AI341" s="55"/>
      <c r="AJ341" s="37"/>
      <c r="AK341" s="148"/>
      <c r="AL341" s="34"/>
      <c r="AM341" s="32" t="str">
        <f t="shared" si="186"/>
        <v/>
      </c>
      <c r="AN341" s="34"/>
      <c r="AO341" s="32" t="str">
        <f t="shared" si="187"/>
        <v/>
      </c>
      <c r="AP341" s="35"/>
      <c r="AQ341" s="32" t="str">
        <f t="shared" si="188"/>
        <v/>
      </c>
      <c r="AR341" s="34"/>
      <c r="AS341" s="36" t="str">
        <f t="shared" si="189"/>
        <v/>
      </c>
      <c r="AT341" s="36" t="str">
        <f t="shared" si="190"/>
        <v/>
      </c>
      <c r="AU341" s="36" t="str">
        <f t="shared" si="191"/>
        <v/>
      </c>
      <c r="AV341" s="55"/>
      <c r="AW341" s="34"/>
      <c r="AX341" s="148"/>
      <c r="AY341" s="34"/>
      <c r="AZ341" s="32" t="str">
        <f t="shared" si="192"/>
        <v/>
      </c>
      <c r="BA341" s="34"/>
      <c r="BB341" s="32" t="str">
        <f t="shared" si="193"/>
        <v/>
      </c>
      <c r="BC341" s="34"/>
      <c r="BD341" s="32" t="str">
        <f t="shared" si="194"/>
        <v/>
      </c>
      <c r="BE341" s="34"/>
      <c r="BF341" s="36" t="str">
        <f t="shared" si="195"/>
        <v/>
      </c>
      <c r="BG341" s="36" t="str">
        <f t="shared" si="196"/>
        <v/>
      </c>
      <c r="BH341" s="36" t="str">
        <f t="shared" si="197"/>
        <v/>
      </c>
      <c r="BI341" s="55"/>
      <c r="BJ341" s="34"/>
      <c r="BK341" s="148"/>
      <c r="BL341" s="34"/>
      <c r="BM341" s="32" t="str">
        <f t="shared" si="198"/>
        <v/>
      </c>
      <c r="BN341" s="34"/>
      <c r="BO341" s="32" t="str">
        <f t="shared" si="199"/>
        <v/>
      </c>
      <c r="BP341" s="34"/>
      <c r="BQ341" s="32" t="str">
        <f t="shared" si="200"/>
        <v/>
      </c>
      <c r="BR341" s="34"/>
      <c r="BS341" s="36" t="str">
        <f t="shared" si="201"/>
        <v/>
      </c>
      <c r="BT341" s="36" t="str">
        <f t="shared" si="202"/>
        <v/>
      </c>
      <c r="BU341" s="36" t="str">
        <f t="shared" si="203"/>
        <v/>
      </c>
      <c r="BV341" s="55"/>
      <c r="BW341" s="36" t="str">
        <f t="shared" si="204"/>
        <v/>
      </c>
      <c r="BX341" s="36" t="str">
        <f t="shared" si="204"/>
        <v/>
      </c>
      <c r="BY341" s="31"/>
      <c r="BZ341" s="38"/>
      <c r="CB341" s="120" t="e">
        <f t="shared" ca="1" si="172"/>
        <v>#VALUE!</v>
      </c>
      <c r="CC341" s="2" t="e">
        <f t="shared" ca="1" si="173"/>
        <v>#VALUE!</v>
      </c>
    </row>
    <row r="342" spans="1:81" s="10" customFormat="1" ht="25" customHeight="1" x14ac:dyDescent="0.2">
      <c r="A342" s="52" t="str">
        <f t="shared" si="205"/>
        <v/>
      </c>
      <c r="B342" s="157" t="e">
        <f t="shared" ca="1" si="174"/>
        <v>#VALUE!</v>
      </c>
      <c r="C342" s="157" t="e">
        <f t="shared" si="175"/>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76"/>
        <v>#VALUE!</v>
      </c>
      <c r="K342" s="155" t="e">
        <f t="shared" si="177"/>
        <v>#VALUE!</v>
      </c>
      <c r="L342" s="153"/>
      <c r="M342" s="53"/>
      <c r="N342" s="175">
        <f t="shared" si="178"/>
        <v>1342</v>
      </c>
      <c r="O342" s="53"/>
      <c r="P342" s="175">
        <f t="shared" si="179"/>
        <v>10342</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IF(U342=Setup!$C$10,"Grant",IF('Other Pharma &amp; Health Products'!U342=Setup!$C$11,"Local",IF('Other Pharma &amp; Health Products'!U342=Setup!$C$12,"Other","")))</f>
        <v/>
      </c>
      <c r="W342" s="34"/>
      <c r="X342" s="148"/>
      <c r="Y342" s="34"/>
      <c r="Z342" s="36" t="str">
        <f t="shared" si="180"/>
        <v/>
      </c>
      <c r="AA342" s="34"/>
      <c r="AB342" s="32" t="str">
        <f t="shared" si="181"/>
        <v/>
      </c>
      <c r="AC342" s="34"/>
      <c r="AD342" s="32" t="str">
        <f t="shared" si="182"/>
        <v/>
      </c>
      <c r="AE342" s="34"/>
      <c r="AF342" s="36" t="str">
        <f t="shared" si="183"/>
        <v/>
      </c>
      <c r="AG342" s="36" t="str">
        <f t="shared" si="184"/>
        <v/>
      </c>
      <c r="AH342" s="36" t="str">
        <f t="shared" si="185"/>
        <v/>
      </c>
      <c r="AI342" s="55"/>
      <c r="AJ342" s="37"/>
      <c r="AK342" s="148"/>
      <c r="AL342" s="34"/>
      <c r="AM342" s="32" t="str">
        <f t="shared" si="186"/>
        <v/>
      </c>
      <c r="AN342" s="34"/>
      <c r="AO342" s="32" t="str">
        <f t="shared" si="187"/>
        <v/>
      </c>
      <c r="AP342" s="35"/>
      <c r="AQ342" s="32" t="str">
        <f t="shared" si="188"/>
        <v/>
      </c>
      <c r="AR342" s="34"/>
      <c r="AS342" s="36" t="str">
        <f t="shared" si="189"/>
        <v/>
      </c>
      <c r="AT342" s="36" t="str">
        <f t="shared" si="190"/>
        <v/>
      </c>
      <c r="AU342" s="36" t="str">
        <f t="shared" si="191"/>
        <v/>
      </c>
      <c r="AV342" s="55"/>
      <c r="AW342" s="34"/>
      <c r="AX342" s="148"/>
      <c r="AY342" s="34"/>
      <c r="AZ342" s="32" t="str">
        <f t="shared" si="192"/>
        <v/>
      </c>
      <c r="BA342" s="34"/>
      <c r="BB342" s="32" t="str">
        <f t="shared" si="193"/>
        <v/>
      </c>
      <c r="BC342" s="34"/>
      <c r="BD342" s="32" t="str">
        <f t="shared" si="194"/>
        <v/>
      </c>
      <c r="BE342" s="34"/>
      <c r="BF342" s="36" t="str">
        <f t="shared" si="195"/>
        <v/>
      </c>
      <c r="BG342" s="36" t="str">
        <f t="shared" si="196"/>
        <v/>
      </c>
      <c r="BH342" s="36" t="str">
        <f t="shared" si="197"/>
        <v/>
      </c>
      <c r="BI342" s="55"/>
      <c r="BJ342" s="34"/>
      <c r="BK342" s="148"/>
      <c r="BL342" s="34"/>
      <c r="BM342" s="32" t="str">
        <f t="shared" si="198"/>
        <v/>
      </c>
      <c r="BN342" s="34"/>
      <c r="BO342" s="32" t="str">
        <f t="shared" si="199"/>
        <v/>
      </c>
      <c r="BP342" s="34"/>
      <c r="BQ342" s="32" t="str">
        <f t="shared" si="200"/>
        <v/>
      </c>
      <c r="BR342" s="34"/>
      <c r="BS342" s="36" t="str">
        <f t="shared" si="201"/>
        <v/>
      </c>
      <c r="BT342" s="36" t="str">
        <f t="shared" si="202"/>
        <v/>
      </c>
      <c r="BU342" s="36" t="str">
        <f t="shared" si="203"/>
        <v/>
      </c>
      <c r="BV342" s="55"/>
      <c r="BW342" s="36" t="str">
        <f t="shared" si="204"/>
        <v/>
      </c>
      <c r="BX342" s="36" t="str">
        <f t="shared" si="204"/>
        <v/>
      </c>
      <c r="BY342" s="31"/>
      <c r="BZ342" s="38"/>
      <c r="CB342" s="120" t="e">
        <f t="shared" ca="1" si="172"/>
        <v>#VALUE!</v>
      </c>
      <c r="CC342" s="2" t="e">
        <f t="shared" ca="1" si="173"/>
        <v>#VALUE!</v>
      </c>
    </row>
    <row r="343" spans="1:81" s="10" customFormat="1" ht="25" customHeight="1" x14ac:dyDescent="0.2">
      <c r="A343" s="52" t="str">
        <f t="shared" si="205"/>
        <v/>
      </c>
      <c r="B343" s="157" t="e">
        <f t="shared" ca="1" si="174"/>
        <v>#VALUE!</v>
      </c>
      <c r="C343" s="157" t="e">
        <f t="shared" si="175"/>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76"/>
        <v>#VALUE!</v>
      </c>
      <c r="K343" s="155" t="e">
        <f t="shared" si="177"/>
        <v>#VALUE!</v>
      </c>
      <c r="L343" s="153"/>
      <c r="M343" s="53"/>
      <c r="N343" s="175">
        <f t="shared" si="178"/>
        <v>1343</v>
      </c>
      <c r="O343" s="53"/>
      <c r="P343" s="175">
        <f t="shared" si="179"/>
        <v>10343</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IF(U343=Setup!$C$10,"Grant",IF('Other Pharma &amp; Health Products'!U343=Setup!$C$11,"Local",IF('Other Pharma &amp; Health Products'!U343=Setup!$C$12,"Other","")))</f>
        <v/>
      </c>
      <c r="W343" s="34"/>
      <c r="X343" s="148"/>
      <c r="Y343" s="34"/>
      <c r="Z343" s="36" t="str">
        <f t="shared" si="180"/>
        <v/>
      </c>
      <c r="AA343" s="34"/>
      <c r="AB343" s="32" t="str">
        <f t="shared" si="181"/>
        <v/>
      </c>
      <c r="AC343" s="34"/>
      <c r="AD343" s="32" t="str">
        <f t="shared" si="182"/>
        <v/>
      </c>
      <c r="AE343" s="34"/>
      <c r="AF343" s="36" t="str">
        <f t="shared" si="183"/>
        <v/>
      </c>
      <c r="AG343" s="36" t="str">
        <f t="shared" si="184"/>
        <v/>
      </c>
      <c r="AH343" s="36" t="str">
        <f t="shared" si="185"/>
        <v/>
      </c>
      <c r="AI343" s="55"/>
      <c r="AJ343" s="37"/>
      <c r="AK343" s="148"/>
      <c r="AL343" s="34"/>
      <c r="AM343" s="32" t="str">
        <f t="shared" si="186"/>
        <v/>
      </c>
      <c r="AN343" s="34"/>
      <c r="AO343" s="32" t="str">
        <f t="shared" si="187"/>
        <v/>
      </c>
      <c r="AP343" s="35"/>
      <c r="AQ343" s="32" t="str">
        <f t="shared" si="188"/>
        <v/>
      </c>
      <c r="AR343" s="34"/>
      <c r="AS343" s="36" t="str">
        <f t="shared" si="189"/>
        <v/>
      </c>
      <c r="AT343" s="36" t="str">
        <f t="shared" si="190"/>
        <v/>
      </c>
      <c r="AU343" s="36" t="str">
        <f t="shared" si="191"/>
        <v/>
      </c>
      <c r="AV343" s="55"/>
      <c r="AW343" s="34"/>
      <c r="AX343" s="148"/>
      <c r="AY343" s="34"/>
      <c r="AZ343" s="32" t="str">
        <f t="shared" si="192"/>
        <v/>
      </c>
      <c r="BA343" s="34"/>
      <c r="BB343" s="32" t="str">
        <f t="shared" si="193"/>
        <v/>
      </c>
      <c r="BC343" s="34"/>
      <c r="BD343" s="32" t="str">
        <f t="shared" si="194"/>
        <v/>
      </c>
      <c r="BE343" s="34"/>
      <c r="BF343" s="36" t="str">
        <f t="shared" si="195"/>
        <v/>
      </c>
      <c r="BG343" s="36" t="str">
        <f t="shared" si="196"/>
        <v/>
      </c>
      <c r="BH343" s="36" t="str">
        <f t="shared" si="197"/>
        <v/>
      </c>
      <c r="BI343" s="55"/>
      <c r="BJ343" s="34"/>
      <c r="BK343" s="148"/>
      <c r="BL343" s="34"/>
      <c r="BM343" s="32" t="str">
        <f t="shared" si="198"/>
        <v/>
      </c>
      <c r="BN343" s="34"/>
      <c r="BO343" s="32" t="str">
        <f t="shared" si="199"/>
        <v/>
      </c>
      <c r="BP343" s="34"/>
      <c r="BQ343" s="32" t="str">
        <f t="shared" si="200"/>
        <v/>
      </c>
      <c r="BR343" s="34"/>
      <c r="BS343" s="36" t="str">
        <f t="shared" si="201"/>
        <v/>
      </c>
      <c r="BT343" s="36" t="str">
        <f t="shared" si="202"/>
        <v/>
      </c>
      <c r="BU343" s="36" t="str">
        <f t="shared" si="203"/>
        <v/>
      </c>
      <c r="BV343" s="55"/>
      <c r="BW343" s="36" t="str">
        <f t="shared" si="204"/>
        <v/>
      </c>
      <c r="BX343" s="36" t="str">
        <f t="shared" si="204"/>
        <v/>
      </c>
      <c r="BY343" s="31"/>
      <c r="BZ343" s="38"/>
      <c r="CB343" s="120" t="e">
        <f t="shared" ca="1" si="172"/>
        <v>#VALUE!</v>
      </c>
      <c r="CC343" s="2" t="e">
        <f t="shared" ca="1" si="173"/>
        <v>#VALUE!</v>
      </c>
    </row>
    <row r="344" spans="1:81" s="10" customFormat="1" ht="25" customHeight="1" x14ac:dyDescent="0.2">
      <c r="A344" s="52" t="str">
        <f t="shared" si="205"/>
        <v/>
      </c>
      <c r="B344" s="157" t="e">
        <f t="shared" ca="1" si="174"/>
        <v>#VALUE!</v>
      </c>
      <c r="C344" s="157" t="e">
        <f t="shared" si="175"/>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76"/>
        <v>#VALUE!</v>
      </c>
      <c r="K344" s="155" t="e">
        <f t="shared" si="177"/>
        <v>#VALUE!</v>
      </c>
      <c r="L344" s="153"/>
      <c r="M344" s="53"/>
      <c r="N344" s="175">
        <f t="shared" si="178"/>
        <v>1344</v>
      </c>
      <c r="O344" s="53"/>
      <c r="P344" s="175">
        <f t="shared" si="179"/>
        <v>10344</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IF(U344=Setup!$C$10,"Grant",IF('Other Pharma &amp; Health Products'!U344=Setup!$C$11,"Local",IF('Other Pharma &amp; Health Products'!U344=Setup!$C$12,"Other","")))</f>
        <v/>
      </c>
      <c r="W344" s="34"/>
      <c r="X344" s="148"/>
      <c r="Y344" s="34"/>
      <c r="Z344" s="36" t="str">
        <f t="shared" si="180"/>
        <v/>
      </c>
      <c r="AA344" s="34"/>
      <c r="AB344" s="32" t="str">
        <f t="shared" si="181"/>
        <v/>
      </c>
      <c r="AC344" s="34"/>
      <c r="AD344" s="32" t="str">
        <f t="shared" si="182"/>
        <v/>
      </c>
      <c r="AE344" s="34"/>
      <c r="AF344" s="36" t="str">
        <f t="shared" si="183"/>
        <v/>
      </c>
      <c r="AG344" s="36" t="str">
        <f t="shared" si="184"/>
        <v/>
      </c>
      <c r="AH344" s="36" t="str">
        <f t="shared" si="185"/>
        <v/>
      </c>
      <c r="AI344" s="55"/>
      <c r="AJ344" s="37"/>
      <c r="AK344" s="148"/>
      <c r="AL344" s="34"/>
      <c r="AM344" s="32" t="str">
        <f t="shared" si="186"/>
        <v/>
      </c>
      <c r="AN344" s="34"/>
      <c r="AO344" s="32" t="str">
        <f t="shared" si="187"/>
        <v/>
      </c>
      <c r="AP344" s="35"/>
      <c r="AQ344" s="32" t="str">
        <f t="shared" si="188"/>
        <v/>
      </c>
      <c r="AR344" s="34"/>
      <c r="AS344" s="36" t="str">
        <f t="shared" si="189"/>
        <v/>
      </c>
      <c r="AT344" s="36" t="str">
        <f t="shared" si="190"/>
        <v/>
      </c>
      <c r="AU344" s="36" t="str">
        <f t="shared" si="191"/>
        <v/>
      </c>
      <c r="AV344" s="55"/>
      <c r="AW344" s="34"/>
      <c r="AX344" s="148"/>
      <c r="AY344" s="34"/>
      <c r="AZ344" s="32" t="str">
        <f t="shared" si="192"/>
        <v/>
      </c>
      <c r="BA344" s="34"/>
      <c r="BB344" s="32" t="str">
        <f t="shared" si="193"/>
        <v/>
      </c>
      <c r="BC344" s="34"/>
      <c r="BD344" s="32" t="str">
        <f t="shared" si="194"/>
        <v/>
      </c>
      <c r="BE344" s="34"/>
      <c r="BF344" s="36" t="str">
        <f t="shared" si="195"/>
        <v/>
      </c>
      <c r="BG344" s="36" t="str">
        <f t="shared" si="196"/>
        <v/>
      </c>
      <c r="BH344" s="36" t="str">
        <f t="shared" si="197"/>
        <v/>
      </c>
      <c r="BI344" s="55"/>
      <c r="BJ344" s="34"/>
      <c r="BK344" s="148"/>
      <c r="BL344" s="34"/>
      <c r="BM344" s="32" t="str">
        <f t="shared" si="198"/>
        <v/>
      </c>
      <c r="BN344" s="34"/>
      <c r="BO344" s="32" t="str">
        <f t="shared" si="199"/>
        <v/>
      </c>
      <c r="BP344" s="34"/>
      <c r="BQ344" s="32" t="str">
        <f t="shared" si="200"/>
        <v/>
      </c>
      <c r="BR344" s="34"/>
      <c r="BS344" s="36" t="str">
        <f t="shared" si="201"/>
        <v/>
      </c>
      <c r="BT344" s="36" t="str">
        <f t="shared" si="202"/>
        <v/>
      </c>
      <c r="BU344" s="36" t="str">
        <f t="shared" si="203"/>
        <v/>
      </c>
      <c r="BV344" s="55"/>
      <c r="BW344" s="36" t="str">
        <f t="shared" si="204"/>
        <v/>
      </c>
      <c r="BX344" s="36" t="str">
        <f t="shared" si="204"/>
        <v/>
      </c>
      <c r="BY344" s="31"/>
      <c r="BZ344" s="38"/>
      <c r="CB344" s="120" t="e">
        <f t="shared" ca="1" si="172"/>
        <v>#VALUE!</v>
      </c>
      <c r="CC344" s="2" t="e">
        <f t="shared" ca="1" si="173"/>
        <v>#VALUE!</v>
      </c>
    </row>
    <row r="345" spans="1:81" s="10" customFormat="1" ht="25" customHeight="1" x14ac:dyDescent="0.2">
      <c r="A345" s="52" t="str">
        <f t="shared" si="205"/>
        <v/>
      </c>
      <c r="B345" s="157" t="e">
        <f t="shared" ca="1" si="174"/>
        <v>#VALUE!</v>
      </c>
      <c r="C345" s="157" t="e">
        <f t="shared" si="175"/>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76"/>
        <v>#VALUE!</v>
      </c>
      <c r="K345" s="155" t="e">
        <f t="shared" si="177"/>
        <v>#VALUE!</v>
      </c>
      <c r="L345" s="153"/>
      <c r="M345" s="53"/>
      <c r="N345" s="175">
        <f t="shared" si="178"/>
        <v>1345</v>
      </c>
      <c r="O345" s="53"/>
      <c r="P345" s="175">
        <f t="shared" si="179"/>
        <v>10345</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IF(U345=Setup!$C$10,"Grant",IF('Other Pharma &amp; Health Products'!U345=Setup!$C$11,"Local",IF('Other Pharma &amp; Health Products'!U345=Setup!$C$12,"Other","")))</f>
        <v/>
      </c>
      <c r="W345" s="34"/>
      <c r="X345" s="148"/>
      <c r="Y345" s="34"/>
      <c r="Z345" s="36" t="str">
        <f t="shared" si="180"/>
        <v/>
      </c>
      <c r="AA345" s="34"/>
      <c r="AB345" s="32" t="str">
        <f t="shared" si="181"/>
        <v/>
      </c>
      <c r="AC345" s="34"/>
      <c r="AD345" s="32" t="str">
        <f t="shared" si="182"/>
        <v/>
      </c>
      <c r="AE345" s="34"/>
      <c r="AF345" s="36" t="str">
        <f t="shared" si="183"/>
        <v/>
      </c>
      <c r="AG345" s="36" t="str">
        <f t="shared" si="184"/>
        <v/>
      </c>
      <c r="AH345" s="36" t="str">
        <f t="shared" si="185"/>
        <v/>
      </c>
      <c r="AI345" s="55"/>
      <c r="AJ345" s="37"/>
      <c r="AK345" s="148"/>
      <c r="AL345" s="34"/>
      <c r="AM345" s="32" t="str">
        <f t="shared" si="186"/>
        <v/>
      </c>
      <c r="AN345" s="34"/>
      <c r="AO345" s="32" t="str">
        <f t="shared" si="187"/>
        <v/>
      </c>
      <c r="AP345" s="35"/>
      <c r="AQ345" s="32" t="str">
        <f t="shared" si="188"/>
        <v/>
      </c>
      <c r="AR345" s="34"/>
      <c r="AS345" s="36" t="str">
        <f t="shared" si="189"/>
        <v/>
      </c>
      <c r="AT345" s="36" t="str">
        <f t="shared" si="190"/>
        <v/>
      </c>
      <c r="AU345" s="36" t="str">
        <f t="shared" si="191"/>
        <v/>
      </c>
      <c r="AV345" s="55"/>
      <c r="AW345" s="34"/>
      <c r="AX345" s="148"/>
      <c r="AY345" s="34"/>
      <c r="AZ345" s="32" t="str">
        <f t="shared" si="192"/>
        <v/>
      </c>
      <c r="BA345" s="34"/>
      <c r="BB345" s="32" t="str">
        <f t="shared" si="193"/>
        <v/>
      </c>
      <c r="BC345" s="34"/>
      <c r="BD345" s="32" t="str">
        <f t="shared" si="194"/>
        <v/>
      </c>
      <c r="BE345" s="34"/>
      <c r="BF345" s="36" t="str">
        <f t="shared" si="195"/>
        <v/>
      </c>
      <c r="BG345" s="36" t="str">
        <f t="shared" si="196"/>
        <v/>
      </c>
      <c r="BH345" s="36" t="str">
        <f t="shared" si="197"/>
        <v/>
      </c>
      <c r="BI345" s="55"/>
      <c r="BJ345" s="34"/>
      <c r="BK345" s="148"/>
      <c r="BL345" s="34"/>
      <c r="BM345" s="32" t="str">
        <f t="shared" si="198"/>
        <v/>
      </c>
      <c r="BN345" s="34"/>
      <c r="BO345" s="32" t="str">
        <f t="shared" si="199"/>
        <v/>
      </c>
      <c r="BP345" s="34"/>
      <c r="BQ345" s="32" t="str">
        <f t="shared" si="200"/>
        <v/>
      </c>
      <c r="BR345" s="34"/>
      <c r="BS345" s="36" t="str">
        <f t="shared" si="201"/>
        <v/>
      </c>
      <c r="BT345" s="36" t="str">
        <f t="shared" si="202"/>
        <v/>
      </c>
      <c r="BU345" s="36" t="str">
        <f t="shared" si="203"/>
        <v/>
      </c>
      <c r="BV345" s="55"/>
      <c r="BW345" s="36" t="str">
        <f t="shared" si="204"/>
        <v/>
      </c>
      <c r="BX345" s="36" t="str">
        <f t="shared" si="204"/>
        <v/>
      </c>
      <c r="BY345" s="31"/>
      <c r="BZ345" s="38"/>
      <c r="CB345" s="120" t="e">
        <f t="shared" ca="1" si="172"/>
        <v>#VALUE!</v>
      </c>
      <c r="CC345" s="2" t="e">
        <f t="shared" ca="1" si="173"/>
        <v>#VALUE!</v>
      </c>
    </row>
    <row r="346" spans="1:81" s="10" customFormat="1" ht="25" customHeight="1" x14ac:dyDescent="0.2">
      <c r="A346" s="52" t="str">
        <f t="shared" si="205"/>
        <v/>
      </c>
      <c r="B346" s="157" t="e">
        <f t="shared" ca="1" si="174"/>
        <v>#VALUE!</v>
      </c>
      <c r="C346" s="157" t="e">
        <f t="shared" si="175"/>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76"/>
        <v>#VALUE!</v>
      </c>
      <c r="K346" s="155" t="e">
        <f t="shared" si="177"/>
        <v>#VALUE!</v>
      </c>
      <c r="L346" s="153"/>
      <c r="M346" s="53"/>
      <c r="N346" s="175">
        <f t="shared" si="178"/>
        <v>1346</v>
      </c>
      <c r="O346" s="53"/>
      <c r="P346" s="175">
        <f t="shared" si="179"/>
        <v>10346</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IF(U346=Setup!$C$10,"Grant",IF('Other Pharma &amp; Health Products'!U346=Setup!$C$11,"Local",IF('Other Pharma &amp; Health Products'!U346=Setup!$C$12,"Other","")))</f>
        <v/>
      </c>
      <c r="W346" s="34"/>
      <c r="X346" s="148"/>
      <c r="Y346" s="34"/>
      <c r="Z346" s="36" t="str">
        <f t="shared" si="180"/>
        <v/>
      </c>
      <c r="AA346" s="34"/>
      <c r="AB346" s="32" t="str">
        <f t="shared" si="181"/>
        <v/>
      </c>
      <c r="AC346" s="34"/>
      <c r="AD346" s="32" t="str">
        <f t="shared" si="182"/>
        <v/>
      </c>
      <c r="AE346" s="34"/>
      <c r="AF346" s="36" t="str">
        <f t="shared" si="183"/>
        <v/>
      </c>
      <c r="AG346" s="36" t="str">
        <f t="shared" si="184"/>
        <v/>
      </c>
      <c r="AH346" s="36" t="str">
        <f t="shared" si="185"/>
        <v/>
      </c>
      <c r="AI346" s="55"/>
      <c r="AJ346" s="37"/>
      <c r="AK346" s="148"/>
      <c r="AL346" s="34"/>
      <c r="AM346" s="32" t="str">
        <f t="shared" si="186"/>
        <v/>
      </c>
      <c r="AN346" s="34"/>
      <c r="AO346" s="32" t="str">
        <f t="shared" si="187"/>
        <v/>
      </c>
      <c r="AP346" s="35"/>
      <c r="AQ346" s="32" t="str">
        <f t="shared" si="188"/>
        <v/>
      </c>
      <c r="AR346" s="34"/>
      <c r="AS346" s="36" t="str">
        <f t="shared" si="189"/>
        <v/>
      </c>
      <c r="AT346" s="36" t="str">
        <f t="shared" si="190"/>
        <v/>
      </c>
      <c r="AU346" s="36" t="str">
        <f t="shared" si="191"/>
        <v/>
      </c>
      <c r="AV346" s="55"/>
      <c r="AW346" s="34"/>
      <c r="AX346" s="148"/>
      <c r="AY346" s="34"/>
      <c r="AZ346" s="32" t="str">
        <f t="shared" si="192"/>
        <v/>
      </c>
      <c r="BA346" s="34"/>
      <c r="BB346" s="32" t="str">
        <f t="shared" si="193"/>
        <v/>
      </c>
      <c r="BC346" s="34"/>
      <c r="BD346" s="32" t="str">
        <f t="shared" si="194"/>
        <v/>
      </c>
      <c r="BE346" s="34"/>
      <c r="BF346" s="36" t="str">
        <f t="shared" si="195"/>
        <v/>
      </c>
      <c r="BG346" s="36" t="str">
        <f t="shared" si="196"/>
        <v/>
      </c>
      <c r="BH346" s="36" t="str">
        <f t="shared" si="197"/>
        <v/>
      </c>
      <c r="BI346" s="55"/>
      <c r="BJ346" s="34"/>
      <c r="BK346" s="148"/>
      <c r="BL346" s="34"/>
      <c r="BM346" s="32" t="str">
        <f t="shared" si="198"/>
        <v/>
      </c>
      <c r="BN346" s="34"/>
      <c r="BO346" s="32" t="str">
        <f t="shared" si="199"/>
        <v/>
      </c>
      <c r="BP346" s="34"/>
      <c r="BQ346" s="32" t="str">
        <f t="shared" si="200"/>
        <v/>
      </c>
      <c r="BR346" s="34"/>
      <c r="BS346" s="36" t="str">
        <f t="shared" si="201"/>
        <v/>
      </c>
      <c r="BT346" s="36" t="str">
        <f t="shared" si="202"/>
        <v/>
      </c>
      <c r="BU346" s="36" t="str">
        <f t="shared" si="203"/>
        <v/>
      </c>
      <c r="BV346" s="55"/>
      <c r="BW346" s="36" t="str">
        <f t="shared" si="204"/>
        <v/>
      </c>
      <c r="BX346" s="36" t="str">
        <f t="shared" si="204"/>
        <v/>
      </c>
      <c r="BY346" s="31"/>
      <c r="BZ346" s="38"/>
      <c r="CB346" s="120" t="e">
        <f t="shared" ca="1" si="172"/>
        <v>#VALUE!</v>
      </c>
      <c r="CC346" s="2" t="e">
        <f t="shared" ca="1" si="173"/>
        <v>#VALUE!</v>
      </c>
    </row>
    <row r="347" spans="1:81" s="10" customFormat="1" ht="25" customHeight="1" x14ac:dyDescent="0.2">
      <c r="A347" s="52" t="str">
        <f t="shared" si="205"/>
        <v/>
      </c>
      <c r="B347" s="157" t="e">
        <f t="shared" ca="1" si="174"/>
        <v>#VALUE!</v>
      </c>
      <c r="C347" s="157" t="e">
        <f t="shared" si="175"/>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76"/>
        <v>#VALUE!</v>
      </c>
      <c r="K347" s="155" t="e">
        <f t="shared" si="177"/>
        <v>#VALUE!</v>
      </c>
      <c r="L347" s="153"/>
      <c r="M347" s="53"/>
      <c r="N347" s="175">
        <f t="shared" si="178"/>
        <v>1347</v>
      </c>
      <c r="O347" s="53"/>
      <c r="P347" s="175">
        <f t="shared" si="179"/>
        <v>10347</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IF(U347=Setup!$C$10,"Grant",IF('Other Pharma &amp; Health Products'!U347=Setup!$C$11,"Local",IF('Other Pharma &amp; Health Products'!U347=Setup!$C$12,"Other","")))</f>
        <v/>
      </c>
      <c r="W347" s="34"/>
      <c r="X347" s="148"/>
      <c r="Y347" s="34"/>
      <c r="Z347" s="36" t="str">
        <f t="shared" si="180"/>
        <v/>
      </c>
      <c r="AA347" s="34"/>
      <c r="AB347" s="32" t="str">
        <f t="shared" si="181"/>
        <v/>
      </c>
      <c r="AC347" s="34"/>
      <c r="AD347" s="32" t="str">
        <f t="shared" si="182"/>
        <v/>
      </c>
      <c r="AE347" s="34"/>
      <c r="AF347" s="36" t="str">
        <f t="shared" si="183"/>
        <v/>
      </c>
      <c r="AG347" s="36" t="str">
        <f t="shared" si="184"/>
        <v/>
      </c>
      <c r="AH347" s="36" t="str">
        <f t="shared" si="185"/>
        <v/>
      </c>
      <c r="AI347" s="55"/>
      <c r="AJ347" s="37"/>
      <c r="AK347" s="148"/>
      <c r="AL347" s="34"/>
      <c r="AM347" s="32" t="str">
        <f t="shared" si="186"/>
        <v/>
      </c>
      <c r="AN347" s="34"/>
      <c r="AO347" s="32" t="str">
        <f t="shared" si="187"/>
        <v/>
      </c>
      <c r="AP347" s="35"/>
      <c r="AQ347" s="32" t="str">
        <f t="shared" si="188"/>
        <v/>
      </c>
      <c r="AR347" s="34"/>
      <c r="AS347" s="36" t="str">
        <f t="shared" si="189"/>
        <v/>
      </c>
      <c r="AT347" s="36" t="str">
        <f t="shared" si="190"/>
        <v/>
      </c>
      <c r="AU347" s="36" t="str">
        <f t="shared" si="191"/>
        <v/>
      </c>
      <c r="AV347" s="55"/>
      <c r="AW347" s="34"/>
      <c r="AX347" s="148"/>
      <c r="AY347" s="34"/>
      <c r="AZ347" s="32" t="str">
        <f t="shared" si="192"/>
        <v/>
      </c>
      <c r="BA347" s="34"/>
      <c r="BB347" s="32" t="str">
        <f t="shared" si="193"/>
        <v/>
      </c>
      <c r="BC347" s="34"/>
      <c r="BD347" s="32" t="str">
        <f t="shared" si="194"/>
        <v/>
      </c>
      <c r="BE347" s="34"/>
      <c r="BF347" s="36" t="str">
        <f t="shared" si="195"/>
        <v/>
      </c>
      <c r="BG347" s="36" t="str">
        <f t="shared" si="196"/>
        <v/>
      </c>
      <c r="BH347" s="36" t="str">
        <f t="shared" si="197"/>
        <v/>
      </c>
      <c r="BI347" s="55"/>
      <c r="BJ347" s="34"/>
      <c r="BK347" s="148"/>
      <c r="BL347" s="34"/>
      <c r="BM347" s="32" t="str">
        <f t="shared" si="198"/>
        <v/>
      </c>
      <c r="BN347" s="34"/>
      <c r="BO347" s="32" t="str">
        <f t="shared" si="199"/>
        <v/>
      </c>
      <c r="BP347" s="34"/>
      <c r="BQ347" s="32" t="str">
        <f t="shared" si="200"/>
        <v/>
      </c>
      <c r="BR347" s="34"/>
      <c r="BS347" s="36" t="str">
        <f t="shared" si="201"/>
        <v/>
      </c>
      <c r="BT347" s="36" t="str">
        <f t="shared" si="202"/>
        <v/>
      </c>
      <c r="BU347" s="36" t="str">
        <f t="shared" si="203"/>
        <v/>
      </c>
      <c r="BV347" s="55"/>
      <c r="BW347" s="36" t="str">
        <f t="shared" si="204"/>
        <v/>
      </c>
      <c r="BX347" s="36" t="str">
        <f t="shared" si="204"/>
        <v/>
      </c>
      <c r="BY347" s="31"/>
      <c r="BZ347" s="38"/>
      <c r="CB347" s="120" t="e">
        <f t="shared" ca="1" si="172"/>
        <v>#VALUE!</v>
      </c>
      <c r="CC347" s="2" t="e">
        <f t="shared" ca="1" si="173"/>
        <v>#VALUE!</v>
      </c>
    </row>
    <row r="348" spans="1:81" s="10" customFormat="1" ht="25" customHeight="1" x14ac:dyDescent="0.2">
      <c r="A348" s="52" t="str">
        <f t="shared" si="205"/>
        <v/>
      </c>
      <c r="B348" s="157" t="e">
        <f t="shared" ca="1" si="174"/>
        <v>#VALUE!</v>
      </c>
      <c r="C348" s="157" t="e">
        <f t="shared" si="175"/>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76"/>
        <v>#VALUE!</v>
      </c>
      <c r="K348" s="155" t="e">
        <f t="shared" si="177"/>
        <v>#VALUE!</v>
      </c>
      <c r="L348" s="153"/>
      <c r="M348" s="53"/>
      <c r="N348" s="175">
        <f t="shared" si="178"/>
        <v>1348</v>
      </c>
      <c r="O348" s="53"/>
      <c r="P348" s="175">
        <f t="shared" si="179"/>
        <v>10348</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IF(U348=Setup!$C$10,"Grant",IF('Other Pharma &amp; Health Products'!U348=Setup!$C$11,"Local",IF('Other Pharma &amp; Health Products'!U348=Setup!$C$12,"Other","")))</f>
        <v/>
      </c>
      <c r="W348" s="34"/>
      <c r="X348" s="148"/>
      <c r="Y348" s="34"/>
      <c r="Z348" s="36" t="str">
        <f t="shared" si="180"/>
        <v/>
      </c>
      <c r="AA348" s="34"/>
      <c r="AB348" s="32" t="str">
        <f t="shared" si="181"/>
        <v/>
      </c>
      <c r="AC348" s="34"/>
      <c r="AD348" s="32" t="str">
        <f t="shared" si="182"/>
        <v/>
      </c>
      <c r="AE348" s="34"/>
      <c r="AF348" s="36" t="str">
        <f t="shared" si="183"/>
        <v/>
      </c>
      <c r="AG348" s="36" t="str">
        <f t="shared" si="184"/>
        <v/>
      </c>
      <c r="AH348" s="36" t="str">
        <f t="shared" si="185"/>
        <v/>
      </c>
      <c r="AI348" s="55"/>
      <c r="AJ348" s="37"/>
      <c r="AK348" s="148"/>
      <c r="AL348" s="34"/>
      <c r="AM348" s="32" t="str">
        <f t="shared" si="186"/>
        <v/>
      </c>
      <c r="AN348" s="34"/>
      <c r="AO348" s="32" t="str">
        <f t="shared" si="187"/>
        <v/>
      </c>
      <c r="AP348" s="35"/>
      <c r="AQ348" s="32" t="str">
        <f t="shared" si="188"/>
        <v/>
      </c>
      <c r="AR348" s="34"/>
      <c r="AS348" s="36" t="str">
        <f t="shared" si="189"/>
        <v/>
      </c>
      <c r="AT348" s="36" t="str">
        <f t="shared" si="190"/>
        <v/>
      </c>
      <c r="AU348" s="36" t="str">
        <f t="shared" si="191"/>
        <v/>
      </c>
      <c r="AV348" s="55"/>
      <c r="AW348" s="34"/>
      <c r="AX348" s="148"/>
      <c r="AY348" s="34"/>
      <c r="AZ348" s="32" t="str">
        <f t="shared" si="192"/>
        <v/>
      </c>
      <c r="BA348" s="34"/>
      <c r="BB348" s="32" t="str">
        <f t="shared" si="193"/>
        <v/>
      </c>
      <c r="BC348" s="34"/>
      <c r="BD348" s="32" t="str">
        <f t="shared" si="194"/>
        <v/>
      </c>
      <c r="BE348" s="34"/>
      <c r="BF348" s="36" t="str">
        <f t="shared" si="195"/>
        <v/>
      </c>
      <c r="BG348" s="36" t="str">
        <f t="shared" si="196"/>
        <v/>
      </c>
      <c r="BH348" s="36" t="str">
        <f t="shared" si="197"/>
        <v/>
      </c>
      <c r="BI348" s="55"/>
      <c r="BJ348" s="34"/>
      <c r="BK348" s="148"/>
      <c r="BL348" s="34"/>
      <c r="BM348" s="32" t="str">
        <f t="shared" si="198"/>
        <v/>
      </c>
      <c r="BN348" s="34"/>
      <c r="BO348" s="32" t="str">
        <f t="shared" si="199"/>
        <v/>
      </c>
      <c r="BP348" s="34"/>
      <c r="BQ348" s="32" t="str">
        <f t="shared" si="200"/>
        <v/>
      </c>
      <c r="BR348" s="34"/>
      <c r="BS348" s="36" t="str">
        <f t="shared" si="201"/>
        <v/>
      </c>
      <c r="BT348" s="36" t="str">
        <f t="shared" si="202"/>
        <v/>
      </c>
      <c r="BU348" s="36" t="str">
        <f t="shared" si="203"/>
        <v/>
      </c>
      <c r="BV348" s="55"/>
      <c r="BW348" s="36" t="str">
        <f t="shared" si="204"/>
        <v/>
      </c>
      <c r="BX348" s="36" t="str">
        <f t="shared" si="204"/>
        <v/>
      </c>
      <c r="BY348" s="31"/>
      <c r="BZ348" s="38"/>
      <c r="CB348" s="120" t="e">
        <f t="shared" ca="1" si="172"/>
        <v>#VALUE!</v>
      </c>
      <c r="CC348" s="2" t="e">
        <f t="shared" ca="1" si="173"/>
        <v>#VALUE!</v>
      </c>
    </row>
    <row r="349" spans="1:81" s="10" customFormat="1" ht="25" customHeight="1" x14ac:dyDescent="0.2">
      <c r="A349" s="52" t="str">
        <f t="shared" si="205"/>
        <v/>
      </c>
      <c r="B349" s="157" t="e">
        <f t="shared" ca="1" si="174"/>
        <v>#VALUE!</v>
      </c>
      <c r="C349" s="157" t="e">
        <f t="shared" si="175"/>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76"/>
        <v>#VALUE!</v>
      </c>
      <c r="K349" s="155" t="e">
        <f t="shared" si="177"/>
        <v>#VALUE!</v>
      </c>
      <c r="L349" s="153"/>
      <c r="M349" s="53"/>
      <c r="N349" s="175">
        <f t="shared" si="178"/>
        <v>1349</v>
      </c>
      <c r="O349" s="53"/>
      <c r="P349" s="175">
        <f t="shared" si="179"/>
        <v>10349</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IF(U349=Setup!$C$10,"Grant",IF('Other Pharma &amp; Health Products'!U349=Setup!$C$11,"Local",IF('Other Pharma &amp; Health Products'!U349=Setup!$C$12,"Other","")))</f>
        <v/>
      </c>
      <c r="W349" s="34"/>
      <c r="X349" s="148"/>
      <c r="Y349" s="34"/>
      <c r="Z349" s="36" t="str">
        <f t="shared" si="180"/>
        <v/>
      </c>
      <c r="AA349" s="34"/>
      <c r="AB349" s="32" t="str">
        <f t="shared" si="181"/>
        <v/>
      </c>
      <c r="AC349" s="34"/>
      <c r="AD349" s="32" t="str">
        <f t="shared" si="182"/>
        <v/>
      </c>
      <c r="AE349" s="34"/>
      <c r="AF349" s="36" t="str">
        <f t="shared" si="183"/>
        <v/>
      </c>
      <c r="AG349" s="36" t="str">
        <f t="shared" si="184"/>
        <v/>
      </c>
      <c r="AH349" s="36" t="str">
        <f t="shared" si="185"/>
        <v/>
      </c>
      <c r="AI349" s="55"/>
      <c r="AJ349" s="37"/>
      <c r="AK349" s="148"/>
      <c r="AL349" s="34"/>
      <c r="AM349" s="32" t="str">
        <f t="shared" si="186"/>
        <v/>
      </c>
      <c r="AN349" s="34"/>
      <c r="AO349" s="32" t="str">
        <f t="shared" si="187"/>
        <v/>
      </c>
      <c r="AP349" s="35"/>
      <c r="AQ349" s="32" t="str">
        <f t="shared" si="188"/>
        <v/>
      </c>
      <c r="AR349" s="34"/>
      <c r="AS349" s="36" t="str">
        <f t="shared" si="189"/>
        <v/>
      </c>
      <c r="AT349" s="36" t="str">
        <f t="shared" si="190"/>
        <v/>
      </c>
      <c r="AU349" s="36" t="str">
        <f t="shared" si="191"/>
        <v/>
      </c>
      <c r="AV349" s="55"/>
      <c r="AW349" s="34"/>
      <c r="AX349" s="148"/>
      <c r="AY349" s="34"/>
      <c r="AZ349" s="32" t="str">
        <f t="shared" si="192"/>
        <v/>
      </c>
      <c r="BA349" s="34"/>
      <c r="BB349" s="32" t="str">
        <f t="shared" si="193"/>
        <v/>
      </c>
      <c r="BC349" s="34"/>
      <c r="BD349" s="32" t="str">
        <f t="shared" si="194"/>
        <v/>
      </c>
      <c r="BE349" s="34"/>
      <c r="BF349" s="36" t="str">
        <f t="shared" si="195"/>
        <v/>
      </c>
      <c r="BG349" s="36" t="str">
        <f t="shared" si="196"/>
        <v/>
      </c>
      <c r="BH349" s="36" t="str">
        <f t="shared" si="197"/>
        <v/>
      </c>
      <c r="BI349" s="55"/>
      <c r="BJ349" s="34"/>
      <c r="BK349" s="148"/>
      <c r="BL349" s="34"/>
      <c r="BM349" s="32" t="str">
        <f t="shared" si="198"/>
        <v/>
      </c>
      <c r="BN349" s="34"/>
      <c r="BO349" s="32" t="str">
        <f t="shared" si="199"/>
        <v/>
      </c>
      <c r="BP349" s="34"/>
      <c r="BQ349" s="32" t="str">
        <f t="shared" si="200"/>
        <v/>
      </c>
      <c r="BR349" s="34"/>
      <c r="BS349" s="36" t="str">
        <f t="shared" si="201"/>
        <v/>
      </c>
      <c r="BT349" s="36" t="str">
        <f t="shared" si="202"/>
        <v/>
      </c>
      <c r="BU349" s="36" t="str">
        <f t="shared" si="203"/>
        <v/>
      </c>
      <c r="BV349" s="55"/>
      <c r="BW349" s="36" t="str">
        <f t="shared" si="204"/>
        <v/>
      </c>
      <c r="BX349" s="36" t="str">
        <f t="shared" si="204"/>
        <v/>
      </c>
      <c r="BY349" s="31"/>
      <c r="BZ349" s="38"/>
      <c r="CB349" s="120" t="e">
        <f t="shared" ca="1" si="172"/>
        <v>#VALUE!</v>
      </c>
      <c r="CC349" s="2" t="e">
        <f t="shared" ca="1" si="173"/>
        <v>#VALUE!</v>
      </c>
    </row>
    <row r="350" spans="1:81" s="10" customFormat="1" ht="25" customHeight="1" x14ac:dyDescent="0.2">
      <c r="A350" s="52" t="str">
        <f t="shared" si="205"/>
        <v/>
      </c>
      <c r="B350" s="157" t="e">
        <f t="shared" ca="1" si="174"/>
        <v>#VALUE!</v>
      </c>
      <c r="C350" s="157" t="e">
        <f t="shared" si="175"/>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76"/>
        <v>#VALUE!</v>
      </c>
      <c r="K350" s="155" t="e">
        <f t="shared" si="177"/>
        <v>#VALUE!</v>
      </c>
      <c r="L350" s="153"/>
      <c r="M350" s="53"/>
      <c r="N350" s="175">
        <f t="shared" si="178"/>
        <v>1350</v>
      </c>
      <c r="O350" s="53"/>
      <c r="P350" s="175">
        <f t="shared" si="179"/>
        <v>10350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IF(U350=Setup!$C$10,"Grant",IF('Other Pharma &amp; Health Products'!U350=Setup!$C$11,"Local",IF('Other Pharma &amp; Health Products'!U350=Setup!$C$12,"Other","")))</f>
        <v/>
      </c>
      <c r="W350" s="34"/>
      <c r="X350" s="148"/>
      <c r="Y350" s="34"/>
      <c r="Z350" s="36" t="str">
        <f t="shared" si="180"/>
        <v/>
      </c>
      <c r="AA350" s="34"/>
      <c r="AB350" s="32" t="str">
        <f t="shared" si="181"/>
        <v/>
      </c>
      <c r="AC350" s="34"/>
      <c r="AD350" s="32" t="str">
        <f t="shared" si="182"/>
        <v/>
      </c>
      <c r="AE350" s="34"/>
      <c r="AF350" s="36" t="str">
        <f t="shared" si="183"/>
        <v/>
      </c>
      <c r="AG350" s="36" t="str">
        <f t="shared" si="184"/>
        <v/>
      </c>
      <c r="AH350" s="36" t="str">
        <f t="shared" si="185"/>
        <v/>
      </c>
      <c r="AI350" s="55"/>
      <c r="AJ350" s="37"/>
      <c r="AK350" s="148"/>
      <c r="AL350" s="34"/>
      <c r="AM350" s="32" t="str">
        <f t="shared" si="186"/>
        <v/>
      </c>
      <c r="AN350" s="34"/>
      <c r="AO350" s="32" t="str">
        <f t="shared" si="187"/>
        <v/>
      </c>
      <c r="AP350" s="35"/>
      <c r="AQ350" s="32" t="str">
        <f t="shared" si="188"/>
        <v/>
      </c>
      <c r="AR350" s="34"/>
      <c r="AS350" s="36" t="str">
        <f t="shared" si="189"/>
        <v/>
      </c>
      <c r="AT350" s="36" t="str">
        <f t="shared" si="190"/>
        <v/>
      </c>
      <c r="AU350" s="36" t="str">
        <f t="shared" si="191"/>
        <v/>
      </c>
      <c r="AV350" s="55"/>
      <c r="AW350" s="34"/>
      <c r="AX350" s="148"/>
      <c r="AY350" s="34"/>
      <c r="AZ350" s="32" t="str">
        <f t="shared" si="192"/>
        <v/>
      </c>
      <c r="BA350" s="34"/>
      <c r="BB350" s="32" t="str">
        <f t="shared" si="193"/>
        <v/>
      </c>
      <c r="BC350" s="34"/>
      <c r="BD350" s="32" t="str">
        <f t="shared" si="194"/>
        <v/>
      </c>
      <c r="BE350" s="34"/>
      <c r="BF350" s="36" t="str">
        <f t="shared" si="195"/>
        <v/>
      </c>
      <c r="BG350" s="36" t="str">
        <f t="shared" si="196"/>
        <v/>
      </c>
      <c r="BH350" s="36" t="str">
        <f t="shared" si="197"/>
        <v/>
      </c>
      <c r="BI350" s="55"/>
      <c r="BJ350" s="34"/>
      <c r="BK350" s="148"/>
      <c r="BL350" s="34"/>
      <c r="BM350" s="32" t="str">
        <f t="shared" si="198"/>
        <v/>
      </c>
      <c r="BN350" s="34"/>
      <c r="BO350" s="32" t="str">
        <f t="shared" si="199"/>
        <v/>
      </c>
      <c r="BP350" s="34"/>
      <c r="BQ350" s="32" t="str">
        <f t="shared" si="200"/>
        <v/>
      </c>
      <c r="BR350" s="34"/>
      <c r="BS350" s="36" t="str">
        <f t="shared" si="201"/>
        <v/>
      </c>
      <c r="BT350" s="36" t="str">
        <f t="shared" si="202"/>
        <v/>
      </c>
      <c r="BU350" s="36" t="str">
        <f t="shared" si="203"/>
        <v/>
      </c>
      <c r="BV350" s="55"/>
      <c r="BW350" s="36" t="str">
        <f t="shared" si="204"/>
        <v/>
      </c>
      <c r="BX350" s="36" t="str">
        <f t="shared" si="204"/>
        <v/>
      </c>
      <c r="BY350" s="31"/>
      <c r="BZ350" s="38"/>
      <c r="CB350" s="120" t="e">
        <f t="shared" ca="1" si="172"/>
        <v>#VALUE!</v>
      </c>
      <c r="CC350" s="2" t="e">
        <f t="shared" ca="1" si="173"/>
        <v>#VALUE!</v>
      </c>
    </row>
    <row r="351" spans="1:81" s="10" customFormat="1" ht="25" customHeight="1" x14ac:dyDescent="0.2">
      <c r="A351" s="52" t="str">
        <f t="shared" si="205"/>
        <v/>
      </c>
      <c r="B351" s="157" t="e">
        <f t="shared" ca="1" si="174"/>
        <v>#VALUE!</v>
      </c>
      <c r="C351" s="157" t="e">
        <f t="shared" si="175"/>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76"/>
        <v>#VALUE!</v>
      </c>
      <c r="K351" s="155" t="e">
        <f t="shared" si="177"/>
        <v>#VALUE!</v>
      </c>
      <c r="L351" s="153"/>
      <c r="M351" s="53"/>
      <c r="N351" s="175">
        <f t="shared" si="178"/>
        <v>1351</v>
      </c>
      <c r="O351" s="53"/>
      <c r="P351" s="175">
        <f t="shared" si="179"/>
        <v>10351</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IF(U351=Setup!$C$10,"Grant",IF('Other Pharma &amp; Health Products'!U351=Setup!$C$11,"Local",IF('Other Pharma &amp; Health Products'!U351=Setup!$C$12,"Other","")))</f>
        <v/>
      </c>
      <c r="W351" s="34"/>
      <c r="X351" s="148"/>
      <c r="Y351" s="34"/>
      <c r="Z351" s="36" t="str">
        <f t="shared" si="180"/>
        <v/>
      </c>
      <c r="AA351" s="34"/>
      <c r="AB351" s="32" t="str">
        <f t="shared" si="181"/>
        <v/>
      </c>
      <c r="AC351" s="34"/>
      <c r="AD351" s="32" t="str">
        <f t="shared" si="182"/>
        <v/>
      </c>
      <c r="AE351" s="34"/>
      <c r="AF351" s="36" t="str">
        <f t="shared" si="183"/>
        <v/>
      </c>
      <c r="AG351" s="36" t="str">
        <f t="shared" si="184"/>
        <v/>
      </c>
      <c r="AH351" s="36" t="str">
        <f t="shared" si="185"/>
        <v/>
      </c>
      <c r="AI351" s="55"/>
      <c r="AJ351" s="37"/>
      <c r="AK351" s="148"/>
      <c r="AL351" s="34"/>
      <c r="AM351" s="32" t="str">
        <f t="shared" si="186"/>
        <v/>
      </c>
      <c r="AN351" s="34"/>
      <c r="AO351" s="32" t="str">
        <f t="shared" si="187"/>
        <v/>
      </c>
      <c r="AP351" s="35"/>
      <c r="AQ351" s="32" t="str">
        <f t="shared" si="188"/>
        <v/>
      </c>
      <c r="AR351" s="34"/>
      <c r="AS351" s="36" t="str">
        <f t="shared" si="189"/>
        <v/>
      </c>
      <c r="AT351" s="36" t="str">
        <f t="shared" si="190"/>
        <v/>
      </c>
      <c r="AU351" s="36" t="str">
        <f t="shared" si="191"/>
        <v/>
      </c>
      <c r="AV351" s="55"/>
      <c r="AW351" s="34"/>
      <c r="AX351" s="148"/>
      <c r="AY351" s="34"/>
      <c r="AZ351" s="32" t="str">
        <f t="shared" si="192"/>
        <v/>
      </c>
      <c r="BA351" s="34"/>
      <c r="BB351" s="32" t="str">
        <f t="shared" si="193"/>
        <v/>
      </c>
      <c r="BC351" s="34"/>
      <c r="BD351" s="32" t="str">
        <f t="shared" si="194"/>
        <v/>
      </c>
      <c r="BE351" s="34"/>
      <c r="BF351" s="36" t="str">
        <f t="shared" si="195"/>
        <v/>
      </c>
      <c r="BG351" s="36" t="str">
        <f t="shared" si="196"/>
        <v/>
      </c>
      <c r="BH351" s="36" t="str">
        <f t="shared" si="197"/>
        <v/>
      </c>
      <c r="BI351" s="55"/>
      <c r="BJ351" s="34"/>
      <c r="BK351" s="148"/>
      <c r="BL351" s="34"/>
      <c r="BM351" s="32" t="str">
        <f t="shared" si="198"/>
        <v/>
      </c>
      <c r="BN351" s="34"/>
      <c r="BO351" s="32" t="str">
        <f t="shared" si="199"/>
        <v/>
      </c>
      <c r="BP351" s="34"/>
      <c r="BQ351" s="32" t="str">
        <f t="shared" si="200"/>
        <v/>
      </c>
      <c r="BR351" s="34"/>
      <c r="BS351" s="36" t="str">
        <f t="shared" si="201"/>
        <v/>
      </c>
      <c r="BT351" s="36" t="str">
        <f t="shared" si="202"/>
        <v/>
      </c>
      <c r="BU351" s="36" t="str">
        <f t="shared" si="203"/>
        <v/>
      </c>
      <c r="BV351" s="55"/>
      <c r="BW351" s="36" t="str">
        <f t="shared" si="204"/>
        <v/>
      </c>
      <c r="BX351" s="36" t="str">
        <f t="shared" si="204"/>
        <v/>
      </c>
      <c r="BY351" s="31"/>
      <c r="BZ351" s="38"/>
      <c r="CB351" s="120" t="e">
        <f t="shared" ca="1" si="172"/>
        <v>#VALUE!</v>
      </c>
      <c r="CC351" s="2" t="e">
        <f t="shared" ca="1" si="173"/>
        <v>#VALUE!</v>
      </c>
    </row>
    <row r="352" spans="1:81" s="10" customFormat="1" ht="25" customHeight="1" x14ac:dyDescent="0.2">
      <c r="A352" s="52" t="str">
        <f t="shared" si="205"/>
        <v/>
      </c>
      <c r="B352" s="157" t="e">
        <f t="shared" ca="1" si="174"/>
        <v>#VALUE!</v>
      </c>
      <c r="C352" s="157" t="e">
        <f t="shared" si="175"/>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76"/>
        <v>#VALUE!</v>
      </c>
      <c r="K352" s="155" t="e">
        <f t="shared" si="177"/>
        <v>#VALUE!</v>
      </c>
      <c r="L352" s="153"/>
      <c r="M352" s="53"/>
      <c r="N352" s="175">
        <f t="shared" si="178"/>
        <v>1352</v>
      </c>
      <c r="O352" s="53"/>
      <c r="P352" s="175">
        <f t="shared" si="179"/>
        <v>10352</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IF(U352=Setup!$C$10,"Grant",IF('Other Pharma &amp; Health Products'!U352=Setup!$C$11,"Local",IF('Other Pharma &amp; Health Products'!U352=Setup!$C$12,"Other","")))</f>
        <v/>
      </c>
      <c r="W352" s="34"/>
      <c r="X352" s="148"/>
      <c r="Y352" s="34"/>
      <c r="Z352" s="36" t="str">
        <f t="shared" si="180"/>
        <v/>
      </c>
      <c r="AA352" s="34"/>
      <c r="AB352" s="32" t="str">
        <f t="shared" si="181"/>
        <v/>
      </c>
      <c r="AC352" s="34"/>
      <c r="AD352" s="32" t="str">
        <f t="shared" si="182"/>
        <v/>
      </c>
      <c r="AE352" s="34"/>
      <c r="AF352" s="36" t="str">
        <f t="shared" si="183"/>
        <v/>
      </c>
      <c r="AG352" s="36" t="str">
        <f t="shared" si="184"/>
        <v/>
      </c>
      <c r="AH352" s="36" t="str">
        <f t="shared" si="185"/>
        <v/>
      </c>
      <c r="AI352" s="55"/>
      <c r="AJ352" s="37"/>
      <c r="AK352" s="148"/>
      <c r="AL352" s="34"/>
      <c r="AM352" s="32" t="str">
        <f t="shared" si="186"/>
        <v/>
      </c>
      <c r="AN352" s="34"/>
      <c r="AO352" s="32" t="str">
        <f t="shared" si="187"/>
        <v/>
      </c>
      <c r="AP352" s="35"/>
      <c r="AQ352" s="32" t="str">
        <f t="shared" si="188"/>
        <v/>
      </c>
      <c r="AR352" s="34"/>
      <c r="AS352" s="36" t="str">
        <f t="shared" si="189"/>
        <v/>
      </c>
      <c r="AT352" s="36" t="str">
        <f t="shared" si="190"/>
        <v/>
      </c>
      <c r="AU352" s="36" t="str">
        <f t="shared" si="191"/>
        <v/>
      </c>
      <c r="AV352" s="55"/>
      <c r="AW352" s="34"/>
      <c r="AX352" s="148"/>
      <c r="AY352" s="34"/>
      <c r="AZ352" s="32" t="str">
        <f t="shared" si="192"/>
        <v/>
      </c>
      <c r="BA352" s="34"/>
      <c r="BB352" s="32" t="str">
        <f t="shared" si="193"/>
        <v/>
      </c>
      <c r="BC352" s="34"/>
      <c r="BD352" s="32" t="str">
        <f t="shared" si="194"/>
        <v/>
      </c>
      <c r="BE352" s="34"/>
      <c r="BF352" s="36" t="str">
        <f t="shared" si="195"/>
        <v/>
      </c>
      <c r="BG352" s="36" t="str">
        <f t="shared" si="196"/>
        <v/>
      </c>
      <c r="BH352" s="36" t="str">
        <f t="shared" si="197"/>
        <v/>
      </c>
      <c r="BI352" s="55"/>
      <c r="BJ352" s="34"/>
      <c r="BK352" s="148"/>
      <c r="BL352" s="34"/>
      <c r="BM352" s="32" t="str">
        <f t="shared" si="198"/>
        <v/>
      </c>
      <c r="BN352" s="34"/>
      <c r="BO352" s="32" t="str">
        <f t="shared" si="199"/>
        <v/>
      </c>
      <c r="BP352" s="34"/>
      <c r="BQ352" s="32" t="str">
        <f t="shared" si="200"/>
        <v/>
      </c>
      <c r="BR352" s="34"/>
      <c r="BS352" s="36" t="str">
        <f t="shared" si="201"/>
        <v/>
      </c>
      <c r="BT352" s="36" t="str">
        <f t="shared" si="202"/>
        <v/>
      </c>
      <c r="BU352" s="36" t="str">
        <f t="shared" si="203"/>
        <v/>
      </c>
      <c r="BV352" s="55"/>
      <c r="BW352" s="36" t="str">
        <f t="shared" si="204"/>
        <v/>
      </c>
      <c r="BX352" s="36" t="str">
        <f t="shared" si="204"/>
        <v/>
      </c>
      <c r="BY352" s="31"/>
      <c r="BZ352" s="38"/>
      <c r="CB352" s="120" t="e">
        <f t="shared" ca="1" si="172"/>
        <v>#VALUE!</v>
      </c>
      <c r="CC352" s="2" t="e">
        <f t="shared" ca="1" si="173"/>
        <v>#VALUE!</v>
      </c>
    </row>
    <row r="353" spans="1:81" s="10" customFormat="1" ht="25" customHeight="1" x14ac:dyDescent="0.2">
      <c r="A353" s="52" t="str">
        <f t="shared" si="205"/>
        <v/>
      </c>
      <c r="B353" s="157" t="e">
        <f t="shared" ca="1" si="174"/>
        <v>#VALUE!</v>
      </c>
      <c r="C353" s="157" t="e">
        <f t="shared" si="175"/>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76"/>
        <v>#VALUE!</v>
      </c>
      <c r="K353" s="155" t="e">
        <f t="shared" si="177"/>
        <v>#VALUE!</v>
      </c>
      <c r="L353" s="153"/>
      <c r="M353" s="53"/>
      <c r="N353" s="175">
        <f t="shared" si="178"/>
        <v>1353</v>
      </c>
      <c r="O353" s="53"/>
      <c r="P353" s="175">
        <f t="shared" si="179"/>
        <v>10353</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IF(U353=Setup!$C$10,"Grant",IF('Other Pharma &amp; Health Products'!U353=Setup!$C$11,"Local",IF('Other Pharma &amp; Health Products'!U353=Setup!$C$12,"Other","")))</f>
        <v/>
      </c>
      <c r="W353" s="34"/>
      <c r="X353" s="148"/>
      <c r="Y353" s="34"/>
      <c r="Z353" s="36" t="str">
        <f t="shared" si="180"/>
        <v/>
      </c>
      <c r="AA353" s="34"/>
      <c r="AB353" s="32" t="str">
        <f t="shared" si="181"/>
        <v/>
      </c>
      <c r="AC353" s="34"/>
      <c r="AD353" s="32" t="str">
        <f t="shared" si="182"/>
        <v/>
      </c>
      <c r="AE353" s="34"/>
      <c r="AF353" s="36" t="str">
        <f t="shared" si="183"/>
        <v/>
      </c>
      <c r="AG353" s="36" t="str">
        <f t="shared" si="184"/>
        <v/>
      </c>
      <c r="AH353" s="36" t="str">
        <f t="shared" si="185"/>
        <v/>
      </c>
      <c r="AI353" s="55"/>
      <c r="AJ353" s="37"/>
      <c r="AK353" s="148"/>
      <c r="AL353" s="34"/>
      <c r="AM353" s="32" t="str">
        <f t="shared" si="186"/>
        <v/>
      </c>
      <c r="AN353" s="34"/>
      <c r="AO353" s="32" t="str">
        <f t="shared" si="187"/>
        <v/>
      </c>
      <c r="AP353" s="35"/>
      <c r="AQ353" s="32" t="str">
        <f t="shared" si="188"/>
        <v/>
      </c>
      <c r="AR353" s="34"/>
      <c r="AS353" s="36" t="str">
        <f t="shared" si="189"/>
        <v/>
      </c>
      <c r="AT353" s="36" t="str">
        <f t="shared" si="190"/>
        <v/>
      </c>
      <c r="AU353" s="36" t="str">
        <f t="shared" si="191"/>
        <v/>
      </c>
      <c r="AV353" s="55"/>
      <c r="AW353" s="34"/>
      <c r="AX353" s="148"/>
      <c r="AY353" s="34"/>
      <c r="AZ353" s="32" t="str">
        <f t="shared" si="192"/>
        <v/>
      </c>
      <c r="BA353" s="34"/>
      <c r="BB353" s="32" t="str">
        <f t="shared" si="193"/>
        <v/>
      </c>
      <c r="BC353" s="34"/>
      <c r="BD353" s="32" t="str">
        <f t="shared" si="194"/>
        <v/>
      </c>
      <c r="BE353" s="34"/>
      <c r="BF353" s="36" t="str">
        <f t="shared" si="195"/>
        <v/>
      </c>
      <c r="BG353" s="36" t="str">
        <f t="shared" si="196"/>
        <v/>
      </c>
      <c r="BH353" s="36" t="str">
        <f t="shared" si="197"/>
        <v/>
      </c>
      <c r="BI353" s="55"/>
      <c r="BJ353" s="34"/>
      <c r="BK353" s="148"/>
      <c r="BL353" s="34"/>
      <c r="BM353" s="32" t="str">
        <f t="shared" si="198"/>
        <v/>
      </c>
      <c r="BN353" s="34"/>
      <c r="BO353" s="32" t="str">
        <f t="shared" si="199"/>
        <v/>
      </c>
      <c r="BP353" s="34"/>
      <c r="BQ353" s="32" t="str">
        <f t="shared" si="200"/>
        <v/>
      </c>
      <c r="BR353" s="34"/>
      <c r="BS353" s="36" t="str">
        <f t="shared" si="201"/>
        <v/>
      </c>
      <c r="BT353" s="36" t="str">
        <f t="shared" si="202"/>
        <v/>
      </c>
      <c r="BU353" s="36" t="str">
        <f t="shared" si="203"/>
        <v/>
      </c>
      <c r="BV353" s="55"/>
      <c r="BW353" s="36" t="str">
        <f t="shared" si="204"/>
        <v/>
      </c>
      <c r="BX353" s="36" t="str">
        <f t="shared" si="204"/>
        <v/>
      </c>
      <c r="BY353" s="31"/>
      <c r="BZ353" s="38"/>
      <c r="CB353" s="120" t="e">
        <f t="shared" ca="1" si="172"/>
        <v>#VALUE!</v>
      </c>
      <c r="CC353" s="2" t="e">
        <f t="shared" ca="1" si="173"/>
        <v>#VALUE!</v>
      </c>
    </row>
    <row r="354" spans="1:81" s="10" customFormat="1" ht="25" customHeight="1" x14ac:dyDescent="0.2">
      <c r="A354" s="52" t="str">
        <f t="shared" si="205"/>
        <v/>
      </c>
      <c r="B354" s="157" t="e">
        <f t="shared" ca="1" si="174"/>
        <v>#VALUE!</v>
      </c>
      <c r="C354" s="157" t="e">
        <f t="shared" si="175"/>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76"/>
        <v>#VALUE!</v>
      </c>
      <c r="K354" s="155" t="e">
        <f t="shared" si="177"/>
        <v>#VALUE!</v>
      </c>
      <c r="L354" s="153"/>
      <c r="M354" s="53"/>
      <c r="N354" s="175">
        <f t="shared" si="178"/>
        <v>1354</v>
      </c>
      <c r="O354" s="53"/>
      <c r="P354" s="175">
        <f t="shared" si="179"/>
        <v>10354</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IF(U354=Setup!$C$10,"Grant",IF('Other Pharma &amp; Health Products'!U354=Setup!$C$11,"Local",IF('Other Pharma &amp; Health Products'!U354=Setup!$C$12,"Other","")))</f>
        <v/>
      </c>
      <c r="W354" s="34"/>
      <c r="X354" s="148"/>
      <c r="Y354" s="34"/>
      <c r="Z354" s="36" t="str">
        <f t="shared" si="180"/>
        <v/>
      </c>
      <c r="AA354" s="34"/>
      <c r="AB354" s="32" t="str">
        <f t="shared" si="181"/>
        <v/>
      </c>
      <c r="AC354" s="34"/>
      <c r="AD354" s="32" t="str">
        <f t="shared" si="182"/>
        <v/>
      </c>
      <c r="AE354" s="34"/>
      <c r="AF354" s="36" t="str">
        <f t="shared" si="183"/>
        <v/>
      </c>
      <c r="AG354" s="36" t="str">
        <f t="shared" si="184"/>
        <v/>
      </c>
      <c r="AH354" s="36" t="str">
        <f t="shared" si="185"/>
        <v/>
      </c>
      <c r="AI354" s="55"/>
      <c r="AJ354" s="37"/>
      <c r="AK354" s="148"/>
      <c r="AL354" s="34"/>
      <c r="AM354" s="32" t="str">
        <f t="shared" si="186"/>
        <v/>
      </c>
      <c r="AN354" s="34"/>
      <c r="AO354" s="32" t="str">
        <f t="shared" si="187"/>
        <v/>
      </c>
      <c r="AP354" s="35"/>
      <c r="AQ354" s="32" t="str">
        <f t="shared" si="188"/>
        <v/>
      </c>
      <c r="AR354" s="34"/>
      <c r="AS354" s="36" t="str">
        <f t="shared" si="189"/>
        <v/>
      </c>
      <c r="AT354" s="36" t="str">
        <f t="shared" si="190"/>
        <v/>
      </c>
      <c r="AU354" s="36" t="str">
        <f t="shared" si="191"/>
        <v/>
      </c>
      <c r="AV354" s="55"/>
      <c r="AW354" s="34"/>
      <c r="AX354" s="148"/>
      <c r="AY354" s="34"/>
      <c r="AZ354" s="32" t="str">
        <f t="shared" si="192"/>
        <v/>
      </c>
      <c r="BA354" s="34"/>
      <c r="BB354" s="32" t="str">
        <f t="shared" si="193"/>
        <v/>
      </c>
      <c r="BC354" s="34"/>
      <c r="BD354" s="32" t="str">
        <f t="shared" si="194"/>
        <v/>
      </c>
      <c r="BE354" s="34"/>
      <c r="BF354" s="36" t="str">
        <f t="shared" si="195"/>
        <v/>
      </c>
      <c r="BG354" s="36" t="str">
        <f t="shared" si="196"/>
        <v/>
      </c>
      <c r="BH354" s="36" t="str">
        <f t="shared" si="197"/>
        <v/>
      </c>
      <c r="BI354" s="55"/>
      <c r="BJ354" s="34"/>
      <c r="BK354" s="148"/>
      <c r="BL354" s="34"/>
      <c r="BM354" s="32" t="str">
        <f t="shared" si="198"/>
        <v/>
      </c>
      <c r="BN354" s="34"/>
      <c r="BO354" s="32" t="str">
        <f t="shared" si="199"/>
        <v/>
      </c>
      <c r="BP354" s="34"/>
      <c r="BQ354" s="32" t="str">
        <f t="shared" si="200"/>
        <v/>
      </c>
      <c r="BR354" s="34"/>
      <c r="BS354" s="36" t="str">
        <f t="shared" si="201"/>
        <v/>
      </c>
      <c r="BT354" s="36" t="str">
        <f t="shared" si="202"/>
        <v/>
      </c>
      <c r="BU354" s="36" t="str">
        <f t="shared" si="203"/>
        <v/>
      </c>
      <c r="BV354" s="55"/>
      <c r="BW354" s="36" t="str">
        <f t="shared" si="204"/>
        <v/>
      </c>
      <c r="BX354" s="36" t="str">
        <f t="shared" si="204"/>
        <v/>
      </c>
      <c r="BY354" s="31"/>
      <c r="BZ354" s="38"/>
      <c r="CB354" s="120" t="e">
        <f t="shared" ca="1" si="172"/>
        <v>#VALUE!</v>
      </c>
      <c r="CC354" s="2" t="e">
        <f t="shared" ca="1" si="173"/>
        <v>#VALUE!</v>
      </c>
    </row>
    <row r="355" spans="1:81" s="10" customFormat="1" ht="25" customHeight="1" x14ac:dyDescent="0.2">
      <c r="A355" s="52" t="str">
        <f t="shared" si="205"/>
        <v/>
      </c>
      <c r="B355" s="157" t="e">
        <f t="shared" ca="1" si="174"/>
        <v>#VALUE!</v>
      </c>
      <c r="C355" s="157" t="e">
        <f t="shared" si="175"/>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76"/>
        <v>#VALUE!</v>
      </c>
      <c r="K355" s="155" t="e">
        <f t="shared" si="177"/>
        <v>#VALUE!</v>
      </c>
      <c r="L355" s="153"/>
      <c r="M355" s="53"/>
      <c r="N355" s="175">
        <f t="shared" si="178"/>
        <v>1355</v>
      </c>
      <c r="O355" s="53"/>
      <c r="P355" s="175">
        <f t="shared" si="179"/>
        <v>10355</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IF(U355=Setup!$C$10,"Grant",IF('Other Pharma &amp; Health Products'!U355=Setup!$C$11,"Local",IF('Other Pharma &amp; Health Products'!U355=Setup!$C$12,"Other","")))</f>
        <v/>
      </c>
      <c r="W355" s="34"/>
      <c r="X355" s="148"/>
      <c r="Y355" s="34"/>
      <c r="Z355" s="36" t="str">
        <f t="shared" si="180"/>
        <v/>
      </c>
      <c r="AA355" s="34"/>
      <c r="AB355" s="32" t="str">
        <f t="shared" si="181"/>
        <v/>
      </c>
      <c r="AC355" s="34"/>
      <c r="AD355" s="32" t="str">
        <f t="shared" si="182"/>
        <v/>
      </c>
      <c r="AE355" s="34"/>
      <c r="AF355" s="36" t="str">
        <f t="shared" si="183"/>
        <v/>
      </c>
      <c r="AG355" s="36" t="str">
        <f t="shared" si="184"/>
        <v/>
      </c>
      <c r="AH355" s="36" t="str">
        <f t="shared" si="185"/>
        <v/>
      </c>
      <c r="AI355" s="55"/>
      <c r="AJ355" s="37"/>
      <c r="AK355" s="148"/>
      <c r="AL355" s="34"/>
      <c r="AM355" s="32" t="str">
        <f t="shared" si="186"/>
        <v/>
      </c>
      <c r="AN355" s="34"/>
      <c r="AO355" s="32" t="str">
        <f t="shared" si="187"/>
        <v/>
      </c>
      <c r="AP355" s="35"/>
      <c r="AQ355" s="32" t="str">
        <f t="shared" si="188"/>
        <v/>
      </c>
      <c r="AR355" s="34"/>
      <c r="AS355" s="36" t="str">
        <f t="shared" si="189"/>
        <v/>
      </c>
      <c r="AT355" s="36" t="str">
        <f t="shared" si="190"/>
        <v/>
      </c>
      <c r="AU355" s="36" t="str">
        <f t="shared" si="191"/>
        <v/>
      </c>
      <c r="AV355" s="55"/>
      <c r="AW355" s="34"/>
      <c r="AX355" s="148"/>
      <c r="AY355" s="34"/>
      <c r="AZ355" s="32" t="str">
        <f t="shared" si="192"/>
        <v/>
      </c>
      <c r="BA355" s="34"/>
      <c r="BB355" s="32" t="str">
        <f t="shared" si="193"/>
        <v/>
      </c>
      <c r="BC355" s="34"/>
      <c r="BD355" s="32" t="str">
        <f t="shared" si="194"/>
        <v/>
      </c>
      <c r="BE355" s="34"/>
      <c r="BF355" s="36" t="str">
        <f t="shared" si="195"/>
        <v/>
      </c>
      <c r="BG355" s="36" t="str">
        <f t="shared" si="196"/>
        <v/>
      </c>
      <c r="BH355" s="36" t="str">
        <f t="shared" si="197"/>
        <v/>
      </c>
      <c r="BI355" s="55"/>
      <c r="BJ355" s="34"/>
      <c r="BK355" s="148"/>
      <c r="BL355" s="34"/>
      <c r="BM355" s="32" t="str">
        <f t="shared" si="198"/>
        <v/>
      </c>
      <c r="BN355" s="34"/>
      <c r="BO355" s="32" t="str">
        <f t="shared" si="199"/>
        <v/>
      </c>
      <c r="BP355" s="34"/>
      <c r="BQ355" s="32" t="str">
        <f t="shared" si="200"/>
        <v/>
      </c>
      <c r="BR355" s="34"/>
      <c r="BS355" s="36" t="str">
        <f t="shared" si="201"/>
        <v/>
      </c>
      <c r="BT355" s="36" t="str">
        <f t="shared" si="202"/>
        <v/>
      </c>
      <c r="BU355" s="36" t="str">
        <f t="shared" si="203"/>
        <v/>
      </c>
      <c r="BV355" s="55"/>
      <c r="BW355" s="36" t="str">
        <f t="shared" si="204"/>
        <v/>
      </c>
      <c r="BX355" s="36" t="str">
        <f t="shared" si="204"/>
        <v/>
      </c>
      <c r="BY355" s="31"/>
      <c r="BZ355" s="38"/>
      <c r="CB355" s="120" t="e">
        <f t="shared" ca="1" si="172"/>
        <v>#VALUE!</v>
      </c>
      <c r="CC355" s="2" t="e">
        <f t="shared" ca="1" si="173"/>
        <v>#VALUE!</v>
      </c>
    </row>
    <row r="356" spans="1:81" s="10" customFormat="1" ht="25" customHeight="1" x14ac:dyDescent="0.2">
      <c r="A356" s="52" t="str">
        <f t="shared" si="205"/>
        <v/>
      </c>
      <c r="B356" s="157" t="e">
        <f t="shared" ca="1" si="174"/>
        <v>#VALUE!</v>
      </c>
      <c r="C356" s="157" t="e">
        <f t="shared" si="175"/>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76"/>
        <v>#VALUE!</v>
      </c>
      <c r="K356" s="155" t="e">
        <f t="shared" si="177"/>
        <v>#VALUE!</v>
      </c>
      <c r="L356" s="153"/>
      <c r="M356" s="53"/>
      <c r="N356" s="175">
        <f t="shared" si="178"/>
        <v>1356</v>
      </c>
      <c r="O356" s="53"/>
      <c r="P356" s="175">
        <f t="shared" si="179"/>
        <v>10356</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IF(U356=Setup!$C$10,"Grant",IF('Other Pharma &amp; Health Products'!U356=Setup!$C$11,"Local",IF('Other Pharma &amp; Health Products'!U356=Setup!$C$12,"Other","")))</f>
        <v/>
      </c>
      <c r="W356" s="34"/>
      <c r="X356" s="148"/>
      <c r="Y356" s="34"/>
      <c r="Z356" s="36" t="str">
        <f t="shared" si="180"/>
        <v/>
      </c>
      <c r="AA356" s="34"/>
      <c r="AB356" s="32" t="str">
        <f t="shared" si="181"/>
        <v/>
      </c>
      <c r="AC356" s="34"/>
      <c r="AD356" s="32" t="str">
        <f t="shared" si="182"/>
        <v/>
      </c>
      <c r="AE356" s="34"/>
      <c r="AF356" s="36" t="str">
        <f t="shared" si="183"/>
        <v/>
      </c>
      <c r="AG356" s="36" t="str">
        <f t="shared" si="184"/>
        <v/>
      </c>
      <c r="AH356" s="36" t="str">
        <f t="shared" si="185"/>
        <v/>
      </c>
      <c r="AI356" s="55"/>
      <c r="AJ356" s="37"/>
      <c r="AK356" s="148"/>
      <c r="AL356" s="34"/>
      <c r="AM356" s="32" t="str">
        <f t="shared" si="186"/>
        <v/>
      </c>
      <c r="AN356" s="34"/>
      <c r="AO356" s="32" t="str">
        <f t="shared" si="187"/>
        <v/>
      </c>
      <c r="AP356" s="35"/>
      <c r="AQ356" s="32" t="str">
        <f t="shared" si="188"/>
        <v/>
      </c>
      <c r="AR356" s="34"/>
      <c r="AS356" s="36" t="str">
        <f t="shared" si="189"/>
        <v/>
      </c>
      <c r="AT356" s="36" t="str">
        <f t="shared" si="190"/>
        <v/>
      </c>
      <c r="AU356" s="36" t="str">
        <f t="shared" si="191"/>
        <v/>
      </c>
      <c r="AV356" s="55"/>
      <c r="AW356" s="34"/>
      <c r="AX356" s="148"/>
      <c r="AY356" s="34"/>
      <c r="AZ356" s="32" t="str">
        <f t="shared" si="192"/>
        <v/>
      </c>
      <c r="BA356" s="34"/>
      <c r="BB356" s="32" t="str">
        <f t="shared" si="193"/>
        <v/>
      </c>
      <c r="BC356" s="34"/>
      <c r="BD356" s="32" t="str">
        <f t="shared" si="194"/>
        <v/>
      </c>
      <c r="BE356" s="34"/>
      <c r="BF356" s="36" t="str">
        <f t="shared" si="195"/>
        <v/>
      </c>
      <c r="BG356" s="36" t="str">
        <f t="shared" si="196"/>
        <v/>
      </c>
      <c r="BH356" s="36" t="str">
        <f t="shared" si="197"/>
        <v/>
      </c>
      <c r="BI356" s="55"/>
      <c r="BJ356" s="34"/>
      <c r="BK356" s="148"/>
      <c r="BL356" s="34"/>
      <c r="BM356" s="32" t="str">
        <f t="shared" si="198"/>
        <v/>
      </c>
      <c r="BN356" s="34"/>
      <c r="BO356" s="32" t="str">
        <f t="shared" si="199"/>
        <v/>
      </c>
      <c r="BP356" s="34"/>
      <c r="BQ356" s="32" t="str">
        <f t="shared" si="200"/>
        <v/>
      </c>
      <c r="BR356" s="34"/>
      <c r="BS356" s="36" t="str">
        <f t="shared" si="201"/>
        <v/>
      </c>
      <c r="BT356" s="36" t="str">
        <f t="shared" si="202"/>
        <v/>
      </c>
      <c r="BU356" s="36" t="str">
        <f t="shared" si="203"/>
        <v/>
      </c>
      <c r="BV356" s="55"/>
      <c r="BW356" s="36" t="str">
        <f t="shared" si="204"/>
        <v/>
      </c>
      <c r="BX356" s="36" t="str">
        <f t="shared" si="204"/>
        <v/>
      </c>
      <c r="BY356" s="31"/>
      <c r="BZ356" s="38"/>
      <c r="CB356" s="120" t="e">
        <f t="shared" ca="1" si="172"/>
        <v>#VALUE!</v>
      </c>
      <c r="CC356" s="2" t="e">
        <f t="shared" ca="1" si="173"/>
        <v>#VALUE!</v>
      </c>
    </row>
    <row r="357" spans="1:81" s="10" customFormat="1" ht="25" customHeight="1" x14ac:dyDescent="0.2">
      <c r="A357" s="52" t="str">
        <f t="shared" si="205"/>
        <v/>
      </c>
      <c r="B357" s="157" t="e">
        <f t="shared" ca="1" si="174"/>
        <v>#VALUE!</v>
      </c>
      <c r="C357" s="157" t="e">
        <f t="shared" si="175"/>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76"/>
        <v>#VALUE!</v>
      </c>
      <c r="K357" s="155" t="e">
        <f t="shared" si="177"/>
        <v>#VALUE!</v>
      </c>
      <c r="L357" s="153"/>
      <c r="M357" s="53"/>
      <c r="N357" s="175">
        <f t="shared" si="178"/>
        <v>1357</v>
      </c>
      <c r="O357" s="53"/>
      <c r="P357" s="175">
        <f t="shared" si="179"/>
        <v>10357</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IF(U357=Setup!$C$10,"Grant",IF('Other Pharma &amp; Health Products'!U357=Setup!$C$11,"Local",IF('Other Pharma &amp; Health Products'!U357=Setup!$C$12,"Other","")))</f>
        <v/>
      </c>
      <c r="W357" s="34"/>
      <c r="X357" s="148"/>
      <c r="Y357" s="34"/>
      <c r="Z357" s="36" t="str">
        <f t="shared" si="180"/>
        <v/>
      </c>
      <c r="AA357" s="34"/>
      <c r="AB357" s="32" t="str">
        <f t="shared" si="181"/>
        <v/>
      </c>
      <c r="AC357" s="34"/>
      <c r="AD357" s="32" t="str">
        <f t="shared" si="182"/>
        <v/>
      </c>
      <c r="AE357" s="34"/>
      <c r="AF357" s="36" t="str">
        <f t="shared" si="183"/>
        <v/>
      </c>
      <c r="AG357" s="36" t="str">
        <f t="shared" si="184"/>
        <v/>
      </c>
      <c r="AH357" s="36" t="str">
        <f t="shared" si="185"/>
        <v/>
      </c>
      <c r="AI357" s="55"/>
      <c r="AJ357" s="37"/>
      <c r="AK357" s="148"/>
      <c r="AL357" s="34"/>
      <c r="AM357" s="32" t="str">
        <f t="shared" si="186"/>
        <v/>
      </c>
      <c r="AN357" s="34"/>
      <c r="AO357" s="32" t="str">
        <f t="shared" si="187"/>
        <v/>
      </c>
      <c r="AP357" s="35"/>
      <c r="AQ357" s="32" t="str">
        <f t="shared" si="188"/>
        <v/>
      </c>
      <c r="AR357" s="34"/>
      <c r="AS357" s="36" t="str">
        <f t="shared" si="189"/>
        <v/>
      </c>
      <c r="AT357" s="36" t="str">
        <f t="shared" si="190"/>
        <v/>
      </c>
      <c r="AU357" s="36" t="str">
        <f t="shared" si="191"/>
        <v/>
      </c>
      <c r="AV357" s="55"/>
      <c r="AW357" s="34"/>
      <c r="AX357" s="148"/>
      <c r="AY357" s="34"/>
      <c r="AZ357" s="32" t="str">
        <f t="shared" si="192"/>
        <v/>
      </c>
      <c r="BA357" s="34"/>
      <c r="BB357" s="32" t="str">
        <f t="shared" si="193"/>
        <v/>
      </c>
      <c r="BC357" s="34"/>
      <c r="BD357" s="32" t="str">
        <f t="shared" si="194"/>
        <v/>
      </c>
      <c r="BE357" s="34"/>
      <c r="BF357" s="36" t="str">
        <f t="shared" si="195"/>
        <v/>
      </c>
      <c r="BG357" s="36" t="str">
        <f t="shared" si="196"/>
        <v/>
      </c>
      <c r="BH357" s="36" t="str">
        <f t="shared" si="197"/>
        <v/>
      </c>
      <c r="BI357" s="55"/>
      <c r="BJ357" s="34"/>
      <c r="BK357" s="148"/>
      <c r="BL357" s="34"/>
      <c r="BM357" s="32" t="str">
        <f t="shared" si="198"/>
        <v/>
      </c>
      <c r="BN357" s="34"/>
      <c r="BO357" s="32" t="str">
        <f t="shared" si="199"/>
        <v/>
      </c>
      <c r="BP357" s="34"/>
      <c r="BQ357" s="32" t="str">
        <f t="shared" si="200"/>
        <v/>
      </c>
      <c r="BR357" s="34"/>
      <c r="BS357" s="36" t="str">
        <f t="shared" si="201"/>
        <v/>
      </c>
      <c r="BT357" s="36" t="str">
        <f t="shared" si="202"/>
        <v/>
      </c>
      <c r="BU357" s="36" t="str">
        <f t="shared" si="203"/>
        <v/>
      </c>
      <c r="BV357" s="55"/>
      <c r="BW357" s="36" t="str">
        <f t="shared" si="204"/>
        <v/>
      </c>
      <c r="BX357" s="36" t="str">
        <f t="shared" si="204"/>
        <v/>
      </c>
      <c r="BY357" s="31"/>
      <c r="BZ357" s="38"/>
      <c r="CB357" s="120" t="e">
        <f t="shared" ca="1" si="172"/>
        <v>#VALUE!</v>
      </c>
      <c r="CC357" s="2" t="e">
        <f t="shared" ca="1" si="173"/>
        <v>#VALUE!</v>
      </c>
    </row>
    <row r="358" spans="1:81" s="10" customFormat="1" ht="25" customHeight="1" x14ac:dyDescent="0.2">
      <c r="A358" s="52" t="str">
        <f t="shared" si="205"/>
        <v/>
      </c>
      <c r="B358" s="157" t="e">
        <f t="shared" ca="1" si="174"/>
        <v>#VALUE!</v>
      </c>
      <c r="C358" s="157" t="e">
        <f t="shared" si="175"/>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76"/>
        <v>#VALUE!</v>
      </c>
      <c r="K358" s="155" t="e">
        <f t="shared" si="177"/>
        <v>#VALUE!</v>
      </c>
      <c r="L358" s="153"/>
      <c r="M358" s="53"/>
      <c r="N358" s="175">
        <f t="shared" si="178"/>
        <v>1358</v>
      </c>
      <c r="O358" s="53"/>
      <c r="P358" s="175">
        <f t="shared" si="179"/>
        <v>10358</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IF(U358=Setup!$C$10,"Grant",IF('Other Pharma &amp; Health Products'!U358=Setup!$C$11,"Local",IF('Other Pharma &amp; Health Products'!U358=Setup!$C$12,"Other","")))</f>
        <v/>
      </c>
      <c r="W358" s="34"/>
      <c r="X358" s="148"/>
      <c r="Y358" s="34"/>
      <c r="Z358" s="36" t="str">
        <f t="shared" si="180"/>
        <v/>
      </c>
      <c r="AA358" s="34"/>
      <c r="AB358" s="32" t="str">
        <f t="shared" si="181"/>
        <v/>
      </c>
      <c r="AC358" s="34"/>
      <c r="AD358" s="32" t="str">
        <f t="shared" si="182"/>
        <v/>
      </c>
      <c r="AE358" s="34"/>
      <c r="AF358" s="36" t="str">
        <f t="shared" si="183"/>
        <v/>
      </c>
      <c r="AG358" s="36" t="str">
        <f t="shared" si="184"/>
        <v/>
      </c>
      <c r="AH358" s="36" t="str">
        <f t="shared" si="185"/>
        <v/>
      </c>
      <c r="AI358" s="55"/>
      <c r="AJ358" s="37"/>
      <c r="AK358" s="148"/>
      <c r="AL358" s="34"/>
      <c r="AM358" s="32" t="str">
        <f t="shared" si="186"/>
        <v/>
      </c>
      <c r="AN358" s="34"/>
      <c r="AO358" s="32" t="str">
        <f t="shared" si="187"/>
        <v/>
      </c>
      <c r="AP358" s="35"/>
      <c r="AQ358" s="32" t="str">
        <f t="shared" si="188"/>
        <v/>
      </c>
      <c r="AR358" s="34"/>
      <c r="AS358" s="36" t="str">
        <f t="shared" si="189"/>
        <v/>
      </c>
      <c r="AT358" s="36" t="str">
        <f t="shared" si="190"/>
        <v/>
      </c>
      <c r="AU358" s="36" t="str">
        <f t="shared" si="191"/>
        <v/>
      </c>
      <c r="AV358" s="55"/>
      <c r="AW358" s="34"/>
      <c r="AX358" s="148"/>
      <c r="AY358" s="34"/>
      <c r="AZ358" s="32" t="str">
        <f t="shared" si="192"/>
        <v/>
      </c>
      <c r="BA358" s="34"/>
      <c r="BB358" s="32" t="str">
        <f t="shared" si="193"/>
        <v/>
      </c>
      <c r="BC358" s="34"/>
      <c r="BD358" s="32" t="str">
        <f t="shared" si="194"/>
        <v/>
      </c>
      <c r="BE358" s="34"/>
      <c r="BF358" s="36" t="str">
        <f t="shared" si="195"/>
        <v/>
      </c>
      <c r="BG358" s="36" t="str">
        <f t="shared" si="196"/>
        <v/>
      </c>
      <c r="BH358" s="36" t="str">
        <f t="shared" si="197"/>
        <v/>
      </c>
      <c r="BI358" s="55"/>
      <c r="BJ358" s="34"/>
      <c r="BK358" s="148"/>
      <c r="BL358" s="34"/>
      <c r="BM358" s="32" t="str">
        <f t="shared" si="198"/>
        <v/>
      </c>
      <c r="BN358" s="34"/>
      <c r="BO358" s="32" t="str">
        <f t="shared" si="199"/>
        <v/>
      </c>
      <c r="BP358" s="34"/>
      <c r="BQ358" s="32" t="str">
        <f t="shared" si="200"/>
        <v/>
      </c>
      <c r="BR358" s="34"/>
      <c r="BS358" s="36" t="str">
        <f t="shared" si="201"/>
        <v/>
      </c>
      <c r="BT358" s="36" t="str">
        <f t="shared" si="202"/>
        <v/>
      </c>
      <c r="BU358" s="36" t="str">
        <f t="shared" si="203"/>
        <v/>
      </c>
      <c r="BV358" s="55"/>
      <c r="BW358" s="36" t="str">
        <f t="shared" si="204"/>
        <v/>
      </c>
      <c r="BX358" s="36" t="str">
        <f t="shared" si="204"/>
        <v/>
      </c>
      <c r="BY358" s="31"/>
      <c r="BZ358" s="38"/>
      <c r="CB358" s="120" t="e">
        <f t="shared" ca="1" si="172"/>
        <v>#VALUE!</v>
      </c>
      <c r="CC358" s="2" t="e">
        <f t="shared" ca="1" si="173"/>
        <v>#VALUE!</v>
      </c>
    </row>
    <row r="359" spans="1:81" s="10" customFormat="1" ht="25" customHeight="1" x14ac:dyDescent="0.2">
      <c r="A359" s="52" t="str">
        <f t="shared" si="205"/>
        <v/>
      </c>
      <c r="B359" s="157" t="e">
        <f t="shared" ca="1" si="174"/>
        <v>#VALUE!</v>
      </c>
      <c r="C359" s="157" t="e">
        <f t="shared" si="175"/>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76"/>
        <v>#VALUE!</v>
      </c>
      <c r="K359" s="155" t="e">
        <f t="shared" si="177"/>
        <v>#VALUE!</v>
      </c>
      <c r="L359" s="153"/>
      <c r="M359" s="53"/>
      <c r="N359" s="175">
        <f t="shared" si="178"/>
        <v>1359</v>
      </c>
      <c r="O359" s="53"/>
      <c r="P359" s="175">
        <f t="shared" si="179"/>
        <v>10359</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IF(U359=Setup!$C$10,"Grant",IF('Other Pharma &amp; Health Products'!U359=Setup!$C$11,"Local",IF('Other Pharma &amp; Health Products'!U359=Setup!$C$12,"Other","")))</f>
        <v/>
      </c>
      <c r="W359" s="34"/>
      <c r="X359" s="148"/>
      <c r="Y359" s="34"/>
      <c r="Z359" s="36" t="str">
        <f t="shared" si="180"/>
        <v/>
      </c>
      <c r="AA359" s="34"/>
      <c r="AB359" s="32" t="str">
        <f t="shared" si="181"/>
        <v/>
      </c>
      <c r="AC359" s="34"/>
      <c r="AD359" s="32" t="str">
        <f t="shared" si="182"/>
        <v/>
      </c>
      <c r="AE359" s="34"/>
      <c r="AF359" s="36" t="str">
        <f t="shared" si="183"/>
        <v/>
      </c>
      <c r="AG359" s="36" t="str">
        <f t="shared" si="184"/>
        <v/>
      </c>
      <c r="AH359" s="36" t="str">
        <f t="shared" si="185"/>
        <v/>
      </c>
      <c r="AI359" s="55"/>
      <c r="AJ359" s="37"/>
      <c r="AK359" s="148"/>
      <c r="AL359" s="34"/>
      <c r="AM359" s="32" t="str">
        <f t="shared" si="186"/>
        <v/>
      </c>
      <c r="AN359" s="34"/>
      <c r="AO359" s="32" t="str">
        <f t="shared" si="187"/>
        <v/>
      </c>
      <c r="AP359" s="35"/>
      <c r="AQ359" s="32" t="str">
        <f t="shared" si="188"/>
        <v/>
      </c>
      <c r="AR359" s="34"/>
      <c r="AS359" s="36" t="str">
        <f t="shared" si="189"/>
        <v/>
      </c>
      <c r="AT359" s="36" t="str">
        <f t="shared" si="190"/>
        <v/>
      </c>
      <c r="AU359" s="36" t="str">
        <f t="shared" si="191"/>
        <v/>
      </c>
      <c r="AV359" s="55"/>
      <c r="AW359" s="34"/>
      <c r="AX359" s="148"/>
      <c r="AY359" s="34"/>
      <c r="AZ359" s="32" t="str">
        <f t="shared" si="192"/>
        <v/>
      </c>
      <c r="BA359" s="34"/>
      <c r="BB359" s="32" t="str">
        <f t="shared" si="193"/>
        <v/>
      </c>
      <c r="BC359" s="34"/>
      <c r="BD359" s="32" t="str">
        <f t="shared" si="194"/>
        <v/>
      </c>
      <c r="BE359" s="34"/>
      <c r="BF359" s="36" t="str">
        <f t="shared" si="195"/>
        <v/>
      </c>
      <c r="BG359" s="36" t="str">
        <f t="shared" si="196"/>
        <v/>
      </c>
      <c r="BH359" s="36" t="str">
        <f t="shared" si="197"/>
        <v/>
      </c>
      <c r="BI359" s="55"/>
      <c r="BJ359" s="34"/>
      <c r="BK359" s="148"/>
      <c r="BL359" s="34"/>
      <c r="BM359" s="32" t="str">
        <f t="shared" si="198"/>
        <v/>
      </c>
      <c r="BN359" s="34"/>
      <c r="BO359" s="32" t="str">
        <f t="shared" si="199"/>
        <v/>
      </c>
      <c r="BP359" s="34"/>
      <c r="BQ359" s="32" t="str">
        <f t="shared" si="200"/>
        <v/>
      </c>
      <c r="BR359" s="34"/>
      <c r="BS359" s="36" t="str">
        <f t="shared" si="201"/>
        <v/>
      </c>
      <c r="BT359" s="36" t="str">
        <f t="shared" si="202"/>
        <v/>
      </c>
      <c r="BU359" s="36" t="str">
        <f t="shared" si="203"/>
        <v/>
      </c>
      <c r="BV359" s="55"/>
      <c r="BW359" s="36" t="str">
        <f t="shared" si="204"/>
        <v/>
      </c>
      <c r="BX359" s="36" t="str">
        <f t="shared" si="204"/>
        <v/>
      </c>
      <c r="BY359" s="31"/>
      <c r="BZ359" s="38"/>
      <c r="CB359" s="120" t="e">
        <f t="shared" ca="1" si="172"/>
        <v>#VALUE!</v>
      </c>
      <c r="CC359" s="2" t="e">
        <f t="shared" ca="1" si="173"/>
        <v>#VALUE!</v>
      </c>
    </row>
    <row r="360" spans="1:81" s="10" customFormat="1" ht="25" customHeight="1" x14ac:dyDescent="0.2">
      <c r="A360" s="52" t="str">
        <f t="shared" si="205"/>
        <v/>
      </c>
      <c r="B360" s="157" t="e">
        <f t="shared" ca="1" si="174"/>
        <v>#VALUE!</v>
      </c>
      <c r="C360" s="157" t="e">
        <f t="shared" si="175"/>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76"/>
        <v>#VALUE!</v>
      </c>
      <c r="K360" s="155" t="e">
        <f t="shared" si="177"/>
        <v>#VALUE!</v>
      </c>
      <c r="L360" s="153"/>
      <c r="M360" s="53"/>
      <c r="N360" s="175">
        <f t="shared" si="178"/>
        <v>1360</v>
      </c>
      <c r="O360" s="53"/>
      <c r="P360" s="175">
        <f t="shared" si="179"/>
        <v>10360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IF(U360=Setup!$C$10,"Grant",IF('Other Pharma &amp; Health Products'!U360=Setup!$C$11,"Local",IF('Other Pharma &amp; Health Products'!U360=Setup!$C$12,"Other","")))</f>
        <v/>
      </c>
      <c r="W360" s="34"/>
      <c r="X360" s="148"/>
      <c r="Y360" s="34"/>
      <c r="Z360" s="36" t="str">
        <f t="shared" si="180"/>
        <v/>
      </c>
      <c r="AA360" s="34"/>
      <c r="AB360" s="32" t="str">
        <f t="shared" si="181"/>
        <v/>
      </c>
      <c r="AC360" s="34"/>
      <c r="AD360" s="32" t="str">
        <f t="shared" si="182"/>
        <v/>
      </c>
      <c r="AE360" s="34"/>
      <c r="AF360" s="36" t="str">
        <f t="shared" si="183"/>
        <v/>
      </c>
      <c r="AG360" s="36" t="str">
        <f t="shared" si="184"/>
        <v/>
      </c>
      <c r="AH360" s="36" t="str">
        <f t="shared" si="185"/>
        <v/>
      </c>
      <c r="AI360" s="55"/>
      <c r="AJ360" s="37"/>
      <c r="AK360" s="148"/>
      <c r="AL360" s="34"/>
      <c r="AM360" s="32" t="str">
        <f t="shared" si="186"/>
        <v/>
      </c>
      <c r="AN360" s="34"/>
      <c r="AO360" s="32" t="str">
        <f t="shared" si="187"/>
        <v/>
      </c>
      <c r="AP360" s="35"/>
      <c r="AQ360" s="32" t="str">
        <f t="shared" si="188"/>
        <v/>
      </c>
      <c r="AR360" s="34"/>
      <c r="AS360" s="36" t="str">
        <f t="shared" si="189"/>
        <v/>
      </c>
      <c r="AT360" s="36" t="str">
        <f t="shared" si="190"/>
        <v/>
      </c>
      <c r="AU360" s="36" t="str">
        <f t="shared" si="191"/>
        <v/>
      </c>
      <c r="AV360" s="55"/>
      <c r="AW360" s="34"/>
      <c r="AX360" s="148"/>
      <c r="AY360" s="34"/>
      <c r="AZ360" s="32" t="str">
        <f t="shared" si="192"/>
        <v/>
      </c>
      <c r="BA360" s="34"/>
      <c r="BB360" s="32" t="str">
        <f t="shared" si="193"/>
        <v/>
      </c>
      <c r="BC360" s="34"/>
      <c r="BD360" s="32" t="str">
        <f t="shared" si="194"/>
        <v/>
      </c>
      <c r="BE360" s="34"/>
      <c r="BF360" s="36" t="str">
        <f t="shared" si="195"/>
        <v/>
      </c>
      <c r="BG360" s="36" t="str">
        <f t="shared" si="196"/>
        <v/>
      </c>
      <c r="BH360" s="36" t="str">
        <f t="shared" si="197"/>
        <v/>
      </c>
      <c r="BI360" s="55"/>
      <c r="BJ360" s="34"/>
      <c r="BK360" s="148"/>
      <c r="BL360" s="34"/>
      <c r="BM360" s="32" t="str">
        <f t="shared" si="198"/>
        <v/>
      </c>
      <c r="BN360" s="34"/>
      <c r="BO360" s="32" t="str">
        <f t="shared" si="199"/>
        <v/>
      </c>
      <c r="BP360" s="34"/>
      <c r="BQ360" s="32" t="str">
        <f t="shared" si="200"/>
        <v/>
      </c>
      <c r="BR360" s="34"/>
      <c r="BS360" s="36" t="str">
        <f t="shared" si="201"/>
        <v/>
      </c>
      <c r="BT360" s="36" t="str">
        <f t="shared" si="202"/>
        <v/>
      </c>
      <c r="BU360" s="36" t="str">
        <f t="shared" si="203"/>
        <v/>
      </c>
      <c r="BV360" s="55"/>
      <c r="BW360" s="36" t="str">
        <f t="shared" si="204"/>
        <v/>
      </c>
      <c r="BX360" s="36" t="str">
        <f t="shared" si="204"/>
        <v/>
      </c>
      <c r="BY360" s="31"/>
      <c r="BZ360" s="38"/>
      <c r="CB360" s="120" t="e">
        <f t="shared" ca="1" si="172"/>
        <v>#VALUE!</v>
      </c>
      <c r="CC360" s="2" t="e">
        <f t="shared" ca="1" si="173"/>
        <v>#VALUE!</v>
      </c>
    </row>
    <row r="361" spans="1:81" s="10" customFormat="1" ht="25" customHeight="1" x14ac:dyDescent="0.2">
      <c r="A361" s="52" t="str">
        <f t="shared" si="205"/>
        <v/>
      </c>
      <c r="B361" s="157" t="e">
        <f t="shared" ca="1" si="174"/>
        <v>#VALUE!</v>
      </c>
      <c r="C361" s="157" t="e">
        <f t="shared" si="175"/>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76"/>
        <v>#VALUE!</v>
      </c>
      <c r="K361" s="155" t="e">
        <f t="shared" si="177"/>
        <v>#VALUE!</v>
      </c>
      <c r="L361" s="153"/>
      <c r="M361" s="53"/>
      <c r="N361" s="175">
        <f t="shared" si="178"/>
        <v>1361</v>
      </c>
      <c r="O361" s="53"/>
      <c r="P361" s="175">
        <f t="shared" si="179"/>
        <v>10361</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IF(U361=Setup!$C$10,"Grant",IF('Other Pharma &amp; Health Products'!U361=Setup!$C$11,"Local",IF('Other Pharma &amp; Health Products'!U361=Setup!$C$12,"Other","")))</f>
        <v/>
      </c>
      <c r="W361" s="34"/>
      <c r="X361" s="148"/>
      <c r="Y361" s="34"/>
      <c r="Z361" s="36" t="str">
        <f t="shared" si="180"/>
        <v/>
      </c>
      <c r="AA361" s="34"/>
      <c r="AB361" s="32" t="str">
        <f t="shared" si="181"/>
        <v/>
      </c>
      <c r="AC361" s="34"/>
      <c r="AD361" s="32" t="str">
        <f t="shared" si="182"/>
        <v/>
      </c>
      <c r="AE361" s="34"/>
      <c r="AF361" s="36" t="str">
        <f t="shared" si="183"/>
        <v/>
      </c>
      <c r="AG361" s="36" t="str">
        <f t="shared" si="184"/>
        <v/>
      </c>
      <c r="AH361" s="36" t="str">
        <f t="shared" si="185"/>
        <v/>
      </c>
      <c r="AI361" s="55"/>
      <c r="AJ361" s="37"/>
      <c r="AK361" s="148"/>
      <c r="AL361" s="34"/>
      <c r="AM361" s="32" t="str">
        <f t="shared" si="186"/>
        <v/>
      </c>
      <c r="AN361" s="34"/>
      <c r="AO361" s="32" t="str">
        <f t="shared" si="187"/>
        <v/>
      </c>
      <c r="AP361" s="35"/>
      <c r="AQ361" s="32" t="str">
        <f t="shared" si="188"/>
        <v/>
      </c>
      <c r="AR361" s="34"/>
      <c r="AS361" s="36" t="str">
        <f t="shared" si="189"/>
        <v/>
      </c>
      <c r="AT361" s="36" t="str">
        <f t="shared" si="190"/>
        <v/>
      </c>
      <c r="AU361" s="36" t="str">
        <f t="shared" si="191"/>
        <v/>
      </c>
      <c r="AV361" s="55"/>
      <c r="AW361" s="34"/>
      <c r="AX361" s="148"/>
      <c r="AY361" s="34"/>
      <c r="AZ361" s="32" t="str">
        <f t="shared" si="192"/>
        <v/>
      </c>
      <c r="BA361" s="34"/>
      <c r="BB361" s="32" t="str">
        <f t="shared" si="193"/>
        <v/>
      </c>
      <c r="BC361" s="34"/>
      <c r="BD361" s="32" t="str">
        <f t="shared" si="194"/>
        <v/>
      </c>
      <c r="BE361" s="34"/>
      <c r="BF361" s="36" t="str">
        <f t="shared" si="195"/>
        <v/>
      </c>
      <c r="BG361" s="36" t="str">
        <f t="shared" si="196"/>
        <v/>
      </c>
      <c r="BH361" s="36" t="str">
        <f t="shared" si="197"/>
        <v/>
      </c>
      <c r="BI361" s="55"/>
      <c r="BJ361" s="34"/>
      <c r="BK361" s="148"/>
      <c r="BL361" s="34"/>
      <c r="BM361" s="32" t="str">
        <f t="shared" si="198"/>
        <v/>
      </c>
      <c r="BN361" s="34"/>
      <c r="BO361" s="32" t="str">
        <f t="shared" si="199"/>
        <v/>
      </c>
      <c r="BP361" s="34"/>
      <c r="BQ361" s="32" t="str">
        <f t="shared" si="200"/>
        <v/>
      </c>
      <c r="BR361" s="34"/>
      <c r="BS361" s="36" t="str">
        <f t="shared" si="201"/>
        <v/>
      </c>
      <c r="BT361" s="36" t="str">
        <f t="shared" si="202"/>
        <v/>
      </c>
      <c r="BU361" s="36" t="str">
        <f t="shared" si="203"/>
        <v/>
      </c>
      <c r="BV361" s="55"/>
      <c r="BW361" s="36" t="str">
        <f t="shared" si="204"/>
        <v/>
      </c>
      <c r="BX361" s="36" t="str">
        <f t="shared" si="204"/>
        <v/>
      </c>
      <c r="BY361" s="31"/>
      <c r="BZ361" s="38"/>
      <c r="CB361" s="120" t="e">
        <f t="shared" ca="1" si="172"/>
        <v>#VALUE!</v>
      </c>
      <c r="CC361" s="2" t="e">
        <f t="shared" ca="1" si="173"/>
        <v>#VALUE!</v>
      </c>
    </row>
    <row r="362" spans="1:81" s="10" customFormat="1" ht="25" customHeight="1" x14ac:dyDescent="0.2">
      <c r="A362" s="52" t="str">
        <f t="shared" si="205"/>
        <v/>
      </c>
      <c r="B362" s="157" t="e">
        <f t="shared" ca="1" si="174"/>
        <v>#VALUE!</v>
      </c>
      <c r="C362" s="157" t="e">
        <f t="shared" si="175"/>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76"/>
        <v>#VALUE!</v>
      </c>
      <c r="K362" s="155" t="e">
        <f t="shared" si="177"/>
        <v>#VALUE!</v>
      </c>
      <c r="L362" s="153"/>
      <c r="M362" s="53"/>
      <c r="N362" s="175">
        <f t="shared" si="178"/>
        <v>1362</v>
      </c>
      <c r="O362" s="53"/>
      <c r="P362" s="175">
        <f t="shared" si="179"/>
        <v>10362</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IF(U362=Setup!$C$10,"Grant",IF('Other Pharma &amp; Health Products'!U362=Setup!$C$11,"Local",IF('Other Pharma &amp; Health Products'!U362=Setup!$C$12,"Other","")))</f>
        <v/>
      </c>
      <c r="W362" s="34"/>
      <c r="X362" s="148"/>
      <c r="Y362" s="34"/>
      <c r="Z362" s="36" t="str">
        <f t="shared" si="180"/>
        <v/>
      </c>
      <c r="AA362" s="34"/>
      <c r="AB362" s="32" t="str">
        <f t="shared" si="181"/>
        <v/>
      </c>
      <c r="AC362" s="34"/>
      <c r="AD362" s="32" t="str">
        <f t="shared" si="182"/>
        <v/>
      </c>
      <c r="AE362" s="34"/>
      <c r="AF362" s="36" t="str">
        <f t="shared" si="183"/>
        <v/>
      </c>
      <c r="AG362" s="36" t="str">
        <f t="shared" si="184"/>
        <v/>
      </c>
      <c r="AH362" s="36" t="str">
        <f t="shared" si="185"/>
        <v/>
      </c>
      <c r="AI362" s="55"/>
      <c r="AJ362" s="37"/>
      <c r="AK362" s="148"/>
      <c r="AL362" s="34"/>
      <c r="AM362" s="32" t="str">
        <f t="shared" si="186"/>
        <v/>
      </c>
      <c r="AN362" s="34"/>
      <c r="AO362" s="32" t="str">
        <f t="shared" si="187"/>
        <v/>
      </c>
      <c r="AP362" s="35"/>
      <c r="AQ362" s="32" t="str">
        <f t="shared" si="188"/>
        <v/>
      </c>
      <c r="AR362" s="34"/>
      <c r="AS362" s="36" t="str">
        <f t="shared" si="189"/>
        <v/>
      </c>
      <c r="AT362" s="36" t="str">
        <f t="shared" si="190"/>
        <v/>
      </c>
      <c r="AU362" s="36" t="str">
        <f t="shared" si="191"/>
        <v/>
      </c>
      <c r="AV362" s="55"/>
      <c r="AW362" s="34"/>
      <c r="AX362" s="148"/>
      <c r="AY362" s="34"/>
      <c r="AZ362" s="32" t="str">
        <f t="shared" si="192"/>
        <v/>
      </c>
      <c r="BA362" s="34"/>
      <c r="BB362" s="32" t="str">
        <f t="shared" si="193"/>
        <v/>
      </c>
      <c r="BC362" s="34"/>
      <c r="BD362" s="32" t="str">
        <f t="shared" si="194"/>
        <v/>
      </c>
      <c r="BE362" s="34"/>
      <c r="BF362" s="36" t="str">
        <f t="shared" si="195"/>
        <v/>
      </c>
      <c r="BG362" s="36" t="str">
        <f t="shared" si="196"/>
        <v/>
      </c>
      <c r="BH362" s="36" t="str">
        <f t="shared" si="197"/>
        <v/>
      </c>
      <c r="BI362" s="55"/>
      <c r="BJ362" s="34"/>
      <c r="BK362" s="148"/>
      <c r="BL362" s="34"/>
      <c r="BM362" s="32" t="str">
        <f t="shared" si="198"/>
        <v/>
      </c>
      <c r="BN362" s="34"/>
      <c r="BO362" s="32" t="str">
        <f t="shared" si="199"/>
        <v/>
      </c>
      <c r="BP362" s="34"/>
      <c r="BQ362" s="32" t="str">
        <f t="shared" si="200"/>
        <v/>
      </c>
      <c r="BR362" s="34"/>
      <c r="BS362" s="36" t="str">
        <f t="shared" si="201"/>
        <v/>
      </c>
      <c r="BT362" s="36" t="str">
        <f t="shared" si="202"/>
        <v/>
      </c>
      <c r="BU362" s="36" t="str">
        <f t="shared" si="203"/>
        <v/>
      </c>
      <c r="BV362" s="55"/>
      <c r="BW362" s="36" t="str">
        <f t="shared" si="204"/>
        <v/>
      </c>
      <c r="BX362" s="36" t="str">
        <f t="shared" si="204"/>
        <v/>
      </c>
      <c r="BY362" s="31"/>
      <c r="BZ362" s="38"/>
      <c r="CB362" s="120" t="e">
        <f t="shared" ca="1" si="172"/>
        <v>#VALUE!</v>
      </c>
      <c r="CC362" s="2" t="e">
        <f t="shared" ca="1" si="173"/>
        <v>#VALUE!</v>
      </c>
    </row>
    <row r="363" spans="1:81" s="10" customFormat="1" ht="25" customHeight="1" x14ac:dyDescent="0.2">
      <c r="A363" s="52" t="str">
        <f t="shared" si="205"/>
        <v/>
      </c>
      <c r="B363" s="157" t="e">
        <f t="shared" ca="1" si="174"/>
        <v>#VALUE!</v>
      </c>
      <c r="C363" s="157" t="e">
        <f t="shared" si="175"/>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76"/>
        <v>#VALUE!</v>
      </c>
      <c r="K363" s="155" t="e">
        <f t="shared" si="177"/>
        <v>#VALUE!</v>
      </c>
      <c r="L363" s="153"/>
      <c r="M363" s="53"/>
      <c r="N363" s="175">
        <f t="shared" si="178"/>
        <v>1363</v>
      </c>
      <c r="O363" s="53"/>
      <c r="P363" s="175">
        <f t="shared" si="179"/>
        <v>10363</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IF(U363=Setup!$C$10,"Grant",IF('Other Pharma &amp; Health Products'!U363=Setup!$C$11,"Local",IF('Other Pharma &amp; Health Products'!U363=Setup!$C$12,"Other","")))</f>
        <v/>
      </c>
      <c r="W363" s="34"/>
      <c r="X363" s="148"/>
      <c r="Y363" s="34"/>
      <c r="Z363" s="36" t="str">
        <f t="shared" si="180"/>
        <v/>
      </c>
      <c r="AA363" s="34"/>
      <c r="AB363" s="32" t="str">
        <f t="shared" si="181"/>
        <v/>
      </c>
      <c r="AC363" s="34"/>
      <c r="AD363" s="32" t="str">
        <f t="shared" si="182"/>
        <v/>
      </c>
      <c r="AE363" s="34"/>
      <c r="AF363" s="36" t="str">
        <f t="shared" si="183"/>
        <v/>
      </c>
      <c r="AG363" s="36" t="str">
        <f t="shared" si="184"/>
        <v/>
      </c>
      <c r="AH363" s="36" t="str">
        <f t="shared" si="185"/>
        <v/>
      </c>
      <c r="AI363" s="55"/>
      <c r="AJ363" s="37"/>
      <c r="AK363" s="148"/>
      <c r="AL363" s="34"/>
      <c r="AM363" s="32" t="str">
        <f t="shared" si="186"/>
        <v/>
      </c>
      <c r="AN363" s="34"/>
      <c r="AO363" s="32" t="str">
        <f t="shared" si="187"/>
        <v/>
      </c>
      <c r="AP363" s="34"/>
      <c r="AQ363" s="32" t="str">
        <f t="shared" si="188"/>
        <v/>
      </c>
      <c r="AR363" s="34"/>
      <c r="AS363" s="36" t="str">
        <f t="shared" si="189"/>
        <v/>
      </c>
      <c r="AT363" s="36" t="str">
        <f t="shared" si="190"/>
        <v/>
      </c>
      <c r="AU363" s="36" t="str">
        <f t="shared" si="191"/>
        <v/>
      </c>
      <c r="AV363" s="55"/>
      <c r="AW363" s="34"/>
      <c r="AX363" s="148"/>
      <c r="AY363" s="34"/>
      <c r="AZ363" s="32" t="str">
        <f t="shared" si="192"/>
        <v/>
      </c>
      <c r="BA363" s="34"/>
      <c r="BB363" s="32" t="str">
        <f t="shared" si="193"/>
        <v/>
      </c>
      <c r="BC363" s="34"/>
      <c r="BD363" s="32" t="str">
        <f t="shared" si="194"/>
        <v/>
      </c>
      <c r="BE363" s="34"/>
      <c r="BF363" s="36" t="str">
        <f t="shared" si="195"/>
        <v/>
      </c>
      <c r="BG363" s="36" t="str">
        <f t="shared" si="196"/>
        <v/>
      </c>
      <c r="BH363" s="36" t="str">
        <f t="shared" si="197"/>
        <v/>
      </c>
      <c r="BI363" s="55"/>
      <c r="BJ363" s="34"/>
      <c r="BK363" s="148"/>
      <c r="BL363" s="34"/>
      <c r="BM363" s="32" t="str">
        <f t="shared" si="198"/>
        <v/>
      </c>
      <c r="BN363" s="34"/>
      <c r="BO363" s="32" t="str">
        <f t="shared" si="199"/>
        <v/>
      </c>
      <c r="BP363" s="34"/>
      <c r="BQ363" s="32" t="str">
        <f t="shared" si="200"/>
        <v/>
      </c>
      <c r="BR363" s="34"/>
      <c r="BS363" s="36" t="str">
        <f t="shared" si="201"/>
        <v/>
      </c>
      <c r="BT363" s="36" t="str">
        <f t="shared" si="202"/>
        <v/>
      </c>
      <c r="BU363" s="36" t="str">
        <f t="shared" si="203"/>
        <v/>
      </c>
      <c r="BV363" s="55"/>
      <c r="BW363" s="36" t="str">
        <f t="shared" si="204"/>
        <v/>
      </c>
      <c r="BX363" s="36" t="str">
        <f t="shared" si="204"/>
        <v/>
      </c>
      <c r="BY363" s="31"/>
      <c r="BZ363" s="38"/>
      <c r="CB363" s="120" t="e">
        <f t="shared" ca="1" si="172"/>
        <v>#VALUE!</v>
      </c>
      <c r="CC363" s="2" t="e">
        <f t="shared" ca="1" si="173"/>
        <v>#VALUE!</v>
      </c>
    </row>
    <row r="364" spans="1:81" s="10" customFormat="1" ht="25" customHeight="1" x14ac:dyDescent="0.2">
      <c r="A364" s="52" t="str">
        <f t="shared" si="205"/>
        <v/>
      </c>
      <c r="B364" s="157" t="e">
        <f t="shared" ca="1" si="174"/>
        <v>#VALUE!</v>
      </c>
      <c r="C364" s="157" t="e">
        <f t="shared" si="175"/>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76"/>
        <v>#VALUE!</v>
      </c>
      <c r="K364" s="155" t="e">
        <f t="shared" si="177"/>
        <v>#VALUE!</v>
      </c>
      <c r="L364" s="153"/>
      <c r="M364" s="53"/>
      <c r="N364" s="175">
        <f t="shared" si="178"/>
        <v>1364</v>
      </c>
      <c r="O364" s="53"/>
      <c r="P364" s="175">
        <f t="shared" si="179"/>
        <v>10364</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IF(U364=Setup!$C$10,"Grant",IF('Other Pharma &amp; Health Products'!U364=Setup!$C$11,"Local",IF('Other Pharma &amp; Health Products'!U364=Setup!$C$12,"Other","")))</f>
        <v/>
      </c>
      <c r="W364" s="34"/>
      <c r="X364" s="148"/>
      <c r="Y364" s="34"/>
      <c r="Z364" s="36" t="str">
        <f t="shared" si="180"/>
        <v/>
      </c>
      <c r="AA364" s="34"/>
      <c r="AB364" s="32" t="str">
        <f t="shared" si="181"/>
        <v/>
      </c>
      <c r="AC364" s="34"/>
      <c r="AD364" s="32" t="str">
        <f t="shared" si="182"/>
        <v/>
      </c>
      <c r="AE364" s="34"/>
      <c r="AF364" s="36" t="str">
        <f t="shared" si="183"/>
        <v/>
      </c>
      <c r="AG364" s="36" t="str">
        <f t="shared" si="184"/>
        <v/>
      </c>
      <c r="AH364" s="36" t="str">
        <f t="shared" si="185"/>
        <v/>
      </c>
      <c r="AI364" s="55"/>
      <c r="AJ364" s="37"/>
      <c r="AK364" s="148"/>
      <c r="AL364" s="34"/>
      <c r="AM364" s="32" t="str">
        <f t="shared" si="186"/>
        <v/>
      </c>
      <c r="AN364" s="34"/>
      <c r="AO364" s="32" t="str">
        <f t="shared" si="187"/>
        <v/>
      </c>
      <c r="AP364" s="34"/>
      <c r="AQ364" s="32" t="str">
        <f t="shared" si="188"/>
        <v/>
      </c>
      <c r="AR364" s="34"/>
      <c r="AS364" s="36" t="str">
        <f t="shared" si="189"/>
        <v/>
      </c>
      <c r="AT364" s="36" t="str">
        <f t="shared" si="190"/>
        <v/>
      </c>
      <c r="AU364" s="36" t="str">
        <f t="shared" si="191"/>
        <v/>
      </c>
      <c r="AV364" s="55"/>
      <c r="AW364" s="34"/>
      <c r="AX364" s="148"/>
      <c r="AY364" s="34"/>
      <c r="AZ364" s="32" t="str">
        <f t="shared" si="192"/>
        <v/>
      </c>
      <c r="BA364" s="34"/>
      <c r="BB364" s="32" t="str">
        <f t="shared" si="193"/>
        <v/>
      </c>
      <c r="BC364" s="34"/>
      <c r="BD364" s="32" t="str">
        <f t="shared" si="194"/>
        <v/>
      </c>
      <c r="BE364" s="34"/>
      <c r="BF364" s="36" t="str">
        <f t="shared" si="195"/>
        <v/>
      </c>
      <c r="BG364" s="36" t="str">
        <f t="shared" si="196"/>
        <v/>
      </c>
      <c r="BH364" s="36" t="str">
        <f t="shared" si="197"/>
        <v/>
      </c>
      <c r="BI364" s="55"/>
      <c r="BJ364" s="34"/>
      <c r="BK364" s="148"/>
      <c r="BL364" s="34"/>
      <c r="BM364" s="32" t="str">
        <f t="shared" si="198"/>
        <v/>
      </c>
      <c r="BN364" s="34"/>
      <c r="BO364" s="32" t="str">
        <f t="shared" si="199"/>
        <v/>
      </c>
      <c r="BP364" s="34"/>
      <c r="BQ364" s="32" t="str">
        <f t="shared" si="200"/>
        <v/>
      </c>
      <c r="BR364" s="34"/>
      <c r="BS364" s="36" t="str">
        <f t="shared" si="201"/>
        <v/>
      </c>
      <c r="BT364" s="36" t="str">
        <f t="shared" si="202"/>
        <v/>
      </c>
      <c r="BU364" s="36" t="str">
        <f t="shared" si="203"/>
        <v/>
      </c>
      <c r="BV364" s="55"/>
      <c r="BW364" s="36" t="str">
        <f t="shared" si="204"/>
        <v/>
      </c>
      <c r="BX364" s="36" t="str">
        <f t="shared" si="204"/>
        <v/>
      </c>
      <c r="BY364" s="31"/>
      <c r="BZ364" s="38"/>
      <c r="CB364" s="120" t="e">
        <f t="shared" ca="1" si="172"/>
        <v>#VALUE!</v>
      </c>
      <c r="CC364" s="2" t="e">
        <f t="shared" ca="1" si="173"/>
        <v>#VALUE!</v>
      </c>
    </row>
    <row r="365" spans="1:81" s="10" customFormat="1" ht="25" customHeight="1" x14ac:dyDescent="0.2">
      <c r="A365" s="52" t="str">
        <f t="shared" si="205"/>
        <v/>
      </c>
      <c r="B365" s="157" t="e">
        <f t="shared" ca="1" si="174"/>
        <v>#VALUE!</v>
      </c>
      <c r="C365" s="157" t="e">
        <f t="shared" si="175"/>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76"/>
        <v>#VALUE!</v>
      </c>
      <c r="K365" s="155" t="e">
        <f t="shared" si="177"/>
        <v>#VALUE!</v>
      </c>
      <c r="L365" s="153"/>
      <c r="M365" s="53"/>
      <c r="N365" s="175">
        <f t="shared" si="178"/>
        <v>1365</v>
      </c>
      <c r="O365" s="53"/>
      <c r="P365" s="175">
        <f t="shared" si="179"/>
        <v>10365</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IF(U365=Setup!$C$10,"Grant",IF('Other Pharma &amp; Health Products'!U365=Setup!$C$11,"Local",IF('Other Pharma &amp; Health Products'!U365=Setup!$C$12,"Other","")))</f>
        <v/>
      </c>
      <c r="W365" s="34"/>
      <c r="X365" s="148"/>
      <c r="Y365" s="34"/>
      <c r="Z365" s="36" t="str">
        <f t="shared" si="180"/>
        <v/>
      </c>
      <c r="AA365" s="34"/>
      <c r="AB365" s="32" t="str">
        <f t="shared" si="181"/>
        <v/>
      </c>
      <c r="AC365" s="34"/>
      <c r="AD365" s="32" t="str">
        <f t="shared" si="182"/>
        <v/>
      </c>
      <c r="AE365" s="34"/>
      <c r="AF365" s="36" t="str">
        <f t="shared" si="183"/>
        <v/>
      </c>
      <c r="AG365" s="36" t="str">
        <f t="shared" si="184"/>
        <v/>
      </c>
      <c r="AH365" s="36" t="str">
        <f t="shared" si="185"/>
        <v/>
      </c>
      <c r="AI365" s="55"/>
      <c r="AJ365" s="37"/>
      <c r="AK365" s="148"/>
      <c r="AL365" s="34"/>
      <c r="AM365" s="32" t="str">
        <f t="shared" si="186"/>
        <v/>
      </c>
      <c r="AN365" s="34"/>
      <c r="AO365" s="32" t="str">
        <f t="shared" si="187"/>
        <v/>
      </c>
      <c r="AP365" s="34"/>
      <c r="AQ365" s="32" t="str">
        <f t="shared" si="188"/>
        <v/>
      </c>
      <c r="AR365" s="34"/>
      <c r="AS365" s="36" t="str">
        <f t="shared" si="189"/>
        <v/>
      </c>
      <c r="AT365" s="36" t="str">
        <f t="shared" si="190"/>
        <v/>
      </c>
      <c r="AU365" s="36" t="str">
        <f t="shared" si="191"/>
        <v/>
      </c>
      <c r="AV365" s="55"/>
      <c r="AW365" s="34"/>
      <c r="AX365" s="148"/>
      <c r="AY365" s="34"/>
      <c r="AZ365" s="32" t="str">
        <f t="shared" si="192"/>
        <v/>
      </c>
      <c r="BA365" s="34"/>
      <c r="BB365" s="32" t="str">
        <f t="shared" si="193"/>
        <v/>
      </c>
      <c r="BC365" s="34"/>
      <c r="BD365" s="32" t="str">
        <f t="shared" si="194"/>
        <v/>
      </c>
      <c r="BE365" s="34"/>
      <c r="BF365" s="36" t="str">
        <f t="shared" si="195"/>
        <v/>
      </c>
      <c r="BG365" s="36" t="str">
        <f t="shared" si="196"/>
        <v/>
      </c>
      <c r="BH365" s="36" t="str">
        <f t="shared" si="197"/>
        <v/>
      </c>
      <c r="BI365" s="55"/>
      <c r="BJ365" s="34"/>
      <c r="BK365" s="148"/>
      <c r="BL365" s="34"/>
      <c r="BM365" s="32" t="str">
        <f t="shared" si="198"/>
        <v/>
      </c>
      <c r="BN365" s="34"/>
      <c r="BO365" s="32" t="str">
        <f t="shared" si="199"/>
        <v/>
      </c>
      <c r="BP365" s="34"/>
      <c r="BQ365" s="32" t="str">
        <f t="shared" si="200"/>
        <v/>
      </c>
      <c r="BR365" s="34"/>
      <c r="BS365" s="36" t="str">
        <f t="shared" si="201"/>
        <v/>
      </c>
      <c r="BT365" s="36" t="str">
        <f t="shared" si="202"/>
        <v/>
      </c>
      <c r="BU365" s="36" t="str">
        <f t="shared" si="203"/>
        <v/>
      </c>
      <c r="BV365" s="55"/>
      <c r="BW365" s="36" t="str">
        <f t="shared" si="204"/>
        <v/>
      </c>
      <c r="BX365" s="36" t="str">
        <f t="shared" si="204"/>
        <v/>
      </c>
      <c r="BY365" s="31"/>
      <c r="BZ365" s="38"/>
      <c r="CB365" s="120" t="e">
        <f t="shared" ca="1" si="172"/>
        <v>#VALUE!</v>
      </c>
      <c r="CC365" s="2" t="e">
        <f t="shared" ca="1" si="173"/>
        <v>#VALUE!</v>
      </c>
    </row>
    <row r="366" spans="1:81" s="10" customFormat="1" ht="25" customHeight="1" x14ac:dyDescent="0.2">
      <c r="A366" s="52" t="str">
        <f t="shared" si="205"/>
        <v/>
      </c>
      <c r="B366" s="157" t="e">
        <f t="shared" ca="1" si="174"/>
        <v>#VALUE!</v>
      </c>
      <c r="C366" s="157" t="e">
        <f t="shared" si="175"/>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76"/>
        <v>#VALUE!</v>
      </c>
      <c r="K366" s="155" t="e">
        <f t="shared" si="177"/>
        <v>#VALUE!</v>
      </c>
      <c r="L366" s="153"/>
      <c r="M366" s="53"/>
      <c r="N366" s="175">
        <f t="shared" si="178"/>
        <v>1366</v>
      </c>
      <c r="O366" s="53"/>
      <c r="P366" s="175">
        <f t="shared" si="179"/>
        <v>10366</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IF(U366=Setup!$C$10,"Grant",IF('Other Pharma &amp; Health Products'!U366=Setup!$C$11,"Local",IF('Other Pharma &amp; Health Products'!U366=Setup!$C$12,"Other","")))</f>
        <v/>
      </c>
      <c r="W366" s="34"/>
      <c r="X366" s="148"/>
      <c r="Y366" s="34"/>
      <c r="Z366" s="36" t="str">
        <f t="shared" si="180"/>
        <v/>
      </c>
      <c r="AA366" s="34"/>
      <c r="AB366" s="32" t="str">
        <f t="shared" si="181"/>
        <v/>
      </c>
      <c r="AC366" s="34"/>
      <c r="AD366" s="32" t="str">
        <f t="shared" si="182"/>
        <v/>
      </c>
      <c r="AE366" s="34"/>
      <c r="AF366" s="36" t="str">
        <f t="shared" si="183"/>
        <v/>
      </c>
      <c r="AG366" s="36" t="str">
        <f t="shared" si="184"/>
        <v/>
      </c>
      <c r="AH366" s="36" t="str">
        <f t="shared" si="185"/>
        <v/>
      </c>
      <c r="AI366" s="55"/>
      <c r="AJ366" s="37"/>
      <c r="AK366" s="148"/>
      <c r="AL366" s="34"/>
      <c r="AM366" s="32" t="str">
        <f t="shared" si="186"/>
        <v/>
      </c>
      <c r="AN366" s="34"/>
      <c r="AO366" s="32" t="str">
        <f t="shared" si="187"/>
        <v/>
      </c>
      <c r="AP366" s="34"/>
      <c r="AQ366" s="32" t="str">
        <f t="shared" si="188"/>
        <v/>
      </c>
      <c r="AR366" s="34"/>
      <c r="AS366" s="36" t="str">
        <f t="shared" si="189"/>
        <v/>
      </c>
      <c r="AT366" s="36" t="str">
        <f t="shared" si="190"/>
        <v/>
      </c>
      <c r="AU366" s="36" t="str">
        <f t="shared" si="191"/>
        <v/>
      </c>
      <c r="AV366" s="55"/>
      <c r="AW366" s="34"/>
      <c r="AX366" s="148"/>
      <c r="AY366" s="34"/>
      <c r="AZ366" s="32" t="str">
        <f t="shared" si="192"/>
        <v/>
      </c>
      <c r="BA366" s="34"/>
      <c r="BB366" s="32" t="str">
        <f t="shared" si="193"/>
        <v/>
      </c>
      <c r="BC366" s="34"/>
      <c r="BD366" s="32" t="str">
        <f t="shared" si="194"/>
        <v/>
      </c>
      <c r="BE366" s="34"/>
      <c r="BF366" s="36" t="str">
        <f t="shared" si="195"/>
        <v/>
      </c>
      <c r="BG366" s="36" t="str">
        <f t="shared" si="196"/>
        <v/>
      </c>
      <c r="BH366" s="36" t="str">
        <f t="shared" si="197"/>
        <v/>
      </c>
      <c r="BI366" s="55"/>
      <c r="BJ366" s="34"/>
      <c r="BK366" s="148"/>
      <c r="BL366" s="34"/>
      <c r="BM366" s="32" t="str">
        <f t="shared" si="198"/>
        <v/>
      </c>
      <c r="BN366" s="34"/>
      <c r="BO366" s="32" t="str">
        <f t="shared" si="199"/>
        <v/>
      </c>
      <c r="BP366" s="34"/>
      <c r="BQ366" s="32" t="str">
        <f t="shared" si="200"/>
        <v/>
      </c>
      <c r="BR366" s="34"/>
      <c r="BS366" s="36" t="str">
        <f t="shared" si="201"/>
        <v/>
      </c>
      <c r="BT366" s="36" t="str">
        <f t="shared" si="202"/>
        <v/>
      </c>
      <c r="BU366" s="36" t="str">
        <f t="shared" si="203"/>
        <v/>
      </c>
      <c r="BV366" s="55"/>
      <c r="BW366" s="36" t="str">
        <f t="shared" si="204"/>
        <v/>
      </c>
      <c r="BX366" s="36" t="str">
        <f t="shared" si="204"/>
        <v/>
      </c>
      <c r="BY366" s="31"/>
      <c r="BZ366" s="38"/>
      <c r="CB366" s="120" t="e">
        <f t="shared" ca="1" si="172"/>
        <v>#VALUE!</v>
      </c>
      <c r="CC366" s="2" t="e">
        <f t="shared" ca="1" si="173"/>
        <v>#VALUE!</v>
      </c>
    </row>
    <row r="367" spans="1:81" s="10" customFormat="1" ht="25" customHeight="1" x14ac:dyDescent="0.2">
      <c r="A367" s="52" t="str">
        <f t="shared" si="205"/>
        <v/>
      </c>
      <c r="B367" s="157" t="e">
        <f t="shared" ca="1" si="174"/>
        <v>#VALUE!</v>
      </c>
      <c r="C367" s="157" t="e">
        <f t="shared" si="175"/>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76"/>
        <v>#VALUE!</v>
      </c>
      <c r="K367" s="155" t="e">
        <f t="shared" si="177"/>
        <v>#VALUE!</v>
      </c>
      <c r="L367" s="153"/>
      <c r="M367" s="53"/>
      <c r="N367" s="175">
        <f t="shared" si="178"/>
        <v>1367</v>
      </c>
      <c r="O367" s="53"/>
      <c r="P367" s="175">
        <f t="shared" si="179"/>
        <v>10367</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IF(U367=Setup!$C$10,"Grant",IF('Other Pharma &amp; Health Products'!U367=Setup!$C$11,"Local",IF('Other Pharma &amp; Health Products'!U367=Setup!$C$12,"Other","")))</f>
        <v/>
      </c>
      <c r="W367" s="34"/>
      <c r="X367" s="148"/>
      <c r="Y367" s="34"/>
      <c r="Z367" s="36" t="str">
        <f t="shared" si="180"/>
        <v/>
      </c>
      <c r="AA367" s="34"/>
      <c r="AB367" s="32" t="str">
        <f t="shared" si="181"/>
        <v/>
      </c>
      <c r="AC367" s="34"/>
      <c r="AD367" s="32" t="str">
        <f t="shared" si="182"/>
        <v/>
      </c>
      <c r="AE367" s="34"/>
      <c r="AF367" s="36" t="str">
        <f t="shared" si="183"/>
        <v/>
      </c>
      <c r="AG367" s="36" t="str">
        <f t="shared" si="184"/>
        <v/>
      </c>
      <c r="AH367" s="36" t="str">
        <f t="shared" si="185"/>
        <v/>
      </c>
      <c r="AI367" s="55"/>
      <c r="AJ367" s="37"/>
      <c r="AK367" s="148"/>
      <c r="AL367" s="34"/>
      <c r="AM367" s="32" t="str">
        <f t="shared" si="186"/>
        <v/>
      </c>
      <c r="AN367" s="34"/>
      <c r="AO367" s="32" t="str">
        <f t="shared" si="187"/>
        <v/>
      </c>
      <c r="AP367" s="34"/>
      <c r="AQ367" s="32" t="str">
        <f t="shared" si="188"/>
        <v/>
      </c>
      <c r="AR367" s="34"/>
      <c r="AS367" s="36" t="str">
        <f t="shared" si="189"/>
        <v/>
      </c>
      <c r="AT367" s="36" t="str">
        <f t="shared" si="190"/>
        <v/>
      </c>
      <c r="AU367" s="36" t="str">
        <f t="shared" si="191"/>
        <v/>
      </c>
      <c r="AV367" s="55"/>
      <c r="AW367" s="34"/>
      <c r="AX367" s="148"/>
      <c r="AY367" s="34"/>
      <c r="AZ367" s="32" t="str">
        <f t="shared" si="192"/>
        <v/>
      </c>
      <c r="BA367" s="34"/>
      <c r="BB367" s="32" t="str">
        <f t="shared" si="193"/>
        <v/>
      </c>
      <c r="BC367" s="34"/>
      <c r="BD367" s="32" t="str">
        <f t="shared" si="194"/>
        <v/>
      </c>
      <c r="BE367" s="34"/>
      <c r="BF367" s="36" t="str">
        <f t="shared" si="195"/>
        <v/>
      </c>
      <c r="BG367" s="36" t="str">
        <f t="shared" si="196"/>
        <v/>
      </c>
      <c r="BH367" s="36" t="str">
        <f t="shared" si="197"/>
        <v/>
      </c>
      <c r="BI367" s="55"/>
      <c r="BJ367" s="34"/>
      <c r="BK367" s="148"/>
      <c r="BL367" s="34"/>
      <c r="BM367" s="32" t="str">
        <f t="shared" si="198"/>
        <v/>
      </c>
      <c r="BN367" s="34"/>
      <c r="BO367" s="32" t="str">
        <f t="shared" si="199"/>
        <v/>
      </c>
      <c r="BP367" s="34"/>
      <c r="BQ367" s="32" t="str">
        <f t="shared" si="200"/>
        <v/>
      </c>
      <c r="BR367" s="34"/>
      <c r="BS367" s="36" t="str">
        <f t="shared" si="201"/>
        <v/>
      </c>
      <c r="BT367" s="36" t="str">
        <f t="shared" si="202"/>
        <v/>
      </c>
      <c r="BU367" s="36" t="str">
        <f t="shared" si="203"/>
        <v/>
      </c>
      <c r="BV367" s="55"/>
      <c r="BW367" s="36" t="str">
        <f t="shared" si="204"/>
        <v/>
      </c>
      <c r="BX367" s="36" t="str">
        <f t="shared" si="204"/>
        <v/>
      </c>
      <c r="BY367" s="31"/>
      <c r="BZ367" s="38"/>
      <c r="CB367" s="120" t="e">
        <f t="shared" ca="1" si="172"/>
        <v>#VALUE!</v>
      </c>
      <c r="CC367" s="2" t="e">
        <f t="shared" ca="1" si="173"/>
        <v>#VALUE!</v>
      </c>
    </row>
    <row r="368" spans="1:81" s="10" customFormat="1" ht="25" customHeight="1" x14ac:dyDescent="0.2">
      <c r="A368" s="52" t="str">
        <f t="shared" si="205"/>
        <v/>
      </c>
      <c r="B368" s="157" t="e">
        <f t="shared" ca="1" si="174"/>
        <v>#VALUE!</v>
      </c>
      <c r="C368" s="157" t="e">
        <f t="shared" si="175"/>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76"/>
        <v>#VALUE!</v>
      </c>
      <c r="K368" s="155" t="e">
        <f t="shared" si="177"/>
        <v>#VALUE!</v>
      </c>
      <c r="L368" s="153"/>
      <c r="M368" s="53"/>
      <c r="N368" s="175">
        <f t="shared" si="178"/>
        <v>1368</v>
      </c>
      <c r="O368" s="53"/>
      <c r="P368" s="175">
        <f t="shared" si="179"/>
        <v>10368</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IF(U368=Setup!$C$10,"Grant",IF('Other Pharma &amp; Health Products'!U368=Setup!$C$11,"Local",IF('Other Pharma &amp; Health Products'!U368=Setup!$C$12,"Other","")))</f>
        <v/>
      </c>
      <c r="W368" s="34"/>
      <c r="X368" s="148"/>
      <c r="Y368" s="34"/>
      <c r="Z368" s="36" t="str">
        <f t="shared" si="180"/>
        <v/>
      </c>
      <c r="AA368" s="34"/>
      <c r="AB368" s="32" t="str">
        <f t="shared" si="181"/>
        <v/>
      </c>
      <c r="AC368" s="34"/>
      <c r="AD368" s="32" t="str">
        <f t="shared" si="182"/>
        <v/>
      </c>
      <c r="AE368" s="34"/>
      <c r="AF368" s="36" t="str">
        <f t="shared" si="183"/>
        <v/>
      </c>
      <c r="AG368" s="36" t="str">
        <f t="shared" si="184"/>
        <v/>
      </c>
      <c r="AH368" s="36" t="str">
        <f t="shared" si="185"/>
        <v/>
      </c>
      <c r="AI368" s="55"/>
      <c r="AJ368" s="37"/>
      <c r="AK368" s="148"/>
      <c r="AL368" s="34"/>
      <c r="AM368" s="32" t="str">
        <f t="shared" si="186"/>
        <v/>
      </c>
      <c r="AN368" s="34"/>
      <c r="AO368" s="32" t="str">
        <f t="shared" si="187"/>
        <v/>
      </c>
      <c r="AP368" s="34"/>
      <c r="AQ368" s="32" t="str">
        <f t="shared" si="188"/>
        <v/>
      </c>
      <c r="AR368" s="34"/>
      <c r="AS368" s="36" t="str">
        <f t="shared" si="189"/>
        <v/>
      </c>
      <c r="AT368" s="36" t="str">
        <f t="shared" si="190"/>
        <v/>
      </c>
      <c r="AU368" s="36" t="str">
        <f t="shared" si="191"/>
        <v/>
      </c>
      <c r="AV368" s="55"/>
      <c r="AW368" s="34"/>
      <c r="AX368" s="148"/>
      <c r="AY368" s="34"/>
      <c r="AZ368" s="32" t="str">
        <f t="shared" si="192"/>
        <v/>
      </c>
      <c r="BA368" s="34"/>
      <c r="BB368" s="32" t="str">
        <f t="shared" si="193"/>
        <v/>
      </c>
      <c r="BC368" s="34"/>
      <c r="BD368" s="32" t="str">
        <f t="shared" si="194"/>
        <v/>
      </c>
      <c r="BE368" s="34"/>
      <c r="BF368" s="36" t="str">
        <f t="shared" si="195"/>
        <v/>
      </c>
      <c r="BG368" s="36" t="str">
        <f t="shared" si="196"/>
        <v/>
      </c>
      <c r="BH368" s="36" t="str">
        <f t="shared" si="197"/>
        <v/>
      </c>
      <c r="BI368" s="55"/>
      <c r="BJ368" s="34"/>
      <c r="BK368" s="148"/>
      <c r="BL368" s="34"/>
      <c r="BM368" s="32" t="str">
        <f t="shared" si="198"/>
        <v/>
      </c>
      <c r="BN368" s="34"/>
      <c r="BO368" s="32" t="str">
        <f t="shared" si="199"/>
        <v/>
      </c>
      <c r="BP368" s="34"/>
      <c r="BQ368" s="32" t="str">
        <f t="shared" si="200"/>
        <v/>
      </c>
      <c r="BR368" s="34"/>
      <c r="BS368" s="36" t="str">
        <f t="shared" si="201"/>
        <v/>
      </c>
      <c r="BT368" s="36" t="str">
        <f t="shared" si="202"/>
        <v/>
      </c>
      <c r="BU368" s="36" t="str">
        <f t="shared" si="203"/>
        <v/>
      </c>
      <c r="BV368" s="55"/>
      <c r="BW368" s="36" t="str">
        <f t="shared" si="204"/>
        <v/>
      </c>
      <c r="BX368" s="36" t="str">
        <f t="shared" si="204"/>
        <v/>
      </c>
      <c r="BY368" s="31"/>
      <c r="BZ368" s="38"/>
      <c r="CB368" s="120" t="e">
        <f t="shared" ca="1" si="172"/>
        <v>#VALUE!</v>
      </c>
      <c r="CC368" s="2" t="e">
        <f t="shared" ca="1" si="173"/>
        <v>#VALUE!</v>
      </c>
    </row>
    <row r="369" spans="1:81" s="10" customFormat="1" ht="25" customHeight="1" x14ac:dyDescent="0.2">
      <c r="A369" s="52" t="str">
        <f t="shared" si="205"/>
        <v/>
      </c>
      <c r="B369" s="157" t="e">
        <f t="shared" ca="1" si="174"/>
        <v>#VALUE!</v>
      </c>
      <c r="C369" s="157" t="e">
        <f t="shared" si="175"/>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76"/>
        <v>#VALUE!</v>
      </c>
      <c r="K369" s="155" t="e">
        <f t="shared" si="177"/>
        <v>#VALUE!</v>
      </c>
      <c r="L369" s="153"/>
      <c r="M369" s="53"/>
      <c r="N369" s="175">
        <f t="shared" si="178"/>
        <v>1369</v>
      </c>
      <c r="O369" s="53"/>
      <c r="P369" s="175">
        <f t="shared" si="179"/>
        <v>10369</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IF(U369=Setup!$C$10,"Grant",IF('Other Pharma &amp; Health Products'!U369=Setup!$C$11,"Local",IF('Other Pharma &amp; Health Products'!U369=Setup!$C$12,"Other","")))</f>
        <v/>
      </c>
      <c r="W369" s="34"/>
      <c r="X369" s="148"/>
      <c r="Y369" s="34"/>
      <c r="Z369" s="36" t="str">
        <f t="shared" si="180"/>
        <v/>
      </c>
      <c r="AA369" s="34"/>
      <c r="AB369" s="32" t="str">
        <f t="shared" si="181"/>
        <v/>
      </c>
      <c r="AC369" s="34"/>
      <c r="AD369" s="32" t="str">
        <f t="shared" si="182"/>
        <v/>
      </c>
      <c r="AE369" s="34"/>
      <c r="AF369" s="36" t="str">
        <f t="shared" si="183"/>
        <v/>
      </c>
      <c r="AG369" s="36" t="str">
        <f t="shared" si="184"/>
        <v/>
      </c>
      <c r="AH369" s="36" t="str">
        <f t="shared" si="185"/>
        <v/>
      </c>
      <c r="AI369" s="55"/>
      <c r="AJ369" s="37"/>
      <c r="AK369" s="148"/>
      <c r="AL369" s="34"/>
      <c r="AM369" s="32" t="str">
        <f t="shared" si="186"/>
        <v/>
      </c>
      <c r="AN369" s="34"/>
      <c r="AO369" s="32" t="str">
        <f t="shared" si="187"/>
        <v/>
      </c>
      <c r="AP369" s="34"/>
      <c r="AQ369" s="32" t="str">
        <f t="shared" si="188"/>
        <v/>
      </c>
      <c r="AR369" s="34"/>
      <c r="AS369" s="36" t="str">
        <f t="shared" si="189"/>
        <v/>
      </c>
      <c r="AT369" s="36" t="str">
        <f t="shared" si="190"/>
        <v/>
      </c>
      <c r="AU369" s="36" t="str">
        <f t="shared" si="191"/>
        <v/>
      </c>
      <c r="AV369" s="55"/>
      <c r="AW369" s="34"/>
      <c r="AX369" s="148"/>
      <c r="AY369" s="34"/>
      <c r="AZ369" s="32" t="str">
        <f t="shared" si="192"/>
        <v/>
      </c>
      <c r="BA369" s="34"/>
      <c r="BB369" s="32" t="str">
        <f t="shared" si="193"/>
        <v/>
      </c>
      <c r="BC369" s="34"/>
      <c r="BD369" s="32" t="str">
        <f t="shared" si="194"/>
        <v/>
      </c>
      <c r="BE369" s="34"/>
      <c r="BF369" s="36" t="str">
        <f t="shared" si="195"/>
        <v/>
      </c>
      <c r="BG369" s="36" t="str">
        <f t="shared" si="196"/>
        <v/>
      </c>
      <c r="BH369" s="36" t="str">
        <f t="shared" si="197"/>
        <v/>
      </c>
      <c r="BI369" s="55"/>
      <c r="BJ369" s="34"/>
      <c r="BK369" s="148"/>
      <c r="BL369" s="34"/>
      <c r="BM369" s="32" t="str">
        <f t="shared" si="198"/>
        <v/>
      </c>
      <c r="BN369" s="34"/>
      <c r="BO369" s="32" t="str">
        <f t="shared" si="199"/>
        <v/>
      </c>
      <c r="BP369" s="34"/>
      <c r="BQ369" s="32" t="str">
        <f t="shared" si="200"/>
        <v/>
      </c>
      <c r="BR369" s="34"/>
      <c r="BS369" s="36" t="str">
        <f t="shared" si="201"/>
        <v/>
      </c>
      <c r="BT369" s="36" t="str">
        <f t="shared" si="202"/>
        <v/>
      </c>
      <c r="BU369" s="36" t="str">
        <f t="shared" si="203"/>
        <v/>
      </c>
      <c r="BV369" s="55"/>
      <c r="BW369" s="36" t="str">
        <f t="shared" si="204"/>
        <v/>
      </c>
      <c r="BX369" s="36" t="str">
        <f t="shared" si="204"/>
        <v/>
      </c>
      <c r="BY369" s="31"/>
      <c r="BZ369" s="38"/>
      <c r="CB369" s="120" t="e">
        <f t="shared" ca="1" si="172"/>
        <v>#VALUE!</v>
      </c>
      <c r="CC369" s="2" t="e">
        <f t="shared" ca="1" si="173"/>
        <v>#VALUE!</v>
      </c>
    </row>
    <row r="370" spans="1:81" s="10" customFormat="1" ht="25" customHeight="1" x14ac:dyDescent="0.2">
      <c r="A370" s="52" t="str">
        <f t="shared" si="205"/>
        <v/>
      </c>
      <c r="B370" s="157" t="e">
        <f t="shared" ca="1" si="174"/>
        <v>#VALUE!</v>
      </c>
      <c r="C370" s="157" t="e">
        <f t="shared" si="175"/>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76"/>
        <v>#VALUE!</v>
      </c>
      <c r="K370" s="155" t="e">
        <f t="shared" si="177"/>
        <v>#VALUE!</v>
      </c>
      <c r="L370" s="153"/>
      <c r="M370" s="53"/>
      <c r="N370" s="175">
        <f t="shared" si="178"/>
        <v>1370</v>
      </c>
      <c r="O370" s="53"/>
      <c r="P370" s="175">
        <f t="shared" si="179"/>
        <v>10370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IF(U370=Setup!$C$10,"Grant",IF('Other Pharma &amp; Health Products'!U370=Setup!$C$11,"Local",IF('Other Pharma &amp; Health Products'!U370=Setup!$C$12,"Other","")))</f>
        <v/>
      </c>
      <c r="W370" s="34"/>
      <c r="X370" s="148"/>
      <c r="Y370" s="34"/>
      <c r="Z370" s="36" t="str">
        <f t="shared" si="180"/>
        <v/>
      </c>
      <c r="AA370" s="34"/>
      <c r="AB370" s="32" t="str">
        <f t="shared" si="181"/>
        <v/>
      </c>
      <c r="AC370" s="34"/>
      <c r="AD370" s="32" t="str">
        <f t="shared" si="182"/>
        <v/>
      </c>
      <c r="AE370" s="34"/>
      <c r="AF370" s="36" t="str">
        <f t="shared" si="183"/>
        <v/>
      </c>
      <c r="AG370" s="36" t="str">
        <f t="shared" si="184"/>
        <v/>
      </c>
      <c r="AH370" s="36" t="str">
        <f t="shared" si="185"/>
        <v/>
      </c>
      <c r="AI370" s="55"/>
      <c r="AJ370" s="37"/>
      <c r="AK370" s="148"/>
      <c r="AL370" s="34"/>
      <c r="AM370" s="32" t="str">
        <f t="shared" si="186"/>
        <v/>
      </c>
      <c r="AN370" s="34"/>
      <c r="AO370" s="32" t="str">
        <f t="shared" si="187"/>
        <v/>
      </c>
      <c r="AP370" s="34"/>
      <c r="AQ370" s="32" t="str">
        <f t="shared" si="188"/>
        <v/>
      </c>
      <c r="AR370" s="34"/>
      <c r="AS370" s="36" t="str">
        <f t="shared" si="189"/>
        <v/>
      </c>
      <c r="AT370" s="36" t="str">
        <f t="shared" si="190"/>
        <v/>
      </c>
      <c r="AU370" s="36" t="str">
        <f t="shared" si="191"/>
        <v/>
      </c>
      <c r="AV370" s="55"/>
      <c r="AW370" s="34"/>
      <c r="AX370" s="148"/>
      <c r="AY370" s="34"/>
      <c r="AZ370" s="32" t="str">
        <f t="shared" si="192"/>
        <v/>
      </c>
      <c r="BA370" s="34"/>
      <c r="BB370" s="32" t="str">
        <f t="shared" si="193"/>
        <v/>
      </c>
      <c r="BC370" s="34"/>
      <c r="BD370" s="32" t="str">
        <f t="shared" si="194"/>
        <v/>
      </c>
      <c r="BE370" s="34"/>
      <c r="BF370" s="36" t="str">
        <f t="shared" si="195"/>
        <v/>
      </c>
      <c r="BG370" s="36" t="str">
        <f t="shared" si="196"/>
        <v/>
      </c>
      <c r="BH370" s="36" t="str">
        <f t="shared" si="197"/>
        <v/>
      </c>
      <c r="BI370" s="55"/>
      <c r="BJ370" s="34"/>
      <c r="BK370" s="148"/>
      <c r="BL370" s="34"/>
      <c r="BM370" s="32" t="str">
        <f t="shared" si="198"/>
        <v/>
      </c>
      <c r="BN370" s="34"/>
      <c r="BO370" s="32" t="str">
        <f t="shared" si="199"/>
        <v/>
      </c>
      <c r="BP370" s="34"/>
      <c r="BQ370" s="32" t="str">
        <f t="shared" si="200"/>
        <v/>
      </c>
      <c r="BR370" s="34"/>
      <c r="BS370" s="36" t="str">
        <f t="shared" si="201"/>
        <v/>
      </c>
      <c r="BT370" s="36" t="str">
        <f t="shared" si="202"/>
        <v/>
      </c>
      <c r="BU370" s="36" t="str">
        <f t="shared" si="203"/>
        <v/>
      </c>
      <c r="BV370" s="55"/>
      <c r="BW370" s="36" t="str">
        <f t="shared" si="204"/>
        <v/>
      </c>
      <c r="BX370" s="36" t="str">
        <f t="shared" si="204"/>
        <v/>
      </c>
      <c r="BY370" s="31"/>
      <c r="BZ370" s="38"/>
      <c r="CB370" s="120" t="e">
        <f t="shared" ca="1" si="172"/>
        <v>#VALUE!</v>
      </c>
      <c r="CC370" s="2" t="e">
        <f t="shared" ca="1" si="173"/>
        <v>#VALUE!</v>
      </c>
    </row>
    <row r="371" spans="1:81" s="10" customFormat="1" ht="25" customHeight="1" x14ac:dyDescent="0.2">
      <c r="A371" s="52" t="str">
        <f t="shared" si="205"/>
        <v/>
      </c>
      <c r="B371" s="157" t="e">
        <f t="shared" ca="1" si="174"/>
        <v>#VALUE!</v>
      </c>
      <c r="C371" s="157" t="e">
        <f t="shared" si="175"/>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76"/>
        <v>#VALUE!</v>
      </c>
      <c r="K371" s="155" t="e">
        <f t="shared" si="177"/>
        <v>#VALUE!</v>
      </c>
      <c r="L371" s="153"/>
      <c r="M371" s="53"/>
      <c r="N371" s="175">
        <f t="shared" si="178"/>
        <v>1371</v>
      </c>
      <c r="O371" s="53"/>
      <c r="P371" s="175">
        <f t="shared" si="179"/>
        <v>10371</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IF(U371=Setup!$C$10,"Grant",IF('Other Pharma &amp; Health Products'!U371=Setup!$C$11,"Local",IF('Other Pharma &amp; Health Products'!U371=Setup!$C$12,"Other","")))</f>
        <v/>
      </c>
      <c r="W371" s="34"/>
      <c r="X371" s="148"/>
      <c r="Y371" s="34"/>
      <c r="Z371" s="36" t="str">
        <f t="shared" si="180"/>
        <v/>
      </c>
      <c r="AA371" s="34"/>
      <c r="AB371" s="32" t="str">
        <f t="shared" si="181"/>
        <v/>
      </c>
      <c r="AC371" s="34"/>
      <c r="AD371" s="32" t="str">
        <f t="shared" si="182"/>
        <v/>
      </c>
      <c r="AE371" s="34"/>
      <c r="AF371" s="36" t="str">
        <f t="shared" si="183"/>
        <v/>
      </c>
      <c r="AG371" s="36" t="str">
        <f t="shared" si="184"/>
        <v/>
      </c>
      <c r="AH371" s="36" t="str">
        <f t="shared" si="185"/>
        <v/>
      </c>
      <c r="AI371" s="55"/>
      <c r="AJ371" s="37"/>
      <c r="AK371" s="148"/>
      <c r="AL371" s="34"/>
      <c r="AM371" s="32" t="str">
        <f t="shared" si="186"/>
        <v/>
      </c>
      <c r="AN371" s="34"/>
      <c r="AO371" s="32" t="str">
        <f t="shared" si="187"/>
        <v/>
      </c>
      <c r="AP371" s="34"/>
      <c r="AQ371" s="32" t="str">
        <f t="shared" si="188"/>
        <v/>
      </c>
      <c r="AR371" s="34"/>
      <c r="AS371" s="36" t="str">
        <f t="shared" si="189"/>
        <v/>
      </c>
      <c r="AT371" s="36" t="str">
        <f t="shared" si="190"/>
        <v/>
      </c>
      <c r="AU371" s="36" t="str">
        <f t="shared" si="191"/>
        <v/>
      </c>
      <c r="AV371" s="55"/>
      <c r="AW371" s="34"/>
      <c r="AX371" s="148"/>
      <c r="AY371" s="34"/>
      <c r="AZ371" s="32" t="str">
        <f t="shared" si="192"/>
        <v/>
      </c>
      <c r="BA371" s="34"/>
      <c r="BB371" s="32" t="str">
        <f t="shared" si="193"/>
        <v/>
      </c>
      <c r="BC371" s="34"/>
      <c r="BD371" s="32" t="str">
        <f t="shared" si="194"/>
        <v/>
      </c>
      <c r="BE371" s="34"/>
      <c r="BF371" s="36" t="str">
        <f t="shared" si="195"/>
        <v/>
      </c>
      <c r="BG371" s="36" t="str">
        <f t="shared" si="196"/>
        <v/>
      </c>
      <c r="BH371" s="36" t="str">
        <f t="shared" si="197"/>
        <v/>
      </c>
      <c r="BI371" s="55"/>
      <c r="BJ371" s="34"/>
      <c r="BK371" s="148"/>
      <c r="BL371" s="34"/>
      <c r="BM371" s="32" t="str">
        <f t="shared" si="198"/>
        <v/>
      </c>
      <c r="BN371" s="34"/>
      <c r="BO371" s="32" t="str">
        <f t="shared" si="199"/>
        <v/>
      </c>
      <c r="BP371" s="34"/>
      <c r="BQ371" s="32" t="str">
        <f t="shared" si="200"/>
        <v/>
      </c>
      <c r="BR371" s="34"/>
      <c r="BS371" s="36" t="str">
        <f t="shared" si="201"/>
        <v/>
      </c>
      <c r="BT371" s="36" t="str">
        <f t="shared" si="202"/>
        <v/>
      </c>
      <c r="BU371" s="36" t="str">
        <f t="shared" si="203"/>
        <v/>
      </c>
      <c r="BV371" s="55"/>
      <c r="BW371" s="36" t="str">
        <f t="shared" si="204"/>
        <v/>
      </c>
      <c r="BX371" s="36" t="str">
        <f t="shared" si="204"/>
        <v/>
      </c>
      <c r="BY371" s="31"/>
      <c r="BZ371" s="38"/>
      <c r="CB371" s="120" t="e">
        <f t="shared" ca="1" si="172"/>
        <v>#VALUE!</v>
      </c>
      <c r="CC371" s="2" t="e">
        <f t="shared" ca="1" si="173"/>
        <v>#VALUE!</v>
      </c>
    </row>
    <row r="372" spans="1:81" s="10" customFormat="1" ht="25" customHeight="1" x14ac:dyDescent="0.2">
      <c r="A372" s="52" t="str">
        <f t="shared" si="205"/>
        <v/>
      </c>
      <c r="B372" s="157" t="e">
        <f t="shared" ca="1" si="174"/>
        <v>#VALUE!</v>
      </c>
      <c r="C372" s="157" t="e">
        <f t="shared" si="175"/>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76"/>
        <v>#VALUE!</v>
      </c>
      <c r="K372" s="155" t="e">
        <f t="shared" si="177"/>
        <v>#VALUE!</v>
      </c>
      <c r="L372" s="153"/>
      <c r="M372" s="53"/>
      <c r="N372" s="175">
        <f t="shared" si="178"/>
        <v>1372</v>
      </c>
      <c r="O372" s="53"/>
      <c r="P372" s="175">
        <f t="shared" si="179"/>
        <v>10372</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IF(U372=Setup!$C$10,"Grant",IF('Other Pharma &amp; Health Products'!U372=Setup!$C$11,"Local",IF('Other Pharma &amp; Health Products'!U372=Setup!$C$12,"Other","")))</f>
        <v/>
      </c>
      <c r="W372" s="34"/>
      <c r="X372" s="148"/>
      <c r="Y372" s="34"/>
      <c r="Z372" s="36" t="str">
        <f t="shared" si="180"/>
        <v/>
      </c>
      <c r="AA372" s="34"/>
      <c r="AB372" s="32" t="str">
        <f t="shared" si="181"/>
        <v/>
      </c>
      <c r="AC372" s="34"/>
      <c r="AD372" s="32" t="str">
        <f t="shared" si="182"/>
        <v/>
      </c>
      <c r="AE372" s="34"/>
      <c r="AF372" s="36" t="str">
        <f t="shared" si="183"/>
        <v/>
      </c>
      <c r="AG372" s="36" t="str">
        <f t="shared" si="184"/>
        <v/>
      </c>
      <c r="AH372" s="36" t="str">
        <f t="shared" si="185"/>
        <v/>
      </c>
      <c r="AI372" s="55"/>
      <c r="AJ372" s="37"/>
      <c r="AK372" s="148"/>
      <c r="AL372" s="34"/>
      <c r="AM372" s="32" t="str">
        <f t="shared" si="186"/>
        <v/>
      </c>
      <c r="AN372" s="34"/>
      <c r="AO372" s="32" t="str">
        <f t="shared" si="187"/>
        <v/>
      </c>
      <c r="AP372" s="34"/>
      <c r="AQ372" s="32" t="str">
        <f t="shared" si="188"/>
        <v/>
      </c>
      <c r="AR372" s="34"/>
      <c r="AS372" s="36" t="str">
        <f t="shared" si="189"/>
        <v/>
      </c>
      <c r="AT372" s="36" t="str">
        <f t="shared" si="190"/>
        <v/>
      </c>
      <c r="AU372" s="36" t="str">
        <f t="shared" si="191"/>
        <v/>
      </c>
      <c r="AV372" s="55"/>
      <c r="AW372" s="34"/>
      <c r="AX372" s="148"/>
      <c r="AY372" s="34"/>
      <c r="AZ372" s="32" t="str">
        <f t="shared" si="192"/>
        <v/>
      </c>
      <c r="BA372" s="34"/>
      <c r="BB372" s="32" t="str">
        <f t="shared" si="193"/>
        <v/>
      </c>
      <c r="BC372" s="34"/>
      <c r="BD372" s="32" t="str">
        <f t="shared" si="194"/>
        <v/>
      </c>
      <c r="BE372" s="34"/>
      <c r="BF372" s="36" t="str">
        <f t="shared" si="195"/>
        <v/>
      </c>
      <c r="BG372" s="36" t="str">
        <f t="shared" si="196"/>
        <v/>
      </c>
      <c r="BH372" s="36" t="str">
        <f t="shared" si="197"/>
        <v/>
      </c>
      <c r="BI372" s="55"/>
      <c r="BJ372" s="34"/>
      <c r="BK372" s="148"/>
      <c r="BL372" s="34"/>
      <c r="BM372" s="32" t="str">
        <f t="shared" si="198"/>
        <v/>
      </c>
      <c r="BN372" s="34"/>
      <c r="BO372" s="32" t="str">
        <f t="shared" si="199"/>
        <v/>
      </c>
      <c r="BP372" s="34"/>
      <c r="BQ372" s="32" t="str">
        <f t="shared" si="200"/>
        <v/>
      </c>
      <c r="BR372" s="34"/>
      <c r="BS372" s="36" t="str">
        <f t="shared" si="201"/>
        <v/>
      </c>
      <c r="BT372" s="36" t="str">
        <f t="shared" si="202"/>
        <v/>
      </c>
      <c r="BU372" s="36" t="str">
        <f t="shared" si="203"/>
        <v/>
      </c>
      <c r="BV372" s="55"/>
      <c r="BW372" s="36" t="str">
        <f t="shared" si="204"/>
        <v/>
      </c>
      <c r="BX372" s="36" t="str">
        <f t="shared" si="204"/>
        <v/>
      </c>
      <c r="BY372" s="31"/>
      <c r="BZ372" s="38"/>
      <c r="CB372" s="120" t="e">
        <f t="shared" ca="1" si="172"/>
        <v>#VALUE!</v>
      </c>
      <c r="CC372" s="2" t="e">
        <f t="shared" ca="1" si="173"/>
        <v>#VALUE!</v>
      </c>
    </row>
    <row r="373" spans="1:81" s="10" customFormat="1" ht="25" customHeight="1" x14ac:dyDescent="0.2">
      <c r="A373" s="52" t="str">
        <f t="shared" si="205"/>
        <v/>
      </c>
      <c r="B373" s="157" t="e">
        <f t="shared" ca="1" si="174"/>
        <v>#VALUE!</v>
      </c>
      <c r="C373" s="157" t="e">
        <f t="shared" si="175"/>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76"/>
        <v>#VALUE!</v>
      </c>
      <c r="K373" s="155" t="e">
        <f t="shared" si="177"/>
        <v>#VALUE!</v>
      </c>
      <c r="L373" s="153"/>
      <c r="M373" s="53"/>
      <c r="N373" s="175">
        <f t="shared" si="178"/>
        <v>1373</v>
      </c>
      <c r="O373" s="53"/>
      <c r="P373" s="175">
        <f t="shared" si="179"/>
        <v>10373</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IF(U373=Setup!$C$10,"Grant",IF('Other Pharma &amp; Health Products'!U373=Setup!$C$11,"Local",IF('Other Pharma &amp; Health Products'!U373=Setup!$C$12,"Other","")))</f>
        <v/>
      </c>
      <c r="W373" s="34"/>
      <c r="X373" s="148"/>
      <c r="Y373" s="34"/>
      <c r="Z373" s="36" t="str">
        <f t="shared" si="180"/>
        <v/>
      </c>
      <c r="AA373" s="34"/>
      <c r="AB373" s="32" t="str">
        <f t="shared" si="181"/>
        <v/>
      </c>
      <c r="AC373" s="34"/>
      <c r="AD373" s="32" t="str">
        <f t="shared" si="182"/>
        <v/>
      </c>
      <c r="AE373" s="34"/>
      <c r="AF373" s="36" t="str">
        <f t="shared" si="183"/>
        <v/>
      </c>
      <c r="AG373" s="36" t="str">
        <f t="shared" si="184"/>
        <v/>
      </c>
      <c r="AH373" s="36" t="str">
        <f t="shared" si="185"/>
        <v/>
      </c>
      <c r="AI373" s="55"/>
      <c r="AJ373" s="37"/>
      <c r="AK373" s="148"/>
      <c r="AL373" s="34"/>
      <c r="AM373" s="32" t="str">
        <f t="shared" si="186"/>
        <v/>
      </c>
      <c r="AN373" s="34"/>
      <c r="AO373" s="32" t="str">
        <f t="shared" si="187"/>
        <v/>
      </c>
      <c r="AP373" s="34"/>
      <c r="AQ373" s="32" t="str">
        <f t="shared" si="188"/>
        <v/>
      </c>
      <c r="AR373" s="34"/>
      <c r="AS373" s="36" t="str">
        <f t="shared" si="189"/>
        <v/>
      </c>
      <c r="AT373" s="36" t="str">
        <f t="shared" si="190"/>
        <v/>
      </c>
      <c r="AU373" s="36" t="str">
        <f t="shared" si="191"/>
        <v/>
      </c>
      <c r="AV373" s="55"/>
      <c r="AW373" s="34"/>
      <c r="AX373" s="148"/>
      <c r="AY373" s="34"/>
      <c r="AZ373" s="32" t="str">
        <f t="shared" si="192"/>
        <v/>
      </c>
      <c r="BA373" s="34"/>
      <c r="BB373" s="32" t="str">
        <f t="shared" si="193"/>
        <v/>
      </c>
      <c r="BC373" s="34"/>
      <c r="BD373" s="32" t="str">
        <f t="shared" si="194"/>
        <v/>
      </c>
      <c r="BE373" s="34"/>
      <c r="BF373" s="36" t="str">
        <f t="shared" si="195"/>
        <v/>
      </c>
      <c r="BG373" s="36" t="str">
        <f t="shared" si="196"/>
        <v/>
      </c>
      <c r="BH373" s="36" t="str">
        <f t="shared" si="197"/>
        <v/>
      </c>
      <c r="BI373" s="55"/>
      <c r="BJ373" s="34"/>
      <c r="BK373" s="148"/>
      <c r="BL373" s="34"/>
      <c r="BM373" s="32" t="str">
        <f t="shared" si="198"/>
        <v/>
      </c>
      <c r="BN373" s="34"/>
      <c r="BO373" s="32" t="str">
        <f t="shared" si="199"/>
        <v/>
      </c>
      <c r="BP373" s="34"/>
      <c r="BQ373" s="32" t="str">
        <f t="shared" si="200"/>
        <v/>
      </c>
      <c r="BR373" s="34"/>
      <c r="BS373" s="36" t="str">
        <f t="shared" si="201"/>
        <v/>
      </c>
      <c r="BT373" s="36" t="str">
        <f t="shared" si="202"/>
        <v/>
      </c>
      <c r="BU373" s="36" t="str">
        <f t="shared" si="203"/>
        <v/>
      </c>
      <c r="BV373" s="55"/>
      <c r="BW373" s="36" t="str">
        <f t="shared" si="204"/>
        <v/>
      </c>
      <c r="BX373" s="36" t="str">
        <f t="shared" si="204"/>
        <v/>
      </c>
      <c r="BY373" s="31"/>
      <c r="BZ373" s="38"/>
      <c r="CB373" s="120" t="e">
        <f t="shared" ca="1" si="172"/>
        <v>#VALUE!</v>
      </c>
      <c r="CC373" s="2" t="e">
        <f t="shared" ca="1" si="173"/>
        <v>#VALUE!</v>
      </c>
    </row>
    <row r="374" spans="1:81" s="10" customFormat="1" ht="25" customHeight="1" x14ac:dyDescent="0.2">
      <c r="A374" s="52" t="str">
        <f t="shared" si="205"/>
        <v/>
      </c>
      <c r="B374" s="157" t="e">
        <f t="shared" ca="1" si="174"/>
        <v>#VALUE!</v>
      </c>
      <c r="C374" s="157" t="e">
        <f t="shared" si="175"/>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76"/>
        <v>#VALUE!</v>
      </c>
      <c r="K374" s="155" t="e">
        <f t="shared" si="177"/>
        <v>#VALUE!</v>
      </c>
      <c r="L374" s="153"/>
      <c r="M374" s="53"/>
      <c r="N374" s="175">
        <f t="shared" si="178"/>
        <v>1374</v>
      </c>
      <c r="O374" s="53"/>
      <c r="P374" s="175">
        <f t="shared" si="179"/>
        <v>10374</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IF(U374=Setup!$C$10,"Grant",IF('Other Pharma &amp; Health Products'!U374=Setup!$C$11,"Local",IF('Other Pharma &amp; Health Products'!U374=Setup!$C$12,"Other","")))</f>
        <v/>
      </c>
      <c r="W374" s="34"/>
      <c r="X374" s="148"/>
      <c r="Y374" s="34"/>
      <c r="Z374" s="36" t="str">
        <f t="shared" si="180"/>
        <v/>
      </c>
      <c r="AA374" s="34"/>
      <c r="AB374" s="32" t="str">
        <f t="shared" si="181"/>
        <v/>
      </c>
      <c r="AC374" s="34"/>
      <c r="AD374" s="32" t="str">
        <f t="shared" si="182"/>
        <v/>
      </c>
      <c r="AE374" s="34"/>
      <c r="AF374" s="36" t="str">
        <f t="shared" si="183"/>
        <v/>
      </c>
      <c r="AG374" s="36" t="str">
        <f t="shared" si="184"/>
        <v/>
      </c>
      <c r="AH374" s="36" t="str">
        <f t="shared" si="185"/>
        <v/>
      </c>
      <c r="AI374" s="55"/>
      <c r="AJ374" s="37"/>
      <c r="AK374" s="148"/>
      <c r="AL374" s="34"/>
      <c r="AM374" s="32" t="str">
        <f t="shared" si="186"/>
        <v/>
      </c>
      <c r="AN374" s="34"/>
      <c r="AO374" s="32" t="str">
        <f t="shared" si="187"/>
        <v/>
      </c>
      <c r="AP374" s="34"/>
      <c r="AQ374" s="32" t="str">
        <f t="shared" si="188"/>
        <v/>
      </c>
      <c r="AR374" s="34"/>
      <c r="AS374" s="36" t="str">
        <f t="shared" si="189"/>
        <v/>
      </c>
      <c r="AT374" s="36" t="str">
        <f t="shared" si="190"/>
        <v/>
      </c>
      <c r="AU374" s="36" t="str">
        <f t="shared" si="191"/>
        <v/>
      </c>
      <c r="AV374" s="55"/>
      <c r="AW374" s="34"/>
      <c r="AX374" s="148"/>
      <c r="AY374" s="34"/>
      <c r="AZ374" s="32" t="str">
        <f t="shared" si="192"/>
        <v/>
      </c>
      <c r="BA374" s="34"/>
      <c r="BB374" s="32" t="str">
        <f t="shared" si="193"/>
        <v/>
      </c>
      <c r="BC374" s="34"/>
      <c r="BD374" s="32" t="str">
        <f t="shared" si="194"/>
        <v/>
      </c>
      <c r="BE374" s="34"/>
      <c r="BF374" s="36" t="str">
        <f t="shared" si="195"/>
        <v/>
      </c>
      <c r="BG374" s="36" t="str">
        <f t="shared" si="196"/>
        <v/>
      </c>
      <c r="BH374" s="36" t="str">
        <f t="shared" si="197"/>
        <v/>
      </c>
      <c r="BI374" s="55"/>
      <c r="BJ374" s="34"/>
      <c r="BK374" s="148"/>
      <c r="BL374" s="34"/>
      <c r="BM374" s="32" t="str">
        <f t="shared" si="198"/>
        <v/>
      </c>
      <c r="BN374" s="34"/>
      <c r="BO374" s="32" t="str">
        <f t="shared" si="199"/>
        <v/>
      </c>
      <c r="BP374" s="34"/>
      <c r="BQ374" s="32" t="str">
        <f t="shared" si="200"/>
        <v/>
      </c>
      <c r="BR374" s="34"/>
      <c r="BS374" s="36" t="str">
        <f t="shared" si="201"/>
        <v/>
      </c>
      <c r="BT374" s="36" t="str">
        <f t="shared" si="202"/>
        <v/>
      </c>
      <c r="BU374" s="36" t="str">
        <f t="shared" si="203"/>
        <v/>
      </c>
      <c r="BV374" s="55"/>
      <c r="BW374" s="36" t="str">
        <f t="shared" si="204"/>
        <v/>
      </c>
      <c r="BX374" s="36" t="str">
        <f t="shared" si="204"/>
        <v/>
      </c>
      <c r="BY374" s="31"/>
      <c r="BZ374" s="38"/>
      <c r="CB374" s="120" t="e">
        <f t="shared" ca="1" si="172"/>
        <v>#VALUE!</v>
      </c>
      <c r="CC374" s="2" t="e">
        <f t="shared" ca="1" si="173"/>
        <v>#VALUE!</v>
      </c>
    </row>
    <row r="375" spans="1:81" s="10" customFormat="1" ht="25" customHeight="1" x14ac:dyDescent="0.2">
      <c r="A375" s="52" t="str">
        <f t="shared" si="205"/>
        <v/>
      </c>
      <c r="B375" s="157" t="e">
        <f t="shared" ca="1" si="174"/>
        <v>#VALUE!</v>
      </c>
      <c r="C375" s="157" t="e">
        <f t="shared" si="175"/>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76"/>
        <v>#VALUE!</v>
      </c>
      <c r="K375" s="155" t="e">
        <f t="shared" si="177"/>
        <v>#VALUE!</v>
      </c>
      <c r="L375" s="153"/>
      <c r="M375" s="53"/>
      <c r="N375" s="175">
        <f t="shared" si="178"/>
        <v>1375</v>
      </c>
      <c r="O375" s="53"/>
      <c r="P375" s="175">
        <f t="shared" si="179"/>
        <v>10375</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IF(U375=Setup!$C$10,"Grant",IF('Other Pharma &amp; Health Products'!U375=Setup!$C$11,"Local",IF('Other Pharma &amp; Health Products'!U375=Setup!$C$12,"Other","")))</f>
        <v/>
      </c>
      <c r="W375" s="34"/>
      <c r="X375" s="148"/>
      <c r="Y375" s="34"/>
      <c r="Z375" s="36" t="str">
        <f t="shared" si="180"/>
        <v/>
      </c>
      <c r="AA375" s="34"/>
      <c r="AB375" s="32" t="str">
        <f t="shared" si="181"/>
        <v/>
      </c>
      <c r="AC375" s="34"/>
      <c r="AD375" s="32" t="str">
        <f t="shared" si="182"/>
        <v/>
      </c>
      <c r="AE375" s="34"/>
      <c r="AF375" s="36" t="str">
        <f t="shared" si="183"/>
        <v/>
      </c>
      <c r="AG375" s="36" t="str">
        <f t="shared" si="184"/>
        <v/>
      </c>
      <c r="AH375" s="36" t="str">
        <f t="shared" si="185"/>
        <v/>
      </c>
      <c r="AI375" s="55"/>
      <c r="AJ375" s="37"/>
      <c r="AK375" s="148"/>
      <c r="AL375" s="34"/>
      <c r="AM375" s="32" t="str">
        <f t="shared" si="186"/>
        <v/>
      </c>
      <c r="AN375" s="34"/>
      <c r="AO375" s="32" t="str">
        <f t="shared" si="187"/>
        <v/>
      </c>
      <c r="AP375" s="34"/>
      <c r="AQ375" s="32" t="str">
        <f t="shared" si="188"/>
        <v/>
      </c>
      <c r="AR375" s="34"/>
      <c r="AS375" s="36" t="str">
        <f t="shared" si="189"/>
        <v/>
      </c>
      <c r="AT375" s="36" t="str">
        <f t="shared" si="190"/>
        <v/>
      </c>
      <c r="AU375" s="36" t="str">
        <f t="shared" si="191"/>
        <v/>
      </c>
      <c r="AV375" s="55"/>
      <c r="AW375" s="34"/>
      <c r="AX375" s="148"/>
      <c r="AY375" s="34"/>
      <c r="AZ375" s="32" t="str">
        <f t="shared" si="192"/>
        <v/>
      </c>
      <c r="BA375" s="34"/>
      <c r="BB375" s="32" t="str">
        <f t="shared" si="193"/>
        <v/>
      </c>
      <c r="BC375" s="34"/>
      <c r="BD375" s="32" t="str">
        <f t="shared" si="194"/>
        <v/>
      </c>
      <c r="BE375" s="34"/>
      <c r="BF375" s="36" t="str">
        <f t="shared" si="195"/>
        <v/>
      </c>
      <c r="BG375" s="36" t="str">
        <f t="shared" si="196"/>
        <v/>
      </c>
      <c r="BH375" s="36" t="str">
        <f t="shared" si="197"/>
        <v/>
      </c>
      <c r="BI375" s="55"/>
      <c r="BJ375" s="34"/>
      <c r="BK375" s="148"/>
      <c r="BL375" s="34"/>
      <c r="BM375" s="32" t="str">
        <f t="shared" si="198"/>
        <v/>
      </c>
      <c r="BN375" s="34"/>
      <c r="BO375" s="32" t="str">
        <f t="shared" si="199"/>
        <v/>
      </c>
      <c r="BP375" s="34"/>
      <c r="BQ375" s="32" t="str">
        <f t="shared" si="200"/>
        <v/>
      </c>
      <c r="BR375" s="34"/>
      <c r="BS375" s="36" t="str">
        <f t="shared" si="201"/>
        <v/>
      </c>
      <c r="BT375" s="36" t="str">
        <f t="shared" si="202"/>
        <v/>
      </c>
      <c r="BU375" s="36" t="str">
        <f t="shared" si="203"/>
        <v/>
      </c>
      <c r="BV375" s="55"/>
      <c r="BW375" s="36" t="str">
        <f t="shared" si="204"/>
        <v/>
      </c>
      <c r="BX375" s="36" t="str">
        <f t="shared" si="204"/>
        <v/>
      </c>
      <c r="BY375" s="31"/>
      <c r="BZ375" s="38"/>
      <c r="CB375" s="120" t="e">
        <f t="shared" ca="1" si="172"/>
        <v>#VALUE!</v>
      </c>
      <c r="CC375" s="2" t="e">
        <f t="shared" ca="1" si="173"/>
        <v>#VALUE!</v>
      </c>
    </row>
    <row r="376" spans="1:81" s="10" customFormat="1" ht="25" customHeight="1" x14ac:dyDescent="0.2">
      <c r="A376" s="52" t="str">
        <f t="shared" si="205"/>
        <v/>
      </c>
      <c r="B376" s="157" t="e">
        <f t="shared" ca="1" si="174"/>
        <v>#VALUE!</v>
      </c>
      <c r="C376" s="157" t="e">
        <f t="shared" si="175"/>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76"/>
        <v>#VALUE!</v>
      </c>
      <c r="K376" s="155" t="e">
        <f t="shared" si="177"/>
        <v>#VALUE!</v>
      </c>
      <c r="L376" s="153"/>
      <c r="M376" s="53"/>
      <c r="N376" s="175">
        <f t="shared" si="178"/>
        <v>1376</v>
      </c>
      <c r="O376" s="53"/>
      <c r="P376" s="175">
        <f t="shared" si="179"/>
        <v>10376</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IF(U376=Setup!$C$10,"Grant",IF('Other Pharma &amp; Health Products'!U376=Setup!$C$11,"Local",IF('Other Pharma &amp; Health Products'!U376=Setup!$C$12,"Other","")))</f>
        <v/>
      </c>
      <c r="W376" s="34"/>
      <c r="X376" s="148"/>
      <c r="Y376" s="34"/>
      <c r="Z376" s="36" t="str">
        <f t="shared" si="180"/>
        <v/>
      </c>
      <c r="AA376" s="34"/>
      <c r="AB376" s="32" t="str">
        <f t="shared" si="181"/>
        <v/>
      </c>
      <c r="AC376" s="34"/>
      <c r="AD376" s="32" t="str">
        <f t="shared" si="182"/>
        <v/>
      </c>
      <c r="AE376" s="34"/>
      <c r="AF376" s="36" t="str">
        <f t="shared" si="183"/>
        <v/>
      </c>
      <c r="AG376" s="36" t="str">
        <f t="shared" si="184"/>
        <v/>
      </c>
      <c r="AH376" s="36" t="str">
        <f t="shared" si="185"/>
        <v/>
      </c>
      <c r="AI376" s="55"/>
      <c r="AJ376" s="37"/>
      <c r="AK376" s="148"/>
      <c r="AL376" s="34"/>
      <c r="AM376" s="32" t="str">
        <f t="shared" si="186"/>
        <v/>
      </c>
      <c r="AN376" s="34"/>
      <c r="AO376" s="32" t="str">
        <f t="shared" si="187"/>
        <v/>
      </c>
      <c r="AP376" s="34"/>
      <c r="AQ376" s="32" t="str">
        <f t="shared" si="188"/>
        <v/>
      </c>
      <c r="AR376" s="34"/>
      <c r="AS376" s="36" t="str">
        <f t="shared" si="189"/>
        <v/>
      </c>
      <c r="AT376" s="36" t="str">
        <f t="shared" si="190"/>
        <v/>
      </c>
      <c r="AU376" s="36" t="str">
        <f t="shared" si="191"/>
        <v/>
      </c>
      <c r="AV376" s="55"/>
      <c r="AW376" s="34"/>
      <c r="AX376" s="148"/>
      <c r="AY376" s="34"/>
      <c r="AZ376" s="32" t="str">
        <f t="shared" si="192"/>
        <v/>
      </c>
      <c r="BA376" s="34"/>
      <c r="BB376" s="32" t="str">
        <f t="shared" si="193"/>
        <v/>
      </c>
      <c r="BC376" s="34"/>
      <c r="BD376" s="32" t="str">
        <f t="shared" si="194"/>
        <v/>
      </c>
      <c r="BE376" s="34"/>
      <c r="BF376" s="36" t="str">
        <f t="shared" si="195"/>
        <v/>
      </c>
      <c r="BG376" s="36" t="str">
        <f t="shared" si="196"/>
        <v/>
      </c>
      <c r="BH376" s="36" t="str">
        <f t="shared" si="197"/>
        <v/>
      </c>
      <c r="BI376" s="55"/>
      <c r="BJ376" s="34"/>
      <c r="BK376" s="148"/>
      <c r="BL376" s="34"/>
      <c r="BM376" s="32" t="str">
        <f t="shared" si="198"/>
        <v/>
      </c>
      <c r="BN376" s="34"/>
      <c r="BO376" s="32" t="str">
        <f t="shared" si="199"/>
        <v/>
      </c>
      <c r="BP376" s="34"/>
      <c r="BQ376" s="32" t="str">
        <f t="shared" si="200"/>
        <v/>
      </c>
      <c r="BR376" s="34"/>
      <c r="BS376" s="36" t="str">
        <f t="shared" si="201"/>
        <v/>
      </c>
      <c r="BT376" s="36" t="str">
        <f t="shared" si="202"/>
        <v/>
      </c>
      <c r="BU376" s="36" t="str">
        <f t="shared" si="203"/>
        <v/>
      </c>
      <c r="BV376" s="55"/>
      <c r="BW376" s="36" t="str">
        <f t="shared" si="204"/>
        <v/>
      </c>
      <c r="BX376" s="36" t="str">
        <f t="shared" si="204"/>
        <v/>
      </c>
      <c r="BY376" s="31"/>
      <c r="BZ376" s="38"/>
      <c r="CB376" s="120" t="e">
        <f t="shared" ca="1" si="172"/>
        <v>#VALUE!</v>
      </c>
      <c r="CC376" s="2" t="e">
        <f t="shared" ca="1" si="173"/>
        <v>#VALUE!</v>
      </c>
    </row>
    <row r="377" spans="1:81" s="10" customFormat="1" ht="25" customHeight="1" x14ac:dyDescent="0.2">
      <c r="A377" s="52" t="str">
        <f t="shared" si="205"/>
        <v/>
      </c>
      <c r="B377" s="157" t="e">
        <f t="shared" ca="1" si="174"/>
        <v>#VALUE!</v>
      </c>
      <c r="C377" s="157" t="e">
        <f t="shared" si="175"/>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76"/>
        <v>#VALUE!</v>
      </c>
      <c r="K377" s="155" t="e">
        <f t="shared" si="177"/>
        <v>#VALUE!</v>
      </c>
      <c r="L377" s="153"/>
      <c r="M377" s="53"/>
      <c r="N377" s="175">
        <f t="shared" si="178"/>
        <v>1377</v>
      </c>
      <c r="O377" s="53"/>
      <c r="P377" s="175">
        <f t="shared" si="179"/>
        <v>10377</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IF(U377=Setup!$C$10,"Grant",IF('Other Pharma &amp; Health Products'!U377=Setup!$C$11,"Local",IF('Other Pharma &amp; Health Products'!U377=Setup!$C$12,"Other","")))</f>
        <v/>
      </c>
      <c r="W377" s="34"/>
      <c r="X377" s="148"/>
      <c r="Y377" s="34"/>
      <c r="Z377" s="36" t="str">
        <f t="shared" si="180"/>
        <v/>
      </c>
      <c r="AA377" s="34"/>
      <c r="AB377" s="32" t="str">
        <f t="shared" si="181"/>
        <v/>
      </c>
      <c r="AC377" s="34"/>
      <c r="AD377" s="32" t="str">
        <f t="shared" si="182"/>
        <v/>
      </c>
      <c r="AE377" s="34"/>
      <c r="AF377" s="36" t="str">
        <f t="shared" si="183"/>
        <v/>
      </c>
      <c r="AG377" s="36" t="str">
        <f t="shared" si="184"/>
        <v/>
      </c>
      <c r="AH377" s="36" t="str">
        <f t="shared" si="185"/>
        <v/>
      </c>
      <c r="AI377" s="55"/>
      <c r="AJ377" s="37"/>
      <c r="AK377" s="148"/>
      <c r="AL377" s="34"/>
      <c r="AM377" s="32" t="str">
        <f t="shared" si="186"/>
        <v/>
      </c>
      <c r="AN377" s="34"/>
      <c r="AO377" s="32" t="str">
        <f t="shared" si="187"/>
        <v/>
      </c>
      <c r="AP377" s="34"/>
      <c r="AQ377" s="32" t="str">
        <f t="shared" si="188"/>
        <v/>
      </c>
      <c r="AR377" s="34"/>
      <c r="AS377" s="36" t="str">
        <f t="shared" si="189"/>
        <v/>
      </c>
      <c r="AT377" s="36" t="str">
        <f t="shared" si="190"/>
        <v/>
      </c>
      <c r="AU377" s="36" t="str">
        <f t="shared" si="191"/>
        <v/>
      </c>
      <c r="AV377" s="55"/>
      <c r="AW377" s="34"/>
      <c r="AX377" s="148"/>
      <c r="AY377" s="34"/>
      <c r="AZ377" s="32" t="str">
        <f t="shared" si="192"/>
        <v/>
      </c>
      <c r="BA377" s="34"/>
      <c r="BB377" s="32" t="str">
        <f t="shared" si="193"/>
        <v/>
      </c>
      <c r="BC377" s="34"/>
      <c r="BD377" s="32" t="str">
        <f t="shared" si="194"/>
        <v/>
      </c>
      <c r="BE377" s="34"/>
      <c r="BF377" s="36" t="str">
        <f t="shared" si="195"/>
        <v/>
      </c>
      <c r="BG377" s="36" t="str">
        <f t="shared" si="196"/>
        <v/>
      </c>
      <c r="BH377" s="36" t="str">
        <f t="shared" si="197"/>
        <v/>
      </c>
      <c r="BI377" s="55"/>
      <c r="BJ377" s="34"/>
      <c r="BK377" s="148"/>
      <c r="BL377" s="34"/>
      <c r="BM377" s="32" t="str">
        <f t="shared" si="198"/>
        <v/>
      </c>
      <c r="BN377" s="34"/>
      <c r="BO377" s="32" t="str">
        <f t="shared" si="199"/>
        <v/>
      </c>
      <c r="BP377" s="34"/>
      <c r="BQ377" s="32" t="str">
        <f t="shared" si="200"/>
        <v/>
      </c>
      <c r="BR377" s="34"/>
      <c r="BS377" s="36" t="str">
        <f t="shared" si="201"/>
        <v/>
      </c>
      <c r="BT377" s="36" t="str">
        <f t="shared" si="202"/>
        <v/>
      </c>
      <c r="BU377" s="36" t="str">
        <f t="shared" si="203"/>
        <v/>
      </c>
      <c r="BV377" s="55"/>
      <c r="BW377" s="36" t="str">
        <f t="shared" si="204"/>
        <v/>
      </c>
      <c r="BX377" s="36" t="str">
        <f t="shared" si="204"/>
        <v/>
      </c>
      <c r="BY377" s="31"/>
      <c r="BZ377" s="38"/>
      <c r="CB377" s="120" t="e">
        <f t="shared" ca="1" si="172"/>
        <v>#VALUE!</v>
      </c>
      <c r="CC377" s="2" t="e">
        <f t="shared" ca="1" si="173"/>
        <v>#VALUE!</v>
      </c>
    </row>
    <row r="378" spans="1:81" s="10" customFormat="1" ht="25" customHeight="1" x14ac:dyDescent="0.2">
      <c r="A378" s="52" t="str">
        <f t="shared" si="205"/>
        <v/>
      </c>
      <c r="B378" s="157" t="e">
        <f t="shared" ca="1" si="174"/>
        <v>#VALUE!</v>
      </c>
      <c r="C378" s="157" t="e">
        <f t="shared" si="175"/>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76"/>
        <v>#VALUE!</v>
      </c>
      <c r="K378" s="155" t="e">
        <f t="shared" si="177"/>
        <v>#VALUE!</v>
      </c>
      <c r="L378" s="153"/>
      <c r="M378" s="53"/>
      <c r="N378" s="175">
        <f t="shared" si="178"/>
        <v>1378</v>
      </c>
      <c r="O378" s="53"/>
      <c r="P378" s="175">
        <f t="shared" si="179"/>
        <v>10378</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IF(U378=Setup!$C$10,"Grant",IF('Other Pharma &amp; Health Products'!U378=Setup!$C$11,"Local",IF('Other Pharma &amp; Health Products'!U378=Setup!$C$12,"Other","")))</f>
        <v/>
      </c>
      <c r="W378" s="34"/>
      <c r="X378" s="148"/>
      <c r="Y378" s="34"/>
      <c r="Z378" s="36" t="str">
        <f t="shared" si="180"/>
        <v/>
      </c>
      <c r="AA378" s="34"/>
      <c r="AB378" s="32" t="str">
        <f t="shared" si="181"/>
        <v/>
      </c>
      <c r="AC378" s="34"/>
      <c r="AD378" s="32" t="str">
        <f t="shared" si="182"/>
        <v/>
      </c>
      <c r="AE378" s="34"/>
      <c r="AF378" s="36" t="str">
        <f t="shared" si="183"/>
        <v/>
      </c>
      <c r="AG378" s="36" t="str">
        <f t="shared" si="184"/>
        <v/>
      </c>
      <c r="AH378" s="36" t="str">
        <f t="shared" si="185"/>
        <v/>
      </c>
      <c r="AI378" s="55"/>
      <c r="AJ378" s="37"/>
      <c r="AK378" s="148"/>
      <c r="AL378" s="34"/>
      <c r="AM378" s="32" t="str">
        <f t="shared" si="186"/>
        <v/>
      </c>
      <c r="AN378" s="34"/>
      <c r="AO378" s="32" t="str">
        <f t="shared" si="187"/>
        <v/>
      </c>
      <c r="AP378" s="34"/>
      <c r="AQ378" s="32" t="str">
        <f t="shared" si="188"/>
        <v/>
      </c>
      <c r="AR378" s="34"/>
      <c r="AS378" s="36" t="str">
        <f t="shared" si="189"/>
        <v/>
      </c>
      <c r="AT378" s="36" t="str">
        <f t="shared" si="190"/>
        <v/>
      </c>
      <c r="AU378" s="36" t="str">
        <f t="shared" si="191"/>
        <v/>
      </c>
      <c r="AV378" s="55"/>
      <c r="AW378" s="34"/>
      <c r="AX378" s="148"/>
      <c r="AY378" s="34"/>
      <c r="AZ378" s="32" t="str">
        <f t="shared" si="192"/>
        <v/>
      </c>
      <c r="BA378" s="34"/>
      <c r="BB378" s="32" t="str">
        <f t="shared" si="193"/>
        <v/>
      </c>
      <c r="BC378" s="34"/>
      <c r="BD378" s="32" t="str">
        <f t="shared" si="194"/>
        <v/>
      </c>
      <c r="BE378" s="34"/>
      <c r="BF378" s="36" t="str">
        <f t="shared" si="195"/>
        <v/>
      </c>
      <c r="BG378" s="36" t="str">
        <f t="shared" si="196"/>
        <v/>
      </c>
      <c r="BH378" s="36" t="str">
        <f t="shared" si="197"/>
        <v/>
      </c>
      <c r="BI378" s="55"/>
      <c r="BJ378" s="34"/>
      <c r="BK378" s="148"/>
      <c r="BL378" s="34"/>
      <c r="BM378" s="32" t="str">
        <f t="shared" si="198"/>
        <v/>
      </c>
      <c r="BN378" s="34"/>
      <c r="BO378" s="32" t="str">
        <f t="shared" si="199"/>
        <v/>
      </c>
      <c r="BP378" s="34"/>
      <c r="BQ378" s="32" t="str">
        <f t="shared" si="200"/>
        <v/>
      </c>
      <c r="BR378" s="34"/>
      <c r="BS378" s="36" t="str">
        <f t="shared" si="201"/>
        <v/>
      </c>
      <c r="BT378" s="36" t="str">
        <f t="shared" si="202"/>
        <v/>
      </c>
      <c r="BU378" s="36" t="str">
        <f t="shared" si="203"/>
        <v/>
      </c>
      <c r="BV378" s="55"/>
      <c r="BW378" s="36" t="str">
        <f t="shared" si="204"/>
        <v/>
      </c>
      <c r="BX378" s="36" t="str">
        <f t="shared" si="204"/>
        <v/>
      </c>
      <c r="BY378" s="31"/>
      <c r="BZ378" s="38"/>
      <c r="CB378" s="120" t="e">
        <f t="shared" ca="1" si="172"/>
        <v>#VALUE!</v>
      </c>
      <c r="CC378" s="2" t="e">
        <f t="shared" ca="1" si="173"/>
        <v>#VALUE!</v>
      </c>
    </row>
    <row r="379" spans="1:81" s="10" customFormat="1" ht="25" customHeight="1" x14ac:dyDescent="0.2">
      <c r="A379" s="52" t="str">
        <f t="shared" si="205"/>
        <v/>
      </c>
      <c r="B379" s="157" t="e">
        <f t="shared" ca="1" si="174"/>
        <v>#VALUE!</v>
      </c>
      <c r="C379" s="157" t="e">
        <f t="shared" si="175"/>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76"/>
        <v>#VALUE!</v>
      </c>
      <c r="K379" s="155" t="e">
        <f t="shared" si="177"/>
        <v>#VALUE!</v>
      </c>
      <c r="L379" s="153"/>
      <c r="M379" s="53"/>
      <c r="N379" s="175">
        <f t="shared" si="178"/>
        <v>1379</v>
      </c>
      <c r="O379" s="53"/>
      <c r="P379" s="175">
        <f t="shared" si="179"/>
        <v>10379</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IF(U379=Setup!$C$10,"Grant",IF('Other Pharma &amp; Health Products'!U379=Setup!$C$11,"Local",IF('Other Pharma &amp; Health Products'!U379=Setup!$C$12,"Other","")))</f>
        <v/>
      </c>
      <c r="W379" s="34"/>
      <c r="X379" s="148"/>
      <c r="Y379" s="34"/>
      <c r="Z379" s="36" t="str">
        <f t="shared" si="180"/>
        <v/>
      </c>
      <c r="AA379" s="34"/>
      <c r="AB379" s="32" t="str">
        <f t="shared" si="181"/>
        <v/>
      </c>
      <c r="AC379" s="34"/>
      <c r="AD379" s="32" t="str">
        <f t="shared" si="182"/>
        <v/>
      </c>
      <c r="AE379" s="34"/>
      <c r="AF379" s="36" t="str">
        <f t="shared" si="183"/>
        <v/>
      </c>
      <c r="AG379" s="36" t="str">
        <f t="shared" si="184"/>
        <v/>
      </c>
      <c r="AH379" s="36" t="str">
        <f t="shared" si="185"/>
        <v/>
      </c>
      <c r="AI379" s="55"/>
      <c r="AJ379" s="37"/>
      <c r="AK379" s="148"/>
      <c r="AL379" s="34"/>
      <c r="AM379" s="32" t="str">
        <f t="shared" si="186"/>
        <v/>
      </c>
      <c r="AN379" s="34"/>
      <c r="AO379" s="32" t="str">
        <f t="shared" si="187"/>
        <v/>
      </c>
      <c r="AP379" s="34"/>
      <c r="AQ379" s="32" t="str">
        <f t="shared" si="188"/>
        <v/>
      </c>
      <c r="AR379" s="34"/>
      <c r="AS379" s="36" t="str">
        <f t="shared" si="189"/>
        <v/>
      </c>
      <c r="AT379" s="36" t="str">
        <f t="shared" si="190"/>
        <v/>
      </c>
      <c r="AU379" s="36" t="str">
        <f t="shared" si="191"/>
        <v/>
      </c>
      <c r="AV379" s="55"/>
      <c r="AW379" s="34"/>
      <c r="AX379" s="148"/>
      <c r="AY379" s="34"/>
      <c r="AZ379" s="32" t="str">
        <f t="shared" si="192"/>
        <v/>
      </c>
      <c r="BA379" s="34"/>
      <c r="BB379" s="32" t="str">
        <f t="shared" si="193"/>
        <v/>
      </c>
      <c r="BC379" s="34"/>
      <c r="BD379" s="32" t="str">
        <f t="shared" si="194"/>
        <v/>
      </c>
      <c r="BE379" s="34"/>
      <c r="BF379" s="36" t="str">
        <f t="shared" si="195"/>
        <v/>
      </c>
      <c r="BG379" s="36" t="str">
        <f t="shared" si="196"/>
        <v/>
      </c>
      <c r="BH379" s="36" t="str">
        <f t="shared" si="197"/>
        <v/>
      </c>
      <c r="BI379" s="55"/>
      <c r="BJ379" s="34"/>
      <c r="BK379" s="148"/>
      <c r="BL379" s="34"/>
      <c r="BM379" s="32" t="str">
        <f t="shared" si="198"/>
        <v/>
      </c>
      <c r="BN379" s="34"/>
      <c r="BO379" s="32" t="str">
        <f t="shared" si="199"/>
        <v/>
      </c>
      <c r="BP379" s="34"/>
      <c r="BQ379" s="32" t="str">
        <f t="shared" si="200"/>
        <v/>
      </c>
      <c r="BR379" s="34"/>
      <c r="BS379" s="36" t="str">
        <f t="shared" si="201"/>
        <v/>
      </c>
      <c r="BT379" s="36" t="str">
        <f t="shared" si="202"/>
        <v/>
      </c>
      <c r="BU379" s="36" t="str">
        <f t="shared" si="203"/>
        <v/>
      </c>
      <c r="BV379" s="55"/>
      <c r="BW379" s="36" t="str">
        <f t="shared" si="204"/>
        <v/>
      </c>
      <c r="BX379" s="36" t="str">
        <f t="shared" si="204"/>
        <v/>
      </c>
      <c r="BY379" s="31"/>
      <c r="BZ379" s="38"/>
      <c r="CB379" s="120" t="e">
        <f t="shared" ca="1" si="172"/>
        <v>#VALUE!</v>
      </c>
      <c r="CC379" s="2" t="e">
        <f t="shared" ca="1" si="173"/>
        <v>#VALUE!</v>
      </c>
    </row>
    <row r="380" spans="1:81" s="10" customFormat="1" ht="25" customHeight="1" x14ac:dyDescent="0.2">
      <c r="A380" s="52" t="str">
        <f t="shared" si="205"/>
        <v/>
      </c>
      <c r="B380" s="157" t="e">
        <f t="shared" ca="1" si="174"/>
        <v>#VALUE!</v>
      </c>
      <c r="C380" s="157" t="e">
        <f t="shared" si="175"/>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76"/>
        <v>#VALUE!</v>
      </c>
      <c r="K380" s="155" t="e">
        <f t="shared" si="177"/>
        <v>#VALUE!</v>
      </c>
      <c r="L380" s="153"/>
      <c r="M380" s="53"/>
      <c r="N380" s="175">
        <f t="shared" si="178"/>
        <v>1380</v>
      </c>
      <c r="O380" s="53"/>
      <c r="P380" s="175">
        <f t="shared" si="179"/>
        <v>10380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IF(U380=Setup!$C$10,"Grant",IF('Other Pharma &amp; Health Products'!U380=Setup!$C$11,"Local",IF('Other Pharma &amp; Health Products'!U380=Setup!$C$12,"Other","")))</f>
        <v/>
      </c>
      <c r="W380" s="34"/>
      <c r="X380" s="148"/>
      <c r="Y380" s="34"/>
      <c r="Z380" s="36" t="str">
        <f t="shared" si="180"/>
        <v/>
      </c>
      <c r="AA380" s="34"/>
      <c r="AB380" s="32" t="str">
        <f t="shared" si="181"/>
        <v/>
      </c>
      <c r="AC380" s="34"/>
      <c r="AD380" s="32" t="str">
        <f t="shared" si="182"/>
        <v/>
      </c>
      <c r="AE380" s="34"/>
      <c r="AF380" s="36" t="str">
        <f t="shared" si="183"/>
        <v/>
      </c>
      <c r="AG380" s="36" t="str">
        <f t="shared" si="184"/>
        <v/>
      </c>
      <c r="AH380" s="36" t="str">
        <f t="shared" si="185"/>
        <v/>
      </c>
      <c r="AI380" s="55"/>
      <c r="AJ380" s="37"/>
      <c r="AK380" s="148"/>
      <c r="AL380" s="34"/>
      <c r="AM380" s="32" t="str">
        <f t="shared" si="186"/>
        <v/>
      </c>
      <c r="AN380" s="34"/>
      <c r="AO380" s="32" t="str">
        <f t="shared" si="187"/>
        <v/>
      </c>
      <c r="AP380" s="34"/>
      <c r="AQ380" s="32" t="str">
        <f t="shared" si="188"/>
        <v/>
      </c>
      <c r="AR380" s="34"/>
      <c r="AS380" s="36" t="str">
        <f t="shared" si="189"/>
        <v/>
      </c>
      <c r="AT380" s="36" t="str">
        <f t="shared" si="190"/>
        <v/>
      </c>
      <c r="AU380" s="36" t="str">
        <f t="shared" si="191"/>
        <v/>
      </c>
      <c r="AV380" s="55"/>
      <c r="AW380" s="34"/>
      <c r="AX380" s="148"/>
      <c r="AY380" s="34"/>
      <c r="AZ380" s="32" t="str">
        <f t="shared" si="192"/>
        <v/>
      </c>
      <c r="BA380" s="34"/>
      <c r="BB380" s="32" t="str">
        <f t="shared" si="193"/>
        <v/>
      </c>
      <c r="BC380" s="34"/>
      <c r="BD380" s="32" t="str">
        <f t="shared" si="194"/>
        <v/>
      </c>
      <c r="BE380" s="34"/>
      <c r="BF380" s="36" t="str">
        <f t="shared" si="195"/>
        <v/>
      </c>
      <c r="BG380" s="36" t="str">
        <f t="shared" si="196"/>
        <v/>
      </c>
      <c r="BH380" s="36" t="str">
        <f t="shared" si="197"/>
        <v/>
      </c>
      <c r="BI380" s="55"/>
      <c r="BJ380" s="34"/>
      <c r="BK380" s="148"/>
      <c r="BL380" s="34"/>
      <c r="BM380" s="32" t="str">
        <f t="shared" si="198"/>
        <v/>
      </c>
      <c r="BN380" s="34"/>
      <c r="BO380" s="32" t="str">
        <f t="shared" si="199"/>
        <v/>
      </c>
      <c r="BP380" s="34"/>
      <c r="BQ380" s="32" t="str">
        <f t="shared" si="200"/>
        <v/>
      </c>
      <c r="BR380" s="34"/>
      <c r="BS380" s="36" t="str">
        <f t="shared" si="201"/>
        <v/>
      </c>
      <c r="BT380" s="36" t="str">
        <f t="shared" si="202"/>
        <v/>
      </c>
      <c r="BU380" s="36" t="str">
        <f t="shared" si="203"/>
        <v/>
      </c>
      <c r="BV380" s="55"/>
      <c r="BW380" s="36" t="str">
        <f t="shared" si="204"/>
        <v/>
      </c>
      <c r="BX380" s="36" t="str">
        <f t="shared" si="204"/>
        <v/>
      </c>
      <c r="BY380" s="31"/>
      <c r="BZ380" s="38"/>
      <c r="CB380" s="120" t="e">
        <f t="shared" ca="1" si="172"/>
        <v>#VALUE!</v>
      </c>
      <c r="CC380" s="2" t="e">
        <f t="shared" ca="1" si="173"/>
        <v>#VALUE!</v>
      </c>
    </row>
    <row r="381" spans="1:81" s="10" customFormat="1" ht="25" customHeight="1" x14ac:dyDescent="0.2">
      <c r="A381" s="52" t="str">
        <f t="shared" si="205"/>
        <v/>
      </c>
      <c r="B381" s="157" t="e">
        <f t="shared" ca="1" si="174"/>
        <v>#VALUE!</v>
      </c>
      <c r="C381" s="157" t="e">
        <f t="shared" si="175"/>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76"/>
        <v>#VALUE!</v>
      </c>
      <c r="K381" s="155" t="e">
        <f t="shared" si="177"/>
        <v>#VALUE!</v>
      </c>
      <c r="L381" s="153"/>
      <c r="M381" s="53"/>
      <c r="N381" s="175">
        <f t="shared" si="178"/>
        <v>1381</v>
      </c>
      <c r="O381" s="53"/>
      <c r="P381" s="175">
        <f t="shared" si="179"/>
        <v>10381</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IF(U381=Setup!$C$10,"Grant",IF('Other Pharma &amp; Health Products'!U381=Setup!$C$11,"Local",IF('Other Pharma &amp; Health Products'!U381=Setup!$C$12,"Other","")))</f>
        <v/>
      </c>
      <c r="W381" s="34"/>
      <c r="X381" s="148"/>
      <c r="Y381" s="34"/>
      <c r="Z381" s="36" t="str">
        <f t="shared" si="180"/>
        <v/>
      </c>
      <c r="AA381" s="34"/>
      <c r="AB381" s="32" t="str">
        <f t="shared" si="181"/>
        <v/>
      </c>
      <c r="AC381" s="34"/>
      <c r="AD381" s="32" t="str">
        <f t="shared" si="182"/>
        <v/>
      </c>
      <c r="AE381" s="34"/>
      <c r="AF381" s="36" t="str">
        <f t="shared" si="183"/>
        <v/>
      </c>
      <c r="AG381" s="36" t="str">
        <f t="shared" si="184"/>
        <v/>
      </c>
      <c r="AH381" s="36" t="str">
        <f t="shared" si="185"/>
        <v/>
      </c>
      <c r="AI381" s="55"/>
      <c r="AJ381" s="37"/>
      <c r="AK381" s="148"/>
      <c r="AL381" s="34"/>
      <c r="AM381" s="32" t="str">
        <f t="shared" si="186"/>
        <v/>
      </c>
      <c r="AN381" s="34"/>
      <c r="AO381" s="32" t="str">
        <f t="shared" si="187"/>
        <v/>
      </c>
      <c r="AP381" s="34"/>
      <c r="AQ381" s="32" t="str">
        <f t="shared" si="188"/>
        <v/>
      </c>
      <c r="AR381" s="34"/>
      <c r="AS381" s="36" t="str">
        <f t="shared" si="189"/>
        <v/>
      </c>
      <c r="AT381" s="36" t="str">
        <f t="shared" si="190"/>
        <v/>
      </c>
      <c r="AU381" s="36" t="str">
        <f t="shared" si="191"/>
        <v/>
      </c>
      <c r="AV381" s="55"/>
      <c r="AW381" s="34"/>
      <c r="AX381" s="148"/>
      <c r="AY381" s="34"/>
      <c r="AZ381" s="32" t="str">
        <f t="shared" si="192"/>
        <v/>
      </c>
      <c r="BA381" s="34"/>
      <c r="BB381" s="32" t="str">
        <f t="shared" si="193"/>
        <v/>
      </c>
      <c r="BC381" s="34"/>
      <c r="BD381" s="32" t="str">
        <f t="shared" si="194"/>
        <v/>
      </c>
      <c r="BE381" s="34"/>
      <c r="BF381" s="36" t="str">
        <f t="shared" si="195"/>
        <v/>
      </c>
      <c r="BG381" s="36" t="str">
        <f t="shared" si="196"/>
        <v/>
      </c>
      <c r="BH381" s="36" t="str">
        <f t="shared" si="197"/>
        <v/>
      </c>
      <c r="BI381" s="55"/>
      <c r="BJ381" s="34"/>
      <c r="BK381" s="148"/>
      <c r="BL381" s="34"/>
      <c r="BM381" s="32" t="str">
        <f t="shared" si="198"/>
        <v/>
      </c>
      <c r="BN381" s="34"/>
      <c r="BO381" s="32" t="str">
        <f t="shared" si="199"/>
        <v/>
      </c>
      <c r="BP381" s="34"/>
      <c r="BQ381" s="32" t="str">
        <f t="shared" si="200"/>
        <v/>
      </c>
      <c r="BR381" s="34"/>
      <c r="BS381" s="36" t="str">
        <f t="shared" si="201"/>
        <v/>
      </c>
      <c r="BT381" s="36" t="str">
        <f t="shared" si="202"/>
        <v/>
      </c>
      <c r="BU381" s="36" t="str">
        <f t="shared" si="203"/>
        <v/>
      </c>
      <c r="BV381" s="55"/>
      <c r="BW381" s="36" t="str">
        <f t="shared" si="204"/>
        <v/>
      </c>
      <c r="BX381" s="36" t="str">
        <f t="shared" si="204"/>
        <v/>
      </c>
      <c r="BY381" s="31"/>
      <c r="BZ381" s="38"/>
      <c r="CB381" s="120" t="e">
        <f t="shared" ca="1" si="172"/>
        <v>#VALUE!</v>
      </c>
      <c r="CC381" s="2" t="e">
        <f t="shared" ca="1" si="173"/>
        <v>#VALUE!</v>
      </c>
    </row>
    <row r="382" spans="1:81" s="10" customFormat="1" ht="25" customHeight="1" x14ac:dyDescent="0.2">
      <c r="A382" s="52" t="str">
        <f t="shared" si="205"/>
        <v/>
      </c>
      <c r="B382" s="157" t="e">
        <f t="shared" ca="1" si="174"/>
        <v>#VALUE!</v>
      </c>
      <c r="C382" s="157" t="e">
        <f t="shared" si="175"/>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76"/>
        <v>#VALUE!</v>
      </c>
      <c r="K382" s="155" t="e">
        <f t="shared" si="177"/>
        <v>#VALUE!</v>
      </c>
      <c r="L382" s="153"/>
      <c r="M382" s="53"/>
      <c r="N382" s="175">
        <f t="shared" si="178"/>
        <v>1382</v>
      </c>
      <c r="O382" s="53"/>
      <c r="P382" s="175">
        <f t="shared" si="179"/>
        <v>10382</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IF(U382=Setup!$C$10,"Grant",IF('Other Pharma &amp; Health Products'!U382=Setup!$C$11,"Local",IF('Other Pharma &amp; Health Products'!U382=Setup!$C$12,"Other","")))</f>
        <v/>
      </c>
      <c r="W382" s="34"/>
      <c r="X382" s="148"/>
      <c r="Y382" s="34"/>
      <c r="Z382" s="36" t="str">
        <f t="shared" si="180"/>
        <v/>
      </c>
      <c r="AA382" s="34"/>
      <c r="AB382" s="32" t="str">
        <f t="shared" si="181"/>
        <v/>
      </c>
      <c r="AC382" s="34"/>
      <c r="AD382" s="32" t="str">
        <f t="shared" si="182"/>
        <v/>
      </c>
      <c r="AE382" s="34"/>
      <c r="AF382" s="36" t="str">
        <f t="shared" si="183"/>
        <v/>
      </c>
      <c r="AG382" s="36" t="str">
        <f t="shared" si="184"/>
        <v/>
      </c>
      <c r="AH382" s="36" t="str">
        <f t="shared" si="185"/>
        <v/>
      </c>
      <c r="AI382" s="55"/>
      <c r="AJ382" s="37"/>
      <c r="AK382" s="148"/>
      <c r="AL382" s="34"/>
      <c r="AM382" s="32" t="str">
        <f t="shared" si="186"/>
        <v/>
      </c>
      <c r="AN382" s="34"/>
      <c r="AO382" s="32" t="str">
        <f t="shared" si="187"/>
        <v/>
      </c>
      <c r="AP382" s="34"/>
      <c r="AQ382" s="32" t="str">
        <f t="shared" si="188"/>
        <v/>
      </c>
      <c r="AR382" s="34"/>
      <c r="AS382" s="36" t="str">
        <f t="shared" si="189"/>
        <v/>
      </c>
      <c r="AT382" s="36" t="str">
        <f t="shared" si="190"/>
        <v/>
      </c>
      <c r="AU382" s="36" t="str">
        <f t="shared" si="191"/>
        <v/>
      </c>
      <c r="AV382" s="55"/>
      <c r="AW382" s="34"/>
      <c r="AX382" s="148"/>
      <c r="AY382" s="34"/>
      <c r="AZ382" s="32" t="str">
        <f t="shared" si="192"/>
        <v/>
      </c>
      <c r="BA382" s="34"/>
      <c r="BB382" s="32" t="str">
        <f t="shared" si="193"/>
        <v/>
      </c>
      <c r="BC382" s="34"/>
      <c r="BD382" s="32" t="str">
        <f t="shared" si="194"/>
        <v/>
      </c>
      <c r="BE382" s="34"/>
      <c r="BF382" s="36" t="str">
        <f t="shared" si="195"/>
        <v/>
      </c>
      <c r="BG382" s="36" t="str">
        <f t="shared" si="196"/>
        <v/>
      </c>
      <c r="BH382" s="36" t="str">
        <f t="shared" si="197"/>
        <v/>
      </c>
      <c r="BI382" s="55"/>
      <c r="BJ382" s="34"/>
      <c r="BK382" s="148"/>
      <c r="BL382" s="34"/>
      <c r="BM382" s="32" t="str">
        <f t="shared" si="198"/>
        <v/>
      </c>
      <c r="BN382" s="34"/>
      <c r="BO382" s="32" t="str">
        <f t="shared" si="199"/>
        <v/>
      </c>
      <c r="BP382" s="34"/>
      <c r="BQ382" s="32" t="str">
        <f t="shared" si="200"/>
        <v/>
      </c>
      <c r="BR382" s="34"/>
      <c r="BS382" s="36" t="str">
        <f t="shared" si="201"/>
        <v/>
      </c>
      <c r="BT382" s="36" t="str">
        <f t="shared" si="202"/>
        <v/>
      </c>
      <c r="BU382" s="36" t="str">
        <f t="shared" si="203"/>
        <v/>
      </c>
      <c r="BV382" s="55"/>
      <c r="BW382" s="36" t="str">
        <f t="shared" si="204"/>
        <v/>
      </c>
      <c r="BX382" s="36" t="str">
        <f t="shared" si="204"/>
        <v/>
      </c>
      <c r="BY382" s="31"/>
      <c r="BZ382" s="38"/>
      <c r="CB382" s="120" t="e">
        <f t="shared" ca="1" si="172"/>
        <v>#VALUE!</v>
      </c>
      <c r="CC382" s="2" t="e">
        <f t="shared" ca="1" si="173"/>
        <v>#VALUE!</v>
      </c>
    </row>
    <row r="383" spans="1:81" s="10" customFormat="1" ht="25" customHeight="1" x14ac:dyDescent="0.2">
      <c r="A383" s="52" t="str">
        <f t="shared" si="205"/>
        <v/>
      </c>
      <c r="B383" s="157" t="e">
        <f t="shared" ca="1" si="174"/>
        <v>#VALUE!</v>
      </c>
      <c r="C383" s="157" t="e">
        <f t="shared" si="175"/>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76"/>
        <v>#VALUE!</v>
      </c>
      <c r="K383" s="155" t="e">
        <f t="shared" si="177"/>
        <v>#VALUE!</v>
      </c>
      <c r="L383" s="153"/>
      <c r="M383" s="53"/>
      <c r="N383" s="175">
        <f t="shared" si="178"/>
        <v>1383</v>
      </c>
      <c r="O383" s="53"/>
      <c r="P383" s="175">
        <f t="shared" si="179"/>
        <v>10383</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IF(U383=Setup!$C$10,"Grant",IF('Other Pharma &amp; Health Products'!U383=Setup!$C$11,"Local",IF('Other Pharma &amp; Health Products'!U383=Setup!$C$12,"Other","")))</f>
        <v/>
      </c>
      <c r="W383" s="34"/>
      <c r="X383" s="148"/>
      <c r="Y383" s="34"/>
      <c r="Z383" s="36" t="str">
        <f t="shared" si="180"/>
        <v/>
      </c>
      <c r="AA383" s="34"/>
      <c r="AB383" s="32" t="str">
        <f t="shared" si="181"/>
        <v/>
      </c>
      <c r="AC383" s="34"/>
      <c r="AD383" s="32" t="str">
        <f t="shared" si="182"/>
        <v/>
      </c>
      <c r="AE383" s="34"/>
      <c r="AF383" s="36" t="str">
        <f t="shared" si="183"/>
        <v/>
      </c>
      <c r="AG383" s="36" t="str">
        <f t="shared" si="184"/>
        <v/>
      </c>
      <c r="AH383" s="36" t="str">
        <f t="shared" si="185"/>
        <v/>
      </c>
      <c r="AI383" s="55"/>
      <c r="AJ383" s="37"/>
      <c r="AK383" s="148"/>
      <c r="AL383" s="34"/>
      <c r="AM383" s="32" t="str">
        <f t="shared" si="186"/>
        <v/>
      </c>
      <c r="AN383" s="34"/>
      <c r="AO383" s="32" t="str">
        <f t="shared" si="187"/>
        <v/>
      </c>
      <c r="AP383" s="34"/>
      <c r="AQ383" s="32" t="str">
        <f t="shared" si="188"/>
        <v/>
      </c>
      <c r="AR383" s="34"/>
      <c r="AS383" s="36" t="str">
        <f t="shared" si="189"/>
        <v/>
      </c>
      <c r="AT383" s="36" t="str">
        <f t="shared" si="190"/>
        <v/>
      </c>
      <c r="AU383" s="36" t="str">
        <f t="shared" si="191"/>
        <v/>
      </c>
      <c r="AV383" s="55"/>
      <c r="AW383" s="34"/>
      <c r="AX383" s="148"/>
      <c r="AY383" s="34"/>
      <c r="AZ383" s="32" t="str">
        <f t="shared" si="192"/>
        <v/>
      </c>
      <c r="BA383" s="34"/>
      <c r="BB383" s="32" t="str">
        <f t="shared" si="193"/>
        <v/>
      </c>
      <c r="BC383" s="34"/>
      <c r="BD383" s="32" t="str">
        <f t="shared" si="194"/>
        <v/>
      </c>
      <c r="BE383" s="34"/>
      <c r="BF383" s="36" t="str">
        <f t="shared" si="195"/>
        <v/>
      </c>
      <c r="BG383" s="36" t="str">
        <f t="shared" si="196"/>
        <v/>
      </c>
      <c r="BH383" s="36" t="str">
        <f t="shared" si="197"/>
        <v/>
      </c>
      <c r="BI383" s="55"/>
      <c r="BJ383" s="34"/>
      <c r="BK383" s="148"/>
      <c r="BL383" s="34"/>
      <c r="BM383" s="32" t="str">
        <f t="shared" si="198"/>
        <v/>
      </c>
      <c r="BN383" s="34"/>
      <c r="BO383" s="32" t="str">
        <f t="shared" si="199"/>
        <v/>
      </c>
      <c r="BP383" s="34"/>
      <c r="BQ383" s="32" t="str">
        <f t="shared" si="200"/>
        <v/>
      </c>
      <c r="BR383" s="34"/>
      <c r="BS383" s="36" t="str">
        <f t="shared" si="201"/>
        <v/>
      </c>
      <c r="BT383" s="36" t="str">
        <f t="shared" si="202"/>
        <v/>
      </c>
      <c r="BU383" s="36" t="str">
        <f t="shared" si="203"/>
        <v/>
      </c>
      <c r="BV383" s="55"/>
      <c r="BW383" s="36" t="str">
        <f t="shared" si="204"/>
        <v/>
      </c>
      <c r="BX383" s="36" t="str">
        <f t="shared" si="204"/>
        <v/>
      </c>
      <c r="BY383" s="31"/>
      <c r="BZ383" s="38"/>
      <c r="CB383" s="120" t="e">
        <f t="shared" ca="1" si="172"/>
        <v>#VALUE!</v>
      </c>
      <c r="CC383" s="2" t="e">
        <f t="shared" ca="1" si="173"/>
        <v>#VALUE!</v>
      </c>
    </row>
    <row r="384" spans="1:81" s="10" customFormat="1" ht="25" customHeight="1" x14ac:dyDescent="0.2">
      <c r="A384" s="52" t="str">
        <f t="shared" si="205"/>
        <v/>
      </c>
      <c r="B384" s="157" t="e">
        <f t="shared" ca="1" si="174"/>
        <v>#VALUE!</v>
      </c>
      <c r="C384" s="157" t="e">
        <f t="shared" si="175"/>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76"/>
        <v>#VALUE!</v>
      </c>
      <c r="K384" s="155" t="e">
        <f t="shared" si="177"/>
        <v>#VALUE!</v>
      </c>
      <c r="L384" s="153"/>
      <c r="M384" s="53"/>
      <c r="N384" s="175">
        <f t="shared" si="178"/>
        <v>1384</v>
      </c>
      <c r="O384" s="53"/>
      <c r="P384" s="175">
        <f t="shared" si="179"/>
        <v>10384</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IF(U384=Setup!$C$10,"Grant",IF('Other Pharma &amp; Health Products'!U384=Setup!$C$11,"Local",IF('Other Pharma &amp; Health Products'!U384=Setup!$C$12,"Other","")))</f>
        <v/>
      </c>
      <c r="W384" s="34"/>
      <c r="X384" s="148"/>
      <c r="Y384" s="34"/>
      <c r="Z384" s="36" t="str">
        <f t="shared" si="180"/>
        <v/>
      </c>
      <c r="AA384" s="34"/>
      <c r="AB384" s="32" t="str">
        <f t="shared" si="181"/>
        <v/>
      </c>
      <c r="AC384" s="34"/>
      <c r="AD384" s="32" t="str">
        <f t="shared" si="182"/>
        <v/>
      </c>
      <c r="AE384" s="34"/>
      <c r="AF384" s="36" t="str">
        <f t="shared" si="183"/>
        <v/>
      </c>
      <c r="AG384" s="36" t="str">
        <f t="shared" si="184"/>
        <v/>
      </c>
      <c r="AH384" s="36" t="str">
        <f t="shared" si="185"/>
        <v/>
      </c>
      <c r="AI384" s="55"/>
      <c r="AJ384" s="37"/>
      <c r="AK384" s="148"/>
      <c r="AL384" s="34"/>
      <c r="AM384" s="32" t="str">
        <f t="shared" si="186"/>
        <v/>
      </c>
      <c r="AN384" s="34"/>
      <c r="AO384" s="32" t="str">
        <f t="shared" si="187"/>
        <v/>
      </c>
      <c r="AP384" s="34"/>
      <c r="AQ384" s="32" t="str">
        <f t="shared" si="188"/>
        <v/>
      </c>
      <c r="AR384" s="34"/>
      <c r="AS384" s="36" t="str">
        <f t="shared" si="189"/>
        <v/>
      </c>
      <c r="AT384" s="36" t="str">
        <f t="shared" si="190"/>
        <v/>
      </c>
      <c r="AU384" s="36" t="str">
        <f t="shared" si="191"/>
        <v/>
      </c>
      <c r="AV384" s="55"/>
      <c r="AW384" s="34"/>
      <c r="AX384" s="148"/>
      <c r="AY384" s="34"/>
      <c r="AZ384" s="32" t="str">
        <f t="shared" si="192"/>
        <v/>
      </c>
      <c r="BA384" s="34"/>
      <c r="BB384" s="32" t="str">
        <f t="shared" si="193"/>
        <v/>
      </c>
      <c r="BC384" s="34"/>
      <c r="BD384" s="32" t="str">
        <f t="shared" si="194"/>
        <v/>
      </c>
      <c r="BE384" s="34"/>
      <c r="BF384" s="36" t="str">
        <f t="shared" si="195"/>
        <v/>
      </c>
      <c r="BG384" s="36" t="str">
        <f t="shared" si="196"/>
        <v/>
      </c>
      <c r="BH384" s="36" t="str">
        <f t="shared" si="197"/>
        <v/>
      </c>
      <c r="BI384" s="55"/>
      <c r="BJ384" s="34"/>
      <c r="BK384" s="148"/>
      <c r="BL384" s="34"/>
      <c r="BM384" s="32" t="str">
        <f t="shared" si="198"/>
        <v/>
      </c>
      <c r="BN384" s="34"/>
      <c r="BO384" s="32" t="str">
        <f t="shared" si="199"/>
        <v/>
      </c>
      <c r="BP384" s="34"/>
      <c r="BQ384" s="32" t="str">
        <f t="shared" si="200"/>
        <v/>
      </c>
      <c r="BR384" s="34"/>
      <c r="BS384" s="36" t="str">
        <f t="shared" si="201"/>
        <v/>
      </c>
      <c r="BT384" s="36" t="str">
        <f t="shared" si="202"/>
        <v/>
      </c>
      <c r="BU384" s="36" t="str">
        <f t="shared" si="203"/>
        <v/>
      </c>
      <c r="BV384" s="55"/>
      <c r="BW384" s="36" t="str">
        <f t="shared" si="204"/>
        <v/>
      </c>
      <c r="BX384" s="36" t="str">
        <f t="shared" si="204"/>
        <v/>
      </c>
      <c r="BY384" s="31"/>
      <c r="BZ384" s="38"/>
      <c r="CB384" s="120" t="e">
        <f t="shared" ca="1" si="172"/>
        <v>#VALUE!</v>
      </c>
      <c r="CC384" s="2" t="e">
        <f t="shared" ca="1" si="173"/>
        <v>#VALUE!</v>
      </c>
    </row>
    <row r="385" spans="1:81" s="10" customFormat="1" ht="25" customHeight="1" x14ac:dyDescent="0.2">
      <c r="A385" s="52" t="str">
        <f t="shared" si="205"/>
        <v/>
      </c>
      <c r="B385" s="157" t="e">
        <f t="shared" ca="1" si="174"/>
        <v>#VALUE!</v>
      </c>
      <c r="C385" s="157" t="e">
        <f t="shared" si="175"/>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76"/>
        <v>#VALUE!</v>
      </c>
      <c r="K385" s="155" t="e">
        <f t="shared" si="177"/>
        <v>#VALUE!</v>
      </c>
      <c r="L385" s="153"/>
      <c r="M385" s="53"/>
      <c r="N385" s="175">
        <f t="shared" si="178"/>
        <v>1385</v>
      </c>
      <c r="O385" s="53"/>
      <c r="P385" s="175">
        <f t="shared" si="179"/>
        <v>10385</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IF(U385=Setup!$C$10,"Grant",IF('Other Pharma &amp; Health Products'!U385=Setup!$C$11,"Local",IF('Other Pharma &amp; Health Products'!U385=Setup!$C$12,"Other","")))</f>
        <v/>
      </c>
      <c r="W385" s="34"/>
      <c r="X385" s="148"/>
      <c r="Y385" s="34"/>
      <c r="Z385" s="36" t="str">
        <f t="shared" si="180"/>
        <v/>
      </c>
      <c r="AA385" s="34"/>
      <c r="AB385" s="32" t="str">
        <f t="shared" si="181"/>
        <v/>
      </c>
      <c r="AC385" s="34"/>
      <c r="AD385" s="32" t="str">
        <f t="shared" si="182"/>
        <v/>
      </c>
      <c r="AE385" s="34"/>
      <c r="AF385" s="36" t="str">
        <f t="shared" si="183"/>
        <v/>
      </c>
      <c r="AG385" s="36" t="str">
        <f t="shared" si="184"/>
        <v/>
      </c>
      <c r="AH385" s="36" t="str">
        <f t="shared" si="185"/>
        <v/>
      </c>
      <c r="AI385" s="55"/>
      <c r="AJ385" s="37"/>
      <c r="AK385" s="148"/>
      <c r="AL385" s="34"/>
      <c r="AM385" s="32" t="str">
        <f t="shared" si="186"/>
        <v/>
      </c>
      <c r="AN385" s="34"/>
      <c r="AO385" s="32" t="str">
        <f t="shared" si="187"/>
        <v/>
      </c>
      <c r="AP385" s="34"/>
      <c r="AQ385" s="32" t="str">
        <f t="shared" si="188"/>
        <v/>
      </c>
      <c r="AR385" s="34"/>
      <c r="AS385" s="36" t="str">
        <f t="shared" si="189"/>
        <v/>
      </c>
      <c r="AT385" s="36" t="str">
        <f t="shared" si="190"/>
        <v/>
      </c>
      <c r="AU385" s="36" t="str">
        <f t="shared" si="191"/>
        <v/>
      </c>
      <c r="AV385" s="55"/>
      <c r="AW385" s="34"/>
      <c r="AX385" s="148"/>
      <c r="AY385" s="34"/>
      <c r="AZ385" s="32" t="str">
        <f t="shared" si="192"/>
        <v/>
      </c>
      <c r="BA385" s="34"/>
      <c r="BB385" s="32" t="str">
        <f t="shared" si="193"/>
        <v/>
      </c>
      <c r="BC385" s="34"/>
      <c r="BD385" s="32" t="str">
        <f t="shared" si="194"/>
        <v/>
      </c>
      <c r="BE385" s="34"/>
      <c r="BF385" s="36" t="str">
        <f t="shared" si="195"/>
        <v/>
      </c>
      <c r="BG385" s="36" t="str">
        <f t="shared" si="196"/>
        <v/>
      </c>
      <c r="BH385" s="36" t="str">
        <f t="shared" si="197"/>
        <v/>
      </c>
      <c r="BI385" s="55"/>
      <c r="BJ385" s="34"/>
      <c r="BK385" s="148"/>
      <c r="BL385" s="34"/>
      <c r="BM385" s="32" t="str">
        <f t="shared" si="198"/>
        <v/>
      </c>
      <c r="BN385" s="34"/>
      <c r="BO385" s="32" t="str">
        <f t="shared" si="199"/>
        <v/>
      </c>
      <c r="BP385" s="34"/>
      <c r="BQ385" s="32" t="str">
        <f t="shared" si="200"/>
        <v/>
      </c>
      <c r="BR385" s="34"/>
      <c r="BS385" s="36" t="str">
        <f t="shared" si="201"/>
        <v/>
      </c>
      <c r="BT385" s="36" t="str">
        <f t="shared" si="202"/>
        <v/>
      </c>
      <c r="BU385" s="36" t="str">
        <f t="shared" si="203"/>
        <v/>
      </c>
      <c r="BV385" s="55"/>
      <c r="BW385" s="36" t="str">
        <f t="shared" si="204"/>
        <v/>
      </c>
      <c r="BX385" s="36" t="str">
        <f t="shared" si="204"/>
        <v/>
      </c>
      <c r="BY385" s="31"/>
      <c r="BZ385" s="38"/>
      <c r="CB385" s="120" t="e">
        <f t="shared" ca="1" si="172"/>
        <v>#VALUE!</v>
      </c>
      <c r="CC385" s="2" t="e">
        <f t="shared" ca="1" si="173"/>
        <v>#VALUE!</v>
      </c>
    </row>
    <row r="386" spans="1:81" s="10" customFormat="1" ht="25" customHeight="1" x14ac:dyDescent="0.2">
      <c r="A386" s="52" t="str">
        <f t="shared" si="205"/>
        <v/>
      </c>
      <c r="B386" s="157" t="e">
        <f t="shared" ca="1" si="174"/>
        <v>#VALUE!</v>
      </c>
      <c r="C386" s="157" t="e">
        <f t="shared" si="175"/>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76"/>
        <v>#VALUE!</v>
      </c>
      <c r="K386" s="155" t="e">
        <f t="shared" si="177"/>
        <v>#VALUE!</v>
      </c>
      <c r="L386" s="153"/>
      <c r="M386" s="53"/>
      <c r="N386" s="175">
        <f t="shared" si="178"/>
        <v>1386</v>
      </c>
      <c r="O386" s="53"/>
      <c r="P386" s="175">
        <f t="shared" si="179"/>
        <v>10386</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IF(U386=Setup!$C$10,"Grant",IF('Other Pharma &amp; Health Products'!U386=Setup!$C$11,"Local",IF('Other Pharma &amp; Health Products'!U386=Setup!$C$12,"Other","")))</f>
        <v/>
      </c>
      <c r="W386" s="34"/>
      <c r="X386" s="148"/>
      <c r="Y386" s="34"/>
      <c r="Z386" s="36" t="str">
        <f t="shared" si="180"/>
        <v/>
      </c>
      <c r="AA386" s="34"/>
      <c r="AB386" s="32" t="str">
        <f t="shared" si="181"/>
        <v/>
      </c>
      <c r="AC386" s="34"/>
      <c r="AD386" s="32" t="str">
        <f t="shared" si="182"/>
        <v/>
      </c>
      <c r="AE386" s="34"/>
      <c r="AF386" s="36" t="str">
        <f t="shared" si="183"/>
        <v/>
      </c>
      <c r="AG386" s="36" t="str">
        <f t="shared" si="184"/>
        <v/>
      </c>
      <c r="AH386" s="36" t="str">
        <f t="shared" si="185"/>
        <v/>
      </c>
      <c r="AI386" s="55"/>
      <c r="AJ386" s="37"/>
      <c r="AK386" s="148"/>
      <c r="AL386" s="34"/>
      <c r="AM386" s="32" t="str">
        <f t="shared" si="186"/>
        <v/>
      </c>
      <c r="AN386" s="34"/>
      <c r="AO386" s="32" t="str">
        <f t="shared" si="187"/>
        <v/>
      </c>
      <c r="AP386" s="34"/>
      <c r="AQ386" s="32" t="str">
        <f t="shared" si="188"/>
        <v/>
      </c>
      <c r="AR386" s="34"/>
      <c r="AS386" s="36" t="str">
        <f t="shared" si="189"/>
        <v/>
      </c>
      <c r="AT386" s="36" t="str">
        <f t="shared" si="190"/>
        <v/>
      </c>
      <c r="AU386" s="36" t="str">
        <f t="shared" si="191"/>
        <v/>
      </c>
      <c r="AV386" s="55"/>
      <c r="AW386" s="34"/>
      <c r="AX386" s="148"/>
      <c r="AY386" s="34"/>
      <c r="AZ386" s="32" t="str">
        <f t="shared" si="192"/>
        <v/>
      </c>
      <c r="BA386" s="34"/>
      <c r="BB386" s="32" t="str">
        <f t="shared" si="193"/>
        <v/>
      </c>
      <c r="BC386" s="34"/>
      <c r="BD386" s="32" t="str">
        <f t="shared" si="194"/>
        <v/>
      </c>
      <c r="BE386" s="34"/>
      <c r="BF386" s="36" t="str">
        <f t="shared" si="195"/>
        <v/>
      </c>
      <c r="BG386" s="36" t="str">
        <f t="shared" si="196"/>
        <v/>
      </c>
      <c r="BH386" s="36" t="str">
        <f t="shared" si="197"/>
        <v/>
      </c>
      <c r="BI386" s="55"/>
      <c r="BJ386" s="34"/>
      <c r="BK386" s="148"/>
      <c r="BL386" s="34"/>
      <c r="BM386" s="32" t="str">
        <f t="shared" si="198"/>
        <v/>
      </c>
      <c r="BN386" s="34"/>
      <c r="BO386" s="32" t="str">
        <f t="shared" si="199"/>
        <v/>
      </c>
      <c r="BP386" s="34"/>
      <c r="BQ386" s="32" t="str">
        <f t="shared" si="200"/>
        <v/>
      </c>
      <c r="BR386" s="34"/>
      <c r="BS386" s="36" t="str">
        <f t="shared" si="201"/>
        <v/>
      </c>
      <c r="BT386" s="36" t="str">
        <f t="shared" si="202"/>
        <v/>
      </c>
      <c r="BU386" s="36" t="str">
        <f t="shared" si="203"/>
        <v/>
      </c>
      <c r="BV386" s="55"/>
      <c r="BW386" s="36" t="str">
        <f t="shared" si="204"/>
        <v/>
      </c>
      <c r="BX386" s="36" t="str">
        <f t="shared" si="204"/>
        <v/>
      </c>
      <c r="BY386" s="31"/>
      <c r="BZ386" s="38"/>
      <c r="CB386" s="120" t="e">
        <f t="shared" ref="CB386:CB450" ca="1" si="206">IF(OR(B386="--",IFERROR(MATCH(B386,OFFSET(B$1,0,0,ROW()-1,1),0),1)&lt;&gt;1),"",1)</f>
        <v>#VALUE!</v>
      </c>
      <c r="CC386" s="2" t="e">
        <f t="shared" ref="CC386:CC450" ca="1" si="207">IF(OR(C386="--",IFERROR(MATCH(C386,OFFSET(C$1,0,0,ROW()-1,1),0),1)&lt;&gt;1),"",1)</f>
        <v>#VALUE!</v>
      </c>
    </row>
    <row r="387" spans="1:81" s="10" customFormat="1" ht="25" customHeight="1" x14ac:dyDescent="0.2">
      <c r="A387" s="52" t="str">
        <f t="shared" si="205"/>
        <v/>
      </c>
      <c r="B387" s="157" t="e">
        <f t="shared" ref="B387:B450" ca="1" si="208">CONCATENATE(E387,"-",G387,"--",K387,"---",R387)</f>
        <v>#VALUE!</v>
      </c>
      <c r="C387" s="157" t="e">
        <f t="shared" ref="C387:C450" si="209">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10">LEFT(I387,FIND(".",I387,1)-1)</f>
        <v>#VALUE!</v>
      </c>
      <c r="K387" s="155" t="e">
        <f t="shared" ref="K387:K450" si="211">LEFT(I387,FIND(".",I387,1)+1)</f>
        <v>#VALUE!</v>
      </c>
      <c r="L387" s="153"/>
      <c r="M387" s="53"/>
      <c r="N387" s="175">
        <f t="shared" ref="N387:N450" si="212">1000+ROW()</f>
        <v>1387</v>
      </c>
      <c r="O387" s="53"/>
      <c r="P387" s="175">
        <f t="shared" ref="P387:P450" si="213">10000+ROW()</f>
        <v>10387</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IF(U387=Setup!$C$10,"Grant",IF('Other Pharma &amp; Health Products'!U387=Setup!$C$11,"Local",IF('Other Pharma &amp; Health Products'!U387=Setup!$C$12,"Other","")))</f>
        <v/>
      </c>
      <c r="W387" s="34"/>
      <c r="X387" s="148"/>
      <c r="Y387" s="34"/>
      <c r="Z387" s="36" t="str">
        <f t="shared" ref="Z387:Z450" si="214">IFERROR(IF(AND(NOT(Y387=""),NOT(X387="")),Y387*X387,""),"")</f>
        <v/>
      </c>
      <c r="AA387" s="34"/>
      <c r="AB387" s="32" t="str">
        <f t="shared" ref="AB387:AB450" si="215">IFERROR(IF(AND(NOT(AA387=""),NOT(X387="")),AA387*X387,""),"")</f>
        <v/>
      </c>
      <c r="AC387" s="34"/>
      <c r="AD387" s="32" t="str">
        <f t="shared" ref="AD387:AD450" si="216">IFERROR(IF(AND(NOT(AC387=""),NOT(X387="")),AC387*X387,""),"")</f>
        <v/>
      </c>
      <c r="AE387" s="34"/>
      <c r="AF387" s="36" t="str">
        <f t="shared" ref="AF387:AF450" si="217">IFERROR(IF(AND(NOT(AE387=""),NOT(X387="")),AE387*X387,""),"")</f>
        <v/>
      </c>
      <c r="AG387" s="36" t="str">
        <f t="shared" ref="AG387:AG450" si="218">IFERROR(IF(OR(NOT(Y387=""),NOT(AE387=""),NOT(AA387=""),NOT(AC387="")),Y387+AE387+AA387+AC387,""),"")</f>
        <v/>
      </c>
      <c r="AH387" s="36" t="str">
        <f t="shared" ref="AH387:AH450" si="219">IF(SUM(Z387,AB387,AD387,AF387)&gt;0,SUM(Z387,AB387,AD387,AF387),"")</f>
        <v/>
      </c>
      <c r="AI387" s="55"/>
      <c r="AJ387" s="37"/>
      <c r="AK387" s="148"/>
      <c r="AL387" s="34"/>
      <c r="AM387" s="32" t="str">
        <f t="shared" ref="AM387:AM450" si="220">IFERROR(IF(AND(NOT(AL387=""),NOT(AK387="")),AL387*$AK387,""),"")</f>
        <v/>
      </c>
      <c r="AN387" s="34"/>
      <c r="AO387" s="32" t="str">
        <f t="shared" ref="AO387:AO450" si="221">IFERROR(IF(AND(NOT(AN387=""),NOT(AK387="")),AN387*$AK387,""),"")</f>
        <v/>
      </c>
      <c r="AP387" s="34"/>
      <c r="AQ387" s="32" t="str">
        <f t="shared" ref="AQ387:AQ450" si="222">IFERROR(IF(AND(NOT(AP387=""),NOT(AK387="")),AP387*$AK387,""),"")</f>
        <v/>
      </c>
      <c r="AR387" s="34"/>
      <c r="AS387" s="36" t="str">
        <f t="shared" ref="AS387:AS450" si="223">IFERROR(IF(AND(NOT(AR387=""),NOT(AK387="")),AR387*$AK387,""),"")</f>
        <v/>
      </c>
      <c r="AT387" s="36" t="str">
        <f t="shared" ref="AT387:AT450" si="224">IFERROR(IF(OR(NOT(AL387=""),NOT(AR387=""),NOT(AN387=""),NOT(AP387="")),AL387+AR387+AN387+AP387,""),"")</f>
        <v/>
      </c>
      <c r="AU387" s="36" t="str">
        <f t="shared" ref="AU387:AU450" si="225">IF(SUM(AM387,AS387,AO387,AQ387)&gt;0,SUM(AM387,AS387,AO387,AQ387),"")</f>
        <v/>
      </c>
      <c r="AV387" s="55"/>
      <c r="AW387" s="34"/>
      <c r="AX387" s="148"/>
      <c r="AY387" s="34"/>
      <c r="AZ387" s="32" t="str">
        <f t="shared" ref="AZ387:AZ450" si="226">IFERROR(IF(AND(NOT(AY387=""),NOT(AX387="")),AY387*$AX387,""),"")</f>
        <v/>
      </c>
      <c r="BA387" s="34"/>
      <c r="BB387" s="32" t="str">
        <f t="shared" ref="BB387:BB450" si="227">IFERROR(IF(AND(NOT(BA387=""),NOT(AX387="")),BA387*$AX387,""),"")</f>
        <v/>
      </c>
      <c r="BC387" s="34"/>
      <c r="BD387" s="32" t="str">
        <f t="shared" ref="BD387:BD450" si="228">IFERROR(IF(AND(NOT(BC387=""),NOT(AX387="")),BC387*$AX387,""),"")</f>
        <v/>
      </c>
      <c r="BE387" s="34"/>
      <c r="BF387" s="36" t="str">
        <f t="shared" ref="BF387:BF450" si="229">IFERROR(IF(AND(NOT(BE387=""),NOT(AX387="")),BE387*$AX387,""),"")</f>
        <v/>
      </c>
      <c r="BG387" s="36" t="str">
        <f t="shared" ref="BG387:BG450" si="230">IFERROR(IF(OR(NOT(AY387=""),NOT(BE387=""),NOT(BA387=""),NOT(BC387="")),AY387+BE387+BA387+BC387,""),"")</f>
        <v/>
      </c>
      <c r="BH387" s="36" t="str">
        <f t="shared" ref="BH387:BH450" si="231">IF(SUM(AZ387,BF387,BB387,BD387)&gt;0,SUM(AZ387,BF387,BB387,BD387),"")</f>
        <v/>
      </c>
      <c r="BI387" s="55"/>
      <c r="BJ387" s="34"/>
      <c r="BK387" s="148"/>
      <c r="BL387" s="34"/>
      <c r="BM387" s="32" t="str">
        <f t="shared" ref="BM387:BM450" si="232">IFERROR(IF(AND(NOT(BL387=""),NOT(BK387="")),BL387*$BK387,""),"")</f>
        <v/>
      </c>
      <c r="BN387" s="34"/>
      <c r="BO387" s="32" t="str">
        <f t="shared" ref="BO387:BO450" si="233">IFERROR(IF(AND(NOT(BN387=""),NOT(BK387="")),BN387*$BK387,""),"")</f>
        <v/>
      </c>
      <c r="BP387" s="34"/>
      <c r="BQ387" s="32" t="str">
        <f t="shared" ref="BQ387:BQ450" si="234">IFERROR(IF(AND(NOT(BP387=""),NOT(BK387="")),BP387*$BK387,""),"")</f>
        <v/>
      </c>
      <c r="BR387" s="34"/>
      <c r="BS387" s="36" t="str">
        <f t="shared" ref="BS387:BS450" si="235">IFERROR(IF(AND(NOT(BR387=""),NOT(BK387="")),BR387*$BK387,""),"")</f>
        <v/>
      </c>
      <c r="BT387" s="36" t="str">
        <f t="shared" ref="BT387:BT450" si="236">IFERROR(IF(OR(NOT(BL387=""),NOT(BR387=""),NOT(BN387=""),NOT(BP387="")),BL387+BR387+BN387+BP387,""),"")</f>
        <v/>
      </c>
      <c r="BU387" s="36" t="str">
        <f t="shared" ref="BU387:BU450" si="237">IF(SUM(BM387,BS387,BO387,BQ387)&gt;0,SUM(BM387,BS387,BO387,BQ387),"")</f>
        <v/>
      </c>
      <c r="BV387" s="55"/>
      <c r="BW387" s="36" t="str">
        <f t="shared" ref="BW387:BX450" si="238">IF(SUM(AG387,AT387,BG387,BT387)&gt;0,SUM(AG387,AT387,BG387,BT387),"")</f>
        <v/>
      </c>
      <c r="BX387" s="36" t="str">
        <f t="shared" si="238"/>
        <v/>
      </c>
      <c r="BY387" s="31"/>
      <c r="BZ387" s="38"/>
      <c r="CB387" s="120" t="e">
        <f t="shared" ca="1" si="206"/>
        <v>#VALUE!</v>
      </c>
      <c r="CC387" s="2" t="e">
        <f t="shared" ca="1" si="207"/>
        <v>#VALUE!</v>
      </c>
    </row>
    <row r="388" spans="1:81" s="10" customFormat="1" ht="25" customHeight="1" x14ac:dyDescent="0.2">
      <c r="A388" s="52" t="str">
        <f t="shared" ref="A388:A451" si="239">IFERROR(IF(D388&lt;&gt;"",A387+1,""),"")</f>
        <v/>
      </c>
      <c r="B388" s="157" t="e">
        <f t="shared" ca="1" si="208"/>
        <v>#VALUE!</v>
      </c>
      <c r="C388" s="157" t="e">
        <f t="shared" si="209"/>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10"/>
        <v>#VALUE!</v>
      </c>
      <c r="K388" s="155" t="e">
        <f t="shared" si="211"/>
        <v>#VALUE!</v>
      </c>
      <c r="L388" s="153"/>
      <c r="M388" s="53"/>
      <c r="N388" s="175">
        <f t="shared" si="212"/>
        <v>1388</v>
      </c>
      <c r="O388" s="53"/>
      <c r="P388" s="175">
        <f t="shared" si="213"/>
        <v>10388</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IF(U388=Setup!$C$10,"Grant",IF('Other Pharma &amp; Health Products'!U388=Setup!$C$11,"Local",IF('Other Pharma &amp; Health Products'!U388=Setup!$C$12,"Other","")))</f>
        <v/>
      </c>
      <c r="W388" s="34"/>
      <c r="X388" s="148"/>
      <c r="Y388" s="34"/>
      <c r="Z388" s="36" t="str">
        <f t="shared" si="214"/>
        <v/>
      </c>
      <c r="AA388" s="34"/>
      <c r="AB388" s="32" t="str">
        <f t="shared" si="215"/>
        <v/>
      </c>
      <c r="AC388" s="34"/>
      <c r="AD388" s="32" t="str">
        <f t="shared" si="216"/>
        <v/>
      </c>
      <c r="AE388" s="34"/>
      <c r="AF388" s="36" t="str">
        <f t="shared" si="217"/>
        <v/>
      </c>
      <c r="AG388" s="36" t="str">
        <f t="shared" si="218"/>
        <v/>
      </c>
      <c r="AH388" s="36" t="str">
        <f t="shared" si="219"/>
        <v/>
      </c>
      <c r="AI388" s="55"/>
      <c r="AJ388" s="37"/>
      <c r="AK388" s="148"/>
      <c r="AL388" s="34"/>
      <c r="AM388" s="32" t="str">
        <f t="shared" si="220"/>
        <v/>
      </c>
      <c r="AN388" s="34"/>
      <c r="AO388" s="32" t="str">
        <f t="shared" si="221"/>
        <v/>
      </c>
      <c r="AP388" s="34"/>
      <c r="AQ388" s="32" t="str">
        <f t="shared" si="222"/>
        <v/>
      </c>
      <c r="AR388" s="34"/>
      <c r="AS388" s="36" t="str">
        <f t="shared" si="223"/>
        <v/>
      </c>
      <c r="AT388" s="36" t="str">
        <f t="shared" si="224"/>
        <v/>
      </c>
      <c r="AU388" s="36" t="str">
        <f t="shared" si="225"/>
        <v/>
      </c>
      <c r="AV388" s="55"/>
      <c r="AW388" s="34"/>
      <c r="AX388" s="148"/>
      <c r="AY388" s="34"/>
      <c r="AZ388" s="32" t="str">
        <f t="shared" si="226"/>
        <v/>
      </c>
      <c r="BA388" s="34"/>
      <c r="BB388" s="32" t="str">
        <f t="shared" si="227"/>
        <v/>
      </c>
      <c r="BC388" s="34"/>
      <c r="BD388" s="32" t="str">
        <f t="shared" si="228"/>
        <v/>
      </c>
      <c r="BE388" s="34"/>
      <c r="BF388" s="36" t="str">
        <f t="shared" si="229"/>
        <v/>
      </c>
      <c r="BG388" s="36" t="str">
        <f t="shared" si="230"/>
        <v/>
      </c>
      <c r="BH388" s="36" t="str">
        <f t="shared" si="231"/>
        <v/>
      </c>
      <c r="BI388" s="55"/>
      <c r="BJ388" s="34"/>
      <c r="BK388" s="148"/>
      <c r="BL388" s="34"/>
      <c r="BM388" s="32" t="str">
        <f t="shared" si="232"/>
        <v/>
      </c>
      <c r="BN388" s="34"/>
      <c r="BO388" s="32" t="str">
        <f t="shared" si="233"/>
        <v/>
      </c>
      <c r="BP388" s="34"/>
      <c r="BQ388" s="32" t="str">
        <f t="shared" si="234"/>
        <v/>
      </c>
      <c r="BR388" s="34"/>
      <c r="BS388" s="36" t="str">
        <f t="shared" si="235"/>
        <v/>
      </c>
      <c r="BT388" s="36" t="str">
        <f t="shared" si="236"/>
        <v/>
      </c>
      <c r="BU388" s="36" t="str">
        <f t="shared" si="237"/>
        <v/>
      </c>
      <c r="BV388" s="55"/>
      <c r="BW388" s="36" t="str">
        <f t="shared" si="238"/>
        <v/>
      </c>
      <c r="BX388" s="36" t="str">
        <f t="shared" si="238"/>
        <v/>
      </c>
      <c r="BY388" s="31"/>
      <c r="BZ388" s="38"/>
      <c r="CB388" s="120" t="e">
        <f t="shared" ca="1" si="206"/>
        <v>#VALUE!</v>
      </c>
      <c r="CC388" s="2" t="e">
        <f t="shared" ca="1" si="207"/>
        <v>#VALUE!</v>
      </c>
    </row>
    <row r="389" spans="1:81" s="10" customFormat="1" ht="25" customHeight="1" x14ac:dyDescent="0.2">
      <c r="A389" s="52" t="str">
        <f t="shared" si="239"/>
        <v/>
      </c>
      <c r="B389" s="157" t="e">
        <f t="shared" ca="1" si="208"/>
        <v>#VALUE!</v>
      </c>
      <c r="C389" s="157" t="e">
        <f t="shared" si="209"/>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10"/>
        <v>#VALUE!</v>
      </c>
      <c r="K389" s="155" t="e">
        <f t="shared" si="211"/>
        <v>#VALUE!</v>
      </c>
      <c r="L389" s="153"/>
      <c r="M389" s="53"/>
      <c r="N389" s="175">
        <f t="shared" si="212"/>
        <v>1389</v>
      </c>
      <c r="O389" s="53"/>
      <c r="P389" s="175">
        <f t="shared" si="213"/>
        <v>10389</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IF(U389=Setup!$C$10,"Grant",IF('Other Pharma &amp; Health Products'!U389=Setup!$C$11,"Local",IF('Other Pharma &amp; Health Products'!U389=Setup!$C$12,"Other","")))</f>
        <v/>
      </c>
      <c r="W389" s="34"/>
      <c r="X389" s="148"/>
      <c r="Y389" s="34"/>
      <c r="Z389" s="36" t="str">
        <f t="shared" si="214"/>
        <v/>
      </c>
      <c r="AA389" s="34"/>
      <c r="AB389" s="32" t="str">
        <f t="shared" si="215"/>
        <v/>
      </c>
      <c r="AC389" s="34"/>
      <c r="AD389" s="32" t="str">
        <f t="shared" si="216"/>
        <v/>
      </c>
      <c r="AE389" s="34"/>
      <c r="AF389" s="36" t="str">
        <f t="shared" si="217"/>
        <v/>
      </c>
      <c r="AG389" s="36" t="str">
        <f t="shared" si="218"/>
        <v/>
      </c>
      <c r="AH389" s="36" t="str">
        <f t="shared" si="219"/>
        <v/>
      </c>
      <c r="AI389" s="55"/>
      <c r="AJ389" s="37"/>
      <c r="AK389" s="148"/>
      <c r="AL389" s="34"/>
      <c r="AM389" s="32" t="str">
        <f t="shared" si="220"/>
        <v/>
      </c>
      <c r="AN389" s="34"/>
      <c r="AO389" s="32" t="str">
        <f t="shared" si="221"/>
        <v/>
      </c>
      <c r="AP389" s="34"/>
      <c r="AQ389" s="32" t="str">
        <f t="shared" si="222"/>
        <v/>
      </c>
      <c r="AR389" s="34"/>
      <c r="AS389" s="36" t="str">
        <f t="shared" si="223"/>
        <v/>
      </c>
      <c r="AT389" s="36" t="str">
        <f t="shared" si="224"/>
        <v/>
      </c>
      <c r="AU389" s="36" t="str">
        <f t="shared" si="225"/>
        <v/>
      </c>
      <c r="AV389" s="55"/>
      <c r="AW389" s="34"/>
      <c r="AX389" s="148"/>
      <c r="AY389" s="34"/>
      <c r="AZ389" s="32" t="str">
        <f t="shared" si="226"/>
        <v/>
      </c>
      <c r="BA389" s="34"/>
      <c r="BB389" s="32" t="str">
        <f t="shared" si="227"/>
        <v/>
      </c>
      <c r="BC389" s="34"/>
      <c r="BD389" s="32" t="str">
        <f t="shared" si="228"/>
        <v/>
      </c>
      <c r="BE389" s="34"/>
      <c r="BF389" s="36" t="str">
        <f t="shared" si="229"/>
        <v/>
      </c>
      <c r="BG389" s="36" t="str">
        <f t="shared" si="230"/>
        <v/>
      </c>
      <c r="BH389" s="36" t="str">
        <f t="shared" si="231"/>
        <v/>
      </c>
      <c r="BI389" s="55"/>
      <c r="BJ389" s="34"/>
      <c r="BK389" s="148"/>
      <c r="BL389" s="34"/>
      <c r="BM389" s="32" t="str">
        <f t="shared" si="232"/>
        <v/>
      </c>
      <c r="BN389" s="34"/>
      <c r="BO389" s="32" t="str">
        <f t="shared" si="233"/>
        <v/>
      </c>
      <c r="BP389" s="34"/>
      <c r="BQ389" s="32" t="str">
        <f t="shared" si="234"/>
        <v/>
      </c>
      <c r="BR389" s="34"/>
      <c r="BS389" s="36" t="str">
        <f t="shared" si="235"/>
        <v/>
      </c>
      <c r="BT389" s="36" t="str">
        <f t="shared" si="236"/>
        <v/>
      </c>
      <c r="BU389" s="36" t="str">
        <f t="shared" si="237"/>
        <v/>
      </c>
      <c r="BV389" s="55"/>
      <c r="BW389" s="36" t="str">
        <f t="shared" si="238"/>
        <v/>
      </c>
      <c r="BX389" s="36" t="str">
        <f t="shared" si="238"/>
        <v/>
      </c>
      <c r="BY389" s="31"/>
      <c r="BZ389" s="38"/>
      <c r="CB389" s="120" t="e">
        <f t="shared" ca="1" si="206"/>
        <v>#VALUE!</v>
      </c>
      <c r="CC389" s="2" t="e">
        <f t="shared" ca="1" si="207"/>
        <v>#VALUE!</v>
      </c>
    </row>
    <row r="390" spans="1:81" s="10" customFormat="1" ht="25" customHeight="1" x14ac:dyDescent="0.2">
      <c r="A390" s="52" t="str">
        <f t="shared" si="239"/>
        <v/>
      </c>
      <c r="B390" s="157" t="e">
        <f t="shared" ca="1" si="208"/>
        <v>#VALUE!</v>
      </c>
      <c r="C390" s="157" t="e">
        <f t="shared" si="209"/>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10"/>
        <v>#VALUE!</v>
      </c>
      <c r="K390" s="155" t="e">
        <f t="shared" si="211"/>
        <v>#VALUE!</v>
      </c>
      <c r="L390" s="153"/>
      <c r="M390" s="53"/>
      <c r="N390" s="175">
        <f t="shared" si="212"/>
        <v>1390</v>
      </c>
      <c r="O390" s="53"/>
      <c r="P390" s="175">
        <f t="shared" si="213"/>
        <v>10390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IF(U390=Setup!$C$10,"Grant",IF('Other Pharma &amp; Health Products'!U390=Setup!$C$11,"Local",IF('Other Pharma &amp; Health Products'!U390=Setup!$C$12,"Other","")))</f>
        <v/>
      </c>
      <c r="W390" s="34"/>
      <c r="X390" s="148"/>
      <c r="Y390" s="34"/>
      <c r="Z390" s="36" t="str">
        <f t="shared" si="214"/>
        <v/>
      </c>
      <c r="AA390" s="34"/>
      <c r="AB390" s="32" t="str">
        <f t="shared" si="215"/>
        <v/>
      </c>
      <c r="AC390" s="34"/>
      <c r="AD390" s="32" t="str">
        <f t="shared" si="216"/>
        <v/>
      </c>
      <c r="AE390" s="34"/>
      <c r="AF390" s="36" t="str">
        <f t="shared" si="217"/>
        <v/>
      </c>
      <c r="AG390" s="36" t="str">
        <f t="shared" si="218"/>
        <v/>
      </c>
      <c r="AH390" s="36" t="str">
        <f t="shared" si="219"/>
        <v/>
      </c>
      <c r="AI390" s="55"/>
      <c r="AJ390" s="37"/>
      <c r="AK390" s="148"/>
      <c r="AL390" s="34"/>
      <c r="AM390" s="32" t="str">
        <f t="shared" si="220"/>
        <v/>
      </c>
      <c r="AN390" s="34"/>
      <c r="AO390" s="32" t="str">
        <f t="shared" si="221"/>
        <v/>
      </c>
      <c r="AP390" s="34"/>
      <c r="AQ390" s="32" t="str">
        <f t="shared" si="222"/>
        <v/>
      </c>
      <c r="AR390" s="34"/>
      <c r="AS390" s="36" t="str">
        <f t="shared" si="223"/>
        <v/>
      </c>
      <c r="AT390" s="36" t="str">
        <f t="shared" si="224"/>
        <v/>
      </c>
      <c r="AU390" s="36" t="str">
        <f t="shared" si="225"/>
        <v/>
      </c>
      <c r="AV390" s="55"/>
      <c r="AW390" s="34"/>
      <c r="AX390" s="148"/>
      <c r="AY390" s="34"/>
      <c r="AZ390" s="32" t="str">
        <f t="shared" si="226"/>
        <v/>
      </c>
      <c r="BA390" s="34"/>
      <c r="BB390" s="32" t="str">
        <f t="shared" si="227"/>
        <v/>
      </c>
      <c r="BC390" s="34"/>
      <c r="BD390" s="32" t="str">
        <f t="shared" si="228"/>
        <v/>
      </c>
      <c r="BE390" s="34"/>
      <c r="BF390" s="36" t="str">
        <f t="shared" si="229"/>
        <v/>
      </c>
      <c r="BG390" s="36" t="str">
        <f t="shared" si="230"/>
        <v/>
      </c>
      <c r="BH390" s="36" t="str">
        <f t="shared" si="231"/>
        <v/>
      </c>
      <c r="BI390" s="55"/>
      <c r="BJ390" s="34"/>
      <c r="BK390" s="148"/>
      <c r="BL390" s="34"/>
      <c r="BM390" s="32" t="str">
        <f t="shared" si="232"/>
        <v/>
      </c>
      <c r="BN390" s="34"/>
      <c r="BO390" s="32" t="str">
        <f t="shared" si="233"/>
        <v/>
      </c>
      <c r="BP390" s="34"/>
      <c r="BQ390" s="32" t="str">
        <f t="shared" si="234"/>
        <v/>
      </c>
      <c r="BR390" s="34"/>
      <c r="BS390" s="36" t="str">
        <f t="shared" si="235"/>
        <v/>
      </c>
      <c r="BT390" s="36" t="str">
        <f t="shared" si="236"/>
        <v/>
      </c>
      <c r="BU390" s="36" t="str">
        <f t="shared" si="237"/>
        <v/>
      </c>
      <c r="BV390" s="55"/>
      <c r="BW390" s="36" t="str">
        <f t="shared" si="238"/>
        <v/>
      </c>
      <c r="BX390" s="36" t="str">
        <f t="shared" si="238"/>
        <v/>
      </c>
      <c r="BY390" s="31"/>
      <c r="BZ390" s="38"/>
      <c r="CB390" s="120" t="e">
        <f t="shared" ca="1" si="206"/>
        <v>#VALUE!</v>
      </c>
      <c r="CC390" s="2" t="e">
        <f t="shared" ca="1" si="207"/>
        <v>#VALUE!</v>
      </c>
    </row>
    <row r="391" spans="1:81" s="10" customFormat="1" ht="25" customHeight="1" x14ac:dyDescent="0.2">
      <c r="A391" s="52" t="str">
        <f t="shared" si="239"/>
        <v/>
      </c>
      <c r="B391" s="157" t="e">
        <f t="shared" ca="1" si="208"/>
        <v>#VALUE!</v>
      </c>
      <c r="C391" s="157" t="e">
        <f t="shared" si="209"/>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10"/>
        <v>#VALUE!</v>
      </c>
      <c r="K391" s="155" t="e">
        <f t="shared" si="211"/>
        <v>#VALUE!</v>
      </c>
      <c r="L391" s="153"/>
      <c r="M391" s="53"/>
      <c r="N391" s="175">
        <f t="shared" si="212"/>
        <v>1391</v>
      </c>
      <c r="O391" s="53"/>
      <c r="P391" s="175">
        <f t="shared" si="213"/>
        <v>10391</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IF(U391=Setup!$C$10,"Grant",IF('Other Pharma &amp; Health Products'!U391=Setup!$C$11,"Local",IF('Other Pharma &amp; Health Products'!U391=Setup!$C$12,"Other","")))</f>
        <v/>
      </c>
      <c r="W391" s="34"/>
      <c r="X391" s="148"/>
      <c r="Y391" s="34"/>
      <c r="Z391" s="36" t="str">
        <f t="shared" si="214"/>
        <v/>
      </c>
      <c r="AA391" s="34"/>
      <c r="AB391" s="32" t="str">
        <f t="shared" si="215"/>
        <v/>
      </c>
      <c r="AC391" s="34"/>
      <c r="AD391" s="32" t="str">
        <f t="shared" si="216"/>
        <v/>
      </c>
      <c r="AE391" s="34"/>
      <c r="AF391" s="36" t="str">
        <f t="shared" si="217"/>
        <v/>
      </c>
      <c r="AG391" s="36" t="str">
        <f t="shared" si="218"/>
        <v/>
      </c>
      <c r="AH391" s="36" t="str">
        <f t="shared" si="219"/>
        <v/>
      </c>
      <c r="AI391" s="55"/>
      <c r="AJ391" s="37"/>
      <c r="AK391" s="148"/>
      <c r="AL391" s="34"/>
      <c r="AM391" s="32" t="str">
        <f t="shared" si="220"/>
        <v/>
      </c>
      <c r="AN391" s="34"/>
      <c r="AO391" s="32" t="str">
        <f t="shared" si="221"/>
        <v/>
      </c>
      <c r="AP391" s="34"/>
      <c r="AQ391" s="32" t="str">
        <f t="shared" si="222"/>
        <v/>
      </c>
      <c r="AR391" s="34"/>
      <c r="AS391" s="36" t="str">
        <f t="shared" si="223"/>
        <v/>
      </c>
      <c r="AT391" s="36" t="str">
        <f t="shared" si="224"/>
        <v/>
      </c>
      <c r="AU391" s="36" t="str">
        <f t="shared" si="225"/>
        <v/>
      </c>
      <c r="AV391" s="55"/>
      <c r="AW391" s="34"/>
      <c r="AX391" s="148"/>
      <c r="AY391" s="34"/>
      <c r="AZ391" s="32" t="str">
        <f t="shared" si="226"/>
        <v/>
      </c>
      <c r="BA391" s="34"/>
      <c r="BB391" s="32" t="str">
        <f t="shared" si="227"/>
        <v/>
      </c>
      <c r="BC391" s="34"/>
      <c r="BD391" s="32" t="str">
        <f t="shared" si="228"/>
        <v/>
      </c>
      <c r="BE391" s="34"/>
      <c r="BF391" s="36" t="str">
        <f t="shared" si="229"/>
        <v/>
      </c>
      <c r="BG391" s="36" t="str">
        <f t="shared" si="230"/>
        <v/>
      </c>
      <c r="BH391" s="36" t="str">
        <f t="shared" si="231"/>
        <v/>
      </c>
      <c r="BI391" s="55"/>
      <c r="BJ391" s="34"/>
      <c r="BK391" s="148"/>
      <c r="BL391" s="34"/>
      <c r="BM391" s="32" t="str">
        <f t="shared" si="232"/>
        <v/>
      </c>
      <c r="BN391" s="34"/>
      <c r="BO391" s="32" t="str">
        <f t="shared" si="233"/>
        <v/>
      </c>
      <c r="BP391" s="34"/>
      <c r="BQ391" s="32" t="str">
        <f t="shared" si="234"/>
        <v/>
      </c>
      <c r="BR391" s="34"/>
      <c r="BS391" s="36" t="str">
        <f t="shared" si="235"/>
        <v/>
      </c>
      <c r="BT391" s="36" t="str">
        <f t="shared" si="236"/>
        <v/>
      </c>
      <c r="BU391" s="36" t="str">
        <f t="shared" si="237"/>
        <v/>
      </c>
      <c r="BV391" s="55"/>
      <c r="BW391" s="36" t="str">
        <f t="shared" si="238"/>
        <v/>
      </c>
      <c r="BX391" s="36" t="str">
        <f t="shared" si="238"/>
        <v/>
      </c>
      <c r="BY391" s="31"/>
      <c r="BZ391" s="38"/>
      <c r="CB391" s="120" t="e">
        <f t="shared" ca="1" si="206"/>
        <v>#VALUE!</v>
      </c>
      <c r="CC391" s="2" t="e">
        <f t="shared" ca="1" si="207"/>
        <v>#VALUE!</v>
      </c>
    </row>
    <row r="392" spans="1:81" s="10" customFormat="1" ht="25" customHeight="1" x14ac:dyDescent="0.2">
      <c r="A392" s="52" t="str">
        <f t="shared" si="239"/>
        <v/>
      </c>
      <c r="B392" s="157" t="e">
        <f t="shared" ca="1" si="208"/>
        <v>#VALUE!</v>
      </c>
      <c r="C392" s="157" t="e">
        <f t="shared" si="209"/>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10"/>
        <v>#VALUE!</v>
      </c>
      <c r="K392" s="155" t="e">
        <f t="shared" si="211"/>
        <v>#VALUE!</v>
      </c>
      <c r="L392" s="153"/>
      <c r="M392" s="53"/>
      <c r="N392" s="175">
        <f t="shared" si="212"/>
        <v>1392</v>
      </c>
      <c r="O392" s="53"/>
      <c r="P392" s="175">
        <f t="shared" si="213"/>
        <v>10392</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IF(U392=Setup!$C$10,"Grant",IF('Other Pharma &amp; Health Products'!U392=Setup!$C$11,"Local",IF('Other Pharma &amp; Health Products'!U392=Setup!$C$12,"Other","")))</f>
        <v/>
      </c>
      <c r="W392" s="34"/>
      <c r="X392" s="148"/>
      <c r="Y392" s="34"/>
      <c r="Z392" s="36" t="str">
        <f t="shared" si="214"/>
        <v/>
      </c>
      <c r="AA392" s="34"/>
      <c r="AB392" s="32" t="str">
        <f t="shared" si="215"/>
        <v/>
      </c>
      <c r="AC392" s="34"/>
      <c r="AD392" s="32" t="str">
        <f t="shared" si="216"/>
        <v/>
      </c>
      <c r="AE392" s="34"/>
      <c r="AF392" s="36" t="str">
        <f t="shared" si="217"/>
        <v/>
      </c>
      <c r="AG392" s="36" t="str">
        <f t="shared" si="218"/>
        <v/>
      </c>
      <c r="AH392" s="36" t="str">
        <f t="shared" si="219"/>
        <v/>
      </c>
      <c r="AI392" s="55"/>
      <c r="AJ392" s="37"/>
      <c r="AK392" s="148"/>
      <c r="AL392" s="34"/>
      <c r="AM392" s="32" t="str">
        <f t="shared" si="220"/>
        <v/>
      </c>
      <c r="AN392" s="34"/>
      <c r="AO392" s="32" t="str">
        <f t="shared" si="221"/>
        <v/>
      </c>
      <c r="AP392" s="34"/>
      <c r="AQ392" s="32" t="str">
        <f t="shared" si="222"/>
        <v/>
      </c>
      <c r="AR392" s="34"/>
      <c r="AS392" s="36" t="str">
        <f t="shared" si="223"/>
        <v/>
      </c>
      <c r="AT392" s="36" t="str">
        <f t="shared" si="224"/>
        <v/>
      </c>
      <c r="AU392" s="36" t="str">
        <f t="shared" si="225"/>
        <v/>
      </c>
      <c r="AV392" s="55"/>
      <c r="AW392" s="34"/>
      <c r="AX392" s="148"/>
      <c r="AY392" s="34"/>
      <c r="AZ392" s="32" t="str">
        <f t="shared" si="226"/>
        <v/>
      </c>
      <c r="BA392" s="34"/>
      <c r="BB392" s="32" t="str">
        <f t="shared" si="227"/>
        <v/>
      </c>
      <c r="BC392" s="34"/>
      <c r="BD392" s="32" t="str">
        <f t="shared" si="228"/>
        <v/>
      </c>
      <c r="BE392" s="34"/>
      <c r="BF392" s="36" t="str">
        <f t="shared" si="229"/>
        <v/>
      </c>
      <c r="BG392" s="36" t="str">
        <f t="shared" si="230"/>
        <v/>
      </c>
      <c r="BH392" s="36" t="str">
        <f t="shared" si="231"/>
        <v/>
      </c>
      <c r="BI392" s="55"/>
      <c r="BJ392" s="34"/>
      <c r="BK392" s="148"/>
      <c r="BL392" s="34"/>
      <c r="BM392" s="32" t="str">
        <f t="shared" si="232"/>
        <v/>
      </c>
      <c r="BN392" s="34"/>
      <c r="BO392" s="32" t="str">
        <f t="shared" si="233"/>
        <v/>
      </c>
      <c r="BP392" s="34"/>
      <c r="BQ392" s="32" t="str">
        <f t="shared" si="234"/>
        <v/>
      </c>
      <c r="BR392" s="34"/>
      <c r="BS392" s="36" t="str">
        <f t="shared" si="235"/>
        <v/>
      </c>
      <c r="BT392" s="36" t="str">
        <f t="shared" si="236"/>
        <v/>
      </c>
      <c r="BU392" s="36" t="str">
        <f t="shared" si="237"/>
        <v/>
      </c>
      <c r="BV392" s="55"/>
      <c r="BW392" s="36" t="str">
        <f t="shared" si="238"/>
        <v/>
      </c>
      <c r="BX392" s="36" t="str">
        <f t="shared" si="238"/>
        <v/>
      </c>
      <c r="BY392" s="31"/>
      <c r="BZ392" s="38"/>
      <c r="CB392" s="120" t="e">
        <f t="shared" ca="1" si="206"/>
        <v>#VALUE!</v>
      </c>
      <c r="CC392" s="2" t="e">
        <f t="shared" ca="1" si="207"/>
        <v>#VALUE!</v>
      </c>
    </row>
    <row r="393" spans="1:81" s="10" customFormat="1" ht="25" customHeight="1" x14ac:dyDescent="0.2">
      <c r="A393" s="52" t="str">
        <f t="shared" si="239"/>
        <v/>
      </c>
      <c r="B393" s="157" t="e">
        <f t="shared" ca="1" si="208"/>
        <v>#VALUE!</v>
      </c>
      <c r="C393" s="157" t="e">
        <f t="shared" si="209"/>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10"/>
        <v>#VALUE!</v>
      </c>
      <c r="K393" s="155" t="e">
        <f t="shared" si="211"/>
        <v>#VALUE!</v>
      </c>
      <c r="L393" s="153"/>
      <c r="M393" s="53"/>
      <c r="N393" s="175">
        <f t="shared" si="212"/>
        <v>1393</v>
      </c>
      <c r="O393" s="53"/>
      <c r="P393" s="175">
        <f t="shared" si="213"/>
        <v>10393</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IF(U393=Setup!$C$10,"Grant",IF('Other Pharma &amp; Health Products'!U393=Setup!$C$11,"Local",IF('Other Pharma &amp; Health Products'!U393=Setup!$C$12,"Other","")))</f>
        <v/>
      </c>
      <c r="W393" s="34"/>
      <c r="X393" s="148"/>
      <c r="Y393" s="34"/>
      <c r="Z393" s="36" t="str">
        <f t="shared" si="214"/>
        <v/>
      </c>
      <c r="AA393" s="34"/>
      <c r="AB393" s="32" t="str">
        <f t="shared" si="215"/>
        <v/>
      </c>
      <c r="AC393" s="34"/>
      <c r="AD393" s="32" t="str">
        <f t="shared" si="216"/>
        <v/>
      </c>
      <c r="AE393" s="34"/>
      <c r="AF393" s="36" t="str">
        <f t="shared" si="217"/>
        <v/>
      </c>
      <c r="AG393" s="36" t="str">
        <f t="shared" si="218"/>
        <v/>
      </c>
      <c r="AH393" s="36" t="str">
        <f t="shared" si="219"/>
        <v/>
      </c>
      <c r="AI393" s="55"/>
      <c r="AJ393" s="37"/>
      <c r="AK393" s="148"/>
      <c r="AL393" s="34"/>
      <c r="AM393" s="32" t="str">
        <f t="shared" si="220"/>
        <v/>
      </c>
      <c r="AN393" s="34"/>
      <c r="AO393" s="32" t="str">
        <f t="shared" si="221"/>
        <v/>
      </c>
      <c r="AP393" s="34"/>
      <c r="AQ393" s="32" t="str">
        <f t="shared" si="222"/>
        <v/>
      </c>
      <c r="AR393" s="34"/>
      <c r="AS393" s="36" t="str">
        <f t="shared" si="223"/>
        <v/>
      </c>
      <c r="AT393" s="36" t="str">
        <f t="shared" si="224"/>
        <v/>
      </c>
      <c r="AU393" s="36" t="str">
        <f t="shared" si="225"/>
        <v/>
      </c>
      <c r="AV393" s="55"/>
      <c r="AW393" s="34"/>
      <c r="AX393" s="148"/>
      <c r="AY393" s="34"/>
      <c r="AZ393" s="32" t="str">
        <f t="shared" si="226"/>
        <v/>
      </c>
      <c r="BA393" s="34"/>
      <c r="BB393" s="32" t="str">
        <f t="shared" si="227"/>
        <v/>
      </c>
      <c r="BC393" s="34"/>
      <c r="BD393" s="32" t="str">
        <f t="shared" si="228"/>
        <v/>
      </c>
      <c r="BE393" s="34"/>
      <c r="BF393" s="36" t="str">
        <f t="shared" si="229"/>
        <v/>
      </c>
      <c r="BG393" s="36" t="str">
        <f t="shared" si="230"/>
        <v/>
      </c>
      <c r="BH393" s="36" t="str">
        <f t="shared" si="231"/>
        <v/>
      </c>
      <c r="BI393" s="55"/>
      <c r="BJ393" s="34"/>
      <c r="BK393" s="148"/>
      <c r="BL393" s="34"/>
      <c r="BM393" s="32" t="str">
        <f t="shared" si="232"/>
        <v/>
      </c>
      <c r="BN393" s="34"/>
      <c r="BO393" s="32" t="str">
        <f t="shared" si="233"/>
        <v/>
      </c>
      <c r="BP393" s="34"/>
      <c r="BQ393" s="32" t="str">
        <f t="shared" si="234"/>
        <v/>
      </c>
      <c r="BR393" s="34"/>
      <c r="BS393" s="36" t="str">
        <f t="shared" si="235"/>
        <v/>
      </c>
      <c r="BT393" s="36" t="str">
        <f t="shared" si="236"/>
        <v/>
      </c>
      <c r="BU393" s="36" t="str">
        <f t="shared" si="237"/>
        <v/>
      </c>
      <c r="BV393" s="55"/>
      <c r="BW393" s="36" t="str">
        <f t="shared" si="238"/>
        <v/>
      </c>
      <c r="BX393" s="36" t="str">
        <f t="shared" si="238"/>
        <v/>
      </c>
      <c r="BY393" s="31"/>
      <c r="BZ393" s="38"/>
      <c r="CB393" s="120" t="e">
        <f t="shared" ca="1" si="206"/>
        <v>#VALUE!</v>
      </c>
      <c r="CC393" s="2" t="e">
        <f t="shared" ca="1" si="207"/>
        <v>#VALUE!</v>
      </c>
    </row>
    <row r="394" spans="1:81" s="10" customFormat="1" ht="25" customHeight="1" x14ac:dyDescent="0.2">
      <c r="A394" s="52" t="str">
        <f t="shared" si="239"/>
        <v/>
      </c>
      <c r="B394" s="157" t="e">
        <f t="shared" ca="1" si="208"/>
        <v>#VALUE!</v>
      </c>
      <c r="C394" s="157" t="e">
        <f t="shared" si="209"/>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10"/>
        <v>#VALUE!</v>
      </c>
      <c r="K394" s="155" t="e">
        <f t="shared" si="211"/>
        <v>#VALUE!</v>
      </c>
      <c r="L394" s="153"/>
      <c r="M394" s="53"/>
      <c r="N394" s="175">
        <f t="shared" si="212"/>
        <v>1394</v>
      </c>
      <c r="O394" s="53"/>
      <c r="P394" s="175">
        <f t="shared" si="213"/>
        <v>10394</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IF(U394=Setup!$C$10,"Grant",IF('Other Pharma &amp; Health Products'!U394=Setup!$C$11,"Local",IF('Other Pharma &amp; Health Products'!U394=Setup!$C$12,"Other","")))</f>
        <v/>
      </c>
      <c r="W394" s="34"/>
      <c r="X394" s="148"/>
      <c r="Y394" s="34"/>
      <c r="Z394" s="36" t="str">
        <f t="shared" si="214"/>
        <v/>
      </c>
      <c r="AA394" s="34"/>
      <c r="AB394" s="32" t="str">
        <f t="shared" si="215"/>
        <v/>
      </c>
      <c r="AC394" s="34"/>
      <c r="AD394" s="32" t="str">
        <f t="shared" si="216"/>
        <v/>
      </c>
      <c r="AE394" s="34"/>
      <c r="AF394" s="36" t="str">
        <f t="shared" si="217"/>
        <v/>
      </c>
      <c r="AG394" s="36" t="str">
        <f t="shared" si="218"/>
        <v/>
      </c>
      <c r="AH394" s="36" t="str">
        <f t="shared" si="219"/>
        <v/>
      </c>
      <c r="AI394" s="55"/>
      <c r="AJ394" s="37"/>
      <c r="AK394" s="148"/>
      <c r="AL394" s="34"/>
      <c r="AM394" s="32" t="str">
        <f t="shared" si="220"/>
        <v/>
      </c>
      <c r="AN394" s="34"/>
      <c r="AO394" s="32" t="str">
        <f t="shared" si="221"/>
        <v/>
      </c>
      <c r="AP394" s="34"/>
      <c r="AQ394" s="32" t="str">
        <f t="shared" si="222"/>
        <v/>
      </c>
      <c r="AR394" s="34"/>
      <c r="AS394" s="36" t="str">
        <f t="shared" si="223"/>
        <v/>
      </c>
      <c r="AT394" s="36" t="str">
        <f t="shared" si="224"/>
        <v/>
      </c>
      <c r="AU394" s="36" t="str">
        <f t="shared" si="225"/>
        <v/>
      </c>
      <c r="AV394" s="55"/>
      <c r="AW394" s="34"/>
      <c r="AX394" s="148"/>
      <c r="AY394" s="34"/>
      <c r="AZ394" s="32" t="str">
        <f t="shared" si="226"/>
        <v/>
      </c>
      <c r="BA394" s="34"/>
      <c r="BB394" s="32" t="str">
        <f t="shared" si="227"/>
        <v/>
      </c>
      <c r="BC394" s="34"/>
      <c r="BD394" s="32" t="str">
        <f t="shared" si="228"/>
        <v/>
      </c>
      <c r="BE394" s="34"/>
      <c r="BF394" s="36" t="str">
        <f t="shared" si="229"/>
        <v/>
      </c>
      <c r="BG394" s="36" t="str">
        <f t="shared" si="230"/>
        <v/>
      </c>
      <c r="BH394" s="36" t="str">
        <f t="shared" si="231"/>
        <v/>
      </c>
      <c r="BI394" s="55"/>
      <c r="BJ394" s="34"/>
      <c r="BK394" s="148"/>
      <c r="BL394" s="34"/>
      <c r="BM394" s="32" t="str">
        <f t="shared" si="232"/>
        <v/>
      </c>
      <c r="BN394" s="34"/>
      <c r="BO394" s="32" t="str">
        <f t="shared" si="233"/>
        <v/>
      </c>
      <c r="BP394" s="34"/>
      <c r="BQ394" s="32" t="str">
        <f t="shared" si="234"/>
        <v/>
      </c>
      <c r="BR394" s="34"/>
      <c r="BS394" s="36" t="str">
        <f t="shared" si="235"/>
        <v/>
      </c>
      <c r="BT394" s="36" t="str">
        <f t="shared" si="236"/>
        <v/>
      </c>
      <c r="BU394" s="36" t="str">
        <f t="shared" si="237"/>
        <v/>
      </c>
      <c r="BV394" s="55"/>
      <c r="BW394" s="36" t="str">
        <f t="shared" si="238"/>
        <v/>
      </c>
      <c r="BX394" s="36" t="str">
        <f t="shared" si="238"/>
        <v/>
      </c>
      <c r="BY394" s="31"/>
      <c r="BZ394" s="38"/>
      <c r="CB394" s="120" t="e">
        <f t="shared" ca="1" si="206"/>
        <v>#VALUE!</v>
      </c>
      <c r="CC394" s="2" t="e">
        <f t="shared" ca="1" si="207"/>
        <v>#VALUE!</v>
      </c>
    </row>
    <row r="395" spans="1:81" s="10" customFormat="1" ht="25" customHeight="1" x14ac:dyDescent="0.2">
      <c r="A395" s="52" t="str">
        <f t="shared" si="239"/>
        <v/>
      </c>
      <c r="B395" s="157" t="e">
        <f t="shared" ca="1" si="208"/>
        <v>#VALUE!</v>
      </c>
      <c r="C395" s="157" t="e">
        <f t="shared" si="209"/>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10"/>
        <v>#VALUE!</v>
      </c>
      <c r="K395" s="155" t="e">
        <f t="shared" si="211"/>
        <v>#VALUE!</v>
      </c>
      <c r="L395" s="153"/>
      <c r="M395" s="53"/>
      <c r="N395" s="175">
        <f t="shared" si="212"/>
        <v>1395</v>
      </c>
      <c r="O395" s="53"/>
      <c r="P395" s="175">
        <f t="shared" si="213"/>
        <v>10395</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IF(U395=Setup!$C$10,"Grant",IF('Other Pharma &amp; Health Products'!U395=Setup!$C$11,"Local",IF('Other Pharma &amp; Health Products'!U395=Setup!$C$12,"Other","")))</f>
        <v/>
      </c>
      <c r="W395" s="34"/>
      <c r="X395" s="148"/>
      <c r="Y395" s="34"/>
      <c r="Z395" s="36" t="str">
        <f t="shared" si="214"/>
        <v/>
      </c>
      <c r="AA395" s="34"/>
      <c r="AB395" s="32" t="str">
        <f t="shared" si="215"/>
        <v/>
      </c>
      <c r="AC395" s="34"/>
      <c r="AD395" s="32" t="str">
        <f t="shared" si="216"/>
        <v/>
      </c>
      <c r="AE395" s="34"/>
      <c r="AF395" s="36" t="str">
        <f t="shared" si="217"/>
        <v/>
      </c>
      <c r="AG395" s="36" t="str">
        <f t="shared" si="218"/>
        <v/>
      </c>
      <c r="AH395" s="36" t="str">
        <f t="shared" si="219"/>
        <v/>
      </c>
      <c r="AI395" s="55"/>
      <c r="AJ395" s="37"/>
      <c r="AK395" s="148"/>
      <c r="AL395" s="34"/>
      <c r="AM395" s="32" t="str">
        <f t="shared" si="220"/>
        <v/>
      </c>
      <c r="AN395" s="34"/>
      <c r="AO395" s="32" t="str">
        <f t="shared" si="221"/>
        <v/>
      </c>
      <c r="AP395" s="34"/>
      <c r="AQ395" s="32" t="str">
        <f t="shared" si="222"/>
        <v/>
      </c>
      <c r="AR395" s="34"/>
      <c r="AS395" s="36" t="str">
        <f t="shared" si="223"/>
        <v/>
      </c>
      <c r="AT395" s="36" t="str">
        <f t="shared" si="224"/>
        <v/>
      </c>
      <c r="AU395" s="36" t="str">
        <f t="shared" si="225"/>
        <v/>
      </c>
      <c r="AV395" s="55"/>
      <c r="AW395" s="34"/>
      <c r="AX395" s="148"/>
      <c r="AY395" s="34"/>
      <c r="AZ395" s="32" t="str">
        <f t="shared" si="226"/>
        <v/>
      </c>
      <c r="BA395" s="34"/>
      <c r="BB395" s="32" t="str">
        <f t="shared" si="227"/>
        <v/>
      </c>
      <c r="BC395" s="34"/>
      <c r="BD395" s="32" t="str">
        <f t="shared" si="228"/>
        <v/>
      </c>
      <c r="BE395" s="34"/>
      <c r="BF395" s="36" t="str">
        <f t="shared" si="229"/>
        <v/>
      </c>
      <c r="BG395" s="36" t="str">
        <f t="shared" si="230"/>
        <v/>
      </c>
      <c r="BH395" s="36" t="str">
        <f t="shared" si="231"/>
        <v/>
      </c>
      <c r="BI395" s="55"/>
      <c r="BJ395" s="34"/>
      <c r="BK395" s="148"/>
      <c r="BL395" s="34"/>
      <c r="BM395" s="32" t="str">
        <f t="shared" si="232"/>
        <v/>
      </c>
      <c r="BN395" s="34"/>
      <c r="BO395" s="32" t="str">
        <f t="shared" si="233"/>
        <v/>
      </c>
      <c r="BP395" s="34"/>
      <c r="BQ395" s="32" t="str">
        <f t="shared" si="234"/>
        <v/>
      </c>
      <c r="BR395" s="34"/>
      <c r="BS395" s="36" t="str">
        <f t="shared" si="235"/>
        <v/>
      </c>
      <c r="BT395" s="36" t="str">
        <f t="shared" si="236"/>
        <v/>
      </c>
      <c r="BU395" s="36" t="str">
        <f t="shared" si="237"/>
        <v/>
      </c>
      <c r="BV395" s="55"/>
      <c r="BW395" s="36" t="str">
        <f t="shared" si="238"/>
        <v/>
      </c>
      <c r="BX395" s="36" t="str">
        <f t="shared" si="238"/>
        <v/>
      </c>
      <c r="BY395" s="31"/>
      <c r="BZ395" s="38"/>
      <c r="CB395" s="120" t="e">
        <f t="shared" ca="1" si="206"/>
        <v>#VALUE!</v>
      </c>
      <c r="CC395" s="2" t="e">
        <f t="shared" ca="1" si="207"/>
        <v>#VALUE!</v>
      </c>
    </row>
    <row r="396" spans="1:81" s="10" customFormat="1" ht="25" customHeight="1" x14ac:dyDescent="0.2">
      <c r="A396" s="52" t="str">
        <f t="shared" si="239"/>
        <v/>
      </c>
      <c r="B396" s="157" t="e">
        <f t="shared" ca="1" si="208"/>
        <v>#VALUE!</v>
      </c>
      <c r="C396" s="157" t="e">
        <f t="shared" si="209"/>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10"/>
        <v>#VALUE!</v>
      </c>
      <c r="K396" s="155" t="e">
        <f t="shared" si="211"/>
        <v>#VALUE!</v>
      </c>
      <c r="L396" s="153"/>
      <c r="M396" s="53"/>
      <c r="N396" s="175">
        <f t="shared" si="212"/>
        <v>1396</v>
      </c>
      <c r="O396" s="53"/>
      <c r="P396" s="175">
        <f t="shared" si="213"/>
        <v>10396</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IF(U396=Setup!$C$10,"Grant",IF('Other Pharma &amp; Health Products'!U396=Setup!$C$11,"Local",IF('Other Pharma &amp; Health Products'!U396=Setup!$C$12,"Other","")))</f>
        <v/>
      </c>
      <c r="W396" s="34"/>
      <c r="X396" s="148"/>
      <c r="Y396" s="34"/>
      <c r="Z396" s="36" t="str">
        <f t="shared" si="214"/>
        <v/>
      </c>
      <c r="AA396" s="34"/>
      <c r="AB396" s="32" t="str">
        <f t="shared" si="215"/>
        <v/>
      </c>
      <c r="AC396" s="34"/>
      <c r="AD396" s="32" t="str">
        <f t="shared" si="216"/>
        <v/>
      </c>
      <c r="AE396" s="34"/>
      <c r="AF396" s="36" t="str">
        <f t="shared" si="217"/>
        <v/>
      </c>
      <c r="AG396" s="36" t="str">
        <f t="shared" si="218"/>
        <v/>
      </c>
      <c r="AH396" s="36" t="str">
        <f t="shared" si="219"/>
        <v/>
      </c>
      <c r="AI396" s="55"/>
      <c r="AJ396" s="37"/>
      <c r="AK396" s="148"/>
      <c r="AL396" s="34"/>
      <c r="AM396" s="32" t="str">
        <f t="shared" si="220"/>
        <v/>
      </c>
      <c r="AN396" s="34"/>
      <c r="AO396" s="32" t="str">
        <f t="shared" si="221"/>
        <v/>
      </c>
      <c r="AP396" s="34"/>
      <c r="AQ396" s="32" t="str">
        <f t="shared" si="222"/>
        <v/>
      </c>
      <c r="AR396" s="34"/>
      <c r="AS396" s="36" t="str">
        <f t="shared" si="223"/>
        <v/>
      </c>
      <c r="AT396" s="36" t="str">
        <f t="shared" si="224"/>
        <v/>
      </c>
      <c r="AU396" s="36" t="str">
        <f t="shared" si="225"/>
        <v/>
      </c>
      <c r="AV396" s="55"/>
      <c r="AW396" s="34"/>
      <c r="AX396" s="148"/>
      <c r="AY396" s="34"/>
      <c r="AZ396" s="32" t="str">
        <f t="shared" si="226"/>
        <v/>
      </c>
      <c r="BA396" s="34"/>
      <c r="BB396" s="32" t="str">
        <f t="shared" si="227"/>
        <v/>
      </c>
      <c r="BC396" s="34"/>
      <c r="BD396" s="32" t="str">
        <f t="shared" si="228"/>
        <v/>
      </c>
      <c r="BE396" s="34"/>
      <c r="BF396" s="36" t="str">
        <f t="shared" si="229"/>
        <v/>
      </c>
      <c r="BG396" s="36" t="str">
        <f t="shared" si="230"/>
        <v/>
      </c>
      <c r="BH396" s="36" t="str">
        <f t="shared" si="231"/>
        <v/>
      </c>
      <c r="BI396" s="55"/>
      <c r="BJ396" s="34"/>
      <c r="BK396" s="148"/>
      <c r="BL396" s="34"/>
      <c r="BM396" s="32" t="str">
        <f t="shared" si="232"/>
        <v/>
      </c>
      <c r="BN396" s="34"/>
      <c r="BO396" s="32" t="str">
        <f t="shared" si="233"/>
        <v/>
      </c>
      <c r="BP396" s="34"/>
      <c r="BQ396" s="32" t="str">
        <f t="shared" si="234"/>
        <v/>
      </c>
      <c r="BR396" s="34"/>
      <c r="BS396" s="36" t="str">
        <f t="shared" si="235"/>
        <v/>
      </c>
      <c r="BT396" s="36" t="str">
        <f t="shared" si="236"/>
        <v/>
      </c>
      <c r="BU396" s="36" t="str">
        <f t="shared" si="237"/>
        <v/>
      </c>
      <c r="BV396" s="55"/>
      <c r="BW396" s="36" t="str">
        <f t="shared" si="238"/>
        <v/>
      </c>
      <c r="BX396" s="36" t="str">
        <f t="shared" si="238"/>
        <v/>
      </c>
      <c r="BY396" s="31"/>
      <c r="BZ396" s="38"/>
      <c r="CB396" s="120" t="e">
        <f t="shared" ca="1" si="206"/>
        <v>#VALUE!</v>
      </c>
      <c r="CC396" s="2" t="e">
        <f t="shared" ca="1" si="207"/>
        <v>#VALUE!</v>
      </c>
    </row>
    <row r="397" spans="1:81" s="10" customFormat="1" ht="25" customHeight="1" x14ac:dyDescent="0.2">
      <c r="A397" s="52" t="str">
        <f t="shared" si="239"/>
        <v/>
      </c>
      <c r="B397" s="157" t="e">
        <f t="shared" ca="1" si="208"/>
        <v>#VALUE!</v>
      </c>
      <c r="C397" s="157" t="e">
        <f t="shared" si="209"/>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10"/>
        <v>#VALUE!</v>
      </c>
      <c r="K397" s="155" t="e">
        <f t="shared" si="211"/>
        <v>#VALUE!</v>
      </c>
      <c r="L397" s="153"/>
      <c r="M397" s="53"/>
      <c r="N397" s="175">
        <f t="shared" si="212"/>
        <v>1397</v>
      </c>
      <c r="O397" s="53"/>
      <c r="P397" s="175">
        <f t="shared" si="213"/>
        <v>10397</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IF(U397=Setup!$C$10,"Grant",IF('Other Pharma &amp; Health Products'!U397=Setup!$C$11,"Local",IF('Other Pharma &amp; Health Products'!U397=Setup!$C$12,"Other","")))</f>
        <v/>
      </c>
      <c r="W397" s="34"/>
      <c r="X397" s="148"/>
      <c r="Y397" s="34"/>
      <c r="Z397" s="36" t="str">
        <f t="shared" si="214"/>
        <v/>
      </c>
      <c r="AA397" s="34"/>
      <c r="AB397" s="32" t="str">
        <f t="shared" si="215"/>
        <v/>
      </c>
      <c r="AC397" s="34"/>
      <c r="AD397" s="32" t="str">
        <f t="shared" si="216"/>
        <v/>
      </c>
      <c r="AE397" s="34"/>
      <c r="AF397" s="36" t="str">
        <f t="shared" si="217"/>
        <v/>
      </c>
      <c r="AG397" s="36" t="str">
        <f t="shared" si="218"/>
        <v/>
      </c>
      <c r="AH397" s="36" t="str">
        <f t="shared" si="219"/>
        <v/>
      </c>
      <c r="AI397" s="55"/>
      <c r="AJ397" s="37"/>
      <c r="AK397" s="148"/>
      <c r="AL397" s="34"/>
      <c r="AM397" s="32" t="str">
        <f t="shared" si="220"/>
        <v/>
      </c>
      <c r="AN397" s="34"/>
      <c r="AO397" s="32" t="str">
        <f t="shared" si="221"/>
        <v/>
      </c>
      <c r="AP397" s="34"/>
      <c r="AQ397" s="32" t="str">
        <f t="shared" si="222"/>
        <v/>
      </c>
      <c r="AR397" s="34"/>
      <c r="AS397" s="36" t="str">
        <f t="shared" si="223"/>
        <v/>
      </c>
      <c r="AT397" s="36" t="str">
        <f t="shared" si="224"/>
        <v/>
      </c>
      <c r="AU397" s="36" t="str">
        <f t="shared" si="225"/>
        <v/>
      </c>
      <c r="AV397" s="55"/>
      <c r="AW397" s="34"/>
      <c r="AX397" s="148"/>
      <c r="AY397" s="34"/>
      <c r="AZ397" s="32" t="str">
        <f t="shared" si="226"/>
        <v/>
      </c>
      <c r="BA397" s="34"/>
      <c r="BB397" s="32" t="str">
        <f t="shared" si="227"/>
        <v/>
      </c>
      <c r="BC397" s="34"/>
      <c r="BD397" s="32" t="str">
        <f t="shared" si="228"/>
        <v/>
      </c>
      <c r="BE397" s="34"/>
      <c r="BF397" s="36" t="str">
        <f t="shared" si="229"/>
        <v/>
      </c>
      <c r="BG397" s="36" t="str">
        <f t="shared" si="230"/>
        <v/>
      </c>
      <c r="BH397" s="36" t="str">
        <f t="shared" si="231"/>
        <v/>
      </c>
      <c r="BI397" s="55"/>
      <c r="BJ397" s="34"/>
      <c r="BK397" s="148"/>
      <c r="BL397" s="34"/>
      <c r="BM397" s="32" t="str">
        <f t="shared" si="232"/>
        <v/>
      </c>
      <c r="BN397" s="34"/>
      <c r="BO397" s="32" t="str">
        <f t="shared" si="233"/>
        <v/>
      </c>
      <c r="BP397" s="34"/>
      <c r="BQ397" s="32" t="str">
        <f t="shared" si="234"/>
        <v/>
      </c>
      <c r="BR397" s="34"/>
      <c r="BS397" s="36" t="str">
        <f t="shared" si="235"/>
        <v/>
      </c>
      <c r="BT397" s="36" t="str">
        <f t="shared" si="236"/>
        <v/>
      </c>
      <c r="BU397" s="36" t="str">
        <f t="shared" si="237"/>
        <v/>
      </c>
      <c r="BV397" s="55"/>
      <c r="BW397" s="36" t="str">
        <f t="shared" si="238"/>
        <v/>
      </c>
      <c r="BX397" s="36" t="str">
        <f t="shared" si="238"/>
        <v/>
      </c>
      <c r="BY397" s="31"/>
      <c r="BZ397" s="38"/>
      <c r="CB397" s="120" t="e">
        <f t="shared" ca="1" si="206"/>
        <v>#VALUE!</v>
      </c>
      <c r="CC397" s="2" t="e">
        <f t="shared" ca="1" si="207"/>
        <v>#VALUE!</v>
      </c>
    </row>
    <row r="398" spans="1:81" s="10" customFormat="1" ht="25" customHeight="1" x14ac:dyDescent="0.2">
      <c r="A398" s="52" t="str">
        <f t="shared" si="239"/>
        <v/>
      </c>
      <c r="B398" s="157" t="e">
        <f t="shared" ca="1" si="208"/>
        <v>#VALUE!</v>
      </c>
      <c r="C398" s="157" t="e">
        <f t="shared" si="209"/>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10"/>
        <v>#VALUE!</v>
      </c>
      <c r="K398" s="155" t="e">
        <f t="shared" si="211"/>
        <v>#VALUE!</v>
      </c>
      <c r="L398" s="153"/>
      <c r="M398" s="53"/>
      <c r="N398" s="175">
        <f t="shared" si="212"/>
        <v>1398</v>
      </c>
      <c r="O398" s="53"/>
      <c r="P398" s="175">
        <f t="shared" si="213"/>
        <v>10398</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IF(U398=Setup!$C$10,"Grant",IF('Other Pharma &amp; Health Products'!U398=Setup!$C$11,"Local",IF('Other Pharma &amp; Health Products'!U398=Setup!$C$12,"Other","")))</f>
        <v/>
      </c>
      <c r="W398" s="34"/>
      <c r="X398" s="148"/>
      <c r="Y398" s="34"/>
      <c r="Z398" s="36" t="str">
        <f t="shared" si="214"/>
        <v/>
      </c>
      <c r="AA398" s="34"/>
      <c r="AB398" s="32" t="str">
        <f t="shared" si="215"/>
        <v/>
      </c>
      <c r="AC398" s="34"/>
      <c r="AD398" s="32" t="str">
        <f t="shared" si="216"/>
        <v/>
      </c>
      <c r="AE398" s="34"/>
      <c r="AF398" s="36" t="str">
        <f t="shared" si="217"/>
        <v/>
      </c>
      <c r="AG398" s="36" t="str">
        <f t="shared" si="218"/>
        <v/>
      </c>
      <c r="AH398" s="36" t="str">
        <f t="shared" si="219"/>
        <v/>
      </c>
      <c r="AI398" s="55"/>
      <c r="AJ398" s="37"/>
      <c r="AK398" s="148"/>
      <c r="AL398" s="34"/>
      <c r="AM398" s="32" t="str">
        <f t="shared" si="220"/>
        <v/>
      </c>
      <c r="AN398" s="34"/>
      <c r="AO398" s="32" t="str">
        <f t="shared" si="221"/>
        <v/>
      </c>
      <c r="AP398" s="34"/>
      <c r="AQ398" s="32" t="str">
        <f t="shared" si="222"/>
        <v/>
      </c>
      <c r="AR398" s="34"/>
      <c r="AS398" s="36" t="str">
        <f t="shared" si="223"/>
        <v/>
      </c>
      <c r="AT398" s="36" t="str">
        <f t="shared" si="224"/>
        <v/>
      </c>
      <c r="AU398" s="36" t="str">
        <f t="shared" si="225"/>
        <v/>
      </c>
      <c r="AV398" s="55"/>
      <c r="AW398" s="34"/>
      <c r="AX398" s="148"/>
      <c r="AY398" s="34"/>
      <c r="AZ398" s="32" t="str">
        <f t="shared" si="226"/>
        <v/>
      </c>
      <c r="BA398" s="34"/>
      <c r="BB398" s="32" t="str">
        <f t="shared" si="227"/>
        <v/>
      </c>
      <c r="BC398" s="34"/>
      <c r="BD398" s="32" t="str">
        <f t="shared" si="228"/>
        <v/>
      </c>
      <c r="BE398" s="34"/>
      <c r="BF398" s="36" t="str">
        <f t="shared" si="229"/>
        <v/>
      </c>
      <c r="BG398" s="36" t="str">
        <f t="shared" si="230"/>
        <v/>
      </c>
      <c r="BH398" s="36" t="str">
        <f t="shared" si="231"/>
        <v/>
      </c>
      <c r="BI398" s="55"/>
      <c r="BJ398" s="34"/>
      <c r="BK398" s="148"/>
      <c r="BL398" s="34"/>
      <c r="BM398" s="32" t="str">
        <f t="shared" si="232"/>
        <v/>
      </c>
      <c r="BN398" s="34"/>
      <c r="BO398" s="32" t="str">
        <f t="shared" si="233"/>
        <v/>
      </c>
      <c r="BP398" s="34"/>
      <c r="BQ398" s="32" t="str">
        <f t="shared" si="234"/>
        <v/>
      </c>
      <c r="BR398" s="34"/>
      <c r="BS398" s="36" t="str">
        <f t="shared" si="235"/>
        <v/>
      </c>
      <c r="BT398" s="36" t="str">
        <f t="shared" si="236"/>
        <v/>
      </c>
      <c r="BU398" s="36" t="str">
        <f t="shared" si="237"/>
        <v/>
      </c>
      <c r="BV398" s="55"/>
      <c r="BW398" s="36" t="str">
        <f t="shared" si="238"/>
        <v/>
      </c>
      <c r="BX398" s="36" t="str">
        <f t="shared" si="238"/>
        <v/>
      </c>
      <c r="BY398" s="31"/>
      <c r="BZ398" s="38"/>
      <c r="CB398" s="120" t="e">
        <f t="shared" ca="1" si="206"/>
        <v>#VALUE!</v>
      </c>
      <c r="CC398" s="2" t="e">
        <f t="shared" ca="1" si="207"/>
        <v>#VALUE!</v>
      </c>
    </row>
    <row r="399" spans="1:81" s="10" customFormat="1" ht="25" customHeight="1" x14ac:dyDescent="0.2">
      <c r="A399" s="52" t="str">
        <f t="shared" si="239"/>
        <v/>
      </c>
      <c r="B399" s="157" t="e">
        <f t="shared" ca="1" si="208"/>
        <v>#VALUE!</v>
      </c>
      <c r="C399" s="157" t="e">
        <f t="shared" si="209"/>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10"/>
        <v>#VALUE!</v>
      </c>
      <c r="K399" s="155" t="e">
        <f t="shared" si="211"/>
        <v>#VALUE!</v>
      </c>
      <c r="L399" s="153"/>
      <c r="M399" s="53"/>
      <c r="N399" s="175">
        <f t="shared" si="212"/>
        <v>1399</v>
      </c>
      <c r="O399" s="53"/>
      <c r="P399" s="175">
        <f t="shared" si="213"/>
        <v>10399</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IF(U399=Setup!$C$10,"Grant",IF('Other Pharma &amp; Health Products'!U399=Setup!$C$11,"Local",IF('Other Pharma &amp; Health Products'!U399=Setup!$C$12,"Other","")))</f>
        <v/>
      </c>
      <c r="W399" s="34"/>
      <c r="X399" s="148"/>
      <c r="Y399" s="34"/>
      <c r="Z399" s="36" t="str">
        <f t="shared" si="214"/>
        <v/>
      </c>
      <c r="AA399" s="34"/>
      <c r="AB399" s="32" t="str">
        <f t="shared" si="215"/>
        <v/>
      </c>
      <c r="AC399" s="34"/>
      <c r="AD399" s="32" t="str">
        <f t="shared" si="216"/>
        <v/>
      </c>
      <c r="AE399" s="34"/>
      <c r="AF399" s="36" t="str">
        <f t="shared" si="217"/>
        <v/>
      </c>
      <c r="AG399" s="36" t="str">
        <f t="shared" si="218"/>
        <v/>
      </c>
      <c r="AH399" s="36" t="str">
        <f t="shared" si="219"/>
        <v/>
      </c>
      <c r="AI399" s="55"/>
      <c r="AJ399" s="37"/>
      <c r="AK399" s="148"/>
      <c r="AL399" s="34"/>
      <c r="AM399" s="32" t="str">
        <f t="shared" si="220"/>
        <v/>
      </c>
      <c r="AN399" s="34"/>
      <c r="AO399" s="32" t="str">
        <f t="shared" si="221"/>
        <v/>
      </c>
      <c r="AP399" s="34"/>
      <c r="AQ399" s="32" t="str">
        <f t="shared" si="222"/>
        <v/>
      </c>
      <c r="AR399" s="34"/>
      <c r="AS399" s="36" t="str">
        <f t="shared" si="223"/>
        <v/>
      </c>
      <c r="AT399" s="36" t="str">
        <f t="shared" si="224"/>
        <v/>
      </c>
      <c r="AU399" s="36" t="str">
        <f t="shared" si="225"/>
        <v/>
      </c>
      <c r="AV399" s="55"/>
      <c r="AW399" s="34"/>
      <c r="AX399" s="148"/>
      <c r="AY399" s="34"/>
      <c r="AZ399" s="32" t="str">
        <f t="shared" si="226"/>
        <v/>
      </c>
      <c r="BA399" s="34"/>
      <c r="BB399" s="32" t="str">
        <f t="shared" si="227"/>
        <v/>
      </c>
      <c r="BC399" s="34"/>
      <c r="BD399" s="32" t="str">
        <f t="shared" si="228"/>
        <v/>
      </c>
      <c r="BE399" s="34"/>
      <c r="BF399" s="36" t="str">
        <f t="shared" si="229"/>
        <v/>
      </c>
      <c r="BG399" s="36" t="str">
        <f t="shared" si="230"/>
        <v/>
      </c>
      <c r="BH399" s="36" t="str">
        <f t="shared" si="231"/>
        <v/>
      </c>
      <c r="BI399" s="55"/>
      <c r="BJ399" s="34"/>
      <c r="BK399" s="148"/>
      <c r="BL399" s="34"/>
      <c r="BM399" s="32" t="str">
        <f t="shared" si="232"/>
        <v/>
      </c>
      <c r="BN399" s="34"/>
      <c r="BO399" s="32" t="str">
        <f t="shared" si="233"/>
        <v/>
      </c>
      <c r="BP399" s="34"/>
      <c r="BQ399" s="32" t="str">
        <f t="shared" si="234"/>
        <v/>
      </c>
      <c r="BR399" s="34"/>
      <c r="BS399" s="36" t="str">
        <f t="shared" si="235"/>
        <v/>
      </c>
      <c r="BT399" s="36" t="str">
        <f t="shared" si="236"/>
        <v/>
      </c>
      <c r="BU399" s="36" t="str">
        <f t="shared" si="237"/>
        <v/>
      </c>
      <c r="BV399" s="55"/>
      <c r="BW399" s="36" t="str">
        <f t="shared" si="238"/>
        <v/>
      </c>
      <c r="BX399" s="36" t="str">
        <f t="shared" si="238"/>
        <v/>
      </c>
      <c r="BY399" s="31"/>
      <c r="BZ399" s="38"/>
      <c r="CB399" s="120" t="e">
        <f t="shared" ca="1" si="206"/>
        <v>#VALUE!</v>
      </c>
      <c r="CC399" s="2" t="e">
        <f t="shared" ca="1" si="207"/>
        <v>#VALUE!</v>
      </c>
    </row>
    <row r="400" spans="1:81" s="10" customFormat="1" ht="25" customHeight="1" x14ac:dyDescent="0.2">
      <c r="A400" s="52" t="str">
        <f t="shared" si="239"/>
        <v/>
      </c>
      <c r="B400" s="157" t="e">
        <f t="shared" ca="1" si="208"/>
        <v>#VALUE!</v>
      </c>
      <c r="C400" s="157" t="e">
        <f t="shared" si="209"/>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10"/>
        <v>#VALUE!</v>
      </c>
      <c r="K400" s="155" t="e">
        <f t="shared" si="211"/>
        <v>#VALUE!</v>
      </c>
      <c r="L400" s="153"/>
      <c r="M400" s="53"/>
      <c r="N400" s="175">
        <f t="shared" si="212"/>
        <v>1400</v>
      </c>
      <c r="O400" s="53"/>
      <c r="P400" s="175">
        <f t="shared" si="213"/>
        <v>10400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IF(U400=Setup!$C$10,"Grant",IF('Other Pharma &amp; Health Products'!U400=Setup!$C$11,"Local",IF('Other Pharma &amp; Health Products'!U400=Setup!$C$12,"Other","")))</f>
        <v/>
      </c>
      <c r="W400" s="34"/>
      <c r="X400" s="148"/>
      <c r="Y400" s="34"/>
      <c r="Z400" s="36" t="str">
        <f t="shared" si="214"/>
        <v/>
      </c>
      <c r="AA400" s="34"/>
      <c r="AB400" s="32" t="str">
        <f t="shared" si="215"/>
        <v/>
      </c>
      <c r="AC400" s="34"/>
      <c r="AD400" s="32" t="str">
        <f t="shared" si="216"/>
        <v/>
      </c>
      <c r="AE400" s="34"/>
      <c r="AF400" s="36" t="str">
        <f t="shared" si="217"/>
        <v/>
      </c>
      <c r="AG400" s="36" t="str">
        <f t="shared" si="218"/>
        <v/>
      </c>
      <c r="AH400" s="36" t="str">
        <f t="shared" si="219"/>
        <v/>
      </c>
      <c r="AI400" s="55"/>
      <c r="AJ400" s="37"/>
      <c r="AK400" s="148"/>
      <c r="AL400" s="34"/>
      <c r="AM400" s="32" t="str">
        <f t="shared" si="220"/>
        <v/>
      </c>
      <c r="AN400" s="34"/>
      <c r="AO400" s="32" t="str">
        <f t="shared" si="221"/>
        <v/>
      </c>
      <c r="AP400" s="34"/>
      <c r="AQ400" s="32" t="str">
        <f t="shared" si="222"/>
        <v/>
      </c>
      <c r="AR400" s="34"/>
      <c r="AS400" s="36" t="str">
        <f t="shared" si="223"/>
        <v/>
      </c>
      <c r="AT400" s="36" t="str">
        <f t="shared" si="224"/>
        <v/>
      </c>
      <c r="AU400" s="36" t="str">
        <f t="shared" si="225"/>
        <v/>
      </c>
      <c r="AV400" s="55"/>
      <c r="AW400" s="34"/>
      <c r="AX400" s="148"/>
      <c r="AY400" s="34"/>
      <c r="AZ400" s="32" t="str">
        <f t="shared" si="226"/>
        <v/>
      </c>
      <c r="BA400" s="34"/>
      <c r="BB400" s="32" t="str">
        <f t="shared" si="227"/>
        <v/>
      </c>
      <c r="BC400" s="34"/>
      <c r="BD400" s="32" t="str">
        <f t="shared" si="228"/>
        <v/>
      </c>
      <c r="BE400" s="34"/>
      <c r="BF400" s="36" t="str">
        <f t="shared" si="229"/>
        <v/>
      </c>
      <c r="BG400" s="36" t="str">
        <f t="shared" si="230"/>
        <v/>
      </c>
      <c r="BH400" s="36" t="str">
        <f t="shared" si="231"/>
        <v/>
      </c>
      <c r="BI400" s="55"/>
      <c r="BJ400" s="34"/>
      <c r="BK400" s="148"/>
      <c r="BL400" s="34"/>
      <c r="BM400" s="32" t="str">
        <f t="shared" si="232"/>
        <v/>
      </c>
      <c r="BN400" s="34"/>
      <c r="BO400" s="32" t="str">
        <f t="shared" si="233"/>
        <v/>
      </c>
      <c r="BP400" s="34"/>
      <c r="BQ400" s="32" t="str">
        <f t="shared" si="234"/>
        <v/>
      </c>
      <c r="BR400" s="34"/>
      <c r="BS400" s="36" t="str">
        <f t="shared" si="235"/>
        <v/>
      </c>
      <c r="BT400" s="36" t="str">
        <f t="shared" si="236"/>
        <v/>
      </c>
      <c r="BU400" s="36" t="str">
        <f t="shared" si="237"/>
        <v/>
      </c>
      <c r="BV400" s="55"/>
      <c r="BW400" s="36" t="str">
        <f t="shared" si="238"/>
        <v/>
      </c>
      <c r="BX400" s="36" t="str">
        <f t="shared" si="238"/>
        <v/>
      </c>
      <c r="BY400" s="31"/>
      <c r="BZ400" s="38"/>
      <c r="CB400" s="120" t="e">
        <f t="shared" ca="1" si="206"/>
        <v>#VALUE!</v>
      </c>
      <c r="CC400" s="2" t="e">
        <f t="shared" ca="1" si="207"/>
        <v>#VALUE!</v>
      </c>
    </row>
    <row r="401" spans="1:81" s="10" customFormat="1" ht="25" customHeight="1" x14ac:dyDescent="0.2">
      <c r="A401" s="52" t="str">
        <f t="shared" si="239"/>
        <v/>
      </c>
      <c r="B401" s="157" t="e">
        <f t="shared" ca="1" si="208"/>
        <v>#VALUE!</v>
      </c>
      <c r="C401" s="157" t="e">
        <f t="shared" si="209"/>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10"/>
        <v>#VALUE!</v>
      </c>
      <c r="K401" s="155" t="e">
        <f t="shared" si="211"/>
        <v>#VALUE!</v>
      </c>
      <c r="L401" s="153"/>
      <c r="M401" s="53"/>
      <c r="N401" s="175">
        <f t="shared" si="212"/>
        <v>1401</v>
      </c>
      <c r="O401" s="53"/>
      <c r="P401" s="175">
        <f t="shared" si="213"/>
        <v>10401</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IF(U401=Setup!$C$10,"Grant",IF('Other Pharma &amp; Health Products'!U401=Setup!$C$11,"Local",IF('Other Pharma &amp; Health Products'!U401=Setup!$C$12,"Other","")))</f>
        <v/>
      </c>
      <c r="W401" s="34"/>
      <c r="X401" s="148"/>
      <c r="Y401" s="34"/>
      <c r="Z401" s="36" t="str">
        <f t="shared" si="214"/>
        <v/>
      </c>
      <c r="AA401" s="34"/>
      <c r="AB401" s="32" t="str">
        <f t="shared" si="215"/>
        <v/>
      </c>
      <c r="AC401" s="34"/>
      <c r="AD401" s="32" t="str">
        <f t="shared" si="216"/>
        <v/>
      </c>
      <c r="AE401" s="34"/>
      <c r="AF401" s="36" t="str">
        <f t="shared" si="217"/>
        <v/>
      </c>
      <c r="AG401" s="36" t="str">
        <f t="shared" si="218"/>
        <v/>
      </c>
      <c r="AH401" s="36" t="str">
        <f t="shared" si="219"/>
        <v/>
      </c>
      <c r="AI401" s="55"/>
      <c r="AJ401" s="37"/>
      <c r="AK401" s="148"/>
      <c r="AL401" s="34"/>
      <c r="AM401" s="32" t="str">
        <f t="shared" si="220"/>
        <v/>
      </c>
      <c r="AN401" s="34"/>
      <c r="AO401" s="32" t="str">
        <f t="shared" si="221"/>
        <v/>
      </c>
      <c r="AP401" s="34"/>
      <c r="AQ401" s="32" t="str">
        <f t="shared" si="222"/>
        <v/>
      </c>
      <c r="AR401" s="34"/>
      <c r="AS401" s="36" t="str">
        <f t="shared" si="223"/>
        <v/>
      </c>
      <c r="AT401" s="36" t="str">
        <f t="shared" si="224"/>
        <v/>
      </c>
      <c r="AU401" s="36" t="str">
        <f t="shared" si="225"/>
        <v/>
      </c>
      <c r="AV401" s="55"/>
      <c r="AW401" s="34"/>
      <c r="AX401" s="148"/>
      <c r="AY401" s="34"/>
      <c r="AZ401" s="32" t="str">
        <f t="shared" si="226"/>
        <v/>
      </c>
      <c r="BA401" s="34"/>
      <c r="BB401" s="32" t="str">
        <f t="shared" si="227"/>
        <v/>
      </c>
      <c r="BC401" s="34"/>
      <c r="BD401" s="32" t="str">
        <f t="shared" si="228"/>
        <v/>
      </c>
      <c r="BE401" s="34"/>
      <c r="BF401" s="36" t="str">
        <f t="shared" si="229"/>
        <v/>
      </c>
      <c r="BG401" s="36" t="str">
        <f t="shared" si="230"/>
        <v/>
      </c>
      <c r="BH401" s="36" t="str">
        <f t="shared" si="231"/>
        <v/>
      </c>
      <c r="BI401" s="55"/>
      <c r="BJ401" s="34"/>
      <c r="BK401" s="148"/>
      <c r="BL401" s="34"/>
      <c r="BM401" s="32" t="str">
        <f t="shared" si="232"/>
        <v/>
      </c>
      <c r="BN401" s="34"/>
      <c r="BO401" s="32" t="str">
        <f t="shared" si="233"/>
        <v/>
      </c>
      <c r="BP401" s="34"/>
      <c r="BQ401" s="32" t="str">
        <f t="shared" si="234"/>
        <v/>
      </c>
      <c r="BR401" s="34"/>
      <c r="BS401" s="36" t="str">
        <f t="shared" si="235"/>
        <v/>
      </c>
      <c r="BT401" s="36" t="str">
        <f t="shared" si="236"/>
        <v/>
      </c>
      <c r="BU401" s="36" t="str">
        <f t="shared" si="237"/>
        <v/>
      </c>
      <c r="BV401" s="55"/>
      <c r="BW401" s="36" t="str">
        <f t="shared" si="238"/>
        <v/>
      </c>
      <c r="BX401" s="36" t="str">
        <f t="shared" si="238"/>
        <v/>
      </c>
      <c r="BY401" s="31"/>
      <c r="BZ401" s="38"/>
      <c r="CB401" s="120" t="e">
        <f t="shared" ca="1" si="206"/>
        <v>#VALUE!</v>
      </c>
      <c r="CC401" s="2" t="e">
        <f t="shared" ca="1" si="207"/>
        <v>#VALUE!</v>
      </c>
    </row>
    <row r="402" spans="1:81" s="10" customFormat="1" ht="25" customHeight="1" x14ac:dyDescent="0.2">
      <c r="A402" s="52" t="str">
        <f t="shared" si="239"/>
        <v/>
      </c>
      <c r="B402" s="157" t="e">
        <f t="shared" ca="1" si="208"/>
        <v>#VALUE!</v>
      </c>
      <c r="C402" s="157" t="e">
        <f t="shared" si="209"/>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10"/>
        <v>#VALUE!</v>
      </c>
      <c r="K402" s="155" t="e">
        <f t="shared" si="211"/>
        <v>#VALUE!</v>
      </c>
      <c r="L402" s="153"/>
      <c r="M402" s="53"/>
      <c r="N402" s="175">
        <f t="shared" si="212"/>
        <v>1402</v>
      </c>
      <c r="O402" s="53"/>
      <c r="P402" s="175">
        <f t="shared" si="213"/>
        <v>10402</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IF(U402=Setup!$C$10,"Grant",IF('Other Pharma &amp; Health Products'!U402=Setup!$C$11,"Local",IF('Other Pharma &amp; Health Products'!U402=Setup!$C$12,"Other","")))</f>
        <v/>
      </c>
      <c r="W402" s="34"/>
      <c r="X402" s="148"/>
      <c r="Y402" s="34"/>
      <c r="Z402" s="36" t="str">
        <f t="shared" si="214"/>
        <v/>
      </c>
      <c r="AA402" s="34"/>
      <c r="AB402" s="32" t="str">
        <f t="shared" si="215"/>
        <v/>
      </c>
      <c r="AC402" s="34"/>
      <c r="AD402" s="32" t="str">
        <f t="shared" si="216"/>
        <v/>
      </c>
      <c r="AE402" s="34"/>
      <c r="AF402" s="36" t="str">
        <f t="shared" si="217"/>
        <v/>
      </c>
      <c r="AG402" s="36" t="str">
        <f t="shared" si="218"/>
        <v/>
      </c>
      <c r="AH402" s="36" t="str">
        <f t="shared" si="219"/>
        <v/>
      </c>
      <c r="AI402" s="55"/>
      <c r="AJ402" s="37"/>
      <c r="AK402" s="148"/>
      <c r="AL402" s="34"/>
      <c r="AM402" s="32" t="str">
        <f t="shared" si="220"/>
        <v/>
      </c>
      <c r="AN402" s="34"/>
      <c r="AO402" s="32" t="str">
        <f t="shared" si="221"/>
        <v/>
      </c>
      <c r="AP402" s="34"/>
      <c r="AQ402" s="32" t="str">
        <f t="shared" si="222"/>
        <v/>
      </c>
      <c r="AR402" s="34"/>
      <c r="AS402" s="36" t="str">
        <f t="shared" si="223"/>
        <v/>
      </c>
      <c r="AT402" s="36" t="str">
        <f t="shared" si="224"/>
        <v/>
      </c>
      <c r="AU402" s="36" t="str">
        <f t="shared" si="225"/>
        <v/>
      </c>
      <c r="AV402" s="55"/>
      <c r="AW402" s="34"/>
      <c r="AX402" s="148"/>
      <c r="AY402" s="34"/>
      <c r="AZ402" s="32" t="str">
        <f t="shared" si="226"/>
        <v/>
      </c>
      <c r="BA402" s="34"/>
      <c r="BB402" s="32" t="str">
        <f t="shared" si="227"/>
        <v/>
      </c>
      <c r="BC402" s="34"/>
      <c r="BD402" s="32" t="str">
        <f t="shared" si="228"/>
        <v/>
      </c>
      <c r="BE402" s="34"/>
      <c r="BF402" s="36" t="str">
        <f t="shared" si="229"/>
        <v/>
      </c>
      <c r="BG402" s="36" t="str">
        <f t="shared" si="230"/>
        <v/>
      </c>
      <c r="BH402" s="36" t="str">
        <f t="shared" si="231"/>
        <v/>
      </c>
      <c r="BI402" s="55"/>
      <c r="BJ402" s="34"/>
      <c r="BK402" s="148"/>
      <c r="BL402" s="34"/>
      <c r="BM402" s="32" t="str">
        <f t="shared" si="232"/>
        <v/>
      </c>
      <c r="BN402" s="34"/>
      <c r="BO402" s="32" t="str">
        <f t="shared" si="233"/>
        <v/>
      </c>
      <c r="BP402" s="34"/>
      <c r="BQ402" s="32" t="str">
        <f t="shared" si="234"/>
        <v/>
      </c>
      <c r="BR402" s="34"/>
      <c r="BS402" s="36" t="str">
        <f t="shared" si="235"/>
        <v/>
      </c>
      <c r="BT402" s="36" t="str">
        <f t="shared" si="236"/>
        <v/>
      </c>
      <c r="BU402" s="36" t="str">
        <f t="shared" si="237"/>
        <v/>
      </c>
      <c r="BV402" s="55"/>
      <c r="BW402" s="36" t="str">
        <f t="shared" si="238"/>
        <v/>
      </c>
      <c r="BX402" s="36" t="str">
        <f t="shared" si="238"/>
        <v/>
      </c>
      <c r="BY402" s="31"/>
      <c r="BZ402" s="38"/>
      <c r="CB402" s="120" t="e">
        <f t="shared" ca="1" si="206"/>
        <v>#VALUE!</v>
      </c>
      <c r="CC402" s="2" t="e">
        <f t="shared" ca="1" si="207"/>
        <v>#VALUE!</v>
      </c>
    </row>
    <row r="403" spans="1:81" s="10" customFormat="1" ht="25" customHeight="1" x14ac:dyDescent="0.2">
      <c r="A403" s="52" t="str">
        <f t="shared" si="239"/>
        <v/>
      </c>
      <c r="B403" s="157" t="e">
        <f t="shared" ca="1" si="208"/>
        <v>#VALUE!</v>
      </c>
      <c r="C403" s="157" t="e">
        <f t="shared" si="209"/>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10"/>
        <v>#VALUE!</v>
      </c>
      <c r="K403" s="155" t="e">
        <f t="shared" si="211"/>
        <v>#VALUE!</v>
      </c>
      <c r="L403" s="153"/>
      <c r="M403" s="53"/>
      <c r="N403" s="175">
        <f t="shared" si="212"/>
        <v>1403</v>
      </c>
      <c r="O403" s="53"/>
      <c r="P403" s="175">
        <f t="shared" si="213"/>
        <v>10403</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IF(U403=Setup!$C$10,"Grant",IF('Other Pharma &amp; Health Products'!U403=Setup!$C$11,"Local",IF('Other Pharma &amp; Health Products'!U403=Setup!$C$12,"Other","")))</f>
        <v/>
      </c>
      <c r="W403" s="34"/>
      <c r="X403" s="148"/>
      <c r="Y403" s="34"/>
      <c r="Z403" s="36" t="str">
        <f t="shared" si="214"/>
        <v/>
      </c>
      <c r="AA403" s="34"/>
      <c r="AB403" s="32" t="str">
        <f t="shared" si="215"/>
        <v/>
      </c>
      <c r="AC403" s="34"/>
      <c r="AD403" s="32" t="str">
        <f t="shared" si="216"/>
        <v/>
      </c>
      <c r="AE403" s="34"/>
      <c r="AF403" s="36" t="str">
        <f t="shared" si="217"/>
        <v/>
      </c>
      <c r="AG403" s="36" t="str">
        <f t="shared" si="218"/>
        <v/>
      </c>
      <c r="AH403" s="36" t="str">
        <f t="shared" si="219"/>
        <v/>
      </c>
      <c r="AI403" s="55"/>
      <c r="AJ403" s="37"/>
      <c r="AK403" s="148"/>
      <c r="AL403" s="34"/>
      <c r="AM403" s="32" t="str">
        <f t="shared" si="220"/>
        <v/>
      </c>
      <c r="AN403" s="34"/>
      <c r="AO403" s="32" t="str">
        <f t="shared" si="221"/>
        <v/>
      </c>
      <c r="AP403" s="34"/>
      <c r="AQ403" s="32" t="str">
        <f t="shared" si="222"/>
        <v/>
      </c>
      <c r="AR403" s="34"/>
      <c r="AS403" s="36" t="str">
        <f t="shared" si="223"/>
        <v/>
      </c>
      <c r="AT403" s="36" t="str">
        <f t="shared" si="224"/>
        <v/>
      </c>
      <c r="AU403" s="36" t="str">
        <f t="shared" si="225"/>
        <v/>
      </c>
      <c r="AV403" s="55"/>
      <c r="AW403" s="34"/>
      <c r="AX403" s="148"/>
      <c r="AY403" s="34"/>
      <c r="AZ403" s="32" t="str">
        <f t="shared" si="226"/>
        <v/>
      </c>
      <c r="BA403" s="34"/>
      <c r="BB403" s="32" t="str">
        <f t="shared" si="227"/>
        <v/>
      </c>
      <c r="BC403" s="34"/>
      <c r="BD403" s="32" t="str">
        <f t="shared" si="228"/>
        <v/>
      </c>
      <c r="BE403" s="34"/>
      <c r="BF403" s="36" t="str">
        <f t="shared" si="229"/>
        <v/>
      </c>
      <c r="BG403" s="36" t="str">
        <f t="shared" si="230"/>
        <v/>
      </c>
      <c r="BH403" s="36" t="str">
        <f t="shared" si="231"/>
        <v/>
      </c>
      <c r="BI403" s="55"/>
      <c r="BJ403" s="34"/>
      <c r="BK403" s="148"/>
      <c r="BL403" s="34"/>
      <c r="BM403" s="32" t="str">
        <f t="shared" si="232"/>
        <v/>
      </c>
      <c r="BN403" s="34"/>
      <c r="BO403" s="32" t="str">
        <f t="shared" si="233"/>
        <v/>
      </c>
      <c r="BP403" s="34"/>
      <c r="BQ403" s="32" t="str">
        <f t="shared" si="234"/>
        <v/>
      </c>
      <c r="BR403" s="34"/>
      <c r="BS403" s="36" t="str">
        <f t="shared" si="235"/>
        <v/>
      </c>
      <c r="BT403" s="36" t="str">
        <f t="shared" si="236"/>
        <v/>
      </c>
      <c r="BU403" s="36" t="str">
        <f t="shared" si="237"/>
        <v/>
      </c>
      <c r="BV403" s="55"/>
      <c r="BW403" s="36" t="str">
        <f t="shared" si="238"/>
        <v/>
      </c>
      <c r="BX403" s="36" t="str">
        <f t="shared" si="238"/>
        <v/>
      </c>
      <c r="BY403" s="31"/>
      <c r="BZ403" s="38"/>
      <c r="CB403" s="120" t="e">
        <f t="shared" ca="1" si="206"/>
        <v>#VALUE!</v>
      </c>
      <c r="CC403" s="2" t="e">
        <f t="shared" ca="1" si="207"/>
        <v>#VALUE!</v>
      </c>
    </row>
    <row r="404" spans="1:81" s="10" customFormat="1" ht="25" customHeight="1" x14ac:dyDescent="0.2">
      <c r="A404" s="52" t="str">
        <f t="shared" si="239"/>
        <v/>
      </c>
      <c r="B404" s="157" t="e">
        <f t="shared" ca="1" si="208"/>
        <v>#VALUE!</v>
      </c>
      <c r="C404" s="157" t="e">
        <f t="shared" si="209"/>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10"/>
        <v>#VALUE!</v>
      </c>
      <c r="K404" s="155" t="e">
        <f t="shared" si="211"/>
        <v>#VALUE!</v>
      </c>
      <c r="L404" s="153"/>
      <c r="M404" s="53"/>
      <c r="N404" s="175">
        <f t="shared" si="212"/>
        <v>1404</v>
      </c>
      <c r="O404" s="53"/>
      <c r="P404" s="175">
        <f t="shared" si="213"/>
        <v>10404</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IF(U404=Setup!$C$10,"Grant",IF('Other Pharma &amp; Health Products'!U404=Setup!$C$11,"Local",IF('Other Pharma &amp; Health Products'!U404=Setup!$C$12,"Other","")))</f>
        <v/>
      </c>
      <c r="W404" s="34"/>
      <c r="X404" s="148"/>
      <c r="Y404" s="34"/>
      <c r="Z404" s="36" t="str">
        <f t="shared" si="214"/>
        <v/>
      </c>
      <c r="AA404" s="34"/>
      <c r="AB404" s="32" t="str">
        <f t="shared" si="215"/>
        <v/>
      </c>
      <c r="AC404" s="34"/>
      <c r="AD404" s="32" t="str">
        <f t="shared" si="216"/>
        <v/>
      </c>
      <c r="AE404" s="34"/>
      <c r="AF404" s="36" t="str">
        <f t="shared" si="217"/>
        <v/>
      </c>
      <c r="AG404" s="36" t="str">
        <f t="shared" si="218"/>
        <v/>
      </c>
      <c r="AH404" s="36" t="str">
        <f t="shared" si="219"/>
        <v/>
      </c>
      <c r="AI404" s="55"/>
      <c r="AJ404" s="37"/>
      <c r="AK404" s="148"/>
      <c r="AL404" s="34"/>
      <c r="AM404" s="32" t="str">
        <f t="shared" si="220"/>
        <v/>
      </c>
      <c r="AN404" s="34"/>
      <c r="AO404" s="32" t="str">
        <f t="shared" si="221"/>
        <v/>
      </c>
      <c r="AP404" s="34"/>
      <c r="AQ404" s="32" t="str">
        <f t="shared" si="222"/>
        <v/>
      </c>
      <c r="AR404" s="34"/>
      <c r="AS404" s="36" t="str">
        <f t="shared" si="223"/>
        <v/>
      </c>
      <c r="AT404" s="36" t="str">
        <f t="shared" si="224"/>
        <v/>
      </c>
      <c r="AU404" s="36" t="str">
        <f t="shared" si="225"/>
        <v/>
      </c>
      <c r="AV404" s="55"/>
      <c r="AW404" s="34"/>
      <c r="AX404" s="148"/>
      <c r="AY404" s="34"/>
      <c r="AZ404" s="32" t="str">
        <f t="shared" si="226"/>
        <v/>
      </c>
      <c r="BA404" s="34"/>
      <c r="BB404" s="32" t="str">
        <f t="shared" si="227"/>
        <v/>
      </c>
      <c r="BC404" s="34"/>
      <c r="BD404" s="32" t="str">
        <f t="shared" si="228"/>
        <v/>
      </c>
      <c r="BE404" s="34"/>
      <c r="BF404" s="36" t="str">
        <f t="shared" si="229"/>
        <v/>
      </c>
      <c r="BG404" s="36" t="str">
        <f t="shared" si="230"/>
        <v/>
      </c>
      <c r="BH404" s="36" t="str">
        <f t="shared" si="231"/>
        <v/>
      </c>
      <c r="BI404" s="55"/>
      <c r="BJ404" s="34"/>
      <c r="BK404" s="148"/>
      <c r="BL404" s="34"/>
      <c r="BM404" s="32" t="str">
        <f t="shared" si="232"/>
        <v/>
      </c>
      <c r="BN404" s="34"/>
      <c r="BO404" s="32" t="str">
        <f t="shared" si="233"/>
        <v/>
      </c>
      <c r="BP404" s="34"/>
      <c r="BQ404" s="32" t="str">
        <f t="shared" si="234"/>
        <v/>
      </c>
      <c r="BR404" s="34"/>
      <c r="BS404" s="36" t="str">
        <f t="shared" si="235"/>
        <v/>
      </c>
      <c r="BT404" s="36" t="str">
        <f t="shared" si="236"/>
        <v/>
      </c>
      <c r="BU404" s="36" t="str">
        <f t="shared" si="237"/>
        <v/>
      </c>
      <c r="BV404" s="55"/>
      <c r="BW404" s="36" t="str">
        <f t="shared" si="238"/>
        <v/>
      </c>
      <c r="BX404" s="36" t="str">
        <f t="shared" si="238"/>
        <v/>
      </c>
      <c r="BY404" s="31"/>
      <c r="BZ404" s="38"/>
      <c r="CB404" s="120" t="e">
        <f t="shared" ca="1" si="206"/>
        <v>#VALUE!</v>
      </c>
      <c r="CC404" s="2" t="e">
        <f t="shared" ca="1" si="207"/>
        <v>#VALUE!</v>
      </c>
    </row>
    <row r="405" spans="1:81" s="10" customFormat="1" ht="25" customHeight="1" x14ac:dyDescent="0.2">
      <c r="A405" s="52" t="str">
        <f t="shared" si="239"/>
        <v/>
      </c>
      <c r="B405" s="157" t="e">
        <f t="shared" ca="1" si="208"/>
        <v>#VALUE!</v>
      </c>
      <c r="C405" s="157" t="e">
        <f t="shared" si="209"/>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10"/>
        <v>#VALUE!</v>
      </c>
      <c r="K405" s="155" t="e">
        <f t="shared" si="211"/>
        <v>#VALUE!</v>
      </c>
      <c r="L405" s="153"/>
      <c r="M405" s="53"/>
      <c r="N405" s="175">
        <f t="shared" si="212"/>
        <v>1405</v>
      </c>
      <c r="O405" s="53"/>
      <c r="P405" s="175">
        <f t="shared" si="213"/>
        <v>10405</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IF(U405=Setup!$C$10,"Grant",IF('Other Pharma &amp; Health Products'!U405=Setup!$C$11,"Local",IF('Other Pharma &amp; Health Products'!U405=Setup!$C$12,"Other","")))</f>
        <v/>
      </c>
      <c r="W405" s="34"/>
      <c r="X405" s="148"/>
      <c r="Y405" s="34"/>
      <c r="Z405" s="36" t="str">
        <f t="shared" si="214"/>
        <v/>
      </c>
      <c r="AA405" s="34"/>
      <c r="AB405" s="32" t="str">
        <f t="shared" si="215"/>
        <v/>
      </c>
      <c r="AC405" s="34"/>
      <c r="AD405" s="32" t="str">
        <f t="shared" si="216"/>
        <v/>
      </c>
      <c r="AE405" s="34"/>
      <c r="AF405" s="36" t="str">
        <f t="shared" si="217"/>
        <v/>
      </c>
      <c r="AG405" s="36" t="str">
        <f t="shared" si="218"/>
        <v/>
      </c>
      <c r="AH405" s="36" t="str">
        <f t="shared" si="219"/>
        <v/>
      </c>
      <c r="AI405" s="55"/>
      <c r="AJ405" s="37"/>
      <c r="AK405" s="148"/>
      <c r="AL405" s="34"/>
      <c r="AM405" s="32" t="str">
        <f t="shared" si="220"/>
        <v/>
      </c>
      <c r="AN405" s="34"/>
      <c r="AO405" s="32" t="str">
        <f t="shared" si="221"/>
        <v/>
      </c>
      <c r="AP405" s="34"/>
      <c r="AQ405" s="32" t="str">
        <f t="shared" si="222"/>
        <v/>
      </c>
      <c r="AR405" s="34"/>
      <c r="AS405" s="36" t="str">
        <f t="shared" si="223"/>
        <v/>
      </c>
      <c r="AT405" s="36" t="str">
        <f t="shared" si="224"/>
        <v/>
      </c>
      <c r="AU405" s="36" t="str">
        <f t="shared" si="225"/>
        <v/>
      </c>
      <c r="AV405" s="55"/>
      <c r="AW405" s="34"/>
      <c r="AX405" s="148"/>
      <c r="AY405" s="34"/>
      <c r="AZ405" s="32" t="str">
        <f t="shared" si="226"/>
        <v/>
      </c>
      <c r="BA405" s="34"/>
      <c r="BB405" s="32" t="str">
        <f t="shared" si="227"/>
        <v/>
      </c>
      <c r="BC405" s="34"/>
      <c r="BD405" s="32" t="str">
        <f t="shared" si="228"/>
        <v/>
      </c>
      <c r="BE405" s="34"/>
      <c r="BF405" s="36" t="str">
        <f t="shared" si="229"/>
        <v/>
      </c>
      <c r="BG405" s="36" t="str">
        <f t="shared" si="230"/>
        <v/>
      </c>
      <c r="BH405" s="36" t="str">
        <f t="shared" si="231"/>
        <v/>
      </c>
      <c r="BI405" s="55"/>
      <c r="BJ405" s="34"/>
      <c r="BK405" s="148"/>
      <c r="BL405" s="34"/>
      <c r="BM405" s="32" t="str">
        <f t="shared" si="232"/>
        <v/>
      </c>
      <c r="BN405" s="34"/>
      <c r="BO405" s="32" t="str">
        <f t="shared" si="233"/>
        <v/>
      </c>
      <c r="BP405" s="34"/>
      <c r="BQ405" s="32" t="str">
        <f t="shared" si="234"/>
        <v/>
      </c>
      <c r="BR405" s="34"/>
      <c r="BS405" s="36" t="str">
        <f t="shared" si="235"/>
        <v/>
      </c>
      <c r="BT405" s="36" t="str">
        <f t="shared" si="236"/>
        <v/>
      </c>
      <c r="BU405" s="36" t="str">
        <f t="shared" si="237"/>
        <v/>
      </c>
      <c r="BV405" s="55"/>
      <c r="BW405" s="36" t="str">
        <f t="shared" si="238"/>
        <v/>
      </c>
      <c r="BX405" s="36" t="str">
        <f t="shared" si="238"/>
        <v/>
      </c>
      <c r="BY405" s="31"/>
      <c r="BZ405" s="38"/>
      <c r="CB405" s="120" t="e">
        <f t="shared" ca="1" si="206"/>
        <v>#VALUE!</v>
      </c>
      <c r="CC405" s="2" t="e">
        <f t="shared" ca="1" si="207"/>
        <v>#VALUE!</v>
      </c>
    </row>
    <row r="406" spans="1:81" s="10" customFormat="1" ht="25" customHeight="1" x14ac:dyDescent="0.2">
      <c r="A406" s="52" t="str">
        <f t="shared" si="239"/>
        <v/>
      </c>
      <c r="B406" s="157" t="e">
        <f t="shared" ca="1" si="208"/>
        <v>#VALUE!</v>
      </c>
      <c r="C406" s="157" t="e">
        <f t="shared" si="209"/>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10"/>
        <v>#VALUE!</v>
      </c>
      <c r="K406" s="155" t="e">
        <f t="shared" si="211"/>
        <v>#VALUE!</v>
      </c>
      <c r="L406" s="153"/>
      <c r="M406" s="53"/>
      <c r="N406" s="175">
        <f t="shared" si="212"/>
        <v>1406</v>
      </c>
      <c r="O406" s="53"/>
      <c r="P406" s="175">
        <f t="shared" si="213"/>
        <v>10406</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IF(U406=Setup!$C$10,"Grant",IF('Other Pharma &amp; Health Products'!U406=Setup!$C$11,"Local",IF('Other Pharma &amp; Health Products'!U406=Setup!$C$12,"Other","")))</f>
        <v/>
      </c>
      <c r="W406" s="34"/>
      <c r="X406" s="148"/>
      <c r="Y406" s="34"/>
      <c r="Z406" s="36" t="str">
        <f t="shared" si="214"/>
        <v/>
      </c>
      <c r="AA406" s="34"/>
      <c r="AB406" s="32" t="str">
        <f t="shared" si="215"/>
        <v/>
      </c>
      <c r="AC406" s="34"/>
      <c r="AD406" s="32" t="str">
        <f t="shared" si="216"/>
        <v/>
      </c>
      <c r="AE406" s="34"/>
      <c r="AF406" s="36" t="str">
        <f t="shared" si="217"/>
        <v/>
      </c>
      <c r="AG406" s="36" t="str">
        <f t="shared" si="218"/>
        <v/>
      </c>
      <c r="AH406" s="36" t="str">
        <f t="shared" si="219"/>
        <v/>
      </c>
      <c r="AI406" s="55"/>
      <c r="AJ406" s="37"/>
      <c r="AK406" s="148"/>
      <c r="AL406" s="34"/>
      <c r="AM406" s="32" t="str">
        <f t="shared" si="220"/>
        <v/>
      </c>
      <c r="AN406" s="34"/>
      <c r="AO406" s="32" t="str">
        <f t="shared" si="221"/>
        <v/>
      </c>
      <c r="AP406" s="34"/>
      <c r="AQ406" s="32" t="str">
        <f t="shared" si="222"/>
        <v/>
      </c>
      <c r="AR406" s="34"/>
      <c r="AS406" s="36" t="str">
        <f t="shared" si="223"/>
        <v/>
      </c>
      <c r="AT406" s="36" t="str">
        <f t="shared" si="224"/>
        <v/>
      </c>
      <c r="AU406" s="36" t="str">
        <f t="shared" si="225"/>
        <v/>
      </c>
      <c r="AV406" s="55"/>
      <c r="AW406" s="34"/>
      <c r="AX406" s="148"/>
      <c r="AY406" s="34"/>
      <c r="AZ406" s="32" t="str">
        <f t="shared" si="226"/>
        <v/>
      </c>
      <c r="BA406" s="34"/>
      <c r="BB406" s="32" t="str">
        <f t="shared" si="227"/>
        <v/>
      </c>
      <c r="BC406" s="34"/>
      <c r="BD406" s="32" t="str">
        <f t="shared" si="228"/>
        <v/>
      </c>
      <c r="BE406" s="34"/>
      <c r="BF406" s="36" t="str">
        <f t="shared" si="229"/>
        <v/>
      </c>
      <c r="BG406" s="36" t="str">
        <f t="shared" si="230"/>
        <v/>
      </c>
      <c r="BH406" s="36" t="str">
        <f t="shared" si="231"/>
        <v/>
      </c>
      <c r="BI406" s="55"/>
      <c r="BJ406" s="34"/>
      <c r="BK406" s="148"/>
      <c r="BL406" s="34"/>
      <c r="BM406" s="32" t="str">
        <f t="shared" si="232"/>
        <v/>
      </c>
      <c r="BN406" s="34"/>
      <c r="BO406" s="32" t="str">
        <f t="shared" si="233"/>
        <v/>
      </c>
      <c r="BP406" s="34"/>
      <c r="BQ406" s="32" t="str">
        <f t="shared" si="234"/>
        <v/>
      </c>
      <c r="BR406" s="34"/>
      <c r="BS406" s="36" t="str">
        <f t="shared" si="235"/>
        <v/>
      </c>
      <c r="BT406" s="36" t="str">
        <f t="shared" si="236"/>
        <v/>
      </c>
      <c r="BU406" s="36" t="str">
        <f t="shared" si="237"/>
        <v/>
      </c>
      <c r="BV406" s="55"/>
      <c r="BW406" s="36" t="str">
        <f t="shared" si="238"/>
        <v/>
      </c>
      <c r="BX406" s="36" t="str">
        <f t="shared" si="238"/>
        <v/>
      </c>
      <c r="BY406" s="31"/>
      <c r="BZ406" s="38"/>
      <c r="CB406" s="120" t="e">
        <f t="shared" ca="1" si="206"/>
        <v>#VALUE!</v>
      </c>
      <c r="CC406" s="2" t="e">
        <f t="shared" ca="1" si="207"/>
        <v>#VALUE!</v>
      </c>
    </row>
    <row r="407" spans="1:81" s="10" customFormat="1" ht="25" customHeight="1" x14ac:dyDescent="0.2">
      <c r="A407" s="52" t="str">
        <f t="shared" si="239"/>
        <v/>
      </c>
      <c r="B407" s="157" t="e">
        <f t="shared" ca="1" si="208"/>
        <v>#VALUE!</v>
      </c>
      <c r="C407" s="157" t="e">
        <f t="shared" si="209"/>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10"/>
        <v>#VALUE!</v>
      </c>
      <c r="K407" s="155" t="e">
        <f t="shared" si="211"/>
        <v>#VALUE!</v>
      </c>
      <c r="L407" s="153"/>
      <c r="M407" s="53"/>
      <c r="N407" s="175">
        <f t="shared" si="212"/>
        <v>1407</v>
      </c>
      <c r="O407" s="53"/>
      <c r="P407" s="175">
        <f t="shared" si="213"/>
        <v>10407</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IF(U407=Setup!$C$10,"Grant",IF('Other Pharma &amp; Health Products'!U407=Setup!$C$11,"Local",IF('Other Pharma &amp; Health Products'!U407=Setup!$C$12,"Other","")))</f>
        <v/>
      </c>
      <c r="W407" s="34"/>
      <c r="X407" s="148"/>
      <c r="Y407" s="34"/>
      <c r="Z407" s="36" t="str">
        <f t="shared" si="214"/>
        <v/>
      </c>
      <c r="AA407" s="34"/>
      <c r="AB407" s="32" t="str">
        <f t="shared" si="215"/>
        <v/>
      </c>
      <c r="AC407" s="34"/>
      <c r="AD407" s="32" t="str">
        <f t="shared" si="216"/>
        <v/>
      </c>
      <c r="AE407" s="34"/>
      <c r="AF407" s="36" t="str">
        <f t="shared" si="217"/>
        <v/>
      </c>
      <c r="AG407" s="36" t="str">
        <f t="shared" si="218"/>
        <v/>
      </c>
      <c r="AH407" s="36" t="str">
        <f t="shared" si="219"/>
        <v/>
      </c>
      <c r="AI407" s="55"/>
      <c r="AJ407" s="37"/>
      <c r="AK407" s="148"/>
      <c r="AL407" s="34"/>
      <c r="AM407" s="32" t="str">
        <f t="shared" si="220"/>
        <v/>
      </c>
      <c r="AN407" s="34"/>
      <c r="AO407" s="32" t="str">
        <f t="shared" si="221"/>
        <v/>
      </c>
      <c r="AP407" s="34"/>
      <c r="AQ407" s="32" t="str">
        <f t="shared" si="222"/>
        <v/>
      </c>
      <c r="AR407" s="34"/>
      <c r="AS407" s="36" t="str">
        <f t="shared" si="223"/>
        <v/>
      </c>
      <c r="AT407" s="36" t="str">
        <f t="shared" si="224"/>
        <v/>
      </c>
      <c r="AU407" s="36" t="str">
        <f t="shared" si="225"/>
        <v/>
      </c>
      <c r="AV407" s="55"/>
      <c r="AW407" s="34"/>
      <c r="AX407" s="148"/>
      <c r="AY407" s="34"/>
      <c r="AZ407" s="32" t="str">
        <f t="shared" si="226"/>
        <v/>
      </c>
      <c r="BA407" s="34"/>
      <c r="BB407" s="32" t="str">
        <f t="shared" si="227"/>
        <v/>
      </c>
      <c r="BC407" s="34"/>
      <c r="BD407" s="32" t="str">
        <f t="shared" si="228"/>
        <v/>
      </c>
      <c r="BE407" s="34"/>
      <c r="BF407" s="36" t="str">
        <f t="shared" si="229"/>
        <v/>
      </c>
      <c r="BG407" s="36" t="str">
        <f t="shared" si="230"/>
        <v/>
      </c>
      <c r="BH407" s="36" t="str">
        <f t="shared" si="231"/>
        <v/>
      </c>
      <c r="BI407" s="55"/>
      <c r="BJ407" s="34"/>
      <c r="BK407" s="148"/>
      <c r="BL407" s="34"/>
      <c r="BM407" s="32" t="str">
        <f t="shared" si="232"/>
        <v/>
      </c>
      <c r="BN407" s="34"/>
      <c r="BO407" s="32" t="str">
        <f t="shared" si="233"/>
        <v/>
      </c>
      <c r="BP407" s="34"/>
      <c r="BQ407" s="32" t="str">
        <f t="shared" si="234"/>
        <v/>
      </c>
      <c r="BR407" s="34"/>
      <c r="BS407" s="36" t="str">
        <f t="shared" si="235"/>
        <v/>
      </c>
      <c r="BT407" s="36" t="str">
        <f t="shared" si="236"/>
        <v/>
      </c>
      <c r="BU407" s="36" t="str">
        <f t="shared" si="237"/>
        <v/>
      </c>
      <c r="BV407" s="55"/>
      <c r="BW407" s="36" t="str">
        <f t="shared" si="238"/>
        <v/>
      </c>
      <c r="BX407" s="36" t="str">
        <f t="shared" si="238"/>
        <v/>
      </c>
      <c r="BY407" s="31"/>
      <c r="BZ407" s="38"/>
      <c r="CB407" s="120" t="e">
        <f t="shared" ca="1" si="206"/>
        <v>#VALUE!</v>
      </c>
      <c r="CC407" s="2" t="e">
        <f t="shared" ca="1" si="207"/>
        <v>#VALUE!</v>
      </c>
    </row>
    <row r="408" spans="1:81" s="10" customFormat="1" ht="25" customHeight="1" x14ac:dyDescent="0.2">
      <c r="A408" s="52" t="str">
        <f t="shared" si="239"/>
        <v/>
      </c>
      <c r="B408" s="157" t="e">
        <f t="shared" ca="1" si="208"/>
        <v>#VALUE!</v>
      </c>
      <c r="C408" s="157" t="e">
        <f t="shared" si="209"/>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10"/>
        <v>#VALUE!</v>
      </c>
      <c r="K408" s="155" t="e">
        <f t="shared" si="211"/>
        <v>#VALUE!</v>
      </c>
      <c r="L408" s="153"/>
      <c r="M408" s="53"/>
      <c r="N408" s="175">
        <f t="shared" si="212"/>
        <v>1408</v>
      </c>
      <c r="O408" s="53"/>
      <c r="P408" s="175">
        <f t="shared" si="213"/>
        <v>10408</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IF(U408=Setup!$C$10,"Grant",IF('Other Pharma &amp; Health Products'!U408=Setup!$C$11,"Local",IF('Other Pharma &amp; Health Products'!U408=Setup!$C$12,"Other","")))</f>
        <v/>
      </c>
      <c r="W408" s="34"/>
      <c r="X408" s="148"/>
      <c r="Y408" s="34"/>
      <c r="Z408" s="36" t="str">
        <f t="shared" si="214"/>
        <v/>
      </c>
      <c r="AA408" s="34"/>
      <c r="AB408" s="32" t="str">
        <f t="shared" si="215"/>
        <v/>
      </c>
      <c r="AC408" s="34"/>
      <c r="AD408" s="32" t="str">
        <f t="shared" si="216"/>
        <v/>
      </c>
      <c r="AE408" s="34"/>
      <c r="AF408" s="36" t="str">
        <f t="shared" si="217"/>
        <v/>
      </c>
      <c r="AG408" s="36" t="str">
        <f t="shared" si="218"/>
        <v/>
      </c>
      <c r="AH408" s="36" t="str">
        <f t="shared" si="219"/>
        <v/>
      </c>
      <c r="AI408" s="55"/>
      <c r="AJ408" s="37"/>
      <c r="AK408" s="148"/>
      <c r="AL408" s="34"/>
      <c r="AM408" s="32" t="str">
        <f t="shared" si="220"/>
        <v/>
      </c>
      <c r="AN408" s="34"/>
      <c r="AO408" s="32" t="str">
        <f t="shared" si="221"/>
        <v/>
      </c>
      <c r="AP408" s="34"/>
      <c r="AQ408" s="32" t="str">
        <f t="shared" si="222"/>
        <v/>
      </c>
      <c r="AR408" s="34"/>
      <c r="AS408" s="36" t="str">
        <f t="shared" si="223"/>
        <v/>
      </c>
      <c r="AT408" s="36" t="str">
        <f t="shared" si="224"/>
        <v/>
      </c>
      <c r="AU408" s="36" t="str">
        <f t="shared" si="225"/>
        <v/>
      </c>
      <c r="AV408" s="55"/>
      <c r="AW408" s="34"/>
      <c r="AX408" s="148"/>
      <c r="AY408" s="34"/>
      <c r="AZ408" s="32" t="str">
        <f t="shared" si="226"/>
        <v/>
      </c>
      <c r="BA408" s="34"/>
      <c r="BB408" s="32" t="str">
        <f t="shared" si="227"/>
        <v/>
      </c>
      <c r="BC408" s="34"/>
      <c r="BD408" s="32" t="str">
        <f t="shared" si="228"/>
        <v/>
      </c>
      <c r="BE408" s="34"/>
      <c r="BF408" s="36" t="str">
        <f t="shared" si="229"/>
        <v/>
      </c>
      <c r="BG408" s="36" t="str">
        <f t="shared" si="230"/>
        <v/>
      </c>
      <c r="BH408" s="36" t="str">
        <f t="shared" si="231"/>
        <v/>
      </c>
      <c r="BI408" s="55"/>
      <c r="BJ408" s="34"/>
      <c r="BK408" s="148"/>
      <c r="BL408" s="34"/>
      <c r="BM408" s="32" t="str">
        <f t="shared" si="232"/>
        <v/>
      </c>
      <c r="BN408" s="34"/>
      <c r="BO408" s="32" t="str">
        <f t="shared" si="233"/>
        <v/>
      </c>
      <c r="BP408" s="34"/>
      <c r="BQ408" s="32" t="str">
        <f t="shared" si="234"/>
        <v/>
      </c>
      <c r="BR408" s="34"/>
      <c r="BS408" s="36" t="str">
        <f t="shared" si="235"/>
        <v/>
      </c>
      <c r="BT408" s="36" t="str">
        <f t="shared" si="236"/>
        <v/>
      </c>
      <c r="BU408" s="36" t="str">
        <f t="shared" si="237"/>
        <v/>
      </c>
      <c r="BV408" s="55"/>
      <c r="BW408" s="36" t="str">
        <f t="shared" si="238"/>
        <v/>
      </c>
      <c r="BX408" s="36" t="str">
        <f t="shared" si="238"/>
        <v/>
      </c>
      <c r="BY408" s="31"/>
      <c r="BZ408" s="38"/>
      <c r="CB408" s="120" t="e">
        <f t="shared" ca="1" si="206"/>
        <v>#VALUE!</v>
      </c>
      <c r="CC408" s="2" t="e">
        <f t="shared" ca="1" si="207"/>
        <v>#VALUE!</v>
      </c>
    </row>
    <row r="409" spans="1:81" s="10" customFormat="1" ht="25" customHeight="1" x14ac:dyDescent="0.2">
      <c r="A409" s="52" t="str">
        <f t="shared" si="239"/>
        <v/>
      </c>
      <c r="B409" s="157" t="e">
        <f t="shared" ca="1" si="208"/>
        <v>#VALUE!</v>
      </c>
      <c r="C409" s="157" t="e">
        <f t="shared" si="209"/>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10"/>
        <v>#VALUE!</v>
      </c>
      <c r="K409" s="155" t="e">
        <f t="shared" si="211"/>
        <v>#VALUE!</v>
      </c>
      <c r="L409" s="153"/>
      <c r="M409" s="53"/>
      <c r="N409" s="175">
        <f t="shared" si="212"/>
        <v>1409</v>
      </c>
      <c r="O409" s="53"/>
      <c r="P409" s="175">
        <f t="shared" si="213"/>
        <v>10409</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IF(U409=Setup!$C$10,"Grant",IF('Other Pharma &amp; Health Products'!U409=Setup!$C$11,"Local",IF('Other Pharma &amp; Health Products'!U409=Setup!$C$12,"Other","")))</f>
        <v/>
      </c>
      <c r="W409" s="34"/>
      <c r="X409" s="148"/>
      <c r="Y409" s="34"/>
      <c r="Z409" s="36" t="str">
        <f t="shared" si="214"/>
        <v/>
      </c>
      <c r="AA409" s="34"/>
      <c r="AB409" s="32" t="str">
        <f t="shared" si="215"/>
        <v/>
      </c>
      <c r="AC409" s="34"/>
      <c r="AD409" s="32" t="str">
        <f t="shared" si="216"/>
        <v/>
      </c>
      <c r="AE409" s="34"/>
      <c r="AF409" s="36" t="str">
        <f t="shared" si="217"/>
        <v/>
      </c>
      <c r="AG409" s="36" t="str">
        <f t="shared" si="218"/>
        <v/>
      </c>
      <c r="AH409" s="36" t="str">
        <f t="shared" si="219"/>
        <v/>
      </c>
      <c r="AI409" s="55"/>
      <c r="AJ409" s="37"/>
      <c r="AK409" s="148"/>
      <c r="AL409" s="34"/>
      <c r="AM409" s="32" t="str">
        <f t="shared" si="220"/>
        <v/>
      </c>
      <c r="AN409" s="34"/>
      <c r="AO409" s="32" t="str">
        <f t="shared" si="221"/>
        <v/>
      </c>
      <c r="AP409" s="34"/>
      <c r="AQ409" s="32" t="str">
        <f t="shared" si="222"/>
        <v/>
      </c>
      <c r="AR409" s="34"/>
      <c r="AS409" s="36" t="str">
        <f t="shared" si="223"/>
        <v/>
      </c>
      <c r="AT409" s="36" t="str">
        <f t="shared" si="224"/>
        <v/>
      </c>
      <c r="AU409" s="36" t="str">
        <f t="shared" si="225"/>
        <v/>
      </c>
      <c r="AV409" s="55"/>
      <c r="AW409" s="34"/>
      <c r="AX409" s="148"/>
      <c r="AY409" s="34"/>
      <c r="AZ409" s="32" t="str">
        <f t="shared" si="226"/>
        <v/>
      </c>
      <c r="BA409" s="34"/>
      <c r="BB409" s="32" t="str">
        <f t="shared" si="227"/>
        <v/>
      </c>
      <c r="BC409" s="34"/>
      <c r="BD409" s="32" t="str">
        <f t="shared" si="228"/>
        <v/>
      </c>
      <c r="BE409" s="34"/>
      <c r="BF409" s="36" t="str">
        <f t="shared" si="229"/>
        <v/>
      </c>
      <c r="BG409" s="36" t="str">
        <f t="shared" si="230"/>
        <v/>
      </c>
      <c r="BH409" s="36" t="str">
        <f t="shared" si="231"/>
        <v/>
      </c>
      <c r="BI409" s="55"/>
      <c r="BJ409" s="34"/>
      <c r="BK409" s="148"/>
      <c r="BL409" s="34"/>
      <c r="BM409" s="32" t="str">
        <f t="shared" si="232"/>
        <v/>
      </c>
      <c r="BN409" s="34"/>
      <c r="BO409" s="32" t="str">
        <f t="shared" si="233"/>
        <v/>
      </c>
      <c r="BP409" s="34"/>
      <c r="BQ409" s="32" t="str">
        <f t="shared" si="234"/>
        <v/>
      </c>
      <c r="BR409" s="34"/>
      <c r="BS409" s="36" t="str">
        <f t="shared" si="235"/>
        <v/>
      </c>
      <c r="BT409" s="36" t="str">
        <f t="shared" si="236"/>
        <v/>
      </c>
      <c r="BU409" s="36" t="str">
        <f t="shared" si="237"/>
        <v/>
      </c>
      <c r="BV409" s="55"/>
      <c r="BW409" s="36" t="str">
        <f t="shared" si="238"/>
        <v/>
      </c>
      <c r="BX409" s="36" t="str">
        <f t="shared" si="238"/>
        <v/>
      </c>
      <c r="BY409" s="31"/>
      <c r="BZ409" s="38"/>
      <c r="CB409" s="120" t="e">
        <f t="shared" ca="1" si="206"/>
        <v>#VALUE!</v>
      </c>
      <c r="CC409" s="2" t="e">
        <f t="shared" ca="1" si="207"/>
        <v>#VALUE!</v>
      </c>
    </row>
    <row r="410" spans="1:81" s="10" customFormat="1" ht="25" customHeight="1" x14ac:dyDescent="0.2">
      <c r="A410" s="52" t="str">
        <f t="shared" si="239"/>
        <v/>
      </c>
      <c r="B410" s="157" t="e">
        <f t="shared" ca="1" si="208"/>
        <v>#VALUE!</v>
      </c>
      <c r="C410" s="157" t="e">
        <f t="shared" si="209"/>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10"/>
        <v>#VALUE!</v>
      </c>
      <c r="K410" s="155" t="e">
        <f t="shared" si="211"/>
        <v>#VALUE!</v>
      </c>
      <c r="L410" s="153"/>
      <c r="M410" s="53"/>
      <c r="N410" s="175">
        <f t="shared" si="212"/>
        <v>1410</v>
      </c>
      <c r="O410" s="53"/>
      <c r="P410" s="175">
        <f t="shared" si="213"/>
        <v>10410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IF(U410=Setup!$C$10,"Grant",IF('Other Pharma &amp; Health Products'!U410=Setup!$C$11,"Local",IF('Other Pharma &amp; Health Products'!U410=Setup!$C$12,"Other","")))</f>
        <v/>
      </c>
      <c r="W410" s="34"/>
      <c r="X410" s="148"/>
      <c r="Y410" s="34"/>
      <c r="Z410" s="36" t="str">
        <f t="shared" si="214"/>
        <v/>
      </c>
      <c r="AA410" s="34"/>
      <c r="AB410" s="32" t="str">
        <f t="shared" si="215"/>
        <v/>
      </c>
      <c r="AC410" s="34"/>
      <c r="AD410" s="32" t="str">
        <f t="shared" si="216"/>
        <v/>
      </c>
      <c r="AE410" s="34"/>
      <c r="AF410" s="36" t="str">
        <f t="shared" si="217"/>
        <v/>
      </c>
      <c r="AG410" s="36" t="str">
        <f t="shared" si="218"/>
        <v/>
      </c>
      <c r="AH410" s="36" t="str">
        <f t="shared" si="219"/>
        <v/>
      </c>
      <c r="AI410" s="55"/>
      <c r="AJ410" s="37"/>
      <c r="AK410" s="148"/>
      <c r="AL410" s="34"/>
      <c r="AM410" s="32" t="str">
        <f t="shared" si="220"/>
        <v/>
      </c>
      <c r="AN410" s="34"/>
      <c r="AO410" s="32" t="str">
        <f t="shared" si="221"/>
        <v/>
      </c>
      <c r="AP410" s="34"/>
      <c r="AQ410" s="32" t="str">
        <f t="shared" si="222"/>
        <v/>
      </c>
      <c r="AR410" s="34"/>
      <c r="AS410" s="36" t="str">
        <f t="shared" si="223"/>
        <v/>
      </c>
      <c r="AT410" s="36" t="str">
        <f t="shared" si="224"/>
        <v/>
      </c>
      <c r="AU410" s="36" t="str">
        <f t="shared" si="225"/>
        <v/>
      </c>
      <c r="AV410" s="55"/>
      <c r="AW410" s="34"/>
      <c r="AX410" s="148"/>
      <c r="AY410" s="34"/>
      <c r="AZ410" s="32" t="str">
        <f t="shared" si="226"/>
        <v/>
      </c>
      <c r="BA410" s="34"/>
      <c r="BB410" s="32" t="str">
        <f t="shared" si="227"/>
        <v/>
      </c>
      <c r="BC410" s="34"/>
      <c r="BD410" s="32" t="str">
        <f t="shared" si="228"/>
        <v/>
      </c>
      <c r="BE410" s="34"/>
      <c r="BF410" s="36" t="str">
        <f t="shared" si="229"/>
        <v/>
      </c>
      <c r="BG410" s="36" t="str">
        <f t="shared" si="230"/>
        <v/>
      </c>
      <c r="BH410" s="36" t="str">
        <f t="shared" si="231"/>
        <v/>
      </c>
      <c r="BI410" s="55"/>
      <c r="BJ410" s="34"/>
      <c r="BK410" s="148"/>
      <c r="BL410" s="34"/>
      <c r="BM410" s="32" t="str">
        <f t="shared" si="232"/>
        <v/>
      </c>
      <c r="BN410" s="34"/>
      <c r="BO410" s="32" t="str">
        <f t="shared" si="233"/>
        <v/>
      </c>
      <c r="BP410" s="34"/>
      <c r="BQ410" s="32" t="str">
        <f t="shared" si="234"/>
        <v/>
      </c>
      <c r="BR410" s="34"/>
      <c r="BS410" s="36" t="str">
        <f t="shared" si="235"/>
        <v/>
      </c>
      <c r="BT410" s="36" t="str">
        <f t="shared" si="236"/>
        <v/>
      </c>
      <c r="BU410" s="36" t="str">
        <f t="shared" si="237"/>
        <v/>
      </c>
      <c r="BV410" s="55"/>
      <c r="BW410" s="36" t="str">
        <f t="shared" si="238"/>
        <v/>
      </c>
      <c r="BX410" s="36" t="str">
        <f t="shared" si="238"/>
        <v/>
      </c>
      <c r="BY410" s="31"/>
      <c r="BZ410" s="38"/>
      <c r="CB410" s="120" t="e">
        <f t="shared" ca="1" si="206"/>
        <v>#VALUE!</v>
      </c>
      <c r="CC410" s="2" t="e">
        <f t="shared" ca="1" si="207"/>
        <v>#VALUE!</v>
      </c>
    </row>
    <row r="411" spans="1:81" s="10" customFormat="1" ht="25" customHeight="1" x14ac:dyDescent="0.2">
      <c r="A411" s="52" t="str">
        <f t="shared" si="239"/>
        <v/>
      </c>
      <c r="B411" s="157" t="e">
        <f t="shared" ca="1" si="208"/>
        <v>#VALUE!</v>
      </c>
      <c r="C411" s="157" t="e">
        <f t="shared" si="209"/>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10"/>
        <v>#VALUE!</v>
      </c>
      <c r="K411" s="155" t="e">
        <f t="shared" si="211"/>
        <v>#VALUE!</v>
      </c>
      <c r="L411" s="153"/>
      <c r="M411" s="53"/>
      <c r="N411" s="175">
        <f t="shared" si="212"/>
        <v>1411</v>
      </c>
      <c r="O411" s="53"/>
      <c r="P411" s="175">
        <f t="shared" si="213"/>
        <v>10411</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IF(U411=Setup!$C$10,"Grant",IF('Other Pharma &amp; Health Products'!U411=Setup!$C$11,"Local",IF('Other Pharma &amp; Health Products'!U411=Setup!$C$12,"Other","")))</f>
        <v/>
      </c>
      <c r="W411" s="34"/>
      <c r="X411" s="148"/>
      <c r="Y411" s="34"/>
      <c r="Z411" s="36" t="str">
        <f t="shared" si="214"/>
        <v/>
      </c>
      <c r="AA411" s="34"/>
      <c r="AB411" s="32" t="str">
        <f t="shared" si="215"/>
        <v/>
      </c>
      <c r="AC411" s="34"/>
      <c r="AD411" s="32" t="str">
        <f t="shared" si="216"/>
        <v/>
      </c>
      <c r="AE411" s="34"/>
      <c r="AF411" s="36" t="str">
        <f t="shared" si="217"/>
        <v/>
      </c>
      <c r="AG411" s="36" t="str">
        <f t="shared" si="218"/>
        <v/>
      </c>
      <c r="AH411" s="36" t="str">
        <f t="shared" si="219"/>
        <v/>
      </c>
      <c r="AI411" s="55"/>
      <c r="AJ411" s="37"/>
      <c r="AK411" s="148"/>
      <c r="AL411" s="34"/>
      <c r="AM411" s="32" t="str">
        <f t="shared" si="220"/>
        <v/>
      </c>
      <c r="AN411" s="34"/>
      <c r="AO411" s="32" t="str">
        <f t="shared" si="221"/>
        <v/>
      </c>
      <c r="AP411" s="34"/>
      <c r="AQ411" s="32" t="str">
        <f t="shared" si="222"/>
        <v/>
      </c>
      <c r="AR411" s="34"/>
      <c r="AS411" s="36" t="str">
        <f t="shared" si="223"/>
        <v/>
      </c>
      <c r="AT411" s="36" t="str">
        <f t="shared" si="224"/>
        <v/>
      </c>
      <c r="AU411" s="36" t="str">
        <f t="shared" si="225"/>
        <v/>
      </c>
      <c r="AV411" s="55"/>
      <c r="AW411" s="34"/>
      <c r="AX411" s="148"/>
      <c r="AY411" s="34"/>
      <c r="AZ411" s="32" t="str">
        <f t="shared" si="226"/>
        <v/>
      </c>
      <c r="BA411" s="34"/>
      <c r="BB411" s="32" t="str">
        <f t="shared" si="227"/>
        <v/>
      </c>
      <c r="BC411" s="34"/>
      <c r="BD411" s="32" t="str">
        <f t="shared" si="228"/>
        <v/>
      </c>
      <c r="BE411" s="34"/>
      <c r="BF411" s="36" t="str">
        <f t="shared" si="229"/>
        <v/>
      </c>
      <c r="BG411" s="36" t="str">
        <f t="shared" si="230"/>
        <v/>
      </c>
      <c r="BH411" s="36" t="str">
        <f t="shared" si="231"/>
        <v/>
      </c>
      <c r="BI411" s="55"/>
      <c r="BJ411" s="34"/>
      <c r="BK411" s="148"/>
      <c r="BL411" s="34"/>
      <c r="BM411" s="32" t="str">
        <f t="shared" si="232"/>
        <v/>
      </c>
      <c r="BN411" s="34"/>
      <c r="BO411" s="32" t="str">
        <f t="shared" si="233"/>
        <v/>
      </c>
      <c r="BP411" s="34"/>
      <c r="BQ411" s="32" t="str">
        <f t="shared" si="234"/>
        <v/>
      </c>
      <c r="BR411" s="34"/>
      <c r="BS411" s="36" t="str">
        <f t="shared" si="235"/>
        <v/>
      </c>
      <c r="BT411" s="36" t="str">
        <f t="shared" si="236"/>
        <v/>
      </c>
      <c r="BU411" s="36" t="str">
        <f t="shared" si="237"/>
        <v/>
      </c>
      <c r="BV411" s="55"/>
      <c r="BW411" s="36" t="str">
        <f t="shared" si="238"/>
        <v/>
      </c>
      <c r="BX411" s="36" t="str">
        <f t="shared" si="238"/>
        <v/>
      </c>
      <c r="BY411" s="31"/>
      <c r="BZ411" s="38"/>
      <c r="CB411" s="120" t="e">
        <f t="shared" ca="1" si="206"/>
        <v>#VALUE!</v>
      </c>
      <c r="CC411" s="2" t="e">
        <f t="shared" ca="1" si="207"/>
        <v>#VALUE!</v>
      </c>
    </row>
    <row r="412" spans="1:81" s="10" customFormat="1" ht="25" customHeight="1" x14ac:dyDescent="0.2">
      <c r="A412" s="52" t="str">
        <f t="shared" si="239"/>
        <v/>
      </c>
      <c r="B412" s="157" t="e">
        <f t="shared" ca="1" si="208"/>
        <v>#VALUE!</v>
      </c>
      <c r="C412" s="157" t="e">
        <f t="shared" si="209"/>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10"/>
        <v>#VALUE!</v>
      </c>
      <c r="K412" s="155" t="e">
        <f t="shared" si="211"/>
        <v>#VALUE!</v>
      </c>
      <c r="L412" s="153"/>
      <c r="M412" s="53"/>
      <c r="N412" s="175">
        <f t="shared" si="212"/>
        <v>1412</v>
      </c>
      <c r="O412" s="53"/>
      <c r="P412" s="175">
        <f t="shared" si="213"/>
        <v>10412</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IF(U412=Setup!$C$10,"Grant",IF('Other Pharma &amp; Health Products'!U412=Setup!$C$11,"Local",IF('Other Pharma &amp; Health Products'!U412=Setup!$C$12,"Other","")))</f>
        <v/>
      </c>
      <c r="W412" s="34"/>
      <c r="X412" s="148"/>
      <c r="Y412" s="34"/>
      <c r="Z412" s="36" t="str">
        <f t="shared" si="214"/>
        <v/>
      </c>
      <c r="AA412" s="34"/>
      <c r="AB412" s="32" t="str">
        <f t="shared" si="215"/>
        <v/>
      </c>
      <c r="AC412" s="34"/>
      <c r="AD412" s="32" t="str">
        <f t="shared" si="216"/>
        <v/>
      </c>
      <c r="AE412" s="34"/>
      <c r="AF412" s="36" t="str">
        <f t="shared" si="217"/>
        <v/>
      </c>
      <c r="AG412" s="36" t="str">
        <f t="shared" si="218"/>
        <v/>
      </c>
      <c r="AH412" s="36" t="str">
        <f t="shared" si="219"/>
        <v/>
      </c>
      <c r="AI412" s="55"/>
      <c r="AJ412" s="37"/>
      <c r="AK412" s="148"/>
      <c r="AL412" s="34"/>
      <c r="AM412" s="32" t="str">
        <f t="shared" si="220"/>
        <v/>
      </c>
      <c r="AN412" s="34"/>
      <c r="AO412" s="32" t="str">
        <f t="shared" si="221"/>
        <v/>
      </c>
      <c r="AP412" s="34"/>
      <c r="AQ412" s="32" t="str">
        <f t="shared" si="222"/>
        <v/>
      </c>
      <c r="AR412" s="34"/>
      <c r="AS412" s="36" t="str">
        <f t="shared" si="223"/>
        <v/>
      </c>
      <c r="AT412" s="36" t="str">
        <f t="shared" si="224"/>
        <v/>
      </c>
      <c r="AU412" s="36" t="str">
        <f t="shared" si="225"/>
        <v/>
      </c>
      <c r="AV412" s="55"/>
      <c r="AW412" s="34"/>
      <c r="AX412" s="148"/>
      <c r="AY412" s="34"/>
      <c r="AZ412" s="32" t="str">
        <f t="shared" si="226"/>
        <v/>
      </c>
      <c r="BA412" s="34"/>
      <c r="BB412" s="32" t="str">
        <f t="shared" si="227"/>
        <v/>
      </c>
      <c r="BC412" s="34"/>
      <c r="BD412" s="32" t="str">
        <f t="shared" si="228"/>
        <v/>
      </c>
      <c r="BE412" s="34"/>
      <c r="BF412" s="36" t="str">
        <f t="shared" si="229"/>
        <v/>
      </c>
      <c r="BG412" s="36" t="str">
        <f t="shared" si="230"/>
        <v/>
      </c>
      <c r="BH412" s="36" t="str">
        <f t="shared" si="231"/>
        <v/>
      </c>
      <c r="BI412" s="55"/>
      <c r="BJ412" s="34"/>
      <c r="BK412" s="148"/>
      <c r="BL412" s="34"/>
      <c r="BM412" s="32" t="str">
        <f t="shared" si="232"/>
        <v/>
      </c>
      <c r="BN412" s="34"/>
      <c r="BO412" s="32" t="str">
        <f t="shared" si="233"/>
        <v/>
      </c>
      <c r="BP412" s="34"/>
      <c r="BQ412" s="32" t="str">
        <f t="shared" si="234"/>
        <v/>
      </c>
      <c r="BR412" s="34"/>
      <c r="BS412" s="36" t="str">
        <f t="shared" si="235"/>
        <v/>
      </c>
      <c r="BT412" s="36" t="str">
        <f t="shared" si="236"/>
        <v/>
      </c>
      <c r="BU412" s="36" t="str">
        <f t="shared" si="237"/>
        <v/>
      </c>
      <c r="BV412" s="55"/>
      <c r="BW412" s="36" t="str">
        <f t="shared" si="238"/>
        <v/>
      </c>
      <c r="BX412" s="36" t="str">
        <f t="shared" si="238"/>
        <v/>
      </c>
      <c r="BY412" s="31"/>
      <c r="BZ412" s="38"/>
      <c r="CB412" s="120" t="e">
        <f t="shared" ca="1" si="206"/>
        <v>#VALUE!</v>
      </c>
      <c r="CC412" s="2" t="e">
        <f t="shared" ca="1" si="207"/>
        <v>#VALUE!</v>
      </c>
    </row>
    <row r="413" spans="1:81" s="10" customFormat="1" ht="25" customHeight="1" x14ac:dyDescent="0.2">
      <c r="A413" s="52" t="str">
        <f t="shared" si="239"/>
        <v/>
      </c>
      <c r="B413" s="157" t="e">
        <f t="shared" ca="1" si="208"/>
        <v>#VALUE!</v>
      </c>
      <c r="C413" s="157" t="e">
        <f t="shared" si="209"/>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10"/>
        <v>#VALUE!</v>
      </c>
      <c r="K413" s="155" t="e">
        <f t="shared" si="211"/>
        <v>#VALUE!</v>
      </c>
      <c r="L413" s="153"/>
      <c r="M413" s="53"/>
      <c r="N413" s="175">
        <f t="shared" si="212"/>
        <v>1413</v>
      </c>
      <c r="O413" s="53"/>
      <c r="P413" s="175">
        <f t="shared" si="213"/>
        <v>10413</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IF(U413=Setup!$C$10,"Grant",IF('Other Pharma &amp; Health Products'!U413=Setup!$C$11,"Local",IF('Other Pharma &amp; Health Products'!U413=Setup!$C$12,"Other","")))</f>
        <v/>
      </c>
      <c r="W413" s="34"/>
      <c r="X413" s="148"/>
      <c r="Y413" s="34"/>
      <c r="Z413" s="36" t="str">
        <f t="shared" si="214"/>
        <v/>
      </c>
      <c r="AA413" s="34"/>
      <c r="AB413" s="32" t="str">
        <f t="shared" si="215"/>
        <v/>
      </c>
      <c r="AC413" s="34"/>
      <c r="AD413" s="32" t="str">
        <f t="shared" si="216"/>
        <v/>
      </c>
      <c r="AE413" s="34"/>
      <c r="AF413" s="36" t="str">
        <f t="shared" si="217"/>
        <v/>
      </c>
      <c r="AG413" s="36" t="str">
        <f t="shared" si="218"/>
        <v/>
      </c>
      <c r="AH413" s="36" t="str">
        <f t="shared" si="219"/>
        <v/>
      </c>
      <c r="AI413" s="55"/>
      <c r="AJ413" s="37"/>
      <c r="AK413" s="148"/>
      <c r="AL413" s="34"/>
      <c r="AM413" s="32" t="str">
        <f t="shared" si="220"/>
        <v/>
      </c>
      <c r="AN413" s="34"/>
      <c r="AO413" s="32" t="str">
        <f t="shared" si="221"/>
        <v/>
      </c>
      <c r="AP413" s="34"/>
      <c r="AQ413" s="32" t="str">
        <f t="shared" si="222"/>
        <v/>
      </c>
      <c r="AR413" s="34"/>
      <c r="AS413" s="36" t="str">
        <f t="shared" si="223"/>
        <v/>
      </c>
      <c r="AT413" s="36" t="str">
        <f t="shared" si="224"/>
        <v/>
      </c>
      <c r="AU413" s="36" t="str">
        <f t="shared" si="225"/>
        <v/>
      </c>
      <c r="AV413" s="55"/>
      <c r="AW413" s="34"/>
      <c r="AX413" s="148"/>
      <c r="AY413" s="34"/>
      <c r="AZ413" s="32" t="str">
        <f t="shared" si="226"/>
        <v/>
      </c>
      <c r="BA413" s="34"/>
      <c r="BB413" s="32" t="str">
        <f t="shared" si="227"/>
        <v/>
      </c>
      <c r="BC413" s="34"/>
      <c r="BD413" s="32" t="str">
        <f t="shared" si="228"/>
        <v/>
      </c>
      <c r="BE413" s="34"/>
      <c r="BF413" s="36" t="str">
        <f t="shared" si="229"/>
        <v/>
      </c>
      <c r="BG413" s="36" t="str">
        <f t="shared" si="230"/>
        <v/>
      </c>
      <c r="BH413" s="36" t="str">
        <f t="shared" si="231"/>
        <v/>
      </c>
      <c r="BI413" s="55"/>
      <c r="BJ413" s="34"/>
      <c r="BK413" s="148"/>
      <c r="BL413" s="34"/>
      <c r="BM413" s="32" t="str">
        <f t="shared" si="232"/>
        <v/>
      </c>
      <c r="BN413" s="34"/>
      <c r="BO413" s="32" t="str">
        <f t="shared" si="233"/>
        <v/>
      </c>
      <c r="BP413" s="34"/>
      <c r="BQ413" s="32" t="str">
        <f t="shared" si="234"/>
        <v/>
      </c>
      <c r="BR413" s="34"/>
      <c r="BS413" s="36" t="str">
        <f t="shared" si="235"/>
        <v/>
      </c>
      <c r="BT413" s="36" t="str">
        <f t="shared" si="236"/>
        <v/>
      </c>
      <c r="BU413" s="36" t="str">
        <f t="shared" si="237"/>
        <v/>
      </c>
      <c r="BV413" s="55"/>
      <c r="BW413" s="36" t="str">
        <f t="shared" si="238"/>
        <v/>
      </c>
      <c r="BX413" s="36" t="str">
        <f t="shared" si="238"/>
        <v/>
      </c>
      <c r="BY413" s="31"/>
      <c r="BZ413" s="38"/>
      <c r="CB413" s="120" t="e">
        <f t="shared" ca="1" si="206"/>
        <v>#VALUE!</v>
      </c>
      <c r="CC413" s="2" t="e">
        <f t="shared" ca="1" si="207"/>
        <v>#VALUE!</v>
      </c>
    </row>
    <row r="414" spans="1:81" s="10" customFormat="1" ht="25" customHeight="1" x14ac:dyDescent="0.2">
      <c r="A414" s="52" t="str">
        <f t="shared" si="239"/>
        <v/>
      </c>
      <c r="B414" s="157" t="e">
        <f t="shared" ca="1" si="208"/>
        <v>#VALUE!</v>
      </c>
      <c r="C414" s="157" t="e">
        <f t="shared" si="209"/>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10"/>
        <v>#VALUE!</v>
      </c>
      <c r="K414" s="155" t="e">
        <f t="shared" si="211"/>
        <v>#VALUE!</v>
      </c>
      <c r="L414" s="153"/>
      <c r="M414" s="53"/>
      <c r="N414" s="175">
        <f t="shared" si="212"/>
        <v>1414</v>
      </c>
      <c r="O414" s="53"/>
      <c r="P414" s="175">
        <f t="shared" si="213"/>
        <v>10414</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IF(U414=Setup!$C$10,"Grant",IF('Other Pharma &amp; Health Products'!U414=Setup!$C$11,"Local",IF('Other Pharma &amp; Health Products'!U414=Setup!$C$12,"Other","")))</f>
        <v/>
      </c>
      <c r="W414" s="34"/>
      <c r="X414" s="148"/>
      <c r="Y414" s="34"/>
      <c r="Z414" s="36" t="str">
        <f t="shared" si="214"/>
        <v/>
      </c>
      <c r="AA414" s="34"/>
      <c r="AB414" s="32" t="str">
        <f t="shared" si="215"/>
        <v/>
      </c>
      <c r="AC414" s="34"/>
      <c r="AD414" s="32" t="str">
        <f t="shared" si="216"/>
        <v/>
      </c>
      <c r="AE414" s="34"/>
      <c r="AF414" s="36" t="str">
        <f t="shared" si="217"/>
        <v/>
      </c>
      <c r="AG414" s="36" t="str">
        <f t="shared" si="218"/>
        <v/>
      </c>
      <c r="AH414" s="36" t="str">
        <f t="shared" si="219"/>
        <v/>
      </c>
      <c r="AI414" s="55"/>
      <c r="AJ414" s="37"/>
      <c r="AK414" s="148"/>
      <c r="AL414" s="34"/>
      <c r="AM414" s="32" t="str">
        <f t="shared" si="220"/>
        <v/>
      </c>
      <c r="AN414" s="34"/>
      <c r="AO414" s="32" t="str">
        <f t="shared" si="221"/>
        <v/>
      </c>
      <c r="AP414" s="34"/>
      <c r="AQ414" s="32" t="str">
        <f t="shared" si="222"/>
        <v/>
      </c>
      <c r="AR414" s="34"/>
      <c r="AS414" s="36" t="str">
        <f t="shared" si="223"/>
        <v/>
      </c>
      <c r="AT414" s="36" t="str">
        <f t="shared" si="224"/>
        <v/>
      </c>
      <c r="AU414" s="36" t="str">
        <f t="shared" si="225"/>
        <v/>
      </c>
      <c r="AV414" s="55"/>
      <c r="AW414" s="34"/>
      <c r="AX414" s="148"/>
      <c r="AY414" s="34"/>
      <c r="AZ414" s="32" t="str">
        <f t="shared" si="226"/>
        <v/>
      </c>
      <c r="BA414" s="34"/>
      <c r="BB414" s="32" t="str">
        <f t="shared" si="227"/>
        <v/>
      </c>
      <c r="BC414" s="34"/>
      <c r="BD414" s="32" t="str">
        <f t="shared" si="228"/>
        <v/>
      </c>
      <c r="BE414" s="34"/>
      <c r="BF414" s="36" t="str">
        <f t="shared" si="229"/>
        <v/>
      </c>
      <c r="BG414" s="36" t="str">
        <f t="shared" si="230"/>
        <v/>
      </c>
      <c r="BH414" s="36" t="str">
        <f t="shared" si="231"/>
        <v/>
      </c>
      <c r="BI414" s="55"/>
      <c r="BJ414" s="34"/>
      <c r="BK414" s="148"/>
      <c r="BL414" s="34"/>
      <c r="BM414" s="32" t="str">
        <f t="shared" si="232"/>
        <v/>
      </c>
      <c r="BN414" s="34"/>
      <c r="BO414" s="32" t="str">
        <f t="shared" si="233"/>
        <v/>
      </c>
      <c r="BP414" s="34"/>
      <c r="BQ414" s="32" t="str">
        <f t="shared" si="234"/>
        <v/>
      </c>
      <c r="BR414" s="34"/>
      <c r="BS414" s="36" t="str">
        <f t="shared" si="235"/>
        <v/>
      </c>
      <c r="BT414" s="36" t="str">
        <f t="shared" si="236"/>
        <v/>
      </c>
      <c r="BU414" s="36" t="str">
        <f t="shared" si="237"/>
        <v/>
      </c>
      <c r="BV414" s="55"/>
      <c r="BW414" s="36" t="str">
        <f t="shared" si="238"/>
        <v/>
      </c>
      <c r="BX414" s="36" t="str">
        <f t="shared" si="238"/>
        <v/>
      </c>
      <c r="BY414" s="31"/>
      <c r="BZ414" s="38"/>
      <c r="CB414" s="120" t="e">
        <f t="shared" ca="1" si="206"/>
        <v>#VALUE!</v>
      </c>
      <c r="CC414" s="2" t="e">
        <f t="shared" ca="1" si="207"/>
        <v>#VALUE!</v>
      </c>
    </row>
    <row r="415" spans="1:81" s="10" customFormat="1" ht="25" customHeight="1" x14ac:dyDescent="0.2">
      <c r="A415" s="52" t="str">
        <f t="shared" si="239"/>
        <v/>
      </c>
      <c r="B415" s="157" t="e">
        <f t="shared" ca="1" si="208"/>
        <v>#VALUE!</v>
      </c>
      <c r="C415" s="157" t="e">
        <f t="shared" si="209"/>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10"/>
        <v>#VALUE!</v>
      </c>
      <c r="K415" s="155" t="e">
        <f t="shared" si="211"/>
        <v>#VALUE!</v>
      </c>
      <c r="L415" s="153"/>
      <c r="M415" s="53"/>
      <c r="N415" s="175">
        <f t="shared" si="212"/>
        <v>1415</v>
      </c>
      <c r="O415" s="53"/>
      <c r="P415" s="175">
        <f t="shared" si="213"/>
        <v>10415</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IF(U415=Setup!$C$10,"Grant",IF('Other Pharma &amp; Health Products'!U415=Setup!$C$11,"Local",IF('Other Pharma &amp; Health Products'!U415=Setup!$C$12,"Other","")))</f>
        <v/>
      </c>
      <c r="W415" s="34"/>
      <c r="X415" s="148"/>
      <c r="Y415" s="34"/>
      <c r="Z415" s="36" t="str">
        <f t="shared" si="214"/>
        <v/>
      </c>
      <c r="AA415" s="34"/>
      <c r="AB415" s="32" t="str">
        <f t="shared" si="215"/>
        <v/>
      </c>
      <c r="AC415" s="34"/>
      <c r="AD415" s="32" t="str">
        <f t="shared" si="216"/>
        <v/>
      </c>
      <c r="AE415" s="34"/>
      <c r="AF415" s="36" t="str">
        <f t="shared" si="217"/>
        <v/>
      </c>
      <c r="AG415" s="36" t="str">
        <f t="shared" si="218"/>
        <v/>
      </c>
      <c r="AH415" s="36" t="str">
        <f t="shared" si="219"/>
        <v/>
      </c>
      <c r="AI415" s="55"/>
      <c r="AJ415" s="37"/>
      <c r="AK415" s="148"/>
      <c r="AL415" s="34"/>
      <c r="AM415" s="32" t="str">
        <f t="shared" si="220"/>
        <v/>
      </c>
      <c r="AN415" s="34"/>
      <c r="AO415" s="32" t="str">
        <f t="shared" si="221"/>
        <v/>
      </c>
      <c r="AP415" s="34"/>
      <c r="AQ415" s="32" t="str">
        <f t="shared" si="222"/>
        <v/>
      </c>
      <c r="AR415" s="34"/>
      <c r="AS415" s="36" t="str">
        <f t="shared" si="223"/>
        <v/>
      </c>
      <c r="AT415" s="36" t="str">
        <f t="shared" si="224"/>
        <v/>
      </c>
      <c r="AU415" s="36" t="str">
        <f t="shared" si="225"/>
        <v/>
      </c>
      <c r="AV415" s="55"/>
      <c r="AW415" s="34"/>
      <c r="AX415" s="148"/>
      <c r="AY415" s="34"/>
      <c r="AZ415" s="32" t="str">
        <f t="shared" si="226"/>
        <v/>
      </c>
      <c r="BA415" s="34"/>
      <c r="BB415" s="32" t="str">
        <f t="shared" si="227"/>
        <v/>
      </c>
      <c r="BC415" s="34"/>
      <c r="BD415" s="32" t="str">
        <f t="shared" si="228"/>
        <v/>
      </c>
      <c r="BE415" s="34"/>
      <c r="BF415" s="36" t="str">
        <f t="shared" si="229"/>
        <v/>
      </c>
      <c r="BG415" s="36" t="str">
        <f t="shared" si="230"/>
        <v/>
      </c>
      <c r="BH415" s="36" t="str">
        <f t="shared" si="231"/>
        <v/>
      </c>
      <c r="BI415" s="55"/>
      <c r="BJ415" s="34"/>
      <c r="BK415" s="148"/>
      <c r="BL415" s="34"/>
      <c r="BM415" s="32" t="str">
        <f t="shared" si="232"/>
        <v/>
      </c>
      <c r="BN415" s="34"/>
      <c r="BO415" s="32" t="str">
        <f t="shared" si="233"/>
        <v/>
      </c>
      <c r="BP415" s="34"/>
      <c r="BQ415" s="32" t="str">
        <f t="shared" si="234"/>
        <v/>
      </c>
      <c r="BR415" s="34"/>
      <c r="BS415" s="36" t="str">
        <f t="shared" si="235"/>
        <v/>
      </c>
      <c r="BT415" s="36" t="str">
        <f t="shared" si="236"/>
        <v/>
      </c>
      <c r="BU415" s="36" t="str">
        <f t="shared" si="237"/>
        <v/>
      </c>
      <c r="BV415" s="55"/>
      <c r="BW415" s="36" t="str">
        <f t="shared" si="238"/>
        <v/>
      </c>
      <c r="BX415" s="36" t="str">
        <f t="shared" si="238"/>
        <v/>
      </c>
      <c r="BY415" s="31"/>
      <c r="BZ415" s="38"/>
      <c r="CB415" s="120" t="e">
        <f t="shared" ca="1" si="206"/>
        <v>#VALUE!</v>
      </c>
      <c r="CC415" s="2" t="e">
        <f t="shared" ca="1" si="207"/>
        <v>#VALUE!</v>
      </c>
    </row>
    <row r="416" spans="1:81" s="10" customFormat="1" ht="25" customHeight="1" x14ac:dyDescent="0.2">
      <c r="A416" s="52" t="str">
        <f t="shared" si="239"/>
        <v/>
      </c>
      <c r="B416" s="157" t="e">
        <f t="shared" ca="1" si="208"/>
        <v>#VALUE!</v>
      </c>
      <c r="C416" s="157" t="e">
        <f t="shared" si="209"/>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10"/>
        <v>#VALUE!</v>
      </c>
      <c r="K416" s="155" t="e">
        <f t="shared" si="211"/>
        <v>#VALUE!</v>
      </c>
      <c r="L416" s="153"/>
      <c r="M416" s="53"/>
      <c r="N416" s="175">
        <f t="shared" si="212"/>
        <v>1416</v>
      </c>
      <c r="O416" s="53"/>
      <c r="P416" s="175">
        <f t="shared" si="213"/>
        <v>10416</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IF(U416=Setup!$C$10,"Grant",IF('Other Pharma &amp; Health Products'!U416=Setup!$C$11,"Local",IF('Other Pharma &amp; Health Products'!U416=Setup!$C$12,"Other","")))</f>
        <v/>
      </c>
      <c r="W416" s="34"/>
      <c r="X416" s="148"/>
      <c r="Y416" s="34"/>
      <c r="Z416" s="36" t="str">
        <f t="shared" si="214"/>
        <v/>
      </c>
      <c r="AA416" s="34"/>
      <c r="AB416" s="32" t="str">
        <f t="shared" si="215"/>
        <v/>
      </c>
      <c r="AC416" s="34"/>
      <c r="AD416" s="32" t="str">
        <f t="shared" si="216"/>
        <v/>
      </c>
      <c r="AE416" s="34"/>
      <c r="AF416" s="36" t="str">
        <f t="shared" si="217"/>
        <v/>
      </c>
      <c r="AG416" s="36" t="str">
        <f t="shared" si="218"/>
        <v/>
      </c>
      <c r="AH416" s="36" t="str">
        <f t="shared" si="219"/>
        <v/>
      </c>
      <c r="AI416" s="55"/>
      <c r="AJ416" s="37"/>
      <c r="AK416" s="148"/>
      <c r="AL416" s="34"/>
      <c r="AM416" s="32" t="str">
        <f t="shared" si="220"/>
        <v/>
      </c>
      <c r="AN416" s="34"/>
      <c r="AO416" s="32" t="str">
        <f t="shared" si="221"/>
        <v/>
      </c>
      <c r="AP416" s="34"/>
      <c r="AQ416" s="32" t="str">
        <f t="shared" si="222"/>
        <v/>
      </c>
      <c r="AR416" s="34"/>
      <c r="AS416" s="36" t="str">
        <f t="shared" si="223"/>
        <v/>
      </c>
      <c r="AT416" s="36" t="str">
        <f t="shared" si="224"/>
        <v/>
      </c>
      <c r="AU416" s="36" t="str">
        <f t="shared" si="225"/>
        <v/>
      </c>
      <c r="AV416" s="55"/>
      <c r="AW416" s="34"/>
      <c r="AX416" s="148"/>
      <c r="AY416" s="34"/>
      <c r="AZ416" s="32" t="str">
        <f t="shared" si="226"/>
        <v/>
      </c>
      <c r="BA416" s="34"/>
      <c r="BB416" s="32" t="str">
        <f t="shared" si="227"/>
        <v/>
      </c>
      <c r="BC416" s="34"/>
      <c r="BD416" s="32" t="str">
        <f t="shared" si="228"/>
        <v/>
      </c>
      <c r="BE416" s="34"/>
      <c r="BF416" s="36" t="str">
        <f t="shared" si="229"/>
        <v/>
      </c>
      <c r="BG416" s="36" t="str">
        <f t="shared" si="230"/>
        <v/>
      </c>
      <c r="BH416" s="36" t="str">
        <f t="shared" si="231"/>
        <v/>
      </c>
      <c r="BI416" s="55"/>
      <c r="BJ416" s="34"/>
      <c r="BK416" s="148"/>
      <c r="BL416" s="34"/>
      <c r="BM416" s="32" t="str">
        <f t="shared" si="232"/>
        <v/>
      </c>
      <c r="BN416" s="34"/>
      <c r="BO416" s="32" t="str">
        <f t="shared" si="233"/>
        <v/>
      </c>
      <c r="BP416" s="34"/>
      <c r="BQ416" s="32" t="str">
        <f t="shared" si="234"/>
        <v/>
      </c>
      <c r="BR416" s="34"/>
      <c r="BS416" s="36" t="str">
        <f t="shared" si="235"/>
        <v/>
      </c>
      <c r="BT416" s="36" t="str">
        <f t="shared" si="236"/>
        <v/>
      </c>
      <c r="BU416" s="36" t="str">
        <f t="shared" si="237"/>
        <v/>
      </c>
      <c r="BV416" s="55"/>
      <c r="BW416" s="36" t="str">
        <f t="shared" si="238"/>
        <v/>
      </c>
      <c r="BX416" s="36" t="str">
        <f t="shared" si="238"/>
        <v/>
      </c>
      <c r="BY416" s="31"/>
      <c r="BZ416" s="38"/>
      <c r="CB416" s="120" t="e">
        <f t="shared" ca="1" si="206"/>
        <v>#VALUE!</v>
      </c>
      <c r="CC416" s="2" t="e">
        <f t="shared" ca="1" si="207"/>
        <v>#VALUE!</v>
      </c>
    </row>
    <row r="417" spans="1:81" s="10" customFormat="1" ht="25" customHeight="1" x14ac:dyDescent="0.2">
      <c r="A417" s="52" t="str">
        <f t="shared" si="239"/>
        <v/>
      </c>
      <c r="B417" s="157" t="e">
        <f t="shared" ca="1" si="208"/>
        <v>#VALUE!</v>
      </c>
      <c r="C417" s="157" t="e">
        <f t="shared" si="209"/>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10"/>
        <v>#VALUE!</v>
      </c>
      <c r="K417" s="155" t="e">
        <f t="shared" si="211"/>
        <v>#VALUE!</v>
      </c>
      <c r="L417" s="153"/>
      <c r="M417" s="53"/>
      <c r="N417" s="175">
        <f t="shared" si="212"/>
        <v>1417</v>
      </c>
      <c r="O417" s="53"/>
      <c r="P417" s="175">
        <f t="shared" si="213"/>
        <v>10417</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IF(U417=Setup!$C$10,"Grant",IF('Other Pharma &amp; Health Products'!U417=Setup!$C$11,"Local",IF('Other Pharma &amp; Health Products'!U417=Setup!$C$12,"Other","")))</f>
        <v/>
      </c>
      <c r="W417" s="34"/>
      <c r="X417" s="148"/>
      <c r="Y417" s="34"/>
      <c r="Z417" s="36" t="str">
        <f t="shared" si="214"/>
        <v/>
      </c>
      <c r="AA417" s="34"/>
      <c r="AB417" s="32" t="str">
        <f t="shared" si="215"/>
        <v/>
      </c>
      <c r="AC417" s="34"/>
      <c r="AD417" s="32" t="str">
        <f t="shared" si="216"/>
        <v/>
      </c>
      <c r="AE417" s="34"/>
      <c r="AF417" s="36" t="str">
        <f t="shared" si="217"/>
        <v/>
      </c>
      <c r="AG417" s="36" t="str">
        <f t="shared" si="218"/>
        <v/>
      </c>
      <c r="AH417" s="36" t="str">
        <f t="shared" si="219"/>
        <v/>
      </c>
      <c r="AI417" s="55"/>
      <c r="AJ417" s="37"/>
      <c r="AK417" s="148"/>
      <c r="AL417" s="34"/>
      <c r="AM417" s="32" t="str">
        <f t="shared" si="220"/>
        <v/>
      </c>
      <c r="AN417" s="34"/>
      <c r="AO417" s="32" t="str">
        <f t="shared" si="221"/>
        <v/>
      </c>
      <c r="AP417" s="34"/>
      <c r="AQ417" s="32" t="str">
        <f t="shared" si="222"/>
        <v/>
      </c>
      <c r="AR417" s="34"/>
      <c r="AS417" s="36" t="str">
        <f t="shared" si="223"/>
        <v/>
      </c>
      <c r="AT417" s="36" t="str">
        <f t="shared" si="224"/>
        <v/>
      </c>
      <c r="AU417" s="36" t="str">
        <f t="shared" si="225"/>
        <v/>
      </c>
      <c r="AV417" s="55"/>
      <c r="AW417" s="34"/>
      <c r="AX417" s="148"/>
      <c r="AY417" s="34"/>
      <c r="AZ417" s="32" t="str">
        <f t="shared" si="226"/>
        <v/>
      </c>
      <c r="BA417" s="34"/>
      <c r="BB417" s="32" t="str">
        <f t="shared" si="227"/>
        <v/>
      </c>
      <c r="BC417" s="34"/>
      <c r="BD417" s="32" t="str">
        <f t="shared" si="228"/>
        <v/>
      </c>
      <c r="BE417" s="34"/>
      <c r="BF417" s="36" t="str">
        <f t="shared" si="229"/>
        <v/>
      </c>
      <c r="BG417" s="36" t="str">
        <f t="shared" si="230"/>
        <v/>
      </c>
      <c r="BH417" s="36" t="str">
        <f t="shared" si="231"/>
        <v/>
      </c>
      <c r="BI417" s="55"/>
      <c r="BJ417" s="34"/>
      <c r="BK417" s="148"/>
      <c r="BL417" s="34"/>
      <c r="BM417" s="32" t="str">
        <f t="shared" si="232"/>
        <v/>
      </c>
      <c r="BN417" s="34"/>
      <c r="BO417" s="32" t="str">
        <f t="shared" si="233"/>
        <v/>
      </c>
      <c r="BP417" s="34"/>
      <c r="BQ417" s="32" t="str">
        <f t="shared" si="234"/>
        <v/>
      </c>
      <c r="BR417" s="34"/>
      <c r="BS417" s="36" t="str">
        <f t="shared" si="235"/>
        <v/>
      </c>
      <c r="BT417" s="36" t="str">
        <f t="shared" si="236"/>
        <v/>
      </c>
      <c r="BU417" s="36" t="str">
        <f t="shared" si="237"/>
        <v/>
      </c>
      <c r="BV417" s="55"/>
      <c r="BW417" s="36" t="str">
        <f t="shared" si="238"/>
        <v/>
      </c>
      <c r="BX417" s="36" t="str">
        <f t="shared" si="238"/>
        <v/>
      </c>
      <c r="BY417" s="31"/>
      <c r="BZ417" s="38"/>
      <c r="CB417" s="120" t="e">
        <f t="shared" ca="1" si="206"/>
        <v>#VALUE!</v>
      </c>
      <c r="CC417" s="2" t="e">
        <f t="shared" ca="1" si="207"/>
        <v>#VALUE!</v>
      </c>
    </row>
    <row r="418" spans="1:81" s="10" customFormat="1" ht="25" customHeight="1" x14ac:dyDescent="0.2">
      <c r="A418" s="52" t="str">
        <f t="shared" si="239"/>
        <v/>
      </c>
      <c r="B418" s="157" t="e">
        <f t="shared" ca="1" si="208"/>
        <v>#VALUE!</v>
      </c>
      <c r="C418" s="157" t="e">
        <f t="shared" si="209"/>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10"/>
        <v>#VALUE!</v>
      </c>
      <c r="K418" s="155" t="e">
        <f t="shared" si="211"/>
        <v>#VALUE!</v>
      </c>
      <c r="L418" s="153"/>
      <c r="M418" s="53"/>
      <c r="N418" s="175">
        <f t="shared" si="212"/>
        <v>1418</v>
      </c>
      <c r="O418" s="53"/>
      <c r="P418" s="175">
        <f t="shared" si="213"/>
        <v>10418</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IF(U418=Setup!$C$10,"Grant",IF('Other Pharma &amp; Health Products'!U418=Setup!$C$11,"Local",IF('Other Pharma &amp; Health Products'!U418=Setup!$C$12,"Other","")))</f>
        <v/>
      </c>
      <c r="W418" s="34"/>
      <c r="X418" s="148"/>
      <c r="Y418" s="34"/>
      <c r="Z418" s="36" t="str">
        <f t="shared" si="214"/>
        <v/>
      </c>
      <c r="AA418" s="34"/>
      <c r="AB418" s="32" t="str">
        <f t="shared" si="215"/>
        <v/>
      </c>
      <c r="AC418" s="34"/>
      <c r="AD418" s="32" t="str">
        <f t="shared" si="216"/>
        <v/>
      </c>
      <c r="AE418" s="34"/>
      <c r="AF418" s="36" t="str">
        <f t="shared" si="217"/>
        <v/>
      </c>
      <c r="AG418" s="36" t="str">
        <f t="shared" si="218"/>
        <v/>
      </c>
      <c r="AH418" s="36" t="str">
        <f t="shared" si="219"/>
        <v/>
      </c>
      <c r="AI418" s="55"/>
      <c r="AJ418" s="37"/>
      <c r="AK418" s="148"/>
      <c r="AL418" s="34"/>
      <c r="AM418" s="32" t="str">
        <f t="shared" si="220"/>
        <v/>
      </c>
      <c r="AN418" s="34"/>
      <c r="AO418" s="32" t="str">
        <f t="shared" si="221"/>
        <v/>
      </c>
      <c r="AP418" s="34"/>
      <c r="AQ418" s="32" t="str">
        <f t="shared" si="222"/>
        <v/>
      </c>
      <c r="AR418" s="34"/>
      <c r="AS418" s="36" t="str">
        <f t="shared" si="223"/>
        <v/>
      </c>
      <c r="AT418" s="36" t="str">
        <f t="shared" si="224"/>
        <v/>
      </c>
      <c r="AU418" s="36" t="str">
        <f t="shared" si="225"/>
        <v/>
      </c>
      <c r="AV418" s="55"/>
      <c r="AW418" s="34"/>
      <c r="AX418" s="148"/>
      <c r="AY418" s="34"/>
      <c r="AZ418" s="32" t="str">
        <f t="shared" si="226"/>
        <v/>
      </c>
      <c r="BA418" s="34"/>
      <c r="BB418" s="32" t="str">
        <f t="shared" si="227"/>
        <v/>
      </c>
      <c r="BC418" s="34"/>
      <c r="BD418" s="32" t="str">
        <f t="shared" si="228"/>
        <v/>
      </c>
      <c r="BE418" s="34"/>
      <c r="BF418" s="36" t="str">
        <f t="shared" si="229"/>
        <v/>
      </c>
      <c r="BG418" s="36" t="str">
        <f t="shared" si="230"/>
        <v/>
      </c>
      <c r="BH418" s="36" t="str">
        <f t="shared" si="231"/>
        <v/>
      </c>
      <c r="BI418" s="55"/>
      <c r="BJ418" s="34"/>
      <c r="BK418" s="148"/>
      <c r="BL418" s="34"/>
      <c r="BM418" s="32" t="str">
        <f t="shared" si="232"/>
        <v/>
      </c>
      <c r="BN418" s="34"/>
      <c r="BO418" s="32" t="str">
        <f t="shared" si="233"/>
        <v/>
      </c>
      <c r="BP418" s="34"/>
      <c r="BQ418" s="32" t="str">
        <f t="shared" si="234"/>
        <v/>
      </c>
      <c r="BR418" s="34"/>
      <c r="BS418" s="36" t="str">
        <f t="shared" si="235"/>
        <v/>
      </c>
      <c r="BT418" s="36" t="str">
        <f t="shared" si="236"/>
        <v/>
      </c>
      <c r="BU418" s="36" t="str">
        <f t="shared" si="237"/>
        <v/>
      </c>
      <c r="BV418" s="55"/>
      <c r="BW418" s="36" t="str">
        <f t="shared" si="238"/>
        <v/>
      </c>
      <c r="BX418" s="36" t="str">
        <f t="shared" si="238"/>
        <v/>
      </c>
      <c r="BY418" s="31"/>
      <c r="BZ418" s="38"/>
      <c r="CB418" s="120" t="e">
        <f t="shared" ca="1" si="206"/>
        <v>#VALUE!</v>
      </c>
      <c r="CC418" s="2" t="e">
        <f t="shared" ca="1" si="207"/>
        <v>#VALUE!</v>
      </c>
    </row>
    <row r="419" spans="1:81" s="10" customFormat="1" ht="25" customHeight="1" x14ac:dyDescent="0.2">
      <c r="A419" s="52" t="str">
        <f t="shared" si="239"/>
        <v/>
      </c>
      <c r="B419" s="157" t="e">
        <f t="shared" ca="1" si="208"/>
        <v>#VALUE!</v>
      </c>
      <c r="C419" s="157" t="e">
        <f t="shared" si="209"/>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10"/>
        <v>#VALUE!</v>
      </c>
      <c r="K419" s="155" t="e">
        <f t="shared" si="211"/>
        <v>#VALUE!</v>
      </c>
      <c r="L419" s="153"/>
      <c r="M419" s="53"/>
      <c r="N419" s="175">
        <f t="shared" si="212"/>
        <v>1419</v>
      </c>
      <c r="O419" s="53"/>
      <c r="P419" s="175">
        <f t="shared" si="213"/>
        <v>10419</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IF(U419=Setup!$C$10,"Grant",IF('Other Pharma &amp; Health Products'!U419=Setup!$C$11,"Local",IF('Other Pharma &amp; Health Products'!U419=Setup!$C$12,"Other","")))</f>
        <v/>
      </c>
      <c r="W419" s="34"/>
      <c r="X419" s="148"/>
      <c r="Y419" s="34"/>
      <c r="Z419" s="36" t="str">
        <f t="shared" si="214"/>
        <v/>
      </c>
      <c r="AA419" s="34"/>
      <c r="AB419" s="32" t="str">
        <f t="shared" si="215"/>
        <v/>
      </c>
      <c r="AC419" s="34"/>
      <c r="AD419" s="32" t="str">
        <f t="shared" si="216"/>
        <v/>
      </c>
      <c r="AE419" s="34"/>
      <c r="AF419" s="36" t="str">
        <f t="shared" si="217"/>
        <v/>
      </c>
      <c r="AG419" s="36" t="str">
        <f t="shared" si="218"/>
        <v/>
      </c>
      <c r="AH419" s="36" t="str">
        <f t="shared" si="219"/>
        <v/>
      </c>
      <c r="AI419" s="55"/>
      <c r="AJ419" s="37"/>
      <c r="AK419" s="148"/>
      <c r="AL419" s="34"/>
      <c r="AM419" s="32" t="str">
        <f t="shared" si="220"/>
        <v/>
      </c>
      <c r="AN419" s="34"/>
      <c r="AO419" s="32" t="str">
        <f t="shared" si="221"/>
        <v/>
      </c>
      <c r="AP419" s="34"/>
      <c r="AQ419" s="32" t="str">
        <f t="shared" si="222"/>
        <v/>
      </c>
      <c r="AR419" s="34"/>
      <c r="AS419" s="36" t="str">
        <f t="shared" si="223"/>
        <v/>
      </c>
      <c r="AT419" s="36" t="str">
        <f t="shared" si="224"/>
        <v/>
      </c>
      <c r="AU419" s="36" t="str">
        <f t="shared" si="225"/>
        <v/>
      </c>
      <c r="AV419" s="55"/>
      <c r="AW419" s="34"/>
      <c r="AX419" s="148"/>
      <c r="AY419" s="34"/>
      <c r="AZ419" s="32" t="str">
        <f t="shared" si="226"/>
        <v/>
      </c>
      <c r="BA419" s="34"/>
      <c r="BB419" s="32" t="str">
        <f t="shared" si="227"/>
        <v/>
      </c>
      <c r="BC419" s="34"/>
      <c r="BD419" s="32" t="str">
        <f t="shared" si="228"/>
        <v/>
      </c>
      <c r="BE419" s="34"/>
      <c r="BF419" s="36" t="str">
        <f t="shared" si="229"/>
        <v/>
      </c>
      <c r="BG419" s="36" t="str">
        <f t="shared" si="230"/>
        <v/>
      </c>
      <c r="BH419" s="36" t="str">
        <f t="shared" si="231"/>
        <v/>
      </c>
      <c r="BI419" s="55"/>
      <c r="BJ419" s="34"/>
      <c r="BK419" s="148"/>
      <c r="BL419" s="34"/>
      <c r="BM419" s="32" t="str">
        <f t="shared" si="232"/>
        <v/>
      </c>
      <c r="BN419" s="34"/>
      <c r="BO419" s="32" t="str">
        <f t="shared" si="233"/>
        <v/>
      </c>
      <c r="BP419" s="34"/>
      <c r="BQ419" s="32" t="str">
        <f t="shared" si="234"/>
        <v/>
      </c>
      <c r="BR419" s="34"/>
      <c r="BS419" s="36" t="str">
        <f t="shared" si="235"/>
        <v/>
      </c>
      <c r="BT419" s="36" t="str">
        <f t="shared" si="236"/>
        <v/>
      </c>
      <c r="BU419" s="36" t="str">
        <f t="shared" si="237"/>
        <v/>
      </c>
      <c r="BV419" s="55"/>
      <c r="BW419" s="36" t="str">
        <f t="shared" si="238"/>
        <v/>
      </c>
      <c r="BX419" s="36" t="str">
        <f t="shared" si="238"/>
        <v/>
      </c>
      <c r="BY419" s="31"/>
      <c r="BZ419" s="38"/>
      <c r="CB419" s="120" t="e">
        <f t="shared" ca="1" si="206"/>
        <v>#VALUE!</v>
      </c>
      <c r="CC419" s="2" t="e">
        <f t="shared" ca="1" si="207"/>
        <v>#VALUE!</v>
      </c>
    </row>
    <row r="420" spans="1:81" s="10" customFormat="1" ht="25" customHeight="1" x14ac:dyDescent="0.2">
      <c r="A420" s="52" t="str">
        <f t="shared" si="239"/>
        <v/>
      </c>
      <c r="B420" s="157" t="e">
        <f t="shared" ca="1" si="208"/>
        <v>#VALUE!</v>
      </c>
      <c r="C420" s="157" t="e">
        <f t="shared" si="209"/>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10"/>
        <v>#VALUE!</v>
      </c>
      <c r="K420" s="155" t="e">
        <f t="shared" si="211"/>
        <v>#VALUE!</v>
      </c>
      <c r="L420" s="153"/>
      <c r="M420" s="53"/>
      <c r="N420" s="175">
        <f t="shared" si="212"/>
        <v>1420</v>
      </c>
      <c r="O420" s="53"/>
      <c r="P420" s="175">
        <f t="shared" si="213"/>
        <v>10420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IF(U420=Setup!$C$10,"Grant",IF('Other Pharma &amp; Health Products'!U420=Setup!$C$11,"Local",IF('Other Pharma &amp; Health Products'!U420=Setup!$C$12,"Other","")))</f>
        <v/>
      </c>
      <c r="W420" s="34"/>
      <c r="X420" s="148"/>
      <c r="Y420" s="34"/>
      <c r="Z420" s="36" t="str">
        <f t="shared" si="214"/>
        <v/>
      </c>
      <c r="AA420" s="34"/>
      <c r="AB420" s="32" t="str">
        <f t="shared" si="215"/>
        <v/>
      </c>
      <c r="AC420" s="34"/>
      <c r="AD420" s="32" t="str">
        <f t="shared" si="216"/>
        <v/>
      </c>
      <c r="AE420" s="34"/>
      <c r="AF420" s="36" t="str">
        <f t="shared" si="217"/>
        <v/>
      </c>
      <c r="AG420" s="36" t="str">
        <f t="shared" si="218"/>
        <v/>
      </c>
      <c r="AH420" s="36" t="str">
        <f t="shared" si="219"/>
        <v/>
      </c>
      <c r="AI420" s="55"/>
      <c r="AJ420" s="37"/>
      <c r="AK420" s="148"/>
      <c r="AL420" s="34"/>
      <c r="AM420" s="32" t="str">
        <f t="shared" si="220"/>
        <v/>
      </c>
      <c r="AN420" s="34"/>
      <c r="AO420" s="32" t="str">
        <f t="shared" si="221"/>
        <v/>
      </c>
      <c r="AP420" s="34"/>
      <c r="AQ420" s="32" t="str">
        <f t="shared" si="222"/>
        <v/>
      </c>
      <c r="AR420" s="34"/>
      <c r="AS420" s="36" t="str">
        <f t="shared" si="223"/>
        <v/>
      </c>
      <c r="AT420" s="36" t="str">
        <f t="shared" si="224"/>
        <v/>
      </c>
      <c r="AU420" s="36" t="str">
        <f t="shared" si="225"/>
        <v/>
      </c>
      <c r="AV420" s="55"/>
      <c r="AW420" s="34"/>
      <c r="AX420" s="148"/>
      <c r="AY420" s="34"/>
      <c r="AZ420" s="32" t="str">
        <f t="shared" si="226"/>
        <v/>
      </c>
      <c r="BA420" s="34"/>
      <c r="BB420" s="32" t="str">
        <f t="shared" si="227"/>
        <v/>
      </c>
      <c r="BC420" s="34"/>
      <c r="BD420" s="32" t="str">
        <f t="shared" si="228"/>
        <v/>
      </c>
      <c r="BE420" s="34"/>
      <c r="BF420" s="36" t="str">
        <f t="shared" si="229"/>
        <v/>
      </c>
      <c r="BG420" s="36" t="str">
        <f t="shared" si="230"/>
        <v/>
      </c>
      <c r="BH420" s="36" t="str">
        <f t="shared" si="231"/>
        <v/>
      </c>
      <c r="BI420" s="55"/>
      <c r="BJ420" s="34"/>
      <c r="BK420" s="148"/>
      <c r="BL420" s="34"/>
      <c r="BM420" s="32" t="str">
        <f t="shared" si="232"/>
        <v/>
      </c>
      <c r="BN420" s="34"/>
      <c r="BO420" s="32" t="str">
        <f t="shared" si="233"/>
        <v/>
      </c>
      <c r="BP420" s="34"/>
      <c r="BQ420" s="32" t="str">
        <f t="shared" si="234"/>
        <v/>
      </c>
      <c r="BR420" s="34"/>
      <c r="BS420" s="36" t="str">
        <f t="shared" si="235"/>
        <v/>
      </c>
      <c r="BT420" s="36" t="str">
        <f t="shared" si="236"/>
        <v/>
      </c>
      <c r="BU420" s="36" t="str">
        <f t="shared" si="237"/>
        <v/>
      </c>
      <c r="BV420" s="55"/>
      <c r="BW420" s="36" t="str">
        <f t="shared" si="238"/>
        <v/>
      </c>
      <c r="BX420" s="36" t="str">
        <f t="shared" si="238"/>
        <v/>
      </c>
      <c r="BY420" s="31"/>
      <c r="BZ420" s="38"/>
      <c r="CB420" s="120" t="e">
        <f t="shared" ca="1" si="206"/>
        <v>#VALUE!</v>
      </c>
      <c r="CC420" s="2" t="e">
        <f t="shared" ca="1" si="207"/>
        <v>#VALUE!</v>
      </c>
    </row>
    <row r="421" spans="1:81" s="10" customFormat="1" ht="25" customHeight="1" x14ac:dyDescent="0.2">
      <c r="A421" s="52" t="str">
        <f t="shared" si="239"/>
        <v/>
      </c>
      <c r="B421" s="157" t="e">
        <f t="shared" ca="1" si="208"/>
        <v>#VALUE!</v>
      </c>
      <c r="C421" s="157" t="e">
        <f t="shared" si="209"/>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10"/>
        <v>#VALUE!</v>
      </c>
      <c r="K421" s="155" t="e">
        <f t="shared" si="211"/>
        <v>#VALUE!</v>
      </c>
      <c r="L421" s="153"/>
      <c r="M421" s="53"/>
      <c r="N421" s="175">
        <f t="shared" si="212"/>
        <v>1421</v>
      </c>
      <c r="O421" s="53"/>
      <c r="P421" s="175">
        <f t="shared" si="213"/>
        <v>10421</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IF(U421=Setup!$C$10,"Grant",IF('Other Pharma &amp; Health Products'!U421=Setup!$C$11,"Local",IF('Other Pharma &amp; Health Products'!U421=Setup!$C$12,"Other","")))</f>
        <v/>
      </c>
      <c r="W421" s="34"/>
      <c r="X421" s="148"/>
      <c r="Y421" s="34"/>
      <c r="Z421" s="36" t="str">
        <f t="shared" si="214"/>
        <v/>
      </c>
      <c r="AA421" s="34"/>
      <c r="AB421" s="32" t="str">
        <f t="shared" si="215"/>
        <v/>
      </c>
      <c r="AC421" s="34"/>
      <c r="AD421" s="32" t="str">
        <f t="shared" si="216"/>
        <v/>
      </c>
      <c r="AE421" s="34"/>
      <c r="AF421" s="36" t="str">
        <f t="shared" si="217"/>
        <v/>
      </c>
      <c r="AG421" s="36" t="str">
        <f t="shared" si="218"/>
        <v/>
      </c>
      <c r="AH421" s="36" t="str">
        <f t="shared" si="219"/>
        <v/>
      </c>
      <c r="AI421" s="55"/>
      <c r="AJ421" s="37"/>
      <c r="AK421" s="148"/>
      <c r="AL421" s="34"/>
      <c r="AM421" s="32" t="str">
        <f t="shared" si="220"/>
        <v/>
      </c>
      <c r="AN421" s="34"/>
      <c r="AO421" s="32" t="str">
        <f t="shared" si="221"/>
        <v/>
      </c>
      <c r="AP421" s="34"/>
      <c r="AQ421" s="32" t="str">
        <f t="shared" si="222"/>
        <v/>
      </c>
      <c r="AR421" s="34"/>
      <c r="AS421" s="36" t="str">
        <f t="shared" si="223"/>
        <v/>
      </c>
      <c r="AT421" s="36" t="str">
        <f t="shared" si="224"/>
        <v/>
      </c>
      <c r="AU421" s="36" t="str">
        <f t="shared" si="225"/>
        <v/>
      </c>
      <c r="AV421" s="55"/>
      <c r="AW421" s="34"/>
      <c r="AX421" s="148"/>
      <c r="AY421" s="34"/>
      <c r="AZ421" s="32" t="str">
        <f t="shared" si="226"/>
        <v/>
      </c>
      <c r="BA421" s="34"/>
      <c r="BB421" s="32" t="str">
        <f t="shared" si="227"/>
        <v/>
      </c>
      <c r="BC421" s="34"/>
      <c r="BD421" s="32" t="str">
        <f t="shared" si="228"/>
        <v/>
      </c>
      <c r="BE421" s="34"/>
      <c r="BF421" s="36" t="str">
        <f t="shared" si="229"/>
        <v/>
      </c>
      <c r="BG421" s="36" t="str">
        <f t="shared" si="230"/>
        <v/>
      </c>
      <c r="BH421" s="36" t="str">
        <f t="shared" si="231"/>
        <v/>
      </c>
      <c r="BI421" s="55"/>
      <c r="BJ421" s="34"/>
      <c r="BK421" s="148"/>
      <c r="BL421" s="34"/>
      <c r="BM421" s="32" t="str">
        <f t="shared" si="232"/>
        <v/>
      </c>
      <c r="BN421" s="34"/>
      <c r="BO421" s="32" t="str">
        <f t="shared" si="233"/>
        <v/>
      </c>
      <c r="BP421" s="34"/>
      <c r="BQ421" s="32" t="str">
        <f t="shared" si="234"/>
        <v/>
      </c>
      <c r="BR421" s="34"/>
      <c r="BS421" s="36" t="str">
        <f t="shared" si="235"/>
        <v/>
      </c>
      <c r="BT421" s="36" t="str">
        <f t="shared" si="236"/>
        <v/>
      </c>
      <c r="BU421" s="36" t="str">
        <f t="shared" si="237"/>
        <v/>
      </c>
      <c r="BV421" s="55"/>
      <c r="BW421" s="36" t="str">
        <f t="shared" si="238"/>
        <v/>
      </c>
      <c r="BX421" s="36" t="str">
        <f t="shared" si="238"/>
        <v/>
      </c>
      <c r="BY421" s="31"/>
      <c r="BZ421" s="38"/>
      <c r="CB421" s="120" t="e">
        <f t="shared" ca="1" si="206"/>
        <v>#VALUE!</v>
      </c>
      <c r="CC421" s="2" t="e">
        <f t="shared" ca="1" si="207"/>
        <v>#VALUE!</v>
      </c>
    </row>
    <row r="422" spans="1:81" s="10" customFormat="1" ht="25" customHeight="1" x14ac:dyDescent="0.2">
      <c r="A422" s="52" t="str">
        <f t="shared" si="239"/>
        <v/>
      </c>
      <c r="B422" s="157" t="e">
        <f t="shared" ca="1" si="208"/>
        <v>#VALUE!</v>
      </c>
      <c r="C422" s="157" t="e">
        <f t="shared" si="209"/>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10"/>
        <v>#VALUE!</v>
      </c>
      <c r="K422" s="155" t="e">
        <f t="shared" si="211"/>
        <v>#VALUE!</v>
      </c>
      <c r="L422" s="153"/>
      <c r="M422" s="53"/>
      <c r="N422" s="175">
        <f t="shared" si="212"/>
        <v>1422</v>
      </c>
      <c r="O422" s="53"/>
      <c r="P422" s="175">
        <f t="shared" si="213"/>
        <v>10422</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IF(U422=Setup!$C$10,"Grant",IF('Other Pharma &amp; Health Products'!U422=Setup!$C$11,"Local",IF('Other Pharma &amp; Health Products'!U422=Setup!$C$12,"Other","")))</f>
        <v/>
      </c>
      <c r="W422" s="34"/>
      <c r="X422" s="148"/>
      <c r="Y422" s="34"/>
      <c r="Z422" s="36" t="str">
        <f t="shared" si="214"/>
        <v/>
      </c>
      <c r="AA422" s="34"/>
      <c r="AB422" s="32" t="str">
        <f t="shared" si="215"/>
        <v/>
      </c>
      <c r="AC422" s="34"/>
      <c r="AD422" s="32" t="str">
        <f t="shared" si="216"/>
        <v/>
      </c>
      <c r="AE422" s="34"/>
      <c r="AF422" s="36" t="str">
        <f t="shared" si="217"/>
        <v/>
      </c>
      <c r="AG422" s="36" t="str">
        <f t="shared" si="218"/>
        <v/>
      </c>
      <c r="AH422" s="36" t="str">
        <f t="shared" si="219"/>
        <v/>
      </c>
      <c r="AI422" s="55"/>
      <c r="AJ422" s="37"/>
      <c r="AK422" s="148"/>
      <c r="AL422" s="34"/>
      <c r="AM422" s="32" t="str">
        <f t="shared" si="220"/>
        <v/>
      </c>
      <c r="AN422" s="34"/>
      <c r="AO422" s="32" t="str">
        <f t="shared" si="221"/>
        <v/>
      </c>
      <c r="AP422" s="34"/>
      <c r="AQ422" s="32" t="str">
        <f t="shared" si="222"/>
        <v/>
      </c>
      <c r="AR422" s="34"/>
      <c r="AS422" s="36" t="str">
        <f t="shared" si="223"/>
        <v/>
      </c>
      <c r="AT422" s="36" t="str">
        <f t="shared" si="224"/>
        <v/>
      </c>
      <c r="AU422" s="36" t="str">
        <f t="shared" si="225"/>
        <v/>
      </c>
      <c r="AV422" s="55"/>
      <c r="AW422" s="34"/>
      <c r="AX422" s="148"/>
      <c r="AY422" s="34"/>
      <c r="AZ422" s="32" t="str">
        <f t="shared" si="226"/>
        <v/>
      </c>
      <c r="BA422" s="34"/>
      <c r="BB422" s="32" t="str">
        <f t="shared" si="227"/>
        <v/>
      </c>
      <c r="BC422" s="34"/>
      <c r="BD422" s="32" t="str">
        <f t="shared" si="228"/>
        <v/>
      </c>
      <c r="BE422" s="34"/>
      <c r="BF422" s="36" t="str">
        <f t="shared" si="229"/>
        <v/>
      </c>
      <c r="BG422" s="36" t="str">
        <f t="shared" si="230"/>
        <v/>
      </c>
      <c r="BH422" s="36" t="str">
        <f t="shared" si="231"/>
        <v/>
      </c>
      <c r="BI422" s="55"/>
      <c r="BJ422" s="34"/>
      <c r="BK422" s="148"/>
      <c r="BL422" s="34"/>
      <c r="BM422" s="32" t="str">
        <f t="shared" si="232"/>
        <v/>
      </c>
      <c r="BN422" s="34"/>
      <c r="BO422" s="32" t="str">
        <f t="shared" si="233"/>
        <v/>
      </c>
      <c r="BP422" s="34"/>
      <c r="BQ422" s="32" t="str">
        <f t="shared" si="234"/>
        <v/>
      </c>
      <c r="BR422" s="34"/>
      <c r="BS422" s="36" t="str">
        <f t="shared" si="235"/>
        <v/>
      </c>
      <c r="BT422" s="36" t="str">
        <f t="shared" si="236"/>
        <v/>
      </c>
      <c r="BU422" s="36" t="str">
        <f t="shared" si="237"/>
        <v/>
      </c>
      <c r="BV422" s="55"/>
      <c r="BW422" s="36" t="str">
        <f t="shared" si="238"/>
        <v/>
      </c>
      <c r="BX422" s="36" t="str">
        <f t="shared" si="238"/>
        <v/>
      </c>
      <c r="BY422" s="31"/>
      <c r="BZ422" s="38"/>
      <c r="CB422" s="120" t="e">
        <f t="shared" ca="1" si="206"/>
        <v>#VALUE!</v>
      </c>
      <c r="CC422" s="2" t="e">
        <f t="shared" ca="1" si="207"/>
        <v>#VALUE!</v>
      </c>
    </row>
    <row r="423" spans="1:81" s="10" customFormat="1" ht="25" customHeight="1" x14ac:dyDescent="0.2">
      <c r="A423" s="52" t="str">
        <f t="shared" si="239"/>
        <v/>
      </c>
      <c r="B423" s="157" t="e">
        <f t="shared" ca="1" si="208"/>
        <v>#VALUE!</v>
      </c>
      <c r="C423" s="157" t="e">
        <f t="shared" si="209"/>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10"/>
        <v>#VALUE!</v>
      </c>
      <c r="K423" s="155" t="e">
        <f t="shared" si="211"/>
        <v>#VALUE!</v>
      </c>
      <c r="L423" s="153"/>
      <c r="M423" s="53"/>
      <c r="N423" s="175">
        <f t="shared" si="212"/>
        <v>1423</v>
      </c>
      <c r="O423" s="53"/>
      <c r="P423" s="175">
        <f t="shared" si="213"/>
        <v>10423</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IF(U423=Setup!$C$10,"Grant",IF('Other Pharma &amp; Health Products'!U423=Setup!$C$11,"Local",IF('Other Pharma &amp; Health Products'!U423=Setup!$C$12,"Other","")))</f>
        <v/>
      </c>
      <c r="W423" s="34"/>
      <c r="X423" s="148"/>
      <c r="Y423" s="34"/>
      <c r="Z423" s="36" t="str">
        <f t="shared" si="214"/>
        <v/>
      </c>
      <c r="AA423" s="34"/>
      <c r="AB423" s="32" t="str">
        <f t="shared" si="215"/>
        <v/>
      </c>
      <c r="AC423" s="34"/>
      <c r="AD423" s="32" t="str">
        <f t="shared" si="216"/>
        <v/>
      </c>
      <c r="AE423" s="34"/>
      <c r="AF423" s="36" t="str">
        <f t="shared" si="217"/>
        <v/>
      </c>
      <c r="AG423" s="36" t="str">
        <f t="shared" si="218"/>
        <v/>
      </c>
      <c r="AH423" s="36" t="str">
        <f t="shared" si="219"/>
        <v/>
      </c>
      <c r="AI423" s="55"/>
      <c r="AJ423" s="37"/>
      <c r="AK423" s="148"/>
      <c r="AL423" s="34"/>
      <c r="AM423" s="32" t="str">
        <f t="shared" si="220"/>
        <v/>
      </c>
      <c r="AN423" s="34"/>
      <c r="AO423" s="32" t="str">
        <f t="shared" si="221"/>
        <v/>
      </c>
      <c r="AP423" s="34"/>
      <c r="AQ423" s="32" t="str">
        <f t="shared" si="222"/>
        <v/>
      </c>
      <c r="AR423" s="34"/>
      <c r="AS423" s="36" t="str">
        <f t="shared" si="223"/>
        <v/>
      </c>
      <c r="AT423" s="36" t="str">
        <f t="shared" si="224"/>
        <v/>
      </c>
      <c r="AU423" s="36" t="str">
        <f t="shared" si="225"/>
        <v/>
      </c>
      <c r="AV423" s="55"/>
      <c r="AW423" s="34"/>
      <c r="AX423" s="148"/>
      <c r="AY423" s="34"/>
      <c r="AZ423" s="32" t="str">
        <f t="shared" si="226"/>
        <v/>
      </c>
      <c r="BA423" s="34"/>
      <c r="BB423" s="32" t="str">
        <f t="shared" si="227"/>
        <v/>
      </c>
      <c r="BC423" s="34"/>
      <c r="BD423" s="32" t="str">
        <f t="shared" si="228"/>
        <v/>
      </c>
      <c r="BE423" s="34"/>
      <c r="BF423" s="36" t="str">
        <f t="shared" si="229"/>
        <v/>
      </c>
      <c r="BG423" s="36" t="str">
        <f t="shared" si="230"/>
        <v/>
      </c>
      <c r="BH423" s="36" t="str">
        <f t="shared" si="231"/>
        <v/>
      </c>
      <c r="BI423" s="55"/>
      <c r="BJ423" s="34"/>
      <c r="BK423" s="148"/>
      <c r="BL423" s="34"/>
      <c r="BM423" s="32" t="str">
        <f t="shared" si="232"/>
        <v/>
      </c>
      <c r="BN423" s="34"/>
      <c r="BO423" s="32" t="str">
        <f t="shared" si="233"/>
        <v/>
      </c>
      <c r="BP423" s="34"/>
      <c r="BQ423" s="32" t="str">
        <f t="shared" si="234"/>
        <v/>
      </c>
      <c r="BR423" s="34"/>
      <c r="BS423" s="36" t="str">
        <f t="shared" si="235"/>
        <v/>
      </c>
      <c r="BT423" s="36" t="str">
        <f t="shared" si="236"/>
        <v/>
      </c>
      <c r="BU423" s="36" t="str">
        <f t="shared" si="237"/>
        <v/>
      </c>
      <c r="BV423" s="55"/>
      <c r="BW423" s="36" t="str">
        <f t="shared" si="238"/>
        <v/>
      </c>
      <c r="BX423" s="36" t="str">
        <f t="shared" si="238"/>
        <v/>
      </c>
      <c r="BY423" s="31"/>
      <c r="BZ423" s="38"/>
      <c r="CB423" s="120" t="e">
        <f t="shared" ca="1" si="206"/>
        <v>#VALUE!</v>
      </c>
      <c r="CC423" s="2" t="e">
        <f t="shared" ca="1" si="207"/>
        <v>#VALUE!</v>
      </c>
    </row>
    <row r="424" spans="1:81" s="10" customFormat="1" ht="25" customHeight="1" x14ac:dyDescent="0.2">
      <c r="A424" s="52" t="str">
        <f t="shared" si="239"/>
        <v/>
      </c>
      <c r="B424" s="157" t="e">
        <f t="shared" ca="1" si="208"/>
        <v>#VALUE!</v>
      </c>
      <c r="C424" s="157" t="e">
        <f t="shared" si="209"/>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10"/>
        <v>#VALUE!</v>
      </c>
      <c r="K424" s="155" t="e">
        <f t="shared" si="211"/>
        <v>#VALUE!</v>
      </c>
      <c r="L424" s="153"/>
      <c r="M424" s="53"/>
      <c r="N424" s="175">
        <f t="shared" si="212"/>
        <v>1424</v>
      </c>
      <c r="O424" s="53"/>
      <c r="P424" s="175">
        <f t="shared" si="213"/>
        <v>10424</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IF(U424=Setup!$C$10,"Grant",IF('Other Pharma &amp; Health Products'!U424=Setup!$C$11,"Local",IF('Other Pharma &amp; Health Products'!U424=Setup!$C$12,"Other","")))</f>
        <v/>
      </c>
      <c r="W424" s="34"/>
      <c r="X424" s="148"/>
      <c r="Y424" s="34"/>
      <c r="Z424" s="36" t="str">
        <f t="shared" si="214"/>
        <v/>
      </c>
      <c r="AA424" s="34"/>
      <c r="AB424" s="32" t="str">
        <f t="shared" si="215"/>
        <v/>
      </c>
      <c r="AC424" s="34"/>
      <c r="AD424" s="32" t="str">
        <f t="shared" si="216"/>
        <v/>
      </c>
      <c r="AE424" s="34"/>
      <c r="AF424" s="36" t="str">
        <f t="shared" si="217"/>
        <v/>
      </c>
      <c r="AG424" s="36" t="str">
        <f t="shared" si="218"/>
        <v/>
      </c>
      <c r="AH424" s="36" t="str">
        <f t="shared" si="219"/>
        <v/>
      </c>
      <c r="AI424" s="55"/>
      <c r="AJ424" s="37"/>
      <c r="AK424" s="148"/>
      <c r="AL424" s="34"/>
      <c r="AM424" s="32" t="str">
        <f t="shared" si="220"/>
        <v/>
      </c>
      <c r="AN424" s="34"/>
      <c r="AO424" s="32" t="str">
        <f t="shared" si="221"/>
        <v/>
      </c>
      <c r="AP424" s="34"/>
      <c r="AQ424" s="32" t="str">
        <f t="shared" si="222"/>
        <v/>
      </c>
      <c r="AR424" s="34"/>
      <c r="AS424" s="36" t="str">
        <f t="shared" si="223"/>
        <v/>
      </c>
      <c r="AT424" s="36" t="str">
        <f t="shared" si="224"/>
        <v/>
      </c>
      <c r="AU424" s="36" t="str">
        <f t="shared" si="225"/>
        <v/>
      </c>
      <c r="AV424" s="55"/>
      <c r="AW424" s="34"/>
      <c r="AX424" s="148"/>
      <c r="AY424" s="34"/>
      <c r="AZ424" s="32" t="str">
        <f t="shared" si="226"/>
        <v/>
      </c>
      <c r="BA424" s="34"/>
      <c r="BB424" s="32" t="str">
        <f t="shared" si="227"/>
        <v/>
      </c>
      <c r="BC424" s="34"/>
      <c r="BD424" s="32" t="str">
        <f t="shared" si="228"/>
        <v/>
      </c>
      <c r="BE424" s="34"/>
      <c r="BF424" s="36" t="str">
        <f t="shared" si="229"/>
        <v/>
      </c>
      <c r="BG424" s="36" t="str">
        <f t="shared" si="230"/>
        <v/>
      </c>
      <c r="BH424" s="36" t="str">
        <f t="shared" si="231"/>
        <v/>
      </c>
      <c r="BI424" s="55"/>
      <c r="BJ424" s="34"/>
      <c r="BK424" s="148"/>
      <c r="BL424" s="34"/>
      <c r="BM424" s="32" t="str">
        <f t="shared" si="232"/>
        <v/>
      </c>
      <c r="BN424" s="34"/>
      <c r="BO424" s="32" t="str">
        <f t="shared" si="233"/>
        <v/>
      </c>
      <c r="BP424" s="34"/>
      <c r="BQ424" s="32" t="str">
        <f t="shared" si="234"/>
        <v/>
      </c>
      <c r="BR424" s="34"/>
      <c r="BS424" s="36" t="str">
        <f t="shared" si="235"/>
        <v/>
      </c>
      <c r="BT424" s="36" t="str">
        <f t="shared" si="236"/>
        <v/>
      </c>
      <c r="BU424" s="36" t="str">
        <f t="shared" si="237"/>
        <v/>
      </c>
      <c r="BV424" s="55"/>
      <c r="BW424" s="36" t="str">
        <f t="shared" si="238"/>
        <v/>
      </c>
      <c r="BX424" s="36" t="str">
        <f t="shared" si="238"/>
        <v/>
      </c>
      <c r="BY424" s="31"/>
      <c r="BZ424" s="38"/>
      <c r="CB424" s="120" t="e">
        <f t="shared" ca="1" si="206"/>
        <v>#VALUE!</v>
      </c>
      <c r="CC424" s="2" t="e">
        <f t="shared" ca="1" si="207"/>
        <v>#VALUE!</v>
      </c>
    </row>
    <row r="425" spans="1:81" s="10" customFormat="1" ht="25" customHeight="1" x14ac:dyDescent="0.2">
      <c r="A425" s="52" t="str">
        <f t="shared" si="239"/>
        <v/>
      </c>
      <c r="B425" s="157" t="e">
        <f t="shared" ca="1" si="208"/>
        <v>#VALUE!</v>
      </c>
      <c r="C425" s="157" t="e">
        <f t="shared" si="209"/>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10"/>
        <v>#VALUE!</v>
      </c>
      <c r="K425" s="155" t="e">
        <f t="shared" si="211"/>
        <v>#VALUE!</v>
      </c>
      <c r="L425" s="153"/>
      <c r="M425" s="53"/>
      <c r="N425" s="175">
        <f t="shared" si="212"/>
        <v>1425</v>
      </c>
      <c r="O425" s="53"/>
      <c r="P425" s="175">
        <f t="shared" si="213"/>
        <v>10425</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IF(U425=Setup!$C$10,"Grant",IF('Other Pharma &amp; Health Products'!U425=Setup!$C$11,"Local",IF('Other Pharma &amp; Health Products'!U425=Setup!$C$12,"Other","")))</f>
        <v/>
      </c>
      <c r="W425" s="34"/>
      <c r="X425" s="148"/>
      <c r="Y425" s="34"/>
      <c r="Z425" s="36" t="str">
        <f t="shared" si="214"/>
        <v/>
      </c>
      <c r="AA425" s="34"/>
      <c r="AB425" s="32" t="str">
        <f t="shared" si="215"/>
        <v/>
      </c>
      <c r="AC425" s="34"/>
      <c r="AD425" s="32" t="str">
        <f t="shared" si="216"/>
        <v/>
      </c>
      <c r="AE425" s="34"/>
      <c r="AF425" s="36" t="str">
        <f t="shared" si="217"/>
        <v/>
      </c>
      <c r="AG425" s="36" t="str">
        <f t="shared" si="218"/>
        <v/>
      </c>
      <c r="AH425" s="36" t="str">
        <f t="shared" si="219"/>
        <v/>
      </c>
      <c r="AI425" s="55"/>
      <c r="AJ425" s="37"/>
      <c r="AK425" s="148"/>
      <c r="AL425" s="34"/>
      <c r="AM425" s="32" t="str">
        <f t="shared" si="220"/>
        <v/>
      </c>
      <c r="AN425" s="34"/>
      <c r="AO425" s="32" t="str">
        <f t="shared" si="221"/>
        <v/>
      </c>
      <c r="AP425" s="34"/>
      <c r="AQ425" s="32" t="str">
        <f t="shared" si="222"/>
        <v/>
      </c>
      <c r="AR425" s="34"/>
      <c r="AS425" s="36" t="str">
        <f t="shared" si="223"/>
        <v/>
      </c>
      <c r="AT425" s="36" t="str">
        <f t="shared" si="224"/>
        <v/>
      </c>
      <c r="AU425" s="36" t="str">
        <f t="shared" si="225"/>
        <v/>
      </c>
      <c r="AV425" s="55"/>
      <c r="AW425" s="34"/>
      <c r="AX425" s="148"/>
      <c r="AY425" s="34"/>
      <c r="AZ425" s="32" t="str">
        <f t="shared" si="226"/>
        <v/>
      </c>
      <c r="BA425" s="34"/>
      <c r="BB425" s="32" t="str">
        <f t="shared" si="227"/>
        <v/>
      </c>
      <c r="BC425" s="34"/>
      <c r="BD425" s="32" t="str">
        <f t="shared" si="228"/>
        <v/>
      </c>
      <c r="BE425" s="34"/>
      <c r="BF425" s="36" t="str">
        <f t="shared" si="229"/>
        <v/>
      </c>
      <c r="BG425" s="36" t="str">
        <f t="shared" si="230"/>
        <v/>
      </c>
      <c r="BH425" s="36" t="str">
        <f t="shared" si="231"/>
        <v/>
      </c>
      <c r="BI425" s="55"/>
      <c r="BJ425" s="34"/>
      <c r="BK425" s="148"/>
      <c r="BL425" s="34"/>
      <c r="BM425" s="32" t="str">
        <f t="shared" si="232"/>
        <v/>
      </c>
      <c r="BN425" s="34"/>
      <c r="BO425" s="32" t="str">
        <f t="shared" si="233"/>
        <v/>
      </c>
      <c r="BP425" s="34"/>
      <c r="BQ425" s="32" t="str">
        <f t="shared" si="234"/>
        <v/>
      </c>
      <c r="BR425" s="34"/>
      <c r="BS425" s="36" t="str">
        <f t="shared" si="235"/>
        <v/>
      </c>
      <c r="BT425" s="36" t="str">
        <f t="shared" si="236"/>
        <v/>
      </c>
      <c r="BU425" s="36" t="str">
        <f t="shared" si="237"/>
        <v/>
      </c>
      <c r="BV425" s="55"/>
      <c r="BW425" s="36" t="str">
        <f t="shared" si="238"/>
        <v/>
      </c>
      <c r="BX425" s="36" t="str">
        <f t="shared" si="238"/>
        <v/>
      </c>
      <c r="BY425" s="31"/>
      <c r="BZ425" s="38"/>
      <c r="CB425" s="120" t="e">
        <f t="shared" ca="1" si="206"/>
        <v>#VALUE!</v>
      </c>
      <c r="CC425" s="2" t="e">
        <f t="shared" ca="1" si="207"/>
        <v>#VALUE!</v>
      </c>
    </row>
    <row r="426" spans="1:81" s="10" customFormat="1" ht="25" customHeight="1" x14ac:dyDescent="0.2">
      <c r="A426" s="52" t="str">
        <f t="shared" si="239"/>
        <v/>
      </c>
      <c r="B426" s="157" t="e">
        <f t="shared" ca="1" si="208"/>
        <v>#VALUE!</v>
      </c>
      <c r="C426" s="157" t="e">
        <f t="shared" si="209"/>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10"/>
        <v>#VALUE!</v>
      </c>
      <c r="K426" s="155" t="e">
        <f t="shared" si="211"/>
        <v>#VALUE!</v>
      </c>
      <c r="L426" s="153"/>
      <c r="M426" s="53"/>
      <c r="N426" s="175">
        <f t="shared" si="212"/>
        <v>1426</v>
      </c>
      <c r="O426" s="53"/>
      <c r="P426" s="175">
        <f t="shared" si="213"/>
        <v>10426</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IF(U426=Setup!$C$10,"Grant",IF('Other Pharma &amp; Health Products'!U426=Setup!$C$11,"Local",IF('Other Pharma &amp; Health Products'!U426=Setup!$C$12,"Other","")))</f>
        <v/>
      </c>
      <c r="W426" s="34"/>
      <c r="X426" s="148"/>
      <c r="Y426" s="34"/>
      <c r="Z426" s="36" t="str">
        <f t="shared" si="214"/>
        <v/>
      </c>
      <c r="AA426" s="34"/>
      <c r="AB426" s="32" t="str">
        <f t="shared" si="215"/>
        <v/>
      </c>
      <c r="AC426" s="34"/>
      <c r="AD426" s="32" t="str">
        <f t="shared" si="216"/>
        <v/>
      </c>
      <c r="AE426" s="34"/>
      <c r="AF426" s="36" t="str">
        <f t="shared" si="217"/>
        <v/>
      </c>
      <c r="AG426" s="36" t="str">
        <f t="shared" si="218"/>
        <v/>
      </c>
      <c r="AH426" s="36" t="str">
        <f t="shared" si="219"/>
        <v/>
      </c>
      <c r="AI426" s="55"/>
      <c r="AJ426" s="37"/>
      <c r="AK426" s="148"/>
      <c r="AL426" s="34"/>
      <c r="AM426" s="32" t="str">
        <f t="shared" si="220"/>
        <v/>
      </c>
      <c r="AN426" s="34"/>
      <c r="AO426" s="32" t="str">
        <f t="shared" si="221"/>
        <v/>
      </c>
      <c r="AP426" s="34"/>
      <c r="AQ426" s="32" t="str">
        <f t="shared" si="222"/>
        <v/>
      </c>
      <c r="AR426" s="34"/>
      <c r="AS426" s="36" t="str">
        <f t="shared" si="223"/>
        <v/>
      </c>
      <c r="AT426" s="36" t="str">
        <f t="shared" si="224"/>
        <v/>
      </c>
      <c r="AU426" s="36" t="str">
        <f t="shared" si="225"/>
        <v/>
      </c>
      <c r="AV426" s="55"/>
      <c r="AW426" s="34"/>
      <c r="AX426" s="148"/>
      <c r="AY426" s="34"/>
      <c r="AZ426" s="32" t="str">
        <f t="shared" si="226"/>
        <v/>
      </c>
      <c r="BA426" s="34"/>
      <c r="BB426" s="32" t="str">
        <f t="shared" si="227"/>
        <v/>
      </c>
      <c r="BC426" s="34"/>
      <c r="BD426" s="32" t="str">
        <f t="shared" si="228"/>
        <v/>
      </c>
      <c r="BE426" s="34"/>
      <c r="BF426" s="36" t="str">
        <f t="shared" si="229"/>
        <v/>
      </c>
      <c r="BG426" s="36" t="str">
        <f t="shared" si="230"/>
        <v/>
      </c>
      <c r="BH426" s="36" t="str">
        <f t="shared" si="231"/>
        <v/>
      </c>
      <c r="BI426" s="55"/>
      <c r="BJ426" s="34"/>
      <c r="BK426" s="148"/>
      <c r="BL426" s="34"/>
      <c r="BM426" s="32" t="str">
        <f t="shared" si="232"/>
        <v/>
      </c>
      <c r="BN426" s="34"/>
      <c r="BO426" s="32" t="str">
        <f t="shared" si="233"/>
        <v/>
      </c>
      <c r="BP426" s="34"/>
      <c r="BQ426" s="32" t="str">
        <f t="shared" si="234"/>
        <v/>
      </c>
      <c r="BR426" s="34"/>
      <c r="BS426" s="36" t="str">
        <f t="shared" si="235"/>
        <v/>
      </c>
      <c r="BT426" s="36" t="str">
        <f t="shared" si="236"/>
        <v/>
      </c>
      <c r="BU426" s="36" t="str">
        <f t="shared" si="237"/>
        <v/>
      </c>
      <c r="BV426" s="55"/>
      <c r="BW426" s="36" t="str">
        <f t="shared" si="238"/>
        <v/>
      </c>
      <c r="BX426" s="36" t="str">
        <f t="shared" si="238"/>
        <v/>
      </c>
      <c r="BY426" s="31"/>
      <c r="BZ426" s="38"/>
      <c r="CB426" s="120" t="e">
        <f t="shared" ca="1" si="206"/>
        <v>#VALUE!</v>
      </c>
      <c r="CC426" s="2" t="e">
        <f t="shared" ca="1" si="207"/>
        <v>#VALUE!</v>
      </c>
    </row>
    <row r="427" spans="1:81" s="10" customFormat="1" ht="25" customHeight="1" x14ac:dyDescent="0.2">
      <c r="A427" s="52" t="str">
        <f t="shared" si="239"/>
        <v/>
      </c>
      <c r="B427" s="157" t="e">
        <f t="shared" ca="1" si="208"/>
        <v>#VALUE!</v>
      </c>
      <c r="C427" s="157" t="e">
        <f t="shared" si="209"/>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10"/>
        <v>#VALUE!</v>
      </c>
      <c r="K427" s="155" t="e">
        <f t="shared" si="211"/>
        <v>#VALUE!</v>
      </c>
      <c r="L427" s="153"/>
      <c r="M427" s="53"/>
      <c r="N427" s="175">
        <f t="shared" si="212"/>
        <v>1427</v>
      </c>
      <c r="O427" s="53"/>
      <c r="P427" s="175">
        <f t="shared" si="213"/>
        <v>10427</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IF(U427=Setup!$C$10,"Grant",IF('Other Pharma &amp; Health Products'!U427=Setup!$C$11,"Local",IF('Other Pharma &amp; Health Products'!U427=Setup!$C$12,"Other","")))</f>
        <v/>
      </c>
      <c r="W427" s="34"/>
      <c r="X427" s="148"/>
      <c r="Y427" s="34"/>
      <c r="Z427" s="36" t="str">
        <f t="shared" si="214"/>
        <v/>
      </c>
      <c r="AA427" s="34"/>
      <c r="AB427" s="32" t="str">
        <f t="shared" si="215"/>
        <v/>
      </c>
      <c r="AC427" s="34"/>
      <c r="AD427" s="32" t="str">
        <f t="shared" si="216"/>
        <v/>
      </c>
      <c r="AE427" s="34"/>
      <c r="AF427" s="36" t="str">
        <f t="shared" si="217"/>
        <v/>
      </c>
      <c r="AG427" s="36" t="str">
        <f t="shared" si="218"/>
        <v/>
      </c>
      <c r="AH427" s="36" t="str">
        <f t="shared" si="219"/>
        <v/>
      </c>
      <c r="AI427" s="55"/>
      <c r="AJ427" s="37"/>
      <c r="AK427" s="148"/>
      <c r="AL427" s="34"/>
      <c r="AM427" s="32" t="str">
        <f t="shared" si="220"/>
        <v/>
      </c>
      <c r="AN427" s="34"/>
      <c r="AO427" s="32" t="str">
        <f t="shared" si="221"/>
        <v/>
      </c>
      <c r="AP427" s="34"/>
      <c r="AQ427" s="32" t="str">
        <f t="shared" si="222"/>
        <v/>
      </c>
      <c r="AR427" s="34"/>
      <c r="AS427" s="36" t="str">
        <f t="shared" si="223"/>
        <v/>
      </c>
      <c r="AT427" s="36" t="str">
        <f t="shared" si="224"/>
        <v/>
      </c>
      <c r="AU427" s="36" t="str">
        <f t="shared" si="225"/>
        <v/>
      </c>
      <c r="AV427" s="55"/>
      <c r="AW427" s="34"/>
      <c r="AX427" s="148"/>
      <c r="AY427" s="34"/>
      <c r="AZ427" s="32" t="str">
        <f t="shared" si="226"/>
        <v/>
      </c>
      <c r="BA427" s="34"/>
      <c r="BB427" s="32" t="str">
        <f t="shared" si="227"/>
        <v/>
      </c>
      <c r="BC427" s="34"/>
      <c r="BD427" s="32" t="str">
        <f t="shared" si="228"/>
        <v/>
      </c>
      <c r="BE427" s="34"/>
      <c r="BF427" s="36" t="str">
        <f t="shared" si="229"/>
        <v/>
      </c>
      <c r="BG427" s="36" t="str">
        <f t="shared" si="230"/>
        <v/>
      </c>
      <c r="BH427" s="36" t="str">
        <f t="shared" si="231"/>
        <v/>
      </c>
      <c r="BI427" s="55"/>
      <c r="BJ427" s="34"/>
      <c r="BK427" s="148"/>
      <c r="BL427" s="34"/>
      <c r="BM427" s="32" t="str">
        <f t="shared" si="232"/>
        <v/>
      </c>
      <c r="BN427" s="34"/>
      <c r="BO427" s="32" t="str">
        <f t="shared" si="233"/>
        <v/>
      </c>
      <c r="BP427" s="34"/>
      <c r="BQ427" s="32" t="str">
        <f t="shared" si="234"/>
        <v/>
      </c>
      <c r="BR427" s="34"/>
      <c r="BS427" s="36" t="str">
        <f t="shared" si="235"/>
        <v/>
      </c>
      <c r="BT427" s="36" t="str">
        <f t="shared" si="236"/>
        <v/>
      </c>
      <c r="BU427" s="36" t="str">
        <f t="shared" si="237"/>
        <v/>
      </c>
      <c r="BV427" s="55"/>
      <c r="BW427" s="36" t="str">
        <f t="shared" si="238"/>
        <v/>
      </c>
      <c r="BX427" s="36" t="str">
        <f t="shared" si="238"/>
        <v/>
      </c>
      <c r="BY427" s="31"/>
      <c r="BZ427" s="38"/>
      <c r="CB427" s="120" t="e">
        <f t="shared" ca="1" si="206"/>
        <v>#VALUE!</v>
      </c>
      <c r="CC427" s="2" t="e">
        <f t="shared" ca="1" si="207"/>
        <v>#VALUE!</v>
      </c>
    </row>
    <row r="428" spans="1:81" s="10" customFormat="1" ht="25" customHeight="1" x14ac:dyDescent="0.2">
      <c r="A428" s="52" t="str">
        <f t="shared" si="239"/>
        <v/>
      </c>
      <c r="B428" s="157" t="e">
        <f t="shared" ca="1" si="208"/>
        <v>#VALUE!</v>
      </c>
      <c r="C428" s="157" t="e">
        <f t="shared" si="209"/>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10"/>
        <v>#VALUE!</v>
      </c>
      <c r="K428" s="155" t="e">
        <f t="shared" si="211"/>
        <v>#VALUE!</v>
      </c>
      <c r="L428" s="153"/>
      <c r="M428" s="53"/>
      <c r="N428" s="175">
        <f t="shared" si="212"/>
        <v>1428</v>
      </c>
      <c r="O428" s="53"/>
      <c r="P428" s="175">
        <f t="shared" si="213"/>
        <v>10428</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IF(U428=Setup!$C$10,"Grant",IF('Other Pharma &amp; Health Products'!U428=Setup!$C$11,"Local",IF('Other Pharma &amp; Health Products'!U428=Setup!$C$12,"Other","")))</f>
        <v/>
      </c>
      <c r="W428" s="34"/>
      <c r="X428" s="148"/>
      <c r="Y428" s="34"/>
      <c r="Z428" s="36" t="str">
        <f t="shared" si="214"/>
        <v/>
      </c>
      <c r="AA428" s="34"/>
      <c r="AB428" s="32" t="str">
        <f t="shared" si="215"/>
        <v/>
      </c>
      <c r="AC428" s="34"/>
      <c r="AD428" s="32" t="str">
        <f t="shared" si="216"/>
        <v/>
      </c>
      <c r="AE428" s="34"/>
      <c r="AF428" s="36" t="str">
        <f t="shared" si="217"/>
        <v/>
      </c>
      <c r="AG428" s="36" t="str">
        <f t="shared" si="218"/>
        <v/>
      </c>
      <c r="AH428" s="36" t="str">
        <f t="shared" si="219"/>
        <v/>
      </c>
      <c r="AI428" s="55"/>
      <c r="AJ428" s="37"/>
      <c r="AK428" s="148"/>
      <c r="AL428" s="34"/>
      <c r="AM428" s="32" t="str">
        <f t="shared" si="220"/>
        <v/>
      </c>
      <c r="AN428" s="34"/>
      <c r="AO428" s="32" t="str">
        <f t="shared" si="221"/>
        <v/>
      </c>
      <c r="AP428" s="34"/>
      <c r="AQ428" s="32" t="str">
        <f t="shared" si="222"/>
        <v/>
      </c>
      <c r="AR428" s="34"/>
      <c r="AS428" s="36" t="str">
        <f t="shared" si="223"/>
        <v/>
      </c>
      <c r="AT428" s="36" t="str">
        <f t="shared" si="224"/>
        <v/>
      </c>
      <c r="AU428" s="36" t="str">
        <f t="shared" si="225"/>
        <v/>
      </c>
      <c r="AV428" s="55"/>
      <c r="AW428" s="34"/>
      <c r="AX428" s="148"/>
      <c r="AY428" s="34"/>
      <c r="AZ428" s="32" t="str">
        <f t="shared" si="226"/>
        <v/>
      </c>
      <c r="BA428" s="34"/>
      <c r="BB428" s="32" t="str">
        <f t="shared" si="227"/>
        <v/>
      </c>
      <c r="BC428" s="34"/>
      <c r="BD428" s="32" t="str">
        <f t="shared" si="228"/>
        <v/>
      </c>
      <c r="BE428" s="34"/>
      <c r="BF428" s="36" t="str">
        <f t="shared" si="229"/>
        <v/>
      </c>
      <c r="BG428" s="36" t="str">
        <f t="shared" si="230"/>
        <v/>
      </c>
      <c r="BH428" s="36" t="str">
        <f t="shared" si="231"/>
        <v/>
      </c>
      <c r="BI428" s="55"/>
      <c r="BJ428" s="34"/>
      <c r="BK428" s="148"/>
      <c r="BL428" s="34"/>
      <c r="BM428" s="32" t="str">
        <f t="shared" si="232"/>
        <v/>
      </c>
      <c r="BN428" s="34"/>
      <c r="BO428" s="32" t="str">
        <f t="shared" si="233"/>
        <v/>
      </c>
      <c r="BP428" s="34"/>
      <c r="BQ428" s="32" t="str">
        <f t="shared" si="234"/>
        <v/>
      </c>
      <c r="BR428" s="34"/>
      <c r="BS428" s="36" t="str">
        <f t="shared" si="235"/>
        <v/>
      </c>
      <c r="BT428" s="36" t="str">
        <f t="shared" si="236"/>
        <v/>
      </c>
      <c r="BU428" s="36" t="str">
        <f t="shared" si="237"/>
        <v/>
      </c>
      <c r="BV428" s="55"/>
      <c r="BW428" s="36" t="str">
        <f t="shared" si="238"/>
        <v/>
      </c>
      <c r="BX428" s="36" t="str">
        <f t="shared" si="238"/>
        <v/>
      </c>
      <c r="BY428" s="31"/>
      <c r="BZ428" s="38"/>
      <c r="CB428" s="120" t="e">
        <f t="shared" ca="1" si="206"/>
        <v>#VALUE!</v>
      </c>
      <c r="CC428" s="2" t="e">
        <f t="shared" ca="1" si="207"/>
        <v>#VALUE!</v>
      </c>
    </row>
    <row r="429" spans="1:81" s="10" customFormat="1" ht="25" customHeight="1" x14ac:dyDescent="0.2">
      <c r="A429" s="52" t="str">
        <f t="shared" si="239"/>
        <v/>
      </c>
      <c r="B429" s="157" t="e">
        <f t="shared" ca="1" si="208"/>
        <v>#VALUE!</v>
      </c>
      <c r="C429" s="157" t="e">
        <f t="shared" si="209"/>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10"/>
        <v>#VALUE!</v>
      </c>
      <c r="K429" s="155" t="e">
        <f t="shared" si="211"/>
        <v>#VALUE!</v>
      </c>
      <c r="L429" s="153"/>
      <c r="M429" s="53"/>
      <c r="N429" s="175">
        <f t="shared" si="212"/>
        <v>1429</v>
      </c>
      <c r="O429" s="53"/>
      <c r="P429" s="175">
        <f t="shared" si="213"/>
        <v>10429</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IF(U429=Setup!$C$10,"Grant",IF('Other Pharma &amp; Health Products'!U429=Setup!$C$11,"Local",IF('Other Pharma &amp; Health Products'!U429=Setup!$C$12,"Other","")))</f>
        <v/>
      </c>
      <c r="W429" s="34"/>
      <c r="X429" s="148"/>
      <c r="Y429" s="34"/>
      <c r="Z429" s="36" t="str">
        <f t="shared" si="214"/>
        <v/>
      </c>
      <c r="AA429" s="34"/>
      <c r="AB429" s="32" t="str">
        <f t="shared" si="215"/>
        <v/>
      </c>
      <c r="AC429" s="34"/>
      <c r="AD429" s="32" t="str">
        <f t="shared" si="216"/>
        <v/>
      </c>
      <c r="AE429" s="34"/>
      <c r="AF429" s="36" t="str">
        <f t="shared" si="217"/>
        <v/>
      </c>
      <c r="AG429" s="36" t="str">
        <f t="shared" si="218"/>
        <v/>
      </c>
      <c r="AH429" s="36" t="str">
        <f t="shared" si="219"/>
        <v/>
      </c>
      <c r="AI429" s="55"/>
      <c r="AJ429" s="37"/>
      <c r="AK429" s="148"/>
      <c r="AL429" s="34"/>
      <c r="AM429" s="32" t="str">
        <f t="shared" si="220"/>
        <v/>
      </c>
      <c r="AN429" s="34"/>
      <c r="AO429" s="32" t="str">
        <f t="shared" si="221"/>
        <v/>
      </c>
      <c r="AP429" s="34"/>
      <c r="AQ429" s="32" t="str">
        <f t="shared" si="222"/>
        <v/>
      </c>
      <c r="AR429" s="34"/>
      <c r="AS429" s="36" t="str">
        <f t="shared" si="223"/>
        <v/>
      </c>
      <c r="AT429" s="36" t="str">
        <f t="shared" si="224"/>
        <v/>
      </c>
      <c r="AU429" s="36" t="str">
        <f t="shared" si="225"/>
        <v/>
      </c>
      <c r="AV429" s="55"/>
      <c r="AW429" s="34"/>
      <c r="AX429" s="148"/>
      <c r="AY429" s="34"/>
      <c r="AZ429" s="32" t="str">
        <f t="shared" si="226"/>
        <v/>
      </c>
      <c r="BA429" s="34"/>
      <c r="BB429" s="32" t="str">
        <f t="shared" si="227"/>
        <v/>
      </c>
      <c r="BC429" s="34"/>
      <c r="BD429" s="32" t="str">
        <f t="shared" si="228"/>
        <v/>
      </c>
      <c r="BE429" s="34"/>
      <c r="BF429" s="36" t="str">
        <f t="shared" si="229"/>
        <v/>
      </c>
      <c r="BG429" s="36" t="str">
        <f t="shared" si="230"/>
        <v/>
      </c>
      <c r="BH429" s="36" t="str">
        <f t="shared" si="231"/>
        <v/>
      </c>
      <c r="BI429" s="55"/>
      <c r="BJ429" s="34"/>
      <c r="BK429" s="148"/>
      <c r="BL429" s="34"/>
      <c r="BM429" s="32" t="str">
        <f t="shared" si="232"/>
        <v/>
      </c>
      <c r="BN429" s="34"/>
      <c r="BO429" s="32" t="str">
        <f t="shared" si="233"/>
        <v/>
      </c>
      <c r="BP429" s="34"/>
      <c r="BQ429" s="32" t="str">
        <f t="shared" si="234"/>
        <v/>
      </c>
      <c r="BR429" s="34"/>
      <c r="BS429" s="36" t="str">
        <f t="shared" si="235"/>
        <v/>
      </c>
      <c r="BT429" s="36" t="str">
        <f t="shared" si="236"/>
        <v/>
      </c>
      <c r="BU429" s="36" t="str">
        <f t="shared" si="237"/>
        <v/>
      </c>
      <c r="BV429" s="55"/>
      <c r="BW429" s="36" t="str">
        <f t="shared" si="238"/>
        <v/>
      </c>
      <c r="BX429" s="36" t="str">
        <f t="shared" si="238"/>
        <v/>
      </c>
      <c r="BY429" s="31"/>
      <c r="BZ429" s="38"/>
      <c r="CB429" s="120" t="e">
        <f t="shared" ca="1" si="206"/>
        <v>#VALUE!</v>
      </c>
      <c r="CC429" s="2" t="e">
        <f t="shared" ca="1" si="207"/>
        <v>#VALUE!</v>
      </c>
    </row>
    <row r="430" spans="1:81" s="10" customFormat="1" ht="25" customHeight="1" x14ac:dyDescent="0.2">
      <c r="A430" s="52" t="str">
        <f t="shared" si="239"/>
        <v/>
      </c>
      <c r="B430" s="157" t="e">
        <f t="shared" ca="1" si="208"/>
        <v>#VALUE!</v>
      </c>
      <c r="C430" s="157" t="e">
        <f t="shared" si="209"/>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10"/>
        <v>#VALUE!</v>
      </c>
      <c r="K430" s="155" t="e">
        <f t="shared" si="211"/>
        <v>#VALUE!</v>
      </c>
      <c r="L430" s="153"/>
      <c r="M430" s="53"/>
      <c r="N430" s="175">
        <f t="shared" si="212"/>
        <v>1430</v>
      </c>
      <c r="O430" s="53"/>
      <c r="P430" s="175">
        <f t="shared" si="213"/>
        <v>10430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IF(U430=Setup!$C$10,"Grant",IF('Other Pharma &amp; Health Products'!U430=Setup!$C$11,"Local",IF('Other Pharma &amp; Health Products'!U430=Setup!$C$12,"Other","")))</f>
        <v/>
      </c>
      <c r="W430" s="34"/>
      <c r="X430" s="148"/>
      <c r="Y430" s="34"/>
      <c r="Z430" s="36" t="str">
        <f t="shared" si="214"/>
        <v/>
      </c>
      <c r="AA430" s="34"/>
      <c r="AB430" s="32" t="str">
        <f t="shared" si="215"/>
        <v/>
      </c>
      <c r="AC430" s="34"/>
      <c r="AD430" s="32" t="str">
        <f t="shared" si="216"/>
        <v/>
      </c>
      <c r="AE430" s="34"/>
      <c r="AF430" s="36" t="str">
        <f t="shared" si="217"/>
        <v/>
      </c>
      <c r="AG430" s="36" t="str">
        <f t="shared" si="218"/>
        <v/>
      </c>
      <c r="AH430" s="36" t="str">
        <f t="shared" si="219"/>
        <v/>
      </c>
      <c r="AI430" s="55"/>
      <c r="AJ430" s="37"/>
      <c r="AK430" s="148"/>
      <c r="AL430" s="34"/>
      <c r="AM430" s="32" t="str">
        <f t="shared" si="220"/>
        <v/>
      </c>
      <c r="AN430" s="34"/>
      <c r="AO430" s="32" t="str">
        <f t="shared" si="221"/>
        <v/>
      </c>
      <c r="AP430" s="34"/>
      <c r="AQ430" s="32" t="str">
        <f t="shared" si="222"/>
        <v/>
      </c>
      <c r="AR430" s="34"/>
      <c r="AS430" s="36" t="str">
        <f t="shared" si="223"/>
        <v/>
      </c>
      <c r="AT430" s="36" t="str">
        <f t="shared" si="224"/>
        <v/>
      </c>
      <c r="AU430" s="36" t="str">
        <f t="shared" si="225"/>
        <v/>
      </c>
      <c r="AV430" s="55"/>
      <c r="AW430" s="34"/>
      <c r="AX430" s="148"/>
      <c r="AY430" s="34"/>
      <c r="AZ430" s="32" t="str">
        <f t="shared" si="226"/>
        <v/>
      </c>
      <c r="BA430" s="34"/>
      <c r="BB430" s="32" t="str">
        <f t="shared" si="227"/>
        <v/>
      </c>
      <c r="BC430" s="34"/>
      <c r="BD430" s="32" t="str">
        <f t="shared" si="228"/>
        <v/>
      </c>
      <c r="BE430" s="34"/>
      <c r="BF430" s="36" t="str">
        <f t="shared" si="229"/>
        <v/>
      </c>
      <c r="BG430" s="36" t="str">
        <f t="shared" si="230"/>
        <v/>
      </c>
      <c r="BH430" s="36" t="str">
        <f t="shared" si="231"/>
        <v/>
      </c>
      <c r="BI430" s="55"/>
      <c r="BJ430" s="34"/>
      <c r="BK430" s="148"/>
      <c r="BL430" s="34"/>
      <c r="BM430" s="32" t="str">
        <f t="shared" si="232"/>
        <v/>
      </c>
      <c r="BN430" s="34"/>
      <c r="BO430" s="32" t="str">
        <f t="shared" si="233"/>
        <v/>
      </c>
      <c r="BP430" s="34"/>
      <c r="BQ430" s="32" t="str">
        <f t="shared" si="234"/>
        <v/>
      </c>
      <c r="BR430" s="34"/>
      <c r="BS430" s="36" t="str">
        <f t="shared" si="235"/>
        <v/>
      </c>
      <c r="BT430" s="36" t="str">
        <f t="shared" si="236"/>
        <v/>
      </c>
      <c r="BU430" s="36" t="str">
        <f t="shared" si="237"/>
        <v/>
      </c>
      <c r="BV430" s="55"/>
      <c r="BW430" s="36" t="str">
        <f t="shared" si="238"/>
        <v/>
      </c>
      <c r="BX430" s="36" t="str">
        <f t="shared" si="238"/>
        <v/>
      </c>
      <c r="BY430" s="31"/>
      <c r="BZ430" s="38"/>
      <c r="CB430" s="120" t="e">
        <f t="shared" ca="1" si="206"/>
        <v>#VALUE!</v>
      </c>
      <c r="CC430" s="2" t="e">
        <f t="shared" ca="1" si="207"/>
        <v>#VALUE!</v>
      </c>
    </row>
    <row r="431" spans="1:81" s="10" customFormat="1" ht="25" customHeight="1" x14ac:dyDescent="0.2">
      <c r="A431" s="52" t="str">
        <f t="shared" si="239"/>
        <v/>
      </c>
      <c r="B431" s="157" t="e">
        <f t="shared" ca="1" si="208"/>
        <v>#VALUE!</v>
      </c>
      <c r="C431" s="157" t="e">
        <f t="shared" si="209"/>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10"/>
        <v>#VALUE!</v>
      </c>
      <c r="K431" s="155" t="e">
        <f t="shared" si="211"/>
        <v>#VALUE!</v>
      </c>
      <c r="L431" s="153"/>
      <c r="M431" s="53"/>
      <c r="N431" s="175">
        <f t="shared" si="212"/>
        <v>1431</v>
      </c>
      <c r="O431" s="53"/>
      <c r="P431" s="175">
        <f t="shared" si="213"/>
        <v>10431</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IF(U431=Setup!$C$10,"Grant",IF('Other Pharma &amp; Health Products'!U431=Setup!$C$11,"Local",IF('Other Pharma &amp; Health Products'!U431=Setup!$C$12,"Other","")))</f>
        <v/>
      </c>
      <c r="W431" s="34"/>
      <c r="X431" s="148"/>
      <c r="Y431" s="34"/>
      <c r="Z431" s="36" t="str">
        <f t="shared" si="214"/>
        <v/>
      </c>
      <c r="AA431" s="34"/>
      <c r="AB431" s="32" t="str">
        <f t="shared" si="215"/>
        <v/>
      </c>
      <c r="AC431" s="34"/>
      <c r="AD431" s="32" t="str">
        <f t="shared" si="216"/>
        <v/>
      </c>
      <c r="AE431" s="34"/>
      <c r="AF431" s="36" t="str">
        <f t="shared" si="217"/>
        <v/>
      </c>
      <c r="AG431" s="36" t="str">
        <f t="shared" si="218"/>
        <v/>
      </c>
      <c r="AH431" s="36" t="str">
        <f t="shared" si="219"/>
        <v/>
      </c>
      <c r="AI431" s="55"/>
      <c r="AJ431" s="37"/>
      <c r="AK431" s="148"/>
      <c r="AL431" s="34"/>
      <c r="AM431" s="32" t="str">
        <f t="shared" si="220"/>
        <v/>
      </c>
      <c r="AN431" s="34"/>
      <c r="AO431" s="32" t="str">
        <f t="shared" si="221"/>
        <v/>
      </c>
      <c r="AP431" s="34"/>
      <c r="AQ431" s="32" t="str">
        <f t="shared" si="222"/>
        <v/>
      </c>
      <c r="AR431" s="34"/>
      <c r="AS431" s="36" t="str">
        <f t="shared" si="223"/>
        <v/>
      </c>
      <c r="AT431" s="36" t="str">
        <f t="shared" si="224"/>
        <v/>
      </c>
      <c r="AU431" s="36" t="str">
        <f t="shared" si="225"/>
        <v/>
      </c>
      <c r="AV431" s="55"/>
      <c r="AW431" s="34"/>
      <c r="AX431" s="148"/>
      <c r="AY431" s="34"/>
      <c r="AZ431" s="32" t="str">
        <f t="shared" si="226"/>
        <v/>
      </c>
      <c r="BA431" s="34"/>
      <c r="BB431" s="32" t="str">
        <f t="shared" si="227"/>
        <v/>
      </c>
      <c r="BC431" s="34"/>
      <c r="BD431" s="32" t="str">
        <f t="shared" si="228"/>
        <v/>
      </c>
      <c r="BE431" s="34"/>
      <c r="BF431" s="36" t="str">
        <f t="shared" si="229"/>
        <v/>
      </c>
      <c r="BG431" s="36" t="str">
        <f t="shared" si="230"/>
        <v/>
      </c>
      <c r="BH431" s="36" t="str">
        <f t="shared" si="231"/>
        <v/>
      </c>
      <c r="BI431" s="55"/>
      <c r="BJ431" s="34"/>
      <c r="BK431" s="148"/>
      <c r="BL431" s="34"/>
      <c r="BM431" s="32" t="str">
        <f t="shared" si="232"/>
        <v/>
      </c>
      <c r="BN431" s="34"/>
      <c r="BO431" s="32" t="str">
        <f t="shared" si="233"/>
        <v/>
      </c>
      <c r="BP431" s="34"/>
      <c r="BQ431" s="32" t="str">
        <f t="shared" si="234"/>
        <v/>
      </c>
      <c r="BR431" s="34"/>
      <c r="BS431" s="36" t="str">
        <f t="shared" si="235"/>
        <v/>
      </c>
      <c r="BT431" s="36" t="str">
        <f t="shared" si="236"/>
        <v/>
      </c>
      <c r="BU431" s="36" t="str">
        <f t="shared" si="237"/>
        <v/>
      </c>
      <c r="BV431" s="55"/>
      <c r="BW431" s="36" t="str">
        <f t="shared" si="238"/>
        <v/>
      </c>
      <c r="BX431" s="36" t="str">
        <f t="shared" si="238"/>
        <v/>
      </c>
      <c r="BY431" s="31"/>
      <c r="BZ431" s="38"/>
      <c r="CB431" s="120" t="e">
        <f t="shared" ca="1" si="206"/>
        <v>#VALUE!</v>
      </c>
      <c r="CC431" s="2" t="e">
        <f t="shared" ca="1" si="207"/>
        <v>#VALUE!</v>
      </c>
    </row>
    <row r="432" spans="1:81" s="10" customFormat="1" ht="25" customHeight="1" x14ac:dyDescent="0.2">
      <c r="A432" s="52" t="str">
        <f t="shared" si="239"/>
        <v/>
      </c>
      <c r="B432" s="157" t="e">
        <f t="shared" ca="1" si="208"/>
        <v>#VALUE!</v>
      </c>
      <c r="C432" s="157" t="e">
        <f t="shared" si="209"/>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10"/>
        <v>#VALUE!</v>
      </c>
      <c r="K432" s="155" t="e">
        <f t="shared" si="211"/>
        <v>#VALUE!</v>
      </c>
      <c r="L432" s="153"/>
      <c r="M432" s="53"/>
      <c r="N432" s="175">
        <f t="shared" si="212"/>
        <v>1432</v>
      </c>
      <c r="O432" s="53"/>
      <c r="P432" s="175">
        <f t="shared" si="213"/>
        <v>10432</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IF(U432=Setup!$C$10,"Grant",IF('Other Pharma &amp; Health Products'!U432=Setup!$C$11,"Local",IF('Other Pharma &amp; Health Products'!U432=Setup!$C$12,"Other","")))</f>
        <v/>
      </c>
      <c r="W432" s="34"/>
      <c r="X432" s="148"/>
      <c r="Y432" s="34"/>
      <c r="Z432" s="36" t="str">
        <f t="shared" si="214"/>
        <v/>
      </c>
      <c r="AA432" s="34"/>
      <c r="AB432" s="32" t="str">
        <f t="shared" si="215"/>
        <v/>
      </c>
      <c r="AC432" s="34"/>
      <c r="AD432" s="32" t="str">
        <f t="shared" si="216"/>
        <v/>
      </c>
      <c r="AE432" s="34"/>
      <c r="AF432" s="36" t="str">
        <f t="shared" si="217"/>
        <v/>
      </c>
      <c r="AG432" s="36" t="str">
        <f t="shared" si="218"/>
        <v/>
      </c>
      <c r="AH432" s="36" t="str">
        <f t="shared" si="219"/>
        <v/>
      </c>
      <c r="AI432" s="55"/>
      <c r="AJ432" s="37"/>
      <c r="AK432" s="148"/>
      <c r="AL432" s="34"/>
      <c r="AM432" s="32" t="str">
        <f t="shared" si="220"/>
        <v/>
      </c>
      <c r="AN432" s="34"/>
      <c r="AO432" s="32" t="str">
        <f t="shared" si="221"/>
        <v/>
      </c>
      <c r="AP432" s="34"/>
      <c r="AQ432" s="32" t="str">
        <f t="shared" si="222"/>
        <v/>
      </c>
      <c r="AR432" s="34"/>
      <c r="AS432" s="36" t="str">
        <f t="shared" si="223"/>
        <v/>
      </c>
      <c r="AT432" s="36" t="str">
        <f t="shared" si="224"/>
        <v/>
      </c>
      <c r="AU432" s="36" t="str">
        <f t="shared" si="225"/>
        <v/>
      </c>
      <c r="AV432" s="55"/>
      <c r="AW432" s="34"/>
      <c r="AX432" s="148"/>
      <c r="AY432" s="34"/>
      <c r="AZ432" s="32" t="str">
        <f t="shared" si="226"/>
        <v/>
      </c>
      <c r="BA432" s="34"/>
      <c r="BB432" s="32" t="str">
        <f t="shared" si="227"/>
        <v/>
      </c>
      <c r="BC432" s="34"/>
      <c r="BD432" s="32" t="str">
        <f t="shared" si="228"/>
        <v/>
      </c>
      <c r="BE432" s="34"/>
      <c r="BF432" s="36" t="str">
        <f t="shared" si="229"/>
        <v/>
      </c>
      <c r="BG432" s="36" t="str">
        <f t="shared" si="230"/>
        <v/>
      </c>
      <c r="BH432" s="36" t="str">
        <f t="shared" si="231"/>
        <v/>
      </c>
      <c r="BI432" s="55"/>
      <c r="BJ432" s="34"/>
      <c r="BK432" s="148"/>
      <c r="BL432" s="34"/>
      <c r="BM432" s="32" t="str">
        <f t="shared" si="232"/>
        <v/>
      </c>
      <c r="BN432" s="34"/>
      <c r="BO432" s="32" t="str">
        <f t="shared" si="233"/>
        <v/>
      </c>
      <c r="BP432" s="34"/>
      <c r="BQ432" s="32" t="str">
        <f t="shared" si="234"/>
        <v/>
      </c>
      <c r="BR432" s="34"/>
      <c r="BS432" s="36" t="str">
        <f t="shared" si="235"/>
        <v/>
      </c>
      <c r="BT432" s="36" t="str">
        <f t="shared" si="236"/>
        <v/>
      </c>
      <c r="BU432" s="36" t="str">
        <f t="shared" si="237"/>
        <v/>
      </c>
      <c r="BV432" s="55"/>
      <c r="BW432" s="36" t="str">
        <f t="shared" si="238"/>
        <v/>
      </c>
      <c r="BX432" s="36" t="str">
        <f t="shared" si="238"/>
        <v/>
      </c>
      <c r="BY432" s="31"/>
      <c r="BZ432" s="38"/>
      <c r="CB432" s="120" t="e">
        <f t="shared" ca="1" si="206"/>
        <v>#VALUE!</v>
      </c>
      <c r="CC432" s="2" t="e">
        <f t="shared" ca="1" si="207"/>
        <v>#VALUE!</v>
      </c>
    </row>
    <row r="433" spans="1:81" s="10" customFormat="1" ht="25" customHeight="1" x14ac:dyDescent="0.2">
      <c r="A433" s="52" t="str">
        <f t="shared" si="239"/>
        <v/>
      </c>
      <c r="B433" s="157" t="e">
        <f t="shared" ca="1" si="208"/>
        <v>#VALUE!</v>
      </c>
      <c r="C433" s="157" t="e">
        <f t="shared" si="209"/>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10"/>
        <v>#VALUE!</v>
      </c>
      <c r="K433" s="155" t="e">
        <f t="shared" si="211"/>
        <v>#VALUE!</v>
      </c>
      <c r="L433" s="153"/>
      <c r="M433" s="53"/>
      <c r="N433" s="175">
        <f t="shared" si="212"/>
        <v>1433</v>
      </c>
      <c r="O433" s="53"/>
      <c r="P433" s="175">
        <f t="shared" si="213"/>
        <v>10433</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IF(U433=Setup!$C$10,"Grant",IF('Other Pharma &amp; Health Products'!U433=Setup!$C$11,"Local",IF('Other Pharma &amp; Health Products'!U433=Setup!$C$12,"Other","")))</f>
        <v/>
      </c>
      <c r="W433" s="34"/>
      <c r="X433" s="148"/>
      <c r="Y433" s="34"/>
      <c r="Z433" s="36" t="str">
        <f t="shared" si="214"/>
        <v/>
      </c>
      <c r="AA433" s="34"/>
      <c r="AB433" s="32" t="str">
        <f t="shared" si="215"/>
        <v/>
      </c>
      <c r="AC433" s="34"/>
      <c r="AD433" s="32" t="str">
        <f t="shared" si="216"/>
        <v/>
      </c>
      <c r="AE433" s="34"/>
      <c r="AF433" s="36" t="str">
        <f t="shared" si="217"/>
        <v/>
      </c>
      <c r="AG433" s="36" t="str">
        <f t="shared" si="218"/>
        <v/>
      </c>
      <c r="AH433" s="36" t="str">
        <f t="shared" si="219"/>
        <v/>
      </c>
      <c r="AI433" s="55"/>
      <c r="AJ433" s="37"/>
      <c r="AK433" s="148"/>
      <c r="AL433" s="34"/>
      <c r="AM433" s="32" t="str">
        <f t="shared" si="220"/>
        <v/>
      </c>
      <c r="AN433" s="34"/>
      <c r="AO433" s="32" t="str">
        <f t="shared" si="221"/>
        <v/>
      </c>
      <c r="AP433" s="34"/>
      <c r="AQ433" s="32" t="str">
        <f t="shared" si="222"/>
        <v/>
      </c>
      <c r="AR433" s="34"/>
      <c r="AS433" s="36" t="str">
        <f t="shared" si="223"/>
        <v/>
      </c>
      <c r="AT433" s="36" t="str">
        <f t="shared" si="224"/>
        <v/>
      </c>
      <c r="AU433" s="36" t="str">
        <f t="shared" si="225"/>
        <v/>
      </c>
      <c r="AV433" s="55"/>
      <c r="AW433" s="34"/>
      <c r="AX433" s="148"/>
      <c r="AY433" s="34"/>
      <c r="AZ433" s="32" t="str">
        <f t="shared" si="226"/>
        <v/>
      </c>
      <c r="BA433" s="34"/>
      <c r="BB433" s="32" t="str">
        <f t="shared" si="227"/>
        <v/>
      </c>
      <c r="BC433" s="34"/>
      <c r="BD433" s="32" t="str">
        <f t="shared" si="228"/>
        <v/>
      </c>
      <c r="BE433" s="34"/>
      <c r="BF433" s="36" t="str">
        <f t="shared" si="229"/>
        <v/>
      </c>
      <c r="BG433" s="36" t="str">
        <f t="shared" si="230"/>
        <v/>
      </c>
      <c r="BH433" s="36" t="str">
        <f t="shared" si="231"/>
        <v/>
      </c>
      <c r="BI433" s="55"/>
      <c r="BJ433" s="34"/>
      <c r="BK433" s="148"/>
      <c r="BL433" s="34"/>
      <c r="BM433" s="32" t="str">
        <f t="shared" si="232"/>
        <v/>
      </c>
      <c r="BN433" s="34"/>
      <c r="BO433" s="32" t="str">
        <f t="shared" si="233"/>
        <v/>
      </c>
      <c r="BP433" s="34"/>
      <c r="BQ433" s="32" t="str">
        <f t="shared" si="234"/>
        <v/>
      </c>
      <c r="BR433" s="34"/>
      <c r="BS433" s="36" t="str">
        <f t="shared" si="235"/>
        <v/>
      </c>
      <c r="BT433" s="36" t="str">
        <f t="shared" si="236"/>
        <v/>
      </c>
      <c r="BU433" s="36" t="str">
        <f t="shared" si="237"/>
        <v/>
      </c>
      <c r="BV433" s="55"/>
      <c r="BW433" s="36" t="str">
        <f t="shared" si="238"/>
        <v/>
      </c>
      <c r="BX433" s="36" t="str">
        <f t="shared" si="238"/>
        <v/>
      </c>
      <c r="BY433" s="31"/>
      <c r="BZ433" s="38"/>
      <c r="CB433" s="120" t="e">
        <f t="shared" ca="1" si="206"/>
        <v>#VALUE!</v>
      </c>
      <c r="CC433" s="2" t="e">
        <f t="shared" ca="1" si="207"/>
        <v>#VALUE!</v>
      </c>
    </row>
    <row r="434" spans="1:81" s="10" customFormat="1" ht="25" customHeight="1" x14ac:dyDescent="0.2">
      <c r="A434" s="52" t="str">
        <f t="shared" si="239"/>
        <v/>
      </c>
      <c r="B434" s="157" t="e">
        <f t="shared" ca="1" si="208"/>
        <v>#VALUE!</v>
      </c>
      <c r="C434" s="157" t="e">
        <f t="shared" si="209"/>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10"/>
        <v>#VALUE!</v>
      </c>
      <c r="K434" s="155" t="e">
        <f t="shared" si="211"/>
        <v>#VALUE!</v>
      </c>
      <c r="L434" s="153"/>
      <c r="M434" s="53"/>
      <c r="N434" s="175">
        <f t="shared" si="212"/>
        <v>1434</v>
      </c>
      <c r="O434" s="53"/>
      <c r="P434" s="175">
        <f t="shared" si="213"/>
        <v>10434</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IF(U434=Setup!$C$10,"Grant",IF('Other Pharma &amp; Health Products'!U434=Setup!$C$11,"Local",IF('Other Pharma &amp; Health Products'!U434=Setup!$C$12,"Other","")))</f>
        <v/>
      </c>
      <c r="W434" s="34"/>
      <c r="X434" s="148"/>
      <c r="Y434" s="34"/>
      <c r="Z434" s="36" t="str">
        <f t="shared" si="214"/>
        <v/>
      </c>
      <c r="AA434" s="34"/>
      <c r="AB434" s="32" t="str">
        <f t="shared" si="215"/>
        <v/>
      </c>
      <c r="AC434" s="34"/>
      <c r="AD434" s="32" t="str">
        <f t="shared" si="216"/>
        <v/>
      </c>
      <c r="AE434" s="34"/>
      <c r="AF434" s="36" t="str">
        <f t="shared" si="217"/>
        <v/>
      </c>
      <c r="AG434" s="36" t="str">
        <f t="shared" si="218"/>
        <v/>
      </c>
      <c r="AH434" s="36" t="str">
        <f t="shared" si="219"/>
        <v/>
      </c>
      <c r="AI434" s="55"/>
      <c r="AJ434" s="37"/>
      <c r="AK434" s="148"/>
      <c r="AL434" s="34"/>
      <c r="AM434" s="32" t="str">
        <f t="shared" si="220"/>
        <v/>
      </c>
      <c r="AN434" s="34"/>
      <c r="AO434" s="32" t="str">
        <f t="shared" si="221"/>
        <v/>
      </c>
      <c r="AP434" s="34"/>
      <c r="AQ434" s="32" t="str">
        <f t="shared" si="222"/>
        <v/>
      </c>
      <c r="AR434" s="34"/>
      <c r="AS434" s="36" t="str">
        <f t="shared" si="223"/>
        <v/>
      </c>
      <c r="AT434" s="36" t="str">
        <f t="shared" si="224"/>
        <v/>
      </c>
      <c r="AU434" s="36" t="str">
        <f t="shared" si="225"/>
        <v/>
      </c>
      <c r="AV434" s="55"/>
      <c r="AW434" s="34"/>
      <c r="AX434" s="148"/>
      <c r="AY434" s="34"/>
      <c r="AZ434" s="32" t="str">
        <f t="shared" si="226"/>
        <v/>
      </c>
      <c r="BA434" s="34"/>
      <c r="BB434" s="32" t="str">
        <f t="shared" si="227"/>
        <v/>
      </c>
      <c r="BC434" s="34"/>
      <c r="BD434" s="32" t="str">
        <f t="shared" si="228"/>
        <v/>
      </c>
      <c r="BE434" s="34"/>
      <c r="BF434" s="36" t="str">
        <f t="shared" si="229"/>
        <v/>
      </c>
      <c r="BG434" s="36" t="str">
        <f t="shared" si="230"/>
        <v/>
      </c>
      <c r="BH434" s="36" t="str">
        <f t="shared" si="231"/>
        <v/>
      </c>
      <c r="BI434" s="55"/>
      <c r="BJ434" s="34"/>
      <c r="BK434" s="148"/>
      <c r="BL434" s="34"/>
      <c r="BM434" s="32" t="str">
        <f t="shared" si="232"/>
        <v/>
      </c>
      <c r="BN434" s="34"/>
      <c r="BO434" s="32" t="str">
        <f t="shared" si="233"/>
        <v/>
      </c>
      <c r="BP434" s="34"/>
      <c r="BQ434" s="32" t="str">
        <f t="shared" si="234"/>
        <v/>
      </c>
      <c r="BR434" s="34"/>
      <c r="BS434" s="36" t="str">
        <f t="shared" si="235"/>
        <v/>
      </c>
      <c r="BT434" s="36" t="str">
        <f t="shared" si="236"/>
        <v/>
      </c>
      <c r="BU434" s="36" t="str">
        <f t="shared" si="237"/>
        <v/>
      </c>
      <c r="BV434" s="55"/>
      <c r="BW434" s="36" t="str">
        <f t="shared" si="238"/>
        <v/>
      </c>
      <c r="BX434" s="36" t="str">
        <f t="shared" si="238"/>
        <v/>
      </c>
      <c r="BY434" s="31"/>
      <c r="BZ434" s="38"/>
      <c r="CB434" s="120" t="e">
        <f t="shared" ca="1" si="206"/>
        <v>#VALUE!</v>
      </c>
      <c r="CC434" s="2" t="e">
        <f t="shared" ca="1" si="207"/>
        <v>#VALUE!</v>
      </c>
    </row>
    <row r="435" spans="1:81" s="10" customFormat="1" ht="25" customHeight="1" x14ac:dyDescent="0.2">
      <c r="A435" s="52" t="str">
        <f t="shared" si="239"/>
        <v/>
      </c>
      <c r="B435" s="157" t="e">
        <f t="shared" ca="1" si="208"/>
        <v>#VALUE!</v>
      </c>
      <c r="C435" s="157" t="e">
        <f t="shared" si="209"/>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10"/>
        <v>#VALUE!</v>
      </c>
      <c r="K435" s="155" t="e">
        <f t="shared" si="211"/>
        <v>#VALUE!</v>
      </c>
      <c r="L435" s="153"/>
      <c r="M435" s="53"/>
      <c r="N435" s="175">
        <f t="shared" si="212"/>
        <v>1435</v>
      </c>
      <c r="O435" s="53"/>
      <c r="P435" s="175">
        <f t="shared" si="213"/>
        <v>10435</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IF(U435=Setup!$C$10,"Grant",IF('Other Pharma &amp; Health Products'!U435=Setup!$C$11,"Local",IF('Other Pharma &amp; Health Products'!U435=Setup!$C$12,"Other","")))</f>
        <v/>
      </c>
      <c r="W435" s="34"/>
      <c r="X435" s="148"/>
      <c r="Y435" s="34"/>
      <c r="Z435" s="36" t="str">
        <f t="shared" si="214"/>
        <v/>
      </c>
      <c r="AA435" s="34"/>
      <c r="AB435" s="32" t="str">
        <f t="shared" si="215"/>
        <v/>
      </c>
      <c r="AC435" s="34"/>
      <c r="AD435" s="32" t="str">
        <f t="shared" si="216"/>
        <v/>
      </c>
      <c r="AE435" s="34"/>
      <c r="AF435" s="36" t="str">
        <f t="shared" si="217"/>
        <v/>
      </c>
      <c r="AG435" s="36" t="str">
        <f t="shared" si="218"/>
        <v/>
      </c>
      <c r="AH435" s="36" t="str">
        <f t="shared" si="219"/>
        <v/>
      </c>
      <c r="AI435" s="55"/>
      <c r="AJ435" s="37"/>
      <c r="AK435" s="148"/>
      <c r="AL435" s="34"/>
      <c r="AM435" s="32" t="str">
        <f t="shared" si="220"/>
        <v/>
      </c>
      <c r="AN435" s="34"/>
      <c r="AO435" s="32" t="str">
        <f t="shared" si="221"/>
        <v/>
      </c>
      <c r="AP435" s="34"/>
      <c r="AQ435" s="32" t="str">
        <f t="shared" si="222"/>
        <v/>
      </c>
      <c r="AR435" s="34"/>
      <c r="AS435" s="36" t="str">
        <f t="shared" si="223"/>
        <v/>
      </c>
      <c r="AT435" s="36" t="str">
        <f t="shared" si="224"/>
        <v/>
      </c>
      <c r="AU435" s="36" t="str">
        <f t="shared" si="225"/>
        <v/>
      </c>
      <c r="AV435" s="55"/>
      <c r="AW435" s="34"/>
      <c r="AX435" s="148"/>
      <c r="AY435" s="34"/>
      <c r="AZ435" s="32" t="str">
        <f t="shared" si="226"/>
        <v/>
      </c>
      <c r="BA435" s="34"/>
      <c r="BB435" s="32" t="str">
        <f t="shared" si="227"/>
        <v/>
      </c>
      <c r="BC435" s="34"/>
      <c r="BD435" s="32" t="str">
        <f t="shared" si="228"/>
        <v/>
      </c>
      <c r="BE435" s="34"/>
      <c r="BF435" s="36" t="str">
        <f t="shared" si="229"/>
        <v/>
      </c>
      <c r="BG435" s="36" t="str">
        <f t="shared" si="230"/>
        <v/>
      </c>
      <c r="BH435" s="36" t="str">
        <f t="shared" si="231"/>
        <v/>
      </c>
      <c r="BI435" s="55"/>
      <c r="BJ435" s="34"/>
      <c r="BK435" s="148"/>
      <c r="BL435" s="34"/>
      <c r="BM435" s="32" t="str">
        <f t="shared" si="232"/>
        <v/>
      </c>
      <c r="BN435" s="34"/>
      <c r="BO435" s="32" t="str">
        <f t="shared" si="233"/>
        <v/>
      </c>
      <c r="BP435" s="34"/>
      <c r="BQ435" s="32" t="str">
        <f t="shared" si="234"/>
        <v/>
      </c>
      <c r="BR435" s="34"/>
      <c r="BS435" s="36" t="str">
        <f t="shared" si="235"/>
        <v/>
      </c>
      <c r="BT435" s="36" t="str">
        <f t="shared" si="236"/>
        <v/>
      </c>
      <c r="BU435" s="36" t="str">
        <f t="shared" si="237"/>
        <v/>
      </c>
      <c r="BV435" s="55"/>
      <c r="BW435" s="36" t="str">
        <f t="shared" si="238"/>
        <v/>
      </c>
      <c r="BX435" s="36" t="str">
        <f t="shared" si="238"/>
        <v/>
      </c>
      <c r="BY435" s="31"/>
      <c r="BZ435" s="38"/>
      <c r="CB435" s="120" t="e">
        <f t="shared" ca="1" si="206"/>
        <v>#VALUE!</v>
      </c>
      <c r="CC435" s="2" t="e">
        <f t="shared" ca="1" si="207"/>
        <v>#VALUE!</v>
      </c>
    </row>
    <row r="436" spans="1:81" s="10" customFormat="1" ht="25" customHeight="1" x14ac:dyDescent="0.2">
      <c r="A436" s="52" t="str">
        <f t="shared" si="239"/>
        <v/>
      </c>
      <c r="B436" s="157" t="e">
        <f t="shared" ca="1" si="208"/>
        <v>#VALUE!</v>
      </c>
      <c r="C436" s="157" t="e">
        <f t="shared" si="209"/>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10"/>
        <v>#VALUE!</v>
      </c>
      <c r="K436" s="155" t="e">
        <f t="shared" si="211"/>
        <v>#VALUE!</v>
      </c>
      <c r="L436" s="153"/>
      <c r="M436" s="53"/>
      <c r="N436" s="175">
        <f t="shared" si="212"/>
        <v>1436</v>
      </c>
      <c r="O436" s="53"/>
      <c r="P436" s="175">
        <f t="shared" si="213"/>
        <v>10436</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IF(U436=Setup!$C$10,"Grant",IF('Other Pharma &amp; Health Products'!U436=Setup!$C$11,"Local",IF('Other Pharma &amp; Health Products'!U436=Setup!$C$12,"Other","")))</f>
        <v/>
      </c>
      <c r="W436" s="34"/>
      <c r="X436" s="148"/>
      <c r="Y436" s="34"/>
      <c r="Z436" s="36" t="str">
        <f t="shared" si="214"/>
        <v/>
      </c>
      <c r="AA436" s="34"/>
      <c r="AB436" s="32" t="str">
        <f t="shared" si="215"/>
        <v/>
      </c>
      <c r="AC436" s="34"/>
      <c r="AD436" s="32" t="str">
        <f t="shared" si="216"/>
        <v/>
      </c>
      <c r="AE436" s="34"/>
      <c r="AF436" s="36" t="str">
        <f t="shared" si="217"/>
        <v/>
      </c>
      <c r="AG436" s="36" t="str">
        <f t="shared" si="218"/>
        <v/>
      </c>
      <c r="AH436" s="36" t="str">
        <f t="shared" si="219"/>
        <v/>
      </c>
      <c r="AI436" s="55"/>
      <c r="AJ436" s="37"/>
      <c r="AK436" s="148"/>
      <c r="AL436" s="34"/>
      <c r="AM436" s="32" t="str">
        <f t="shared" si="220"/>
        <v/>
      </c>
      <c r="AN436" s="34"/>
      <c r="AO436" s="32" t="str">
        <f t="shared" si="221"/>
        <v/>
      </c>
      <c r="AP436" s="34"/>
      <c r="AQ436" s="32" t="str">
        <f t="shared" si="222"/>
        <v/>
      </c>
      <c r="AR436" s="34"/>
      <c r="AS436" s="36" t="str">
        <f t="shared" si="223"/>
        <v/>
      </c>
      <c r="AT436" s="36" t="str">
        <f t="shared" si="224"/>
        <v/>
      </c>
      <c r="AU436" s="36" t="str">
        <f t="shared" si="225"/>
        <v/>
      </c>
      <c r="AV436" s="55"/>
      <c r="AW436" s="34"/>
      <c r="AX436" s="148"/>
      <c r="AY436" s="34"/>
      <c r="AZ436" s="32" t="str">
        <f t="shared" si="226"/>
        <v/>
      </c>
      <c r="BA436" s="34"/>
      <c r="BB436" s="32" t="str">
        <f t="shared" si="227"/>
        <v/>
      </c>
      <c r="BC436" s="34"/>
      <c r="BD436" s="32" t="str">
        <f t="shared" si="228"/>
        <v/>
      </c>
      <c r="BE436" s="34"/>
      <c r="BF436" s="36" t="str">
        <f t="shared" si="229"/>
        <v/>
      </c>
      <c r="BG436" s="36" t="str">
        <f t="shared" si="230"/>
        <v/>
      </c>
      <c r="BH436" s="36" t="str">
        <f t="shared" si="231"/>
        <v/>
      </c>
      <c r="BI436" s="55"/>
      <c r="BJ436" s="34"/>
      <c r="BK436" s="148"/>
      <c r="BL436" s="34"/>
      <c r="BM436" s="32" t="str">
        <f t="shared" si="232"/>
        <v/>
      </c>
      <c r="BN436" s="34"/>
      <c r="BO436" s="32" t="str">
        <f t="shared" si="233"/>
        <v/>
      </c>
      <c r="BP436" s="34"/>
      <c r="BQ436" s="32" t="str">
        <f t="shared" si="234"/>
        <v/>
      </c>
      <c r="BR436" s="34"/>
      <c r="BS436" s="36" t="str">
        <f t="shared" si="235"/>
        <v/>
      </c>
      <c r="BT436" s="36" t="str">
        <f t="shared" si="236"/>
        <v/>
      </c>
      <c r="BU436" s="36" t="str">
        <f t="shared" si="237"/>
        <v/>
      </c>
      <c r="BV436" s="55"/>
      <c r="BW436" s="36" t="str">
        <f t="shared" si="238"/>
        <v/>
      </c>
      <c r="BX436" s="36" t="str">
        <f t="shared" si="238"/>
        <v/>
      </c>
      <c r="BY436" s="31"/>
      <c r="BZ436" s="38"/>
      <c r="CB436" s="120" t="e">
        <f t="shared" ca="1" si="206"/>
        <v>#VALUE!</v>
      </c>
      <c r="CC436" s="2" t="e">
        <f t="shared" ca="1" si="207"/>
        <v>#VALUE!</v>
      </c>
    </row>
    <row r="437" spans="1:81" s="10" customFormat="1" ht="25" customHeight="1" x14ac:dyDescent="0.2">
      <c r="A437" s="52" t="str">
        <f t="shared" si="239"/>
        <v/>
      </c>
      <c r="B437" s="157" t="e">
        <f t="shared" ca="1" si="208"/>
        <v>#VALUE!</v>
      </c>
      <c r="C437" s="157" t="e">
        <f t="shared" si="209"/>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10"/>
        <v>#VALUE!</v>
      </c>
      <c r="K437" s="155" t="e">
        <f t="shared" si="211"/>
        <v>#VALUE!</v>
      </c>
      <c r="L437" s="153"/>
      <c r="M437" s="53"/>
      <c r="N437" s="175">
        <f t="shared" si="212"/>
        <v>1437</v>
      </c>
      <c r="O437" s="53"/>
      <c r="P437" s="175">
        <f t="shared" si="213"/>
        <v>10437</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IF(U437=Setup!$C$10,"Grant",IF('Other Pharma &amp; Health Products'!U437=Setup!$C$11,"Local",IF('Other Pharma &amp; Health Products'!U437=Setup!$C$12,"Other","")))</f>
        <v/>
      </c>
      <c r="W437" s="34"/>
      <c r="X437" s="148"/>
      <c r="Y437" s="34"/>
      <c r="Z437" s="36" t="str">
        <f t="shared" si="214"/>
        <v/>
      </c>
      <c r="AA437" s="34"/>
      <c r="AB437" s="32" t="str">
        <f t="shared" si="215"/>
        <v/>
      </c>
      <c r="AC437" s="34"/>
      <c r="AD437" s="32" t="str">
        <f t="shared" si="216"/>
        <v/>
      </c>
      <c r="AE437" s="34"/>
      <c r="AF437" s="36" t="str">
        <f t="shared" si="217"/>
        <v/>
      </c>
      <c r="AG437" s="36" t="str">
        <f t="shared" si="218"/>
        <v/>
      </c>
      <c r="AH437" s="36" t="str">
        <f t="shared" si="219"/>
        <v/>
      </c>
      <c r="AI437" s="55"/>
      <c r="AJ437" s="37"/>
      <c r="AK437" s="148"/>
      <c r="AL437" s="34"/>
      <c r="AM437" s="32" t="str">
        <f t="shared" si="220"/>
        <v/>
      </c>
      <c r="AN437" s="34"/>
      <c r="AO437" s="32" t="str">
        <f t="shared" si="221"/>
        <v/>
      </c>
      <c r="AP437" s="34"/>
      <c r="AQ437" s="32" t="str">
        <f t="shared" si="222"/>
        <v/>
      </c>
      <c r="AR437" s="34"/>
      <c r="AS437" s="36" t="str">
        <f t="shared" si="223"/>
        <v/>
      </c>
      <c r="AT437" s="36" t="str">
        <f t="shared" si="224"/>
        <v/>
      </c>
      <c r="AU437" s="36" t="str">
        <f t="shared" si="225"/>
        <v/>
      </c>
      <c r="AV437" s="55"/>
      <c r="AW437" s="34"/>
      <c r="AX437" s="148"/>
      <c r="AY437" s="34"/>
      <c r="AZ437" s="32" t="str">
        <f t="shared" si="226"/>
        <v/>
      </c>
      <c r="BA437" s="34"/>
      <c r="BB437" s="32" t="str">
        <f t="shared" si="227"/>
        <v/>
      </c>
      <c r="BC437" s="34"/>
      <c r="BD437" s="32" t="str">
        <f t="shared" si="228"/>
        <v/>
      </c>
      <c r="BE437" s="34"/>
      <c r="BF437" s="36" t="str">
        <f t="shared" si="229"/>
        <v/>
      </c>
      <c r="BG437" s="36" t="str">
        <f t="shared" si="230"/>
        <v/>
      </c>
      <c r="BH437" s="36" t="str">
        <f t="shared" si="231"/>
        <v/>
      </c>
      <c r="BI437" s="55"/>
      <c r="BJ437" s="34"/>
      <c r="BK437" s="148"/>
      <c r="BL437" s="34"/>
      <c r="BM437" s="32" t="str">
        <f t="shared" si="232"/>
        <v/>
      </c>
      <c r="BN437" s="34"/>
      <c r="BO437" s="32" t="str">
        <f t="shared" si="233"/>
        <v/>
      </c>
      <c r="BP437" s="34"/>
      <c r="BQ437" s="32" t="str">
        <f t="shared" si="234"/>
        <v/>
      </c>
      <c r="BR437" s="34"/>
      <c r="BS437" s="36" t="str">
        <f t="shared" si="235"/>
        <v/>
      </c>
      <c r="BT437" s="36" t="str">
        <f t="shared" si="236"/>
        <v/>
      </c>
      <c r="BU437" s="36" t="str">
        <f t="shared" si="237"/>
        <v/>
      </c>
      <c r="BV437" s="55"/>
      <c r="BW437" s="36" t="str">
        <f t="shared" si="238"/>
        <v/>
      </c>
      <c r="BX437" s="36" t="str">
        <f t="shared" si="238"/>
        <v/>
      </c>
      <c r="BY437" s="31"/>
      <c r="BZ437" s="38"/>
      <c r="CB437" s="120" t="e">
        <f t="shared" ca="1" si="206"/>
        <v>#VALUE!</v>
      </c>
      <c r="CC437" s="2" t="e">
        <f t="shared" ca="1" si="207"/>
        <v>#VALUE!</v>
      </c>
    </row>
    <row r="438" spans="1:81" s="10" customFormat="1" ht="25" customHeight="1" x14ac:dyDescent="0.2">
      <c r="A438" s="52" t="str">
        <f t="shared" si="239"/>
        <v/>
      </c>
      <c r="B438" s="157" t="e">
        <f t="shared" ca="1" si="208"/>
        <v>#VALUE!</v>
      </c>
      <c r="C438" s="157" t="e">
        <f t="shared" si="209"/>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10"/>
        <v>#VALUE!</v>
      </c>
      <c r="K438" s="155" t="e">
        <f t="shared" si="211"/>
        <v>#VALUE!</v>
      </c>
      <c r="L438" s="153"/>
      <c r="M438" s="53"/>
      <c r="N438" s="175">
        <f t="shared" si="212"/>
        <v>1438</v>
      </c>
      <c r="O438" s="53"/>
      <c r="P438" s="175">
        <f t="shared" si="213"/>
        <v>10438</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IF(U438=Setup!$C$10,"Grant",IF('Other Pharma &amp; Health Products'!U438=Setup!$C$11,"Local",IF('Other Pharma &amp; Health Products'!U438=Setup!$C$12,"Other","")))</f>
        <v/>
      </c>
      <c r="W438" s="34"/>
      <c r="X438" s="148"/>
      <c r="Y438" s="34"/>
      <c r="Z438" s="36" t="str">
        <f t="shared" si="214"/>
        <v/>
      </c>
      <c r="AA438" s="34"/>
      <c r="AB438" s="32" t="str">
        <f t="shared" si="215"/>
        <v/>
      </c>
      <c r="AC438" s="34"/>
      <c r="AD438" s="32" t="str">
        <f t="shared" si="216"/>
        <v/>
      </c>
      <c r="AE438" s="34"/>
      <c r="AF438" s="36" t="str">
        <f t="shared" si="217"/>
        <v/>
      </c>
      <c r="AG438" s="36" t="str">
        <f t="shared" si="218"/>
        <v/>
      </c>
      <c r="AH438" s="36" t="str">
        <f t="shared" si="219"/>
        <v/>
      </c>
      <c r="AI438" s="55"/>
      <c r="AJ438" s="37"/>
      <c r="AK438" s="148"/>
      <c r="AL438" s="34"/>
      <c r="AM438" s="32" t="str">
        <f t="shared" si="220"/>
        <v/>
      </c>
      <c r="AN438" s="34"/>
      <c r="AO438" s="32" t="str">
        <f t="shared" si="221"/>
        <v/>
      </c>
      <c r="AP438" s="34"/>
      <c r="AQ438" s="32" t="str">
        <f t="shared" si="222"/>
        <v/>
      </c>
      <c r="AR438" s="34"/>
      <c r="AS438" s="36" t="str">
        <f t="shared" si="223"/>
        <v/>
      </c>
      <c r="AT438" s="36" t="str">
        <f t="shared" si="224"/>
        <v/>
      </c>
      <c r="AU438" s="36" t="str">
        <f t="shared" si="225"/>
        <v/>
      </c>
      <c r="AV438" s="55"/>
      <c r="AW438" s="34"/>
      <c r="AX438" s="148"/>
      <c r="AY438" s="34"/>
      <c r="AZ438" s="32" t="str">
        <f t="shared" si="226"/>
        <v/>
      </c>
      <c r="BA438" s="34"/>
      <c r="BB438" s="32" t="str">
        <f t="shared" si="227"/>
        <v/>
      </c>
      <c r="BC438" s="34"/>
      <c r="BD438" s="32" t="str">
        <f t="shared" si="228"/>
        <v/>
      </c>
      <c r="BE438" s="34"/>
      <c r="BF438" s="36" t="str">
        <f t="shared" si="229"/>
        <v/>
      </c>
      <c r="BG438" s="36" t="str">
        <f t="shared" si="230"/>
        <v/>
      </c>
      <c r="BH438" s="36" t="str">
        <f t="shared" si="231"/>
        <v/>
      </c>
      <c r="BI438" s="55"/>
      <c r="BJ438" s="34"/>
      <c r="BK438" s="148"/>
      <c r="BL438" s="34"/>
      <c r="BM438" s="32" t="str">
        <f t="shared" si="232"/>
        <v/>
      </c>
      <c r="BN438" s="34"/>
      <c r="BO438" s="32" t="str">
        <f t="shared" si="233"/>
        <v/>
      </c>
      <c r="BP438" s="34"/>
      <c r="BQ438" s="32" t="str">
        <f t="shared" si="234"/>
        <v/>
      </c>
      <c r="BR438" s="34"/>
      <c r="BS438" s="36" t="str">
        <f t="shared" si="235"/>
        <v/>
      </c>
      <c r="BT438" s="36" t="str">
        <f t="shared" si="236"/>
        <v/>
      </c>
      <c r="BU438" s="36" t="str">
        <f t="shared" si="237"/>
        <v/>
      </c>
      <c r="BV438" s="55"/>
      <c r="BW438" s="36" t="str">
        <f t="shared" si="238"/>
        <v/>
      </c>
      <c r="BX438" s="36" t="str">
        <f t="shared" si="238"/>
        <v/>
      </c>
      <c r="BY438" s="31"/>
      <c r="BZ438" s="38"/>
      <c r="CB438" s="120" t="e">
        <f t="shared" ca="1" si="206"/>
        <v>#VALUE!</v>
      </c>
      <c r="CC438" s="2" t="e">
        <f t="shared" ca="1" si="207"/>
        <v>#VALUE!</v>
      </c>
    </row>
    <row r="439" spans="1:81" s="10" customFormat="1" ht="25" customHeight="1" x14ac:dyDescent="0.2">
      <c r="A439" s="52" t="str">
        <f t="shared" si="239"/>
        <v/>
      </c>
      <c r="B439" s="157" t="e">
        <f t="shared" ca="1" si="208"/>
        <v>#VALUE!</v>
      </c>
      <c r="C439" s="157" t="e">
        <f t="shared" si="209"/>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10"/>
        <v>#VALUE!</v>
      </c>
      <c r="K439" s="155" t="e">
        <f t="shared" si="211"/>
        <v>#VALUE!</v>
      </c>
      <c r="L439" s="153"/>
      <c r="M439" s="53"/>
      <c r="N439" s="175">
        <f t="shared" si="212"/>
        <v>1439</v>
      </c>
      <c r="O439" s="53"/>
      <c r="P439" s="175">
        <f t="shared" si="213"/>
        <v>10439</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IF(U439=Setup!$C$10,"Grant",IF('Other Pharma &amp; Health Products'!U439=Setup!$C$11,"Local",IF('Other Pharma &amp; Health Products'!U439=Setup!$C$12,"Other","")))</f>
        <v/>
      </c>
      <c r="W439" s="34"/>
      <c r="X439" s="148"/>
      <c r="Y439" s="34"/>
      <c r="Z439" s="36" t="str">
        <f t="shared" si="214"/>
        <v/>
      </c>
      <c r="AA439" s="34"/>
      <c r="AB439" s="32" t="str">
        <f t="shared" si="215"/>
        <v/>
      </c>
      <c r="AC439" s="34"/>
      <c r="AD439" s="32" t="str">
        <f t="shared" si="216"/>
        <v/>
      </c>
      <c r="AE439" s="34"/>
      <c r="AF439" s="36" t="str">
        <f t="shared" si="217"/>
        <v/>
      </c>
      <c r="AG439" s="36" t="str">
        <f t="shared" si="218"/>
        <v/>
      </c>
      <c r="AH439" s="36" t="str">
        <f t="shared" si="219"/>
        <v/>
      </c>
      <c r="AI439" s="55"/>
      <c r="AJ439" s="37"/>
      <c r="AK439" s="148"/>
      <c r="AL439" s="34"/>
      <c r="AM439" s="32" t="str">
        <f t="shared" si="220"/>
        <v/>
      </c>
      <c r="AN439" s="34"/>
      <c r="AO439" s="32" t="str">
        <f t="shared" si="221"/>
        <v/>
      </c>
      <c r="AP439" s="34"/>
      <c r="AQ439" s="32" t="str">
        <f t="shared" si="222"/>
        <v/>
      </c>
      <c r="AR439" s="34"/>
      <c r="AS439" s="36" t="str">
        <f t="shared" si="223"/>
        <v/>
      </c>
      <c r="AT439" s="36" t="str">
        <f t="shared" si="224"/>
        <v/>
      </c>
      <c r="AU439" s="36" t="str">
        <f t="shared" si="225"/>
        <v/>
      </c>
      <c r="AV439" s="55"/>
      <c r="AW439" s="34"/>
      <c r="AX439" s="148"/>
      <c r="AY439" s="34"/>
      <c r="AZ439" s="32" t="str">
        <f t="shared" si="226"/>
        <v/>
      </c>
      <c r="BA439" s="34"/>
      <c r="BB439" s="32" t="str">
        <f t="shared" si="227"/>
        <v/>
      </c>
      <c r="BC439" s="34"/>
      <c r="BD439" s="32" t="str">
        <f t="shared" si="228"/>
        <v/>
      </c>
      <c r="BE439" s="34"/>
      <c r="BF439" s="36" t="str">
        <f t="shared" si="229"/>
        <v/>
      </c>
      <c r="BG439" s="36" t="str">
        <f t="shared" si="230"/>
        <v/>
      </c>
      <c r="BH439" s="36" t="str">
        <f t="shared" si="231"/>
        <v/>
      </c>
      <c r="BI439" s="55"/>
      <c r="BJ439" s="34"/>
      <c r="BK439" s="148"/>
      <c r="BL439" s="34"/>
      <c r="BM439" s="32" t="str">
        <f t="shared" si="232"/>
        <v/>
      </c>
      <c r="BN439" s="34"/>
      <c r="BO439" s="32" t="str">
        <f t="shared" si="233"/>
        <v/>
      </c>
      <c r="BP439" s="34"/>
      <c r="BQ439" s="32" t="str">
        <f t="shared" si="234"/>
        <v/>
      </c>
      <c r="BR439" s="34"/>
      <c r="BS439" s="36" t="str">
        <f t="shared" si="235"/>
        <v/>
      </c>
      <c r="BT439" s="36" t="str">
        <f t="shared" si="236"/>
        <v/>
      </c>
      <c r="BU439" s="36" t="str">
        <f t="shared" si="237"/>
        <v/>
      </c>
      <c r="BV439" s="55"/>
      <c r="BW439" s="36" t="str">
        <f t="shared" si="238"/>
        <v/>
      </c>
      <c r="BX439" s="36" t="str">
        <f t="shared" si="238"/>
        <v/>
      </c>
      <c r="BY439" s="31"/>
      <c r="BZ439" s="38"/>
      <c r="CB439" s="120" t="e">
        <f t="shared" ca="1" si="206"/>
        <v>#VALUE!</v>
      </c>
      <c r="CC439" s="2" t="e">
        <f t="shared" ca="1" si="207"/>
        <v>#VALUE!</v>
      </c>
    </row>
    <row r="440" spans="1:81" s="10" customFormat="1" ht="25" customHeight="1" x14ac:dyDescent="0.2">
      <c r="A440" s="52" t="str">
        <f t="shared" si="239"/>
        <v/>
      </c>
      <c r="B440" s="157" t="e">
        <f t="shared" ca="1" si="208"/>
        <v>#VALUE!</v>
      </c>
      <c r="C440" s="157" t="e">
        <f t="shared" si="209"/>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10"/>
        <v>#VALUE!</v>
      </c>
      <c r="K440" s="155" t="e">
        <f t="shared" si="211"/>
        <v>#VALUE!</v>
      </c>
      <c r="L440" s="153"/>
      <c r="M440" s="53"/>
      <c r="N440" s="175">
        <f t="shared" si="212"/>
        <v>1440</v>
      </c>
      <c r="O440" s="53"/>
      <c r="P440" s="175">
        <f t="shared" si="213"/>
        <v>10440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IF(U440=Setup!$C$10,"Grant",IF('Other Pharma &amp; Health Products'!U440=Setup!$C$11,"Local",IF('Other Pharma &amp; Health Products'!U440=Setup!$C$12,"Other","")))</f>
        <v/>
      </c>
      <c r="W440" s="34"/>
      <c r="X440" s="148"/>
      <c r="Y440" s="34"/>
      <c r="Z440" s="36" t="str">
        <f t="shared" si="214"/>
        <v/>
      </c>
      <c r="AA440" s="34"/>
      <c r="AB440" s="32" t="str">
        <f t="shared" si="215"/>
        <v/>
      </c>
      <c r="AC440" s="34"/>
      <c r="AD440" s="32" t="str">
        <f t="shared" si="216"/>
        <v/>
      </c>
      <c r="AE440" s="34"/>
      <c r="AF440" s="36" t="str">
        <f t="shared" si="217"/>
        <v/>
      </c>
      <c r="AG440" s="36" t="str">
        <f t="shared" si="218"/>
        <v/>
      </c>
      <c r="AH440" s="36" t="str">
        <f t="shared" si="219"/>
        <v/>
      </c>
      <c r="AI440" s="55"/>
      <c r="AJ440" s="37"/>
      <c r="AK440" s="148"/>
      <c r="AL440" s="34"/>
      <c r="AM440" s="32" t="str">
        <f t="shared" si="220"/>
        <v/>
      </c>
      <c r="AN440" s="34"/>
      <c r="AO440" s="32" t="str">
        <f t="shared" si="221"/>
        <v/>
      </c>
      <c r="AP440" s="34"/>
      <c r="AQ440" s="32" t="str">
        <f t="shared" si="222"/>
        <v/>
      </c>
      <c r="AR440" s="34"/>
      <c r="AS440" s="36" t="str">
        <f t="shared" si="223"/>
        <v/>
      </c>
      <c r="AT440" s="36" t="str">
        <f t="shared" si="224"/>
        <v/>
      </c>
      <c r="AU440" s="36" t="str">
        <f t="shared" si="225"/>
        <v/>
      </c>
      <c r="AV440" s="55"/>
      <c r="AW440" s="34"/>
      <c r="AX440" s="148"/>
      <c r="AY440" s="34"/>
      <c r="AZ440" s="32" t="str">
        <f t="shared" si="226"/>
        <v/>
      </c>
      <c r="BA440" s="34"/>
      <c r="BB440" s="32" t="str">
        <f t="shared" si="227"/>
        <v/>
      </c>
      <c r="BC440" s="34"/>
      <c r="BD440" s="32" t="str">
        <f t="shared" si="228"/>
        <v/>
      </c>
      <c r="BE440" s="34"/>
      <c r="BF440" s="36" t="str">
        <f t="shared" si="229"/>
        <v/>
      </c>
      <c r="BG440" s="36" t="str">
        <f t="shared" si="230"/>
        <v/>
      </c>
      <c r="BH440" s="36" t="str">
        <f t="shared" si="231"/>
        <v/>
      </c>
      <c r="BI440" s="55"/>
      <c r="BJ440" s="34"/>
      <c r="BK440" s="148"/>
      <c r="BL440" s="34"/>
      <c r="BM440" s="32" t="str">
        <f t="shared" si="232"/>
        <v/>
      </c>
      <c r="BN440" s="34"/>
      <c r="BO440" s="32" t="str">
        <f t="shared" si="233"/>
        <v/>
      </c>
      <c r="BP440" s="34"/>
      <c r="BQ440" s="32" t="str">
        <f t="shared" si="234"/>
        <v/>
      </c>
      <c r="BR440" s="34"/>
      <c r="BS440" s="36" t="str">
        <f t="shared" si="235"/>
        <v/>
      </c>
      <c r="BT440" s="36" t="str">
        <f t="shared" si="236"/>
        <v/>
      </c>
      <c r="BU440" s="36" t="str">
        <f t="shared" si="237"/>
        <v/>
      </c>
      <c r="BV440" s="55"/>
      <c r="BW440" s="36" t="str">
        <f t="shared" si="238"/>
        <v/>
      </c>
      <c r="BX440" s="36" t="str">
        <f t="shared" si="238"/>
        <v/>
      </c>
      <c r="BY440" s="31"/>
      <c r="BZ440" s="38"/>
      <c r="CB440" s="120" t="e">
        <f t="shared" ca="1" si="206"/>
        <v>#VALUE!</v>
      </c>
      <c r="CC440" s="2" t="e">
        <f t="shared" ca="1" si="207"/>
        <v>#VALUE!</v>
      </c>
    </row>
    <row r="441" spans="1:81" s="10" customFormat="1" ht="25" customHeight="1" x14ac:dyDescent="0.2">
      <c r="A441" s="52" t="str">
        <f t="shared" si="239"/>
        <v/>
      </c>
      <c r="B441" s="157" t="e">
        <f t="shared" ca="1" si="208"/>
        <v>#VALUE!</v>
      </c>
      <c r="C441" s="157" t="e">
        <f t="shared" si="209"/>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10"/>
        <v>#VALUE!</v>
      </c>
      <c r="K441" s="155" t="e">
        <f t="shared" si="211"/>
        <v>#VALUE!</v>
      </c>
      <c r="L441" s="153"/>
      <c r="M441" s="53"/>
      <c r="N441" s="175">
        <f t="shared" si="212"/>
        <v>1441</v>
      </c>
      <c r="O441" s="53"/>
      <c r="P441" s="175">
        <f t="shared" si="213"/>
        <v>10441</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IF(U441=Setup!$C$10,"Grant",IF('Other Pharma &amp; Health Products'!U441=Setup!$C$11,"Local",IF('Other Pharma &amp; Health Products'!U441=Setup!$C$12,"Other","")))</f>
        <v/>
      </c>
      <c r="W441" s="34"/>
      <c r="X441" s="148"/>
      <c r="Y441" s="34"/>
      <c r="Z441" s="36" t="str">
        <f t="shared" si="214"/>
        <v/>
      </c>
      <c r="AA441" s="34"/>
      <c r="AB441" s="32" t="str">
        <f t="shared" si="215"/>
        <v/>
      </c>
      <c r="AC441" s="34"/>
      <c r="AD441" s="32" t="str">
        <f t="shared" si="216"/>
        <v/>
      </c>
      <c r="AE441" s="34"/>
      <c r="AF441" s="36" t="str">
        <f t="shared" si="217"/>
        <v/>
      </c>
      <c r="AG441" s="36" t="str">
        <f t="shared" si="218"/>
        <v/>
      </c>
      <c r="AH441" s="36" t="str">
        <f t="shared" si="219"/>
        <v/>
      </c>
      <c r="AI441" s="55"/>
      <c r="AJ441" s="37"/>
      <c r="AK441" s="148"/>
      <c r="AL441" s="34"/>
      <c r="AM441" s="32" t="str">
        <f t="shared" si="220"/>
        <v/>
      </c>
      <c r="AN441" s="34"/>
      <c r="AO441" s="32" t="str">
        <f t="shared" si="221"/>
        <v/>
      </c>
      <c r="AP441" s="34"/>
      <c r="AQ441" s="32" t="str">
        <f t="shared" si="222"/>
        <v/>
      </c>
      <c r="AR441" s="34"/>
      <c r="AS441" s="36" t="str">
        <f t="shared" si="223"/>
        <v/>
      </c>
      <c r="AT441" s="36" t="str">
        <f t="shared" si="224"/>
        <v/>
      </c>
      <c r="AU441" s="36" t="str">
        <f t="shared" si="225"/>
        <v/>
      </c>
      <c r="AV441" s="55"/>
      <c r="AW441" s="34"/>
      <c r="AX441" s="148"/>
      <c r="AY441" s="34"/>
      <c r="AZ441" s="32" t="str">
        <f t="shared" si="226"/>
        <v/>
      </c>
      <c r="BA441" s="34"/>
      <c r="BB441" s="32" t="str">
        <f t="shared" si="227"/>
        <v/>
      </c>
      <c r="BC441" s="34"/>
      <c r="BD441" s="32" t="str">
        <f t="shared" si="228"/>
        <v/>
      </c>
      <c r="BE441" s="34"/>
      <c r="BF441" s="36" t="str">
        <f t="shared" si="229"/>
        <v/>
      </c>
      <c r="BG441" s="36" t="str">
        <f t="shared" si="230"/>
        <v/>
      </c>
      <c r="BH441" s="36" t="str">
        <f t="shared" si="231"/>
        <v/>
      </c>
      <c r="BI441" s="55"/>
      <c r="BJ441" s="34"/>
      <c r="BK441" s="148"/>
      <c r="BL441" s="34"/>
      <c r="BM441" s="32" t="str">
        <f t="shared" si="232"/>
        <v/>
      </c>
      <c r="BN441" s="34"/>
      <c r="BO441" s="32" t="str">
        <f t="shared" si="233"/>
        <v/>
      </c>
      <c r="BP441" s="34"/>
      <c r="BQ441" s="32" t="str">
        <f t="shared" si="234"/>
        <v/>
      </c>
      <c r="BR441" s="34"/>
      <c r="BS441" s="36" t="str">
        <f t="shared" si="235"/>
        <v/>
      </c>
      <c r="BT441" s="36" t="str">
        <f t="shared" si="236"/>
        <v/>
      </c>
      <c r="BU441" s="36" t="str">
        <f t="shared" si="237"/>
        <v/>
      </c>
      <c r="BV441" s="55"/>
      <c r="BW441" s="36" t="str">
        <f t="shared" si="238"/>
        <v/>
      </c>
      <c r="BX441" s="36" t="str">
        <f t="shared" si="238"/>
        <v/>
      </c>
      <c r="BY441" s="31"/>
      <c r="BZ441" s="38"/>
      <c r="CB441" s="120" t="e">
        <f t="shared" ca="1" si="206"/>
        <v>#VALUE!</v>
      </c>
      <c r="CC441" s="2" t="e">
        <f t="shared" ca="1" si="207"/>
        <v>#VALUE!</v>
      </c>
    </row>
    <row r="442" spans="1:81" s="10" customFormat="1" ht="25" customHeight="1" x14ac:dyDescent="0.2">
      <c r="A442" s="52" t="str">
        <f t="shared" si="239"/>
        <v/>
      </c>
      <c r="B442" s="157" t="e">
        <f t="shared" ca="1" si="208"/>
        <v>#VALUE!</v>
      </c>
      <c r="C442" s="157" t="e">
        <f t="shared" si="209"/>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10"/>
        <v>#VALUE!</v>
      </c>
      <c r="K442" s="155" t="e">
        <f t="shared" si="211"/>
        <v>#VALUE!</v>
      </c>
      <c r="L442" s="153"/>
      <c r="M442" s="53"/>
      <c r="N442" s="175">
        <f t="shared" si="212"/>
        <v>1442</v>
      </c>
      <c r="O442" s="53"/>
      <c r="P442" s="175">
        <f t="shared" si="213"/>
        <v>10442</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IF(U442=Setup!$C$10,"Grant",IF('Other Pharma &amp; Health Products'!U442=Setup!$C$11,"Local",IF('Other Pharma &amp; Health Products'!U442=Setup!$C$12,"Other","")))</f>
        <v/>
      </c>
      <c r="W442" s="34"/>
      <c r="X442" s="148"/>
      <c r="Y442" s="34"/>
      <c r="Z442" s="36" t="str">
        <f t="shared" si="214"/>
        <v/>
      </c>
      <c r="AA442" s="34"/>
      <c r="AB442" s="32" t="str">
        <f t="shared" si="215"/>
        <v/>
      </c>
      <c r="AC442" s="34"/>
      <c r="AD442" s="32" t="str">
        <f t="shared" si="216"/>
        <v/>
      </c>
      <c r="AE442" s="34"/>
      <c r="AF442" s="36" t="str">
        <f t="shared" si="217"/>
        <v/>
      </c>
      <c r="AG442" s="36" t="str">
        <f t="shared" si="218"/>
        <v/>
      </c>
      <c r="AH442" s="36" t="str">
        <f t="shared" si="219"/>
        <v/>
      </c>
      <c r="AI442" s="55"/>
      <c r="AJ442" s="37"/>
      <c r="AK442" s="148"/>
      <c r="AL442" s="34"/>
      <c r="AM442" s="32" t="str">
        <f t="shared" si="220"/>
        <v/>
      </c>
      <c r="AN442" s="34"/>
      <c r="AO442" s="32" t="str">
        <f t="shared" si="221"/>
        <v/>
      </c>
      <c r="AP442" s="34"/>
      <c r="AQ442" s="32" t="str">
        <f t="shared" si="222"/>
        <v/>
      </c>
      <c r="AR442" s="34"/>
      <c r="AS442" s="36" t="str">
        <f t="shared" si="223"/>
        <v/>
      </c>
      <c r="AT442" s="36" t="str">
        <f t="shared" si="224"/>
        <v/>
      </c>
      <c r="AU442" s="36" t="str">
        <f t="shared" si="225"/>
        <v/>
      </c>
      <c r="AV442" s="55"/>
      <c r="AW442" s="34"/>
      <c r="AX442" s="148"/>
      <c r="AY442" s="34"/>
      <c r="AZ442" s="32" t="str">
        <f t="shared" si="226"/>
        <v/>
      </c>
      <c r="BA442" s="34"/>
      <c r="BB442" s="32" t="str">
        <f t="shared" si="227"/>
        <v/>
      </c>
      <c r="BC442" s="34"/>
      <c r="BD442" s="32" t="str">
        <f t="shared" si="228"/>
        <v/>
      </c>
      <c r="BE442" s="34"/>
      <c r="BF442" s="36" t="str">
        <f t="shared" si="229"/>
        <v/>
      </c>
      <c r="BG442" s="36" t="str">
        <f t="shared" si="230"/>
        <v/>
      </c>
      <c r="BH442" s="36" t="str">
        <f t="shared" si="231"/>
        <v/>
      </c>
      <c r="BI442" s="55"/>
      <c r="BJ442" s="34"/>
      <c r="BK442" s="148"/>
      <c r="BL442" s="34"/>
      <c r="BM442" s="32" t="str">
        <f t="shared" si="232"/>
        <v/>
      </c>
      <c r="BN442" s="34"/>
      <c r="BO442" s="32" t="str">
        <f t="shared" si="233"/>
        <v/>
      </c>
      <c r="BP442" s="34"/>
      <c r="BQ442" s="32" t="str">
        <f t="shared" si="234"/>
        <v/>
      </c>
      <c r="BR442" s="34"/>
      <c r="BS442" s="36" t="str">
        <f t="shared" si="235"/>
        <v/>
      </c>
      <c r="BT442" s="36" t="str">
        <f t="shared" si="236"/>
        <v/>
      </c>
      <c r="BU442" s="36" t="str">
        <f t="shared" si="237"/>
        <v/>
      </c>
      <c r="BV442" s="55"/>
      <c r="BW442" s="36" t="str">
        <f t="shared" si="238"/>
        <v/>
      </c>
      <c r="BX442" s="36" t="str">
        <f t="shared" si="238"/>
        <v/>
      </c>
      <c r="BY442" s="31"/>
      <c r="BZ442" s="38"/>
      <c r="CB442" s="120" t="e">
        <f t="shared" ca="1" si="206"/>
        <v>#VALUE!</v>
      </c>
      <c r="CC442" s="2" t="e">
        <f t="shared" ca="1" si="207"/>
        <v>#VALUE!</v>
      </c>
    </row>
    <row r="443" spans="1:81" s="10" customFormat="1" ht="25" customHeight="1" x14ac:dyDescent="0.2">
      <c r="A443" s="52" t="str">
        <f t="shared" si="239"/>
        <v/>
      </c>
      <c r="B443" s="157" t="e">
        <f t="shared" ca="1" si="208"/>
        <v>#VALUE!</v>
      </c>
      <c r="C443" s="157" t="e">
        <f t="shared" si="209"/>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10"/>
        <v>#VALUE!</v>
      </c>
      <c r="K443" s="155" t="e">
        <f t="shared" si="211"/>
        <v>#VALUE!</v>
      </c>
      <c r="L443" s="153"/>
      <c r="M443" s="53"/>
      <c r="N443" s="175">
        <f t="shared" si="212"/>
        <v>1443</v>
      </c>
      <c r="O443" s="53"/>
      <c r="P443" s="175">
        <f t="shared" si="213"/>
        <v>10443</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IF(U443=Setup!$C$10,"Grant",IF('Other Pharma &amp; Health Products'!U443=Setup!$C$11,"Local",IF('Other Pharma &amp; Health Products'!U443=Setup!$C$12,"Other","")))</f>
        <v/>
      </c>
      <c r="W443" s="34"/>
      <c r="X443" s="148"/>
      <c r="Y443" s="34"/>
      <c r="Z443" s="36" t="str">
        <f t="shared" si="214"/>
        <v/>
      </c>
      <c r="AA443" s="34"/>
      <c r="AB443" s="32" t="str">
        <f t="shared" si="215"/>
        <v/>
      </c>
      <c r="AC443" s="34"/>
      <c r="AD443" s="32" t="str">
        <f t="shared" si="216"/>
        <v/>
      </c>
      <c r="AE443" s="34"/>
      <c r="AF443" s="36" t="str">
        <f t="shared" si="217"/>
        <v/>
      </c>
      <c r="AG443" s="36" t="str">
        <f t="shared" si="218"/>
        <v/>
      </c>
      <c r="AH443" s="36" t="str">
        <f t="shared" si="219"/>
        <v/>
      </c>
      <c r="AI443" s="55"/>
      <c r="AJ443" s="37"/>
      <c r="AK443" s="148"/>
      <c r="AL443" s="34"/>
      <c r="AM443" s="32" t="str">
        <f t="shared" si="220"/>
        <v/>
      </c>
      <c r="AN443" s="34"/>
      <c r="AO443" s="32" t="str">
        <f t="shared" si="221"/>
        <v/>
      </c>
      <c r="AP443" s="34"/>
      <c r="AQ443" s="32" t="str">
        <f t="shared" si="222"/>
        <v/>
      </c>
      <c r="AR443" s="34"/>
      <c r="AS443" s="36" t="str">
        <f t="shared" si="223"/>
        <v/>
      </c>
      <c r="AT443" s="36" t="str">
        <f t="shared" si="224"/>
        <v/>
      </c>
      <c r="AU443" s="36" t="str">
        <f t="shared" si="225"/>
        <v/>
      </c>
      <c r="AV443" s="55"/>
      <c r="AW443" s="34"/>
      <c r="AX443" s="148"/>
      <c r="AY443" s="34"/>
      <c r="AZ443" s="32" t="str">
        <f t="shared" si="226"/>
        <v/>
      </c>
      <c r="BA443" s="34"/>
      <c r="BB443" s="32" t="str">
        <f t="shared" si="227"/>
        <v/>
      </c>
      <c r="BC443" s="34"/>
      <c r="BD443" s="32" t="str">
        <f t="shared" si="228"/>
        <v/>
      </c>
      <c r="BE443" s="34"/>
      <c r="BF443" s="36" t="str">
        <f t="shared" si="229"/>
        <v/>
      </c>
      <c r="BG443" s="36" t="str">
        <f t="shared" si="230"/>
        <v/>
      </c>
      <c r="BH443" s="36" t="str">
        <f t="shared" si="231"/>
        <v/>
      </c>
      <c r="BI443" s="55"/>
      <c r="BJ443" s="34"/>
      <c r="BK443" s="148"/>
      <c r="BL443" s="34"/>
      <c r="BM443" s="32" t="str">
        <f t="shared" si="232"/>
        <v/>
      </c>
      <c r="BN443" s="34"/>
      <c r="BO443" s="32" t="str">
        <f t="shared" si="233"/>
        <v/>
      </c>
      <c r="BP443" s="34"/>
      <c r="BQ443" s="32" t="str">
        <f t="shared" si="234"/>
        <v/>
      </c>
      <c r="BR443" s="34"/>
      <c r="BS443" s="36" t="str">
        <f t="shared" si="235"/>
        <v/>
      </c>
      <c r="BT443" s="36" t="str">
        <f t="shared" si="236"/>
        <v/>
      </c>
      <c r="BU443" s="36" t="str">
        <f t="shared" si="237"/>
        <v/>
      </c>
      <c r="BV443" s="55"/>
      <c r="BW443" s="36" t="str">
        <f t="shared" si="238"/>
        <v/>
      </c>
      <c r="BX443" s="36" t="str">
        <f t="shared" si="238"/>
        <v/>
      </c>
      <c r="BY443" s="31"/>
      <c r="BZ443" s="38"/>
      <c r="CB443" s="120" t="e">
        <f t="shared" ca="1" si="206"/>
        <v>#VALUE!</v>
      </c>
      <c r="CC443" s="2" t="e">
        <f t="shared" ca="1" si="207"/>
        <v>#VALUE!</v>
      </c>
    </row>
    <row r="444" spans="1:81" s="10" customFormat="1" ht="25" customHeight="1" x14ac:dyDescent="0.2">
      <c r="A444" s="52" t="str">
        <f t="shared" si="239"/>
        <v/>
      </c>
      <c r="B444" s="157" t="e">
        <f t="shared" ca="1" si="208"/>
        <v>#VALUE!</v>
      </c>
      <c r="C444" s="157" t="e">
        <f t="shared" si="209"/>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10"/>
        <v>#VALUE!</v>
      </c>
      <c r="K444" s="155" t="e">
        <f t="shared" si="211"/>
        <v>#VALUE!</v>
      </c>
      <c r="L444" s="153"/>
      <c r="M444" s="53"/>
      <c r="N444" s="175">
        <f t="shared" si="212"/>
        <v>1444</v>
      </c>
      <c r="O444" s="53"/>
      <c r="P444" s="175">
        <f t="shared" si="213"/>
        <v>10444</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IF(U444=Setup!$C$10,"Grant",IF('Other Pharma &amp; Health Products'!U444=Setup!$C$11,"Local",IF('Other Pharma &amp; Health Products'!U444=Setup!$C$12,"Other","")))</f>
        <v/>
      </c>
      <c r="W444" s="34"/>
      <c r="X444" s="148"/>
      <c r="Y444" s="34"/>
      <c r="Z444" s="36" t="str">
        <f t="shared" si="214"/>
        <v/>
      </c>
      <c r="AA444" s="34"/>
      <c r="AB444" s="32" t="str">
        <f t="shared" si="215"/>
        <v/>
      </c>
      <c r="AC444" s="34"/>
      <c r="AD444" s="32" t="str">
        <f t="shared" si="216"/>
        <v/>
      </c>
      <c r="AE444" s="34"/>
      <c r="AF444" s="36" t="str">
        <f t="shared" si="217"/>
        <v/>
      </c>
      <c r="AG444" s="36" t="str">
        <f t="shared" si="218"/>
        <v/>
      </c>
      <c r="AH444" s="36" t="str">
        <f t="shared" si="219"/>
        <v/>
      </c>
      <c r="AI444" s="55"/>
      <c r="AJ444" s="37"/>
      <c r="AK444" s="148"/>
      <c r="AL444" s="34"/>
      <c r="AM444" s="32" t="str">
        <f t="shared" si="220"/>
        <v/>
      </c>
      <c r="AN444" s="34"/>
      <c r="AO444" s="32" t="str">
        <f t="shared" si="221"/>
        <v/>
      </c>
      <c r="AP444" s="34"/>
      <c r="AQ444" s="32" t="str">
        <f t="shared" si="222"/>
        <v/>
      </c>
      <c r="AR444" s="34"/>
      <c r="AS444" s="36" t="str">
        <f t="shared" si="223"/>
        <v/>
      </c>
      <c r="AT444" s="36" t="str">
        <f t="shared" si="224"/>
        <v/>
      </c>
      <c r="AU444" s="36" t="str">
        <f t="shared" si="225"/>
        <v/>
      </c>
      <c r="AV444" s="55"/>
      <c r="AW444" s="34"/>
      <c r="AX444" s="148"/>
      <c r="AY444" s="34"/>
      <c r="AZ444" s="32" t="str">
        <f t="shared" si="226"/>
        <v/>
      </c>
      <c r="BA444" s="34"/>
      <c r="BB444" s="32" t="str">
        <f t="shared" si="227"/>
        <v/>
      </c>
      <c r="BC444" s="34"/>
      <c r="BD444" s="32" t="str">
        <f t="shared" si="228"/>
        <v/>
      </c>
      <c r="BE444" s="34"/>
      <c r="BF444" s="36" t="str">
        <f t="shared" si="229"/>
        <v/>
      </c>
      <c r="BG444" s="36" t="str">
        <f t="shared" si="230"/>
        <v/>
      </c>
      <c r="BH444" s="36" t="str">
        <f t="shared" si="231"/>
        <v/>
      </c>
      <c r="BI444" s="55"/>
      <c r="BJ444" s="34"/>
      <c r="BK444" s="148"/>
      <c r="BL444" s="34"/>
      <c r="BM444" s="32" t="str">
        <f t="shared" si="232"/>
        <v/>
      </c>
      <c r="BN444" s="34"/>
      <c r="BO444" s="32" t="str">
        <f t="shared" si="233"/>
        <v/>
      </c>
      <c r="BP444" s="34"/>
      <c r="BQ444" s="32" t="str">
        <f t="shared" si="234"/>
        <v/>
      </c>
      <c r="BR444" s="34"/>
      <c r="BS444" s="36" t="str">
        <f t="shared" si="235"/>
        <v/>
      </c>
      <c r="BT444" s="36" t="str">
        <f t="shared" si="236"/>
        <v/>
      </c>
      <c r="BU444" s="36" t="str">
        <f t="shared" si="237"/>
        <v/>
      </c>
      <c r="BV444" s="55"/>
      <c r="BW444" s="36" t="str">
        <f t="shared" si="238"/>
        <v/>
      </c>
      <c r="BX444" s="36" t="str">
        <f t="shared" si="238"/>
        <v/>
      </c>
      <c r="BY444" s="31"/>
      <c r="BZ444" s="38"/>
      <c r="CB444" s="120" t="e">
        <f t="shared" ca="1" si="206"/>
        <v>#VALUE!</v>
      </c>
      <c r="CC444" s="2" t="e">
        <f t="shared" ca="1" si="207"/>
        <v>#VALUE!</v>
      </c>
    </row>
    <row r="445" spans="1:81" s="10" customFormat="1" ht="25" customHeight="1" x14ac:dyDescent="0.2">
      <c r="A445" s="52" t="str">
        <f t="shared" si="239"/>
        <v/>
      </c>
      <c r="B445" s="157" t="e">
        <f t="shared" ca="1" si="208"/>
        <v>#VALUE!</v>
      </c>
      <c r="C445" s="157" t="e">
        <f t="shared" si="209"/>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10"/>
        <v>#VALUE!</v>
      </c>
      <c r="K445" s="155" t="e">
        <f t="shared" si="211"/>
        <v>#VALUE!</v>
      </c>
      <c r="L445" s="153"/>
      <c r="M445" s="53"/>
      <c r="N445" s="175">
        <f t="shared" si="212"/>
        <v>1445</v>
      </c>
      <c r="O445" s="53"/>
      <c r="P445" s="175">
        <f t="shared" si="213"/>
        <v>10445</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IF(U445=Setup!$C$10,"Grant",IF('Other Pharma &amp; Health Products'!U445=Setup!$C$11,"Local",IF('Other Pharma &amp; Health Products'!U445=Setup!$C$12,"Other","")))</f>
        <v/>
      </c>
      <c r="W445" s="34"/>
      <c r="X445" s="148"/>
      <c r="Y445" s="34"/>
      <c r="Z445" s="36" t="str">
        <f t="shared" si="214"/>
        <v/>
      </c>
      <c r="AA445" s="34"/>
      <c r="AB445" s="32" t="str">
        <f t="shared" si="215"/>
        <v/>
      </c>
      <c r="AC445" s="34"/>
      <c r="AD445" s="32" t="str">
        <f t="shared" si="216"/>
        <v/>
      </c>
      <c r="AE445" s="34"/>
      <c r="AF445" s="36" t="str">
        <f t="shared" si="217"/>
        <v/>
      </c>
      <c r="AG445" s="36" t="str">
        <f t="shared" si="218"/>
        <v/>
      </c>
      <c r="AH445" s="36" t="str">
        <f t="shared" si="219"/>
        <v/>
      </c>
      <c r="AI445" s="55"/>
      <c r="AJ445" s="37"/>
      <c r="AK445" s="148"/>
      <c r="AL445" s="34"/>
      <c r="AM445" s="32" t="str">
        <f t="shared" si="220"/>
        <v/>
      </c>
      <c r="AN445" s="34"/>
      <c r="AO445" s="32" t="str">
        <f t="shared" si="221"/>
        <v/>
      </c>
      <c r="AP445" s="34"/>
      <c r="AQ445" s="32" t="str">
        <f t="shared" si="222"/>
        <v/>
      </c>
      <c r="AR445" s="34"/>
      <c r="AS445" s="36" t="str">
        <f t="shared" si="223"/>
        <v/>
      </c>
      <c r="AT445" s="36" t="str">
        <f t="shared" si="224"/>
        <v/>
      </c>
      <c r="AU445" s="36" t="str">
        <f t="shared" si="225"/>
        <v/>
      </c>
      <c r="AV445" s="55"/>
      <c r="AW445" s="34"/>
      <c r="AX445" s="148"/>
      <c r="AY445" s="34"/>
      <c r="AZ445" s="32" t="str">
        <f t="shared" si="226"/>
        <v/>
      </c>
      <c r="BA445" s="34"/>
      <c r="BB445" s="32" t="str">
        <f t="shared" si="227"/>
        <v/>
      </c>
      <c r="BC445" s="34"/>
      <c r="BD445" s="32" t="str">
        <f t="shared" si="228"/>
        <v/>
      </c>
      <c r="BE445" s="34"/>
      <c r="BF445" s="36" t="str">
        <f t="shared" si="229"/>
        <v/>
      </c>
      <c r="BG445" s="36" t="str">
        <f t="shared" si="230"/>
        <v/>
      </c>
      <c r="BH445" s="36" t="str">
        <f t="shared" si="231"/>
        <v/>
      </c>
      <c r="BI445" s="55"/>
      <c r="BJ445" s="34"/>
      <c r="BK445" s="148"/>
      <c r="BL445" s="34"/>
      <c r="BM445" s="32" t="str">
        <f t="shared" si="232"/>
        <v/>
      </c>
      <c r="BN445" s="34"/>
      <c r="BO445" s="32" t="str">
        <f t="shared" si="233"/>
        <v/>
      </c>
      <c r="BP445" s="34"/>
      <c r="BQ445" s="32" t="str">
        <f t="shared" si="234"/>
        <v/>
      </c>
      <c r="BR445" s="34"/>
      <c r="BS445" s="36" t="str">
        <f t="shared" si="235"/>
        <v/>
      </c>
      <c r="BT445" s="36" t="str">
        <f t="shared" si="236"/>
        <v/>
      </c>
      <c r="BU445" s="36" t="str">
        <f t="shared" si="237"/>
        <v/>
      </c>
      <c r="BV445" s="55"/>
      <c r="BW445" s="36" t="str">
        <f t="shared" si="238"/>
        <v/>
      </c>
      <c r="BX445" s="36" t="str">
        <f t="shared" si="238"/>
        <v/>
      </c>
      <c r="BY445" s="31"/>
      <c r="BZ445" s="38"/>
      <c r="CB445" s="120" t="e">
        <f t="shared" ca="1" si="206"/>
        <v>#VALUE!</v>
      </c>
      <c r="CC445" s="2" t="e">
        <f t="shared" ca="1" si="207"/>
        <v>#VALUE!</v>
      </c>
    </row>
    <row r="446" spans="1:81" s="10" customFormat="1" ht="25" customHeight="1" x14ac:dyDescent="0.2">
      <c r="A446" s="52" t="str">
        <f t="shared" si="239"/>
        <v/>
      </c>
      <c r="B446" s="157" t="e">
        <f t="shared" ca="1" si="208"/>
        <v>#VALUE!</v>
      </c>
      <c r="C446" s="157" t="e">
        <f t="shared" si="209"/>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10"/>
        <v>#VALUE!</v>
      </c>
      <c r="K446" s="155" t="e">
        <f t="shared" si="211"/>
        <v>#VALUE!</v>
      </c>
      <c r="L446" s="153"/>
      <c r="M446" s="53"/>
      <c r="N446" s="175">
        <f t="shared" si="212"/>
        <v>1446</v>
      </c>
      <c r="O446" s="53"/>
      <c r="P446" s="175">
        <f t="shared" si="213"/>
        <v>10446</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IF(U446=Setup!$C$10,"Grant",IF('Other Pharma &amp; Health Products'!U446=Setup!$C$11,"Local",IF('Other Pharma &amp; Health Products'!U446=Setup!$C$12,"Other","")))</f>
        <v/>
      </c>
      <c r="W446" s="34"/>
      <c r="X446" s="148"/>
      <c r="Y446" s="34"/>
      <c r="Z446" s="36" t="str">
        <f t="shared" si="214"/>
        <v/>
      </c>
      <c r="AA446" s="34"/>
      <c r="AB446" s="32" t="str">
        <f t="shared" si="215"/>
        <v/>
      </c>
      <c r="AC446" s="34"/>
      <c r="AD446" s="32" t="str">
        <f t="shared" si="216"/>
        <v/>
      </c>
      <c r="AE446" s="34"/>
      <c r="AF446" s="36" t="str">
        <f t="shared" si="217"/>
        <v/>
      </c>
      <c r="AG446" s="36" t="str">
        <f t="shared" si="218"/>
        <v/>
      </c>
      <c r="AH446" s="36" t="str">
        <f t="shared" si="219"/>
        <v/>
      </c>
      <c r="AI446" s="55"/>
      <c r="AJ446" s="37"/>
      <c r="AK446" s="148"/>
      <c r="AL446" s="34"/>
      <c r="AM446" s="32" t="str">
        <f t="shared" si="220"/>
        <v/>
      </c>
      <c r="AN446" s="34"/>
      <c r="AO446" s="32" t="str">
        <f t="shared" si="221"/>
        <v/>
      </c>
      <c r="AP446" s="34"/>
      <c r="AQ446" s="32" t="str">
        <f t="shared" si="222"/>
        <v/>
      </c>
      <c r="AR446" s="34"/>
      <c r="AS446" s="36" t="str">
        <f t="shared" si="223"/>
        <v/>
      </c>
      <c r="AT446" s="36" t="str">
        <f t="shared" si="224"/>
        <v/>
      </c>
      <c r="AU446" s="36" t="str">
        <f t="shared" si="225"/>
        <v/>
      </c>
      <c r="AV446" s="55"/>
      <c r="AW446" s="34"/>
      <c r="AX446" s="148"/>
      <c r="AY446" s="34"/>
      <c r="AZ446" s="32" t="str">
        <f t="shared" si="226"/>
        <v/>
      </c>
      <c r="BA446" s="34"/>
      <c r="BB446" s="32" t="str">
        <f t="shared" si="227"/>
        <v/>
      </c>
      <c r="BC446" s="34"/>
      <c r="BD446" s="32" t="str">
        <f t="shared" si="228"/>
        <v/>
      </c>
      <c r="BE446" s="34"/>
      <c r="BF446" s="36" t="str">
        <f t="shared" si="229"/>
        <v/>
      </c>
      <c r="BG446" s="36" t="str">
        <f t="shared" si="230"/>
        <v/>
      </c>
      <c r="BH446" s="36" t="str">
        <f t="shared" si="231"/>
        <v/>
      </c>
      <c r="BI446" s="55"/>
      <c r="BJ446" s="34"/>
      <c r="BK446" s="148"/>
      <c r="BL446" s="34"/>
      <c r="BM446" s="32" t="str">
        <f t="shared" si="232"/>
        <v/>
      </c>
      <c r="BN446" s="34"/>
      <c r="BO446" s="32" t="str">
        <f t="shared" si="233"/>
        <v/>
      </c>
      <c r="BP446" s="34"/>
      <c r="BQ446" s="32" t="str">
        <f t="shared" si="234"/>
        <v/>
      </c>
      <c r="BR446" s="34"/>
      <c r="BS446" s="36" t="str">
        <f t="shared" si="235"/>
        <v/>
      </c>
      <c r="BT446" s="36" t="str">
        <f t="shared" si="236"/>
        <v/>
      </c>
      <c r="BU446" s="36" t="str">
        <f t="shared" si="237"/>
        <v/>
      </c>
      <c r="BV446" s="55"/>
      <c r="BW446" s="36" t="str">
        <f t="shared" si="238"/>
        <v/>
      </c>
      <c r="BX446" s="36" t="str">
        <f t="shared" si="238"/>
        <v/>
      </c>
      <c r="BY446" s="31"/>
      <c r="BZ446" s="38"/>
      <c r="CB446" s="120" t="e">
        <f t="shared" ca="1" si="206"/>
        <v>#VALUE!</v>
      </c>
      <c r="CC446" s="2" t="e">
        <f t="shared" ca="1" si="207"/>
        <v>#VALUE!</v>
      </c>
    </row>
    <row r="447" spans="1:81" s="10" customFormat="1" ht="25" customHeight="1" x14ac:dyDescent="0.2">
      <c r="A447" s="52" t="str">
        <f t="shared" si="239"/>
        <v/>
      </c>
      <c r="B447" s="157" t="e">
        <f t="shared" ca="1" si="208"/>
        <v>#VALUE!</v>
      </c>
      <c r="C447" s="157" t="e">
        <f t="shared" si="209"/>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10"/>
        <v>#VALUE!</v>
      </c>
      <c r="K447" s="155" t="e">
        <f t="shared" si="211"/>
        <v>#VALUE!</v>
      </c>
      <c r="L447" s="153"/>
      <c r="M447" s="53"/>
      <c r="N447" s="175">
        <f t="shared" si="212"/>
        <v>1447</v>
      </c>
      <c r="O447" s="53"/>
      <c r="P447" s="175">
        <f t="shared" si="213"/>
        <v>10447</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IF(U447=Setup!$C$10,"Grant",IF('Other Pharma &amp; Health Products'!U447=Setup!$C$11,"Local",IF('Other Pharma &amp; Health Products'!U447=Setup!$C$12,"Other","")))</f>
        <v/>
      </c>
      <c r="W447" s="34"/>
      <c r="X447" s="148"/>
      <c r="Y447" s="34"/>
      <c r="Z447" s="36" t="str">
        <f t="shared" si="214"/>
        <v/>
      </c>
      <c r="AA447" s="34"/>
      <c r="AB447" s="32" t="str">
        <f t="shared" si="215"/>
        <v/>
      </c>
      <c r="AC447" s="34"/>
      <c r="AD447" s="32" t="str">
        <f t="shared" si="216"/>
        <v/>
      </c>
      <c r="AE447" s="34"/>
      <c r="AF447" s="36" t="str">
        <f t="shared" si="217"/>
        <v/>
      </c>
      <c r="AG447" s="36" t="str">
        <f t="shared" si="218"/>
        <v/>
      </c>
      <c r="AH447" s="36" t="str">
        <f t="shared" si="219"/>
        <v/>
      </c>
      <c r="AI447" s="55"/>
      <c r="AJ447" s="37"/>
      <c r="AK447" s="148"/>
      <c r="AL447" s="34"/>
      <c r="AM447" s="32" t="str">
        <f t="shared" si="220"/>
        <v/>
      </c>
      <c r="AN447" s="34"/>
      <c r="AO447" s="32" t="str">
        <f t="shared" si="221"/>
        <v/>
      </c>
      <c r="AP447" s="34"/>
      <c r="AQ447" s="32" t="str">
        <f t="shared" si="222"/>
        <v/>
      </c>
      <c r="AR447" s="34"/>
      <c r="AS447" s="36" t="str">
        <f t="shared" si="223"/>
        <v/>
      </c>
      <c r="AT447" s="36" t="str">
        <f t="shared" si="224"/>
        <v/>
      </c>
      <c r="AU447" s="36" t="str">
        <f t="shared" si="225"/>
        <v/>
      </c>
      <c r="AV447" s="55"/>
      <c r="AW447" s="34"/>
      <c r="AX447" s="148"/>
      <c r="AY447" s="34"/>
      <c r="AZ447" s="32" t="str">
        <f t="shared" si="226"/>
        <v/>
      </c>
      <c r="BA447" s="34"/>
      <c r="BB447" s="32" t="str">
        <f t="shared" si="227"/>
        <v/>
      </c>
      <c r="BC447" s="34"/>
      <c r="BD447" s="32" t="str">
        <f t="shared" si="228"/>
        <v/>
      </c>
      <c r="BE447" s="34"/>
      <c r="BF447" s="36" t="str">
        <f t="shared" si="229"/>
        <v/>
      </c>
      <c r="BG447" s="36" t="str">
        <f t="shared" si="230"/>
        <v/>
      </c>
      <c r="BH447" s="36" t="str">
        <f t="shared" si="231"/>
        <v/>
      </c>
      <c r="BI447" s="55"/>
      <c r="BJ447" s="34"/>
      <c r="BK447" s="148"/>
      <c r="BL447" s="34"/>
      <c r="BM447" s="32" t="str">
        <f t="shared" si="232"/>
        <v/>
      </c>
      <c r="BN447" s="34"/>
      <c r="BO447" s="32" t="str">
        <f t="shared" si="233"/>
        <v/>
      </c>
      <c r="BP447" s="34"/>
      <c r="BQ447" s="32" t="str">
        <f t="shared" si="234"/>
        <v/>
      </c>
      <c r="BR447" s="34"/>
      <c r="BS447" s="36" t="str">
        <f t="shared" si="235"/>
        <v/>
      </c>
      <c r="BT447" s="36" t="str">
        <f t="shared" si="236"/>
        <v/>
      </c>
      <c r="BU447" s="36" t="str">
        <f t="shared" si="237"/>
        <v/>
      </c>
      <c r="BV447" s="55"/>
      <c r="BW447" s="36" t="str">
        <f t="shared" si="238"/>
        <v/>
      </c>
      <c r="BX447" s="36" t="str">
        <f t="shared" si="238"/>
        <v/>
      </c>
      <c r="BY447" s="31"/>
      <c r="BZ447" s="38"/>
      <c r="CB447" s="120" t="e">
        <f t="shared" ca="1" si="206"/>
        <v>#VALUE!</v>
      </c>
      <c r="CC447" s="2" t="e">
        <f t="shared" ca="1" si="207"/>
        <v>#VALUE!</v>
      </c>
    </row>
    <row r="448" spans="1:81" s="10" customFormat="1" ht="25" customHeight="1" x14ac:dyDescent="0.2">
      <c r="A448" s="52" t="str">
        <f t="shared" si="239"/>
        <v/>
      </c>
      <c r="B448" s="157" t="e">
        <f t="shared" ca="1" si="208"/>
        <v>#VALUE!</v>
      </c>
      <c r="C448" s="157" t="e">
        <f t="shared" si="209"/>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10"/>
        <v>#VALUE!</v>
      </c>
      <c r="K448" s="155" t="e">
        <f t="shared" si="211"/>
        <v>#VALUE!</v>
      </c>
      <c r="L448" s="153"/>
      <c r="M448" s="53"/>
      <c r="N448" s="175">
        <f t="shared" si="212"/>
        <v>1448</v>
      </c>
      <c r="O448" s="53"/>
      <c r="P448" s="175">
        <f t="shared" si="213"/>
        <v>10448</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IF(U448=Setup!$C$10,"Grant",IF('Other Pharma &amp; Health Products'!U448=Setup!$C$11,"Local",IF('Other Pharma &amp; Health Products'!U448=Setup!$C$12,"Other","")))</f>
        <v/>
      </c>
      <c r="W448" s="34"/>
      <c r="X448" s="148"/>
      <c r="Y448" s="34"/>
      <c r="Z448" s="36" t="str">
        <f t="shared" si="214"/>
        <v/>
      </c>
      <c r="AA448" s="34"/>
      <c r="AB448" s="32" t="str">
        <f t="shared" si="215"/>
        <v/>
      </c>
      <c r="AC448" s="34"/>
      <c r="AD448" s="32" t="str">
        <f t="shared" si="216"/>
        <v/>
      </c>
      <c r="AE448" s="34"/>
      <c r="AF448" s="36" t="str">
        <f t="shared" si="217"/>
        <v/>
      </c>
      <c r="AG448" s="36" t="str">
        <f t="shared" si="218"/>
        <v/>
      </c>
      <c r="AH448" s="36" t="str">
        <f t="shared" si="219"/>
        <v/>
      </c>
      <c r="AI448" s="55"/>
      <c r="AJ448" s="37"/>
      <c r="AK448" s="148"/>
      <c r="AL448" s="34"/>
      <c r="AM448" s="32" t="str">
        <f t="shared" si="220"/>
        <v/>
      </c>
      <c r="AN448" s="34"/>
      <c r="AO448" s="32" t="str">
        <f t="shared" si="221"/>
        <v/>
      </c>
      <c r="AP448" s="34"/>
      <c r="AQ448" s="32" t="str">
        <f t="shared" si="222"/>
        <v/>
      </c>
      <c r="AR448" s="34"/>
      <c r="AS448" s="36" t="str">
        <f t="shared" si="223"/>
        <v/>
      </c>
      <c r="AT448" s="36" t="str">
        <f t="shared" si="224"/>
        <v/>
      </c>
      <c r="AU448" s="36" t="str">
        <f t="shared" si="225"/>
        <v/>
      </c>
      <c r="AV448" s="55"/>
      <c r="AW448" s="34"/>
      <c r="AX448" s="148"/>
      <c r="AY448" s="34"/>
      <c r="AZ448" s="32" t="str">
        <f t="shared" si="226"/>
        <v/>
      </c>
      <c r="BA448" s="34"/>
      <c r="BB448" s="32" t="str">
        <f t="shared" si="227"/>
        <v/>
      </c>
      <c r="BC448" s="34"/>
      <c r="BD448" s="32" t="str">
        <f t="shared" si="228"/>
        <v/>
      </c>
      <c r="BE448" s="34"/>
      <c r="BF448" s="36" t="str">
        <f t="shared" si="229"/>
        <v/>
      </c>
      <c r="BG448" s="36" t="str">
        <f t="shared" si="230"/>
        <v/>
      </c>
      <c r="BH448" s="36" t="str">
        <f t="shared" si="231"/>
        <v/>
      </c>
      <c r="BI448" s="55"/>
      <c r="BJ448" s="34"/>
      <c r="BK448" s="148"/>
      <c r="BL448" s="34"/>
      <c r="BM448" s="32" t="str">
        <f t="shared" si="232"/>
        <v/>
      </c>
      <c r="BN448" s="34"/>
      <c r="BO448" s="32" t="str">
        <f t="shared" si="233"/>
        <v/>
      </c>
      <c r="BP448" s="34"/>
      <c r="BQ448" s="32" t="str">
        <f t="shared" si="234"/>
        <v/>
      </c>
      <c r="BR448" s="34"/>
      <c r="BS448" s="36" t="str">
        <f t="shared" si="235"/>
        <v/>
      </c>
      <c r="BT448" s="36" t="str">
        <f t="shared" si="236"/>
        <v/>
      </c>
      <c r="BU448" s="36" t="str">
        <f t="shared" si="237"/>
        <v/>
      </c>
      <c r="BV448" s="55"/>
      <c r="BW448" s="36" t="str">
        <f t="shared" si="238"/>
        <v/>
      </c>
      <c r="BX448" s="36" t="str">
        <f t="shared" si="238"/>
        <v/>
      </c>
      <c r="BY448" s="31"/>
      <c r="BZ448" s="38"/>
      <c r="CB448" s="120" t="e">
        <f t="shared" ca="1" si="206"/>
        <v>#VALUE!</v>
      </c>
      <c r="CC448" s="2" t="e">
        <f t="shared" ca="1" si="207"/>
        <v>#VALUE!</v>
      </c>
    </row>
    <row r="449" spans="1:81" s="10" customFormat="1" ht="25" customHeight="1" x14ac:dyDescent="0.2">
      <c r="A449" s="52" t="str">
        <f t="shared" si="239"/>
        <v/>
      </c>
      <c r="B449" s="157" t="e">
        <f t="shared" ca="1" si="208"/>
        <v>#VALUE!</v>
      </c>
      <c r="C449" s="157" t="e">
        <f t="shared" si="209"/>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10"/>
        <v>#VALUE!</v>
      </c>
      <c r="K449" s="155" t="e">
        <f t="shared" si="211"/>
        <v>#VALUE!</v>
      </c>
      <c r="L449" s="153"/>
      <c r="M449" s="53"/>
      <c r="N449" s="175">
        <f t="shared" si="212"/>
        <v>1449</v>
      </c>
      <c r="O449" s="53"/>
      <c r="P449" s="175">
        <f t="shared" si="213"/>
        <v>10449</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IF(U449=Setup!$C$10,"Grant",IF('Other Pharma &amp; Health Products'!U449=Setup!$C$11,"Local",IF('Other Pharma &amp; Health Products'!U449=Setup!$C$12,"Other","")))</f>
        <v/>
      </c>
      <c r="W449" s="34"/>
      <c r="X449" s="148"/>
      <c r="Y449" s="34"/>
      <c r="Z449" s="36" t="str">
        <f t="shared" si="214"/>
        <v/>
      </c>
      <c r="AA449" s="34"/>
      <c r="AB449" s="32" t="str">
        <f t="shared" si="215"/>
        <v/>
      </c>
      <c r="AC449" s="34"/>
      <c r="AD449" s="32" t="str">
        <f t="shared" si="216"/>
        <v/>
      </c>
      <c r="AE449" s="34"/>
      <c r="AF449" s="36" t="str">
        <f t="shared" si="217"/>
        <v/>
      </c>
      <c r="AG449" s="36" t="str">
        <f t="shared" si="218"/>
        <v/>
      </c>
      <c r="AH449" s="36" t="str">
        <f t="shared" si="219"/>
        <v/>
      </c>
      <c r="AI449" s="55"/>
      <c r="AJ449" s="37"/>
      <c r="AK449" s="148"/>
      <c r="AL449" s="34"/>
      <c r="AM449" s="32" t="str">
        <f t="shared" si="220"/>
        <v/>
      </c>
      <c r="AN449" s="34"/>
      <c r="AO449" s="32" t="str">
        <f t="shared" si="221"/>
        <v/>
      </c>
      <c r="AP449" s="34"/>
      <c r="AQ449" s="32" t="str">
        <f t="shared" si="222"/>
        <v/>
      </c>
      <c r="AR449" s="34"/>
      <c r="AS449" s="36" t="str">
        <f t="shared" si="223"/>
        <v/>
      </c>
      <c r="AT449" s="36" t="str">
        <f t="shared" si="224"/>
        <v/>
      </c>
      <c r="AU449" s="36" t="str">
        <f t="shared" si="225"/>
        <v/>
      </c>
      <c r="AV449" s="55"/>
      <c r="AW449" s="34"/>
      <c r="AX449" s="148"/>
      <c r="AY449" s="34"/>
      <c r="AZ449" s="32" t="str">
        <f t="shared" si="226"/>
        <v/>
      </c>
      <c r="BA449" s="34"/>
      <c r="BB449" s="32" t="str">
        <f t="shared" si="227"/>
        <v/>
      </c>
      <c r="BC449" s="34"/>
      <c r="BD449" s="32" t="str">
        <f t="shared" si="228"/>
        <v/>
      </c>
      <c r="BE449" s="34"/>
      <c r="BF449" s="36" t="str">
        <f t="shared" si="229"/>
        <v/>
      </c>
      <c r="BG449" s="36" t="str">
        <f t="shared" si="230"/>
        <v/>
      </c>
      <c r="BH449" s="36" t="str">
        <f t="shared" si="231"/>
        <v/>
      </c>
      <c r="BI449" s="55"/>
      <c r="BJ449" s="34"/>
      <c r="BK449" s="148"/>
      <c r="BL449" s="34"/>
      <c r="BM449" s="32" t="str">
        <f t="shared" si="232"/>
        <v/>
      </c>
      <c r="BN449" s="34"/>
      <c r="BO449" s="32" t="str">
        <f t="shared" si="233"/>
        <v/>
      </c>
      <c r="BP449" s="34"/>
      <c r="BQ449" s="32" t="str">
        <f t="shared" si="234"/>
        <v/>
      </c>
      <c r="BR449" s="34"/>
      <c r="BS449" s="36" t="str">
        <f t="shared" si="235"/>
        <v/>
      </c>
      <c r="BT449" s="36" t="str">
        <f t="shared" si="236"/>
        <v/>
      </c>
      <c r="BU449" s="36" t="str">
        <f t="shared" si="237"/>
        <v/>
      </c>
      <c r="BV449" s="55"/>
      <c r="BW449" s="36" t="str">
        <f t="shared" si="238"/>
        <v/>
      </c>
      <c r="BX449" s="36" t="str">
        <f t="shared" si="238"/>
        <v/>
      </c>
      <c r="BY449" s="31"/>
      <c r="BZ449" s="38"/>
      <c r="CB449" s="120" t="e">
        <f t="shared" ca="1" si="206"/>
        <v>#VALUE!</v>
      </c>
      <c r="CC449" s="2" t="e">
        <f t="shared" ca="1" si="207"/>
        <v>#VALUE!</v>
      </c>
    </row>
    <row r="450" spans="1:81" s="10" customFormat="1" ht="25" customHeight="1" x14ac:dyDescent="0.2">
      <c r="A450" s="52" t="str">
        <f t="shared" si="239"/>
        <v/>
      </c>
      <c r="B450" s="157" t="e">
        <f t="shared" ca="1" si="208"/>
        <v>#VALUE!</v>
      </c>
      <c r="C450" s="157" t="e">
        <f t="shared" si="209"/>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10"/>
        <v>#VALUE!</v>
      </c>
      <c r="K450" s="155" t="e">
        <f t="shared" si="211"/>
        <v>#VALUE!</v>
      </c>
      <c r="L450" s="153"/>
      <c r="M450" s="53"/>
      <c r="N450" s="175">
        <f t="shared" si="212"/>
        <v>1450</v>
      </c>
      <c r="O450" s="53"/>
      <c r="P450" s="175">
        <f t="shared" si="213"/>
        <v>10450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IF(U450=Setup!$C$10,"Grant",IF('Other Pharma &amp; Health Products'!U450=Setup!$C$11,"Local",IF('Other Pharma &amp; Health Products'!U450=Setup!$C$12,"Other","")))</f>
        <v/>
      </c>
      <c r="W450" s="34"/>
      <c r="X450" s="148"/>
      <c r="Y450" s="34"/>
      <c r="Z450" s="36" t="str">
        <f t="shared" si="214"/>
        <v/>
      </c>
      <c r="AA450" s="34"/>
      <c r="AB450" s="32" t="str">
        <f t="shared" si="215"/>
        <v/>
      </c>
      <c r="AC450" s="34"/>
      <c r="AD450" s="32" t="str">
        <f t="shared" si="216"/>
        <v/>
      </c>
      <c r="AE450" s="34"/>
      <c r="AF450" s="36" t="str">
        <f t="shared" si="217"/>
        <v/>
      </c>
      <c r="AG450" s="36" t="str">
        <f t="shared" si="218"/>
        <v/>
      </c>
      <c r="AH450" s="36" t="str">
        <f t="shared" si="219"/>
        <v/>
      </c>
      <c r="AI450" s="55"/>
      <c r="AJ450" s="37"/>
      <c r="AK450" s="148"/>
      <c r="AL450" s="34"/>
      <c r="AM450" s="32" t="str">
        <f t="shared" si="220"/>
        <v/>
      </c>
      <c r="AN450" s="34"/>
      <c r="AO450" s="32" t="str">
        <f t="shared" si="221"/>
        <v/>
      </c>
      <c r="AP450" s="34"/>
      <c r="AQ450" s="32" t="str">
        <f t="shared" si="222"/>
        <v/>
      </c>
      <c r="AR450" s="34"/>
      <c r="AS450" s="36" t="str">
        <f t="shared" si="223"/>
        <v/>
      </c>
      <c r="AT450" s="36" t="str">
        <f t="shared" si="224"/>
        <v/>
      </c>
      <c r="AU450" s="36" t="str">
        <f t="shared" si="225"/>
        <v/>
      </c>
      <c r="AV450" s="55"/>
      <c r="AW450" s="34"/>
      <c r="AX450" s="148"/>
      <c r="AY450" s="34"/>
      <c r="AZ450" s="32" t="str">
        <f t="shared" si="226"/>
        <v/>
      </c>
      <c r="BA450" s="34"/>
      <c r="BB450" s="32" t="str">
        <f t="shared" si="227"/>
        <v/>
      </c>
      <c r="BC450" s="34"/>
      <c r="BD450" s="32" t="str">
        <f t="shared" si="228"/>
        <v/>
      </c>
      <c r="BE450" s="34"/>
      <c r="BF450" s="36" t="str">
        <f t="shared" si="229"/>
        <v/>
      </c>
      <c r="BG450" s="36" t="str">
        <f t="shared" si="230"/>
        <v/>
      </c>
      <c r="BH450" s="36" t="str">
        <f t="shared" si="231"/>
        <v/>
      </c>
      <c r="BI450" s="55"/>
      <c r="BJ450" s="34"/>
      <c r="BK450" s="148"/>
      <c r="BL450" s="34"/>
      <c r="BM450" s="32" t="str">
        <f t="shared" si="232"/>
        <v/>
      </c>
      <c r="BN450" s="34"/>
      <c r="BO450" s="32" t="str">
        <f t="shared" si="233"/>
        <v/>
      </c>
      <c r="BP450" s="34"/>
      <c r="BQ450" s="32" t="str">
        <f t="shared" si="234"/>
        <v/>
      </c>
      <c r="BR450" s="34"/>
      <c r="BS450" s="36" t="str">
        <f t="shared" si="235"/>
        <v/>
      </c>
      <c r="BT450" s="36" t="str">
        <f t="shared" si="236"/>
        <v/>
      </c>
      <c r="BU450" s="36" t="str">
        <f t="shared" si="237"/>
        <v/>
      </c>
      <c r="BV450" s="55"/>
      <c r="BW450" s="36" t="str">
        <f t="shared" si="238"/>
        <v/>
      </c>
      <c r="BX450" s="36" t="str">
        <f t="shared" si="238"/>
        <v/>
      </c>
      <c r="BY450" s="31"/>
      <c r="BZ450" s="38"/>
      <c r="CB450" s="120" t="e">
        <f t="shared" ca="1" si="206"/>
        <v>#VALUE!</v>
      </c>
      <c r="CC450" s="2" t="e">
        <f t="shared" ca="1" si="207"/>
        <v>#VALUE!</v>
      </c>
    </row>
    <row r="451" spans="1:81" s="10" customFormat="1" ht="25" customHeight="1" x14ac:dyDescent="0.2">
      <c r="A451" s="52" t="str">
        <f t="shared" si="239"/>
        <v/>
      </c>
      <c r="B451" s="157" t="e">
        <f t="shared" ref="B451:B501" ca="1" si="240">CONCATENATE(E451,"-",G451,"--",K451,"---",R451)</f>
        <v>#VALUE!</v>
      </c>
      <c r="C451" s="157" t="e">
        <f t="shared" ref="C451:C501" si="241">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42">LEFT(I451,FIND(".",I451,1)-1)</f>
        <v>#VALUE!</v>
      </c>
      <c r="K451" s="155" t="e">
        <f t="shared" ref="K451:K501" si="243">LEFT(I451,FIND(".",I451,1)+1)</f>
        <v>#VALUE!</v>
      </c>
      <c r="L451" s="153"/>
      <c r="M451" s="53"/>
      <c r="N451" s="175">
        <f t="shared" ref="N451:N501" si="244">1000+ROW()</f>
        <v>1451</v>
      </c>
      <c r="O451" s="53"/>
      <c r="P451" s="175">
        <f t="shared" ref="P451:P501" si="245">10000+ROW()</f>
        <v>10451</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IF(U451=Setup!$C$10,"Grant",IF('Other Pharma &amp; Health Products'!U451=Setup!$C$11,"Local",IF('Other Pharma &amp; Health Products'!U451=Setup!$C$12,"Other","")))</f>
        <v/>
      </c>
      <c r="W451" s="34"/>
      <c r="X451" s="148"/>
      <c r="Y451" s="34"/>
      <c r="Z451" s="36" t="str">
        <f t="shared" ref="Z451:Z501" si="246">IFERROR(IF(AND(NOT(Y451=""),NOT(X451="")),Y451*X451,""),"")</f>
        <v/>
      </c>
      <c r="AA451" s="34"/>
      <c r="AB451" s="32" t="str">
        <f t="shared" ref="AB451:AB501" si="247">IFERROR(IF(AND(NOT(AA451=""),NOT(X451="")),AA451*X451,""),"")</f>
        <v/>
      </c>
      <c r="AC451" s="34"/>
      <c r="AD451" s="32" t="str">
        <f t="shared" ref="AD451:AD501" si="248">IFERROR(IF(AND(NOT(AC451=""),NOT(X451="")),AC451*X451,""),"")</f>
        <v/>
      </c>
      <c r="AE451" s="34"/>
      <c r="AF451" s="36" t="str">
        <f t="shared" ref="AF451:AF501" si="249">IFERROR(IF(AND(NOT(AE451=""),NOT(X451="")),AE451*X451,""),"")</f>
        <v/>
      </c>
      <c r="AG451" s="36" t="str">
        <f t="shared" ref="AG451:AG501" si="250">IFERROR(IF(OR(NOT(Y451=""),NOT(AE451=""),NOT(AA451=""),NOT(AC451="")),Y451+AE451+AA451+AC451,""),"")</f>
        <v/>
      </c>
      <c r="AH451" s="36" t="str">
        <f t="shared" ref="AH451:AH501" si="251">IF(SUM(Z451,AB451,AD451,AF451)&gt;0,SUM(Z451,AB451,AD451,AF451),"")</f>
        <v/>
      </c>
      <c r="AI451" s="55"/>
      <c r="AJ451" s="37"/>
      <c r="AK451" s="148"/>
      <c r="AL451" s="34"/>
      <c r="AM451" s="32" t="str">
        <f t="shared" ref="AM451:AM501" si="252">IFERROR(IF(AND(NOT(AL451=""),NOT(AK451="")),AL451*$AK451,""),"")</f>
        <v/>
      </c>
      <c r="AN451" s="34"/>
      <c r="AO451" s="32" t="str">
        <f t="shared" ref="AO451:AO501" si="253">IFERROR(IF(AND(NOT(AN451=""),NOT(AK451="")),AN451*$AK451,""),"")</f>
        <v/>
      </c>
      <c r="AP451" s="34"/>
      <c r="AQ451" s="32" t="str">
        <f t="shared" ref="AQ451:AQ501" si="254">IFERROR(IF(AND(NOT(AP451=""),NOT(AK451="")),AP451*$AK451,""),"")</f>
        <v/>
      </c>
      <c r="AR451" s="34"/>
      <c r="AS451" s="36" t="str">
        <f t="shared" ref="AS451:AS501" si="255">IFERROR(IF(AND(NOT(AR451=""),NOT(AK451="")),AR451*$AK451,""),"")</f>
        <v/>
      </c>
      <c r="AT451" s="36" t="str">
        <f t="shared" ref="AT451:AT501" si="256">IFERROR(IF(OR(NOT(AL451=""),NOT(AR451=""),NOT(AN451=""),NOT(AP451="")),AL451+AR451+AN451+AP451,""),"")</f>
        <v/>
      </c>
      <c r="AU451" s="36" t="str">
        <f t="shared" ref="AU451:AU501" si="257">IF(SUM(AM451,AS451,AO451,AQ451)&gt;0,SUM(AM451,AS451,AO451,AQ451),"")</f>
        <v/>
      </c>
      <c r="AV451" s="55"/>
      <c r="AW451" s="34"/>
      <c r="AX451" s="148"/>
      <c r="AY451" s="34"/>
      <c r="AZ451" s="32" t="str">
        <f t="shared" ref="AZ451:AZ501" si="258">IFERROR(IF(AND(NOT(AY451=""),NOT(AX451="")),AY451*$AX451,""),"")</f>
        <v/>
      </c>
      <c r="BA451" s="34"/>
      <c r="BB451" s="32" t="str">
        <f t="shared" ref="BB451:BB501" si="259">IFERROR(IF(AND(NOT(BA451=""),NOT(AX451="")),BA451*$AX451,""),"")</f>
        <v/>
      </c>
      <c r="BC451" s="34"/>
      <c r="BD451" s="32" t="str">
        <f t="shared" ref="BD451:BD501" si="260">IFERROR(IF(AND(NOT(BC451=""),NOT(AX451="")),BC451*$AX451,""),"")</f>
        <v/>
      </c>
      <c r="BE451" s="34"/>
      <c r="BF451" s="36" t="str">
        <f t="shared" ref="BF451:BF501" si="261">IFERROR(IF(AND(NOT(BE451=""),NOT(AX451="")),BE451*$AX451,""),"")</f>
        <v/>
      </c>
      <c r="BG451" s="36" t="str">
        <f t="shared" ref="BG451:BG501" si="262">IFERROR(IF(OR(NOT(AY451=""),NOT(BE451=""),NOT(BA451=""),NOT(BC451="")),AY451+BE451+BA451+BC451,""),"")</f>
        <v/>
      </c>
      <c r="BH451" s="36" t="str">
        <f t="shared" ref="BH451:BH501" si="263">IF(SUM(AZ451,BF451,BB451,BD451)&gt;0,SUM(AZ451,BF451,BB451,BD451),"")</f>
        <v/>
      </c>
      <c r="BI451" s="55"/>
      <c r="BJ451" s="34"/>
      <c r="BK451" s="148"/>
      <c r="BL451" s="34"/>
      <c r="BM451" s="32" t="str">
        <f t="shared" ref="BM451:BM501" si="264">IFERROR(IF(AND(NOT(BL451=""),NOT(BK451="")),BL451*$BK451,""),"")</f>
        <v/>
      </c>
      <c r="BN451" s="34"/>
      <c r="BO451" s="32" t="str">
        <f t="shared" ref="BO451:BO501" si="265">IFERROR(IF(AND(NOT(BN451=""),NOT(BK451="")),BN451*$BK451,""),"")</f>
        <v/>
      </c>
      <c r="BP451" s="34"/>
      <c r="BQ451" s="32" t="str">
        <f t="shared" ref="BQ451:BQ501" si="266">IFERROR(IF(AND(NOT(BP451=""),NOT(BK451="")),BP451*$BK451,""),"")</f>
        <v/>
      </c>
      <c r="BR451" s="34"/>
      <c r="BS451" s="36" t="str">
        <f t="shared" ref="BS451:BS501" si="267">IFERROR(IF(AND(NOT(BR451=""),NOT(BK451="")),BR451*$BK451,""),"")</f>
        <v/>
      </c>
      <c r="BT451" s="36" t="str">
        <f t="shared" ref="BT451:BT501" si="268">IFERROR(IF(OR(NOT(BL451=""),NOT(BR451=""),NOT(BN451=""),NOT(BP451="")),BL451+BR451+BN451+BP451,""),"")</f>
        <v/>
      </c>
      <c r="BU451" s="36" t="str">
        <f t="shared" ref="BU451:BU501" si="269">IF(SUM(BM451,BS451,BO451,BQ451)&gt;0,SUM(BM451,BS451,BO451,BQ451),"")</f>
        <v/>
      </c>
      <c r="BV451" s="55"/>
      <c r="BW451" s="36" t="str">
        <f t="shared" ref="BW451:BX501" si="270">IF(SUM(AG451,AT451,BG451,BT451)&gt;0,SUM(AG451,AT451,BG451,BT451),"")</f>
        <v/>
      </c>
      <c r="BX451" s="36" t="str">
        <f t="shared" si="270"/>
        <v/>
      </c>
      <c r="BY451" s="31"/>
      <c r="BZ451" s="38"/>
      <c r="CB451" s="120" t="e">
        <f t="shared" ref="CB451:CB482" ca="1" si="271">IF(OR(B451="--",IFERROR(MATCH(B451,OFFSET(B$1,0,0,ROW()-1,1),0),1)&lt;&gt;1),"",1)</f>
        <v>#VALUE!</v>
      </c>
      <c r="CC451" s="2" t="e">
        <f t="shared" ref="CC451:CC501" ca="1" si="272">IF(OR(C451="--",IFERROR(MATCH(C451,OFFSET(C$1,0,0,ROW()-1,1),0),1)&lt;&gt;1),"",1)</f>
        <v>#VALUE!</v>
      </c>
    </row>
    <row r="452" spans="1:81" s="10" customFormat="1" ht="25" customHeight="1" x14ac:dyDescent="0.2">
      <c r="A452" s="52" t="str">
        <f t="shared" ref="A452:A501" si="273">IFERROR(IF(D452&lt;&gt;"",A451+1,""),"")</f>
        <v/>
      </c>
      <c r="B452" s="157" t="e">
        <f t="shared" ca="1" si="240"/>
        <v>#VALUE!</v>
      </c>
      <c r="C452" s="157" t="e">
        <f t="shared" si="241"/>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42"/>
        <v>#VALUE!</v>
      </c>
      <c r="K452" s="155" t="e">
        <f t="shared" si="243"/>
        <v>#VALUE!</v>
      </c>
      <c r="L452" s="153"/>
      <c r="M452" s="53"/>
      <c r="N452" s="175">
        <f t="shared" si="244"/>
        <v>1452</v>
      </c>
      <c r="O452" s="53"/>
      <c r="P452" s="175">
        <f t="shared" si="245"/>
        <v>10452</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IF(U452=Setup!$C$10,"Grant",IF('Other Pharma &amp; Health Products'!U452=Setup!$C$11,"Local",IF('Other Pharma &amp; Health Products'!U452=Setup!$C$12,"Other","")))</f>
        <v/>
      </c>
      <c r="W452" s="34"/>
      <c r="X452" s="148"/>
      <c r="Y452" s="34"/>
      <c r="Z452" s="36" t="str">
        <f t="shared" si="246"/>
        <v/>
      </c>
      <c r="AA452" s="34"/>
      <c r="AB452" s="32" t="str">
        <f t="shared" si="247"/>
        <v/>
      </c>
      <c r="AC452" s="34"/>
      <c r="AD452" s="32" t="str">
        <f t="shared" si="248"/>
        <v/>
      </c>
      <c r="AE452" s="34"/>
      <c r="AF452" s="36" t="str">
        <f t="shared" si="249"/>
        <v/>
      </c>
      <c r="AG452" s="36" t="str">
        <f t="shared" si="250"/>
        <v/>
      </c>
      <c r="AH452" s="36" t="str">
        <f t="shared" si="251"/>
        <v/>
      </c>
      <c r="AI452" s="55"/>
      <c r="AJ452" s="37"/>
      <c r="AK452" s="148"/>
      <c r="AL452" s="34"/>
      <c r="AM452" s="32" t="str">
        <f t="shared" si="252"/>
        <v/>
      </c>
      <c r="AN452" s="34"/>
      <c r="AO452" s="32" t="str">
        <f t="shared" si="253"/>
        <v/>
      </c>
      <c r="AP452" s="34"/>
      <c r="AQ452" s="32" t="str">
        <f t="shared" si="254"/>
        <v/>
      </c>
      <c r="AR452" s="34"/>
      <c r="AS452" s="36" t="str">
        <f t="shared" si="255"/>
        <v/>
      </c>
      <c r="AT452" s="36" t="str">
        <f t="shared" si="256"/>
        <v/>
      </c>
      <c r="AU452" s="36" t="str">
        <f t="shared" si="257"/>
        <v/>
      </c>
      <c r="AV452" s="55"/>
      <c r="AW452" s="34"/>
      <c r="AX452" s="148"/>
      <c r="AY452" s="34"/>
      <c r="AZ452" s="32" t="str">
        <f t="shared" si="258"/>
        <v/>
      </c>
      <c r="BA452" s="34"/>
      <c r="BB452" s="32" t="str">
        <f t="shared" si="259"/>
        <v/>
      </c>
      <c r="BC452" s="34"/>
      <c r="BD452" s="32" t="str">
        <f t="shared" si="260"/>
        <v/>
      </c>
      <c r="BE452" s="34"/>
      <c r="BF452" s="36" t="str">
        <f t="shared" si="261"/>
        <v/>
      </c>
      <c r="BG452" s="36" t="str">
        <f t="shared" si="262"/>
        <v/>
      </c>
      <c r="BH452" s="36" t="str">
        <f t="shared" si="263"/>
        <v/>
      </c>
      <c r="BI452" s="55"/>
      <c r="BJ452" s="34"/>
      <c r="BK452" s="148"/>
      <c r="BL452" s="34"/>
      <c r="BM452" s="32" t="str">
        <f t="shared" si="264"/>
        <v/>
      </c>
      <c r="BN452" s="34"/>
      <c r="BO452" s="32" t="str">
        <f t="shared" si="265"/>
        <v/>
      </c>
      <c r="BP452" s="34"/>
      <c r="BQ452" s="32" t="str">
        <f t="shared" si="266"/>
        <v/>
      </c>
      <c r="BR452" s="34"/>
      <c r="BS452" s="36" t="str">
        <f t="shared" si="267"/>
        <v/>
      </c>
      <c r="BT452" s="36" t="str">
        <f t="shared" si="268"/>
        <v/>
      </c>
      <c r="BU452" s="36" t="str">
        <f t="shared" si="269"/>
        <v/>
      </c>
      <c r="BV452" s="55"/>
      <c r="BW452" s="36" t="str">
        <f t="shared" si="270"/>
        <v/>
      </c>
      <c r="BX452" s="36" t="str">
        <f t="shared" si="270"/>
        <v/>
      </c>
      <c r="BY452" s="31"/>
      <c r="BZ452" s="38"/>
      <c r="CB452" s="120" t="e">
        <f t="shared" ca="1" si="271"/>
        <v>#VALUE!</v>
      </c>
      <c r="CC452" s="2" t="e">
        <f t="shared" ca="1" si="272"/>
        <v>#VALUE!</v>
      </c>
    </row>
    <row r="453" spans="1:81" s="10" customFormat="1" ht="25" customHeight="1" x14ac:dyDescent="0.2">
      <c r="A453" s="52" t="str">
        <f t="shared" si="273"/>
        <v/>
      </c>
      <c r="B453" s="157" t="e">
        <f t="shared" ca="1" si="240"/>
        <v>#VALUE!</v>
      </c>
      <c r="C453" s="157" t="e">
        <f t="shared" si="241"/>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42"/>
        <v>#VALUE!</v>
      </c>
      <c r="K453" s="155" t="e">
        <f t="shared" si="243"/>
        <v>#VALUE!</v>
      </c>
      <c r="L453" s="153"/>
      <c r="M453" s="53"/>
      <c r="N453" s="175">
        <f t="shared" si="244"/>
        <v>1453</v>
      </c>
      <c r="O453" s="53"/>
      <c r="P453" s="175">
        <f t="shared" si="245"/>
        <v>10453</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IF(U453=Setup!$C$10,"Grant",IF('Other Pharma &amp; Health Products'!U453=Setup!$C$11,"Local",IF('Other Pharma &amp; Health Products'!U453=Setup!$C$12,"Other","")))</f>
        <v/>
      </c>
      <c r="W453" s="34"/>
      <c r="X453" s="148"/>
      <c r="Y453" s="34"/>
      <c r="Z453" s="36" t="str">
        <f t="shared" si="246"/>
        <v/>
      </c>
      <c r="AA453" s="34"/>
      <c r="AB453" s="32" t="str">
        <f t="shared" si="247"/>
        <v/>
      </c>
      <c r="AC453" s="34"/>
      <c r="AD453" s="32" t="str">
        <f t="shared" si="248"/>
        <v/>
      </c>
      <c r="AE453" s="34"/>
      <c r="AF453" s="36" t="str">
        <f t="shared" si="249"/>
        <v/>
      </c>
      <c r="AG453" s="36" t="str">
        <f t="shared" si="250"/>
        <v/>
      </c>
      <c r="AH453" s="36" t="str">
        <f t="shared" si="251"/>
        <v/>
      </c>
      <c r="AI453" s="55"/>
      <c r="AJ453" s="37"/>
      <c r="AK453" s="148"/>
      <c r="AL453" s="34"/>
      <c r="AM453" s="32" t="str">
        <f t="shared" si="252"/>
        <v/>
      </c>
      <c r="AN453" s="34"/>
      <c r="AO453" s="32" t="str">
        <f t="shared" si="253"/>
        <v/>
      </c>
      <c r="AP453" s="34"/>
      <c r="AQ453" s="32" t="str">
        <f t="shared" si="254"/>
        <v/>
      </c>
      <c r="AR453" s="34"/>
      <c r="AS453" s="36" t="str">
        <f t="shared" si="255"/>
        <v/>
      </c>
      <c r="AT453" s="36" t="str">
        <f t="shared" si="256"/>
        <v/>
      </c>
      <c r="AU453" s="36" t="str">
        <f t="shared" si="257"/>
        <v/>
      </c>
      <c r="AV453" s="55"/>
      <c r="AW453" s="34"/>
      <c r="AX453" s="148"/>
      <c r="AY453" s="34"/>
      <c r="AZ453" s="32" t="str">
        <f t="shared" si="258"/>
        <v/>
      </c>
      <c r="BA453" s="34"/>
      <c r="BB453" s="32" t="str">
        <f t="shared" si="259"/>
        <v/>
      </c>
      <c r="BC453" s="34"/>
      <c r="BD453" s="32" t="str">
        <f t="shared" si="260"/>
        <v/>
      </c>
      <c r="BE453" s="34"/>
      <c r="BF453" s="36" t="str">
        <f t="shared" si="261"/>
        <v/>
      </c>
      <c r="BG453" s="36" t="str">
        <f t="shared" si="262"/>
        <v/>
      </c>
      <c r="BH453" s="36" t="str">
        <f t="shared" si="263"/>
        <v/>
      </c>
      <c r="BI453" s="55"/>
      <c r="BJ453" s="34"/>
      <c r="BK453" s="148"/>
      <c r="BL453" s="34"/>
      <c r="BM453" s="32" t="str">
        <f t="shared" si="264"/>
        <v/>
      </c>
      <c r="BN453" s="34"/>
      <c r="BO453" s="32" t="str">
        <f t="shared" si="265"/>
        <v/>
      </c>
      <c r="BP453" s="34"/>
      <c r="BQ453" s="32" t="str">
        <f t="shared" si="266"/>
        <v/>
      </c>
      <c r="BR453" s="34"/>
      <c r="BS453" s="36" t="str">
        <f t="shared" si="267"/>
        <v/>
      </c>
      <c r="BT453" s="36" t="str">
        <f t="shared" si="268"/>
        <v/>
      </c>
      <c r="BU453" s="36" t="str">
        <f t="shared" si="269"/>
        <v/>
      </c>
      <c r="BV453" s="55"/>
      <c r="BW453" s="36" t="str">
        <f t="shared" si="270"/>
        <v/>
      </c>
      <c r="BX453" s="36" t="str">
        <f t="shared" si="270"/>
        <v/>
      </c>
      <c r="BY453" s="31"/>
      <c r="BZ453" s="38"/>
      <c r="CB453" s="120" t="e">
        <f t="shared" ca="1" si="271"/>
        <v>#VALUE!</v>
      </c>
      <c r="CC453" s="2" t="e">
        <f t="shared" ca="1" si="272"/>
        <v>#VALUE!</v>
      </c>
    </row>
    <row r="454" spans="1:81" s="10" customFormat="1" ht="25" customHeight="1" x14ac:dyDescent="0.2">
      <c r="A454" s="52" t="str">
        <f t="shared" si="273"/>
        <v/>
      </c>
      <c r="B454" s="157" t="e">
        <f t="shared" ca="1" si="240"/>
        <v>#VALUE!</v>
      </c>
      <c r="C454" s="157" t="e">
        <f t="shared" si="241"/>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42"/>
        <v>#VALUE!</v>
      </c>
      <c r="K454" s="155" t="e">
        <f t="shared" si="243"/>
        <v>#VALUE!</v>
      </c>
      <c r="L454" s="153"/>
      <c r="M454" s="53"/>
      <c r="N454" s="175">
        <f t="shared" si="244"/>
        <v>1454</v>
      </c>
      <c r="O454" s="53"/>
      <c r="P454" s="175">
        <f t="shared" si="245"/>
        <v>10454</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IF(U454=Setup!$C$10,"Grant",IF('Other Pharma &amp; Health Products'!U454=Setup!$C$11,"Local",IF('Other Pharma &amp; Health Products'!U454=Setup!$C$12,"Other","")))</f>
        <v/>
      </c>
      <c r="W454" s="34"/>
      <c r="X454" s="148"/>
      <c r="Y454" s="34"/>
      <c r="Z454" s="36" t="str">
        <f t="shared" si="246"/>
        <v/>
      </c>
      <c r="AA454" s="34"/>
      <c r="AB454" s="32" t="str">
        <f t="shared" si="247"/>
        <v/>
      </c>
      <c r="AC454" s="34"/>
      <c r="AD454" s="32" t="str">
        <f t="shared" si="248"/>
        <v/>
      </c>
      <c r="AE454" s="34"/>
      <c r="AF454" s="36" t="str">
        <f t="shared" si="249"/>
        <v/>
      </c>
      <c r="AG454" s="36" t="str">
        <f t="shared" si="250"/>
        <v/>
      </c>
      <c r="AH454" s="36" t="str">
        <f t="shared" si="251"/>
        <v/>
      </c>
      <c r="AI454" s="55"/>
      <c r="AJ454" s="37"/>
      <c r="AK454" s="148"/>
      <c r="AL454" s="34"/>
      <c r="AM454" s="32" t="str">
        <f t="shared" si="252"/>
        <v/>
      </c>
      <c r="AN454" s="34"/>
      <c r="AO454" s="32" t="str">
        <f t="shared" si="253"/>
        <v/>
      </c>
      <c r="AP454" s="34"/>
      <c r="AQ454" s="32" t="str">
        <f t="shared" si="254"/>
        <v/>
      </c>
      <c r="AR454" s="34"/>
      <c r="AS454" s="36" t="str">
        <f t="shared" si="255"/>
        <v/>
      </c>
      <c r="AT454" s="36" t="str">
        <f t="shared" si="256"/>
        <v/>
      </c>
      <c r="AU454" s="36" t="str">
        <f t="shared" si="257"/>
        <v/>
      </c>
      <c r="AV454" s="55"/>
      <c r="AW454" s="34"/>
      <c r="AX454" s="148"/>
      <c r="AY454" s="34"/>
      <c r="AZ454" s="32" t="str">
        <f t="shared" si="258"/>
        <v/>
      </c>
      <c r="BA454" s="34"/>
      <c r="BB454" s="32" t="str">
        <f t="shared" si="259"/>
        <v/>
      </c>
      <c r="BC454" s="34"/>
      <c r="BD454" s="32" t="str">
        <f t="shared" si="260"/>
        <v/>
      </c>
      <c r="BE454" s="34"/>
      <c r="BF454" s="36" t="str">
        <f t="shared" si="261"/>
        <v/>
      </c>
      <c r="BG454" s="36" t="str">
        <f t="shared" si="262"/>
        <v/>
      </c>
      <c r="BH454" s="36" t="str">
        <f t="shared" si="263"/>
        <v/>
      </c>
      <c r="BI454" s="55"/>
      <c r="BJ454" s="34"/>
      <c r="BK454" s="148"/>
      <c r="BL454" s="34"/>
      <c r="BM454" s="32" t="str">
        <f t="shared" si="264"/>
        <v/>
      </c>
      <c r="BN454" s="34"/>
      <c r="BO454" s="32" t="str">
        <f t="shared" si="265"/>
        <v/>
      </c>
      <c r="BP454" s="34"/>
      <c r="BQ454" s="32" t="str">
        <f t="shared" si="266"/>
        <v/>
      </c>
      <c r="BR454" s="34"/>
      <c r="BS454" s="36" t="str">
        <f t="shared" si="267"/>
        <v/>
      </c>
      <c r="BT454" s="36" t="str">
        <f t="shared" si="268"/>
        <v/>
      </c>
      <c r="BU454" s="36" t="str">
        <f t="shared" si="269"/>
        <v/>
      </c>
      <c r="BV454" s="55"/>
      <c r="BW454" s="36" t="str">
        <f t="shared" si="270"/>
        <v/>
      </c>
      <c r="BX454" s="36" t="str">
        <f t="shared" si="270"/>
        <v/>
      </c>
      <c r="BY454" s="31"/>
      <c r="BZ454" s="38"/>
      <c r="CB454" s="120" t="e">
        <f t="shared" ca="1" si="271"/>
        <v>#VALUE!</v>
      </c>
      <c r="CC454" s="2" t="e">
        <f t="shared" ca="1" si="272"/>
        <v>#VALUE!</v>
      </c>
    </row>
    <row r="455" spans="1:81" s="10" customFormat="1" ht="25" customHeight="1" x14ac:dyDescent="0.2">
      <c r="A455" s="52" t="str">
        <f t="shared" si="273"/>
        <v/>
      </c>
      <c r="B455" s="157" t="e">
        <f t="shared" ca="1" si="240"/>
        <v>#VALUE!</v>
      </c>
      <c r="C455" s="157" t="e">
        <f t="shared" si="241"/>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42"/>
        <v>#VALUE!</v>
      </c>
      <c r="K455" s="155" t="e">
        <f t="shared" si="243"/>
        <v>#VALUE!</v>
      </c>
      <c r="L455" s="153"/>
      <c r="M455" s="53"/>
      <c r="N455" s="175">
        <f t="shared" si="244"/>
        <v>1455</v>
      </c>
      <c r="O455" s="53"/>
      <c r="P455" s="175">
        <f t="shared" si="245"/>
        <v>10455</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IF(U455=Setup!$C$10,"Grant",IF('Other Pharma &amp; Health Products'!U455=Setup!$C$11,"Local",IF('Other Pharma &amp; Health Products'!U455=Setup!$C$12,"Other","")))</f>
        <v/>
      </c>
      <c r="W455" s="34"/>
      <c r="X455" s="148"/>
      <c r="Y455" s="34"/>
      <c r="Z455" s="36" t="str">
        <f t="shared" si="246"/>
        <v/>
      </c>
      <c r="AA455" s="34"/>
      <c r="AB455" s="32" t="str">
        <f t="shared" si="247"/>
        <v/>
      </c>
      <c r="AC455" s="34"/>
      <c r="AD455" s="32" t="str">
        <f t="shared" si="248"/>
        <v/>
      </c>
      <c r="AE455" s="34"/>
      <c r="AF455" s="36" t="str">
        <f t="shared" si="249"/>
        <v/>
      </c>
      <c r="AG455" s="36" t="str">
        <f t="shared" si="250"/>
        <v/>
      </c>
      <c r="AH455" s="36" t="str">
        <f t="shared" si="251"/>
        <v/>
      </c>
      <c r="AI455" s="55"/>
      <c r="AJ455" s="37"/>
      <c r="AK455" s="148"/>
      <c r="AL455" s="34"/>
      <c r="AM455" s="32" t="str">
        <f t="shared" si="252"/>
        <v/>
      </c>
      <c r="AN455" s="34"/>
      <c r="AO455" s="32" t="str">
        <f t="shared" si="253"/>
        <v/>
      </c>
      <c r="AP455" s="34"/>
      <c r="AQ455" s="32" t="str">
        <f t="shared" si="254"/>
        <v/>
      </c>
      <c r="AR455" s="34"/>
      <c r="AS455" s="36" t="str">
        <f t="shared" si="255"/>
        <v/>
      </c>
      <c r="AT455" s="36" t="str">
        <f t="shared" si="256"/>
        <v/>
      </c>
      <c r="AU455" s="36" t="str">
        <f t="shared" si="257"/>
        <v/>
      </c>
      <c r="AV455" s="55"/>
      <c r="AW455" s="34"/>
      <c r="AX455" s="148"/>
      <c r="AY455" s="34"/>
      <c r="AZ455" s="32" t="str">
        <f t="shared" si="258"/>
        <v/>
      </c>
      <c r="BA455" s="34"/>
      <c r="BB455" s="32" t="str">
        <f t="shared" si="259"/>
        <v/>
      </c>
      <c r="BC455" s="34"/>
      <c r="BD455" s="32" t="str">
        <f t="shared" si="260"/>
        <v/>
      </c>
      <c r="BE455" s="34"/>
      <c r="BF455" s="36" t="str">
        <f t="shared" si="261"/>
        <v/>
      </c>
      <c r="BG455" s="36" t="str">
        <f t="shared" si="262"/>
        <v/>
      </c>
      <c r="BH455" s="36" t="str">
        <f t="shared" si="263"/>
        <v/>
      </c>
      <c r="BI455" s="55"/>
      <c r="BJ455" s="34"/>
      <c r="BK455" s="148"/>
      <c r="BL455" s="34"/>
      <c r="BM455" s="32" t="str">
        <f t="shared" si="264"/>
        <v/>
      </c>
      <c r="BN455" s="34"/>
      <c r="BO455" s="32" t="str">
        <f t="shared" si="265"/>
        <v/>
      </c>
      <c r="BP455" s="34"/>
      <c r="BQ455" s="32" t="str">
        <f t="shared" si="266"/>
        <v/>
      </c>
      <c r="BR455" s="34"/>
      <c r="BS455" s="36" t="str">
        <f t="shared" si="267"/>
        <v/>
      </c>
      <c r="BT455" s="36" t="str">
        <f t="shared" si="268"/>
        <v/>
      </c>
      <c r="BU455" s="36" t="str">
        <f t="shared" si="269"/>
        <v/>
      </c>
      <c r="BV455" s="55"/>
      <c r="BW455" s="36" t="str">
        <f t="shared" si="270"/>
        <v/>
      </c>
      <c r="BX455" s="36" t="str">
        <f t="shared" si="270"/>
        <v/>
      </c>
      <c r="BY455" s="31"/>
      <c r="BZ455" s="38"/>
      <c r="CB455" s="120" t="e">
        <f t="shared" ca="1" si="271"/>
        <v>#VALUE!</v>
      </c>
      <c r="CC455" s="2" t="e">
        <f t="shared" ca="1" si="272"/>
        <v>#VALUE!</v>
      </c>
    </row>
    <row r="456" spans="1:81" s="10" customFormat="1" ht="25" customHeight="1" x14ac:dyDescent="0.2">
      <c r="A456" s="52" t="str">
        <f t="shared" si="273"/>
        <v/>
      </c>
      <c r="B456" s="157" t="e">
        <f t="shared" ca="1" si="240"/>
        <v>#VALUE!</v>
      </c>
      <c r="C456" s="157" t="e">
        <f t="shared" si="241"/>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42"/>
        <v>#VALUE!</v>
      </c>
      <c r="K456" s="155" t="e">
        <f t="shared" si="243"/>
        <v>#VALUE!</v>
      </c>
      <c r="L456" s="153"/>
      <c r="M456" s="53"/>
      <c r="N456" s="175">
        <f t="shared" si="244"/>
        <v>1456</v>
      </c>
      <c r="O456" s="53"/>
      <c r="P456" s="175">
        <f t="shared" si="245"/>
        <v>10456</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IF(U456=Setup!$C$10,"Grant",IF('Other Pharma &amp; Health Products'!U456=Setup!$C$11,"Local",IF('Other Pharma &amp; Health Products'!U456=Setup!$C$12,"Other","")))</f>
        <v/>
      </c>
      <c r="W456" s="34"/>
      <c r="X456" s="148"/>
      <c r="Y456" s="34"/>
      <c r="Z456" s="36" t="str">
        <f t="shared" si="246"/>
        <v/>
      </c>
      <c r="AA456" s="34"/>
      <c r="AB456" s="32" t="str">
        <f t="shared" si="247"/>
        <v/>
      </c>
      <c r="AC456" s="34"/>
      <c r="AD456" s="32" t="str">
        <f t="shared" si="248"/>
        <v/>
      </c>
      <c r="AE456" s="34"/>
      <c r="AF456" s="36" t="str">
        <f t="shared" si="249"/>
        <v/>
      </c>
      <c r="AG456" s="36" t="str">
        <f t="shared" si="250"/>
        <v/>
      </c>
      <c r="AH456" s="36" t="str">
        <f t="shared" si="251"/>
        <v/>
      </c>
      <c r="AI456" s="55"/>
      <c r="AJ456" s="37"/>
      <c r="AK456" s="148"/>
      <c r="AL456" s="34"/>
      <c r="AM456" s="32" t="str">
        <f t="shared" si="252"/>
        <v/>
      </c>
      <c r="AN456" s="34"/>
      <c r="AO456" s="32" t="str">
        <f t="shared" si="253"/>
        <v/>
      </c>
      <c r="AP456" s="34"/>
      <c r="AQ456" s="32" t="str">
        <f t="shared" si="254"/>
        <v/>
      </c>
      <c r="AR456" s="34"/>
      <c r="AS456" s="36" t="str">
        <f t="shared" si="255"/>
        <v/>
      </c>
      <c r="AT456" s="36" t="str">
        <f t="shared" si="256"/>
        <v/>
      </c>
      <c r="AU456" s="36" t="str">
        <f t="shared" si="257"/>
        <v/>
      </c>
      <c r="AV456" s="55"/>
      <c r="AW456" s="34"/>
      <c r="AX456" s="148"/>
      <c r="AY456" s="34"/>
      <c r="AZ456" s="32" t="str">
        <f t="shared" si="258"/>
        <v/>
      </c>
      <c r="BA456" s="34"/>
      <c r="BB456" s="32" t="str">
        <f t="shared" si="259"/>
        <v/>
      </c>
      <c r="BC456" s="34"/>
      <c r="BD456" s="32" t="str">
        <f t="shared" si="260"/>
        <v/>
      </c>
      <c r="BE456" s="34"/>
      <c r="BF456" s="36" t="str">
        <f t="shared" si="261"/>
        <v/>
      </c>
      <c r="BG456" s="36" t="str">
        <f t="shared" si="262"/>
        <v/>
      </c>
      <c r="BH456" s="36" t="str">
        <f t="shared" si="263"/>
        <v/>
      </c>
      <c r="BI456" s="55"/>
      <c r="BJ456" s="34"/>
      <c r="BK456" s="148"/>
      <c r="BL456" s="34"/>
      <c r="BM456" s="32" t="str">
        <f t="shared" si="264"/>
        <v/>
      </c>
      <c r="BN456" s="34"/>
      <c r="BO456" s="32" t="str">
        <f t="shared" si="265"/>
        <v/>
      </c>
      <c r="BP456" s="34"/>
      <c r="BQ456" s="32" t="str">
        <f t="shared" si="266"/>
        <v/>
      </c>
      <c r="BR456" s="34"/>
      <c r="BS456" s="36" t="str">
        <f t="shared" si="267"/>
        <v/>
      </c>
      <c r="BT456" s="36" t="str">
        <f t="shared" si="268"/>
        <v/>
      </c>
      <c r="BU456" s="36" t="str">
        <f t="shared" si="269"/>
        <v/>
      </c>
      <c r="BV456" s="55"/>
      <c r="BW456" s="36" t="str">
        <f t="shared" si="270"/>
        <v/>
      </c>
      <c r="BX456" s="36" t="str">
        <f t="shared" si="270"/>
        <v/>
      </c>
      <c r="BY456" s="31"/>
      <c r="BZ456" s="38"/>
      <c r="CB456" s="120" t="e">
        <f t="shared" ca="1" si="271"/>
        <v>#VALUE!</v>
      </c>
      <c r="CC456" s="2" t="e">
        <f t="shared" ca="1" si="272"/>
        <v>#VALUE!</v>
      </c>
    </row>
    <row r="457" spans="1:81" s="10" customFormat="1" ht="25" customHeight="1" x14ac:dyDescent="0.2">
      <c r="A457" s="52" t="str">
        <f t="shared" si="273"/>
        <v/>
      </c>
      <c r="B457" s="157" t="e">
        <f t="shared" ca="1" si="240"/>
        <v>#VALUE!</v>
      </c>
      <c r="C457" s="157" t="e">
        <f t="shared" si="241"/>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42"/>
        <v>#VALUE!</v>
      </c>
      <c r="K457" s="155" t="e">
        <f t="shared" si="243"/>
        <v>#VALUE!</v>
      </c>
      <c r="L457" s="153"/>
      <c r="M457" s="53"/>
      <c r="N457" s="175">
        <f t="shared" si="244"/>
        <v>1457</v>
      </c>
      <c r="O457" s="53"/>
      <c r="P457" s="175">
        <f t="shared" si="245"/>
        <v>10457</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IF(U457=Setup!$C$10,"Grant",IF('Other Pharma &amp; Health Products'!U457=Setup!$C$11,"Local",IF('Other Pharma &amp; Health Products'!U457=Setup!$C$12,"Other","")))</f>
        <v/>
      </c>
      <c r="W457" s="34"/>
      <c r="X457" s="148"/>
      <c r="Y457" s="34"/>
      <c r="Z457" s="36" t="str">
        <f t="shared" si="246"/>
        <v/>
      </c>
      <c r="AA457" s="34"/>
      <c r="AB457" s="32" t="str">
        <f t="shared" si="247"/>
        <v/>
      </c>
      <c r="AC457" s="34"/>
      <c r="AD457" s="32" t="str">
        <f t="shared" si="248"/>
        <v/>
      </c>
      <c r="AE457" s="34"/>
      <c r="AF457" s="36" t="str">
        <f t="shared" si="249"/>
        <v/>
      </c>
      <c r="AG457" s="36" t="str">
        <f t="shared" si="250"/>
        <v/>
      </c>
      <c r="AH457" s="36" t="str">
        <f t="shared" si="251"/>
        <v/>
      </c>
      <c r="AI457" s="55"/>
      <c r="AJ457" s="37"/>
      <c r="AK457" s="148"/>
      <c r="AL457" s="34"/>
      <c r="AM457" s="32" t="str">
        <f t="shared" si="252"/>
        <v/>
      </c>
      <c r="AN457" s="34"/>
      <c r="AO457" s="32" t="str">
        <f t="shared" si="253"/>
        <v/>
      </c>
      <c r="AP457" s="34"/>
      <c r="AQ457" s="32" t="str">
        <f t="shared" si="254"/>
        <v/>
      </c>
      <c r="AR457" s="34"/>
      <c r="AS457" s="36" t="str">
        <f t="shared" si="255"/>
        <v/>
      </c>
      <c r="AT457" s="36" t="str">
        <f t="shared" si="256"/>
        <v/>
      </c>
      <c r="AU457" s="36" t="str">
        <f t="shared" si="257"/>
        <v/>
      </c>
      <c r="AV457" s="55"/>
      <c r="AW457" s="34"/>
      <c r="AX457" s="148"/>
      <c r="AY457" s="34"/>
      <c r="AZ457" s="32" t="str">
        <f t="shared" si="258"/>
        <v/>
      </c>
      <c r="BA457" s="34"/>
      <c r="BB457" s="32" t="str">
        <f t="shared" si="259"/>
        <v/>
      </c>
      <c r="BC457" s="34"/>
      <c r="BD457" s="32" t="str">
        <f t="shared" si="260"/>
        <v/>
      </c>
      <c r="BE457" s="34"/>
      <c r="BF457" s="36" t="str">
        <f t="shared" si="261"/>
        <v/>
      </c>
      <c r="BG457" s="36" t="str">
        <f t="shared" si="262"/>
        <v/>
      </c>
      <c r="BH457" s="36" t="str">
        <f t="shared" si="263"/>
        <v/>
      </c>
      <c r="BI457" s="55"/>
      <c r="BJ457" s="34"/>
      <c r="BK457" s="148"/>
      <c r="BL457" s="34"/>
      <c r="BM457" s="32" t="str">
        <f t="shared" si="264"/>
        <v/>
      </c>
      <c r="BN457" s="34"/>
      <c r="BO457" s="32" t="str">
        <f t="shared" si="265"/>
        <v/>
      </c>
      <c r="BP457" s="34"/>
      <c r="BQ457" s="32" t="str">
        <f t="shared" si="266"/>
        <v/>
      </c>
      <c r="BR457" s="34"/>
      <c r="BS457" s="36" t="str">
        <f t="shared" si="267"/>
        <v/>
      </c>
      <c r="BT457" s="36" t="str">
        <f t="shared" si="268"/>
        <v/>
      </c>
      <c r="BU457" s="36" t="str">
        <f t="shared" si="269"/>
        <v/>
      </c>
      <c r="BV457" s="55"/>
      <c r="BW457" s="36" t="str">
        <f t="shared" si="270"/>
        <v/>
      </c>
      <c r="BX457" s="36" t="str">
        <f t="shared" si="270"/>
        <v/>
      </c>
      <c r="BY457" s="31"/>
      <c r="BZ457" s="38"/>
      <c r="CB457" s="120" t="e">
        <f t="shared" ca="1" si="271"/>
        <v>#VALUE!</v>
      </c>
      <c r="CC457" s="2" t="e">
        <f t="shared" ca="1" si="272"/>
        <v>#VALUE!</v>
      </c>
    </row>
    <row r="458" spans="1:81" s="10" customFormat="1" ht="25" customHeight="1" x14ac:dyDescent="0.2">
      <c r="A458" s="52" t="str">
        <f t="shared" si="273"/>
        <v/>
      </c>
      <c r="B458" s="157" t="e">
        <f t="shared" ca="1" si="240"/>
        <v>#VALUE!</v>
      </c>
      <c r="C458" s="157" t="e">
        <f t="shared" si="241"/>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42"/>
        <v>#VALUE!</v>
      </c>
      <c r="K458" s="155" t="e">
        <f t="shared" si="243"/>
        <v>#VALUE!</v>
      </c>
      <c r="L458" s="153"/>
      <c r="M458" s="53"/>
      <c r="N458" s="175">
        <f t="shared" si="244"/>
        <v>1458</v>
      </c>
      <c r="O458" s="53"/>
      <c r="P458" s="175">
        <f t="shared" si="245"/>
        <v>10458</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IF(U458=Setup!$C$10,"Grant",IF('Other Pharma &amp; Health Products'!U458=Setup!$C$11,"Local",IF('Other Pharma &amp; Health Products'!U458=Setup!$C$12,"Other","")))</f>
        <v/>
      </c>
      <c r="W458" s="34"/>
      <c r="X458" s="148"/>
      <c r="Y458" s="34"/>
      <c r="Z458" s="36" t="str">
        <f t="shared" si="246"/>
        <v/>
      </c>
      <c r="AA458" s="34"/>
      <c r="AB458" s="32" t="str">
        <f t="shared" si="247"/>
        <v/>
      </c>
      <c r="AC458" s="34"/>
      <c r="AD458" s="32" t="str">
        <f t="shared" si="248"/>
        <v/>
      </c>
      <c r="AE458" s="34"/>
      <c r="AF458" s="36" t="str">
        <f t="shared" si="249"/>
        <v/>
      </c>
      <c r="AG458" s="36" t="str">
        <f t="shared" si="250"/>
        <v/>
      </c>
      <c r="AH458" s="36" t="str">
        <f t="shared" si="251"/>
        <v/>
      </c>
      <c r="AI458" s="55"/>
      <c r="AJ458" s="37"/>
      <c r="AK458" s="148"/>
      <c r="AL458" s="34"/>
      <c r="AM458" s="32" t="str">
        <f t="shared" si="252"/>
        <v/>
      </c>
      <c r="AN458" s="34"/>
      <c r="AO458" s="32" t="str">
        <f t="shared" si="253"/>
        <v/>
      </c>
      <c r="AP458" s="34"/>
      <c r="AQ458" s="32" t="str">
        <f t="shared" si="254"/>
        <v/>
      </c>
      <c r="AR458" s="34"/>
      <c r="AS458" s="36" t="str">
        <f t="shared" si="255"/>
        <v/>
      </c>
      <c r="AT458" s="36" t="str">
        <f t="shared" si="256"/>
        <v/>
      </c>
      <c r="AU458" s="36" t="str">
        <f t="shared" si="257"/>
        <v/>
      </c>
      <c r="AV458" s="55"/>
      <c r="AW458" s="34"/>
      <c r="AX458" s="148"/>
      <c r="AY458" s="34"/>
      <c r="AZ458" s="32" t="str">
        <f t="shared" si="258"/>
        <v/>
      </c>
      <c r="BA458" s="34"/>
      <c r="BB458" s="32" t="str">
        <f t="shared" si="259"/>
        <v/>
      </c>
      <c r="BC458" s="34"/>
      <c r="BD458" s="32" t="str">
        <f t="shared" si="260"/>
        <v/>
      </c>
      <c r="BE458" s="34"/>
      <c r="BF458" s="36" t="str">
        <f t="shared" si="261"/>
        <v/>
      </c>
      <c r="BG458" s="36" t="str">
        <f t="shared" si="262"/>
        <v/>
      </c>
      <c r="BH458" s="36" t="str">
        <f t="shared" si="263"/>
        <v/>
      </c>
      <c r="BI458" s="55"/>
      <c r="BJ458" s="34"/>
      <c r="BK458" s="148"/>
      <c r="BL458" s="34"/>
      <c r="BM458" s="32" t="str">
        <f t="shared" si="264"/>
        <v/>
      </c>
      <c r="BN458" s="34"/>
      <c r="BO458" s="32" t="str">
        <f t="shared" si="265"/>
        <v/>
      </c>
      <c r="BP458" s="34"/>
      <c r="BQ458" s="32" t="str">
        <f t="shared" si="266"/>
        <v/>
      </c>
      <c r="BR458" s="34"/>
      <c r="BS458" s="36" t="str">
        <f t="shared" si="267"/>
        <v/>
      </c>
      <c r="BT458" s="36" t="str">
        <f t="shared" si="268"/>
        <v/>
      </c>
      <c r="BU458" s="36" t="str">
        <f t="shared" si="269"/>
        <v/>
      </c>
      <c r="BV458" s="55"/>
      <c r="BW458" s="36" t="str">
        <f t="shared" si="270"/>
        <v/>
      </c>
      <c r="BX458" s="36" t="str">
        <f t="shared" si="270"/>
        <v/>
      </c>
      <c r="BY458" s="31"/>
      <c r="BZ458" s="38"/>
      <c r="CB458" s="120" t="e">
        <f t="shared" ca="1" si="271"/>
        <v>#VALUE!</v>
      </c>
      <c r="CC458" s="2" t="e">
        <f t="shared" ca="1" si="272"/>
        <v>#VALUE!</v>
      </c>
    </row>
    <row r="459" spans="1:81" s="10" customFormat="1" ht="25" customHeight="1" x14ac:dyDescent="0.2">
      <c r="A459" s="52" t="str">
        <f t="shared" si="273"/>
        <v/>
      </c>
      <c r="B459" s="157" t="e">
        <f t="shared" ca="1" si="240"/>
        <v>#VALUE!</v>
      </c>
      <c r="C459" s="157" t="e">
        <f t="shared" si="241"/>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42"/>
        <v>#VALUE!</v>
      </c>
      <c r="K459" s="155" t="e">
        <f t="shared" si="243"/>
        <v>#VALUE!</v>
      </c>
      <c r="L459" s="153"/>
      <c r="M459" s="53"/>
      <c r="N459" s="175">
        <f t="shared" si="244"/>
        <v>1459</v>
      </c>
      <c r="O459" s="53"/>
      <c r="P459" s="175">
        <f t="shared" si="245"/>
        <v>10459</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IF(U459=Setup!$C$10,"Grant",IF('Other Pharma &amp; Health Products'!U459=Setup!$C$11,"Local",IF('Other Pharma &amp; Health Products'!U459=Setup!$C$12,"Other","")))</f>
        <v/>
      </c>
      <c r="W459" s="34"/>
      <c r="X459" s="148"/>
      <c r="Y459" s="34"/>
      <c r="Z459" s="36" t="str">
        <f t="shared" si="246"/>
        <v/>
      </c>
      <c r="AA459" s="34"/>
      <c r="AB459" s="32" t="str">
        <f t="shared" si="247"/>
        <v/>
      </c>
      <c r="AC459" s="34"/>
      <c r="AD459" s="32" t="str">
        <f t="shared" si="248"/>
        <v/>
      </c>
      <c r="AE459" s="34"/>
      <c r="AF459" s="36" t="str">
        <f t="shared" si="249"/>
        <v/>
      </c>
      <c r="AG459" s="36" t="str">
        <f t="shared" si="250"/>
        <v/>
      </c>
      <c r="AH459" s="36" t="str">
        <f t="shared" si="251"/>
        <v/>
      </c>
      <c r="AI459" s="55"/>
      <c r="AJ459" s="37"/>
      <c r="AK459" s="148"/>
      <c r="AL459" s="34"/>
      <c r="AM459" s="32" t="str">
        <f t="shared" si="252"/>
        <v/>
      </c>
      <c r="AN459" s="34"/>
      <c r="AO459" s="32" t="str">
        <f t="shared" si="253"/>
        <v/>
      </c>
      <c r="AP459" s="34"/>
      <c r="AQ459" s="32" t="str">
        <f t="shared" si="254"/>
        <v/>
      </c>
      <c r="AR459" s="34"/>
      <c r="AS459" s="36" t="str">
        <f t="shared" si="255"/>
        <v/>
      </c>
      <c r="AT459" s="36" t="str">
        <f t="shared" si="256"/>
        <v/>
      </c>
      <c r="AU459" s="36" t="str">
        <f t="shared" si="257"/>
        <v/>
      </c>
      <c r="AV459" s="55"/>
      <c r="AW459" s="34"/>
      <c r="AX459" s="148"/>
      <c r="AY459" s="34"/>
      <c r="AZ459" s="32" t="str">
        <f t="shared" si="258"/>
        <v/>
      </c>
      <c r="BA459" s="34"/>
      <c r="BB459" s="32" t="str">
        <f t="shared" si="259"/>
        <v/>
      </c>
      <c r="BC459" s="34"/>
      <c r="BD459" s="32" t="str">
        <f t="shared" si="260"/>
        <v/>
      </c>
      <c r="BE459" s="34"/>
      <c r="BF459" s="36" t="str">
        <f t="shared" si="261"/>
        <v/>
      </c>
      <c r="BG459" s="36" t="str">
        <f t="shared" si="262"/>
        <v/>
      </c>
      <c r="BH459" s="36" t="str">
        <f t="shared" si="263"/>
        <v/>
      </c>
      <c r="BI459" s="55"/>
      <c r="BJ459" s="34"/>
      <c r="BK459" s="148"/>
      <c r="BL459" s="34"/>
      <c r="BM459" s="32" t="str">
        <f t="shared" si="264"/>
        <v/>
      </c>
      <c r="BN459" s="34"/>
      <c r="BO459" s="32" t="str">
        <f t="shared" si="265"/>
        <v/>
      </c>
      <c r="BP459" s="34"/>
      <c r="BQ459" s="32" t="str">
        <f t="shared" si="266"/>
        <v/>
      </c>
      <c r="BR459" s="34"/>
      <c r="BS459" s="36" t="str">
        <f t="shared" si="267"/>
        <v/>
      </c>
      <c r="BT459" s="36" t="str">
        <f t="shared" si="268"/>
        <v/>
      </c>
      <c r="BU459" s="36" t="str">
        <f t="shared" si="269"/>
        <v/>
      </c>
      <c r="BV459" s="55"/>
      <c r="BW459" s="36" t="str">
        <f t="shared" si="270"/>
        <v/>
      </c>
      <c r="BX459" s="36" t="str">
        <f t="shared" si="270"/>
        <v/>
      </c>
      <c r="BY459" s="31"/>
      <c r="BZ459" s="38"/>
      <c r="CB459" s="120" t="e">
        <f t="shared" ca="1" si="271"/>
        <v>#VALUE!</v>
      </c>
      <c r="CC459" s="2" t="e">
        <f t="shared" ca="1" si="272"/>
        <v>#VALUE!</v>
      </c>
    </row>
    <row r="460" spans="1:81" s="10" customFormat="1" ht="25" customHeight="1" x14ac:dyDescent="0.2">
      <c r="A460" s="52" t="str">
        <f t="shared" si="273"/>
        <v/>
      </c>
      <c r="B460" s="157" t="e">
        <f t="shared" ca="1" si="240"/>
        <v>#VALUE!</v>
      </c>
      <c r="C460" s="157" t="e">
        <f t="shared" si="241"/>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42"/>
        <v>#VALUE!</v>
      </c>
      <c r="K460" s="155" t="e">
        <f t="shared" si="243"/>
        <v>#VALUE!</v>
      </c>
      <c r="L460" s="153"/>
      <c r="M460" s="53"/>
      <c r="N460" s="175">
        <f t="shared" si="244"/>
        <v>1460</v>
      </c>
      <c r="O460" s="53"/>
      <c r="P460" s="175">
        <f t="shared" si="245"/>
        <v>10460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IF(U460=Setup!$C$10,"Grant",IF('Other Pharma &amp; Health Products'!U460=Setup!$C$11,"Local",IF('Other Pharma &amp; Health Products'!U460=Setup!$C$12,"Other","")))</f>
        <v/>
      </c>
      <c r="W460" s="34"/>
      <c r="X460" s="148"/>
      <c r="Y460" s="34"/>
      <c r="Z460" s="36" t="str">
        <f t="shared" si="246"/>
        <v/>
      </c>
      <c r="AA460" s="34"/>
      <c r="AB460" s="32" t="str">
        <f t="shared" si="247"/>
        <v/>
      </c>
      <c r="AC460" s="34"/>
      <c r="AD460" s="32" t="str">
        <f t="shared" si="248"/>
        <v/>
      </c>
      <c r="AE460" s="34"/>
      <c r="AF460" s="36" t="str">
        <f t="shared" si="249"/>
        <v/>
      </c>
      <c r="AG460" s="36" t="str">
        <f t="shared" si="250"/>
        <v/>
      </c>
      <c r="AH460" s="36" t="str">
        <f t="shared" si="251"/>
        <v/>
      </c>
      <c r="AI460" s="55"/>
      <c r="AJ460" s="37"/>
      <c r="AK460" s="148"/>
      <c r="AL460" s="34"/>
      <c r="AM460" s="32" t="str">
        <f t="shared" si="252"/>
        <v/>
      </c>
      <c r="AN460" s="34"/>
      <c r="AO460" s="32" t="str">
        <f t="shared" si="253"/>
        <v/>
      </c>
      <c r="AP460" s="34"/>
      <c r="AQ460" s="32" t="str">
        <f t="shared" si="254"/>
        <v/>
      </c>
      <c r="AR460" s="34"/>
      <c r="AS460" s="36" t="str">
        <f t="shared" si="255"/>
        <v/>
      </c>
      <c r="AT460" s="36" t="str">
        <f t="shared" si="256"/>
        <v/>
      </c>
      <c r="AU460" s="36" t="str">
        <f t="shared" si="257"/>
        <v/>
      </c>
      <c r="AV460" s="55"/>
      <c r="AW460" s="34"/>
      <c r="AX460" s="148"/>
      <c r="AY460" s="34"/>
      <c r="AZ460" s="32" t="str">
        <f t="shared" si="258"/>
        <v/>
      </c>
      <c r="BA460" s="34"/>
      <c r="BB460" s="32" t="str">
        <f t="shared" si="259"/>
        <v/>
      </c>
      <c r="BC460" s="34"/>
      <c r="BD460" s="32" t="str">
        <f t="shared" si="260"/>
        <v/>
      </c>
      <c r="BE460" s="34"/>
      <c r="BF460" s="36" t="str">
        <f t="shared" si="261"/>
        <v/>
      </c>
      <c r="BG460" s="36" t="str">
        <f t="shared" si="262"/>
        <v/>
      </c>
      <c r="BH460" s="36" t="str">
        <f t="shared" si="263"/>
        <v/>
      </c>
      <c r="BI460" s="55"/>
      <c r="BJ460" s="34"/>
      <c r="BK460" s="148"/>
      <c r="BL460" s="34"/>
      <c r="BM460" s="32" t="str">
        <f t="shared" si="264"/>
        <v/>
      </c>
      <c r="BN460" s="34"/>
      <c r="BO460" s="32" t="str">
        <f t="shared" si="265"/>
        <v/>
      </c>
      <c r="BP460" s="34"/>
      <c r="BQ460" s="32" t="str">
        <f t="shared" si="266"/>
        <v/>
      </c>
      <c r="BR460" s="34"/>
      <c r="BS460" s="36" t="str">
        <f t="shared" si="267"/>
        <v/>
      </c>
      <c r="BT460" s="36" t="str">
        <f t="shared" si="268"/>
        <v/>
      </c>
      <c r="BU460" s="36" t="str">
        <f t="shared" si="269"/>
        <v/>
      </c>
      <c r="BV460" s="55"/>
      <c r="BW460" s="36" t="str">
        <f t="shared" si="270"/>
        <v/>
      </c>
      <c r="BX460" s="36" t="str">
        <f t="shared" si="270"/>
        <v/>
      </c>
      <c r="BY460" s="31"/>
      <c r="BZ460" s="38"/>
      <c r="CB460" s="120" t="e">
        <f t="shared" ca="1" si="271"/>
        <v>#VALUE!</v>
      </c>
      <c r="CC460" s="2" t="e">
        <f t="shared" ca="1" si="272"/>
        <v>#VALUE!</v>
      </c>
    </row>
    <row r="461" spans="1:81" s="10" customFormat="1" ht="25" customHeight="1" x14ac:dyDescent="0.2">
      <c r="A461" s="52" t="str">
        <f t="shared" si="273"/>
        <v/>
      </c>
      <c r="B461" s="157" t="e">
        <f t="shared" ca="1" si="240"/>
        <v>#VALUE!</v>
      </c>
      <c r="C461" s="157" t="e">
        <f t="shared" si="241"/>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42"/>
        <v>#VALUE!</v>
      </c>
      <c r="K461" s="155" t="e">
        <f t="shared" si="243"/>
        <v>#VALUE!</v>
      </c>
      <c r="L461" s="153"/>
      <c r="M461" s="53"/>
      <c r="N461" s="175">
        <f t="shared" si="244"/>
        <v>1461</v>
      </c>
      <c r="O461" s="53"/>
      <c r="P461" s="175">
        <f t="shared" si="245"/>
        <v>10461</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IF(U461=Setup!$C$10,"Grant",IF('Other Pharma &amp; Health Products'!U461=Setup!$C$11,"Local",IF('Other Pharma &amp; Health Products'!U461=Setup!$C$12,"Other","")))</f>
        <v/>
      </c>
      <c r="W461" s="34"/>
      <c r="X461" s="148"/>
      <c r="Y461" s="34"/>
      <c r="Z461" s="36" t="str">
        <f t="shared" si="246"/>
        <v/>
      </c>
      <c r="AA461" s="34"/>
      <c r="AB461" s="32" t="str">
        <f t="shared" si="247"/>
        <v/>
      </c>
      <c r="AC461" s="34"/>
      <c r="AD461" s="32" t="str">
        <f t="shared" si="248"/>
        <v/>
      </c>
      <c r="AE461" s="34"/>
      <c r="AF461" s="36" t="str">
        <f t="shared" si="249"/>
        <v/>
      </c>
      <c r="AG461" s="36" t="str">
        <f t="shared" si="250"/>
        <v/>
      </c>
      <c r="AH461" s="36" t="str">
        <f t="shared" si="251"/>
        <v/>
      </c>
      <c r="AI461" s="55"/>
      <c r="AJ461" s="37"/>
      <c r="AK461" s="148"/>
      <c r="AL461" s="34"/>
      <c r="AM461" s="32" t="str">
        <f t="shared" si="252"/>
        <v/>
      </c>
      <c r="AN461" s="34"/>
      <c r="AO461" s="32" t="str">
        <f t="shared" si="253"/>
        <v/>
      </c>
      <c r="AP461" s="34"/>
      <c r="AQ461" s="32" t="str">
        <f t="shared" si="254"/>
        <v/>
      </c>
      <c r="AR461" s="34"/>
      <c r="AS461" s="36" t="str">
        <f t="shared" si="255"/>
        <v/>
      </c>
      <c r="AT461" s="36" t="str">
        <f t="shared" si="256"/>
        <v/>
      </c>
      <c r="AU461" s="36" t="str">
        <f t="shared" si="257"/>
        <v/>
      </c>
      <c r="AV461" s="55"/>
      <c r="AW461" s="34"/>
      <c r="AX461" s="148"/>
      <c r="AY461" s="34"/>
      <c r="AZ461" s="32" t="str">
        <f t="shared" si="258"/>
        <v/>
      </c>
      <c r="BA461" s="34"/>
      <c r="BB461" s="32" t="str">
        <f t="shared" si="259"/>
        <v/>
      </c>
      <c r="BC461" s="34"/>
      <c r="BD461" s="32" t="str">
        <f t="shared" si="260"/>
        <v/>
      </c>
      <c r="BE461" s="34"/>
      <c r="BF461" s="36" t="str">
        <f t="shared" si="261"/>
        <v/>
      </c>
      <c r="BG461" s="36" t="str">
        <f t="shared" si="262"/>
        <v/>
      </c>
      <c r="BH461" s="36" t="str">
        <f t="shared" si="263"/>
        <v/>
      </c>
      <c r="BI461" s="55"/>
      <c r="BJ461" s="34"/>
      <c r="BK461" s="148"/>
      <c r="BL461" s="34"/>
      <c r="BM461" s="32" t="str">
        <f t="shared" si="264"/>
        <v/>
      </c>
      <c r="BN461" s="34"/>
      <c r="BO461" s="32" t="str">
        <f t="shared" si="265"/>
        <v/>
      </c>
      <c r="BP461" s="34"/>
      <c r="BQ461" s="32" t="str">
        <f t="shared" si="266"/>
        <v/>
      </c>
      <c r="BR461" s="34"/>
      <c r="BS461" s="36" t="str">
        <f t="shared" si="267"/>
        <v/>
      </c>
      <c r="BT461" s="36" t="str">
        <f t="shared" si="268"/>
        <v/>
      </c>
      <c r="BU461" s="36" t="str">
        <f t="shared" si="269"/>
        <v/>
      </c>
      <c r="BV461" s="55"/>
      <c r="BW461" s="36" t="str">
        <f t="shared" si="270"/>
        <v/>
      </c>
      <c r="BX461" s="36" t="str">
        <f t="shared" si="270"/>
        <v/>
      </c>
      <c r="BY461" s="31"/>
      <c r="BZ461" s="38"/>
      <c r="CB461" s="120" t="e">
        <f t="shared" ca="1" si="271"/>
        <v>#VALUE!</v>
      </c>
      <c r="CC461" s="2" t="e">
        <f t="shared" ca="1" si="272"/>
        <v>#VALUE!</v>
      </c>
    </row>
    <row r="462" spans="1:81" s="10" customFormat="1" ht="25" customHeight="1" x14ac:dyDescent="0.2">
      <c r="A462" s="52" t="str">
        <f t="shared" si="273"/>
        <v/>
      </c>
      <c r="B462" s="157" t="e">
        <f t="shared" ca="1" si="240"/>
        <v>#VALUE!</v>
      </c>
      <c r="C462" s="157" t="e">
        <f t="shared" si="241"/>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42"/>
        <v>#VALUE!</v>
      </c>
      <c r="K462" s="155" t="e">
        <f t="shared" si="243"/>
        <v>#VALUE!</v>
      </c>
      <c r="L462" s="153"/>
      <c r="M462" s="53"/>
      <c r="N462" s="175">
        <f t="shared" si="244"/>
        <v>1462</v>
      </c>
      <c r="O462" s="53"/>
      <c r="P462" s="175">
        <f t="shared" si="245"/>
        <v>10462</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IF(U462=Setup!$C$10,"Grant",IF('Other Pharma &amp; Health Products'!U462=Setup!$C$11,"Local",IF('Other Pharma &amp; Health Products'!U462=Setup!$C$12,"Other","")))</f>
        <v/>
      </c>
      <c r="W462" s="34"/>
      <c r="X462" s="148"/>
      <c r="Y462" s="34"/>
      <c r="Z462" s="36" t="str">
        <f t="shared" si="246"/>
        <v/>
      </c>
      <c r="AA462" s="34"/>
      <c r="AB462" s="32" t="str">
        <f t="shared" si="247"/>
        <v/>
      </c>
      <c r="AC462" s="34"/>
      <c r="AD462" s="32" t="str">
        <f t="shared" si="248"/>
        <v/>
      </c>
      <c r="AE462" s="34"/>
      <c r="AF462" s="36" t="str">
        <f t="shared" si="249"/>
        <v/>
      </c>
      <c r="AG462" s="36" t="str">
        <f t="shared" si="250"/>
        <v/>
      </c>
      <c r="AH462" s="36" t="str">
        <f t="shared" si="251"/>
        <v/>
      </c>
      <c r="AI462" s="55"/>
      <c r="AJ462" s="37"/>
      <c r="AK462" s="148"/>
      <c r="AL462" s="34"/>
      <c r="AM462" s="32" t="str">
        <f t="shared" si="252"/>
        <v/>
      </c>
      <c r="AN462" s="34"/>
      <c r="AO462" s="32" t="str">
        <f t="shared" si="253"/>
        <v/>
      </c>
      <c r="AP462" s="34"/>
      <c r="AQ462" s="32" t="str">
        <f t="shared" si="254"/>
        <v/>
      </c>
      <c r="AR462" s="34"/>
      <c r="AS462" s="36" t="str">
        <f t="shared" si="255"/>
        <v/>
      </c>
      <c r="AT462" s="36" t="str">
        <f t="shared" si="256"/>
        <v/>
      </c>
      <c r="AU462" s="36" t="str">
        <f t="shared" si="257"/>
        <v/>
      </c>
      <c r="AV462" s="55"/>
      <c r="AW462" s="34"/>
      <c r="AX462" s="148"/>
      <c r="AY462" s="34"/>
      <c r="AZ462" s="32" t="str">
        <f t="shared" si="258"/>
        <v/>
      </c>
      <c r="BA462" s="34"/>
      <c r="BB462" s="32" t="str">
        <f t="shared" si="259"/>
        <v/>
      </c>
      <c r="BC462" s="34"/>
      <c r="BD462" s="32" t="str">
        <f t="shared" si="260"/>
        <v/>
      </c>
      <c r="BE462" s="34"/>
      <c r="BF462" s="36" t="str">
        <f t="shared" si="261"/>
        <v/>
      </c>
      <c r="BG462" s="36" t="str">
        <f t="shared" si="262"/>
        <v/>
      </c>
      <c r="BH462" s="36" t="str">
        <f t="shared" si="263"/>
        <v/>
      </c>
      <c r="BI462" s="55"/>
      <c r="BJ462" s="34"/>
      <c r="BK462" s="148"/>
      <c r="BL462" s="34"/>
      <c r="BM462" s="32" t="str">
        <f t="shared" si="264"/>
        <v/>
      </c>
      <c r="BN462" s="34"/>
      <c r="BO462" s="32" t="str">
        <f t="shared" si="265"/>
        <v/>
      </c>
      <c r="BP462" s="34"/>
      <c r="BQ462" s="32" t="str">
        <f t="shared" si="266"/>
        <v/>
      </c>
      <c r="BR462" s="34"/>
      <c r="BS462" s="36" t="str">
        <f t="shared" si="267"/>
        <v/>
      </c>
      <c r="BT462" s="36" t="str">
        <f t="shared" si="268"/>
        <v/>
      </c>
      <c r="BU462" s="36" t="str">
        <f t="shared" si="269"/>
        <v/>
      </c>
      <c r="BV462" s="55"/>
      <c r="BW462" s="36" t="str">
        <f t="shared" si="270"/>
        <v/>
      </c>
      <c r="BX462" s="36" t="str">
        <f t="shared" si="270"/>
        <v/>
      </c>
      <c r="BY462" s="31"/>
      <c r="BZ462" s="38"/>
      <c r="CB462" s="120" t="e">
        <f t="shared" ca="1" si="271"/>
        <v>#VALUE!</v>
      </c>
      <c r="CC462" s="2" t="e">
        <f t="shared" ca="1" si="272"/>
        <v>#VALUE!</v>
      </c>
    </row>
    <row r="463" spans="1:81" s="10" customFormat="1" ht="25" customHeight="1" x14ac:dyDescent="0.2">
      <c r="A463" s="52" t="str">
        <f t="shared" si="273"/>
        <v/>
      </c>
      <c r="B463" s="157" t="e">
        <f t="shared" ca="1" si="240"/>
        <v>#VALUE!</v>
      </c>
      <c r="C463" s="157" t="e">
        <f t="shared" si="241"/>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42"/>
        <v>#VALUE!</v>
      </c>
      <c r="K463" s="155" t="e">
        <f t="shared" si="243"/>
        <v>#VALUE!</v>
      </c>
      <c r="L463" s="153"/>
      <c r="M463" s="53"/>
      <c r="N463" s="175">
        <f t="shared" si="244"/>
        <v>1463</v>
      </c>
      <c r="O463" s="53"/>
      <c r="P463" s="175">
        <f t="shared" si="245"/>
        <v>10463</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IF(U463=Setup!$C$10,"Grant",IF('Other Pharma &amp; Health Products'!U463=Setup!$C$11,"Local",IF('Other Pharma &amp; Health Products'!U463=Setup!$C$12,"Other","")))</f>
        <v/>
      </c>
      <c r="W463" s="34"/>
      <c r="X463" s="148"/>
      <c r="Y463" s="34"/>
      <c r="Z463" s="36" t="str">
        <f t="shared" si="246"/>
        <v/>
      </c>
      <c r="AA463" s="34"/>
      <c r="AB463" s="32" t="str">
        <f t="shared" si="247"/>
        <v/>
      </c>
      <c r="AC463" s="34"/>
      <c r="AD463" s="32" t="str">
        <f t="shared" si="248"/>
        <v/>
      </c>
      <c r="AE463" s="34"/>
      <c r="AF463" s="36" t="str">
        <f t="shared" si="249"/>
        <v/>
      </c>
      <c r="AG463" s="36" t="str">
        <f t="shared" si="250"/>
        <v/>
      </c>
      <c r="AH463" s="36" t="str">
        <f t="shared" si="251"/>
        <v/>
      </c>
      <c r="AI463" s="55"/>
      <c r="AJ463" s="37"/>
      <c r="AK463" s="148"/>
      <c r="AL463" s="34"/>
      <c r="AM463" s="32" t="str">
        <f t="shared" si="252"/>
        <v/>
      </c>
      <c r="AN463" s="34"/>
      <c r="AO463" s="32" t="str">
        <f t="shared" si="253"/>
        <v/>
      </c>
      <c r="AP463" s="34"/>
      <c r="AQ463" s="32" t="str">
        <f t="shared" si="254"/>
        <v/>
      </c>
      <c r="AR463" s="34"/>
      <c r="AS463" s="36" t="str">
        <f t="shared" si="255"/>
        <v/>
      </c>
      <c r="AT463" s="36" t="str">
        <f t="shared" si="256"/>
        <v/>
      </c>
      <c r="AU463" s="36" t="str">
        <f t="shared" si="257"/>
        <v/>
      </c>
      <c r="AV463" s="55"/>
      <c r="AW463" s="34"/>
      <c r="AX463" s="148"/>
      <c r="AY463" s="34"/>
      <c r="AZ463" s="32" t="str">
        <f t="shared" si="258"/>
        <v/>
      </c>
      <c r="BA463" s="34"/>
      <c r="BB463" s="32" t="str">
        <f t="shared" si="259"/>
        <v/>
      </c>
      <c r="BC463" s="34"/>
      <c r="BD463" s="32" t="str">
        <f t="shared" si="260"/>
        <v/>
      </c>
      <c r="BE463" s="34"/>
      <c r="BF463" s="36" t="str">
        <f t="shared" si="261"/>
        <v/>
      </c>
      <c r="BG463" s="36" t="str">
        <f t="shared" si="262"/>
        <v/>
      </c>
      <c r="BH463" s="36" t="str">
        <f t="shared" si="263"/>
        <v/>
      </c>
      <c r="BI463" s="55"/>
      <c r="BJ463" s="34"/>
      <c r="BK463" s="148"/>
      <c r="BL463" s="34"/>
      <c r="BM463" s="32" t="str">
        <f t="shared" si="264"/>
        <v/>
      </c>
      <c r="BN463" s="34"/>
      <c r="BO463" s="32" t="str">
        <f t="shared" si="265"/>
        <v/>
      </c>
      <c r="BP463" s="34"/>
      <c r="BQ463" s="32" t="str">
        <f t="shared" si="266"/>
        <v/>
      </c>
      <c r="BR463" s="34"/>
      <c r="BS463" s="36" t="str">
        <f t="shared" si="267"/>
        <v/>
      </c>
      <c r="BT463" s="36" t="str">
        <f t="shared" si="268"/>
        <v/>
      </c>
      <c r="BU463" s="36" t="str">
        <f t="shared" si="269"/>
        <v/>
      </c>
      <c r="BV463" s="55"/>
      <c r="BW463" s="36" t="str">
        <f t="shared" si="270"/>
        <v/>
      </c>
      <c r="BX463" s="36" t="str">
        <f t="shared" si="270"/>
        <v/>
      </c>
      <c r="BY463" s="31"/>
      <c r="BZ463" s="38"/>
      <c r="CB463" s="120" t="e">
        <f t="shared" ca="1" si="271"/>
        <v>#VALUE!</v>
      </c>
      <c r="CC463" s="2" t="e">
        <f t="shared" ca="1" si="272"/>
        <v>#VALUE!</v>
      </c>
    </row>
    <row r="464" spans="1:81" s="10" customFormat="1" ht="25" customHeight="1" x14ac:dyDescent="0.2">
      <c r="A464" s="52" t="str">
        <f t="shared" si="273"/>
        <v/>
      </c>
      <c r="B464" s="157" t="e">
        <f t="shared" ca="1" si="240"/>
        <v>#VALUE!</v>
      </c>
      <c r="C464" s="157" t="e">
        <f t="shared" si="241"/>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42"/>
        <v>#VALUE!</v>
      </c>
      <c r="K464" s="155" t="e">
        <f t="shared" si="243"/>
        <v>#VALUE!</v>
      </c>
      <c r="L464" s="153"/>
      <c r="M464" s="53"/>
      <c r="N464" s="175">
        <f t="shared" si="244"/>
        <v>1464</v>
      </c>
      <c r="O464" s="53"/>
      <c r="P464" s="175">
        <f t="shared" si="245"/>
        <v>10464</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IF(U464=Setup!$C$10,"Grant",IF('Other Pharma &amp; Health Products'!U464=Setup!$C$11,"Local",IF('Other Pharma &amp; Health Products'!U464=Setup!$C$12,"Other","")))</f>
        <v/>
      </c>
      <c r="W464" s="34"/>
      <c r="X464" s="148"/>
      <c r="Y464" s="34"/>
      <c r="Z464" s="36" t="str">
        <f t="shared" si="246"/>
        <v/>
      </c>
      <c r="AA464" s="34"/>
      <c r="AB464" s="32" t="str">
        <f t="shared" si="247"/>
        <v/>
      </c>
      <c r="AC464" s="34"/>
      <c r="AD464" s="32" t="str">
        <f t="shared" si="248"/>
        <v/>
      </c>
      <c r="AE464" s="34"/>
      <c r="AF464" s="36" t="str">
        <f t="shared" si="249"/>
        <v/>
      </c>
      <c r="AG464" s="36" t="str">
        <f t="shared" si="250"/>
        <v/>
      </c>
      <c r="AH464" s="36" t="str">
        <f t="shared" si="251"/>
        <v/>
      </c>
      <c r="AI464" s="55"/>
      <c r="AJ464" s="37"/>
      <c r="AK464" s="148"/>
      <c r="AL464" s="34"/>
      <c r="AM464" s="32" t="str">
        <f t="shared" si="252"/>
        <v/>
      </c>
      <c r="AN464" s="34"/>
      <c r="AO464" s="32" t="str">
        <f t="shared" si="253"/>
        <v/>
      </c>
      <c r="AP464" s="34"/>
      <c r="AQ464" s="32" t="str">
        <f t="shared" si="254"/>
        <v/>
      </c>
      <c r="AR464" s="34"/>
      <c r="AS464" s="36" t="str">
        <f t="shared" si="255"/>
        <v/>
      </c>
      <c r="AT464" s="36" t="str">
        <f t="shared" si="256"/>
        <v/>
      </c>
      <c r="AU464" s="36" t="str">
        <f t="shared" si="257"/>
        <v/>
      </c>
      <c r="AV464" s="55"/>
      <c r="AW464" s="34"/>
      <c r="AX464" s="148"/>
      <c r="AY464" s="34"/>
      <c r="AZ464" s="32" t="str">
        <f t="shared" si="258"/>
        <v/>
      </c>
      <c r="BA464" s="34"/>
      <c r="BB464" s="32" t="str">
        <f t="shared" si="259"/>
        <v/>
      </c>
      <c r="BC464" s="34"/>
      <c r="BD464" s="32" t="str">
        <f t="shared" si="260"/>
        <v/>
      </c>
      <c r="BE464" s="34"/>
      <c r="BF464" s="36" t="str">
        <f t="shared" si="261"/>
        <v/>
      </c>
      <c r="BG464" s="36" t="str">
        <f t="shared" si="262"/>
        <v/>
      </c>
      <c r="BH464" s="36" t="str">
        <f t="shared" si="263"/>
        <v/>
      </c>
      <c r="BI464" s="55"/>
      <c r="BJ464" s="34"/>
      <c r="BK464" s="148"/>
      <c r="BL464" s="34"/>
      <c r="BM464" s="32" t="str">
        <f t="shared" si="264"/>
        <v/>
      </c>
      <c r="BN464" s="34"/>
      <c r="BO464" s="32" t="str">
        <f t="shared" si="265"/>
        <v/>
      </c>
      <c r="BP464" s="34"/>
      <c r="BQ464" s="32" t="str">
        <f t="shared" si="266"/>
        <v/>
      </c>
      <c r="BR464" s="34"/>
      <c r="BS464" s="36" t="str">
        <f t="shared" si="267"/>
        <v/>
      </c>
      <c r="BT464" s="36" t="str">
        <f t="shared" si="268"/>
        <v/>
      </c>
      <c r="BU464" s="36" t="str">
        <f t="shared" si="269"/>
        <v/>
      </c>
      <c r="BV464" s="55"/>
      <c r="BW464" s="36" t="str">
        <f t="shared" si="270"/>
        <v/>
      </c>
      <c r="BX464" s="36" t="str">
        <f t="shared" si="270"/>
        <v/>
      </c>
      <c r="BY464" s="31"/>
      <c r="BZ464" s="38"/>
      <c r="CB464" s="120" t="e">
        <f t="shared" ca="1" si="271"/>
        <v>#VALUE!</v>
      </c>
      <c r="CC464" s="2" t="e">
        <f t="shared" ca="1" si="272"/>
        <v>#VALUE!</v>
      </c>
    </row>
    <row r="465" spans="1:81" s="10" customFormat="1" ht="25" customHeight="1" x14ac:dyDescent="0.2">
      <c r="A465" s="52" t="str">
        <f t="shared" si="273"/>
        <v/>
      </c>
      <c r="B465" s="157" t="e">
        <f t="shared" ca="1" si="240"/>
        <v>#VALUE!</v>
      </c>
      <c r="C465" s="157" t="e">
        <f t="shared" si="241"/>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42"/>
        <v>#VALUE!</v>
      </c>
      <c r="K465" s="155" t="e">
        <f t="shared" si="243"/>
        <v>#VALUE!</v>
      </c>
      <c r="L465" s="153"/>
      <c r="M465" s="53"/>
      <c r="N465" s="175">
        <f t="shared" si="244"/>
        <v>1465</v>
      </c>
      <c r="O465" s="53"/>
      <c r="P465" s="175">
        <f t="shared" si="245"/>
        <v>10465</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IF(U465=Setup!$C$10,"Grant",IF('Other Pharma &amp; Health Products'!U465=Setup!$C$11,"Local",IF('Other Pharma &amp; Health Products'!U465=Setup!$C$12,"Other","")))</f>
        <v/>
      </c>
      <c r="W465" s="34"/>
      <c r="X465" s="148"/>
      <c r="Y465" s="34"/>
      <c r="Z465" s="36" t="str">
        <f t="shared" si="246"/>
        <v/>
      </c>
      <c r="AA465" s="34"/>
      <c r="AB465" s="32" t="str">
        <f t="shared" si="247"/>
        <v/>
      </c>
      <c r="AC465" s="34"/>
      <c r="AD465" s="32" t="str">
        <f t="shared" si="248"/>
        <v/>
      </c>
      <c r="AE465" s="34"/>
      <c r="AF465" s="36" t="str">
        <f t="shared" si="249"/>
        <v/>
      </c>
      <c r="AG465" s="36" t="str">
        <f t="shared" si="250"/>
        <v/>
      </c>
      <c r="AH465" s="36" t="str">
        <f t="shared" si="251"/>
        <v/>
      </c>
      <c r="AI465" s="55"/>
      <c r="AJ465" s="37"/>
      <c r="AK465" s="148"/>
      <c r="AL465" s="34"/>
      <c r="AM465" s="32" t="str">
        <f t="shared" si="252"/>
        <v/>
      </c>
      <c r="AN465" s="34"/>
      <c r="AO465" s="32" t="str">
        <f t="shared" si="253"/>
        <v/>
      </c>
      <c r="AP465" s="34"/>
      <c r="AQ465" s="32" t="str">
        <f t="shared" si="254"/>
        <v/>
      </c>
      <c r="AR465" s="34"/>
      <c r="AS465" s="36" t="str">
        <f t="shared" si="255"/>
        <v/>
      </c>
      <c r="AT465" s="36" t="str">
        <f t="shared" si="256"/>
        <v/>
      </c>
      <c r="AU465" s="36" t="str">
        <f t="shared" si="257"/>
        <v/>
      </c>
      <c r="AV465" s="55"/>
      <c r="AW465" s="34"/>
      <c r="AX465" s="148"/>
      <c r="AY465" s="34"/>
      <c r="AZ465" s="32" t="str">
        <f t="shared" si="258"/>
        <v/>
      </c>
      <c r="BA465" s="34"/>
      <c r="BB465" s="32" t="str">
        <f t="shared" si="259"/>
        <v/>
      </c>
      <c r="BC465" s="34"/>
      <c r="BD465" s="32" t="str">
        <f t="shared" si="260"/>
        <v/>
      </c>
      <c r="BE465" s="34"/>
      <c r="BF465" s="36" t="str">
        <f t="shared" si="261"/>
        <v/>
      </c>
      <c r="BG465" s="36" t="str">
        <f t="shared" si="262"/>
        <v/>
      </c>
      <c r="BH465" s="36" t="str">
        <f t="shared" si="263"/>
        <v/>
      </c>
      <c r="BI465" s="55"/>
      <c r="BJ465" s="34"/>
      <c r="BK465" s="148"/>
      <c r="BL465" s="34"/>
      <c r="BM465" s="32" t="str">
        <f t="shared" si="264"/>
        <v/>
      </c>
      <c r="BN465" s="34"/>
      <c r="BO465" s="32" t="str">
        <f t="shared" si="265"/>
        <v/>
      </c>
      <c r="BP465" s="34"/>
      <c r="BQ465" s="32" t="str">
        <f t="shared" si="266"/>
        <v/>
      </c>
      <c r="BR465" s="34"/>
      <c r="BS465" s="36" t="str">
        <f t="shared" si="267"/>
        <v/>
      </c>
      <c r="BT465" s="36" t="str">
        <f t="shared" si="268"/>
        <v/>
      </c>
      <c r="BU465" s="36" t="str">
        <f t="shared" si="269"/>
        <v/>
      </c>
      <c r="BV465" s="55"/>
      <c r="BW465" s="36" t="str">
        <f t="shared" si="270"/>
        <v/>
      </c>
      <c r="BX465" s="36" t="str">
        <f t="shared" si="270"/>
        <v/>
      </c>
      <c r="BY465" s="31"/>
      <c r="BZ465" s="38"/>
      <c r="CB465" s="120" t="e">
        <f t="shared" ca="1" si="271"/>
        <v>#VALUE!</v>
      </c>
      <c r="CC465" s="2" t="e">
        <f t="shared" ca="1" si="272"/>
        <v>#VALUE!</v>
      </c>
    </row>
    <row r="466" spans="1:81" s="10" customFormat="1" ht="25" customHeight="1" x14ac:dyDescent="0.2">
      <c r="A466" s="52" t="str">
        <f t="shared" si="273"/>
        <v/>
      </c>
      <c r="B466" s="157" t="e">
        <f t="shared" ca="1" si="240"/>
        <v>#VALUE!</v>
      </c>
      <c r="C466" s="157" t="e">
        <f t="shared" si="241"/>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42"/>
        <v>#VALUE!</v>
      </c>
      <c r="K466" s="155" t="e">
        <f t="shared" si="243"/>
        <v>#VALUE!</v>
      </c>
      <c r="L466" s="153"/>
      <c r="M466" s="53"/>
      <c r="N466" s="175">
        <f t="shared" si="244"/>
        <v>1466</v>
      </c>
      <c r="O466" s="53"/>
      <c r="P466" s="175">
        <f t="shared" si="245"/>
        <v>10466</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IF(U466=Setup!$C$10,"Grant",IF('Other Pharma &amp; Health Products'!U466=Setup!$C$11,"Local",IF('Other Pharma &amp; Health Products'!U466=Setup!$C$12,"Other","")))</f>
        <v/>
      </c>
      <c r="W466" s="34"/>
      <c r="X466" s="148"/>
      <c r="Y466" s="34"/>
      <c r="Z466" s="36" t="str">
        <f t="shared" si="246"/>
        <v/>
      </c>
      <c r="AA466" s="34"/>
      <c r="AB466" s="32" t="str">
        <f t="shared" si="247"/>
        <v/>
      </c>
      <c r="AC466" s="34"/>
      <c r="AD466" s="32" t="str">
        <f t="shared" si="248"/>
        <v/>
      </c>
      <c r="AE466" s="34"/>
      <c r="AF466" s="36" t="str">
        <f t="shared" si="249"/>
        <v/>
      </c>
      <c r="AG466" s="36" t="str">
        <f t="shared" si="250"/>
        <v/>
      </c>
      <c r="AH466" s="36" t="str">
        <f t="shared" si="251"/>
        <v/>
      </c>
      <c r="AI466" s="55"/>
      <c r="AJ466" s="37"/>
      <c r="AK466" s="148"/>
      <c r="AL466" s="34"/>
      <c r="AM466" s="32" t="str">
        <f t="shared" si="252"/>
        <v/>
      </c>
      <c r="AN466" s="34"/>
      <c r="AO466" s="32" t="str">
        <f t="shared" si="253"/>
        <v/>
      </c>
      <c r="AP466" s="34"/>
      <c r="AQ466" s="32" t="str">
        <f t="shared" si="254"/>
        <v/>
      </c>
      <c r="AR466" s="34"/>
      <c r="AS466" s="36" t="str">
        <f t="shared" si="255"/>
        <v/>
      </c>
      <c r="AT466" s="36" t="str">
        <f t="shared" si="256"/>
        <v/>
      </c>
      <c r="AU466" s="36" t="str">
        <f t="shared" si="257"/>
        <v/>
      </c>
      <c r="AV466" s="55"/>
      <c r="AW466" s="34"/>
      <c r="AX466" s="148"/>
      <c r="AY466" s="34"/>
      <c r="AZ466" s="32" t="str">
        <f t="shared" si="258"/>
        <v/>
      </c>
      <c r="BA466" s="34"/>
      <c r="BB466" s="32" t="str">
        <f t="shared" si="259"/>
        <v/>
      </c>
      <c r="BC466" s="34"/>
      <c r="BD466" s="32" t="str">
        <f t="shared" si="260"/>
        <v/>
      </c>
      <c r="BE466" s="34"/>
      <c r="BF466" s="36" t="str">
        <f t="shared" si="261"/>
        <v/>
      </c>
      <c r="BG466" s="36" t="str">
        <f t="shared" si="262"/>
        <v/>
      </c>
      <c r="BH466" s="36" t="str">
        <f t="shared" si="263"/>
        <v/>
      </c>
      <c r="BI466" s="55"/>
      <c r="BJ466" s="34"/>
      <c r="BK466" s="148"/>
      <c r="BL466" s="34"/>
      <c r="BM466" s="32" t="str">
        <f t="shared" si="264"/>
        <v/>
      </c>
      <c r="BN466" s="34"/>
      <c r="BO466" s="32" t="str">
        <f t="shared" si="265"/>
        <v/>
      </c>
      <c r="BP466" s="34"/>
      <c r="BQ466" s="32" t="str">
        <f t="shared" si="266"/>
        <v/>
      </c>
      <c r="BR466" s="34"/>
      <c r="BS466" s="36" t="str">
        <f t="shared" si="267"/>
        <v/>
      </c>
      <c r="BT466" s="36" t="str">
        <f t="shared" si="268"/>
        <v/>
      </c>
      <c r="BU466" s="36" t="str">
        <f t="shared" si="269"/>
        <v/>
      </c>
      <c r="BV466" s="55"/>
      <c r="BW466" s="36" t="str">
        <f t="shared" si="270"/>
        <v/>
      </c>
      <c r="BX466" s="36" t="str">
        <f t="shared" si="270"/>
        <v/>
      </c>
      <c r="BY466" s="31"/>
      <c r="BZ466" s="38"/>
      <c r="CB466" s="120" t="e">
        <f t="shared" ca="1" si="271"/>
        <v>#VALUE!</v>
      </c>
      <c r="CC466" s="2" t="e">
        <f t="shared" ca="1" si="272"/>
        <v>#VALUE!</v>
      </c>
    </row>
    <row r="467" spans="1:81" s="10" customFormat="1" ht="25" customHeight="1" x14ac:dyDescent="0.2">
      <c r="A467" s="52" t="str">
        <f t="shared" si="273"/>
        <v/>
      </c>
      <c r="B467" s="157" t="e">
        <f t="shared" ca="1" si="240"/>
        <v>#VALUE!</v>
      </c>
      <c r="C467" s="157" t="e">
        <f t="shared" si="241"/>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42"/>
        <v>#VALUE!</v>
      </c>
      <c r="K467" s="155" t="e">
        <f t="shared" si="243"/>
        <v>#VALUE!</v>
      </c>
      <c r="L467" s="153"/>
      <c r="M467" s="53"/>
      <c r="N467" s="175">
        <f t="shared" si="244"/>
        <v>1467</v>
      </c>
      <c r="O467" s="53"/>
      <c r="P467" s="175">
        <f t="shared" si="245"/>
        <v>10467</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IF(U467=Setup!$C$10,"Grant",IF('Other Pharma &amp; Health Products'!U467=Setup!$C$11,"Local",IF('Other Pharma &amp; Health Products'!U467=Setup!$C$12,"Other","")))</f>
        <v/>
      </c>
      <c r="W467" s="34"/>
      <c r="X467" s="148"/>
      <c r="Y467" s="34"/>
      <c r="Z467" s="36" t="str">
        <f t="shared" si="246"/>
        <v/>
      </c>
      <c r="AA467" s="34"/>
      <c r="AB467" s="32" t="str">
        <f t="shared" si="247"/>
        <v/>
      </c>
      <c r="AC467" s="34"/>
      <c r="AD467" s="32" t="str">
        <f t="shared" si="248"/>
        <v/>
      </c>
      <c r="AE467" s="34"/>
      <c r="AF467" s="36" t="str">
        <f t="shared" si="249"/>
        <v/>
      </c>
      <c r="AG467" s="36" t="str">
        <f t="shared" si="250"/>
        <v/>
      </c>
      <c r="AH467" s="36" t="str">
        <f t="shared" si="251"/>
        <v/>
      </c>
      <c r="AI467" s="55"/>
      <c r="AJ467" s="37"/>
      <c r="AK467" s="148"/>
      <c r="AL467" s="34"/>
      <c r="AM467" s="32" t="str">
        <f t="shared" si="252"/>
        <v/>
      </c>
      <c r="AN467" s="34"/>
      <c r="AO467" s="32" t="str">
        <f t="shared" si="253"/>
        <v/>
      </c>
      <c r="AP467" s="34"/>
      <c r="AQ467" s="32" t="str">
        <f t="shared" si="254"/>
        <v/>
      </c>
      <c r="AR467" s="34"/>
      <c r="AS467" s="36" t="str">
        <f t="shared" si="255"/>
        <v/>
      </c>
      <c r="AT467" s="36" t="str">
        <f t="shared" si="256"/>
        <v/>
      </c>
      <c r="AU467" s="36" t="str">
        <f t="shared" si="257"/>
        <v/>
      </c>
      <c r="AV467" s="55"/>
      <c r="AW467" s="34"/>
      <c r="AX467" s="148"/>
      <c r="AY467" s="34"/>
      <c r="AZ467" s="32" t="str">
        <f t="shared" si="258"/>
        <v/>
      </c>
      <c r="BA467" s="34"/>
      <c r="BB467" s="32" t="str">
        <f t="shared" si="259"/>
        <v/>
      </c>
      <c r="BC467" s="34"/>
      <c r="BD467" s="32" t="str">
        <f t="shared" si="260"/>
        <v/>
      </c>
      <c r="BE467" s="34"/>
      <c r="BF467" s="36" t="str">
        <f t="shared" si="261"/>
        <v/>
      </c>
      <c r="BG467" s="36" t="str">
        <f t="shared" si="262"/>
        <v/>
      </c>
      <c r="BH467" s="36" t="str">
        <f t="shared" si="263"/>
        <v/>
      </c>
      <c r="BI467" s="55"/>
      <c r="BJ467" s="34"/>
      <c r="BK467" s="148"/>
      <c r="BL467" s="34"/>
      <c r="BM467" s="32" t="str">
        <f t="shared" si="264"/>
        <v/>
      </c>
      <c r="BN467" s="34"/>
      <c r="BO467" s="32" t="str">
        <f t="shared" si="265"/>
        <v/>
      </c>
      <c r="BP467" s="34"/>
      <c r="BQ467" s="32" t="str">
        <f t="shared" si="266"/>
        <v/>
      </c>
      <c r="BR467" s="34"/>
      <c r="BS467" s="36" t="str">
        <f t="shared" si="267"/>
        <v/>
      </c>
      <c r="BT467" s="36" t="str">
        <f t="shared" si="268"/>
        <v/>
      </c>
      <c r="BU467" s="36" t="str">
        <f t="shared" si="269"/>
        <v/>
      </c>
      <c r="BV467" s="55"/>
      <c r="BW467" s="36" t="str">
        <f t="shared" si="270"/>
        <v/>
      </c>
      <c r="BX467" s="36" t="str">
        <f t="shared" si="270"/>
        <v/>
      </c>
      <c r="BY467" s="31"/>
      <c r="BZ467" s="38"/>
      <c r="CB467" s="120" t="e">
        <f t="shared" ca="1" si="271"/>
        <v>#VALUE!</v>
      </c>
      <c r="CC467" s="2" t="e">
        <f t="shared" ca="1" si="272"/>
        <v>#VALUE!</v>
      </c>
    </row>
    <row r="468" spans="1:81" s="10" customFormat="1" ht="25" customHeight="1" x14ac:dyDescent="0.2">
      <c r="A468" s="52" t="str">
        <f t="shared" si="273"/>
        <v/>
      </c>
      <c r="B468" s="157" t="e">
        <f t="shared" ca="1" si="240"/>
        <v>#VALUE!</v>
      </c>
      <c r="C468" s="157" t="e">
        <f t="shared" si="241"/>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42"/>
        <v>#VALUE!</v>
      </c>
      <c r="K468" s="155" t="e">
        <f t="shared" si="243"/>
        <v>#VALUE!</v>
      </c>
      <c r="L468" s="153"/>
      <c r="M468" s="53"/>
      <c r="N468" s="175">
        <f t="shared" si="244"/>
        <v>1468</v>
      </c>
      <c r="O468" s="53"/>
      <c r="P468" s="175">
        <f t="shared" si="245"/>
        <v>10468</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IF(U468=Setup!$C$10,"Grant",IF('Other Pharma &amp; Health Products'!U468=Setup!$C$11,"Local",IF('Other Pharma &amp; Health Products'!U468=Setup!$C$12,"Other","")))</f>
        <v/>
      </c>
      <c r="W468" s="34"/>
      <c r="X468" s="148"/>
      <c r="Y468" s="34"/>
      <c r="Z468" s="36" t="str">
        <f t="shared" si="246"/>
        <v/>
      </c>
      <c r="AA468" s="34"/>
      <c r="AB468" s="32" t="str">
        <f t="shared" si="247"/>
        <v/>
      </c>
      <c r="AC468" s="34"/>
      <c r="AD468" s="32" t="str">
        <f t="shared" si="248"/>
        <v/>
      </c>
      <c r="AE468" s="34"/>
      <c r="AF468" s="36" t="str">
        <f t="shared" si="249"/>
        <v/>
      </c>
      <c r="AG468" s="36" t="str">
        <f t="shared" si="250"/>
        <v/>
      </c>
      <c r="AH468" s="36" t="str">
        <f t="shared" si="251"/>
        <v/>
      </c>
      <c r="AI468" s="55"/>
      <c r="AJ468" s="37"/>
      <c r="AK468" s="148"/>
      <c r="AL468" s="34"/>
      <c r="AM468" s="32" t="str">
        <f t="shared" si="252"/>
        <v/>
      </c>
      <c r="AN468" s="34"/>
      <c r="AO468" s="32" t="str">
        <f t="shared" si="253"/>
        <v/>
      </c>
      <c r="AP468" s="34"/>
      <c r="AQ468" s="32" t="str">
        <f t="shared" si="254"/>
        <v/>
      </c>
      <c r="AR468" s="34"/>
      <c r="AS468" s="36" t="str">
        <f t="shared" si="255"/>
        <v/>
      </c>
      <c r="AT468" s="36" t="str">
        <f t="shared" si="256"/>
        <v/>
      </c>
      <c r="AU468" s="36" t="str">
        <f t="shared" si="257"/>
        <v/>
      </c>
      <c r="AV468" s="55"/>
      <c r="AW468" s="34"/>
      <c r="AX468" s="148"/>
      <c r="AY468" s="34"/>
      <c r="AZ468" s="32" t="str">
        <f t="shared" si="258"/>
        <v/>
      </c>
      <c r="BA468" s="34"/>
      <c r="BB468" s="32" t="str">
        <f t="shared" si="259"/>
        <v/>
      </c>
      <c r="BC468" s="34"/>
      <c r="BD468" s="32" t="str">
        <f t="shared" si="260"/>
        <v/>
      </c>
      <c r="BE468" s="34"/>
      <c r="BF468" s="36" t="str">
        <f t="shared" si="261"/>
        <v/>
      </c>
      <c r="BG468" s="36" t="str">
        <f t="shared" si="262"/>
        <v/>
      </c>
      <c r="BH468" s="36" t="str">
        <f t="shared" si="263"/>
        <v/>
      </c>
      <c r="BI468" s="55"/>
      <c r="BJ468" s="34"/>
      <c r="BK468" s="148"/>
      <c r="BL468" s="34"/>
      <c r="BM468" s="32" t="str">
        <f t="shared" si="264"/>
        <v/>
      </c>
      <c r="BN468" s="34"/>
      <c r="BO468" s="32" t="str">
        <f t="shared" si="265"/>
        <v/>
      </c>
      <c r="BP468" s="34"/>
      <c r="BQ468" s="32" t="str">
        <f t="shared" si="266"/>
        <v/>
      </c>
      <c r="BR468" s="34"/>
      <c r="BS468" s="36" t="str">
        <f t="shared" si="267"/>
        <v/>
      </c>
      <c r="BT468" s="36" t="str">
        <f t="shared" si="268"/>
        <v/>
      </c>
      <c r="BU468" s="36" t="str">
        <f t="shared" si="269"/>
        <v/>
      </c>
      <c r="BV468" s="55"/>
      <c r="BW468" s="36" t="str">
        <f t="shared" si="270"/>
        <v/>
      </c>
      <c r="BX468" s="36" t="str">
        <f t="shared" si="270"/>
        <v/>
      </c>
      <c r="BY468" s="31"/>
      <c r="BZ468" s="38"/>
      <c r="CB468" s="120" t="e">
        <f t="shared" ca="1" si="271"/>
        <v>#VALUE!</v>
      </c>
      <c r="CC468" s="2" t="e">
        <f t="shared" ca="1" si="272"/>
        <v>#VALUE!</v>
      </c>
    </row>
    <row r="469" spans="1:81" s="10" customFormat="1" ht="25" customHeight="1" x14ac:dyDescent="0.2">
      <c r="A469" s="52" t="str">
        <f t="shared" si="273"/>
        <v/>
      </c>
      <c r="B469" s="157" t="e">
        <f t="shared" ca="1" si="240"/>
        <v>#VALUE!</v>
      </c>
      <c r="C469" s="157" t="e">
        <f t="shared" si="241"/>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42"/>
        <v>#VALUE!</v>
      </c>
      <c r="K469" s="155" t="e">
        <f t="shared" si="243"/>
        <v>#VALUE!</v>
      </c>
      <c r="L469" s="153"/>
      <c r="M469" s="53"/>
      <c r="N469" s="175">
        <f t="shared" si="244"/>
        <v>1469</v>
      </c>
      <c r="O469" s="53"/>
      <c r="P469" s="175">
        <f t="shared" si="245"/>
        <v>10469</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IF(U469=Setup!$C$10,"Grant",IF('Other Pharma &amp; Health Products'!U469=Setup!$C$11,"Local",IF('Other Pharma &amp; Health Products'!U469=Setup!$C$12,"Other","")))</f>
        <v/>
      </c>
      <c r="W469" s="34"/>
      <c r="X469" s="148"/>
      <c r="Y469" s="34"/>
      <c r="Z469" s="36" t="str">
        <f t="shared" si="246"/>
        <v/>
      </c>
      <c r="AA469" s="34"/>
      <c r="AB469" s="32" t="str">
        <f t="shared" si="247"/>
        <v/>
      </c>
      <c r="AC469" s="34"/>
      <c r="AD469" s="32" t="str">
        <f t="shared" si="248"/>
        <v/>
      </c>
      <c r="AE469" s="34"/>
      <c r="AF469" s="36" t="str">
        <f t="shared" si="249"/>
        <v/>
      </c>
      <c r="AG469" s="36" t="str">
        <f t="shared" si="250"/>
        <v/>
      </c>
      <c r="AH469" s="36" t="str">
        <f t="shared" si="251"/>
        <v/>
      </c>
      <c r="AI469" s="55"/>
      <c r="AJ469" s="37"/>
      <c r="AK469" s="148"/>
      <c r="AL469" s="34"/>
      <c r="AM469" s="32" t="str">
        <f t="shared" si="252"/>
        <v/>
      </c>
      <c r="AN469" s="34"/>
      <c r="AO469" s="32" t="str">
        <f t="shared" si="253"/>
        <v/>
      </c>
      <c r="AP469" s="34"/>
      <c r="AQ469" s="32" t="str">
        <f t="shared" si="254"/>
        <v/>
      </c>
      <c r="AR469" s="34"/>
      <c r="AS469" s="36" t="str">
        <f t="shared" si="255"/>
        <v/>
      </c>
      <c r="AT469" s="36" t="str">
        <f t="shared" si="256"/>
        <v/>
      </c>
      <c r="AU469" s="36" t="str">
        <f t="shared" si="257"/>
        <v/>
      </c>
      <c r="AV469" s="55"/>
      <c r="AW469" s="34"/>
      <c r="AX469" s="148"/>
      <c r="AY469" s="34"/>
      <c r="AZ469" s="32" t="str">
        <f t="shared" si="258"/>
        <v/>
      </c>
      <c r="BA469" s="34"/>
      <c r="BB469" s="32" t="str">
        <f t="shared" si="259"/>
        <v/>
      </c>
      <c r="BC469" s="34"/>
      <c r="BD469" s="32" t="str">
        <f t="shared" si="260"/>
        <v/>
      </c>
      <c r="BE469" s="34"/>
      <c r="BF469" s="36" t="str">
        <f t="shared" si="261"/>
        <v/>
      </c>
      <c r="BG469" s="36" t="str">
        <f t="shared" si="262"/>
        <v/>
      </c>
      <c r="BH469" s="36" t="str">
        <f t="shared" si="263"/>
        <v/>
      </c>
      <c r="BI469" s="55"/>
      <c r="BJ469" s="34"/>
      <c r="BK469" s="148"/>
      <c r="BL469" s="34"/>
      <c r="BM469" s="32" t="str">
        <f t="shared" si="264"/>
        <v/>
      </c>
      <c r="BN469" s="34"/>
      <c r="BO469" s="32" t="str">
        <f t="shared" si="265"/>
        <v/>
      </c>
      <c r="BP469" s="34"/>
      <c r="BQ469" s="32" t="str">
        <f t="shared" si="266"/>
        <v/>
      </c>
      <c r="BR469" s="34"/>
      <c r="BS469" s="36" t="str">
        <f t="shared" si="267"/>
        <v/>
      </c>
      <c r="BT469" s="36" t="str">
        <f t="shared" si="268"/>
        <v/>
      </c>
      <c r="BU469" s="36" t="str">
        <f t="shared" si="269"/>
        <v/>
      </c>
      <c r="BV469" s="55"/>
      <c r="BW469" s="36" t="str">
        <f t="shared" si="270"/>
        <v/>
      </c>
      <c r="BX469" s="36" t="str">
        <f t="shared" si="270"/>
        <v/>
      </c>
      <c r="BY469" s="31"/>
      <c r="BZ469" s="38"/>
      <c r="CB469" s="120" t="e">
        <f t="shared" ca="1" si="271"/>
        <v>#VALUE!</v>
      </c>
      <c r="CC469" s="2" t="e">
        <f t="shared" ca="1" si="272"/>
        <v>#VALUE!</v>
      </c>
    </row>
    <row r="470" spans="1:81" s="10" customFormat="1" ht="25" customHeight="1" x14ac:dyDescent="0.2">
      <c r="A470" s="52" t="str">
        <f t="shared" si="273"/>
        <v/>
      </c>
      <c r="B470" s="157" t="e">
        <f t="shared" ca="1" si="240"/>
        <v>#VALUE!</v>
      </c>
      <c r="C470" s="157" t="e">
        <f t="shared" si="241"/>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42"/>
        <v>#VALUE!</v>
      </c>
      <c r="K470" s="155" t="e">
        <f t="shared" si="243"/>
        <v>#VALUE!</v>
      </c>
      <c r="L470" s="153"/>
      <c r="M470" s="53"/>
      <c r="N470" s="175">
        <f t="shared" si="244"/>
        <v>1470</v>
      </c>
      <c r="O470" s="53"/>
      <c r="P470" s="175">
        <f t="shared" si="245"/>
        <v>10470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IF(U470=Setup!$C$10,"Grant",IF('Other Pharma &amp; Health Products'!U470=Setup!$C$11,"Local",IF('Other Pharma &amp; Health Products'!U470=Setup!$C$12,"Other","")))</f>
        <v/>
      </c>
      <c r="W470" s="34"/>
      <c r="X470" s="148"/>
      <c r="Y470" s="34"/>
      <c r="Z470" s="36" t="str">
        <f t="shared" si="246"/>
        <v/>
      </c>
      <c r="AA470" s="34"/>
      <c r="AB470" s="32" t="str">
        <f t="shared" si="247"/>
        <v/>
      </c>
      <c r="AC470" s="34"/>
      <c r="AD470" s="32" t="str">
        <f t="shared" si="248"/>
        <v/>
      </c>
      <c r="AE470" s="34"/>
      <c r="AF470" s="36" t="str">
        <f t="shared" si="249"/>
        <v/>
      </c>
      <c r="AG470" s="36" t="str">
        <f t="shared" si="250"/>
        <v/>
      </c>
      <c r="AH470" s="36" t="str">
        <f t="shared" si="251"/>
        <v/>
      </c>
      <c r="AI470" s="55"/>
      <c r="AJ470" s="37"/>
      <c r="AK470" s="148"/>
      <c r="AL470" s="34"/>
      <c r="AM470" s="32" t="str">
        <f t="shared" si="252"/>
        <v/>
      </c>
      <c r="AN470" s="34"/>
      <c r="AO470" s="32" t="str">
        <f t="shared" si="253"/>
        <v/>
      </c>
      <c r="AP470" s="34"/>
      <c r="AQ470" s="32" t="str">
        <f t="shared" si="254"/>
        <v/>
      </c>
      <c r="AR470" s="34"/>
      <c r="AS470" s="36" t="str">
        <f t="shared" si="255"/>
        <v/>
      </c>
      <c r="AT470" s="36" t="str">
        <f t="shared" si="256"/>
        <v/>
      </c>
      <c r="AU470" s="36" t="str">
        <f t="shared" si="257"/>
        <v/>
      </c>
      <c r="AV470" s="55"/>
      <c r="AW470" s="34"/>
      <c r="AX470" s="148"/>
      <c r="AY470" s="34"/>
      <c r="AZ470" s="32" t="str">
        <f t="shared" si="258"/>
        <v/>
      </c>
      <c r="BA470" s="34"/>
      <c r="BB470" s="32" t="str">
        <f t="shared" si="259"/>
        <v/>
      </c>
      <c r="BC470" s="34"/>
      <c r="BD470" s="32" t="str">
        <f t="shared" si="260"/>
        <v/>
      </c>
      <c r="BE470" s="34"/>
      <c r="BF470" s="36" t="str">
        <f t="shared" si="261"/>
        <v/>
      </c>
      <c r="BG470" s="36" t="str">
        <f t="shared" si="262"/>
        <v/>
      </c>
      <c r="BH470" s="36" t="str">
        <f t="shared" si="263"/>
        <v/>
      </c>
      <c r="BI470" s="55"/>
      <c r="BJ470" s="34"/>
      <c r="BK470" s="148"/>
      <c r="BL470" s="34"/>
      <c r="BM470" s="32" t="str">
        <f t="shared" si="264"/>
        <v/>
      </c>
      <c r="BN470" s="34"/>
      <c r="BO470" s="32" t="str">
        <f t="shared" si="265"/>
        <v/>
      </c>
      <c r="BP470" s="34"/>
      <c r="BQ470" s="32" t="str">
        <f t="shared" si="266"/>
        <v/>
      </c>
      <c r="BR470" s="34"/>
      <c r="BS470" s="36" t="str">
        <f t="shared" si="267"/>
        <v/>
      </c>
      <c r="BT470" s="36" t="str">
        <f t="shared" si="268"/>
        <v/>
      </c>
      <c r="BU470" s="36" t="str">
        <f t="shared" si="269"/>
        <v/>
      </c>
      <c r="BV470" s="55"/>
      <c r="BW470" s="36" t="str">
        <f t="shared" si="270"/>
        <v/>
      </c>
      <c r="BX470" s="36" t="str">
        <f t="shared" si="270"/>
        <v/>
      </c>
      <c r="BY470" s="31"/>
      <c r="BZ470" s="38"/>
      <c r="CB470" s="120" t="e">
        <f t="shared" ca="1" si="271"/>
        <v>#VALUE!</v>
      </c>
      <c r="CC470" s="2" t="e">
        <f t="shared" ca="1" si="272"/>
        <v>#VALUE!</v>
      </c>
    </row>
    <row r="471" spans="1:81" s="10" customFormat="1" ht="25" customHeight="1" x14ac:dyDescent="0.2">
      <c r="A471" s="52" t="str">
        <f t="shared" si="273"/>
        <v/>
      </c>
      <c r="B471" s="157" t="e">
        <f t="shared" ca="1" si="240"/>
        <v>#VALUE!</v>
      </c>
      <c r="C471" s="157" t="e">
        <f t="shared" si="241"/>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42"/>
        <v>#VALUE!</v>
      </c>
      <c r="K471" s="155" t="e">
        <f t="shared" si="243"/>
        <v>#VALUE!</v>
      </c>
      <c r="L471" s="153"/>
      <c r="M471" s="53"/>
      <c r="N471" s="175">
        <f t="shared" si="244"/>
        <v>1471</v>
      </c>
      <c r="O471" s="53"/>
      <c r="P471" s="175">
        <f t="shared" si="245"/>
        <v>10471</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IF(U471=Setup!$C$10,"Grant",IF('Other Pharma &amp; Health Products'!U471=Setup!$C$11,"Local",IF('Other Pharma &amp; Health Products'!U471=Setup!$C$12,"Other","")))</f>
        <v/>
      </c>
      <c r="W471" s="34"/>
      <c r="X471" s="148"/>
      <c r="Y471" s="34"/>
      <c r="Z471" s="36" t="str">
        <f t="shared" si="246"/>
        <v/>
      </c>
      <c r="AA471" s="34"/>
      <c r="AB471" s="32" t="str">
        <f t="shared" si="247"/>
        <v/>
      </c>
      <c r="AC471" s="34"/>
      <c r="AD471" s="32" t="str">
        <f t="shared" si="248"/>
        <v/>
      </c>
      <c r="AE471" s="34"/>
      <c r="AF471" s="36" t="str">
        <f t="shared" si="249"/>
        <v/>
      </c>
      <c r="AG471" s="36" t="str">
        <f t="shared" si="250"/>
        <v/>
      </c>
      <c r="AH471" s="36" t="str">
        <f t="shared" si="251"/>
        <v/>
      </c>
      <c r="AI471" s="55"/>
      <c r="AJ471" s="37"/>
      <c r="AK471" s="148"/>
      <c r="AL471" s="34"/>
      <c r="AM471" s="32" t="str">
        <f t="shared" si="252"/>
        <v/>
      </c>
      <c r="AN471" s="34"/>
      <c r="AO471" s="32" t="str">
        <f t="shared" si="253"/>
        <v/>
      </c>
      <c r="AP471" s="34"/>
      <c r="AQ471" s="32" t="str">
        <f t="shared" si="254"/>
        <v/>
      </c>
      <c r="AR471" s="34"/>
      <c r="AS471" s="36" t="str">
        <f t="shared" si="255"/>
        <v/>
      </c>
      <c r="AT471" s="36" t="str">
        <f t="shared" si="256"/>
        <v/>
      </c>
      <c r="AU471" s="36" t="str">
        <f t="shared" si="257"/>
        <v/>
      </c>
      <c r="AV471" s="55"/>
      <c r="AW471" s="34"/>
      <c r="AX471" s="148"/>
      <c r="AY471" s="34"/>
      <c r="AZ471" s="32" t="str">
        <f t="shared" si="258"/>
        <v/>
      </c>
      <c r="BA471" s="34"/>
      <c r="BB471" s="32" t="str">
        <f t="shared" si="259"/>
        <v/>
      </c>
      <c r="BC471" s="34"/>
      <c r="BD471" s="32" t="str">
        <f t="shared" si="260"/>
        <v/>
      </c>
      <c r="BE471" s="34"/>
      <c r="BF471" s="36" t="str">
        <f t="shared" si="261"/>
        <v/>
      </c>
      <c r="BG471" s="36" t="str">
        <f t="shared" si="262"/>
        <v/>
      </c>
      <c r="BH471" s="36" t="str">
        <f t="shared" si="263"/>
        <v/>
      </c>
      <c r="BI471" s="55"/>
      <c r="BJ471" s="34"/>
      <c r="BK471" s="148"/>
      <c r="BL471" s="34"/>
      <c r="BM471" s="32" t="str">
        <f t="shared" si="264"/>
        <v/>
      </c>
      <c r="BN471" s="34"/>
      <c r="BO471" s="32" t="str">
        <f t="shared" si="265"/>
        <v/>
      </c>
      <c r="BP471" s="34"/>
      <c r="BQ471" s="32" t="str">
        <f t="shared" si="266"/>
        <v/>
      </c>
      <c r="BR471" s="34"/>
      <c r="BS471" s="36" t="str">
        <f t="shared" si="267"/>
        <v/>
      </c>
      <c r="BT471" s="36" t="str">
        <f t="shared" si="268"/>
        <v/>
      </c>
      <c r="BU471" s="36" t="str">
        <f t="shared" si="269"/>
        <v/>
      </c>
      <c r="BV471" s="55"/>
      <c r="BW471" s="36" t="str">
        <f t="shared" si="270"/>
        <v/>
      </c>
      <c r="BX471" s="36" t="str">
        <f t="shared" si="270"/>
        <v/>
      </c>
      <c r="BY471" s="31"/>
      <c r="BZ471" s="38"/>
      <c r="CB471" s="120" t="e">
        <f t="shared" ca="1" si="271"/>
        <v>#VALUE!</v>
      </c>
      <c r="CC471" s="2" t="e">
        <f t="shared" ca="1" si="272"/>
        <v>#VALUE!</v>
      </c>
    </row>
    <row r="472" spans="1:81" s="10" customFormat="1" ht="25" customHeight="1" x14ac:dyDescent="0.2">
      <c r="A472" s="52" t="str">
        <f t="shared" si="273"/>
        <v/>
      </c>
      <c r="B472" s="157" t="e">
        <f t="shared" ca="1" si="240"/>
        <v>#VALUE!</v>
      </c>
      <c r="C472" s="157" t="e">
        <f t="shared" si="241"/>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42"/>
        <v>#VALUE!</v>
      </c>
      <c r="K472" s="155" t="e">
        <f t="shared" si="243"/>
        <v>#VALUE!</v>
      </c>
      <c r="L472" s="153"/>
      <c r="M472" s="53"/>
      <c r="N472" s="175">
        <f t="shared" si="244"/>
        <v>1472</v>
      </c>
      <c r="O472" s="53"/>
      <c r="P472" s="175">
        <f t="shared" si="245"/>
        <v>10472</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IF(U472=Setup!$C$10,"Grant",IF('Other Pharma &amp; Health Products'!U472=Setup!$C$11,"Local",IF('Other Pharma &amp; Health Products'!U472=Setup!$C$12,"Other","")))</f>
        <v/>
      </c>
      <c r="W472" s="34"/>
      <c r="X472" s="148"/>
      <c r="Y472" s="34"/>
      <c r="Z472" s="36" t="str">
        <f t="shared" si="246"/>
        <v/>
      </c>
      <c r="AA472" s="34"/>
      <c r="AB472" s="32" t="str">
        <f t="shared" si="247"/>
        <v/>
      </c>
      <c r="AC472" s="34"/>
      <c r="AD472" s="32" t="str">
        <f t="shared" si="248"/>
        <v/>
      </c>
      <c r="AE472" s="34"/>
      <c r="AF472" s="36" t="str">
        <f t="shared" si="249"/>
        <v/>
      </c>
      <c r="AG472" s="36" t="str">
        <f t="shared" si="250"/>
        <v/>
      </c>
      <c r="AH472" s="36" t="str">
        <f t="shared" si="251"/>
        <v/>
      </c>
      <c r="AI472" s="55"/>
      <c r="AJ472" s="37"/>
      <c r="AK472" s="148"/>
      <c r="AL472" s="34"/>
      <c r="AM472" s="32" t="str">
        <f t="shared" si="252"/>
        <v/>
      </c>
      <c r="AN472" s="34"/>
      <c r="AO472" s="32" t="str">
        <f t="shared" si="253"/>
        <v/>
      </c>
      <c r="AP472" s="34"/>
      <c r="AQ472" s="32" t="str">
        <f t="shared" si="254"/>
        <v/>
      </c>
      <c r="AR472" s="34"/>
      <c r="AS472" s="36" t="str">
        <f t="shared" si="255"/>
        <v/>
      </c>
      <c r="AT472" s="36" t="str">
        <f t="shared" si="256"/>
        <v/>
      </c>
      <c r="AU472" s="36" t="str">
        <f t="shared" si="257"/>
        <v/>
      </c>
      <c r="AV472" s="55"/>
      <c r="AW472" s="34"/>
      <c r="AX472" s="148"/>
      <c r="AY472" s="34"/>
      <c r="AZ472" s="32" t="str">
        <f t="shared" si="258"/>
        <v/>
      </c>
      <c r="BA472" s="34"/>
      <c r="BB472" s="32" t="str">
        <f t="shared" si="259"/>
        <v/>
      </c>
      <c r="BC472" s="34"/>
      <c r="BD472" s="32" t="str">
        <f t="shared" si="260"/>
        <v/>
      </c>
      <c r="BE472" s="34"/>
      <c r="BF472" s="36" t="str">
        <f t="shared" si="261"/>
        <v/>
      </c>
      <c r="BG472" s="36" t="str">
        <f t="shared" si="262"/>
        <v/>
      </c>
      <c r="BH472" s="36" t="str">
        <f t="shared" si="263"/>
        <v/>
      </c>
      <c r="BI472" s="55"/>
      <c r="BJ472" s="34"/>
      <c r="BK472" s="148"/>
      <c r="BL472" s="34"/>
      <c r="BM472" s="32" t="str">
        <f t="shared" si="264"/>
        <v/>
      </c>
      <c r="BN472" s="34"/>
      <c r="BO472" s="32" t="str">
        <f t="shared" si="265"/>
        <v/>
      </c>
      <c r="BP472" s="34"/>
      <c r="BQ472" s="32" t="str">
        <f t="shared" si="266"/>
        <v/>
      </c>
      <c r="BR472" s="34"/>
      <c r="BS472" s="36" t="str">
        <f t="shared" si="267"/>
        <v/>
      </c>
      <c r="BT472" s="36" t="str">
        <f t="shared" si="268"/>
        <v/>
      </c>
      <c r="BU472" s="36" t="str">
        <f t="shared" si="269"/>
        <v/>
      </c>
      <c r="BV472" s="55"/>
      <c r="BW472" s="36" t="str">
        <f t="shared" si="270"/>
        <v/>
      </c>
      <c r="BX472" s="36" t="str">
        <f t="shared" si="270"/>
        <v/>
      </c>
      <c r="BY472" s="31"/>
      <c r="BZ472" s="38"/>
      <c r="CB472" s="120" t="e">
        <f t="shared" ca="1" si="271"/>
        <v>#VALUE!</v>
      </c>
      <c r="CC472" s="2" t="e">
        <f t="shared" ca="1" si="272"/>
        <v>#VALUE!</v>
      </c>
    </row>
    <row r="473" spans="1:81" s="10" customFormat="1" ht="25" customHeight="1" x14ac:dyDescent="0.2">
      <c r="A473" s="52" t="str">
        <f t="shared" si="273"/>
        <v/>
      </c>
      <c r="B473" s="157" t="e">
        <f t="shared" ca="1" si="240"/>
        <v>#VALUE!</v>
      </c>
      <c r="C473" s="157" t="e">
        <f t="shared" si="241"/>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42"/>
        <v>#VALUE!</v>
      </c>
      <c r="K473" s="155" t="e">
        <f t="shared" si="243"/>
        <v>#VALUE!</v>
      </c>
      <c r="L473" s="153"/>
      <c r="M473" s="53"/>
      <c r="N473" s="175">
        <f t="shared" si="244"/>
        <v>1473</v>
      </c>
      <c r="O473" s="53"/>
      <c r="P473" s="175">
        <f t="shared" si="245"/>
        <v>10473</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IF(U473=Setup!$C$10,"Grant",IF('Other Pharma &amp; Health Products'!U473=Setup!$C$11,"Local",IF('Other Pharma &amp; Health Products'!U473=Setup!$C$12,"Other","")))</f>
        <v/>
      </c>
      <c r="W473" s="34"/>
      <c r="X473" s="148"/>
      <c r="Y473" s="34"/>
      <c r="Z473" s="36" t="str">
        <f t="shared" si="246"/>
        <v/>
      </c>
      <c r="AA473" s="34"/>
      <c r="AB473" s="32" t="str">
        <f t="shared" si="247"/>
        <v/>
      </c>
      <c r="AC473" s="34"/>
      <c r="AD473" s="32" t="str">
        <f t="shared" si="248"/>
        <v/>
      </c>
      <c r="AE473" s="34"/>
      <c r="AF473" s="36" t="str">
        <f t="shared" si="249"/>
        <v/>
      </c>
      <c r="AG473" s="36" t="str">
        <f t="shared" si="250"/>
        <v/>
      </c>
      <c r="AH473" s="36" t="str">
        <f t="shared" si="251"/>
        <v/>
      </c>
      <c r="AI473" s="55"/>
      <c r="AJ473" s="37"/>
      <c r="AK473" s="148"/>
      <c r="AL473" s="34"/>
      <c r="AM473" s="32" t="str">
        <f t="shared" si="252"/>
        <v/>
      </c>
      <c r="AN473" s="34"/>
      <c r="AO473" s="32" t="str">
        <f t="shared" si="253"/>
        <v/>
      </c>
      <c r="AP473" s="34"/>
      <c r="AQ473" s="32" t="str">
        <f t="shared" si="254"/>
        <v/>
      </c>
      <c r="AR473" s="34"/>
      <c r="AS473" s="36" t="str">
        <f t="shared" si="255"/>
        <v/>
      </c>
      <c r="AT473" s="36" t="str">
        <f t="shared" si="256"/>
        <v/>
      </c>
      <c r="AU473" s="36" t="str">
        <f t="shared" si="257"/>
        <v/>
      </c>
      <c r="AV473" s="55"/>
      <c r="AW473" s="34"/>
      <c r="AX473" s="148"/>
      <c r="AY473" s="34"/>
      <c r="AZ473" s="32" t="str">
        <f t="shared" si="258"/>
        <v/>
      </c>
      <c r="BA473" s="34"/>
      <c r="BB473" s="32" t="str">
        <f t="shared" si="259"/>
        <v/>
      </c>
      <c r="BC473" s="34"/>
      <c r="BD473" s="32" t="str">
        <f t="shared" si="260"/>
        <v/>
      </c>
      <c r="BE473" s="34"/>
      <c r="BF473" s="36" t="str">
        <f t="shared" si="261"/>
        <v/>
      </c>
      <c r="BG473" s="36" t="str">
        <f t="shared" si="262"/>
        <v/>
      </c>
      <c r="BH473" s="36" t="str">
        <f t="shared" si="263"/>
        <v/>
      </c>
      <c r="BI473" s="55"/>
      <c r="BJ473" s="34"/>
      <c r="BK473" s="148"/>
      <c r="BL473" s="34"/>
      <c r="BM473" s="32" t="str">
        <f t="shared" si="264"/>
        <v/>
      </c>
      <c r="BN473" s="34"/>
      <c r="BO473" s="32" t="str">
        <f t="shared" si="265"/>
        <v/>
      </c>
      <c r="BP473" s="34"/>
      <c r="BQ473" s="32" t="str">
        <f t="shared" si="266"/>
        <v/>
      </c>
      <c r="BR473" s="34"/>
      <c r="BS473" s="36" t="str">
        <f t="shared" si="267"/>
        <v/>
      </c>
      <c r="BT473" s="36" t="str">
        <f t="shared" si="268"/>
        <v/>
      </c>
      <c r="BU473" s="36" t="str">
        <f t="shared" si="269"/>
        <v/>
      </c>
      <c r="BV473" s="55"/>
      <c r="BW473" s="36" t="str">
        <f t="shared" si="270"/>
        <v/>
      </c>
      <c r="BX473" s="36" t="str">
        <f t="shared" si="270"/>
        <v/>
      </c>
      <c r="BY473" s="31"/>
      <c r="BZ473" s="38"/>
      <c r="CB473" s="120" t="e">
        <f t="shared" ca="1" si="271"/>
        <v>#VALUE!</v>
      </c>
      <c r="CC473" s="2" t="e">
        <f t="shared" ca="1" si="272"/>
        <v>#VALUE!</v>
      </c>
    </row>
    <row r="474" spans="1:81" s="10" customFormat="1" ht="25" customHeight="1" x14ac:dyDescent="0.2">
      <c r="A474" s="52" t="str">
        <f t="shared" si="273"/>
        <v/>
      </c>
      <c r="B474" s="157" t="e">
        <f t="shared" ca="1" si="240"/>
        <v>#VALUE!</v>
      </c>
      <c r="C474" s="157" t="e">
        <f t="shared" si="241"/>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42"/>
        <v>#VALUE!</v>
      </c>
      <c r="K474" s="155" t="e">
        <f t="shared" si="243"/>
        <v>#VALUE!</v>
      </c>
      <c r="L474" s="153"/>
      <c r="M474" s="53"/>
      <c r="N474" s="175">
        <f t="shared" si="244"/>
        <v>1474</v>
      </c>
      <c r="O474" s="53"/>
      <c r="P474" s="175">
        <f t="shared" si="245"/>
        <v>10474</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IF(U474=Setup!$C$10,"Grant",IF('Other Pharma &amp; Health Products'!U474=Setup!$C$11,"Local",IF('Other Pharma &amp; Health Products'!U474=Setup!$C$12,"Other","")))</f>
        <v/>
      </c>
      <c r="W474" s="34"/>
      <c r="X474" s="148"/>
      <c r="Y474" s="34"/>
      <c r="Z474" s="36" t="str">
        <f t="shared" si="246"/>
        <v/>
      </c>
      <c r="AA474" s="34"/>
      <c r="AB474" s="32" t="str">
        <f t="shared" si="247"/>
        <v/>
      </c>
      <c r="AC474" s="34"/>
      <c r="AD474" s="32" t="str">
        <f t="shared" si="248"/>
        <v/>
      </c>
      <c r="AE474" s="34"/>
      <c r="AF474" s="36" t="str">
        <f t="shared" si="249"/>
        <v/>
      </c>
      <c r="AG474" s="36" t="str">
        <f t="shared" si="250"/>
        <v/>
      </c>
      <c r="AH474" s="36" t="str">
        <f t="shared" si="251"/>
        <v/>
      </c>
      <c r="AI474" s="55"/>
      <c r="AJ474" s="37"/>
      <c r="AK474" s="148"/>
      <c r="AL474" s="34"/>
      <c r="AM474" s="32" t="str">
        <f t="shared" si="252"/>
        <v/>
      </c>
      <c r="AN474" s="34"/>
      <c r="AO474" s="32" t="str">
        <f t="shared" si="253"/>
        <v/>
      </c>
      <c r="AP474" s="34"/>
      <c r="AQ474" s="32" t="str">
        <f t="shared" si="254"/>
        <v/>
      </c>
      <c r="AR474" s="34"/>
      <c r="AS474" s="36" t="str">
        <f t="shared" si="255"/>
        <v/>
      </c>
      <c r="AT474" s="36" t="str">
        <f t="shared" si="256"/>
        <v/>
      </c>
      <c r="AU474" s="36" t="str">
        <f t="shared" si="257"/>
        <v/>
      </c>
      <c r="AV474" s="55"/>
      <c r="AW474" s="34"/>
      <c r="AX474" s="148"/>
      <c r="AY474" s="34"/>
      <c r="AZ474" s="32" t="str">
        <f t="shared" si="258"/>
        <v/>
      </c>
      <c r="BA474" s="34"/>
      <c r="BB474" s="32" t="str">
        <f t="shared" si="259"/>
        <v/>
      </c>
      <c r="BC474" s="34"/>
      <c r="BD474" s="32" t="str">
        <f t="shared" si="260"/>
        <v/>
      </c>
      <c r="BE474" s="34"/>
      <c r="BF474" s="36" t="str">
        <f t="shared" si="261"/>
        <v/>
      </c>
      <c r="BG474" s="36" t="str">
        <f t="shared" si="262"/>
        <v/>
      </c>
      <c r="BH474" s="36" t="str">
        <f t="shared" si="263"/>
        <v/>
      </c>
      <c r="BI474" s="55"/>
      <c r="BJ474" s="34"/>
      <c r="BK474" s="148"/>
      <c r="BL474" s="34"/>
      <c r="BM474" s="32" t="str">
        <f t="shared" si="264"/>
        <v/>
      </c>
      <c r="BN474" s="34"/>
      <c r="BO474" s="32" t="str">
        <f t="shared" si="265"/>
        <v/>
      </c>
      <c r="BP474" s="34"/>
      <c r="BQ474" s="32" t="str">
        <f t="shared" si="266"/>
        <v/>
      </c>
      <c r="BR474" s="34"/>
      <c r="BS474" s="36" t="str">
        <f t="shared" si="267"/>
        <v/>
      </c>
      <c r="BT474" s="36" t="str">
        <f t="shared" si="268"/>
        <v/>
      </c>
      <c r="BU474" s="36" t="str">
        <f t="shared" si="269"/>
        <v/>
      </c>
      <c r="BV474" s="55"/>
      <c r="BW474" s="36" t="str">
        <f t="shared" si="270"/>
        <v/>
      </c>
      <c r="BX474" s="36" t="str">
        <f t="shared" si="270"/>
        <v/>
      </c>
      <c r="BY474" s="31"/>
      <c r="BZ474" s="38"/>
      <c r="CB474" s="120" t="e">
        <f t="shared" ca="1" si="271"/>
        <v>#VALUE!</v>
      </c>
      <c r="CC474" s="2" t="e">
        <f t="shared" ca="1" si="272"/>
        <v>#VALUE!</v>
      </c>
    </row>
    <row r="475" spans="1:81" s="10" customFormat="1" ht="25" customHeight="1" x14ac:dyDescent="0.2">
      <c r="A475" s="52" t="str">
        <f t="shared" si="273"/>
        <v/>
      </c>
      <c r="B475" s="157" t="e">
        <f t="shared" ca="1" si="240"/>
        <v>#VALUE!</v>
      </c>
      <c r="C475" s="157" t="e">
        <f t="shared" si="241"/>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42"/>
        <v>#VALUE!</v>
      </c>
      <c r="K475" s="155" t="e">
        <f t="shared" si="243"/>
        <v>#VALUE!</v>
      </c>
      <c r="L475" s="153"/>
      <c r="M475" s="53"/>
      <c r="N475" s="175">
        <f t="shared" si="244"/>
        <v>1475</v>
      </c>
      <c r="O475" s="53"/>
      <c r="P475" s="175">
        <f t="shared" si="245"/>
        <v>10475</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IF(U475=Setup!$C$10,"Grant",IF('Other Pharma &amp; Health Products'!U475=Setup!$C$11,"Local",IF('Other Pharma &amp; Health Products'!U475=Setup!$C$12,"Other","")))</f>
        <v/>
      </c>
      <c r="W475" s="34"/>
      <c r="X475" s="148"/>
      <c r="Y475" s="34"/>
      <c r="Z475" s="36" t="str">
        <f t="shared" si="246"/>
        <v/>
      </c>
      <c r="AA475" s="34"/>
      <c r="AB475" s="32" t="str">
        <f t="shared" si="247"/>
        <v/>
      </c>
      <c r="AC475" s="34"/>
      <c r="AD475" s="32" t="str">
        <f t="shared" si="248"/>
        <v/>
      </c>
      <c r="AE475" s="34"/>
      <c r="AF475" s="36" t="str">
        <f t="shared" si="249"/>
        <v/>
      </c>
      <c r="AG475" s="36" t="str">
        <f t="shared" si="250"/>
        <v/>
      </c>
      <c r="AH475" s="36" t="str">
        <f t="shared" si="251"/>
        <v/>
      </c>
      <c r="AI475" s="55"/>
      <c r="AJ475" s="37"/>
      <c r="AK475" s="148"/>
      <c r="AL475" s="34"/>
      <c r="AM475" s="32" t="str">
        <f t="shared" si="252"/>
        <v/>
      </c>
      <c r="AN475" s="34"/>
      <c r="AO475" s="32" t="str">
        <f t="shared" si="253"/>
        <v/>
      </c>
      <c r="AP475" s="34"/>
      <c r="AQ475" s="32" t="str">
        <f t="shared" si="254"/>
        <v/>
      </c>
      <c r="AR475" s="34"/>
      <c r="AS475" s="36" t="str">
        <f t="shared" si="255"/>
        <v/>
      </c>
      <c r="AT475" s="36" t="str">
        <f t="shared" si="256"/>
        <v/>
      </c>
      <c r="AU475" s="36" t="str">
        <f t="shared" si="257"/>
        <v/>
      </c>
      <c r="AV475" s="55"/>
      <c r="AW475" s="34"/>
      <c r="AX475" s="148"/>
      <c r="AY475" s="34"/>
      <c r="AZ475" s="32" t="str">
        <f t="shared" si="258"/>
        <v/>
      </c>
      <c r="BA475" s="34"/>
      <c r="BB475" s="32" t="str">
        <f t="shared" si="259"/>
        <v/>
      </c>
      <c r="BC475" s="34"/>
      <c r="BD475" s="32" t="str">
        <f t="shared" si="260"/>
        <v/>
      </c>
      <c r="BE475" s="34"/>
      <c r="BF475" s="36" t="str">
        <f t="shared" si="261"/>
        <v/>
      </c>
      <c r="BG475" s="36" t="str">
        <f t="shared" si="262"/>
        <v/>
      </c>
      <c r="BH475" s="36" t="str">
        <f t="shared" si="263"/>
        <v/>
      </c>
      <c r="BI475" s="55"/>
      <c r="BJ475" s="34"/>
      <c r="BK475" s="148"/>
      <c r="BL475" s="34"/>
      <c r="BM475" s="32" t="str">
        <f t="shared" si="264"/>
        <v/>
      </c>
      <c r="BN475" s="34"/>
      <c r="BO475" s="32" t="str">
        <f t="shared" si="265"/>
        <v/>
      </c>
      <c r="BP475" s="34"/>
      <c r="BQ475" s="32" t="str">
        <f t="shared" si="266"/>
        <v/>
      </c>
      <c r="BR475" s="34"/>
      <c r="BS475" s="36" t="str">
        <f t="shared" si="267"/>
        <v/>
      </c>
      <c r="BT475" s="36" t="str">
        <f t="shared" si="268"/>
        <v/>
      </c>
      <c r="BU475" s="36" t="str">
        <f t="shared" si="269"/>
        <v/>
      </c>
      <c r="BV475" s="55"/>
      <c r="BW475" s="36" t="str">
        <f t="shared" si="270"/>
        <v/>
      </c>
      <c r="BX475" s="36" t="str">
        <f t="shared" si="270"/>
        <v/>
      </c>
      <c r="BY475" s="31"/>
      <c r="BZ475" s="38"/>
      <c r="CB475" s="120" t="e">
        <f t="shared" ca="1" si="271"/>
        <v>#VALUE!</v>
      </c>
      <c r="CC475" s="2" t="e">
        <f t="shared" ca="1" si="272"/>
        <v>#VALUE!</v>
      </c>
    </row>
    <row r="476" spans="1:81" s="10" customFormat="1" ht="25" customHeight="1" x14ac:dyDescent="0.2">
      <c r="A476" s="52" t="str">
        <f t="shared" si="273"/>
        <v/>
      </c>
      <c r="B476" s="157" t="e">
        <f t="shared" ca="1" si="240"/>
        <v>#VALUE!</v>
      </c>
      <c r="C476" s="157" t="e">
        <f t="shared" si="241"/>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42"/>
        <v>#VALUE!</v>
      </c>
      <c r="K476" s="155" t="e">
        <f t="shared" si="243"/>
        <v>#VALUE!</v>
      </c>
      <c r="L476" s="153"/>
      <c r="M476" s="53"/>
      <c r="N476" s="175">
        <f t="shared" si="244"/>
        <v>1476</v>
      </c>
      <c r="O476" s="53"/>
      <c r="P476" s="175">
        <f t="shared" si="245"/>
        <v>10476</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IF(U476=Setup!$C$10,"Grant",IF('Other Pharma &amp; Health Products'!U476=Setup!$C$11,"Local",IF('Other Pharma &amp; Health Products'!U476=Setup!$C$12,"Other","")))</f>
        <v/>
      </c>
      <c r="W476" s="34"/>
      <c r="X476" s="148"/>
      <c r="Y476" s="34"/>
      <c r="Z476" s="36" t="str">
        <f t="shared" si="246"/>
        <v/>
      </c>
      <c r="AA476" s="34"/>
      <c r="AB476" s="32" t="str">
        <f t="shared" si="247"/>
        <v/>
      </c>
      <c r="AC476" s="34"/>
      <c r="AD476" s="32" t="str">
        <f t="shared" si="248"/>
        <v/>
      </c>
      <c r="AE476" s="34"/>
      <c r="AF476" s="36" t="str">
        <f t="shared" si="249"/>
        <v/>
      </c>
      <c r="AG476" s="36" t="str">
        <f t="shared" si="250"/>
        <v/>
      </c>
      <c r="AH476" s="36" t="str">
        <f t="shared" si="251"/>
        <v/>
      </c>
      <c r="AI476" s="55"/>
      <c r="AJ476" s="37"/>
      <c r="AK476" s="148"/>
      <c r="AL476" s="34"/>
      <c r="AM476" s="32" t="str">
        <f t="shared" si="252"/>
        <v/>
      </c>
      <c r="AN476" s="34"/>
      <c r="AO476" s="32" t="str">
        <f t="shared" si="253"/>
        <v/>
      </c>
      <c r="AP476" s="34"/>
      <c r="AQ476" s="32" t="str">
        <f t="shared" si="254"/>
        <v/>
      </c>
      <c r="AR476" s="34"/>
      <c r="AS476" s="36" t="str">
        <f t="shared" si="255"/>
        <v/>
      </c>
      <c r="AT476" s="36" t="str">
        <f t="shared" si="256"/>
        <v/>
      </c>
      <c r="AU476" s="36" t="str">
        <f t="shared" si="257"/>
        <v/>
      </c>
      <c r="AV476" s="55"/>
      <c r="AW476" s="34"/>
      <c r="AX476" s="148"/>
      <c r="AY476" s="34"/>
      <c r="AZ476" s="32" t="str">
        <f t="shared" si="258"/>
        <v/>
      </c>
      <c r="BA476" s="34"/>
      <c r="BB476" s="32" t="str">
        <f t="shared" si="259"/>
        <v/>
      </c>
      <c r="BC476" s="34"/>
      <c r="BD476" s="32" t="str">
        <f t="shared" si="260"/>
        <v/>
      </c>
      <c r="BE476" s="34"/>
      <c r="BF476" s="36" t="str">
        <f t="shared" si="261"/>
        <v/>
      </c>
      <c r="BG476" s="36" t="str">
        <f t="shared" si="262"/>
        <v/>
      </c>
      <c r="BH476" s="36" t="str">
        <f t="shared" si="263"/>
        <v/>
      </c>
      <c r="BI476" s="55"/>
      <c r="BJ476" s="34"/>
      <c r="BK476" s="148"/>
      <c r="BL476" s="34"/>
      <c r="BM476" s="32" t="str">
        <f t="shared" si="264"/>
        <v/>
      </c>
      <c r="BN476" s="34"/>
      <c r="BO476" s="32" t="str">
        <f t="shared" si="265"/>
        <v/>
      </c>
      <c r="BP476" s="34"/>
      <c r="BQ476" s="32" t="str">
        <f t="shared" si="266"/>
        <v/>
      </c>
      <c r="BR476" s="34"/>
      <c r="BS476" s="36" t="str">
        <f t="shared" si="267"/>
        <v/>
      </c>
      <c r="BT476" s="36" t="str">
        <f t="shared" si="268"/>
        <v/>
      </c>
      <c r="BU476" s="36" t="str">
        <f t="shared" si="269"/>
        <v/>
      </c>
      <c r="BV476" s="55"/>
      <c r="BW476" s="36" t="str">
        <f t="shared" si="270"/>
        <v/>
      </c>
      <c r="BX476" s="36" t="str">
        <f t="shared" si="270"/>
        <v/>
      </c>
      <c r="BY476" s="31"/>
      <c r="BZ476" s="38"/>
      <c r="CB476" s="120" t="e">
        <f t="shared" ca="1" si="271"/>
        <v>#VALUE!</v>
      </c>
      <c r="CC476" s="2" t="e">
        <f t="shared" ca="1" si="272"/>
        <v>#VALUE!</v>
      </c>
    </row>
    <row r="477" spans="1:81" s="10" customFormat="1" ht="25" customHeight="1" x14ac:dyDescent="0.2">
      <c r="A477" s="52" t="str">
        <f t="shared" si="273"/>
        <v/>
      </c>
      <c r="B477" s="157" t="e">
        <f t="shared" ca="1" si="240"/>
        <v>#VALUE!</v>
      </c>
      <c r="C477" s="157" t="e">
        <f t="shared" si="241"/>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42"/>
        <v>#VALUE!</v>
      </c>
      <c r="K477" s="155" t="e">
        <f t="shared" si="243"/>
        <v>#VALUE!</v>
      </c>
      <c r="L477" s="153"/>
      <c r="M477" s="53"/>
      <c r="N477" s="175">
        <f t="shared" si="244"/>
        <v>1477</v>
      </c>
      <c r="O477" s="53"/>
      <c r="P477" s="175">
        <f t="shared" si="245"/>
        <v>10477</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IF(U477=Setup!$C$10,"Grant",IF('Other Pharma &amp; Health Products'!U477=Setup!$C$11,"Local",IF('Other Pharma &amp; Health Products'!U477=Setup!$C$12,"Other","")))</f>
        <v/>
      </c>
      <c r="W477" s="34"/>
      <c r="X477" s="148"/>
      <c r="Y477" s="34"/>
      <c r="Z477" s="36" t="str">
        <f t="shared" si="246"/>
        <v/>
      </c>
      <c r="AA477" s="34"/>
      <c r="AB477" s="32" t="str">
        <f t="shared" si="247"/>
        <v/>
      </c>
      <c r="AC477" s="34"/>
      <c r="AD477" s="32" t="str">
        <f t="shared" si="248"/>
        <v/>
      </c>
      <c r="AE477" s="34"/>
      <c r="AF477" s="36" t="str">
        <f t="shared" si="249"/>
        <v/>
      </c>
      <c r="AG477" s="36" t="str">
        <f t="shared" si="250"/>
        <v/>
      </c>
      <c r="AH477" s="36" t="str">
        <f t="shared" si="251"/>
        <v/>
      </c>
      <c r="AI477" s="55"/>
      <c r="AJ477" s="37"/>
      <c r="AK477" s="148"/>
      <c r="AL477" s="34"/>
      <c r="AM477" s="32" t="str">
        <f t="shared" si="252"/>
        <v/>
      </c>
      <c r="AN477" s="34"/>
      <c r="AO477" s="32" t="str">
        <f t="shared" si="253"/>
        <v/>
      </c>
      <c r="AP477" s="34"/>
      <c r="AQ477" s="32" t="str">
        <f t="shared" si="254"/>
        <v/>
      </c>
      <c r="AR477" s="34"/>
      <c r="AS477" s="36" t="str">
        <f t="shared" si="255"/>
        <v/>
      </c>
      <c r="AT477" s="36" t="str">
        <f t="shared" si="256"/>
        <v/>
      </c>
      <c r="AU477" s="36" t="str">
        <f t="shared" si="257"/>
        <v/>
      </c>
      <c r="AV477" s="55"/>
      <c r="AW477" s="34"/>
      <c r="AX477" s="148"/>
      <c r="AY477" s="34"/>
      <c r="AZ477" s="32" t="str">
        <f t="shared" si="258"/>
        <v/>
      </c>
      <c r="BA477" s="34"/>
      <c r="BB477" s="32" t="str">
        <f t="shared" si="259"/>
        <v/>
      </c>
      <c r="BC477" s="34"/>
      <c r="BD477" s="32" t="str">
        <f t="shared" si="260"/>
        <v/>
      </c>
      <c r="BE477" s="34"/>
      <c r="BF477" s="36" t="str">
        <f t="shared" si="261"/>
        <v/>
      </c>
      <c r="BG477" s="36" t="str">
        <f t="shared" si="262"/>
        <v/>
      </c>
      <c r="BH477" s="36" t="str">
        <f t="shared" si="263"/>
        <v/>
      </c>
      <c r="BI477" s="55"/>
      <c r="BJ477" s="34"/>
      <c r="BK477" s="148"/>
      <c r="BL477" s="34"/>
      <c r="BM477" s="32" t="str">
        <f t="shared" si="264"/>
        <v/>
      </c>
      <c r="BN477" s="34"/>
      <c r="BO477" s="32" t="str">
        <f t="shared" si="265"/>
        <v/>
      </c>
      <c r="BP477" s="34"/>
      <c r="BQ477" s="32" t="str">
        <f t="shared" si="266"/>
        <v/>
      </c>
      <c r="BR477" s="34"/>
      <c r="BS477" s="36" t="str">
        <f t="shared" si="267"/>
        <v/>
      </c>
      <c r="BT477" s="36" t="str">
        <f t="shared" si="268"/>
        <v/>
      </c>
      <c r="BU477" s="36" t="str">
        <f t="shared" si="269"/>
        <v/>
      </c>
      <c r="BV477" s="55"/>
      <c r="BW477" s="36" t="str">
        <f t="shared" si="270"/>
        <v/>
      </c>
      <c r="BX477" s="36" t="str">
        <f t="shared" si="270"/>
        <v/>
      </c>
      <c r="BY477" s="31"/>
      <c r="BZ477" s="38"/>
      <c r="CB477" s="120" t="e">
        <f t="shared" ca="1" si="271"/>
        <v>#VALUE!</v>
      </c>
      <c r="CC477" s="2" t="e">
        <f t="shared" ca="1" si="272"/>
        <v>#VALUE!</v>
      </c>
    </row>
    <row r="478" spans="1:81" s="10" customFormat="1" ht="25" customHeight="1" x14ac:dyDescent="0.2">
      <c r="A478" s="52" t="str">
        <f t="shared" si="273"/>
        <v/>
      </c>
      <c r="B478" s="157" t="e">
        <f t="shared" ca="1" si="240"/>
        <v>#VALUE!</v>
      </c>
      <c r="C478" s="157" t="e">
        <f t="shared" si="241"/>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42"/>
        <v>#VALUE!</v>
      </c>
      <c r="K478" s="155" t="e">
        <f t="shared" si="243"/>
        <v>#VALUE!</v>
      </c>
      <c r="L478" s="153"/>
      <c r="M478" s="53"/>
      <c r="N478" s="175">
        <f t="shared" si="244"/>
        <v>1478</v>
      </c>
      <c r="O478" s="53"/>
      <c r="P478" s="175">
        <f t="shared" si="245"/>
        <v>10478</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IF(U478=Setup!$C$10,"Grant",IF('Other Pharma &amp; Health Products'!U478=Setup!$C$11,"Local",IF('Other Pharma &amp; Health Products'!U478=Setup!$C$12,"Other","")))</f>
        <v/>
      </c>
      <c r="W478" s="34"/>
      <c r="X478" s="148"/>
      <c r="Y478" s="34"/>
      <c r="Z478" s="36" t="str">
        <f t="shared" si="246"/>
        <v/>
      </c>
      <c r="AA478" s="34"/>
      <c r="AB478" s="32" t="str">
        <f t="shared" si="247"/>
        <v/>
      </c>
      <c r="AC478" s="34"/>
      <c r="AD478" s="32" t="str">
        <f t="shared" si="248"/>
        <v/>
      </c>
      <c r="AE478" s="34"/>
      <c r="AF478" s="36" t="str">
        <f t="shared" si="249"/>
        <v/>
      </c>
      <c r="AG478" s="36" t="str">
        <f t="shared" si="250"/>
        <v/>
      </c>
      <c r="AH478" s="36" t="str">
        <f t="shared" si="251"/>
        <v/>
      </c>
      <c r="AI478" s="55"/>
      <c r="AJ478" s="37"/>
      <c r="AK478" s="148"/>
      <c r="AL478" s="34"/>
      <c r="AM478" s="32" t="str">
        <f t="shared" si="252"/>
        <v/>
      </c>
      <c r="AN478" s="34"/>
      <c r="AO478" s="32" t="str">
        <f t="shared" si="253"/>
        <v/>
      </c>
      <c r="AP478" s="34"/>
      <c r="AQ478" s="32" t="str">
        <f t="shared" si="254"/>
        <v/>
      </c>
      <c r="AR478" s="34"/>
      <c r="AS478" s="36" t="str">
        <f t="shared" si="255"/>
        <v/>
      </c>
      <c r="AT478" s="36" t="str">
        <f t="shared" si="256"/>
        <v/>
      </c>
      <c r="AU478" s="36" t="str">
        <f t="shared" si="257"/>
        <v/>
      </c>
      <c r="AV478" s="55"/>
      <c r="AW478" s="34"/>
      <c r="AX478" s="148"/>
      <c r="AY478" s="34"/>
      <c r="AZ478" s="32" t="str">
        <f t="shared" si="258"/>
        <v/>
      </c>
      <c r="BA478" s="34"/>
      <c r="BB478" s="32" t="str">
        <f t="shared" si="259"/>
        <v/>
      </c>
      <c r="BC478" s="34"/>
      <c r="BD478" s="32" t="str">
        <f t="shared" si="260"/>
        <v/>
      </c>
      <c r="BE478" s="34"/>
      <c r="BF478" s="36" t="str">
        <f t="shared" si="261"/>
        <v/>
      </c>
      <c r="BG478" s="36" t="str">
        <f t="shared" si="262"/>
        <v/>
      </c>
      <c r="BH478" s="36" t="str">
        <f t="shared" si="263"/>
        <v/>
      </c>
      <c r="BI478" s="55"/>
      <c r="BJ478" s="34"/>
      <c r="BK478" s="148"/>
      <c r="BL478" s="34"/>
      <c r="BM478" s="32" t="str">
        <f t="shared" si="264"/>
        <v/>
      </c>
      <c r="BN478" s="34"/>
      <c r="BO478" s="32" t="str">
        <f t="shared" si="265"/>
        <v/>
      </c>
      <c r="BP478" s="34"/>
      <c r="BQ478" s="32" t="str">
        <f t="shared" si="266"/>
        <v/>
      </c>
      <c r="BR478" s="34"/>
      <c r="BS478" s="36" t="str">
        <f t="shared" si="267"/>
        <v/>
      </c>
      <c r="BT478" s="36" t="str">
        <f t="shared" si="268"/>
        <v/>
      </c>
      <c r="BU478" s="36" t="str">
        <f t="shared" si="269"/>
        <v/>
      </c>
      <c r="BV478" s="55"/>
      <c r="BW478" s="36" t="str">
        <f t="shared" si="270"/>
        <v/>
      </c>
      <c r="BX478" s="36" t="str">
        <f t="shared" si="270"/>
        <v/>
      </c>
      <c r="BY478" s="31"/>
      <c r="BZ478" s="38"/>
      <c r="CB478" s="120" t="e">
        <f t="shared" ca="1" si="271"/>
        <v>#VALUE!</v>
      </c>
      <c r="CC478" s="2" t="e">
        <f t="shared" ca="1" si="272"/>
        <v>#VALUE!</v>
      </c>
    </row>
    <row r="479" spans="1:81" s="10" customFormat="1" ht="25" customHeight="1" x14ac:dyDescent="0.2">
      <c r="A479" s="52" t="str">
        <f t="shared" si="273"/>
        <v/>
      </c>
      <c r="B479" s="157" t="e">
        <f t="shared" ca="1" si="240"/>
        <v>#VALUE!</v>
      </c>
      <c r="C479" s="157" t="e">
        <f t="shared" si="241"/>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42"/>
        <v>#VALUE!</v>
      </c>
      <c r="K479" s="155" t="e">
        <f t="shared" si="243"/>
        <v>#VALUE!</v>
      </c>
      <c r="L479" s="153"/>
      <c r="M479" s="53"/>
      <c r="N479" s="175">
        <f t="shared" si="244"/>
        <v>1479</v>
      </c>
      <c r="O479" s="53"/>
      <c r="P479" s="175">
        <f t="shared" si="245"/>
        <v>10479</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IF(U479=Setup!$C$10,"Grant",IF('Other Pharma &amp; Health Products'!U479=Setup!$C$11,"Local",IF('Other Pharma &amp; Health Products'!U479=Setup!$C$12,"Other","")))</f>
        <v/>
      </c>
      <c r="W479" s="34"/>
      <c r="X479" s="148"/>
      <c r="Y479" s="34"/>
      <c r="Z479" s="36" t="str">
        <f t="shared" si="246"/>
        <v/>
      </c>
      <c r="AA479" s="34"/>
      <c r="AB479" s="32" t="str">
        <f t="shared" si="247"/>
        <v/>
      </c>
      <c r="AC479" s="34"/>
      <c r="AD479" s="32" t="str">
        <f t="shared" si="248"/>
        <v/>
      </c>
      <c r="AE479" s="34"/>
      <c r="AF479" s="36" t="str">
        <f t="shared" si="249"/>
        <v/>
      </c>
      <c r="AG479" s="36" t="str">
        <f t="shared" si="250"/>
        <v/>
      </c>
      <c r="AH479" s="36" t="str">
        <f t="shared" si="251"/>
        <v/>
      </c>
      <c r="AI479" s="55"/>
      <c r="AJ479" s="37"/>
      <c r="AK479" s="148"/>
      <c r="AL479" s="34"/>
      <c r="AM479" s="32" t="str">
        <f t="shared" si="252"/>
        <v/>
      </c>
      <c r="AN479" s="34"/>
      <c r="AO479" s="32" t="str">
        <f t="shared" si="253"/>
        <v/>
      </c>
      <c r="AP479" s="34"/>
      <c r="AQ479" s="32" t="str">
        <f t="shared" si="254"/>
        <v/>
      </c>
      <c r="AR479" s="34"/>
      <c r="AS479" s="36" t="str">
        <f t="shared" si="255"/>
        <v/>
      </c>
      <c r="AT479" s="36" t="str">
        <f t="shared" si="256"/>
        <v/>
      </c>
      <c r="AU479" s="36" t="str">
        <f t="shared" si="257"/>
        <v/>
      </c>
      <c r="AV479" s="55"/>
      <c r="AW479" s="34"/>
      <c r="AX479" s="148"/>
      <c r="AY479" s="34"/>
      <c r="AZ479" s="32" t="str">
        <f t="shared" si="258"/>
        <v/>
      </c>
      <c r="BA479" s="34"/>
      <c r="BB479" s="32" t="str">
        <f t="shared" si="259"/>
        <v/>
      </c>
      <c r="BC479" s="34"/>
      <c r="BD479" s="32" t="str">
        <f t="shared" si="260"/>
        <v/>
      </c>
      <c r="BE479" s="34"/>
      <c r="BF479" s="36" t="str">
        <f t="shared" si="261"/>
        <v/>
      </c>
      <c r="BG479" s="36" t="str">
        <f t="shared" si="262"/>
        <v/>
      </c>
      <c r="BH479" s="36" t="str">
        <f t="shared" si="263"/>
        <v/>
      </c>
      <c r="BI479" s="55"/>
      <c r="BJ479" s="34"/>
      <c r="BK479" s="148"/>
      <c r="BL479" s="34"/>
      <c r="BM479" s="32" t="str">
        <f t="shared" si="264"/>
        <v/>
      </c>
      <c r="BN479" s="34"/>
      <c r="BO479" s="32" t="str">
        <f t="shared" si="265"/>
        <v/>
      </c>
      <c r="BP479" s="34"/>
      <c r="BQ479" s="32" t="str">
        <f t="shared" si="266"/>
        <v/>
      </c>
      <c r="BR479" s="34"/>
      <c r="BS479" s="36" t="str">
        <f t="shared" si="267"/>
        <v/>
      </c>
      <c r="BT479" s="36" t="str">
        <f t="shared" si="268"/>
        <v/>
      </c>
      <c r="BU479" s="36" t="str">
        <f t="shared" si="269"/>
        <v/>
      </c>
      <c r="BV479" s="55"/>
      <c r="BW479" s="36" t="str">
        <f t="shared" si="270"/>
        <v/>
      </c>
      <c r="BX479" s="36" t="str">
        <f t="shared" si="270"/>
        <v/>
      </c>
      <c r="BY479" s="31"/>
      <c r="BZ479" s="38"/>
      <c r="CB479" s="120" t="e">
        <f t="shared" ca="1" si="271"/>
        <v>#VALUE!</v>
      </c>
      <c r="CC479" s="2" t="e">
        <f t="shared" ca="1" si="272"/>
        <v>#VALUE!</v>
      </c>
    </row>
    <row r="480" spans="1:81" s="10" customFormat="1" ht="25" customHeight="1" x14ac:dyDescent="0.2">
      <c r="A480" s="52" t="str">
        <f t="shared" si="273"/>
        <v/>
      </c>
      <c r="B480" s="157" t="e">
        <f t="shared" ca="1" si="240"/>
        <v>#VALUE!</v>
      </c>
      <c r="C480" s="157" t="e">
        <f t="shared" si="241"/>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42"/>
        <v>#VALUE!</v>
      </c>
      <c r="K480" s="155" t="e">
        <f t="shared" si="243"/>
        <v>#VALUE!</v>
      </c>
      <c r="L480" s="153"/>
      <c r="M480" s="53"/>
      <c r="N480" s="175">
        <f t="shared" si="244"/>
        <v>1480</v>
      </c>
      <c r="O480" s="53"/>
      <c r="P480" s="175">
        <f t="shared" si="245"/>
        <v>10480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IF(U480=Setup!$C$10,"Grant",IF('Other Pharma &amp; Health Products'!U480=Setup!$C$11,"Local",IF('Other Pharma &amp; Health Products'!U480=Setup!$C$12,"Other","")))</f>
        <v/>
      </c>
      <c r="W480" s="34"/>
      <c r="X480" s="148"/>
      <c r="Y480" s="34"/>
      <c r="Z480" s="36" t="str">
        <f t="shared" si="246"/>
        <v/>
      </c>
      <c r="AA480" s="34"/>
      <c r="AB480" s="32" t="str">
        <f t="shared" si="247"/>
        <v/>
      </c>
      <c r="AC480" s="34"/>
      <c r="AD480" s="32" t="str">
        <f t="shared" si="248"/>
        <v/>
      </c>
      <c r="AE480" s="34"/>
      <c r="AF480" s="36" t="str">
        <f t="shared" si="249"/>
        <v/>
      </c>
      <c r="AG480" s="36" t="str">
        <f t="shared" si="250"/>
        <v/>
      </c>
      <c r="AH480" s="36" t="str">
        <f t="shared" si="251"/>
        <v/>
      </c>
      <c r="AI480" s="55"/>
      <c r="AJ480" s="37"/>
      <c r="AK480" s="148"/>
      <c r="AL480" s="34"/>
      <c r="AM480" s="32" t="str">
        <f t="shared" si="252"/>
        <v/>
      </c>
      <c r="AN480" s="34"/>
      <c r="AO480" s="32" t="str">
        <f t="shared" si="253"/>
        <v/>
      </c>
      <c r="AP480" s="34"/>
      <c r="AQ480" s="32" t="str">
        <f t="shared" si="254"/>
        <v/>
      </c>
      <c r="AR480" s="34"/>
      <c r="AS480" s="36" t="str">
        <f t="shared" si="255"/>
        <v/>
      </c>
      <c r="AT480" s="36" t="str">
        <f t="shared" si="256"/>
        <v/>
      </c>
      <c r="AU480" s="36" t="str">
        <f t="shared" si="257"/>
        <v/>
      </c>
      <c r="AV480" s="55"/>
      <c r="AW480" s="34"/>
      <c r="AX480" s="148"/>
      <c r="AY480" s="34"/>
      <c r="AZ480" s="32" t="str">
        <f t="shared" si="258"/>
        <v/>
      </c>
      <c r="BA480" s="34"/>
      <c r="BB480" s="32" t="str">
        <f t="shared" si="259"/>
        <v/>
      </c>
      <c r="BC480" s="34"/>
      <c r="BD480" s="32" t="str">
        <f t="shared" si="260"/>
        <v/>
      </c>
      <c r="BE480" s="34"/>
      <c r="BF480" s="36" t="str">
        <f t="shared" si="261"/>
        <v/>
      </c>
      <c r="BG480" s="36" t="str">
        <f t="shared" si="262"/>
        <v/>
      </c>
      <c r="BH480" s="36" t="str">
        <f t="shared" si="263"/>
        <v/>
      </c>
      <c r="BI480" s="55"/>
      <c r="BJ480" s="34"/>
      <c r="BK480" s="148"/>
      <c r="BL480" s="34"/>
      <c r="BM480" s="32" t="str">
        <f t="shared" si="264"/>
        <v/>
      </c>
      <c r="BN480" s="34"/>
      <c r="BO480" s="32" t="str">
        <f t="shared" si="265"/>
        <v/>
      </c>
      <c r="BP480" s="34"/>
      <c r="BQ480" s="32" t="str">
        <f t="shared" si="266"/>
        <v/>
      </c>
      <c r="BR480" s="34"/>
      <c r="BS480" s="36" t="str">
        <f t="shared" si="267"/>
        <v/>
      </c>
      <c r="BT480" s="36" t="str">
        <f t="shared" si="268"/>
        <v/>
      </c>
      <c r="BU480" s="36" t="str">
        <f t="shared" si="269"/>
        <v/>
      </c>
      <c r="BV480" s="55"/>
      <c r="BW480" s="36" t="str">
        <f t="shared" si="270"/>
        <v/>
      </c>
      <c r="BX480" s="36" t="str">
        <f t="shared" si="270"/>
        <v/>
      </c>
      <c r="BY480" s="31"/>
      <c r="BZ480" s="38"/>
      <c r="CB480" s="120" t="e">
        <f t="shared" ca="1" si="271"/>
        <v>#VALUE!</v>
      </c>
      <c r="CC480" s="2" t="e">
        <f t="shared" ca="1" si="272"/>
        <v>#VALUE!</v>
      </c>
    </row>
    <row r="481" spans="1:81" s="10" customFormat="1" ht="25" customHeight="1" x14ac:dyDescent="0.2">
      <c r="A481" s="52" t="str">
        <f t="shared" si="273"/>
        <v/>
      </c>
      <c r="B481" s="157" t="e">
        <f t="shared" ca="1" si="240"/>
        <v>#VALUE!</v>
      </c>
      <c r="C481" s="157" t="e">
        <f t="shared" si="241"/>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42"/>
        <v>#VALUE!</v>
      </c>
      <c r="K481" s="155" t="e">
        <f t="shared" si="243"/>
        <v>#VALUE!</v>
      </c>
      <c r="L481" s="153"/>
      <c r="M481" s="53"/>
      <c r="N481" s="175">
        <f t="shared" si="244"/>
        <v>1481</v>
      </c>
      <c r="O481" s="53"/>
      <c r="P481" s="175">
        <f t="shared" si="245"/>
        <v>10481</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IF(U481=Setup!$C$10,"Grant",IF('Other Pharma &amp; Health Products'!U481=Setup!$C$11,"Local",IF('Other Pharma &amp; Health Products'!U481=Setup!$C$12,"Other","")))</f>
        <v/>
      </c>
      <c r="W481" s="34"/>
      <c r="X481" s="148"/>
      <c r="Y481" s="34"/>
      <c r="Z481" s="36" t="str">
        <f t="shared" si="246"/>
        <v/>
      </c>
      <c r="AA481" s="34"/>
      <c r="AB481" s="32" t="str">
        <f t="shared" si="247"/>
        <v/>
      </c>
      <c r="AC481" s="34"/>
      <c r="AD481" s="32" t="str">
        <f t="shared" si="248"/>
        <v/>
      </c>
      <c r="AE481" s="34"/>
      <c r="AF481" s="36" t="str">
        <f t="shared" si="249"/>
        <v/>
      </c>
      <c r="AG481" s="36" t="str">
        <f t="shared" si="250"/>
        <v/>
      </c>
      <c r="AH481" s="36" t="str">
        <f t="shared" si="251"/>
        <v/>
      </c>
      <c r="AI481" s="55"/>
      <c r="AJ481" s="37"/>
      <c r="AK481" s="148"/>
      <c r="AL481" s="34"/>
      <c r="AM481" s="32" t="str">
        <f t="shared" si="252"/>
        <v/>
      </c>
      <c r="AN481" s="34"/>
      <c r="AO481" s="32" t="str">
        <f t="shared" si="253"/>
        <v/>
      </c>
      <c r="AP481" s="34"/>
      <c r="AQ481" s="32" t="str">
        <f t="shared" si="254"/>
        <v/>
      </c>
      <c r="AR481" s="34"/>
      <c r="AS481" s="36" t="str">
        <f t="shared" si="255"/>
        <v/>
      </c>
      <c r="AT481" s="36" t="str">
        <f t="shared" si="256"/>
        <v/>
      </c>
      <c r="AU481" s="36" t="str">
        <f t="shared" si="257"/>
        <v/>
      </c>
      <c r="AV481" s="55"/>
      <c r="AW481" s="34"/>
      <c r="AX481" s="148"/>
      <c r="AY481" s="34"/>
      <c r="AZ481" s="32" t="str">
        <f t="shared" si="258"/>
        <v/>
      </c>
      <c r="BA481" s="34"/>
      <c r="BB481" s="32" t="str">
        <f t="shared" si="259"/>
        <v/>
      </c>
      <c r="BC481" s="34"/>
      <c r="BD481" s="32" t="str">
        <f t="shared" si="260"/>
        <v/>
      </c>
      <c r="BE481" s="34"/>
      <c r="BF481" s="36" t="str">
        <f t="shared" si="261"/>
        <v/>
      </c>
      <c r="BG481" s="36" t="str">
        <f t="shared" si="262"/>
        <v/>
      </c>
      <c r="BH481" s="36" t="str">
        <f t="shared" si="263"/>
        <v/>
      </c>
      <c r="BI481" s="55"/>
      <c r="BJ481" s="34"/>
      <c r="BK481" s="148"/>
      <c r="BL481" s="34"/>
      <c r="BM481" s="32" t="str">
        <f t="shared" si="264"/>
        <v/>
      </c>
      <c r="BN481" s="34"/>
      <c r="BO481" s="32" t="str">
        <f t="shared" si="265"/>
        <v/>
      </c>
      <c r="BP481" s="34"/>
      <c r="BQ481" s="32" t="str">
        <f t="shared" si="266"/>
        <v/>
      </c>
      <c r="BR481" s="34"/>
      <c r="BS481" s="36" t="str">
        <f t="shared" si="267"/>
        <v/>
      </c>
      <c r="BT481" s="36" t="str">
        <f t="shared" si="268"/>
        <v/>
      </c>
      <c r="BU481" s="36" t="str">
        <f t="shared" si="269"/>
        <v/>
      </c>
      <c r="BV481" s="55"/>
      <c r="BW481" s="36" t="str">
        <f t="shared" si="270"/>
        <v/>
      </c>
      <c r="BX481" s="36" t="str">
        <f t="shared" si="270"/>
        <v/>
      </c>
      <c r="BY481" s="31"/>
      <c r="BZ481" s="38"/>
      <c r="CB481" s="120" t="e">
        <f t="shared" ca="1" si="271"/>
        <v>#VALUE!</v>
      </c>
      <c r="CC481" s="2" t="e">
        <f t="shared" ca="1" si="272"/>
        <v>#VALUE!</v>
      </c>
    </row>
    <row r="482" spans="1:81" s="10" customFormat="1" ht="25" customHeight="1" x14ac:dyDescent="0.2">
      <c r="A482" s="52" t="str">
        <f t="shared" si="273"/>
        <v/>
      </c>
      <c r="B482" s="157" t="e">
        <f t="shared" ca="1" si="240"/>
        <v>#VALUE!</v>
      </c>
      <c r="C482" s="157" t="e">
        <f t="shared" si="241"/>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42"/>
        <v>#VALUE!</v>
      </c>
      <c r="K482" s="155" t="e">
        <f t="shared" si="243"/>
        <v>#VALUE!</v>
      </c>
      <c r="L482" s="153"/>
      <c r="M482" s="53"/>
      <c r="N482" s="175">
        <f t="shared" si="244"/>
        <v>1482</v>
      </c>
      <c r="O482" s="53"/>
      <c r="P482" s="175">
        <f t="shared" si="245"/>
        <v>10482</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IF(U482=Setup!$C$10,"Grant",IF('Other Pharma &amp; Health Products'!U482=Setup!$C$11,"Local",IF('Other Pharma &amp; Health Products'!U482=Setup!$C$12,"Other","")))</f>
        <v/>
      </c>
      <c r="W482" s="34"/>
      <c r="X482" s="148"/>
      <c r="Y482" s="34"/>
      <c r="Z482" s="36" t="str">
        <f t="shared" si="246"/>
        <v/>
      </c>
      <c r="AA482" s="34"/>
      <c r="AB482" s="32" t="str">
        <f t="shared" si="247"/>
        <v/>
      </c>
      <c r="AC482" s="34"/>
      <c r="AD482" s="32" t="str">
        <f t="shared" si="248"/>
        <v/>
      </c>
      <c r="AE482" s="34"/>
      <c r="AF482" s="36" t="str">
        <f t="shared" si="249"/>
        <v/>
      </c>
      <c r="AG482" s="36" t="str">
        <f t="shared" si="250"/>
        <v/>
      </c>
      <c r="AH482" s="36" t="str">
        <f t="shared" si="251"/>
        <v/>
      </c>
      <c r="AI482" s="55"/>
      <c r="AJ482" s="37"/>
      <c r="AK482" s="148"/>
      <c r="AL482" s="34"/>
      <c r="AM482" s="32" t="str">
        <f t="shared" si="252"/>
        <v/>
      </c>
      <c r="AN482" s="34"/>
      <c r="AO482" s="32" t="str">
        <f t="shared" si="253"/>
        <v/>
      </c>
      <c r="AP482" s="34"/>
      <c r="AQ482" s="32" t="str">
        <f t="shared" si="254"/>
        <v/>
      </c>
      <c r="AR482" s="34"/>
      <c r="AS482" s="36" t="str">
        <f t="shared" si="255"/>
        <v/>
      </c>
      <c r="AT482" s="36" t="str">
        <f t="shared" si="256"/>
        <v/>
      </c>
      <c r="AU482" s="36" t="str">
        <f t="shared" si="257"/>
        <v/>
      </c>
      <c r="AV482" s="55"/>
      <c r="AW482" s="34"/>
      <c r="AX482" s="148"/>
      <c r="AY482" s="34"/>
      <c r="AZ482" s="32" t="str">
        <f t="shared" si="258"/>
        <v/>
      </c>
      <c r="BA482" s="34"/>
      <c r="BB482" s="32" t="str">
        <f t="shared" si="259"/>
        <v/>
      </c>
      <c r="BC482" s="34"/>
      <c r="BD482" s="32" t="str">
        <f t="shared" si="260"/>
        <v/>
      </c>
      <c r="BE482" s="34"/>
      <c r="BF482" s="36" t="str">
        <f t="shared" si="261"/>
        <v/>
      </c>
      <c r="BG482" s="36" t="str">
        <f t="shared" si="262"/>
        <v/>
      </c>
      <c r="BH482" s="36" t="str">
        <f t="shared" si="263"/>
        <v/>
      </c>
      <c r="BI482" s="55"/>
      <c r="BJ482" s="34"/>
      <c r="BK482" s="148"/>
      <c r="BL482" s="34"/>
      <c r="BM482" s="32" t="str">
        <f t="shared" si="264"/>
        <v/>
      </c>
      <c r="BN482" s="34"/>
      <c r="BO482" s="32" t="str">
        <f t="shared" si="265"/>
        <v/>
      </c>
      <c r="BP482" s="34"/>
      <c r="BQ482" s="32" t="str">
        <f t="shared" si="266"/>
        <v/>
      </c>
      <c r="BR482" s="34"/>
      <c r="BS482" s="36" t="str">
        <f t="shared" si="267"/>
        <v/>
      </c>
      <c r="BT482" s="36" t="str">
        <f t="shared" si="268"/>
        <v/>
      </c>
      <c r="BU482" s="36" t="str">
        <f t="shared" si="269"/>
        <v/>
      </c>
      <c r="BV482" s="55"/>
      <c r="BW482" s="36" t="str">
        <f t="shared" si="270"/>
        <v/>
      </c>
      <c r="BX482" s="36" t="str">
        <f t="shared" si="270"/>
        <v/>
      </c>
      <c r="BY482" s="31"/>
      <c r="BZ482" s="38"/>
      <c r="CB482" s="120" t="e">
        <f t="shared" ca="1" si="271"/>
        <v>#VALUE!</v>
      </c>
      <c r="CC482" s="2" t="e">
        <f t="shared" ca="1" si="272"/>
        <v>#VALUE!</v>
      </c>
    </row>
    <row r="483" spans="1:81" s="10" customFormat="1" ht="25" customHeight="1" x14ac:dyDescent="0.2">
      <c r="A483" s="52" t="str">
        <f t="shared" si="273"/>
        <v/>
      </c>
      <c r="B483" s="157" t="e">
        <f t="shared" ca="1" si="240"/>
        <v>#VALUE!</v>
      </c>
      <c r="C483" s="157" t="e">
        <f t="shared" si="241"/>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42"/>
        <v>#VALUE!</v>
      </c>
      <c r="K483" s="155" t="e">
        <f t="shared" si="243"/>
        <v>#VALUE!</v>
      </c>
      <c r="L483" s="153"/>
      <c r="M483" s="53"/>
      <c r="N483" s="175">
        <f t="shared" si="244"/>
        <v>1483</v>
      </c>
      <c r="O483" s="53"/>
      <c r="P483" s="175">
        <f t="shared" si="245"/>
        <v>10483</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IF(U483=Setup!$C$10,"Grant",IF('Other Pharma &amp; Health Products'!U483=Setup!$C$11,"Local",IF('Other Pharma &amp; Health Products'!U483=Setup!$C$12,"Other","")))</f>
        <v/>
      </c>
      <c r="W483" s="34"/>
      <c r="X483" s="148"/>
      <c r="Y483" s="34"/>
      <c r="Z483" s="36" t="str">
        <f t="shared" si="246"/>
        <v/>
      </c>
      <c r="AA483" s="34"/>
      <c r="AB483" s="32" t="str">
        <f t="shared" si="247"/>
        <v/>
      </c>
      <c r="AC483" s="34"/>
      <c r="AD483" s="32" t="str">
        <f t="shared" si="248"/>
        <v/>
      </c>
      <c r="AE483" s="34"/>
      <c r="AF483" s="36" t="str">
        <f t="shared" si="249"/>
        <v/>
      </c>
      <c r="AG483" s="36" t="str">
        <f t="shared" si="250"/>
        <v/>
      </c>
      <c r="AH483" s="36" t="str">
        <f t="shared" si="251"/>
        <v/>
      </c>
      <c r="AI483" s="55"/>
      <c r="AJ483" s="37"/>
      <c r="AK483" s="148"/>
      <c r="AL483" s="34"/>
      <c r="AM483" s="32" t="str">
        <f t="shared" si="252"/>
        <v/>
      </c>
      <c r="AN483" s="34"/>
      <c r="AO483" s="32" t="str">
        <f t="shared" si="253"/>
        <v/>
      </c>
      <c r="AP483" s="34"/>
      <c r="AQ483" s="32" t="str">
        <f t="shared" si="254"/>
        <v/>
      </c>
      <c r="AR483" s="34"/>
      <c r="AS483" s="36" t="str">
        <f t="shared" si="255"/>
        <v/>
      </c>
      <c r="AT483" s="36" t="str">
        <f t="shared" si="256"/>
        <v/>
      </c>
      <c r="AU483" s="36" t="str">
        <f t="shared" si="257"/>
        <v/>
      </c>
      <c r="AV483" s="55"/>
      <c r="AW483" s="34"/>
      <c r="AX483" s="148"/>
      <c r="AY483" s="34"/>
      <c r="AZ483" s="32" t="str">
        <f t="shared" si="258"/>
        <v/>
      </c>
      <c r="BA483" s="34"/>
      <c r="BB483" s="32" t="str">
        <f t="shared" si="259"/>
        <v/>
      </c>
      <c r="BC483" s="34"/>
      <c r="BD483" s="32" t="str">
        <f t="shared" si="260"/>
        <v/>
      </c>
      <c r="BE483" s="34"/>
      <c r="BF483" s="36" t="str">
        <f t="shared" si="261"/>
        <v/>
      </c>
      <c r="BG483" s="36" t="str">
        <f t="shared" si="262"/>
        <v/>
      </c>
      <c r="BH483" s="36" t="str">
        <f t="shared" si="263"/>
        <v/>
      </c>
      <c r="BI483" s="55"/>
      <c r="BJ483" s="34"/>
      <c r="BK483" s="148"/>
      <c r="BL483" s="34"/>
      <c r="BM483" s="32" t="str">
        <f t="shared" si="264"/>
        <v/>
      </c>
      <c r="BN483" s="34"/>
      <c r="BO483" s="32" t="str">
        <f t="shared" si="265"/>
        <v/>
      </c>
      <c r="BP483" s="34"/>
      <c r="BQ483" s="32" t="str">
        <f t="shared" si="266"/>
        <v/>
      </c>
      <c r="BR483" s="34"/>
      <c r="BS483" s="36" t="str">
        <f t="shared" si="267"/>
        <v/>
      </c>
      <c r="BT483" s="36" t="str">
        <f t="shared" si="268"/>
        <v/>
      </c>
      <c r="BU483" s="36" t="str">
        <f t="shared" si="269"/>
        <v/>
      </c>
      <c r="BV483" s="55"/>
      <c r="BW483" s="36" t="str">
        <f t="shared" si="270"/>
        <v/>
      </c>
      <c r="BX483" s="36" t="str">
        <f t="shared" si="270"/>
        <v/>
      </c>
      <c r="BY483" s="31"/>
      <c r="BZ483" s="38"/>
      <c r="CB483" s="120" t="e">
        <f t="shared" ref="CB483:CB501" ca="1" si="274">IF(OR(B483="--",IFERROR(MATCH(B483,OFFSET(B$1,0,0,ROW()-1,1),0),1)&lt;&gt;1),"",1)</f>
        <v>#VALUE!</v>
      </c>
      <c r="CC483" s="2" t="e">
        <f t="shared" ca="1" si="272"/>
        <v>#VALUE!</v>
      </c>
    </row>
    <row r="484" spans="1:81" s="10" customFormat="1" ht="25" customHeight="1" x14ac:dyDescent="0.2">
      <c r="A484" s="52" t="str">
        <f t="shared" si="273"/>
        <v/>
      </c>
      <c r="B484" s="157" t="e">
        <f t="shared" ca="1" si="240"/>
        <v>#VALUE!</v>
      </c>
      <c r="C484" s="157" t="e">
        <f t="shared" si="241"/>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42"/>
        <v>#VALUE!</v>
      </c>
      <c r="K484" s="155" t="e">
        <f t="shared" si="243"/>
        <v>#VALUE!</v>
      </c>
      <c r="L484" s="153"/>
      <c r="M484" s="53"/>
      <c r="N484" s="175">
        <f t="shared" si="244"/>
        <v>1484</v>
      </c>
      <c r="O484" s="53"/>
      <c r="P484" s="175">
        <f t="shared" si="245"/>
        <v>10484</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IF(U484=Setup!$C$10,"Grant",IF('Other Pharma &amp; Health Products'!U484=Setup!$C$11,"Local",IF('Other Pharma &amp; Health Products'!U484=Setup!$C$12,"Other","")))</f>
        <v/>
      </c>
      <c r="W484" s="34"/>
      <c r="X484" s="148"/>
      <c r="Y484" s="34"/>
      <c r="Z484" s="36" t="str">
        <f t="shared" si="246"/>
        <v/>
      </c>
      <c r="AA484" s="34"/>
      <c r="AB484" s="32" t="str">
        <f t="shared" si="247"/>
        <v/>
      </c>
      <c r="AC484" s="34"/>
      <c r="AD484" s="32" t="str">
        <f t="shared" si="248"/>
        <v/>
      </c>
      <c r="AE484" s="34"/>
      <c r="AF484" s="36" t="str">
        <f t="shared" si="249"/>
        <v/>
      </c>
      <c r="AG484" s="36" t="str">
        <f t="shared" si="250"/>
        <v/>
      </c>
      <c r="AH484" s="36" t="str">
        <f t="shared" si="251"/>
        <v/>
      </c>
      <c r="AI484" s="55"/>
      <c r="AJ484" s="37"/>
      <c r="AK484" s="148"/>
      <c r="AL484" s="34"/>
      <c r="AM484" s="32" t="str">
        <f t="shared" si="252"/>
        <v/>
      </c>
      <c r="AN484" s="34"/>
      <c r="AO484" s="32" t="str">
        <f t="shared" si="253"/>
        <v/>
      </c>
      <c r="AP484" s="34"/>
      <c r="AQ484" s="32" t="str">
        <f t="shared" si="254"/>
        <v/>
      </c>
      <c r="AR484" s="34"/>
      <c r="AS484" s="36" t="str">
        <f t="shared" si="255"/>
        <v/>
      </c>
      <c r="AT484" s="36" t="str">
        <f t="shared" si="256"/>
        <v/>
      </c>
      <c r="AU484" s="36" t="str">
        <f t="shared" si="257"/>
        <v/>
      </c>
      <c r="AV484" s="55"/>
      <c r="AW484" s="34"/>
      <c r="AX484" s="148"/>
      <c r="AY484" s="34"/>
      <c r="AZ484" s="32" t="str">
        <f t="shared" si="258"/>
        <v/>
      </c>
      <c r="BA484" s="34"/>
      <c r="BB484" s="32" t="str">
        <f t="shared" si="259"/>
        <v/>
      </c>
      <c r="BC484" s="34"/>
      <c r="BD484" s="32" t="str">
        <f t="shared" si="260"/>
        <v/>
      </c>
      <c r="BE484" s="34"/>
      <c r="BF484" s="36" t="str">
        <f t="shared" si="261"/>
        <v/>
      </c>
      <c r="BG484" s="36" t="str">
        <f t="shared" si="262"/>
        <v/>
      </c>
      <c r="BH484" s="36" t="str">
        <f t="shared" si="263"/>
        <v/>
      </c>
      <c r="BI484" s="55"/>
      <c r="BJ484" s="34"/>
      <c r="BK484" s="148"/>
      <c r="BL484" s="34"/>
      <c r="BM484" s="32" t="str">
        <f t="shared" si="264"/>
        <v/>
      </c>
      <c r="BN484" s="34"/>
      <c r="BO484" s="32" t="str">
        <f t="shared" si="265"/>
        <v/>
      </c>
      <c r="BP484" s="34"/>
      <c r="BQ484" s="32" t="str">
        <f t="shared" si="266"/>
        <v/>
      </c>
      <c r="BR484" s="34"/>
      <c r="BS484" s="36" t="str">
        <f t="shared" si="267"/>
        <v/>
      </c>
      <c r="BT484" s="36" t="str">
        <f t="shared" si="268"/>
        <v/>
      </c>
      <c r="BU484" s="36" t="str">
        <f t="shared" si="269"/>
        <v/>
      </c>
      <c r="BV484" s="55"/>
      <c r="BW484" s="36" t="str">
        <f t="shared" si="270"/>
        <v/>
      </c>
      <c r="BX484" s="36" t="str">
        <f t="shared" si="270"/>
        <v/>
      </c>
      <c r="BY484" s="31"/>
      <c r="BZ484" s="38"/>
      <c r="CB484" s="120" t="e">
        <f t="shared" ca="1" si="274"/>
        <v>#VALUE!</v>
      </c>
      <c r="CC484" s="2" t="e">
        <f t="shared" ca="1" si="272"/>
        <v>#VALUE!</v>
      </c>
    </row>
    <row r="485" spans="1:81" s="10" customFormat="1" ht="25" customHeight="1" x14ac:dyDescent="0.2">
      <c r="A485" s="52" t="str">
        <f t="shared" si="273"/>
        <v/>
      </c>
      <c r="B485" s="157" t="e">
        <f t="shared" ca="1" si="240"/>
        <v>#VALUE!</v>
      </c>
      <c r="C485" s="157" t="e">
        <f t="shared" si="241"/>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42"/>
        <v>#VALUE!</v>
      </c>
      <c r="K485" s="155" t="e">
        <f t="shared" si="243"/>
        <v>#VALUE!</v>
      </c>
      <c r="L485" s="153"/>
      <c r="M485" s="53"/>
      <c r="N485" s="175">
        <f t="shared" si="244"/>
        <v>1485</v>
      </c>
      <c r="O485" s="53"/>
      <c r="P485" s="175">
        <f t="shared" si="245"/>
        <v>10485</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IF(U485=Setup!$C$10,"Grant",IF('Other Pharma &amp; Health Products'!U485=Setup!$C$11,"Local",IF('Other Pharma &amp; Health Products'!U485=Setup!$C$12,"Other","")))</f>
        <v/>
      </c>
      <c r="W485" s="34"/>
      <c r="X485" s="148"/>
      <c r="Y485" s="34"/>
      <c r="Z485" s="36" t="str">
        <f t="shared" si="246"/>
        <v/>
      </c>
      <c r="AA485" s="34"/>
      <c r="AB485" s="32" t="str">
        <f t="shared" si="247"/>
        <v/>
      </c>
      <c r="AC485" s="34"/>
      <c r="AD485" s="32" t="str">
        <f t="shared" si="248"/>
        <v/>
      </c>
      <c r="AE485" s="34"/>
      <c r="AF485" s="36" t="str">
        <f t="shared" si="249"/>
        <v/>
      </c>
      <c r="AG485" s="36" t="str">
        <f t="shared" si="250"/>
        <v/>
      </c>
      <c r="AH485" s="36" t="str">
        <f t="shared" si="251"/>
        <v/>
      </c>
      <c r="AI485" s="55"/>
      <c r="AJ485" s="37"/>
      <c r="AK485" s="148"/>
      <c r="AL485" s="34"/>
      <c r="AM485" s="32" t="str">
        <f t="shared" si="252"/>
        <v/>
      </c>
      <c r="AN485" s="34"/>
      <c r="AO485" s="32" t="str">
        <f t="shared" si="253"/>
        <v/>
      </c>
      <c r="AP485" s="34"/>
      <c r="AQ485" s="32" t="str">
        <f t="shared" si="254"/>
        <v/>
      </c>
      <c r="AR485" s="34"/>
      <c r="AS485" s="36" t="str">
        <f t="shared" si="255"/>
        <v/>
      </c>
      <c r="AT485" s="36" t="str">
        <f t="shared" si="256"/>
        <v/>
      </c>
      <c r="AU485" s="36" t="str">
        <f t="shared" si="257"/>
        <v/>
      </c>
      <c r="AV485" s="55"/>
      <c r="AW485" s="34"/>
      <c r="AX485" s="148"/>
      <c r="AY485" s="34"/>
      <c r="AZ485" s="32" t="str">
        <f t="shared" si="258"/>
        <v/>
      </c>
      <c r="BA485" s="34"/>
      <c r="BB485" s="32" t="str">
        <f t="shared" si="259"/>
        <v/>
      </c>
      <c r="BC485" s="34"/>
      <c r="BD485" s="32" t="str">
        <f t="shared" si="260"/>
        <v/>
      </c>
      <c r="BE485" s="34"/>
      <c r="BF485" s="36" t="str">
        <f t="shared" si="261"/>
        <v/>
      </c>
      <c r="BG485" s="36" t="str">
        <f t="shared" si="262"/>
        <v/>
      </c>
      <c r="BH485" s="36" t="str">
        <f t="shared" si="263"/>
        <v/>
      </c>
      <c r="BI485" s="55"/>
      <c r="BJ485" s="34"/>
      <c r="BK485" s="148"/>
      <c r="BL485" s="34"/>
      <c r="BM485" s="32" t="str">
        <f t="shared" si="264"/>
        <v/>
      </c>
      <c r="BN485" s="34"/>
      <c r="BO485" s="32" t="str">
        <f t="shared" si="265"/>
        <v/>
      </c>
      <c r="BP485" s="34"/>
      <c r="BQ485" s="32" t="str">
        <f t="shared" si="266"/>
        <v/>
      </c>
      <c r="BR485" s="34"/>
      <c r="BS485" s="36" t="str">
        <f t="shared" si="267"/>
        <v/>
      </c>
      <c r="BT485" s="36" t="str">
        <f t="shared" si="268"/>
        <v/>
      </c>
      <c r="BU485" s="36" t="str">
        <f t="shared" si="269"/>
        <v/>
      </c>
      <c r="BV485" s="55"/>
      <c r="BW485" s="36" t="str">
        <f t="shared" si="270"/>
        <v/>
      </c>
      <c r="BX485" s="36" t="str">
        <f t="shared" si="270"/>
        <v/>
      </c>
      <c r="BY485" s="31"/>
      <c r="BZ485" s="38"/>
      <c r="CB485" s="120" t="e">
        <f t="shared" ca="1" si="274"/>
        <v>#VALUE!</v>
      </c>
      <c r="CC485" s="2" t="e">
        <f t="shared" ca="1" si="272"/>
        <v>#VALUE!</v>
      </c>
    </row>
    <row r="486" spans="1:81" s="10" customFormat="1" ht="25" customHeight="1" x14ac:dyDescent="0.2">
      <c r="A486" s="52" t="str">
        <f t="shared" si="273"/>
        <v/>
      </c>
      <c r="B486" s="157" t="e">
        <f t="shared" ca="1" si="240"/>
        <v>#VALUE!</v>
      </c>
      <c r="C486" s="157" t="e">
        <f t="shared" si="241"/>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42"/>
        <v>#VALUE!</v>
      </c>
      <c r="K486" s="155" t="e">
        <f t="shared" si="243"/>
        <v>#VALUE!</v>
      </c>
      <c r="L486" s="153"/>
      <c r="M486" s="53"/>
      <c r="N486" s="175">
        <f t="shared" si="244"/>
        <v>1486</v>
      </c>
      <c r="O486" s="53"/>
      <c r="P486" s="175">
        <f t="shared" si="245"/>
        <v>10486</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IF(U486=Setup!$C$10,"Grant",IF('Other Pharma &amp; Health Products'!U486=Setup!$C$11,"Local",IF('Other Pharma &amp; Health Products'!U486=Setup!$C$12,"Other","")))</f>
        <v/>
      </c>
      <c r="W486" s="34"/>
      <c r="X486" s="148"/>
      <c r="Y486" s="34"/>
      <c r="Z486" s="36" t="str">
        <f t="shared" si="246"/>
        <v/>
      </c>
      <c r="AA486" s="34"/>
      <c r="AB486" s="32" t="str">
        <f t="shared" si="247"/>
        <v/>
      </c>
      <c r="AC486" s="34"/>
      <c r="AD486" s="32" t="str">
        <f t="shared" si="248"/>
        <v/>
      </c>
      <c r="AE486" s="34"/>
      <c r="AF486" s="36" t="str">
        <f t="shared" si="249"/>
        <v/>
      </c>
      <c r="AG486" s="36" t="str">
        <f t="shared" si="250"/>
        <v/>
      </c>
      <c r="AH486" s="36" t="str">
        <f t="shared" si="251"/>
        <v/>
      </c>
      <c r="AI486" s="55"/>
      <c r="AJ486" s="37"/>
      <c r="AK486" s="148"/>
      <c r="AL486" s="34"/>
      <c r="AM486" s="32" t="str">
        <f t="shared" si="252"/>
        <v/>
      </c>
      <c r="AN486" s="34"/>
      <c r="AO486" s="32" t="str">
        <f t="shared" si="253"/>
        <v/>
      </c>
      <c r="AP486" s="34"/>
      <c r="AQ486" s="32" t="str">
        <f t="shared" si="254"/>
        <v/>
      </c>
      <c r="AR486" s="34"/>
      <c r="AS486" s="36" t="str">
        <f t="shared" si="255"/>
        <v/>
      </c>
      <c r="AT486" s="36" t="str">
        <f t="shared" si="256"/>
        <v/>
      </c>
      <c r="AU486" s="36" t="str">
        <f t="shared" si="257"/>
        <v/>
      </c>
      <c r="AV486" s="55"/>
      <c r="AW486" s="34"/>
      <c r="AX486" s="148"/>
      <c r="AY486" s="34"/>
      <c r="AZ486" s="32" t="str">
        <f t="shared" si="258"/>
        <v/>
      </c>
      <c r="BA486" s="34"/>
      <c r="BB486" s="32" t="str">
        <f t="shared" si="259"/>
        <v/>
      </c>
      <c r="BC486" s="34"/>
      <c r="BD486" s="32" t="str">
        <f t="shared" si="260"/>
        <v/>
      </c>
      <c r="BE486" s="34"/>
      <c r="BF486" s="36" t="str">
        <f t="shared" si="261"/>
        <v/>
      </c>
      <c r="BG486" s="36" t="str">
        <f t="shared" si="262"/>
        <v/>
      </c>
      <c r="BH486" s="36" t="str">
        <f t="shared" si="263"/>
        <v/>
      </c>
      <c r="BI486" s="55"/>
      <c r="BJ486" s="34"/>
      <c r="BK486" s="148"/>
      <c r="BL486" s="34"/>
      <c r="BM486" s="32" t="str">
        <f t="shared" si="264"/>
        <v/>
      </c>
      <c r="BN486" s="34"/>
      <c r="BO486" s="32" t="str">
        <f t="shared" si="265"/>
        <v/>
      </c>
      <c r="BP486" s="34"/>
      <c r="BQ486" s="32" t="str">
        <f t="shared" si="266"/>
        <v/>
      </c>
      <c r="BR486" s="34"/>
      <c r="BS486" s="36" t="str">
        <f t="shared" si="267"/>
        <v/>
      </c>
      <c r="BT486" s="36" t="str">
        <f t="shared" si="268"/>
        <v/>
      </c>
      <c r="BU486" s="36" t="str">
        <f t="shared" si="269"/>
        <v/>
      </c>
      <c r="BV486" s="55"/>
      <c r="BW486" s="36" t="str">
        <f t="shared" si="270"/>
        <v/>
      </c>
      <c r="BX486" s="36" t="str">
        <f t="shared" si="270"/>
        <v/>
      </c>
      <c r="BY486" s="31"/>
      <c r="BZ486" s="38"/>
      <c r="CB486" s="120" t="e">
        <f t="shared" ca="1" si="274"/>
        <v>#VALUE!</v>
      </c>
      <c r="CC486" s="2" t="e">
        <f t="shared" ca="1" si="272"/>
        <v>#VALUE!</v>
      </c>
    </row>
    <row r="487" spans="1:81" s="10" customFormat="1" ht="25" customHeight="1" x14ac:dyDescent="0.2">
      <c r="A487" s="52" t="str">
        <f t="shared" si="273"/>
        <v/>
      </c>
      <c r="B487" s="157" t="e">
        <f t="shared" ca="1" si="240"/>
        <v>#VALUE!</v>
      </c>
      <c r="C487" s="157" t="e">
        <f t="shared" si="241"/>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42"/>
        <v>#VALUE!</v>
      </c>
      <c r="K487" s="155" t="e">
        <f t="shared" si="243"/>
        <v>#VALUE!</v>
      </c>
      <c r="L487" s="153"/>
      <c r="M487" s="53"/>
      <c r="N487" s="175">
        <f t="shared" si="244"/>
        <v>1487</v>
      </c>
      <c r="O487" s="53"/>
      <c r="P487" s="175">
        <f t="shared" si="245"/>
        <v>10487</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IF(U487=Setup!$C$10,"Grant",IF('Other Pharma &amp; Health Products'!U487=Setup!$C$11,"Local",IF('Other Pharma &amp; Health Products'!U487=Setup!$C$12,"Other","")))</f>
        <v/>
      </c>
      <c r="W487" s="34"/>
      <c r="X487" s="148"/>
      <c r="Y487" s="34"/>
      <c r="Z487" s="36" t="str">
        <f t="shared" si="246"/>
        <v/>
      </c>
      <c r="AA487" s="34"/>
      <c r="AB487" s="32" t="str">
        <f t="shared" si="247"/>
        <v/>
      </c>
      <c r="AC487" s="34"/>
      <c r="AD487" s="32" t="str">
        <f t="shared" si="248"/>
        <v/>
      </c>
      <c r="AE487" s="34"/>
      <c r="AF487" s="36" t="str">
        <f t="shared" si="249"/>
        <v/>
      </c>
      <c r="AG487" s="36" t="str">
        <f t="shared" si="250"/>
        <v/>
      </c>
      <c r="AH487" s="36" t="str">
        <f t="shared" si="251"/>
        <v/>
      </c>
      <c r="AI487" s="55"/>
      <c r="AJ487" s="37"/>
      <c r="AK487" s="148"/>
      <c r="AL487" s="34"/>
      <c r="AM487" s="32" t="str">
        <f t="shared" si="252"/>
        <v/>
      </c>
      <c r="AN487" s="34"/>
      <c r="AO487" s="32" t="str">
        <f t="shared" si="253"/>
        <v/>
      </c>
      <c r="AP487" s="34"/>
      <c r="AQ487" s="32" t="str">
        <f t="shared" si="254"/>
        <v/>
      </c>
      <c r="AR487" s="34"/>
      <c r="AS487" s="36" t="str">
        <f t="shared" si="255"/>
        <v/>
      </c>
      <c r="AT487" s="36" t="str">
        <f t="shared" si="256"/>
        <v/>
      </c>
      <c r="AU487" s="36" t="str">
        <f t="shared" si="257"/>
        <v/>
      </c>
      <c r="AV487" s="55"/>
      <c r="AW487" s="34"/>
      <c r="AX487" s="148"/>
      <c r="AY487" s="34"/>
      <c r="AZ487" s="32" t="str">
        <f t="shared" si="258"/>
        <v/>
      </c>
      <c r="BA487" s="34"/>
      <c r="BB487" s="32" t="str">
        <f t="shared" si="259"/>
        <v/>
      </c>
      <c r="BC487" s="34"/>
      <c r="BD487" s="32" t="str">
        <f t="shared" si="260"/>
        <v/>
      </c>
      <c r="BE487" s="34"/>
      <c r="BF487" s="36" t="str">
        <f t="shared" si="261"/>
        <v/>
      </c>
      <c r="BG487" s="36" t="str">
        <f t="shared" si="262"/>
        <v/>
      </c>
      <c r="BH487" s="36" t="str">
        <f t="shared" si="263"/>
        <v/>
      </c>
      <c r="BI487" s="55"/>
      <c r="BJ487" s="34"/>
      <c r="BK487" s="148"/>
      <c r="BL487" s="34"/>
      <c r="BM487" s="32" t="str">
        <f t="shared" si="264"/>
        <v/>
      </c>
      <c r="BN487" s="34"/>
      <c r="BO487" s="32" t="str">
        <f t="shared" si="265"/>
        <v/>
      </c>
      <c r="BP487" s="34"/>
      <c r="BQ487" s="32" t="str">
        <f t="shared" si="266"/>
        <v/>
      </c>
      <c r="BR487" s="34"/>
      <c r="BS487" s="36" t="str">
        <f t="shared" si="267"/>
        <v/>
      </c>
      <c r="BT487" s="36" t="str">
        <f t="shared" si="268"/>
        <v/>
      </c>
      <c r="BU487" s="36" t="str">
        <f t="shared" si="269"/>
        <v/>
      </c>
      <c r="BV487" s="55"/>
      <c r="BW487" s="36" t="str">
        <f t="shared" si="270"/>
        <v/>
      </c>
      <c r="BX487" s="36" t="str">
        <f t="shared" si="270"/>
        <v/>
      </c>
      <c r="BY487" s="31"/>
      <c r="BZ487" s="38"/>
      <c r="CB487" s="120" t="e">
        <f t="shared" ca="1" si="274"/>
        <v>#VALUE!</v>
      </c>
      <c r="CC487" s="2" t="e">
        <f t="shared" ca="1" si="272"/>
        <v>#VALUE!</v>
      </c>
    </row>
    <row r="488" spans="1:81" s="10" customFormat="1" ht="25" customHeight="1" x14ac:dyDescent="0.2">
      <c r="A488" s="52" t="str">
        <f t="shared" si="273"/>
        <v/>
      </c>
      <c r="B488" s="157" t="e">
        <f t="shared" ca="1" si="240"/>
        <v>#VALUE!</v>
      </c>
      <c r="C488" s="157" t="e">
        <f t="shared" si="241"/>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42"/>
        <v>#VALUE!</v>
      </c>
      <c r="K488" s="155" t="e">
        <f t="shared" si="243"/>
        <v>#VALUE!</v>
      </c>
      <c r="L488" s="153"/>
      <c r="M488" s="53"/>
      <c r="N488" s="175">
        <f t="shared" si="244"/>
        <v>1488</v>
      </c>
      <c r="O488" s="53"/>
      <c r="P488" s="175">
        <f t="shared" si="245"/>
        <v>10488</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IF(U488=Setup!$C$10,"Grant",IF('Other Pharma &amp; Health Products'!U488=Setup!$C$11,"Local",IF('Other Pharma &amp; Health Products'!U488=Setup!$C$12,"Other","")))</f>
        <v/>
      </c>
      <c r="W488" s="34"/>
      <c r="X488" s="148"/>
      <c r="Y488" s="34"/>
      <c r="Z488" s="36" t="str">
        <f t="shared" si="246"/>
        <v/>
      </c>
      <c r="AA488" s="34"/>
      <c r="AB488" s="32" t="str">
        <f t="shared" si="247"/>
        <v/>
      </c>
      <c r="AC488" s="34"/>
      <c r="AD488" s="32" t="str">
        <f t="shared" si="248"/>
        <v/>
      </c>
      <c r="AE488" s="34"/>
      <c r="AF488" s="36" t="str">
        <f t="shared" si="249"/>
        <v/>
      </c>
      <c r="AG488" s="36" t="str">
        <f t="shared" si="250"/>
        <v/>
      </c>
      <c r="AH488" s="36" t="str">
        <f t="shared" si="251"/>
        <v/>
      </c>
      <c r="AI488" s="55"/>
      <c r="AJ488" s="37"/>
      <c r="AK488" s="148"/>
      <c r="AL488" s="34"/>
      <c r="AM488" s="32" t="str">
        <f t="shared" si="252"/>
        <v/>
      </c>
      <c r="AN488" s="34"/>
      <c r="AO488" s="32" t="str">
        <f t="shared" si="253"/>
        <v/>
      </c>
      <c r="AP488" s="34"/>
      <c r="AQ488" s="32" t="str">
        <f t="shared" si="254"/>
        <v/>
      </c>
      <c r="AR488" s="34"/>
      <c r="AS488" s="36" t="str">
        <f t="shared" si="255"/>
        <v/>
      </c>
      <c r="AT488" s="36" t="str">
        <f t="shared" si="256"/>
        <v/>
      </c>
      <c r="AU488" s="36" t="str">
        <f t="shared" si="257"/>
        <v/>
      </c>
      <c r="AV488" s="55"/>
      <c r="AW488" s="34"/>
      <c r="AX488" s="148"/>
      <c r="AY488" s="34"/>
      <c r="AZ488" s="32" t="str">
        <f t="shared" si="258"/>
        <v/>
      </c>
      <c r="BA488" s="34"/>
      <c r="BB488" s="32" t="str">
        <f t="shared" si="259"/>
        <v/>
      </c>
      <c r="BC488" s="34"/>
      <c r="BD488" s="32" t="str">
        <f t="shared" si="260"/>
        <v/>
      </c>
      <c r="BE488" s="34"/>
      <c r="BF488" s="36" t="str">
        <f t="shared" si="261"/>
        <v/>
      </c>
      <c r="BG488" s="36" t="str">
        <f t="shared" si="262"/>
        <v/>
      </c>
      <c r="BH488" s="36" t="str">
        <f t="shared" si="263"/>
        <v/>
      </c>
      <c r="BI488" s="55"/>
      <c r="BJ488" s="34"/>
      <c r="BK488" s="148"/>
      <c r="BL488" s="34"/>
      <c r="BM488" s="32" t="str">
        <f t="shared" si="264"/>
        <v/>
      </c>
      <c r="BN488" s="34"/>
      <c r="BO488" s="32" t="str">
        <f t="shared" si="265"/>
        <v/>
      </c>
      <c r="BP488" s="34"/>
      <c r="BQ488" s="32" t="str">
        <f t="shared" si="266"/>
        <v/>
      </c>
      <c r="BR488" s="34"/>
      <c r="BS488" s="36" t="str">
        <f t="shared" si="267"/>
        <v/>
      </c>
      <c r="BT488" s="36" t="str">
        <f t="shared" si="268"/>
        <v/>
      </c>
      <c r="BU488" s="36" t="str">
        <f t="shared" si="269"/>
        <v/>
      </c>
      <c r="BV488" s="55"/>
      <c r="BW488" s="36" t="str">
        <f t="shared" si="270"/>
        <v/>
      </c>
      <c r="BX488" s="36" t="str">
        <f t="shared" si="270"/>
        <v/>
      </c>
      <c r="BY488" s="31"/>
      <c r="BZ488" s="38"/>
      <c r="CB488" s="120" t="e">
        <f t="shared" ca="1" si="274"/>
        <v>#VALUE!</v>
      </c>
      <c r="CC488" s="2" t="e">
        <f t="shared" ca="1" si="272"/>
        <v>#VALUE!</v>
      </c>
    </row>
    <row r="489" spans="1:81" s="10" customFormat="1" ht="25" customHeight="1" x14ac:dyDescent="0.2">
      <c r="A489" s="52" t="str">
        <f t="shared" si="273"/>
        <v/>
      </c>
      <c r="B489" s="157" t="e">
        <f t="shared" ca="1" si="240"/>
        <v>#VALUE!</v>
      </c>
      <c r="C489" s="157" t="e">
        <f t="shared" si="241"/>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42"/>
        <v>#VALUE!</v>
      </c>
      <c r="K489" s="155" t="e">
        <f t="shared" si="243"/>
        <v>#VALUE!</v>
      </c>
      <c r="L489" s="153"/>
      <c r="M489" s="53"/>
      <c r="N489" s="175">
        <f t="shared" si="244"/>
        <v>1489</v>
      </c>
      <c r="O489" s="53"/>
      <c r="P489" s="175">
        <f t="shared" si="245"/>
        <v>10489</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IF(U489=Setup!$C$10,"Grant",IF('Other Pharma &amp; Health Products'!U489=Setup!$C$11,"Local",IF('Other Pharma &amp; Health Products'!U489=Setup!$C$12,"Other","")))</f>
        <v/>
      </c>
      <c r="W489" s="34"/>
      <c r="X489" s="148"/>
      <c r="Y489" s="34"/>
      <c r="Z489" s="36" t="str">
        <f t="shared" si="246"/>
        <v/>
      </c>
      <c r="AA489" s="34"/>
      <c r="AB489" s="32" t="str">
        <f t="shared" si="247"/>
        <v/>
      </c>
      <c r="AC489" s="34"/>
      <c r="AD489" s="32" t="str">
        <f t="shared" si="248"/>
        <v/>
      </c>
      <c r="AE489" s="34"/>
      <c r="AF489" s="36" t="str">
        <f t="shared" si="249"/>
        <v/>
      </c>
      <c r="AG489" s="36" t="str">
        <f t="shared" si="250"/>
        <v/>
      </c>
      <c r="AH489" s="36" t="str">
        <f t="shared" si="251"/>
        <v/>
      </c>
      <c r="AI489" s="55"/>
      <c r="AJ489" s="37"/>
      <c r="AK489" s="148"/>
      <c r="AL489" s="34"/>
      <c r="AM489" s="32" t="str">
        <f t="shared" si="252"/>
        <v/>
      </c>
      <c r="AN489" s="34"/>
      <c r="AO489" s="32" t="str">
        <f t="shared" si="253"/>
        <v/>
      </c>
      <c r="AP489" s="34"/>
      <c r="AQ489" s="32" t="str">
        <f t="shared" si="254"/>
        <v/>
      </c>
      <c r="AR489" s="34"/>
      <c r="AS489" s="36" t="str">
        <f t="shared" si="255"/>
        <v/>
      </c>
      <c r="AT489" s="36" t="str">
        <f t="shared" si="256"/>
        <v/>
      </c>
      <c r="AU489" s="36" t="str">
        <f t="shared" si="257"/>
        <v/>
      </c>
      <c r="AV489" s="55"/>
      <c r="AW489" s="34"/>
      <c r="AX489" s="148"/>
      <c r="AY489" s="34"/>
      <c r="AZ489" s="32" t="str">
        <f t="shared" si="258"/>
        <v/>
      </c>
      <c r="BA489" s="34"/>
      <c r="BB489" s="32" t="str">
        <f t="shared" si="259"/>
        <v/>
      </c>
      <c r="BC489" s="34"/>
      <c r="BD489" s="32" t="str">
        <f t="shared" si="260"/>
        <v/>
      </c>
      <c r="BE489" s="34"/>
      <c r="BF489" s="36" t="str">
        <f t="shared" si="261"/>
        <v/>
      </c>
      <c r="BG489" s="36" t="str">
        <f t="shared" si="262"/>
        <v/>
      </c>
      <c r="BH489" s="36" t="str">
        <f t="shared" si="263"/>
        <v/>
      </c>
      <c r="BI489" s="55"/>
      <c r="BJ489" s="34"/>
      <c r="BK489" s="148"/>
      <c r="BL489" s="34"/>
      <c r="BM489" s="32" t="str">
        <f t="shared" si="264"/>
        <v/>
      </c>
      <c r="BN489" s="34"/>
      <c r="BO489" s="32" t="str">
        <f t="shared" si="265"/>
        <v/>
      </c>
      <c r="BP489" s="34"/>
      <c r="BQ489" s="32" t="str">
        <f t="shared" si="266"/>
        <v/>
      </c>
      <c r="BR489" s="34"/>
      <c r="BS489" s="36" t="str">
        <f t="shared" si="267"/>
        <v/>
      </c>
      <c r="BT489" s="36" t="str">
        <f t="shared" si="268"/>
        <v/>
      </c>
      <c r="BU489" s="36" t="str">
        <f t="shared" si="269"/>
        <v/>
      </c>
      <c r="BV489" s="55"/>
      <c r="BW489" s="36" t="str">
        <f t="shared" si="270"/>
        <v/>
      </c>
      <c r="BX489" s="36" t="str">
        <f t="shared" si="270"/>
        <v/>
      </c>
      <c r="BY489" s="31"/>
      <c r="BZ489" s="38"/>
      <c r="CB489" s="120" t="e">
        <f t="shared" ca="1" si="274"/>
        <v>#VALUE!</v>
      </c>
      <c r="CC489" s="2" t="e">
        <f t="shared" ca="1" si="272"/>
        <v>#VALUE!</v>
      </c>
    </row>
    <row r="490" spans="1:81" s="10" customFormat="1" ht="25" customHeight="1" x14ac:dyDescent="0.2">
      <c r="A490" s="52" t="str">
        <f t="shared" si="273"/>
        <v/>
      </c>
      <c r="B490" s="157" t="e">
        <f t="shared" ca="1" si="240"/>
        <v>#VALUE!</v>
      </c>
      <c r="C490" s="157" t="e">
        <f t="shared" si="241"/>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42"/>
        <v>#VALUE!</v>
      </c>
      <c r="K490" s="155" t="e">
        <f t="shared" si="243"/>
        <v>#VALUE!</v>
      </c>
      <c r="L490" s="153"/>
      <c r="M490" s="53"/>
      <c r="N490" s="175">
        <f t="shared" si="244"/>
        <v>1490</v>
      </c>
      <c r="O490" s="53"/>
      <c r="P490" s="175">
        <f t="shared" si="245"/>
        <v>10490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IF(U490=Setup!$C$10,"Grant",IF('Other Pharma &amp; Health Products'!U490=Setup!$C$11,"Local",IF('Other Pharma &amp; Health Products'!U490=Setup!$C$12,"Other","")))</f>
        <v/>
      </c>
      <c r="W490" s="34"/>
      <c r="X490" s="148"/>
      <c r="Y490" s="34"/>
      <c r="Z490" s="36" t="str">
        <f t="shared" si="246"/>
        <v/>
      </c>
      <c r="AA490" s="34"/>
      <c r="AB490" s="32" t="str">
        <f t="shared" si="247"/>
        <v/>
      </c>
      <c r="AC490" s="34"/>
      <c r="AD490" s="32" t="str">
        <f t="shared" si="248"/>
        <v/>
      </c>
      <c r="AE490" s="34"/>
      <c r="AF490" s="36" t="str">
        <f t="shared" si="249"/>
        <v/>
      </c>
      <c r="AG490" s="36" t="str">
        <f t="shared" si="250"/>
        <v/>
      </c>
      <c r="AH490" s="36" t="str">
        <f t="shared" si="251"/>
        <v/>
      </c>
      <c r="AI490" s="55"/>
      <c r="AJ490" s="37"/>
      <c r="AK490" s="148"/>
      <c r="AL490" s="34"/>
      <c r="AM490" s="32" t="str">
        <f t="shared" si="252"/>
        <v/>
      </c>
      <c r="AN490" s="34"/>
      <c r="AO490" s="32" t="str">
        <f t="shared" si="253"/>
        <v/>
      </c>
      <c r="AP490" s="34"/>
      <c r="AQ490" s="32" t="str">
        <f t="shared" si="254"/>
        <v/>
      </c>
      <c r="AR490" s="34"/>
      <c r="AS490" s="36" t="str">
        <f t="shared" si="255"/>
        <v/>
      </c>
      <c r="AT490" s="36" t="str">
        <f t="shared" si="256"/>
        <v/>
      </c>
      <c r="AU490" s="36" t="str">
        <f t="shared" si="257"/>
        <v/>
      </c>
      <c r="AV490" s="55"/>
      <c r="AW490" s="34"/>
      <c r="AX490" s="148"/>
      <c r="AY490" s="34"/>
      <c r="AZ490" s="32" t="str">
        <f t="shared" si="258"/>
        <v/>
      </c>
      <c r="BA490" s="34"/>
      <c r="BB490" s="32" t="str">
        <f t="shared" si="259"/>
        <v/>
      </c>
      <c r="BC490" s="34"/>
      <c r="BD490" s="32" t="str">
        <f t="shared" si="260"/>
        <v/>
      </c>
      <c r="BE490" s="34"/>
      <c r="BF490" s="36" t="str">
        <f t="shared" si="261"/>
        <v/>
      </c>
      <c r="BG490" s="36" t="str">
        <f t="shared" si="262"/>
        <v/>
      </c>
      <c r="BH490" s="36" t="str">
        <f t="shared" si="263"/>
        <v/>
      </c>
      <c r="BI490" s="55"/>
      <c r="BJ490" s="34"/>
      <c r="BK490" s="148"/>
      <c r="BL490" s="34"/>
      <c r="BM490" s="32" t="str">
        <f t="shared" si="264"/>
        <v/>
      </c>
      <c r="BN490" s="34"/>
      <c r="BO490" s="32" t="str">
        <f t="shared" si="265"/>
        <v/>
      </c>
      <c r="BP490" s="34"/>
      <c r="BQ490" s="32" t="str">
        <f t="shared" si="266"/>
        <v/>
      </c>
      <c r="BR490" s="34"/>
      <c r="BS490" s="36" t="str">
        <f t="shared" si="267"/>
        <v/>
      </c>
      <c r="BT490" s="36" t="str">
        <f t="shared" si="268"/>
        <v/>
      </c>
      <c r="BU490" s="36" t="str">
        <f t="shared" si="269"/>
        <v/>
      </c>
      <c r="BV490" s="55"/>
      <c r="BW490" s="36" t="str">
        <f t="shared" si="270"/>
        <v/>
      </c>
      <c r="BX490" s="36" t="str">
        <f t="shared" si="270"/>
        <v/>
      </c>
      <c r="BY490" s="31"/>
      <c r="BZ490" s="38"/>
      <c r="CB490" s="120" t="e">
        <f t="shared" ca="1" si="274"/>
        <v>#VALUE!</v>
      </c>
      <c r="CC490" s="2" t="e">
        <f t="shared" ca="1" si="272"/>
        <v>#VALUE!</v>
      </c>
    </row>
    <row r="491" spans="1:81" s="10" customFormat="1" ht="25" customHeight="1" x14ac:dyDescent="0.2">
      <c r="A491" s="52" t="str">
        <f t="shared" si="273"/>
        <v/>
      </c>
      <c r="B491" s="157" t="e">
        <f t="shared" ca="1" si="240"/>
        <v>#VALUE!</v>
      </c>
      <c r="C491" s="157" t="e">
        <f t="shared" si="241"/>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42"/>
        <v>#VALUE!</v>
      </c>
      <c r="K491" s="155" t="e">
        <f t="shared" si="243"/>
        <v>#VALUE!</v>
      </c>
      <c r="L491" s="153"/>
      <c r="M491" s="53"/>
      <c r="N491" s="175">
        <f t="shared" si="244"/>
        <v>1491</v>
      </c>
      <c r="O491" s="53"/>
      <c r="P491" s="175">
        <f t="shared" si="245"/>
        <v>10491</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IF(U491=Setup!$C$10,"Grant",IF('Other Pharma &amp; Health Products'!U491=Setup!$C$11,"Local",IF('Other Pharma &amp; Health Products'!U491=Setup!$C$12,"Other","")))</f>
        <v/>
      </c>
      <c r="W491" s="34"/>
      <c r="X491" s="148"/>
      <c r="Y491" s="34"/>
      <c r="Z491" s="36" t="str">
        <f t="shared" si="246"/>
        <v/>
      </c>
      <c r="AA491" s="34"/>
      <c r="AB491" s="32" t="str">
        <f t="shared" si="247"/>
        <v/>
      </c>
      <c r="AC491" s="34"/>
      <c r="AD491" s="32" t="str">
        <f t="shared" si="248"/>
        <v/>
      </c>
      <c r="AE491" s="34"/>
      <c r="AF491" s="36" t="str">
        <f t="shared" si="249"/>
        <v/>
      </c>
      <c r="AG491" s="36" t="str">
        <f t="shared" si="250"/>
        <v/>
      </c>
      <c r="AH491" s="36" t="str">
        <f t="shared" si="251"/>
        <v/>
      </c>
      <c r="AI491" s="55"/>
      <c r="AJ491" s="37"/>
      <c r="AK491" s="148"/>
      <c r="AL491" s="34"/>
      <c r="AM491" s="32" t="str">
        <f t="shared" si="252"/>
        <v/>
      </c>
      <c r="AN491" s="34"/>
      <c r="AO491" s="32" t="str">
        <f t="shared" si="253"/>
        <v/>
      </c>
      <c r="AP491" s="34"/>
      <c r="AQ491" s="32" t="str">
        <f t="shared" si="254"/>
        <v/>
      </c>
      <c r="AR491" s="34"/>
      <c r="AS491" s="36" t="str">
        <f t="shared" si="255"/>
        <v/>
      </c>
      <c r="AT491" s="36" t="str">
        <f t="shared" si="256"/>
        <v/>
      </c>
      <c r="AU491" s="36" t="str">
        <f t="shared" si="257"/>
        <v/>
      </c>
      <c r="AV491" s="55"/>
      <c r="AW491" s="34"/>
      <c r="AX491" s="148"/>
      <c r="AY491" s="34"/>
      <c r="AZ491" s="32" t="str">
        <f t="shared" si="258"/>
        <v/>
      </c>
      <c r="BA491" s="34"/>
      <c r="BB491" s="32" t="str">
        <f t="shared" si="259"/>
        <v/>
      </c>
      <c r="BC491" s="34"/>
      <c r="BD491" s="32" t="str">
        <f t="shared" si="260"/>
        <v/>
      </c>
      <c r="BE491" s="34"/>
      <c r="BF491" s="36" t="str">
        <f t="shared" si="261"/>
        <v/>
      </c>
      <c r="BG491" s="36" t="str">
        <f t="shared" si="262"/>
        <v/>
      </c>
      <c r="BH491" s="36" t="str">
        <f t="shared" si="263"/>
        <v/>
      </c>
      <c r="BI491" s="55"/>
      <c r="BJ491" s="34"/>
      <c r="BK491" s="148"/>
      <c r="BL491" s="34"/>
      <c r="BM491" s="32" t="str">
        <f t="shared" si="264"/>
        <v/>
      </c>
      <c r="BN491" s="34"/>
      <c r="BO491" s="32" t="str">
        <f t="shared" si="265"/>
        <v/>
      </c>
      <c r="BP491" s="34"/>
      <c r="BQ491" s="32" t="str">
        <f t="shared" si="266"/>
        <v/>
      </c>
      <c r="BR491" s="34"/>
      <c r="BS491" s="36" t="str">
        <f t="shared" si="267"/>
        <v/>
      </c>
      <c r="BT491" s="36" t="str">
        <f t="shared" si="268"/>
        <v/>
      </c>
      <c r="BU491" s="36" t="str">
        <f t="shared" si="269"/>
        <v/>
      </c>
      <c r="BV491" s="55"/>
      <c r="BW491" s="36" t="str">
        <f t="shared" si="270"/>
        <v/>
      </c>
      <c r="BX491" s="36" t="str">
        <f t="shared" si="270"/>
        <v/>
      </c>
      <c r="BY491" s="31"/>
      <c r="BZ491" s="38"/>
      <c r="CB491" s="120" t="e">
        <f t="shared" ca="1" si="274"/>
        <v>#VALUE!</v>
      </c>
      <c r="CC491" s="2" t="e">
        <f t="shared" ca="1" si="272"/>
        <v>#VALUE!</v>
      </c>
    </row>
    <row r="492" spans="1:81" s="10" customFormat="1" ht="25" customHeight="1" x14ac:dyDescent="0.2">
      <c r="A492" s="52" t="str">
        <f t="shared" si="273"/>
        <v/>
      </c>
      <c r="B492" s="157" t="e">
        <f t="shared" ca="1" si="240"/>
        <v>#VALUE!</v>
      </c>
      <c r="C492" s="157" t="e">
        <f t="shared" si="241"/>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42"/>
        <v>#VALUE!</v>
      </c>
      <c r="K492" s="155" t="e">
        <f t="shared" si="243"/>
        <v>#VALUE!</v>
      </c>
      <c r="L492" s="153"/>
      <c r="M492" s="53"/>
      <c r="N492" s="175">
        <f t="shared" si="244"/>
        <v>1492</v>
      </c>
      <c r="O492" s="53"/>
      <c r="P492" s="175">
        <f t="shared" si="245"/>
        <v>10492</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IF(U492=Setup!$C$10,"Grant",IF('Other Pharma &amp; Health Products'!U492=Setup!$C$11,"Local",IF('Other Pharma &amp; Health Products'!U492=Setup!$C$12,"Other","")))</f>
        <v/>
      </c>
      <c r="W492" s="34"/>
      <c r="X492" s="148"/>
      <c r="Y492" s="34"/>
      <c r="Z492" s="36" t="str">
        <f t="shared" si="246"/>
        <v/>
      </c>
      <c r="AA492" s="34"/>
      <c r="AB492" s="32" t="str">
        <f t="shared" si="247"/>
        <v/>
      </c>
      <c r="AC492" s="34"/>
      <c r="AD492" s="32" t="str">
        <f t="shared" si="248"/>
        <v/>
      </c>
      <c r="AE492" s="34"/>
      <c r="AF492" s="36" t="str">
        <f t="shared" si="249"/>
        <v/>
      </c>
      <c r="AG492" s="36" t="str">
        <f t="shared" si="250"/>
        <v/>
      </c>
      <c r="AH492" s="36" t="str">
        <f t="shared" si="251"/>
        <v/>
      </c>
      <c r="AI492" s="55"/>
      <c r="AJ492" s="37"/>
      <c r="AK492" s="148"/>
      <c r="AL492" s="34"/>
      <c r="AM492" s="32" t="str">
        <f t="shared" si="252"/>
        <v/>
      </c>
      <c r="AN492" s="34"/>
      <c r="AO492" s="32" t="str">
        <f t="shared" si="253"/>
        <v/>
      </c>
      <c r="AP492" s="34"/>
      <c r="AQ492" s="32" t="str">
        <f t="shared" si="254"/>
        <v/>
      </c>
      <c r="AR492" s="34"/>
      <c r="AS492" s="36" t="str">
        <f t="shared" si="255"/>
        <v/>
      </c>
      <c r="AT492" s="36" t="str">
        <f t="shared" si="256"/>
        <v/>
      </c>
      <c r="AU492" s="36" t="str">
        <f t="shared" si="257"/>
        <v/>
      </c>
      <c r="AV492" s="55"/>
      <c r="AW492" s="34"/>
      <c r="AX492" s="148"/>
      <c r="AY492" s="34"/>
      <c r="AZ492" s="32" t="str">
        <f t="shared" si="258"/>
        <v/>
      </c>
      <c r="BA492" s="34"/>
      <c r="BB492" s="32" t="str">
        <f t="shared" si="259"/>
        <v/>
      </c>
      <c r="BC492" s="34"/>
      <c r="BD492" s="32" t="str">
        <f t="shared" si="260"/>
        <v/>
      </c>
      <c r="BE492" s="34"/>
      <c r="BF492" s="36" t="str">
        <f t="shared" si="261"/>
        <v/>
      </c>
      <c r="BG492" s="36" t="str">
        <f t="shared" si="262"/>
        <v/>
      </c>
      <c r="BH492" s="36" t="str">
        <f t="shared" si="263"/>
        <v/>
      </c>
      <c r="BI492" s="55"/>
      <c r="BJ492" s="34"/>
      <c r="BK492" s="148"/>
      <c r="BL492" s="34"/>
      <c r="BM492" s="32" t="str">
        <f t="shared" si="264"/>
        <v/>
      </c>
      <c r="BN492" s="34"/>
      <c r="BO492" s="32" t="str">
        <f t="shared" si="265"/>
        <v/>
      </c>
      <c r="BP492" s="34"/>
      <c r="BQ492" s="32" t="str">
        <f t="shared" si="266"/>
        <v/>
      </c>
      <c r="BR492" s="34"/>
      <c r="BS492" s="36" t="str">
        <f t="shared" si="267"/>
        <v/>
      </c>
      <c r="BT492" s="36" t="str">
        <f t="shared" si="268"/>
        <v/>
      </c>
      <c r="BU492" s="36" t="str">
        <f t="shared" si="269"/>
        <v/>
      </c>
      <c r="BV492" s="55"/>
      <c r="BW492" s="36" t="str">
        <f t="shared" si="270"/>
        <v/>
      </c>
      <c r="BX492" s="36" t="str">
        <f t="shared" si="270"/>
        <v/>
      </c>
      <c r="BY492" s="31"/>
      <c r="BZ492" s="38"/>
      <c r="CB492" s="120" t="e">
        <f t="shared" ca="1" si="274"/>
        <v>#VALUE!</v>
      </c>
      <c r="CC492" s="2" t="e">
        <f t="shared" ca="1" si="272"/>
        <v>#VALUE!</v>
      </c>
    </row>
    <row r="493" spans="1:81" s="10" customFormat="1" ht="25" customHeight="1" x14ac:dyDescent="0.2">
      <c r="A493" s="52" t="str">
        <f t="shared" si="273"/>
        <v/>
      </c>
      <c r="B493" s="157" t="e">
        <f t="shared" ca="1" si="240"/>
        <v>#VALUE!</v>
      </c>
      <c r="C493" s="157" t="e">
        <f t="shared" si="241"/>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42"/>
        <v>#VALUE!</v>
      </c>
      <c r="K493" s="155" t="e">
        <f t="shared" si="243"/>
        <v>#VALUE!</v>
      </c>
      <c r="L493" s="153"/>
      <c r="M493" s="53"/>
      <c r="N493" s="175">
        <f t="shared" si="244"/>
        <v>1493</v>
      </c>
      <c r="O493" s="53"/>
      <c r="P493" s="175">
        <f t="shared" si="245"/>
        <v>10493</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IF(U493=Setup!$C$10,"Grant",IF('Other Pharma &amp; Health Products'!U493=Setup!$C$11,"Local",IF('Other Pharma &amp; Health Products'!U493=Setup!$C$12,"Other","")))</f>
        <v/>
      </c>
      <c r="W493" s="34"/>
      <c r="X493" s="148"/>
      <c r="Y493" s="34"/>
      <c r="Z493" s="36" t="str">
        <f t="shared" si="246"/>
        <v/>
      </c>
      <c r="AA493" s="34"/>
      <c r="AB493" s="32" t="str">
        <f t="shared" si="247"/>
        <v/>
      </c>
      <c r="AC493" s="34"/>
      <c r="AD493" s="32" t="str">
        <f t="shared" si="248"/>
        <v/>
      </c>
      <c r="AE493" s="34"/>
      <c r="AF493" s="36" t="str">
        <f t="shared" si="249"/>
        <v/>
      </c>
      <c r="AG493" s="36" t="str">
        <f t="shared" si="250"/>
        <v/>
      </c>
      <c r="AH493" s="36" t="str">
        <f t="shared" si="251"/>
        <v/>
      </c>
      <c r="AI493" s="55"/>
      <c r="AJ493" s="37"/>
      <c r="AK493" s="148"/>
      <c r="AL493" s="34"/>
      <c r="AM493" s="32" t="str">
        <f t="shared" si="252"/>
        <v/>
      </c>
      <c r="AN493" s="34"/>
      <c r="AO493" s="32" t="str">
        <f t="shared" si="253"/>
        <v/>
      </c>
      <c r="AP493" s="34"/>
      <c r="AQ493" s="32" t="str">
        <f t="shared" si="254"/>
        <v/>
      </c>
      <c r="AR493" s="34"/>
      <c r="AS493" s="36" t="str">
        <f t="shared" si="255"/>
        <v/>
      </c>
      <c r="AT493" s="36" t="str">
        <f t="shared" si="256"/>
        <v/>
      </c>
      <c r="AU493" s="36" t="str">
        <f t="shared" si="257"/>
        <v/>
      </c>
      <c r="AV493" s="55"/>
      <c r="AW493" s="34"/>
      <c r="AX493" s="148"/>
      <c r="AY493" s="34"/>
      <c r="AZ493" s="32" t="str">
        <f t="shared" si="258"/>
        <v/>
      </c>
      <c r="BA493" s="34"/>
      <c r="BB493" s="32" t="str">
        <f t="shared" si="259"/>
        <v/>
      </c>
      <c r="BC493" s="34"/>
      <c r="BD493" s="32" t="str">
        <f t="shared" si="260"/>
        <v/>
      </c>
      <c r="BE493" s="34"/>
      <c r="BF493" s="36" t="str">
        <f t="shared" si="261"/>
        <v/>
      </c>
      <c r="BG493" s="36" t="str">
        <f t="shared" si="262"/>
        <v/>
      </c>
      <c r="BH493" s="36" t="str">
        <f t="shared" si="263"/>
        <v/>
      </c>
      <c r="BI493" s="55"/>
      <c r="BJ493" s="34"/>
      <c r="BK493" s="148"/>
      <c r="BL493" s="34"/>
      <c r="BM493" s="32" t="str">
        <f t="shared" si="264"/>
        <v/>
      </c>
      <c r="BN493" s="34"/>
      <c r="BO493" s="32" t="str">
        <f t="shared" si="265"/>
        <v/>
      </c>
      <c r="BP493" s="34"/>
      <c r="BQ493" s="32" t="str">
        <f t="shared" si="266"/>
        <v/>
      </c>
      <c r="BR493" s="34"/>
      <c r="BS493" s="36" t="str">
        <f t="shared" si="267"/>
        <v/>
      </c>
      <c r="BT493" s="36" t="str">
        <f t="shared" si="268"/>
        <v/>
      </c>
      <c r="BU493" s="36" t="str">
        <f t="shared" si="269"/>
        <v/>
      </c>
      <c r="BV493" s="55"/>
      <c r="BW493" s="36" t="str">
        <f t="shared" si="270"/>
        <v/>
      </c>
      <c r="BX493" s="36" t="str">
        <f t="shared" si="270"/>
        <v/>
      </c>
      <c r="BY493" s="31"/>
      <c r="BZ493" s="38"/>
      <c r="CB493" s="120" t="e">
        <f t="shared" ca="1" si="274"/>
        <v>#VALUE!</v>
      </c>
      <c r="CC493" s="2" t="e">
        <f t="shared" ca="1" si="272"/>
        <v>#VALUE!</v>
      </c>
    </row>
    <row r="494" spans="1:81" s="10" customFormat="1" ht="25" customHeight="1" x14ac:dyDescent="0.2">
      <c r="A494" s="52" t="str">
        <f t="shared" si="273"/>
        <v/>
      </c>
      <c r="B494" s="157" t="e">
        <f t="shared" ca="1" si="240"/>
        <v>#VALUE!</v>
      </c>
      <c r="C494" s="157" t="e">
        <f t="shared" si="241"/>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42"/>
        <v>#VALUE!</v>
      </c>
      <c r="K494" s="155" t="e">
        <f t="shared" si="243"/>
        <v>#VALUE!</v>
      </c>
      <c r="L494" s="153"/>
      <c r="M494" s="53"/>
      <c r="N494" s="175">
        <f t="shared" si="244"/>
        <v>1494</v>
      </c>
      <c r="O494" s="53"/>
      <c r="P494" s="175">
        <f t="shared" si="245"/>
        <v>10494</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IF(U494=Setup!$C$10,"Grant",IF('Other Pharma &amp; Health Products'!U494=Setup!$C$11,"Local",IF('Other Pharma &amp; Health Products'!U494=Setup!$C$12,"Other","")))</f>
        <v/>
      </c>
      <c r="W494" s="34"/>
      <c r="X494" s="148"/>
      <c r="Y494" s="34"/>
      <c r="Z494" s="36" t="str">
        <f t="shared" si="246"/>
        <v/>
      </c>
      <c r="AA494" s="34"/>
      <c r="AB494" s="32" t="str">
        <f t="shared" si="247"/>
        <v/>
      </c>
      <c r="AC494" s="34"/>
      <c r="AD494" s="32" t="str">
        <f t="shared" si="248"/>
        <v/>
      </c>
      <c r="AE494" s="34"/>
      <c r="AF494" s="36" t="str">
        <f t="shared" si="249"/>
        <v/>
      </c>
      <c r="AG494" s="36" t="str">
        <f t="shared" si="250"/>
        <v/>
      </c>
      <c r="AH494" s="36" t="str">
        <f t="shared" si="251"/>
        <v/>
      </c>
      <c r="AI494" s="55"/>
      <c r="AJ494" s="37"/>
      <c r="AK494" s="148"/>
      <c r="AL494" s="34"/>
      <c r="AM494" s="32" t="str">
        <f t="shared" si="252"/>
        <v/>
      </c>
      <c r="AN494" s="34"/>
      <c r="AO494" s="32" t="str">
        <f t="shared" si="253"/>
        <v/>
      </c>
      <c r="AP494" s="34"/>
      <c r="AQ494" s="32" t="str">
        <f t="shared" si="254"/>
        <v/>
      </c>
      <c r="AR494" s="34"/>
      <c r="AS494" s="36" t="str">
        <f t="shared" si="255"/>
        <v/>
      </c>
      <c r="AT494" s="36" t="str">
        <f t="shared" si="256"/>
        <v/>
      </c>
      <c r="AU494" s="36" t="str">
        <f t="shared" si="257"/>
        <v/>
      </c>
      <c r="AV494" s="55"/>
      <c r="AW494" s="34"/>
      <c r="AX494" s="148"/>
      <c r="AY494" s="34"/>
      <c r="AZ494" s="32" t="str">
        <f t="shared" si="258"/>
        <v/>
      </c>
      <c r="BA494" s="34"/>
      <c r="BB494" s="32" t="str">
        <f t="shared" si="259"/>
        <v/>
      </c>
      <c r="BC494" s="34"/>
      <c r="BD494" s="32" t="str">
        <f t="shared" si="260"/>
        <v/>
      </c>
      <c r="BE494" s="34"/>
      <c r="BF494" s="36" t="str">
        <f t="shared" si="261"/>
        <v/>
      </c>
      <c r="BG494" s="36" t="str">
        <f t="shared" si="262"/>
        <v/>
      </c>
      <c r="BH494" s="36" t="str">
        <f t="shared" si="263"/>
        <v/>
      </c>
      <c r="BI494" s="55"/>
      <c r="BJ494" s="34"/>
      <c r="BK494" s="148"/>
      <c r="BL494" s="34"/>
      <c r="BM494" s="32" t="str">
        <f t="shared" si="264"/>
        <v/>
      </c>
      <c r="BN494" s="34"/>
      <c r="BO494" s="32" t="str">
        <f t="shared" si="265"/>
        <v/>
      </c>
      <c r="BP494" s="34"/>
      <c r="BQ494" s="32" t="str">
        <f t="shared" si="266"/>
        <v/>
      </c>
      <c r="BR494" s="34"/>
      <c r="BS494" s="36" t="str">
        <f t="shared" si="267"/>
        <v/>
      </c>
      <c r="BT494" s="36" t="str">
        <f t="shared" si="268"/>
        <v/>
      </c>
      <c r="BU494" s="36" t="str">
        <f t="shared" si="269"/>
        <v/>
      </c>
      <c r="BV494" s="55"/>
      <c r="BW494" s="36" t="str">
        <f t="shared" si="270"/>
        <v/>
      </c>
      <c r="BX494" s="36" t="str">
        <f t="shared" si="270"/>
        <v/>
      </c>
      <c r="BY494" s="31"/>
      <c r="BZ494" s="38"/>
      <c r="CB494" s="120" t="e">
        <f t="shared" ca="1" si="274"/>
        <v>#VALUE!</v>
      </c>
      <c r="CC494" s="2" t="e">
        <f t="shared" ca="1" si="272"/>
        <v>#VALUE!</v>
      </c>
    </row>
    <row r="495" spans="1:81" s="10" customFormat="1" ht="25" customHeight="1" x14ac:dyDescent="0.2">
      <c r="A495" s="52" t="str">
        <f t="shared" si="273"/>
        <v/>
      </c>
      <c r="B495" s="157" t="e">
        <f t="shared" ca="1" si="240"/>
        <v>#VALUE!</v>
      </c>
      <c r="C495" s="157" t="e">
        <f t="shared" si="241"/>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42"/>
        <v>#VALUE!</v>
      </c>
      <c r="K495" s="155" t="e">
        <f t="shared" si="243"/>
        <v>#VALUE!</v>
      </c>
      <c r="L495" s="153"/>
      <c r="M495" s="53"/>
      <c r="N495" s="175">
        <f t="shared" si="244"/>
        <v>1495</v>
      </c>
      <c r="O495" s="53"/>
      <c r="P495" s="175">
        <f t="shared" si="245"/>
        <v>10495</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IF(U495=Setup!$C$10,"Grant",IF('Other Pharma &amp; Health Products'!U495=Setup!$C$11,"Local",IF('Other Pharma &amp; Health Products'!U495=Setup!$C$12,"Other","")))</f>
        <v/>
      </c>
      <c r="W495" s="34"/>
      <c r="X495" s="148"/>
      <c r="Y495" s="34"/>
      <c r="Z495" s="36" t="str">
        <f t="shared" si="246"/>
        <v/>
      </c>
      <c r="AA495" s="34"/>
      <c r="AB495" s="32" t="str">
        <f t="shared" si="247"/>
        <v/>
      </c>
      <c r="AC495" s="34"/>
      <c r="AD495" s="32" t="str">
        <f t="shared" si="248"/>
        <v/>
      </c>
      <c r="AE495" s="34"/>
      <c r="AF495" s="36" t="str">
        <f t="shared" si="249"/>
        <v/>
      </c>
      <c r="AG495" s="36" t="str">
        <f t="shared" si="250"/>
        <v/>
      </c>
      <c r="AH495" s="36" t="str">
        <f t="shared" si="251"/>
        <v/>
      </c>
      <c r="AI495" s="55"/>
      <c r="AJ495" s="37"/>
      <c r="AK495" s="148"/>
      <c r="AL495" s="34"/>
      <c r="AM495" s="32" t="str">
        <f t="shared" si="252"/>
        <v/>
      </c>
      <c r="AN495" s="34"/>
      <c r="AO495" s="32" t="str">
        <f t="shared" si="253"/>
        <v/>
      </c>
      <c r="AP495" s="34"/>
      <c r="AQ495" s="32" t="str">
        <f t="shared" si="254"/>
        <v/>
      </c>
      <c r="AR495" s="34"/>
      <c r="AS495" s="36" t="str">
        <f t="shared" si="255"/>
        <v/>
      </c>
      <c r="AT495" s="36" t="str">
        <f t="shared" si="256"/>
        <v/>
      </c>
      <c r="AU495" s="36" t="str">
        <f t="shared" si="257"/>
        <v/>
      </c>
      <c r="AV495" s="55"/>
      <c r="AW495" s="34"/>
      <c r="AX495" s="148"/>
      <c r="AY495" s="34"/>
      <c r="AZ495" s="32" t="str">
        <f t="shared" si="258"/>
        <v/>
      </c>
      <c r="BA495" s="34"/>
      <c r="BB495" s="32" t="str">
        <f t="shared" si="259"/>
        <v/>
      </c>
      <c r="BC495" s="34"/>
      <c r="BD495" s="32" t="str">
        <f t="shared" si="260"/>
        <v/>
      </c>
      <c r="BE495" s="34"/>
      <c r="BF495" s="36" t="str">
        <f t="shared" si="261"/>
        <v/>
      </c>
      <c r="BG495" s="36" t="str">
        <f t="shared" si="262"/>
        <v/>
      </c>
      <c r="BH495" s="36" t="str">
        <f t="shared" si="263"/>
        <v/>
      </c>
      <c r="BI495" s="55"/>
      <c r="BJ495" s="34"/>
      <c r="BK495" s="148"/>
      <c r="BL495" s="34"/>
      <c r="BM495" s="32" t="str">
        <f t="shared" si="264"/>
        <v/>
      </c>
      <c r="BN495" s="34"/>
      <c r="BO495" s="32" t="str">
        <f t="shared" si="265"/>
        <v/>
      </c>
      <c r="BP495" s="34"/>
      <c r="BQ495" s="32" t="str">
        <f t="shared" si="266"/>
        <v/>
      </c>
      <c r="BR495" s="34"/>
      <c r="BS495" s="36" t="str">
        <f t="shared" si="267"/>
        <v/>
      </c>
      <c r="BT495" s="36" t="str">
        <f t="shared" si="268"/>
        <v/>
      </c>
      <c r="BU495" s="36" t="str">
        <f t="shared" si="269"/>
        <v/>
      </c>
      <c r="BV495" s="55"/>
      <c r="BW495" s="36" t="str">
        <f t="shared" si="270"/>
        <v/>
      </c>
      <c r="BX495" s="36" t="str">
        <f t="shared" si="270"/>
        <v/>
      </c>
      <c r="BY495" s="31"/>
      <c r="BZ495" s="38"/>
      <c r="CB495" s="120" t="e">
        <f t="shared" ca="1" si="274"/>
        <v>#VALUE!</v>
      </c>
      <c r="CC495" s="2" t="e">
        <f t="shared" ca="1" si="272"/>
        <v>#VALUE!</v>
      </c>
    </row>
    <row r="496" spans="1:81" s="10" customFormat="1" ht="25" customHeight="1" x14ac:dyDescent="0.2">
      <c r="A496" s="52" t="str">
        <f t="shared" si="273"/>
        <v/>
      </c>
      <c r="B496" s="157" t="e">
        <f t="shared" ca="1" si="240"/>
        <v>#VALUE!</v>
      </c>
      <c r="C496" s="157" t="e">
        <f t="shared" si="241"/>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42"/>
        <v>#VALUE!</v>
      </c>
      <c r="K496" s="155" t="e">
        <f t="shared" si="243"/>
        <v>#VALUE!</v>
      </c>
      <c r="L496" s="153"/>
      <c r="M496" s="53"/>
      <c r="N496" s="175">
        <f t="shared" si="244"/>
        <v>1496</v>
      </c>
      <c r="O496" s="53"/>
      <c r="P496" s="175">
        <f t="shared" si="245"/>
        <v>10496</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IF(U496=Setup!$C$10,"Grant",IF('Other Pharma &amp; Health Products'!U496=Setup!$C$11,"Local",IF('Other Pharma &amp; Health Products'!U496=Setup!$C$12,"Other","")))</f>
        <v/>
      </c>
      <c r="W496" s="34"/>
      <c r="X496" s="148"/>
      <c r="Y496" s="34"/>
      <c r="Z496" s="36" t="str">
        <f t="shared" si="246"/>
        <v/>
      </c>
      <c r="AA496" s="34"/>
      <c r="AB496" s="32" t="str">
        <f t="shared" si="247"/>
        <v/>
      </c>
      <c r="AC496" s="34"/>
      <c r="AD496" s="32" t="str">
        <f t="shared" si="248"/>
        <v/>
      </c>
      <c r="AE496" s="34"/>
      <c r="AF496" s="36" t="str">
        <f t="shared" si="249"/>
        <v/>
      </c>
      <c r="AG496" s="36" t="str">
        <f t="shared" si="250"/>
        <v/>
      </c>
      <c r="AH496" s="36" t="str">
        <f t="shared" si="251"/>
        <v/>
      </c>
      <c r="AI496" s="55"/>
      <c r="AJ496" s="37"/>
      <c r="AK496" s="148"/>
      <c r="AL496" s="34"/>
      <c r="AM496" s="32" t="str">
        <f t="shared" si="252"/>
        <v/>
      </c>
      <c r="AN496" s="34"/>
      <c r="AO496" s="32" t="str">
        <f t="shared" si="253"/>
        <v/>
      </c>
      <c r="AP496" s="34"/>
      <c r="AQ496" s="32" t="str">
        <f t="shared" si="254"/>
        <v/>
      </c>
      <c r="AR496" s="34"/>
      <c r="AS496" s="36" t="str">
        <f t="shared" si="255"/>
        <v/>
      </c>
      <c r="AT496" s="36" t="str">
        <f t="shared" si="256"/>
        <v/>
      </c>
      <c r="AU496" s="36" t="str">
        <f t="shared" si="257"/>
        <v/>
      </c>
      <c r="AV496" s="55"/>
      <c r="AW496" s="34"/>
      <c r="AX496" s="148"/>
      <c r="AY496" s="34"/>
      <c r="AZ496" s="32" t="str">
        <f t="shared" si="258"/>
        <v/>
      </c>
      <c r="BA496" s="34"/>
      <c r="BB496" s="32" t="str">
        <f t="shared" si="259"/>
        <v/>
      </c>
      <c r="BC496" s="34"/>
      <c r="BD496" s="32" t="str">
        <f t="shared" si="260"/>
        <v/>
      </c>
      <c r="BE496" s="34"/>
      <c r="BF496" s="36" t="str">
        <f t="shared" si="261"/>
        <v/>
      </c>
      <c r="BG496" s="36" t="str">
        <f t="shared" si="262"/>
        <v/>
      </c>
      <c r="BH496" s="36" t="str">
        <f t="shared" si="263"/>
        <v/>
      </c>
      <c r="BI496" s="55"/>
      <c r="BJ496" s="34"/>
      <c r="BK496" s="148"/>
      <c r="BL496" s="34"/>
      <c r="BM496" s="32" t="str">
        <f t="shared" si="264"/>
        <v/>
      </c>
      <c r="BN496" s="34"/>
      <c r="BO496" s="32" t="str">
        <f t="shared" si="265"/>
        <v/>
      </c>
      <c r="BP496" s="34"/>
      <c r="BQ496" s="32" t="str">
        <f t="shared" si="266"/>
        <v/>
      </c>
      <c r="BR496" s="34"/>
      <c r="BS496" s="36" t="str">
        <f t="shared" si="267"/>
        <v/>
      </c>
      <c r="BT496" s="36" t="str">
        <f t="shared" si="268"/>
        <v/>
      </c>
      <c r="BU496" s="36" t="str">
        <f t="shared" si="269"/>
        <v/>
      </c>
      <c r="BV496" s="55"/>
      <c r="BW496" s="36" t="str">
        <f t="shared" si="270"/>
        <v/>
      </c>
      <c r="BX496" s="36" t="str">
        <f t="shared" si="270"/>
        <v/>
      </c>
      <c r="BY496" s="31"/>
      <c r="BZ496" s="38"/>
      <c r="CB496" s="120" t="e">
        <f t="shared" ca="1" si="274"/>
        <v>#VALUE!</v>
      </c>
      <c r="CC496" s="2" t="e">
        <f t="shared" ca="1" si="272"/>
        <v>#VALUE!</v>
      </c>
    </row>
    <row r="497" spans="1:81" s="10" customFormat="1" ht="25" customHeight="1" x14ac:dyDescent="0.2">
      <c r="A497" s="52" t="str">
        <f t="shared" si="273"/>
        <v/>
      </c>
      <c r="B497" s="157" t="e">
        <f t="shared" ca="1" si="240"/>
        <v>#VALUE!</v>
      </c>
      <c r="C497" s="157" t="e">
        <f t="shared" si="241"/>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42"/>
        <v>#VALUE!</v>
      </c>
      <c r="K497" s="155" t="e">
        <f t="shared" si="243"/>
        <v>#VALUE!</v>
      </c>
      <c r="L497" s="153"/>
      <c r="M497" s="53"/>
      <c r="N497" s="175">
        <f t="shared" si="244"/>
        <v>1497</v>
      </c>
      <c r="O497" s="53"/>
      <c r="P497" s="175">
        <f t="shared" si="245"/>
        <v>10497</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IF(U497=Setup!$C$10,"Grant",IF('Other Pharma &amp; Health Products'!U497=Setup!$C$11,"Local",IF('Other Pharma &amp; Health Products'!U497=Setup!$C$12,"Other","")))</f>
        <v/>
      </c>
      <c r="W497" s="34"/>
      <c r="X497" s="148"/>
      <c r="Y497" s="34"/>
      <c r="Z497" s="36" t="str">
        <f t="shared" si="246"/>
        <v/>
      </c>
      <c r="AA497" s="34"/>
      <c r="AB497" s="32" t="str">
        <f t="shared" si="247"/>
        <v/>
      </c>
      <c r="AC497" s="34"/>
      <c r="AD497" s="32" t="str">
        <f t="shared" si="248"/>
        <v/>
      </c>
      <c r="AE497" s="34"/>
      <c r="AF497" s="36" t="str">
        <f t="shared" si="249"/>
        <v/>
      </c>
      <c r="AG497" s="36" t="str">
        <f t="shared" si="250"/>
        <v/>
      </c>
      <c r="AH497" s="36" t="str">
        <f t="shared" si="251"/>
        <v/>
      </c>
      <c r="AI497" s="55"/>
      <c r="AJ497" s="37"/>
      <c r="AK497" s="148"/>
      <c r="AL497" s="34"/>
      <c r="AM497" s="32" t="str">
        <f t="shared" si="252"/>
        <v/>
      </c>
      <c r="AN497" s="34"/>
      <c r="AO497" s="32" t="str">
        <f t="shared" si="253"/>
        <v/>
      </c>
      <c r="AP497" s="34"/>
      <c r="AQ497" s="32" t="str">
        <f t="shared" si="254"/>
        <v/>
      </c>
      <c r="AR497" s="34"/>
      <c r="AS497" s="36" t="str">
        <f t="shared" si="255"/>
        <v/>
      </c>
      <c r="AT497" s="36" t="str">
        <f t="shared" si="256"/>
        <v/>
      </c>
      <c r="AU497" s="36" t="str">
        <f t="shared" si="257"/>
        <v/>
      </c>
      <c r="AV497" s="55"/>
      <c r="AW497" s="34"/>
      <c r="AX497" s="148"/>
      <c r="AY497" s="34"/>
      <c r="AZ497" s="32" t="str">
        <f t="shared" si="258"/>
        <v/>
      </c>
      <c r="BA497" s="34"/>
      <c r="BB497" s="32" t="str">
        <f t="shared" si="259"/>
        <v/>
      </c>
      <c r="BC497" s="34"/>
      <c r="BD497" s="32" t="str">
        <f t="shared" si="260"/>
        <v/>
      </c>
      <c r="BE497" s="34"/>
      <c r="BF497" s="36" t="str">
        <f t="shared" si="261"/>
        <v/>
      </c>
      <c r="BG497" s="36" t="str">
        <f t="shared" si="262"/>
        <v/>
      </c>
      <c r="BH497" s="36" t="str">
        <f t="shared" si="263"/>
        <v/>
      </c>
      <c r="BI497" s="55"/>
      <c r="BJ497" s="34"/>
      <c r="BK497" s="148"/>
      <c r="BL497" s="34"/>
      <c r="BM497" s="32" t="str">
        <f t="shared" si="264"/>
        <v/>
      </c>
      <c r="BN497" s="34"/>
      <c r="BO497" s="32" t="str">
        <f t="shared" si="265"/>
        <v/>
      </c>
      <c r="BP497" s="34"/>
      <c r="BQ497" s="32" t="str">
        <f t="shared" si="266"/>
        <v/>
      </c>
      <c r="BR497" s="34"/>
      <c r="BS497" s="36" t="str">
        <f t="shared" si="267"/>
        <v/>
      </c>
      <c r="BT497" s="36" t="str">
        <f t="shared" si="268"/>
        <v/>
      </c>
      <c r="BU497" s="36" t="str">
        <f t="shared" si="269"/>
        <v/>
      </c>
      <c r="BV497" s="55"/>
      <c r="BW497" s="36" t="str">
        <f t="shared" si="270"/>
        <v/>
      </c>
      <c r="BX497" s="36" t="str">
        <f t="shared" si="270"/>
        <v/>
      </c>
      <c r="BY497" s="31"/>
      <c r="BZ497" s="38"/>
      <c r="CB497" s="120" t="e">
        <f t="shared" ca="1" si="274"/>
        <v>#VALUE!</v>
      </c>
      <c r="CC497" s="2" t="e">
        <f t="shared" ca="1" si="272"/>
        <v>#VALUE!</v>
      </c>
    </row>
    <row r="498" spans="1:81" s="10" customFormat="1" ht="25" customHeight="1" x14ac:dyDescent="0.2">
      <c r="A498" s="52" t="str">
        <f t="shared" si="273"/>
        <v/>
      </c>
      <c r="B498" s="157" t="e">
        <f t="shared" ca="1" si="240"/>
        <v>#VALUE!</v>
      </c>
      <c r="C498" s="157" t="e">
        <f t="shared" si="241"/>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42"/>
        <v>#VALUE!</v>
      </c>
      <c r="K498" s="155" t="e">
        <f t="shared" si="243"/>
        <v>#VALUE!</v>
      </c>
      <c r="L498" s="153"/>
      <c r="M498" s="53"/>
      <c r="N498" s="175">
        <f t="shared" si="244"/>
        <v>1498</v>
      </c>
      <c r="O498" s="53"/>
      <c r="P498" s="175">
        <f t="shared" si="245"/>
        <v>10498</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IF(U498=Setup!$C$10,"Grant",IF('Other Pharma &amp; Health Products'!U498=Setup!$C$11,"Local",IF('Other Pharma &amp; Health Products'!U498=Setup!$C$12,"Other","")))</f>
        <v/>
      </c>
      <c r="W498" s="34"/>
      <c r="X498" s="148"/>
      <c r="Y498" s="34"/>
      <c r="Z498" s="36" t="str">
        <f t="shared" si="246"/>
        <v/>
      </c>
      <c r="AA498" s="34"/>
      <c r="AB498" s="32" t="str">
        <f t="shared" si="247"/>
        <v/>
      </c>
      <c r="AC498" s="34"/>
      <c r="AD498" s="32" t="str">
        <f t="shared" si="248"/>
        <v/>
      </c>
      <c r="AE498" s="34"/>
      <c r="AF498" s="36" t="str">
        <f t="shared" si="249"/>
        <v/>
      </c>
      <c r="AG498" s="36" t="str">
        <f t="shared" si="250"/>
        <v/>
      </c>
      <c r="AH498" s="36" t="str">
        <f t="shared" si="251"/>
        <v/>
      </c>
      <c r="AI498" s="55"/>
      <c r="AJ498" s="37"/>
      <c r="AK498" s="148"/>
      <c r="AL498" s="34"/>
      <c r="AM498" s="32" t="str">
        <f t="shared" si="252"/>
        <v/>
      </c>
      <c r="AN498" s="34"/>
      <c r="AO498" s="32" t="str">
        <f t="shared" si="253"/>
        <v/>
      </c>
      <c r="AP498" s="34"/>
      <c r="AQ498" s="32" t="str">
        <f t="shared" si="254"/>
        <v/>
      </c>
      <c r="AR498" s="34"/>
      <c r="AS498" s="36" t="str">
        <f t="shared" si="255"/>
        <v/>
      </c>
      <c r="AT498" s="36" t="str">
        <f t="shared" si="256"/>
        <v/>
      </c>
      <c r="AU498" s="36" t="str">
        <f t="shared" si="257"/>
        <v/>
      </c>
      <c r="AV498" s="55"/>
      <c r="AW498" s="34"/>
      <c r="AX498" s="148"/>
      <c r="AY498" s="34"/>
      <c r="AZ498" s="32" t="str">
        <f t="shared" si="258"/>
        <v/>
      </c>
      <c r="BA498" s="34"/>
      <c r="BB498" s="32" t="str">
        <f t="shared" si="259"/>
        <v/>
      </c>
      <c r="BC498" s="34"/>
      <c r="BD498" s="32" t="str">
        <f t="shared" si="260"/>
        <v/>
      </c>
      <c r="BE498" s="34"/>
      <c r="BF498" s="36" t="str">
        <f t="shared" si="261"/>
        <v/>
      </c>
      <c r="BG498" s="36" t="str">
        <f t="shared" si="262"/>
        <v/>
      </c>
      <c r="BH498" s="36" t="str">
        <f t="shared" si="263"/>
        <v/>
      </c>
      <c r="BI498" s="55"/>
      <c r="BJ498" s="34"/>
      <c r="BK498" s="148"/>
      <c r="BL498" s="34"/>
      <c r="BM498" s="32" t="str">
        <f t="shared" si="264"/>
        <v/>
      </c>
      <c r="BN498" s="34"/>
      <c r="BO498" s="32" t="str">
        <f t="shared" si="265"/>
        <v/>
      </c>
      <c r="BP498" s="34"/>
      <c r="BQ498" s="32" t="str">
        <f t="shared" si="266"/>
        <v/>
      </c>
      <c r="BR498" s="34"/>
      <c r="BS498" s="36" t="str">
        <f t="shared" si="267"/>
        <v/>
      </c>
      <c r="BT498" s="36" t="str">
        <f t="shared" si="268"/>
        <v/>
      </c>
      <c r="BU498" s="36" t="str">
        <f t="shared" si="269"/>
        <v/>
      </c>
      <c r="BV498" s="55"/>
      <c r="BW498" s="36" t="str">
        <f t="shared" si="270"/>
        <v/>
      </c>
      <c r="BX498" s="36" t="str">
        <f t="shared" si="270"/>
        <v/>
      </c>
      <c r="BY498" s="31"/>
      <c r="BZ498" s="38"/>
      <c r="CB498" s="120" t="e">
        <f t="shared" ca="1" si="274"/>
        <v>#VALUE!</v>
      </c>
      <c r="CC498" s="2" t="e">
        <f t="shared" ca="1" si="272"/>
        <v>#VALUE!</v>
      </c>
    </row>
    <row r="499" spans="1:81" s="10" customFormat="1" ht="25" customHeight="1" x14ac:dyDescent="0.2">
      <c r="A499" s="52" t="str">
        <f t="shared" si="273"/>
        <v/>
      </c>
      <c r="B499" s="157" t="e">
        <f t="shared" ca="1" si="240"/>
        <v>#VALUE!</v>
      </c>
      <c r="C499" s="157" t="e">
        <f t="shared" si="241"/>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42"/>
        <v>#VALUE!</v>
      </c>
      <c r="K499" s="155" t="e">
        <f t="shared" si="243"/>
        <v>#VALUE!</v>
      </c>
      <c r="L499" s="153"/>
      <c r="M499" s="53"/>
      <c r="N499" s="175">
        <f t="shared" si="244"/>
        <v>1499</v>
      </c>
      <c r="O499" s="53"/>
      <c r="P499" s="175">
        <f t="shared" si="245"/>
        <v>10499</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IF(U499=Setup!$C$10,"Grant",IF('Other Pharma &amp; Health Products'!U499=Setup!$C$11,"Local",IF('Other Pharma &amp; Health Products'!U499=Setup!$C$12,"Other","")))</f>
        <v/>
      </c>
      <c r="W499" s="34"/>
      <c r="X499" s="148"/>
      <c r="Y499" s="34"/>
      <c r="Z499" s="36" t="str">
        <f t="shared" si="246"/>
        <v/>
      </c>
      <c r="AA499" s="34"/>
      <c r="AB499" s="32" t="str">
        <f t="shared" si="247"/>
        <v/>
      </c>
      <c r="AC499" s="34"/>
      <c r="AD499" s="32" t="str">
        <f t="shared" si="248"/>
        <v/>
      </c>
      <c r="AE499" s="34"/>
      <c r="AF499" s="36" t="str">
        <f t="shared" si="249"/>
        <v/>
      </c>
      <c r="AG499" s="36" t="str">
        <f t="shared" si="250"/>
        <v/>
      </c>
      <c r="AH499" s="36" t="str">
        <f t="shared" si="251"/>
        <v/>
      </c>
      <c r="AI499" s="55"/>
      <c r="AJ499" s="37"/>
      <c r="AK499" s="148"/>
      <c r="AL499" s="34"/>
      <c r="AM499" s="32" t="str">
        <f t="shared" si="252"/>
        <v/>
      </c>
      <c r="AN499" s="34"/>
      <c r="AO499" s="32" t="str">
        <f t="shared" si="253"/>
        <v/>
      </c>
      <c r="AP499" s="34"/>
      <c r="AQ499" s="32" t="str">
        <f t="shared" si="254"/>
        <v/>
      </c>
      <c r="AR499" s="34"/>
      <c r="AS499" s="36" t="str">
        <f t="shared" si="255"/>
        <v/>
      </c>
      <c r="AT499" s="36" t="str">
        <f t="shared" si="256"/>
        <v/>
      </c>
      <c r="AU499" s="36" t="str">
        <f t="shared" si="257"/>
        <v/>
      </c>
      <c r="AV499" s="55"/>
      <c r="AW499" s="34"/>
      <c r="AX499" s="148"/>
      <c r="AY499" s="34"/>
      <c r="AZ499" s="32" t="str">
        <f t="shared" si="258"/>
        <v/>
      </c>
      <c r="BA499" s="34"/>
      <c r="BB499" s="32" t="str">
        <f t="shared" si="259"/>
        <v/>
      </c>
      <c r="BC499" s="34"/>
      <c r="BD499" s="32" t="str">
        <f t="shared" si="260"/>
        <v/>
      </c>
      <c r="BE499" s="34"/>
      <c r="BF499" s="36" t="str">
        <f t="shared" si="261"/>
        <v/>
      </c>
      <c r="BG499" s="36" t="str">
        <f t="shared" si="262"/>
        <v/>
      </c>
      <c r="BH499" s="36" t="str">
        <f t="shared" si="263"/>
        <v/>
      </c>
      <c r="BI499" s="55"/>
      <c r="BJ499" s="34"/>
      <c r="BK499" s="148"/>
      <c r="BL499" s="34"/>
      <c r="BM499" s="32" t="str">
        <f t="shared" si="264"/>
        <v/>
      </c>
      <c r="BN499" s="34"/>
      <c r="BO499" s="32" t="str">
        <f t="shared" si="265"/>
        <v/>
      </c>
      <c r="BP499" s="34"/>
      <c r="BQ499" s="32" t="str">
        <f t="shared" si="266"/>
        <v/>
      </c>
      <c r="BR499" s="34"/>
      <c r="BS499" s="36" t="str">
        <f t="shared" si="267"/>
        <v/>
      </c>
      <c r="BT499" s="36" t="str">
        <f t="shared" si="268"/>
        <v/>
      </c>
      <c r="BU499" s="36" t="str">
        <f t="shared" si="269"/>
        <v/>
      </c>
      <c r="BV499" s="55"/>
      <c r="BW499" s="36" t="str">
        <f t="shared" si="270"/>
        <v/>
      </c>
      <c r="BX499" s="36" t="str">
        <f t="shared" si="270"/>
        <v/>
      </c>
      <c r="BY499" s="31"/>
      <c r="BZ499" s="38"/>
      <c r="CB499" s="120" t="e">
        <f t="shared" ca="1" si="274"/>
        <v>#VALUE!</v>
      </c>
      <c r="CC499" s="2" t="e">
        <f t="shared" ca="1" si="272"/>
        <v>#VALUE!</v>
      </c>
    </row>
    <row r="500" spans="1:81" s="10" customFormat="1" ht="25" customHeight="1" x14ac:dyDescent="0.2">
      <c r="A500" s="52" t="str">
        <f t="shared" si="273"/>
        <v/>
      </c>
      <c r="B500" s="157" t="e">
        <f t="shared" ca="1" si="240"/>
        <v>#VALUE!</v>
      </c>
      <c r="C500" s="157" t="e">
        <f t="shared" si="241"/>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42"/>
        <v>#VALUE!</v>
      </c>
      <c r="K500" s="155" t="e">
        <f t="shared" si="243"/>
        <v>#VALUE!</v>
      </c>
      <c r="L500" s="153"/>
      <c r="M500" s="53"/>
      <c r="N500" s="175">
        <f t="shared" si="244"/>
        <v>1500</v>
      </c>
      <c r="O500" s="53"/>
      <c r="P500" s="175">
        <f t="shared" si="245"/>
        <v>10500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IF(U500=Setup!$C$10,"Grant",IF('Other Pharma &amp; Health Products'!U500=Setup!$C$11,"Local",IF('Other Pharma &amp; Health Products'!U500=Setup!$C$12,"Other","")))</f>
        <v/>
      </c>
      <c r="W500" s="34"/>
      <c r="X500" s="148"/>
      <c r="Y500" s="34"/>
      <c r="Z500" s="36" t="str">
        <f t="shared" si="246"/>
        <v/>
      </c>
      <c r="AA500" s="34"/>
      <c r="AB500" s="32" t="str">
        <f t="shared" si="247"/>
        <v/>
      </c>
      <c r="AC500" s="34"/>
      <c r="AD500" s="32" t="str">
        <f t="shared" si="248"/>
        <v/>
      </c>
      <c r="AE500" s="34"/>
      <c r="AF500" s="36" t="str">
        <f t="shared" si="249"/>
        <v/>
      </c>
      <c r="AG500" s="36" t="str">
        <f t="shared" si="250"/>
        <v/>
      </c>
      <c r="AH500" s="36" t="str">
        <f t="shared" si="251"/>
        <v/>
      </c>
      <c r="AI500" s="55"/>
      <c r="AJ500" s="37"/>
      <c r="AK500" s="148"/>
      <c r="AL500" s="34"/>
      <c r="AM500" s="32" t="str">
        <f t="shared" si="252"/>
        <v/>
      </c>
      <c r="AN500" s="34"/>
      <c r="AO500" s="32" t="str">
        <f t="shared" si="253"/>
        <v/>
      </c>
      <c r="AP500" s="34"/>
      <c r="AQ500" s="32" t="str">
        <f t="shared" si="254"/>
        <v/>
      </c>
      <c r="AR500" s="34"/>
      <c r="AS500" s="36" t="str">
        <f t="shared" si="255"/>
        <v/>
      </c>
      <c r="AT500" s="36" t="str">
        <f t="shared" si="256"/>
        <v/>
      </c>
      <c r="AU500" s="36" t="str">
        <f t="shared" si="257"/>
        <v/>
      </c>
      <c r="AV500" s="55"/>
      <c r="AW500" s="34"/>
      <c r="AX500" s="148"/>
      <c r="AY500" s="34"/>
      <c r="AZ500" s="32" t="str">
        <f t="shared" si="258"/>
        <v/>
      </c>
      <c r="BA500" s="34"/>
      <c r="BB500" s="32" t="str">
        <f t="shared" si="259"/>
        <v/>
      </c>
      <c r="BC500" s="34"/>
      <c r="BD500" s="32" t="str">
        <f t="shared" si="260"/>
        <v/>
      </c>
      <c r="BE500" s="34"/>
      <c r="BF500" s="36" t="str">
        <f t="shared" si="261"/>
        <v/>
      </c>
      <c r="BG500" s="36" t="str">
        <f t="shared" si="262"/>
        <v/>
      </c>
      <c r="BH500" s="36" t="str">
        <f t="shared" si="263"/>
        <v/>
      </c>
      <c r="BI500" s="55"/>
      <c r="BJ500" s="34"/>
      <c r="BK500" s="148"/>
      <c r="BL500" s="34"/>
      <c r="BM500" s="32" t="str">
        <f t="shared" si="264"/>
        <v/>
      </c>
      <c r="BN500" s="34"/>
      <c r="BO500" s="32" t="str">
        <f t="shared" si="265"/>
        <v/>
      </c>
      <c r="BP500" s="34"/>
      <c r="BQ500" s="32" t="str">
        <f t="shared" si="266"/>
        <v/>
      </c>
      <c r="BR500" s="34"/>
      <c r="BS500" s="36" t="str">
        <f t="shared" si="267"/>
        <v/>
      </c>
      <c r="BT500" s="36" t="str">
        <f t="shared" si="268"/>
        <v/>
      </c>
      <c r="BU500" s="36" t="str">
        <f t="shared" si="269"/>
        <v/>
      </c>
      <c r="BV500" s="55"/>
      <c r="BW500" s="36" t="str">
        <f t="shared" si="270"/>
        <v/>
      </c>
      <c r="BX500" s="36" t="str">
        <f t="shared" si="270"/>
        <v/>
      </c>
      <c r="BY500" s="31"/>
      <c r="BZ500" s="38"/>
      <c r="CB500" s="120" t="e">
        <f t="shared" ca="1" si="274"/>
        <v>#VALUE!</v>
      </c>
      <c r="CC500" s="2" t="e">
        <f t="shared" ca="1" si="272"/>
        <v>#VALUE!</v>
      </c>
    </row>
    <row r="501" spans="1:81" s="10" customFormat="1" ht="25" customHeight="1" x14ac:dyDescent="0.2">
      <c r="A501" s="52" t="str">
        <f t="shared" si="273"/>
        <v/>
      </c>
      <c r="B501" s="157" t="e">
        <f t="shared" ca="1" si="240"/>
        <v>#VALUE!</v>
      </c>
      <c r="C501" s="157" t="e">
        <f t="shared" si="241"/>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42"/>
        <v>#VALUE!</v>
      </c>
      <c r="K501" s="155" t="e">
        <f t="shared" si="243"/>
        <v>#VALUE!</v>
      </c>
      <c r="L501" s="153"/>
      <c r="M501" s="53"/>
      <c r="N501" s="175">
        <f t="shared" si="244"/>
        <v>1501</v>
      </c>
      <c r="O501" s="53"/>
      <c r="P501" s="175">
        <f t="shared" si="245"/>
        <v>10501</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IF(U501=Setup!$C$10,"Grant",IF('Other Pharma &amp; Health Products'!U501=Setup!$C$11,"Local",IF('Other Pharma &amp; Health Products'!U501=Setup!$C$12,"Other","")))</f>
        <v/>
      </c>
      <c r="W501" s="34"/>
      <c r="X501" s="148"/>
      <c r="Y501" s="34"/>
      <c r="Z501" s="36" t="str">
        <f t="shared" si="246"/>
        <v/>
      </c>
      <c r="AA501" s="34"/>
      <c r="AB501" s="32" t="str">
        <f t="shared" si="247"/>
        <v/>
      </c>
      <c r="AC501" s="34"/>
      <c r="AD501" s="32" t="str">
        <f t="shared" si="248"/>
        <v/>
      </c>
      <c r="AE501" s="34"/>
      <c r="AF501" s="36" t="str">
        <f t="shared" si="249"/>
        <v/>
      </c>
      <c r="AG501" s="36" t="str">
        <f t="shared" si="250"/>
        <v/>
      </c>
      <c r="AH501" s="36" t="str">
        <f t="shared" si="251"/>
        <v/>
      </c>
      <c r="AI501" s="55"/>
      <c r="AJ501" s="37"/>
      <c r="AK501" s="148"/>
      <c r="AL501" s="34"/>
      <c r="AM501" s="32" t="str">
        <f t="shared" si="252"/>
        <v/>
      </c>
      <c r="AN501" s="34"/>
      <c r="AO501" s="32" t="str">
        <f t="shared" si="253"/>
        <v/>
      </c>
      <c r="AP501" s="34"/>
      <c r="AQ501" s="32" t="str">
        <f t="shared" si="254"/>
        <v/>
      </c>
      <c r="AR501" s="34"/>
      <c r="AS501" s="36" t="str">
        <f t="shared" si="255"/>
        <v/>
      </c>
      <c r="AT501" s="36" t="str">
        <f t="shared" si="256"/>
        <v/>
      </c>
      <c r="AU501" s="36" t="str">
        <f t="shared" si="257"/>
        <v/>
      </c>
      <c r="AV501" s="55"/>
      <c r="AW501" s="34"/>
      <c r="AX501" s="148"/>
      <c r="AY501" s="34"/>
      <c r="AZ501" s="32" t="str">
        <f t="shared" si="258"/>
        <v/>
      </c>
      <c r="BA501" s="34"/>
      <c r="BB501" s="32" t="str">
        <f t="shared" si="259"/>
        <v/>
      </c>
      <c r="BC501" s="34"/>
      <c r="BD501" s="32" t="str">
        <f t="shared" si="260"/>
        <v/>
      </c>
      <c r="BE501" s="34"/>
      <c r="BF501" s="36" t="str">
        <f t="shared" si="261"/>
        <v/>
      </c>
      <c r="BG501" s="36" t="str">
        <f t="shared" si="262"/>
        <v/>
      </c>
      <c r="BH501" s="36" t="str">
        <f t="shared" si="263"/>
        <v/>
      </c>
      <c r="BI501" s="55"/>
      <c r="BJ501" s="34"/>
      <c r="BK501" s="148"/>
      <c r="BL501" s="34"/>
      <c r="BM501" s="32" t="str">
        <f t="shared" si="264"/>
        <v/>
      </c>
      <c r="BN501" s="34"/>
      <c r="BO501" s="32" t="str">
        <f t="shared" si="265"/>
        <v/>
      </c>
      <c r="BP501" s="34"/>
      <c r="BQ501" s="32" t="str">
        <f t="shared" si="266"/>
        <v/>
      </c>
      <c r="BR501" s="34"/>
      <c r="BS501" s="36" t="str">
        <f t="shared" si="267"/>
        <v/>
      </c>
      <c r="BT501" s="36" t="str">
        <f t="shared" si="268"/>
        <v/>
      </c>
      <c r="BU501" s="36" t="str">
        <f t="shared" si="269"/>
        <v/>
      </c>
      <c r="BV501" s="55"/>
      <c r="BW501" s="36" t="str">
        <f t="shared" si="270"/>
        <v/>
      </c>
      <c r="BX501" s="36" t="str">
        <f t="shared" si="270"/>
        <v/>
      </c>
      <c r="BY501" s="31"/>
      <c r="BZ501" s="38"/>
      <c r="CB501" s="120" t="e">
        <f t="shared" ca="1" si="274"/>
        <v>#VALUE!</v>
      </c>
      <c r="CC501" s="2" t="e">
        <f t="shared" ca="1" si="272"/>
        <v>#VALUE!</v>
      </c>
    </row>
    <row r="502" spans="1:81" x14ac:dyDescent="0.2">
      <c r="BF502" s="54"/>
    </row>
    <row r="503" spans="1:81" x14ac:dyDescent="0.2">
      <c r="BF503" s="54"/>
    </row>
  </sheetData>
  <sheetProtection algorithmName="SHA-512" hashValue="Tj7P8F+uRQIDI9ljNVH7XqSwKiCzVGpQBXLNT66j9AFWPO3jYCpUA7kwgCZiJAdUUosdIE+MRmHJ612FrJjLFQ==" saltValue="bdUgSpTPTeuJgYj/eeuQIQ==" spinCount="100000" sheet="1" formatColumns="0" formatRows="0" deleteRows="0" sort="0" autoFilter="0" pivotTables="0"/>
  <autoFilter ref="A1:CJ1" xr:uid="{00000000-0009-0000-0000-000007000000}"/>
  <dataConsolidate/>
  <conditionalFormatting sqref="BA231:BA501 Y264:Y501 AA121:AA501 AC203:AC501 AE121:AE501 AJ121:AJ501 AN121:AN501 AP121:AP501 AR121:AR501 BC159:BC501 BE121:BE501 BF2:BI2 Z2:Z501 AB2:AB501 AD2:AD501 AM2:AM501 AO2:AO501 AQ2:AQ501 AZ2:AZ501 BB2:BB501 BD2:BD501 BF3:BF503 AF2:AI501 AS2:AV501 BG3:BI501 AL121:AL501 BW2:BX501">
    <cfRule type="expression" dxfId="143" priority="100">
      <formula>ISERROR(Y2)</formula>
    </cfRule>
  </conditionalFormatting>
  <conditionalFormatting sqref="BJ2 BJ5:BJ501 BM3:BM4 BO3:BO4 BQ3:BQ4 BS3:BV4 BL2:BV2 BL5:BV501">
    <cfRule type="expression" dxfId="142" priority="99">
      <formula>ISERROR(BJ2)</formula>
    </cfRule>
  </conditionalFormatting>
  <conditionalFormatting sqref="W121:W501">
    <cfRule type="expression" dxfId="141" priority="98">
      <formula>ISERROR(W121)</formula>
    </cfRule>
  </conditionalFormatting>
  <conditionalFormatting sqref="AA2 AA5:AA318">
    <cfRule type="containsErrors" dxfId="140" priority="97">
      <formula>ISERROR(AA2)</formula>
    </cfRule>
  </conditionalFormatting>
  <conditionalFormatting sqref="AE2 AE9:AE217">
    <cfRule type="containsErrors" dxfId="139" priority="96">
      <formula>ISERROR(AE2)</formula>
    </cfRule>
  </conditionalFormatting>
  <conditionalFormatting sqref="AJ2:AJ501">
    <cfRule type="containsErrors" dxfId="138" priority="95">
      <formula>ISERROR(AJ2)</formula>
    </cfRule>
  </conditionalFormatting>
  <conditionalFormatting sqref="AL83:AL255">
    <cfRule type="containsErrors" dxfId="137" priority="94">
      <formula>ISERROR(AL83)</formula>
    </cfRule>
  </conditionalFormatting>
  <conditionalFormatting sqref="AN2 AN5:AN285">
    <cfRule type="containsErrors" dxfId="136" priority="93">
      <formula>ISERROR(AN2)</formula>
    </cfRule>
  </conditionalFormatting>
  <conditionalFormatting sqref="AP2 AP5:AP362">
    <cfRule type="containsErrors" dxfId="135" priority="92">
      <formula>ISERROR(AP2)</formula>
    </cfRule>
  </conditionalFormatting>
  <conditionalFormatting sqref="AR2 AR5:AR202">
    <cfRule type="containsErrors" dxfId="134" priority="91">
      <formula>ISERROR(AR2)</formula>
    </cfRule>
  </conditionalFormatting>
  <conditionalFormatting sqref="BE2 BE5:BE239">
    <cfRule type="containsErrors" dxfId="133" priority="90">
      <formula>ISERROR(BE2)</formula>
    </cfRule>
  </conditionalFormatting>
  <conditionalFormatting sqref="AC2 AC5:AC202">
    <cfRule type="containsErrors" dxfId="132" priority="89">
      <formula>ISERROR(AC2)</formula>
    </cfRule>
  </conditionalFormatting>
  <conditionalFormatting sqref="BA2 BA5:BA230">
    <cfRule type="expression" dxfId="131" priority="88">
      <formula>ISERROR(BA2)</formula>
    </cfRule>
  </conditionalFormatting>
  <conditionalFormatting sqref="BC2 BC5:BC158">
    <cfRule type="expression" dxfId="130" priority="87">
      <formula>ISERROR(BC2)</formula>
    </cfRule>
  </conditionalFormatting>
  <conditionalFormatting sqref="W2:X2 X3:X501">
    <cfRule type="expression" dxfId="129" priority="86">
      <formula>ISERROR(W2)</formula>
    </cfRule>
  </conditionalFormatting>
  <conditionalFormatting sqref="A2:A501">
    <cfRule type="expression" dxfId="128" priority="85">
      <formula>ISERROR(A2)</formula>
    </cfRule>
  </conditionalFormatting>
  <conditionalFormatting sqref="AW2:AW501">
    <cfRule type="expression" dxfId="127" priority="84">
      <formula>ISERROR(AW2)</formula>
    </cfRule>
  </conditionalFormatting>
  <conditionalFormatting sqref="AY83:AY501">
    <cfRule type="expression" dxfId="126" priority="83">
      <formula>ISERROR(AY83)</formula>
    </cfRule>
  </conditionalFormatting>
  <conditionalFormatting sqref="N2:N501 P2:P501">
    <cfRule type="expression" dxfId="125" priority="82">
      <formula>ISERROR(N2)</formula>
    </cfRule>
  </conditionalFormatting>
  <conditionalFormatting sqref="W3">
    <cfRule type="expression" dxfId="124" priority="81">
      <formula>ISERROR(W3)</formula>
    </cfRule>
  </conditionalFormatting>
  <conditionalFormatting sqref="Y3">
    <cfRule type="expression" dxfId="123" priority="80">
      <formula>ISERROR(Y3)</formula>
    </cfRule>
  </conditionalFormatting>
  <conditionalFormatting sqref="AA3">
    <cfRule type="expression" dxfId="122" priority="79">
      <formula>ISERROR(AA3)</formula>
    </cfRule>
  </conditionalFormatting>
  <conditionalFormatting sqref="AC3">
    <cfRule type="expression" dxfId="121" priority="78">
      <formula>ISERROR(AC3)</formula>
    </cfRule>
  </conditionalFormatting>
  <conditionalFormatting sqref="AE3:AE8">
    <cfRule type="expression" dxfId="120" priority="77">
      <formula>ISERROR(AE3)</formula>
    </cfRule>
  </conditionalFormatting>
  <conditionalFormatting sqref="AN3">
    <cfRule type="expression" dxfId="119" priority="75">
      <formula>ISERROR(AN3)</formula>
    </cfRule>
  </conditionalFormatting>
  <conditionalFormatting sqref="AP3">
    <cfRule type="expression" dxfId="118" priority="74">
      <formula>ISERROR(AP3)</formula>
    </cfRule>
  </conditionalFormatting>
  <conditionalFormatting sqref="AR3">
    <cfRule type="expression" dxfId="117" priority="73">
      <formula>ISERROR(AR3)</formula>
    </cfRule>
  </conditionalFormatting>
  <conditionalFormatting sqref="BA3">
    <cfRule type="expression" dxfId="116" priority="71">
      <formula>ISERROR(BA3)</formula>
    </cfRule>
  </conditionalFormatting>
  <conditionalFormatting sqref="BC3">
    <cfRule type="expression" dxfId="115" priority="70">
      <formula>ISERROR(BC3)</formula>
    </cfRule>
  </conditionalFormatting>
  <conditionalFormatting sqref="BE3">
    <cfRule type="expression" dxfId="114" priority="69">
      <formula>ISERROR(BE3)</formula>
    </cfRule>
  </conditionalFormatting>
  <conditionalFormatting sqref="BJ3">
    <cfRule type="expression" dxfId="113" priority="68">
      <formula>ISERROR(BJ3)</formula>
    </cfRule>
  </conditionalFormatting>
  <conditionalFormatting sqref="BL3">
    <cfRule type="expression" dxfId="112" priority="67">
      <formula>ISERROR(BL3)</formula>
    </cfRule>
  </conditionalFormatting>
  <conditionalFormatting sqref="BN3">
    <cfRule type="expression" dxfId="111" priority="66">
      <formula>ISERROR(BN3)</formula>
    </cfRule>
  </conditionalFormatting>
  <conditionalFormatting sqref="BP3">
    <cfRule type="expression" dxfId="110" priority="65">
      <formula>ISERROR(BP3)</formula>
    </cfRule>
  </conditionalFormatting>
  <conditionalFormatting sqref="BR3">
    <cfRule type="expression" dxfId="109" priority="64">
      <formula>ISERROR(BR3)</formula>
    </cfRule>
  </conditionalFormatting>
  <conditionalFormatting sqref="BR4">
    <cfRule type="expression" dxfId="108" priority="46">
      <formula>ISERROR(BR4)</formula>
    </cfRule>
  </conditionalFormatting>
  <conditionalFormatting sqref="W4">
    <cfRule type="expression" dxfId="107" priority="63">
      <formula>ISERROR(W4)</formula>
    </cfRule>
  </conditionalFormatting>
  <conditionalFormatting sqref="Y4">
    <cfRule type="expression" dxfId="106" priority="62">
      <formula>ISERROR(Y4)</formula>
    </cfRule>
  </conditionalFormatting>
  <conditionalFormatting sqref="AA4">
    <cfRule type="expression" dxfId="105" priority="61">
      <formula>ISERROR(AA4)</formula>
    </cfRule>
  </conditionalFormatting>
  <conditionalFormatting sqref="AC4">
    <cfRule type="expression" dxfId="104" priority="60">
      <formula>ISERROR(AC4)</formula>
    </cfRule>
  </conditionalFormatting>
  <conditionalFormatting sqref="AN4">
    <cfRule type="expression" dxfId="103" priority="57">
      <formula>ISERROR(AN4)</formula>
    </cfRule>
  </conditionalFormatting>
  <conditionalFormatting sqref="AP4">
    <cfRule type="expression" dxfId="102" priority="56">
      <formula>ISERROR(AP4)</formula>
    </cfRule>
  </conditionalFormatting>
  <conditionalFormatting sqref="AR4">
    <cfRule type="expression" dxfId="101" priority="55">
      <formula>ISERROR(AR4)</formula>
    </cfRule>
  </conditionalFormatting>
  <conditionalFormatting sqref="BA4">
    <cfRule type="expression" dxfId="100" priority="53">
      <formula>ISERROR(BA4)</formula>
    </cfRule>
  </conditionalFormatting>
  <conditionalFormatting sqref="BC4">
    <cfRule type="expression" dxfId="99" priority="52">
      <formula>ISERROR(BC4)</formula>
    </cfRule>
  </conditionalFormatting>
  <conditionalFormatting sqref="BE4">
    <cfRule type="expression" dxfId="98" priority="51">
      <formula>ISERROR(BE4)</formula>
    </cfRule>
  </conditionalFormatting>
  <conditionalFormatting sqref="BJ4">
    <cfRule type="expression" dxfId="97" priority="50">
      <formula>ISERROR(BJ4)</formula>
    </cfRule>
  </conditionalFormatting>
  <conditionalFormatting sqref="BL4">
    <cfRule type="expression" dxfId="96" priority="49">
      <formula>ISERROR(BL4)</formula>
    </cfRule>
  </conditionalFormatting>
  <conditionalFormatting sqref="BN4">
    <cfRule type="expression" dxfId="95" priority="48">
      <formula>ISERROR(BN4)</formula>
    </cfRule>
  </conditionalFormatting>
  <conditionalFormatting sqref="BP4">
    <cfRule type="expression" dxfId="94" priority="47">
      <formula>ISERROR(BP4)</formula>
    </cfRule>
  </conditionalFormatting>
  <conditionalFormatting sqref="AK83:AK501">
    <cfRule type="expression" dxfId="93" priority="45">
      <formula>ISERROR(AK83)</formula>
    </cfRule>
  </conditionalFormatting>
  <conditionalFormatting sqref="BK2:BK501">
    <cfRule type="expression" dxfId="92" priority="43">
      <formula>ISERROR(BK2)</formula>
    </cfRule>
  </conditionalFormatting>
  <conditionalFormatting sqref="AX83:AX501">
    <cfRule type="expression" dxfId="91" priority="44">
      <formula>ISERROR(AX83)</formula>
    </cfRule>
  </conditionalFormatting>
  <conditionalFormatting sqref="D1:D1048576">
    <cfRule type="expression" dxfId="90" priority="38">
      <formula>(INDIRECT(ADDRESS(ROW(),COLUMN()))="")*(VALUE(INDIRECT(ADDRESS(ROW(),76)))&gt;0)</formula>
    </cfRule>
  </conditionalFormatting>
  <conditionalFormatting sqref="F1:F1048576">
    <cfRule type="expression" dxfId="89" priority="35">
      <formula>AND($G1="",$E1&lt;&gt;"")</formula>
    </cfRule>
    <cfRule type="expression" dxfId="88" priority="36">
      <formula>(INDIRECT(ADDRESS(ROW(),COLUMN()))="")*(VALUE(INDIRECT(ADDRESS(ROW(),76)))&gt;0)</formula>
    </cfRule>
  </conditionalFormatting>
  <conditionalFormatting sqref="I1:I1048576">
    <cfRule type="expression" dxfId="87" priority="33">
      <formula>AND(ISERROR($J1),$E1&lt;&gt;"")</formula>
    </cfRule>
    <cfRule type="expression" dxfId="86" priority="34">
      <formula>(INDIRECT(ADDRESS(ROW(),COLUMN()))="")*(VALUE(INDIRECT(ADDRESS(ROW(),76)))&gt;0)</formula>
    </cfRule>
  </conditionalFormatting>
  <conditionalFormatting sqref="Q1:Q1048576">
    <cfRule type="expression" dxfId="85" priority="31">
      <formula>AND($R1="",OR($E1&lt;&gt;"",$I1&lt;&gt;""))</formula>
    </cfRule>
    <cfRule type="expression" dxfId="84" priority="32">
      <formula>(INDIRECT(ADDRESS(ROW(),COLUMN()))="")*(VALUE(INDIRECT(ADDRESS(ROW(),76)))&gt;0)</formula>
    </cfRule>
  </conditionalFormatting>
  <conditionalFormatting sqref="O1 O502:O1048576">
    <cfRule type="expression" dxfId="83" priority="28">
      <formula>AND(ISERROR($P1),OR($M1&lt;&gt;0,$E1&lt;&gt;""))</formula>
    </cfRule>
    <cfRule type="expression" dxfId="82" priority="29">
      <formula>(INDIRECT(ADDRESS(ROW(),COLUMN()))="")*(VALUE(INDIRECT(ADDRESS(ROW(),76)))&gt;0)</formula>
    </cfRule>
  </conditionalFormatting>
  <conditionalFormatting sqref="M1 M502:M1048576">
    <cfRule type="expression" dxfId="81" priority="25">
      <formula>AND(ISERROR($N1), OR($E1&lt;&gt;"",$J1&lt;&gt;""))</formula>
    </cfRule>
    <cfRule type="expression" dxfId="80" priority="26">
      <formula>(INDIRECT(ADDRESS(ROW(),COLUMN()))="")*(VALUE(INDIRECT(ADDRESS(ROW(),76)))&gt;0)</formula>
    </cfRule>
  </conditionalFormatting>
  <conditionalFormatting sqref="D1:D501">
    <cfRule type="expression" dxfId="79" priority="37">
      <formula>AND($E1="",OR($G1="", $J1=""))</formula>
    </cfRule>
  </conditionalFormatting>
  <conditionalFormatting sqref="U2:U82">
    <cfRule type="expression" dxfId="78" priority="24">
      <formula>AND($V2="",OR($D2&lt;&gt;"",$R2&lt;&gt;""))</formula>
    </cfRule>
  </conditionalFormatting>
  <conditionalFormatting sqref="U83:U501">
    <cfRule type="expression" dxfId="77" priority="23">
      <formula>AND($V83="",OR($D83&lt;&gt;"",$R83&lt;&gt;""))</formula>
    </cfRule>
  </conditionalFormatting>
  <conditionalFormatting sqref="M2:M501">
    <cfRule type="expression" dxfId="76" priority="22">
      <formula>ISERROR(M2)</formula>
    </cfRule>
  </conditionalFormatting>
  <conditionalFormatting sqref="O2:O14 O75:O78 O82:O501">
    <cfRule type="expression" dxfId="75" priority="21">
      <formula>ISERROR(O2)</formula>
    </cfRule>
  </conditionalFormatting>
  <conditionalFormatting sqref="AL3">
    <cfRule type="expression" dxfId="74" priority="18">
      <formula>ISERROR(AL3)</formula>
    </cfRule>
  </conditionalFormatting>
  <conditionalFormatting sqref="AL4">
    <cfRule type="expression" dxfId="73" priority="17">
      <formula>ISERROR(AL4)</formula>
    </cfRule>
  </conditionalFormatting>
  <conditionalFormatting sqref="AY3">
    <cfRule type="expression" dxfId="72" priority="16">
      <formula>ISERROR(AY3)</formula>
    </cfRule>
  </conditionalFormatting>
  <conditionalFormatting sqref="AY4">
    <cfRule type="expression" dxfId="71" priority="15">
      <formula>ISERROR(AY4)</formula>
    </cfRule>
  </conditionalFormatting>
  <conditionalFormatting sqref="O15">
    <cfRule type="expression" dxfId="70" priority="12">
      <formula>ISERROR(O15)</formula>
    </cfRule>
  </conditionalFormatting>
  <conditionalFormatting sqref="O16:O29">
    <cfRule type="expression" dxfId="69" priority="11">
      <formula>ISERROR(O16)</formula>
    </cfRule>
  </conditionalFormatting>
  <conditionalFormatting sqref="O73">
    <cfRule type="expression" dxfId="68" priority="8">
      <formula>ISERROR(O73)</formula>
    </cfRule>
  </conditionalFormatting>
  <conditionalFormatting sqref="O79:O81">
    <cfRule type="expression" dxfId="67" priority="7">
      <formula>ISERROR(O79)</formula>
    </cfRule>
  </conditionalFormatting>
  <conditionalFormatting sqref="O74">
    <cfRule type="expression" dxfId="66" priority="6">
      <formula>ISERROR(O74)</formula>
    </cfRule>
  </conditionalFormatting>
  <conditionalFormatting sqref="O30:O72">
    <cfRule type="expression" dxfId="65" priority="5">
      <formula>ISERROR(O30)</formula>
    </cfRule>
  </conditionalFormatting>
  <conditionalFormatting sqref="AK2:AK82">
    <cfRule type="expression" dxfId="64" priority="2">
      <formula>ISERROR(AK2)</formula>
    </cfRule>
  </conditionalFormatting>
  <conditionalFormatting sqref="AX2:AX82">
    <cfRule type="expression" dxfId="63" priority="1">
      <formula>ISERROR(AX2)</formula>
    </cfRule>
  </conditionalFormatting>
  <dataValidations count="9">
    <dataValidation type="list" allowBlank="1" showInputMessage="1" showErrorMessage="1" sqref="BY2:BY501" xr:uid="{00000000-0002-0000-0700-000000000000}">
      <formula1>AssumptionList</formula1>
    </dataValidation>
    <dataValidation type="list" allowBlank="1" showInputMessage="1" showErrorMessage="1" sqref="L2:L501" xr:uid="{00000000-0002-0000-0700-000001000000}">
      <formula1>CostInputs</formula1>
    </dataValidation>
    <dataValidation type="list" allowBlank="1" showInputMessage="1" showErrorMessage="1" sqref="U2:U501" xr:uid="{00000000-0002-0000-0700-000002000000}">
      <formula1>Currencies</formula1>
    </dataValidation>
    <dataValidation type="decimal" operator="greaterThan" allowBlank="1" showInputMessage="1" showErrorMessage="1" sqref="BF2:BF503 BG2:BV501 BX2:BX501 AI2:BE501 W2:AG501" xr:uid="{00000000-0002-0000-0700-000003000000}">
      <formula1>-1</formula1>
    </dataValidation>
    <dataValidation type="decimal" operator="greaterThanOrEqual" allowBlank="1" showInputMessage="1" showErrorMessage="1" sqref="AH2:AH501" xr:uid="{00000000-0002-0000-0700-000004000000}">
      <formula1>-1</formula1>
    </dataValidation>
    <dataValidation type="list" allowBlank="1" showInputMessage="1" showErrorMessage="1" sqref="D2:D501" xr:uid="{00000000-0002-0000-0700-000005000000}">
      <formula1>ModulesInCmp</formula1>
    </dataValidation>
    <dataValidation operator="greaterThan" allowBlank="1" showInputMessage="1" showErrorMessage="1" sqref="BW1:BW1048576" xr:uid="{00000000-0002-0000-0700-000006000000}"/>
    <dataValidation type="list" allowBlank="1" showInputMessage="1" showErrorMessage="1" sqref="Q2:Q501" xr:uid="{00000000-0002-0000-0700-000007000000}">
      <formula1>PRacronyms</formula1>
    </dataValidation>
    <dataValidation type="list" allowBlank="1" showInputMessage="1" showErrorMessage="1" sqref="I2:I501" xr:uid="{00000000-0002-0000-0700-000008000000}">
      <formula1>CostInpInCmpInOthProd</formula1>
    </dataValidation>
  </dataValidations>
  <pageMargins left="0.75" right="0.75" top="1" bottom="1" header="0.5" footer="0.5"/>
  <pageSetup paperSize="9" orientation="portrait" horizontalDpi="4294967292" verticalDpi="4294967292"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9000000}">
          <x14:formula1>
            <xm:f>OFFSET(CatInt!$E$1,MATCH(E2,CatInt!$A:$A,0)-1,0,COUNTIF(CatInt!$A:$A,E2),1)</xm:f>
          </x14:formula1>
          <xm:sqref>F2:F501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FF00"/>
  </sheetPr>
  <dimension ref="A1:CJ503"/>
  <sheetViews>
    <sheetView showGridLines="0" zoomScale="85" zoomScaleNormal="85" workbookViewId="0">
      <selection activeCell="BH3" sqref="BH3"/>
    </sheetView>
  </sheetViews>
  <sheetFormatPr baseColWidth="10" defaultColWidth="11" defaultRowHeight="14" x14ac:dyDescent="0.2"/>
  <cols>
    <col min="1" max="1" width="7.6640625" style="158" customWidth="1"/>
    <col min="2" max="3" width="12.1640625" style="9" customWidth="1"/>
    <col min="4" max="4" width="24.1640625" style="7" customWidth="1"/>
    <col min="5" max="5" width="20" style="154" customWidth="1"/>
    <col min="6" max="6" width="25.1640625" style="7" customWidth="1"/>
    <col min="7" max="7" width="15.1640625" style="154" customWidth="1"/>
    <col min="8" max="8" width="0.1640625" style="46" customWidth="1"/>
    <col min="9" max="9" width="25.6640625" style="7" customWidth="1"/>
    <col min="10" max="11" width="7.33203125" style="154" hidden="1" customWidth="1"/>
    <col min="12" max="12" width="11.33203125" style="154" hidden="1" customWidth="1"/>
    <col min="13" max="13" width="24.1640625" style="7" customWidth="1"/>
    <col min="14" max="14" width="6.1640625" style="174" hidden="1" customWidth="1"/>
    <col min="15" max="15" width="7.33203125" style="7" hidden="1" customWidth="1"/>
    <col min="16" max="16" width="7.33203125" style="174" hidden="1" customWidth="1"/>
    <col min="17" max="17" width="10.5" style="5" hidden="1" customWidth="1"/>
    <col min="18" max="18" width="13.33203125" style="150" hidden="1" customWidth="1"/>
    <col min="19" max="19" width="12.6640625" style="49" hidden="1" customWidth="1"/>
    <col min="20" max="20" width="12.33203125" style="160" hidden="1" customWidth="1"/>
    <col min="21" max="21" width="16.6640625" style="5" customWidth="1"/>
    <col min="22" max="22" width="16.1640625" style="47" customWidth="1"/>
    <col min="23" max="23" width="16.1640625" style="5" hidden="1" customWidth="1"/>
    <col min="24" max="24" width="15.83203125" style="5" customWidth="1"/>
    <col min="25" max="25" width="10.6640625" style="5" customWidth="1"/>
    <col min="26" max="26" width="7.33203125" style="9" hidden="1" customWidth="1"/>
    <col min="27" max="27" width="11.83203125" style="5" bestFit="1" customWidth="1"/>
    <col min="28" max="28" width="14.1640625" style="9" hidden="1" customWidth="1"/>
    <col min="29" max="29" width="10.1640625" style="5" bestFit="1" customWidth="1"/>
    <col min="30" max="30" width="14.1640625" style="9" hidden="1" customWidth="1"/>
    <col min="31" max="31" width="10.1640625" style="5" bestFit="1" customWidth="1"/>
    <col min="32" max="32" width="14.1640625" style="9" hidden="1" customWidth="1"/>
    <col min="33" max="33" width="14.5" style="9" hidden="1" customWidth="1"/>
    <col min="34" max="34" width="16.83203125" style="9" customWidth="1"/>
    <col min="35" max="35" width="2.1640625" style="9" customWidth="1"/>
    <col min="36" max="36" width="16.83203125" style="5" hidden="1" customWidth="1"/>
    <col min="37" max="37" width="9" style="5" hidden="1" customWidth="1"/>
    <col min="38" max="38" width="11" style="5" customWidth="1"/>
    <col min="39" max="39" width="14.1640625" style="9" hidden="1" customWidth="1"/>
    <col min="40" max="40" width="11" style="5" customWidth="1"/>
    <col min="41" max="41" width="14.1640625" style="9" hidden="1" customWidth="1"/>
    <col min="42" max="42" width="11" style="5" customWidth="1"/>
    <col min="43" max="43" width="14.1640625" style="9" hidden="1" customWidth="1"/>
    <col min="44" max="44" width="11" style="5" customWidth="1"/>
    <col min="45" max="45" width="14.1640625" style="9" hidden="1" customWidth="1"/>
    <col min="46" max="46" width="14.5" style="9" hidden="1" customWidth="1"/>
    <col min="47" max="47" width="16.83203125" style="9" customWidth="1"/>
    <col min="48" max="48" width="1.83203125" style="56" customWidth="1"/>
    <col min="49" max="49" width="16.83203125" style="5" hidden="1" customWidth="1"/>
    <col min="50" max="50" width="15.83203125" style="5" hidden="1" customWidth="1"/>
    <col min="51" max="51" width="11" style="5" customWidth="1"/>
    <col min="52" max="52" width="15.83203125" style="9" hidden="1" customWidth="1"/>
    <col min="53" max="53" width="11" style="5" customWidth="1"/>
    <col min="54" max="54" width="11" style="9" hidden="1" customWidth="1"/>
    <col min="55" max="55" width="11" style="5" customWidth="1"/>
    <col min="56" max="56" width="11" style="9" hidden="1" customWidth="1"/>
    <col min="57" max="57" width="11.1640625" style="5" customWidth="1"/>
    <col min="58" max="58" width="15.1640625" style="9" hidden="1" customWidth="1"/>
    <col min="59" max="59" width="14.5" style="9" hidden="1" customWidth="1"/>
    <col min="60" max="60" width="16.83203125" style="10" customWidth="1"/>
    <col min="61" max="61" width="2.1640625" style="56" customWidth="1"/>
    <col min="62" max="62" width="16.83203125" style="5" hidden="1" customWidth="1"/>
    <col min="63" max="63" width="15.83203125" style="5" hidden="1" customWidth="1"/>
    <col min="64" max="64" width="11" style="5" customWidth="1"/>
    <col min="65" max="65" width="11" style="9" hidden="1" customWidth="1"/>
    <col min="66" max="66" width="11.1640625" style="5" customWidth="1"/>
    <col min="67" max="67" width="15.1640625" style="9" hidden="1" customWidth="1"/>
    <col min="68" max="68" width="11" style="5" customWidth="1"/>
    <col min="69" max="69" width="15.1640625" style="9" hidden="1" customWidth="1"/>
    <col min="70" max="70" width="11" style="10" customWidth="1"/>
    <col min="71" max="71" width="15.1640625" style="9" hidden="1" customWidth="1"/>
    <col min="72" max="72" width="14.5" style="9" hidden="1" customWidth="1"/>
    <col min="73" max="73" width="16.83203125" style="9" customWidth="1"/>
    <col min="74" max="74" width="2" style="56" customWidth="1"/>
    <col min="75" max="75" width="15.83203125" style="9" hidden="1" customWidth="1"/>
    <col min="76" max="76" width="20.33203125" style="9" bestFit="1" customWidth="1"/>
    <col min="77" max="77" width="27.5" style="7" hidden="1" customWidth="1"/>
    <col min="78" max="78" width="44" style="7" hidden="1" customWidth="1"/>
    <col min="79" max="79" width="11" style="5" hidden="1" customWidth="1"/>
    <col min="80" max="80" width="13.6640625" style="6" hidden="1" customWidth="1"/>
    <col min="81" max="81" width="20.33203125" style="5" hidden="1" customWidth="1"/>
    <col min="82" max="16384" width="11" style="5"/>
  </cols>
  <sheetData>
    <row r="1" spans="1:88" s="62" customFormat="1" ht="37.5" customHeight="1" x14ac:dyDescent="0.2">
      <c r="A1" s="60" t="str">
        <f ca="1">Translations!$A$97</f>
        <v>Item No</v>
      </c>
      <c r="B1" s="60" t="s">
        <v>2547</v>
      </c>
      <c r="C1" s="60" t="s">
        <v>2545</v>
      </c>
      <c r="D1" s="60" t="str">
        <f ca="1">Translations!$A$98</f>
        <v>Module</v>
      </c>
      <c r="E1" s="60" t="s">
        <v>2410</v>
      </c>
      <c r="F1" s="60" t="str">
        <f ca="1">Translations!$A$99</f>
        <v>Intervention</v>
      </c>
      <c r="G1" s="60" t="s">
        <v>2457</v>
      </c>
      <c r="H1" s="60" t="s">
        <v>114</v>
      </c>
      <c r="I1" s="60" t="str">
        <f ca="1">Translations!$A$141</f>
        <v>Product Category / 
Cost Input</v>
      </c>
      <c r="J1" s="60" t="s">
        <v>2491</v>
      </c>
      <c r="K1" s="60" t="s">
        <v>2455</v>
      </c>
      <c r="L1" s="60" t="s">
        <v>115</v>
      </c>
      <c r="M1" s="60" t="str">
        <f ca="1">Translations!$A$216</f>
        <v>Activity Description</v>
      </c>
      <c r="N1" s="173" t="s">
        <v>2493</v>
      </c>
      <c r="O1" s="60" t="str">
        <f ca="1">Translations!$A$175</f>
        <v>Specification</v>
      </c>
      <c r="P1" s="173" t="s">
        <v>2554</v>
      </c>
      <c r="Q1" s="60" t="str">
        <f ca="1">Translations!$A$42</f>
        <v>Recipient</v>
      </c>
      <c r="R1" s="60" t="s">
        <v>2464</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Translations!$A$46</f>
        <v>Q1 Cash Outflow</v>
      </c>
      <c r="Z1" s="60" t="str">
        <f ca="1">Translations!$A$46</f>
        <v>Q1 Cash Outflow</v>
      </c>
      <c r="AA1" s="60" t="str">
        <f ca="1">Translations!$A$48</f>
        <v>Q2 Cash Outflow</v>
      </c>
      <c r="AB1" s="60" t="str">
        <f ca="1">Translations!$A$48</f>
        <v>Q2 Cash Outflow</v>
      </c>
      <c r="AC1" s="60" t="str">
        <f ca="1">Translations!$A$50</f>
        <v xml:space="preserve">Q3 Cash Outflow </v>
      </c>
      <c r="AD1" s="60" t="str">
        <f ca="1">Translations!$A$50</f>
        <v xml:space="preserve">Q3 Cash Outflow </v>
      </c>
      <c r="AE1" s="60" t="str">
        <f ca="1">Translations!$A$52</f>
        <v>Q4 Cash Outflow</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Translations!$A$57</f>
        <v>Q5 Cash Outflow</v>
      </c>
      <c r="AM1" s="60" t="str">
        <f ca="1">Translations!$A$57</f>
        <v>Q5 Cash Outflow</v>
      </c>
      <c r="AN1" s="60" t="str">
        <f ca="1">Translations!$A$59</f>
        <v>Q6 Cash Outflow</v>
      </c>
      <c r="AO1" s="60" t="str">
        <f ca="1">Translations!$A$59</f>
        <v>Q6 Cash Outflow</v>
      </c>
      <c r="AP1" s="60" t="str">
        <f ca="1">Translations!$A$61</f>
        <v>Q7 Cash Outflow</v>
      </c>
      <c r="AQ1" s="60" t="str">
        <f ca="1">Translations!$A$61</f>
        <v>Q7 Cash Outflow</v>
      </c>
      <c r="AR1" s="60" t="str">
        <f ca="1">Translations!$A$63</f>
        <v>Q8 Cash Outflow</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Translations!$A$68</f>
        <v>Q9 Cash Outflow</v>
      </c>
      <c r="AZ1" s="60" t="str">
        <f ca="1">Translations!$A$68</f>
        <v>Q9 Cash Outflow</v>
      </c>
      <c r="BA1" s="60" t="str">
        <f ca="1">Translations!$A$70</f>
        <v>Q10 Cash Outflow</v>
      </c>
      <c r="BB1" s="60" t="str">
        <f ca="1">Translations!$A$70</f>
        <v>Q10 Cash Outflow</v>
      </c>
      <c r="BC1" s="60" t="str">
        <f ca="1">Translations!$A$72</f>
        <v>Q11 Cash Outflow</v>
      </c>
      <c r="BD1" s="60" t="str">
        <f ca="1">Translations!$A$72</f>
        <v>Q11 Cash Outflow</v>
      </c>
      <c r="BE1" s="60" t="str">
        <f ca="1">Translations!$A$74</f>
        <v>Q12 Cash Outflow</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Translations!$A$79</f>
        <v>Q13 Cash Outflow</v>
      </c>
      <c r="BM1" s="60" t="str">
        <f ca="1">Translations!$A$79</f>
        <v>Q13 Cash Outflow</v>
      </c>
      <c r="BN1" s="60" t="str">
        <f ca="1">Translations!$A$81</f>
        <v>Q14 Cash Outflow</v>
      </c>
      <c r="BO1" s="60" t="str">
        <f ca="1">Translations!$A$81</f>
        <v>Q14 Cash Outflow</v>
      </c>
      <c r="BP1" s="60" t="str">
        <f ca="1">Translations!$A$83</f>
        <v>Q15 Cash Outflow</v>
      </c>
      <c r="BQ1" s="60" t="str">
        <f ca="1">Translations!$A$83</f>
        <v>Q15 Cash Outflow</v>
      </c>
      <c r="BR1" s="60" t="str">
        <f ca="1">Translations!$A$85</f>
        <v>Q16 Cash Outflow</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2548</v>
      </c>
      <c r="CC1" s="168" t="s">
        <v>2546</v>
      </c>
      <c r="CD1" s="119"/>
      <c r="CE1" s="119"/>
      <c r="CF1" s="119"/>
      <c r="CG1" s="119"/>
      <c r="CH1" s="119"/>
      <c r="CI1" s="119"/>
      <c r="CJ1" s="119"/>
    </row>
    <row r="2" spans="1:88" s="2" customFormat="1" ht="25" customHeight="1" x14ac:dyDescent="0.2">
      <c r="A2" s="52">
        <f>IFERROR(IF(D2&lt;&gt;"",1,""),"")</f>
        <v>1</v>
      </c>
      <c r="B2" s="157" t="str">
        <f ca="1">CONCATENATE(E2,"-",G2,"--",K2,"---",R2)</f>
        <v>17-102--7.7---</v>
      </c>
      <c r="C2" s="157" t="str">
        <f>CONCATENATE(K2,"--",N2,"---",P2)</f>
        <v>7.7--0---0</v>
      </c>
      <c r="D2" s="29" t="s">
        <v>1922</v>
      </c>
      <c r="E2" s="155">
        <f ca="1">IFERROR(INDIRECT(ADDRESS(MATCH(D2,CatModules!C:C,0),2,1,1,"CatModules")),"")</f>
        <v>17</v>
      </c>
      <c r="F2" s="96" t="s">
        <v>1925</v>
      </c>
      <c r="G2" s="156">
        <f ca="1">IFERROR(INDIRECT(ADDRESS(MATCH(CONCATENATE(E2,"-",F2),CatInt!K:K,0),3,1,1,"CatInt")),"")</f>
        <v>102</v>
      </c>
      <c r="H2" s="45"/>
      <c r="I2" s="29" t="s">
        <v>106</v>
      </c>
      <c r="J2" s="155" t="str">
        <f>LEFT(I2,FIND(".",I2,1)-1)</f>
        <v>7</v>
      </c>
      <c r="K2" s="155" t="str">
        <f>LEFT(I2,FIND(".",I2,1)+1)</f>
        <v>7.7</v>
      </c>
      <c r="L2" s="153"/>
      <c r="M2" s="53" t="s">
        <v>4541</v>
      </c>
      <c r="N2" s="175">
        <v>0</v>
      </c>
      <c r="O2" s="147"/>
      <c r="P2" s="175">
        <v>0</v>
      </c>
      <c r="Q2" s="30"/>
      <c r="R2" s="149" t="str">
        <f>IFERROR(VLOOKUP(Q2,Setup!D$16:E$25,2,FALSE),"")</f>
        <v/>
      </c>
      <c r="S2" s="51" t="str">
        <f ca="1">IFERROR(IF(OR(I2="",VLOOKUP(I2,CatCostInp!$E$2:$K$88,7,FALSE)=0),"",VLOOKUP(I2,CatCostInp!$E$2:$K$88,7,FALSE)),"")</f>
        <v>N/A</v>
      </c>
      <c r="T2" s="159" t="e">
        <f>VLOOKUP(U2,#REF!,2,FALSE)</f>
        <v>#REF!</v>
      </c>
      <c r="U2" s="30" t="s">
        <v>50</v>
      </c>
      <c r="V2" s="1" t="str">
        <f>IF(U2=Setup!$C$10,"Grant",IF('PSM Costs'!U2=Setup!$C$11,"Local",IF('PSM Costs'!U2=Setup!$C$12,"Other","")))</f>
        <v>Grant</v>
      </c>
      <c r="W2" s="53"/>
      <c r="X2" s="36">
        <v>1</v>
      </c>
      <c r="Y2" s="33">
        <f>(SUM(Pharmaceuticals!Q4:Q29)+SUM('Other Pharma &amp; Health Products'!Z2))*0.21</f>
        <v>160225.72440000004</v>
      </c>
      <c r="Z2" s="36">
        <f>IFERROR(IF(AND(NOT(Y2=""),NOT(X2="")),Y2*X2,""),"")</f>
        <v>160225.72440000004</v>
      </c>
      <c r="AA2" s="33">
        <f>(SUM(Pharmaceuticals!S4:S29)+SUM('Other Pharma &amp; Health Products'!AB2))*0.21</f>
        <v>0</v>
      </c>
      <c r="AB2" s="32">
        <f>IFERROR(IF(AND(NOT(AA2=""),NOT(X2="")),AA2*X2,""),"")</f>
        <v>0</v>
      </c>
      <c r="AC2" s="33">
        <f>(SUM(Pharmaceuticals!U4:U29)+SUM('Other Pharma &amp; Health Products'!AD2))*0.21</f>
        <v>0</v>
      </c>
      <c r="AD2" s="32">
        <f>IFERROR(IF(AND(NOT(AC2=""),NOT(X2="")),AC2*X2,""),"")</f>
        <v>0</v>
      </c>
      <c r="AE2" s="33">
        <f>(SUM(Pharmaceuticals!W4:W29)+SUM('Other Pharma &amp; Health Products'!AF2))*0.21</f>
        <v>0</v>
      </c>
      <c r="AF2" s="36">
        <f>IFERROR(IF(AND(NOT(AE2=""),NOT(X2="")),AE2*X2,""),"")</f>
        <v>0</v>
      </c>
      <c r="AG2" s="36">
        <f>IFERROR(IF(OR(NOT(Y2=""),NOT(AE2=""),NOT(AA2=""),NOT(AC2="")),Y2+AE2+AA2+AC2,""),"")</f>
        <v>160225.72440000004</v>
      </c>
      <c r="AH2" s="36">
        <f>IF(SUM(Z2,AB2,AD2,AF2)&gt;0,SUM(Z2,AB2,AD2,AF2),"")</f>
        <v>160225.72440000004</v>
      </c>
      <c r="AI2" s="55"/>
      <c r="AJ2" s="37"/>
      <c r="AK2" s="36">
        <v>1</v>
      </c>
      <c r="AL2" s="33">
        <f>(SUM(Pharmaceuticals!AD4:AD29)+SUM('Other Pharma &amp; Health Products'!AM2))*0.21</f>
        <v>700165.64520000003</v>
      </c>
      <c r="AM2" s="32">
        <f>IFERROR(IF(AND(NOT(AL2=""),NOT(AK2="")),AL2*$AK2,""),"")</f>
        <v>700165.64520000003</v>
      </c>
      <c r="AN2" s="33">
        <f>(SUM(Pharmaceuticals!AF4:AF29)+SUM('Other Pharma &amp; Health Products'!AO2))*0.21</f>
        <v>0</v>
      </c>
      <c r="AO2" s="32">
        <f>IFERROR(IF(AND(NOT(AN2=""),NOT(AK2="")),AN2*$AK2,""),"")</f>
        <v>0</v>
      </c>
      <c r="AP2" s="33">
        <f>(SUM(Pharmaceuticals!AH4:AH29)+SUM('Other Pharma &amp; Health Products'!AQ2))*0.21</f>
        <v>0</v>
      </c>
      <c r="AQ2" s="32">
        <f>IFERROR(IF(AND(NOT(AP2=""),NOT(AK2="")),AP2*$AK2,""),"")</f>
        <v>0</v>
      </c>
      <c r="AR2" s="33">
        <f>(SUM(Pharmaceuticals!AJ4:AJ29)+SUM('Other Pharma &amp; Health Products'!AS2))*0.21</f>
        <v>0</v>
      </c>
      <c r="AS2" s="36">
        <f>IFERROR(IF(AND(NOT(AR2=""),NOT(AK2="")),AR2*$AK2,""),"")</f>
        <v>0</v>
      </c>
      <c r="AT2" s="36">
        <f>IFERROR(IF(OR(NOT(AL2=""),NOT(AR2=""),NOT(AN2=""),NOT(AP2="")),AL2+AR2+AN2+AP2,""),"")</f>
        <v>700165.64520000003</v>
      </c>
      <c r="AU2" s="36">
        <f>IF(SUM(AM2,AS2,AO2,AQ2)&gt;0,SUM(AM2,AS2,AO2,AQ2),"")</f>
        <v>700165.64520000003</v>
      </c>
      <c r="AV2" s="55"/>
      <c r="AW2" s="34"/>
      <c r="AX2" s="36">
        <v>1</v>
      </c>
      <c r="AY2" s="33">
        <f>(SUM(Pharmaceuticals!AQ4:AQ29)+SUM('Other Pharma &amp; Health Products'!AZ2))*0.21</f>
        <v>719048.12910000002</v>
      </c>
      <c r="AZ2" s="32">
        <f>IFERROR(IF(AND(NOT(AY2=""),NOT(AX2="")),AY2*$AX2,""),"")</f>
        <v>719048.12910000002</v>
      </c>
      <c r="BA2" s="33">
        <f>(SUM(Pharmaceuticals!AS4:AS29)+SUM('Other Pharma &amp; Health Products'!BB2))*0.21</f>
        <v>0</v>
      </c>
      <c r="BB2" s="32">
        <f>IFERROR(IF(AND(NOT(BA2=""),NOT(AX2="")),BA2*$AX2,""),"")</f>
        <v>0</v>
      </c>
      <c r="BC2" s="33">
        <f>(SUM(Pharmaceuticals!AU4:AU29)+SUM('Other Pharma &amp; Health Products'!BD2))*0.21</f>
        <v>0</v>
      </c>
      <c r="BD2" s="32">
        <f>IFERROR(IF(AND(NOT(BC2=""),NOT(AX2="")),BC2*$AX2,""),"")</f>
        <v>0</v>
      </c>
      <c r="BE2" s="33">
        <f>(SUM(Pharmaceuticals!AW4:AW29)+SUM('Other Pharma &amp; Health Products'!BF2))*0.21</f>
        <v>0</v>
      </c>
      <c r="BF2" s="36">
        <f>IFERROR(IF(AND(NOT(BE2=""),NOT(AX2="")),BE2*$AX2,""),"")</f>
        <v>0</v>
      </c>
      <c r="BG2" s="36">
        <f>IFERROR(IF(OR(NOT(AY2=""),NOT(BE2=""),NOT(BA2=""),NOT(BC2="")),AY2+BE2+BA2+BC2,""),"")</f>
        <v>719048.12910000002</v>
      </c>
      <c r="BH2" s="36">
        <f>IF(SUM(AZ2,BF2,BB2,BD2)&gt;0,SUM(AZ2,BF2,BB2,BD2),"")</f>
        <v>719048.12910000002</v>
      </c>
      <c r="BI2" s="55"/>
      <c r="BJ2" s="34"/>
      <c r="BK2" s="36">
        <v>1</v>
      </c>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1579439.4987000001</v>
      </c>
      <c r="BX2" s="36">
        <f>IF(SUM(AH2,AU2,BH2,BU2)&gt;0,SUM(AH2,AU2,BH2,BU2),"")</f>
        <v>1579439.4987000001</v>
      </c>
      <c r="BY2" s="31"/>
      <c r="BZ2" s="38"/>
      <c r="CB2" s="120">
        <f t="shared" ref="CB2:CB65" ca="1" si="0">IF(OR(B2="--",IFERROR(MATCH(B2,OFFSET(B$1,0,0,ROW()-1,1),0),1)&lt;&gt;1),"",1)</f>
        <v>1</v>
      </c>
      <c r="CC2" s="2">
        <f ca="1">IF(OR(C2="--",IFERROR(MATCH(C2,OFFSET(C$1,0,0,ROW()-1,1),0),1)&lt;&gt;1),"",1)</f>
        <v>1</v>
      </c>
    </row>
    <row r="3" spans="1:88" s="2" customFormat="1" ht="25" customHeight="1" x14ac:dyDescent="0.2">
      <c r="A3" s="52">
        <f>IFERROR(IF(D3&lt;&gt;"",A2+1,""),"")</f>
        <v>2</v>
      </c>
      <c r="B3" s="157" t="str">
        <f t="shared" ref="B3:B66" ca="1" si="1">CONCATENATE(E3,"-",G3,"--",K3,"---",R3)</f>
        <v>17-101--7.7---</v>
      </c>
      <c r="C3" s="157" t="str">
        <f t="shared" ref="C3:C66" si="2">CONCATENATE(K3,"--",N3,"---",P3)</f>
        <v>7.7--0---0</v>
      </c>
      <c r="D3" s="29" t="s">
        <v>1922</v>
      </c>
      <c r="E3" s="155">
        <f ca="1">IFERROR(INDIRECT(ADDRESS(MATCH(D3,CatModules!C:C,0),2,1,1,"CatModules")),"")</f>
        <v>17</v>
      </c>
      <c r="F3" s="96" t="s">
        <v>1923</v>
      </c>
      <c r="G3" s="156">
        <f ca="1">IFERROR(INDIRECT(ADDRESS(MATCH(CONCATENATE(E3,"-",F3),CatInt!K:K,0),3,1,1,"CatInt")),"")</f>
        <v>101</v>
      </c>
      <c r="H3" s="45"/>
      <c r="I3" s="29" t="s">
        <v>106</v>
      </c>
      <c r="J3" s="155" t="str">
        <f t="shared" ref="J3:J66" si="3">LEFT(I3,FIND(".",I3,1)-1)</f>
        <v>7</v>
      </c>
      <c r="K3" s="155" t="str">
        <f t="shared" ref="K3:K66" si="4">LEFT(I3,FIND(".",I3,1)+1)</f>
        <v>7.7</v>
      </c>
      <c r="L3" s="153"/>
      <c r="M3" s="53" t="s">
        <v>4541</v>
      </c>
      <c r="N3" s="175">
        <v>0</v>
      </c>
      <c r="O3" s="147"/>
      <c r="P3" s="175">
        <v>0</v>
      </c>
      <c r="Q3" s="30"/>
      <c r="R3" s="149" t="str">
        <f>IFERROR(VLOOKUP(Q3,Setup!D$16:E$25,2,FALSE),"")</f>
        <v/>
      </c>
      <c r="S3" s="51" t="str">
        <f ca="1">IFERROR(IF(OR(I3="",VLOOKUP(I3,CatCostInp!$E$2:$K$88,7,FALSE)=0),"",VLOOKUP(I3,CatCostInp!$E$2:$K$88,7,FALSE)),"")</f>
        <v>N/A</v>
      </c>
      <c r="T3" s="159" t="e">
        <f>VLOOKUP(U3,#REF!,2,FALSE)</f>
        <v>#REF!</v>
      </c>
      <c r="U3" s="30" t="s">
        <v>50</v>
      </c>
      <c r="V3" s="1" t="str">
        <f>IF(U3=Setup!$C$10,"Grant",IF('PSM Costs'!U3=Setup!$C$11,"Local",IF('PSM Costs'!U3=Setup!$C$12,"Other","")))</f>
        <v>Grant</v>
      </c>
      <c r="W3" s="53"/>
      <c r="X3" s="36">
        <v>1</v>
      </c>
      <c r="Y3" s="33">
        <f>(SUM('Health Products &amp; Equipment'!Z2:Z17,'Health Products &amp; Equipment'!Z19,'Health Products &amp; Equipment'!Z22)+SUM('Other Pharma &amp; Health Products'!Z3:Z82))*0.21</f>
        <v>147841.46427383719</v>
      </c>
      <c r="Z3" s="36">
        <f t="shared" ref="Z3:Z66" si="5">IFERROR(IF(AND(NOT(Y3=""),NOT(X3="")),Y3*X3,""),"")</f>
        <v>147841.46427383719</v>
      </c>
      <c r="AA3" s="33">
        <f>(SUM('Health Products &amp; Equipment'!AB2:AB17,'Health Products &amp; Equipment'!AB19,'Health Products &amp; Equipment'!AB22)+SUM('Other Pharma &amp; Health Products'!AB3:AB82))*0.21</f>
        <v>9810.99</v>
      </c>
      <c r="AB3" s="32">
        <f t="shared" ref="AB3:AB66" si="6">IFERROR(IF(AND(NOT(AA3=""),NOT(X3="")),AA3*X3,""),"")</f>
        <v>9810.99</v>
      </c>
      <c r="AC3" s="33">
        <f>(SUM('Health Products &amp; Equipment'!AD2:AD17,'Health Products &amp; Equipment'!AD19,'Health Products &amp; Equipment'!AD22)+SUM('Other Pharma &amp; Health Products'!AD3:AD82))*0.21</f>
        <v>0</v>
      </c>
      <c r="AD3" s="32">
        <f t="shared" ref="AD3:AD66" si="7">IFERROR(IF(AND(NOT(AC3=""),NOT(X3="")),AC3*X3,""),"")</f>
        <v>0</v>
      </c>
      <c r="AE3" s="33">
        <f>(SUM('Health Products &amp; Equipment'!AF2:AF17,'Health Products &amp; Equipment'!AF19,'Health Products &amp; Equipment'!AF22)+SUM('Other Pharma &amp; Health Products'!AF3:AF82))*0.21</f>
        <v>0</v>
      </c>
      <c r="AF3" s="36">
        <f t="shared" ref="AF3:AF66" si="8">IFERROR(IF(AND(NOT(AE3=""),NOT(X3="")),AE3*X3,""),"")</f>
        <v>0</v>
      </c>
      <c r="AG3" s="36">
        <f t="shared" ref="AG3:AG66" si="9">IFERROR(IF(OR(NOT(Y3=""),NOT(AE3=""),NOT(AA3=""),NOT(AC3="")),Y3+AE3+AA3+AC3,""),"")</f>
        <v>157652.45427383718</v>
      </c>
      <c r="AH3" s="36">
        <f t="shared" ref="AH3:AH66" si="10">IF(SUM(Z3,AB3,AD3,AF3)&gt;0,SUM(Z3,AB3,AD3,AF3),"")</f>
        <v>157652.45427383718</v>
      </c>
      <c r="AI3" s="55"/>
      <c r="AJ3" s="37"/>
      <c r="AK3" s="36">
        <v>1</v>
      </c>
      <c r="AL3" s="33">
        <f>(SUM('Health Products &amp; Equipment'!AM2:AM17,'Health Products &amp; Equipment'!AM19,'Health Products &amp; Equipment'!AM22)+SUM('Other Pharma &amp; Health Products'!AM3:AM82))*0.21</f>
        <v>142808.43165872095</v>
      </c>
      <c r="AM3" s="32">
        <f t="shared" ref="AM3:AM66" si="11">IFERROR(IF(AND(NOT(AL3=""),NOT(AK3="")),AL3*$AK3,""),"")</f>
        <v>142808.43165872095</v>
      </c>
      <c r="AN3" s="33">
        <f>(SUM('Health Products &amp; Equipment'!AO2:AO17,'Health Products &amp; Equipment'!AO19,'Health Products &amp; Equipment'!AO22)+SUM('Other Pharma &amp; Health Products'!AO3:AO82))*0.21</f>
        <v>9810.99</v>
      </c>
      <c r="AO3" s="32">
        <f t="shared" ref="AO3:AO66" si="12">IFERROR(IF(AND(NOT(AN3=""),NOT(AK3="")),AN3*$AK3,""),"")</f>
        <v>9810.99</v>
      </c>
      <c r="AP3" s="33">
        <f>(SUM('Health Products &amp; Equipment'!AQ2:AQ17,'Health Products &amp; Equipment'!AQ19,'Health Products &amp; Equipment'!AQ22)+SUM('Other Pharma &amp; Health Products'!AQ3:AQ82))*0.21</f>
        <v>0</v>
      </c>
      <c r="AQ3" s="32">
        <f t="shared" ref="AQ3:AQ66" si="13">IFERROR(IF(AND(NOT(AP3=""),NOT(AK3="")),AP3*$AK3,""),"")</f>
        <v>0</v>
      </c>
      <c r="AR3" s="33">
        <f>(SUM('Health Products &amp; Equipment'!AS2:AS17,'Health Products &amp; Equipment'!AS19,'Health Products &amp; Equipment'!AS22)+SUM('Other Pharma &amp; Health Products'!AS3:AS82))*0.21</f>
        <v>0</v>
      </c>
      <c r="AS3" s="36">
        <f t="shared" ref="AS3:AS66" si="14">IFERROR(IF(AND(NOT(AR3=""),NOT(AK3="")),AR3*$AK3,""),"")</f>
        <v>0</v>
      </c>
      <c r="AT3" s="36">
        <f t="shared" ref="AT3:AT66" si="15">IFERROR(IF(OR(NOT(AL3=""),NOT(AR3=""),NOT(AN3=""),NOT(AP3="")),AL3+AR3+AN3+AP3,""),"")</f>
        <v>152619.42165872094</v>
      </c>
      <c r="AU3" s="36">
        <f t="shared" ref="AU3:AU66" si="16">IF(SUM(AM3,AS3,AO3,AQ3)&gt;0,SUM(AM3,AS3,AO3,AQ3),"")</f>
        <v>152619.42165872094</v>
      </c>
      <c r="AV3" s="55"/>
      <c r="AW3" s="34"/>
      <c r="AX3" s="36">
        <v>1</v>
      </c>
      <c r="AY3" s="33">
        <f>(SUM('Health Products &amp; Equipment'!AZ2:AZ17,'Health Products &amp; Equipment'!AZ19,'Health Products &amp; Equipment'!AZ22)+SUM('Other Pharma &amp; Health Products'!AZ3:AZ82))*0.21</f>
        <v>81593.723400000003</v>
      </c>
      <c r="AZ3" s="32">
        <f t="shared" ref="AZ3:AZ66" si="17">IFERROR(IF(AND(NOT(AY3=""),NOT(AX3="")),AY3*$AX3,""),"")</f>
        <v>81593.723400000003</v>
      </c>
      <c r="BA3" s="33">
        <f>(SUM('Health Products &amp; Equipment'!BB2:BB17,'Health Products &amp; Equipment'!BB19,'Health Products &amp; Equipment'!BB22)+SUM('Other Pharma &amp; Health Products'!BB3:BB82))*0.21</f>
        <v>1984.5</v>
      </c>
      <c r="BB3" s="32">
        <f t="shared" ref="BB3:BB66" si="18">IFERROR(IF(AND(NOT(BA3=""),NOT(AX3="")),BA3*$AX3,""),"")</f>
        <v>1984.5</v>
      </c>
      <c r="BC3" s="33">
        <f>(SUM('Health Products &amp; Equipment'!BD2:BD17,'Health Products &amp; Equipment'!BD19,'Health Products &amp; Equipment'!BD22)+SUM('Other Pharma &amp; Health Products'!BD3:BD82))*0.21</f>
        <v>0</v>
      </c>
      <c r="BD3" s="32">
        <f t="shared" ref="BD3:BD66" si="19">IFERROR(IF(AND(NOT(BC3=""),NOT(AX3="")),BC3*$AX3,""),"")</f>
        <v>0</v>
      </c>
      <c r="BE3" s="33">
        <f>(SUM('Health Products &amp; Equipment'!BF2:BF17,'Health Products &amp; Equipment'!BF19,'Health Products &amp; Equipment'!BF22)+SUM('Other Pharma &amp; Health Products'!BF3:BF82))*0.21</f>
        <v>0</v>
      </c>
      <c r="BF3" s="36">
        <f t="shared" ref="BF3:BF66" si="20">IFERROR(IF(AND(NOT(BE3=""),NOT(AX3="")),BE3*$AX3,""),"")</f>
        <v>0</v>
      </c>
      <c r="BG3" s="36">
        <f t="shared" ref="BG3:BG66" si="21">IFERROR(IF(OR(NOT(AY3=""),NOT(BE3=""),NOT(BA3=""),NOT(BC3="")),AY3+BE3+BA3+BC3,""),"")</f>
        <v>83578.223400000003</v>
      </c>
      <c r="BH3" s="36">
        <f t="shared" ref="BH3:BH66" si="22">IF(SUM(AZ3,BF3,BB3,BD3)&gt;0,SUM(AZ3,BF3,BB3,BD3),"")</f>
        <v>83578.223400000003</v>
      </c>
      <c r="BI3" s="55"/>
      <c r="BJ3" s="53"/>
      <c r="BK3" s="36">
        <v>1</v>
      </c>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393850.09933255811</v>
      </c>
      <c r="BX3" s="36">
        <f t="shared" si="29"/>
        <v>393850.09933255811</v>
      </c>
      <c r="BY3" s="31"/>
      <c r="BZ3" s="38"/>
      <c r="CB3" s="120">
        <f t="shared" ca="1" si="0"/>
        <v>1</v>
      </c>
      <c r="CC3" s="2" t="str">
        <f t="shared" ref="CC3:CC66" ca="1" si="30">IF(OR(C3="--",IFERROR(MATCH(C3,OFFSET(C$1,0,0,ROW()-1,1),0),1)&lt;&gt;1),"",1)</f>
        <v/>
      </c>
    </row>
    <row r="4" spans="1:88" s="2" customFormat="1" ht="25" customHeight="1" x14ac:dyDescent="0.2">
      <c r="A4" s="52" t="str">
        <f t="shared" ref="A4:A67" si="31">IFERROR(IF(D4&lt;&gt;"",A3+1,""),"")</f>
        <v/>
      </c>
      <c r="B4" s="157" t="e">
        <f t="shared" ca="1" si="1"/>
        <v>#VALUE!</v>
      </c>
      <c r="C4" s="157" t="e">
        <f t="shared" si="2"/>
        <v>#VALUE!</v>
      </c>
      <c r="D4" s="29"/>
      <c r="E4" s="155" t="str">
        <f ca="1">IFERROR(INDIRECT(ADDRESS(MATCH(D4,CatModules!C:C,0),2,1,1,"CatModules")),"")</f>
        <v/>
      </c>
      <c r="F4" s="96"/>
      <c r="G4" s="156" t="str">
        <f ca="1">IFERROR(INDIRECT(ADDRESS(MATCH(CONCATENATE(E4,"-",F4),CatInt!K:K,0),3,1,1,"CatInt")),"")</f>
        <v/>
      </c>
      <c r="H4" s="45"/>
      <c r="I4" s="29"/>
      <c r="J4" s="155" t="e">
        <f t="shared" si="3"/>
        <v>#VALUE!</v>
      </c>
      <c r="K4" s="155" t="e">
        <f t="shared" si="4"/>
        <v>#VALUE!</v>
      </c>
      <c r="L4" s="153"/>
      <c r="M4" s="53"/>
      <c r="N4" s="175">
        <v>0</v>
      </c>
      <c r="O4" s="147"/>
      <c r="P4" s="175">
        <v>0</v>
      </c>
      <c r="Q4" s="30"/>
      <c r="R4" s="149" t="str">
        <f>IFERROR(VLOOKUP(Q4,Setup!D$16:E$25,2,FALSE),"")</f>
        <v/>
      </c>
      <c r="S4" s="51" t="str">
        <f ca="1">IFERROR(IF(OR(I4="",VLOOKUP(I4,CatCostInp!$E$2:$K$88,7,FALSE)=0),"",VLOOKUP(I4,CatCostInp!$E$2:$K$88,7,FALSE)),"")</f>
        <v/>
      </c>
      <c r="T4" s="159" t="e">
        <f>VLOOKUP(U4,#REF!,2,FALSE)</f>
        <v>#REF!</v>
      </c>
      <c r="U4" s="30"/>
      <c r="V4" s="1" t="str">
        <f ca="1">IF(U4=Setup!$C$10,"Grant",IF('PSM Costs'!U4=Setup!$C$11,"Local",IF('PSM Costs'!U4=Setup!$C$12,"Other","")))</f>
        <v/>
      </c>
      <c r="W4" s="53"/>
      <c r="X4" s="36">
        <v>1</v>
      </c>
      <c r="Y4" s="53"/>
      <c r="Z4" s="36" t="str">
        <f t="shared" si="5"/>
        <v/>
      </c>
      <c r="AA4" s="53"/>
      <c r="AB4" s="32" t="str">
        <f t="shared" si="6"/>
        <v/>
      </c>
      <c r="AC4" s="53"/>
      <c r="AD4" s="32" t="str">
        <f t="shared" si="7"/>
        <v/>
      </c>
      <c r="AE4" s="53"/>
      <c r="AF4" s="36" t="str">
        <f t="shared" si="8"/>
        <v/>
      </c>
      <c r="AG4" s="36" t="str">
        <f t="shared" si="9"/>
        <v/>
      </c>
      <c r="AH4" s="36" t="str">
        <f t="shared" si="10"/>
        <v/>
      </c>
      <c r="AI4" s="55"/>
      <c r="AJ4" s="37"/>
      <c r="AK4" s="36">
        <v>1</v>
      </c>
      <c r="AL4" s="53"/>
      <c r="AM4" s="32" t="str">
        <f t="shared" si="11"/>
        <v/>
      </c>
      <c r="AN4" s="53"/>
      <c r="AO4" s="32" t="str">
        <f t="shared" si="12"/>
        <v/>
      </c>
      <c r="AP4" s="53"/>
      <c r="AQ4" s="32" t="str">
        <f t="shared" si="13"/>
        <v/>
      </c>
      <c r="AR4" s="53"/>
      <c r="AS4" s="36" t="str">
        <f t="shared" si="14"/>
        <v/>
      </c>
      <c r="AT4" s="36" t="str">
        <f t="shared" si="15"/>
        <v/>
      </c>
      <c r="AU4" s="36" t="str">
        <f t="shared" si="16"/>
        <v/>
      </c>
      <c r="AV4" s="55"/>
      <c r="AW4" s="34"/>
      <c r="AX4" s="36">
        <v>1</v>
      </c>
      <c r="AY4" s="53"/>
      <c r="AZ4" s="32" t="str">
        <f t="shared" si="17"/>
        <v/>
      </c>
      <c r="BA4" s="53"/>
      <c r="BB4" s="32" t="str">
        <f t="shared" si="18"/>
        <v/>
      </c>
      <c r="BC4" s="53"/>
      <c r="BD4" s="32" t="str">
        <f t="shared" si="19"/>
        <v/>
      </c>
      <c r="BE4" s="53"/>
      <c r="BF4" s="36" t="str">
        <f t="shared" si="20"/>
        <v/>
      </c>
      <c r="BG4" s="36" t="str">
        <f t="shared" si="21"/>
        <v/>
      </c>
      <c r="BH4" s="36" t="str">
        <f t="shared" si="22"/>
        <v/>
      </c>
      <c r="BI4" s="55"/>
      <c r="BJ4" s="53"/>
      <c r="BK4" s="36">
        <v>1</v>
      </c>
      <c r="BL4" s="53"/>
      <c r="BM4" s="32" t="str">
        <f t="shared" si="23"/>
        <v/>
      </c>
      <c r="BN4" s="53"/>
      <c r="BO4" s="32" t="str">
        <f t="shared" si="24"/>
        <v/>
      </c>
      <c r="BP4" s="53"/>
      <c r="BQ4" s="32" t="str">
        <f t="shared" si="25"/>
        <v/>
      </c>
      <c r="BR4" s="53"/>
      <c r="BS4" s="36" t="str">
        <f t="shared" si="26"/>
        <v/>
      </c>
      <c r="BT4" s="36" t="str">
        <f t="shared" si="27"/>
        <v/>
      </c>
      <c r="BU4" s="36" t="str">
        <f t="shared" si="28"/>
        <v/>
      </c>
      <c r="BV4" s="55"/>
      <c r="BW4" s="36" t="str">
        <f t="shared" si="29"/>
        <v/>
      </c>
      <c r="BX4" s="36" t="str">
        <f t="shared" si="29"/>
        <v/>
      </c>
      <c r="BY4" s="31"/>
      <c r="BZ4" s="38"/>
      <c r="CB4" s="120" t="e">
        <f t="shared" ca="1" si="0"/>
        <v>#VALUE!</v>
      </c>
      <c r="CC4" s="2" t="e">
        <f t="shared" ca="1" si="30"/>
        <v>#VALUE!</v>
      </c>
    </row>
    <row r="5" spans="1:88" s="2" customFormat="1" ht="25" customHeight="1" x14ac:dyDescent="0.2">
      <c r="A5" s="52" t="str">
        <f t="shared" si="31"/>
        <v/>
      </c>
      <c r="B5" s="157" t="e">
        <f t="shared" ca="1" si="1"/>
        <v>#VALUE!</v>
      </c>
      <c r="C5" s="157" t="e">
        <f t="shared" si="2"/>
        <v>#VALUE!</v>
      </c>
      <c r="D5" s="29"/>
      <c r="E5" s="155" t="str">
        <f ca="1">IFERROR(INDIRECT(ADDRESS(MATCH(D5,CatModules!C:C,0),2,1,1,"CatModules")),"")</f>
        <v/>
      </c>
      <c r="F5" s="96"/>
      <c r="G5" s="156" t="str">
        <f ca="1">IFERROR(INDIRECT(ADDRESS(MATCH(CONCATENATE(E5,"-",F5),CatInt!K:K,0),3,1,1,"CatInt")),"")</f>
        <v/>
      </c>
      <c r="H5" s="45"/>
      <c r="I5" s="29"/>
      <c r="J5" s="155" t="e">
        <f t="shared" si="3"/>
        <v>#VALUE!</v>
      </c>
      <c r="K5" s="155" t="e">
        <f t="shared" si="4"/>
        <v>#VALUE!</v>
      </c>
      <c r="L5" s="153"/>
      <c r="M5" s="53"/>
      <c r="N5" s="175">
        <v>0</v>
      </c>
      <c r="O5" s="147"/>
      <c r="P5" s="175">
        <v>0</v>
      </c>
      <c r="Q5" s="30"/>
      <c r="R5" s="149" t="str">
        <f>IFERROR(VLOOKUP(Q5,Setup!D$16:E$25,2,FALSE),"")</f>
        <v/>
      </c>
      <c r="S5" s="51" t="str">
        <f ca="1">IFERROR(IF(OR(I5="",VLOOKUP(I5,CatCostInp!$E$2:$K$88,7,FALSE)=0),"",VLOOKUP(I5,CatCostInp!$E$2:$K$88,7,FALSE)),"")</f>
        <v/>
      </c>
      <c r="T5" s="159" t="e">
        <f>VLOOKUP(U5,#REF!,2,FALSE)</f>
        <v>#REF!</v>
      </c>
      <c r="U5" s="30"/>
      <c r="V5" s="1" t="str">
        <f ca="1">IF(U5=Setup!$C$10,"Grant",IF('PSM Costs'!U5=Setup!$C$11,"Local",IF('PSM Costs'!U5=Setup!$C$12,"Other","")))</f>
        <v/>
      </c>
      <c r="W5" s="33"/>
      <c r="X5" s="36">
        <v>1</v>
      </c>
      <c r="Y5" s="33"/>
      <c r="Z5" s="36" t="str">
        <f t="shared" si="5"/>
        <v/>
      </c>
      <c r="AA5" s="35"/>
      <c r="AB5" s="32" t="str">
        <f t="shared" si="6"/>
        <v/>
      </c>
      <c r="AC5" s="35"/>
      <c r="AD5" s="32" t="str">
        <f t="shared" si="7"/>
        <v/>
      </c>
      <c r="AE5" s="35"/>
      <c r="AF5" s="36" t="str">
        <f t="shared" si="8"/>
        <v/>
      </c>
      <c r="AG5" s="36" t="str">
        <f t="shared" si="9"/>
        <v/>
      </c>
      <c r="AH5" s="36" t="str">
        <f t="shared" si="10"/>
        <v/>
      </c>
      <c r="AI5" s="55"/>
      <c r="AJ5" s="37"/>
      <c r="AK5" s="36">
        <v>1</v>
      </c>
      <c r="AL5" s="35"/>
      <c r="AM5" s="32" t="str">
        <f t="shared" si="11"/>
        <v/>
      </c>
      <c r="AN5" s="35"/>
      <c r="AO5" s="32" t="str">
        <f t="shared" si="12"/>
        <v/>
      </c>
      <c r="AP5" s="35"/>
      <c r="AQ5" s="32" t="str">
        <f t="shared" si="13"/>
        <v/>
      </c>
      <c r="AR5" s="35"/>
      <c r="AS5" s="36" t="str">
        <f t="shared" si="14"/>
        <v/>
      </c>
      <c r="AT5" s="36" t="str">
        <f t="shared" si="15"/>
        <v/>
      </c>
      <c r="AU5" s="36" t="str">
        <f t="shared" si="16"/>
        <v/>
      </c>
      <c r="AV5" s="55"/>
      <c r="AW5" s="34"/>
      <c r="AX5" s="36">
        <v>1</v>
      </c>
      <c r="AY5" s="34"/>
      <c r="AZ5" s="32" t="str">
        <f t="shared" si="17"/>
        <v/>
      </c>
      <c r="BA5" s="34"/>
      <c r="BB5" s="32" t="str">
        <f t="shared" si="18"/>
        <v/>
      </c>
      <c r="BC5" s="34"/>
      <c r="BD5" s="32" t="str">
        <f t="shared" si="19"/>
        <v/>
      </c>
      <c r="BE5" s="35"/>
      <c r="BF5" s="36" t="str">
        <f t="shared" si="20"/>
        <v/>
      </c>
      <c r="BG5" s="36" t="str">
        <f t="shared" si="21"/>
        <v/>
      </c>
      <c r="BH5" s="36" t="str">
        <f t="shared" si="22"/>
        <v/>
      </c>
      <c r="BI5" s="55"/>
      <c r="BJ5" s="34"/>
      <c r="BK5" s="36">
        <v>1</v>
      </c>
      <c r="BL5" s="34"/>
      <c r="BM5" s="32" t="str">
        <f t="shared" si="23"/>
        <v/>
      </c>
      <c r="BN5" s="34"/>
      <c r="BO5" s="32" t="str">
        <f t="shared" si="24"/>
        <v/>
      </c>
      <c r="BP5" s="34"/>
      <c r="BQ5" s="32" t="str">
        <f t="shared" si="25"/>
        <v/>
      </c>
      <c r="BR5" s="34"/>
      <c r="BS5" s="36" t="str">
        <f t="shared" si="26"/>
        <v/>
      </c>
      <c r="BT5" s="36" t="str">
        <f t="shared" si="27"/>
        <v/>
      </c>
      <c r="BU5" s="36" t="str">
        <f t="shared" si="28"/>
        <v/>
      </c>
      <c r="BV5" s="55"/>
      <c r="BW5" s="36" t="str">
        <f t="shared" si="29"/>
        <v/>
      </c>
      <c r="BX5" s="36" t="str">
        <f t="shared" si="29"/>
        <v/>
      </c>
      <c r="BY5" s="31"/>
      <c r="BZ5" s="38"/>
      <c r="CB5" s="120" t="e">
        <f t="shared" ca="1" si="0"/>
        <v>#VALUE!</v>
      </c>
      <c r="CC5" s="2" t="e">
        <f t="shared" ca="1" si="30"/>
        <v>#VALUE!</v>
      </c>
    </row>
    <row r="6" spans="1:88" s="2" customFormat="1" ht="25" customHeight="1" x14ac:dyDescent="0.2">
      <c r="A6" s="52" t="str">
        <f t="shared" si="31"/>
        <v/>
      </c>
      <c r="B6" s="157" t="e">
        <f t="shared" ca="1" si="1"/>
        <v>#VALUE!</v>
      </c>
      <c r="C6" s="157" t="e">
        <f t="shared" si="2"/>
        <v>#VALUE!</v>
      </c>
      <c r="D6" s="29"/>
      <c r="E6" s="155" t="str">
        <f ca="1">IFERROR(INDIRECT(ADDRESS(MATCH(D6,CatModules!C:C,0),2,1,1,"CatModules")),"")</f>
        <v/>
      </c>
      <c r="F6" s="96"/>
      <c r="G6" s="156" t="str">
        <f ca="1">IFERROR(INDIRECT(ADDRESS(MATCH(CONCATENATE(E6,"-",F6),CatInt!K:K,0),3,1,1,"CatInt")),"")</f>
        <v/>
      </c>
      <c r="H6" s="45"/>
      <c r="I6" s="29"/>
      <c r="J6" s="155" t="e">
        <f t="shared" si="3"/>
        <v>#VALUE!</v>
      </c>
      <c r="K6" s="155" t="e">
        <f t="shared" si="4"/>
        <v>#VALUE!</v>
      </c>
      <c r="L6" s="153"/>
      <c r="M6" s="53"/>
      <c r="N6" s="175">
        <v>0</v>
      </c>
      <c r="O6" s="147"/>
      <c r="P6" s="175">
        <v>0</v>
      </c>
      <c r="Q6" s="30"/>
      <c r="R6" s="149" t="str">
        <f>IFERROR(VLOOKUP(Q6,Setup!D$16:E$25,2,FALSE),"")</f>
        <v/>
      </c>
      <c r="S6" s="51" t="str">
        <f ca="1">IFERROR(IF(OR(I6="",VLOOKUP(I6,CatCostInp!$E$2:$K$88,7,FALSE)=0),"",VLOOKUP(I6,CatCostInp!$E$2:$K$88,7,FALSE)),"")</f>
        <v/>
      </c>
      <c r="T6" s="159" t="e">
        <f>VLOOKUP(U6,#REF!,2,FALSE)</f>
        <v>#REF!</v>
      </c>
      <c r="U6" s="30"/>
      <c r="V6" s="1" t="str">
        <f ca="1">IF(U6=Setup!$C$10,"Grant",IF('PSM Costs'!U6=Setup!$C$11,"Local",IF('PSM Costs'!U6=Setup!$C$12,"Other","")))</f>
        <v/>
      </c>
      <c r="W6" s="33"/>
      <c r="X6" s="36">
        <v>1</v>
      </c>
      <c r="Y6" s="33"/>
      <c r="Z6" s="36" t="str">
        <f t="shared" si="5"/>
        <v/>
      </c>
      <c r="AA6" s="35"/>
      <c r="AB6" s="32" t="str">
        <f t="shared" si="6"/>
        <v/>
      </c>
      <c r="AC6" s="35"/>
      <c r="AD6" s="32" t="str">
        <f t="shared" si="7"/>
        <v/>
      </c>
      <c r="AE6" s="35"/>
      <c r="AF6" s="36" t="str">
        <f t="shared" si="8"/>
        <v/>
      </c>
      <c r="AG6" s="36" t="str">
        <f t="shared" si="9"/>
        <v/>
      </c>
      <c r="AH6" s="36" t="str">
        <f t="shared" si="10"/>
        <v/>
      </c>
      <c r="AI6" s="55"/>
      <c r="AJ6" s="37"/>
      <c r="AK6" s="36">
        <v>1</v>
      </c>
      <c r="AL6" s="35"/>
      <c r="AM6" s="32" t="str">
        <f t="shared" si="11"/>
        <v/>
      </c>
      <c r="AN6" s="35"/>
      <c r="AO6" s="32" t="str">
        <f t="shared" si="12"/>
        <v/>
      </c>
      <c r="AP6" s="35"/>
      <c r="AQ6" s="32" t="str">
        <f t="shared" si="13"/>
        <v/>
      </c>
      <c r="AR6" s="35"/>
      <c r="AS6" s="36" t="str">
        <f t="shared" si="14"/>
        <v/>
      </c>
      <c r="AT6" s="36" t="str">
        <f t="shared" si="15"/>
        <v/>
      </c>
      <c r="AU6" s="36" t="str">
        <f t="shared" si="16"/>
        <v/>
      </c>
      <c r="AV6" s="55"/>
      <c r="AW6" s="34"/>
      <c r="AX6" s="36">
        <v>1</v>
      </c>
      <c r="AY6" s="34"/>
      <c r="AZ6" s="32" t="str">
        <f t="shared" si="17"/>
        <v/>
      </c>
      <c r="BA6" s="34"/>
      <c r="BB6" s="32" t="str">
        <f t="shared" si="18"/>
        <v/>
      </c>
      <c r="BC6" s="34"/>
      <c r="BD6" s="32" t="str">
        <f t="shared" si="19"/>
        <v/>
      </c>
      <c r="BE6" s="35"/>
      <c r="BF6" s="36" t="str">
        <f t="shared" si="20"/>
        <v/>
      </c>
      <c r="BG6" s="36" t="str">
        <f t="shared" si="21"/>
        <v/>
      </c>
      <c r="BH6" s="36" t="str">
        <f t="shared" si="22"/>
        <v/>
      </c>
      <c r="BI6" s="55"/>
      <c r="BJ6" s="34"/>
      <c r="BK6" s="36">
        <v>1</v>
      </c>
      <c r="BL6" s="34"/>
      <c r="BM6" s="32" t="str">
        <f t="shared" si="23"/>
        <v/>
      </c>
      <c r="BN6" s="34"/>
      <c r="BO6" s="32" t="str">
        <f t="shared" si="24"/>
        <v/>
      </c>
      <c r="BP6" s="34"/>
      <c r="BQ6" s="32" t="str">
        <f t="shared" si="25"/>
        <v/>
      </c>
      <c r="BR6" s="34"/>
      <c r="BS6" s="36" t="str">
        <f t="shared" si="26"/>
        <v/>
      </c>
      <c r="BT6" s="36" t="str">
        <f t="shared" si="27"/>
        <v/>
      </c>
      <c r="BU6" s="36" t="str">
        <f t="shared" si="28"/>
        <v/>
      </c>
      <c r="BV6" s="55"/>
      <c r="BW6" s="36" t="str">
        <f t="shared" si="29"/>
        <v/>
      </c>
      <c r="BX6" s="36" t="str">
        <f t="shared" si="29"/>
        <v/>
      </c>
      <c r="BY6" s="31"/>
      <c r="BZ6" s="38"/>
      <c r="CB6" s="120" t="e">
        <f t="shared" ca="1" si="0"/>
        <v>#VALUE!</v>
      </c>
      <c r="CC6" s="2" t="e">
        <f t="shared" ca="1" si="30"/>
        <v>#VALUE!</v>
      </c>
    </row>
    <row r="7" spans="1:88" s="2" customFormat="1" ht="25" customHeight="1" x14ac:dyDescent="0.2">
      <c r="A7" s="52" t="str">
        <f t="shared" si="31"/>
        <v/>
      </c>
      <c r="B7" s="157" t="e">
        <f t="shared" ca="1" si="1"/>
        <v>#VALUE!</v>
      </c>
      <c r="C7" s="157" t="e">
        <f t="shared" si="2"/>
        <v>#VALUE!</v>
      </c>
      <c r="D7" s="29"/>
      <c r="E7" s="155" t="str">
        <f ca="1">IFERROR(INDIRECT(ADDRESS(MATCH(D7,CatModules!C:C,0),2,1,1,"CatModules")),"")</f>
        <v/>
      </c>
      <c r="F7" s="96"/>
      <c r="G7" s="156" t="str">
        <f ca="1">IFERROR(INDIRECT(ADDRESS(MATCH(CONCATENATE(E7,"-",F7),CatInt!K:K,0),3,1,1,"CatInt")),"")</f>
        <v/>
      </c>
      <c r="H7" s="45" t="str">
        <f>IF(F7="","",VLOOKUP(F7,#REF!,2,FALSE))</f>
        <v/>
      </c>
      <c r="I7" s="29"/>
      <c r="J7" s="155" t="e">
        <f t="shared" si="3"/>
        <v>#VALUE!</v>
      </c>
      <c r="K7" s="155" t="e">
        <f t="shared" si="4"/>
        <v>#VALUE!</v>
      </c>
      <c r="L7" s="153"/>
      <c r="M7" s="53"/>
      <c r="N7" s="175">
        <v>0</v>
      </c>
      <c r="O7" s="147"/>
      <c r="P7" s="175">
        <v>0</v>
      </c>
      <c r="Q7" s="30"/>
      <c r="R7" s="149" t="str">
        <f>IFERROR(VLOOKUP(Q7,Setup!D$16:E$25,2,FALSE),"")</f>
        <v/>
      </c>
      <c r="S7" s="51" t="str">
        <f ca="1">IFERROR(IF(OR(I7="",VLOOKUP(I7,CatCostInp!$E$2:$K$88,7,FALSE)=0),"",VLOOKUP(I7,CatCostInp!$E$2:$K$88,7,FALSE)),"")</f>
        <v/>
      </c>
      <c r="T7" s="159" t="e">
        <f>VLOOKUP(U7,#REF!,2,FALSE)</f>
        <v>#REF!</v>
      </c>
      <c r="U7" s="30"/>
      <c r="V7" s="1" t="str">
        <f ca="1">IF(U7=Setup!$C$10,"Grant",IF('PSM Costs'!U7=Setup!$C$11,"Local",IF('PSM Costs'!U7=Setup!$C$12,"Other","")))</f>
        <v/>
      </c>
      <c r="W7" s="33"/>
      <c r="X7" s="36">
        <v>1</v>
      </c>
      <c r="Y7" s="33"/>
      <c r="Z7" s="36" t="str">
        <f t="shared" si="5"/>
        <v/>
      </c>
      <c r="AA7" s="35"/>
      <c r="AB7" s="32" t="str">
        <f t="shared" si="6"/>
        <v/>
      </c>
      <c r="AC7" s="35"/>
      <c r="AD7" s="32" t="str">
        <f t="shared" si="7"/>
        <v/>
      </c>
      <c r="AE7" s="35"/>
      <c r="AF7" s="36" t="str">
        <f t="shared" si="8"/>
        <v/>
      </c>
      <c r="AG7" s="36" t="str">
        <f t="shared" si="9"/>
        <v/>
      </c>
      <c r="AH7" s="36" t="str">
        <f t="shared" si="10"/>
        <v/>
      </c>
      <c r="AI7" s="55"/>
      <c r="AJ7" s="37"/>
      <c r="AK7" s="36">
        <v>1</v>
      </c>
      <c r="AL7" s="35"/>
      <c r="AM7" s="32" t="str">
        <f t="shared" si="11"/>
        <v/>
      </c>
      <c r="AN7" s="35"/>
      <c r="AO7" s="32" t="str">
        <f t="shared" si="12"/>
        <v/>
      </c>
      <c r="AP7" s="35"/>
      <c r="AQ7" s="32" t="str">
        <f t="shared" si="13"/>
        <v/>
      </c>
      <c r="AR7" s="35"/>
      <c r="AS7" s="36" t="str">
        <f t="shared" si="14"/>
        <v/>
      </c>
      <c r="AT7" s="36" t="str">
        <f t="shared" si="15"/>
        <v/>
      </c>
      <c r="AU7" s="36" t="str">
        <f t="shared" si="16"/>
        <v/>
      </c>
      <c r="AV7" s="55"/>
      <c r="AW7" s="34"/>
      <c r="AX7" s="36">
        <v>1</v>
      </c>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36">
        <v>1</v>
      </c>
      <c r="BL7" s="34"/>
      <c r="BM7" s="32" t="str">
        <f t="shared" si="23"/>
        <v/>
      </c>
      <c r="BN7" s="34"/>
      <c r="BO7" s="32" t="str">
        <f t="shared" si="24"/>
        <v/>
      </c>
      <c r="BP7" s="34"/>
      <c r="BQ7" s="32" t="str">
        <f t="shared" si="25"/>
        <v/>
      </c>
      <c r="BR7" s="34"/>
      <c r="BS7" s="36" t="str">
        <f t="shared" si="26"/>
        <v/>
      </c>
      <c r="BT7" s="36" t="str">
        <f t="shared" si="27"/>
        <v/>
      </c>
      <c r="BU7" s="36" t="str">
        <f t="shared" si="28"/>
        <v/>
      </c>
      <c r="BV7" s="55"/>
      <c r="BW7" s="36" t="str">
        <f t="shared" si="29"/>
        <v/>
      </c>
      <c r="BX7" s="36" t="str">
        <f t="shared" si="29"/>
        <v/>
      </c>
      <c r="BY7" s="31"/>
      <c r="BZ7" s="38"/>
      <c r="CB7" s="120" t="e">
        <f t="shared" ca="1" si="0"/>
        <v>#VALUE!</v>
      </c>
      <c r="CC7" s="2" t="e">
        <f t="shared" ca="1" si="30"/>
        <v>#VALUE!</v>
      </c>
    </row>
    <row r="8" spans="1:88" s="2" customFormat="1" ht="25" customHeight="1" x14ac:dyDescent="0.2">
      <c r="A8" s="52" t="str">
        <f t="shared" si="31"/>
        <v/>
      </c>
      <c r="B8" s="157" t="e">
        <f t="shared" ca="1" si="1"/>
        <v>#VALUE!</v>
      </c>
      <c r="C8" s="157" t="e">
        <f t="shared" si="2"/>
        <v>#VALUE!</v>
      </c>
      <c r="D8" s="29"/>
      <c r="E8" s="155" t="str">
        <f ca="1">IFERROR(INDIRECT(ADDRESS(MATCH(D8,CatModules!C:C,0),2,1,1,"CatModules")),"")</f>
        <v/>
      </c>
      <c r="F8" s="96"/>
      <c r="G8" s="156" t="str">
        <f ca="1">IFERROR(INDIRECT(ADDRESS(MATCH(CONCATENATE(E8,"-",F8),CatInt!K:K,0),3,1,1,"CatInt")),"")</f>
        <v/>
      </c>
      <c r="H8" s="45" t="str">
        <f>IF(F8="","",VLOOKUP(F8,#REF!,2,FALSE))</f>
        <v/>
      </c>
      <c r="I8" s="29"/>
      <c r="J8" s="155" t="e">
        <f t="shared" si="3"/>
        <v>#VALUE!</v>
      </c>
      <c r="K8" s="155" t="e">
        <f t="shared" si="4"/>
        <v>#VALUE!</v>
      </c>
      <c r="L8" s="153"/>
      <c r="M8" s="53"/>
      <c r="N8" s="175">
        <v>0</v>
      </c>
      <c r="O8" s="147"/>
      <c r="P8" s="175">
        <v>0</v>
      </c>
      <c r="Q8" s="30"/>
      <c r="R8" s="149" t="str">
        <f>IFERROR(VLOOKUP(Q8,Setup!D$16:E$25,2,FALSE),"")</f>
        <v/>
      </c>
      <c r="S8" s="51" t="str">
        <f ca="1">IFERROR(IF(OR(I8="",VLOOKUP(I8,CatCostInp!$E$2:$K$88,7,FALSE)=0),"",VLOOKUP(I8,CatCostInp!$E$2:$K$88,7,FALSE)),"")</f>
        <v/>
      </c>
      <c r="T8" s="159" t="e">
        <f>VLOOKUP(U8,#REF!,2,FALSE)</f>
        <v>#REF!</v>
      </c>
      <c r="U8" s="30"/>
      <c r="V8" s="1" t="str">
        <f ca="1">IF(U8=Setup!$C$10,"Grant",IF('PSM Costs'!U8=Setup!$C$11,"Local",IF('PSM Costs'!U8=Setup!$C$12,"Other","")))</f>
        <v/>
      </c>
      <c r="W8" s="33"/>
      <c r="X8" s="36">
        <v>1</v>
      </c>
      <c r="Y8" s="33"/>
      <c r="Z8" s="36" t="str">
        <f t="shared" si="5"/>
        <v/>
      </c>
      <c r="AA8" s="35"/>
      <c r="AB8" s="32" t="str">
        <f t="shared" si="6"/>
        <v/>
      </c>
      <c r="AC8" s="35"/>
      <c r="AD8" s="32" t="str">
        <f t="shared" si="7"/>
        <v/>
      </c>
      <c r="AE8" s="35"/>
      <c r="AF8" s="36" t="str">
        <f t="shared" si="8"/>
        <v/>
      </c>
      <c r="AG8" s="36" t="str">
        <f t="shared" si="9"/>
        <v/>
      </c>
      <c r="AH8" s="36" t="str">
        <f t="shared" si="10"/>
        <v/>
      </c>
      <c r="AI8" s="55"/>
      <c r="AJ8" s="37"/>
      <c r="AK8" s="36">
        <v>1</v>
      </c>
      <c r="AL8" s="35"/>
      <c r="AM8" s="32" t="str">
        <f t="shared" si="11"/>
        <v/>
      </c>
      <c r="AN8" s="35"/>
      <c r="AO8" s="32" t="str">
        <f t="shared" si="12"/>
        <v/>
      </c>
      <c r="AP8" s="35"/>
      <c r="AQ8" s="32" t="str">
        <f t="shared" si="13"/>
        <v/>
      </c>
      <c r="AR8" s="35"/>
      <c r="AS8" s="36" t="str">
        <f t="shared" si="14"/>
        <v/>
      </c>
      <c r="AT8" s="36" t="str">
        <f t="shared" si="15"/>
        <v/>
      </c>
      <c r="AU8" s="36" t="str">
        <f t="shared" si="16"/>
        <v/>
      </c>
      <c r="AV8" s="55"/>
      <c r="AW8" s="34"/>
      <c r="AX8" s="36">
        <v>1</v>
      </c>
      <c r="AY8" s="34"/>
      <c r="AZ8" s="32" t="str">
        <f t="shared" si="17"/>
        <v/>
      </c>
      <c r="BA8" s="34"/>
      <c r="BB8" s="32" t="str">
        <f t="shared" si="18"/>
        <v/>
      </c>
      <c r="BC8" s="34"/>
      <c r="BD8" s="32" t="str">
        <f t="shared" si="19"/>
        <v/>
      </c>
      <c r="BE8" s="35"/>
      <c r="BF8" s="36" t="str">
        <f t="shared" si="20"/>
        <v/>
      </c>
      <c r="BG8" s="36" t="str">
        <f t="shared" si="21"/>
        <v/>
      </c>
      <c r="BH8" s="36" t="str">
        <f t="shared" si="22"/>
        <v/>
      </c>
      <c r="BI8" s="55"/>
      <c r="BJ8" s="34"/>
      <c r="BK8" s="36">
        <v>1</v>
      </c>
      <c r="BL8" s="34"/>
      <c r="BM8" s="32" t="str">
        <f t="shared" si="23"/>
        <v/>
      </c>
      <c r="BN8" s="34"/>
      <c r="BO8" s="32" t="str">
        <f t="shared" si="24"/>
        <v/>
      </c>
      <c r="BP8" s="34"/>
      <c r="BQ8" s="32" t="str">
        <f t="shared" si="25"/>
        <v/>
      </c>
      <c r="BR8" s="34"/>
      <c r="BS8" s="36" t="str">
        <f t="shared" si="26"/>
        <v/>
      </c>
      <c r="BT8" s="36" t="str">
        <f t="shared" si="27"/>
        <v/>
      </c>
      <c r="BU8" s="36" t="str">
        <f t="shared" si="28"/>
        <v/>
      </c>
      <c r="BV8" s="55"/>
      <c r="BW8" s="36" t="str">
        <f t="shared" si="29"/>
        <v/>
      </c>
      <c r="BX8" s="36" t="str">
        <f t="shared" si="29"/>
        <v/>
      </c>
      <c r="BY8" s="31"/>
      <c r="BZ8" s="38"/>
      <c r="CB8" s="120" t="e">
        <f t="shared" ca="1" si="0"/>
        <v>#VALUE!</v>
      </c>
      <c r="CC8" s="2" t="e">
        <f t="shared" ca="1" si="30"/>
        <v>#VALUE!</v>
      </c>
    </row>
    <row r="9" spans="1:88" s="2" customFormat="1" ht="25" customHeight="1" x14ac:dyDescent="0.2">
      <c r="A9" s="52" t="str">
        <f t="shared" si="31"/>
        <v/>
      </c>
      <c r="B9" s="157" t="e">
        <f t="shared" ca="1" si="1"/>
        <v>#VALUE!</v>
      </c>
      <c r="C9" s="157" t="e">
        <f t="shared" si="2"/>
        <v>#VALUE!</v>
      </c>
      <c r="D9" s="29"/>
      <c r="E9" s="155" t="str">
        <f ca="1">IFERROR(INDIRECT(ADDRESS(MATCH(D9,CatModules!C:C,0),2,1,1,"CatModules")),"")</f>
        <v/>
      </c>
      <c r="F9" s="96"/>
      <c r="G9" s="156" t="str">
        <f ca="1">IFERROR(INDIRECT(ADDRESS(MATCH(CONCATENATE(E9,"-",F9),CatInt!K:K,0),3,1,1,"CatInt")),"")</f>
        <v/>
      </c>
      <c r="H9" s="45" t="str">
        <f>IF(F9="","",VLOOKUP(F9,#REF!,2,FALSE))</f>
        <v/>
      </c>
      <c r="I9" s="29"/>
      <c r="J9" s="155" t="e">
        <f t="shared" si="3"/>
        <v>#VALUE!</v>
      </c>
      <c r="K9" s="155" t="e">
        <f t="shared" si="4"/>
        <v>#VALUE!</v>
      </c>
      <c r="L9" s="153"/>
      <c r="M9" s="53"/>
      <c r="N9" s="175">
        <v>0</v>
      </c>
      <c r="O9" s="147"/>
      <c r="P9" s="175">
        <v>0</v>
      </c>
      <c r="Q9" s="30"/>
      <c r="R9" s="149" t="str">
        <f>IFERROR(VLOOKUP(Q9,Setup!D$16:E$25,2,FALSE),"")</f>
        <v/>
      </c>
      <c r="S9" s="51" t="str">
        <f ca="1">IFERROR(IF(OR(I9="",VLOOKUP(I9,CatCostInp!$E$2:$K$88,7,FALSE)=0),"",VLOOKUP(I9,CatCostInp!$E$2:$K$88,7,FALSE)),"")</f>
        <v/>
      </c>
      <c r="T9" s="159" t="e">
        <f>VLOOKUP(U9,#REF!,2,FALSE)</f>
        <v>#REF!</v>
      </c>
      <c r="U9" s="30"/>
      <c r="V9" s="1" t="str">
        <f ca="1">IF(U9=Setup!$C$10,"Grant",IF('PSM Costs'!U9=Setup!$C$11,"Local",IF('PSM Costs'!U9=Setup!$C$12,"Other","")))</f>
        <v/>
      </c>
      <c r="W9" s="33"/>
      <c r="X9" s="36">
        <v>1</v>
      </c>
      <c r="Y9" s="33"/>
      <c r="Z9" s="36" t="str">
        <f t="shared" si="5"/>
        <v/>
      </c>
      <c r="AA9" s="35"/>
      <c r="AB9" s="32" t="str">
        <f t="shared" si="6"/>
        <v/>
      </c>
      <c r="AC9" s="35"/>
      <c r="AD9" s="32" t="str">
        <f t="shared" si="7"/>
        <v/>
      </c>
      <c r="AE9" s="35"/>
      <c r="AF9" s="36" t="str">
        <f t="shared" si="8"/>
        <v/>
      </c>
      <c r="AG9" s="36" t="str">
        <f t="shared" si="9"/>
        <v/>
      </c>
      <c r="AH9" s="36" t="str">
        <f t="shared" si="10"/>
        <v/>
      </c>
      <c r="AI9" s="55"/>
      <c r="AJ9" s="37"/>
      <c r="AK9" s="36">
        <v>1</v>
      </c>
      <c r="AL9" s="35"/>
      <c r="AM9" s="32" t="str">
        <f t="shared" si="11"/>
        <v/>
      </c>
      <c r="AN9" s="35"/>
      <c r="AO9" s="32" t="str">
        <f t="shared" si="12"/>
        <v/>
      </c>
      <c r="AP9" s="35"/>
      <c r="AQ9" s="32" t="str">
        <f t="shared" si="13"/>
        <v/>
      </c>
      <c r="AR9" s="35"/>
      <c r="AS9" s="36" t="str">
        <f t="shared" si="14"/>
        <v/>
      </c>
      <c r="AT9" s="36" t="str">
        <f t="shared" si="15"/>
        <v/>
      </c>
      <c r="AU9" s="36" t="str">
        <f t="shared" si="16"/>
        <v/>
      </c>
      <c r="AV9" s="55"/>
      <c r="AW9" s="34"/>
      <c r="AX9" s="36">
        <v>1</v>
      </c>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36">
        <v>1</v>
      </c>
      <c r="BL9" s="34"/>
      <c r="BM9" s="32" t="str">
        <f t="shared" si="23"/>
        <v/>
      </c>
      <c r="BN9" s="34"/>
      <c r="BO9" s="32" t="str">
        <f t="shared" si="24"/>
        <v/>
      </c>
      <c r="BP9" s="34"/>
      <c r="BQ9" s="32" t="str">
        <f t="shared" si="25"/>
        <v/>
      </c>
      <c r="BR9" s="34"/>
      <c r="BS9" s="36" t="str">
        <f t="shared" si="26"/>
        <v/>
      </c>
      <c r="BT9" s="36" t="str">
        <f t="shared" si="27"/>
        <v/>
      </c>
      <c r="BU9" s="36" t="str">
        <f t="shared" si="28"/>
        <v/>
      </c>
      <c r="BV9" s="55"/>
      <c r="BW9" s="36" t="str">
        <f t="shared" si="29"/>
        <v/>
      </c>
      <c r="BX9" s="36" t="str">
        <f t="shared" si="29"/>
        <v/>
      </c>
      <c r="BY9" s="31"/>
      <c r="BZ9" s="38"/>
      <c r="CB9" s="120" t="e">
        <f t="shared" ca="1" si="0"/>
        <v>#VALUE!</v>
      </c>
      <c r="CC9" s="2" t="e">
        <f t="shared" ca="1" si="30"/>
        <v>#VALUE!</v>
      </c>
    </row>
    <row r="10" spans="1:88" s="2" customFormat="1" ht="25" customHeight="1" x14ac:dyDescent="0.2">
      <c r="A10" s="52" t="str">
        <f t="shared" si="31"/>
        <v/>
      </c>
      <c r="B10" s="157" t="e">
        <f t="shared" ca="1" si="1"/>
        <v>#VALUE!</v>
      </c>
      <c r="C10" s="157" t="e">
        <f t="shared" si="2"/>
        <v>#VALUE!</v>
      </c>
      <c r="D10" s="29"/>
      <c r="E10" s="155" t="str">
        <f ca="1">IFERROR(INDIRECT(ADDRESS(MATCH(D10,CatModules!C:C,0),2,1,1,"CatModules")),"")</f>
        <v/>
      </c>
      <c r="F10" s="96"/>
      <c r="G10" s="156" t="str">
        <f ca="1">IFERROR(INDIRECT(ADDRESS(MATCH(CONCATENATE(E10,"-",F10),CatInt!K:K,0),3,1,1,"CatInt")),"")</f>
        <v/>
      </c>
      <c r="H10" s="45" t="str">
        <f>IF(F10="","",VLOOKUP(F10,#REF!,2,FALSE))</f>
        <v/>
      </c>
      <c r="I10" s="29"/>
      <c r="J10" s="155" t="e">
        <f t="shared" si="3"/>
        <v>#VALUE!</v>
      </c>
      <c r="K10" s="155" t="e">
        <f t="shared" si="4"/>
        <v>#VALUE!</v>
      </c>
      <c r="L10" s="153"/>
      <c r="M10" s="53"/>
      <c r="N10" s="175">
        <v>0</v>
      </c>
      <c r="O10" s="147"/>
      <c r="P10" s="175">
        <v>0</v>
      </c>
      <c r="Q10" s="30"/>
      <c r="R10" s="149" t="str">
        <f>IFERROR(VLOOKUP(Q10,Setup!D$16:E$25,2,FALSE),"")</f>
        <v/>
      </c>
      <c r="S10" s="51" t="str">
        <f ca="1">IFERROR(IF(OR(I10="",VLOOKUP(I10,CatCostInp!$E$2:$K$88,7,FALSE)=0),"",VLOOKUP(I10,CatCostInp!$E$2:$K$88,7,FALSE)),"")</f>
        <v/>
      </c>
      <c r="T10" s="159" t="e">
        <f>VLOOKUP(U10,#REF!,2,FALSE)</f>
        <v>#REF!</v>
      </c>
      <c r="U10" s="30"/>
      <c r="V10" s="1" t="str">
        <f ca="1">IF(U10=Setup!$C$10,"Grant",IF('PSM Costs'!U10=Setup!$C$11,"Local",IF('PSM Costs'!U10=Setup!$C$12,"Other","")))</f>
        <v/>
      </c>
      <c r="W10" s="33"/>
      <c r="X10" s="36">
        <v>1</v>
      </c>
      <c r="Y10" s="33"/>
      <c r="Z10" s="36" t="str">
        <f t="shared" si="5"/>
        <v/>
      </c>
      <c r="AA10" s="35"/>
      <c r="AB10" s="32" t="str">
        <f t="shared" si="6"/>
        <v/>
      </c>
      <c r="AC10" s="35"/>
      <c r="AD10" s="32" t="str">
        <f t="shared" si="7"/>
        <v/>
      </c>
      <c r="AE10" s="35"/>
      <c r="AF10" s="36" t="str">
        <f t="shared" si="8"/>
        <v/>
      </c>
      <c r="AG10" s="36" t="str">
        <f t="shared" si="9"/>
        <v/>
      </c>
      <c r="AH10" s="36" t="str">
        <f t="shared" si="10"/>
        <v/>
      </c>
      <c r="AI10" s="55"/>
      <c r="AJ10" s="37"/>
      <c r="AK10" s="36">
        <v>1</v>
      </c>
      <c r="AL10" s="35"/>
      <c r="AM10" s="32" t="str">
        <f t="shared" si="11"/>
        <v/>
      </c>
      <c r="AN10" s="35"/>
      <c r="AO10" s="32" t="str">
        <f t="shared" si="12"/>
        <v/>
      </c>
      <c r="AP10" s="35"/>
      <c r="AQ10" s="32" t="str">
        <f t="shared" si="13"/>
        <v/>
      </c>
      <c r="AR10" s="35"/>
      <c r="AS10" s="36" t="str">
        <f t="shared" si="14"/>
        <v/>
      </c>
      <c r="AT10" s="36" t="str">
        <f t="shared" si="15"/>
        <v/>
      </c>
      <c r="AU10" s="36" t="str">
        <f t="shared" si="16"/>
        <v/>
      </c>
      <c r="AV10" s="55"/>
      <c r="AW10" s="34"/>
      <c r="AX10" s="36">
        <v>1</v>
      </c>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36">
        <v>1</v>
      </c>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t="str">
        <f t="shared" si="29"/>
        <v/>
      </c>
      <c r="BX10" s="36" t="str">
        <f t="shared" si="29"/>
        <v/>
      </c>
      <c r="BY10" s="31"/>
      <c r="BZ10" s="38"/>
      <c r="CB10" s="120" t="e">
        <f t="shared" ca="1" si="0"/>
        <v>#VALUE!</v>
      </c>
      <c r="CC10" s="2" t="e">
        <f t="shared" ca="1" si="30"/>
        <v>#VALUE!</v>
      </c>
    </row>
    <row r="11" spans="1:88" s="2" customFormat="1" ht="25" customHeight="1" x14ac:dyDescent="0.2">
      <c r="A11" s="52" t="str">
        <f t="shared" si="31"/>
        <v/>
      </c>
      <c r="B11" s="157" t="e">
        <f t="shared" ca="1" si="1"/>
        <v>#VALUE!</v>
      </c>
      <c r="C11" s="157" t="e">
        <f t="shared" si="2"/>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3"/>
        <v>#VALUE!</v>
      </c>
      <c r="K11" s="155" t="e">
        <f t="shared" si="4"/>
        <v>#VALUE!</v>
      </c>
      <c r="L11" s="153"/>
      <c r="M11" s="53"/>
      <c r="N11" s="175">
        <v>0</v>
      </c>
      <c r="O11" s="147"/>
      <c r="P11" s="175">
        <v>0</v>
      </c>
      <c r="Q11" s="30"/>
      <c r="R11" s="149" t="str">
        <f>IFERROR(VLOOKUP(Q11,Setup!D$16:E$25,2,FALSE),"")</f>
        <v/>
      </c>
      <c r="S11" s="51" t="str">
        <f ca="1">IFERROR(IF(OR(I11="",VLOOKUP(I11,CatCostInp!$E$2:$K$88,7,FALSE)=0),"",VLOOKUP(I11,CatCostInp!$E$2:$K$88,7,FALSE)),"")</f>
        <v/>
      </c>
      <c r="T11" s="159" t="e">
        <f>VLOOKUP(U11,#REF!,2,FALSE)</f>
        <v>#REF!</v>
      </c>
      <c r="U11" s="30"/>
      <c r="V11" s="1" t="str">
        <f ca="1">IF(U11=Setup!$C$10,"Grant",IF('PSM Costs'!U11=Setup!$C$11,"Local",IF('PSM Costs'!U11=Setup!$C$12,"Other","")))</f>
        <v/>
      </c>
      <c r="W11" s="33"/>
      <c r="X11" s="36">
        <v>1</v>
      </c>
      <c r="Y11" s="33"/>
      <c r="Z11" s="36" t="str">
        <f t="shared" si="5"/>
        <v/>
      </c>
      <c r="AA11" s="35"/>
      <c r="AB11" s="32" t="str">
        <f t="shared" si="6"/>
        <v/>
      </c>
      <c r="AC11" s="35"/>
      <c r="AD11" s="32" t="str">
        <f t="shared" si="7"/>
        <v/>
      </c>
      <c r="AE11" s="35"/>
      <c r="AF11" s="36" t="str">
        <f t="shared" si="8"/>
        <v/>
      </c>
      <c r="AG11" s="36" t="str">
        <f t="shared" si="9"/>
        <v/>
      </c>
      <c r="AH11" s="36" t="str">
        <f t="shared" si="10"/>
        <v/>
      </c>
      <c r="AI11" s="55"/>
      <c r="AJ11" s="37"/>
      <c r="AK11" s="36">
        <v>1</v>
      </c>
      <c r="AL11" s="35"/>
      <c r="AM11" s="32" t="str">
        <f t="shared" si="11"/>
        <v/>
      </c>
      <c r="AN11" s="35"/>
      <c r="AO11" s="32" t="str">
        <f t="shared" si="12"/>
        <v/>
      </c>
      <c r="AP11" s="35"/>
      <c r="AQ11" s="32" t="str">
        <f t="shared" si="13"/>
        <v/>
      </c>
      <c r="AR11" s="35"/>
      <c r="AS11" s="36" t="str">
        <f t="shared" si="14"/>
        <v/>
      </c>
      <c r="AT11" s="36" t="str">
        <f t="shared" si="15"/>
        <v/>
      </c>
      <c r="AU11" s="36" t="str">
        <f t="shared" si="16"/>
        <v/>
      </c>
      <c r="AV11" s="55"/>
      <c r="AW11" s="34"/>
      <c r="AX11" s="36">
        <v>1</v>
      </c>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36">
        <v>1</v>
      </c>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t="str">
        <f t="shared" si="29"/>
        <v/>
      </c>
      <c r="BX11" s="36" t="str">
        <f t="shared" si="29"/>
        <v/>
      </c>
      <c r="BY11" s="31"/>
      <c r="BZ11" s="38"/>
      <c r="CB11" s="120" t="e">
        <f t="shared" ca="1" si="0"/>
        <v>#VALUE!</v>
      </c>
      <c r="CC11" s="2" t="e">
        <f t="shared" ca="1" si="30"/>
        <v>#VALUE!</v>
      </c>
    </row>
    <row r="12" spans="1:88" s="2" customFormat="1" ht="25" customHeight="1" x14ac:dyDescent="0.2">
      <c r="A12" s="52" t="str">
        <f t="shared" si="31"/>
        <v/>
      </c>
      <c r="B12" s="157" t="e">
        <f t="shared" ca="1" si="1"/>
        <v>#VALUE!</v>
      </c>
      <c r="C12" s="157" t="e">
        <f t="shared" si="2"/>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3"/>
        <v>#VALUE!</v>
      </c>
      <c r="K12" s="155" t="e">
        <f t="shared" si="4"/>
        <v>#VALUE!</v>
      </c>
      <c r="L12" s="153"/>
      <c r="M12" s="53"/>
      <c r="N12" s="175">
        <v>0</v>
      </c>
      <c r="O12" s="147"/>
      <c r="P12" s="175">
        <v>0</v>
      </c>
      <c r="Q12" s="30"/>
      <c r="R12" s="149" t="str">
        <f>IFERROR(VLOOKUP(Q12,Setup!D$16:E$25,2,FALSE),"")</f>
        <v/>
      </c>
      <c r="S12" s="51" t="str">
        <f ca="1">IFERROR(IF(OR(I12="",VLOOKUP(I12,CatCostInp!$E$2:$K$88,7,FALSE)=0),"",VLOOKUP(I12,CatCostInp!$E$2:$K$88,7,FALSE)),"")</f>
        <v/>
      </c>
      <c r="T12" s="159" t="e">
        <f>VLOOKUP(U12,#REF!,2,FALSE)</f>
        <v>#REF!</v>
      </c>
      <c r="U12" s="30"/>
      <c r="V12" s="1" t="str">
        <f ca="1">IF(U12=Setup!$C$10,"Grant",IF('PSM Costs'!U12=Setup!$C$11,"Local",IF('PSM Costs'!U12=Setup!$C$12,"Other","")))</f>
        <v/>
      </c>
      <c r="W12" s="33"/>
      <c r="X12" s="36">
        <v>1</v>
      </c>
      <c r="Y12" s="33"/>
      <c r="Z12" s="36" t="str">
        <f t="shared" si="5"/>
        <v/>
      </c>
      <c r="AA12" s="35"/>
      <c r="AB12" s="32" t="str">
        <f t="shared" si="6"/>
        <v/>
      </c>
      <c r="AC12" s="35"/>
      <c r="AD12" s="32" t="str">
        <f t="shared" si="7"/>
        <v/>
      </c>
      <c r="AE12" s="35"/>
      <c r="AF12" s="36" t="str">
        <f t="shared" si="8"/>
        <v/>
      </c>
      <c r="AG12" s="36" t="str">
        <f t="shared" si="9"/>
        <v/>
      </c>
      <c r="AH12" s="36" t="str">
        <f t="shared" si="10"/>
        <v/>
      </c>
      <c r="AI12" s="55"/>
      <c r="AJ12" s="37"/>
      <c r="AK12" s="36">
        <v>1</v>
      </c>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36">
        <v>1</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36">
        <v>1</v>
      </c>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t="e">
        <f t="shared" ca="1" si="0"/>
        <v>#VALUE!</v>
      </c>
      <c r="CC12" s="2" t="e">
        <f t="shared" ca="1" si="30"/>
        <v>#VALUE!</v>
      </c>
    </row>
    <row r="13" spans="1:88" s="2" customFormat="1" ht="25" customHeight="1" x14ac:dyDescent="0.2">
      <c r="A13" s="52" t="str">
        <f t="shared" si="31"/>
        <v/>
      </c>
      <c r="B13" s="157" t="e">
        <f t="shared" ca="1" si="1"/>
        <v>#VALUE!</v>
      </c>
      <c r="C13" s="157" t="e">
        <f t="shared" si="2"/>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3"/>
        <v>#VALUE!</v>
      </c>
      <c r="K13" s="155" t="e">
        <f t="shared" si="4"/>
        <v>#VALUE!</v>
      </c>
      <c r="L13" s="153"/>
      <c r="M13" s="53"/>
      <c r="N13" s="175">
        <v>0</v>
      </c>
      <c r="O13" s="147"/>
      <c r="P13" s="175">
        <v>0</v>
      </c>
      <c r="Q13" s="30"/>
      <c r="R13" s="149" t="str">
        <f>IFERROR(VLOOKUP(Q13,Setup!D$16:E$25,2,FALSE),"")</f>
        <v/>
      </c>
      <c r="S13" s="51" t="str">
        <f ca="1">IFERROR(IF(OR(I13="",VLOOKUP(I13,CatCostInp!$E$2:$K$88,7,FALSE)=0),"",VLOOKUP(I13,CatCostInp!$E$2:$K$88,7,FALSE)),"")</f>
        <v/>
      </c>
      <c r="T13" s="159" t="e">
        <f>VLOOKUP(U13,#REF!,2,FALSE)</f>
        <v>#REF!</v>
      </c>
      <c r="U13" s="30"/>
      <c r="V13" s="1" t="str">
        <f ca="1">IF(U13=Setup!$C$10,"Grant",IF('PSM Costs'!U13=Setup!$C$11,"Local",IF('PSM Costs'!U13=Setup!$C$12,"Other","")))</f>
        <v/>
      </c>
      <c r="W13" s="33"/>
      <c r="X13" s="36">
        <v>1</v>
      </c>
      <c r="Y13" s="33"/>
      <c r="Z13" s="36" t="str">
        <f t="shared" si="5"/>
        <v/>
      </c>
      <c r="AA13" s="35"/>
      <c r="AB13" s="32" t="str">
        <f t="shared" si="6"/>
        <v/>
      </c>
      <c r="AC13" s="35"/>
      <c r="AD13" s="32" t="str">
        <f t="shared" si="7"/>
        <v/>
      </c>
      <c r="AE13" s="35"/>
      <c r="AF13" s="36" t="str">
        <f t="shared" si="8"/>
        <v/>
      </c>
      <c r="AG13" s="36" t="str">
        <f t="shared" si="9"/>
        <v/>
      </c>
      <c r="AH13" s="36" t="str">
        <f t="shared" si="10"/>
        <v/>
      </c>
      <c r="AI13" s="55"/>
      <c r="AJ13" s="37"/>
      <c r="AK13" s="36">
        <v>1</v>
      </c>
      <c r="AL13" s="35"/>
      <c r="AM13" s="32" t="str">
        <f t="shared" si="11"/>
        <v/>
      </c>
      <c r="AN13" s="35"/>
      <c r="AO13" s="32" t="str">
        <f t="shared" si="12"/>
        <v/>
      </c>
      <c r="AP13" s="35"/>
      <c r="AQ13" s="32" t="str">
        <f t="shared" si="13"/>
        <v/>
      </c>
      <c r="AR13" s="35"/>
      <c r="AS13" s="36" t="str">
        <f t="shared" si="14"/>
        <v/>
      </c>
      <c r="AT13" s="36" t="str">
        <f t="shared" si="15"/>
        <v/>
      </c>
      <c r="AU13" s="36" t="str">
        <f t="shared" si="16"/>
        <v/>
      </c>
      <c r="AV13" s="55"/>
      <c r="AW13" s="34"/>
      <c r="AX13" s="36">
        <v>1</v>
      </c>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36">
        <v>1</v>
      </c>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t="e">
        <f t="shared" ca="1" si="0"/>
        <v>#VALUE!</v>
      </c>
      <c r="CC13" s="2" t="e">
        <f t="shared" ca="1" si="30"/>
        <v>#VALUE!</v>
      </c>
    </row>
    <row r="14" spans="1:88" s="2" customFormat="1" ht="25" customHeight="1" x14ac:dyDescent="0.2">
      <c r="A14" s="52" t="str">
        <f t="shared" si="31"/>
        <v/>
      </c>
      <c r="B14" s="157" t="e">
        <f t="shared" ca="1" si="1"/>
        <v>#VALUE!</v>
      </c>
      <c r="C14" s="157" t="e">
        <f t="shared" si="2"/>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3"/>
        <v>#VALUE!</v>
      </c>
      <c r="K14" s="155" t="e">
        <f t="shared" si="4"/>
        <v>#VALUE!</v>
      </c>
      <c r="L14" s="153"/>
      <c r="M14" s="53"/>
      <c r="N14" s="175">
        <v>0</v>
      </c>
      <c r="O14" s="147"/>
      <c r="P14" s="175">
        <v>0</v>
      </c>
      <c r="Q14" s="30"/>
      <c r="R14" s="149" t="str">
        <f>IFERROR(VLOOKUP(Q14,Setup!D$16:E$25,2,FALSE),"")</f>
        <v/>
      </c>
      <c r="S14" s="51" t="str">
        <f ca="1">IFERROR(IF(OR(I14="",VLOOKUP(I14,CatCostInp!$E$2:$K$88,7,FALSE)=0),"",VLOOKUP(I14,CatCostInp!$E$2:$K$88,7,FALSE)),"")</f>
        <v/>
      </c>
      <c r="T14" s="159" t="e">
        <f>VLOOKUP(U14,#REF!,2,FALSE)</f>
        <v>#REF!</v>
      </c>
      <c r="U14" s="30"/>
      <c r="V14" s="1" t="str">
        <f ca="1">IF(U14=Setup!$C$10,"Grant",IF('PSM Costs'!U14=Setup!$C$11,"Local",IF('PSM Costs'!U14=Setup!$C$12,"Other","")))</f>
        <v/>
      </c>
      <c r="W14" s="33"/>
      <c r="X14" s="36">
        <v>1</v>
      </c>
      <c r="Y14" s="33"/>
      <c r="Z14" s="36" t="str">
        <f t="shared" si="5"/>
        <v/>
      </c>
      <c r="AA14" s="35"/>
      <c r="AB14" s="32" t="str">
        <f t="shared" si="6"/>
        <v/>
      </c>
      <c r="AC14" s="35"/>
      <c r="AD14" s="32" t="str">
        <f t="shared" si="7"/>
        <v/>
      </c>
      <c r="AE14" s="35"/>
      <c r="AF14" s="36" t="str">
        <f t="shared" si="8"/>
        <v/>
      </c>
      <c r="AG14" s="36" t="str">
        <f t="shared" si="9"/>
        <v/>
      </c>
      <c r="AH14" s="36" t="str">
        <f t="shared" si="10"/>
        <v/>
      </c>
      <c r="AI14" s="55"/>
      <c r="AJ14" s="37"/>
      <c r="AK14" s="36">
        <v>1</v>
      </c>
      <c r="AL14" s="35"/>
      <c r="AM14" s="32" t="str">
        <f t="shared" si="11"/>
        <v/>
      </c>
      <c r="AN14" s="35"/>
      <c r="AO14" s="32" t="str">
        <f t="shared" si="12"/>
        <v/>
      </c>
      <c r="AP14" s="35"/>
      <c r="AQ14" s="32" t="str">
        <f t="shared" si="13"/>
        <v/>
      </c>
      <c r="AR14" s="35"/>
      <c r="AS14" s="36" t="str">
        <f t="shared" si="14"/>
        <v/>
      </c>
      <c r="AT14" s="36" t="str">
        <f t="shared" si="15"/>
        <v/>
      </c>
      <c r="AU14" s="36" t="str">
        <f t="shared" si="16"/>
        <v/>
      </c>
      <c r="AV14" s="55"/>
      <c r="AW14" s="34"/>
      <c r="AX14" s="36">
        <v>1</v>
      </c>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36">
        <v>1</v>
      </c>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t="str">
        <f t="shared" si="29"/>
        <v/>
      </c>
      <c r="BX14" s="36" t="str">
        <f t="shared" si="29"/>
        <v/>
      </c>
      <c r="BY14" s="31"/>
      <c r="BZ14" s="38"/>
      <c r="CB14" s="120" t="e">
        <f t="shared" ca="1" si="0"/>
        <v>#VALUE!</v>
      </c>
      <c r="CC14" s="2" t="e">
        <f t="shared" ca="1" si="30"/>
        <v>#VALUE!</v>
      </c>
    </row>
    <row r="15" spans="1:88" s="2" customFormat="1" ht="25" customHeight="1" x14ac:dyDescent="0.2">
      <c r="A15" s="52" t="str">
        <f t="shared" si="31"/>
        <v/>
      </c>
      <c r="B15" s="157" t="e">
        <f t="shared" ca="1" si="1"/>
        <v>#VALUE!</v>
      </c>
      <c r="C15" s="157" t="e">
        <f t="shared" si="2"/>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3"/>
        <v>#VALUE!</v>
      </c>
      <c r="K15" s="155" t="e">
        <f t="shared" si="4"/>
        <v>#VALUE!</v>
      </c>
      <c r="L15" s="153"/>
      <c r="M15" s="53"/>
      <c r="N15" s="175">
        <v>0</v>
      </c>
      <c r="O15" s="147"/>
      <c r="P15" s="175">
        <v>0</v>
      </c>
      <c r="Q15" s="30"/>
      <c r="R15" s="149" t="str">
        <f>IFERROR(VLOOKUP(Q15,Setup!D$16:E$25,2,FALSE),"")</f>
        <v/>
      </c>
      <c r="S15" s="51" t="str">
        <f ca="1">IFERROR(IF(OR(I15="",VLOOKUP(I15,CatCostInp!$E$2:$K$88,7,FALSE)=0),"",VLOOKUP(I15,CatCostInp!$E$2:$K$88,7,FALSE)),"")</f>
        <v/>
      </c>
      <c r="T15" s="159" t="e">
        <f>VLOOKUP(U15,#REF!,2,FALSE)</f>
        <v>#REF!</v>
      </c>
      <c r="U15" s="30"/>
      <c r="V15" s="1" t="str">
        <f ca="1">IF(U15=Setup!$C$10,"Grant",IF('PSM Costs'!U15=Setup!$C$11,"Local",IF('PSM Costs'!U15=Setup!$C$12,"Other","")))</f>
        <v/>
      </c>
      <c r="W15" s="33"/>
      <c r="X15" s="36">
        <v>1</v>
      </c>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36">
        <v>1</v>
      </c>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36">
        <v>1</v>
      </c>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36">
        <v>1</v>
      </c>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0"/>
        <v>#VALUE!</v>
      </c>
      <c r="CC15" s="2" t="e">
        <f t="shared" ca="1" si="30"/>
        <v>#VALUE!</v>
      </c>
    </row>
    <row r="16" spans="1:88" s="2" customFormat="1" ht="25" customHeight="1" x14ac:dyDescent="0.2">
      <c r="A16" s="52" t="str">
        <f t="shared" si="31"/>
        <v/>
      </c>
      <c r="B16" s="157" t="e">
        <f t="shared" ca="1" si="1"/>
        <v>#VALUE!</v>
      </c>
      <c r="C16" s="157" t="e">
        <f t="shared" si="2"/>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3"/>
        <v>#VALUE!</v>
      </c>
      <c r="K16" s="155" t="e">
        <f t="shared" si="4"/>
        <v>#VALUE!</v>
      </c>
      <c r="L16" s="153"/>
      <c r="M16" s="53"/>
      <c r="N16" s="175">
        <v>0</v>
      </c>
      <c r="O16" s="147"/>
      <c r="P16" s="175">
        <v>0</v>
      </c>
      <c r="Q16" s="30"/>
      <c r="R16" s="149" t="str">
        <f>IFERROR(VLOOKUP(Q16,Setup!D$16:E$25,2,FALSE),"")</f>
        <v/>
      </c>
      <c r="S16" s="51" t="str">
        <f ca="1">IFERROR(IF(OR(I16="",VLOOKUP(I16,CatCostInp!$E$2:$K$88,7,FALSE)=0),"",VLOOKUP(I16,CatCostInp!$E$2:$K$88,7,FALSE)),"")</f>
        <v/>
      </c>
      <c r="T16" s="159" t="e">
        <f>VLOOKUP(U16,#REF!,2,FALSE)</f>
        <v>#REF!</v>
      </c>
      <c r="U16" s="30"/>
      <c r="V16" s="1" t="str">
        <f ca="1">IF(U16=Setup!$C$10,"Grant",IF('PSM Costs'!U16=Setup!$C$11,"Local",IF('PSM Costs'!U16=Setup!$C$12,"Other","")))</f>
        <v/>
      </c>
      <c r="W16" s="33"/>
      <c r="X16" s="36">
        <v>1</v>
      </c>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36">
        <v>1</v>
      </c>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36">
        <v>1</v>
      </c>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36">
        <v>1</v>
      </c>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0"/>
        <v>#VALUE!</v>
      </c>
      <c r="CC16" s="2" t="e">
        <f t="shared" ca="1" si="30"/>
        <v>#VALUE!</v>
      </c>
    </row>
    <row r="17" spans="1:81" s="2" customFormat="1" ht="25" customHeight="1" x14ac:dyDescent="0.2">
      <c r="A17" s="52" t="str">
        <f t="shared" si="31"/>
        <v/>
      </c>
      <c r="B17" s="157" t="e">
        <f t="shared" ca="1" si="1"/>
        <v>#VALUE!</v>
      </c>
      <c r="C17" s="157" t="e">
        <f t="shared" si="2"/>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3"/>
        <v>#VALUE!</v>
      </c>
      <c r="K17" s="155" t="e">
        <f t="shared" si="4"/>
        <v>#VALUE!</v>
      </c>
      <c r="L17" s="153"/>
      <c r="M17" s="53"/>
      <c r="N17" s="175">
        <v>0</v>
      </c>
      <c r="O17" s="147"/>
      <c r="P17" s="175">
        <v>0</v>
      </c>
      <c r="Q17" s="30"/>
      <c r="R17" s="149" t="str">
        <f>IFERROR(VLOOKUP(Q17,Setup!D$16:E$25,2,FALSE),"")</f>
        <v/>
      </c>
      <c r="S17" s="51" t="str">
        <f ca="1">IFERROR(IF(OR(I17="",VLOOKUP(I17,CatCostInp!$E$2:$K$88,7,FALSE)=0),"",VLOOKUP(I17,CatCostInp!$E$2:$K$88,7,FALSE)),"")</f>
        <v/>
      </c>
      <c r="T17" s="159" t="e">
        <f>VLOOKUP(U17,#REF!,2,FALSE)</f>
        <v>#REF!</v>
      </c>
      <c r="U17" s="30"/>
      <c r="V17" s="1" t="str">
        <f ca="1">IF(U17=Setup!$C$10,"Grant",IF('PSM Costs'!U17=Setup!$C$11,"Local",IF('PSM Costs'!U17=Setup!$C$12,"Other","")))</f>
        <v/>
      </c>
      <c r="W17" s="33"/>
      <c r="X17" s="36">
        <v>1</v>
      </c>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36">
        <v>1</v>
      </c>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36">
        <v>1</v>
      </c>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36">
        <v>1</v>
      </c>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0"/>
        <v>#VALUE!</v>
      </c>
      <c r="CC17" s="2" t="e">
        <f t="shared" ca="1" si="30"/>
        <v>#VALUE!</v>
      </c>
    </row>
    <row r="18" spans="1:81" s="2" customFormat="1" ht="25" customHeight="1" x14ac:dyDescent="0.2">
      <c r="A18" s="52" t="str">
        <f t="shared" si="31"/>
        <v/>
      </c>
      <c r="B18" s="157" t="e">
        <f t="shared" ca="1" si="1"/>
        <v>#VALUE!</v>
      </c>
      <c r="C18" s="157" t="e">
        <f t="shared" si="2"/>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3"/>
        <v>#VALUE!</v>
      </c>
      <c r="K18" s="155" t="e">
        <f t="shared" si="4"/>
        <v>#VALUE!</v>
      </c>
      <c r="L18" s="153"/>
      <c r="M18" s="53"/>
      <c r="N18" s="175">
        <v>0</v>
      </c>
      <c r="O18" s="147"/>
      <c r="P18" s="175">
        <v>0</v>
      </c>
      <c r="Q18" s="30"/>
      <c r="R18" s="149" t="str">
        <f>IFERROR(VLOOKUP(Q18,Setup!D$16:E$25,2,FALSE),"")</f>
        <v/>
      </c>
      <c r="S18" s="51" t="str">
        <f ca="1">IFERROR(IF(OR(I18="",VLOOKUP(I18,CatCostInp!$E$2:$K$88,7,FALSE)=0),"",VLOOKUP(I18,CatCostInp!$E$2:$K$88,7,FALSE)),"")</f>
        <v/>
      </c>
      <c r="T18" s="159" t="e">
        <f>VLOOKUP(U18,#REF!,2,FALSE)</f>
        <v>#REF!</v>
      </c>
      <c r="U18" s="30"/>
      <c r="V18" s="1" t="str">
        <f ca="1">IF(U18=Setup!$C$10,"Grant",IF('PSM Costs'!U18=Setup!$C$11,"Local",IF('PSM Costs'!U18=Setup!$C$12,"Other","")))</f>
        <v/>
      </c>
      <c r="W18" s="33"/>
      <c r="X18" s="36">
        <v>1</v>
      </c>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36">
        <v>1</v>
      </c>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36">
        <v>1</v>
      </c>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36">
        <v>1</v>
      </c>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0"/>
        <v>#VALUE!</v>
      </c>
      <c r="CC18" s="2" t="e">
        <f t="shared" ca="1" si="30"/>
        <v>#VALUE!</v>
      </c>
    </row>
    <row r="19" spans="1:81" s="2" customFormat="1" ht="25" customHeight="1" x14ac:dyDescent="0.2">
      <c r="A19" s="52" t="str">
        <f t="shared" si="31"/>
        <v/>
      </c>
      <c r="B19" s="157" t="e">
        <f t="shared" ca="1" si="1"/>
        <v>#VALUE!</v>
      </c>
      <c r="C19" s="157" t="e">
        <f t="shared" si="2"/>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2">LEFT(I19,FIND(".",I19,1)-1)</f>
        <v>#VALUE!</v>
      </c>
      <c r="K19" s="155" t="e">
        <f t="shared" ref="K19" si="33">LEFT(I19,FIND(".",I19,1)+1)</f>
        <v>#VALUE!</v>
      </c>
      <c r="L19" s="153"/>
      <c r="M19" s="53"/>
      <c r="N19" s="175">
        <v>0</v>
      </c>
      <c r="O19" s="147"/>
      <c r="P19" s="175">
        <v>0</v>
      </c>
      <c r="Q19" s="30"/>
      <c r="R19" s="149" t="str">
        <f>IFERROR(VLOOKUP(Q19,Setup!D$16:E$25,2,FALSE),"")</f>
        <v/>
      </c>
      <c r="S19" s="51" t="str">
        <f ca="1">IFERROR(IF(OR(I19="",VLOOKUP(I19,CatCostInp!$E$2:$K$88,7,FALSE)=0),"",VLOOKUP(I19,CatCostInp!$E$2:$K$88,7,FALSE)),"")</f>
        <v/>
      </c>
      <c r="T19" s="159" t="e">
        <f>VLOOKUP(U19,#REF!,2,FALSE)</f>
        <v>#REF!</v>
      </c>
      <c r="U19" s="30"/>
      <c r="V19" s="1" t="str">
        <f ca="1">IF(U19=Setup!$C$10,"Grant",IF('PSM Costs'!U19=Setup!$C$11,"Local",IF('PSM Costs'!U19=Setup!$C$12,"Other","")))</f>
        <v/>
      </c>
      <c r="W19" s="33"/>
      <c r="X19" s="36">
        <v>1</v>
      </c>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36">
        <v>1</v>
      </c>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36">
        <v>1</v>
      </c>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36">
        <v>1</v>
      </c>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0"/>
        <v>#VALUE!</v>
      </c>
      <c r="CC19" s="2" t="e">
        <f t="shared" ca="1" si="30"/>
        <v>#VALUE!</v>
      </c>
    </row>
    <row r="20" spans="1:81" s="2" customFormat="1" ht="25" customHeight="1" x14ac:dyDescent="0.2">
      <c r="A20" s="52" t="str">
        <f t="shared" si="31"/>
        <v/>
      </c>
      <c r="B20" s="157" t="e">
        <f t="shared" ca="1" si="1"/>
        <v>#VALUE!</v>
      </c>
      <c r="C20" s="157" t="e">
        <f t="shared" si="2"/>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3"/>
        <v>#VALUE!</v>
      </c>
      <c r="K20" s="155" t="e">
        <f t="shared" si="4"/>
        <v>#VALUE!</v>
      </c>
      <c r="L20" s="153"/>
      <c r="M20" s="53"/>
      <c r="N20" s="175">
        <v>0</v>
      </c>
      <c r="O20" s="147"/>
      <c r="P20" s="175">
        <v>0</v>
      </c>
      <c r="Q20" s="30"/>
      <c r="R20" s="149" t="str">
        <f>IFERROR(VLOOKUP(Q20,Setup!D$16:E$25,2,FALSE),"")</f>
        <v/>
      </c>
      <c r="S20" s="51" t="str">
        <f ca="1">IFERROR(IF(OR(I20="",VLOOKUP(I20,CatCostInp!$E$2:$K$88,7,FALSE)=0),"",VLOOKUP(I20,CatCostInp!$E$2:$K$88,7,FALSE)),"")</f>
        <v/>
      </c>
      <c r="T20" s="159" t="e">
        <f>VLOOKUP(U20,#REF!,2,FALSE)</f>
        <v>#REF!</v>
      </c>
      <c r="U20" s="30"/>
      <c r="V20" s="1" t="str">
        <f ca="1">IF(U20=Setup!$C$10,"Grant",IF('PSM Costs'!U20=Setup!$C$11,"Local",IF('PSM Costs'!U20=Setup!$C$12,"Other","")))</f>
        <v/>
      </c>
      <c r="W20" s="33"/>
      <c r="X20" s="36">
        <v>1</v>
      </c>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36">
        <v>1</v>
      </c>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36">
        <v>1</v>
      </c>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36">
        <v>1</v>
      </c>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0"/>
        <v>#VALUE!</v>
      </c>
      <c r="CC20" s="2" t="e">
        <f t="shared" ca="1" si="30"/>
        <v>#VALUE!</v>
      </c>
    </row>
    <row r="21" spans="1:81" s="2" customFormat="1" ht="25" customHeight="1" x14ac:dyDescent="0.2">
      <c r="A21" s="52" t="str">
        <f t="shared" si="31"/>
        <v/>
      </c>
      <c r="B21" s="157" t="e">
        <f t="shared" ca="1" si="1"/>
        <v>#VALUE!</v>
      </c>
      <c r="C21" s="157" t="e">
        <f t="shared" si="2"/>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3"/>
        <v>#VALUE!</v>
      </c>
      <c r="K21" s="155" t="e">
        <f t="shared" si="4"/>
        <v>#VALUE!</v>
      </c>
      <c r="L21" s="153"/>
      <c r="M21" s="53"/>
      <c r="N21" s="175">
        <v>0</v>
      </c>
      <c r="O21" s="147"/>
      <c r="P21" s="175">
        <v>0</v>
      </c>
      <c r="Q21" s="30"/>
      <c r="R21" s="149" t="str">
        <f>IFERROR(VLOOKUP(Q21,Setup!D$16:E$25,2,FALSE),"")</f>
        <v/>
      </c>
      <c r="S21" s="51" t="str">
        <f ca="1">IFERROR(IF(OR(I21="",VLOOKUP(I21,CatCostInp!$E$2:$K$88,7,FALSE)=0),"",VLOOKUP(I21,CatCostInp!$E$2:$K$88,7,FALSE)),"")</f>
        <v/>
      </c>
      <c r="T21" s="159" t="e">
        <f>VLOOKUP(U21,#REF!,2,FALSE)</f>
        <v>#REF!</v>
      </c>
      <c r="U21" s="30"/>
      <c r="V21" s="1" t="str">
        <f ca="1">IF(U21=Setup!$C$10,"Grant",IF('PSM Costs'!U21=Setup!$C$11,"Local",IF('PSM Costs'!U21=Setup!$C$12,"Other","")))</f>
        <v/>
      </c>
      <c r="W21" s="33"/>
      <c r="X21" s="36">
        <v>1</v>
      </c>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36">
        <v>1</v>
      </c>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36">
        <v>1</v>
      </c>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36">
        <v>1</v>
      </c>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0"/>
        <v>#VALUE!</v>
      </c>
      <c r="CC21" s="2" t="e">
        <f t="shared" ca="1" si="30"/>
        <v>#VALUE!</v>
      </c>
    </row>
    <row r="22" spans="1:81" s="2" customFormat="1" ht="25" customHeight="1" x14ac:dyDescent="0.2">
      <c r="A22" s="52" t="str">
        <f t="shared" si="31"/>
        <v/>
      </c>
      <c r="B22" s="157" t="e">
        <f t="shared" ca="1" si="1"/>
        <v>#VALUE!</v>
      </c>
      <c r="C22" s="157" t="e">
        <f t="shared" si="2"/>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3"/>
        <v>#VALUE!</v>
      </c>
      <c r="K22" s="155" t="e">
        <f t="shared" si="4"/>
        <v>#VALUE!</v>
      </c>
      <c r="L22" s="153"/>
      <c r="M22" s="53"/>
      <c r="N22" s="175">
        <v>0</v>
      </c>
      <c r="O22" s="147"/>
      <c r="P22" s="175">
        <v>0</v>
      </c>
      <c r="Q22" s="30"/>
      <c r="R22" s="149" t="str">
        <f>IFERROR(VLOOKUP(Q22,Setup!D$16:E$25,2,FALSE),"")</f>
        <v/>
      </c>
      <c r="S22" s="51" t="str">
        <f ca="1">IFERROR(IF(OR(I22="",VLOOKUP(I22,CatCostInp!$E$2:$K$88,7,FALSE)=0),"",VLOOKUP(I22,CatCostInp!$E$2:$K$88,7,FALSE)),"")</f>
        <v/>
      </c>
      <c r="T22" s="159" t="e">
        <f>VLOOKUP(U22,#REF!,2,FALSE)</f>
        <v>#REF!</v>
      </c>
      <c r="U22" s="30"/>
      <c r="V22" s="1" t="str">
        <f ca="1">IF(U22=Setup!$C$10,"Grant",IF('PSM Costs'!U22=Setup!$C$11,"Local",IF('PSM Costs'!U22=Setup!$C$12,"Other","")))</f>
        <v/>
      </c>
      <c r="W22" s="33"/>
      <c r="X22" s="36">
        <v>1</v>
      </c>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36">
        <v>1</v>
      </c>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36">
        <v>1</v>
      </c>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36">
        <v>1</v>
      </c>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0"/>
        <v>#VALUE!</v>
      </c>
      <c r="CC22" s="2" t="e">
        <f t="shared" ca="1" si="30"/>
        <v>#VALUE!</v>
      </c>
    </row>
    <row r="23" spans="1:81" s="2" customFormat="1" ht="25" customHeight="1" x14ac:dyDescent="0.2">
      <c r="A23" s="52" t="str">
        <f t="shared" si="31"/>
        <v/>
      </c>
      <c r="B23" s="157" t="e">
        <f t="shared" ca="1" si="1"/>
        <v>#VALUE!</v>
      </c>
      <c r="C23" s="157" t="e">
        <f t="shared" si="2"/>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3"/>
        <v>#VALUE!</v>
      </c>
      <c r="K23" s="155" t="e">
        <f t="shared" si="4"/>
        <v>#VALUE!</v>
      </c>
      <c r="L23" s="153"/>
      <c r="M23" s="53"/>
      <c r="N23" s="175">
        <v>0</v>
      </c>
      <c r="O23" s="147"/>
      <c r="P23" s="175">
        <v>0</v>
      </c>
      <c r="Q23" s="30"/>
      <c r="R23" s="149" t="str">
        <f>IFERROR(VLOOKUP(Q23,Setup!D$16:E$25,2,FALSE),"")</f>
        <v/>
      </c>
      <c r="S23" s="51" t="str">
        <f ca="1">IFERROR(IF(OR(I23="",VLOOKUP(I23,CatCostInp!$E$2:$K$88,7,FALSE)=0),"",VLOOKUP(I23,CatCostInp!$E$2:$K$88,7,FALSE)),"")</f>
        <v/>
      </c>
      <c r="T23" s="159" t="e">
        <f>VLOOKUP(U23,#REF!,2,FALSE)</f>
        <v>#REF!</v>
      </c>
      <c r="U23" s="30"/>
      <c r="V23" s="1" t="str">
        <f ca="1">IF(U23=Setup!$C$10,"Grant",IF('PSM Costs'!U23=Setup!$C$11,"Local",IF('PSM Costs'!U23=Setup!$C$12,"Other","")))</f>
        <v/>
      </c>
      <c r="W23" s="33"/>
      <c r="X23" s="36">
        <v>1</v>
      </c>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36">
        <v>1</v>
      </c>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36">
        <v>1</v>
      </c>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36">
        <v>1</v>
      </c>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0"/>
        <v>#VALUE!</v>
      </c>
      <c r="CC23" s="2" t="e">
        <f t="shared" ca="1" si="30"/>
        <v>#VALUE!</v>
      </c>
    </row>
    <row r="24" spans="1:81" s="2" customFormat="1" ht="25" customHeight="1" x14ac:dyDescent="0.2">
      <c r="A24" s="52" t="str">
        <f t="shared" si="31"/>
        <v/>
      </c>
      <c r="B24" s="157" t="e">
        <f t="shared" ca="1" si="1"/>
        <v>#VALUE!</v>
      </c>
      <c r="C24" s="157" t="e">
        <f t="shared" si="2"/>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3"/>
        <v>#VALUE!</v>
      </c>
      <c r="K24" s="155" t="e">
        <f t="shared" si="4"/>
        <v>#VALUE!</v>
      </c>
      <c r="L24" s="153"/>
      <c r="M24" s="53"/>
      <c r="N24" s="175">
        <v>0</v>
      </c>
      <c r="O24" s="147"/>
      <c r="P24" s="175">
        <v>0</v>
      </c>
      <c r="Q24" s="30"/>
      <c r="R24" s="149" t="str">
        <f>IFERROR(VLOOKUP(Q24,Setup!D$16:E$25,2,FALSE),"")</f>
        <v/>
      </c>
      <c r="S24" s="51" t="str">
        <f ca="1">IFERROR(IF(OR(I24="",VLOOKUP(I24,CatCostInp!$E$2:$K$88,7,FALSE)=0),"",VLOOKUP(I24,CatCostInp!$E$2:$K$88,7,FALSE)),"")</f>
        <v/>
      </c>
      <c r="T24" s="159" t="e">
        <f>VLOOKUP(U24,#REF!,2,FALSE)</f>
        <v>#REF!</v>
      </c>
      <c r="U24" s="30"/>
      <c r="V24" s="1" t="str">
        <f ca="1">IF(U24=Setup!$C$10,"Grant",IF('PSM Costs'!U24=Setup!$C$11,"Local",IF('PSM Costs'!U24=Setup!$C$12,"Other","")))</f>
        <v/>
      </c>
      <c r="W24" s="33"/>
      <c r="X24" s="36">
        <v>1</v>
      </c>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36">
        <v>1</v>
      </c>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36">
        <v>1</v>
      </c>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36">
        <v>1</v>
      </c>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0"/>
        <v>#VALUE!</v>
      </c>
      <c r="CC24" s="2" t="e">
        <f t="shared" ca="1" si="30"/>
        <v>#VALUE!</v>
      </c>
    </row>
    <row r="25" spans="1:81" s="2" customFormat="1" ht="25" customHeight="1" x14ac:dyDescent="0.2">
      <c r="A25" s="52" t="str">
        <f t="shared" si="31"/>
        <v/>
      </c>
      <c r="B25" s="157" t="e">
        <f t="shared" ca="1" si="1"/>
        <v>#VALUE!</v>
      </c>
      <c r="C25" s="157" t="e">
        <f t="shared" si="2"/>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3"/>
        <v>#VALUE!</v>
      </c>
      <c r="K25" s="155" t="e">
        <f t="shared" si="4"/>
        <v>#VALUE!</v>
      </c>
      <c r="L25" s="153"/>
      <c r="M25" s="53"/>
      <c r="N25" s="175">
        <v>0</v>
      </c>
      <c r="O25" s="147"/>
      <c r="P25" s="175">
        <v>0</v>
      </c>
      <c r="Q25" s="30"/>
      <c r="R25" s="149" t="str">
        <f>IFERROR(VLOOKUP(Q25,Setup!D$16:E$25,2,FALSE),"")</f>
        <v/>
      </c>
      <c r="S25" s="51" t="str">
        <f ca="1">IFERROR(IF(OR(I25="",VLOOKUP(I25,CatCostInp!$E$2:$K$88,7,FALSE)=0),"",VLOOKUP(I25,CatCostInp!$E$2:$K$88,7,FALSE)),"")</f>
        <v/>
      </c>
      <c r="T25" s="159" t="e">
        <f>VLOOKUP(U25,#REF!,2,FALSE)</f>
        <v>#REF!</v>
      </c>
      <c r="U25" s="30"/>
      <c r="V25" s="1" t="str">
        <f ca="1">IF(U25=Setup!$C$10,"Grant",IF('PSM Costs'!U25=Setup!$C$11,"Local",IF('PSM Costs'!U25=Setup!$C$12,"Other","")))</f>
        <v/>
      </c>
      <c r="W25" s="33"/>
      <c r="X25" s="36">
        <v>1</v>
      </c>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36">
        <v>1</v>
      </c>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36">
        <v>1</v>
      </c>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36">
        <v>1</v>
      </c>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0"/>
        <v>#VALUE!</v>
      </c>
      <c r="CC25" s="2" t="e">
        <f t="shared" ca="1" si="30"/>
        <v>#VALUE!</v>
      </c>
    </row>
    <row r="26" spans="1:81" s="2" customFormat="1" ht="25" customHeight="1" x14ac:dyDescent="0.2">
      <c r="A26" s="52" t="str">
        <f t="shared" si="31"/>
        <v/>
      </c>
      <c r="B26" s="157" t="e">
        <f t="shared" ca="1" si="1"/>
        <v>#VALUE!</v>
      </c>
      <c r="C26" s="157" t="e">
        <f t="shared" si="2"/>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3"/>
        <v>#VALUE!</v>
      </c>
      <c r="K26" s="155" t="e">
        <f t="shared" si="4"/>
        <v>#VALUE!</v>
      </c>
      <c r="L26" s="153"/>
      <c r="M26" s="53"/>
      <c r="N26" s="175">
        <v>0</v>
      </c>
      <c r="O26" s="147"/>
      <c r="P26" s="175">
        <v>0</v>
      </c>
      <c r="Q26" s="30"/>
      <c r="R26" s="149" t="str">
        <f>IFERROR(VLOOKUP(Q26,Setup!D$16:E$25,2,FALSE),"")</f>
        <v/>
      </c>
      <c r="S26" s="51" t="str">
        <f ca="1">IFERROR(IF(OR(I26="",VLOOKUP(I26,CatCostInp!$E$2:$K$88,7,FALSE)=0),"",VLOOKUP(I26,CatCostInp!$E$2:$K$88,7,FALSE)),"")</f>
        <v/>
      </c>
      <c r="T26" s="159" t="e">
        <f>VLOOKUP(U26,#REF!,2,FALSE)</f>
        <v>#REF!</v>
      </c>
      <c r="U26" s="30"/>
      <c r="V26" s="1" t="str">
        <f ca="1">IF(U26=Setup!$C$10,"Grant",IF('PSM Costs'!U26=Setup!$C$11,"Local",IF('PSM Costs'!U26=Setup!$C$12,"Other","")))</f>
        <v/>
      </c>
      <c r="W26" s="33"/>
      <c r="X26" s="36">
        <v>1</v>
      </c>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36">
        <v>1</v>
      </c>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36">
        <v>1</v>
      </c>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36">
        <v>1</v>
      </c>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0"/>
        <v>#VALUE!</v>
      </c>
      <c r="CC26" s="2" t="e">
        <f t="shared" ca="1" si="30"/>
        <v>#VALUE!</v>
      </c>
    </row>
    <row r="27" spans="1:81" s="2" customFormat="1" ht="25" customHeight="1" x14ac:dyDescent="0.2">
      <c r="A27" s="52" t="str">
        <f t="shared" si="31"/>
        <v/>
      </c>
      <c r="B27" s="157" t="e">
        <f t="shared" ca="1" si="1"/>
        <v>#VALUE!</v>
      </c>
      <c r="C27" s="157" t="e">
        <f t="shared" si="2"/>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3"/>
        <v>#VALUE!</v>
      </c>
      <c r="K27" s="155" t="e">
        <f t="shared" si="4"/>
        <v>#VALUE!</v>
      </c>
      <c r="L27" s="153"/>
      <c r="M27" s="53"/>
      <c r="N27" s="175">
        <v>0</v>
      </c>
      <c r="O27" s="147"/>
      <c r="P27" s="175">
        <v>0</v>
      </c>
      <c r="Q27" s="30"/>
      <c r="R27" s="149" t="str">
        <f>IFERROR(VLOOKUP(Q27,Setup!D$16:E$25,2,FALSE),"")</f>
        <v/>
      </c>
      <c r="S27" s="51" t="str">
        <f ca="1">IFERROR(IF(OR(I27="",VLOOKUP(I27,CatCostInp!$E$2:$K$88,7,FALSE)=0),"",VLOOKUP(I27,CatCostInp!$E$2:$K$88,7,FALSE)),"")</f>
        <v/>
      </c>
      <c r="T27" s="159" t="e">
        <f>VLOOKUP(U27,#REF!,2,FALSE)</f>
        <v>#REF!</v>
      </c>
      <c r="U27" s="30"/>
      <c r="V27" s="1" t="str">
        <f ca="1">IF(U27=Setup!$C$10,"Grant",IF('PSM Costs'!U27=Setup!$C$11,"Local",IF('PSM Costs'!U27=Setup!$C$12,"Other","")))</f>
        <v/>
      </c>
      <c r="W27" s="33"/>
      <c r="X27" s="36">
        <v>1</v>
      </c>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36">
        <v>1</v>
      </c>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36">
        <v>1</v>
      </c>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36">
        <v>1</v>
      </c>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0"/>
        <v>#VALUE!</v>
      </c>
      <c r="CC27" s="2" t="e">
        <f t="shared" ca="1" si="30"/>
        <v>#VALUE!</v>
      </c>
    </row>
    <row r="28" spans="1:81" s="2" customFormat="1" ht="25" customHeight="1" x14ac:dyDescent="0.2">
      <c r="A28" s="52" t="str">
        <f t="shared" si="31"/>
        <v/>
      </c>
      <c r="B28" s="157" t="e">
        <f t="shared" ca="1" si="1"/>
        <v>#VALUE!</v>
      </c>
      <c r="C28" s="157" t="e">
        <f t="shared" si="2"/>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3"/>
        <v>#VALUE!</v>
      </c>
      <c r="K28" s="155" t="e">
        <f t="shared" si="4"/>
        <v>#VALUE!</v>
      </c>
      <c r="L28" s="153"/>
      <c r="M28" s="53"/>
      <c r="N28" s="175">
        <v>0</v>
      </c>
      <c r="O28" s="147"/>
      <c r="P28" s="175">
        <v>0</v>
      </c>
      <c r="Q28" s="30"/>
      <c r="R28" s="149" t="str">
        <f>IFERROR(VLOOKUP(Q28,Setup!D$16:E$25,2,FALSE),"")</f>
        <v/>
      </c>
      <c r="S28" s="51" t="str">
        <f ca="1">IFERROR(IF(OR(I28="",VLOOKUP(I28,CatCostInp!$E$2:$K$88,7,FALSE)=0),"",VLOOKUP(I28,CatCostInp!$E$2:$K$88,7,FALSE)),"")</f>
        <v/>
      </c>
      <c r="T28" s="159" t="e">
        <f>VLOOKUP(U28,#REF!,2,FALSE)</f>
        <v>#REF!</v>
      </c>
      <c r="U28" s="30"/>
      <c r="V28" s="1" t="str">
        <f ca="1">IF(U28=Setup!$C$10,"Grant",IF('PSM Costs'!U28=Setup!$C$11,"Local",IF('PSM Costs'!U28=Setup!$C$12,"Other","")))</f>
        <v/>
      </c>
      <c r="W28" s="33"/>
      <c r="X28" s="36">
        <v>1</v>
      </c>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36">
        <v>1</v>
      </c>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36">
        <v>1</v>
      </c>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36">
        <v>1</v>
      </c>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0"/>
        <v>#VALUE!</v>
      </c>
      <c r="CC28" s="2" t="e">
        <f t="shared" ca="1" si="30"/>
        <v>#VALUE!</v>
      </c>
    </row>
    <row r="29" spans="1:81" s="2" customFormat="1" ht="25" customHeight="1" x14ac:dyDescent="0.2">
      <c r="A29" s="52" t="str">
        <f t="shared" si="31"/>
        <v/>
      </c>
      <c r="B29" s="157" t="e">
        <f t="shared" ca="1" si="1"/>
        <v>#VALUE!</v>
      </c>
      <c r="C29" s="157" t="e">
        <f t="shared" si="2"/>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3"/>
        <v>#VALUE!</v>
      </c>
      <c r="K29" s="155" t="e">
        <f t="shared" si="4"/>
        <v>#VALUE!</v>
      </c>
      <c r="L29" s="153"/>
      <c r="M29" s="53"/>
      <c r="N29" s="175">
        <v>0</v>
      </c>
      <c r="O29" s="147"/>
      <c r="P29" s="175">
        <v>0</v>
      </c>
      <c r="Q29" s="30"/>
      <c r="R29" s="149" t="str">
        <f>IFERROR(VLOOKUP(Q29,Setup!D$16:E$25,2,FALSE),"")</f>
        <v/>
      </c>
      <c r="S29" s="51" t="str">
        <f ca="1">IFERROR(IF(OR(I29="",VLOOKUP(I29,CatCostInp!$E$2:$K$88,7,FALSE)=0),"",VLOOKUP(I29,CatCostInp!$E$2:$K$88,7,FALSE)),"")</f>
        <v/>
      </c>
      <c r="T29" s="159" t="e">
        <f>VLOOKUP(U29,#REF!,2,FALSE)</f>
        <v>#REF!</v>
      </c>
      <c r="U29" s="30"/>
      <c r="V29" s="1" t="str">
        <f ca="1">IF(U29=Setup!$C$10,"Grant",IF('PSM Costs'!U29=Setup!$C$11,"Local",IF('PSM Costs'!U29=Setup!$C$12,"Other","")))</f>
        <v/>
      </c>
      <c r="W29" s="33"/>
      <c r="X29" s="36">
        <v>1</v>
      </c>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36">
        <v>1</v>
      </c>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36">
        <v>1</v>
      </c>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36">
        <v>1</v>
      </c>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0"/>
        <v>#VALUE!</v>
      </c>
      <c r="CC29" s="2" t="e">
        <f t="shared" ca="1" si="30"/>
        <v>#VALUE!</v>
      </c>
    </row>
    <row r="30" spans="1:81" s="2" customFormat="1" ht="25" customHeight="1" x14ac:dyDescent="0.2">
      <c r="A30" s="52" t="str">
        <f t="shared" si="31"/>
        <v/>
      </c>
      <c r="B30" s="157" t="e">
        <f t="shared" ca="1" si="1"/>
        <v>#VALUE!</v>
      </c>
      <c r="C30" s="157" t="e">
        <f t="shared" si="2"/>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3"/>
        <v>#VALUE!</v>
      </c>
      <c r="K30" s="155" t="e">
        <f t="shared" si="4"/>
        <v>#VALUE!</v>
      </c>
      <c r="L30" s="153"/>
      <c r="M30" s="53"/>
      <c r="N30" s="175">
        <v>0</v>
      </c>
      <c r="O30" s="147"/>
      <c r="P30" s="175">
        <v>0</v>
      </c>
      <c r="Q30" s="30"/>
      <c r="R30" s="149" t="str">
        <f>IFERROR(VLOOKUP(Q30,Setup!D$16:E$25,2,FALSE),"")</f>
        <v/>
      </c>
      <c r="S30" s="51" t="str">
        <f ca="1">IFERROR(IF(OR(I30="",VLOOKUP(I30,CatCostInp!$E$2:$K$88,7,FALSE)=0),"",VLOOKUP(I30,CatCostInp!$E$2:$K$88,7,FALSE)),"")</f>
        <v/>
      </c>
      <c r="T30" s="159" t="e">
        <f>VLOOKUP(U30,#REF!,2,FALSE)</f>
        <v>#REF!</v>
      </c>
      <c r="U30" s="30"/>
      <c r="V30" s="1" t="str">
        <f ca="1">IF(U30=Setup!$C$10,"Grant",IF('PSM Costs'!U30=Setup!$C$11,"Local",IF('PSM Costs'!U30=Setup!$C$12,"Other","")))</f>
        <v/>
      </c>
      <c r="W30" s="33"/>
      <c r="X30" s="36">
        <v>1</v>
      </c>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36">
        <v>1</v>
      </c>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36">
        <v>1</v>
      </c>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36">
        <v>1</v>
      </c>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0"/>
        <v>#VALUE!</v>
      </c>
      <c r="CC30" s="2" t="e">
        <f t="shared" ca="1" si="30"/>
        <v>#VALUE!</v>
      </c>
    </row>
    <row r="31" spans="1:81" s="2" customFormat="1" ht="25" customHeight="1" x14ac:dyDescent="0.2">
      <c r="A31" s="52" t="str">
        <f t="shared" si="31"/>
        <v/>
      </c>
      <c r="B31" s="157" t="e">
        <f t="shared" ca="1" si="1"/>
        <v>#VALUE!</v>
      </c>
      <c r="C31" s="157" t="e">
        <f t="shared" si="2"/>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3"/>
        <v>#VALUE!</v>
      </c>
      <c r="K31" s="155" t="e">
        <f t="shared" si="4"/>
        <v>#VALUE!</v>
      </c>
      <c r="L31" s="153"/>
      <c r="M31" s="53"/>
      <c r="N31" s="175">
        <v>0</v>
      </c>
      <c r="O31" s="147"/>
      <c r="P31" s="175">
        <v>0</v>
      </c>
      <c r="Q31" s="30"/>
      <c r="R31" s="149" t="str">
        <f>IFERROR(VLOOKUP(Q31,Setup!D$16:E$25,2,FALSE),"")</f>
        <v/>
      </c>
      <c r="S31" s="51" t="str">
        <f ca="1">IFERROR(IF(OR(I31="",VLOOKUP(I31,CatCostInp!$E$2:$K$88,7,FALSE)=0),"",VLOOKUP(I31,CatCostInp!$E$2:$K$88,7,FALSE)),"")</f>
        <v/>
      </c>
      <c r="T31" s="159" t="e">
        <f>VLOOKUP(U31,#REF!,2,FALSE)</f>
        <v>#REF!</v>
      </c>
      <c r="U31" s="30"/>
      <c r="V31" s="1" t="str">
        <f ca="1">IF(U31=Setup!$C$10,"Grant",IF('PSM Costs'!U31=Setup!$C$11,"Local",IF('PSM Costs'!U31=Setup!$C$12,"Other","")))</f>
        <v/>
      </c>
      <c r="W31" s="33"/>
      <c r="X31" s="36">
        <v>1</v>
      </c>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36">
        <v>1</v>
      </c>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36">
        <v>1</v>
      </c>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36">
        <v>1</v>
      </c>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0"/>
        <v>#VALUE!</v>
      </c>
      <c r="CC31" s="2" t="e">
        <f t="shared" ca="1" si="30"/>
        <v>#VALUE!</v>
      </c>
    </row>
    <row r="32" spans="1:81" s="2" customFormat="1" ht="25" customHeight="1" x14ac:dyDescent="0.2">
      <c r="A32" s="52" t="str">
        <f t="shared" si="31"/>
        <v/>
      </c>
      <c r="B32" s="157" t="e">
        <f t="shared" ca="1" si="1"/>
        <v>#VALUE!</v>
      </c>
      <c r="C32" s="157" t="e">
        <f t="shared" si="2"/>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3"/>
        <v>#VALUE!</v>
      </c>
      <c r="K32" s="155" t="e">
        <f t="shared" si="4"/>
        <v>#VALUE!</v>
      </c>
      <c r="L32" s="153"/>
      <c r="M32" s="53"/>
      <c r="N32" s="175">
        <v>0</v>
      </c>
      <c r="O32" s="147"/>
      <c r="P32" s="175">
        <v>0</v>
      </c>
      <c r="Q32" s="30"/>
      <c r="R32" s="149" t="str">
        <f>IFERROR(VLOOKUP(Q32,Setup!D$16:E$25,2,FALSE),"")</f>
        <v/>
      </c>
      <c r="S32" s="51" t="str">
        <f ca="1">IFERROR(IF(OR(I32="",VLOOKUP(I32,CatCostInp!$E$2:$K$88,7,FALSE)=0),"",VLOOKUP(I32,CatCostInp!$E$2:$K$88,7,FALSE)),"")</f>
        <v/>
      </c>
      <c r="T32" s="159" t="e">
        <f>VLOOKUP(U32,#REF!,2,FALSE)</f>
        <v>#REF!</v>
      </c>
      <c r="U32" s="30"/>
      <c r="V32" s="1" t="str">
        <f ca="1">IF(U32=Setup!$C$10,"Grant",IF('PSM Costs'!U32=Setup!$C$11,"Local",IF('PSM Costs'!U32=Setup!$C$12,"Other","")))</f>
        <v/>
      </c>
      <c r="W32" s="33"/>
      <c r="X32" s="36">
        <v>1</v>
      </c>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36">
        <v>1</v>
      </c>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36">
        <v>1</v>
      </c>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36">
        <v>1</v>
      </c>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0"/>
        <v>#VALUE!</v>
      </c>
      <c r="CC32" s="2" t="e">
        <f t="shared" ca="1" si="30"/>
        <v>#VALUE!</v>
      </c>
    </row>
    <row r="33" spans="1:81" s="2" customFormat="1" ht="25" customHeight="1" x14ac:dyDescent="0.2">
      <c r="A33" s="52" t="str">
        <f t="shared" si="31"/>
        <v/>
      </c>
      <c r="B33" s="157" t="e">
        <f t="shared" ca="1" si="1"/>
        <v>#VALUE!</v>
      </c>
      <c r="C33" s="157" t="e">
        <f t="shared" si="2"/>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3"/>
        <v>#VALUE!</v>
      </c>
      <c r="K33" s="155" t="e">
        <f t="shared" si="4"/>
        <v>#VALUE!</v>
      </c>
      <c r="L33" s="153"/>
      <c r="M33" s="53"/>
      <c r="N33" s="175">
        <v>0</v>
      </c>
      <c r="O33" s="147"/>
      <c r="P33" s="175">
        <v>0</v>
      </c>
      <c r="Q33" s="30"/>
      <c r="R33" s="149" t="str">
        <f>IFERROR(VLOOKUP(Q33,Setup!D$16:E$25,2,FALSE),"")</f>
        <v/>
      </c>
      <c r="S33" s="51" t="str">
        <f ca="1">IFERROR(IF(OR(I33="",VLOOKUP(I33,CatCostInp!$E$2:$K$88,7,FALSE)=0),"",VLOOKUP(I33,CatCostInp!$E$2:$K$88,7,FALSE)),"")</f>
        <v/>
      </c>
      <c r="T33" s="159" t="e">
        <f>VLOOKUP(U33,#REF!,2,FALSE)</f>
        <v>#REF!</v>
      </c>
      <c r="U33" s="30"/>
      <c r="V33" s="1" t="str">
        <f ca="1">IF(U33=Setup!$C$10,"Grant",IF('PSM Costs'!U33=Setup!$C$11,"Local",IF('PSM Costs'!U33=Setup!$C$12,"Other","")))</f>
        <v/>
      </c>
      <c r="W33" s="33"/>
      <c r="X33" s="36">
        <v>1</v>
      </c>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36">
        <v>1</v>
      </c>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36">
        <v>1</v>
      </c>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36">
        <v>1</v>
      </c>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0"/>
        <v>#VALUE!</v>
      </c>
      <c r="CC33" s="2" t="e">
        <f t="shared" ca="1" si="30"/>
        <v>#VALUE!</v>
      </c>
    </row>
    <row r="34" spans="1:81" s="2" customFormat="1" ht="25" customHeight="1" x14ac:dyDescent="0.2">
      <c r="A34" s="52" t="str">
        <f t="shared" si="31"/>
        <v/>
      </c>
      <c r="B34" s="157" t="e">
        <f t="shared" ca="1" si="1"/>
        <v>#VALUE!</v>
      </c>
      <c r="C34" s="157" t="e">
        <f t="shared" si="2"/>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3"/>
        <v>#VALUE!</v>
      </c>
      <c r="K34" s="155" t="e">
        <f t="shared" si="4"/>
        <v>#VALUE!</v>
      </c>
      <c r="L34" s="153"/>
      <c r="M34" s="53"/>
      <c r="N34" s="175">
        <v>0</v>
      </c>
      <c r="O34" s="147"/>
      <c r="P34" s="175">
        <v>0</v>
      </c>
      <c r="Q34" s="30"/>
      <c r="R34" s="149" t="str">
        <f>IFERROR(VLOOKUP(Q34,Setup!D$16:E$25,2,FALSE),"")</f>
        <v/>
      </c>
      <c r="S34" s="51" t="str">
        <f ca="1">IFERROR(IF(OR(I34="",VLOOKUP(I34,CatCostInp!$E$2:$K$88,7,FALSE)=0),"",VLOOKUP(I34,CatCostInp!$E$2:$K$88,7,FALSE)),"")</f>
        <v/>
      </c>
      <c r="T34" s="159" t="e">
        <f>VLOOKUP(U34,#REF!,2,FALSE)</f>
        <v>#REF!</v>
      </c>
      <c r="U34" s="30"/>
      <c r="V34" s="1" t="str">
        <f ca="1">IF(U34=Setup!$C$10,"Grant",IF('PSM Costs'!U34=Setup!$C$11,"Local",IF('PSM Costs'!U34=Setup!$C$12,"Other","")))</f>
        <v/>
      </c>
      <c r="W34" s="33"/>
      <c r="X34" s="36">
        <v>1</v>
      </c>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36">
        <v>1</v>
      </c>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36">
        <v>1</v>
      </c>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36">
        <v>1</v>
      </c>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0"/>
        <v>#VALUE!</v>
      </c>
      <c r="CC34" s="2" t="e">
        <f t="shared" ca="1" si="30"/>
        <v>#VALUE!</v>
      </c>
    </row>
    <row r="35" spans="1:81" s="2" customFormat="1" ht="25" customHeight="1" x14ac:dyDescent="0.2">
      <c r="A35" s="52" t="str">
        <f t="shared" si="31"/>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v>0</v>
      </c>
      <c r="O35" s="147"/>
      <c r="P35" s="175">
        <v>0</v>
      </c>
      <c r="Q35" s="30"/>
      <c r="R35" s="149" t="str">
        <f>IFERROR(VLOOKUP(Q35,Setup!D$16:E$25,2,FALSE),"")</f>
        <v/>
      </c>
      <c r="S35" s="51" t="str">
        <f ca="1">IFERROR(IF(OR(I35="",VLOOKUP(I35,CatCostInp!$E$2:$K$88,7,FALSE)=0),"",VLOOKUP(I35,CatCostInp!$E$2:$K$88,7,FALSE)),"")</f>
        <v/>
      </c>
      <c r="T35" s="159" t="e">
        <f>VLOOKUP(U35,#REF!,2,FALSE)</f>
        <v>#REF!</v>
      </c>
      <c r="U35" s="30"/>
      <c r="V35" s="1" t="str">
        <f ca="1">IF(U35=Setup!$C$10,"Grant",IF('PSM Costs'!U35=Setup!$C$11,"Local",IF('PSM Costs'!U35=Setup!$C$12,"Other","")))</f>
        <v/>
      </c>
      <c r="W35" s="33"/>
      <c r="X35" s="36">
        <v>1</v>
      </c>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36">
        <v>1</v>
      </c>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36">
        <v>1</v>
      </c>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36">
        <v>1</v>
      </c>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0"/>
        <v>#VALUE!</v>
      </c>
      <c r="CC35" s="2" t="e">
        <f t="shared" ca="1" si="30"/>
        <v>#VALUE!</v>
      </c>
    </row>
    <row r="36" spans="1:81" s="2" customFormat="1" ht="25" customHeight="1" x14ac:dyDescent="0.2">
      <c r="A36" s="52" t="str">
        <f t="shared" si="31"/>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v>0</v>
      </c>
      <c r="O36" s="147"/>
      <c r="P36" s="175">
        <v>0</v>
      </c>
      <c r="Q36" s="30"/>
      <c r="R36" s="149" t="str">
        <f>IFERROR(VLOOKUP(Q36,Setup!D$16:E$25,2,FALSE),"")</f>
        <v/>
      </c>
      <c r="S36" s="51" t="str">
        <f ca="1">IFERROR(IF(OR(I36="",VLOOKUP(I36,CatCostInp!$E$2:$K$88,7,FALSE)=0),"",VLOOKUP(I36,CatCostInp!$E$2:$K$88,7,FALSE)),"")</f>
        <v/>
      </c>
      <c r="T36" s="159" t="e">
        <f>VLOOKUP(U36,#REF!,2,FALSE)</f>
        <v>#REF!</v>
      </c>
      <c r="U36" s="30"/>
      <c r="V36" s="1" t="str">
        <f ca="1">IF(U36=Setup!$C$10,"Grant",IF('PSM Costs'!U36=Setup!$C$11,"Local",IF('PSM Costs'!U36=Setup!$C$12,"Other","")))</f>
        <v/>
      </c>
      <c r="W36" s="33"/>
      <c r="X36" s="36">
        <v>1</v>
      </c>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36">
        <v>1</v>
      </c>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36">
        <v>1</v>
      </c>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36">
        <v>1</v>
      </c>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0"/>
        <v>#VALUE!</v>
      </c>
      <c r="CC36" s="2" t="e">
        <f t="shared" ca="1" si="30"/>
        <v>#VALUE!</v>
      </c>
    </row>
    <row r="37" spans="1:81" s="2" customFormat="1" ht="25" customHeight="1" x14ac:dyDescent="0.2">
      <c r="A37" s="52" t="str">
        <f t="shared" si="31"/>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v>0</v>
      </c>
      <c r="O37" s="147"/>
      <c r="P37" s="175">
        <v>0</v>
      </c>
      <c r="Q37" s="30"/>
      <c r="R37" s="149" t="str">
        <f>IFERROR(VLOOKUP(Q37,Setup!D$16:E$25,2,FALSE),"")</f>
        <v/>
      </c>
      <c r="S37" s="51" t="str">
        <f ca="1">IFERROR(IF(OR(I37="",VLOOKUP(I37,CatCostInp!$E$2:$K$88,7,FALSE)=0),"",VLOOKUP(I37,CatCostInp!$E$2:$K$88,7,FALSE)),"")</f>
        <v/>
      </c>
      <c r="T37" s="159" t="e">
        <f>VLOOKUP(U37,#REF!,2,FALSE)</f>
        <v>#REF!</v>
      </c>
      <c r="U37" s="30"/>
      <c r="V37" s="1" t="str">
        <f ca="1">IF(U37=Setup!$C$10,"Grant",IF('PSM Costs'!U37=Setup!$C$11,"Local",IF('PSM Costs'!U37=Setup!$C$12,"Other","")))</f>
        <v/>
      </c>
      <c r="W37" s="33"/>
      <c r="X37" s="36">
        <v>1</v>
      </c>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36">
        <v>1</v>
      </c>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36">
        <v>1</v>
      </c>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36">
        <v>1</v>
      </c>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0"/>
        <v>#VALUE!</v>
      </c>
      <c r="CC37" s="2" t="e">
        <f t="shared" ca="1" si="30"/>
        <v>#VALUE!</v>
      </c>
    </row>
    <row r="38" spans="1:81" s="2" customFormat="1" ht="25" customHeight="1" x14ac:dyDescent="0.2">
      <c r="A38" s="52" t="str">
        <f t="shared" si="31"/>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v>0</v>
      </c>
      <c r="O38" s="147"/>
      <c r="P38" s="175">
        <v>0</v>
      </c>
      <c r="Q38" s="30"/>
      <c r="R38" s="149" t="str">
        <f>IFERROR(VLOOKUP(Q38,Setup!D$16:E$25,2,FALSE),"")</f>
        <v/>
      </c>
      <c r="S38" s="51" t="str">
        <f ca="1">IFERROR(IF(OR(I38="",VLOOKUP(I38,CatCostInp!$E$2:$K$88,7,FALSE)=0),"",VLOOKUP(I38,CatCostInp!$E$2:$K$88,7,FALSE)),"")</f>
        <v/>
      </c>
      <c r="T38" s="159" t="e">
        <f>VLOOKUP(U38,#REF!,2,FALSE)</f>
        <v>#REF!</v>
      </c>
      <c r="U38" s="30"/>
      <c r="V38" s="1" t="str">
        <f ca="1">IF(U38=Setup!$C$10,"Grant",IF('PSM Costs'!U38=Setup!$C$11,"Local",IF('PSM Costs'!U38=Setup!$C$12,"Other","")))</f>
        <v/>
      </c>
      <c r="W38" s="33"/>
      <c r="X38" s="36">
        <v>1</v>
      </c>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36">
        <v>1</v>
      </c>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36">
        <v>1</v>
      </c>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36">
        <v>1</v>
      </c>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0"/>
        <v>#VALUE!</v>
      </c>
      <c r="CC38" s="2" t="e">
        <f t="shared" ca="1" si="30"/>
        <v>#VALUE!</v>
      </c>
    </row>
    <row r="39" spans="1:81" s="2" customFormat="1" ht="25" customHeight="1" x14ac:dyDescent="0.2">
      <c r="A39" s="52" t="str">
        <f t="shared" si="31"/>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v>0</v>
      </c>
      <c r="O39" s="147"/>
      <c r="P39" s="175">
        <v>0</v>
      </c>
      <c r="Q39" s="30"/>
      <c r="R39" s="149" t="str">
        <f>IFERROR(VLOOKUP(Q39,Setup!D$16:E$25,2,FALSE),"")</f>
        <v/>
      </c>
      <c r="S39" s="51" t="str">
        <f ca="1">IFERROR(IF(OR(I39="",VLOOKUP(I39,CatCostInp!$E$2:$K$88,7,FALSE)=0),"",VLOOKUP(I39,CatCostInp!$E$2:$K$88,7,FALSE)),"")</f>
        <v/>
      </c>
      <c r="T39" s="159" t="e">
        <f>VLOOKUP(U39,#REF!,2,FALSE)</f>
        <v>#REF!</v>
      </c>
      <c r="U39" s="30"/>
      <c r="V39" s="1" t="str">
        <f ca="1">IF(U39=Setup!$C$10,"Grant",IF('PSM Costs'!U39=Setup!$C$11,"Local",IF('PSM Costs'!U39=Setup!$C$12,"Other","")))</f>
        <v/>
      </c>
      <c r="W39" s="33"/>
      <c r="X39" s="36">
        <v>1</v>
      </c>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36">
        <v>1</v>
      </c>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36">
        <v>1</v>
      </c>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36">
        <v>1</v>
      </c>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0"/>
        <v>#VALUE!</v>
      </c>
      <c r="CC39" s="2" t="e">
        <f t="shared" ca="1" si="30"/>
        <v>#VALUE!</v>
      </c>
    </row>
    <row r="40" spans="1:81" s="2" customFormat="1" ht="25" customHeight="1" x14ac:dyDescent="0.2">
      <c r="A40" s="52" t="str">
        <f t="shared" si="31"/>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v>0</v>
      </c>
      <c r="O40" s="147"/>
      <c r="P40" s="175">
        <v>0</v>
      </c>
      <c r="Q40" s="30"/>
      <c r="R40" s="149" t="str">
        <f>IFERROR(VLOOKUP(Q40,Setup!D$16:E$25,2,FALSE),"")</f>
        <v/>
      </c>
      <c r="S40" s="51" t="str">
        <f ca="1">IFERROR(IF(OR(I40="",VLOOKUP(I40,CatCostInp!$E$2:$K$88,7,FALSE)=0),"",VLOOKUP(I40,CatCostInp!$E$2:$K$88,7,FALSE)),"")</f>
        <v/>
      </c>
      <c r="T40" s="159" t="e">
        <f>VLOOKUP(U40,#REF!,2,FALSE)</f>
        <v>#REF!</v>
      </c>
      <c r="U40" s="30"/>
      <c r="V40" s="1" t="str">
        <f ca="1">IF(U40=Setup!$C$10,"Grant",IF('PSM Costs'!U40=Setup!$C$11,"Local",IF('PSM Costs'!U40=Setup!$C$12,"Other","")))</f>
        <v/>
      </c>
      <c r="W40" s="33"/>
      <c r="X40" s="36">
        <v>1</v>
      </c>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36">
        <v>1</v>
      </c>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36">
        <v>1</v>
      </c>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36">
        <v>1</v>
      </c>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0"/>
        <v>#VALUE!</v>
      </c>
      <c r="CC40" s="2" t="e">
        <f t="shared" ca="1" si="30"/>
        <v>#VALUE!</v>
      </c>
    </row>
    <row r="41" spans="1:81" s="2" customFormat="1" ht="25" customHeight="1" x14ac:dyDescent="0.2">
      <c r="A41" s="52" t="str">
        <f t="shared" si="31"/>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v>0</v>
      </c>
      <c r="O41" s="147"/>
      <c r="P41" s="175">
        <v>0</v>
      </c>
      <c r="Q41" s="30"/>
      <c r="R41" s="149" t="str">
        <f>IFERROR(VLOOKUP(Q41,Setup!D$16:E$25,2,FALSE),"")</f>
        <v/>
      </c>
      <c r="S41" s="51" t="str">
        <f ca="1">IFERROR(IF(OR(I41="",VLOOKUP(I41,CatCostInp!$E$2:$K$88,7,FALSE)=0),"",VLOOKUP(I41,CatCostInp!$E$2:$K$88,7,FALSE)),"")</f>
        <v/>
      </c>
      <c r="T41" s="159" t="e">
        <f>VLOOKUP(U41,#REF!,2,FALSE)</f>
        <v>#REF!</v>
      </c>
      <c r="U41" s="30"/>
      <c r="V41" s="1" t="str">
        <f ca="1">IF(U41=Setup!$C$10,"Grant",IF('PSM Costs'!U41=Setup!$C$11,"Local",IF('PSM Costs'!U41=Setup!$C$12,"Other","")))</f>
        <v/>
      </c>
      <c r="W41" s="33"/>
      <c r="X41" s="36">
        <v>1</v>
      </c>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36">
        <v>1</v>
      </c>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36">
        <v>1</v>
      </c>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36">
        <v>1</v>
      </c>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0"/>
        <v>#VALUE!</v>
      </c>
      <c r="CC41" s="2" t="e">
        <f t="shared" ca="1" si="30"/>
        <v>#VALUE!</v>
      </c>
    </row>
    <row r="42" spans="1:81" s="2" customFormat="1" ht="25" customHeight="1" x14ac:dyDescent="0.2">
      <c r="A42" s="52" t="str">
        <f t="shared" si="31"/>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v>0</v>
      </c>
      <c r="O42" s="147"/>
      <c r="P42" s="175">
        <v>0</v>
      </c>
      <c r="Q42" s="30"/>
      <c r="R42" s="149" t="str">
        <f>IFERROR(VLOOKUP(Q42,Setup!D$16:E$25,2,FALSE),"")</f>
        <v/>
      </c>
      <c r="S42" s="51" t="str">
        <f ca="1">IFERROR(IF(OR(I42="",VLOOKUP(I42,CatCostInp!$E$2:$K$88,7,FALSE)=0),"",VLOOKUP(I42,CatCostInp!$E$2:$K$88,7,FALSE)),"")</f>
        <v/>
      </c>
      <c r="T42" s="159" t="e">
        <f>VLOOKUP(U42,#REF!,2,FALSE)</f>
        <v>#REF!</v>
      </c>
      <c r="U42" s="30"/>
      <c r="V42" s="1" t="str">
        <f ca="1">IF(U42=Setup!$C$10,"Grant",IF('PSM Costs'!U42=Setup!$C$11,"Local",IF('PSM Costs'!U42=Setup!$C$12,"Other","")))</f>
        <v/>
      </c>
      <c r="W42" s="33"/>
      <c r="X42" s="36">
        <v>1</v>
      </c>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36">
        <v>1</v>
      </c>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36">
        <v>1</v>
      </c>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36">
        <v>1</v>
      </c>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0"/>
        <v>#VALUE!</v>
      </c>
      <c r="CC42" s="2" t="e">
        <f t="shared" ca="1" si="30"/>
        <v>#VALUE!</v>
      </c>
    </row>
    <row r="43" spans="1:81" s="2" customFormat="1" ht="25" customHeight="1" x14ac:dyDescent="0.2">
      <c r="A43" s="52" t="str">
        <f t="shared" si="31"/>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v>0</v>
      </c>
      <c r="O43" s="147"/>
      <c r="P43" s="175">
        <v>0</v>
      </c>
      <c r="Q43" s="30"/>
      <c r="R43" s="149" t="str">
        <f>IFERROR(VLOOKUP(Q43,Setup!D$16:E$25,2,FALSE),"")</f>
        <v/>
      </c>
      <c r="S43" s="51" t="str">
        <f ca="1">IFERROR(IF(OR(I43="",VLOOKUP(I43,CatCostInp!$E$2:$K$88,7,FALSE)=0),"",VLOOKUP(I43,CatCostInp!$E$2:$K$88,7,FALSE)),"")</f>
        <v/>
      </c>
      <c r="T43" s="159" t="e">
        <f>VLOOKUP(U43,#REF!,2,FALSE)</f>
        <v>#REF!</v>
      </c>
      <c r="U43" s="30"/>
      <c r="V43" s="1" t="str">
        <f ca="1">IF(U43=Setup!$C$10,"Grant",IF('PSM Costs'!U43=Setup!$C$11,"Local",IF('PSM Costs'!U43=Setup!$C$12,"Other","")))</f>
        <v/>
      </c>
      <c r="W43" s="33"/>
      <c r="X43" s="36">
        <v>1</v>
      </c>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36">
        <v>1</v>
      </c>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36">
        <v>1</v>
      </c>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36">
        <v>1</v>
      </c>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0"/>
        <v>#VALUE!</v>
      </c>
      <c r="CC43" s="2" t="e">
        <f t="shared" ca="1" si="30"/>
        <v>#VALUE!</v>
      </c>
    </row>
    <row r="44" spans="1:81" s="2" customFormat="1" ht="25" customHeight="1" x14ac:dyDescent="0.2">
      <c r="A44" s="52" t="str">
        <f t="shared" si="31"/>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v>0</v>
      </c>
      <c r="O44" s="147"/>
      <c r="P44" s="175">
        <v>0</v>
      </c>
      <c r="Q44" s="30"/>
      <c r="R44" s="149" t="str">
        <f>IFERROR(VLOOKUP(Q44,Setup!D$16:E$25,2,FALSE),"")</f>
        <v/>
      </c>
      <c r="S44" s="51" t="str">
        <f ca="1">IFERROR(IF(OR(I44="",VLOOKUP(I44,CatCostInp!$E$2:$K$88,7,FALSE)=0),"",VLOOKUP(I44,CatCostInp!$E$2:$K$88,7,FALSE)),"")</f>
        <v/>
      </c>
      <c r="T44" s="159" t="e">
        <f>VLOOKUP(U44,#REF!,2,FALSE)</f>
        <v>#REF!</v>
      </c>
      <c r="U44" s="30"/>
      <c r="V44" s="1" t="str">
        <f ca="1">IF(U44=Setup!$C$10,"Grant",IF('PSM Costs'!U44=Setup!$C$11,"Local",IF('PSM Costs'!U44=Setup!$C$12,"Other","")))</f>
        <v/>
      </c>
      <c r="W44" s="33"/>
      <c r="X44" s="36">
        <v>1</v>
      </c>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36">
        <v>1</v>
      </c>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36">
        <v>1</v>
      </c>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36">
        <v>1</v>
      </c>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0"/>
        <v>#VALUE!</v>
      </c>
      <c r="CC44" s="2" t="e">
        <f t="shared" ca="1" si="30"/>
        <v>#VALUE!</v>
      </c>
    </row>
    <row r="45" spans="1:81" s="2" customFormat="1" ht="25" customHeight="1" x14ac:dyDescent="0.2">
      <c r="A45" s="52" t="str">
        <f t="shared" si="31"/>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v>0</v>
      </c>
      <c r="O45" s="147"/>
      <c r="P45" s="175">
        <v>0</v>
      </c>
      <c r="Q45" s="30"/>
      <c r="R45" s="149" t="str">
        <f>IFERROR(VLOOKUP(Q45,Setup!D$16:E$25,2,FALSE),"")</f>
        <v/>
      </c>
      <c r="S45" s="51" t="str">
        <f ca="1">IFERROR(IF(OR(I45="",VLOOKUP(I45,CatCostInp!$E$2:$K$88,7,FALSE)=0),"",VLOOKUP(I45,CatCostInp!$E$2:$K$88,7,FALSE)),"")</f>
        <v/>
      </c>
      <c r="T45" s="159" t="e">
        <f>VLOOKUP(U45,#REF!,2,FALSE)</f>
        <v>#REF!</v>
      </c>
      <c r="U45" s="30"/>
      <c r="V45" s="1" t="str">
        <f ca="1">IF(U45=Setup!$C$10,"Grant",IF('PSM Costs'!U45=Setup!$C$11,"Local",IF('PSM Costs'!U45=Setup!$C$12,"Other","")))</f>
        <v/>
      </c>
      <c r="W45" s="33"/>
      <c r="X45" s="36">
        <v>1</v>
      </c>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36">
        <v>1</v>
      </c>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36">
        <v>1</v>
      </c>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36">
        <v>1</v>
      </c>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0"/>
        <v>#VALUE!</v>
      </c>
      <c r="CC45" s="2" t="e">
        <f t="shared" ca="1" si="30"/>
        <v>#VALUE!</v>
      </c>
    </row>
    <row r="46" spans="1:81" s="2" customFormat="1" ht="25" customHeight="1" x14ac:dyDescent="0.2">
      <c r="A46" s="52" t="str">
        <f t="shared" si="31"/>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v>0</v>
      </c>
      <c r="O46" s="147"/>
      <c r="P46" s="175">
        <v>0</v>
      </c>
      <c r="Q46" s="30"/>
      <c r="R46" s="149" t="str">
        <f>IFERROR(VLOOKUP(Q46,Setup!D$16:E$25,2,FALSE),"")</f>
        <v/>
      </c>
      <c r="S46" s="51" t="str">
        <f ca="1">IFERROR(IF(OR(I46="",VLOOKUP(I46,CatCostInp!$E$2:$K$88,7,FALSE)=0),"",VLOOKUP(I46,CatCostInp!$E$2:$K$88,7,FALSE)),"")</f>
        <v/>
      </c>
      <c r="T46" s="159" t="e">
        <f>VLOOKUP(U46,#REF!,2,FALSE)</f>
        <v>#REF!</v>
      </c>
      <c r="U46" s="30"/>
      <c r="V46" s="1" t="str">
        <f ca="1">IF(U46=Setup!$C$10,"Grant",IF('PSM Costs'!U46=Setup!$C$11,"Local",IF('PSM Costs'!U46=Setup!$C$12,"Other","")))</f>
        <v/>
      </c>
      <c r="W46" s="33"/>
      <c r="X46" s="36">
        <v>1</v>
      </c>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36">
        <v>1</v>
      </c>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36">
        <v>1</v>
      </c>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36">
        <v>1</v>
      </c>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0"/>
        <v>#VALUE!</v>
      </c>
      <c r="CC46" s="2" t="e">
        <f t="shared" ca="1" si="30"/>
        <v>#VALUE!</v>
      </c>
    </row>
    <row r="47" spans="1:81" s="2" customFormat="1" ht="25" customHeight="1" x14ac:dyDescent="0.2">
      <c r="A47" s="52" t="str">
        <f t="shared" si="31"/>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v>0</v>
      </c>
      <c r="O47" s="147"/>
      <c r="P47" s="175">
        <v>0</v>
      </c>
      <c r="Q47" s="30"/>
      <c r="R47" s="149" t="str">
        <f>IFERROR(VLOOKUP(Q47,Setup!D$16:E$25,2,FALSE),"")</f>
        <v/>
      </c>
      <c r="S47" s="51" t="str">
        <f ca="1">IFERROR(IF(OR(I47="",VLOOKUP(I47,CatCostInp!$E$2:$K$88,7,FALSE)=0),"",VLOOKUP(I47,CatCostInp!$E$2:$K$88,7,FALSE)),"")</f>
        <v/>
      </c>
      <c r="T47" s="159" t="e">
        <f>VLOOKUP(U47,#REF!,2,FALSE)</f>
        <v>#REF!</v>
      </c>
      <c r="U47" s="30"/>
      <c r="V47" s="1" t="str">
        <f ca="1">IF(U47=Setup!$C$10,"Grant",IF('PSM Costs'!U47=Setup!$C$11,"Local",IF('PSM Costs'!U47=Setup!$C$12,"Other","")))</f>
        <v/>
      </c>
      <c r="W47" s="33"/>
      <c r="X47" s="36">
        <v>1</v>
      </c>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36">
        <v>1</v>
      </c>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36">
        <v>1</v>
      </c>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36">
        <v>1</v>
      </c>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0"/>
        <v>#VALUE!</v>
      </c>
      <c r="CC47" s="2" t="e">
        <f t="shared" ca="1" si="30"/>
        <v>#VALUE!</v>
      </c>
    </row>
    <row r="48" spans="1:81" s="2" customFormat="1" ht="25" customHeight="1" x14ac:dyDescent="0.2">
      <c r="A48" s="52" t="str">
        <f t="shared" si="31"/>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v>0</v>
      </c>
      <c r="O48" s="147"/>
      <c r="P48" s="175">
        <v>0</v>
      </c>
      <c r="Q48" s="30"/>
      <c r="R48" s="149" t="str">
        <f>IFERROR(VLOOKUP(Q48,Setup!D$16:E$25,2,FALSE),"")</f>
        <v/>
      </c>
      <c r="S48" s="51" t="str">
        <f ca="1">IFERROR(IF(OR(I48="",VLOOKUP(I48,CatCostInp!$E$2:$K$88,7,FALSE)=0),"",VLOOKUP(I48,CatCostInp!$E$2:$K$88,7,FALSE)),"")</f>
        <v/>
      </c>
      <c r="T48" s="159" t="e">
        <f>VLOOKUP(U48,#REF!,2,FALSE)</f>
        <v>#REF!</v>
      </c>
      <c r="U48" s="30"/>
      <c r="V48" s="1" t="str">
        <f ca="1">IF(U48=Setup!$C$10,"Grant",IF('PSM Costs'!U48=Setup!$C$11,"Local",IF('PSM Costs'!U48=Setup!$C$12,"Other","")))</f>
        <v/>
      </c>
      <c r="W48" s="33"/>
      <c r="X48" s="36">
        <v>1</v>
      </c>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36">
        <v>1</v>
      </c>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36">
        <v>1</v>
      </c>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36">
        <v>1</v>
      </c>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0"/>
        <v>#VALUE!</v>
      </c>
      <c r="CC48" s="2" t="e">
        <f t="shared" ca="1" si="30"/>
        <v>#VALUE!</v>
      </c>
    </row>
    <row r="49" spans="1:81" s="2" customFormat="1" ht="25" customHeight="1" x14ac:dyDescent="0.2">
      <c r="A49" s="52" t="str">
        <f t="shared" si="31"/>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v>0</v>
      </c>
      <c r="O49" s="147"/>
      <c r="P49" s="175">
        <v>0</v>
      </c>
      <c r="Q49" s="30"/>
      <c r="R49" s="149" t="str">
        <f>IFERROR(VLOOKUP(Q49,Setup!D$16:E$25,2,FALSE),"")</f>
        <v/>
      </c>
      <c r="S49" s="51" t="str">
        <f ca="1">IFERROR(IF(OR(I49="",VLOOKUP(I49,CatCostInp!$E$2:$K$88,7,FALSE)=0),"",VLOOKUP(I49,CatCostInp!$E$2:$K$88,7,FALSE)),"")</f>
        <v/>
      </c>
      <c r="T49" s="159" t="e">
        <f>VLOOKUP(U49,#REF!,2,FALSE)</f>
        <v>#REF!</v>
      </c>
      <c r="U49" s="30"/>
      <c r="V49" s="1" t="str">
        <f ca="1">IF(U49=Setup!$C$10,"Grant",IF('PSM Costs'!U49=Setup!$C$11,"Local",IF('PSM Costs'!U49=Setup!$C$12,"Other","")))</f>
        <v/>
      </c>
      <c r="W49" s="33"/>
      <c r="X49" s="36">
        <v>1</v>
      </c>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36">
        <v>1</v>
      </c>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36">
        <v>1</v>
      </c>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36">
        <v>1</v>
      </c>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0"/>
        <v>#VALUE!</v>
      </c>
      <c r="CC49" s="2" t="e">
        <f t="shared" ca="1" si="30"/>
        <v>#VALUE!</v>
      </c>
    </row>
    <row r="50" spans="1:81" s="2" customFormat="1" ht="25" customHeight="1" x14ac:dyDescent="0.2">
      <c r="A50" s="52" t="str">
        <f t="shared" si="31"/>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v>0</v>
      </c>
      <c r="O50" s="147"/>
      <c r="P50" s="175">
        <v>0</v>
      </c>
      <c r="Q50" s="30"/>
      <c r="R50" s="149" t="str">
        <f>IFERROR(VLOOKUP(Q50,Setup!D$16:E$25,2,FALSE),"")</f>
        <v/>
      </c>
      <c r="S50" s="51" t="str">
        <f ca="1">IFERROR(IF(OR(I50="",VLOOKUP(I50,CatCostInp!$E$2:$K$88,7,FALSE)=0),"",VLOOKUP(I50,CatCostInp!$E$2:$K$88,7,FALSE)),"")</f>
        <v/>
      </c>
      <c r="T50" s="159" t="e">
        <f>VLOOKUP(U50,#REF!,2,FALSE)</f>
        <v>#REF!</v>
      </c>
      <c r="U50" s="30"/>
      <c r="V50" s="1" t="str">
        <f ca="1">IF(U50=Setup!$C$10,"Grant",IF('PSM Costs'!U50=Setup!$C$11,"Local",IF('PSM Costs'!U50=Setup!$C$12,"Other","")))</f>
        <v/>
      </c>
      <c r="W50" s="33"/>
      <c r="X50" s="36">
        <v>1</v>
      </c>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36">
        <v>1</v>
      </c>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36">
        <v>1</v>
      </c>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36">
        <v>1</v>
      </c>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0"/>
        <v>#VALUE!</v>
      </c>
      <c r="CC50" s="2" t="e">
        <f t="shared" ca="1" si="30"/>
        <v>#VALUE!</v>
      </c>
    </row>
    <row r="51" spans="1:81" s="2" customFormat="1" ht="25" customHeight="1" x14ac:dyDescent="0.2">
      <c r="A51" s="52" t="str">
        <f t="shared" si="31"/>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v>0</v>
      </c>
      <c r="O51" s="147"/>
      <c r="P51" s="175">
        <v>0</v>
      </c>
      <c r="Q51" s="30"/>
      <c r="R51" s="149" t="str">
        <f>IFERROR(VLOOKUP(Q51,Setup!D$16:E$25,2,FALSE),"")</f>
        <v/>
      </c>
      <c r="S51" s="51" t="str">
        <f ca="1">IFERROR(IF(OR(I51="",VLOOKUP(I51,CatCostInp!$E$2:$K$88,7,FALSE)=0),"",VLOOKUP(I51,CatCostInp!$E$2:$K$88,7,FALSE)),"")</f>
        <v/>
      </c>
      <c r="T51" s="159" t="e">
        <f>VLOOKUP(U51,#REF!,2,FALSE)</f>
        <v>#REF!</v>
      </c>
      <c r="U51" s="30"/>
      <c r="V51" s="1" t="str">
        <f ca="1">IF(U51=Setup!$C$10,"Grant",IF('PSM Costs'!U51=Setup!$C$11,"Local",IF('PSM Costs'!U51=Setup!$C$12,"Other","")))</f>
        <v/>
      </c>
      <c r="W51" s="33"/>
      <c r="X51" s="36">
        <v>1</v>
      </c>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36">
        <v>1</v>
      </c>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36">
        <v>1</v>
      </c>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36">
        <v>1</v>
      </c>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0"/>
        <v>#VALUE!</v>
      </c>
      <c r="CC51" s="2" t="e">
        <f t="shared" ca="1" si="30"/>
        <v>#VALUE!</v>
      </c>
    </row>
    <row r="52" spans="1:81" s="2" customFormat="1" ht="25" customHeight="1" x14ac:dyDescent="0.2">
      <c r="A52" s="52" t="str">
        <f t="shared" si="31"/>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v>0</v>
      </c>
      <c r="O52" s="147"/>
      <c r="P52" s="175">
        <v>0</v>
      </c>
      <c r="Q52" s="30"/>
      <c r="R52" s="149" t="str">
        <f>IFERROR(VLOOKUP(Q52,Setup!D$16:E$25,2,FALSE),"")</f>
        <v/>
      </c>
      <c r="S52" s="51" t="str">
        <f ca="1">IFERROR(IF(OR(I52="",VLOOKUP(I52,CatCostInp!$E$2:$K$88,7,FALSE)=0),"",VLOOKUP(I52,CatCostInp!$E$2:$K$88,7,FALSE)),"")</f>
        <v/>
      </c>
      <c r="T52" s="159" t="e">
        <f>VLOOKUP(U52,#REF!,2,FALSE)</f>
        <v>#REF!</v>
      </c>
      <c r="U52" s="30"/>
      <c r="V52" s="1" t="str">
        <f ca="1">IF(U52=Setup!$C$10,"Grant",IF('PSM Costs'!U52=Setup!$C$11,"Local",IF('PSM Costs'!U52=Setup!$C$12,"Other","")))</f>
        <v/>
      </c>
      <c r="W52" s="33"/>
      <c r="X52" s="36">
        <v>1</v>
      </c>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36">
        <v>1</v>
      </c>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36">
        <v>1</v>
      </c>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36">
        <v>1</v>
      </c>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0"/>
        <v>#VALUE!</v>
      </c>
      <c r="CC52" s="2" t="e">
        <f t="shared" ca="1" si="30"/>
        <v>#VALUE!</v>
      </c>
    </row>
    <row r="53" spans="1:81" s="2" customFormat="1" ht="25" customHeight="1" x14ac:dyDescent="0.2">
      <c r="A53" s="52" t="str">
        <f t="shared" si="31"/>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v>0</v>
      </c>
      <c r="O53" s="147"/>
      <c r="P53" s="175">
        <v>0</v>
      </c>
      <c r="Q53" s="30"/>
      <c r="R53" s="149" t="str">
        <f>IFERROR(VLOOKUP(Q53,Setup!D$16:E$25,2,FALSE),"")</f>
        <v/>
      </c>
      <c r="S53" s="51" t="str">
        <f ca="1">IFERROR(IF(OR(I53="",VLOOKUP(I53,CatCostInp!$E$2:$K$88,7,FALSE)=0),"",VLOOKUP(I53,CatCostInp!$E$2:$K$88,7,FALSE)),"")</f>
        <v/>
      </c>
      <c r="T53" s="159" t="e">
        <f>VLOOKUP(U53,#REF!,2,FALSE)</f>
        <v>#REF!</v>
      </c>
      <c r="U53" s="30"/>
      <c r="V53" s="1" t="str">
        <f ca="1">IF(U53=Setup!$C$10,"Grant",IF('PSM Costs'!U53=Setup!$C$11,"Local",IF('PSM Costs'!U53=Setup!$C$12,"Other","")))</f>
        <v/>
      </c>
      <c r="W53" s="33"/>
      <c r="X53" s="36">
        <v>1</v>
      </c>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36">
        <v>1</v>
      </c>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36">
        <v>1</v>
      </c>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36">
        <v>1</v>
      </c>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0"/>
        <v>#VALUE!</v>
      </c>
      <c r="CC53" s="2" t="e">
        <f t="shared" ca="1" si="30"/>
        <v>#VALUE!</v>
      </c>
    </row>
    <row r="54" spans="1:81" s="2" customFormat="1" ht="25" customHeight="1" x14ac:dyDescent="0.2">
      <c r="A54" s="52" t="str">
        <f t="shared" si="31"/>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v>0</v>
      </c>
      <c r="O54" s="147"/>
      <c r="P54" s="175">
        <v>0</v>
      </c>
      <c r="Q54" s="30"/>
      <c r="R54" s="149" t="str">
        <f>IFERROR(VLOOKUP(Q54,Setup!D$16:E$25,2,FALSE),"")</f>
        <v/>
      </c>
      <c r="S54" s="51" t="str">
        <f ca="1">IFERROR(IF(OR(I54="",VLOOKUP(I54,CatCostInp!$E$2:$K$88,7,FALSE)=0),"",VLOOKUP(I54,CatCostInp!$E$2:$K$88,7,FALSE)),"")</f>
        <v/>
      </c>
      <c r="T54" s="159" t="e">
        <f>VLOOKUP(U54,#REF!,2,FALSE)</f>
        <v>#REF!</v>
      </c>
      <c r="U54" s="30"/>
      <c r="V54" s="1" t="str">
        <f ca="1">IF(U54=Setup!$C$10,"Grant",IF('PSM Costs'!U54=Setup!$C$11,"Local",IF('PSM Costs'!U54=Setup!$C$12,"Other","")))</f>
        <v/>
      </c>
      <c r="W54" s="33"/>
      <c r="X54" s="36">
        <v>1</v>
      </c>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36">
        <v>1</v>
      </c>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36">
        <v>1</v>
      </c>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36">
        <v>1</v>
      </c>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0"/>
        <v>#VALUE!</v>
      </c>
      <c r="CC54" s="2" t="e">
        <f t="shared" ca="1" si="30"/>
        <v>#VALUE!</v>
      </c>
    </row>
    <row r="55" spans="1:81" s="2" customFormat="1" ht="25" customHeight="1" x14ac:dyDescent="0.2">
      <c r="A55" s="52" t="str">
        <f t="shared" si="31"/>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v>0</v>
      </c>
      <c r="O55" s="147"/>
      <c r="P55" s="175">
        <v>0</v>
      </c>
      <c r="Q55" s="30"/>
      <c r="R55" s="149" t="str">
        <f>IFERROR(VLOOKUP(Q55,Setup!D$16:E$25,2,FALSE),"")</f>
        <v/>
      </c>
      <c r="S55" s="51" t="str">
        <f ca="1">IFERROR(IF(OR(I55="",VLOOKUP(I55,CatCostInp!$E$2:$K$88,7,FALSE)=0),"",VLOOKUP(I55,CatCostInp!$E$2:$K$88,7,FALSE)),"")</f>
        <v/>
      </c>
      <c r="T55" s="159" t="e">
        <f>VLOOKUP(U55,#REF!,2,FALSE)</f>
        <v>#REF!</v>
      </c>
      <c r="U55" s="30"/>
      <c r="V55" s="1" t="str">
        <f ca="1">IF(U55=Setup!$C$10,"Grant",IF('PSM Costs'!U55=Setup!$C$11,"Local",IF('PSM Costs'!U55=Setup!$C$12,"Other","")))</f>
        <v/>
      </c>
      <c r="W55" s="33"/>
      <c r="X55" s="36">
        <v>1</v>
      </c>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36">
        <v>1</v>
      </c>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36">
        <v>1</v>
      </c>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36">
        <v>1</v>
      </c>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0"/>
        <v>#VALUE!</v>
      </c>
      <c r="CC55" s="2" t="e">
        <f t="shared" ca="1" si="30"/>
        <v>#VALUE!</v>
      </c>
    </row>
    <row r="56" spans="1:81" s="2" customFormat="1" ht="25" customHeight="1" x14ac:dyDescent="0.2">
      <c r="A56" s="52" t="str">
        <f t="shared" si="31"/>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v>0</v>
      </c>
      <c r="O56" s="147"/>
      <c r="P56" s="175">
        <v>0</v>
      </c>
      <c r="Q56" s="30"/>
      <c r="R56" s="149" t="str">
        <f>IFERROR(VLOOKUP(Q56,Setup!D$16:E$25,2,FALSE),"")</f>
        <v/>
      </c>
      <c r="S56" s="51" t="str">
        <f ca="1">IFERROR(IF(OR(I56="",VLOOKUP(I56,CatCostInp!$E$2:$K$88,7,FALSE)=0),"",VLOOKUP(I56,CatCostInp!$E$2:$K$88,7,FALSE)),"")</f>
        <v/>
      </c>
      <c r="T56" s="159" t="e">
        <f>VLOOKUP(U56,#REF!,2,FALSE)</f>
        <v>#REF!</v>
      </c>
      <c r="U56" s="30"/>
      <c r="V56" s="1" t="str">
        <f ca="1">IF(U56=Setup!$C$10,"Grant",IF('PSM Costs'!U56=Setup!$C$11,"Local",IF('PSM Costs'!U56=Setup!$C$12,"Other","")))</f>
        <v/>
      </c>
      <c r="W56" s="33"/>
      <c r="X56" s="36">
        <v>1</v>
      </c>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36">
        <v>1</v>
      </c>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36">
        <v>1</v>
      </c>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36">
        <v>1</v>
      </c>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0"/>
        <v>#VALUE!</v>
      </c>
      <c r="CC56" s="2" t="e">
        <f t="shared" ca="1" si="30"/>
        <v>#VALUE!</v>
      </c>
    </row>
    <row r="57" spans="1:81" s="2" customFormat="1" ht="25" customHeight="1" x14ac:dyDescent="0.2">
      <c r="A57" s="52" t="str">
        <f t="shared" si="31"/>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v>0</v>
      </c>
      <c r="O57" s="147"/>
      <c r="P57" s="175">
        <v>0</v>
      </c>
      <c r="Q57" s="30"/>
      <c r="R57" s="149" t="str">
        <f>IFERROR(VLOOKUP(Q57,Setup!D$16:E$25,2,FALSE),"")</f>
        <v/>
      </c>
      <c r="S57" s="51" t="str">
        <f ca="1">IFERROR(IF(OR(I57="",VLOOKUP(I57,CatCostInp!$E$2:$K$88,7,FALSE)=0),"",VLOOKUP(I57,CatCostInp!$E$2:$K$88,7,FALSE)),"")</f>
        <v/>
      </c>
      <c r="T57" s="159" t="e">
        <f>VLOOKUP(U57,#REF!,2,FALSE)</f>
        <v>#REF!</v>
      </c>
      <c r="U57" s="30"/>
      <c r="V57" s="1" t="str">
        <f ca="1">IF(U57=Setup!$C$10,"Grant",IF('PSM Costs'!U57=Setup!$C$11,"Local",IF('PSM Costs'!U57=Setup!$C$12,"Other","")))</f>
        <v/>
      </c>
      <c r="W57" s="33"/>
      <c r="X57" s="36">
        <v>1</v>
      </c>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36">
        <v>1</v>
      </c>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36">
        <v>1</v>
      </c>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36">
        <v>1</v>
      </c>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0"/>
        <v>#VALUE!</v>
      </c>
      <c r="CC57" s="2" t="e">
        <f t="shared" ca="1" si="30"/>
        <v>#VALUE!</v>
      </c>
    </row>
    <row r="58" spans="1:81" s="2" customFormat="1" ht="25" customHeight="1" x14ac:dyDescent="0.2">
      <c r="A58" s="52" t="str">
        <f t="shared" si="31"/>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v>0</v>
      </c>
      <c r="O58" s="147"/>
      <c r="P58" s="175">
        <v>0</v>
      </c>
      <c r="Q58" s="30"/>
      <c r="R58" s="149" t="str">
        <f>IFERROR(VLOOKUP(Q58,Setup!D$16:E$25,2,FALSE),"")</f>
        <v/>
      </c>
      <c r="S58" s="51" t="str">
        <f ca="1">IFERROR(IF(OR(I58="",VLOOKUP(I58,CatCostInp!$E$2:$K$88,7,FALSE)=0),"",VLOOKUP(I58,CatCostInp!$E$2:$K$88,7,FALSE)),"")</f>
        <v/>
      </c>
      <c r="T58" s="159" t="e">
        <f>VLOOKUP(U58,#REF!,2,FALSE)</f>
        <v>#REF!</v>
      </c>
      <c r="U58" s="30"/>
      <c r="V58" s="1" t="str">
        <f ca="1">IF(U58=Setup!$C$10,"Grant",IF('PSM Costs'!U58=Setup!$C$11,"Local",IF('PSM Costs'!U58=Setup!$C$12,"Other","")))</f>
        <v/>
      </c>
      <c r="W58" s="33"/>
      <c r="X58" s="36">
        <v>1</v>
      </c>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36">
        <v>1</v>
      </c>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36">
        <v>1</v>
      </c>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36">
        <v>1</v>
      </c>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0"/>
        <v>#VALUE!</v>
      </c>
      <c r="CC58" s="2" t="e">
        <f t="shared" ca="1" si="30"/>
        <v>#VALUE!</v>
      </c>
    </row>
    <row r="59" spans="1:81" s="2" customFormat="1" ht="25" customHeight="1" x14ac:dyDescent="0.2">
      <c r="A59" s="52" t="str">
        <f t="shared" si="31"/>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v>0</v>
      </c>
      <c r="O59" s="147"/>
      <c r="P59" s="175">
        <v>0</v>
      </c>
      <c r="Q59" s="30"/>
      <c r="R59" s="149" t="str">
        <f>IFERROR(VLOOKUP(Q59,Setup!D$16:E$25,2,FALSE),"")</f>
        <v/>
      </c>
      <c r="S59" s="51" t="str">
        <f ca="1">IFERROR(IF(OR(I59="",VLOOKUP(I59,CatCostInp!$E$2:$K$88,7,FALSE)=0),"",VLOOKUP(I59,CatCostInp!$E$2:$K$88,7,FALSE)),"")</f>
        <v/>
      </c>
      <c r="T59" s="159" t="e">
        <f>VLOOKUP(U59,#REF!,2,FALSE)</f>
        <v>#REF!</v>
      </c>
      <c r="U59" s="30"/>
      <c r="V59" s="1" t="str">
        <f ca="1">IF(U59=Setup!$C$10,"Grant",IF('PSM Costs'!U59=Setup!$C$11,"Local",IF('PSM Costs'!U59=Setup!$C$12,"Other","")))</f>
        <v/>
      </c>
      <c r="W59" s="33"/>
      <c r="X59" s="36">
        <v>1</v>
      </c>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36">
        <v>1</v>
      </c>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36">
        <v>1</v>
      </c>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36">
        <v>1</v>
      </c>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0"/>
        <v>#VALUE!</v>
      </c>
      <c r="CC59" s="2" t="e">
        <f t="shared" ca="1" si="30"/>
        <v>#VALUE!</v>
      </c>
    </row>
    <row r="60" spans="1:81" s="2" customFormat="1" ht="25" customHeight="1" x14ac:dyDescent="0.2">
      <c r="A60" s="52" t="str">
        <f t="shared" si="31"/>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v>0</v>
      </c>
      <c r="O60" s="147"/>
      <c r="P60" s="175">
        <v>0</v>
      </c>
      <c r="Q60" s="30"/>
      <c r="R60" s="149" t="str">
        <f>IFERROR(VLOOKUP(Q60,Setup!D$16:E$25,2,FALSE),"")</f>
        <v/>
      </c>
      <c r="S60" s="51" t="str">
        <f ca="1">IFERROR(IF(OR(I60="",VLOOKUP(I60,CatCostInp!$E$2:$K$88,7,FALSE)=0),"",VLOOKUP(I60,CatCostInp!$E$2:$K$88,7,FALSE)),"")</f>
        <v/>
      </c>
      <c r="T60" s="159" t="e">
        <f>VLOOKUP(U60,#REF!,2,FALSE)</f>
        <v>#REF!</v>
      </c>
      <c r="U60" s="30"/>
      <c r="V60" s="1" t="str">
        <f ca="1">IF(U60=Setup!$C$10,"Grant",IF('PSM Costs'!U60=Setup!$C$11,"Local",IF('PSM Costs'!U60=Setup!$C$12,"Other","")))</f>
        <v/>
      </c>
      <c r="W60" s="33"/>
      <c r="X60" s="36">
        <v>1</v>
      </c>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36">
        <v>1</v>
      </c>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36">
        <v>1</v>
      </c>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36">
        <v>1</v>
      </c>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0"/>
        <v>#VALUE!</v>
      </c>
      <c r="CC60" s="2" t="e">
        <f t="shared" ca="1" si="30"/>
        <v>#VALUE!</v>
      </c>
    </row>
    <row r="61" spans="1:81" s="2" customFormat="1" ht="25" customHeight="1" x14ac:dyDescent="0.2">
      <c r="A61" s="52" t="str">
        <f t="shared" si="31"/>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v>0</v>
      </c>
      <c r="O61" s="147"/>
      <c r="P61" s="175">
        <v>0</v>
      </c>
      <c r="Q61" s="30"/>
      <c r="R61" s="149" t="str">
        <f>IFERROR(VLOOKUP(Q61,Setup!D$16:E$25,2,FALSE),"")</f>
        <v/>
      </c>
      <c r="S61" s="51" t="str">
        <f ca="1">IFERROR(IF(OR(I61="",VLOOKUP(I61,CatCostInp!$E$2:$K$88,7,FALSE)=0),"",VLOOKUP(I61,CatCostInp!$E$2:$K$88,7,FALSE)),"")</f>
        <v/>
      </c>
      <c r="T61" s="159" t="e">
        <f>VLOOKUP(U61,#REF!,2,FALSE)</f>
        <v>#REF!</v>
      </c>
      <c r="U61" s="30"/>
      <c r="V61" s="1" t="str">
        <f ca="1">IF(U61=Setup!$C$10,"Grant",IF('PSM Costs'!U61=Setup!$C$11,"Local",IF('PSM Costs'!U61=Setup!$C$12,"Other","")))</f>
        <v/>
      </c>
      <c r="W61" s="33"/>
      <c r="X61" s="36">
        <v>1</v>
      </c>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36">
        <v>1</v>
      </c>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36">
        <v>1</v>
      </c>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36">
        <v>1</v>
      </c>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0"/>
        <v>#VALUE!</v>
      </c>
      <c r="CC61" s="2" t="e">
        <f t="shared" ca="1" si="30"/>
        <v>#VALUE!</v>
      </c>
    </row>
    <row r="62" spans="1:81" s="2" customFormat="1" ht="25" customHeight="1" x14ac:dyDescent="0.2">
      <c r="A62" s="52" t="str">
        <f t="shared" si="31"/>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v>0</v>
      </c>
      <c r="O62" s="147"/>
      <c r="P62" s="175">
        <v>0</v>
      </c>
      <c r="Q62" s="30"/>
      <c r="R62" s="149" t="str">
        <f>IFERROR(VLOOKUP(Q62,Setup!D$16:E$25,2,FALSE),"")</f>
        <v/>
      </c>
      <c r="S62" s="51" t="str">
        <f ca="1">IFERROR(IF(OR(I62="",VLOOKUP(I62,CatCostInp!$E$2:$K$88,7,FALSE)=0),"",VLOOKUP(I62,CatCostInp!$E$2:$K$88,7,FALSE)),"")</f>
        <v/>
      </c>
      <c r="T62" s="159" t="e">
        <f>VLOOKUP(U62,#REF!,2,FALSE)</f>
        <v>#REF!</v>
      </c>
      <c r="U62" s="30"/>
      <c r="V62" s="1" t="str">
        <f ca="1">IF(U62=Setup!$C$10,"Grant",IF('PSM Costs'!U62=Setup!$C$11,"Local",IF('PSM Costs'!U62=Setup!$C$12,"Other","")))</f>
        <v/>
      </c>
      <c r="W62" s="33"/>
      <c r="X62" s="36">
        <v>1</v>
      </c>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36">
        <v>1</v>
      </c>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36">
        <v>1</v>
      </c>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36">
        <v>1</v>
      </c>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0"/>
        <v>#VALUE!</v>
      </c>
      <c r="CC62" s="2" t="e">
        <f t="shared" ca="1" si="30"/>
        <v>#VALUE!</v>
      </c>
    </row>
    <row r="63" spans="1:81" s="2" customFormat="1" ht="25" customHeight="1" x14ac:dyDescent="0.2">
      <c r="A63" s="52" t="str">
        <f t="shared" si="31"/>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v>0</v>
      </c>
      <c r="O63" s="147"/>
      <c r="P63" s="175">
        <v>0</v>
      </c>
      <c r="Q63" s="30"/>
      <c r="R63" s="149" t="str">
        <f>IFERROR(VLOOKUP(Q63,Setup!D$16:E$25,2,FALSE),"")</f>
        <v/>
      </c>
      <c r="S63" s="51" t="str">
        <f ca="1">IFERROR(IF(OR(I63="",VLOOKUP(I63,CatCostInp!$E$2:$K$88,7,FALSE)=0),"",VLOOKUP(I63,CatCostInp!$E$2:$K$88,7,FALSE)),"")</f>
        <v/>
      </c>
      <c r="T63" s="159" t="e">
        <f>VLOOKUP(U63,#REF!,2,FALSE)</f>
        <v>#REF!</v>
      </c>
      <c r="U63" s="30"/>
      <c r="V63" s="1" t="str">
        <f ca="1">IF(U63=Setup!$C$10,"Grant",IF('PSM Costs'!U63=Setup!$C$11,"Local",IF('PSM Costs'!U63=Setup!$C$12,"Other","")))</f>
        <v/>
      </c>
      <c r="W63" s="33"/>
      <c r="X63" s="36">
        <v>1</v>
      </c>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36">
        <v>1</v>
      </c>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36">
        <v>1</v>
      </c>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36">
        <v>1</v>
      </c>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0"/>
        <v>#VALUE!</v>
      </c>
      <c r="CC63" s="2" t="e">
        <f t="shared" ca="1" si="30"/>
        <v>#VALUE!</v>
      </c>
    </row>
    <row r="64" spans="1:81" s="2" customFormat="1" ht="25" customHeight="1" x14ac:dyDescent="0.2">
      <c r="A64" s="52" t="str">
        <f t="shared" si="31"/>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v>0</v>
      </c>
      <c r="O64" s="147"/>
      <c r="P64" s="175">
        <v>0</v>
      </c>
      <c r="Q64" s="30"/>
      <c r="R64" s="149" t="str">
        <f>IFERROR(VLOOKUP(Q64,Setup!D$16:E$25,2,FALSE),"")</f>
        <v/>
      </c>
      <c r="S64" s="51" t="str">
        <f ca="1">IFERROR(IF(OR(I64="",VLOOKUP(I64,CatCostInp!$E$2:$K$88,7,FALSE)=0),"",VLOOKUP(I64,CatCostInp!$E$2:$K$88,7,FALSE)),"")</f>
        <v/>
      </c>
      <c r="T64" s="159" t="e">
        <f>VLOOKUP(U64,#REF!,2,FALSE)</f>
        <v>#REF!</v>
      </c>
      <c r="U64" s="30"/>
      <c r="V64" s="1" t="str">
        <f ca="1">IF(U64=Setup!$C$10,"Grant",IF('PSM Costs'!U64=Setup!$C$11,"Local",IF('PSM Costs'!U64=Setup!$C$12,"Other","")))</f>
        <v/>
      </c>
      <c r="W64" s="33"/>
      <c r="X64" s="36">
        <v>1</v>
      </c>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36">
        <v>1</v>
      </c>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36">
        <v>1</v>
      </c>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36">
        <v>1</v>
      </c>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0"/>
        <v>#VALUE!</v>
      </c>
      <c r="CC64" s="2" t="e">
        <f t="shared" ca="1" si="30"/>
        <v>#VALUE!</v>
      </c>
    </row>
    <row r="65" spans="1:81" s="2" customFormat="1" ht="25" customHeight="1" x14ac:dyDescent="0.2">
      <c r="A65" s="52" t="str">
        <f t="shared" si="31"/>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v>0</v>
      </c>
      <c r="O65" s="147"/>
      <c r="P65" s="175">
        <v>0</v>
      </c>
      <c r="Q65" s="30"/>
      <c r="R65" s="149" t="str">
        <f>IFERROR(VLOOKUP(Q65,Setup!D$16:E$25,2,FALSE),"")</f>
        <v/>
      </c>
      <c r="S65" s="51" t="str">
        <f ca="1">IFERROR(IF(OR(I65="",VLOOKUP(I65,CatCostInp!$E$2:$K$88,7,FALSE)=0),"",VLOOKUP(I65,CatCostInp!$E$2:$K$88,7,FALSE)),"")</f>
        <v/>
      </c>
      <c r="T65" s="159" t="e">
        <f>VLOOKUP(U65,#REF!,2,FALSE)</f>
        <v>#REF!</v>
      </c>
      <c r="U65" s="30"/>
      <c r="V65" s="1" t="str">
        <f ca="1">IF(U65=Setup!$C$10,"Grant",IF('PSM Costs'!U65=Setup!$C$11,"Local",IF('PSM Costs'!U65=Setup!$C$12,"Other","")))</f>
        <v/>
      </c>
      <c r="W65" s="33"/>
      <c r="X65" s="36">
        <v>1</v>
      </c>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36">
        <v>1</v>
      </c>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36">
        <v>1</v>
      </c>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36">
        <v>1</v>
      </c>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0"/>
        <v>#VALUE!</v>
      </c>
      <c r="CC65" s="2" t="e">
        <f t="shared" ca="1" si="30"/>
        <v>#VALUE!</v>
      </c>
    </row>
    <row r="66" spans="1:81" s="2" customFormat="1" ht="25" customHeight="1" x14ac:dyDescent="0.2">
      <c r="A66" s="52" t="str">
        <f t="shared" si="31"/>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v>0</v>
      </c>
      <c r="O66" s="147"/>
      <c r="P66" s="175">
        <v>0</v>
      </c>
      <c r="Q66" s="30"/>
      <c r="R66" s="149" t="str">
        <f>IFERROR(VLOOKUP(Q66,Setup!D$16:E$25,2,FALSE),"")</f>
        <v/>
      </c>
      <c r="S66" s="51" t="str">
        <f ca="1">IFERROR(IF(OR(I66="",VLOOKUP(I66,CatCostInp!$E$2:$K$88,7,FALSE)=0),"",VLOOKUP(I66,CatCostInp!$E$2:$K$88,7,FALSE)),"")</f>
        <v/>
      </c>
      <c r="T66" s="159" t="e">
        <f>VLOOKUP(U66,#REF!,2,FALSE)</f>
        <v>#REF!</v>
      </c>
      <c r="U66" s="30"/>
      <c r="V66" s="1" t="str">
        <f ca="1">IF(U66=Setup!$C$10,"Grant",IF('PSM Costs'!U66=Setup!$C$11,"Local",IF('PSM Costs'!U66=Setup!$C$12,"Other","")))</f>
        <v/>
      </c>
      <c r="W66" s="33"/>
      <c r="X66" s="36">
        <v>1</v>
      </c>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36">
        <v>1</v>
      </c>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36">
        <v>1</v>
      </c>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36">
        <v>1</v>
      </c>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4">IF(OR(B66="--",IFERROR(MATCH(B66,OFFSET(B$1,0,0,ROW()-1,1),0),1)&lt;&gt;1),"",1)</f>
        <v>#VALUE!</v>
      </c>
      <c r="CC66" s="2" t="e">
        <f t="shared" ca="1" si="30"/>
        <v>#VALUE!</v>
      </c>
    </row>
    <row r="67" spans="1:81" s="10" customFormat="1" ht="25" customHeight="1" x14ac:dyDescent="0.2">
      <c r="A67" s="52" t="str">
        <f t="shared" si="31"/>
        <v/>
      </c>
      <c r="B67" s="157" t="e">
        <f t="shared" ref="B67:B130" ca="1" si="35">CONCATENATE(E67,"-",G67,"--",K67,"---",R67)</f>
        <v>#VALUE!</v>
      </c>
      <c r="C67" s="157" t="e">
        <f t="shared" ref="C67:C130"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53"/>
      <c r="N67" s="175">
        <v>0</v>
      </c>
      <c r="O67" s="147"/>
      <c r="P67" s="175">
        <v>0</v>
      </c>
      <c r="Q67" s="30"/>
      <c r="R67" s="149" t="str">
        <f>IFERROR(VLOOKUP(Q67,Setup!D$16:E$25,2,FALSE),"")</f>
        <v/>
      </c>
      <c r="S67" s="51" t="str">
        <f ca="1">IFERROR(IF(OR(I67="",VLOOKUP(I67,CatCostInp!$E$2:$K$88,7,FALSE)=0),"",VLOOKUP(I67,CatCostInp!$E$2:$K$88,7,FALSE)),"")</f>
        <v/>
      </c>
      <c r="T67" s="159" t="e">
        <f>VLOOKUP(U67,#REF!,2,FALSE)</f>
        <v>#REF!</v>
      </c>
      <c r="U67" s="30"/>
      <c r="V67" s="1" t="str">
        <f ca="1">IF(U67=Setup!$C$10,"Grant",IF('PSM Costs'!U67=Setup!$C$11,"Local",IF('PSM Costs'!U67=Setup!$C$12,"Other","")))</f>
        <v/>
      </c>
      <c r="W67" s="33"/>
      <c r="X67" s="36">
        <v>1</v>
      </c>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36">
        <v>1</v>
      </c>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36">
        <v>1</v>
      </c>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36">
        <v>1</v>
      </c>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X130" si="63">IF(SUM(AG67,AT67,BG67,BT67)&gt;0,SUM(AG67,AT67,BG67,BT67),"")</f>
        <v/>
      </c>
      <c r="BX67" s="36" t="str">
        <f t="shared" si="63"/>
        <v/>
      </c>
      <c r="BY67" s="31"/>
      <c r="BZ67" s="38"/>
      <c r="CB67" s="120" t="e">
        <f t="shared" ca="1" si="34"/>
        <v>#VALUE!</v>
      </c>
      <c r="CC67" s="2" t="e">
        <f t="shared" ref="CC67:CC130" ca="1" si="64">IF(OR(C67="--",IFERROR(MATCH(C67,OFFSET(C$1,0,0,ROW()-1,1),0),1)&lt;&gt;1),"",1)</f>
        <v>#VALUE!</v>
      </c>
    </row>
    <row r="68" spans="1:81" s="10" customFormat="1" ht="25" customHeight="1" x14ac:dyDescent="0.2">
      <c r="A68" s="52" t="str">
        <f t="shared" ref="A68:A131" si="65">IFERROR(IF(D68&lt;&gt;"",A67+1,""),"")</f>
        <v/>
      </c>
      <c r="B68" s="157" t="e">
        <f t="shared" ca="1" si="35"/>
        <v>#VALUE!</v>
      </c>
      <c r="C68" s="157" t="e">
        <f t="shared"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53"/>
      <c r="N68" s="175">
        <v>0</v>
      </c>
      <c r="O68" s="147"/>
      <c r="P68" s="175">
        <v>0</v>
      </c>
      <c r="Q68" s="30"/>
      <c r="R68" s="149" t="str">
        <f>IFERROR(VLOOKUP(Q68,Setup!D$16:E$25,2,FALSE),"")</f>
        <v/>
      </c>
      <c r="S68" s="51" t="str">
        <f ca="1">IFERROR(IF(OR(I68="",VLOOKUP(I68,CatCostInp!$E$2:$K$88,7,FALSE)=0),"",VLOOKUP(I68,CatCostInp!$E$2:$K$88,7,FALSE)),"")</f>
        <v/>
      </c>
      <c r="T68" s="159" t="e">
        <f>VLOOKUP(U68,#REF!,2,FALSE)</f>
        <v>#REF!</v>
      </c>
      <c r="U68" s="30"/>
      <c r="V68" s="1" t="str">
        <f ca="1">IF(U68=Setup!$C$10,"Grant",IF('PSM Costs'!U68=Setup!$C$11,"Local",IF('PSM Costs'!U68=Setup!$C$12,"Other","")))</f>
        <v/>
      </c>
      <c r="W68" s="33"/>
      <c r="X68" s="36">
        <v>1</v>
      </c>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36">
        <v>1</v>
      </c>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36">
        <v>1</v>
      </c>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36">
        <v>1</v>
      </c>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3"/>
        <v/>
      </c>
      <c r="BY68" s="31"/>
      <c r="BZ68" s="38"/>
      <c r="CB68" s="120" t="e">
        <f t="shared" ca="1" si="34"/>
        <v>#VALUE!</v>
      </c>
      <c r="CC68" s="2" t="e">
        <f t="shared" ca="1" si="64"/>
        <v>#VALUE!</v>
      </c>
    </row>
    <row r="69" spans="1:81" s="10" customFormat="1" ht="25" customHeight="1" x14ac:dyDescent="0.2">
      <c r="A69" s="52" t="str">
        <f t="shared" si="65"/>
        <v/>
      </c>
      <c r="B69" s="157" t="e">
        <f t="shared" ca="1" si="35"/>
        <v>#VALUE!</v>
      </c>
      <c r="C69" s="157" t="e">
        <f t="shared"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53"/>
      <c r="N69" s="175">
        <v>0</v>
      </c>
      <c r="O69" s="147"/>
      <c r="P69" s="175">
        <v>0</v>
      </c>
      <c r="Q69" s="30"/>
      <c r="R69" s="149" t="str">
        <f>IFERROR(VLOOKUP(Q69,Setup!D$16:E$25,2,FALSE),"")</f>
        <v/>
      </c>
      <c r="S69" s="51" t="str">
        <f ca="1">IFERROR(IF(OR(I69="",VLOOKUP(I69,CatCostInp!$E$2:$K$88,7,FALSE)=0),"",VLOOKUP(I69,CatCostInp!$E$2:$K$88,7,FALSE)),"")</f>
        <v/>
      </c>
      <c r="T69" s="159" t="e">
        <f>VLOOKUP(U69,#REF!,2,FALSE)</f>
        <v>#REF!</v>
      </c>
      <c r="U69" s="30"/>
      <c r="V69" s="1" t="str">
        <f ca="1">IF(U69=Setup!$C$10,"Grant",IF('PSM Costs'!U69=Setup!$C$11,"Local",IF('PSM Costs'!U69=Setup!$C$12,"Other","")))</f>
        <v/>
      </c>
      <c r="W69" s="33"/>
      <c r="X69" s="36">
        <v>1</v>
      </c>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36">
        <v>1</v>
      </c>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36">
        <v>1</v>
      </c>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36">
        <v>1</v>
      </c>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3"/>
        <v/>
      </c>
      <c r="BY69" s="31"/>
      <c r="BZ69" s="38"/>
      <c r="CB69" s="120" t="e">
        <f t="shared" ca="1" si="34"/>
        <v>#VALUE!</v>
      </c>
      <c r="CC69" s="2" t="e">
        <f t="shared" ca="1" si="64"/>
        <v>#VALUE!</v>
      </c>
    </row>
    <row r="70" spans="1:81" s="10" customFormat="1" ht="25" customHeight="1" x14ac:dyDescent="0.2">
      <c r="A70" s="52" t="str">
        <f t="shared" si="65"/>
        <v/>
      </c>
      <c r="B70" s="157" t="e">
        <f t="shared" ca="1" si="35"/>
        <v>#VALUE!</v>
      </c>
      <c r="C70" s="157" t="e">
        <f t="shared"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53"/>
      <c r="N70" s="175">
        <v>0</v>
      </c>
      <c r="O70" s="147"/>
      <c r="P70" s="175">
        <v>0</v>
      </c>
      <c r="Q70" s="30"/>
      <c r="R70" s="149" t="str">
        <f>IFERROR(VLOOKUP(Q70,Setup!D$16:E$25,2,FALSE),"")</f>
        <v/>
      </c>
      <c r="S70" s="51" t="str">
        <f ca="1">IFERROR(IF(OR(I70="",VLOOKUP(I70,CatCostInp!$E$2:$K$88,7,FALSE)=0),"",VLOOKUP(I70,CatCostInp!$E$2:$K$88,7,FALSE)),"")</f>
        <v/>
      </c>
      <c r="T70" s="159" t="e">
        <f>VLOOKUP(U70,#REF!,2,FALSE)</f>
        <v>#REF!</v>
      </c>
      <c r="U70" s="30"/>
      <c r="V70" s="1" t="str">
        <f ca="1">IF(U70=Setup!$C$10,"Grant",IF('PSM Costs'!U70=Setup!$C$11,"Local",IF('PSM Costs'!U70=Setup!$C$12,"Other","")))</f>
        <v/>
      </c>
      <c r="W70" s="33"/>
      <c r="X70" s="36">
        <v>1</v>
      </c>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36">
        <v>1</v>
      </c>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36">
        <v>1</v>
      </c>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36">
        <v>1</v>
      </c>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3"/>
        <v/>
      </c>
      <c r="BY70" s="31"/>
      <c r="BZ70" s="38"/>
      <c r="CB70" s="120" t="e">
        <f t="shared" ca="1" si="34"/>
        <v>#VALUE!</v>
      </c>
      <c r="CC70" s="2" t="e">
        <f t="shared" ca="1" si="64"/>
        <v>#VALUE!</v>
      </c>
    </row>
    <row r="71" spans="1:81" s="10" customFormat="1" ht="25" customHeight="1" x14ac:dyDescent="0.2">
      <c r="A71" s="52" t="str">
        <f t="shared" si="65"/>
        <v/>
      </c>
      <c r="B71" s="157" t="e">
        <f t="shared" ca="1" si="35"/>
        <v>#VALUE!</v>
      </c>
      <c r="C71" s="157" t="e">
        <f t="shared"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53"/>
      <c r="N71" s="175">
        <v>0</v>
      </c>
      <c r="O71" s="147"/>
      <c r="P71" s="175">
        <v>0</v>
      </c>
      <c r="Q71" s="30"/>
      <c r="R71" s="149" t="str">
        <f>IFERROR(VLOOKUP(Q71,Setup!D$16:E$25,2,FALSE),"")</f>
        <v/>
      </c>
      <c r="S71" s="51" t="str">
        <f ca="1">IFERROR(IF(OR(I71="",VLOOKUP(I71,CatCostInp!$E$2:$K$88,7,FALSE)=0),"",VLOOKUP(I71,CatCostInp!$E$2:$K$88,7,FALSE)),"")</f>
        <v/>
      </c>
      <c r="T71" s="159" t="e">
        <f>VLOOKUP(U71,#REF!,2,FALSE)</f>
        <v>#REF!</v>
      </c>
      <c r="U71" s="30"/>
      <c r="V71" s="1" t="str">
        <f ca="1">IF(U71=Setup!$C$10,"Grant",IF('PSM Costs'!U71=Setup!$C$11,"Local",IF('PSM Costs'!U71=Setup!$C$12,"Other","")))</f>
        <v/>
      </c>
      <c r="W71" s="33"/>
      <c r="X71" s="36">
        <v>1</v>
      </c>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36">
        <v>1</v>
      </c>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36">
        <v>1</v>
      </c>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36">
        <v>1</v>
      </c>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3"/>
        <v/>
      </c>
      <c r="BY71" s="31"/>
      <c r="BZ71" s="38"/>
      <c r="CB71" s="120" t="e">
        <f t="shared" ca="1" si="34"/>
        <v>#VALUE!</v>
      </c>
      <c r="CC71" s="2" t="e">
        <f t="shared" ca="1" si="64"/>
        <v>#VALUE!</v>
      </c>
    </row>
    <row r="72" spans="1:81" s="10" customFormat="1" ht="25" customHeight="1" x14ac:dyDescent="0.2">
      <c r="A72" s="52" t="str">
        <f t="shared" si="65"/>
        <v/>
      </c>
      <c r="B72" s="157" t="e">
        <f t="shared" ca="1" si="35"/>
        <v>#VALUE!</v>
      </c>
      <c r="C72" s="157" t="e">
        <f t="shared"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53"/>
      <c r="N72" s="175">
        <v>0</v>
      </c>
      <c r="O72" s="147"/>
      <c r="P72" s="175">
        <v>0</v>
      </c>
      <c r="Q72" s="30"/>
      <c r="R72" s="149" t="str">
        <f>IFERROR(VLOOKUP(Q72,Setup!D$16:E$25,2,FALSE),"")</f>
        <v/>
      </c>
      <c r="S72" s="51" t="str">
        <f ca="1">IFERROR(IF(OR(I72="",VLOOKUP(I72,CatCostInp!$E$2:$K$88,7,FALSE)=0),"",VLOOKUP(I72,CatCostInp!$E$2:$K$88,7,FALSE)),"")</f>
        <v/>
      </c>
      <c r="T72" s="159" t="e">
        <f>VLOOKUP(U72,#REF!,2,FALSE)</f>
        <v>#REF!</v>
      </c>
      <c r="U72" s="30"/>
      <c r="V72" s="1" t="str">
        <f ca="1">IF(U72=Setup!$C$10,"Grant",IF('PSM Costs'!U72=Setup!$C$11,"Local",IF('PSM Costs'!U72=Setup!$C$12,"Other","")))</f>
        <v/>
      </c>
      <c r="W72" s="33"/>
      <c r="X72" s="36">
        <v>1</v>
      </c>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36">
        <v>1</v>
      </c>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36">
        <v>1</v>
      </c>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36">
        <v>1</v>
      </c>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3"/>
        <v/>
      </c>
      <c r="BY72" s="31"/>
      <c r="BZ72" s="38"/>
      <c r="CB72" s="120" t="e">
        <f t="shared" ca="1" si="34"/>
        <v>#VALUE!</v>
      </c>
      <c r="CC72" s="2" t="e">
        <f t="shared" ca="1" si="64"/>
        <v>#VALUE!</v>
      </c>
    </row>
    <row r="73" spans="1:81" s="10" customFormat="1" ht="25" customHeight="1" x14ac:dyDescent="0.2">
      <c r="A73" s="52" t="str">
        <f t="shared" si="65"/>
        <v/>
      </c>
      <c r="B73" s="157" t="e">
        <f t="shared" ca="1" si="35"/>
        <v>#VALUE!</v>
      </c>
      <c r="C73" s="157" t="e">
        <f t="shared"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53"/>
      <c r="N73" s="175">
        <v>0</v>
      </c>
      <c r="O73" s="147"/>
      <c r="P73" s="175">
        <v>0</v>
      </c>
      <c r="Q73" s="30"/>
      <c r="R73" s="149" t="str">
        <f>IFERROR(VLOOKUP(Q73,Setup!D$16:E$25,2,FALSE),"")</f>
        <v/>
      </c>
      <c r="S73" s="51" t="str">
        <f ca="1">IFERROR(IF(OR(I73="",VLOOKUP(I73,CatCostInp!$E$2:$K$88,7,FALSE)=0),"",VLOOKUP(I73,CatCostInp!$E$2:$K$88,7,FALSE)),"")</f>
        <v/>
      </c>
      <c r="T73" s="159" t="e">
        <f>VLOOKUP(U73,#REF!,2,FALSE)</f>
        <v>#REF!</v>
      </c>
      <c r="U73" s="30"/>
      <c r="V73" s="1" t="str">
        <f ca="1">IF(U73=Setup!$C$10,"Grant",IF('PSM Costs'!U73=Setup!$C$11,"Local",IF('PSM Costs'!U73=Setup!$C$12,"Other","")))</f>
        <v/>
      </c>
      <c r="W73" s="33"/>
      <c r="X73" s="36">
        <v>1</v>
      </c>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36">
        <v>1</v>
      </c>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36">
        <v>1</v>
      </c>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36">
        <v>1</v>
      </c>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3"/>
        <v/>
      </c>
      <c r="BY73" s="31"/>
      <c r="BZ73" s="38"/>
      <c r="CB73" s="120" t="e">
        <f t="shared" ca="1" si="34"/>
        <v>#VALUE!</v>
      </c>
      <c r="CC73" s="2" t="e">
        <f t="shared" ca="1" si="64"/>
        <v>#VALUE!</v>
      </c>
    </row>
    <row r="74" spans="1:81" s="10" customFormat="1" ht="25" customHeight="1" x14ac:dyDescent="0.2">
      <c r="A74" s="52" t="str">
        <f t="shared" si="65"/>
        <v/>
      </c>
      <c r="B74" s="157" t="e">
        <f t="shared" ca="1" si="35"/>
        <v>#VALUE!</v>
      </c>
      <c r="C74" s="157" t="e">
        <f t="shared"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53"/>
      <c r="N74" s="175">
        <v>0</v>
      </c>
      <c r="O74" s="147"/>
      <c r="P74" s="175">
        <v>0</v>
      </c>
      <c r="Q74" s="30"/>
      <c r="R74" s="149" t="str">
        <f>IFERROR(VLOOKUP(Q74,Setup!D$16:E$25,2,FALSE),"")</f>
        <v/>
      </c>
      <c r="S74" s="51" t="str">
        <f ca="1">IFERROR(IF(OR(I74="",VLOOKUP(I74,CatCostInp!$E$2:$K$88,7,FALSE)=0),"",VLOOKUP(I74,CatCostInp!$E$2:$K$88,7,FALSE)),"")</f>
        <v/>
      </c>
      <c r="T74" s="159" t="e">
        <f>VLOOKUP(U74,#REF!,2,FALSE)</f>
        <v>#REF!</v>
      </c>
      <c r="U74" s="30"/>
      <c r="V74" s="1" t="str">
        <f ca="1">IF(U74=Setup!$C$10,"Grant",IF('PSM Costs'!U74=Setup!$C$11,"Local",IF('PSM Costs'!U74=Setup!$C$12,"Other","")))</f>
        <v/>
      </c>
      <c r="W74" s="33"/>
      <c r="X74" s="36">
        <v>1</v>
      </c>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36">
        <v>1</v>
      </c>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36">
        <v>1</v>
      </c>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36">
        <v>1</v>
      </c>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3"/>
        <v/>
      </c>
      <c r="BY74" s="31"/>
      <c r="BZ74" s="38"/>
      <c r="CB74" s="120" t="e">
        <f t="shared" ca="1" si="34"/>
        <v>#VALUE!</v>
      </c>
      <c r="CC74" s="2" t="e">
        <f t="shared" ca="1" si="64"/>
        <v>#VALUE!</v>
      </c>
    </row>
    <row r="75" spans="1:81" s="10" customFormat="1" ht="25" customHeight="1" x14ac:dyDescent="0.2">
      <c r="A75" s="52" t="str">
        <f t="shared" si="65"/>
        <v/>
      </c>
      <c r="B75" s="157" t="e">
        <f t="shared" ca="1" si="35"/>
        <v>#VALUE!</v>
      </c>
      <c r="C75" s="157" t="e">
        <f t="shared"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53"/>
      <c r="N75" s="175">
        <v>0</v>
      </c>
      <c r="O75" s="147"/>
      <c r="P75" s="175">
        <v>0</v>
      </c>
      <c r="Q75" s="30"/>
      <c r="R75" s="149" t="str">
        <f>IFERROR(VLOOKUP(Q75,Setup!D$16:E$25,2,FALSE),"")</f>
        <v/>
      </c>
      <c r="S75" s="51" t="str">
        <f ca="1">IFERROR(IF(OR(I75="",VLOOKUP(I75,CatCostInp!$E$2:$K$88,7,FALSE)=0),"",VLOOKUP(I75,CatCostInp!$E$2:$K$88,7,FALSE)),"")</f>
        <v/>
      </c>
      <c r="T75" s="159" t="e">
        <f>VLOOKUP(U75,#REF!,2,FALSE)</f>
        <v>#REF!</v>
      </c>
      <c r="U75" s="30"/>
      <c r="V75" s="1" t="str">
        <f ca="1">IF(U75=Setup!$C$10,"Grant",IF('PSM Costs'!U75=Setup!$C$11,"Local",IF('PSM Costs'!U75=Setup!$C$12,"Other","")))</f>
        <v/>
      </c>
      <c r="W75" s="33"/>
      <c r="X75" s="36">
        <v>1</v>
      </c>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36">
        <v>1</v>
      </c>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36">
        <v>1</v>
      </c>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36">
        <v>1</v>
      </c>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3"/>
        <v/>
      </c>
      <c r="BY75" s="31"/>
      <c r="BZ75" s="38"/>
      <c r="CB75" s="120" t="e">
        <f t="shared" ca="1" si="34"/>
        <v>#VALUE!</v>
      </c>
      <c r="CC75" s="2" t="e">
        <f t="shared" ca="1" si="64"/>
        <v>#VALUE!</v>
      </c>
    </row>
    <row r="76" spans="1:81" s="10" customFormat="1" ht="25" customHeight="1" x14ac:dyDescent="0.2">
      <c r="A76" s="52" t="str">
        <f t="shared" si="65"/>
        <v/>
      </c>
      <c r="B76" s="157" t="e">
        <f t="shared" ca="1" si="35"/>
        <v>#VALUE!</v>
      </c>
      <c r="C76" s="157" t="e">
        <f t="shared"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53"/>
      <c r="N76" s="175">
        <v>0</v>
      </c>
      <c r="O76" s="147"/>
      <c r="P76" s="175">
        <v>0</v>
      </c>
      <c r="Q76" s="30"/>
      <c r="R76" s="149" t="str">
        <f>IFERROR(VLOOKUP(Q76,Setup!D$16:E$25,2,FALSE),"")</f>
        <v/>
      </c>
      <c r="S76" s="51" t="str">
        <f ca="1">IFERROR(IF(OR(I76="",VLOOKUP(I76,CatCostInp!$E$2:$K$88,7,FALSE)=0),"",VLOOKUP(I76,CatCostInp!$E$2:$K$88,7,FALSE)),"")</f>
        <v/>
      </c>
      <c r="T76" s="159" t="e">
        <f>VLOOKUP(U76,#REF!,2,FALSE)</f>
        <v>#REF!</v>
      </c>
      <c r="U76" s="30"/>
      <c r="V76" s="1" t="str">
        <f ca="1">IF(U76=Setup!$C$10,"Grant",IF('PSM Costs'!U76=Setup!$C$11,"Local",IF('PSM Costs'!U76=Setup!$C$12,"Other","")))</f>
        <v/>
      </c>
      <c r="W76" s="33"/>
      <c r="X76" s="36">
        <v>1</v>
      </c>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36">
        <v>1</v>
      </c>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36">
        <v>1</v>
      </c>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36">
        <v>1</v>
      </c>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3"/>
        <v/>
      </c>
      <c r="BY76" s="31"/>
      <c r="BZ76" s="38"/>
      <c r="CB76" s="120" t="e">
        <f t="shared" ca="1" si="34"/>
        <v>#VALUE!</v>
      </c>
      <c r="CC76" s="2" t="e">
        <f t="shared" ca="1" si="64"/>
        <v>#VALUE!</v>
      </c>
    </row>
    <row r="77" spans="1:81" s="10" customFormat="1" ht="25" customHeight="1" x14ac:dyDescent="0.2">
      <c r="A77" s="52" t="str">
        <f t="shared" si="65"/>
        <v/>
      </c>
      <c r="B77" s="157" t="e">
        <f t="shared" ca="1" si="35"/>
        <v>#VALUE!</v>
      </c>
      <c r="C77" s="157" t="e">
        <f t="shared"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53"/>
      <c r="N77" s="175">
        <v>0</v>
      </c>
      <c r="O77" s="147"/>
      <c r="P77" s="175">
        <v>0</v>
      </c>
      <c r="Q77" s="30"/>
      <c r="R77" s="149" t="str">
        <f>IFERROR(VLOOKUP(Q77,Setup!D$16:E$25,2,FALSE),"")</f>
        <v/>
      </c>
      <c r="S77" s="51" t="str">
        <f ca="1">IFERROR(IF(OR(I77="",VLOOKUP(I77,CatCostInp!$E$2:$K$88,7,FALSE)=0),"",VLOOKUP(I77,CatCostInp!$E$2:$K$88,7,FALSE)),"")</f>
        <v/>
      </c>
      <c r="T77" s="159" t="e">
        <f>VLOOKUP(U77,#REF!,2,FALSE)</f>
        <v>#REF!</v>
      </c>
      <c r="U77" s="30"/>
      <c r="V77" s="1" t="str">
        <f ca="1">IF(U77=Setup!$C$10,"Grant",IF('PSM Costs'!U77=Setup!$C$11,"Local",IF('PSM Costs'!U77=Setup!$C$12,"Other","")))</f>
        <v/>
      </c>
      <c r="W77" s="33"/>
      <c r="X77" s="36">
        <v>1</v>
      </c>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36">
        <v>1</v>
      </c>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36">
        <v>1</v>
      </c>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36">
        <v>1</v>
      </c>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3"/>
        <v/>
      </c>
      <c r="BY77" s="31"/>
      <c r="BZ77" s="38"/>
      <c r="CB77" s="120" t="e">
        <f t="shared" ca="1" si="34"/>
        <v>#VALUE!</v>
      </c>
      <c r="CC77" s="2" t="e">
        <f t="shared" ca="1" si="64"/>
        <v>#VALUE!</v>
      </c>
    </row>
    <row r="78" spans="1:81" s="10" customFormat="1" ht="25" customHeight="1" x14ac:dyDescent="0.2">
      <c r="A78" s="52" t="str">
        <f t="shared" si="65"/>
        <v/>
      </c>
      <c r="B78" s="157" t="e">
        <f t="shared" ca="1" si="35"/>
        <v>#VALUE!</v>
      </c>
      <c r="C78" s="157" t="e">
        <f t="shared"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53"/>
      <c r="N78" s="175">
        <v>0</v>
      </c>
      <c r="O78" s="147"/>
      <c r="P78" s="175">
        <v>0</v>
      </c>
      <c r="Q78" s="30"/>
      <c r="R78" s="149" t="str">
        <f>IFERROR(VLOOKUP(Q78,Setup!D$16:E$25,2,FALSE),"")</f>
        <v/>
      </c>
      <c r="S78" s="51" t="str">
        <f ca="1">IFERROR(IF(OR(I78="",VLOOKUP(I78,CatCostInp!$E$2:$K$88,7,FALSE)=0),"",VLOOKUP(I78,CatCostInp!$E$2:$K$88,7,FALSE)),"")</f>
        <v/>
      </c>
      <c r="T78" s="159" t="e">
        <f>VLOOKUP(U78,#REF!,2,FALSE)</f>
        <v>#REF!</v>
      </c>
      <c r="U78" s="30"/>
      <c r="V78" s="1" t="str">
        <f ca="1">IF(U78=Setup!$C$10,"Grant",IF('PSM Costs'!U78=Setup!$C$11,"Local",IF('PSM Costs'!U78=Setup!$C$12,"Other","")))</f>
        <v/>
      </c>
      <c r="W78" s="33"/>
      <c r="X78" s="36">
        <v>1</v>
      </c>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36">
        <v>1</v>
      </c>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36">
        <v>1</v>
      </c>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36">
        <v>1</v>
      </c>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3"/>
        <v/>
      </c>
      <c r="BY78" s="31"/>
      <c r="BZ78" s="38"/>
      <c r="CB78" s="120" t="e">
        <f t="shared" ca="1" si="34"/>
        <v>#VALUE!</v>
      </c>
      <c r="CC78" s="2" t="e">
        <f t="shared" ca="1" si="64"/>
        <v>#VALUE!</v>
      </c>
    </row>
    <row r="79" spans="1:81" s="10" customFormat="1" ht="25" customHeight="1" x14ac:dyDescent="0.2">
      <c r="A79" s="52" t="str">
        <f t="shared" si="65"/>
        <v/>
      </c>
      <c r="B79" s="157" t="e">
        <f t="shared" ca="1" si="35"/>
        <v>#VALUE!</v>
      </c>
      <c r="C79" s="157" t="e">
        <f t="shared"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53"/>
      <c r="N79" s="175">
        <v>0</v>
      </c>
      <c r="O79" s="147"/>
      <c r="P79" s="175">
        <v>0</v>
      </c>
      <c r="Q79" s="30"/>
      <c r="R79" s="149" t="str">
        <f>IFERROR(VLOOKUP(Q79,Setup!D$16:E$25,2,FALSE),"")</f>
        <v/>
      </c>
      <c r="S79" s="51" t="str">
        <f ca="1">IFERROR(IF(OR(I79="",VLOOKUP(I79,CatCostInp!$E$2:$K$88,7,FALSE)=0),"",VLOOKUP(I79,CatCostInp!$E$2:$K$88,7,FALSE)),"")</f>
        <v/>
      </c>
      <c r="T79" s="159" t="e">
        <f>VLOOKUP(U79,#REF!,2,FALSE)</f>
        <v>#REF!</v>
      </c>
      <c r="U79" s="30"/>
      <c r="V79" s="1" t="str">
        <f ca="1">IF(U79=Setup!$C$10,"Grant",IF('PSM Costs'!U79=Setup!$C$11,"Local",IF('PSM Costs'!U79=Setup!$C$12,"Other","")))</f>
        <v/>
      </c>
      <c r="W79" s="33"/>
      <c r="X79" s="36">
        <v>1</v>
      </c>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36">
        <v>1</v>
      </c>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36">
        <v>1</v>
      </c>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36">
        <v>1</v>
      </c>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3"/>
        <v/>
      </c>
      <c r="BY79" s="31"/>
      <c r="BZ79" s="38"/>
      <c r="CB79" s="120" t="e">
        <f t="shared" ca="1" si="34"/>
        <v>#VALUE!</v>
      </c>
      <c r="CC79" s="2" t="e">
        <f t="shared" ca="1" si="64"/>
        <v>#VALUE!</v>
      </c>
    </row>
    <row r="80" spans="1:81" s="10" customFormat="1" ht="25" customHeight="1" x14ac:dyDescent="0.2">
      <c r="A80" s="52" t="str">
        <f t="shared" si="65"/>
        <v/>
      </c>
      <c r="B80" s="157" t="e">
        <f t="shared" ca="1" si="35"/>
        <v>#VALUE!</v>
      </c>
      <c r="C80" s="157" t="e">
        <f t="shared"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53"/>
      <c r="N80" s="175">
        <v>0</v>
      </c>
      <c r="O80" s="147"/>
      <c r="P80" s="175">
        <v>0</v>
      </c>
      <c r="Q80" s="30"/>
      <c r="R80" s="149" t="str">
        <f>IFERROR(VLOOKUP(Q80,Setup!D$16:E$25,2,FALSE),"")</f>
        <v/>
      </c>
      <c r="S80" s="51" t="str">
        <f ca="1">IFERROR(IF(OR(I80="",VLOOKUP(I80,CatCostInp!$E$2:$K$88,7,FALSE)=0),"",VLOOKUP(I80,CatCostInp!$E$2:$K$88,7,FALSE)),"")</f>
        <v/>
      </c>
      <c r="T80" s="159" t="e">
        <f>VLOOKUP(U80,#REF!,2,FALSE)</f>
        <v>#REF!</v>
      </c>
      <c r="U80" s="30"/>
      <c r="V80" s="1" t="str">
        <f ca="1">IF(U80=Setup!$C$10,"Grant",IF('PSM Costs'!U80=Setup!$C$11,"Local",IF('PSM Costs'!U80=Setup!$C$12,"Other","")))</f>
        <v/>
      </c>
      <c r="W80" s="33"/>
      <c r="X80" s="36">
        <v>1</v>
      </c>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36">
        <v>1</v>
      </c>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36">
        <v>1</v>
      </c>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36">
        <v>1</v>
      </c>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3"/>
        <v/>
      </c>
      <c r="BY80" s="31"/>
      <c r="BZ80" s="38"/>
      <c r="CB80" s="120" t="e">
        <f t="shared" ca="1" si="34"/>
        <v>#VALUE!</v>
      </c>
      <c r="CC80" s="2" t="e">
        <f t="shared" ca="1" si="64"/>
        <v>#VALUE!</v>
      </c>
    </row>
    <row r="81" spans="1:81" s="10" customFormat="1" ht="25" customHeight="1" x14ac:dyDescent="0.2">
      <c r="A81" s="52" t="str">
        <f t="shared" si="65"/>
        <v/>
      </c>
      <c r="B81" s="157" t="e">
        <f t="shared" ca="1" si="35"/>
        <v>#VALUE!</v>
      </c>
      <c r="C81" s="157" t="e">
        <f t="shared"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53"/>
      <c r="N81" s="175">
        <v>0</v>
      </c>
      <c r="O81" s="147"/>
      <c r="P81" s="175">
        <v>0</v>
      </c>
      <c r="Q81" s="30"/>
      <c r="R81" s="149" t="str">
        <f>IFERROR(VLOOKUP(Q81,Setup!D$16:E$25,2,FALSE),"")</f>
        <v/>
      </c>
      <c r="S81" s="51" t="str">
        <f ca="1">IFERROR(IF(OR(I81="",VLOOKUP(I81,CatCostInp!$E$2:$K$88,7,FALSE)=0),"",VLOOKUP(I81,CatCostInp!$E$2:$K$88,7,FALSE)),"")</f>
        <v/>
      </c>
      <c r="T81" s="159" t="e">
        <f>VLOOKUP(U81,#REF!,2,FALSE)</f>
        <v>#REF!</v>
      </c>
      <c r="U81" s="30"/>
      <c r="V81" s="1" t="str">
        <f ca="1">IF(U81=Setup!$C$10,"Grant",IF('PSM Costs'!U81=Setup!$C$11,"Local",IF('PSM Costs'!U81=Setup!$C$12,"Other","")))</f>
        <v/>
      </c>
      <c r="W81" s="33"/>
      <c r="X81" s="36">
        <v>1</v>
      </c>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36">
        <v>1</v>
      </c>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36">
        <v>1</v>
      </c>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36">
        <v>1</v>
      </c>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3"/>
        <v/>
      </c>
      <c r="BY81" s="31"/>
      <c r="BZ81" s="38"/>
      <c r="CB81" s="120" t="e">
        <f t="shared" ca="1" si="34"/>
        <v>#VALUE!</v>
      </c>
      <c r="CC81" s="2" t="e">
        <f t="shared" ca="1" si="64"/>
        <v>#VALUE!</v>
      </c>
    </row>
    <row r="82" spans="1:81" s="10" customFormat="1" ht="25" customHeight="1" x14ac:dyDescent="0.2">
      <c r="A82" s="52" t="str">
        <f t="shared" si="65"/>
        <v/>
      </c>
      <c r="B82" s="157" t="e">
        <f t="shared" ca="1" si="35"/>
        <v>#VALUE!</v>
      </c>
      <c r="C82" s="157" t="e">
        <f t="shared"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53"/>
      <c r="N82" s="175">
        <v>0</v>
      </c>
      <c r="O82" s="147"/>
      <c r="P82" s="175">
        <v>0</v>
      </c>
      <c r="Q82" s="30"/>
      <c r="R82" s="149" t="str">
        <f>IFERROR(VLOOKUP(Q82,Setup!D$16:E$25,2,FALSE),"")</f>
        <v/>
      </c>
      <c r="S82" s="51" t="str">
        <f ca="1">IFERROR(IF(OR(I82="",VLOOKUP(I82,CatCostInp!$E$2:$K$88,7,FALSE)=0),"",VLOOKUP(I82,CatCostInp!$E$2:$K$88,7,FALSE)),"")</f>
        <v/>
      </c>
      <c r="T82" s="159" t="e">
        <f>VLOOKUP(U82,#REF!,2,FALSE)</f>
        <v>#REF!</v>
      </c>
      <c r="U82" s="30"/>
      <c r="V82" s="1" t="str">
        <f ca="1">IF(U82=Setup!$C$10,"Grant",IF('PSM Costs'!U82=Setup!$C$11,"Local",IF('PSM Costs'!U82=Setup!$C$12,"Other","")))</f>
        <v/>
      </c>
      <c r="W82" s="33"/>
      <c r="X82" s="36">
        <v>1</v>
      </c>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36">
        <v>1</v>
      </c>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36">
        <v>1</v>
      </c>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36">
        <v>1</v>
      </c>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3"/>
        <v/>
      </c>
      <c r="BY82" s="31"/>
      <c r="BZ82" s="38"/>
      <c r="CB82" s="120" t="e">
        <f t="shared" ca="1" si="34"/>
        <v>#VALUE!</v>
      </c>
      <c r="CC82" s="2" t="e">
        <f t="shared" ca="1" si="64"/>
        <v>#VALUE!</v>
      </c>
    </row>
    <row r="83" spans="1:81" s="10" customFormat="1" ht="25" customHeight="1" x14ac:dyDescent="0.2">
      <c r="A83" s="52" t="str">
        <f t="shared" si="65"/>
        <v/>
      </c>
      <c r="B83" s="157" t="e">
        <f t="shared" ca="1" si="35"/>
        <v>#VALUE!</v>
      </c>
      <c r="C83" s="157" t="e">
        <f t="shared"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53"/>
      <c r="N83" s="175">
        <v>0</v>
      </c>
      <c r="O83" s="147"/>
      <c r="P83" s="175">
        <v>0</v>
      </c>
      <c r="Q83" s="30"/>
      <c r="R83" s="149" t="str">
        <f>IFERROR(VLOOKUP(Q83,Setup!D$16:E$25,2,FALSE),"")</f>
        <v/>
      </c>
      <c r="S83" s="51" t="str">
        <f ca="1">IFERROR(IF(OR(I83="",VLOOKUP(I83,CatCostInp!$E$2:$K$88,7,FALSE)=0),"",VLOOKUP(I83,CatCostInp!$E$2:$K$88,7,FALSE)),"")</f>
        <v/>
      </c>
      <c r="T83" s="159" t="e">
        <f>VLOOKUP(U83,#REF!,2,FALSE)</f>
        <v>#REF!</v>
      </c>
      <c r="U83" s="30"/>
      <c r="V83" s="1" t="str">
        <f ca="1">IF(U83=Setup!$C$10,"Grant",IF('PSM Costs'!U83=Setup!$C$11,"Local",IF('PSM Costs'!U83=Setup!$C$12,"Other","")))</f>
        <v/>
      </c>
      <c r="W83" s="33"/>
      <c r="X83" s="36">
        <v>1</v>
      </c>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36">
        <v>1</v>
      </c>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36">
        <v>1</v>
      </c>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36">
        <v>1</v>
      </c>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3"/>
        <v/>
      </c>
      <c r="BY83" s="31"/>
      <c r="BZ83" s="38"/>
      <c r="CB83" s="120" t="e">
        <f t="shared" ca="1" si="34"/>
        <v>#VALUE!</v>
      </c>
      <c r="CC83" s="2" t="e">
        <f t="shared" ca="1" si="64"/>
        <v>#VALUE!</v>
      </c>
    </row>
    <row r="84" spans="1:81" s="10" customFormat="1" ht="25" customHeight="1" x14ac:dyDescent="0.2">
      <c r="A84" s="52" t="str">
        <f t="shared" si="65"/>
        <v/>
      </c>
      <c r="B84" s="157" t="e">
        <f t="shared" ca="1" si="35"/>
        <v>#VALUE!</v>
      </c>
      <c r="C84" s="157" t="e">
        <f t="shared"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53"/>
      <c r="N84" s="175">
        <v>0</v>
      </c>
      <c r="O84" s="147"/>
      <c r="P84" s="175">
        <v>0</v>
      </c>
      <c r="Q84" s="30"/>
      <c r="R84" s="149" t="str">
        <f>IFERROR(VLOOKUP(Q84,Setup!D$16:E$25,2,FALSE),"")</f>
        <v/>
      </c>
      <c r="S84" s="51" t="str">
        <f ca="1">IFERROR(IF(OR(I84="",VLOOKUP(I84,CatCostInp!$E$2:$K$88,7,FALSE)=0),"",VLOOKUP(I84,CatCostInp!$E$2:$K$88,7,FALSE)),"")</f>
        <v/>
      </c>
      <c r="T84" s="159" t="e">
        <f>VLOOKUP(U84,#REF!,2,FALSE)</f>
        <v>#REF!</v>
      </c>
      <c r="U84" s="30"/>
      <c r="V84" s="1" t="str">
        <f ca="1">IF(U84=Setup!$C$10,"Grant",IF('PSM Costs'!U84=Setup!$C$11,"Local",IF('PSM Costs'!U84=Setup!$C$12,"Other","")))</f>
        <v/>
      </c>
      <c r="W84" s="33"/>
      <c r="X84" s="36">
        <v>1</v>
      </c>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36">
        <v>1</v>
      </c>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36">
        <v>1</v>
      </c>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36">
        <v>1</v>
      </c>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3"/>
        <v/>
      </c>
      <c r="BY84" s="31"/>
      <c r="BZ84" s="38"/>
      <c r="CB84" s="120" t="e">
        <f t="shared" ca="1" si="34"/>
        <v>#VALUE!</v>
      </c>
      <c r="CC84" s="2" t="e">
        <f t="shared" ca="1" si="64"/>
        <v>#VALUE!</v>
      </c>
    </row>
    <row r="85" spans="1:81" s="10" customFormat="1" ht="25" customHeight="1" x14ac:dyDescent="0.2">
      <c r="A85" s="52" t="str">
        <f t="shared" si="65"/>
        <v/>
      </c>
      <c r="B85" s="157" t="e">
        <f t="shared" ca="1" si="35"/>
        <v>#VALUE!</v>
      </c>
      <c r="C85" s="157" t="e">
        <f t="shared"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53"/>
      <c r="N85" s="175">
        <v>0</v>
      </c>
      <c r="O85" s="147"/>
      <c r="P85" s="175">
        <v>0</v>
      </c>
      <c r="Q85" s="30"/>
      <c r="R85" s="149" t="str">
        <f>IFERROR(VLOOKUP(Q85,Setup!D$16:E$25,2,FALSE),"")</f>
        <v/>
      </c>
      <c r="S85" s="51" t="str">
        <f ca="1">IFERROR(IF(OR(I85="",VLOOKUP(I85,CatCostInp!$E$2:$K$88,7,FALSE)=0),"",VLOOKUP(I85,CatCostInp!$E$2:$K$88,7,FALSE)),"")</f>
        <v/>
      </c>
      <c r="T85" s="159" t="e">
        <f>VLOOKUP(U85,#REF!,2,FALSE)</f>
        <v>#REF!</v>
      </c>
      <c r="U85" s="30"/>
      <c r="V85" s="1" t="str">
        <f ca="1">IF(U85=Setup!$C$10,"Grant",IF('PSM Costs'!U85=Setup!$C$11,"Local",IF('PSM Costs'!U85=Setup!$C$12,"Other","")))</f>
        <v/>
      </c>
      <c r="W85" s="33"/>
      <c r="X85" s="36">
        <v>1</v>
      </c>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36">
        <v>1</v>
      </c>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36">
        <v>1</v>
      </c>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36">
        <v>1</v>
      </c>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3"/>
        <v/>
      </c>
      <c r="BY85" s="31"/>
      <c r="BZ85" s="38"/>
      <c r="CB85" s="120" t="e">
        <f t="shared" ca="1" si="34"/>
        <v>#VALUE!</v>
      </c>
      <c r="CC85" s="2" t="e">
        <f t="shared" ca="1" si="64"/>
        <v>#VALUE!</v>
      </c>
    </row>
    <row r="86" spans="1:81" s="10" customFormat="1" ht="25" customHeight="1" x14ac:dyDescent="0.2">
      <c r="A86" s="52" t="str">
        <f t="shared" si="65"/>
        <v/>
      </c>
      <c r="B86" s="157" t="e">
        <f t="shared" ca="1" si="35"/>
        <v>#VALUE!</v>
      </c>
      <c r="C86" s="157" t="e">
        <f t="shared"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53"/>
      <c r="N86" s="175">
        <v>0</v>
      </c>
      <c r="O86" s="147"/>
      <c r="P86" s="175">
        <v>0</v>
      </c>
      <c r="Q86" s="30"/>
      <c r="R86" s="149" t="str">
        <f>IFERROR(VLOOKUP(Q86,Setup!D$16:E$25,2,FALSE),"")</f>
        <v/>
      </c>
      <c r="S86" s="51" t="str">
        <f ca="1">IFERROR(IF(OR(I86="",VLOOKUP(I86,CatCostInp!$E$2:$K$88,7,FALSE)=0),"",VLOOKUP(I86,CatCostInp!$E$2:$K$88,7,FALSE)),"")</f>
        <v/>
      </c>
      <c r="T86" s="159" t="e">
        <f>VLOOKUP(U86,#REF!,2,FALSE)</f>
        <v>#REF!</v>
      </c>
      <c r="U86" s="30"/>
      <c r="V86" s="1" t="str">
        <f ca="1">IF(U86=Setup!$C$10,"Grant",IF('PSM Costs'!U86=Setup!$C$11,"Local",IF('PSM Costs'!U86=Setup!$C$12,"Other","")))</f>
        <v/>
      </c>
      <c r="W86" s="33"/>
      <c r="X86" s="36">
        <v>1</v>
      </c>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36">
        <v>1</v>
      </c>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36">
        <v>1</v>
      </c>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36">
        <v>1</v>
      </c>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3"/>
        <v/>
      </c>
      <c r="BY86" s="31"/>
      <c r="BZ86" s="38"/>
      <c r="CB86" s="120" t="e">
        <f t="shared" ca="1" si="34"/>
        <v>#VALUE!</v>
      </c>
      <c r="CC86" s="2" t="e">
        <f t="shared" ca="1" si="64"/>
        <v>#VALUE!</v>
      </c>
    </row>
    <row r="87" spans="1:81" s="10" customFormat="1" ht="25" customHeight="1" x14ac:dyDescent="0.2">
      <c r="A87" s="52" t="str">
        <f t="shared" si="65"/>
        <v/>
      </c>
      <c r="B87" s="157" t="e">
        <f t="shared" ca="1" si="35"/>
        <v>#VALUE!</v>
      </c>
      <c r="C87" s="157" t="e">
        <f t="shared"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53"/>
      <c r="N87" s="175">
        <v>0</v>
      </c>
      <c r="O87" s="147"/>
      <c r="P87" s="175">
        <v>0</v>
      </c>
      <c r="Q87" s="30"/>
      <c r="R87" s="149" t="str">
        <f>IFERROR(VLOOKUP(Q87,Setup!D$16:E$25,2,FALSE),"")</f>
        <v/>
      </c>
      <c r="S87" s="51" t="str">
        <f ca="1">IFERROR(IF(OR(I87="",VLOOKUP(I87,CatCostInp!$E$2:$K$88,7,FALSE)=0),"",VLOOKUP(I87,CatCostInp!$E$2:$K$88,7,FALSE)),"")</f>
        <v/>
      </c>
      <c r="T87" s="159" t="e">
        <f>VLOOKUP(U87,#REF!,2,FALSE)</f>
        <v>#REF!</v>
      </c>
      <c r="U87" s="30"/>
      <c r="V87" s="1" t="str">
        <f ca="1">IF(U87=Setup!$C$10,"Grant",IF('PSM Costs'!U87=Setup!$C$11,"Local",IF('PSM Costs'!U87=Setup!$C$12,"Other","")))</f>
        <v/>
      </c>
      <c r="W87" s="33"/>
      <c r="X87" s="36">
        <v>1</v>
      </c>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36">
        <v>1</v>
      </c>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36">
        <v>1</v>
      </c>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36">
        <v>1</v>
      </c>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3"/>
        <v/>
      </c>
      <c r="BY87" s="31"/>
      <c r="BZ87" s="38"/>
      <c r="CB87" s="120" t="e">
        <f t="shared" ca="1" si="34"/>
        <v>#VALUE!</v>
      </c>
      <c r="CC87" s="2" t="e">
        <f t="shared" ca="1" si="64"/>
        <v>#VALUE!</v>
      </c>
    </row>
    <row r="88" spans="1:81" s="10" customFormat="1" ht="25" customHeight="1" x14ac:dyDescent="0.2">
      <c r="A88" s="52" t="str">
        <f t="shared" si="65"/>
        <v/>
      </c>
      <c r="B88" s="157" t="e">
        <f t="shared" ca="1" si="35"/>
        <v>#VALUE!</v>
      </c>
      <c r="C88" s="157" t="e">
        <f t="shared"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53"/>
      <c r="N88" s="175">
        <v>0</v>
      </c>
      <c r="O88" s="147"/>
      <c r="P88" s="175">
        <v>0</v>
      </c>
      <c r="Q88" s="30"/>
      <c r="R88" s="149" t="str">
        <f>IFERROR(VLOOKUP(Q88,Setup!D$16:E$25,2,FALSE),"")</f>
        <v/>
      </c>
      <c r="S88" s="51" t="str">
        <f ca="1">IFERROR(IF(OR(I88="",VLOOKUP(I88,CatCostInp!$E$2:$K$88,7,FALSE)=0),"",VLOOKUP(I88,CatCostInp!$E$2:$K$88,7,FALSE)),"")</f>
        <v/>
      </c>
      <c r="T88" s="159" t="e">
        <f>VLOOKUP(U88,#REF!,2,FALSE)</f>
        <v>#REF!</v>
      </c>
      <c r="U88" s="30"/>
      <c r="V88" s="1" t="str">
        <f ca="1">IF(U88=Setup!$C$10,"Grant",IF('PSM Costs'!U88=Setup!$C$11,"Local",IF('PSM Costs'!U88=Setup!$C$12,"Other","")))</f>
        <v/>
      </c>
      <c r="W88" s="33"/>
      <c r="X88" s="36">
        <v>1</v>
      </c>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36">
        <v>1</v>
      </c>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36">
        <v>1</v>
      </c>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36">
        <v>1</v>
      </c>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3"/>
        <v/>
      </c>
      <c r="BY88" s="31"/>
      <c r="BZ88" s="38"/>
      <c r="CB88" s="120" t="e">
        <f t="shared" ca="1" si="34"/>
        <v>#VALUE!</v>
      </c>
      <c r="CC88" s="2" t="e">
        <f t="shared" ca="1" si="64"/>
        <v>#VALUE!</v>
      </c>
    </row>
    <row r="89" spans="1:81" s="10" customFormat="1" ht="25" customHeight="1" x14ac:dyDescent="0.2">
      <c r="A89" s="52" t="str">
        <f t="shared" si="65"/>
        <v/>
      </c>
      <c r="B89" s="157" t="e">
        <f t="shared" ca="1" si="35"/>
        <v>#VALUE!</v>
      </c>
      <c r="C89" s="157" t="e">
        <f t="shared"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53"/>
      <c r="N89" s="175">
        <v>0</v>
      </c>
      <c r="O89" s="147"/>
      <c r="P89" s="175">
        <v>0</v>
      </c>
      <c r="Q89" s="30"/>
      <c r="R89" s="149" t="str">
        <f>IFERROR(VLOOKUP(Q89,Setup!D$16:E$25,2,FALSE),"")</f>
        <v/>
      </c>
      <c r="S89" s="51" t="str">
        <f ca="1">IFERROR(IF(OR(I89="",VLOOKUP(I89,CatCostInp!$E$2:$K$88,7,FALSE)=0),"",VLOOKUP(I89,CatCostInp!$E$2:$K$88,7,FALSE)),"")</f>
        <v/>
      </c>
      <c r="T89" s="159" t="e">
        <f>VLOOKUP(U89,#REF!,2,FALSE)</f>
        <v>#REF!</v>
      </c>
      <c r="U89" s="30"/>
      <c r="V89" s="1" t="str">
        <f ca="1">IF(U89=Setup!$C$10,"Grant",IF('PSM Costs'!U89=Setup!$C$11,"Local",IF('PSM Costs'!U89=Setup!$C$12,"Other","")))</f>
        <v/>
      </c>
      <c r="W89" s="33"/>
      <c r="X89" s="36">
        <v>1</v>
      </c>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36">
        <v>1</v>
      </c>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36">
        <v>1</v>
      </c>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36">
        <v>1</v>
      </c>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3"/>
        <v/>
      </c>
      <c r="BY89" s="31"/>
      <c r="BZ89" s="38"/>
      <c r="CB89" s="120" t="e">
        <f t="shared" ca="1" si="34"/>
        <v>#VALUE!</v>
      </c>
      <c r="CC89" s="2" t="e">
        <f t="shared" ca="1" si="64"/>
        <v>#VALUE!</v>
      </c>
    </row>
    <row r="90" spans="1:81" s="10" customFormat="1" ht="25" customHeight="1" x14ac:dyDescent="0.2">
      <c r="A90" s="52" t="str">
        <f t="shared" si="65"/>
        <v/>
      </c>
      <c r="B90" s="157" t="e">
        <f t="shared" ca="1" si="35"/>
        <v>#VALUE!</v>
      </c>
      <c r="C90" s="157" t="e">
        <f t="shared"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53"/>
      <c r="N90" s="175">
        <v>0</v>
      </c>
      <c r="O90" s="147"/>
      <c r="P90" s="175">
        <v>0</v>
      </c>
      <c r="Q90" s="30"/>
      <c r="R90" s="149" t="str">
        <f>IFERROR(VLOOKUP(Q90,Setup!D$16:E$25,2,FALSE),"")</f>
        <v/>
      </c>
      <c r="S90" s="51" t="str">
        <f ca="1">IFERROR(IF(OR(I90="",VLOOKUP(I90,CatCostInp!$E$2:$K$88,7,FALSE)=0),"",VLOOKUP(I90,CatCostInp!$E$2:$K$88,7,FALSE)),"")</f>
        <v/>
      </c>
      <c r="T90" s="159" t="e">
        <f>VLOOKUP(U90,#REF!,2,FALSE)</f>
        <v>#REF!</v>
      </c>
      <c r="U90" s="30"/>
      <c r="V90" s="1" t="str">
        <f ca="1">IF(U90=Setup!$C$10,"Grant",IF('PSM Costs'!U90=Setup!$C$11,"Local",IF('PSM Costs'!U90=Setup!$C$12,"Other","")))</f>
        <v/>
      </c>
      <c r="W90" s="33"/>
      <c r="X90" s="36">
        <v>1</v>
      </c>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36">
        <v>1</v>
      </c>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36">
        <v>1</v>
      </c>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36">
        <v>1</v>
      </c>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3"/>
        <v/>
      </c>
      <c r="BY90" s="31"/>
      <c r="BZ90" s="38"/>
      <c r="CB90" s="120" t="e">
        <f t="shared" ca="1" si="34"/>
        <v>#VALUE!</v>
      </c>
      <c r="CC90" s="2" t="e">
        <f t="shared" ca="1" si="64"/>
        <v>#VALUE!</v>
      </c>
    </row>
    <row r="91" spans="1:81" s="10" customFormat="1" ht="25" customHeight="1" x14ac:dyDescent="0.2">
      <c r="A91" s="52" t="str">
        <f t="shared" si="65"/>
        <v/>
      </c>
      <c r="B91" s="157" t="e">
        <f t="shared" ca="1" si="35"/>
        <v>#VALUE!</v>
      </c>
      <c r="C91" s="157" t="e">
        <f t="shared"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53"/>
      <c r="N91" s="175">
        <v>0</v>
      </c>
      <c r="O91" s="147"/>
      <c r="P91" s="175">
        <v>0</v>
      </c>
      <c r="Q91" s="30"/>
      <c r="R91" s="149" t="str">
        <f>IFERROR(VLOOKUP(Q91,Setup!D$16:E$25,2,FALSE),"")</f>
        <v/>
      </c>
      <c r="S91" s="51" t="str">
        <f ca="1">IFERROR(IF(OR(I91="",VLOOKUP(I91,CatCostInp!$E$2:$K$88,7,FALSE)=0),"",VLOOKUP(I91,CatCostInp!$E$2:$K$88,7,FALSE)),"")</f>
        <v/>
      </c>
      <c r="T91" s="159" t="e">
        <f>VLOOKUP(U91,#REF!,2,FALSE)</f>
        <v>#REF!</v>
      </c>
      <c r="U91" s="30"/>
      <c r="V91" s="1" t="str">
        <f ca="1">IF(U91=Setup!$C$10,"Grant",IF('PSM Costs'!U91=Setup!$C$11,"Local",IF('PSM Costs'!U91=Setup!$C$12,"Other","")))</f>
        <v/>
      </c>
      <c r="W91" s="33"/>
      <c r="X91" s="36">
        <v>1</v>
      </c>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36">
        <v>1</v>
      </c>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36">
        <v>1</v>
      </c>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36">
        <v>1</v>
      </c>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3"/>
        <v/>
      </c>
      <c r="BY91" s="31"/>
      <c r="BZ91" s="38"/>
      <c r="CB91" s="120" t="e">
        <f t="shared" ca="1" si="34"/>
        <v>#VALUE!</v>
      </c>
      <c r="CC91" s="2" t="e">
        <f t="shared" ca="1" si="64"/>
        <v>#VALUE!</v>
      </c>
    </row>
    <row r="92" spans="1:81" s="10" customFormat="1" ht="25" customHeight="1" x14ac:dyDescent="0.2">
      <c r="A92" s="52" t="str">
        <f t="shared" si="65"/>
        <v/>
      </c>
      <c r="B92" s="157" t="e">
        <f t="shared" ca="1" si="35"/>
        <v>#VALUE!</v>
      </c>
      <c r="C92" s="157" t="e">
        <f t="shared"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53"/>
      <c r="N92" s="175">
        <v>0</v>
      </c>
      <c r="O92" s="147"/>
      <c r="P92" s="175">
        <v>0</v>
      </c>
      <c r="Q92" s="30"/>
      <c r="R92" s="149" t="str">
        <f>IFERROR(VLOOKUP(Q92,Setup!D$16:E$25,2,FALSE),"")</f>
        <v/>
      </c>
      <c r="S92" s="51" t="str">
        <f ca="1">IFERROR(IF(OR(I92="",VLOOKUP(I92,CatCostInp!$E$2:$K$88,7,FALSE)=0),"",VLOOKUP(I92,CatCostInp!$E$2:$K$88,7,FALSE)),"")</f>
        <v/>
      </c>
      <c r="T92" s="159" t="e">
        <f>VLOOKUP(U92,#REF!,2,FALSE)</f>
        <v>#REF!</v>
      </c>
      <c r="U92" s="30"/>
      <c r="V92" s="1" t="str">
        <f ca="1">IF(U92=Setup!$C$10,"Grant",IF('PSM Costs'!U92=Setup!$C$11,"Local",IF('PSM Costs'!U92=Setup!$C$12,"Other","")))</f>
        <v/>
      </c>
      <c r="W92" s="33"/>
      <c r="X92" s="36">
        <v>1</v>
      </c>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36">
        <v>1</v>
      </c>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36">
        <v>1</v>
      </c>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36">
        <v>1</v>
      </c>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3"/>
        <v/>
      </c>
      <c r="BY92" s="31"/>
      <c r="BZ92" s="38"/>
      <c r="CB92" s="120" t="e">
        <f t="shared" ca="1" si="34"/>
        <v>#VALUE!</v>
      </c>
      <c r="CC92" s="2" t="e">
        <f t="shared" ca="1" si="64"/>
        <v>#VALUE!</v>
      </c>
    </row>
    <row r="93" spans="1:81" s="10" customFormat="1" ht="25" customHeight="1" x14ac:dyDescent="0.2">
      <c r="A93" s="52" t="str">
        <f t="shared" si="65"/>
        <v/>
      </c>
      <c r="B93" s="157" t="e">
        <f t="shared" ca="1" si="35"/>
        <v>#VALUE!</v>
      </c>
      <c r="C93" s="157" t="e">
        <f t="shared"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53"/>
      <c r="N93" s="175">
        <v>0</v>
      </c>
      <c r="O93" s="147"/>
      <c r="P93" s="175">
        <v>0</v>
      </c>
      <c r="Q93" s="30"/>
      <c r="R93" s="149" t="str">
        <f>IFERROR(VLOOKUP(Q93,Setup!D$16:E$25,2,FALSE),"")</f>
        <v/>
      </c>
      <c r="S93" s="51" t="str">
        <f ca="1">IFERROR(IF(OR(I93="",VLOOKUP(I93,CatCostInp!$E$2:$K$88,7,FALSE)=0),"",VLOOKUP(I93,CatCostInp!$E$2:$K$88,7,FALSE)),"")</f>
        <v/>
      </c>
      <c r="T93" s="159" t="e">
        <f>VLOOKUP(U93,#REF!,2,FALSE)</f>
        <v>#REF!</v>
      </c>
      <c r="U93" s="30"/>
      <c r="V93" s="1" t="str">
        <f ca="1">IF(U93=Setup!$C$10,"Grant",IF('PSM Costs'!U93=Setup!$C$11,"Local",IF('PSM Costs'!U93=Setup!$C$12,"Other","")))</f>
        <v/>
      </c>
      <c r="W93" s="33"/>
      <c r="X93" s="36">
        <v>1</v>
      </c>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36">
        <v>1</v>
      </c>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36">
        <v>1</v>
      </c>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36">
        <v>1</v>
      </c>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3"/>
        <v/>
      </c>
      <c r="BY93" s="31"/>
      <c r="BZ93" s="38"/>
      <c r="CB93" s="120" t="e">
        <f t="shared" ca="1" si="34"/>
        <v>#VALUE!</v>
      </c>
      <c r="CC93" s="2" t="e">
        <f t="shared" ca="1" si="64"/>
        <v>#VALUE!</v>
      </c>
    </row>
    <row r="94" spans="1:81" s="10" customFormat="1" ht="25" customHeight="1" x14ac:dyDescent="0.2">
      <c r="A94" s="52" t="str">
        <f t="shared" si="65"/>
        <v/>
      </c>
      <c r="B94" s="157" t="e">
        <f t="shared" ca="1" si="35"/>
        <v>#VALUE!</v>
      </c>
      <c r="C94" s="157" t="e">
        <f t="shared"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53"/>
      <c r="N94" s="175">
        <v>0</v>
      </c>
      <c r="O94" s="147"/>
      <c r="P94" s="175">
        <v>0</v>
      </c>
      <c r="Q94" s="30"/>
      <c r="R94" s="149" t="str">
        <f>IFERROR(VLOOKUP(Q94,Setup!D$16:E$25,2,FALSE),"")</f>
        <v/>
      </c>
      <c r="S94" s="51" t="str">
        <f ca="1">IFERROR(IF(OR(I94="",VLOOKUP(I94,CatCostInp!$E$2:$K$88,7,FALSE)=0),"",VLOOKUP(I94,CatCostInp!$E$2:$K$88,7,FALSE)),"")</f>
        <v/>
      </c>
      <c r="T94" s="159" t="e">
        <f>VLOOKUP(U94,#REF!,2,FALSE)</f>
        <v>#REF!</v>
      </c>
      <c r="U94" s="30"/>
      <c r="V94" s="1" t="str">
        <f ca="1">IF(U94=Setup!$C$10,"Grant",IF('PSM Costs'!U94=Setup!$C$11,"Local",IF('PSM Costs'!U94=Setup!$C$12,"Other","")))</f>
        <v/>
      </c>
      <c r="W94" s="33"/>
      <c r="X94" s="36">
        <v>1</v>
      </c>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36">
        <v>1</v>
      </c>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36">
        <v>1</v>
      </c>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36">
        <v>1</v>
      </c>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3"/>
        <v/>
      </c>
      <c r="BY94" s="31"/>
      <c r="BZ94" s="38"/>
      <c r="CB94" s="120" t="e">
        <f t="shared" ca="1" si="34"/>
        <v>#VALUE!</v>
      </c>
      <c r="CC94" s="2" t="e">
        <f t="shared" ca="1" si="64"/>
        <v>#VALUE!</v>
      </c>
    </row>
    <row r="95" spans="1:81" s="10" customFormat="1" ht="25" customHeight="1" x14ac:dyDescent="0.2">
      <c r="A95" s="52" t="str">
        <f t="shared" si="65"/>
        <v/>
      </c>
      <c r="B95" s="157" t="e">
        <f t="shared" ca="1" si="35"/>
        <v>#VALUE!</v>
      </c>
      <c r="C95" s="157" t="e">
        <f t="shared"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53"/>
      <c r="N95" s="175">
        <v>0</v>
      </c>
      <c r="O95" s="147"/>
      <c r="P95" s="175">
        <v>0</v>
      </c>
      <c r="Q95" s="30"/>
      <c r="R95" s="149" t="str">
        <f>IFERROR(VLOOKUP(Q95,Setup!D$16:E$25,2,FALSE),"")</f>
        <v/>
      </c>
      <c r="S95" s="51" t="str">
        <f ca="1">IFERROR(IF(OR(I95="",VLOOKUP(I95,CatCostInp!$E$2:$K$88,7,FALSE)=0),"",VLOOKUP(I95,CatCostInp!$E$2:$K$88,7,FALSE)),"")</f>
        <v/>
      </c>
      <c r="T95" s="159" t="e">
        <f>VLOOKUP(U95,#REF!,2,FALSE)</f>
        <v>#REF!</v>
      </c>
      <c r="U95" s="30"/>
      <c r="V95" s="1" t="str">
        <f ca="1">IF(U95=Setup!$C$10,"Grant",IF('PSM Costs'!U95=Setup!$C$11,"Local",IF('PSM Costs'!U95=Setup!$C$12,"Other","")))</f>
        <v/>
      </c>
      <c r="W95" s="33"/>
      <c r="X95" s="36">
        <v>1</v>
      </c>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36">
        <v>1</v>
      </c>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36">
        <v>1</v>
      </c>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36">
        <v>1</v>
      </c>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3"/>
        <v/>
      </c>
      <c r="BY95" s="31"/>
      <c r="BZ95" s="38"/>
      <c r="CB95" s="120" t="e">
        <f t="shared" ca="1" si="34"/>
        <v>#VALUE!</v>
      </c>
      <c r="CC95" s="2" t="e">
        <f t="shared" ca="1" si="64"/>
        <v>#VALUE!</v>
      </c>
    </row>
    <row r="96" spans="1:81" s="10" customFormat="1" ht="25" customHeight="1" x14ac:dyDescent="0.2">
      <c r="A96" s="52" t="str">
        <f t="shared" si="65"/>
        <v/>
      </c>
      <c r="B96" s="157" t="e">
        <f t="shared" ca="1" si="35"/>
        <v>#VALUE!</v>
      </c>
      <c r="C96" s="157" t="e">
        <f t="shared"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53"/>
      <c r="N96" s="175">
        <v>0</v>
      </c>
      <c r="O96" s="147"/>
      <c r="P96" s="175">
        <v>0</v>
      </c>
      <c r="Q96" s="30"/>
      <c r="R96" s="149" t="str">
        <f>IFERROR(VLOOKUP(Q96,Setup!D$16:E$25,2,FALSE),"")</f>
        <v/>
      </c>
      <c r="S96" s="51" t="str">
        <f ca="1">IFERROR(IF(OR(I96="",VLOOKUP(I96,CatCostInp!$E$2:$K$88,7,FALSE)=0),"",VLOOKUP(I96,CatCostInp!$E$2:$K$88,7,FALSE)),"")</f>
        <v/>
      </c>
      <c r="T96" s="159" t="e">
        <f>VLOOKUP(U96,#REF!,2,FALSE)</f>
        <v>#REF!</v>
      </c>
      <c r="U96" s="30"/>
      <c r="V96" s="1" t="str">
        <f ca="1">IF(U96=Setup!$C$10,"Grant",IF('PSM Costs'!U96=Setup!$C$11,"Local",IF('PSM Costs'!U96=Setup!$C$12,"Other","")))</f>
        <v/>
      </c>
      <c r="W96" s="33"/>
      <c r="X96" s="36">
        <v>1</v>
      </c>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36">
        <v>1</v>
      </c>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36">
        <v>1</v>
      </c>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36">
        <v>1</v>
      </c>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3"/>
        <v/>
      </c>
      <c r="BY96" s="31"/>
      <c r="BZ96" s="38"/>
      <c r="CB96" s="120" t="e">
        <f t="shared" ca="1" si="34"/>
        <v>#VALUE!</v>
      </c>
      <c r="CC96" s="2" t="e">
        <f t="shared" ca="1" si="64"/>
        <v>#VALUE!</v>
      </c>
    </row>
    <row r="97" spans="1:81" s="10" customFormat="1" ht="25" customHeight="1" x14ac:dyDescent="0.2">
      <c r="A97" s="52" t="str">
        <f t="shared" si="65"/>
        <v/>
      </c>
      <c r="B97" s="157" t="e">
        <f t="shared" ca="1" si="35"/>
        <v>#VALUE!</v>
      </c>
      <c r="C97" s="157" t="e">
        <f t="shared"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53"/>
      <c r="N97" s="175">
        <v>0</v>
      </c>
      <c r="O97" s="147"/>
      <c r="P97" s="175">
        <v>0</v>
      </c>
      <c r="Q97" s="30"/>
      <c r="R97" s="149" t="str">
        <f>IFERROR(VLOOKUP(Q97,Setup!D$16:E$25,2,FALSE),"")</f>
        <v/>
      </c>
      <c r="S97" s="51" t="str">
        <f ca="1">IFERROR(IF(OR(I97="",VLOOKUP(I97,CatCostInp!$E$2:$K$88,7,FALSE)=0),"",VLOOKUP(I97,CatCostInp!$E$2:$K$88,7,FALSE)),"")</f>
        <v/>
      </c>
      <c r="T97" s="159" t="e">
        <f>VLOOKUP(U97,#REF!,2,FALSE)</f>
        <v>#REF!</v>
      </c>
      <c r="U97" s="30"/>
      <c r="V97" s="1" t="str">
        <f ca="1">IF(U97=Setup!$C$10,"Grant",IF('PSM Costs'!U97=Setup!$C$11,"Local",IF('PSM Costs'!U97=Setup!$C$12,"Other","")))</f>
        <v/>
      </c>
      <c r="W97" s="33"/>
      <c r="X97" s="36">
        <v>1</v>
      </c>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36">
        <v>1</v>
      </c>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36">
        <v>1</v>
      </c>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36">
        <v>1</v>
      </c>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3"/>
        <v/>
      </c>
      <c r="BY97" s="31"/>
      <c r="BZ97" s="38"/>
      <c r="CB97" s="120" t="e">
        <f t="shared" ca="1" si="34"/>
        <v>#VALUE!</v>
      </c>
      <c r="CC97" s="2" t="e">
        <f t="shared" ca="1" si="64"/>
        <v>#VALUE!</v>
      </c>
    </row>
    <row r="98" spans="1:81" s="10" customFormat="1" ht="25" customHeight="1" x14ac:dyDescent="0.2">
      <c r="A98" s="52" t="str">
        <f t="shared" si="65"/>
        <v/>
      </c>
      <c r="B98" s="157" t="e">
        <f t="shared" ca="1" si="35"/>
        <v>#VALUE!</v>
      </c>
      <c r="C98" s="157" t="e">
        <f t="shared"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53"/>
      <c r="N98" s="175">
        <v>0</v>
      </c>
      <c r="O98" s="147"/>
      <c r="P98" s="175">
        <v>0</v>
      </c>
      <c r="Q98" s="30"/>
      <c r="R98" s="149" t="str">
        <f>IFERROR(VLOOKUP(Q98,Setup!D$16:E$25,2,FALSE),"")</f>
        <v/>
      </c>
      <c r="S98" s="51" t="str">
        <f ca="1">IFERROR(IF(OR(I98="",VLOOKUP(I98,CatCostInp!$E$2:$K$88,7,FALSE)=0),"",VLOOKUP(I98,CatCostInp!$E$2:$K$88,7,FALSE)),"")</f>
        <v/>
      </c>
      <c r="T98" s="159" t="e">
        <f>VLOOKUP(U98,#REF!,2,FALSE)</f>
        <v>#REF!</v>
      </c>
      <c r="U98" s="30"/>
      <c r="V98" s="1" t="str">
        <f ca="1">IF(U98=Setup!$C$10,"Grant",IF('PSM Costs'!U98=Setup!$C$11,"Local",IF('PSM Costs'!U98=Setup!$C$12,"Other","")))</f>
        <v/>
      </c>
      <c r="W98" s="33"/>
      <c r="X98" s="36">
        <v>1</v>
      </c>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36">
        <v>1</v>
      </c>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36">
        <v>1</v>
      </c>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36">
        <v>1</v>
      </c>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3"/>
        <v/>
      </c>
      <c r="BY98" s="31"/>
      <c r="BZ98" s="38"/>
      <c r="CB98" s="120" t="e">
        <f t="shared" ca="1" si="34"/>
        <v>#VALUE!</v>
      </c>
      <c r="CC98" s="2" t="e">
        <f t="shared" ca="1" si="64"/>
        <v>#VALUE!</v>
      </c>
    </row>
    <row r="99" spans="1:81" s="10" customFormat="1" ht="25" customHeight="1" x14ac:dyDescent="0.2">
      <c r="A99" s="52" t="str">
        <f t="shared" si="65"/>
        <v/>
      </c>
      <c r="B99" s="157" t="e">
        <f t="shared" ca="1" si="35"/>
        <v>#VALUE!</v>
      </c>
      <c r="C99" s="157" t="e">
        <f t="shared"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53"/>
      <c r="N99" s="175">
        <v>0</v>
      </c>
      <c r="O99" s="147"/>
      <c r="P99" s="175">
        <v>0</v>
      </c>
      <c r="Q99" s="30"/>
      <c r="R99" s="149" t="str">
        <f>IFERROR(VLOOKUP(Q99,Setup!D$16:E$25,2,FALSE),"")</f>
        <v/>
      </c>
      <c r="S99" s="51" t="str">
        <f ca="1">IFERROR(IF(OR(I99="",VLOOKUP(I99,CatCostInp!$E$2:$K$88,7,FALSE)=0),"",VLOOKUP(I99,CatCostInp!$E$2:$K$88,7,FALSE)),"")</f>
        <v/>
      </c>
      <c r="T99" s="159" t="e">
        <f>VLOOKUP(U99,#REF!,2,FALSE)</f>
        <v>#REF!</v>
      </c>
      <c r="U99" s="30"/>
      <c r="V99" s="1" t="str">
        <f ca="1">IF(U99=Setup!$C$10,"Grant",IF('PSM Costs'!U99=Setup!$C$11,"Local",IF('PSM Costs'!U99=Setup!$C$12,"Other","")))</f>
        <v/>
      </c>
      <c r="W99" s="33"/>
      <c r="X99" s="36">
        <v>1</v>
      </c>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36">
        <v>1</v>
      </c>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36">
        <v>1</v>
      </c>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36">
        <v>1</v>
      </c>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3"/>
        <v/>
      </c>
      <c r="BY99" s="31"/>
      <c r="BZ99" s="38"/>
      <c r="CB99" s="120" t="e">
        <f t="shared" ca="1" si="34"/>
        <v>#VALUE!</v>
      </c>
      <c r="CC99" s="2" t="e">
        <f t="shared" ca="1" si="64"/>
        <v>#VALUE!</v>
      </c>
    </row>
    <row r="100" spans="1:81" s="10" customFormat="1" ht="25" customHeight="1" x14ac:dyDescent="0.2">
      <c r="A100" s="52" t="str">
        <f t="shared" si="65"/>
        <v/>
      </c>
      <c r="B100" s="157" t="e">
        <f t="shared" ca="1" si="35"/>
        <v>#VALUE!</v>
      </c>
      <c r="C100" s="157" t="e">
        <f t="shared"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53"/>
      <c r="N100" s="175">
        <v>0</v>
      </c>
      <c r="O100" s="147"/>
      <c r="P100" s="175">
        <v>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IF(U100=Setup!$C$10,"Grant",IF('PSM Costs'!U100=Setup!$C$11,"Local",IF('PSM Costs'!U100=Setup!$C$12,"Other","")))</f>
        <v/>
      </c>
      <c r="W100" s="33"/>
      <c r="X100" s="36">
        <v>1</v>
      </c>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36">
        <v>1</v>
      </c>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36">
        <v>1</v>
      </c>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36">
        <v>1</v>
      </c>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3"/>
        <v/>
      </c>
      <c r="BY100" s="31"/>
      <c r="BZ100" s="38"/>
      <c r="CB100" s="120" t="e">
        <f t="shared" ca="1" si="34"/>
        <v>#VALUE!</v>
      </c>
      <c r="CC100" s="2" t="e">
        <f t="shared" ca="1" si="64"/>
        <v>#VALUE!</v>
      </c>
    </row>
    <row r="101" spans="1:81" s="10" customFormat="1" ht="25" customHeight="1" x14ac:dyDescent="0.2">
      <c r="A101" s="52" t="str">
        <f t="shared" si="65"/>
        <v/>
      </c>
      <c r="B101" s="157" t="e">
        <f t="shared" ca="1" si="35"/>
        <v>#VALUE!</v>
      </c>
      <c r="C101" s="157" t="e">
        <f t="shared"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53"/>
      <c r="N101" s="175">
        <v>0</v>
      </c>
      <c r="O101" s="147"/>
      <c r="P101" s="175">
        <v>0</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IF(U101=Setup!$C$10,"Grant",IF('PSM Costs'!U101=Setup!$C$11,"Local",IF('PSM Costs'!U101=Setup!$C$12,"Other","")))</f>
        <v/>
      </c>
      <c r="W101" s="33"/>
      <c r="X101" s="36">
        <v>1</v>
      </c>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36">
        <v>1</v>
      </c>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36">
        <v>1</v>
      </c>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36">
        <v>1</v>
      </c>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3"/>
        <v/>
      </c>
      <c r="BY101" s="31"/>
      <c r="BZ101" s="38"/>
      <c r="CB101" s="120" t="e">
        <f t="shared" ca="1" si="34"/>
        <v>#VALUE!</v>
      </c>
      <c r="CC101" s="2" t="e">
        <f t="shared" ca="1" si="64"/>
        <v>#VALUE!</v>
      </c>
    </row>
    <row r="102" spans="1:81" s="10" customFormat="1" ht="25" customHeight="1" x14ac:dyDescent="0.2">
      <c r="A102" s="52" t="str">
        <f t="shared" si="65"/>
        <v/>
      </c>
      <c r="B102" s="157" t="e">
        <f t="shared" ca="1" si="35"/>
        <v>#VALUE!</v>
      </c>
      <c r="C102" s="157" t="e">
        <f t="shared"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53"/>
      <c r="N102" s="175">
        <v>0</v>
      </c>
      <c r="O102" s="147"/>
      <c r="P102" s="175">
        <v>0</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IF(U102=Setup!$C$10,"Grant",IF('PSM Costs'!U102=Setup!$C$11,"Local",IF('PSM Costs'!U102=Setup!$C$12,"Other","")))</f>
        <v/>
      </c>
      <c r="W102" s="33"/>
      <c r="X102" s="36">
        <v>1</v>
      </c>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36">
        <v>1</v>
      </c>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36">
        <v>1</v>
      </c>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36">
        <v>1</v>
      </c>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3"/>
        <v/>
      </c>
      <c r="BY102" s="31"/>
      <c r="BZ102" s="38"/>
      <c r="CB102" s="120" t="e">
        <f t="shared" ca="1" si="34"/>
        <v>#VALUE!</v>
      </c>
      <c r="CC102" s="2" t="e">
        <f t="shared" ca="1" si="64"/>
        <v>#VALUE!</v>
      </c>
    </row>
    <row r="103" spans="1:81" s="10" customFormat="1" ht="25" customHeight="1" x14ac:dyDescent="0.2">
      <c r="A103" s="52" t="str">
        <f t="shared" si="65"/>
        <v/>
      </c>
      <c r="B103" s="157" t="e">
        <f t="shared" ca="1" si="35"/>
        <v>#VALUE!</v>
      </c>
      <c r="C103" s="157" t="e">
        <f t="shared"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53"/>
      <c r="N103" s="175">
        <v>0</v>
      </c>
      <c r="O103" s="147"/>
      <c r="P103" s="175">
        <v>0</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IF(U103=Setup!$C$10,"Grant",IF('PSM Costs'!U103=Setup!$C$11,"Local",IF('PSM Costs'!U103=Setup!$C$12,"Other","")))</f>
        <v/>
      </c>
      <c r="W103" s="33"/>
      <c r="X103" s="36">
        <v>1</v>
      </c>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36">
        <v>1</v>
      </c>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36">
        <v>1</v>
      </c>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36">
        <v>1</v>
      </c>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3"/>
        <v/>
      </c>
      <c r="BY103" s="31"/>
      <c r="BZ103" s="38"/>
      <c r="CB103" s="120" t="e">
        <f t="shared" ca="1" si="34"/>
        <v>#VALUE!</v>
      </c>
      <c r="CC103" s="2" t="e">
        <f t="shared" ca="1" si="64"/>
        <v>#VALUE!</v>
      </c>
    </row>
    <row r="104" spans="1:81" s="10" customFormat="1" ht="25" customHeight="1" x14ac:dyDescent="0.2">
      <c r="A104" s="52" t="str">
        <f t="shared" si="65"/>
        <v/>
      </c>
      <c r="B104" s="157" t="e">
        <f t="shared" ca="1" si="35"/>
        <v>#VALUE!</v>
      </c>
      <c r="C104" s="157" t="e">
        <f t="shared"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53"/>
      <c r="N104" s="175">
        <v>0</v>
      </c>
      <c r="O104" s="147"/>
      <c r="P104" s="175">
        <v>0</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IF(U104=Setup!$C$10,"Grant",IF('PSM Costs'!U104=Setup!$C$11,"Local",IF('PSM Costs'!U104=Setup!$C$12,"Other","")))</f>
        <v/>
      </c>
      <c r="W104" s="33"/>
      <c r="X104" s="36">
        <v>1</v>
      </c>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36">
        <v>1</v>
      </c>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36">
        <v>1</v>
      </c>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36">
        <v>1</v>
      </c>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3"/>
        <v/>
      </c>
      <c r="BY104" s="31"/>
      <c r="BZ104" s="38"/>
      <c r="CB104" s="120" t="e">
        <f t="shared" ca="1" si="34"/>
        <v>#VALUE!</v>
      </c>
      <c r="CC104" s="2" t="e">
        <f t="shared" ca="1" si="64"/>
        <v>#VALUE!</v>
      </c>
    </row>
    <row r="105" spans="1:81" s="10" customFormat="1" ht="25" customHeight="1" x14ac:dyDescent="0.2">
      <c r="A105" s="52" t="str">
        <f t="shared" si="65"/>
        <v/>
      </c>
      <c r="B105" s="157" t="e">
        <f t="shared" ca="1" si="35"/>
        <v>#VALUE!</v>
      </c>
      <c r="C105" s="157" t="e">
        <f t="shared"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53"/>
      <c r="N105" s="175">
        <v>0</v>
      </c>
      <c r="O105" s="147"/>
      <c r="P105" s="175">
        <v>0</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IF(U105=Setup!$C$10,"Grant",IF('PSM Costs'!U105=Setup!$C$11,"Local",IF('PSM Costs'!U105=Setup!$C$12,"Other","")))</f>
        <v/>
      </c>
      <c r="W105" s="33"/>
      <c r="X105" s="36">
        <v>1</v>
      </c>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36">
        <v>1</v>
      </c>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36">
        <v>1</v>
      </c>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36">
        <v>1</v>
      </c>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3"/>
        <v/>
      </c>
      <c r="BY105" s="31"/>
      <c r="BZ105" s="38"/>
      <c r="CB105" s="120" t="e">
        <f t="shared" ca="1" si="34"/>
        <v>#VALUE!</v>
      </c>
      <c r="CC105" s="2" t="e">
        <f t="shared" ca="1" si="64"/>
        <v>#VALUE!</v>
      </c>
    </row>
    <row r="106" spans="1:81" s="10" customFormat="1" ht="25" customHeight="1" x14ac:dyDescent="0.2">
      <c r="A106" s="52" t="str">
        <f t="shared" si="65"/>
        <v/>
      </c>
      <c r="B106" s="157" t="e">
        <f t="shared" ca="1" si="35"/>
        <v>#VALUE!</v>
      </c>
      <c r="C106" s="157" t="e">
        <f t="shared"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53"/>
      <c r="N106" s="175">
        <v>0</v>
      </c>
      <c r="O106" s="147"/>
      <c r="P106" s="175">
        <v>0</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IF(U106=Setup!$C$10,"Grant",IF('PSM Costs'!U106=Setup!$C$11,"Local",IF('PSM Costs'!U106=Setup!$C$12,"Other","")))</f>
        <v/>
      </c>
      <c r="W106" s="33"/>
      <c r="X106" s="36">
        <v>1</v>
      </c>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36">
        <v>1</v>
      </c>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36">
        <v>1</v>
      </c>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36">
        <v>1</v>
      </c>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3"/>
        <v/>
      </c>
      <c r="BY106" s="31"/>
      <c r="BZ106" s="38"/>
      <c r="CB106" s="120" t="e">
        <f t="shared" ca="1" si="34"/>
        <v>#VALUE!</v>
      </c>
      <c r="CC106" s="2" t="e">
        <f t="shared" ca="1" si="64"/>
        <v>#VALUE!</v>
      </c>
    </row>
    <row r="107" spans="1:81" s="10" customFormat="1" ht="25" customHeight="1" x14ac:dyDescent="0.2">
      <c r="A107" s="52" t="str">
        <f t="shared" si="65"/>
        <v/>
      </c>
      <c r="B107" s="157" t="e">
        <f t="shared" ca="1" si="35"/>
        <v>#VALUE!</v>
      </c>
      <c r="C107" s="157" t="e">
        <f t="shared"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53"/>
      <c r="N107" s="175">
        <v>0</v>
      </c>
      <c r="O107" s="147"/>
      <c r="P107" s="175">
        <v>0</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IF(U107=Setup!$C$10,"Grant",IF('PSM Costs'!U107=Setup!$C$11,"Local",IF('PSM Costs'!U107=Setup!$C$12,"Other","")))</f>
        <v/>
      </c>
      <c r="W107" s="33"/>
      <c r="X107" s="36">
        <v>1</v>
      </c>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36">
        <v>1</v>
      </c>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36">
        <v>1</v>
      </c>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36">
        <v>1</v>
      </c>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3"/>
        <v/>
      </c>
      <c r="BY107" s="31"/>
      <c r="BZ107" s="38"/>
      <c r="CB107" s="120" t="e">
        <f t="shared" ca="1" si="34"/>
        <v>#VALUE!</v>
      </c>
      <c r="CC107" s="2" t="e">
        <f t="shared" ca="1" si="64"/>
        <v>#VALUE!</v>
      </c>
    </row>
    <row r="108" spans="1:81" s="10" customFormat="1" ht="25" customHeight="1" x14ac:dyDescent="0.2">
      <c r="A108" s="52" t="str">
        <f t="shared" si="65"/>
        <v/>
      </c>
      <c r="B108" s="157" t="e">
        <f t="shared" ca="1" si="35"/>
        <v>#VALUE!</v>
      </c>
      <c r="C108" s="157" t="e">
        <f t="shared"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53"/>
      <c r="N108" s="175">
        <v>0</v>
      </c>
      <c r="O108" s="147"/>
      <c r="P108" s="175">
        <v>0</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IF(U108=Setup!$C$10,"Grant",IF('PSM Costs'!U108=Setup!$C$11,"Local",IF('PSM Costs'!U108=Setup!$C$12,"Other","")))</f>
        <v/>
      </c>
      <c r="W108" s="33"/>
      <c r="X108" s="36">
        <v>1</v>
      </c>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36">
        <v>1</v>
      </c>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36">
        <v>1</v>
      </c>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36">
        <v>1</v>
      </c>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3"/>
        <v/>
      </c>
      <c r="BY108" s="31"/>
      <c r="BZ108" s="38"/>
      <c r="CB108" s="120" t="e">
        <f t="shared" ca="1" si="34"/>
        <v>#VALUE!</v>
      </c>
      <c r="CC108" s="2" t="e">
        <f t="shared" ca="1" si="64"/>
        <v>#VALUE!</v>
      </c>
    </row>
    <row r="109" spans="1:81" s="10" customFormat="1" ht="25" customHeight="1" x14ac:dyDescent="0.2">
      <c r="A109" s="52" t="str">
        <f t="shared" si="65"/>
        <v/>
      </c>
      <c r="B109" s="157" t="e">
        <f t="shared" ca="1" si="35"/>
        <v>#VALUE!</v>
      </c>
      <c r="C109" s="157" t="e">
        <f t="shared"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53"/>
      <c r="N109" s="175">
        <v>0</v>
      </c>
      <c r="O109" s="147"/>
      <c r="P109" s="175">
        <v>0</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IF(U109=Setup!$C$10,"Grant",IF('PSM Costs'!U109=Setup!$C$11,"Local",IF('PSM Costs'!U109=Setup!$C$12,"Other","")))</f>
        <v/>
      </c>
      <c r="W109" s="33"/>
      <c r="X109" s="36">
        <v>1</v>
      </c>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36">
        <v>1</v>
      </c>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36">
        <v>1</v>
      </c>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36">
        <v>1</v>
      </c>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3"/>
        <v/>
      </c>
      <c r="BY109" s="31"/>
      <c r="BZ109" s="38"/>
      <c r="CB109" s="120" t="e">
        <f t="shared" ca="1" si="34"/>
        <v>#VALUE!</v>
      </c>
      <c r="CC109" s="2" t="e">
        <f t="shared" ca="1" si="64"/>
        <v>#VALUE!</v>
      </c>
    </row>
    <row r="110" spans="1:81" s="10" customFormat="1" ht="25" customHeight="1" x14ac:dyDescent="0.2">
      <c r="A110" s="52" t="str">
        <f t="shared" si="65"/>
        <v/>
      </c>
      <c r="B110" s="157" t="e">
        <f t="shared" ca="1" si="35"/>
        <v>#VALUE!</v>
      </c>
      <c r="C110" s="157" t="e">
        <f t="shared"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53"/>
      <c r="N110" s="175">
        <v>0</v>
      </c>
      <c r="O110" s="147"/>
      <c r="P110" s="175">
        <v>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IF(U110=Setup!$C$10,"Grant",IF('PSM Costs'!U110=Setup!$C$11,"Local",IF('PSM Costs'!U110=Setup!$C$12,"Other","")))</f>
        <v/>
      </c>
      <c r="W110" s="33"/>
      <c r="X110" s="36">
        <v>1</v>
      </c>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36">
        <v>1</v>
      </c>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36">
        <v>1</v>
      </c>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36">
        <v>1</v>
      </c>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3"/>
        <v/>
      </c>
      <c r="BY110" s="31"/>
      <c r="BZ110" s="38"/>
      <c r="CB110" s="120" t="e">
        <f t="shared" ca="1" si="34"/>
        <v>#VALUE!</v>
      </c>
      <c r="CC110" s="2" t="e">
        <f t="shared" ca="1" si="64"/>
        <v>#VALUE!</v>
      </c>
    </row>
    <row r="111" spans="1:81" s="10" customFormat="1" ht="25" customHeight="1" x14ac:dyDescent="0.2">
      <c r="A111" s="52" t="str">
        <f t="shared" si="65"/>
        <v/>
      </c>
      <c r="B111" s="157" t="e">
        <f t="shared" ca="1" si="35"/>
        <v>#VALUE!</v>
      </c>
      <c r="C111" s="157" t="e">
        <f t="shared"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53"/>
      <c r="N111" s="175">
        <v>0</v>
      </c>
      <c r="O111" s="147"/>
      <c r="P111" s="175">
        <v>0</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IF(U111=Setup!$C$10,"Grant",IF('PSM Costs'!U111=Setup!$C$11,"Local",IF('PSM Costs'!U111=Setup!$C$12,"Other","")))</f>
        <v/>
      </c>
      <c r="W111" s="33"/>
      <c r="X111" s="36">
        <v>1</v>
      </c>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36">
        <v>1</v>
      </c>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36">
        <v>1</v>
      </c>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36">
        <v>1</v>
      </c>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3"/>
        <v/>
      </c>
      <c r="BY111" s="31"/>
      <c r="BZ111" s="38"/>
      <c r="CB111" s="120" t="e">
        <f t="shared" ca="1" si="34"/>
        <v>#VALUE!</v>
      </c>
      <c r="CC111" s="2" t="e">
        <f t="shared" ca="1" si="64"/>
        <v>#VALUE!</v>
      </c>
    </row>
    <row r="112" spans="1:81" s="10" customFormat="1" ht="25" customHeight="1" x14ac:dyDescent="0.2">
      <c r="A112" s="52" t="str">
        <f t="shared" si="65"/>
        <v/>
      </c>
      <c r="B112" s="157" t="e">
        <f t="shared" ca="1" si="35"/>
        <v>#VALUE!</v>
      </c>
      <c r="C112" s="157" t="e">
        <f t="shared"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53"/>
      <c r="N112" s="175">
        <v>0</v>
      </c>
      <c r="O112" s="147"/>
      <c r="P112" s="175">
        <v>0</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IF(U112=Setup!$C$10,"Grant",IF('PSM Costs'!U112=Setup!$C$11,"Local",IF('PSM Costs'!U112=Setup!$C$12,"Other","")))</f>
        <v/>
      </c>
      <c r="W112" s="33"/>
      <c r="X112" s="36">
        <v>1</v>
      </c>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36">
        <v>1</v>
      </c>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36">
        <v>1</v>
      </c>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36">
        <v>1</v>
      </c>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3"/>
        <v/>
      </c>
      <c r="BY112" s="31"/>
      <c r="BZ112" s="38"/>
      <c r="CB112" s="120" t="e">
        <f t="shared" ca="1" si="34"/>
        <v>#VALUE!</v>
      </c>
      <c r="CC112" s="2" t="e">
        <f t="shared" ca="1" si="64"/>
        <v>#VALUE!</v>
      </c>
    </row>
    <row r="113" spans="1:81" s="10" customFormat="1" ht="25" customHeight="1" x14ac:dyDescent="0.2">
      <c r="A113" s="52" t="str">
        <f t="shared" si="65"/>
        <v/>
      </c>
      <c r="B113" s="157" t="e">
        <f t="shared" ca="1" si="35"/>
        <v>#VALUE!</v>
      </c>
      <c r="C113" s="157" t="e">
        <f t="shared"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53"/>
      <c r="N113" s="175">
        <v>0</v>
      </c>
      <c r="O113" s="147"/>
      <c r="P113" s="175">
        <v>0</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IF(U113=Setup!$C$10,"Grant",IF('PSM Costs'!U113=Setup!$C$11,"Local",IF('PSM Costs'!U113=Setup!$C$12,"Other","")))</f>
        <v/>
      </c>
      <c r="W113" s="33"/>
      <c r="X113" s="36">
        <v>1</v>
      </c>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36">
        <v>1</v>
      </c>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36">
        <v>1</v>
      </c>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36">
        <v>1</v>
      </c>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3"/>
        <v/>
      </c>
      <c r="BY113" s="31"/>
      <c r="BZ113" s="38"/>
      <c r="CB113" s="120" t="e">
        <f t="shared" ca="1" si="34"/>
        <v>#VALUE!</v>
      </c>
      <c r="CC113" s="2" t="e">
        <f t="shared" ca="1" si="64"/>
        <v>#VALUE!</v>
      </c>
    </row>
    <row r="114" spans="1:81" s="10" customFormat="1" ht="25" customHeight="1" x14ac:dyDescent="0.2">
      <c r="A114" s="52" t="str">
        <f t="shared" si="65"/>
        <v/>
      </c>
      <c r="B114" s="157" t="e">
        <f t="shared" ca="1" si="35"/>
        <v>#VALUE!</v>
      </c>
      <c r="C114" s="157" t="e">
        <f t="shared"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53"/>
      <c r="N114" s="175">
        <v>0</v>
      </c>
      <c r="O114" s="147"/>
      <c r="P114" s="175">
        <v>0</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IF(U114=Setup!$C$10,"Grant",IF('PSM Costs'!U114=Setup!$C$11,"Local",IF('PSM Costs'!U114=Setup!$C$12,"Other","")))</f>
        <v/>
      </c>
      <c r="W114" s="33"/>
      <c r="X114" s="36">
        <v>1</v>
      </c>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36">
        <v>1</v>
      </c>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36">
        <v>1</v>
      </c>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36">
        <v>1</v>
      </c>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3"/>
        <v/>
      </c>
      <c r="BY114" s="31"/>
      <c r="BZ114" s="38"/>
      <c r="CB114" s="120" t="e">
        <f t="shared" ca="1" si="34"/>
        <v>#VALUE!</v>
      </c>
      <c r="CC114" s="2" t="e">
        <f t="shared" ca="1" si="64"/>
        <v>#VALUE!</v>
      </c>
    </row>
    <row r="115" spans="1:81" s="10" customFormat="1" ht="25" customHeight="1" x14ac:dyDescent="0.2">
      <c r="A115" s="52" t="str">
        <f t="shared" si="65"/>
        <v/>
      </c>
      <c r="B115" s="157" t="e">
        <f t="shared" ca="1" si="35"/>
        <v>#VALUE!</v>
      </c>
      <c r="C115" s="157" t="e">
        <f t="shared"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53"/>
      <c r="N115" s="175">
        <v>0</v>
      </c>
      <c r="O115" s="147"/>
      <c r="P115" s="175">
        <v>0</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IF(U115=Setup!$C$10,"Grant",IF('PSM Costs'!U115=Setup!$C$11,"Local",IF('PSM Costs'!U115=Setup!$C$12,"Other","")))</f>
        <v/>
      </c>
      <c r="W115" s="33"/>
      <c r="X115" s="36">
        <v>1</v>
      </c>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36">
        <v>1</v>
      </c>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36">
        <v>1</v>
      </c>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36">
        <v>1</v>
      </c>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3"/>
        <v/>
      </c>
      <c r="BY115" s="31"/>
      <c r="BZ115" s="38"/>
      <c r="CB115" s="120" t="e">
        <f t="shared" ca="1" si="34"/>
        <v>#VALUE!</v>
      </c>
      <c r="CC115" s="2" t="e">
        <f t="shared" ca="1" si="64"/>
        <v>#VALUE!</v>
      </c>
    </row>
    <row r="116" spans="1:81" s="10" customFormat="1" ht="25" customHeight="1" x14ac:dyDescent="0.2">
      <c r="A116" s="52" t="str">
        <f t="shared" si="65"/>
        <v/>
      </c>
      <c r="B116" s="157" t="e">
        <f t="shared" ca="1" si="35"/>
        <v>#VALUE!</v>
      </c>
      <c r="C116" s="157" t="e">
        <f t="shared"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53"/>
      <c r="N116" s="175">
        <v>0</v>
      </c>
      <c r="O116" s="147"/>
      <c r="P116" s="175">
        <v>0</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IF(U116=Setup!$C$10,"Grant",IF('PSM Costs'!U116=Setup!$C$11,"Local",IF('PSM Costs'!U116=Setup!$C$12,"Other","")))</f>
        <v/>
      </c>
      <c r="W116" s="33"/>
      <c r="X116" s="36">
        <v>1</v>
      </c>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36">
        <v>1</v>
      </c>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36">
        <v>1</v>
      </c>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36">
        <v>1</v>
      </c>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3"/>
        <v/>
      </c>
      <c r="BY116" s="31"/>
      <c r="BZ116" s="38"/>
      <c r="CB116" s="120" t="e">
        <f t="shared" ca="1" si="34"/>
        <v>#VALUE!</v>
      </c>
      <c r="CC116" s="2" t="e">
        <f t="shared" ca="1" si="64"/>
        <v>#VALUE!</v>
      </c>
    </row>
    <row r="117" spans="1:81" s="10" customFormat="1" ht="25" customHeight="1" x14ac:dyDescent="0.2">
      <c r="A117" s="52" t="str">
        <f t="shared" si="65"/>
        <v/>
      </c>
      <c r="B117" s="157" t="e">
        <f t="shared" ca="1" si="35"/>
        <v>#VALUE!</v>
      </c>
      <c r="C117" s="157" t="e">
        <f t="shared"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53"/>
      <c r="N117" s="175">
        <v>0</v>
      </c>
      <c r="O117" s="147"/>
      <c r="P117" s="175">
        <v>0</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IF(U117=Setup!$C$10,"Grant",IF('PSM Costs'!U117=Setup!$C$11,"Local",IF('PSM Costs'!U117=Setup!$C$12,"Other","")))</f>
        <v/>
      </c>
      <c r="W117" s="33"/>
      <c r="X117" s="36">
        <v>1</v>
      </c>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36">
        <v>1</v>
      </c>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36">
        <v>1</v>
      </c>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36">
        <v>1</v>
      </c>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3"/>
        <v/>
      </c>
      <c r="BY117" s="31"/>
      <c r="BZ117" s="38"/>
      <c r="CB117" s="120" t="e">
        <f t="shared" ca="1" si="34"/>
        <v>#VALUE!</v>
      </c>
      <c r="CC117" s="2" t="e">
        <f t="shared" ca="1" si="64"/>
        <v>#VALUE!</v>
      </c>
    </row>
    <row r="118" spans="1:81" s="10" customFormat="1" ht="25" customHeight="1" x14ac:dyDescent="0.2">
      <c r="A118" s="52" t="str">
        <f t="shared" si="65"/>
        <v/>
      </c>
      <c r="B118" s="157" t="e">
        <f t="shared" ca="1" si="35"/>
        <v>#VALUE!</v>
      </c>
      <c r="C118" s="157" t="e">
        <f t="shared"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53"/>
      <c r="N118" s="175">
        <v>0</v>
      </c>
      <c r="O118" s="147"/>
      <c r="P118" s="175">
        <v>0</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IF(U118=Setup!$C$10,"Grant",IF('PSM Costs'!U118=Setup!$C$11,"Local",IF('PSM Costs'!U118=Setup!$C$12,"Other","")))</f>
        <v/>
      </c>
      <c r="W118" s="33"/>
      <c r="X118" s="36">
        <v>1</v>
      </c>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36">
        <v>1</v>
      </c>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36">
        <v>1</v>
      </c>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36">
        <v>1</v>
      </c>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3"/>
        <v/>
      </c>
      <c r="BY118" s="31"/>
      <c r="BZ118" s="38"/>
      <c r="CB118" s="120" t="e">
        <f t="shared" ca="1" si="34"/>
        <v>#VALUE!</v>
      </c>
      <c r="CC118" s="2" t="e">
        <f t="shared" ca="1" si="64"/>
        <v>#VALUE!</v>
      </c>
    </row>
    <row r="119" spans="1:81" s="10" customFormat="1" ht="25" customHeight="1" x14ac:dyDescent="0.2">
      <c r="A119" s="52" t="str">
        <f t="shared" si="65"/>
        <v/>
      </c>
      <c r="B119" s="157" t="e">
        <f t="shared" ca="1" si="35"/>
        <v>#VALUE!</v>
      </c>
      <c r="C119" s="157" t="e">
        <f t="shared"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53"/>
      <c r="N119" s="175">
        <v>0</v>
      </c>
      <c r="O119" s="147"/>
      <c r="P119" s="175">
        <v>0</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IF(U119=Setup!$C$10,"Grant",IF('PSM Costs'!U119=Setup!$C$11,"Local",IF('PSM Costs'!U119=Setup!$C$12,"Other","")))</f>
        <v/>
      </c>
      <c r="W119" s="33"/>
      <c r="X119" s="36">
        <v>1</v>
      </c>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36">
        <v>1</v>
      </c>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36">
        <v>1</v>
      </c>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36">
        <v>1</v>
      </c>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3"/>
        <v/>
      </c>
      <c r="BY119" s="31"/>
      <c r="BZ119" s="38"/>
      <c r="CB119" s="120" t="e">
        <f t="shared" ca="1" si="34"/>
        <v>#VALUE!</v>
      </c>
      <c r="CC119" s="2" t="e">
        <f t="shared" ca="1" si="64"/>
        <v>#VALUE!</v>
      </c>
    </row>
    <row r="120" spans="1:81" s="10" customFormat="1" ht="25" customHeight="1" x14ac:dyDescent="0.2">
      <c r="A120" s="52" t="str">
        <f t="shared" si="65"/>
        <v/>
      </c>
      <c r="B120" s="157" t="e">
        <f t="shared" ca="1" si="35"/>
        <v>#VALUE!</v>
      </c>
      <c r="C120" s="157" t="e">
        <f t="shared"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53"/>
      <c r="N120" s="175">
        <v>0</v>
      </c>
      <c r="O120" s="147"/>
      <c r="P120" s="175">
        <v>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IF(U120=Setup!$C$10,"Grant",IF('PSM Costs'!U120=Setup!$C$11,"Local",IF('PSM Costs'!U120=Setup!$C$12,"Other","")))</f>
        <v/>
      </c>
      <c r="W120" s="33"/>
      <c r="X120" s="36">
        <v>1</v>
      </c>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36">
        <v>1</v>
      </c>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36">
        <v>1</v>
      </c>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36">
        <v>1</v>
      </c>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3"/>
        <v/>
      </c>
      <c r="BY120" s="31"/>
      <c r="BZ120" s="38"/>
      <c r="CB120" s="120" t="e">
        <f t="shared" ca="1" si="34"/>
        <v>#VALUE!</v>
      </c>
      <c r="CC120" s="2" t="e">
        <f t="shared" ca="1" si="64"/>
        <v>#VALUE!</v>
      </c>
    </row>
    <row r="121" spans="1:81" s="10" customFormat="1" ht="25" customHeight="1" x14ac:dyDescent="0.2">
      <c r="A121" s="52" t="str">
        <f t="shared" si="65"/>
        <v/>
      </c>
      <c r="B121" s="157" t="e">
        <f t="shared" ca="1" si="35"/>
        <v>#VALUE!</v>
      </c>
      <c r="C121" s="157" t="e">
        <f t="shared"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53"/>
      <c r="N121" s="175">
        <v>0</v>
      </c>
      <c r="O121" s="147"/>
      <c r="P121" s="175">
        <v>0</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IF(U121=Setup!$C$10,"Grant",IF('PSM Costs'!U121=Setup!$C$11,"Local",IF('PSM Costs'!U121=Setup!$C$12,"Other","")))</f>
        <v/>
      </c>
      <c r="W121" s="34"/>
      <c r="X121" s="36">
        <v>1</v>
      </c>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36">
        <v>1</v>
      </c>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36">
        <v>1</v>
      </c>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36">
        <v>1</v>
      </c>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3"/>
        <v/>
      </c>
      <c r="BY121" s="31"/>
      <c r="BZ121" s="38"/>
      <c r="CB121" s="120" t="e">
        <f t="shared" ca="1" si="34"/>
        <v>#VALUE!</v>
      </c>
      <c r="CC121" s="2" t="e">
        <f t="shared" ca="1" si="64"/>
        <v>#VALUE!</v>
      </c>
    </row>
    <row r="122" spans="1:81" s="10" customFormat="1" ht="25" customHeight="1" x14ac:dyDescent="0.2">
      <c r="A122" s="52" t="str">
        <f t="shared" si="65"/>
        <v/>
      </c>
      <c r="B122" s="157" t="e">
        <f t="shared" ca="1" si="35"/>
        <v>#VALUE!</v>
      </c>
      <c r="C122" s="157" t="e">
        <f t="shared"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53"/>
      <c r="N122" s="175">
        <v>0</v>
      </c>
      <c r="O122" s="147"/>
      <c r="P122" s="175">
        <v>0</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IF(U122=Setup!$C$10,"Grant",IF('PSM Costs'!U122=Setup!$C$11,"Local",IF('PSM Costs'!U122=Setup!$C$12,"Other","")))</f>
        <v/>
      </c>
      <c r="W122" s="34"/>
      <c r="X122" s="36">
        <v>1</v>
      </c>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36">
        <v>1</v>
      </c>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36">
        <v>1</v>
      </c>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36">
        <v>1</v>
      </c>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3"/>
        <v/>
      </c>
      <c r="BY122" s="31"/>
      <c r="BZ122" s="38"/>
      <c r="CB122" s="120" t="e">
        <f t="shared" ca="1" si="34"/>
        <v>#VALUE!</v>
      </c>
      <c r="CC122" s="2" t="e">
        <f t="shared" ca="1" si="64"/>
        <v>#VALUE!</v>
      </c>
    </row>
    <row r="123" spans="1:81" s="10" customFormat="1" ht="25" customHeight="1" x14ac:dyDescent="0.2">
      <c r="A123" s="52" t="str">
        <f t="shared" si="65"/>
        <v/>
      </c>
      <c r="B123" s="157" t="e">
        <f t="shared" ca="1" si="35"/>
        <v>#VALUE!</v>
      </c>
      <c r="C123" s="157" t="e">
        <f t="shared"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53"/>
      <c r="N123" s="175">
        <v>0</v>
      </c>
      <c r="O123" s="147"/>
      <c r="P123" s="175">
        <v>0</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IF(U123=Setup!$C$10,"Grant",IF('PSM Costs'!U123=Setup!$C$11,"Local",IF('PSM Costs'!U123=Setup!$C$12,"Other","")))</f>
        <v/>
      </c>
      <c r="W123" s="34"/>
      <c r="X123" s="36">
        <v>1</v>
      </c>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36">
        <v>1</v>
      </c>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36">
        <v>1</v>
      </c>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36">
        <v>1</v>
      </c>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3"/>
        <v/>
      </c>
      <c r="BY123" s="31"/>
      <c r="BZ123" s="38"/>
      <c r="CB123" s="120" t="e">
        <f t="shared" ca="1" si="34"/>
        <v>#VALUE!</v>
      </c>
      <c r="CC123" s="2" t="e">
        <f t="shared" ca="1" si="64"/>
        <v>#VALUE!</v>
      </c>
    </row>
    <row r="124" spans="1:81" s="10" customFormat="1" ht="25" customHeight="1" x14ac:dyDescent="0.2">
      <c r="A124" s="52" t="str">
        <f t="shared" si="65"/>
        <v/>
      </c>
      <c r="B124" s="157" t="e">
        <f t="shared" ca="1" si="35"/>
        <v>#VALUE!</v>
      </c>
      <c r="C124" s="157" t="e">
        <f t="shared"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53"/>
      <c r="N124" s="175">
        <v>0</v>
      </c>
      <c r="O124" s="147"/>
      <c r="P124" s="175">
        <v>0</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IF(U124=Setup!$C$10,"Grant",IF('PSM Costs'!U124=Setup!$C$11,"Local",IF('PSM Costs'!U124=Setup!$C$12,"Other","")))</f>
        <v/>
      </c>
      <c r="W124" s="34"/>
      <c r="X124" s="36">
        <v>1</v>
      </c>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36">
        <v>1</v>
      </c>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36">
        <v>1</v>
      </c>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36">
        <v>1</v>
      </c>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3"/>
        <v/>
      </c>
      <c r="BY124" s="31"/>
      <c r="BZ124" s="38"/>
      <c r="CB124" s="120" t="e">
        <f t="shared" ca="1" si="34"/>
        <v>#VALUE!</v>
      </c>
      <c r="CC124" s="2" t="e">
        <f t="shared" ca="1" si="64"/>
        <v>#VALUE!</v>
      </c>
    </row>
    <row r="125" spans="1:81" s="10" customFormat="1" ht="25" customHeight="1" x14ac:dyDescent="0.2">
      <c r="A125" s="52" t="str">
        <f t="shared" si="65"/>
        <v/>
      </c>
      <c r="B125" s="157" t="e">
        <f t="shared" ca="1" si="35"/>
        <v>#VALUE!</v>
      </c>
      <c r="C125" s="157" t="e">
        <f t="shared"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53"/>
      <c r="N125" s="175">
        <v>0</v>
      </c>
      <c r="O125" s="147"/>
      <c r="P125" s="175">
        <v>0</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IF(U125=Setup!$C$10,"Grant",IF('PSM Costs'!U125=Setup!$C$11,"Local",IF('PSM Costs'!U125=Setup!$C$12,"Other","")))</f>
        <v/>
      </c>
      <c r="W125" s="34"/>
      <c r="X125" s="36">
        <v>1</v>
      </c>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36">
        <v>1</v>
      </c>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36">
        <v>1</v>
      </c>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36">
        <v>1</v>
      </c>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3"/>
        <v/>
      </c>
      <c r="BY125" s="31"/>
      <c r="BZ125" s="38"/>
      <c r="CB125" s="120" t="e">
        <f t="shared" ca="1" si="34"/>
        <v>#VALUE!</v>
      </c>
      <c r="CC125" s="2" t="e">
        <f t="shared" ca="1" si="64"/>
        <v>#VALUE!</v>
      </c>
    </row>
    <row r="126" spans="1:81" s="10" customFormat="1" ht="25" customHeight="1" x14ac:dyDescent="0.2">
      <c r="A126" s="52" t="str">
        <f t="shared" si="65"/>
        <v/>
      </c>
      <c r="B126" s="157" t="e">
        <f t="shared" ca="1" si="35"/>
        <v>#VALUE!</v>
      </c>
      <c r="C126" s="157" t="e">
        <f t="shared"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53"/>
      <c r="N126" s="175">
        <v>0</v>
      </c>
      <c r="O126" s="147"/>
      <c r="P126" s="175">
        <v>0</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IF(U126=Setup!$C$10,"Grant",IF('PSM Costs'!U126=Setup!$C$11,"Local",IF('PSM Costs'!U126=Setup!$C$12,"Other","")))</f>
        <v/>
      </c>
      <c r="W126" s="34"/>
      <c r="X126" s="36">
        <v>1</v>
      </c>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36">
        <v>1</v>
      </c>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36">
        <v>1</v>
      </c>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36">
        <v>1</v>
      </c>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3"/>
        <v/>
      </c>
      <c r="BY126" s="31"/>
      <c r="BZ126" s="38"/>
      <c r="CB126" s="120" t="e">
        <f t="shared" ca="1" si="34"/>
        <v>#VALUE!</v>
      </c>
      <c r="CC126" s="2" t="e">
        <f t="shared" ca="1" si="64"/>
        <v>#VALUE!</v>
      </c>
    </row>
    <row r="127" spans="1:81" s="10" customFormat="1" ht="25" customHeight="1" x14ac:dyDescent="0.2">
      <c r="A127" s="52" t="str">
        <f t="shared" si="65"/>
        <v/>
      </c>
      <c r="B127" s="157" t="e">
        <f t="shared" ca="1" si="35"/>
        <v>#VALUE!</v>
      </c>
      <c r="C127" s="157" t="e">
        <f t="shared"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53"/>
      <c r="N127" s="175">
        <v>0</v>
      </c>
      <c r="O127" s="147"/>
      <c r="P127" s="175">
        <v>0</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IF(U127=Setup!$C$10,"Grant",IF('PSM Costs'!U127=Setup!$C$11,"Local",IF('PSM Costs'!U127=Setup!$C$12,"Other","")))</f>
        <v/>
      </c>
      <c r="W127" s="34"/>
      <c r="X127" s="36">
        <v>1</v>
      </c>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36">
        <v>1</v>
      </c>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36">
        <v>1</v>
      </c>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36">
        <v>1</v>
      </c>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3"/>
        <v/>
      </c>
      <c r="BY127" s="31"/>
      <c r="BZ127" s="38"/>
      <c r="CB127" s="120" t="e">
        <f t="shared" ca="1" si="34"/>
        <v>#VALUE!</v>
      </c>
      <c r="CC127" s="2" t="e">
        <f t="shared" ca="1" si="64"/>
        <v>#VALUE!</v>
      </c>
    </row>
    <row r="128" spans="1:81" s="10" customFormat="1" ht="25" customHeight="1" x14ac:dyDescent="0.2">
      <c r="A128" s="52" t="str">
        <f t="shared" si="65"/>
        <v/>
      </c>
      <c r="B128" s="157" t="e">
        <f t="shared" ca="1" si="35"/>
        <v>#VALUE!</v>
      </c>
      <c r="C128" s="157" t="e">
        <f t="shared"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53"/>
      <c r="N128" s="175">
        <v>0</v>
      </c>
      <c r="O128" s="147"/>
      <c r="P128" s="175">
        <v>0</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IF(U128=Setup!$C$10,"Grant",IF('PSM Costs'!U128=Setup!$C$11,"Local",IF('PSM Costs'!U128=Setup!$C$12,"Other","")))</f>
        <v/>
      </c>
      <c r="W128" s="34"/>
      <c r="X128" s="36">
        <v>1</v>
      </c>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36">
        <v>1</v>
      </c>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36">
        <v>1</v>
      </c>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36">
        <v>1</v>
      </c>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3"/>
        <v/>
      </c>
      <c r="BY128" s="31"/>
      <c r="BZ128" s="38"/>
      <c r="CB128" s="120" t="e">
        <f t="shared" ca="1" si="34"/>
        <v>#VALUE!</v>
      </c>
      <c r="CC128" s="2" t="e">
        <f t="shared" ca="1" si="64"/>
        <v>#VALUE!</v>
      </c>
    </row>
    <row r="129" spans="1:81" s="10" customFormat="1" ht="25" customHeight="1" x14ac:dyDescent="0.2">
      <c r="A129" s="52" t="str">
        <f t="shared" si="65"/>
        <v/>
      </c>
      <c r="B129" s="157" t="e">
        <f t="shared" ca="1" si="35"/>
        <v>#VALUE!</v>
      </c>
      <c r="C129" s="157" t="e">
        <f t="shared"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53"/>
      <c r="N129" s="175">
        <v>0</v>
      </c>
      <c r="O129" s="147"/>
      <c r="P129" s="175">
        <v>0</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IF(U129=Setup!$C$10,"Grant",IF('PSM Costs'!U129=Setup!$C$11,"Local",IF('PSM Costs'!U129=Setup!$C$12,"Other","")))</f>
        <v/>
      </c>
      <c r="W129" s="34"/>
      <c r="X129" s="36">
        <v>1</v>
      </c>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36">
        <v>1</v>
      </c>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36">
        <v>1</v>
      </c>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36">
        <v>1</v>
      </c>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3"/>
        <v/>
      </c>
      <c r="BY129" s="31"/>
      <c r="BZ129" s="38"/>
      <c r="CB129" s="120" t="e">
        <f t="shared" ca="1" si="34"/>
        <v>#VALUE!</v>
      </c>
      <c r="CC129" s="2" t="e">
        <f t="shared" ca="1" si="64"/>
        <v>#VALUE!</v>
      </c>
    </row>
    <row r="130" spans="1:81" s="10" customFormat="1" ht="25" customHeight="1" x14ac:dyDescent="0.2">
      <c r="A130" s="52" t="str">
        <f t="shared" si="65"/>
        <v/>
      </c>
      <c r="B130" s="157" t="e">
        <f t="shared" ca="1" si="35"/>
        <v>#VALUE!</v>
      </c>
      <c r="C130" s="157" t="e">
        <f t="shared"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53"/>
      <c r="N130" s="175">
        <v>0</v>
      </c>
      <c r="O130" s="147"/>
      <c r="P130" s="175">
        <v>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IF(U130=Setup!$C$10,"Grant",IF('PSM Costs'!U130=Setup!$C$11,"Local",IF('PSM Costs'!U130=Setup!$C$12,"Other","")))</f>
        <v/>
      </c>
      <c r="W130" s="34"/>
      <c r="X130" s="36">
        <v>1</v>
      </c>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36">
        <v>1</v>
      </c>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36">
        <v>1</v>
      </c>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36">
        <v>1</v>
      </c>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3"/>
        <v/>
      </c>
      <c r="BY130" s="31"/>
      <c r="BZ130" s="38"/>
      <c r="CB130" s="120" t="e">
        <f t="shared" ref="CB130:CB193" ca="1" si="66">IF(OR(B130="--",IFERROR(MATCH(B130,OFFSET(B$1,0,0,ROW()-1,1),0),1)&lt;&gt;1),"",1)</f>
        <v>#VALUE!</v>
      </c>
      <c r="CC130" s="2" t="e">
        <f t="shared" ca="1" si="64"/>
        <v>#VALUE!</v>
      </c>
    </row>
    <row r="131" spans="1:81" s="10" customFormat="1" ht="25" customHeight="1" x14ac:dyDescent="0.2">
      <c r="A131" s="52" t="str">
        <f t="shared" si="65"/>
        <v/>
      </c>
      <c r="B131" s="157" t="e">
        <f t="shared" ref="B131:B194" ca="1" si="67">CONCATENATE(E131,"-",G131,"--",K131,"---",R131)</f>
        <v>#VALUE!</v>
      </c>
      <c r="C131" s="157" t="e">
        <f t="shared" ref="C131:C194" si="68">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9">LEFT(I131,FIND(".",I131,1)-1)</f>
        <v>#VALUE!</v>
      </c>
      <c r="K131" s="155" t="e">
        <f t="shared" ref="K131:K194" si="70">LEFT(I131,FIND(".",I131,1)+1)</f>
        <v>#VALUE!</v>
      </c>
      <c r="L131" s="153"/>
      <c r="M131" s="53"/>
      <c r="N131" s="175">
        <v>0</v>
      </c>
      <c r="O131" s="147"/>
      <c r="P131" s="175">
        <v>0</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IF(U131=Setup!$C$10,"Grant",IF('PSM Costs'!U131=Setup!$C$11,"Local",IF('PSM Costs'!U131=Setup!$C$12,"Other","")))</f>
        <v/>
      </c>
      <c r="W131" s="34"/>
      <c r="X131" s="36">
        <v>1</v>
      </c>
      <c r="Y131" s="33"/>
      <c r="Z131" s="36" t="str">
        <f t="shared" ref="Z131:Z194" si="71">IFERROR(IF(AND(NOT(Y131=""),NOT(X131="")),Y131*X131,""),"")</f>
        <v/>
      </c>
      <c r="AA131" s="35"/>
      <c r="AB131" s="32" t="str">
        <f t="shared" ref="AB131:AB194" si="72">IFERROR(IF(AND(NOT(AA131=""),NOT(X131="")),AA131*X131,""),"")</f>
        <v/>
      </c>
      <c r="AC131" s="35"/>
      <c r="AD131" s="32" t="str">
        <f t="shared" ref="AD131:AD194" si="73">IFERROR(IF(AND(NOT(AC131=""),NOT(X131="")),AC131*X131,""),"")</f>
        <v/>
      </c>
      <c r="AE131" s="35"/>
      <c r="AF131" s="36" t="str">
        <f t="shared" ref="AF131:AF194" si="74">IFERROR(IF(AND(NOT(AE131=""),NOT(X131="")),AE131*X131,""),"")</f>
        <v/>
      </c>
      <c r="AG131" s="36" t="str">
        <f t="shared" ref="AG131:AG194" si="75">IFERROR(IF(OR(NOT(Y131=""),NOT(AE131=""),NOT(AA131=""),NOT(AC131="")),Y131+AE131+AA131+AC131,""),"")</f>
        <v/>
      </c>
      <c r="AH131" s="36" t="str">
        <f t="shared" ref="AH131:AH194" si="76">IF(SUM(Z131,AB131,AD131,AF131)&gt;0,SUM(Z131,AB131,AD131,AF131),"")</f>
        <v/>
      </c>
      <c r="AI131" s="55"/>
      <c r="AJ131" s="37"/>
      <c r="AK131" s="36">
        <v>1</v>
      </c>
      <c r="AL131" s="35"/>
      <c r="AM131" s="32" t="str">
        <f t="shared" ref="AM131:AM194" si="77">IFERROR(IF(AND(NOT(AL131=""),NOT(AK131="")),AL131*$AK131,""),"")</f>
        <v/>
      </c>
      <c r="AN131" s="35"/>
      <c r="AO131" s="32" t="str">
        <f t="shared" ref="AO131:AO194" si="78">IFERROR(IF(AND(NOT(AN131=""),NOT(AK131="")),AN131*$AK131,""),"")</f>
        <v/>
      </c>
      <c r="AP131" s="35"/>
      <c r="AQ131" s="32" t="str">
        <f t="shared" ref="AQ131:AQ194" si="79">IFERROR(IF(AND(NOT(AP131=""),NOT(AK131="")),AP131*$AK131,""),"")</f>
        <v/>
      </c>
      <c r="AR131" s="35"/>
      <c r="AS131" s="36" t="str">
        <f t="shared" ref="AS131:AS194" si="80">IFERROR(IF(AND(NOT(AR131=""),NOT(AK131="")),AR131*$AK131,""),"")</f>
        <v/>
      </c>
      <c r="AT131" s="36" t="str">
        <f t="shared" ref="AT131:AT194" si="81">IFERROR(IF(OR(NOT(AL131=""),NOT(AR131=""),NOT(AN131=""),NOT(AP131="")),AL131+AR131+AN131+AP131,""),"")</f>
        <v/>
      </c>
      <c r="AU131" s="36" t="str">
        <f t="shared" ref="AU131:AU194" si="82">IF(SUM(AM131,AS131,AO131,AQ131)&gt;0,SUM(AM131,AS131,AO131,AQ131),"")</f>
        <v/>
      </c>
      <c r="AV131" s="55"/>
      <c r="AW131" s="34"/>
      <c r="AX131" s="36">
        <v>1</v>
      </c>
      <c r="AY131" s="34"/>
      <c r="AZ131" s="32" t="str">
        <f t="shared" ref="AZ131:AZ194" si="83">IFERROR(IF(AND(NOT(AY131=""),NOT(AX131="")),AY131*$AX131,""),"")</f>
        <v/>
      </c>
      <c r="BA131" s="34"/>
      <c r="BB131" s="32" t="str">
        <f t="shared" ref="BB131:BB194" si="84">IFERROR(IF(AND(NOT(BA131=""),NOT(AX131="")),BA131*$AX131,""),"")</f>
        <v/>
      </c>
      <c r="BC131" s="34"/>
      <c r="BD131" s="32" t="str">
        <f t="shared" ref="BD131:BD194" si="85">IFERROR(IF(AND(NOT(BC131=""),NOT(AX131="")),BC131*$AX131,""),"")</f>
        <v/>
      </c>
      <c r="BE131" s="35"/>
      <c r="BF131" s="36" t="str">
        <f t="shared" ref="BF131:BF194" si="86">IFERROR(IF(AND(NOT(BE131=""),NOT(AX131="")),BE131*$AX131,""),"")</f>
        <v/>
      </c>
      <c r="BG131" s="36" t="str">
        <f t="shared" ref="BG131:BG194" si="87">IFERROR(IF(OR(NOT(AY131=""),NOT(BE131=""),NOT(BA131=""),NOT(BC131="")),AY131+BE131+BA131+BC131,""),"")</f>
        <v/>
      </c>
      <c r="BH131" s="36" t="str">
        <f t="shared" ref="BH131:BH194" si="88">IF(SUM(AZ131,BF131,BB131,BD131)&gt;0,SUM(AZ131,BF131,BB131,BD131),"")</f>
        <v/>
      </c>
      <c r="BI131" s="55"/>
      <c r="BJ131" s="34"/>
      <c r="BK131" s="36">
        <v>1</v>
      </c>
      <c r="BL131" s="34"/>
      <c r="BM131" s="32" t="str">
        <f t="shared" ref="BM131:BM194" si="89">IFERROR(IF(AND(NOT(BL131=""),NOT(BK131="")),BL131*$BK131,""),"")</f>
        <v/>
      </c>
      <c r="BN131" s="34"/>
      <c r="BO131" s="32" t="str">
        <f t="shared" ref="BO131:BO194" si="90">IFERROR(IF(AND(NOT(BN131=""),NOT(BK131="")),BN131*$BK131,""),"")</f>
        <v/>
      </c>
      <c r="BP131" s="34"/>
      <c r="BQ131" s="32" t="str">
        <f t="shared" ref="BQ131:BQ194" si="91">IFERROR(IF(AND(NOT(BP131=""),NOT(BK131="")),BP131*$BK131,""),"")</f>
        <v/>
      </c>
      <c r="BR131" s="34"/>
      <c r="BS131" s="36" t="str">
        <f t="shared" ref="BS131:BS194" si="92">IFERROR(IF(AND(NOT(BR131=""),NOT(BK131="")),BR131*$BK131,""),"")</f>
        <v/>
      </c>
      <c r="BT131" s="36" t="str">
        <f t="shared" ref="BT131:BT194" si="93">IFERROR(IF(OR(NOT(BL131=""),NOT(BR131=""),NOT(BN131=""),NOT(BP131="")),BL131+BR131+BN131+BP131,""),"")</f>
        <v/>
      </c>
      <c r="BU131" s="36" t="str">
        <f t="shared" ref="BU131:BU194" si="94">IF(SUM(BM131,BS131,BO131,BQ131)&gt;0,SUM(BM131,BS131,BO131,BQ131),"")</f>
        <v/>
      </c>
      <c r="BV131" s="55"/>
      <c r="BW131" s="36" t="str">
        <f t="shared" ref="BW131:BX194" si="95">IF(SUM(AG131,AT131,BG131,BT131)&gt;0,SUM(AG131,AT131,BG131,BT131),"")</f>
        <v/>
      </c>
      <c r="BX131" s="36" t="str">
        <f t="shared" si="95"/>
        <v/>
      </c>
      <c r="BY131" s="31"/>
      <c r="BZ131" s="38"/>
      <c r="CB131" s="120" t="e">
        <f t="shared" ca="1" si="66"/>
        <v>#VALUE!</v>
      </c>
      <c r="CC131" s="2" t="e">
        <f t="shared" ref="CC131:CC194" ca="1" si="96">IF(OR(C131="--",IFERROR(MATCH(C131,OFFSET(C$1,0,0,ROW()-1,1),0),1)&lt;&gt;1),"",1)</f>
        <v>#VALUE!</v>
      </c>
    </row>
    <row r="132" spans="1:81" s="10" customFormat="1" ht="25" customHeight="1" x14ac:dyDescent="0.2">
      <c r="A132" s="52" t="str">
        <f t="shared" ref="A132:A195" si="97">IFERROR(IF(D132&lt;&gt;"",A131+1,""),"")</f>
        <v/>
      </c>
      <c r="B132" s="157" t="e">
        <f t="shared" ca="1" si="67"/>
        <v>#VALUE!</v>
      </c>
      <c r="C132" s="157" t="e">
        <f t="shared" si="68"/>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9"/>
        <v>#VALUE!</v>
      </c>
      <c r="K132" s="155" t="e">
        <f t="shared" si="70"/>
        <v>#VALUE!</v>
      </c>
      <c r="L132" s="153"/>
      <c r="M132" s="53"/>
      <c r="N132" s="175">
        <v>0</v>
      </c>
      <c r="O132" s="147"/>
      <c r="P132" s="175">
        <v>0</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IF(U132=Setup!$C$10,"Grant",IF('PSM Costs'!U132=Setup!$C$11,"Local",IF('PSM Costs'!U132=Setup!$C$12,"Other","")))</f>
        <v/>
      </c>
      <c r="W132" s="34"/>
      <c r="X132" s="36">
        <v>1</v>
      </c>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36">
        <v>1</v>
      </c>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36">
        <v>1</v>
      </c>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36">
        <v>1</v>
      </c>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6" t="str">
        <f t="shared" si="95"/>
        <v/>
      </c>
      <c r="BY132" s="31"/>
      <c r="BZ132" s="38"/>
      <c r="CB132" s="120" t="e">
        <f t="shared" ca="1" si="66"/>
        <v>#VALUE!</v>
      </c>
      <c r="CC132" s="2" t="e">
        <f t="shared" ca="1" si="96"/>
        <v>#VALUE!</v>
      </c>
    </row>
    <row r="133" spans="1:81" s="10" customFormat="1" ht="25" customHeight="1" x14ac:dyDescent="0.2">
      <c r="A133" s="52" t="str">
        <f t="shared" si="97"/>
        <v/>
      </c>
      <c r="B133" s="157" t="e">
        <f t="shared" ca="1" si="67"/>
        <v>#VALUE!</v>
      </c>
      <c r="C133" s="157" t="e">
        <f t="shared" si="68"/>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9"/>
        <v>#VALUE!</v>
      </c>
      <c r="K133" s="155" t="e">
        <f t="shared" si="70"/>
        <v>#VALUE!</v>
      </c>
      <c r="L133" s="153"/>
      <c r="M133" s="53"/>
      <c r="N133" s="175">
        <v>0</v>
      </c>
      <c r="O133" s="147"/>
      <c r="P133" s="175">
        <v>0</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IF(U133=Setup!$C$10,"Grant",IF('PSM Costs'!U133=Setup!$C$11,"Local",IF('PSM Costs'!U133=Setup!$C$12,"Other","")))</f>
        <v/>
      </c>
      <c r="W133" s="34"/>
      <c r="X133" s="36">
        <v>1</v>
      </c>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36">
        <v>1</v>
      </c>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36">
        <v>1</v>
      </c>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36">
        <v>1</v>
      </c>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6" t="str">
        <f t="shared" si="95"/>
        <v/>
      </c>
      <c r="BY133" s="31"/>
      <c r="BZ133" s="38"/>
      <c r="CB133" s="120" t="e">
        <f t="shared" ca="1" si="66"/>
        <v>#VALUE!</v>
      </c>
      <c r="CC133" s="2" t="e">
        <f t="shared" ca="1" si="96"/>
        <v>#VALUE!</v>
      </c>
    </row>
    <row r="134" spans="1:81" s="10" customFormat="1" ht="25" customHeight="1" x14ac:dyDescent="0.2">
      <c r="A134" s="52" t="str">
        <f t="shared" si="97"/>
        <v/>
      </c>
      <c r="B134" s="157" t="e">
        <f t="shared" ca="1" si="67"/>
        <v>#VALUE!</v>
      </c>
      <c r="C134" s="157" t="e">
        <f t="shared" si="68"/>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9"/>
        <v>#VALUE!</v>
      </c>
      <c r="K134" s="155" t="e">
        <f t="shared" si="70"/>
        <v>#VALUE!</v>
      </c>
      <c r="L134" s="153"/>
      <c r="M134" s="53"/>
      <c r="N134" s="175">
        <v>0</v>
      </c>
      <c r="O134" s="147"/>
      <c r="P134" s="175">
        <v>0</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IF(U134=Setup!$C$10,"Grant",IF('PSM Costs'!U134=Setup!$C$11,"Local",IF('PSM Costs'!U134=Setup!$C$12,"Other","")))</f>
        <v/>
      </c>
      <c r="W134" s="34"/>
      <c r="X134" s="36">
        <v>1</v>
      </c>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36">
        <v>1</v>
      </c>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36">
        <v>1</v>
      </c>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36">
        <v>1</v>
      </c>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6" t="str">
        <f t="shared" si="95"/>
        <v/>
      </c>
      <c r="BY134" s="31"/>
      <c r="BZ134" s="38"/>
      <c r="CB134" s="120" t="e">
        <f t="shared" ca="1" si="66"/>
        <v>#VALUE!</v>
      </c>
      <c r="CC134" s="2" t="e">
        <f t="shared" ca="1" si="96"/>
        <v>#VALUE!</v>
      </c>
    </row>
    <row r="135" spans="1:81" s="10" customFormat="1" ht="25" customHeight="1" x14ac:dyDescent="0.2">
      <c r="A135" s="52" t="str">
        <f t="shared" si="97"/>
        <v/>
      </c>
      <c r="B135" s="157" t="e">
        <f t="shared" ca="1" si="67"/>
        <v>#VALUE!</v>
      </c>
      <c r="C135" s="157" t="e">
        <f t="shared" si="68"/>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9"/>
        <v>#VALUE!</v>
      </c>
      <c r="K135" s="155" t="e">
        <f t="shared" si="70"/>
        <v>#VALUE!</v>
      </c>
      <c r="L135" s="153"/>
      <c r="M135" s="53"/>
      <c r="N135" s="175">
        <v>0</v>
      </c>
      <c r="O135" s="147"/>
      <c r="P135" s="175">
        <v>0</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IF(U135=Setup!$C$10,"Grant",IF('PSM Costs'!U135=Setup!$C$11,"Local",IF('PSM Costs'!U135=Setup!$C$12,"Other","")))</f>
        <v/>
      </c>
      <c r="W135" s="34"/>
      <c r="X135" s="36">
        <v>1</v>
      </c>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36">
        <v>1</v>
      </c>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36">
        <v>1</v>
      </c>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36">
        <v>1</v>
      </c>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6" t="str">
        <f t="shared" si="95"/>
        <v/>
      </c>
      <c r="BY135" s="31"/>
      <c r="BZ135" s="38"/>
      <c r="CB135" s="120" t="e">
        <f t="shared" ca="1" si="66"/>
        <v>#VALUE!</v>
      </c>
      <c r="CC135" s="2" t="e">
        <f t="shared" ca="1" si="96"/>
        <v>#VALUE!</v>
      </c>
    </row>
    <row r="136" spans="1:81" s="10" customFormat="1" ht="25" customHeight="1" x14ac:dyDescent="0.2">
      <c r="A136" s="52" t="str">
        <f t="shared" si="97"/>
        <v/>
      </c>
      <c r="B136" s="157" t="e">
        <f t="shared" ca="1" si="67"/>
        <v>#VALUE!</v>
      </c>
      <c r="C136" s="157" t="e">
        <f t="shared" si="68"/>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9"/>
        <v>#VALUE!</v>
      </c>
      <c r="K136" s="155" t="e">
        <f t="shared" si="70"/>
        <v>#VALUE!</v>
      </c>
      <c r="L136" s="153"/>
      <c r="M136" s="53"/>
      <c r="N136" s="175">
        <v>0</v>
      </c>
      <c r="O136" s="147"/>
      <c r="P136" s="175">
        <v>0</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IF(U136=Setup!$C$10,"Grant",IF('PSM Costs'!U136=Setup!$C$11,"Local",IF('PSM Costs'!U136=Setup!$C$12,"Other","")))</f>
        <v/>
      </c>
      <c r="W136" s="34"/>
      <c r="X136" s="36">
        <v>1</v>
      </c>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36">
        <v>1</v>
      </c>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36">
        <v>1</v>
      </c>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36">
        <v>1</v>
      </c>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6" t="str">
        <f t="shared" si="95"/>
        <v/>
      </c>
      <c r="BY136" s="31"/>
      <c r="BZ136" s="38"/>
      <c r="CB136" s="120" t="e">
        <f t="shared" ca="1" si="66"/>
        <v>#VALUE!</v>
      </c>
      <c r="CC136" s="2" t="e">
        <f t="shared" ca="1" si="96"/>
        <v>#VALUE!</v>
      </c>
    </row>
    <row r="137" spans="1:81" s="10" customFormat="1" ht="25" customHeight="1" x14ac:dyDescent="0.2">
      <c r="A137" s="52" t="str">
        <f t="shared" si="97"/>
        <v/>
      </c>
      <c r="B137" s="157" t="e">
        <f t="shared" ca="1" si="67"/>
        <v>#VALUE!</v>
      </c>
      <c r="C137" s="157" t="e">
        <f t="shared" si="68"/>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9"/>
        <v>#VALUE!</v>
      </c>
      <c r="K137" s="155" t="e">
        <f t="shared" si="70"/>
        <v>#VALUE!</v>
      </c>
      <c r="L137" s="153"/>
      <c r="M137" s="53"/>
      <c r="N137" s="175">
        <v>0</v>
      </c>
      <c r="O137" s="147"/>
      <c r="P137" s="175">
        <v>0</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IF(U137=Setup!$C$10,"Grant",IF('PSM Costs'!U137=Setup!$C$11,"Local",IF('PSM Costs'!U137=Setup!$C$12,"Other","")))</f>
        <v/>
      </c>
      <c r="W137" s="34"/>
      <c r="X137" s="36">
        <v>1</v>
      </c>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36">
        <v>1</v>
      </c>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36">
        <v>1</v>
      </c>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36">
        <v>1</v>
      </c>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6" t="str">
        <f t="shared" si="95"/>
        <v/>
      </c>
      <c r="BY137" s="31"/>
      <c r="BZ137" s="38"/>
      <c r="CB137" s="120" t="e">
        <f t="shared" ca="1" si="66"/>
        <v>#VALUE!</v>
      </c>
      <c r="CC137" s="2" t="e">
        <f t="shared" ca="1" si="96"/>
        <v>#VALUE!</v>
      </c>
    </row>
    <row r="138" spans="1:81" s="10" customFormat="1" ht="25" customHeight="1" x14ac:dyDescent="0.2">
      <c r="A138" s="52" t="str">
        <f t="shared" si="97"/>
        <v/>
      </c>
      <c r="B138" s="157" t="e">
        <f t="shared" ca="1" si="67"/>
        <v>#VALUE!</v>
      </c>
      <c r="C138" s="157" t="e">
        <f t="shared" si="68"/>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9"/>
        <v>#VALUE!</v>
      </c>
      <c r="K138" s="155" t="e">
        <f t="shared" si="70"/>
        <v>#VALUE!</v>
      </c>
      <c r="L138" s="153"/>
      <c r="M138" s="53"/>
      <c r="N138" s="175">
        <v>0</v>
      </c>
      <c r="O138" s="147"/>
      <c r="P138" s="175">
        <v>0</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IF(U138=Setup!$C$10,"Grant",IF('PSM Costs'!U138=Setup!$C$11,"Local",IF('PSM Costs'!U138=Setup!$C$12,"Other","")))</f>
        <v/>
      </c>
      <c r="W138" s="34"/>
      <c r="X138" s="36">
        <v>1</v>
      </c>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36">
        <v>1</v>
      </c>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36">
        <v>1</v>
      </c>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36">
        <v>1</v>
      </c>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6" t="str">
        <f t="shared" si="95"/>
        <v/>
      </c>
      <c r="BY138" s="31"/>
      <c r="BZ138" s="38"/>
      <c r="CB138" s="120" t="e">
        <f t="shared" ca="1" si="66"/>
        <v>#VALUE!</v>
      </c>
      <c r="CC138" s="2" t="e">
        <f t="shared" ca="1" si="96"/>
        <v>#VALUE!</v>
      </c>
    </row>
    <row r="139" spans="1:81" s="10" customFormat="1" ht="25" customHeight="1" x14ac:dyDescent="0.2">
      <c r="A139" s="52" t="str">
        <f t="shared" si="97"/>
        <v/>
      </c>
      <c r="B139" s="157" t="e">
        <f t="shared" ca="1" si="67"/>
        <v>#VALUE!</v>
      </c>
      <c r="C139" s="157" t="e">
        <f t="shared" si="68"/>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9"/>
        <v>#VALUE!</v>
      </c>
      <c r="K139" s="155" t="e">
        <f t="shared" si="70"/>
        <v>#VALUE!</v>
      </c>
      <c r="L139" s="153"/>
      <c r="M139" s="53"/>
      <c r="N139" s="175">
        <v>0</v>
      </c>
      <c r="O139" s="147"/>
      <c r="P139" s="175">
        <v>0</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IF(U139=Setup!$C$10,"Grant",IF('PSM Costs'!U139=Setup!$C$11,"Local",IF('PSM Costs'!U139=Setup!$C$12,"Other","")))</f>
        <v/>
      </c>
      <c r="W139" s="34"/>
      <c r="X139" s="36">
        <v>1</v>
      </c>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36">
        <v>1</v>
      </c>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36">
        <v>1</v>
      </c>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36">
        <v>1</v>
      </c>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6" t="str">
        <f t="shared" si="95"/>
        <v/>
      </c>
      <c r="BY139" s="31"/>
      <c r="BZ139" s="38"/>
      <c r="CB139" s="120" t="e">
        <f t="shared" ca="1" si="66"/>
        <v>#VALUE!</v>
      </c>
      <c r="CC139" s="2" t="e">
        <f t="shared" ca="1" si="96"/>
        <v>#VALUE!</v>
      </c>
    </row>
    <row r="140" spans="1:81" s="10" customFormat="1" ht="25" customHeight="1" x14ac:dyDescent="0.2">
      <c r="A140" s="52" t="str">
        <f t="shared" si="97"/>
        <v/>
      </c>
      <c r="B140" s="157" t="e">
        <f t="shared" ca="1" si="67"/>
        <v>#VALUE!</v>
      </c>
      <c r="C140" s="157" t="e">
        <f t="shared" si="68"/>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9"/>
        <v>#VALUE!</v>
      </c>
      <c r="K140" s="155" t="e">
        <f t="shared" si="70"/>
        <v>#VALUE!</v>
      </c>
      <c r="L140" s="153"/>
      <c r="M140" s="53"/>
      <c r="N140" s="175">
        <v>0</v>
      </c>
      <c r="O140" s="147"/>
      <c r="P140" s="175">
        <v>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IF(U140=Setup!$C$10,"Grant",IF('PSM Costs'!U140=Setup!$C$11,"Local",IF('PSM Costs'!U140=Setup!$C$12,"Other","")))</f>
        <v/>
      </c>
      <c r="W140" s="34"/>
      <c r="X140" s="36">
        <v>1</v>
      </c>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36">
        <v>1</v>
      </c>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36">
        <v>1</v>
      </c>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36">
        <v>1</v>
      </c>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6" t="str">
        <f t="shared" si="95"/>
        <v/>
      </c>
      <c r="BY140" s="31"/>
      <c r="BZ140" s="38"/>
      <c r="CB140" s="120" t="e">
        <f t="shared" ca="1" si="66"/>
        <v>#VALUE!</v>
      </c>
      <c r="CC140" s="2" t="e">
        <f t="shared" ca="1" si="96"/>
        <v>#VALUE!</v>
      </c>
    </row>
    <row r="141" spans="1:81" s="10" customFormat="1" ht="25" customHeight="1" x14ac:dyDescent="0.2">
      <c r="A141" s="52" t="str">
        <f t="shared" si="97"/>
        <v/>
      </c>
      <c r="B141" s="157" t="e">
        <f t="shared" ca="1" si="67"/>
        <v>#VALUE!</v>
      </c>
      <c r="C141" s="157" t="e">
        <f t="shared" si="68"/>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9"/>
        <v>#VALUE!</v>
      </c>
      <c r="K141" s="155" t="e">
        <f t="shared" si="70"/>
        <v>#VALUE!</v>
      </c>
      <c r="L141" s="153"/>
      <c r="M141" s="53"/>
      <c r="N141" s="175">
        <v>0</v>
      </c>
      <c r="O141" s="147"/>
      <c r="P141" s="175">
        <v>0</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IF(U141=Setup!$C$10,"Grant",IF('PSM Costs'!U141=Setup!$C$11,"Local",IF('PSM Costs'!U141=Setup!$C$12,"Other","")))</f>
        <v/>
      </c>
      <c r="W141" s="34"/>
      <c r="X141" s="36">
        <v>1</v>
      </c>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36">
        <v>1</v>
      </c>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36">
        <v>1</v>
      </c>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36">
        <v>1</v>
      </c>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6" t="str">
        <f t="shared" si="95"/>
        <v/>
      </c>
      <c r="BY141" s="31"/>
      <c r="BZ141" s="38"/>
      <c r="CB141" s="120" t="e">
        <f t="shared" ca="1" si="66"/>
        <v>#VALUE!</v>
      </c>
      <c r="CC141" s="2" t="e">
        <f t="shared" ca="1" si="96"/>
        <v>#VALUE!</v>
      </c>
    </row>
    <row r="142" spans="1:81" s="10" customFormat="1" ht="25" customHeight="1" x14ac:dyDescent="0.2">
      <c r="A142" s="52" t="str">
        <f t="shared" si="97"/>
        <v/>
      </c>
      <c r="B142" s="157" t="e">
        <f t="shared" ca="1" si="67"/>
        <v>#VALUE!</v>
      </c>
      <c r="C142" s="157" t="e">
        <f t="shared" si="68"/>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9"/>
        <v>#VALUE!</v>
      </c>
      <c r="K142" s="155" t="e">
        <f t="shared" si="70"/>
        <v>#VALUE!</v>
      </c>
      <c r="L142" s="153"/>
      <c r="M142" s="53"/>
      <c r="N142" s="175">
        <v>0</v>
      </c>
      <c r="O142" s="147"/>
      <c r="P142" s="175">
        <v>0</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IF(U142=Setup!$C$10,"Grant",IF('PSM Costs'!U142=Setup!$C$11,"Local",IF('PSM Costs'!U142=Setup!$C$12,"Other","")))</f>
        <v/>
      </c>
      <c r="W142" s="34"/>
      <c r="X142" s="36">
        <v>1</v>
      </c>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36">
        <v>1</v>
      </c>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36">
        <v>1</v>
      </c>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36">
        <v>1</v>
      </c>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6" t="str">
        <f t="shared" si="95"/>
        <v/>
      </c>
      <c r="BY142" s="31"/>
      <c r="BZ142" s="38"/>
      <c r="CB142" s="120" t="e">
        <f t="shared" ca="1" si="66"/>
        <v>#VALUE!</v>
      </c>
      <c r="CC142" s="2" t="e">
        <f t="shared" ca="1" si="96"/>
        <v>#VALUE!</v>
      </c>
    </row>
    <row r="143" spans="1:81" s="10" customFormat="1" ht="25" customHeight="1" x14ac:dyDescent="0.2">
      <c r="A143" s="52" t="str">
        <f t="shared" si="97"/>
        <v/>
      </c>
      <c r="B143" s="157" t="e">
        <f t="shared" ca="1" si="67"/>
        <v>#VALUE!</v>
      </c>
      <c r="C143" s="157" t="e">
        <f t="shared" si="68"/>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9"/>
        <v>#VALUE!</v>
      </c>
      <c r="K143" s="155" t="e">
        <f t="shared" si="70"/>
        <v>#VALUE!</v>
      </c>
      <c r="L143" s="153"/>
      <c r="M143" s="53"/>
      <c r="N143" s="175">
        <v>0</v>
      </c>
      <c r="O143" s="147"/>
      <c r="P143" s="175">
        <v>0</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IF(U143=Setup!$C$10,"Grant",IF('PSM Costs'!U143=Setup!$C$11,"Local",IF('PSM Costs'!U143=Setup!$C$12,"Other","")))</f>
        <v/>
      </c>
      <c r="W143" s="34"/>
      <c r="X143" s="36">
        <v>1</v>
      </c>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36">
        <v>1</v>
      </c>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36">
        <v>1</v>
      </c>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36">
        <v>1</v>
      </c>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6" t="str">
        <f t="shared" si="95"/>
        <v/>
      </c>
      <c r="BY143" s="31"/>
      <c r="BZ143" s="38"/>
      <c r="CB143" s="120" t="e">
        <f t="shared" ca="1" si="66"/>
        <v>#VALUE!</v>
      </c>
      <c r="CC143" s="2" t="e">
        <f t="shared" ca="1" si="96"/>
        <v>#VALUE!</v>
      </c>
    </row>
    <row r="144" spans="1:81" s="10" customFormat="1" ht="25" customHeight="1" x14ac:dyDescent="0.2">
      <c r="A144" s="52" t="str">
        <f t="shared" si="97"/>
        <v/>
      </c>
      <c r="B144" s="157" t="e">
        <f t="shared" ca="1" si="67"/>
        <v>#VALUE!</v>
      </c>
      <c r="C144" s="157" t="e">
        <f t="shared" si="68"/>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9"/>
        <v>#VALUE!</v>
      </c>
      <c r="K144" s="155" t="e">
        <f t="shared" si="70"/>
        <v>#VALUE!</v>
      </c>
      <c r="L144" s="153"/>
      <c r="M144" s="53"/>
      <c r="N144" s="175">
        <v>0</v>
      </c>
      <c r="O144" s="147"/>
      <c r="P144" s="175">
        <v>0</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IF(U144=Setup!$C$10,"Grant",IF('PSM Costs'!U144=Setup!$C$11,"Local",IF('PSM Costs'!U144=Setup!$C$12,"Other","")))</f>
        <v/>
      </c>
      <c r="W144" s="34"/>
      <c r="X144" s="36">
        <v>1</v>
      </c>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36">
        <v>1</v>
      </c>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36">
        <v>1</v>
      </c>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36">
        <v>1</v>
      </c>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6" t="str">
        <f t="shared" si="95"/>
        <v/>
      </c>
      <c r="BY144" s="31"/>
      <c r="BZ144" s="38"/>
      <c r="CB144" s="120" t="e">
        <f t="shared" ca="1" si="66"/>
        <v>#VALUE!</v>
      </c>
      <c r="CC144" s="2" t="e">
        <f t="shared" ca="1" si="96"/>
        <v>#VALUE!</v>
      </c>
    </row>
    <row r="145" spans="1:81" s="10" customFormat="1" ht="25" customHeight="1" x14ac:dyDescent="0.2">
      <c r="A145" s="52" t="str">
        <f t="shared" si="97"/>
        <v/>
      </c>
      <c r="B145" s="157" t="e">
        <f t="shared" ca="1" si="67"/>
        <v>#VALUE!</v>
      </c>
      <c r="C145" s="157" t="e">
        <f t="shared" si="68"/>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9"/>
        <v>#VALUE!</v>
      </c>
      <c r="K145" s="155" t="e">
        <f t="shared" si="70"/>
        <v>#VALUE!</v>
      </c>
      <c r="L145" s="153"/>
      <c r="M145" s="53"/>
      <c r="N145" s="175">
        <v>0</v>
      </c>
      <c r="O145" s="147"/>
      <c r="P145" s="175">
        <v>0</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IF(U145=Setup!$C$10,"Grant",IF('PSM Costs'!U145=Setup!$C$11,"Local",IF('PSM Costs'!U145=Setup!$C$12,"Other","")))</f>
        <v/>
      </c>
      <c r="W145" s="34"/>
      <c r="X145" s="36">
        <v>1</v>
      </c>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36">
        <v>1</v>
      </c>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36">
        <v>1</v>
      </c>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36">
        <v>1</v>
      </c>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6" t="str">
        <f t="shared" si="95"/>
        <v/>
      </c>
      <c r="BY145" s="31"/>
      <c r="BZ145" s="38"/>
      <c r="CB145" s="120" t="e">
        <f t="shared" ca="1" si="66"/>
        <v>#VALUE!</v>
      </c>
      <c r="CC145" s="2" t="e">
        <f t="shared" ca="1" si="96"/>
        <v>#VALUE!</v>
      </c>
    </row>
    <row r="146" spans="1:81" s="10" customFormat="1" ht="25" customHeight="1" x14ac:dyDescent="0.2">
      <c r="A146" s="52" t="str">
        <f t="shared" si="97"/>
        <v/>
      </c>
      <c r="B146" s="157" t="e">
        <f t="shared" ca="1" si="67"/>
        <v>#VALUE!</v>
      </c>
      <c r="C146" s="157" t="e">
        <f t="shared" si="68"/>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9"/>
        <v>#VALUE!</v>
      </c>
      <c r="K146" s="155" t="e">
        <f t="shared" si="70"/>
        <v>#VALUE!</v>
      </c>
      <c r="L146" s="153"/>
      <c r="M146" s="53"/>
      <c r="N146" s="175">
        <v>0</v>
      </c>
      <c r="O146" s="147"/>
      <c r="P146" s="175">
        <v>0</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IF(U146=Setup!$C$10,"Grant",IF('PSM Costs'!U146=Setup!$C$11,"Local",IF('PSM Costs'!U146=Setup!$C$12,"Other","")))</f>
        <v/>
      </c>
      <c r="W146" s="34"/>
      <c r="X146" s="36">
        <v>1</v>
      </c>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36">
        <v>1</v>
      </c>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36">
        <v>1</v>
      </c>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36">
        <v>1</v>
      </c>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6" t="str">
        <f t="shared" si="95"/>
        <v/>
      </c>
      <c r="BY146" s="31"/>
      <c r="BZ146" s="38"/>
      <c r="CB146" s="120" t="e">
        <f t="shared" ca="1" si="66"/>
        <v>#VALUE!</v>
      </c>
      <c r="CC146" s="2" t="e">
        <f t="shared" ca="1" si="96"/>
        <v>#VALUE!</v>
      </c>
    </row>
    <row r="147" spans="1:81" s="10" customFormat="1" ht="25" customHeight="1" x14ac:dyDescent="0.2">
      <c r="A147" s="52" t="str">
        <f t="shared" si="97"/>
        <v/>
      </c>
      <c r="B147" s="157" t="e">
        <f t="shared" ca="1" si="67"/>
        <v>#VALUE!</v>
      </c>
      <c r="C147" s="157" t="e">
        <f t="shared" si="68"/>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9"/>
        <v>#VALUE!</v>
      </c>
      <c r="K147" s="155" t="e">
        <f t="shared" si="70"/>
        <v>#VALUE!</v>
      </c>
      <c r="L147" s="153"/>
      <c r="M147" s="53"/>
      <c r="N147" s="175">
        <v>0</v>
      </c>
      <c r="O147" s="147"/>
      <c r="P147" s="175">
        <v>0</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IF(U147=Setup!$C$10,"Grant",IF('PSM Costs'!U147=Setup!$C$11,"Local",IF('PSM Costs'!U147=Setup!$C$12,"Other","")))</f>
        <v/>
      </c>
      <c r="W147" s="34"/>
      <c r="X147" s="36">
        <v>1</v>
      </c>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36">
        <v>1</v>
      </c>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36">
        <v>1</v>
      </c>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36">
        <v>1</v>
      </c>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6" t="str">
        <f t="shared" si="95"/>
        <v/>
      </c>
      <c r="BY147" s="31"/>
      <c r="BZ147" s="38"/>
      <c r="CB147" s="120" t="e">
        <f t="shared" ca="1" si="66"/>
        <v>#VALUE!</v>
      </c>
      <c r="CC147" s="2" t="e">
        <f t="shared" ca="1" si="96"/>
        <v>#VALUE!</v>
      </c>
    </row>
    <row r="148" spans="1:81" s="10" customFormat="1" ht="25" customHeight="1" x14ac:dyDescent="0.2">
      <c r="A148" s="52" t="str">
        <f t="shared" si="97"/>
        <v/>
      </c>
      <c r="B148" s="157" t="e">
        <f t="shared" ca="1" si="67"/>
        <v>#VALUE!</v>
      </c>
      <c r="C148" s="157" t="e">
        <f t="shared" si="68"/>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9"/>
        <v>#VALUE!</v>
      </c>
      <c r="K148" s="155" t="e">
        <f t="shared" si="70"/>
        <v>#VALUE!</v>
      </c>
      <c r="L148" s="153"/>
      <c r="M148" s="53"/>
      <c r="N148" s="175">
        <v>0</v>
      </c>
      <c r="O148" s="147"/>
      <c r="P148" s="175">
        <v>0</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IF(U148=Setup!$C$10,"Grant",IF('PSM Costs'!U148=Setup!$C$11,"Local",IF('PSM Costs'!U148=Setup!$C$12,"Other","")))</f>
        <v/>
      </c>
      <c r="W148" s="34"/>
      <c r="X148" s="36">
        <v>1</v>
      </c>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36">
        <v>1</v>
      </c>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36">
        <v>1</v>
      </c>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36">
        <v>1</v>
      </c>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6" t="str">
        <f t="shared" si="95"/>
        <v/>
      </c>
      <c r="BY148" s="31"/>
      <c r="BZ148" s="38"/>
      <c r="CB148" s="120" t="e">
        <f t="shared" ca="1" si="66"/>
        <v>#VALUE!</v>
      </c>
      <c r="CC148" s="2" t="e">
        <f t="shared" ca="1" si="96"/>
        <v>#VALUE!</v>
      </c>
    </row>
    <row r="149" spans="1:81" s="10" customFormat="1" ht="25" customHeight="1" x14ac:dyDescent="0.2">
      <c r="A149" s="52" t="str">
        <f t="shared" si="97"/>
        <v/>
      </c>
      <c r="B149" s="157" t="e">
        <f t="shared" ca="1" si="67"/>
        <v>#VALUE!</v>
      </c>
      <c r="C149" s="157" t="e">
        <f t="shared" si="68"/>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9"/>
        <v>#VALUE!</v>
      </c>
      <c r="K149" s="155" t="e">
        <f t="shared" si="70"/>
        <v>#VALUE!</v>
      </c>
      <c r="L149" s="153"/>
      <c r="M149" s="53"/>
      <c r="N149" s="175">
        <v>0</v>
      </c>
      <c r="O149" s="147"/>
      <c r="P149" s="175">
        <v>0</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IF(U149=Setup!$C$10,"Grant",IF('PSM Costs'!U149=Setup!$C$11,"Local",IF('PSM Costs'!U149=Setup!$C$12,"Other","")))</f>
        <v/>
      </c>
      <c r="W149" s="34"/>
      <c r="X149" s="36">
        <v>1</v>
      </c>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36">
        <v>1</v>
      </c>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36">
        <v>1</v>
      </c>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36">
        <v>1</v>
      </c>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6" t="str">
        <f t="shared" si="95"/>
        <v/>
      </c>
      <c r="BY149" s="31"/>
      <c r="BZ149" s="38"/>
      <c r="CB149" s="120" t="e">
        <f t="shared" ca="1" si="66"/>
        <v>#VALUE!</v>
      </c>
      <c r="CC149" s="2" t="e">
        <f t="shared" ca="1" si="96"/>
        <v>#VALUE!</v>
      </c>
    </row>
    <row r="150" spans="1:81" s="10" customFormat="1" ht="25" customHeight="1" x14ac:dyDescent="0.2">
      <c r="A150" s="52" t="str">
        <f t="shared" si="97"/>
        <v/>
      </c>
      <c r="B150" s="157" t="e">
        <f t="shared" ca="1" si="67"/>
        <v>#VALUE!</v>
      </c>
      <c r="C150" s="157" t="e">
        <f t="shared" si="68"/>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9"/>
        <v>#VALUE!</v>
      </c>
      <c r="K150" s="155" t="e">
        <f t="shared" si="70"/>
        <v>#VALUE!</v>
      </c>
      <c r="L150" s="153"/>
      <c r="M150" s="53"/>
      <c r="N150" s="175">
        <v>0</v>
      </c>
      <c r="O150" s="147"/>
      <c r="P150" s="175">
        <v>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IF(U150=Setup!$C$10,"Grant",IF('PSM Costs'!U150=Setup!$C$11,"Local",IF('PSM Costs'!U150=Setup!$C$12,"Other","")))</f>
        <v/>
      </c>
      <c r="W150" s="34"/>
      <c r="X150" s="36">
        <v>1</v>
      </c>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36">
        <v>1</v>
      </c>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36">
        <v>1</v>
      </c>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36">
        <v>1</v>
      </c>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6" t="str">
        <f t="shared" si="95"/>
        <v/>
      </c>
      <c r="BY150" s="31"/>
      <c r="BZ150" s="38"/>
      <c r="CB150" s="120" t="e">
        <f t="shared" ca="1" si="66"/>
        <v>#VALUE!</v>
      </c>
      <c r="CC150" s="2" t="e">
        <f t="shared" ca="1" si="96"/>
        <v>#VALUE!</v>
      </c>
    </row>
    <row r="151" spans="1:81" s="10" customFormat="1" ht="25" customHeight="1" x14ac:dyDescent="0.2">
      <c r="A151" s="52" t="str">
        <f t="shared" si="97"/>
        <v/>
      </c>
      <c r="B151" s="157" t="e">
        <f t="shared" ca="1" si="67"/>
        <v>#VALUE!</v>
      </c>
      <c r="C151" s="157" t="e">
        <f t="shared" si="68"/>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9"/>
        <v>#VALUE!</v>
      </c>
      <c r="K151" s="155" t="e">
        <f t="shared" si="70"/>
        <v>#VALUE!</v>
      </c>
      <c r="L151" s="153"/>
      <c r="M151" s="53"/>
      <c r="N151" s="175">
        <v>0</v>
      </c>
      <c r="O151" s="147"/>
      <c r="P151" s="175">
        <v>0</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IF(U151=Setup!$C$10,"Grant",IF('PSM Costs'!U151=Setup!$C$11,"Local",IF('PSM Costs'!U151=Setup!$C$12,"Other","")))</f>
        <v/>
      </c>
      <c r="W151" s="34"/>
      <c r="X151" s="36">
        <v>1</v>
      </c>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36">
        <v>1</v>
      </c>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36">
        <v>1</v>
      </c>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36">
        <v>1</v>
      </c>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6" t="str">
        <f t="shared" si="95"/>
        <v/>
      </c>
      <c r="BY151" s="31"/>
      <c r="BZ151" s="38"/>
      <c r="CB151" s="120" t="e">
        <f t="shared" ca="1" si="66"/>
        <v>#VALUE!</v>
      </c>
      <c r="CC151" s="2" t="e">
        <f t="shared" ca="1" si="96"/>
        <v>#VALUE!</v>
      </c>
    </row>
    <row r="152" spans="1:81" s="10" customFormat="1" ht="25" customHeight="1" x14ac:dyDescent="0.2">
      <c r="A152" s="52" t="str">
        <f t="shared" si="97"/>
        <v/>
      </c>
      <c r="B152" s="157" t="e">
        <f t="shared" ca="1" si="67"/>
        <v>#VALUE!</v>
      </c>
      <c r="C152" s="157" t="e">
        <f t="shared" si="68"/>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9"/>
        <v>#VALUE!</v>
      </c>
      <c r="K152" s="155" t="e">
        <f t="shared" si="70"/>
        <v>#VALUE!</v>
      </c>
      <c r="L152" s="153"/>
      <c r="M152" s="53"/>
      <c r="N152" s="175">
        <v>0</v>
      </c>
      <c r="O152" s="147"/>
      <c r="P152" s="175">
        <v>0</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IF(U152=Setup!$C$10,"Grant",IF('PSM Costs'!U152=Setup!$C$11,"Local",IF('PSM Costs'!U152=Setup!$C$12,"Other","")))</f>
        <v/>
      </c>
      <c r="W152" s="34"/>
      <c r="X152" s="36">
        <v>1</v>
      </c>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36">
        <v>1</v>
      </c>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36">
        <v>1</v>
      </c>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36">
        <v>1</v>
      </c>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6" t="str">
        <f t="shared" si="95"/>
        <v/>
      </c>
      <c r="BY152" s="31"/>
      <c r="BZ152" s="38"/>
      <c r="CB152" s="120" t="e">
        <f t="shared" ca="1" si="66"/>
        <v>#VALUE!</v>
      </c>
      <c r="CC152" s="2" t="e">
        <f t="shared" ca="1" si="96"/>
        <v>#VALUE!</v>
      </c>
    </row>
    <row r="153" spans="1:81" s="10" customFormat="1" ht="25" customHeight="1" x14ac:dyDescent="0.2">
      <c r="A153" s="52" t="str">
        <f t="shared" si="97"/>
        <v/>
      </c>
      <c r="B153" s="157" t="e">
        <f t="shared" ca="1" si="67"/>
        <v>#VALUE!</v>
      </c>
      <c r="C153" s="157" t="e">
        <f t="shared" si="68"/>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9"/>
        <v>#VALUE!</v>
      </c>
      <c r="K153" s="155" t="e">
        <f t="shared" si="70"/>
        <v>#VALUE!</v>
      </c>
      <c r="L153" s="153"/>
      <c r="M153" s="53"/>
      <c r="N153" s="175">
        <v>0</v>
      </c>
      <c r="O153" s="147"/>
      <c r="P153" s="175">
        <v>0</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IF(U153=Setup!$C$10,"Grant",IF('PSM Costs'!U153=Setup!$C$11,"Local",IF('PSM Costs'!U153=Setup!$C$12,"Other","")))</f>
        <v/>
      </c>
      <c r="W153" s="34"/>
      <c r="X153" s="36">
        <v>1</v>
      </c>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36">
        <v>1</v>
      </c>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36">
        <v>1</v>
      </c>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36">
        <v>1</v>
      </c>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6" t="str">
        <f t="shared" si="95"/>
        <v/>
      </c>
      <c r="BY153" s="31"/>
      <c r="BZ153" s="38"/>
      <c r="CB153" s="120" t="e">
        <f t="shared" ca="1" si="66"/>
        <v>#VALUE!</v>
      </c>
      <c r="CC153" s="2" t="e">
        <f t="shared" ca="1" si="96"/>
        <v>#VALUE!</v>
      </c>
    </row>
    <row r="154" spans="1:81" s="10" customFormat="1" ht="25" customHeight="1" x14ac:dyDescent="0.2">
      <c r="A154" s="52" t="str">
        <f t="shared" si="97"/>
        <v/>
      </c>
      <c r="B154" s="157" t="e">
        <f t="shared" ca="1" si="67"/>
        <v>#VALUE!</v>
      </c>
      <c r="C154" s="157" t="e">
        <f t="shared" si="68"/>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9"/>
        <v>#VALUE!</v>
      </c>
      <c r="K154" s="155" t="e">
        <f t="shared" si="70"/>
        <v>#VALUE!</v>
      </c>
      <c r="L154" s="153"/>
      <c r="M154" s="53"/>
      <c r="N154" s="175">
        <v>0</v>
      </c>
      <c r="O154" s="147"/>
      <c r="P154" s="175">
        <v>0</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IF(U154=Setup!$C$10,"Grant",IF('PSM Costs'!U154=Setup!$C$11,"Local",IF('PSM Costs'!U154=Setup!$C$12,"Other","")))</f>
        <v/>
      </c>
      <c r="W154" s="34"/>
      <c r="X154" s="36">
        <v>1</v>
      </c>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36">
        <v>1</v>
      </c>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36">
        <v>1</v>
      </c>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36">
        <v>1</v>
      </c>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6" t="str">
        <f t="shared" si="95"/>
        <v/>
      </c>
      <c r="BY154" s="31"/>
      <c r="BZ154" s="38"/>
      <c r="CB154" s="120" t="e">
        <f t="shared" ca="1" si="66"/>
        <v>#VALUE!</v>
      </c>
      <c r="CC154" s="2" t="e">
        <f t="shared" ca="1" si="96"/>
        <v>#VALUE!</v>
      </c>
    </row>
    <row r="155" spans="1:81" s="10" customFormat="1" ht="25" customHeight="1" x14ac:dyDescent="0.2">
      <c r="A155" s="52" t="str">
        <f t="shared" si="97"/>
        <v/>
      </c>
      <c r="B155" s="157" t="e">
        <f t="shared" ca="1" si="67"/>
        <v>#VALUE!</v>
      </c>
      <c r="C155" s="157" t="e">
        <f t="shared" si="68"/>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9"/>
        <v>#VALUE!</v>
      </c>
      <c r="K155" s="155" t="e">
        <f t="shared" si="70"/>
        <v>#VALUE!</v>
      </c>
      <c r="L155" s="153"/>
      <c r="M155" s="53"/>
      <c r="N155" s="175">
        <v>0</v>
      </c>
      <c r="O155" s="147"/>
      <c r="P155" s="175">
        <v>0</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IF(U155=Setup!$C$10,"Grant",IF('PSM Costs'!U155=Setup!$C$11,"Local",IF('PSM Costs'!U155=Setup!$C$12,"Other","")))</f>
        <v/>
      </c>
      <c r="W155" s="34"/>
      <c r="X155" s="36">
        <v>1</v>
      </c>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36">
        <v>1</v>
      </c>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36">
        <v>1</v>
      </c>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36">
        <v>1</v>
      </c>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6" t="str">
        <f t="shared" si="95"/>
        <v/>
      </c>
      <c r="BY155" s="31"/>
      <c r="BZ155" s="38"/>
      <c r="CB155" s="120" t="e">
        <f t="shared" ca="1" si="66"/>
        <v>#VALUE!</v>
      </c>
      <c r="CC155" s="2" t="e">
        <f t="shared" ca="1" si="96"/>
        <v>#VALUE!</v>
      </c>
    </row>
    <row r="156" spans="1:81" s="10" customFormat="1" ht="25" customHeight="1" x14ac:dyDescent="0.2">
      <c r="A156" s="52" t="str">
        <f t="shared" si="97"/>
        <v/>
      </c>
      <c r="B156" s="157" t="e">
        <f t="shared" ca="1" si="67"/>
        <v>#VALUE!</v>
      </c>
      <c r="C156" s="157" t="e">
        <f t="shared" si="68"/>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9"/>
        <v>#VALUE!</v>
      </c>
      <c r="K156" s="155" t="e">
        <f t="shared" si="70"/>
        <v>#VALUE!</v>
      </c>
      <c r="L156" s="153"/>
      <c r="M156" s="53"/>
      <c r="N156" s="175">
        <v>0</v>
      </c>
      <c r="O156" s="147"/>
      <c r="P156" s="175">
        <v>0</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IF(U156=Setup!$C$10,"Grant",IF('PSM Costs'!U156=Setup!$C$11,"Local",IF('PSM Costs'!U156=Setup!$C$12,"Other","")))</f>
        <v/>
      </c>
      <c r="W156" s="34"/>
      <c r="X156" s="36">
        <v>1</v>
      </c>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36">
        <v>1</v>
      </c>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36">
        <v>1</v>
      </c>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36">
        <v>1</v>
      </c>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6" t="str">
        <f t="shared" si="95"/>
        <v/>
      </c>
      <c r="BY156" s="31"/>
      <c r="BZ156" s="38"/>
      <c r="CB156" s="120" t="e">
        <f t="shared" ca="1" si="66"/>
        <v>#VALUE!</v>
      </c>
      <c r="CC156" s="2" t="e">
        <f t="shared" ca="1" si="96"/>
        <v>#VALUE!</v>
      </c>
    </row>
    <row r="157" spans="1:81" s="10" customFormat="1" ht="25" customHeight="1" x14ac:dyDescent="0.2">
      <c r="A157" s="52" t="str">
        <f t="shared" si="97"/>
        <v/>
      </c>
      <c r="B157" s="157" t="e">
        <f t="shared" ca="1" si="67"/>
        <v>#VALUE!</v>
      </c>
      <c r="C157" s="157" t="e">
        <f t="shared" si="68"/>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9"/>
        <v>#VALUE!</v>
      </c>
      <c r="K157" s="155" t="e">
        <f t="shared" si="70"/>
        <v>#VALUE!</v>
      </c>
      <c r="L157" s="153"/>
      <c r="M157" s="53"/>
      <c r="N157" s="175">
        <v>0</v>
      </c>
      <c r="O157" s="147"/>
      <c r="P157" s="175">
        <v>0</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IF(U157=Setup!$C$10,"Grant",IF('PSM Costs'!U157=Setup!$C$11,"Local",IF('PSM Costs'!U157=Setup!$C$12,"Other","")))</f>
        <v/>
      </c>
      <c r="W157" s="34"/>
      <c r="X157" s="36">
        <v>1</v>
      </c>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36">
        <v>1</v>
      </c>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36">
        <v>1</v>
      </c>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36">
        <v>1</v>
      </c>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6" t="str">
        <f t="shared" si="95"/>
        <v/>
      </c>
      <c r="BY157" s="31"/>
      <c r="BZ157" s="38"/>
      <c r="CB157" s="120" t="e">
        <f t="shared" ca="1" si="66"/>
        <v>#VALUE!</v>
      </c>
      <c r="CC157" s="2" t="e">
        <f t="shared" ca="1" si="96"/>
        <v>#VALUE!</v>
      </c>
    </row>
    <row r="158" spans="1:81" s="10" customFormat="1" ht="25" customHeight="1" x14ac:dyDescent="0.2">
      <c r="A158" s="52" t="str">
        <f t="shared" si="97"/>
        <v/>
      </c>
      <c r="B158" s="157" t="e">
        <f t="shared" ca="1" si="67"/>
        <v>#VALUE!</v>
      </c>
      <c r="C158" s="157" t="e">
        <f t="shared" si="68"/>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9"/>
        <v>#VALUE!</v>
      </c>
      <c r="K158" s="155" t="e">
        <f t="shared" si="70"/>
        <v>#VALUE!</v>
      </c>
      <c r="L158" s="153"/>
      <c r="M158" s="53"/>
      <c r="N158" s="175">
        <v>0</v>
      </c>
      <c r="O158" s="147"/>
      <c r="P158" s="175">
        <v>0</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IF(U158=Setup!$C$10,"Grant",IF('PSM Costs'!U158=Setup!$C$11,"Local",IF('PSM Costs'!U158=Setup!$C$12,"Other","")))</f>
        <v/>
      </c>
      <c r="W158" s="34"/>
      <c r="X158" s="36">
        <v>1</v>
      </c>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36">
        <v>1</v>
      </c>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36">
        <v>1</v>
      </c>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36">
        <v>1</v>
      </c>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6" t="str">
        <f t="shared" si="95"/>
        <v/>
      </c>
      <c r="BY158" s="31"/>
      <c r="BZ158" s="38"/>
      <c r="CB158" s="120" t="e">
        <f t="shared" ca="1" si="66"/>
        <v>#VALUE!</v>
      </c>
      <c r="CC158" s="2" t="e">
        <f t="shared" ca="1" si="96"/>
        <v>#VALUE!</v>
      </c>
    </row>
    <row r="159" spans="1:81" s="10" customFormat="1" ht="25" customHeight="1" x14ac:dyDescent="0.2">
      <c r="A159" s="52" t="str">
        <f t="shared" si="97"/>
        <v/>
      </c>
      <c r="B159" s="157" t="e">
        <f t="shared" ca="1" si="67"/>
        <v>#VALUE!</v>
      </c>
      <c r="C159" s="157" t="e">
        <f t="shared" si="68"/>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9"/>
        <v>#VALUE!</v>
      </c>
      <c r="K159" s="155" t="e">
        <f t="shared" si="70"/>
        <v>#VALUE!</v>
      </c>
      <c r="L159" s="153"/>
      <c r="M159" s="53"/>
      <c r="N159" s="175">
        <v>0</v>
      </c>
      <c r="O159" s="147"/>
      <c r="P159" s="175">
        <v>0</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IF(U159=Setup!$C$10,"Grant",IF('PSM Costs'!U159=Setup!$C$11,"Local",IF('PSM Costs'!U159=Setup!$C$12,"Other","")))</f>
        <v/>
      </c>
      <c r="W159" s="34"/>
      <c r="X159" s="36">
        <v>1</v>
      </c>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36">
        <v>1</v>
      </c>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36">
        <v>1</v>
      </c>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36">
        <v>1</v>
      </c>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6" t="str">
        <f t="shared" si="95"/>
        <v/>
      </c>
      <c r="BY159" s="31"/>
      <c r="BZ159" s="38"/>
      <c r="CB159" s="120" t="e">
        <f t="shared" ca="1" si="66"/>
        <v>#VALUE!</v>
      </c>
      <c r="CC159" s="2" t="e">
        <f t="shared" ca="1" si="96"/>
        <v>#VALUE!</v>
      </c>
    </row>
    <row r="160" spans="1:81" s="10" customFormat="1" ht="25" customHeight="1" x14ac:dyDescent="0.2">
      <c r="A160" s="52" t="str">
        <f t="shared" si="97"/>
        <v/>
      </c>
      <c r="B160" s="157" t="e">
        <f t="shared" ca="1" si="67"/>
        <v>#VALUE!</v>
      </c>
      <c r="C160" s="157" t="e">
        <f t="shared" si="68"/>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9"/>
        <v>#VALUE!</v>
      </c>
      <c r="K160" s="155" t="e">
        <f t="shared" si="70"/>
        <v>#VALUE!</v>
      </c>
      <c r="L160" s="153"/>
      <c r="M160" s="53"/>
      <c r="N160" s="175">
        <v>0</v>
      </c>
      <c r="O160" s="147"/>
      <c r="P160" s="175">
        <v>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IF(U160=Setup!$C$10,"Grant",IF('PSM Costs'!U160=Setup!$C$11,"Local",IF('PSM Costs'!U160=Setup!$C$12,"Other","")))</f>
        <v/>
      </c>
      <c r="W160" s="34"/>
      <c r="X160" s="36">
        <v>1</v>
      </c>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36">
        <v>1</v>
      </c>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36">
        <v>1</v>
      </c>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36">
        <v>1</v>
      </c>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6" t="str">
        <f t="shared" si="95"/>
        <v/>
      </c>
      <c r="BY160" s="31"/>
      <c r="BZ160" s="38"/>
      <c r="CB160" s="120" t="e">
        <f t="shared" ca="1" si="66"/>
        <v>#VALUE!</v>
      </c>
      <c r="CC160" s="2" t="e">
        <f t="shared" ca="1" si="96"/>
        <v>#VALUE!</v>
      </c>
    </row>
    <row r="161" spans="1:81" s="10" customFormat="1" ht="25" customHeight="1" x14ac:dyDescent="0.2">
      <c r="A161" s="52" t="str">
        <f t="shared" si="97"/>
        <v/>
      </c>
      <c r="B161" s="157" t="e">
        <f t="shared" ca="1" si="67"/>
        <v>#VALUE!</v>
      </c>
      <c r="C161" s="157" t="e">
        <f t="shared" si="68"/>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9"/>
        <v>#VALUE!</v>
      </c>
      <c r="K161" s="155" t="e">
        <f t="shared" si="70"/>
        <v>#VALUE!</v>
      </c>
      <c r="L161" s="153"/>
      <c r="M161" s="53"/>
      <c r="N161" s="175">
        <v>0</v>
      </c>
      <c r="O161" s="147"/>
      <c r="P161" s="175">
        <v>0</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IF(U161=Setup!$C$10,"Grant",IF('PSM Costs'!U161=Setup!$C$11,"Local",IF('PSM Costs'!U161=Setup!$C$12,"Other","")))</f>
        <v/>
      </c>
      <c r="W161" s="34"/>
      <c r="X161" s="36">
        <v>1</v>
      </c>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36">
        <v>1</v>
      </c>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36">
        <v>1</v>
      </c>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36">
        <v>1</v>
      </c>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6" t="str">
        <f t="shared" si="95"/>
        <v/>
      </c>
      <c r="BY161" s="31"/>
      <c r="BZ161" s="38"/>
      <c r="CB161" s="120" t="e">
        <f t="shared" ca="1" si="66"/>
        <v>#VALUE!</v>
      </c>
      <c r="CC161" s="2" t="e">
        <f t="shared" ca="1" si="96"/>
        <v>#VALUE!</v>
      </c>
    </row>
    <row r="162" spans="1:81" s="10" customFormat="1" ht="25" customHeight="1" x14ac:dyDescent="0.2">
      <c r="A162" s="52" t="str">
        <f t="shared" si="97"/>
        <v/>
      </c>
      <c r="B162" s="157" t="e">
        <f t="shared" ca="1" si="67"/>
        <v>#VALUE!</v>
      </c>
      <c r="C162" s="157" t="e">
        <f t="shared" si="68"/>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9"/>
        <v>#VALUE!</v>
      </c>
      <c r="K162" s="155" t="e">
        <f t="shared" si="70"/>
        <v>#VALUE!</v>
      </c>
      <c r="L162" s="153"/>
      <c r="M162" s="53"/>
      <c r="N162" s="175">
        <v>0</v>
      </c>
      <c r="O162" s="147"/>
      <c r="P162" s="175">
        <v>0</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IF(U162=Setup!$C$10,"Grant",IF('PSM Costs'!U162=Setup!$C$11,"Local",IF('PSM Costs'!U162=Setup!$C$12,"Other","")))</f>
        <v/>
      </c>
      <c r="W162" s="34"/>
      <c r="X162" s="36">
        <v>1</v>
      </c>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36">
        <v>1</v>
      </c>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36">
        <v>1</v>
      </c>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36">
        <v>1</v>
      </c>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6" t="str">
        <f t="shared" si="95"/>
        <v/>
      </c>
      <c r="BY162" s="31"/>
      <c r="BZ162" s="38"/>
      <c r="CB162" s="120" t="e">
        <f t="shared" ca="1" si="66"/>
        <v>#VALUE!</v>
      </c>
      <c r="CC162" s="2" t="e">
        <f t="shared" ca="1" si="96"/>
        <v>#VALUE!</v>
      </c>
    </row>
    <row r="163" spans="1:81" s="10" customFormat="1" ht="25" customHeight="1" x14ac:dyDescent="0.2">
      <c r="A163" s="52" t="str">
        <f t="shared" si="97"/>
        <v/>
      </c>
      <c r="B163" s="157" t="e">
        <f t="shared" ca="1" si="67"/>
        <v>#VALUE!</v>
      </c>
      <c r="C163" s="157" t="e">
        <f t="shared" si="68"/>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9"/>
        <v>#VALUE!</v>
      </c>
      <c r="K163" s="155" t="e">
        <f t="shared" si="70"/>
        <v>#VALUE!</v>
      </c>
      <c r="L163" s="153"/>
      <c r="M163" s="53"/>
      <c r="N163" s="175">
        <v>0</v>
      </c>
      <c r="O163" s="147"/>
      <c r="P163" s="175">
        <v>0</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IF(U163=Setup!$C$10,"Grant",IF('PSM Costs'!U163=Setup!$C$11,"Local",IF('PSM Costs'!U163=Setup!$C$12,"Other","")))</f>
        <v/>
      </c>
      <c r="W163" s="34"/>
      <c r="X163" s="36">
        <v>1</v>
      </c>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36">
        <v>1</v>
      </c>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36">
        <v>1</v>
      </c>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36">
        <v>1</v>
      </c>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6" t="str">
        <f t="shared" si="95"/>
        <v/>
      </c>
      <c r="BY163" s="31"/>
      <c r="BZ163" s="38"/>
      <c r="CB163" s="120" t="e">
        <f t="shared" ca="1" si="66"/>
        <v>#VALUE!</v>
      </c>
      <c r="CC163" s="2" t="e">
        <f t="shared" ca="1" si="96"/>
        <v>#VALUE!</v>
      </c>
    </row>
    <row r="164" spans="1:81" s="10" customFormat="1" ht="25" customHeight="1" x14ac:dyDescent="0.2">
      <c r="A164" s="52" t="str">
        <f t="shared" si="97"/>
        <v/>
      </c>
      <c r="B164" s="157" t="e">
        <f t="shared" ca="1" si="67"/>
        <v>#VALUE!</v>
      </c>
      <c r="C164" s="157" t="e">
        <f t="shared" si="68"/>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9"/>
        <v>#VALUE!</v>
      </c>
      <c r="K164" s="155" t="e">
        <f t="shared" si="70"/>
        <v>#VALUE!</v>
      </c>
      <c r="L164" s="153"/>
      <c r="M164" s="53"/>
      <c r="N164" s="175">
        <v>0</v>
      </c>
      <c r="O164" s="147"/>
      <c r="P164" s="175">
        <v>0</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IF(U164=Setup!$C$10,"Grant",IF('PSM Costs'!U164=Setup!$C$11,"Local",IF('PSM Costs'!U164=Setup!$C$12,"Other","")))</f>
        <v/>
      </c>
      <c r="W164" s="34"/>
      <c r="X164" s="36">
        <v>1</v>
      </c>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36">
        <v>1</v>
      </c>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36">
        <v>1</v>
      </c>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36">
        <v>1</v>
      </c>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6" t="str">
        <f t="shared" si="95"/>
        <v/>
      </c>
      <c r="BY164" s="31"/>
      <c r="BZ164" s="38"/>
      <c r="CB164" s="120" t="e">
        <f t="shared" ca="1" si="66"/>
        <v>#VALUE!</v>
      </c>
      <c r="CC164" s="2" t="e">
        <f t="shared" ca="1" si="96"/>
        <v>#VALUE!</v>
      </c>
    </row>
    <row r="165" spans="1:81" s="10" customFormat="1" ht="25" customHeight="1" x14ac:dyDescent="0.2">
      <c r="A165" s="52" t="str">
        <f t="shared" si="97"/>
        <v/>
      </c>
      <c r="B165" s="157" t="e">
        <f t="shared" ca="1" si="67"/>
        <v>#VALUE!</v>
      </c>
      <c r="C165" s="157" t="e">
        <f t="shared" si="68"/>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9"/>
        <v>#VALUE!</v>
      </c>
      <c r="K165" s="155" t="e">
        <f t="shared" si="70"/>
        <v>#VALUE!</v>
      </c>
      <c r="L165" s="153"/>
      <c r="M165" s="53"/>
      <c r="N165" s="175">
        <v>0</v>
      </c>
      <c r="O165" s="147"/>
      <c r="P165" s="175">
        <v>0</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IF(U165=Setup!$C$10,"Grant",IF('PSM Costs'!U165=Setup!$C$11,"Local",IF('PSM Costs'!U165=Setup!$C$12,"Other","")))</f>
        <v/>
      </c>
      <c r="W165" s="34"/>
      <c r="X165" s="36">
        <v>1</v>
      </c>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36">
        <v>1</v>
      </c>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36">
        <v>1</v>
      </c>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36">
        <v>1</v>
      </c>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6" t="str">
        <f t="shared" si="95"/>
        <v/>
      </c>
      <c r="BY165" s="31"/>
      <c r="BZ165" s="38"/>
      <c r="CB165" s="120" t="e">
        <f t="shared" ca="1" si="66"/>
        <v>#VALUE!</v>
      </c>
      <c r="CC165" s="2" t="e">
        <f t="shared" ca="1" si="96"/>
        <v>#VALUE!</v>
      </c>
    </row>
    <row r="166" spans="1:81" s="10" customFormat="1" ht="25" customHeight="1" x14ac:dyDescent="0.2">
      <c r="A166" s="52" t="str">
        <f t="shared" si="97"/>
        <v/>
      </c>
      <c r="B166" s="157" t="e">
        <f t="shared" ca="1" si="67"/>
        <v>#VALUE!</v>
      </c>
      <c r="C166" s="157" t="e">
        <f t="shared" si="68"/>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9"/>
        <v>#VALUE!</v>
      </c>
      <c r="K166" s="155" t="e">
        <f t="shared" si="70"/>
        <v>#VALUE!</v>
      </c>
      <c r="L166" s="153"/>
      <c r="M166" s="53"/>
      <c r="N166" s="175">
        <v>0</v>
      </c>
      <c r="O166" s="147"/>
      <c r="P166" s="175">
        <v>0</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IF(U166=Setup!$C$10,"Grant",IF('PSM Costs'!U166=Setup!$C$11,"Local",IF('PSM Costs'!U166=Setup!$C$12,"Other","")))</f>
        <v/>
      </c>
      <c r="W166" s="34"/>
      <c r="X166" s="36">
        <v>1</v>
      </c>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36">
        <v>1</v>
      </c>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36">
        <v>1</v>
      </c>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36">
        <v>1</v>
      </c>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6" t="str">
        <f t="shared" si="95"/>
        <v/>
      </c>
      <c r="BY166" s="31"/>
      <c r="BZ166" s="38"/>
      <c r="CB166" s="120" t="e">
        <f t="shared" ca="1" si="66"/>
        <v>#VALUE!</v>
      </c>
      <c r="CC166" s="2" t="e">
        <f t="shared" ca="1" si="96"/>
        <v>#VALUE!</v>
      </c>
    </row>
    <row r="167" spans="1:81" s="10" customFormat="1" ht="25" customHeight="1" x14ac:dyDescent="0.2">
      <c r="A167" s="52" t="str">
        <f t="shared" si="97"/>
        <v/>
      </c>
      <c r="B167" s="157" t="e">
        <f t="shared" ca="1" si="67"/>
        <v>#VALUE!</v>
      </c>
      <c r="C167" s="157" t="e">
        <f t="shared" si="68"/>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9"/>
        <v>#VALUE!</v>
      </c>
      <c r="K167" s="155" t="e">
        <f t="shared" si="70"/>
        <v>#VALUE!</v>
      </c>
      <c r="L167" s="153"/>
      <c r="M167" s="53"/>
      <c r="N167" s="175">
        <v>0</v>
      </c>
      <c r="O167" s="147"/>
      <c r="P167" s="175">
        <v>0</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IF(U167=Setup!$C$10,"Grant",IF('PSM Costs'!U167=Setup!$C$11,"Local",IF('PSM Costs'!U167=Setup!$C$12,"Other","")))</f>
        <v/>
      </c>
      <c r="W167" s="34"/>
      <c r="X167" s="36">
        <v>1</v>
      </c>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36">
        <v>1</v>
      </c>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36">
        <v>1</v>
      </c>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36">
        <v>1</v>
      </c>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6" t="str">
        <f t="shared" si="95"/>
        <v/>
      </c>
      <c r="BY167" s="31"/>
      <c r="BZ167" s="38"/>
      <c r="CB167" s="120" t="e">
        <f t="shared" ca="1" si="66"/>
        <v>#VALUE!</v>
      </c>
      <c r="CC167" s="2" t="e">
        <f t="shared" ca="1" si="96"/>
        <v>#VALUE!</v>
      </c>
    </row>
    <row r="168" spans="1:81" s="10" customFormat="1" ht="25" customHeight="1" x14ac:dyDescent="0.2">
      <c r="A168" s="52" t="str">
        <f t="shared" si="97"/>
        <v/>
      </c>
      <c r="B168" s="157" t="e">
        <f t="shared" ca="1" si="67"/>
        <v>#VALUE!</v>
      </c>
      <c r="C168" s="157" t="e">
        <f t="shared" si="68"/>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9"/>
        <v>#VALUE!</v>
      </c>
      <c r="K168" s="155" t="e">
        <f t="shared" si="70"/>
        <v>#VALUE!</v>
      </c>
      <c r="L168" s="153"/>
      <c r="M168" s="53"/>
      <c r="N168" s="175">
        <v>0</v>
      </c>
      <c r="O168" s="147"/>
      <c r="P168" s="175">
        <v>0</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IF(U168=Setup!$C$10,"Grant",IF('PSM Costs'!U168=Setup!$C$11,"Local",IF('PSM Costs'!U168=Setup!$C$12,"Other","")))</f>
        <v/>
      </c>
      <c r="W168" s="34"/>
      <c r="X168" s="36">
        <v>1</v>
      </c>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36">
        <v>1</v>
      </c>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36">
        <v>1</v>
      </c>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36">
        <v>1</v>
      </c>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6" t="str">
        <f t="shared" si="95"/>
        <v/>
      </c>
      <c r="BY168" s="31"/>
      <c r="BZ168" s="38"/>
      <c r="CB168" s="120" t="e">
        <f t="shared" ca="1" si="66"/>
        <v>#VALUE!</v>
      </c>
      <c r="CC168" s="2" t="e">
        <f t="shared" ca="1" si="96"/>
        <v>#VALUE!</v>
      </c>
    </row>
    <row r="169" spans="1:81" s="10" customFormat="1" ht="25" customHeight="1" x14ac:dyDescent="0.2">
      <c r="A169" s="52" t="str">
        <f t="shared" si="97"/>
        <v/>
      </c>
      <c r="B169" s="157" t="e">
        <f t="shared" ca="1" si="67"/>
        <v>#VALUE!</v>
      </c>
      <c r="C169" s="157" t="e">
        <f t="shared" si="68"/>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9"/>
        <v>#VALUE!</v>
      </c>
      <c r="K169" s="155" t="e">
        <f t="shared" si="70"/>
        <v>#VALUE!</v>
      </c>
      <c r="L169" s="153"/>
      <c r="M169" s="53"/>
      <c r="N169" s="175">
        <v>0</v>
      </c>
      <c r="O169" s="147"/>
      <c r="P169" s="175">
        <v>0</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IF(U169=Setup!$C$10,"Grant",IF('PSM Costs'!U169=Setup!$C$11,"Local",IF('PSM Costs'!U169=Setup!$C$12,"Other","")))</f>
        <v/>
      </c>
      <c r="W169" s="34"/>
      <c r="X169" s="36">
        <v>1</v>
      </c>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36">
        <v>1</v>
      </c>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36">
        <v>1</v>
      </c>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36">
        <v>1</v>
      </c>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6" t="str">
        <f t="shared" si="95"/>
        <v/>
      </c>
      <c r="BY169" s="31"/>
      <c r="BZ169" s="38"/>
      <c r="CB169" s="120" t="e">
        <f t="shared" ca="1" si="66"/>
        <v>#VALUE!</v>
      </c>
      <c r="CC169" s="2" t="e">
        <f t="shared" ca="1" si="96"/>
        <v>#VALUE!</v>
      </c>
    </row>
    <row r="170" spans="1:81" s="10" customFormat="1" ht="25" customHeight="1" x14ac:dyDescent="0.2">
      <c r="A170" s="52" t="str">
        <f t="shared" si="97"/>
        <v/>
      </c>
      <c r="B170" s="157" t="e">
        <f t="shared" ca="1" si="67"/>
        <v>#VALUE!</v>
      </c>
      <c r="C170" s="157" t="e">
        <f t="shared" si="68"/>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9"/>
        <v>#VALUE!</v>
      </c>
      <c r="K170" s="155" t="e">
        <f t="shared" si="70"/>
        <v>#VALUE!</v>
      </c>
      <c r="L170" s="153"/>
      <c r="M170" s="53"/>
      <c r="N170" s="175">
        <v>0</v>
      </c>
      <c r="O170" s="147"/>
      <c r="P170" s="175">
        <v>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IF(U170=Setup!$C$10,"Grant",IF('PSM Costs'!U170=Setup!$C$11,"Local",IF('PSM Costs'!U170=Setup!$C$12,"Other","")))</f>
        <v/>
      </c>
      <c r="W170" s="34"/>
      <c r="X170" s="36">
        <v>1</v>
      </c>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36">
        <v>1</v>
      </c>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36">
        <v>1</v>
      </c>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36">
        <v>1</v>
      </c>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6" t="str">
        <f t="shared" si="95"/>
        <v/>
      </c>
      <c r="BY170" s="31"/>
      <c r="BZ170" s="38"/>
      <c r="CB170" s="120" t="e">
        <f t="shared" ca="1" si="66"/>
        <v>#VALUE!</v>
      </c>
      <c r="CC170" s="2" t="e">
        <f t="shared" ca="1" si="96"/>
        <v>#VALUE!</v>
      </c>
    </row>
    <row r="171" spans="1:81" s="10" customFormat="1" ht="25" customHeight="1" x14ac:dyDescent="0.2">
      <c r="A171" s="52" t="str">
        <f t="shared" si="97"/>
        <v/>
      </c>
      <c r="B171" s="157" t="e">
        <f t="shared" ca="1" si="67"/>
        <v>#VALUE!</v>
      </c>
      <c r="C171" s="157" t="e">
        <f t="shared" si="68"/>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9"/>
        <v>#VALUE!</v>
      </c>
      <c r="K171" s="155" t="e">
        <f t="shared" si="70"/>
        <v>#VALUE!</v>
      </c>
      <c r="L171" s="153"/>
      <c r="M171" s="53"/>
      <c r="N171" s="175">
        <v>0</v>
      </c>
      <c r="O171" s="147"/>
      <c r="P171" s="175">
        <v>0</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IF(U171=Setup!$C$10,"Grant",IF('PSM Costs'!U171=Setup!$C$11,"Local",IF('PSM Costs'!U171=Setup!$C$12,"Other","")))</f>
        <v/>
      </c>
      <c r="W171" s="34"/>
      <c r="X171" s="36">
        <v>1</v>
      </c>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36">
        <v>1</v>
      </c>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36">
        <v>1</v>
      </c>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36">
        <v>1</v>
      </c>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6" t="str">
        <f t="shared" si="95"/>
        <v/>
      </c>
      <c r="BY171" s="31"/>
      <c r="BZ171" s="38"/>
      <c r="CB171" s="120" t="e">
        <f t="shared" ca="1" si="66"/>
        <v>#VALUE!</v>
      </c>
      <c r="CC171" s="2" t="e">
        <f t="shared" ca="1" si="96"/>
        <v>#VALUE!</v>
      </c>
    </row>
    <row r="172" spans="1:81" s="10" customFormat="1" ht="25" customHeight="1" x14ac:dyDescent="0.2">
      <c r="A172" s="52" t="str">
        <f t="shared" si="97"/>
        <v/>
      </c>
      <c r="B172" s="157" t="e">
        <f t="shared" ca="1" si="67"/>
        <v>#VALUE!</v>
      </c>
      <c r="C172" s="157" t="e">
        <f t="shared" si="68"/>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9"/>
        <v>#VALUE!</v>
      </c>
      <c r="K172" s="155" t="e">
        <f t="shared" si="70"/>
        <v>#VALUE!</v>
      </c>
      <c r="L172" s="153"/>
      <c r="M172" s="53"/>
      <c r="N172" s="175">
        <v>0</v>
      </c>
      <c r="O172" s="147"/>
      <c r="P172" s="175">
        <v>0</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IF(U172=Setup!$C$10,"Grant",IF('PSM Costs'!U172=Setup!$C$11,"Local",IF('PSM Costs'!U172=Setup!$C$12,"Other","")))</f>
        <v/>
      </c>
      <c r="W172" s="34"/>
      <c r="X172" s="36">
        <v>1</v>
      </c>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36">
        <v>1</v>
      </c>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36">
        <v>1</v>
      </c>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36">
        <v>1</v>
      </c>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6" t="str">
        <f t="shared" si="95"/>
        <v/>
      </c>
      <c r="BY172" s="31"/>
      <c r="BZ172" s="38"/>
      <c r="CB172" s="120" t="e">
        <f t="shared" ca="1" si="66"/>
        <v>#VALUE!</v>
      </c>
      <c r="CC172" s="2" t="e">
        <f t="shared" ca="1" si="96"/>
        <v>#VALUE!</v>
      </c>
    </row>
    <row r="173" spans="1:81" s="10" customFormat="1" ht="25" customHeight="1" x14ac:dyDescent="0.2">
      <c r="A173" s="52" t="str">
        <f t="shared" si="97"/>
        <v/>
      </c>
      <c r="B173" s="157" t="e">
        <f t="shared" ca="1" si="67"/>
        <v>#VALUE!</v>
      </c>
      <c r="C173" s="157" t="e">
        <f t="shared" si="68"/>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9"/>
        <v>#VALUE!</v>
      </c>
      <c r="K173" s="155" t="e">
        <f t="shared" si="70"/>
        <v>#VALUE!</v>
      </c>
      <c r="L173" s="153"/>
      <c r="M173" s="53"/>
      <c r="N173" s="175">
        <v>0</v>
      </c>
      <c r="O173" s="147"/>
      <c r="P173" s="175">
        <v>0</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IF(U173=Setup!$C$10,"Grant",IF('PSM Costs'!U173=Setup!$C$11,"Local",IF('PSM Costs'!U173=Setup!$C$12,"Other","")))</f>
        <v/>
      </c>
      <c r="W173" s="34"/>
      <c r="X173" s="36">
        <v>1</v>
      </c>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36">
        <v>1</v>
      </c>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36">
        <v>1</v>
      </c>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36">
        <v>1</v>
      </c>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6" t="str">
        <f t="shared" si="95"/>
        <v/>
      </c>
      <c r="BY173" s="31"/>
      <c r="BZ173" s="38"/>
      <c r="CB173" s="120" t="e">
        <f t="shared" ca="1" si="66"/>
        <v>#VALUE!</v>
      </c>
      <c r="CC173" s="2" t="e">
        <f t="shared" ca="1" si="96"/>
        <v>#VALUE!</v>
      </c>
    </row>
    <row r="174" spans="1:81" s="10" customFormat="1" ht="25" customHeight="1" x14ac:dyDescent="0.2">
      <c r="A174" s="52" t="str">
        <f t="shared" si="97"/>
        <v/>
      </c>
      <c r="B174" s="157" t="e">
        <f t="shared" ca="1" si="67"/>
        <v>#VALUE!</v>
      </c>
      <c r="C174" s="157" t="e">
        <f t="shared" si="68"/>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9"/>
        <v>#VALUE!</v>
      </c>
      <c r="K174" s="155" t="e">
        <f t="shared" si="70"/>
        <v>#VALUE!</v>
      </c>
      <c r="L174" s="153"/>
      <c r="M174" s="53"/>
      <c r="N174" s="175">
        <v>0</v>
      </c>
      <c r="O174" s="147"/>
      <c r="P174" s="175">
        <v>0</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IF(U174=Setup!$C$10,"Grant",IF('PSM Costs'!U174=Setup!$C$11,"Local",IF('PSM Costs'!U174=Setup!$C$12,"Other","")))</f>
        <v/>
      </c>
      <c r="W174" s="34"/>
      <c r="X174" s="36">
        <v>1</v>
      </c>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36">
        <v>1</v>
      </c>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36">
        <v>1</v>
      </c>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36">
        <v>1</v>
      </c>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6" t="str">
        <f t="shared" si="95"/>
        <v/>
      </c>
      <c r="BY174" s="31"/>
      <c r="BZ174" s="38"/>
      <c r="CB174" s="120" t="e">
        <f t="shared" ca="1" si="66"/>
        <v>#VALUE!</v>
      </c>
      <c r="CC174" s="2" t="e">
        <f t="shared" ca="1" si="96"/>
        <v>#VALUE!</v>
      </c>
    </row>
    <row r="175" spans="1:81" s="10" customFormat="1" ht="25" customHeight="1" x14ac:dyDescent="0.2">
      <c r="A175" s="52" t="str">
        <f t="shared" si="97"/>
        <v/>
      </c>
      <c r="B175" s="157" t="e">
        <f t="shared" ca="1" si="67"/>
        <v>#VALUE!</v>
      </c>
      <c r="C175" s="157" t="e">
        <f t="shared" si="68"/>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9"/>
        <v>#VALUE!</v>
      </c>
      <c r="K175" s="155" t="e">
        <f t="shared" si="70"/>
        <v>#VALUE!</v>
      </c>
      <c r="L175" s="153"/>
      <c r="M175" s="53"/>
      <c r="N175" s="175">
        <v>0</v>
      </c>
      <c r="O175" s="147"/>
      <c r="P175" s="175">
        <v>0</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IF(U175=Setup!$C$10,"Grant",IF('PSM Costs'!U175=Setup!$C$11,"Local",IF('PSM Costs'!U175=Setup!$C$12,"Other","")))</f>
        <v/>
      </c>
      <c r="W175" s="34"/>
      <c r="X175" s="36">
        <v>1</v>
      </c>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36">
        <v>1</v>
      </c>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36">
        <v>1</v>
      </c>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36">
        <v>1</v>
      </c>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6" t="str">
        <f t="shared" si="95"/>
        <v/>
      </c>
      <c r="BY175" s="31"/>
      <c r="BZ175" s="38"/>
      <c r="CB175" s="120" t="e">
        <f t="shared" ca="1" si="66"/>
        <v>#VALUE!</v>
      </c>
      <c r="CC175" s="2" t="e">
        <f t="shared" ca="1" si="96"/>
        <v>#VALUE!</v>
      </c>
    </row>
    <row r="176" spans="1:81" s="10" customFormat="1" ht="25" customHeight="1" x14ac:dyDescent="0.2">
      <c r="A176" s="52" t="str">
        <f t="shared" si="97"/>
        <v/>
      </c>
      <c r="B176" s="157" t="e">
        <f t="shared" ca="1" si="67"/>
        <v>#VALUE!</v>
      </c>
      <c r="C176" s="157" t="e">
        <f t="shared" si="68"/>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9"/>
        <v>#VALUE!</v>
      </c>
      <c r="K176" s="155" t="e">
        <f t="shared" si="70"/>
        <v>#VALUE!</v>
      </c>
      <c r="L176" s="153"/>
      <c r="M176" s="53"/>
      <c r="N176" s="175">
        <v>0</v>
      </c>
      <c r="O176" s="147"/>
      <c r="P176" s="175">
        <v>0</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IF(U176=Setup!$C$10,"Grant",IF('PSM Costs'!U176=Setup!$C$11,"Local",IF('PSM Costs'!U176=Setup!$C$12,"Other","")))</f>
        <v/>
      </c>
      <c r="W176" s="34"/>
      <c r="X176" s="36">
        <v>1</v>
      </c>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36">
        <v>1</v>
      </c>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36">
        <v>1</v>
      </c>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36">
        <v>1</v>
      </c>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6" t="str">
        <f t="shared" si="95"/>
        <v/>
      </c>
      <c r="BY176" s="31"/>
      <c r="BZ176" s="38"/>
      <c r="CB176" s="120" t="e">
        <f t="shared" ca="1" si="66"/>
        <v>#VALUE!</v>
      </c>
      <c r="CC176" s="2" t="e">
        <f t="shared" ca="1" si="96"/>
        <v>#VALUE!</v>
      </c>
    </row>
    <row r="177" spans="1:81" s="10" customFormat="1" ht="25" customHeight="1" x14ac:dyDescent="0.2">
      <c r="A177" s="52" t="str">
        <f t="shared" si="97"/>
        <v/>
      </c>
      <c r="B177" s="157" t="e">
        <f t="shared" ca="1" si="67"/>
        <v>#VALUE!</v>
      </c>
      <c r="C177" s="157" t="e">
        <f t="shared" si="68"/>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9"/>
        <v>#VALUE!</v>
      </c>
      <c r="K177" s="155" t="e">
        <f t="shared" si="70"/>
        <v>#VALUE!</v>
      </c>
      <c r="L177" s="153"/>
      <c r="M177" s="53"/>
      <c r="N177" s="175">
        <v>0</v>
      </c>
      <c r="O177" s="147"/>
      <c r="P177" s="175">
        <v>0</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IF(U177=Setup!$C$10,"Grant",IF('PSM Costs'!U177=Setup!$C$11,"Local",IF('PSM Costs'!U177=Setup!$C$12,"Other","")))</f>
        <v/>
      </c>
      <c r="W177" s="34"/>
      <c r="X177" s="36">
        <v>1</v>
      </c>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36">
        <v>1</v>
      </c>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36">
        <v>1</v>
      </c>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36">
        <v>1</v>
      </c>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6" t="str">
        <f t="shared" si="95"/>
        <v/>
      </c>
      <c r="BY177" s="31"/>
      <c r="BZ177" s="38"/>
      <c r="CB177" s="120" t="e">
        <f t="shared" ca="1" si="66"/>
        <v>#VALUE!</v>
      </c>
      <c r="CC177" s="2" t="e">
        <f t="shared" ca="1" si="96"/>
        <v>#VALUE!</v>
      </c>
    </row>
    <row r="178" spans="1:81" s="10" customFormat="1" ht="25" customHeight="1" x14ac:dyDescent="0.2">
      <c r="A178" s="52" t="str">
        <f t="shared" si="97"/>
        <v/>
      </c>
      <c r="B178" s="157" t="e">
        <f t="shared" ca="1" si="67"/>
        <v>#VALUE!</v>
      </c>
      <c r="C178" s="157" t="e">
        <f t="shared" si="68"/>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9"/>
        <v>#VALUE!</v>
      </c>
      <c r="K178" s="155" t="e">
        <f t="shared" si="70"/>
        <v>#VALUE!</v>
      </c>
      <c r="L178" s="153"/>
      <c r="M178" s="53"/>
      <c r="N178" s="175">
        <v>0</v>
      </c>
      <c r="O178" s="147"/>
      <c r="P178" s="175">
        <v>0</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IF(U178=Setup!$C$10,"Grant",IF('PSM Costs'!U178=Setup!$C$11,"Local",IF('PSM Costs'!U178=Setup!$C$12,"Other","")))</f>
        <v/>
      </c>
      <c r="W178" s="34"/>
      <c r="X178" s="36">
        <v>1</v>
      </c>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36">
        <v>1</v>
      </c>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36">
        <v>1</v>
      </c>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36">
        <v>1</v>
      </c>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6" t="str">
        <f t="shared" si="95"/>
        <v/>
      </c>
      <c r="BY178" s="31"/>
      <c r="BZ178" s="38"/>
      <c r="CB178" s="120" t="e">
        <f t="shared" ca="1" si="66"/>
        <v>#VALUE!</v>
      </c>
      <c r="CC178" s="2" t="e">
        <f t="shared" ca="1" si="96"/>
        <v>#VALUE!</v>
      </c>
    </row>
    <row r="179" spans="1:81" s="10" customFormat="1" ht="25" customHeight="1" x14ac:dyDescent="0.2">
      <c r="A179" s="52" t="str">
        <f t="shared" si="97"/>
        <v/>
      </c>
      <c r="B179" s="157" t="e">
        <f t="shared" ca="1" si="67"/>
        <v>#VALUE!</v>
      </c>
      <c r="C179" s="157" t="e">
        <f t="shared" si="68"/>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9"/>
        <v>#VALUE!</v>
      </c>
      <c r="K179" s="155" t="e">
        <f t="shared" si="70"/>
        <v>#VALUE!</v>
      </c>
      <c r="L179" s="153"/>
      <c r="M179" s="53"/>
      <c r="N179" s="175">
        <v>0</v>
      </c>
      <c r="O179" s="147"/>
      <c r="P179" s="175">
        <v>0</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IF(U179=Setup!$C$10,"Grant",IF('PSM Costs'!U179=Setup!$C$11,"Local",IF('PSM Costs'!U179=Setup!$C$12,"Other","")))</f>
        <v/>
      </c>
      <c r="W179" s="34"/>
      <c r="X179" s="36">
        <v>1</v>
      </c>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36">
        <v>1</v>
      </c>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36">
        <v>1</v>
      </c>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36">
        <v>1</v>
      </c>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6" t="str">
        <f t="shared" si="95"/>
        <v/>
      </c>
      <c r="BY179" s="31"/>
      <c r="BZ179" s="38"/>
      <c r="CB179" s="120" t="e">
        <f t="shared" ca="1" si="66"/>
        <v>#VALUE!</v>
      </c>
      <c r="CC179" s="2" t="e">
        <f t="shared" ca="1" si="96"/>
        <v>#VALUE!</v>
      </c>
    </row>
    <row r="180" spans="1:81" s="10" customFormat="1" ht="25" customHeight="1" x14ac:dyDescent="0.2">
      <c r="A180" s="52" t="str">
        <f t="shared" si="97"/>
        <v/>
      </c>
      <c r="B180" s="157" t="e">
        <f t="shared" ca="1" si="67"/>
        <v>#VALUE!</v>
      </c>
      <c r="C180" s="157" t="e">
        <f t="shared" si="68"/>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9"/>
        <v>#VALUE!</v>
      </c>
      <c r="K180" s="155" t="e">
        <f t="shared" si="70"/>
        <v>#VALUE!</v>
      </c>
      <c r="L180" s="153"/>
      <c r="M180" s="53"/>
      <c r="N180" s="175">
        <v>0</v>
      </c>
      <c r="O180" s="147"/>
      <c r="P180" s="175">
        <v>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IF(U180=Setup!$C$10,"Grant",IF('PSM Costs'!U180=Setup!$C$11,"Local",IF('PSM Costs'!U180=Setup!$C$12,"Other","")))</f>
        <v/>
      </c>
      <c r="W180" s="34"/>
      <c r="X180" s="36">
        <v>1</v>
      </c>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36">
        <v>1</v>
      </c>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36">
        <v>1</v>
      </c>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36">
        <v>1</v>
      </c>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6" t="str">
        <f t="shared" si="95"/>
        <v/>
      </c>
      <c r="BY180" s="31"/>
      <c r="BZ180" s="38"/>
      <c r="CB180" s="120" t="e">
        <f t="shared" ca="1" si="66"/>
        <v>#VALUE!</v>
      </c>
      <c r="CC180" s="2" t="e">
        <f t="shared" ca="1" si="96"/>
        <v>#VALUE!</v>
      </c>
    </row>
    <row r="181" spans="1:81" s="10" customFormat="1" ht="25" customHeight="1" x14ac:dyDescent="0.2">
      <c r="A181" s="52" t="str">
        <f t="shared" si="97"/>
        <v/>
      </c>
      <c r="B181" s="157" t="e">
        <f t="shared" ca="1" si="67"/>
        <v>#VALUE!</v>
      </c>
      <c r="C181" s="157" t="e">
        <f t="shared" si="68"/>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9"/>
        <v>#VALUE!</v>
      </c>
      <c r="K181" s="155" t="e">
        <f t="shared" si="70"/>
        <v>#VALUE!</v>
      </c>
      <c r="L181" s="153"/>
      <c r="M181" s="53"/>
      <c r="N181" s="175">
        <v>0</v>
      </c>
      <c r="O181" s="147"/>
      <c r="P181" s="175">
        <v>0</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IF(U181=Setup!$C$10,"Grant",IF('PSM Costs'!U181=Setup!$C$11,"Local",IF('PSM Costs'!U181=Setup!$C$12,"Other","")))</f>
        <v/>
      </c>
      <c r="W181" s="34"/>
      <c r="X181" s="36">
        <v>1</v>
      </c>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36">
        <v>1</v>
      </c>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36">
        <v>1</v>
      </c>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36">
        <v>1</v>
      </c>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6" t="str">
        <f t="shared" si="95"/>
        <v/>
      </c>
      <c r="BY181" s="31"/>
      <c r="BZ181" s="38"/>
      <c r="CB181" s="120" t="e">
        <f t="shared" ca="1" si="66"/>
        <v>#VALUE!</v>
      </c>
      <c r="CC181" s="2" t="e">
        <f t="shared" ca="1" si="96"/>
        <v>#VALUE!</v>
      </c>
    </row>
    <row r="182" spans="1:81" s="10" customFormat="1" ht="25" customHeight="1" x14ac:dyDescent="0.2">
      <c r="A182" s="52" t="str">
        <f t="shared" si="97"/>
        <v/>
      </c>
      <c r="B182" s="157" t="e">
        <f t="shared" ca="1" si="67"/>
        <v>#VALUE!</v>
      </c>
      <c r="C182" s="157" t="e">
        <f t="shared" si="68"/>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9"/>
        <v>#VALUE!</v>
      </c>
      <c r="K182" s="155" t="e">
        <f t="shared" si="70"/>
        <v>#VALUE!</v>
      </c>
      <c r="L182" s="153"/>
      <c r="M182" s="53"/>
      <c r="N182" s="175">
        <v>0</v>
      </c>
      <c r="O182" s="147"/>
      <c r="P182" s="175">
        <v>0</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IF(U182=Setup!$C$10,"Grant",IF('PSM Costs'!U182=Setup!$C$11,"Local",IF('PSM Costs'!U182=Setup!$C$12,"Other","")))</f>
        <v/>
      </c>
      <c r="W182" s="34"/>
      <c r="X182" s="36">
        <v>1</v>
      </c>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36">
        <v>1</v>
      </c>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36">
        <v>1</v>
      </c>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36">
        <v>1</v>
      </c>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6" t="str">
        <f t="shared" si="95"/>
        <v/>
      </c>
      <c r="BY182" s="31"/>
      <c r="BZ182" s="38"/>
      <c r="CB182" s="120" t="e">
        <f t="shared" ca="1" si="66"/>
        <v>#VALUE!</v>
      </c>
      <c r="CC182" s="2" t="e">
        <f t="shared" ca="1" si="96"/>
        <v>#VALUE!</v>
      </c>
    </row>
    <row r="183" spans="1:81" s="10" customFormat="1" ht="25" customHeight="1" x14ac:dyDescent="0.2">
      <c r="A183" s="52" t="str">
        <f t="shared" si="97"/>
        <v/>
      </c>
      <c r="B183" s="157" t="e">
        <f t="shared" ca="1" si="67"/>
        <v>#VALUE!</v>
      </c>
      <c r="C183" s="157" t="e">
        <f t="shared" si="68"/>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9"/>
        <v>#VALUE!</v>
      </c>
      <c r="K183" s="155" t="e">
        <f t="shared" si="70"/>
        <v>#VALUE!</v>
      </c>
      <c r="L183" s="153"/>
      <c r="M183" s="53"/>
      <c r="N183" s="175">
        <v>0</v>
      </c>
      <c r="O183" s="147"/>
      <c r="P183" s="175">
        <v>0</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IF(U183=Setup!$C$10,"Grant",IF('PSM Costs'!U183=Setup!$C$11,"Local",IF('PSM Costs'!U183=Setup!$C$12,"Other","")))</f>
        <v/>
      </c>
      <c r="W183" s="34"/>
      <c r="X183" s="36">
        <v>1</v>
      </c>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36">
        <v>1</v>
      </c>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36">
        <v>1</v>
      </c>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36">
        <v>1</v>
      </c>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6" t="str">
        <f t="shared" si="95"/>
        <v/>
      </c>
      <c r="BY183" s="31"/>
      <c r="BZ183" s="38"/>
      <c r="CB183" s="120" t="e">
        <f t="shared" ca="1" si="66"/>
        <v>#VALUE!</v>
      </c>
      <c r="CC183" s="2" t="e">
        <f t="shared" ca="1" si="96"/>
        <v>#VALUE!</v>
      </c>
    </row>
    <row r="184" spans="1:81" s="10" customFormat="1" ht="25" customHeight="1" x14ac:dyDescent="0.2">
      <c r="A184" s="52" t="str">
        <f t="shared" si="97"/>
        <v/>
      </c>
      <c r="B184" s="157" t="e">
        <f t="shared" ca="1" si="67"/>
        <v>#VALUE!</v>
      </c>
      <c r="C184" s="157" t="e">
        <f t="shared" si="68"/>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9"/>
        <v>#VALUE!</v>
      </c>
      <c r="K184" s="155" t="e">
        <f t="shared" si="70"/>
        <v>#VALUE!</v>
      </c>
      <c r="L184" s="153"/>
      <c r="M184" s="53"/>
      <c r="N184" s="175">
        <v>0</v>
      </c>
      <c r="O184" s="147"/>
      <c r="P184" s="175">
        <v>0</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IF(U184=Setup!$C$10,"Grant",IF('PSM Costs'!U184=Setup!$C$11,"Local",IF('PSM Costs'!U184=Setup!$C$12,"Other","")))</f>
        <v/>
      </c>
      <c r="W184" s="34"/>
      <c r="X184" s="36">
        <v>1</v>
      </c>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36">
        <v>1</v>
      </c>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36">
        <v>1</v>
      </c>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36">
        <v>1</v>
      </c>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6" t="str">
        <f t="shared" si="95"/>
        <v/>
      </c>
      <c r="BY184" s="31"/>
      <c r="BZ184" s="38"/>
      <c r="CB184" s="120" t="e">
        <f t="shared" ca="1" si="66"/>
        <v>#VALUE!</v>
      </c>
      <c r="CC184" s="2" t="e">
        <f t="shared" ca="1" si="96"/>
        <v>#VALUE!</v>
      </c>
    </row>
    <row r="185" spans="1:81" s="10" customFormat="1" ht="25" customHeight="1" x14ac:dyDescent="0.2">
      <c r="A185" s="52" t="str">
        <f t="shared" si="97"/>
        <v/>
      </c>
      <c r="B185" s="157" t="e">
        <f t="shared" ca="1" si="67"/>
        <v>#VALUE!</v>
      </c>
      <c r="C185" s="157" t="e">
        <f t="shared" si="68"/>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9"/>
        <v>#VALUE!</v>
      </c>
      <c r="K185" s="155" t="e">
        <f t="shared" si="70"/>
        <v>#VALUE!</v>
      </c>
      <c r="L185" s="153"/>
      <c r="M185" s="53"/>
      <c r="N185" s="175">
        <v>0</v>
      </c>
      <c r="O185" s="147"/>
      <c r="P185" s="175">
        <v>0</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IF(U185=Setup!$C$10,"Grant",IF('PSM Costs'!U185=Setup!$C$11,"Local",IF('PSM Costs'!U185=Setup!$C$12,"Other","")))</f>
        <v/>
      </c>
      <c r="W185" s="34"/>
      <c r="X185" s="36">
        <v>1</v>
      </c>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36">
        <v>1</v>
      </c>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36">
        <v>1</v>
      </c>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36">
        <v>1</v>
      </c>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6" t="str">
        <f t="shared" si="95"/>
        <v/>
      </c>
      <c r="BY185" s="31"/>
      <c r="BZ185" s="38"/>
      <c r="CB185" s="120" t="e">
        <f t="shared" ca="1" si="66"/>
        <v>#VALUE!</v>
      </c>
      <c r="CC185" s="2" t="e">
        <f t="shared" ca="1" si="96"/>
        <v>#VALUE!</v>
      </c>
    </row>
    <row r="186" spans="1:81" s="10" customFormat="1" ht="25" customHeight="1" x14ac:dyDescent="0.2">
      <c r="A186" s="52" t="str">
        <f t="shared" si="97"/>
        <v/>
      </c>
      <c r="B186" s="157" t="e">
        <f t="shared" ca="1" si="67"/>
        <v>#VALUE!</v>
      </c>
      <c r="C186" s="157" t="e">
        <f t="shared" si="68"/>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9"/>
        <v>#VALUE!</v>
      </c>
      <c r="K186" s="155" t="e">
        <f t="shared" si="70"/>
        <v>#VALUE!</v>
      </c>
      <c r="L186" s="153"/>
      <c r="M186" s="53"/>
      <c r="N186" s="175">
        <v>0</v>
      </c>
      <c r="O186" s="147"/>
      <c r="P186" s="175">
        <v>0</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IF(U186=Setup!$C$10,"Grant",IF('PSM Costs'!U186=Setup!$C$11,"Local",IF('PSM Costs'!U186=Setup!$C$12,"Other","")))</f>
        <v/>
      </c>
      <c r="W186" s="34"/>
      <c r="X186" s="36">
        <v>1</v>
      </c>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36">
        <v>1</v>
      </c>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36">
        <v>1</v>
      </c>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36">
        <v>1</v>
      </c>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6" t="str">
        <f t="shared" si="95"/>
        <v/>
      </c>
      <c r="BY186" s="31"/>
      <c r="BZ186" s="38"/>
      <c r="CB186" s="120" t="e">
        <f t="shared" ca="1" si="66"/>
        <v>#VALUE!</v>
      </c>
      <c r="CC186" s="2" t="e">
        <f t="shared" ca="1" si="96"/>
        <v>#VALUE!</v>
      </c>
    </row>
    <row r="187" spans="1:81" s="10" customFormat="1" ht="25" customHeight="1" x14ac:dyDescent="0.2">
      <c r="A187" s="52" t="str">
        <f t="shared" si="97"/>
        <v/>
      </c>
      <c r="B187" s="157" t="e">
        <f t="shared" ca="1" si="67"/>
        <v>#VALUE!</v>
      </c>
      <c r="C187" s="157" t="e">
        <f t="shared" si="68"/>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9"/>
        <v>#VALUE!</v>
      </c>
      <c r="K187" s="155" t="e">
        <f t="shared" si="70"/>
        <v>#VALUE!</v>
      </c>
      <c r="L187" s="153"/>
      <c r="M187" s="53"/>
      <c r="N187" s="175">
        <v>0</v>
      </c>
      <c r="O187" s="147"/>
      <c r="P187" s="175">
        <v>0</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IF(U187=Setup!$C$10,"Grant",IF('PSM Costs'!U187=Setup!$C$11,"Local",IF('PSM Costs'!U187=Setup!$C$12,"Other","")))</f>
        <v/>
      </c>
      <c r="W187" s="34"/>
      <c r="X187" s="36">
        <v>1</v>
      </c>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36">
        <v>1</v>
      </c>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36">
        <v>1</v>
      </c>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36">
        <v>1</v>
      </c>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6" t="str">
        <f t="shared" si="95"/>
        <v/>
      </c>
      <c r="BY187" s="31"/>
      <c r="BZ187" s="38"/>
      <c r="CB187" s="120" t="e">
        <f t="shared" ca="1" si="66"/>
        <v>#VALUE!</v>
      </c>
      <c r="CC187" s="2" t="e">
        <f t="shared" ca="1" si="96"/>
        <v>#VALUE!</v>
      </c>
    </row>
    <row r="188" spans="1:81" s="10" customFormat="1" ht="25" customHeight="1" x14ac:dyDescent="0.2">
      <c r="A188" s="52" t="str">
        <f t="shared" si="97"/>
        <v/>
      </c>
      <c r="B188" s="157" t="e">
        <f t="shared" ca="1" si="67"/>
        <v>#VALUE!</v>
      </c>
      <c r="C188" s="157" t="e">
        <f t="shared" si="68"/>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9"/>
        <v>#VALUE!</v>
      </c>
      <c r="K188" s="155" t="e">
        <f t="shared" si="70"/>
        <v>#VALUE!</v>
      </c>
      <c r="L188" s="153"/>
      <c r="M188" s="53"/>
      <c r="N188" s="175">
        <v>0</v>
      </c>
      <c r="O188" s="147"/>
      <c r="P188" s="175">
        <v>0</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IF(U188=Setup!$C$10,"Grant",IF('PSM Costs'!U188=Setup!$C$11,"Local",IF('PSM Costs'!U188=Setup!$C$12,"Other","")))</f>
        <v/>
      </c>
      <c r="W188" s="34"/>
      <c r="X188" s="36">
        <v>1</v>
      </c>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36">
        <v>1</v>
      </c>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36">
        <v>1</v>
      </c>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36">
        <v>1</v>
      </c>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6" t="str">
        <f t="shared" si="95"/>
        <v/>
      </c>
      <c r="BY188" s="31"/>
      <c r="BZ188" s="38"/>
      <c r="CB188" s="120" t="e">
        <f t="shared" ca="1" si="66"/>
        <v>#VALUE!</v>
      </c>
      <c r="CC188" s="2" t="e">
        <f t="shared" ca="1" si="96"/>
        <v>#VALUE!</v>
      </c>
    </row>
    <row r="189" spans="1:81" s="10" customFormat="1" ht="25" customHeight="1" x14ac:dyDescent="0.2">
      <c r="A189" s="52" t="str">
        <f t="shared" si="97"/>
        <v/>
      </c>
      <c r="B189" s="157" t="e">
        <f t="shared" ca="1" si="67"/>
        <v>#VALUE!</v>
      </c>
      <c r="C189" s="157" t="e">
        <f t="shared" si="68"/>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9"/>
        <v>#VALUE!</v>
      </c>
      <c r="K189" s="155" t="e">
        <f t="shared" si="70"/>
        <v>#VALUE!</v>
      </c>
      <c r="L189" s="153"/>
      <c r="M189" s="53"/>
      <c r="N189" s="175">
        <v>0</v>
      </c>
      <c r="O189" s="147"/>
      <c r="P189" s="175">
        <v>0</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IF(U189=Setup!$C$10,"Grant",IF('PSM Costs'!U189=Setup!$C$11,"Local",IF('PSM Costs'!U189=Setup!$C$12,"Other","")))</f>
        <v/>
      </c>
      <c r="W189" s="34"/>
      <c r="X189" s="36">
        <v>1</v>
      </c>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36">
        <v>1</v>
      </c>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36">
        <v>1</v>
      </c>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36">
        <v>1</v>
      </c>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6" t="str">
        <f t="shared" si="95"/>
        <v/>
      </c>
      <c r="BY189" s="31"/>
      <c r="BZ189" s="38"/>
      <c r="CB189" s="120" t="e">
        <f t="shared" ca="1" si="66"/>
        <v>#VALUE!</v>
      </c>
      <c r="CC189" s="2" t="e">
        <f t="shared" ca="1" si="96"/>
        <v>#VALUE!</v>
      </c>
    </row>
    <row r="190" spans="1:81" s="10" customFormat="1" ht="25" customHeight="1" x14ac:dyDescent="0.2">
      <c r="A190" s="52" t="str">
        <f t="shared" si="97"/>
        <v/>
      </c>
      <c r="B190" s="157" t="e">
        <f t="shared" ca="1" si="67"/>
        <v>#VALUE!</v>
      </c>
      <c r="C190" s="157" t="e">
        <f t="shared" si="68"/>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9"/>
        <v>#VALUE!</v>
      </c>
      <c r="K190" s="155" t="e">
        <f t="shared" si="70"/>
        <v>#VALUE!</v>
      </c>
      <c r="L190" s="153"/>
      <c r="M190" s="53"/>
      <c r="N190" s="175">
        <v>0</v>
      </c>
      <c r="O190" s="147"/>
      <c r="P190" s="175">
        <v>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IF(U190=Setup!$C$10,"Grant",IF('PSM Costs'!U190=Setup!$C$11,"Local",IF('PSM Costs'!U190=Setup!$C$12,"Other","")))</f>
        <v/>
      </c>
      <c r="W190" s="34"/>
      <c r="X190" s="36">
        <v>1</v>
      </c>
      <c r="Y190" s="33"/>
      <c r="Z190" s="36" t="str">
        <f t="shared" si="71"/>
        <v/>
      </c>
      <c r="AA190" s="35"/>
      <c r="AB190" s="32" t="str">
        <f t="shared" si="72"/>
        <v/>
      </c>
      <c r="AC190" s="35"/>
      <c r="AD190" s="32" t="str">
        <f t="shared" si="73"/>
        <v/>
      </c>
      <c r="AE190" s="35"/>
      <c r="AF190" s="36" t="str">
        <f t="shared" si="74"/>
        <v/>
      </c>
      <c r="AG190" s="36" t="str">
        <f t="shared" si="75"/>
        <v/>
      </c>
      <c r="AH190" s="36" t="str">
        <f t="shared" si="76"/>
        <v/>
      </c>
      <c r="AI190" s="55"/>
      <c r="AJ190" s="37"/>
      <c r="AK190" s="36">
        <v>1</v>
      </c>
      <c r="AL190" s="35"/>
      <c r="AM190" s="32" t="str">
        <f t="shared" si="77"/>
        <v/>
      </c>
      <c r="AN190" s="35"/>
      <c r="AO190" s="32" t="str">
        <f t="shared" si="78"/>
        <v/>
      </c>
      <c r="AP190" s="35"/>
      <c r="AQ190" s="32" t="str">
        <f t="shared" si="79"/>
        <v/>
      </c>
      <c r="AR190" s="35"/>
      <c r="AS190" s="36" t="str">
        <f t="shared" si="80"/>
        <v/>
      </c>
      <c r="AT190" s="36" t="str">
        <f t="shared" si="81"/>
        <v/>
      </c>
      <c r="AU190" s="36" t="str">
        <f t="shared" si="82"/>
        <v/>
      </c>
      <c r="AV190" s="55"/>
      <c r="AW190" s="34"/>
      <c r="AX190" s="36">
        <v>1</v>
      </c>
      <c r="AY190" s="34"/>
      <c r="AZ190" s="32" t="str">
        <f t="shared" si="83"/>
        <v/>
      </c>
      <c r="BA190" s="34"/>
      <c r="BB190" s="32" t="str">
        <f t="shared" si="84"/>
        <v/>
      </c>
      <c r="BC190" s="34"/>
      <c r="BD190" s="32" t="str">
        <f t="shared" si="85"/>
        <v/>
      </c>
      <c r="BE190" s="35"/>
      <c r="BF190" s="36" t="str">
        <f t="shared" si="86"/>
        <v/>
      </c>
      <c r="BG190" s="36" t="str">
        <f t="shared" si="87"/>
        <v/>
      </c>
      <c r="BH190" s="36" t="str">
        <f t="shared" si="88"/>
        <v/>
      </c>
      <c r="BI190" s="55"/>
      <c r="BJ190" s="34"/>
      <c r="BK190" s="36">
        <v>1</v>
      </c>
      <c r="BL190" s="34"/>
      <c r="BM190" s="32" t="str">
        <f t="shared" si="89"/>
        <v/>
      </c>
      <c r="BN190" s="34"/>
      <c r="BO190" s="32" t="str">
        <f t="shared" si="90"/>
        <v/>
      </c>
      <c r="BP190" s="34"/>
      <c r="BQ190" s="32" t="str">
        <f t="shared" si="91"/>
        <v/>
      </c>
      <c r="BR190" s="34"/>
      <c r="BS190" s="36" t="str">
        <f t="shared" si="92"/>
        <v/>
      </c>
      <c r="BT190" s="36" t="str">
        <f t="shared" si="93"/>
        <v/>
      </c>
      <c r="BU190" s="36" t="str">
        <f t="shared" si="94"/>
        <v/>
      </c>
      <c r="BV190" s="55"/>
      <c r="BW190" s="36" t="str">
        <f t="shared" si="95"/>
        <v/>
      </c>
      <c r="BX190" s="36" t="str">
        <f t="shared" si="95"/>
        <v/>
      </c>
      <c r="BY190" s="31"/>
      <c r="BZ190" s="38"/>
      <c r="CB190" s="120" t="e">
        <f t="shared" ca="1" si="66"/>
        <v>#VALUE!</v>
      </c>
      <c r="CC190" s="2" t="e">
        <f t="shared" ca="1" si="96"/>
        <v>#VALUE!</v>
      </c>
    </row>
    <row r="191" spans="1:81" s="10" customFormat="1" ht="25" customHeight="1" x14ac:dyDescent="0.2">
      <c r="A191" s="52" t="str">
        <f t="shared" si="97"/>
        <v/>
      </c>
      <c r="B191" s="157" t="e">
        <f t="shared" ca="1" si="67"/>
        <v>#VALUE!</v>
      </c>
      <c r="C191" s="157" t="e">
        <f t="shared" si="68"/>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9"/>
        <v>#VALUE!</v>
      </c>
      <c r="K191" s="155" t="e">
        <f t="shared" si="70"/>
        <v>#VALUE!</v>
      </c>
      <c r="L191" s="153"/>
      <c r="M191" s="53"/>
      <c r="N191" s="175">
        <v>0</v>
      </c>
      <c r="O191" s="147"/>
      <c r="P191" s="175">
        <v>0</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IF(U191=Setup!$C$10,"Grant",IF('PSM Costs'!U191=Setup!$C$11,"Local",IF('PSM Costs'!U191=Setup!$C$12,"Other","")))</f>
        <v/>
      </c>
      <c r="W191" s="34"/>
      <c r="X191" s="36">
        <v>1</v>
      </c>
      <c r="Y191" s="33"/>
      <c r="Z191" s="36" t="str">
        <f t="shared" si="71"/>
        <v/>
      </c>
      <c r="AA191" s="35"/>
      <c r="AB191" s="32" t="str">
        <f t="shared" si="72"/>
        <v/>
      </c>
      <c r="AC191" s="35"/>
      <c r="AD191" s="32" t="str">
        <f t="shared" si="73"/>
        <v/>
      </c>
      <c r="AE191" s="35"/>
      <c r="AF191" s="36" t="str">
        <f t="shared" si="74"/>
        <v/>
      </c>
      <c r="AG191" s="36" t="str">
        <f t="shared" si="75"/>
        <v/>
      </c>
      <c r="AH191" s="36" t="str">
        <f t="shared" si="76"/>
        <v/>
      </c>
      <c r="AI191" s="55"/>
      <c r="AJ191" s="37"/>
      <c r="AK191" s="36">
        <v>1</v>
      </c>
      <c r="AL191" s="35"/>
      <c r="AM191" s="32" t="str">
        <f t="shared" si="77"/>
        <v/>
      </c>
      <c r="AN191" s="35"/>
      <c r="AO191" s="32" t="str">
        <f t="shared" si="78"/>
        <v/>
      </c>
      <c r="AP191" s="35"/>
      <c r="AQ191" s="32" t="str">
        <f t="shared" si="79"/>
        <v/>
      </c>
      <c r="AR191" s="35"/>
      <c r="AS191" s="36" t="str">
        <f t="shared" si="80"/>
        <v/>
      </c>
      <c r="AT191" s="36" t="str">
        <f t="shared" si="81"/>
        <v/>
      </c>
      <c r="AU191" s="36" t="str">
        <f t="shared" si="82"/>
        <v/>
      </c>
      <c r="AV191" s="55"/>
      <c r="AW191" s="34"/>
      <c r="AX191" s="36">
        <v>1</v>
      </c>
      <c r="AY191" s="34"/>
      <c r="AZ191" s="32" t="str">
        <f t="shared" si="83"/>
        <v/>
      </c>
      <c r="BA191" s="34"/>
      <c r="BB191" s="32" t="str">
        <f t="shared" si="84"/>
        <v/>
      </c>
      <c r="BC191" s="34"/>
      <c r="BD191" s="32" t="str">
        <f t="shared" si="85"/>
        <v/>
      </c>
      <c r="BE191" s="35"/>
      <c r="BF191" s="36" t="str">
        <f t="shared" si="86"/>
        <v/>
      </c>
      <c r="BG191" s="36" t="str">
        <f t="shared" si="87"/>
        <v/>
      </c>
      <c r="BH191" s="36" t="str">
        <f t="shared" si="88"/>
        <v/>
      </c>
      <c r="BI191" s="55"/>
      <c r="BJ191" s="34"/>
      <c r="BK191" s="36">
        <v>1</v>
      </c>
      <c r="BL191" s="34"/>
      <c r="BM191" s="32" t="str">
        <f t="shared" si="89"/>
        <v/>
      </c>
      <c r="BN191" s="34"/>
      <c r="BO191" s="32" t="str">
        <f t="shared" si="90"/>
        <v/>
      </c>
      <c r="BP191" s="34"/>
      <c r="BQ191" s="32" t="str">
        <f t="shared" si="91"/>
        <v/>
      </c>
      <c r="BR191" s="34"/>
      <c r="BS191" s="36" t="str">
        <f t="shared" si="92"/>
        <v/>
      </c>
      <c r="BT191" s="36" t="str">
        <f t="shared" si="93"/>
        <v/>
      </c>
      <c r="BU191" s="36" t="str">
        <f t="shared" si="94"/>
        <v/>
      </c>
      <c r="BV191" s="55"/>
      <c r="BW191" s="36" t="str">
        <f t="shared" si="95"/>
        <v/>
      </c>
      <c r="BX191" s="36" t="str">
        <f t="shared" si="95"/>
        <v/>
      </c>
      <c r="BY191" s="31"/>
      <c r="BZ191" s="38"/>
      <c r="CB191" s="120" t="e">
        <f t="shared" ca="1" si="66"/>
        <v>#VALUE!</v>
      </c>
      <c r="CC191" s="2" t="e">
        <f t="shared" ca="1" si="96"/>
        <v>#VALUE!</v>
      </c>
    </row>
    <row r="192" spans="1:81" s="10" customFormat="1" ht="25" customHeight="1" x14ac:dyDescent="0.2">
      <c r="A192" s="52" t="str">
        <f t="shared" si="97"/>
        <v/>
      </c>
      <c r="B192" s="157" t="e">
        <f t="shared" ca="1" si="67"/>
        <v>#VALUE!</v>
      </c>
      <c r="C192" s="157" t="e">
        <f t="shared" si="68"/>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9"/>
        <v>#VALUE!</v>
      </c>
      <c r="K192" s="155" t="e">
        <f t="shared" si="70"/>
        <v>#VALUE!</v>
      </c>
      <c r="L192" s="153"/>
      <c r="M192" s="53"/>
      <c r="N192" s="175">
        <v>0</v>
      </c>
      <c r="O192" s="147"/>
      <c r="P192" s="175">
        <v>0</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IF(U192=Setup!$C$10,"Grant",IF('PSM Costs'!U192=Setup!$C$11,"Local",IF('PSM Costs'!U192=Setup!$C$12,"Other","")))</f>
        <v/>
      </c>
      <c r="W192" s="34"/>
      <c r="X192" s="36">
        <v>1</v>
      </c>
      <c r="Y192" s="33"/>
      <c r="Z192" s="36" t="str">
        <f t="shared" si="71"/>
        <v/>
      </c>
      <c r="AA192" s="35"/>
      <c r="AB192" s="32" t="str">
        <f t="shared" si="72"/>
        <v/>
      </c>
      <c r="AC192" s="35"/>
      <c r="AD192" s="32" t="str">
        <f t="shared" si="73"/>
        <v/>
      </c>
      <c r="AE192" s="35"/>
      <c r="AF192" s="36" t="str">
        <f t="shared" si="74"/>
        <v/>
      </c>
      <c r="AG192" s="36" t="str">
        <f t="shared" si="75"/>
        <v/>
      </c>
      <c r="AH192" s="36" t="str">
        <f t="shared" si="76"/>
        <v/>
      </c>
      <c r="AI192" s="55"/>
      <c r="AJ192" s="37"/>
      <c r="AK192" s="36">
        <v>1</v>
      </c>
      <c r="AL192" s="35"/>
      <c r="AM192" s="32" t="str">
        <f t="shared" si="77"/>
        <v/>
      </c>
      <c r="AN192" s="35"/>
      <c r="AO192" s="32" t="str">
        <f t="shared" si="78"/>
        <v/>
      </c>
      <c r="AP192" s="35"/>
      <c r="AQ192" s="32" t="str">
        <f t="shared" si="79"/>
        <v/>
      </c>
      <c r="AR192" s="35"/>
      <c r="AS192" s="36" t="str">
        <f t="shared" si="80"/>
        <v/>
      </c>
      <c r="AT192" s="36" t="str">
        <f t="shared" si="81"/>
        <v/>
      </c>
      <c r="AU192" s="36" t="str">
        <f t="shared" si="82"/>
        <v/>
      </c>
      <c r="AV192" s="55"/>
      <c r="AW192" s="34"/>
      <c r="AX192" s="36">
        <v>1</v>
      </c>
      <c r="AY192" s="34"/>
      <c r="AZ192" s="32" t="str">
        <f t="shared" si="83"/>
        <v/>
      </c>
      <c r="BA192" s="34"/>
      <c r="BB192" s="32" t="str">
        <f t="shared" si="84"/>
        <v/>
      </c>
      <c r="BC192" s="34"/>
      <c r="BD192" s="32" t="str">
        <f t="shared" si="85"/>
        <v/>
      </c>
      <c r="BE192" s="35"/>
      <c r="BF192" s="36" t="str">
        <f t="shared" si="86"/>
        <v/>
      </c>
      <c r="BG192" s="36" t="str">
        <f t="shared" si="87"/>
        <v/>
      </c>
      <c r="BH192" s="36" t="str">
        <f t="shared" si="88"/>
        <v/>
      </c>
      <c r="BI192" s="55"/>
      <c r="BJ192" s="34"/>
      <c r="BK192" s="36">
        <v>1</v>
      </c>
      <c r="BL192" s="34"/>
      <c r="BM192" s="32" t="str">
        <f t="shared" si="89"/>
        <v/>
      </c>
      <c r="BN192" s="34"/>
      <c r="BO192" s="32" t="str">
        <f t="shared" si="90"/>
        <v/>
      </c>
      <c r="BP192" s="34"/>
      <c r="BQ192" s="32" t="str">
        <f t="shared" si="91"/>
        <v/>
      </c>
      <c r="BR192" s="34"/>
      <c r="BS192" s="36" t="str">
        <f t="shared" si="92"/>
        <v/>
      </c>
      <c r="BT192" s="36" t="str">
        <f t="shared" si="93"/>
        <v/>
      </c>
      <c r="BU192" s="36" t="str">
        <f t="shared" si="94"/>
        <v/>
      </c>
      <c r="BV192" s="55"/>
      <c r="BW192" s="36" t="str">
        <f t="shared" si="95"/>
        <v/>
      </c>
      <c r="BX192" s="36" t="str">
        <f t="shared" si="95"/>
        <v/>
      </c>
      <c r="BY192" s="31"/>
      <c r="BZ192" s="38"/>
      <c r="CB192" s="120" t="e">
        <f t="shared" ca="1" si="66"/>
        <v>#VALUE!</v>
      </c>
      <c r="CC192" s="2" t="e">
        <f t="shared" ca="1" si="96"/>
        <v>#VALUE!</v>
      </c>
    </row>
    <row r="193" spans="1:81" s="10" customFormat="1" ht="25" customHeight="1" x14ac:dyDescent="0.2">
      <c r="A193" s="52" t="str">
        <f t="shared" si="97"/>
        <v/>
      </c>
      <c r="B193" s="157" t="e">
        <f t="shared" ca="1" si="67"/>
        <v>#VALUE!</v>
      </c>
      <c r="C193" s="157" t="e">
        <f t="shared" si="68"/>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9"/>
        <v>#VALUE!</v>
      </c>
      <c r="K193" s="155" t="e">
        <f t="shared" si="70"/>
        <v>#VALUE!</v>
      </c>
      <c r="L193" s="153"/>
      <c r="M193" s="53"/>
      <c r="N193" s="175">
        <v>0</v>
      </c>
      <c r="O193" s="147"/>
      <c r="P193" s="175">
        <v>0</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IF(U193=Setup!$C$10,"Grant",IF('PSM Costs'!U193=Setup!$C$11,"Local",IF('PSM Costs'!U193=Setup!$C$12,"Other","")))</f>
        <v/>
      </c>
      <c r="W193" s="34"/>
      <c r="X193" s="36">
        <v>1</v>
      </c>
      <c r="Y193" s="33"/>
      <c r="Z193" s="36" t="str">
        <f t="shared" si="71"/>
        <v/>
      </c>
      <c r="AA193" s="35"/>
      <c r="AB193" s="32" t="str">
        <f t="shared" si="72"/>
        <v/>
      </c>
      <c r="AC193" s="35"/>
      <c r="AD193" s="32" t="str">
        <f t="shared" si="73"/>
        <v/>
      </c>
      <c r="AE193" s="35"/>
      <c r="AF193" s="36" t="str">
        <f t="shared" si="74"/>
        <v/>
      </c>
      <c r="AG193" s="36" t="str">
        <f t="shared" si="75"/>
        <v/>
      </c>
      <c r="AH193" s="36" t="str">
        <f t="shared" si="76"/>
        <v/>
      </c>
      <c r="AI193" s="55"/>
      <c r="AJ193" s="37"/>
      <c r="AK193" s="36">
        <v>1</v>
      </c>
      <c r="AL193" s="35"/>
      <c r="AM193" s="32" t="str">
        <f t="shared" si="77"/>
        <v/>
      </c>
      <c r="AN193" s="35"/>
      <c r="AO193" s="32" t="str">
        <f t="shared" si="78"/>
        <v/>
      </c>
      <c r="AP193" s="35"/>
      <c r="AQ193" s="32" t="str">
        <f t="shared" si="79"/>
        <v/>
      </c>
      <c r="AR193" s="35"/>
      <c r="AS193" s="36" t="str">
        <f t="shared" si="80"/>
        <v/>
      </c>
      <c r="AT193" s="36" t="str">
        <f t="shared" si="81"/>
        <v/>
      </c>
      <c r="AU193" s="36" t="str">
        <f t="shared" si="82"/>
        <v/>
      </c>
      <c r="AV193" s="55"/>
      <c r="AW193" s="34"/>
      <c r="AX193" s="36">
        <v>1</v>
      </c>
      <c r="AY193" s="34"/>
      <c r="AZ193" s="32" t="str">
        <f t="shared" si="83"/>
        <v/>
      </c>
      <c r="BA193" s="34"/>
      <c r="BB193" s="32" t="str">
        <f t="shared" si="84"/>
        <v/>
      </c>
      <c r="BC193" s="34"/>
      <c r="BD193" s="32" t="str">
        <f t="shared" si="85"/>
        <v/>
      </c>
      <c r="BE193" s="35"/>
      <c r="BF193" s="36" t="str">
        <f t="shared" si="86"/>
        <v/>
      </c>
      <c r="BG193" s="36" t="str">
        <f t="shared" si="87"/>
        <v/>
      </c>
      <c r="BH193" s="36" t="str">
        <f t="shared" si="88"/>
        <v/>
      </c>
      <c r="BI193" s="55"/>
      <c r="BJ193" s="34"/>
      <c r="BK193" s="36">
        <v>1</v>
      </c>
      <c r="BL193" s="34"/>
      <c r="BM193" s="32" t="str">
        <f t="shared" si="89"/>
        <v/>
      </c>
      <c r="BN193" s="34"/>
      <c r="BO193" s="32" t="str">
        <f t="shared" si="90"/>
        <v/>
      </c>
      <c r="BP193" s="34"/>
      <c r="BQ193" s="32" t="str">
        <f t="shared" si="91"/>
        <v/>
      </c>
      <c r="BR193" s="34"/>
      <c r="BS193" s="36" t="str">
        <f t="shared" si="92"/>
        <v/>
      </c>
      <c r="BT193" s="36" t="str">
        <f t="shared" si="93"/>
        <v/>
      </c>
      <c r="BU193" s="36" t="str">
        <f t="shared" si="94"/>
        <v/>
      </c>
      <c r="BV193" s="55"/>
      <c r="BW193" s="36" t="str">
        <f t="shared" si="95"/>
        <v/>
      </c>
      <c r="BX193" s="36" t="str">
        <f t="shared" si="95"/>
        <v/>
      </c>
      <c r="BY193" s="31"/>
      <c r="BZ193" s="38"/>
      <c r="CB193" s="120" t="e">
        <f t="shared" ca="1" si="66"/>
        <v>#VALUE!</v>
      </c>
      <c r="CC193" s="2" t="e">
        <f t="shared" ca="1" si="96"/>
        <v>#VALUE!</v>
      </c>
    </row>
    <row r="194" spans="1:81" s="10" customFormat="1" ht="25" customHeight="1" x14ac:dyDescent="0.2">
      <c r="A194" s="52" t="str">
        <f t="shared" si="97"/>
        <v/>
      </c>
      <c r="B194" s="157" t="e">
        <f t="shared" ca="1" si="67"/>
        <v>#VALUE!</v>
      </c>
      <c r="C194" s="157" t="e">
        <f t="shared" si="68"/>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9"/>
        <v>#VALUE!</v>
      </c>
      <c r="K194" s="155" t="e">
        <f t="shared" si="70"/>
        <v>#VALUE!</v>
      </c>
      <c r="L194" s="153"/>
      <c r="M194" s="53"/>
      <c r="N194" s="175">
        <v>0</v>
      </c>
      <c r="O194" s="147"/>
      <c r="P194" s="175">
        <v>0</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IF(U194=Setup!$C$10,"Grant",IF('PSM Costs'!U194=Setup!$C$11,"Local",IF('PSM Costs'!U194=Setup!$C$12,"Other","")))</f>
        <v/>
      </c>
      <c r="W194" s="34"/>
      <c r="X194" s="36">
        <v>1</v>
      </c>
      <c r="Y194" s="33"/>
      <c r="Z194" s="36" t="str">
        <f t="shared" si="71"/>
        <v/>
      </c>
      <c r="AA194" s="35"/>
      <c r="AB194" s="32" t="str">
        <f t="shared" si="72"/>
        <v/>
      </c>
      <c r="AC194" s="35"/>
      <c r="AD194" s="32" t="str">
        <f t="shared" si="73"/>
        <v/>
      </c>
      <c r="AE194" s="35"/>
      <c r="AF194" s="36" t="str">
        <f t="shared" si="74"/>
        <v/>
      </c>
      <c r="AG194" s="36" t="str">
        <f t="shared" si="75"/>
        <v/>
      </c>
      <c r="AH194" s="36" t="str">
        <f t="shared" si="76"/>
        <v/>
      </c>
      <c r="AI194" s="55"/>
      <c r="AJ194" s="37"/>
      <c r="AK194" s="36">
        <v>1</v>
      </c>
      <c r="AL194" s="35"/>
      <c r="AM194" s="32" t="str">
        <f t="shared" si="77"/>
        <v/>
      </c>
      <c r="AN194" s="35"/>
      <c r="AO194" s="32" t="str">
        <f t="shared" si="78"/>
        <v/>
      </c>
      <c r="AP194" s="35"/>
      <c r="AQ194" s="32" t="str">
        <f t="shared" si="79"/>
        <v/>
      </c>
      <c r="AR194" s="35"/>
      <c r="AS194" s="36" t="str">
        <f t="shared" si="80"/>
        <v/>
      </c>
      <c r="AT194" s="36" t="str">
        <f t="shared" si="81"/>
        <v/>
      </c>
      <c r="AU194" s="36" t="str">
        <f t="shared" si="82"/>
        <v/>
      </c>
      <c r="AV194" s="55"/>
      <c r="AW194" s="34"/>
      <c r="AX194" s="36">
        <v>1</v>
      </c>
      <c r="AY194" s="34"/>
      <c r="AZ194" s="32" t="str">
        <f t="shared" si="83"/>
        <v/>
      </c>
      <c r="BA194" s="34"/>
      <c r="BB194" s="32" t="str">
        <f t="shared" si="84"/>
        <v/>
      </c>
      <c r="BC194" s="34"/>
      <c r="BD194" s="32" t="str">
        <f t="shared" si="85"/>
        <v/>
      </c>
      <c r="BE194" s="35"/>
      <c r="BF194" s="36" t="str">
        <f t="shared" si="86"/>
        <v/>
      </c>
      <c r="BG194" s="36" t="str">
        <f t="shared" si="87"/>
        <v/>
      </c>
      <c r="BH194" s="36" t="str">
        <f t="shared" si="88"/>
        <v/>
      </c>
      <c r="BI194" s="55"/>
      <c r="BJ194" s="34"/>
      <c r="BK194" s="36">
        <v>1</v>
      </c>
      <c r="BL194" s="34"/>
      <c r="BM194" s="32" t="str">
        <f t="shared" si="89"/>
        <v/>
      </c>
      <c r="BN194" s="34"/>
      <c r="BO194" s="32" t="str">
        <f t="shared" si="90"/>
        <v/>
      </c>
      <c r="BP194" s="34"/>
      <c r="BQ194" s="32" t="str">
        <f t="shared" si="91"/>
        <v/>
      </c>
      <c r="BR194" s="34"/>
      <c r="BS194" s="36" t="str">
        <f t="shared" si="92"/>
        <v/>
      </c>
      <c r="BT194" s="36" t="str">
        <f t="shared" si="93"/>
        <v/>
      </c>
      <c r="BU194" s="36" t="str">
        <f t="shared" si="94"/>
        <v/>
      </c>
      <c r="BV194" s="55"/>
      <c r="BW194" s="36" t="str">
        <f t="shared" si="95"/>
        <v/>
      </c>
      <c r="BX194" s="36" t="str">
        <f t="shared" si="95"/>
        <v/>
      </c>
      <c r="BY194" s="31"/>
      <c r="BZ194" s="38"/>
      <c r="CB194" s="120" t="e">
        <f t="shared" ref="CB194:CB257" ca="1" si="98">IF(OR(B194="--",IFERROR(MATCH(B194,OFFSET(B$1,0,0,ROW()-1,1),0),1)&lt;&gt;1),"",1)</f>
        <v>#VALUE!</v>
      </c>
      <c r="CC194" s="2" t="e">
        <f t="shared" ca="1" si="96"/>
        <v>#VALUE!</v>
      </c>
    </row>
    <row r="195" spans="1:81" s="10" customFormat="1" ht="25" customHeight="1" x14ac:dyDescent="0.2">
      <c r="A195" s="52" t="str">
        <f t="shared" si="97"/>
        <v/>
      </c>
      <c r="B195" s="157" t="e">
        <f t="shared" ref="B195:B258" ca="1" si="99">CONCATENATE(E195,"-",G195,"--",K195,"---",R195)</f>
        <v>#VALUE!</v>
      </c>
      <c r="C195" s="157" t="e">
        <f t="shared" ref="C195:C258" si="100">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1">LEFT(I195,FIND(".",I195,1)-1)</f>
        <v>#VALUE!</v>
      </c>
      <c r="K195" s="155" t="e">
        <f t="shared" ref="K195:K258" si="102">LEFT(I195,FIND(".",I195,1)+1)</f>
        <v>#VALUE!</v>
      </c>
      <c r="L195" s="153"/>
      <c r="M195" s="53"/>
      <c r="N195" s="175">
        <v>0</v>
      </c>
      <c r="O195" s="147"/>
      <c r="P195" s="175">
        <v>0</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IF(U195=Setup!$C$10,"Grant",IF('PSM Costs'!U195=Setup!$C$11,"Local",IF('PSM Costs'!U195=Setup!$C$12,"Other","")))</f>
        <v/>
      </c>
      <c r="W195" s="34"/>
      <c r="X195" s="36">
        <v>1</v>
      </c>
      <c r="Y195" s="33"/>
      <c r="Z195" s="36" t="str">
        <f t="shared" ref="Z195:Z258" si="103">IFERROR(IF(AND(NOT(Y195=""),NOT(X195="")),Y195*X195,""),"")</f>
        <v/>
      </c>
      <c r="AA195" s="35"/>
      <c r="AB195" s="32" t="str">
        <f t="shared" ref="AB195:AB258" si="104">IFERROR(IF(AND(NOT(AA195=""),NOT(X195="")),AA195*X195,""),"")</f>
        <v/>
      </c>
      <c r="AC195" s="35"/>
      <c r="AD195" s="32" t="str">
        <f t="shared" ref="AD195:AD258" si="105">IFERROR(IF(AND(NOT(AC195=""),NOT(X195="")),AC195*X195,""),"")</f>
        <v/>
      </c>
      <c r="AE195" s="35"/>
      <c r="AF195" s="36" t="str">
        <f t="shared" ref="AF195:AF258" si="106">IFERROR(IF(AND(NOT(AE195=""),NOT(X195="")),AE195*X195,""),"")</f>
        <v/>
      </c>
      <c r="AG195" s="36" t="str">
        <f t="shared" ref="AG195:AG258" si="107">IFERROR(IF(OR(NOT(Y195=""),NOT(AE195=""),NOT(AA195=""),NOT(AC195="")),Y195+AE195+AA195+AC195,""),"")</f>
        <v/>
      </c>
      <c r="AH195" s="36" t="str">
        <f t="shared" ref="AH195:AH258" si="108">IF(SUM(Z195,AB195,AD195,AF195)&gt;0,SUM(Z195,AB195,AD195,AF195),"")</f>
        <v/>
      </c>
      <c r="AI195" s="55"/>
      <c r="AJ195" s="37"/>
      <c r="AK195" s="36">
        <v>1</v>
      </c>
      <c r="AL195" s="35"/>
      <c r="AM195" s="32" t="str">
        <f t="shared" ref="AM195:AM258" si="109">IFERROR(IF(AND(NOT(AL195=""),NOT(AK195="")),AL195*$AK195,""),"")</f>
        <v/>
      </c>
      <c r="AN195" s="35"/>
      <c r="AO195" s="32" t="str">
        <f t="shared" ref="AO195:AO258" si="110">IFERROR(IF(AND(NOT(AN195=""),NOT(AK195="")),AN195*$AK195,""),"")</f>
        <v/>
      </c>
      <c r="AP195" s="35"/>
      <c r="AQ195" s="32" t="str">
        <f t="shared" ref="AQ195:AQ258" si="111">IFERROR(IF(AND(NOT(AP195=""),NOT(AK195="")),AP195*$AK195,""),"")</f>
        <v/>
      </c>
      <c r="AR195" s="35"/>
      <c r="AS195" s="36" t="str">
        <f t="shared" ref="AS195:AS258" si="112">IFERROR(IF(AND(NOT(AR195=""),NOT(AK195="")),AR195*$AK195,""),"")</f>
        <v/>
      </c>
      <c r="AT195" s="36" t="str">
        <f t="shared" ref="AT195:AT258" si="113">IFERROR(IF(OR(NOT(AL195=""),NOT(AR195=""),NOT(AN195=""),NOT(AP195="")),AL195+AR195+AN195+AP195,""),"")</f>
        <v/>
      </c>
      <c r="AU195" s="36" t="str">
        <f t="shared" ref="AU195:AU258" si="114">IF(SUM(AM195,AS195,AO195,AQ195)&gt;0,SUM(AM195,AS195,AO195,AQ195),"")</f>
        <v/>
      </c>
      <c r="AV195" s="55"/>
      <c r="AW195" s="34"/>
      <c r="AX195" s="36">
        <v>1</v>
      </c>
      <c r="AY195" s="34"/>
      <c r="AZ195" s="32" t="str">
        <f t="shared" ref="AZ195:AZ258" si="115">IFERROR(IF(AND(NOT(AY195=""),NOT(AX195="")),AY195*$AX195,""),"")</f>
        <v/>
      </c>
      <c r="BA195" s="34"/>
      <c r="BB195" s="32" t="str">
        <f t="shared" ref="BB195:BB258" si="116">IFERROR(IF(AND(NOT(BA195=""),NOT(AX195="")),BA195*$AX195,""),"")</f>
        <v/>
      </c>
      <c r="BC195" s="34"/>
      <c r="BD195" s="32" t="str">
        <f t="shared" ref="BD195:BD258" si="117">IFERROR(IF(AND(NOT(BC195=""),NOT(AX195="")),BC195*$AX195,""),"")</f>
        <v/>
      </c>
      <c r="BE195" s="35"/>
      <c r="BF195" s="36" t="str">
        <f t="shared" ref="BF195:BF258" si="118">IFERROR(IF(AND(NOT(BE195=""),NOT(AX195="")),BE195*$AX195,""),"")</f>
        <v/>
      </c>
      <c r="BG195" s="36" t="str">
        <f t="shared" ref="BG195:BG258" si="119">IFERROR(IF(OR(NOT(AY195=""),NOT(BE195=""),NOT(BA195=""),NOT(BC195="")),AY195+BE195+BA195+BC195,""),"")</f>
        <v/>
      </c>
      <c r="BH195" s="36" t="str">
        <f t="shared" ref="BH195:BH258" si="120">IF(SUM(AZ195,BF195,BB195,BD195)&gt;0,SUM(AZ195,BF195,BB195,BD195),"")</f>
        <v/>
      </c>
      <c r="BI195" s="55"/>
      <c r="BJ195" s="34"/>
      <c r="BK195" s="36">
        <v>1</v>
      </c>
      <c r="BL195" s="34"/>
      <c r="BM195" s="32" t="str">
        <f t="shared" ref="BM195:BM258" si="121">IFERROR(IF(AND(NOT(BL195=""),NOT(BK195="")),BL195*$BK195,""),"")</f>
        <v/>
      </c>
      <c r="BN195" s="34"/>
      <c r="BO195" s="32" t="str">
        <f t="shared" ref="BO195:BO258" si="122">IFERROR(IF(AND(NOT(BN195=""),NOT(BK195="")),BN195*$BK195,""),"")</f>
        <v/>
      </c>
      <c r="BP195" s="34"/>
      <c r="BQ195" s="32" t="str">
        <f t="shared" ref="BQ195:BQ258" si="123">IFERROR(IF(AND(NOT(BP195=""),NOT(BK195="")),BP195*$BK195,""),"")</f>
        <v/>
      </c>
      <c r="BR195" s="34"/>
      <c r="BS195" s="36" t="str">
        <f t="shared" ref="BS195:BS258" si="124">IFERROR(IF(AND(NOT(BR195=""),NOT(BK195="")),BR195*$BK195,""),"")</f>
        <v/>
      </c>
      <c r="BT195" s="36" t="str">
        <f t="shared" ref="BT195:BT258" si="125">IFERROR(IF(OR(NOT(BL195=""),NOT(BR195=""),NOT(BN195=""),NOT(BP195="")),BL195+BR195+BN195+BP195,""),"")</f>
        <v/>
      </c>
      <c r="BU195" s="36" t="str">
        <f t="shared" ref="BU195:BU258" si="126">IF(SUM(BM195,BS195,BO195,BQ195)&gt;0,SUM(BM195,BS195,BO195,BQ195),"")</f>
        <v/>
      </c>
      <c r="BV195" s="55"/>
      <c r="BW195" s="36" t="str">
        <f t="shared" ref="BW195:BX258" si="127">IF(SUM(AG195,AT195,BG195,BT195)&gt;0,SUM(AG195,AT195,BG195,BT195),"")</f>
        <v/>
      </c>
      <c r="BX195" s="36" t="str">
        <f t="shared" si="127"/>
        <v/>
      </c>
      <c r="BY195" s="31"/>
      <c r="BZ195" s="38"/>
      <c r="CB195" s="120" t="e">
        <f t="shared" ca="1" si="98"/>
        <v>#VALUE!</v>
      </c>
      <c r="CC195" s="2" t="e">
        <f t="shared" ref="CC195:CC258" ca="1" si="128">IF(OR(C195="--",IFERROR(MATCH(C195,OFFSET(C$1,0,0,ROW()-1,1),0),1)&lt;&gt;1),"",1)</f>
        <v>#VALUE!</v>
      </c>
    </row>
    <row r="196" spans="1:81" s="10" customFormat="1" ht="25" customHeight="1" x14ac:dyDescent="0.2">
      <c r="A196" s="52" t="str">
        <f t="shared" ref="A196:A259" si="129">IFERROR(IF(D196&lt;&gt;"",A195+1,""),"")</f>
        <v/>
      </c>
      <c r="B196" s="157" t="e">
        <f t="shared" ca="1" si="99"/>
        <v>#VALUE!</v>
      </c>
      <c r="C196" s="157" t="e">
        <f t="shared" si="100"/>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1"/>
        <v>#VALUE!</v>
      </c>
      <c r="K196" s="155" t="e">
        <f t="shared" si="102"/>
        <v>#VALUE!</v>
      </c>
      <c r="L196" s="153"/>
      <c r="M196" s="53"/>
      <c r="N196" s="175">
        <v>0</v>
      </c>
      <c r="O196" s="147"/>
      <c r="P196" s="175">
        <v>0</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IF(U196=Setup!$C$10,"Grant",IF('PSM Costs'!U196=Setup!$C$11,"Local",IF('PSM Costs'!U196=Setup!$C$12,"Other","")))</f>
        <v/>
      </c>
      <c r="W196" s="34"/>
      <c r="X196" s="36">
        <v>1</v>
      </c>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36">
        <v>1</v>
      </c>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36">
        <v>1</v>
      </c>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36">
        <v>1</v>
      </c>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6" t="str">
        <f t="shared" si="127"/>
        <v/>
      </c>
      <c r="BY196" s="31"/>
      <c r="BZ196" s="38"/>
      <c r="CB196" s="120" t="e">
        <f t="shared" ca="1" si="98"/>
        <v>#VALUE!</v>
      </c>
      <c r="CC196" s="2" t="e">
        <f t="shared" ca="1" si="128"/>
        <v>#VALUE!</v>
      </c>
    </row>
    <row r="197" spans="1:81" s="10" customFormat="1" ht="25" customHeight="1" x14ac:dyDescent="0.2">
      <c r="A197" s="52" t="str">
        <f t="shared" si="129"/>
        <v/>
      </c>
      <c r="B197" s="157" t="e">
        <f t="shared" ca="1" si="99"/>
        <v>#VALUE!</v>
      </c>
      <c r="C197" s="157" t="e">
        <f t="shared" si="100"/>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1"/>
        <v>#VALUE!</v>
      </c>
      <c r="K197" s="155" t="e">
        <f t="shared" si="102"/>
        <v>#VALUE!</v>
      </c>
      <c r="L197" s="153"/>
      <c r="M197" s="53"/>
      <c r="N197" s="175">
        <v>0</v>
      </c>
      <c r="O197" s="147"/>
      <c r="P197" s="175">
        <v>0</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IF(U197=Setup!$C$10,"Grant",IF('PSM Costs'!U197=Setup!$C$11,"Local",IF('PSM Costs'!U197=Setup!$C$12,"Other","")))</f>
        <v/>
      </c>
      <c r="W197" s="34"/>
      <c r="X197" s="36">
        <v>1</v>
      </c>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36">
        <v>1</v>
      </c>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36">
        <v>1</v>
      </c>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36">
        <v>1</v>
      </c>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6" t="str">
        <f t="shared" si="127"/>
        <v/>
      </c>
      <c r="BY197" s="31"/>
      <c r="BZ197" s="38"/>
      <c r="CB197" s="120" t="e">
        <f t="shared" ca="1" si="98"/>
        <v>#VALUE!</v>
      </c>
      <c r="CC197" s="2" t="e">
        <f t="shared" ca="1" si="128"/>
        <v>#VALUE!</v>
      </c>
    </row>
    <row r="198" spans="1:81" s="10" customFormat="1" ht="25" customHeight="1" x14ac:dyDescent="0.2">
      <c r="A198" s="52" t="str">
        <f t="shared" si="129"/>
        <v/>
      </c>
      <c r="B198" s="157" t="e">
        <f t="shared" ca="1" si="99"/>
        <v>#VALUE!</v>
      </c>
      <c r="C198" s="157" t="e">
        <f t="shared" si="100"/>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1"/>
        <v>#VALUE!</v>
      </c>
      <c r="K198" s="155" t="e">
        <f t="shared" si="102"/>
        <v>#VALUE!</v>
      </c>
      <c r="L198" s="153"/>
      <c r="M198" s="53"/>
      <c r="N198" s="175">
        <v>0</v>
      </c>
      <c r="O198" s="147"/>
      <c r="P198" s="175">
        <v>0</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IF(U198=Setup!$C$10,"Grant",IF('PSM Costs'!U198=Setup!$C$11,"Local",IF('PSM Costs'!U198=Setup!$C$12,"Other","")))</f>
        <v/>
      </c>
      <c r="W198" s="34"/>
      <c r="X198" s="36">
        <v>1</v>
      </c>
      <c r="Y198" s="33"/>
      <c r="Z198" s="36" t="str">
        <f t="shared" si="103"/>
        <v/>
      </c>
      <c r="AA198" s="35"/>
      <c r="AB198" s="32" t="str">
        <f t="shared" si="104"/>
        <v/>
      </c>
      <c r="AC198" s="35"/>
      <c r="AD198" s="32" t="str">
        <f t="shared" si="105"/>
        <v/>
      </c>
      <c r="AE198" s="35"/>
      <c r="AF198" s="36" t="str">
        <f t="shared" si="106"/>
        <v/>
      </c>
      <c r="AG198" s="36" t="str">
        <f t="shared" si="107"/>
        <v/>
      </c>
      <c r="AH198" s="36" t="str">
        <f t="shared" si="108"/>
        <v/>
      </c>
      <c r="AI198" s="55"/>
      <c r="AJ198" s="37"/>
      <c r="AK198" s="36">
        <v>1</v>
      </c>
      <c r="AL198" s="35"/>
      <c r="AM198" s="32" t="str">
        <f t="shared" si="109"/>
        <v/>
      </c>
      <c r="AN198" s="35"/>
      <c r="AO198" s="32" t="str">
        <f t="shared" si="110"/>
        <v/>
      </c>
      <c r="AP198" s="35"/>
      <c r="AQ198" s="32" t="str">
        <f t="shared" si="111"/>
        <v/>
      </c>
      <c r="AR198" s="35"/>
      <c r="AS198" s="36" t="str">
        <f t="shared" si="112"/>
        <v/>
      </c>
      <c r="AT198" s="36" t="str">
        <f t="shared" si="113"/>
        <v/>
      </c>
      <c r="AU198" s="36" t="str">
        <f t="shared" si="114"/>
        <v/>
      </c>
      <c r="AV198" s="55"/>
      <c r="AW198" s="34"/>
      <c r="AX198" s="36">
        <v>1</v>
      </c>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36">
        <v>1</v>
      </c>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6" t="str">
        <f t="shared" si="127"/>
        <v/>
      </c>
      <c r="BY198" s="31"/>
      <c r="BZ198" s="38"/>
      <c r="CB198" s="120" t="e">
        <f t="shared" ca="1" si="98"/>
        <v>#VALUE!</v>
      </c>
      <c r="CC198" s="2" t="e">
        <f t="shared" ca="1" si="128"/>
        <v>#VALUE!</v>
      </c>
    </row>
    <row r="199" spans="1:81" s="10" customFormat="1" ht="25" customHeight="1" x14ac:dyDescent="0.2">
      <c r="A199" s="52" t="str">
        <f t="shared" si="129"/>
        <v/>
      </c>
      <c r="B199" s="157" t="e">
        <f t="shared" ca="1" si="99"/>
        <v>#VALUE!</v>
      </c>
      <c r="C199" s="157" t="e">
        <f t="shared" si="100"/>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1"/>
        <v>#VALUE!</v>
      </c>
      <c r="K199" s="155" t="e">
        <f t="shared" si="102"/>
        <v>#VALUE!</v>
      </c>
      <c r="L199" s="153"/>
      <c r="M199" s="53"/>
      <c r="N199" s="175">
        <v>0</v>
      </c>
      <c r="O199" s="147"/>
      <c r="P199" s="175">
        <v>0</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IF(U199=Setup!$C$10,"Grant",IF('PSM Costs'!U199=Setup!$C$11,"Local",IF('PSM Costs'!U199=Setup!$C$12,"Other","")))</f>
        <v/>
      </c>
      <c r="W199" s="34"/>
      <c r="X199" s="36">
        <v>1</v>
      </c>
      <c r="Y199" s="33"/>
      <c r="Z199" s="36" t="str">
        <f t="shared" si="103"/>
        <v/>
      </c>
      <c r="AA199" s="35"/>
      <c r="AB199" s="32" t="str">
        <f t="shared" si="104"/>
        <v/>
      </c>
      <c r="AC199" s="35"/>
      <c r="AD199" s="32" t="str">
        <f t="shared" si="105"/>
        <v/>
      </c>
      <c r="AE199" s="35"/>
      <c r="AF199" s="36" t="str">
        <f t="shared" si="106"/>
        <v/>
      </c>
      <c r="AG199" s="36" t="str">
        <f t="shared" si="107"/>
        <v/>
      </c>
      <c r="AH199" s="36" t="str">
        <f t="shared" si="108"/>
        <v/>
      </c>
      <c r="AI199" s="55"/>
      <c r="AJ199" s="37"/>
      <c r="AK199" s="36">
        <v>1</v>
      </c>
      <c r="AL199" s="35"/>
      <c r="AM199" s="32" t="str">
        <f t="shared" si="109"/>
        <v/>
      </c>
      <c r="AN199" s="35"/>
      <c r="AO199" s="32" t="str">
        <f t="shared" si="110"/>
        <v/>
      </c>
      <c r="AP199" s="35"/>
      <c r="AQ199" s="32" t="str">
        <f t="shared" si="111"/>
        <v/>
      </c>
      <c r="AR199" s="35"/>
      <c r="AS199" s="36" t="str">
        <f t="shared" si="112"/>
        <v/>
      </c>
      <c r="AT199" s="36" t="str">
        <f t="shared" si="113"/>
        <v/>
      </c>
      <c r="AU199" s="36" t="str">
        <f t="shared" si="114"/>
        <v/>
      </c>
      <c r="AV199" s="55"/>
      <c r="AW199" s="34"/>
      <c r="AX199" s="36">
        <v>1</v>
      </c>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36">
        <v>1</v>
      </c>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6" t="str">
        <f t="shared" si="127"/>
        <v/>
      </c>
      <c r="BY199" s="31"/>
      <c r="BZ199" s="38"/>
      <c r="CB199" s="120" t="e">
        <f t="shared" ca="1" si="98"/>
        <v>#VALUE!</v>
      </c>
      <c r="CC199" s="2" t="e">
        <f t="shared" ca="1" si="128"/>
        <v>#VALUE!</v>
      </c>
    </row>
    <row r="200" spans="1:81" s="10" customFormat="1" ht="25" customHeight="1" x14ac:dyDescent="0.2">
      <c r="A200" s="52" t="str">
        <f t="shared" si="129"/>
        <v/>
      </c>
      <c r="B200" s="157" t="e">
        <f t="shared" ca="1" si="99"/>
        <v>#VALUE!</v>
      </c>
      <c r="C200" s="157" t="e">
        <f t="shared" si="100"/>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1"/>
        <v>#VALUE!</v>
      </c>
      <c r="K200" s="155" t="e">
        <f t="shared" si="102"/>
        <v>#VALUE!</v>
      </c>
      <c r="L200" s="153"/>
      <c r="M200" s="53"/>
      <c r="N200" s="175">
        <v>0</v>
      </c>
      <c r="O200" s="147"/>
      <c r="P200" s="175">
        <v>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IF(U200=Setup!$C$10,"Grant",IF('PSM Costs'!U200=Setup!$C$11,"Local",IF('PSM Costs'!U200=Setup!$C$12,"Other","")))</f>
        <v/>
      </c>
      <c r="W200" s="34"/>
      <c r="X200" s="36">
        <v>1</v>
      </c>
      <c r="Y200" s="33"/>
      <c r="Z200" s="36" t="str">
        <f t="shared" si="103"/>
        <v/>
      </c>
      <c r="AA200" s="35"/>
      <c r="AB200" s="32" t="str">
        <f t="shared" si="104"/>
        <v/>
      </c>
      <c r="AC200" s="35"/>
      <c r="AD200" s="32" t="str">
        <f t="shared" si="105"/>
        <v/>
      </c>
      <c r="AE200" s="35"/>
      <c r="AF200" s="36" t="str">
        <f t="shared" si="106"/>
        <v/>
      </c>
      <c r="AG200" s="36" t="str">
        <f t="shared" si="107"/>
        <v/>
      </c>
      <c r="AH200" s="36" t="str">
        <f t="shared" si="108"/>
        <v/>
      </c>
      <c r="AI200" s="55"/>
      <c r="AJ200" s="37"/>
      <c r="AK200" s="36">
        <v>1</v>
      </c>
      <c r="AL200" s="35"/>
      <c r="AM200" s="32" t="str">
        <f t="shared" si="109"/>
        <v/>
      </c>
      <c r="AN200" s="35"/>
      <c r="AO200" s="32" t="str">
        <f t="shared" si="110"/>
        <v/>
      </c>
      <c r="AP200" s="35"/>
      <c r="AQ200" s="32" t="str">
        <f t="shared" si="111"/>
        <v/>
      </c>
      <c r="AR200" s="35"/>
      <c r="AS200" s="36" t="str">
        <f t="shared" si="112"/>
        <v/>
      </c>
      <c r="AT200" s="36" t="str">
        <f t="shared" si="113"/>
        <v/>
      </c>
      <c r="AU200" s="36" t="str">
        <f t="shared" si="114"/>
        <v/>
      </c>
      <c r="AV200" s="55"/>
      <c r="AW200" s="34"/>
      <c r="AX200" s="36">
        <v>1</v>
      </c>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36">
        <v>1</v>
      </c>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6" t="str">
        <f t="shared" si="127"/>
        <v/>
      </c>
      <c r="BY200" s="31"/>
      <c r="BZ200" s="38"/>
      <c r="CB200" s="120" t="e">
        <f t="shared" ca="1" si="98"/>
        <v>#VALUE!</v>
      </c>
      <c r="CC200" s="2" t="e">
        <f t="shared" ca="1" si="128"/>
        <v>#VALUE!</v>
      </c>
    </row>
    <row r="201" spans="1:81" s="10" customFormat="1" ht="25" customHeight="1" x14ac:dyDescent="0.2">
      <c r="A201" s="52" t="str">
        <f t="shared" si="129"/>
        <v/>
      </c>
      <c r="B201" s="157" t="e">
        <f t="shared" ca="1" si="99"/>
        <v>#VALUE!</v>
      </c>
      <c r="C201" s="157" t="e">
        <f t="shared" si="100"/>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1"/>
        <v>#VALUE!</v>
      </c>
      <c r="K201" s="155" t="e">
        <f t="shared" si="102"/>
        <v>#VALUE!</v>
      </c>
      <c r="L201" s="153"/>
      <c r="M201" s="53"/>
      <c r="N201" s="175">
        <v>0</v>
      </c>
      <c r="O201" s="147"/>
      <c r="P201" s="175">
        <v>0</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IF(U201=Setup!$C$10,"Grant",IF('PSM Costs'!U201=Setup!$C$11,"Local",IF('PSM Costs'!U201=Setup!$C$12,"Other","")))</f>
        <v/>
      </c>
      <c r="W201" s="34"/>
      <c r="X201" s="36">
        <v>1</v>
      </c>
      <c r="Y201" s="33"/>
      <c r="Z201" s="36" t="str">
        <f t="shared" si="103"/>
        <v/>
      </c>
      <c r="AA201" s="35"/>
      <c r="AB201" s="32" t="str">
        <f t="shared" si="104"/>
        <v/>
      </c>
      <c r="AC201" s="35"/>
      <c r="AD201" s="32" t="str">
        <f t="shared" si="105"/>
        <v/>
      </c>
      <c r="AE201" s="35"/>
      <c r="AF201" s="36" t="str">
        <f t="shared" si="106"/>
        <v/>
      </c>
      <c r="AG201" s="36" t="str">
        <f t="shared" si="107"/>
        <v/>
      </c>
      <c r="AH201" s="36" t="str">
        <f t="shared" si="108"/>
        <v/>
      </c>
      <c r="AI201" s="55"/>
      <c r="AJ201" s="37"/>
      <c r="AK201" s="36">
        <v>1</v>
      </c>
      <c r="AL201" s="35"/>
      <c r="AM201" s="32" t="str">
        <f t="shared" si="109"/>
        <v/>
      </c>
      <c r="AN201" s="35"/>
      <c r="AO201" s="32" t="str">
        <f t="shared" si="110"/>
        <v/>
      </c>
      <c r="AP201" s="35"/>
      <c r="AQ201" s="32" t="str">
        <f t="shared" si="111"/>
        <v/>
      </c>
      <c r="AR201" s="35"/>
      <c r="AS201" s="36" t="str">
        <f t="shared" si="112"/>
        <v/>
      </c>
      <c r="AT201" s="36" t="str">
        <f t="shared" si="113"/>
        <v/>
      </c>
      <c r="AU201" s="36" t="str">
        <f t="shared" si="114"/>
        <v/>
      </c>
      <c r="AV201" s="55"/>
      <c r="AW201" s="34"/>
      <c r="AX201" s="36">
        <v>1</v>
      </c>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36">
        <v>1</v>
      </c>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6" t="str">
        <f t="shared" si="127"/>
        <v/>
      </c>
      <c r="BY201" s="31"/>
      <c r="BZ201" s="38"/>
      <c r="CB201" s="120" t="e">
        <f t="shared" ca="1" si="98"/>
        <v>#VALUE!</v>
      </c>
      <c r="CC201" s="2" t="e">
        <f t="shared" ca="1" si="128"/>
        <v>#VALUE!</v>
      </c>
    </row>
    <row r="202" spans="1:81" s="10" customFormat="1" ht="25" customHeight="1" x14ac:dyDescent="0.2">
      <c r="A202" s="52" t="str">
        <f t="shared" si="129"/>
        <v/>
      </c>
      <c r="B202" s="157" t="e">
        <f t="shared" ca="1" si="99"/>
        <v>#VALUE!</v>
      </c>
      <c r="C202" s="157" t="e">
        <f t="shared" si="100"/>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1"/>
        <v>#VALUE!</v>
      </c>
      <c r="K202" s="155" t="e">
        <f t="shared" si="102"/>
        <v>#VALUE!</v>
      </c>
      <c r="L202" s="153"/>
      <c r="M202" s="53"/>
      <c r="N202" s="175">
        <v>0</v>
      </c>
      <c r="O202" s="147"/>
      <c r="P202" s="175">
        <v>0</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IF(U202=Setup!$C$10,"Grant",IF('PSM Costs'!U202=Setup!$C$11,"Local",IF('PSM Costs'!U202=Setup!$C$12,"Other","")))</f>
        <v/>
      </c>
      <c r="W202" s="34"/>
      <c r="X202" s="36">
        <v>1</v>
      </c>
      <c r="Y202" s="33"/>
      <c r="Z202" s="36" t="str">
        <f t="shared" si="103"/>
        <v/>
      </c>
      <c r="AA202" s="35"/>
      <c r="AB202" s="32" t="str">
        <f t="shared" si="104"/>
        <v/>
      </c>
      <c r="AC202" s="35"/>
      <c r="AD202" s="32" t="str">
        <f t="shared" si="105"/>
        <v/>
      </c>
      <c r="AE202" s="35"/>
      <c r="AF202" s="36" t="str">
        <f t="shared" si="106"/>
        <v/>
      </c>
      <c r="AG202" s="36" t="str">
        <f t="shared" si="107"/>
        <v/>
      </c>
      <c r="AH202" s="36" t="str">
        <f t="shared" si="108"/>
        <v/>
      </c>
      <c r="AI202" s="55"/>
      <c r="AJ202" s="37"/>
      <c r="AK202" s="36">
        <v>1</v>
      </c>
      <c r="AL202" s="35"/>
      <c r="AM202" s="32" t="str">
        <f t="shared" si="109"/>
        <v/>
      </c>
      <c r="AN202" s="35"/>
      <c r="AO202" s="32" t="str">
        <f t="shared" si="110"/>
        <v/>
      </c>
      <c r="AP202" s="35"/>
      <c r="AQ202" s="32" t="str">
        <f t="shared" si="111"/>
        <v/>
      </c>
      <c r="AR202" s="35"/>
      <c r="AS202" s="36" t="str">
        <f t="shared" si="112"/>
        <v/>
      </c>
      <c r="AT202" s="36" t="str">
        <f t="shared" si="113"/>
        <v/>
      </c>
      <c r="AU202" s="36" t="str">
        <f t="shared" si="114"/>
        <v/>
      </c>
      <c r="AV202" s="55"/>
      <c r="AW202" s="34"/>
      <c r="AX202" s="36">
        <v>1</v>
      </c>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36">
        <v>1</v>
      </c>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6" t="str">
        <f t="shared" si="127"/>
        <v/>
      </c>
      <c r="BY202" s="31"/>
      <c r="BZ202" s="38"/>
      <c r="CB202" s="120" t="e">
        <f t="shared" ca="1" si="98"/>
        <v>#VALUE!</v>
      </c>
      <c r="CC202" s="2" t="e">
        <f t="shared" ca="1" si="128"/>
        <v>#VALUE!</v>
      </c>
    </row>
    <row r="203" spans="1:81" s="10" customFormat="1" ht="25" customHeight="1" x14ac:dyDescent="0.2">
      <c r="A203" s="52" t="str">
        <f t="shared" si="129"/>
        <v/>
      </c>
      <c r="B203" s="157" t="e">
        <f t="shared" ca="1" si="99"/>
        <v>#VALUE!</v>
      </c>
      <c r="C203" s="157" t="e">
        <f t="shared" si="100"/>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1"/>
        <v>#VALUE!</v>
      </c>
      <c r="K203" s="155" t="e">
        <f t="shared" si="102"/>
        <v>#VALUE!</v>
      </c>
      <c r="L203" s="153"/>
      <c r="M203" s="53"/>
      <c r="N203" s="175">
        <v>0</v>
      </c>
      <c r="O203" s="147"/>
      <c r="P203" s="175">
        <v>0</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IF(U203=Setup!$C$10,"Grant",IF('PSM Costs'!U203=Setup!$C$11,"Local",IF('PSM Costs'!U203=Setup!$C$12,"Other","")))</f>
        <v/>
      </c>
      <c r="W203" s="34"/>
      <c r="X203" s="36">
        <v>1</v>
      </c>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36">
        <v>1</v>
      </c>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36">
        <v>1</v>
      </c>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36">
        <v>1</v>
      </c>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6" t="str">
        <f t="shared" si="127"/>
        <v/>
      </c>
      <c r="BY203" s="31"/>
      <c r="BZ203" s="38"/>
      <c r="CB203" s="120" t="e">
        <f t="shared" ca="1" si="98"/>
        <v>#VALUE!</v>
      </c>
      <c r="CC203" s="2" t="e">
        <f t="shared" ca="1" si="128"/>
        <v>#VALUE!</v>
      </c>
    </row>
    <row r="204" spans="1:81" s="10" customFormat="1" ht="25" customHeight="1" x14ac:dyDescent="0.2">
      <c r="A204" s="52" t="str">
        <f t="shared" si="129"/>
        <v/>
      </c>
      <c r="B204" s="157" t="e">
        <f t="shared" ca="1" si="99"/>
        <v>#VALUE!</v>
      </c>
      <c r="C204" s="157" t="e">
        <f t="shared" si="100"/>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1"/>
        <v>#VALUE!</v>
      </c>
      <c r="K204" s="155" t="e">
        <f t="shared" si="102"/>
        <v>#VALUE!</v>
      </c>
      <c r="L204" s="153"/>
      <c r="M204" s="53"/>
      <c r="N204" s="175">
        <v>0</v>
      </c>
      <c r="O204" s="147"/>
      <c r="P204" s="175">
        <v>0</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IF(U204=Setup!$C$10,"Grant",IF('PSM Costs'!U204=Setup!$C$11,"Local",IF('PSM Costs'!U204=Setup!$C$12,"Other","")))</f>
        <v/>
      </c>
      <c r="W204" s="34"/>
      <c r="X204" s="36">
        <v>1</v>
      </c>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36">
        <v>1</v>
      </c>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36">
        <v>1</v>
      </c>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36">
        <v>1</v>
      </c>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6" t="str">
        <f t="shared" si="127"/>
        <v/>
      </c>
      <c r="BY204" s="31"/>
      <c r="BZ204" s="38"/>
      <c r="CB204" s="120" t="e">
        <f t="shared" ca="1" si="98"/>
        <v>#VALUE!</v>
      </c>
      <c r="CC204" s="2" t="e">
        <f t="shared" ca="1" si="128"/>
        <v>#VALUE!</v>
      </c>
    </row>
    <row r="205" spans="1:81" s="10" customFormat="1" ht="25" customHeight="1" x14ac:dyDescent="0.2">
      <c r="A205" s="52" t="str">
        <f t="shared" si="129"/>
        <v/>
      </c>
      <c r="B205" s="157" t="e">
        <f t="shared" ca="1" si="99"/>
        <v>#VALUE!</v>
      </c>
      <c r="C205" s="157" t="e">
        <f t="shared" si="100"/>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1"/>
        <v>#VALUE!</v>
      </c>
      <c r="K205" s="155" t="e">
        <f t="shared" si="102"/>
        <v>#VALUE!</v>
      </c>
      <c r="L205" s="153"/>
      <c r="M205" s="53"/>
      <c r="N205" s="175">
        <v>0</v>
      </c>
      <c r="O205" s="147"/>
      <c r="P205" s="175">
        <v>0</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IF(U205=Setup!$C$10,"Grant",IF('PSM Costs'!U205=Setup!$C$11,"Local",IF('PSM Costs'!U205=Setup!$C$12,"Other","")))</f>
        <v/>
      </c>
      <c r="W205" s="34"/>
      <c r="X205" s="36">
        <v>1</v>
      </c>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36">
        <v>1</v>
      </c>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36">
        <v>1</v>
      </c>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36">
        <v>1</v>
      </c>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6" t="str">
        <f t="shared" si="127"/>
        <v/>
      </c>
      <c r="BY205" s="31"/>
      <c r="BZ205" s="38"/>
      <c r="CB205" s="120" t="e">
        <f t="shared" ca="1" si="98"/>
        <v>#VALUE!</v>
      </c>
      <c r="CC205" s="2" t="e">
        <f t="shared" ca="1" si="128"/>
        <v>#VALUE!</v>
      </c>
    </row>
    <row r="206" spans="1:81" s="10" customFormat="1" ht="25" customHeight="1" x14ac:dyDescent="0.2">
      <c r="A206" s="52" t="str">
        <f t="shared" si="129"/>
        <v/>
      </c>
      <c r="B206" s="157" t="e">
        <f t="shared" ca="1" si="99"/>
        <v>#VALUE!</v>
      </c>
      <c r="C206" s="157" t="e">
        <f t="shared" si="100"/>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1"/>
        <v>#VALUE!</v>
      </c>
      <c r="K206" s="155" t="e">
        <f t="shared" si="102"/>
        <v>#VALUE!</v>
      </c>
      <c r="L206" s="153"/>
      <c r="M206" s="53"/>
      <c r="N206" s="175">
        <v>0</v>
      </c>
      <c r="O206" s="147"/>
      <c r="P206" s="175">
        <v>0</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IF(U206=Setup!$C$10,"Grant",IF('PSM Costs'!U206=Setup!$C$11,"Local",IF('PSM Costs'!U206=Setup!$C$12,"Other","")))</f>
        <v/>
      </c>
      <c r="W206" s="34"/>
      <c r="X206" s="36">
        <v>1</v>
      </c>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36">
        <v>1</v>
      </c>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36">
        <v>1</v>
      </c>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36">
        <v>1</v>
      </c>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6" t="str">
        <f t="shared" si="127"/>
        <v/>
      </c>
      <c r="BY206" s="31"/>
      <c r="BZ206" s="38"/>
      <c r="CB206" s="120" t="e">
        <f t="shared" ca="1" si="98"/>
        <v>#VALUE!</v>
      </c>
      <c r="CC206" s="2" t="e">
        <f t="shared" ca="1" si="128"/>
        <v>#VALUE!</v>
      </c>
    </row>
    <row r="207" spans="1:81" s="10" customFormat="1" ht="25" customHeight="1" x14ac:dyDescent="0.2">
      <c r="A207" s="52" t="str">
        <f t="shared" si="129"/>
        <v/>
      </c>
      <c r="B207" s="157" t="e">
        <f t="shared" ca="1" si="99"/>
        <v>#VALUE!</v>
      </c>
      <c r="C207" s="157" t="e">
        <f t="shared" si="100"/>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1"/>
        <v>#VALUE!</v>
      </c>
      <c r="K207" s="155" t="e">
        <f t="shared" si="102"/>
        <v>#VALUE!</v>
      </c>
      <c r="L207" s="153"/>
      <c r="M207" s="53"/>
      <c r="N207" s="175">
        <v>0</v>
      </c>
      <c r="O207" s="147"/>
      <c r="P207" s="175">
        <v>0</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IF(U207=Setup!$C$10,"Grant",IF('PSM Costs'!U207=Setup!$C$11,"Local",IF('PSM Costs'!U207=Setup!$C$12,"Other","")))</f>
        <v/>
      </c>
      <c r="W207" s="34"/>
      <c r="X207" s="36">
        <v>1</v>
      </c>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36">
        <v>1</v>
      </c>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36">
        <v>1</v>
      </c>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36">
        <v>1</v>
      </c>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6" t="str">
        <f t="shared" si="127"/>
        <v/>
      </c>
      <c r="BY207" s="31"/>
      <c r="BZ207" s="38"/>
      <c r="CB207" s="120" t="e">
        <f t="shared" ca="1" si="98"/>
        <v>#VALUE!</v>
      </c>
      <c r="CC207" s="2" t="e">
        <f t="shared" ca="1" si="128"/>
        <v>#VALUE!</v>
      </c>
    </row>
    <row r="208" spans="1:81" s="10" customFormat="1" ht="25" customHeight="1" x14ac:dyDescent="0.2">
      <c r="A208" s="52" t="str">
        <f t="shared" si="129"/>
        <v/>
      </c>
      <c r="B208" s="157" t="e">
        <f t="shared" ca="1" si="99"/>
        <v>#VALUE!</v>
      </c>
      <c r="C208" s="157" t="e">
        <f t="shared" si="100"/>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1"/>
        <v>#VALUE!</v>
      </c>
      <c r="K208" s="155" t="e">
        <f t="shared" si="102"/>
        <v>#VALUE!</v>
      </c>
      <c r="L208" s="153"/>
      <c r="M208" s="53"/>
      <c r="N208" s="175">
        <v>0</v>
      </c>
      <c r="O208" s="147"/>
      <c r="P208" s="175">
        <v>0</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IF(U208=Setup!$C$10,"Grant",IF('PSM Costs'!U208=Setup!$C$11,"Local",IF('PSM Costs'!U208=Setup!$C$12,"Other","")))</f>
        <v/>
      </c>
      <c r="W208" s="34"/>
      <c r="X208" s="36">
        <v>1</v>
      </c>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36">
        <v>1</v>
      </c>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36">
        <v>1</v>
      </c>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36">
        <v>1</v>
      </c>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6" t="str">
        <f t="shared" si="127"/>
        <v/>
      </c>
      <c r="BY208" s="31"/>
      <c r="BZ208" s="38"/>
      <c r="CB208" s="120" t="e">
        <f t="shared" ca="1" si="98"/>
        <v>#VALUE!</v>
      </c>
      <c r="CC208" s="2" t="e">
        <f t="shared" ca="1" si="128"/>
        <v>#VALUE!</v>
      </c>
    </row>
    <row r="209" spans="1:81" s="10" customFormat="1" ht="25" customHeight="1" x14ac:dyDescent="0.2">
      <c r="A209" s="52" t="str">
        <f t="shared" si="129"/>
        <v/>
      </c>
      <c r="B209" s="157" t="e">
        <f t="shared" ca="1" si="99"/>
        <v>#VALUE!</v>
      </c>
      <c r="C209" s="157" t="e">
        <f t="shared" si="100"/>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1"/>
        <v>#VALUE!</v>
      </c>
      <c r="K209" s="155" t="e">
        <f t="shared" si="102"/>
        <v>#VALUE!</v>
      </c>
      <c r="L209" s="153"/>
      <c r="M209" s="53"/>
      <c r="N209" s="175">
        <v>0</v>
      </c>
      <c r="O209" s="147"/>
      <c r="P209" s="175">
        <v>0</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IF(U209=Setup!$C$10,"Grant",IF('PSM Costs'!U209=Setup!$C$11,"Local",IF('PSM Costs'!U209=Setup!$C$12,"Other","")))</f>
        <v/>
      </c>
      <c r="W209" s="34"/>
      <c r="X209" s="36">
        <v>1</v>
      </c>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36">
        <v>1</v>
      </c>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36">
        <v>1</v>
      </c>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36">
        <v>1</v>
      </c>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6" t="str">
        <f t="shared" si="127"/>
        <v/>
      </c>
      <c r="BY209" s="31"/>
      <c r="BZ209" s="38"/>
      <c r="CB209" s="120" t="e">
        <f t="shared" ca="1" si="98"/>
        <v>#VALUE!</v>
      </c>
      <c r="CC209" s="2" t="e">
        <f t="shared" ca="1" si="128"/>
        <v>#VALUE!</v>
      </c>
    </row>
    <row r="210" spans="1:81" s="10" customFormat="1" ht="25" customHeight="1" x14ac:dyDescent="0.2">
      <c r="A210" s="52" t="str">
        <f t="shared" si="129"/>
        <v/>
      </c>
      <c r="B210" s="157" t="e">
        <f t="shared" ca="1" si="99"/>
        <v>#VALUE!</v>
      </c>
      <c r="C210" s="157" t="e">
        <f t="shared" si="100"/>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1"/>
        <v>#VALUE!</v>
      </c>
      <c r="K210" s="155" t="e">
        <f t="shared" si="102"/>
        <v>#VALUE!</v>
      </c>
      <c r="L210" s="153"/>
      <c r="M210" s="53"/>
      <c r="N210" s="175">
        <v>0</v>
      </c>
      <c r="O210" s="147"/>
      <c r="P210" s="175">
        <v>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IF(U210=Setup!$C$10,"Grant",IF('PSM Costs'!U210=Setup!$C$11,"Local",IF('PSM Costs'!U210=Setup!$C$12,"Other","")))</f>
        <v/>
      </c>
      <c r="W210" s="34"/>
      <c r="X210" s="36">
        <v>1</v>
      </c>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36">
        <v>1</v>
      </c>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36">
        <v>1</v>
      </c>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36">
        <v>1</v>
      </c>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6" t="str">
        <f t="shared" si="127"/>
        <v/>
      </c>
      <c r="BY210" s="31"/>
      <c r="BZ210" s="38"/>
      <c r="CB210" s="120" t="e">
        <f t="shared" ca="1" si="98"/>
        <v>#VALUE!</v>
      </c>
      <c r="CC210" s="2" t="e">
        <f t="shared" ca="1" si="128"/>
        <v>#VALUE!</v>
      </c>
    </row>
    <row r="211" spans="1:81" s="10" customFormat="1" ht="25" customHeight="1" x14ac:dyDescent="0.2">
      <c r="A211" s="52" t="str">
        <f t="shared" si="129"/>
        <v/>
      </c>
      <c r="B211" s="157" t="e">
        <f t="shared" ca="1" si="99"/>
        <v>#VALUE!</v>
      </c>
      <c r="C211" s="157" t="e">
        <f t="shared" si="100"/>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1"/>
        <v>#VALUE!</v>
      </c>
      <c r="K211" s="155" t="e">
        <f t="shared" si="102"/>
        <v>#VALUE!</v>
      </c>
      <c r="L211" s="153"/>
      <c r="M211" s="53"/>
      <c r="N211" s="175">
        <v>0</v>
      </c>
      <c r="O211" s="147"/>
      <c r="P211" s="175">
        <v>0</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IF(U211=Setup!$C$10,"Grant",IF('PSM Costs'!U211=Setup!$C$11,"Local",IF('PSM Costs'!U211=Setup!$C$12,"Other","")))</f>
        <v/>
      </c>
      <c r="W211" s="34"/>
      <c r="X211" s="36">
        <v>1</v>
      </c>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36">
        <v>1</v>
      </c>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36">
        <v>1</v>
      </c>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36">
        <v>1</v>
      </c>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6" t="str">
        <f t="shared" si="127"/>
        <v/>
      </c>
      <c r="BY211" s="31"/>
      <c r="BZ211" s="38"/>
      <c r="CB211" s="120" t="e">
        <f t="shared" ca="1" si="98"/>
        <v>#VALUE!</v>
      </c>
      <c r="CC211" s="2" t="e">
        <f t="shared" ca="1" si="128"/>
        <v>#VALUE!</v>
      </c>
    </row>
    <row r="212" spans="1:81" s="10" customFormat="1" ht="25" customHeight="1" x14ac:dyDescent="0.2">
      <c r="A212" s="52" t="str">
        <f t="shared" si="129"/>
        <v/>
      </c>
      <c r="B212" s="157" t="e">
        <f t="shared" ca="1" si="99"/>
        <v>#VALUE!</v>
      </c>
      <c r="C212" s="157" t="e">
        <f t="shared" si="100"/>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1"/>
        <v>#VALUE!</v>
      </c>
      <c r="K212" s="155" t="e">
        <f t="shared" si="102"/>
        <v>#VALUE!</v>
      </c>
      <c r="L212" s="153"/>
      <c r="M212" s="53"/>
      <c r="N212" s="175">
        <v>0</v>
      </c>
      <c r="O212" s="147"/>
      <c r="P212" s="175">
        <v>0</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IF(U212=Setup!$C$10,"Grant",IF('PSM Costs'!U212=Setup!$C$11,"Local",IF('PSM Costs'!U212=Setup!$C$12,"Other","")))</f>
        <v/>
      </c>
      <c r="W212" s="34"/>
      <c r="X212" s="36">
        <v>1</v>
      </c>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36">
        <v>1</v>
      </c>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36">
        <v>1</v>
      </c>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36">
        <v>1</v>
      </c>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6" t="str">
        <f t="shared" si="127"/>
        <v/>
      </c>
      <c r="BY212" s="31"/>
      <c r="BZ212" s="38"/>
      <c r="CB212" s="120" t="e">
        <f t="shared" ca="1" si="98"/>
        <v>#VALUE!</v>
      </c>
      <c r="CC212" s="2" t="e">
        <f t="shared" ca="1" si="128"/>
        <v>#VALUE!</v>
      </c>
    </row>
    <row r="213" spans="1:81" s="10" customFormat="1" ht="25" customHeight="1" x14ac:dyDescent="0.2">
      <c r="A213" s="52" t="str">
        <f t="shared" si="129"/>
        <v/>
      </c>
      <c r="B213" s="157" t="e">
        <f t="shared" ca="1" si="99"/>
        <v>#VALUE!</v>
      </c>
      <c r="C213" s="157" t="e">
        <f t="shared" si="100"/>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1"/>
        <v>#VALUE!</v>
      </c>
      <c r="K213" s="155" t="e">
        <f t="shared" si="102"/>
        <v>#VALUE!</v>
      </c>
      <c r="L213" s="153"/>
      <c r="M213" s="53"/>
      <c r="N213" s="175">
        <v>0</v>
      </c>
      <c r="O213" s="147"/>
      <c r="P213" s="175">
        <v>0</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IF(U213=Setup!$C$10,"Grant",IF('PSM Costs'!U213=Setup!$C$11,"Local",IF('PSM Costs'!U213=Setup!$C$12,"Other","")))</f>
        <v/>
      </c>
      <c r="W213" s="34"/>
      <c r="X213" s="36">
        <v>1</v>
      </c>
      <c r="Y213" s="33"/>
      <c r="Z213" s="36" t="str">
        <f t="shared" si="103"/>
        <v/>
      </c>
      <c r="AA213" s="35"/>
      <c r="AB213" s="32" t="str">
        <f t="shared" si="104"/>
        <v/>
      </c>
      <c r="AC213" s="34"/>
      <c r="AD213" s="32" t="str">
        <f t="shared" si="105"/>
        <v/>
      </c>
      <c r="AE213" s="35"/>
      <c r="AF213" s="36" t="str">
        <f t="shared" si="106"/>
        <v/>
      </c>
      <c r="AG213" s="36" t="str">
        <f t="shared" si="107"/>
        <v/>
      </c>
      <c r="AH213" s="36" t="str">
        <f t="shared" si="108"/>
        <v/>
      </c>
      <c r="AI213" s="55"/>
      <c r="AJ213" s="37"/>
      <c r="AK213" s="36">
        <v>1</v>
      </c>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36">
        <v>1</v>
      </c>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36">
        <v>1</v>
      </c>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6" t="str">
        <f t="shared" si="127"/>
        <v/>
      </c>
      <c r="BY213" s="31"/>
      <c r="BZ213" s="38"/>
      <c r="CB213" s="120" t="e">
        <f t="shared" ca="1" si="98"/>
        <v>#VALUE!</v>
      </c>
      <c r="CC213" s="2" t="e">
        <f t="shared" ca="1" si="128"/>
        <v>#VALUE!</v>
      </c>
    </row>
    <row r="214" spans="1:81" s="10" customFormat="1" ht="25" customHeight="1" x14ac:dyDescent="0.2">
      <c r="A214" s="52" t="str">
        <f t="shared" si="129"/>
        <v/>
      </c>
      <c r="B214" s="157" t="e">
        <f t="shared" ca="1" si="99"/>
        <v>#VALUE!</v>
      </c>
      <c r="C214" s="157" t="e">
        <f t="shared" si="100"/>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1"/>
        <v>#VALUE!</v>
      </c>
      <c r="K214" s="155" t="e">
        <f t="shared" si="102"/>
        <v>#VALUE!</v>
      </c>
      <c r="L214" s="153"/>
      <c r="M214" s="53"/>
      <c r="N214" s="175">
        <v>0</v>
      </c>
      <c r="O214" s="147"/>
      <c r="P214" s="175">
        <v>0</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IF(U214=Setup!$C$10,"Grant",IF('PSM Costs'!U214=Setup!$C$11,"Local",IF('PSM Costs'!U214=Setup!$C$12,"Other","")))</f>
        <v/>
      </c>
      <c r="W214" s="34"/>
      <c r="X214" s="36">
        <v>1</v>
      </c>
      <c r="Y214" s="33"/>
      <c r="Z214" s="36" t="str">
        <f t="shared" si="103"/>
        <v/>
      </c>
      <c r="AA214" s="35"/>
      <c r="AB214" s="32" t="str">
        <f t="shared" si="104"/>
        <v/>
      </c>
      <c r="AC214" s="34"/>
      <c r="AD214" s="32" t="str">
        <f t="shared" si="105"/>
        <v/>
      </c>
      <c r="AE214" s="35"/>
      <c r="AF214" s="36" t="str">
        <f t="shared" si="106"/>
        <v/>
      </c>
      <c r="AG214" s="36" t="str">
        <f t="shared" si="107"/>
        <v/>
      </c>
      <c r="AH214" s="36" t="str">
        <f t="shared" si="108"/>
        <v/>
      </c>
      <c r="AI214" s="55"/>
      <c r="AJ214" s="37"/>
      <c r="AK214" s="36">
        <v>1</v>
      </c>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36">
        <v>1</v>
      </c>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36">
        <v>1</v>
      </c>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6" t="str">
        <f t="shared" si="127"/>
        <v/>
      </c>
      <c r="BY214" s="31"/>
      <c r="BZ214" s="38"/>
      <c r="CB214" s="120" t="e">
        <f t="shared" ca="1" si="98"/>
        <v>#VALUE!</v>
      </c>
      <c r="CC214" s="2" t="e">
        <f t="shared" ca="1" si="128"/>
        <v>#VALUE!</v>
      </c>
    </row>
    <row r="215" spans="1:81" s="10" customFormat="1" ht="25" customHeight="1" x14ac:dyDescent="0.2">
      <c r="A215" s="52" t="str">
        <f t="shared" si="129"/>
        <v/>
      </c>
      <c r="B215" s="157" t="e">
        <f t="shared" ca="1" si="99"/>
        <v>#VALUE!</v>
      </c>
      <c r="C215" s="157" t="e">
        <f t="shared" si="100"/>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1"/>
        <v>#VALUE!</v>
      </c>
      <c r="K215" s="155" t="e">
        <f t="shared" si="102"/>
        <v>#VALUE!</v>
      </c>
      <c r="L215" s="153"/>
      <c r="M215" s="53"/>
      <c r="N215" s="175">
        <v>0</v>
      </c>
      <c r="O215" s="147"/>
      <c r="P215" s="175">
        <v>0</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IF(U215=Setup!$C$10,"Grant",IF('PSM Costs'!U215=Setup!$C$11,"Local",IF('PSM Costs'!U215=Setup!$C$12,"Other","")))</f>
        <v/>
      </c>
      <c r="W215" s="34"/>
      <c r="X215" s="36">
        <v>1</v>
      </c>
      <c r="Y215" s="33"/>
      <c r="Z215" s="36" t="str">
        <f t="shared" si="103"/>
        <v/>
      </c>
      <c r="AA215" s="35"/>
      <c r="AB215" s="32" t="str">
        <f t="shared" si="104"/>
        <v/>
      </c>
      <c r="AC215" s="34"/>
      <c r="AD215" s="32" t="str">
        <f t="shared" si="105"/>
        <v/>
      </c>
      <c r="AE215" s="35"/>
      <c r="AF215" s="36" t="str">
        <f t="shared" si="106"/>
        <v/>
      </c>
      <c r="AG215" s="36" t="str">
        <f t="shared" si="107"/>
        <v/>
      </c>
      <c r="AH215" s="36" t="str">
        <f t="shared" si="108"/>
        <v/>
      </c>
      <c r="AI215" s="55"/>
      <c r="AJ215" s="37"/>
      <c r="AK215" s="36">
        <v>1</v>
      </c>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36">
        <v>1</v>
      </c>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36">
        <v>1</v>
      </c>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6" t="str">
        <f t="shared" si="127"/>
        <v/>
      </c>
      <c r="BY215" s="31"/>
      <c r="BZ215" s="38"/>
      <c r="CB215" s="120" t="e">
        <f t="shared" ca="1" si="98"/>
        <v>#VALUE!</v>
      </c>
      <c r="CC215" s="2" t="e">
        <f t="shared" ca="1" si="128"/>
        <v>#VALUE!</v>
      </c>
    </row>
    <row r="216" spans="1:81" s="10" customFormat="1" ht="25" customHeight="1" x14ac:dyDescent="0.2">
      <c r="A216" s="52" t="str">
        <f t="shared" si="129"/>
        <v/>
      </c>
      <c r="B216" s="157" t="e">
        <f t="shared" ca="1" si="99"/>
        <v>#VALUE!</v>
      </c>
      <c r="C216" s="157" t="e">
        <f t="shared" si="100"/>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1"/>
        <v>#VALUE!</v>
      </c>
      <c r="K216" s="155" t="e">
        <f t="shared" si="102"/>
        <v>#VALUE!</v>
      </c>
      <c r="L216" s="153"/>
      <c r="M216" s="53"/>
      <c r="N216" s="175">
        <v>0</v>
      </c>
      <c r="O216" s="147"/>
      <c r="P216" s="175">
        <v>0</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IF(U216=Setup!$C$10,"Grant",IF('PSM Costs'!U216=Setup!$C$11,"Local",IF('PSM Costs'!U216=Setup!$C$12,"Other","")))</f>
        <v/>
      </c>
      <c r="W216" s="34"/>
      <c r="X216" s="36">
        <v>1</v>
      </c>
      <c r="Y216" s="33"/>
      <c r="Z216" s="36" t="str">
        <f t="shared" si="103"/>
        <v/>
      </c>
      <c r="AA216" s="35"/>
      <c r="AB216" s="32" t="str">
        <f t="shared" si="104"/>
        <v/>
      </c>
      <c r="AC216" s="34"/>
      <c r="AD216" s="32" t="str">
        <f t="shared" si="105"/>
        <v/>
      </c>
      <c r="AE216" s="35"/>
      <c r="AF216" s="36" t="str">
        <f t="shared" si="106"/>
        <v/>
      </c>
      <c r="AG216" s="36" t="str">
        <f t="shared" si="107"/>
        <v/>
      </c>
      <c r="AH216" s="36" t="str">
        <f t="shared" si="108"/>
        <v/>
      </c>
      <c r="AI216" s="55"/>
      <c r="AJ216" s="37"/>
      <c r="AK216" s="36">
        <v>1</v>
      </c>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36">
        <v>1</v>
      </c>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36">
        <v>1</v>
      </c>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6" t="str">
        <f t="shared" si="127"/>
        <v/>
      </c>
      <c r="BY216" s="31"/>
      <c r="BZ216" s="38"/>
      <c r="CB216" s="120" t="e">
        <f t="shared" ca="1" si="98"/>
        <v>#VALUE!</v>
      </c>
      <c r="CC216" s="2" t="e">
        <f t="shared" ca="1" si="128"/>
        <v>#VALUE!</v>
      </c>
    </row>
    <row r="217" spans="1:81" s="10" customFormat="1" ht="25" customHeight="1" x14ac:dyDescent="0.2">
      <c r="A217" s="52" t="str">
        <f t="shared" si="129"/>
        <v/>
      </c>
      <c r="B217" s="157" t="e">
        <f t="shared" ca="1" si="99"/>
        <v>#VALUE!</v>
      </c>
      <c r="C217" s="157" t="e">
        <f t="shared" si="100"/>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1"/>
        <v>#VALUE!</v>
      </c>
      <c r="K217" s="155" t="e">
        <f t="shared" si="102"/>
        <v>#VALUE!</v>
      </c>
      <c r="L217" s="153"/>
      <c r="M217" s="53"/>
      <c r="N217" s="175">
        <v>0</v>
      </c>
      <c r="O217" s="147"/>
      <c r="P217" s="175">
        <v>0</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IF(U217=Setup!$C$10,"Grant",IF('PSM Costs'!U217=Setup!$C$11,"Local",IF('PSM Costs'!U217=Setup!$C$12,"Other","")))</f>
        <v/>
      </c>
      <c r="W217" s="34"/>
      <c r="X217" s="36">
        <v>1</v>
      </c>
      <c r="Y217" s="33"/>
      <c r="Z217" s="36" t="str">
        <f t="shared" si="103"/>
        <v/>
      </c>
      <c r="AA217" s="35"/>
      <c r="AB217" s="32" t="str">
        <f t="shared" si="104"/>
        <v/>
      </c>
      <c r="AC217" s="34"/>
      <c r="AD217" s="32" t="str">
        <f t="shared" si="105"/>
        <v/>
      </c>
      <c r="AE217" s="35"/>
      <c r="AF217" s="36" t="str">
        <f t="shared" si="106"/>
        <v/>
      </c>
      <c r="AG217" s="36" t="str">
        <f t="shared" si="107"/>
        <v/>
      </c>
      <c r="AH217" s="36" t="str">
        <f t="shared" si="108"/>
        <v/>
      </c>
      <c r="AI217" s="55"/>
      <c r="AJ217" s="37"/>
      <c r="AK217" s="36">
        <v>1</v>
      </c>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36">
        <v>1</v>
      </c>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36">
        <v>1</v>
      </c>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6" t="str">
        <f t="shared" si="127"/>
        <v/>
      </c>
      <c r="BY217" s="31"/>
      <c r="BZ217" s="38"/>
      <c r="CB217" s="120" t="e">
        <f t="shared" ca="1" si="98"/>
        <v>#VALUE!</v>
      </c>
      <c r="CC217" s="2" t="e">
        <f t="shared" ca="1" si="128"/>
        <v>#VALUE!</v>
      </c>
    </row>
    <row r="218" spans="1:81" s="10" customFormat="1" ht="25" customHeight="1" x14ac:dyDescent="0.2">
      <c r="A218" s="52" t="str">
        <f t="shared" si="129"/>
        <v/>
      </c>
      <c r="B218" s="157" t="e">
        <f t="shared" ca="1" si="99"/>
        <v>#VALUE!</v>
      </c>
      <c r="C218" s="157" t="e">
        <f t="shared" si="100"/>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1"/>
        <v>#VALUE!</v>
      </c>
      <c r="K218" s="155" t="e">
        <f t="shared" si="102"/>
        <v>#VALUE!</v>
      </c>
      <c r="L218" s="153"/>
      <c r="M218" s="53"/>
      <c r="N218" s="175">
        <v>0</v>
      </c>
      <c r="O218" s="147"/>
      <c r="P218" s="175">
        <v>0</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IF(U218=Setup!$C$10,"Grant",IF('PSM Costs'!U218=Setup!$C$11,"Local",IF('PSM Costs'!U218=Setup!$C$12,"Other","")))</f>
        <v/>
      </c>
      <c r="W218" s="34"/>
      <c r="X218" s="36">
        <v>1</v>
      </c>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36">
        <v>1</v>
      </c>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36">
        <v>1</v>
      </c>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36">
        <v>1</v>
      </c>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6" t="str">
        <f t="shared" si="127"/>
        <v/>
      </c>
      <c r="BY218" s="31"/>
      <c r="BZ218" s="38"/>
      <c r="CB218" s="120" t="e">
        <f t="shared" ca="1" si="98"/>
        <v>#VALUE!</v>
      </c>
      <c r="CC218" s="2" t="e">
        <f t="shared" ca="1" si="128"/>
        <v>#VALUE!</v>
      </c>
    </row>
    <row r="219" spans="1:81" s="10" customFormat="1" ht="25" customHeight="1" x14ac:dyDescent="0.2">
      <c r="A219" s="52" t="str">
        <f t="shared" si="129"/>
        <v/>
      </c>
      <c r="B219" s="157" t="e">
        <f t="shared" ca="1" si="99"/>
        <v>#VALUE!</v>
      </c>
      <c r="C219" s="157" t="e">
        <f t="shared" si="100"/>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1"/>
        <v>#VALUE!</v>
      </c>
      <c r="K219" s="155" t="e">
        <f t="shared" si="102"/>
        <v>#VALUE!</v>
      </c>
      <c r="L219" s="153"/>
      <c r="M219" s="53"/>
      <c r="N219" s="175">
        <v>0</v>
      </c>
      <c r="O219" s="147"/>
      <c r="P219" s="175">
        <v>0</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IF(U219=Setup!$C$10,"Grant",IF('PSM Costs'!U219=Setup!$C$11,"Local",IF('PSM Costs'!U219=Setup!$C$12,"Other","")))</f>
        <v/>
      </c>
      <c r="W219" s="34"/>
      <c r="X219" s="36">
        <v>1</v>
      </c>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36">
        <v>1</v>
      </c>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36">
        <v>1</v>
      </c>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36">
        <v>1</v>
      </c>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6" t="str">
        <f t="shared" si="127"/>
        <v/>
      </c>
      <c r="BY219" s="31"/>
      <c r="BZ219" s="38"/>
      <c r="CB219" s="120" t="e">
        <f t="shared" ca="1" si="98"/>
        <v>#VALUE!</v>
      </c>
      <c r="CC219" s="2" t="e">
        <f t="shared" ca="1" si="128"/>
        <v>#VALUE!</v>
      </c>
    </row>
    <row r="220" spans="1:81" s="10" customFormat="1" ht="25" customHeight="1" x14ac:dyDescent="0.2">
      <c r="A220" s="52" t="str">
        <f t="shared" si="129"/>
        <v/>
      </c>
      <c r="B220" s="157" t="e">
        <f t="shared" ca="1" si="99"/>
        <v>#VALUE!</v>
      </c>
      <c r="C220" s="157" t="e">
        <f t="shared" si="100"/>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1"/>
        <v>#VALUE!</v>
      </c>
      <c r="K220" s="155" t="e">
        <f t="shared" si="102"/>
        <v>#VALUE!</v>
      </c>
      <c r="L220" s="153"/>
      <c r="M220" s="53"/>
      <c r="N220" s="175">
        <v>0</v>
      </c>
      <c r="O220" s="147"/>
      <c r="P220" s="175">
        <v>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IF(U220=Setup!$C$10,"Grant",IF('PSM Costs'!U220=Setup!$C$11,"Local",IF('PSM Costs'!U220=Setup!$C$12,"Other","")))</f>
        <v/>
      </c>
      <c r="W220" s="34"/>
      <c r="X220" s="36">
        <v>1</v>
      </c>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36">
        <v>1</v>
      </c>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36">
        <v>1</v>
      </c>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36">
        <v>1</v>
      </c>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6" t="str">
        <f t="shared" si="127"/>
        <v/>
      </c>
      <c r="BY220" s="31"/>
      <c r="BZ220" s="38"/>
      <c r="CB220" s="120" t="e">
        <f t="shared" ca="1" si="98"/>
        <v>#VALUE!</v>
      </c>
      <c r="CC220" s="2" t="e">
        <f t="shared" ca="1" si="128"/>
        <v>#VALUE!</v>
      </c>
    </row>
    <row r="221" spans="1:81" s="10" customFormat="1" ht="25" customHeight="1" x14ac:dyDescent="0.2">
      <c r="A221" s="52" t="str">
        <f t="shared" si="129"/>
        <v/>
      </c>
      <c r="B221" s="157" t="e">
        <f t="shared" ca="1" si="99"/>
        <v>#VALUE!</v>
      </c>
      <c r="C221" s="157" t="e">
        <f t="shared" si="100"/>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1"/>
        <v>#VALUE!</v>
      </c>
      <c r="K221" s="155" t="e">
        <f t="shared" si="102"/>
        <v>#VALUE!</v>
      </c>
      <c r="L221" s="153"/>
      <c r="M221" s="53"/>
      <c r="N221" s="175">
        <v>0</v>
      </c>
      <c r="O221" s="147"/>
      <c r="P221" s="175">
        <v>0</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IF(U221=Setup!$C$10,"Grant",IF('PSM Costs'!U221=Setup!$C$11,"Local",IF('PSM Costs'!U221=Setup!$C$12,"Other","")))</f>
        <v/>
      </c>
      <c r="W221" s="34"/>
      <c r="X221" s="36">
        <v>1</v>
      </c>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36">
        <v>1</v>
      </c>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36">
        <v>1</v>
      </c>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36">
        <v>1</v>
      </c>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6" t="str">
        <f t="shared" si="127"/>
        <v/>
      </c>
      <c r="BY221" s="31"/>
      <c r="BZ221" s="38"/>
      <c r="CB221" s="120" t="e">
        <f t="shared" ca="1" si="98"/>
        <v>#VALUE!</v>
      </c>
      <c r="CC221" s="2" t="e">
        <f t="shared" ca="1" si="128"/>
        <v>#VALUE!</v>
      </c>
    </row>
    <row r="222" spans="1:81" s="10" customFormat="1" ht="25" customHeight="1" x14ac:dyDescent="0.2">
      <c r="A222" s="52" t="str">
        <f t="shared" si="129"/>
        <v/>
      </c>
      <c r="B222" s="157" t="e">
        <f t="shared" ca="1" si="99"/>
        <v>#VALUE!</v>
      </c>
      <c r="C222" s="157" t="e">
        <f t="shared" si="100"/>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1"/>
        <v>#VALUE!</v>
      </c>
      <c r="K222" s="155" t="e">
        <f t="shared" si="102"/>
        <v>#VALUE!</v>
      </c>
      <c r="L222" s="153"/>
      <c r="M222" s="53"/>
      <c r="N222" s="175">
        <v>0</v>
      </c>
      <c r="O222" s="147"/>
      <c r="P222" s="175">
        <v>0</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IF(U222=Setup!$C$10,"Grant",IF('PSM Costs'!U222=Setup!$C$11,"Local",IF('PSM Costs'!U222=Setup!$C$12,"Other","")))</f>
        <v/>
      </c>
      <c r="W222" s="34"/>
      <c r="X222" s="36">
        <v>1</v>
      </c>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36">
        <v>1</v>
      </c>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36">
        <v>1</v>
      </c>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36">
        <v>1</v>
      </c>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6" t="str">
        <f t="shared" si="127"/>
        <v/>
      </c>
      <c r="BY222" s="31"/>
      <c r="BZ222" s="38"/>
      <c r="CB222" s="120" t="e">
        <f t="shared" ca="1" si="98"/>
        <v>#VALUE!</v>
      </c>
      <c r="CC222" s="2" t="e">
        <f t="shared" ca="1" si="128"/>
        <v>#VALUE!</v>
      </c>
    </row>
    <row r="223" spans="1:81" s="10" customFormat="1" ht="25" customHeight="1" x14ac:dyDescent="0.2">
      <c r="A223" s="52" t="str">
        <f t="shared" si="129"/>
        <v/>
      </c>
      <c r="B223" s="157" t="e">
        <f t="shared" ca="1" si="99"/>
        <v>#VALUE!</v>
      </c>
      <c r="C223" s="157" t="e">
        <f t="shared" si="100"/>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1"/>
        <v>#VALUE!</v>
      </c>
      <c r="K223" s="155" t="e">
        <f t="shared" si="102"/>
        <v>#VALUE!</v>
      </c>
      <c r="L223" s="153"/>
      <c r="M223" s="53"/>
      <c r="N223" s="175">
        <v>0</v>
      </c>
      <c r="O223" s="147"/>
      <c r="P223" s="175">
        <v>0</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IF(U223=Setup!$C$10,"Grant",IF('PSM Costs'!U223=Setup!$C$11,"Local",IF('PSM Costs'!U223=Setup!$C$12,"Other","")))</f>
        <v/>
      </c>
      <c r="W223" s="34"/>
      <c r="X223" s="36">
        <v>1</v>
      </c>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36">
        <v>1</v>
      </c>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36">
        <v>1</v>
      </c>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36">
        <v>1</v>
      </c>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6" t="str">
        <f t="shared" si="127"/>
        <v/>
      </c>
      <c r="BY223" s="31"/>
      <c r="BZ223" s="38"/>
      <c r="CB223" s="120" t="e">
        <f t="shared" ca="1" si="98"/>
        <v>#VALUE!</v>
      </c>
      <c r="CC223" s="2" t="e">
        <f t="shared" ca="1" si="128"/>
        <v>#VALUE!</v>
      </c>
    </row>
    <row r="224" spans="1:81" s="10" customFormat="1" ht="25" customHeight="1" x14ac:dyDescent="0.2">
      <c r="A224" s="52" t="str">
        <f t="shared" si="129"/>
        <v/>
      </c>
      <c r="B224" s="157" t="e">
        <f t="shared" ca="1" si="99"/>
        <v>#VALUE!</v>
      </c>
      <c r="C224" s="157" t="e">
        <f t="shared" si="100"/>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1"/>
        <v>#VALUE!</v>
      </c>
      <c r="K224" s="155" t="e">
        <f t="shared" si="102"/>
        <v>#VALUE!</v>
      </c>
      <c r="L224" s="153"/>
      <c r="M224" s="53"/>
      <c r="N224" s="175">
        <v>0</v>
      </c>
      <c r="O224" s="147"/>
      <c r="P224" s="175">
        <v>0</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IF(U224=Setup!$C$10,"Grant",IF('PSM Costs'!U224=Setup!$C$11,"Local",IF('PSM Costs'!U224=Setup!$C$12,"Other","")))</f>
        <v/>
      </c>
      <c r="W224" s="34"/>
      <c r="X224" s="36">
        <v>1</v>
      </c>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36">
        <v>1</v>
      </c>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36">
        <v>1</v>
      </c>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36">
        <v>1</v>
      </c>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6" t="str">
        <f t="shared" si="127"/>
        <v/>
      </c>
      <c r="BY224" s="31"/>
      <c r="BZ224" s="38"/>
      <c r="CB224" s="120" t="e">
        <f t="shared" ca="1" si="98"/>
        <v>#VALUE!</v>
      </c>
      <c r="CC224" s="2" t="e">
        <f t="shared" ca="1" si="128"/>
        <v>#VALUE!</v>
      </c>
    </row>
    <row r="225" spans="1:81" s="10" customFormat="1" ht="25" customHeight="1" x14ac:dyDescent="0.2">
      <c r="A225" s="52" t="str">
        <f t="shared" si="129"/>
        <v/>
      </c>
      <c r="B225" s="157" t="e">
        <f t="shared" ca="1" si="99"/>
        <v>#VALUE!</v>
      </c>
      <c r="C225" s="157" t="e">
        <f t="shared" si="100"/>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1"/>
        <v>#VALUE!</v>
      </c>
      <c r="K225" s="155" t="e">
        <f t="shared" si="102"/>
        <v>#VALUE!</v>
      </c>
      <c r="L225" s="153"/>
      <c r="M225" s="53"/>
      <c r="N225" s="175">
        <v>0</v>
      </c>
      <c r="O225" s="147"/>
      <c r="P225" s="175">
        <v>0</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IF(U225=Setup!$C$10,"Grant",IF('PSM Costs'!U225=Setup!$C$11,"Local",IF('PSM Costs'!U225=Setup!$C$12,"Other","")))</f>
        <v/>
      </c>
      <c r="W225" s="34"/>
      <c r="X225" s="36">
        <v>1</v>
      </c>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36">
        <v>1</v>
      </c>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36">
        <v>1</v>
      </c>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36">
        <v>1</v>
      </c>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6" t="str">
        <f t="shared" si="127"/>
        <v/>
      </c>
      <c r="BY225" s="31"/>
      <c r="BZ225" s="38"/>
      <c r="CB225" s="120" t="e">
        <f t="shared" ca="1" si="98"/>
        <v>#VALUE!</v>
      </c>
      <c r="CC225" s="2" t="e">
        <f t="shared" ca="1" si="128"/>
        <v>#VALUE!</v>
      </c>
    </row>
    <row r="226" spans="1:81" s="10" customFormat="1" ht="25" customHeight="1" x14ac:dyDescent="0.2">
      <c r="A226" s="52" t="str">
        <f t="shared" si="129"/>
        <v/>
      </c>
      <c r="B226" s="157" t="e">
        <f t="shared" ca="1" si="99"/>
        <v>#VALUE!</v>
      </c>
      <c r="C226" s="157" t="e">
        <f t="shared" si="100"/>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1"/>
        <v>#VALUE!</v>
      </c>
      <c r="K226" s="155" t="e">
        <f t="shared" si="102"/>
        <v>#VALUE!</v>
      </c>
      <c r="L226" s="153"/>
      <c r="M226" s="53"/>
      <c r="N226" s="175">
        <v>0</v>
      </c>
      <c r="O226" s="147"/>
      <c r="P226" s="175">
        <v>0</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IF(U226=Setup!$C$10,"Grant",IF('PSM Costs'!U226=Setup!$C$11,"Local",IF('PSM Costs'!U226=Setup!$C$12,"Other","")))</f>
        <v/>
      </c>
      <c r="W226" s="34"/>
      <c r="X226" s="36">
        <v>1</v>
      </c>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36">
        <v>1</v>
      </c>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36">
        <v>1</v>
      </c>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36">
        <v>1</v>
      </c>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6" t="str">
        <f t="shared" si="127"/>
        <v/>
      </c>
      <c r="BY226" s="31"/>
      <c r="BZ226" s="38"/>
      <c r="CB226" s="120" t="e">
        <f t="shared" ca="1" si="98"/>
        <v>#VALUE!</v>
      </c>
      <c r="CC226" s="2" t="e">
        <f t="shared" ca="1" si="128"/>
        <v>#VALUE!</v>
      </c>
    </row>
    <row r="227" spans="1:81" s="10" customFormat="1" ht="25" customHeight="1" x14ac:dyDescent="0.2">
      <c r="A227" s="52" t="str">
        <f t="shared" si="129"/>
        <v/>
      </c>
      <c r="B227" s="157" t="e">
        <f t="shared" ca="1" si="99"/>
        <v>#VALUE!</v>
      </c>
      <c r="C227" s="157" t="e">
        <f t="shared" si="100"/>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1"/>
        <v>#VALUE!</v>
      </c>
      <c r="K227" s="155" t="e">
        <f t="shared" si="102"/>
        <v>#VALUE!</v>
      </c>
      <c r="L227" s="153"/>
      <c r="M227" s="53"/>
      <c r="N227" s="175">
        <v>0</v>
      </c>
      <c r="O227" s="147"/>
      <c r="P227" s="175">
        <v>0</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IF(U227=Setup!$C$10,"Grant",IF('PSM Costs'!U227=Setup!$C$11,"Local",IF('PSM Costs'!U227=Setup!$C$12,"Other","")))</f>
        <v/>
      </c>
      <c r="W227" s="34"/>
      <c r="X227" s="36">
        <v>1</v>
      </c>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36">
        <v>1</v>
      </c>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36">
        <v>1</v>
      </c>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36">
        <v>1</v>
      </c>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6" t="str">
        <f t="shared" si="127"/>
        <v/>
      </c>
      <c r="BY227" s="31"/>
      <c r="BZ227" s="38"/>
      <c r="CB227" s="120" t="e">
        <f t="shared" ca="1" si="98"/>
        <v>#VALUE!</v>
      </c>
      <c r="CC227" s="2" t="e">
        <f t="shared" ca="1" si="128"/>
        <v>#VALUE!</v>
      </c>
    </row>
    <row r="228" spans="1:81" s="10" customFormat="1" ht="25" customHeight="1" x14ac:dyDescent="0.2">
      <c r="A228" s="52" t="str">
        <f t="shared" si="129"/>
        <v/>
      </c>
      <c r="B228" s="157" t="e">
        <f t="shared" ca="1" si="99"/>
        <v>#VALUE!</v>
      </c>
      <c r="C228" s="157" t="e">
        <f t="shared" si="100"/>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1"/>
        <v>#VALUE!</v>
      </c>
      <c r="K228" s="155" t="e">
        <f t="shared" si="102"/>
        <v>#VALUE!</v>
      </c>
      <c r="L228" s="153"/>
      <c r="M228" s="53"/>
      <c r="N228" s="175">
        <v>0</v>
      </c>
      <c r="O228" s="147"/>
      <c r="P228" s="175">
        <v>0</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IF(U228=Setup!$C$10,"Grant",IF('PSM Costs'!U228=Setup!$C$11,"Local",IF('PSM Costs'!U228=Setup!$C$12,"Other","")))</f>
        <v/>
      </c>
      <c r="W228" s="34"/>
      <c r="X228" s="36">
        <v>1</v>
      </c>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36">
        <v>1</v>
      </c>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36">
        <v>1</v>
      </c>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36">
        <v>1</v>
      </c>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6" t="str">
        <f t="shared" si="127"/>
        <v/>
      </c>
      <c r="BY228" s="31"/>
      <c r="BZ228" s="38"/>
      <c r="CB228" s="120" t="e">
        <f t="shared" ca="1" si="98"/>
        <v>#VALUE!</v>
      </c>
      <c r="CC228" s="2" t="e">
        <f t="shared" ca="1" si="128"/>
        <v>#VALUE!</v>
      </c>
    </row>
    <row r="229" spans="1:81" s="10" customFormat="1" ht="25" customHeight="1" x14ac:dyDescent="0.2">
      <c r="A229" s="52" t="str">
        <f t="shared" si="129"/>
        <v/>
      </c>
      <c r="B229" s="157" t="e">
        <f t="shared" ca="1" si="99"/>
        <v>#VALUE!</v>
      </c>
      <c r="C229" s="157" t="e">
        <f t="shared" si="100"/>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1"/>
        <v>#VALUE!</v>
      </c>
      <c r="K229" s="155" t="e">
        <f t="shared" si="102"/>
        <v>#VALUE!</v>
      </c>
      <c r="L229" s="153"/>
      <c r="M229" s="53"/>
      <c r="N229" s="175">
        <v>0</v>
      </c>
      <c r="O229" s="147"/>
      <c r="P229" s="175">
        <v>0</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IF(U229=Setup!$C$10,"Grant",IF('PSM Costs'!U229=Setup!$C$11,"Local",IF('PSM Costs'!U229=Setup!$C$12,"Other","")))</f>
        <v/>
      </c>
      <c r="W229" s="34"/>
      <c r="X229" s="36">
        <v>1</v>
      </c>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36">
        <v>1</v>
      </c>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36">
        <v>1</v>
      </c>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36">
        <v>1</v>
      </c>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6" t="str">
        <f t="shared" si="127"/>
        <v/>
      </c>
      <c r="BY229" s="31"/>
      <c r="BZ229" s="38"/>
      <c r="CB229" s="120" t="e">
        <f t="shared" ca="1" si="98"/>
        <v>#VALUE!</v>
      </c>
      <c r="CC229" s="2" t="e">
        <f t="shared" ca="1" si="128"/>
        <v>#VALUE!</v>
      </c>
    </row>
    <row r="230" spans="1:81" s="10" customFormat="1" ht="25" customHeight="1" x14ac:dyDescent="0.2">
      <c r="A230" s="52" t="str">
        <f t="shared" si="129"/>
        <v/>
      </c>
      <c r="B230" s="157" t="e">
        <f t="shared" ca="1" si="99"/>
        <v>#VALUE!</v>
      </c>
      <c r="C230" s="157" t="e">
        <f t="shared" si="100"/>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1"/>
        <v>#VALUE!</v>
      </c>
      <c r="K230" s="155" t="e">
        <f t="shared" si="102"/>
        <v>#VALUE!</v>
      </c>
      <c r="L230" s="153"/>
      <c r="M230" s="53"/>
      <c r="N230" s="175">
        <v>0</v>
      </c>
      <c r="O230" s="147"/>
      <c r="P230" s="175">
        <v>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IF(U230=Setup!$C$10,"Grant",IF('PSM Costs'!U230=Setup!$C$11,"Local",IF('PSM Costs'!U230=Setup!$C$12,"Other","")))</f>
        <v/>
      </c>
      <c r="W230" s="34"/>
      <c r="X230" s="36">
        <v>1</v>
      </c>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36">
        <v>1</v>
      </c>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36">
        <v>1</v>
      </c>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36">
        <v>1</v>
      </c>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6" t="str">
        <f t="shared" si="127"/>
        <v/>
      </c>
      <c r="BY230" s="31"/>
      <c r="BZ230" s="38"/>
      <c r="CB230" s="120" t="e">
        <f t="shared" ca="1" si="98"/>
        <v>#VALUE!</v>
      </c>
      <c r="CC230" s="2" t="e">
        <f t="shared" ca="1" si="128"/>
        <v>#VALUE!</v>
      </c>
    </row>
    <row r="231" spans="1:81" s="10" customFormat="1" ht="25" customHeight="1" x14ac:dyDescent="0.2">
      <c r="A231" s="52" t="str">
        <f t="shared" si="129"/>
        <v/>
      </c>
      <c r="B231" s="157" t="e">
        <f t="shared" ca="1" si="99"/>
        <v>#VALUE!</v>
      </c>
      <c r="C231" s="157" t="e">
        <f t="shared" si="100"/>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1"/>
        <v>#VALUE!</v>
      </c>
      <c r="K231" s="155" t="e">
        <f t="shared" si="102"/>
        <v>#VALUE!</v>
      </c>
      <c r="L231" s="153"/>
      <c r="M231" s="53"/>
      <c r="N231" s="175">
        <v>0</v>
      </c>
      <c r="O231" s="147"/>
      <c r="P231" s="175">
        <v>0</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IF(U231=Setup!$C$10,"Grant",IF('PSM Costs'!U231=Setup!$C$11,"Local",IF('PSM Costs'!U231=Setup!$C$12,"Other","")))</f>
        <v/>
      </c>
      <c r="W231" s="34"/>
      <c r="X231" s="36">
        <v>1</v>
      </c>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36">
        <v>1</v>
      </c>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36">
        <v>1</v>
      </c>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36">
        <v>1</v>
      </c>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6" t="str">
        <f t="shared" si="127"/>
        <v/>
      </c>
      <c r="BY231" s="31"/>
      <c r="BZ231" s="38"/>
      <c r="CB231" s="120" t="e">
        <f t="shared" ca="1" si="98"/>
        <v>#VALUE!</v>
      </c>
      <c r="CC231" s="2" t="e">
        <f t="shared" ca="1" si="128"/>
        <v>#VALUE!</v>
      </c>
    </row>
    <row r="232" spans="1:81" s="10" customFormat="1" ht="25" customHeight="1" x14ac:dyDescent="0.2">
      <c r="A232" s="52" t="str">
        <f t="shared" si="129"/>
        <v/>
      </c>
      <c r="B232" s="157" t="e">
        <f t="shared" ca="1" si="99"/>
        <v>#VALUE!</v>
      </c>
      <c r="C232" s="157" t="e">
        <f t="shared" si="100"/>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1"/>
        <v>#VALUE!</v>
      </c>
      <c r="K232" s="155" t="e">
        <f t="shared" si="102"/>
        <v>#VALUE!</v>
      </c>
      <c r="L232" s="153"/>
      <c r="M232" s="53"/>
      <c r="N232" s="175">
        <v>0</v>
      </c>
      <c r="O232" s="147"/>
      <c r="P232" s="175">
        <v>0</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IF(U232=Setup!$C$10,"Grant",IF('PSM Costs'!U232=Setup!$C$11,"Local",IF('PSM Costs'!U232=Setup!$C$12,"Other","")))</f>
        <v/>
      </c>
      <c r="W232" s="34"/>
      <c r="X232" s="36">
        <v>1</v>
      </c>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36">
        <v>1</v>
      </c>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36">
        <v>1</v>
      </c>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36">
        <v>1</v>
      </c>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6" t="str">
        <f t="shared" si="127"/>
        <v/>
      </c>
      <c r="BY232" s="31"/>
      <c r="BZ232" s="38"/>
      <c r="CB232" s="120" t="e">
        <f t="shared" ca="1" si="98"/>
        <v>#VALUE!</v>
      </c>
      <c r="CC232" s="2" t="e">
        <f t="shared" ca="1" si="128"/>
        <v>#VALUE!</v>
      </c>
    </row>
    <row r="233" spans="1:81" s="10" customFormat="1" ht="25" customHeight="1" x14ac:dyDescent="0.2">
      <c r="A233" s="52" t="str">
        <f t="shared" si="129"/>
        <v/>
      </c>
      <c r="B233" s="157" t="e">
        <f t="shared" ca="1" si="99"/>
        <v>#VALUE!</v>
      </c>
      <c r="C233" s="157" t="e">
        <f t="shared" si="100"/>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1"/>
        <v>#VALUE!</v>
      </c>
      <c r="K233" s="155" t="e">
        <f t="shared" si="102"/>
        <v>#VALUE!</v>
      </c>
      <c r="L233" s="153"/>
      <c r="M233" s="53"/>
      <c r="N233" s="175">
        <v>0</v>
      </c>
      <c r="O233" s="147"/>
      <c r="P233" s="175">
        <v>0</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IF(U233=Setup!$C$10,"Grant",IF('PSM Costs'!U233=Setup!$C$11,"Local",IF('PSM Costs'!U233=Setup!$C$12,"Other","")))</f>
        <v/>
      </c>
      <c r="W233" s="34"/>
      <c r="X233" s="36">
        <v>1</v>
      </c>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36">
        <v>1</v>
      </c>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36">
        <v>1</v>
      </c>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36">
        <v>1</v>
      </c>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6" t="str">
        <f t="shared" si="127"/>
        <v/>
      </c>
      <c r="BY233" s="31"/>
      <c r="BZ233" s="38"/>
      <c r="CB233" s="120" t="e">
        <f t="shared" ca="1" si="98"/>
        <v>#VALUE!</v>
      </c>
      <c r="CC233" s="2" t="e">
        <f t="shared" ca="1" si="128"/>
        <v>#VALUE!</v>
      </c>
    </row>
    <row r="234" spans="1:81" s="10" customFormat="1" ht="25" customHeight="1" x14ac:dyDescent="0.2">
      <c r="A234" s="52" t="str">
        <f t="shared" si="129"/>
        <v/>
      </c>
      <c r="B234" s="157" t="e">
        <f t="shared" ca="1" si="99"/>
        <v>#VALUE!</v>
      </c>
      <c r="C234" s="157" t="e">
        <f t="shared" si="100"/>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1"/>
        <v>#VALUE!</v>
      </c>
      <c r="K234" s="155" t="e">
        <f t="shared" si="102"/>
        <v>#VALUE!</v>
      </c>
      <c r="L234" s="153"/>
      <c r="M234" s="53"/>
      <c r="N234" s="175">
        <v>0</v>
      </c>
      <c r="O234" s="147"/>
      <c r="P234" s="175">
        <v>0</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IF(U234=Setup!$C$10,"Grant",IF('PSM Costs'!U234=Setup!$C$11,"Local",IF('PSM Costs'!U234=Setup!$C$12,"Other","")))</f>
        <v/>
      </c>
      <c r="W234" s="34"/>
      <c r="X234" s="36">
        <v>1</v>
      </c>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36">
        <v>1</v>
      </c>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36">
        <v>1</v>
      </c>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36">
        <v>1</v>
      </c>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6" t="str">
        <f t="shared" si="127"/>
        <v/>
      </c>
      <c r="BY234" s="31"/>
      <c r="BZ234" s="38"/>
      <c r="CB234" s="120" t="e">
        <f t="shared" ca="1" si="98"/>
        <v>#VALUE!</v>
      </c>
      <c r="CC234" s="2" t="e">
        <f t="shared" ca="1" si="128"/>
        <v>#VALUE!</v>
      </c>
    </row>
    <row r="235" spans="1:81" s="10" customFormat="1" ht="25" customHeight="1" x14ac:dyDescent="0.2">
      <c r="A235" s="52" t="str">
        <f t="shared" si="129"/>
        <v/>
      </c>
      <c r="B235" s="157" t="e">
        <f t="shared" ca="1" si="99"/>
        <v>#VALUE!</v>
      </c>
      <c r="C235" s="157" t="e">
        <f t="shared" si="100"/>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1"/>
        <v>#VALUE!</v>
      </c>
      <c r="K235" s="155" t="e">
        <f t="shared" si="102"/>
        <v>#VALUE!</v>
      </c>
      <c r="L235" s="153"/>
      <c r="M235" s="53"/>
      <c r="N235" s="175">
        <v>0</v>
      </c>
      <c r="O235" s="147"/>
      <c r="P235" s="175">
        <v>0</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IF(U235=Setup!$C$10,"Grant",IF('PSM Costs'!U235=Setup!$C$11,"Local",IF('PSM Costs'!U235=Setup!$C$12,"Other","")))</f>
        <v/>
      </c>
      <c r="W235" s="34"/>
      <c r="X235" s="36">
        <v>1</v>
      </c>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36">
        <v>1</v>
      </c>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36">
        <v>1</v>
      </c>
      <c r="AY235" s="34"/>
      <c r="AZ235" s="32" t="str">
        <f t="shared" si="115"/>
        <v/>
      </c>
      <c r="BA235" s="34"/>
      <c r="BB235" s="32" t="str">
        <f t="shared" si="116"/>
        <v/>
      </c>
      <c r="BC235" s="34"/>
      <c r="BD235" s="32" t="str">
        <f t="shared" si="117"/>
        <v/>
      </c>
      <c r="BE235" s="35"/>
      <c r="BF235" s="36" t="str">
        <f t="shared" si="118"/>
        <v/>
      </c>
      <c r="BG235" s="36" t="str">
        <f t="shared" si="119"/>
        <v/>
      </c>
      <c r="BH235" s="36" t="str">
        <f t="shared" si="120"/>
        <v/>
      </c>
      <c r="BI235" s="55"/>
      <c r="BJ235" s="34"/>
      <c r="BK235" s="36">
        <v>1</v>
      </c>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6" t="str">
        <f t="shared" si="127"/>
        <v/>
      </c>
      <c r="BY235" s="31"/>
      <c r="BZ235" s="38"/>
      <c r="CB235" s="120" t="e">
        <f t="shared" ca="1" si="98"/>
        <v>#VALUE!</v>
      </c>
      <c r="CC235" s="2" t="e">
        <f t="shared" ca="1" si="128"/>
        <v>#VALUE!</v>
      </c>
    </row>
    <row r="236" spans="1:81" s="10" customFormat="1" ht="25" customHeight="1" x14ac:dyDescent="0.2">
      <c r="A236" s="52" t="str">
        <f t="shared" si="129"/>
        <v/>
      </c>
      <c r="B236" s="157" t="e">
        <f t="shared" ca="1" si="99"/>
        <v>#VALUE!</v>
      </c>
      <c r="C236" s="157" t="e">
        <f t="shared" si="100"/>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1"/>
        <v>#VALUE!</v>
      </c>
      <c r="K236" s="155" t="e">
        <f t="shared" si="102"/>
        <v>#VALUE!</v>
      </c>
      <c r="L236" s="153"/>
      <c r="M236" s="53"/>
      <c r="N236" s="175">
        <v>0</v>
      </c>
      <c r="O236" s="147"/>
      <c r="P236" s="175">
        <v>0</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IF(U236=Setup!$C$10,"Grant",IF('PSM Costs'!U236=Setup!$C$11,"Local",IF('PSM Costs'!U236=Setup!$C$12,"Other","")))</f>
        <v/>
      </c>
      <c r="W236" s="34"/>
      <c r="X236" s="36">
        <v>1</v>
      </c>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36">
        <v>1</v>
      </c>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36">
        <v>1</v>
      </c>
      <c r="AY236" s="34"/>
      <c r="AZ236" s="32" t="str">
        <f t="shared" si="115"/>
        <v/>
      </c>
      <c r="BA236" s="34"/>
      <c r="BB236" s="32" t="str">
        <f t="shared" si="116"/>
        <v/>
      </c>
      <c r="BC236" s="34"/>
      <c r="BD236" s="32" t="str">
        <f t="shared" si="117"/>
        <v/>
      </c>
      <c r="BE236" s="35"/>
      <c r="BF236" s="36" t="str">
        <f t="shared" si="118"/>
        <v/>
      </c>
      <c r="BG236" s="36" t="str">
        <f t="shared" si="119"/>
        <v/>
      </c>
      <c r="BH236" s="36" t="str">
        <f t="shared" si="120"/>
        <v/>
      </c>
      <c r="BI236" s="55"/>
      <c r="BJ236" s="34"/>
      <c r="BK236" s="36">
        <v>1</v>
      </c>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6" t="str">
        <f t="shared" si="127"/>
        <v/>
      </c>
      <c r="BY236" s="31"/>
      <c r="BZ236" s="38"/>
      <c r="CB236" s="120" t="e">
        <f t="shared" ca="1" si="98"/>
        <v>#VALUE!</v>
      </c>
      <c r="CC236" s="2" t="e">
        <f t="shared" ca="1" si="128"/>
        <v>#VALUE!</v>
      </c>
    </row>
    <row r="237" spans="1:81" s="10" customFormat="1" ht="25" customHeight="1" x14ac:dyDescent="0.2">
      <c r="A237" s="52" t="str">
        <f t="shared" si="129"/>
        <v/>
      </c>
      <c r="B237" s="157" t="e">
        <f t="shared" ca="1" si="99"/>
        <v>#VALUE!</v>
      </c>
      <c r="C237" s="157" t="e">
        <f t="shared" si="100"/>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1"/>
        <v>#VALUE!</v>
      </c>
      <c r="K237" s="155" t="e">
        <f t="shared" si="102"/>
        <v>#VALUE!</v>
      </c>
      <c r="L237" s="153"/>
      <c r="M237" s="53"/>
      <c r="N237" s="175">
        <v>0</v>
      </c>
      <c r="O237" s="147"/>
      <c r="P237" s="175">
        <v>0</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IF(U237=Setup!$C$10,"Grant",IF('PSM Costs'!U237=Setup!$C$11,"Local",IF('PSM Costs'!U237=Setup!$C$12,"Other","")))</f>
        <v/>
      </c>
      <c r="W237" s="34"/>
      <c r="X237" s="36">
        <v>1</v>
      </c>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36">
        <v>1</v>
      </c>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36">
        <v>1</v>
      </c>
      <c r="AY237" s="34"/>
      <c r="AZ237" s="32" t="str">
        <f t="shared" si="115"/>
        <v/>
      </c>
      <c r="BA237" s="34"/>
      <c r="BB237" s="32" t="str">
        <f t="shared" si="116"/>
        <v/>
      </c>
      <c r="BC237" s="34"/>
      <c r="BD237" s="32" t="str">
        <f t="shared" si="117"/>
        <v/>
      </c>
      <c r="BE237" s="35"/>
      <c r="BF237" s="36" t="str">
        <f t="shared" si="118"/>
        <v/>
      </c>
      <c r="BG237" s="36" t="str">
        <f t="shared" si="119"/>
        <v/>
      </c>
      <c r="BH237" s="36" t="str">
        <f t="shared" si="120"/>
        <v/>
      </c>
      <c r="BI237" s="55"/>
      <c r="BJ237" s="34"/>
      <c r="BK237" s="36">
        <v>1</v>
      </c>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6" t="str">
        <f t="shared" si="127"/>
        <v/>
      </c>
      <c r="BY237" s="31"/>
      <c r="BZ237" s="38"/>
      <c r="CB237" s="120" t="e">
        <f t="shared" ca="1" si="98"/>
        <v>#VALUE!</v>
      </c>
      <c r="CC237" s="2" t="e">
        <f t="shared" ca="1" si="128"/>
        <v>#VALUE!</v>
      </c>
    </row>
    <row r="238" spans="1:81" s="10" customFormat="1" ht="25" customHeight="1" x14ac:dyDescent="0.2">
      <c r="A238" s="52" t="str">
        <f t="shared" si="129"/>
        <v/>
      </c>
      <c r="B238" s="157" t="e">
        <f t="shared" ca="1" si="99"/>
        <v>#VALUE!</v>
      </c>
      <c r="C238" s="157" t="e">
        <f t="shared" si="100"/>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1"/>
        <v>#VALUE!</v>
      </c>
      <c r="K238" s="155" t="e">
        <f t="shared" si="102"/>
        <v>#VALUE!</v>
      </c>
      <c r="L238" s="153"/>
      <c r="M238" s="53"/>
      <c r="N238" s="175">
        <v>0</v>
      </c>
      <c r="O238" s="147"/>
      <c r="P238" s="175">
        <v>0</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IF(U238=Setup!$C$10,"Grant",IF('PSM Costs'!U238=Setup!$C$11,"Local",IF('PSM Costs'!U238=Setup!$C$12,"Other","")))</f>
        <v/>
      </c>
      <c r="W238" s="34"/>
      <c r="X238" s="36">
        <v>1</v>
      </c>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36">
        <v>1</v>
      </c>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36">
        <v>1</v>
      </c>
      <c r="AY238" s="34"/>
      <c r="AZ238" s="32" t="str">
        <f t="shared" si="115"/>
        <v/>
      </c>
      <c r="BA238" s="34"/>
      <c r="BB238" s="32" t="str">
        <f t="shared" si="116"/>
        <v/>
      </c>
      <c r="BC238" s="34"/>
      <c r="BD238" s="32" t="str">
        <f t="shared" si="117"/>
        <v/>
      </c>
      <c r="BE238" s="35"/>
      <c r="BF238" s="36" t="str">
        <f t="shared" si="118"/>
        <v/>
      </c>
      <c r="BG238" s="36" t="str">
        <f t="shared" si="119"/>
        <v/>
      </c>
      <c r="BH238" s="36" t="str">
        <f t="shared" si="120"/>
        <v/>
      </c>
      <c r="BI238" s="55"/>
      <c r="BJ238" s="34"/>
      <c r="BK238" s="36">
        <v>1</v>
      </c>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6" t="str">
        <f t="shared" si="127"/>
        <v/>
      </c>
      <c r="BY238" s="31"/>
      <c r="BZ238" s="38"/>
      <c r="CB238" s="120" t="e">
        <f t="shared" ca="1" si="98"/>
        <v>#VALUE!</v>
      </c>
      <c r="CC238" s="2" t="e">
        <f t="shared" ca="1" si="128"/>
        <v>#VALUE!</v>
      </c>
    </row>
    <row r="239" spans="1:81" s="10" customFormat="1" ht="25" customHeight="1" x14ac:dyDescent="0.2">
      <c r="A239" s="52" t="str">
        <f t="shared" si="129"/>
        <v/>
      </c>
      <c r="B239" s="157" t="e">
        <f t="shared" ca="1" si="99"/>
        <v>#VALUE!</v>
      </c>
      <c r="C239" s="157" t="e">
        <f t="shared" si="100"/>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1"/>
        <v>#VALUE!</v>
      </c>
      <c r="K239" s="155" t="e">
        <f t="shared" si="102"/>
        <v>#VALUE!</v>
      </c>
      <c r="L239" s="153"/>
      <c r="M239" s="53"/>
      <c r="N239" s="175">
        <v>0</v>
      </c>
      <c r="O239" s="147"/>
      <c r="P239" s="175">
        <v>0</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IF(U239=Setup!$C$10,"Grant",IF('PSM Costs'!U239=Setup!$C$11,"Local",IF('PSM Costs'!U239=Setup!$C$12,"Other","")))</f>
        <v/>
      </c>
      <c r="W239" s="34"/>
      <c r="X239" s="36">
        <v>1</v>
      </c>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36">
        <v>1</v>
      </c>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36">
        <v>1</v>
      </c>
      <c r="AY239" s="34"/>
      <c r="AZ239" s="32" t="str">
        <f t="shared" si="115"/>
        <v/>
      </c>
      <c r="BA239" s="34"/>
      <c r="BB239" s="32" t="str">
        <f t="shared" si="116"/>
        <v/>
      </c>
      <c r="BC239" s="34"/>
      <c r="BD239" s="32" t="str">
        <f t="shared" si="117"/>
        <v/>
      </c>
      <c r="BE239" s="35"/>
      <c r="BF239" s="36" t="str">
        <f t="shared" si="118"/>
        <v/>
      </c>
      <c r="BG239" s="36" t="str">
        <f t="shared" si="119"/>
        <v/>
      </c>
      <c r="BH239" s="36" t="str">
        <f t="shared" si="120"/>
        <v/>
      </c>
      <c r="BI239" s="55"/>
      <c r="BJ239" s="34"/>
      <c r="BK239" s="36">
        <v>1</v>
      </c>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6" t="str">
        <f t="shared" si="127"/>
        <v/>
      </c>
      <c r="BY239" s="31"/>
      <c r="BZ239" s="38"/>
      <c r="CB239" s="120" t="e">
        <f t="shared" ca="1" si="98"/>
        <v>#VALUE!</v>
      </c>
      <c r="CC239" s="2" t="e">
        <f t="shared" ca="1" si="128"/>
        <v>#VALUE!</v>
      </c>
    </row>
    <row r="240" spans="1:81" s="10" customFormat="1" ht="25" customHeight="1" x14ac:dyDescent="0.2">
      <c r="A240" s="52" t="str">
        <f t="shared" si="129"/>
        <v/>
      </c>
      <c r="B240" s="157" t="e">
        <f t="shared" ca="1" si="99"/>
        <v>#VALUE!</v>
      </c>
      <c r="C240" s="157" t="e">
        <f t="shared" si="100"/>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1"/>
        <v>#VALUE!</v>
      </c>
      <c r="K240" s="155" t="e">
        <f t="shared" si="102"/>
        <v>#VALUE!</v>
      </c>
      <c r="L240" s="153"/>
      <c r="M240" s="53"/>
      <c r="N240" s="175">
        <v>0</v>
      </c>
      <c r="O240" s="147"/>
      <c r="P240" s="175">
        <v>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IF(U240=Setup!$C$10,"Grant",IF('PSM Costs'!U240=Setup!$C$11,"Local",IF('PSM Costs'!U240=Setup!$C$12,"Other","")))</f>
        <v/>
      </c>
      <c r="W240" s="34"/>
      <c r="X240" s="36">
        <v>1</v>
      </c>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36">
        <v>1</v>
      </c>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36">
        <v>1</v>
      </c>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36">
        <v>1</v>
      </c>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6" t="str">
        <f t="shared" si="127"/>
        <v/>
      </c>
      <c r="BY240" s="31"/>
      <c r="BZ240" s="38"/>
      <c r="CB240" s="120" t="e">
        <f t="shared" ca="1" si="98"/>
        <v>#VALUE!</v>
      </c>
      <c r="CC240" s="2" t="e">
        <f t="shared" ca="1" si="128"/>
        <v>#VALUE!</v>
      </c>
    </row>
    <row r="241" spans="1:81" s="10" customFormat="1" ht="25" customHeight="1" x14ac:dyDescent="0.2">
      <c r="A241" s="52" t="str">
        <f t="shared" si="129"/>
        <v/>
      </c>
      <c r="B241" s="157" t="e">
        <f t="shared" ca="1" si="99"/>
        <v>#VALUE!</v>
      </c>
      <c r="C241" s="157" t="e">
        <f t="shared" si="100"/>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1"/>
        <v>#VALUE!</v>
      </c>
      <c r="K241" s="155" t="e">
        <f t="shared" si="102"/>
        <v>#VALUE!</v>
      </c>
      <c r="L241" s="153"/>
      <c r="M241" s="53"/>
      <c r="N241" s="175">
        <v>0</v>
      </c>
      <c r="O241" s="147"/>
      <c r="P241" s="175">
        <v>0</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IF(U241=Setup!$C$10,"Grant",IF('PSM Costs'!U241=Setup!$C$11,"Local",IF('PSM Costs'!U241=Setup!$C$12,"Other","")))</f>
        <v/>
      </c>
      <c r="W241" s="34"/>
      <c r="X241" s="36">
        <v>1</v>
      </c>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36">
        <v>1</v>
      </c>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36">
        <v>1</v>
      </c>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36">
        <v>1</v>
      </c>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6" t="str">
        <f t="shared" si="127"/>
        <v/>
      </c>
      <c r="BY241" s="31"/>
      <c r="BZ241" s="38"/>
      <c r="CB241" s="120" t="e">
        <f t="shared" ca="1" si="98"/>
        <v>#VALUE!</v>
      </c>
      <c r="CC241" s="2" t="e">
        <f t="shared" ca="1" si="128"/>
        <v>#VALUE!</v>
      </c>
    </row>
    <row r="242" spans="1:81" s="10" customFormat="1" ht="25" customHeight="1" x14ac:dyDescent="0.2">
      <c r="A242" s="52" t="str">
        <f t="shared" si="129"/>
        <v/>
      </c>
      <c r="B242" s="157" t="e">
        <f t="shared" ca="1" si="99"/>
        <v>#VALUE!</v>
      </c>
      <c r="C242" s="157" t="e">
        <f t="shared" si="100"/>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1"/>
        <v>#VALUE!</v>
      </c>
      <c r="K242" s="155" t="e">
        <f t="shared" si="102"/>
        <v>#VALUE!</v>
      </c>
      <c r="L242" s="153"/>
      <c r="M242" s="53"/>
      <c r="N242" s="175">
        <v>0</v>
      </c>
      <c r="O242" s="147"/>
      <c r="P242" s="175">
        <v>0</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IF(U242=Setup!$C$10,"Grant",IF('PSM Costs'!U242=Setup!$C$11,"Local",IF('PSM Costs'!U242=Setup!$C$12,"Other","")))</f>
        <v/>
      </c>
      <c r="W242" s="34"/>
      <c r="X242" s="36">
        <v>1</v>
      </c>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36">
        <v>1</v>
      </c>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36">
        <v>1</v>
      </c>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36">
        <v>1</v>
      </c>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6" t="str">
        <f t="shared" si="127"/>
        <v/>
      </c>
      <c r="BY242" s="31"/>
      <c r="BZ242" s="38"/>
      <c r="CB242" s="120" t="e">
        <f t="shared" ca="1" si="98"/>
        <v>#VALUE!</v>
      </c>
      <c r="CC242" s="2" t="e">
        <f t="shared" ca="1" si="128"/>
        <v>#VALUE!</v>
      </c>
    </row>
    <row r="243" spans="1:81" s="10" customFormat="1" ht="25" customHeight="1" x14ac:dyDescent="0.2">
      <c r="A243" s="52" t="str">
        <f t="shared" si="129"/>
        <v/>
      </c>
      <c r="B243" s="157" t="e">
        <f t="shared" ca="1" si="99"/>
        <v>#VALUE!</v>
      </c>
      <c r="C243" s="157" t="e">
        <f t="shared" si="100"/>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1"/>
        <v>#VALUE!</v>
      </c>
      <c r="K243" s="155" t="e">
        <f t="shared" si="102"/>
        <v>#VALUE!</v>
      </c>
      <c r="L243" s="153"/>
      <c r="M243" s="53"/>
      <c r="N243" s="175">
        <v>0</v>
      </c>
      <c r="O243" s="147"/>
      <c r="P243" s="175">
        <v>0</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IF(U243=Setup!$C$10,"Grant",IF('PSM Costs'!U243=Setup!$C$11,"Local",IF('PSM Costs'!U243=Setup!$C$12,"Other","")))</f>
        <v/>
      </c>
      <c r="W243" s="34"/>
      <c r="X243" s="36">
        <v>1</v>
      </c>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36">
        <v>1</v>
      </c>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36">
        <v>1</v>
      </c>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36">
        <v>1</v>
      </c>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6" t="str">
        <f t="shared" si="127"/>
        <v/>
      </c>
      <c r="BY243" s="31"/>
      <c r="BZ243" s="38"/>
      <c r="CB243" s="120" t="e">
        <f t="shared" ca="1" si="98"/>
        <v>#VALUE!</v>
      </c>
      <c r="CC243" s="2" t="e">
        <f t="shared" ca="1" si="128"/>
        <v>#VALUE!</v>
      </c>
    </row>
    <row r="244" spans="1:81" s="10" customFormat="1" ht="25" customHeight="1" x14ac:dyDescent="0.2">
      <c r="A244" s="52" t="str">
        <f t="shared" si="129"/>
        <v/>
      </c>
      <c r="B244" s="157" t="e">
        <f t="shared" ca="1" si="99"/>
        <v>#VALUE!</v>
      </c>
      <c r="C244" s="157" t="e">
        <f t="shared" si="100"/>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1"/>
        <v>#VALUE!</v>
      </c>
      <c r="K244" s="155" t="e">
        <f t="shared" si="102"/>
        <v>#VALUE!</v>
      </c>
      <c r="L244" s="153"/>
      <c r="M244" s="53"/>
      <c r="N244" s="175">
        <v>0</v>
      </c>
      <c r="O244" s="147"/>
      <c r="P244" s="175">
        <v>0</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IF(U244=Setup!$C$10,"Grant",IF('PSM Costs'!U244=Setup!$C$11,"Local",IF('PSM Costs'!U244=Setup!$C$12,"Other","")))</f>
        <v/>
      </c>
      <c r="W244" s="34"/>
      <c r="X244" s="36">
        <v>1</v>
      </c>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36">
        <v>1</v>
      </c>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36">
        <v>1</v>
      </c>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36">
        <v>1</v>
      </c>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6" t="str">
        <f t="shared" si="127"/>
        <v/>
      </c>
      <c r="BY244" s="31"/>
      <c r="BZ244" s="38"/>
      <c r="CB244" s="120" t="e">
        <f t="shared" ca="1" si="98"/>
        <v>#VALUE!</v>
      </c>
      <c r="CC244" s="2" t="e">
        <f t="shared" ca="1" si="128"/>
        <v>#VALUE!</v>
      </c>
    </row>
    <row r="245" spans="1:81" s="10" customFormat="1" ht="25" customHeight="1" x14ac:dyDescent="0.2">
      <c r="A245" s="52" t="str">
        <f t="shared" si="129"/>
        <v/>
      </c>
      <c r="B245" s="157" t="e">
        <f t="shared" ca="1" si="99"/>
        <v>#VALUE!</v>
      </c>
      <c r="C245" s="157" t="e">
        <f t="shared" si="100"/>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1"/>
        <v>#VALUE!</v>
      </c>
      <c r="K245" s="155" t="e">
        <f t="shared" si="102"/>
        <v>#VALUE!</v>
      </c>
      <c r="L245" s="153"/>
      <c r="M245" s="53"/>
      <c r="N245" s="175">
        <v>0</v>
      </c>
      <c r="O245" s="147"/>
      <c r="P245" s="175">
        <v>0</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IF(U245=Setup!$C$10,"Grant",IF('PSM Costs'!U245=Setup!$C$11,"Local",IF('PSM Costs'!U245=Setup!$C$12,"Other","")))</f>
        <v/>
      </c>
      <c r="W245" s="34"/>
      <c r="X245" s="36">
        <v>1</v>
      </c>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36">
        <v>1</v>
      </c>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36">
        <v>1</v>
      </c>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36">
        <v>1</v>
      </c>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6" t="str">
        <f t="shared" si="127"/>
        <v/>
      </c>
      <c r="BY245" s="31"/>
      <c r="BZ245" s="38"/>
      <c r="CB245" s="120" t="e">
        <f t="shared" ca="1" si="98"/>
        <v>#VALUE!</v>
      </c>
      <c r="CC245" s="2" t="e">
        <f t="shared" ca="1" si="128"/>
        <v>#VALUE!</v>
      </c>
    </row>
    <row r="246" spans="1:81" s="10" customFormat="1" ht="25" customHeight="1" x14ac:dyDescent="0.2">
      <c r="A246" s="52" t="str">
        <f t="shared" si="129"/>
        <v/>
      </c>
      <c r="B246" s="157" t="e">
        <f t="shared" ca="1" si="99"/>
        <v>#VALUE!</v>
      </c>
      <c r="C246" s="157" t="e">
        <f t="shared" si="100"/>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1"/>
        <v>#VALUE!</v>
      </c>
      <c r="K246" s="155" t="e">
        <f t="shared" si="102"/>
        <v>#VALUE!</v>
      </c>
      <c r="L246" s="153"/>
      <c r="M246" s="53"/>
      <c r="N246" s="175">
        <v>0</v>
      </c>
      <c r="O246" s="147"/>
      <c r="P246" s="175">
        <v>0</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IF(U246=Setup!$C$10,"Grant",IF('PSM Costs'!U246=Setup!$C$11,"Local",IF('PSM Costs'!U246=Setup!$C$12,"Other","")))</f>
        <v/>
      </c>
      <c r="W246" s="34"/>
      <c r="X246" s="36">
        <v>1</v>
      </c>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36">
        <v>1</v>
      </c>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36">
        <v>1</v>
      </c>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36">
        <v>1</v>
      </c>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6" t="str">
        <f t="shared" si="127"/>
        <v/>
      </c>
      <c r="BY246" s="31"/>
      <c r="BZ246" s="38"/>
      <c r="CB246" s="120" t="e">
        <f t="shared" ca="1" si="98"/>
        <v>#VALUE!</v>
      </c>
      <c r="CC246" s="2" t="e">
        <f t="shared" ca="1" si="128"/>
        <v>#VALUE!</v>
      </c>
    </row>
    <row r="247" spans="1:81" s="10" customFormat="1" ht="25" customHeight="1" x14ac:dyDescent="0.2">
      <c r="A247" s="52" t="str">
        <f t="shared" si="129"/>
        <v/>
      </c>
      <c r="B247" s="157" t="e">
        <f t="shared" ca="1" si="99"/>
        <v>#VALUE!</v>
      </c>
      <c r="C247" s="157" t="e">
        <f t="shared" si="100"/>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1"/>
        <v>#VALUE!</v>
      </c>
      <c r="K247" s="155" t="e">
        <f t="shared" si="102"/>
        <v>#VALUE!</v>
      </c>
      <c r="L247" s="153"/>
      <c r="M247" s="53"/>
      <c r="N247" s="175">
        <v>0</v>
      </c>
      <c r="O247" s="147"/>
      <c r="P247" s="175">
        <v>0</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IF(U247=Setup!$C$10,"Grant",IF('PSM Costs'!U247=Setup!$C$11,"Local",IF('PSM Costs'!U247=Setup!$C$12,"Other","")))</f>
        <v/>
      </c>
      <c r="W247" s="34"/>
      <c r="X247" s="36">
        <v>1</v>
      </c>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36">
        <v>1</v>
      </c>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36">
        <v>1</v>
      </c>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36">
        <v>1</v>
      </c>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6" t="str">
        <f t="shared" si="127"/>
        <v/>
      </c>
      <c r="BY247" s="31"/>
      <c r="BZ247" s="38"/>
      <c r="CB247" s="120" t="e">
        <f t="shared" ca="1" si="98"/>
        <v>#VALUE!</v>
      </c>
      <c r="CC247" s="2" t="e">
        <f t="shared" ca="1" si="128"/>
        <v>#VALUE!</v>
      </c>
    </row>
    <row r="248" spans="1:81" s="10" customFormat="1" ht="25" customHeight="1" x14ac:dyDescent="0.2">
      <c r="A248" s="52" t="str">
        <f t="shared" si="129"/>
        <v/>
      </c>
      <c r="B248" s="157" t="e">
        <f t="shared" ca="1" si="99"/>
        <v>#VALUE!</v>
      </c>
      <c r="C248" s="157" t="e">
        <f t="shared" si="100"/>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1"/>
        <v>#VALUE!</v>
      </c>
      <c r="K248" s="155" t="e">
        <f t="shared" si="102"/>
        <v>#VALUE!</v>
      </c>
      <c r="L248" s="153"/>
      <c r="M248" s="53"/>
      <c r="N248" s="175">
        <v>0</v>
      </c>
      <c r="O248" s="147"/>
      <c r="P248" s="175">
        <v>0</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IF(U248=Setup!$C$10,"Grant",IF('PSM Costs'!U248=Setup!$C$11,"Local",IF('PSM Costs'!U248=Setup!$C$12,"Other","")))</f>
        <v/>
      </c>
      <c r="W248" s="34"/>
      <c r="X248" s="36">
        <v>1</v>
      </c>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36">
        <v>1</v>
      </c>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36">
        <v>1</v>
      </c>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36">
        <v>1</v>
      </c>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6" t="str">
        <f t="shared" si="127"/>
        <v/>
      </c>
      <c r="BY248" s="31"/>
      <c r="BZ248" s="38"/>
      <c r="CB248" s="120" t="e">
        <f t="shared" ca="1" si="98"/>
        <v>#VALUE!</v>
      </c>
      <c r="CC248" s="2" t="e">
        <f t="shared" ca="1" si="128"/>
        <v>#VALUE!</v>
      </c>
    </row>
    <row r="249" spans="1:81" s="10" customFormat="1" ht="25" customHeight="1" x14ac:dyDescent="0.2">
      <c r="A249" s="52" t="str">
        <f t="shared" si="129"/>
        <v/>
      </c>
      <c r="B249" s="157" t="e">
        <f t="shared" ca="1" si="99"/>
        <v>#VALUE!</v>
      </c>
      <c r="C249" s="157" t="e">
        <f t="shared" si="100"/>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1"/>
        <v>#VALUE!</v>
      </c>
      <c r="K249" s="155" t="e">
        <f t="shared" si="102"/>
        <v>#VALUE!</v>
      </c>
      <c r="L249" s="153"/>
      <c r="M249" s="53"/>
      <c r="N249" s="175">
        <v>0</v>
      </c>
      <c r="O249" s="147"/>
      <c r="P249" s="175">
        <v>0</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IF(U249=Setup!$C$10,"Grant",IF('PSM Costs'!U249=Setup!$C$11,"Local",IF('PSM Costs'!U249=Setup!$C$12,"Other","")))</f>
        <v/>
      </c>
      <c r="W249" s="34"/>
      <c r="X249" s="36">
        <v>1</v>
      </c>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36">
        <v>1</v>
      </c>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36">
        <v>1</v>
      </c>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36">
        <v>1</v>
      </c>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6" t="str">
        <f t="shared" si="127"/>
        <v/>
      </c>
      <c r="BY249" s="31"/>
      <c r="BZ249" s="38"/>
      <c r="CB249" s="120" t="e">
        <f t="shared" ca="1" si="98"/>
        <v>#VALUE!</v>
      </c>
      <c r="CC249" s="2" t="e">
        <f t="shared" ca="1" si="128"/>
        <v>#VALUE!</v>
      </c>
    </row>
    <row r="250" spans="1:81" s="10" customFormat="1" ht="25" customHeight="1" x14ac:dyDescent="0.2">
      <c r="A250" s="52" t="str">
        <f t="shared" si="129"/>
        <v/>
      </c>
      <c r="B250" s="157" t="e">
        <f t="shared" ca="1" si="99"/>
        <v>#VALUE!</v>
      </c>
      <c r="C250" s="157" t="e">
        <f t="shared" si="100"/>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1"/>
        <v>#VALUE!</v>
      </c>
      <c r="K250" s="155" t="e">
        <f t="shared" si="102"/>
        <v>#VALUE!</v>
      </c>
      <c r="L250" s="153"/>
      <c r="M250" s="53"/>
      <c r="N250" s="175">
        <v>0</v>
      </c>
      <c r="O250" s="147"/>
      <c r="P250" s="175">
        <v>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IF(U250=Setup!$C$10,"Grant",IF('PSM Costs'!U250=Setup!$C$11,"Local",IF('PSM Costs'!U250=Setup!$C$12,"Other","")))</f>
        <v/>
      </c>
      <c r="W250" s="34"/>
      <c r="X250" s="36">
        <v>1</v>
      </c>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36">
        <v>1</v>
      </c>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36">
        <v>1</v>
      </c>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36">
        <v>1</v>
      </c>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6" t="str">
        <f t="shared" si="127"/>
        <v/>
      </c>
      <c r="BY250" s="31"/>
      <c r="BZ250" s="38"/>
      <c r="CB250" s="120" t="e">
        <f t="shared" ca="1" si="98"/>
        <v>#VALUE!</v>
      </c>
      <c r="CC250" s="2" t="e">
        <f t="shared" ca="1" si="128"/>
        <v>#VALUE!</v>
      </c>
    </row>
    <row r="251" spans="1:81" s="10" customFormat="1" ht="25" customHeight="1" x14ac:dyDescent="0.2">
      <c r="A251" s="52" t="str">
        <f t="shared" si="129"/>
        <v/>
      </c>
      <c r="B251" s="157" t="e">
        <f t="shared" ca="1" si="99"/>
        <v>#VALUE!</v>
      </c>
      <c r="C251" s="157" t="e">
        <f t="shared" si="100"/>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1"/>
        <v>#VALUE!</v>
      </c>
      <c r="K251" s="155" t="e">
        <f t="shared" si="102"/>
        <v>#VALUE!</v>
      </c>
      <c r="L251" s="153"/>
      <c r="M251" s="53"/>
      <c r="N251" s="175">
        <v>0</v>
      </c>
      <c r="O251" s="147"/>
      <c r="P251" s="175">
        <v>0</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IF(U251=Setup!$C$10,"Grant",IF('PSM Costs'!U251=Setup!$C$11,"Local",IF('PSM Costs'!U251=Setup!$C$12,"Other","")))</f>
        <v/>
      </c>
      <c r="W251" s="34"/>
      <c r="X251" s="36">
        <v>1</v>
      </c>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36">
        <v>1</v>
      </c>
      <c r="AL251" s="35"/>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36">
        <v>1</v>
      </c>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36">
        <v>1</v>
      </c>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6" t="str">
        <f t="shared" si="127"/>
        <v/>
      </c>
      <c r="BY251" s="31"/>
      <c r="BZ251" s="38"/>
      <c r="CB251" s="120" t="e">
        <f t="shared" ca="1" si="98"/>
        <v>#VALUE!</v>
      </c>
      <c r="CC251" s="2" t="e">
        <f t="shared" ca="1" si="128"/>
        <v>#VALUE!</v>
      </c>
    </row>
    <row r="252" spans="1:81" s="10" customFormat="1" ht="25" customHeight="1" x14ac:dyDescent="0.2">
      <c r="A252" s="52" t="str">
        <f t="shared" si="129"/>
        <v/>
      </c>
      <c r="B252" s="157" t="e">
        <f t="shared" ca="1" si="99"/>
        <v>#VALUE!</v>
      </c>
      <c r="C252" s="157" t="e">
        <f t="shared" si="100"/>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1"/>
        <v>#VALUE!</v>
      </c>
      <c r="K252" s="155" t="e">
        <f t="shared" si="102"/>
        <v>#VALUE!</v>
      </c>
      <c r="L252" s="153"/>
      <c r="M252" s="53"/>
      <c r="N252" s="175">
        <v>0</v>
      </c>
      <c r="O252" s="147"/>
      <c r="P252" s="175">
        <v>0</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IF(U252=Setup!$C$10,"Grant",IF('PSM Costs'!U252=Setup!$C$11,"Local",IF('PSM Costs'!U252=Setup!$C$12,"Other","")))</f>
        <v/>
      </c>
      <c r="W252" s="34"/>
      <c r="X252" s="36">
        <v>1</v>
      </c>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36">
        <v>1</v>
      </c>
      <c r="AL252" s="35"/>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36">
        <v>1</v>
      </c>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36">
        <v>1</v>
      </c>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6" t="str">
        <f t="shared" si="127"/>
        <v/>
      </c>
      <c r="BY252" s="31"/>
      <c r="BZ252" s="38"/>
      <c r="CB252" s="120" t="e">
        <f t="shared" ca="1" si="98"/>
        <v>#VALUE!</v>
      </c>
      <c r="CC252" s="2" t="e">
        <f t="shared" ca="1" si="128"/>
        <v>#VALUE!</v>
      </c>
    </row>
    <row r="253" spans="1:81" s="10" customFormat="1" ht="25" customHeight="1" x14ac:dyDescent="0.2">
      <c r="A253" s="52" t="str">
        <f t="shared" si="129"/>
        <v/>
      </c>
      <c r="B253" s="157" t="e">
        <f t="shared" ca="1" si="99"/>
        <v>#VALUE!</v>
      </c>
      <c r="C253" s="157" t="e">
        <f t="shared" si="100"/>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1"/>
        <v>#VALUE!</v>
      </c>
      <c r="K253" s="155" t="e">
        <f t="shared" si="102"/>
        <v>#VALUE!</v>
      </c>
      <c r="L253" s="153"/>
      <c r="M253" s="53"/>
      <c r="N253" s="175">
        <v>0</v>
      </c>
      <c r="O253" s="147"/>
      <c r="P253" s="175">
        <v>0</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IF(U253=Setup!$C$10,"Grant",IF('PSM Costs'!U253=Setup!$C$11,"Local",IF('PSM Costs'!U253=Setup!$C$12,"Other","")))</f>
        <v/>
      </c>
      <c r="W253" s="34"/>
      <c r="X253" s="36">
        <v>1</v>
      </c>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36">
        <v>1</v>
      </c>
      <c r="AL253" s="35"/>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36">
        <v>1</v>
      </c>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36">
        <v>1</v>
      </c>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6" t="str">
        <f t="shared" si="127"/>
        <v/>
      </c>
      <c r="BY253" s="31"/>
      <c r="BZ253" s="38"/>
      <c r="CB253" s="120" t="e">
        <f t="shared" ca="1" si="98"/>
        <v>#VALUE!</v>
      </c>
      <c r="CC253" s="2" t="e">
        <f t="shared" ca="1" si="128"/>
        <v>#VALUE!</v>
      </c>
    </row>
    <row r="254" spans="1:81" s="10" customFormat="1" ht="25" customHeight="1" x14ac:dyDescent="0.2">
      <c r="A254" s="52" t="str">
        <f t="shared" si="129"/>
        <v/>
      </c>
      <c r="B254" s="157" t="e">
        <f t="shared" ca="1" si="99"/>
        <v>#VALUE!</v>
      </c>
      <c r="C254" s="157" t="e">
        <f t="shared" si="100"/>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1"/>
        <v>#VALUE!</v>
      </c>
      <c r="K254" s="155" t="e">
        <f t="shared" si="102"/>
        <v>#VALUE!</v>
      </c>
      <c r="L254" s="153"/>
      <c r="M254" s="53"/>
      <c r="N254" s="175">
        <v>0</v>
      </c>
      <c r="O254" s="147"/>
      <c r="P254" s="175">
        <v>0</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IF(U254=Setup!$C$10,"Grant",IF('PSM Costs'!U254=Setup!$C$11,"Local",IF('PSM Costs'!U254=Setup!$C$12,"Other","")))</f>
        <v/>
      </c>
      <c r="W254" s="34"/>
      <c r="X254" s="36">
        <v>1</v>
      </c>
      <c r="Y254" s="33"/>
      <c r="Z254" s="36" t="str">
        <f t="shared" si="103"/>
        <v/>
      </c>
      <c r="AA254" s="35"/>
      <c r="AB254" s="32" t="str">
        <f t="shared" si="104"/>
        <v/>
      </c>
      <c r="AC254" s="34"/>
      <c r="AD254" s="32" t="str">
        <f t="shared" si="105"/>
        <v/>
      </c>
      <c r="AE254" s="34"/>
      <c r="AF254" s="36" t="str">
        <f t="shared" si="106"/>
        <v/>
      </c>
      <c r="AG254" s="36" t="str">
        <f t="shared" si="107"/>
        <v/>
      </c>
      <c r="AH254" s="36" t="str">
        <f t="shared" si="108"/>
        <v/>
      </c>
      <c r="AI254" s="55"/>
      <c r="AJ254" s="37"/>
      <c r="AK254" s="36">
        <v>1</v>
      </c>
      <c r="AL254" s="35"/>
      <c r="AM254" s="32" t="str">
        <f t="shared" si="109"/>
        <v/>
      </c>
      <c r="AN254" s="35"/>
      <c r="AO254" s="32" t="str">
        <f t="shared" si="110"/>
        <v/>
      </c>
      <c r="AP254" s="35"/>
      <c r="AQ254" s="32" t="str">
        <f t="shared" si="111"/>
        <v/>
      </c>
      <c r="AR254" s="34"/>
      <c r="AS254" s="36" t="str">
        <f t="shared" si="112"/>
        <v/>
      </c>
      <c r="AT254" s="36" t="str">
        <f t="shared" si="113"/>
        <v/>
      </c>
      <c r="AU254" s="36" t="str">
        <f t="shared" si="114"/>
        <v/>
      </c>
      <c r="AV254" s="55"/>
      <c r="AW254" s="34"/>
      <c r="AX254" s="36">
        <v>1</v>
      </c>
      <c r="AY254" s="34"/>
      <c r="AZ254" s="32" t="str">
        <f t="shared" si="115"/>
        <v/>
      </c>
      <c r="BA254" s="34"/>
      <c r="BB254" s="32" t="str">
        <f t="shared" si="116"/>
        <v/>
      </c>
      <c r="BC254" s="34"/>
      <c r="BD254" s="32" t="str">
        <f t="shared" si="117"/>
        <v/>
      </c>
      <c r="BE254" s="34"/>
      <c r="BF254" s="36" t="str">
        <f t="shared" si="118"/>
        <v/>
      </c>
      <c r="BG254" s="36" t="str">
        <f t="shared" si="119"/>
        <v/>
      </c>
      <c r="BH254" s="36" t="str">
        <f t="shared" si="120"/>
        <v/>
      </c>
      <c r="BI254" s="55"/>
      <c r="BJ254" s="34"/>
      <c r="BK254" s="36">
        <v>1</v>
      </c>
      <c r="BL254" s="34"/>
      <c r="BM254" s="32" t="str">
        <f t="shared" si="121"/>
        <v/>
      </c>
      <c r="BN254" s="34"/>
      <c r="BO254" s="32" t="str">
        <f t="shared" si="122"/>
        <v/>
      </c>
      <c r="BP254" s="34"/>
      <c r="BQ254" s="32" t="str">
        <f t="shared" si="123"/>
        <v/>
      </c>
      <c r="BR254" s="34"/>
      <c r="BS254" s="36" t="str">
        <f t="shared" si="124"/>
        <v/>
      </c>
      <c r="BT254" s="36" t="str">
        <f t="shared" si="125"/>
        <v/>
      </c>
      <c r="BU254" s="36" t="str">
        <f t="shared" si="126"/>
        <v/>
      </c>
      <c r="BV254" s="55"/>
      <c r="BW254" s="36" t="str">
        <f t="shared" si="127"/>
        <v/>
      </c>
      <c r="BX254" s="36" t="str">
        <f t="shared" si="127"/>
        <v/>
      </c>
      <c r="BY254" s="31"/>
      <c r="BZ254" s="38"/>
      <c r="CB254" s="120" t="e">
        <f t="shared" ca="1" si="98"/>
        <v>#VALUE!</v>
      </c>
      <c r="CC254" s="2" t="e">
        <f t="shared" ca="1" si="128"/>
        <v>#VALUE!</v>
      </c>
    </row>
    <row r="255" spans="1:81" s="10" customFormat="1" ht="25" customHeight="1" x14ac:dyDescent="0.2">
      <c r="A255" s="52" t="str">
        <f t="shared" si="129"/>
        <v/>
      </c>
      <c r="B255" s="157" t="e">
        <f t="shared" ca="1" si="99"/>
        <v>#VALUE!</v>
      </c>
      <c r="C255" s="157" t="e">
        <f t="shared" si="100"/>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1"/>
        <v>#VALUE!</v>
      </c>
      <c r="K255" s="155" t="e">
        <f t="shared" si="102"/>
        <v>#VALUE!</v>
      </c>
      <c r="L255" s="153"/>
      <c r="M255" s="53"/>
      <c r="N255" s="175">
        <v>0</v>
      </c>
      <c r="O255" s="147"/>
      <c r="P255" s="175">
        <v>0</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IF(U255=Setup!$C$10,"Grant",IF('PSM Costs'!U255=Setup!$C$11,"Local",IF('PSM Costs'!U255=Setup!$C$12,"Other","")))</f>
        <v/>
      </c>
      <c r="W255" s="34"/>
      <c r="X255" s="36">
        <v>1</v>
      </c>
      <c r="Y255" s="33"/>
      <c r="Z255" s="36" t="str">
        <f t="shared" si="103"/>
        <v/>
      </c>
      <c r="AA255" s="35"/>
      <c r="AB255" s="32" t="str">
        <f t="shared" si="104"/>
        <v/>
      </c>
      <c r="AC255" s="34"/>
      <c r="AD255" s="32" t="str">
        <f t="shared" si="105"/>
        <v/>
      </c>
      <c r="AE255" s="34"/>
      <c r="AF255" s="36" t="str">
        <f t="shared" si="106"/>
        <v/>
      </c>
      <c r="AG255" s="36" t="str">
        <f t="shared" si="107"/>
        <v/>
      </c>
      <c r="AH255" s="36" t="str">
        <f t="shared" si="108"/>
        <v/>
      </c>
      <c r="AI255" s="55"/>
      <c r="AJ255" s="37"/>
      <c r="AK255" s="36">
        <v>1</v>
      </c>
      <c r="AL255" s="35"/>
      <c r="AM255" s="32" t="str">
        <f t="shared" si="109"/>
        <v/>
      </c>
      <c r="AN255" s="35"/>
      <c r="AO255" s="32" t="str">
        <f t="shared" si="110"/>
        <v/>
      </c>
      <c r="AP255" s="35"/>
      <c r="AQ255" s="32" t="str">
        <f t="shared" si="111"/>
        <v/>
      </c>
      <c r="AR255" s="34"/>
      <c r="AS255" s="36" t="str">
        <f t="shared" si="112"/>
        <v/>
      </c>
      <c r="AT255" s="36" t="str">
        <f t="shared" si="113"/>
        <v/>
      </c>
      <c r="AU255" s="36" t="str">
        <f t="shared" si="114"/>
        <v/>
      </c>
      <c r="AV255" s="55"/>
      <c r="AW255" s="34"/>
      <c r="AX255" s="36">
        <v>1</v>
      </c>
      <c r="AY255" s="34"/>
      <c r="AZ255" s="32" t="str">
        <f t="shared" si="115"/>
        <v/>
      </c>
      <c r="BA255" s="34"/>
      <c r="BB255" s="32" t="str">
        <f t="shared" si="116"/>
        <v/>
      </c>
      <c r="BC255" s="34"/>
      <c r="BD255" s="32" t="str">
        <f t="shared" si="117"/>
        <v/>
      </c>
      <c r="BE255" s="34"/>
      <c r="BF255" s="36" t="str">
        <f t="shared" si="118"/>
        <v/>
      </c>
      <c r="BG255" s="36" t="str">
        <f t="shared" si="119"/>
        <v/>
      </c>
      <c r="BH255" s="36" t="str">
        <f t="shared" si="120"/>
        <v/>
      </c>
      <c r="BI255" s="55"/>
      <c r="BJ255" s="34"/>
      <c r="BK255" s="36">
        <v>1</v>
      </c>
      <c r="BL255" s="34"/>
      <c r="BM255" s="32" t="str">
        <f t="shared" si="121"/>
        <v/>
      </c>
      <c r="BN255" s="34"/>
      <c r="BO255" s="32" t="str">
        <f t="shared" si="122"/>
        <v/>
      </c>
      <c r="BP255" s="34"/>
      <c r="BQ255" s="32" t="str">
        <f t="shared" si="123"/>
        <v/>
      </c>
      <c r="BR255" s="34"/>
      <c r="BS255" s="36" t="str">
        <f t="shared" si="124"/>
        <v/>
      </c>
      <c r="BT255" s="36" t="str">
        <f t="shared" si="125"/>
        <v/>
      </c>
      <c r="BU255" s="36" t="str">
        <f t="shared" si="126"/>
        <v/>
      </c>
      <c r="BV255" s="55"/>
      <c r="BW255" s="36" t="str">
        <f t="shared" si="127"/>
        <v/>
      </c>
      <c r="BX255" s="36" t="str">
        <f t="shared" si="127"/>
        <v/>
      </c>
      <c r="BY255" s="31"/>
      <c r="BZ255" s="38"/>
      <c r="CB255" s="120" t="e">
        <f t="shared" ca="1" si="98"/>
        <v>#VALUE!</v>
      </c>
      <c r="CC255" s="2" t="e">
        <f t="shared" ca="1" si="128"/>
        <v>#VALUE!</v>
      </c>
    </row>
    <row r="256" spans="1:81" s="10" customFormat="1" ht="25" customHeight="1" x14ac:dyDescent="0.2">
      <c r="A256" s="52" t="str">
        <f t="shared" si="129"/>
        <v/>
      </c>
      <c r="B256" s="157" t="e">
        <f t="shared" ca="1" si="99"/>
        <v>#VALUE!</v>
      </c>
      <c r="C256" s="157" t="e">
        <f t="shared" si="100"/>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1"/>
        <v>#VALUE!</v>
      </c>
      <c r="K256" s="155" t="e">
        <f t="shared" si="102"/>
        <v>#VALUE!</v>
      </c>
      <c r="L256" s="153"/>
      <c r="M256" s="53"/>
      <c r="N256" s="175">
        <v>0</v>
      </c>
      <c r="O256" s="147"/>
      <c r="P256" s="175">
        <v>0</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IF(U256=Setup!$C$10,"Grant",IF('PSM Costs'!U256=Setup!$C$11,"Local",IF('PSM Costs'!U256=Setup!$C$12,"Other","")))</f>
        <v/>
      </c>
      <c r="W256" s="34"/>
      <c r="X256" s="36">
        <v>1</v>
      </c>
      <c r="Y256" s="33"/>
      <c r="Z256" s="36" t="str">
        <f t="shared" si="103"/>
        <v/>
      </c>
      <c r="AA256" s="35"/>
      <c r="AB256" s="32" t="str">
        <f t="shared" si="104"/>
        <v/>
      </c>
      <c r="AC256" s="34"/>
      <c r="AD256" s="32" t="str">
        <f t="shared" si="105"/>
        <v/>
      </c>
      <c r="AE256" s="34"/>
      <c r="AF256" s="36" t="str">
        <f t="shared" si="106"/>
        <v/>
      </c>
      <c r="AG256" s="36" t="str">
        <f t="shared" si="107"/>
        <v/>
      </c>
      <c r="AH256" s="36" t="str">
        <f t="shared" si="108"/>
        <v/>
      </c>
      <c r="AI256" s="55"/>
      <c r="AJ256" s="37"/>
      <c r="AK256" s="36">
        <v>1</v>
      </c>
      <c r="AL256" s="34"/>
      <c r="AM256" s="32" t="str">
        <f t="shared" si="109"/>
        <v/>
      </c>
      <c r="AN256" s="35"/>
      <c r="AO256" s="32" t="str">
        <f t="shared" si="110"/>
        <v/>
      </c>
      <c r="AP256" s="35"/>
      <c r="AQ256" s="32" t="str">
        <f t="shared" si="111"/>
        <v/>
      </c>
      <c r="AR256" s="34"/>
      <c r="AS256" s="36" t="str">
        <f t="shared" si="112"/>
        <v/>
      </c>
      <c r="AT256" s="36" t="str">
        <f t="shared" si="113"/>
        <v/>
      </c>
      <c r="AU256" s="36" t="str">
        <f t="shared" si="114"/>
        <v/>
      </c>
      <c r="AV256" s="55"/>
      <c r="AW256" s="34"/>
      <c r="AX256" s="36">
        <v>1</v>
      </c>
      <c r="AY256" s="34"/>
      <c r="AZ256" s="32" t="str">
        <f t="shared" si="115"/>
        <v/>
      </c>
      <c r="BA256" s="34"/>
      <c r="BB256" s="32" t="str">
        <f t="shared" si="116"/>
        <v/>
      </c>
      <c r="BC256" s="34"/>
      <c r="BD256" s="32" t="str">
        <f t="shared" si="117"/>
        <v/>
      </c>
      <c r="BE256" s="34"/>
      <c r="BF256" s="36" t="str">
        <f t="shared" si="118"/>
        <v/>
      </c>
      <c r="BG256" s="36" t="str">
        <f t="shared" si="119"/>
        <v/>
      </c>
      <c r="BH256" s="36" t="str">
        <f t="shared" si="120"/>
        <v/>
      </c>
      <c r="BI256" s="55"/>
      <c r="BJ256" s="34"/>
      <c r="BK256" s="36">
        <v>1</v>
      </c>
      <c r="BL256" s="34"/>
      <c r="BM256" s="32" t="str">
        <f t="shared" si="121"/>
        <v/>
      </c>
      <c r="BN256" s="34"/>
      <c r="BO256" s="32" t="str">
        <f t="shared" si="122"/>
        <v/>
      </c>
      <c r="BP256" s="34"/>
      <c r="BQ256" s="32" t="str">
        <f t="shared" si="123"/>
        <v/>
      </c>
      <c r="BR256" s="34"/>
      <c r="BS256" s="36" t="str">
        <f t="shared" si="124"/>
        <v/>
      </c>
      <c r="BT256" s="36" t="str">
        <f t="shared" si="125"/>
        <v/>
      </c>
      <c r="BU256" s="36" t="str">
        <f t="shared" si="126"/>
        <v/>
      </c>
      <c r="BV256" s="55"/>
      <c r="BW256" s="36" t="str">
        <f t="shared" si="127"/>
        <v/>
      </c>
      <c r="BX256" s="36" t="str">
        <f t="shared" si="127"/>
        <v/>
      </c>
      <c r="BY256" s="31"/>
      <c r="BZ256" s="38"/>
      <c r="CB256" s="120" t="e">
        <f t="shared" ca="1" si="98"/>
        <v>#VALUE!</v>
      </c>
      <c r="CC256" s="2" t="e">
        <f t="shared" ca="1" si="128"/>
        <v>#VALUE!</v>
      </c>
    </row>
    <row r="257" spans="1:81" s="10" customFormat="1" ht="25" customHeight="1" x14ac:dyDescent="0.2">
      <c r="A257" s="52" t="str">
        <f t="shared" si="129"/>
        <v/>
      </c>
      <c r="B257" s="157" t="e">
        <f t="shared" ca="1" si="99"/>
        <v>#VALUE!</v>
      </c>
      <c r="C257" s="157" t="e">
        <f t="shared" si="100"/>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1"/>
        <v>#VALUE!</v>
      </c>
      <c r="K257" s="155" t="e">
        <f t="shared" si="102"/>
        <v>#VALUE!</v>
      </c>
      <c r="L257" s="153"/>
      <c r="M257" s="53"/>
      <c r="N257" s="175">
        <v>0</v>
      </c>
      <c r="O257" s="147"/>
      <c r="P257" s="175">
        <v>0</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IF(U257=Setup!$C$10,"Grant",IF('PSM Costs'!U257=Setup!$C$11,"Local",IF('PSM Costs'!U257=Setup!$C$12,"Other","")))</f>
        <v/>
      </c>
      <c r="W257" s="34"/>
      <c r="X257" s="36">
        <v>1</v>
      </c>
      <c r="Y257" s="33"/>
      <c r="Z257" s="36" t="str">
        <f t="shared" si="103"/>
        <v/>
      </c>
      <c r="AA257" s="35"/>
      <c r="AB257" s="32" t="str">
        <f t="shared" si="104"/>
        <v/>
      </c>
      <c r="AC257" s="34"/>
      <c r="AD257" s="32" t="str">
        <f t="shared" si="105"/>
        <v/>
      </c>
      <c r="AE257" s="34"/>
      <c r="AF257" s="36" t="str">
        <f t="shared" si="106"/>
        <v/>
      </c>
      <c r="AG257" s="36" t="str">
        <f t="shared" si="107"/>
        <v/>
      </c>
      <c r="AH257" s="36" t="str">
        <f t="shared" si="108"/>
        <v/>
      </c>
      <c r="AI257" s="55"/>
      <c r="AJ257" s="37"/>
      <c r="AK257" s="36">
        <v>1</v>
      </c>
      <c r="AL257" s="34"/>
      <c r="AM257" s="32" t="str">
        <f t="shared" si="109"/>
        <v/>
      </c>
      <c r="AN257" s="35"/>
      <c r="AO257" s="32" t="str">
        <f t="shared" si="110"/>
        <v/>
      </c>
      <c r="AP257" s="35"/>
      <c r="AQ257" s="32" t="str">
        <f t="shared" si="111"/>
        <v/>
      </c>
      <c r="AR257" s="34"/>
      <c r="AS257" s="36" t="str">
        <f t="shared" si="112"/>
        <v/>
      </c>
      <c r="AT257" s="36" t="str">
        <f t="shared" si="113"/>
        <v/>
      </c>
      <c r="AU257" s="36" t="str">
        <f t="shared" si="114"/>
        <v/>
      </c>
      <c r="AV257" s="55"/>
      <c r="AW257" s="34"/>
      <c r="AX257" s="36">
        <v>1</v>
      </c>
      <c r="AY257" s="34"/>
      <c r="AZ257" s="32" t="str">
        <f t="shared" si="115"/>
        <v/>
      </c>
      <c r="BA257" s="34"/>
      <c r="BB257" s="32" t="str">
        <f t="shared" si="116"/>
        <v/>
      </c>
      <c r="BC257" s="34"/>
      <c r="BD257" s="32" t="str">
        <f t="shared" si="117"/>
        <v/>
      </c>
      <c r="BE257" s="34"/>
      <c r="BF257" s="36" t="str">
        <f t="shared" si="118"/>
        <v/>
      </c>
      <c r="BG257" s="36" t="str">
        <f t="shared" si="119"/>
        <v/>
      </c>
      <c r="BH257" s="36" t="str">
        <f t="shared" si="120"/>
        <v/>
      </c>
      <c r="BI257" s="55"/>
      <c r="BJ257" s="34"/>
      <c r="BK257" s="36">
        <v>1</v>
      </c>
      <c r="BL257" s="34"/>
      <c r="BM257" s="32" t="str">
        <f t="shared" si="121"/>
        <v/>
      </c>
      <c r="BN257" s="34"/>
      <c r="BO257" s="32" t="str">
        <f t="shared" si="122"/>
        <v/>
      </c>
      <c r="BP257" s="34"/>
      <c r="BQ257" s="32" t="str">
        <f t="shared" si="123"/>
        <v/>
      </c>
      <c r="BR257" s="34"/>
      <c r="BS257" s="36" t="str">
        <f t="shared" si="124"/>
        <v/>
      </c>
      <c r="BT257" s="36" t="str">
        <f t="shared" si="125"/>
        <v/>
      </c>
      <c r="BU257" s="36" t="str">
        <f t="shared" si="126"/>
        <v/>
      </c>
      <c r="BV257" s="55"/>
      <c r="BW257" s="36" t="str">
        <f t="shared" si="127"/>
        <v/>
      </c>
      <c r="BX257" s="36" t="str">
        <f t="shared" si="127"/>
        <v/>
      </c>
      <c r="BY257" s="31"/>
      <c r="BZ257" s="38"/>
      <c r="CB257" s="120" t="e">
        <f t="shared" ca="1" si="98"/>
        <v>#VALUE!</v>
      </c>
      <c r="CC257" s="2" t="e">
        <f t="shared" ca="1" si="128"/>
        <v>#VALUE!</v>
      </c>
    </row>
    <row r="258" spans="1:81" s="10" customFormat="1" ht="25" customHeight="1" x14ac:dyDescent="0.2">
      <c r="A258" s="52" t="str">
        <f t="shared" si="129"/>
        <v/>
      </c>
      <c r="B258" s="157" t="e">
        <f t="shared" ca="1" si="99"/>
        <v>#VALUE!</v>
      </c>
      <c r="C258" s="157" t="e">
        <f t="shared" si="100"/>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1"/>
        <v>#VALUE!</v>
      </c>
      <c r="K258" s="155" t="e">
        <f t="shared" si="102"/>
        <v>#VALUE!</v>
      </c>
      <c r="L258" s="153"/>
      <c r="M258" s="53"/>
      <c r="N258" s="175">
        <v>0</v>
      </c>
      <c r="O258" s="147"/>
      <c r="P258" s="175">
        <v>0</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IF(U258=Setup!$C$10,"Grant",IF('PSM Costs'!U258=Setup!$C$11,"Local",IF('PSM Costs'!U258=Setup!$C$12,"Other","")))</f>
        <v/>
      </c>
      <c r="W258" s="34"/>
      <c r="X258" s="36">
        <v>1</v>
      </c>
      <c r="Y258" s="33"/>
      <c r="Z258" s="36" t="str">
        <f t="shared" si="103"/>
        <v/>
      </c>
      <c r="AA258" s="35"/>
      <c r="AB258" s="32" t="str">
        <f t="shared" si="104"/>
        <v/>
      </c>
      <c r="AC258" s="34"/>
      <c r="AD258" s="32" t="str">
        <f t="shared" si="105"/>
        <v/>
      </c>
      <c r="AE258" s="34"/>
      <c r="AF258" s="36" t="str">
        <f t="shared" si="106"/>
        <v/>
      </c>
      <c r="AG258" s="36" t="str">
        <f t="shared" si="107"/>
        <v/>
      </c>
      <c r="AH258" s="36" t="str">
        <f t="shared" si="108"/>
        <v/>
      </c>
      <c r="AI258" s="55"/>
      <c r="AJ258" s="37"/>
      <c r="AK258" s="36">
        <v>1</v>
      </c>
      <c r="AL258" s="34"/>
      <c r="AM258" s="32" t="str">
        <f t="shared" si="109"/>
        <v/>
      </c>
      <c r="AN258" s="35"/>
      <c r="AO258" s="32" t="str">
        <f t="shared" si="110"/>
        <v/>
      </c>
      <c r="AP258" s="35"/>
      <c r="AQ258" s="32" t="str">
        <f t="shared" si="111"/>
        <v/>
      </c>
      <c r="AR258" s="34"/>
      <c r="AS258" s="36" t="str">
        <f t="shared" si="112"/>
        <v/>
      </c>
      <c r="AT258" s="36" t="str">
        <f t="shared" si="113"/>
        <v/>
      </c>
      <c r="AU258" s="36" t="str">
        <f t="shared" si="114"/>
        <v/>
      </c>
      <c r="AV258" s="55"/>
      <c r="AW258" s="34"/>
      <c r="AX258" s="36">
        <v>1</v>
      </c>
      <c r="AY258" s="34"/>
      <c r="AZ258" s="32" t="str">
        <f t="shared" si="115"/>
        <v/>
      </c>
      <c r="BA258" s="34"/>
      <c r="BB258" s="32" t="str">
        <f t="shared" si="116"/>
        <v/>
      </c>
      <c r="BC258" s="34"/>
      <c r="BD258" s="32" t="str">
        <f t="shared" si="117"/>
        <v/>
      </c>
      <c r="BE258" s="34"/>
      <c r="BF258" s="36" t="str">
        <f t="shared" si="118"/>
        <v/>
      </c>
      <c r="BG258" s="36" t="str">
        <f t="shared" si="119"/>
        <v/>
      </c>
      <c r="BH258" s="36" t="str">
        <f t="shared" si="120"/>
        <v/>
      </c>
      <c r="BI258" s="55"/>
      <c r="BJ258" s="34"/>
      <c r="BK258" s="36">
        <v>1</v>
      </c>
      <c r="BL258" s="34"/>
      <c r="BM258" s="32" t="str">
        <f t="shared" si="121"/>
        <v/>
      </c>
      <c r="BN258" s="34"/>
      <c r="BO258" s="32" t="str">
        <f t="shared" si="122"/>
        <v/>
      </c>
      <c r="BP258" s="34"/>
      <c r="BQ258" s="32" t="str">
        <f t="shared" si="123"/>
        <v/>
      </c>
      <c r="BR258" s="34"/>
      <c r="BS258" s="36" t="str">
        <f t="shared" si="124"/>
        <v/>
      </c>
      <c r="BT258" s="36" t="str">
        <f t="shared" si="125"/>
        <v/>
      </c>
      <c r="BU258" s="36" t="str">
        <f t="shared" si="126"/>
        <v/>
      </c>
      <c r="BV258" s="55"/>
      <c r="BW258" s="36" t="str">
        <f t="shared" si="127"/>
        <v/>
      </c>
      <c r="BX258" s="36" t="str">
        <f t="shared" si="127"/>
        <v/>
      </c>
      <c r="BY258" s="31"/>
      <c r="BZ258" s="38"/>
      <c r="CB258" s="120" t="e">
        <f t="shared" ref="CB258:CB321" ca="1" si="130">IF(OR(B258="--",IFERROR(MATCH(B258,OFFSET(B$1,0,0,ROW()-1,1),0),1)&lt;&gt;1),"",1)</f>
        <v>#VALUE!</v>
      </c>
      <c r="CC258" s="2" t="e">
        <f t="shared" ca="1" si="128"/>
        <v>#VALUE!</v>
      </c>
    </row>
    <row r="259" spans="1:81" s="10" customFormat="1" ht="25" customHeight="1" x14ac:dyDescent="0.2">
      <c r="A259" s="52" t="str">
        <f t="shared" si="129"/>
        <v/>
      </c>
      <c r="B259" s="157" t="e">
        <f t="shared" ref="B259:B322" ca="1" si="131">CONCATENATE(E259,"-",G259,"--",K259,"---",R259)</f>
        <v>#VALUE!</v>
      </c>
      <c r="C259" s="157" t="e">
        <f t="shared" ref="C259:C322" si="132">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3">LEFT(I259,FIND(".",I259,1)-1)</f>
        <v>#VALUE!</v>
      </c>
      <c r="K259" s="155" t="e">
        <f t="shared" ref="K259:K322" si="134">LEFT(I259,FIND(".",I259,1)+1)</f>
        <v>#VALUE!</v>
      </c>
      <c r="L259" s="153"/>
      <c r="M259" s="53"/>
      <c r="N259" s="175">
        <v>0</v>
      </c>
      <c r="O259" s="147"/>
      <c r="P259" s="175">
        <v>0</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IF(U259=Setup!$C$10,"Grant",IF('PSM Costs'!U259=Setup!$C$11,"Local",IF('PSM Costs'!U259=Setup!$C$12,"Other","")))</f>
        <v/>
      </c>
      <c r="W259" s="34"/>
      <c r="X259" s="36">
        <v>1</v>
      </c>
      <c r="Y259" s="33"/>
      <c r="Z259" s="36" t="str">
        <f t="shared" ref="Z259:Z322" si="135">IFERROR(IF(AND(NOT(Y259=""),NOT(X259="")),Y259*X259,""),"")</f>
        <v/>
      </c>
      <c r="AA259" s="35"/>
      <c r="AB259" s="32" t="str">
        <f t="shared" ref="AB259:AB322" si="136">IFERROR(IF(AND(NOT(AA259=""),NOT(X259="")),AA259*X259,""),"")</f>
        <v/>
      </c>
      <c r="AC259" s="34"/>
      <c r="AD259" s="32" t="str">
        <f t="shared" ref="AD259:AD322" si="137">IFERROR(IF(AND(NOT(AC259=""),NOT(X259="")),AC259*X259,""),"")</f>
        <v/>
      </c>
      <c r="AE259" s="34"/>
      <c r="AF259" s="36" t="str">
        <f t="shared" ref="AF259:AF322" si="138">IFERROR(IF(AND(NOT(AE259=""),NOT(X259="")),AE259*X259,""),"")</f>
        <v/>
      </c>
      <c r="AG259" s="36" t="str">
        <f t="shared" ref="AG259:AG322" si="139">IFERROR(IF(OR(NOT(Y259=""),NOT(AE259=""),NOT(AA259=""),NOT(AC259="")),Y259+AE259+AA259+AC259,""),"")</f>
        <v/>
      </c>
      <c r="AH259" s="36" t="str">
        <f t="shared" ref="AH259:AH322" si="140">IF(SUM(Z259,AB259,AD259,AF259)&gt;0,SUM(Z259,AB259,AD259,AF259),"")</f>
        <v/>
      </c>
      <c r="AI259" s="55"/>
      <c r="AJ259" s="37"/>
      <c r="AK259" s="36">
        <v>1</v>
      </c>
      <c r="AL259" s="34"/>
      <c r="AM259" s="32" t="str">
        <f t="shared" ref="AM259:AM322" si="141">IFERROR(IF(AND(NOT(AL259=""),NOT(AK259="")),AL259*$AK259,""),"")</f>
        <v/>
      </c>
      <c r="AN259" s="35"/>
      <c r="AO259" s="32" t="str">
        <f t="shared" ref="AO259:AO322" si="142">IFERROR(IF(AND(NOT(AN259=""),NOT(AK259="")),AN259*$AK259,""),"")</f>
        <v/>
      </c>
      <c r="AP259" s="35"/>
      <c r="AQ259" s="32" t="str">
        <f t="shared" ref="AQ259:AQ322" si="143">IFERROR(IF(AND(NOT(AP259=""),NOT(AK259="")),AP259*$AK259,""),"")</f>
        <v/>
      </c>
      <c r="AR259" s="34"/>
      <c r="AS259" s="36" t="str">
        <f t="shared" ref="AS259:AS322" si="144">IFERROR(IF(AND(NOT(AR259=""),NOT(AK259="")),AR259*$AK259,""),"")</f>
        <v/>
      </c>
      <c r="AT259" s="36" t="str">
        <f t="shared" ref="AT259:AT322" si="145">IFERROR(IF(OR(NOT(AL259=""),NOT(AR259=""),NOT(AN259=""),NOT(AP259="")),AL259+AR259+AN259+AP259,""),"")</f>
        <v/>
      </c>
      <c r="AU259" s="36" t="str">
        <f t="shared" ref="AU259:AU322" si="146">IF(SUM(AM259,AS259,AO259,AQ259)&gt;0,SUM(AM259,AS259,AO259,AQ259),"")</f>
        <v/>
      </c>
      <c r="AV259" s="55"/>
      <c r="AW259" s="34"/>
      <c r="AX259" s="36">
        <v>1</v>
      </c>
      <c r="AY259" s="34"/>
      <c r="AZ259" s="32" t="str">
        <f t="shared" ref="AZ259:AZ322" si="147">IFERROR(IF(AND(NOT(AY259=""),NOT(AX259="")),AY259*$AX259,""),"")</f>
        <v/>
      </c>
      <c r="BA259" s="34"/>
      <c r="BB259" s="32" t="str">
        <f t="shared" ref="BB259:BB322" si="148">IFERROR(IF(AND(NOT(BA259=""),NOT(AX259="")),BA259*$AX259,""),"")</f>
        <v/>
      </c>
      <c r="BC259" s="34"/>
      <c r="BD259" s="32" t="str">
        <f t="shared" ref="BD259:BD322" si="149">IFERROR(IF(AND(NOT(BC259=""),NOT(AX259="")),BC259*$AX259,""),"")</f>
        <v/>
      </c>
      <c r="BE259" s="34"/>
      <c r="BF259" s="36" t="str">
        <f t="shared" ref="BF259:BF322" si="150">IFERROR(IF(AND(NOT(BE259=""),NOT(AX259="")),BE259*$AX259,""),"")</f>
        <v/>
      </c>
      <c r="BG259" s="36" t="str">
        <f t="shared" ref="BG259:BG322" si="151">IFERROR(IF(OR(NOT(AY259=""),NOT(BE259=""),NOT(BA259=""),NOT(BC259="")),AY259+BE259+BA259+BC259,""),"")</f>
        <v/>
      </c>
      <c r="BH259" s="36" t="str">
        <f t="shared" ref="BH259:BH322" si="152">IF(SUM(AZ259,BF259,BB259,BD259)&gt;0,SUM(AZ259,BF259,BB259,BD259),"")</f>
        <v/>
      </c>
      <c r="BI259" s="55"/>
      <c r="BJ259" s="34"/>
      <c r="BK259" s="36">
        <v>1</v>
      </c>
      <c r="BL259" s="34"/>
      <c r="BM259" s="32" t="str">
        <f t="shared" ref="BM259:BM322" si="153">IFERROR(IF(AND(NOT(BL259=""),NOT(BK259="")),BL259*$BK259,""),"")</f>
        <v/>
      </c>
      <c r="BN259" s="34"/>
      <c r="BO259" s="32" t="str">
        <f t="shared" ref="BO259:BO322" si="154">IFERROR(IF(AND(NOT(BN259=""),NOT(BK259="")),BN259*$BK259,""),"")</f>
        <v/>
      </c>
      <c r="BP259" s="34"/>
      <c r="BQ259" s="32" t="str">
        <f t="shared" ref="BQ259:BQ322" si="155">IFERROR(IF(AND(NOT(BP259=""),NOT(BK259="")),BP259*$BK259,""),"")</f>
        <v/>
      </c>
      <c r="BR259" s="34"/>
      <c r="BS259" s="36" t="str">
        <f t="shared" ref="BS259:BS322" si="156">IFERROR(IF(AND(NOT(BR259=""),NOT(BK259="")),BR259*$BK259,""),"")</f>
        <v/>
      </c>
      <c r="BT259" s="36" t="str">
        <f t="shared" ref="BT259:BT322" si="157">IFERROR(IF(OR(NOT(BL259=""),NOT(BR259=""),NOT(BN259=""),NOT(BP259="")),BL259+BR259+BN259+BP259,""),"")</f>
        <v/>
      </c>
      <c r="BU259" s="36" t="str">
        <f t="shared" ref="BU259:BU322" si="158">IF(SUM(BM259,BS259,BO259,BQ259)&gt;0,SUM(BM259,BS259,BO259,BQ259),"")</f>
        <v/>
      </c>
      <c r="BV259" s="55"/>
      <c r="BW259" s="36" t="str">
        <f t="shared" ref="BW259:BX322" si="159">IF(SUM(AG259,AT259,BG259,BT259)&gt;0,SUM(AG259,AT259,BG259,BT259),"")</f>
        <v/>
      </c>
      <c r="BX259" s="36" t="str">
        <f t="shared" si="159"/>
        <v/>
      </c>
      <c r="BY259" s="31"/>
      <c r="BZ259" s="38"/>
      <c r="CB259" s="120" t="e">
        <f t="shared" ca="1" si="130"/>
        <v>#VALUE!</v>
      </c>
      <c r="CC259" s="2" t="e">
        <f t="shared" ref="CC259:CC322" ca="1" si="160">IF(OR(C259="--",IFERROR(MATCH(C259,OFFSET(C$1,0,0,ROW()-1,1),0),1)&lt;&gt;1),"",1)</f>
        <v>#VALUE!</v>
      </c>
    </row>
    <row r="260" spans="1:81" s="10" customFormat="1" ht="25" customHeight="1" x14ac:dyDescent="0.2">
      <c r="A260" s="52" t="str">
        <f t="shared" ref="A260:A323" si="161">IFERROR(IF(D260&lt;&gt;"",A259+1,""),"")</f>
        <v/>
      </c>
      <c r="B260" s="157" t="e">
        <f t="shared" ca="1" si="131"/>
        <v>#VALUE!</v>
      </c>
      <c r="C260" s="157" t="e">
        <f t="shared" si="132"/>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3"/>
        <v>#VALUE!</v>
      </c>
      <c r="K260" s="155" t="e">
        <f t="shared" si="134"/>
        <v>#VALUE!</v>
      </c>
      <c r="L260" s="153"/>
      <c r="M260" s="53"/>
      <c r="N260" s="175">
        <v>0</v>
      </c>
      <c r="O260" s="147"/>
      <c r="P260" s="175">
        <v>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IF(U260=Setup!$C$10,"Grant",IF('PSM Costs'!U260=Setup!$C$11,"Local",IF('PSM Costs'!U260=Setup!$C$12,"Other","")))</f>
        <v/>
      </c>
      <c r="W260" s="34"/>
      <c r="X260" s="36">
        <v>1</v>
      </c>
      <c r="Y260" s="33"/>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36">
        <v>1</v>
      </c>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36">
        <v>1</v>
      </c>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36">
        <v>1</v>
      </c>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6" t="str">
        <f t="shared" si="159"/>
        <v/>
      </c>
      <c r="BY260" s="31"/>
      <c r="BZ260" s="38"/>
      <c r="CB260" s="120" t="e">
        <f t="shared" ca="1" si="130"/>
        <v>#VALUE!</v>
      </c>
      <c r="CC260" s="2" t="e">
        <f t="shared" ca="1" si="160"/>
        <v>#VALUE!</v>
      </c>
    </row>
    <row r="261" spans="1:81" s="10" customFormat="1" ht="25" customHeight="1" x14ac:dyDescent="0.2">
      <c r="A261" s="52" t="str">
        <f t="shared" si="161"/>
        <v/>
      </c>
      <c r="B261" s="157" t="e">
        <f t="shared" ca="1" si="131"/>
        <v>#VALUE!</v>
      </c>
      <c r="C261" s="157" t="e">
        <f t="shared" si="132"/>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3"/>
        <v>#VALUE!</v>
      </c>
      <c r="K261" s="155" t="e">
        <f t="shared" si="134"/>
        <v>#VALUE!</v>
      </c>
      <c r="L261" s="153"/>
      <c r="M261" s="53"/>
      <c r="N261" s="175">
        <v>0</v>
      </c>
      <c r="O261" s="147"/>
      <c r="P261" s="175">
        <v>0</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IF(U261=Setup!$C$10,"Grant",IF('PSM Costs'!U261=Setup!$C$11,"Local",IF('PSM Costs'!U261=Setup!$C$12,"Other","")))</f>
        <v/>
      </c>
      <c r="W261" s="34"/>
      <c r="X261" s="36">
        <v>1</v>
      </c>
      <c r="Y261" s="33"/>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36">
        <v>1</v>
      </c>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36">
        <v>1</v>
      </c>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36">
        <v>1</v>
      </c>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6" t="str">
        <f t="shared" si="159"/>
        <v/>
      </c>
      <c r="BY261" s="31"/>
      <c r="BZ261" s="38"/>
      <c r="CB261" s="120" t="e">
        <f t="shared" ca="1" si="130"/>
        <v>#VALUE!</v>
      </c>
      <c r="CC261" s="2" t="e">
        <f t="shared" ca="1" si="160"/>
        <v>#VALUE!</v>
      </c>
    </row>
    <row r="262" spans="1:81" s="10" customFormat="1" ht="25" customHeight="1" x14ac:dyDescent="0.2">
      <c r="A262" s="52" t="str">
        <f t="shared" si="161"/>
        <v/>
      </c>
      <c r="B262" s="157" t="e">
        <f t="shared" ca="1" si="131"/>
        <v>#VALUE!</v>
      </c>
      <c r="C262" s="157" t="e">
        <f t="shared" si="132"/>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3"/>
        <v>#VALUE!</v>
      </c>
      <c r="K262" s="155" t="e">
        <f t="shared" si="134"/>
        <v>#VALUE!</v>
      </c>
      <c r="L262" s="153"/>
      <c r="M262" s="53"/>
      <c r="N262" s="175">
        <v>0</v>
      </c>
      <c r="O262" s="147"/>
      <c r="P262" s="175">
        <v>0</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IF(U262=Setup!$C$10,"Grant",IF('PSM Costs'!U262=Setup!$C$11,"Local",IF('PSM Costs'!U262=Setup!$C$12,"Other","")))</f>
        <v/>
      </c>
      <c r="W262" s="34"/>
      <c r="X262" s="36">
        <v>1</v>
      </c>
      <c r="Y262" s="33"/>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36">
        <v>1</v>
      </c>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36">
        <v>1</v>
      </c>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36">
        <v>1</v>
      </c>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6" t="str">
        <f t="shared" si="159"/>
        <v/>
      </c>
      <c r="BY262" s="31"/>
      <c r="BZ262" s="38"/>
      <c r="CB262" s="120" t="e">
        <f t="shared" ca="1" si="130"/>
        <v>#VALUE!</v>
      </c>
      <c r="CC262" s="2" t="e">
        <f t="shared" ca="1" si="160"/>
        <v>#VALUE!</v>
      </c>
    </row>
    <row r="263" spans="1:81" s="10" customFormat="1" ht="25" customHeight="1" x14ac:dyDescent="0.2">
      <c r="A263" s="52" t="str">
        <f t="shared" si="161"/>
        <v/>
      </c>
      <c r="B263" s="157" t="e">
        <f t="shared" ca="1" si="131"/>
        <v>#VALUE!</v>
      </c>
      <c r="C263" s="157" t="e">
        <f t="shared" si="132"/>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3"/>
        <v>#VALUE!</v>
      </c>
      <c r="K263" s="155" t="e">
        <f t="shared" si="134"/>
        <v>#VALUE!</v>
      </c>
      <c r="L263" s="153"/>
      <c r="M263" s="53"/>
      <c r="N263" s="175">
        <v>0</v>
      </c>
      <c r="O263" s="147"/>
      <c r="P263" s="175">
        <v>0</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IF(U263=Setup!$C$10,"Grant",IF('PSM Costs'!U263=Setup!$C$11,"Local",IF('PSM Costs'!U263=Setup!$C$12,"Other","")))</f>
        <v/>
      </c>
      <c r="W263" s="34"/>
      <c r="X263" s="36">
        <v>1</v>
      </c>
      <c r="Y263" s="33"/>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36">
        <v>1</v>
      </c>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36">
        <v>1</v>
      </c>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36">
        <v>1</v>
      </c>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6" t="str">
        <f t="shared" si="159"/>
        <v/>
      </c>
      <c r="BY263" s="31"/>
      <c r="BZ263" s="38"/>
      <c r="CB263" s="120" t="e">
        <f t="shared" ca="1" si="130"/>
        <v>#VALUE!</v>
      </c>
      <c r="CC263" s="2" t="e">
        <f t="shared" ca="1" si="160"/>
        <v>#VALUE!</v>
      </c>
    </row>
    <row r="264" spans="1:81" s="10" customFormat="1" ht="25" customHeight="1" x14ac:dyDescent="0.2">
      <c r="A264" s="52" t="str">
        <f t="shared" si="161"/>
        <v/>
      </c>
      <c r="B264" s="157" t="e">
        <f t="shared" ca="1" si="131"/>
        <v>#VALUE!</v>
      </c>
      <c r="C264" s="157" t="e">
        <f t="shared" si="132"/>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3"/>
        <v>#VALUE!</v>
      </c>
      <c r="K264" s="155" t="e">
        <f t="shared" si="134"/>
        <v>#VALUE!</v>
      </c>
      <c r="L264" s="153"/>
      <c r="M264" s="53"/>
      <c r="N264" s="175">
        <v>0</v>
      </c>
      <c r="O264" s="147"/>
      <c r="P264" s="175">
        <v>0</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IF(U264=Setup!$C$10,"Grant",IF('PSM Costs'!U264=Setup!$C$11,"Local",IF('PSM Costs'!U264=Setup!$C$12,"Other","")))</f>
        <v/>
      </c>
      <c r="W264" s="34"/>
      <c r="X264" s="36">
        <v>1</v>
      </c>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36">
        <v>1</v>
      </c>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36">
        <v>1</v>
      </c>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36">
        <v>1</v>
      </c>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6" t="str">
        <f t="shared" si="159"/>
        <v/>
      </c>
      <c r="BY264" s="31"/>
      <c r="BZ264" s="38"/>
      <c r="CB264" s="120" t="e">
        <f t="shared" ca="1" si="130"/>
        <v>#VALUE!</v>
      </c>
      <c r="CC264" s="2" t="e">
        <f t="shared" ca="1" si="160"/>
        <v>#VALUE!</v>
      </c>
    </row>
    <row r="265" spans="1:81" s="10" customFormat="1" ht="25" customHeight="1" x14ac:dyDescent="0.2">
      <c r="A265" s="52" t="str">
        <f t="shared" si="161"/>
        <v/>
      </c>
      <c r="B265" s="157" t="e">
        <f t="shared" ca="1" si="131"/>
        <v>#VALUE!</v>
      </c>
      <c r="C265" s="157" t="e">
        <f t="shared" si="132"/>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3"/>
        <v>#VALUE!</v>
      </c>
      <c r="K265" s="155" t="e">
        <f t="shared" si="134"/>
        <v>#VALUE!</v>
      </c>
      <c r="L265" s="153"/>
      <c r="M265" s="53"/>
      <c r="N265" s="175">
        <v>0</v>
      </c>
      <c r="O265" s="147"/>
      <c r="P265" s="175">
        <v>0</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IF(U265=Setup!$C$10,"Grant",IF('PSM Costs'!U265=Setup!$C$11,"Local",IF('PSM Costs'!U265=Setup!$C$12,"Other","")))</f>
        <v/>
      </c>
      <c r="W265" s="34"/>
      <c r="X265" s="36">
        <v>1</v>
      </c>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36">
        <v>1</v>
      </c>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36">
        <v>1</v>
      </c>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36">
        <v>1</v>
      </c>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6" t="str">
        <f t="shared" si="159"/>
        <v/>
      </c>
      <c r="BY265" s="31"/>
      <c r="BZ265" s="38"/>
      <c r="CB265" s="120" t="e">
        <f t="shared" ca="1" si="130"/>
        <v>#VALUE!</v>
      </c>
      <c r="CC265" s="2" t="e">
        <f t="shared" ca="1" si="160"/>
        <v>#VALUE!</v>
      </c>
    </row>
    <row r="266" spans="1:81" s="10" customFormat="1" ht="25" customHeight="1" x14ac:dyDescent="0.2">
      <c r="A266" s="52" t="str">
        <f t="shared" si="161"/>
        <v/>
      </c>
      <c r="B266" s="157" t="e">
        <f t="shared" ca="1" si="131"/>
        <v>#VALUE!</v>
      </c>
      <c r="C266" s="157" t="e">
        <f t="shared" si="132"/>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3"/>
        <v>#VALUE!</v>
      </c>
      <c r="K266" s="155" t="e">
        <f t="shared" si="134"/>
        <v>#VALUE!</v>
      </c>
      <c r="L266" s="153"/>
      <c r="M266" s="53"/>
      <c r="N266" s="175">
        <v>0</v>
      </c>
      <c r="O266" s="147"/>
      <c r="P266" s="175">
        <v>0</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IF(U266=Setup!$C$10,"Grant",IF('PSM Costs'!U266=Setup!$C$11,"Local",IF('PSM Costs'!U266=Setup!$C$12,"Other","")))</f>
        <v/>
      </c>
      <c r="W266" s="34"/>
      <c r="X266" s="36">
        <v>1</v>
      </c>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36">
        <v>1</v>
      </c>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36">
        <v>1</v>
      </c>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36">
        <v>1</v>
      </c>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6" t="str">
        <f t="shared" si="159"/>
        <v/>
      </c>
      <c r="BY266" s="31"/>
      <c r="BZ266" s="38"/>
      <c r="CB266" s="120" t="e">
        <f t="shared" ca="1" si="130"/>
        <v>#VALUE!</v>
      </c>
      <c r="CC266" s="2" t="e">
        <f t="shared" ca="1" si="160"/>
        <v>#VALUE!</v>
      </c>
    </row>
    <row r="267" spans="1:81" s="10" customFormat="1" ht="25" customHeight="1" x14ac:dyDescent="0.2">
      <c r="A267" s="52" t="str">
        <f t="shared" si="161"/>
        <v/>
      </c>
      <c r="B267" s="157" t="e">
        <f t="shared" ca="1" si="131"/>
        <v>#VALUE!</v>
      </c>
      <c r="C267" s="157" t="e">
        <f t="shared" si="132"/>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3"/>
        <v>#VALUE!</v>
      </c>
      <c r="K267" s="155" t="e">
        <f t="shared" si="134"/>
        <v>#VALUE!</v>
      </c>
      <c r="L267" s="153"/>
      <c r="M267" s="53"/>
      <c r="N267" s="175">
        <v>0</v>
      </c>
      <c r="O267" s="147"/>
      <c r="P267" s="175">
        <v>0</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IF(U267=Setup!$C$10,"Grant",IF('PSM Costs'!U267=Setup!$C$11,"Local",IF('PSM Costs'!U267=Setup!$C$12,"Other","")))</f>
        <v/>
      </c>
      <c r="W267" s="34"/>
      <c r="X267" s="36">
        <v>1</v>
      </c>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36">
        <v>1</v>
      </c>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36">
        <v>1</v>
      </c>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36">
        <v>1</v>
      </c>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6" t="str">
        <f t="shared" si="159"/>
        <v/>
      </c>
      <c r="BY267" s="31"/>
      <c r="BZ267" s="38"/>
      <c r="CB267" s="120" t="e">
        <f t="shared" ca="1" si="130"/>
        <v>#VALUE!</v>
      </c>
      <c r="CC267" s="2" t="e">
        <f t="shared" ca="1" si="160"/>
        <v>#VALUE!</v>
      </c>
    </row>
    <row r="268" spans="1:81" s="10" customFormat="1" ht="25" customHeight="1" x14ac:dyDescent="0.2">
      <c r="A268" s="52" t="str">
        <f t="shared" si="161"/>
        <v/>
      </c>
      <c r="B268" s="157" t="e">
        <f t="shared" ca="1" si="131"/>
        <v>#VALUE!</v>
      </c>
      <c r="C268" s="157" t="e">
        <f t="shared" si="132"/>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3"/>
        <v>#VALUE!</v>
      </c>
      <c r="K268" s="155" t="e">
        <f t="shared" si="134"/>
        <v>#VALUE!</v>
      </c>
      <c r="L268" s="153"/>
      <c r="M268" s="53"/>
      <c r="N268" s="175">
        <v>0</v>
      </c>
      <c r="O268" s="147"/>
      <c r="P268" s="175">
        <v>0</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IF(U268=Setup!$C$10,"Grant",IF('PSM Costs'!U268=Setup!$C$11,"Local",IF('PSM Costs'!U268=Setup!$C$12,"Other","")))</f>
        <v/>
      </c>
      <c r="W268" s="34"/>
      <c r="X268" s="36">
        <v>1</v>
      </c>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36">
        <v>1</v>
      </c>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36">
        <v>1</v>
      </c>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36">
        <v>1</v>
      </c>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6" t="str">
        <f t="shared" si="159"/>
        <v/>
      </c>
      <c r="BY268" s="31"/>
      <c r="BZ268" s="38"/>
      <c r="CB268" s="120" t="e">
        <f t="shared" ca="1" si="130"/>
        <v>#VALUE!</v>
      </c>
      <c r="CC268" s="2" t="e">
        <f t="shared" ca="1" si="160"/>
        <v>#VALUE!</v>
      </c>
    </row>
    <row r="269" spans="1:81" s="10" customFormat="1" ht="25" customHeight="1" x14ac:dyDescent="0.2">
      <c r="A269" s="52" t="str">
        <f t="shared" si="161"/>
        <v/>
      </c>
      <c r="B269" s="157" t="e">
        <f t="shared" ca="1" si="131"/>
        <v>#VALUE!</v>
      </c>
      <c r="C269" s="157" t="e">
        <f t="shared" si="132"/>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3"/>
        <v>#VALUE!</v>
      </c>
      <c r="K269" s="155" t="e">
        <f t="shared" si="134"/>
        <v>#VALUE!</v>
      </c>
      <c r="L269" s="153"/>
      <c r="M269" s="53"/>
      <c r="N269" s="175">
        <v>0</v>
      </c>
      <c r="O269" s="147"/>
      <c r="P269" s="175">
        <v>0</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IF(U269=Setup!$C$10,"Grant",IF('PSM Costs'!U269=Setup!$C$11,"Local",IF('PSM Costs'!U269=Setup!$C$12,"Other","")))</f>
        <v/>
      </c>
      <c r="W269" s="34"/>
      <c r="X269" s="36">
        <v>1</v>
      </c>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36">
        <v>1</v>
      </c>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36">
        <v>1</v>
      </c>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36">
        <v>1</v>
      </c>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6" t="str">
        <f t="shared" si="159"/>
        <v/>
      </c>
      <c r="BY269" s="31"/>
      <c r="BZ269" s="38"/>
      <c r="CB269" s="120" t="e">
        <f t="shared" ca="1" si="130"/>
        <v>#VALUE!</v>
      </c>
      <c r="CC269" s="2" t="e">
        <f t="shared" ca="1" si="160"/>
        <v>#VALUE!</v>
      </c>
    </row>
    <row r="270" spans="1:81" s="10" customFormat="1" ht="25" customHeight="1" x14ac:dyDescent="0.2">
      <c r="A270" s="52" t="str">
        <f t="shared" si="161"/>
        <v/>
      </c>
      <c r="B270" s="157" t="e">
        <f t="shared" ca="1" si="131"/>
        <v>#VALUE!</v>
      </c>
      <c r="C270" s="157" t="e">
        <f t="shared" si="132"/>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3"/>
        <v>#VALUE!</v>
      </c>
      <c r="K270" s="155" t="e">
        <f t="shared" si="134"/>
        <v>#VALUE!</v>
      </c>
      <c r="L270" s="153"/>
      <c r="M270" s="53"/>
      <c r="N270" s="175">
        <v>0</v>
      </c>
      <c r="O270" s="147"/>
      <c r="P270" s="175">
        <v>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IF(U270=Setup!$C$10,"Grant",IF('PSM Costs'!U270=Setup!$C$11,"Local",IF('PSM Costs'!U270=Setup!$C$12,"Other","")))</f>
        <v/>
      </c>
      <c r="W270" s="34"/>
      <c r="X270" s="36">
        <v>1</v>
      </c>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36">
        <v>1</v>
      </c>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36">
        <v>1</v>
      </c>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36">
        <v>1</v>
      </c>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6" t="str">
        <f t="shared" si="159"/>
        <v/>
      </c>
      <c r="BY270" s="31"/>
      <c r="BZ270" s="38"/>
      <c r="CB270" s="120" t="e">
        <f t="shared" ca="1" si="130"/>
        <v>#VALUE!</v>
      </c>
      <c r="CC270" s="2" t="e">
        <f t="shared" ca="1" si="160"/>
        <v>#VALUE!</v>
      </c>
    </row>
    <row r="271" spans="1:81" s="10" customFormat="1" ht="25" customHeight="1" x14ac:dyDescent="0.2">
      <c r="A271" s="52" t="str">
        <f t="shared" si="161"/>
        <v/>
      </c>
      <c r="B271" s="157" t="e">
        <f t="shared" ca="1" si="131"/>
        <v>#VALUE!</v>
      </c>
      <c r="C271" s="157" t="e">
        <f t="shared" si="132"/>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3"/>
        <v>#VALUE!</v>
      </c>
      <c r="K271" s="155" t="e">
        <f t="shared" si="134"/>
        <v>#VALUE!</v>
      </c>
      <c r="L271" s="153"/>
      <c r="M271" s="53"/>
      <c r="N271" s="175">
        <v>0</v>
      </c>
      <c r="O271" s="147"/>
      <c r="P271" s="175">
        <v>0</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IF(U271=Setup!$C$10,"Grant",IF('PSM Costs'!U271=Setup!$C$11,"Local",IF('PSM Costs'!U271=Setup!$C$12,"Other","")))</f>
        <v/>
      </c>
      <c r="W271" s="34"/>
      <c r="X271" s="36">
        <v>1</v>
      </c>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36">
        <v>1</v>
      </c>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36">
        <v>1</v>
      </c>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36">
        <v>1</v>
      </c>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6" t="str">
        <f t="shared" si="159"/>
        <v/>
      </c>
      <c r="BY271" s="31"/>
      <c r="BZ271" s="38"/>
      <c r="CB271" s="120" t="e">
        <f t="shared" ca="1" si="130"/>
        <v>#VALUE!</v>
      </c>
      <c r="CC271" s="2" t="e">
        <f t="shared" ca="1" si="160"/>
        <v>#VALUE!</v>
      </c>
    </row>
    <row r="272" spans="1:81" s="10" customFormat="1" ht="25" customHeight="1" x14ac:dyDescent="0.2">
      <c r="A272" s="52" t="str">
        <f t="shared" si="161"/>
        <v/>
      </c>
      <c r="B272" s="157" t="e">
        <f t="shared" ca="1" si="131"/>
        <v>#VALUE!</v>
      </c>
      <c r="C272" s="157" t="e">
        <f t="shared" si="132"/>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3"/>
        <v>#VALUE!</v>
      </c>
      <c r="K272" s="155" t="e">
        <f t="shared" si="134"/>
        <v>#VALUE!</v>
      </c>
      <c r="L272" s="153"/>
      <c r="M272" s="53"/>
      <c r="N272" s="175">
        <v>0</v>
      </c>
      <c r="O272" s="147"/>
      <c r="P272" s="175">
        <v>0</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IF(U272=Setup!$C$10,"Grant",IF('PSM Costs'!U272=Setup!$C$11,"Local",IF('PSM Costs'!U272=Setup!$C$12,"Other","")))</f>
        <v/>
      </c>
      <c r="W272" s="34"/>
      <c r="X272" s="36">
        <v>1</v>
      </c>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36">
        <v>1</v>
      </c>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36">
        <v>1</v>
      </c>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36">
        <v>1</v>
      </c>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6" t="str">
        <f t="shared" si="159"/>
        <v/>
      </c>
      <c r="BY272" s="31"/>
      <c r="BZ272" s="38"/>
      <c r="CB272" s="120" t="e">
        <f t="shared" ca="1" si="130"/>
        <v>#VALUE!</v>
      </c>
      <c r="CC272" s="2" t="e">
        <f t="shared" ca="1" si="160"/>
        <v>#VALUE!</v>
      </c>
    </row>
    <row r="273" spans="1:81" s="10" customFormat="1" ht="25" customHeight="1" x14ac:dyDescent="0.2">
      <c r="A273" s="52" t="str">
        <f t="shared" si="161"/>
        <v/>
      </c>
      <c r="B273" s="157" t="e">
        <f t="shared" ca="1" si="131"/>
        <v>#VALUE!</v>
      </c>
      <c r="C273" s="157" t="e">
        <f t="shared" si="132"/>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3"/>
        <v>#VALUE!</v>
      </c>
      <c r="K273" s="155" t="e">
        <f t="shared" si="134"/>
        <v>#VALUE!</v>
      </c>
      <c r="L273" s="153"/>
      <c r="M273" s="53"/>
      <c r="N273" s="175">
        <v>0</v>
      </c>
      <c r="O273" s="147"/>
      <c r="P273" s="175">
        <v>0</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IF(U273=Setup!$C$10,"Grant",IF('PSM Costs'!U273=Setup!$C$11,"Local",IF('PSM Costs'!U273=Setup!$C$12,"Other","")))</f>
        <v/>
      </c>
      <c r="W273" s="34"/>
      <c r="X273" s="36">
        <v>1</v>
      </c>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36">
        <v>1</v>
      </c>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36">
        <v>1</v>
      </c>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36">
        <v>1</v>
      </c>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6" t="str">
        <f t="shared" si="159"/>
        <v/>
      </c>
      <c r="BY273" s="31"/>
      <c r="BZ273" s="38"/>
      <c r="CB273" s="120" t="e">
        <f t="shared" ca="1" si="130"/>
        <v>#VALUE!</v>
      </c>
      <c r="CC273" s="2" t="e">
        <f t="shared" ca="1" si="160"/>
        <v>#VALUE!</v>
      </c>
    </row>
    <row r="274" spans="1:81" s="10" customFormat="1" ht="25" customHeight="1" x14ac:dyDescent="0.2">
      <c r="A274" s="52" t="str">
        <f t="shared" si="161"/>
        <v/>
      </c>
      <c r="B274" s="157" t="e">
        <f t="shared" ca="1" si="131"/>
        <v>#VALUE!</v>
      </c>
      <c r="C274" s="157" t="e">
        <f t="shared" si="132"/>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3"/>
        <v>#VALUE!</v>
      </c>
      <c r="K274" s="155" t="e">
        <f t="shared" si="134"/>
        <v>#VALUE!</v>
      </c>
      <c r="L274" s="153"/>
      <c r="M274" s="53"/>
      <c r="N274" s="175">
        <v>0</v>
      </c>
      <c r="O274" s="147"/>
      <c r="P274" s="175">
        <v>0</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IF(U274=Setup!$C$10,"Grant",IF('PSM Costs'!U274=Setup!$C$11,"Local",IF('PSM Costs'!U274=Setup!$C$12,"Other","")))</f>
        <v/>
      </c>
      <c r="W274" s="34"/>
      <c r="X274" s="36">
        <v>1</v>
      </c>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36">
        <v>1</v>
      </c>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36">
        <v>1</v>
      </c>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36">
        <v>1</v>
      </c>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6" t="str">
        <f t="shared" si="159"/>
        <v/>
      </c>
      <c r="BY274" s="31"/>
      <c r="BZ274" s="38"/>
      <c r="CB274" s="120" t="e">
        <f t="shared" ca="1" si="130"/>
        <v>#VALUE!</v>
      </c>
      <c r="CC274" s="2" t="e">
        <f t="shared" ca="1" si="160"/>
        <v>#VALUE!</v>
      </c>
    </row>
    <row r="275" spans="1:81" s="10" customFormat="1" ht="25" customHeight="1" x14ac:dyDescent="0.2">
      <c r="A275" s="52" t="str">
        <f t="shared" si="161"/>
        <v/>
      </c>
      <c r="B275" s="157" t="e">
        <f t="shared" ca="1" si="131"/>
        <v>#VALUE!</v>
      </c>
      <c r="C275" s="157" t="e">
        <f t="shared" si="132"/>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3"/>
        <v>#VALUE!</v>
      </c>
      <c r="K275" s="155" t="e">
        <f t="shared" si="134"/>
        <v>#VALUE!</v>
      </c>
      <c r="L275" s="153"/>
      <c r="M275" s="53"/>
      <c r="N275" s="175">
        <v>0</v>
      </c>
      <c r="O275" s="147"/>
      <c r="P275" s="175">
        <v>0</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IF(U275=Setup!$C$10,"Grant",IF('PSM Costs'!U275=Setup!$C$11,"Local",IF('PSM Costs'!U275=Setup!$C$12,"Other","")))</f>
        <v/>
      </c>
      <c r="W275" s="34"/>
      <c r="X275" s="36">
        <v>1</v>
      </c>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36">
        <v>1</v>
      </c>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36">
        <v>1</v>
      </c>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36">
        <v>1</v>
      </c>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6" t="str">
        <f t="shared" si="159"/>
        <v/>
      </c>
      <c r="BY275" s="31"/>
      <c r="BZ275" s="38"/>
      <c r="CB275" s="120" t="e">
        <f t="shared" ca="1" si="130"/>
        <v>#VALUE!</v>
      </c>
      <c r="CC275" s="2" t="e">
        <f t="shared" ca="1" si="160"/>
        <v>#VALUE!</v>
      </c>
    </row>
    <row r="276" spans="1:81" s="10" customFormat="1" ht="25" customHeight="1" x14ac:dyDescent="0.2">
      <c r="A276" s="52" t="str">
        <f t="shared" si="161"/>
        <v/>
      </c>
      <c r="B276" s="157" t="e">
        <f t="shared" ca="1" si="131"/>
        <v>#VALUE!</v>
      </c>
      <c r="C276" s="157" t="e">
        <f t="shared" si="132"/>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3"/>
        <v>#VALUE!</v>
      </c>
      <c r="K276" s="155" t="e">
        <f t="shared" si="134"/>
        <v>#VALUE!</v>
      </c>
      <c r="L276" s="153"/>
      <c r="M276" s="53"/>
      <c r="N276" s="175">
        <v>0</v>
      </c>
      <c r="O276" s="147"/>
      <c r="P276" s="175">
        <v>0</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IF(U276=Setup!$C$10,"Grant",IF('PSM Costs'!U276=Setup!$C$11,"Local",IF('PSM Costs'!U276=Setup!$C$12,"Other","")))</f>
        <v/>
      </c>
      <c r="W276" s="34"/>
      <c r="X276" s="36">
        <v>1</v>
      </c>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36">
        <v>1</v>
      </c>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36">
        <v>1</v>
      </c>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36">
        <v>1</v>
      </c>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6" t="str">
        <f t="shared" si="159"/>
        <v/>
      </c>
      <c r="BY276" s="31"/>
      <c r="BZ276" s="38"/>
      <c r="CB276" s="120" t="e">
        <f t="shared" ca="1" si="130"/>
        <v>#VALUE!</v>
      </c>
      <c r="CC276" s="2" t="e">
        <f t="shared" ca="1" si="160"/>
        <v>#VALUE!</v>
      </c>
    </row>
    <row r="277" spans="1:81" s="10" customFormat="1" ht="25" customHeight="1" x14ac:dyDescent="0.2">
      <c r="A277" s="52" t="str">
        <f t="shared" si="161"/>
        <v/>
      </c>
      <c r="B277" s="157" t="e">
        <f t="shared" ca="1" si="131"/>
        <v>#VALUE!</v>
      </c>
      <c r="C277" s="157" t="e">
        <f t="shared" si="132"/>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3"/>
        <v>#VALUE!</v>
      </c>
      <c r="K277" s="155" t="e">
        <f t="shared" si="134"/>
        <v>#VALUE!</v>
      </c>
      <c r="L277" s="153"/>
      <c r="M277" s="53"/>
      <c r="N277" s="175">
        <v>0</v>
      </c>
      <c r="O277" s="147"/>
      <c r="P277" s="175">
        <v>0</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IF(U277=Setup!$C$10,"Grant",IF('PSM Costs'!U277=Setup!$C$11,"Local",IF('PSM Costs'!U277=Setup!$C$12,"Other","")))</f>
        <v/>
      </c>
      <c r="W277" s="34"/>
      <c r="X277" s="36">
        <v>1</v>
      </c>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36">
        <v>1</v>
      </c>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36">
        <v>1</v>
      </c>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36">
        <v>1</v>
      </c>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6" t="str">
        <f t="shared" si="159"/>
        <v/>
      </c>
      <c r="BY277" s="31"/>
      <c r="BZ277" s="38"/>
      <c r="CB277" s="120" t="e">
        <f t="shared" ca="1" si="130"/>
        <v>#VALUE!</v>
      </c>
      <c r="CC277" s="2" t="e">
        <f t="shared" ca="1" si="160"/>
        <v>#VALUE!</v>
      </c>
    </row>
    <row r="278" spans="1:81" s="10" customFormat="1" ht="25" customHeight="1" x14ac:dyDescent="0.2">
      <c r="A278" s="52" t="str">
        <f t="shared" si="161"/>
        <v/>
      </c>
      <c r="B278" s="157" t="e">
        <f t="shared" ca="1" si="131"/>
        <v>#VALUE!</v>
      </c>
      <c r="C278" s="157" t="e">
        <f t="shared" si="132"/>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3"/>
        <v>#VALUE!</v>
      </c>
      <c r="K278" s="155" t="e">
        <f t="shared" si="134"/>
        <v>#VALUE!</v>
      </c>
      <c r="L278" s="153"/>
      <c r="M278" s="53"/>
      <c r="N278" s="175">
        <v>0</v>
      </c>
      <c r="O278" s="147"/>
      <c r="P278" s="175">
        <v>0</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IF(U278=Setup!$C$10,"Grant",IF('PSM Costs'!U278=Setup!$C$11,"Local",IF('PSM Costs'!U278=Setup!$C$12,"Other","")))</f>
        <v/>
      </c>
      <c r="W278" s="34"/>
      <c r="X278" s="36">
        <v>1</v>
      </c>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36">
        <v>1</v>
      </c>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36">
        <v>1</v>
      </c>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36">
        <v>1</v>
      </c>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6" t="str">
        <f t="shared" si="159"/>
        <v/>
      </c>
      <c r="BY278" s="31"/>
      <c r="BZ278" s="38"/>
      <c r="CB278" s="120" t="e">
        <f t="shared" ca="1" si="130"/>
        <v>#VALUE!</v>
      </c>
      <c r="CC278" s="2" t="e">
        <f t="shared" ca="1" si="160"/>
        <v>#VALUE!</v>
      </c>
    </row>
    <row r="279" spans="1:81" s="10" customFormat="1" ht="25" customHeight="1" x14ac:dyDescent="0.2">
      <c r="A279" s="52" t="str">
        <f t="shared" si="161"/>
        <v/>
      </c>
      <c r="B279" s="157" t="e">
        <f t="shared" ca="1" si="131"/>
        <v>#VALUE!</v>
      </c>
      <c r="C279" s="157" t="e">
        <f t="shared" si="132"/>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3"/>
        <v>#VALUE!</v>
      </c>
      <c r="K279" s="155" t="e">
        <f t="shared" si="134"/>
        <v>#VALUE!</v>
      </c>
      <c r="L279" s="153"/>
      <c r="M279" s="53"/>
      <c r="N279" s="175">
        <v>0</v>
      </c>
      <c r="O279" s="147"/>
      <c r="P279" s="175">
        <v>0</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IF(U279=Setup!$C$10,"Grant",IF('PSM Costs'!U279=Setup!$C$11,"Local",IF('PSM Costs'!U279=Setup!$C$12,"Other","")))</f>
        <v/>
      </c>
      <c r="W279" s="34"/>
      <c r="X279" s="36">
        <v>1</v>
      </c>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36">
        <v>1</v>
      </c>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36">
        <v>1</v>
      </c>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36">
        <v>1</v>
      </c>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6" t="str">
        <f t="shared" si="159"/>
        <v/>
      </c>
      <c r="BY279" s="31"/>
      <c r="BZ279" s="38"/>
      <c r="CB279" s="120" t="e">
        <f t="shared" ca="1" si="130"/>
        <v>#VALUE!</v>
      </c>
      <c r="CC279" s="2" t="e">
        <f t="shared" ca="1" si="160"/>
        <v>#VALUE!</v>
      </c>
    </row>
    <row r="280" spans="1:81" s="10" customFormat="1" ht="25" customHeight="1" x14ac:dyDescent="0.2">
      <c r="A280" s="52" t="str">
        <f t="shared" si="161"/>
        <v/>
      </c>
      <c r="B280" s="157" t="e">
        <f t="shared" ca="1" si="131"/>
        <v>#VALUE!</v>
      </c>
      <c r="C280" s="157" t="e">
        <f t="shared" si="132"/>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3"/>
        <v>#VALUE!</v>
      </c>
      <c r="K280" s="155" t="e">
        <f t="shared" si="134"/>
        <v>#VALUE!</v>
      </c>
      <c r="L280" s="153"/>
      <c r="M280" s="53"/>
      <c r="N280" s="175">
        <v>0</v>
      </c>
      <c r="O280" s="147"/>
      <c r="P280" s="175">
        <v>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IF(U280=Setup!$C$10,"Grant",IF('PSM Costs'!U280=Setup!$C$11,"Local",IF('PSM Costs'!U280=Setup!$C$12,"Other","")))</f>
        <v/>
      </c>
      <c r="W280" s="34"/>
      <c r="X280" s="36">
        <v>1</v>
      </c>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36">
        <v>1</v>
      </c>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36">
        <v>1</v>
      </c>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36">
        <v>1</v>
      </c>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6" t="str">
        <f t="shared" si="159"/>
        <v/>
      </c>
      <c r="BY280" s="31"/>
      <c r="BZ280" s="38"/>
      <c r="CB280" s="120" t="e">
        <f t="shared" ca="1" si="130"/>
        <v>#VALUE!</v>
      </c>
      <c r="CC280" s="2" t="e">
        <f t="shared" ca="1" si="160"/>
        <v>#VALUE!</v>
      </c>
    </row>
    <row r="281" spans="1:81" s="10" customFormat="1" ht="25" customHeight="1" x14ac:dyDescent="0.2">
      <c r="A281" s="52" t="str">
        <f t="shared" si="161"/>
        <v/>
      </c>
      <c r="B281" s="157" t="e">
        <f t="shared" ca="1" si="131"/>
        <v>#VALUE!</v>
      </c>
      <c r="C281" s="157" t="e">
        <f t="shared" si="132"/>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3"/>
        <v>#VALUE!</v>
      </c>
      <c r="K281" s="155" t="e">
        <f t="shared" si="134"/>
        <v>#VALUE!</v>
      </c>
      <c r="L281" s="153"/>
      <c r="M281" s="53"/>
      <c r="N281" s="175">
        <v>0</v>
      </c>
      <c r="O281" s="147"/>
      <c r="P281" s="175">
        <v>0</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IF(U281=Setup!$C$10,"Grant",IF('PSM Costs'!U281=Setup!$C$11,"Local",IF('PSM Costs'!U281=Setup!$C$12,"Other","")))</f>
        <v/>
      </c>
      <c r="W281" s="34"/>
      <c r="X281" s="36">
        <v>1</v>
      </c>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36">
        <v>1</v>
      </c>
      <c r="AL281" s="34"/>
      <c r="AM281" s="32" t="str">
        <f t="shared" si="141"/>
        <v/>
      </c>
      <c r="AN281" s="35"/>
      <c r="AO281" s="32" t="str">
        <f t="shared" si="142"/>
        <v/>
      </c>
      <c r="AP281" s="35"/>
      <c r="AQ281" s="32" t="str">
        <f t="shared" si="143"/>
        <v/>
      </c>
      <c r="AR281" s="34"/>
      <c r="AS281" s="36" t="str">
        <f t="shared" si="144"/>
        <v/>
      </c>
      <c r="AT281" s="36" t="str">
        <f t="shared" si="145"/>
        <v/>
      </c>
      <c r="AU281" s="36" t="str">
        <f t="shared" si="146"/>
        <v/>
      </c>
      <c r="AV281" s="55"/>
      <c r="AW281" s="34"/>
      <c r="AX281" s="36">
        <v>1</v>
      </c>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36">
        <v>1</v>
      </c>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6" t="str">
        <f t="shared" si="159"/>
        <v/>
      </c>
      <c r="BY281" s="31"/>
      <c r="BZ281" s="38"/>
      <c r="CB281" s="120" t="e">
        <f t="shared" ca="1" si="130"/>
        <v>#VALUE!</v>
      </c>
      <c r="CC281" s="2" t="e">
        <f t="shared" ca="1" si="160"/>
        <v>#VALUE!</v>
      </c>
    </row>
    <row r="282" spans="1:81" s="10" customFormat="1" ht="25" customHeight="1" x14ac:dyDescent="0.2">
      <c r="A282" s="52" t="str">
        <f t="shared" si="161"/>
        <v/>
      </c>
      <c r="B282" s="157" t="e">
        <f t="shared" ca="1" si="131"/>
        <v>#VALUE!</v>
      </c>
      <c r="C282" s="157" t="e">
        <f t="shared" si="132"/>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3"/>
        <v>#VALUE!</v>
      </c>
      <c r="K282" s="155" t="e">
        <f t="shared" si="134"/>
        <v>#VALUE!</v>
      </c>
      <c r="L282" s="153"/>
      <c r="M282" s="53"/>
      <c r="N282" s="175">
        <v>0</v>
      </c>
      <c r="O282" s="147"/>
      <c r="P282" s="175">
        <v>0</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IF(U282=Setup!$C$10,"Grant",IF('PSM Costs'!U282=Setup!$C$11,"Local",IF('PSM Costs'!U282=Setup!$C$12,"Other","")))</f>
        <v/>
      </c>
      <c r="W282" s="34"/>
      <c r="X282" s="36">
        <v>1</v>
      </c>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36">
        <v>1</v>
      </c>
      <c r="AL282" s="34"/>
      <c r="AM282" s="32" t="str">
        <f t="shared" si="141"/>
        <v/>
      </c>
      <c r="AN282" s="35"/>
      <c r="AO282" s="32" t="str">
        <f t="shared" si="142"/>
        <v/>
      </c>
      <c r="AP282" s="35"/>
      <c r="AQ282" s="32" t="str">
        <f t="shared" si="143"/>
        <v/>
      </c>
      <c r="AR282" s="34"/>
      <c r="AS282" s="36" t="str">
        <f t="shared" si="144"/>
        <v/>
      </c>
      <c r="AT282" s="36" t="str">
        <f t="shared" si="145"/>
        <v/>
      </c>
      <c r="AU282" s="36" t="str">
        <f t="shared" si="146"/>
        <v/>
      </c>
      <c r="AV282" s="55"/>
      <c r="AW282" s="34"/>
      <c r="AX282" s="36">
        <v>1</v>
      </c>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36">
        <v>1</v>
      </c>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6" t="str">
        <f t="shared" si="159"/>
        <v/>
      </c>
      <c r="BY282" s="31"/>
      <c r="BZ282" s="38"/>
      <c r="CB282" s="120" t="e">
        <f t="shared" ca="1" si="130"/>
        <v>#VALUE!</v>
      </c>
      <c r="CC282" s="2" t="e">
        <f t="shared" ca="1" si="160"/>
        <v>#VALUE!</v>
      </c>
    </row>
    <row r="283" spans="1:81" s="10" customFormat="1" ht="25" customHeight="1" x14ac:dyDescent="0.2">
      <c r="A283" s="52" t="str">
        <f t="shared" si="161"/>
        <v/>
      </c>
      <c r="B283" s="157" t="e">
        <f t="shared" ca="1" si="131"/>
        <v>#VALUE!</v>
      </c>
      <c r="C283" s="157" t="e">
        <f t="shared" si="132"/>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3"/>
        <v>#VALUE!</v>
      </c>
      <c r="K283" s="155" t="e">
        <f t="shared" si="134"/>
        <v>#VALUE!</v>
      </c>
      <c r="L283" s="153"/>
      <c r="M283" s="53"/>
      <c r="N283" s="175">
        <v>0</v>
      </c>
      <c r="O283" s="147"/>
      <c r="P283" s="175">
        <v>0</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IF(U283=Setup!$C$10,"Grant",IF('PSM Costs'!U283=Setup!$C$11,"Local",IF('PSM Costs'!U283=Setup!$C$12,"Other","")))</f>
        <v/>
      </c>
      <c r="W283" s="34"/>
      <c r="X283" s="36">
        <v>1</v>
      </c>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36">
        <v>1</v>
      </c>
      <c r="AL283" s="34"/>
      <c r="AM283" s="32" t="str">
        <f t="shared" si="141"/>
        <v/>
      </c>
      <c r="AN283" s="35"/>
      <c r="AO283" s="32" t="str">
        <f t="shared" si="142"/>
        <v/>
      </c>
      <c r="AP283" s="35"/>
      <c r="AQ283" s="32" t="str">
        <f t="shared" si="143"/>
        <v/>
      </c>
      <c r="AR283" s="34"/>
      <c r="AS283" s="36" t="str">
        <f t="shared" si="144"/>
        <v/>
      </c>
      <c r="AT283" s="36" t="str">
        <f t="shared" si="145"/>
        <v/>
      </c>
      <c r="AU283" s="36" t="str">
        <f t="shared" si="146"/>
        <v/>
      </c>
      <c r="AV283" s="55"/>
      <c r="AW283" s="34"/>
      <c r="AX283" s="36">
        <v>1</v>
      </c>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36">
        <v>1</v>
      </c>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6" t="str">
        <f t="shared" si="159"/>
        <v/>
      </c>
      <c r="BY283" s="31"/>
      <c r="BZ283" s="38"/>
      <c r="CB283" s="120" t="e">
        <f t="shared" ca="1" si="130"/>
        <v>#VALUE!</v>
      </c>
      <c r="CC283" s="2" t="e">
        <f t="shared" ca="1" si="160"/>
        <v>#VALUE!</v>
      </c>
    </row>
    <row r="284" spans="1:81" s="10" customFormat="1" ht="25" customHeight="1" x14ac:dyDescent="0.2">
      <c r="A284" s="52" t="str">
        <f t="shared" si="161"/>
        <v/>
      </c>
      <c r="B284" s="157" t="e">
        <f t="shared" ca="1" si="131"/>
        <v>#VALUE!</v>
      </c>
      <c r="C284" s="157" t="e">
        <f t="shared" si="132"/>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3"/>
        <v>#VALUE!</v>
      </c>
      <c r="K284" s="155" t="e">
        <f t="shared" si="134"/>
        <v>#VALUE!</v>
      </c>
      <c r="L284" s="153"/>
      <c r="M284" s="53"/>
      <c r="N284" s="175">
        <v>0</v>
      </c>
      <c r="O284" s="147"/>
      <c r="P284" s="175">
        <v>0</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IF(U284=Setup!$C$10,"Grant",IF('PSM Costs'!U284=Setup!$C$11,"Local",IF('PSM Costs'!U284=Setup!$C$12,"Other","")))</f>
        <v/>
      </c>
      <c r="W284" s="34"/>
      <c r="X284" s="36">
        <v>1</v>
      </c>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36">
        <v>1</v>
      </c>
      <c r="AL284" s="34"/>
      <c r="AM284" s="32" t="str">
        <f t="shared" si="141"/>
        <v/>
      </c>
      <c r="AN284" s="35"/>
      <c r="AO284" s="32" t="str">
        <f t="shared" si="142"/>
        <v/>
      </c>
      <c r="AP284" s="35"/>
      <c r="AQ284" s="32" t="str">
        <f t="shared" si="143"/>
        <v/>
      </c>
      <c r="AR284" s="34"/>
      <c r="AS284" s="36" t="str">
        <f t="shared" si="144"/>
        <v/>
      </c>
      <c r="AT284" s="36" t="str">
        <f t="shared" si="145"/>
        <v/>
      </c>
      <c r="AU284" s="36" t="str">
        <f t="shared" si="146"/>
        <v/>
      </c>
      <c r="AV284" s="55"/>
      <c r="AW284" s="34"/>
      <c r="AX284" s="36">
        <v>1</v>
      </c>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36">
        <v>1</v>
      </c>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6" t="str">
        <f t="shared" si="159"/>
        <v/>
      </c>
      <c r="BY284" s="31"/>
      <c r="BZ284" s="38"/>
      <c r="CB284" s="120" t="e">
        <f t="shared" ca="1" si="130"/>
        <v>#VALUE!</v>
      </c>
      <c r="CC284" s="2" t="e">
        <f t="shared" ca="1" si="160"/>
        <v>#VALUE!</v>
      </c>
    </row>
    <row r="285" spans="1:81" s="10" customFormat="1" ht="25" customHeight="1" x14ac:dyDescent="0.2">
      <c r="A285" s="52" t="str">
        <f t="shared" si="161"/>
        <v/>
      </c>
      <c r="B285" s="157" t="e">
        <f t="shared" ca="1" si="131"/>
        <v>#VALUE!</v>
      </c>
      <c r="C285" s="157" t="e">
        <f t="shared" si="132"/>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3"/>
        <v>#VALUE!</v>
      </c>
      <c r="K285" s="155" t="e">
        <f t="shared" si="134"/>
        <v>#VALUE!</v>
      </c>
      <c r="L285" s="153"/>
      <c r="M285" s="53"/>
      <c r="N285" s="175">
        <v>0</v>
      </c>
      <c r="O285" s="147"/>
      <c r="P285" s="175">
        <v>0</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IF(U285=Setup!$C$10,"Grant",IF('PSM Costs'!U285=Setup!$C$11,"Local",IF('PSM Costs'!U285=Setup!$C$12,"Other","")))</f>
        <v/>
      </c>
      <c r="W285" s="34"/>
      <c r="X285" s="36">
        <v>1</v>
      </c>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36">
        <v>1</v>
      </c>
      <c r="AL285" s="34"/>
      <c r="AM285" s="32" t="str">
        <f t="shared" si="141"/>
        <v/>
      </c>
      <c r="AN285" s="35"/>
      <c r="AO285" s="32" t="str">
        <f t="shared" si="142"/>
        <v/>
      </c>
      <c r="AP285" s="35"/>
      <c r="AQ285" s="32" t="str">
        <f t="shared" si="143"/>
        <v/>
      </c>
      <c r="AR285" s="34"/>
      <c r="AS285" s="36" t="str">
        <f t="shared" si="144"/>
        <v/>
      </c>
      <c r="AT285" s="36" t="str">
        <f t="shared" si="145"/>
        <v/>
      </c>
      <c r="AU285" s="36" t="str">
        <f t="shared" si="146"/>
        <v/>
      </c>
      <c r="AV285" s="55"/>
      <c r="AW285" s="34"/>
      <c r="AX285" s="36">
        <v>1</v>
      </c>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36">
        <v>1</v>
      </c>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6" t="str">
        <f t="shared" si="159"/>
        <v/>
      </c>
      <c r="BY285" s="31"/>
      <c r="BZ285" s="38"/>
      <c r="CB285" s="120" t="e">
        <f t="shared" ca="1" si="130"/>
        <v>#VALUE!</v>
      </c>
      <c r="CC285" s="2" t="e">
        <f t="shared" ca="1" si="160"/>
        <v>#VALUE!</v>
      </c>
    </row>
    <row r="286" spans="1:81" s="10" customFormat="1" ht="25" customHeight="1" x14ac:dyDescent="0.2">
      <c r="A286" s="52" t="str">
        <f t="shared" si="161"/>
        <v/>
      </c>
      <c r="B286" s="157" t="e">
        <f t="shared" ca="1" si="131"/>
        <v>#VALUE!</v>
      </c>
      <c r="C286" s="157" t="e">
        <f t="shared" si="132"/>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3"/>
        <v>#VALUE!</v>
      </c>
      <c r="K286" s="155" t="e">
        <f t="shared" si="134"/>
        <v>#VALUE!</v>
      </c>
      <c r="L286" s="153"/>
      <c r="M286" s="53"/>
      <c r="N286" s="175">
        <v>0</v>
      </c>
      <c r="O286" s="147"/>
      <c r="P286" s="175">
        <v>0</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IF(U286=Setup!$C$10,"Grant",IF('PSM Costs'!U286=Setup!$C$11,"Local",IF('PSM Costs'!U286=Setup!$C$12,"Other","")))</f>
        <v/>
      </c>
      <c r="W286" s="34"/>
      <c r="X286" s="36">
        <v>1</v>
      </c>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36">
        <v>1</v>
      </c>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36">
        <v>1</v>
      </c>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36">
        <v>1</v>
      </c>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6" t="str">
        <f t="shared" si="159"/>
        <v/>
      </c>
      <c r="BY286" s="31"/>
      <c r="BZ286" s="38"/>
      <c r="CB286" s="120" t="e">
        <f t="shared" ca="1" si="130"/>
        <v>#VALUE!</v>
      </c>
      <c r="CC286" s="2" t="e">
        <f t="shared" ca="1" si="160"/>
        <v>#VALUE!</v>
      </c>
    </row>
    <row r="287" spans="1:81" s="10" customFormat="1" ht="25" customHeight="1" x14ac:dyDescent="0.2">
      <c r="A287" s="52" t="str">
        <f t="shared" si="161"/>
        <v/>
      </c>
      <c r="B287" s="157" t="e">
        <f t="shared" ca="1" si="131"/>
        <v>#VALUE!</v>
      </c>
      <c r="C287" s="157" t="e">
        <f t="shared" si="132"/>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3"/>
        <v>#VALUE!</v>
      </c>
      <c r="K287" s="155" t="e">
        <f t="shared" si="134"/>
        <v>#VALUE!</v>
      </c>
      <c r="L287" s="153"/>
      <c r="M287" s="53"/>
      <c r="N287" s="175">
        <v>0</v>
      </c>
      <c r="O287" s="147"/>
      <c r="P287" s="175">
        <v>0</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IF(U287=Setup!$C$10,"Grant",IF('PSM Costs'!U287=Setup!$C$11,"Local",IF('PSM Costs'!U287=Setup!$C$12,"Other","")))</f>
        <v/>
      </c>
      <c r="W287" s="34"/>
      <c r="X287" s="36">
        <v>1</v>
      </c>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36">
        <v>1</v>
      </c>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36">
        <v>1</v>
      </c>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36">
        <v>1</v>
      </c>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6" t="str">
        <f t="shared" si="159"/>
        <v/>
      </c>
      <c r="BY287" s="31"/>
      <c r="BZ287" s="38"/>
      <c r="CB287" s="120" t="e">
        <f t="shared" ca="1" si="130"/>
        <v>#VALUE!</v>
      </c>
      <c r="CC287" s="2" t="e">
        <f t="shared" ca="1" si="160"/>
        <v>#VALUE!</v>
      </c>
    </row>
    <row r="288" spans="1:81" s="10" customFormat="1" ht="25" customHeight="1" x14ac:dyDescent="0.2">
      <c r="A288" s="52" t="str">
        <f t="shared" si="161"/>
        <v/>
      </c>
      <c r="B288" s="157" t="e">
        <f t="shared" ca="1" si="131"/>
        <v>#VALUE!</v>
      </c>
      <c r="C288" s="157" t="e">
        <f t="shared" si="132"/>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3"/>
        <v>#VALUE!</v>
      </c>
      <c r="K288" s="155" t="e">
        <f t="shared" si="134"/>
        <v>#VALUE!</v>
      </c>
      <c r="L288" s="153"/>
      <c r="M288" s="53"/>
      <c r="N288" s="175">
        <v>0</v>
      </c>
      <c r="O288" s="147"/>
      <c r="P288" s="175">
        <v>0</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IF(U288=Setup!$C$10,"Grant",IF('PSM Costs'!U288=Setup!$C$11,"Local",IF('PSM Costs'!U288=Setup!$C$12,"Other","")))</f>
        <v/>
      </c>
      <c r="W288" s="34"/>
      <c r="X288" s="36">
        <v>1</v>
      </c>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36">
        <v>1</v>
      </c>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36">
        <v>1</v>
      </c>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36">
        <v>1</v>
      </c>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6" t="str">
        <f t="shared" si="159"/>
        <v/>
      </c>
      <c r="BY288" s="31"/>
      <c r="BZ288" s="38"/>
      <c r="CB288" s="120" t="e">
        <f t="shared" ca="1" si="130"/>
        <v>#VALUE!</v>
      </c>
      <c r="CC288" s="2" t="e">
        <f t="shared" ca="1" si="160"/>
        <v>#VALUE!</v>
      </c>
    </row>
    <row r="289" spans="1:81" s="10" customFormat="1" ht="25" customHeight="1" x14ac:dyDescent="0.2">
      <c r="A289" s="52" t="str">
        <f t="shared" si="161"/>
        <v/>
      </c>
      <c r="B289" s="157" t="e">
        <f t="shared" ca="1" si="131"/>
        <v>#VALUE!</v>
      </c>
      <c r="C289" s="157" t="e">
        <f t="shared" si="132"/>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3"/>
        <v>#VALUE!</v>
      </c>
      <c r="K289" s="155" t="e">
        <f t="shared" si="134"/>
        <v>#VALUE!</v>
      </c>
      <c r="L289" s="153"/>
      <c r="M289" s="53"/>
      <c r="N289" s="175">
        <v>0</v>
      </c>
      <c r="O289" s="147"/>
      <c r="P289" s="175">
        <v>0</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IF(U289=Setup!$C$10,"Grant",IF('PSM Costs'!U289=Setup!$C$11,"Local",IF('PSM Costs'!U289=Setup!$C$12,"Other","")))</f>
        <v/>
      </c>
      <c r="W289" s="34"/>
      <c r="X289" s="36">
        <v>1</v>
      </c>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36">
        <v>1</v>
      </c>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36">
        <v>1</v>
      </c>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36">
        <v>1</v>
      </c>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6" t="str">
        <f t="shared" si="159"/>
        <v/>
      </c>
      <c r="BY289" s="31"/>
      <c r="BZ289" s="38"/>
      <c r="CB289" s="120" t="e">
        <f t="shared" ca="1" si="130"/>
        <v>#VALUE!</v>
      </c>
      <c r="CC289" s="2" t="e">
        <f t="shared" ca="1" si="160"/>
        <v>#VALUE!</v>
      </c>
    </row>
    <row r="290" spans="1:81" s="10" customFormat="1" ht="25" customHeight="1" x14ac:dyDescent="0.2">
      <c r="A290" s="52" t="str">
        <f t="shared" si="161"/>
        <v/>
      </c>
      <c r="B290" s="157" t="e">
        <f t="shared" ca="1" si="131"/>
        <v>#VALUE!</v>
      </c>
      <c r="C290" s="157" t="e">
        <f t="shared" si="132"/>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3"/>
        <v>#VALUE!</v>
      </c>
      <c r="K290" s="155" t="e">
        <f t="shared" si="134"/>
        <v>#VALUE!</v>
      </c>
      <c r="L290" s="153"/>
      <c r="M290" s="53"/>
      <c r="N290" s="175">
        <v>0</v>
      </c>
      <c r="O290" s="147"/>
      <c r="P290" s="175">
        <v>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IF(U290=Setup!$C$10,"Grant",IF('PSM Costs'!U290=Setup!$C$11,"Local",IF('PSM Costs'!U290=Setup!$C$12,"Other","")))</f>
        <v/>
      </c>
      <c r="W290" s="34"/>
      <c r="X290" s="36">
        <v>1</v>
      </c>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36">
        <v>1</v>
      </c>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36">
        <v>1</v>
      </c>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36">
        <v>1</v>
      </c>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6" t="str">
        <f t="shared" si="159"/>
        <v/>
      </c>
      <c r="BY290" s="31"/>
      <c r="BZ290" s="38"/>
      <c r="CB290" s="120" t="e">
        <f t="shared" ca="1" si="130"/>
        <v>#VALUE!</v>
      </c>
      <c r="CC290" s="2" t="e">
        <f t="shared" ca="1" si="160"/>
        <v>#VALUE!</v>
      </c>
    </row>
    <row r="291" spans="1:81" s="10" customFormat="1" ht="25" customHeight="1" x14ac:dyDescent="0.2">
      <c r="A291" s="52" t="str">
        <f t="shared" si="161"/>
        <v/>
      </c>
      <c r="B291" s="157" t="e">
        <f t="shared" ca="1" si="131"/>
        <v>#VALUE!</v>
      </c>
      <c r="C291" s="157" t="e">
        <f t="shared" si="132"/>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3"/>
        <v>#VALUE!</v>
      </c>
      <c r="K291" s="155" t="e">
        <f t="shared" si="134"/>
        <v>#VALUE!</v>
      </c>
      <c r="L291" s="153"/>
      <c r="M291" s="53"/>
      <c r="N291" s="175">
        <v>0</v>
      </c>
      <c r="O291" s="147"/>
      <c r="P291" s="175">
        <v>0</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IF(U291=Setup!$C$10,"Grant",IF('PSM Costs'!U291=Setup!$C$11,"Local",IF('PSM Costs'!U291=Setup!$C$12,"Other","")))</f>
        <v/>
      </c>
      <c r="W291" s="34"/>
      <c r="X291" s="36">
        <v>1</v>
      </c>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36">
        <v>1</v>
      </c>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36">
        <v>1</v>
      </c>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36">
        <v>1</v>
      </c>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6" t="str">
        <f t="shared" si="159"/>
        <v/>
      </c>
      <c r="BY291" s="31"/>
      <c r="BZ291" s="38"/>
      <c r="CB291" s="120" t="e">
        <f t="shared" ca="1" si="130"/>
        <v>#VALUE!</v>
      </c>
      <c r="CC291" s="2" t="e">
        <f t="shared" ca="1" si="160"/>
        <v>#VALUE!</v>
      </c>
    </row>
    <row r="292" spans="1:81" s="10" customFormat="1" ht="25" customHeight="1" x14ac:dyDescent="0.2">
      <c r="A292" s="52" t="str">
        <f t="shared" si="161"/>
        <v/>
      </c>
      <c r="B292" s="157" t="e">
        <f t="shared" ca="1" si="131"/>
        <v>#VALUE!</v>
      </c>
      <c r="C292" s="157" t="e">
        <f t="shared" si="132"/>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3"/>
        <v>#VALUE!</v>
      </c>
      <c r="K292" s="155" t="e">
        <f t="shared" si="134"/>
        <v>#VALUE!</v>
      </c>
      <c r="L292" s="153"/>
      <c r="M292" s="53"/>
      <c r="N292" s="175">
        <v>0</v>
      </c>
      <c r="O292" s="147"/>
      <c r="P292" s="175">
        <v>0</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IF(U292=Setup!$C$10,"Grant",IF('PSM Costs'!U292=Setup!$C$11,"Local",IF('PSM Costs'!U292=Setup!$C$12,"Other","")))</f>
        <v/>
      </c>
      <c r="W292" s="34"/>
      <c r="X292" s="36">
        <v>1</v>
      </c>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36">
        <v>1</v>
      </c>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36">
        <v>1</v>
      </c>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36">
        <v>1</v>
      </c>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6" t="str">
        <f t="shared" si="159"/>
        <v/>
      </c>
      <c r="BY292" s="31"/>
      <c r="BZ292" s="38"/>
      <c r="CB292" s="120" t="e">
        <f t="shared" ca="1" si="130"/>
        <v>#VALUE!</v>
      </c>
      <c r="CC292" s="2" t="e">
        <f t="shared" ca="1" si="160"/>
        <v>#VALUE!</v>
      </c>
    </row>
    <row r="293" spans="1:81" s="10" customFormat="1" ht="25" customHeight="1" x14ac:dyDescent="0.2">
      <c r="A293" s="52" t="str">
        <f t="shared" si="161"/>
        <v/>
      </c>
      <c r="B293" s="157" t="e">
        <f t="shared" ca="1" si="131"/>
        <v>#VALUE!</v>
      </c>
      <c r="C293" s="157" t="e">
        <f t="shared" si="132"/>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3"/>
        <v>#VALUE!</v>
      </c>
      <c r="K293" s="155" t="e">
        <f t="shared" si="134"/>
        <v>#VALUE!</v>
      </c>
      <c r="L293" s="153"/>
      <c r="M293" s="53"/>
      <c r="N293" s="175">
        <v>0</v>
      </c>
      <c r="O293" s="147"/>
      <c r="P293" s="175">
        <v>0</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IF(U293=Setup!$C$10,"Grant",IF('PSM Costs'!U293=Setup!$C$11,"Local",IF('PSM Costs'!U293=Setup!$C$12,"Other","")))</f>
        <v/>
      </c>
      <c r="W293" s="34"/>
      <c r="X293" s="36">
        <v>1</v>
      </c>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36">
        <v>1</v>
      </c>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36">
        <v>1</v>
      </c>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36">
        <v>1</v>
      </c>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6" t="str">
        <f t="shared" si="159"/>
        <v/>
      </c>
      <c r="BY293" s="31"/>
      <c r="BZ293" s="38"/>
      <c r="CB293" s="120" t="e">
        <f t="shared" ca="1" si="130"/>
        <v>#VALUE!</v>
      </c>
      <c r="CC293" s="2" t="e">
        <f t="shared" ca="1" si="160"/>
        <v>#VALUE!</v>
      </c>
    </row>
    <row r="294" spans="1:81" s="10" customFormat="1" ht="25" customHeight="1" x14ac:dyDescent="0.2">
      <c r="A294" s="52" t="str">
        <f t="shared" si="161"/>
        <v/>
      </c>
      <c r="B294" s="157" t="e">
        <f t="shared" ca="1" si="131"/>
        <v>#VALUE!</v>
      </c>
      <c r="C294" s="157" t="e">
        <f t="shared" si="132"/>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3"/>
        <v>#VALUE!</v>
      </c>
      <c r="K294" s="155" t="e">
        <f t="shared" si="134"/>
        <v>#VALUE!</v>
      </c>
      <c r="L294" s="153"/>
      <c r="M294" s="53"/>
      <c r="N294" s="175">
        <v>0</v>
      </c>
      <c r="O294" s="147"/>
      <c r="P294" s="175">
        <v>0</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IF(U294=Setup!$C$10,"Grant",IF('PSM Costs'!U294=Setup!$C$11,"Local",IF('PSM Costs'!U294=Setup!$C$12,"Other","")))</f>
        <v/>
      </c>
      <c r="W294" s="34"/>
      <c r="X294" s="36">
        <v>1</v>
      </c>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36">
        <v>1</v>
      </c>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36">
        <v>1</v>
      </c>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36">
        <v>1</v>
      </c>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6" t="str">
        <f t="shared" si="159"/>
        <v/>
      </c>
      <c r="BY294" s="31"/>
      <c r="BZ294" s="38"/>
      <c r="CB294" s="120" t="e">
        <f t="shared" ca="1" si="130"/>
        <v>#VALUE!</v>
      </c>
      <c r="CC294" s="2" t="e">
        <f t="shared" ca="1" si="160"/>
        <v>#VALUE!</v>
      </c>
    </row>
    <row r="295" spans="1:81" s="10" customFormat="1" ht="25" customHeight="1" x14ac:dyDescent="0.2">
      <c r="A295" s="52" t="str">
        <f t="shared" si="161"/>
        <v/>
      </c>
      <c r="B295" s="157" t="e">
        <f t="shared" ca="1" si="131"/>
        <v>#VALUE!</v>
      </c>
      <c r="C295" s="157" t="e">
        <f t="shared" si="132"/>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3"/>
        <v>#VALUE!</v>
      </c>
      <c r="K295" s="155" t="e">
        <f t="shared" si="134"/>
        <v>#VALUE!</v>
      </c>
      <c r="L295" s="153"/>
      <c r="M295" s="53"/>
      <c r="N295" s="175">
        <v>0</v>
      </c>
      <c r="O295" s="147"/>
      <c r="P295" s="175">
        <v>0</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IF(U295=Setup!$C$10,"Grant",IF('PSM Costs'!U295=Setup!$C$11,"Local",IF('PSM Costs'!U295=Setup!$C$12,"Other","")))</f>
        <v/>
      </c>
      <c r="W295" s="34"/>
      <c r="X295" s="36">
        <v>1</v>
      </c>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36">
        <v>1</v>
      </c>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36">
        <v>1</v>
      </c>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36">
        <v>1</v>
      </c>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6" t="str">
        <f t="shared" si="159"/>
        <v/>
      </c>
      <c r="BY295" s="31"/>
      <c r="BZ295" s="38"/>
      <c r="CB295" s="120" t="e">
        <f t="shared" ca="1" si="130"/>
        <v>#VALUE!</v>
      </c>
      <c r="CC295" s="2" t="e">
        <f t="shared" ca="1" si="160"/>
        <v>#VALUE!</v>
      </c>
    </row>
    <row r="296" spans="1:81" s="10" customFormat="1" ht="25" customHeight="1" x14ac:dyDescent="0.2">
      <c r="A296" s="52" t="str">
        <f t="shared" si="161"/>
        <v/>
      </c>
      <c r="B296" s="157" t="e">
        <f t="shared" ca="1" si="131"/>
        <v>#VALUE!</v>
      </c>
      <c r="C296" s="157" t="e">
        <f t="shared" si="132"/>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3"/>
        <v>#VALUE!</v>
      </c>
      <c r="K296" s="155" t="e">
        <f t="shared" si="134"/>
        <v>#VALUE!</v>
      </c>
      <c r="L296" s="153"/>
      <c r="M296" s="53"/>
      <c r="N296" s="175">
        <v>0</v>
      </c>
      <c r="O296" s="147"/>
      <c r="P296" s="175">
        <v>0</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IF(U296=Setup!$C$10,"Grant",IF('PSM Costs'!U296=Setup!$C$11,"Local",IF('PSM Costs'!U296=Setup!$C$12,"Other","")))</f>
        <v/>
      </c>
      <c r="W296" s="34"/>
      <c r="X296" s="36">
        <v>1</v>
      </c>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36">
        <v>1</v>
      </c>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36">
        <v>1</v>
      </c>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36">
        <v>1</v>
      </c>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6" t="str">
        <f t="shared" si="159"/>
        <v/>
      </c>
      <c r="BY296" s="31"/>
      <c r="BZ296" s="38"/>
      <c r="CB296" s="120" t="e">
        <f t="shared" ca="1" si="130"/>
        <v>#VALUE!</v>
      </c>
      <c r="CC296" s="2" t="e">
        <f t="shared" ca="1" si="160"/>
        <v>#VALUE!</v>
      </c>
    </row>
    <row r="297" spans="1:81" s="10" customFormat="1" ht="25" customHeight="1" x14ac:dyDescent="0.2">
      <c r="A297" s="52" t="str">
        <f t="shared" si="161"/>
        <v/>
      </c>
      <c r="B297" s="157" t="e">
        <f t="shared" ca="1" si="131"/>
        <v>#VALUE!</v>
      </c>
      <c r="C297" s="157" t="e">
        <f t="shared" si="132"/>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3"/>
        <v>#VALUE!</v>
      </c>
      <c r="K297" s="155" t="e">
        <f t="shared" si="134"/>
        <v>#VALUE!</v>
      </c>
      <c r="L297" s="153"/>
      <c r="M297" s="53"/>
      <c r="N297" s="175">
        <v>0</v>
      </c>
      <c r="O297" s="147"/>
      <c r="P297" s="175">
        <v>0</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IF(U297=Setup!$C$10,"Grant",IF('PSM Costs'!U297=Setup!$C$11,"Local",IF('PSM Costs'!U297=Setup!$C$12,"Other","")))</f>
        <v/>
      </c>
      <c r="W297" s="34"/>
      <c r="X297" s="36">
        <v>1</v>
      </c>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36">
        <v>1</v>
      </c>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36">
        <v>1</v>
      </c>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36">
        <v>1</v>
      </c>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6" t="str">
        <f t="shared" si="159"/>
        <v/>
      </c>
      <c r="BY297" s="31"/>
      <c r="BZ297" s="38"/>
      <c r="CB297" s="120" t="e">
        <f t="shared" ca="1" si="130"/>
        <v>#VALUE!</v>
      </c>
      <c r="CC297" s="2" t="e">
        <f t="shared" ca="1" si="160"/>
        <v>#VALUE!</v>
      </c>
    </row>
    <row r="298" spans="1:81" s="10" customFormat="1" ht="25" customHeight="1" x14ac:dyDescent="0.2">
      <c r="A298" s="52" t="str">
        <f t="shared" si="161"/>
        <v/>
      </c>
      <c r="B298" s="157" t="e">
        <f t="shared" ca="1" si="131"/>
        <v>#VALUE!</v>
      </c>
      <c r="C298" s="157" t="e">
        <f t="shared" si="132"/>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3"/>
        <v>#VALUE!</v>
      </c>
      <c r="K298" s="155" t="e">
        <f t="shared" si="134"/>
        <v>#VALUE!</v>
      </c>
      <c r="L298" s="153"/>
      <c r="M298" s="53"/>
      <c r="N298" s="175">
        <v>0</v>
      </c>
      <c r="O298" s="147"/>
      <c r="P298" s="175">
        <v>0</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IF(U298=Setup!$C$10,"Grant",IF('PSM Costs'!U298=Setup!$C$11,"Local",IF('PSM Costs'!U298=Setup!$C$12,"Other","")))</f>
        <v/>
      </c>
      <c r="W298" s="34"/>
      <c r="X298" s="36">
        <v>1</v>
      </c>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36">
        <v>1</v>
      </c>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36">
        <v>1</v>
      </c>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36">
        <v>1</v>
      </c>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6" t="str">
        <f t="shared" si="159"/>
        <v/>
      </c>
      <c r="BY298" s="31"/>
      <c r="BZ298" s="38"/>
      <c r="CB298" s="120" t="e">
        <f t="shared" ca="1" si="130"/>
        <v>#VALUE!</v>
      </c>
      <c r="CC298" s="2" t="e">
        <f t="shared" ca="1" si="160"/>
        <v>#VALUE!</v>
      </c>
    </row>
    <row r="299" spans="1:81" s="10" customFormat="1" ht="25" customHeight="1" x14ac:dyDescent="0.2">
      <c r="A299" s="52" t="str">
        <f t="shared" si="161"/>
        <v/>
      </c>
      <c r="B299" s="157" t="e">
        <f t="shared" ca="1" si="131"/>
        <v>#VALUE!</v>
      </c>
      <c r="C299" s="157" t="e">
        <f t="shared" si="132"/>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3"/>
        <v>#VALUE!</v>
      </c>
      <c r="K299" s="155" t="e">
        <f t="shared" si="134"/>
        <v>#VALUE!</v>
      </c>
      <c r="L299" s="153"/>
      <c r="M299" s="53"/>
      <c r="N299" s="175">
        <v>0</v>
      </c>
      <c r="O299" s="147"/>
      <c r="P299" s="175">
        <v>0</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IF(U299=Setup!$C$10,"Grant",IF('PSM Costs'!U299=Setup!$C$11,"Local",IF('PSM Costs'!U299=Setup!$C$12,"Other","")))</f>
        <v/>
      </c>
      <c r="W299" s="34"/>
      <c r="X299" s="36">
        <v>1</v>
      </c>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36">
        <v>1</v>
      </c>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36">
        <v>1</v>
      </c>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36">
        <v>1</v>
      </c>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6" t="str">
        <f t="shared" si="159"/>
        <v/>
      </c>
      <c r="BY299" s="31"/>
      <c r="BZ299" s="38"/>
      <c r="CB299" s="120" t="e">
        <f t="shared" ca="1" si="130"/>
        <v>#VALUE!</v>
      </c>
      <c r="CC299" s="2" t="e">
        <f t="shared" ca="1" si="160"/>
        <v>#VALUE!</v>
      </c>
    </row>
    <row r="300" spans="1:81" s="10" customFormat="1" ht="25" customHeight="1" x14ac:dyDescent="0.2">
      <c r="A300" s="52" t="str">
        <f t="shared" si="161"/>
        <v/>
      </c>
      <c r="B300" s="157" t="e">
        <f t="shared" ca="1" si="131"/>
        <v>#VALUE!</v>
      </c>
      <c r="C300" s="157" t="e">
        <f t="shared" si="132"/>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3"/>
        <v>#VALUE!</v>
      </c>
      <c r="K300" s="155" t="e">
        <f t="shared" si="134"/>
        <v>#VALUE!</v>
      </c>
      <c r="L300" s="153"/>
      <c r="M300" s="53"/>
      <c r="N300" s="175">
        <v>0</v>
      </c>
      <c r="O300" s="147"/>
      <c r="P300" s="175">
        <v>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IF(U300=Setup!$C$10,"Grant",IF('PSM Costs'!U300=Setup!$C$11,"Local",IF('PSM Costs'!U300=Setup!$C$12,"Other","")))</f>
        <v/>
      </c>
      <c r="W300" s="34"/>
      <c r="X300" s="36">
        <v>1</v>
      </c>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36">
        <v>1</v>
      </c>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36">
        <v>1</v>
      </c>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36">
        <v>1</v>
      </c>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6" t="str">
        <f t="shared" si="159"/>
        <v/>
      </c>
      <c r="BY300" s="31"/>
      <c r="BZ300" s="38"/>
      <c r="CB300" s="120" t="e">
        <f t="shared" ca="1" si="130"/>
        <v>#VALUE!</v>
      </c>
      <c r="CC300" s="2" t="e">
        <f t="shared" ca="1" si="160"/>
        <v>#VALUE!</v>
      </c>
    </row>
    <row r="301" spans="1:81" s="10" customFormat="1" ht="25" customHeight="1" x14ac:dyDescent="0.2">
      <c r="A301" s="52" t="str">
        <f t="shared" si="161"/>
        <v/>
      </c>
      <c r="B301" s="157" t="e">
        <f t="shared" ca="1" si="131"/>
        <v>#VALUE!</v>
      </c>
      <c r="C301" s="157" t="e">
        <f t="shared" si="132"/>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3"/>
        <v>#VALUE!</v>
      </c>
      <c r="K301" s="155" t="e">
        <f t="shared" si="134"/>
        <v>#VALUE!</v>
      </c>
      <c r="L301" s="153"/>
      <c r="M301" s="53"/>
      <c r="N301" s="175">
        <v>0</v>
      </c>
      <c r="O301" s="147"/>
      <c r="P301" s="175">
        <v>0</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IF(U301=Setup!$C$10,"Grant",IF('PSM Costs'!U301=Setup!$C$11,"Local",IF('PSM Costs'!U301=Setup!$C$12,"Other","")))</f>
        <v/>
      </c>
      <c r="W301" s="34"/>
      <c r="X301" s="36">
        <v>1</v>
      </c>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36">
        <v>1</v>
      </c>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36">
        <v>1</v>
      </c>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36">
        <v>1</v>
      </c>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6" t="str">
        <f t="shared" si="159"/>
        <v/>
      </c>
      <c r="BY301" s="31"/>
      <c r="BZ301" s="38"/>
      <c r="CB301" s="120" t="e">
        <f t="shared" ca="1" si="130"/>
        <v>#VALUE!</v>
      </c>
      <c r="CC301" s="2" t="e">
        <f t="shared" ca="1" si="160"/>
        <v>#VALUE!</v>
      </c>
    </row>
    <row r="302" spans="1:81" s="10" customFormat="1" ht="25" customHeight="1" x14ac:dyDescent="0.2">
      <c r="A302" s="52" t="str">
        <f t="shared" si="161"/>
        <v/>
      </c>
      <c r="B302" s="157" t="e">
        <f t="shared" ca="1" si="131"/>
        <v>#VALUE!</v>
      </c>
      <c r="C302" s="157" t="e">
        <f t="shared" si="132"/>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3"/>
        <v>#VALUE!</v>
      </c>
      <c r="K302" s="155" t="e">
        <f t="shared" si="134"/>
        <v>#VALUE!</v>
      </c>
      <c r="L302" s="153"/>
      <c r="M302" s="53"/>
      <c r="N302" s="175">
        <v>0</v>
      </c>
      <c r="O302" s="147"/>
      <c r="P302" s="175">
        <v>0</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IF(U302=Setup!$C$10,"Grant",IF('PSM Costs'!U302=Setup!$C$11,"Local",IF('PSM Costs'!U302=Setup!$C$12,"Other","")))</f>
        <v/>
      </c>
      <c r="W302" s="34"/>
      <c r="X302" s="36">
        <v>1</v>
      </c>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36">
        <v>1</v>
      </c>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36">
        <v>1</v>
      </c>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36">
        <v>1</v>
      </c>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6" t="str">
        <f t="shared" si="159"/>
        <v/>
      </c>
      <c r="BY302" s="31"/>
      <c r="BZ302" s="38"/>
      <c r="CB302" s="120" t="e">
        <f t="shared" ca="1" si="130"/>
        <v>#VALUE!</v>
      </c>
      <c r="CC302" s="2" t="e">
        <f t="shared" ca="1" si="160"/>
        <v>#VALUE!</v>
      </c>
    </row>
    <row r="303" spans="1:81" s="10" customFormat="1" ht="25" customHeight="1" x14ac:dyDescent="0.2">
      <c r="A303" s="52" t="str">
        <f t="shared" si="161"/>
        <v/>
      </c>
      <c r="B303" s="157" t="e">
        <f t="shared" ca="1" si="131"/>
        <v>#VALUE!</v>
      </c>
      <c r="C303" s="157" t="e">
        <f t="shared" si="132"/>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3"/>
        <v>#VALUE!</v>
      </c>
      <c r="K303" s="155" t="e">
        <f t="shared" si="134"/>
        <v>#VALUE!</v>
      </c>
      <c r="L303" s="153"/>
      <c r="M303" s="53"/>
      <c r="N303" s="175">
        <v>0</v>
      </c>
      <c r="O303" s="147"/>
      <c r="P303" s="175">
        <v>0</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IF(U303=Setup!$C$10,"Grant",IF('PSM Costs'!U303=Setup!$C$11,"Local",IF('PSM Costs'!U303=Setup!$C$12,"Other","")))</f>
        <v/>
      </c>
      <c r="W303" s="34"/>
      <c r="X303" s="36">
        <v>1</v>
      </c>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36">
        <v>1</v>
      </c>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36">
        <v>1</v>
      </c>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36">
        <v>1</v>
      </c>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6" t="str">
        <f t="shared" si="159"/>
        <v/>
      </c>
      <c r="BY303" s="31"/>
      <c r="BZ303" s="38"/>
      <c r="CB303" s="120" t="e">
        <f t="shared" ca="1" si="130"/>
        <v>#VALUE!</v>
      </c>
      <c r="CC303" s="2" t="e">
        <f t="shared" ca="1" si="160"/>
        <v>#VALUE!</v>
      </c>
    </row>
    <row r="304" spans="1:81" s="10" customFormat="1" ht="25" customHeight="1" x14ac:dyDescent="0.2">
      <c r="A304" s="52" t="str">
        <f t="shared" si="161"/>
        <v/>
      </c>
      <c r="B304" s="157" t="e">
        <f t="shared" ca="1" si="131"/>
        <v>#VALUE!</v>
      </c>
      <c r="C304" s="157" t="e">
        <f t="shared" si="132"/>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3"/>
        <v>#VALUE!</v>
      </c>
      <c r="K304" s="155" t="e">
        <f t="shared" si="134"/>
        <v>#VALUE!</v>
      </c>
      <c r="L304" s="153"/>
      <c r="M304" s="53"/>
      <c r="N304" s="175">
        <v>0</v>
      </c>
      <c r="O304" s="147"/>
      <c r="P304" s="175">
        <v>0</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IF(U304=Setup!$C$10,"Grant",IF('PSM Costs'!U304=Setup!$C$11,"Local",IF('PSM Costs'!U304=Setup!$C$12,"Other","")))</f>
        <v/>
      </c>
      <c r="W304" s="34"/>
      <c r="X304" s="36">
        <v>1</v>
      </c>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36">
        <v>1</v>
      </c>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36">
        <v>1</v>
      </c>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36">
        <v>1</v>
      </c>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6" t="str">
        <f t="shared" si="159"/>
        <v/>
      </c>
      <c r="BY304" s="31"/>
      <c r="BZ304" s="38"/>
      <c r="CB304" s="120" t="e">
        <f t="shared" ca="1" si="130"/>
        <v>#VALUE!</v>
      </c>
      <c r="CC304" s="2" t="e">
        <f t="shared" ca="1" si="160"/>
        <v>#VALUE!</v>
      </c>
    </row>
    <row r="305" spans="1:81" s="10" customFormat="1" ht="25" customHeight="1" x14ac:dyDescent="0.2">
      <c r="A305" s="52" t="str">
        <f t="shared" si="161"/>
        <v/>
      </c>
      <c r="B305" s="157" t="e">
        <f t="shared" ca="1" si="131"/>
        <v>#VALUE!</v>
      </c>
      <c r="C305" s="157" t="e">
        <f t="shared" si="132"/>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3"/>
        <v>#VALUE!</v>
      </c>
      <c r="K305" s="155" t="e">
        <f t="shared" si="134"/>
        <v>#VALUE!</v>
      </c>
      <c r="L305" s="153"/>
      <c r="M305" s="53"/>
      <c r="N305" s="175">
        <v>0</v>
      </c>
      <c r="O305" s="147"/>
      <c r="P305" s="175">
        <v>0</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IF(U305=Setup!$C$10,"Grant",IF('PSM Costs'!U305=Setup!$C$11,"Local",IF('PSM Costs'!U305=Setup!$C$12,"Other","")))</f>
        <v/>
      </c>
      <c r="W305" s="34"/>
      <c r="X305" s="36">
        <v>1</v>
      </c>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36">
        <v>1</v>
      </c>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36">
        <v>1</v>
      </c>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36">
        <v>1</v>
      </c>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6" t="str">
        <f t="shared" si="159"/>
        <v/>
      </c>
      <c r="BY305" s="31"/>
      <c r="BZ305" s="38"/>
      <c r="CB305" s="120" t="e">
        <f t="shared" ca="1" si="130"/>
        <v>#VALUE!</v>
      </c>
      <c r="CC305" s="2" t="e">
        <f t="shared" ca="1" si="160"/>
        <v>#VALUE!</v>
      </c>
    </row>
    <row r="306" spans="1:81" s="10" customFormat="1" ht="25" customHeight="1" x14ac:dyDescent="0.2">
      <c r="A306" s="52" t="str">
        <f t="shared" si="161"/>
        <v/>
      </c>
      <c r="B306" s="157" t="e">
        <f t="shared" ca="1" si="131"/>
        <v>#VALUE!</v>
      </c>
      <c r="C306" s="157" t="e">
        <f t="shared" si="132"/>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3"/>
        <v>#VALUE!</v>
      </c>
      <c r="K306" s="155" t="e">
        <f t="shared" si="134"/>
        <v>#VALUE!</v>
      </c>
      <c r="L306" s="153"/>
      <c r="M306" s="53"/>
      <c r="N306" s="175">
        <v>0</v>
      </c>
      <c r="O306" s="147"/>
      <c r="P306" s="175">
        <v>0</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IF(U306=Setup!$C$10,"Grant",IF('PSM Costs'!U306=Setup!$C$11,"Local",IF('PSM Costs'!U306=Setup!$C$12,"Other","")))</f>
        <v/>
      </c>
      <c r="W306" s="34"/>
      <c r="X306" s="36">
        <v>1</v>
      </c>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36">
        <v>1</v>
      </c>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36">
        <v>1</v>
      </c>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36">
        <v>1</v>
      </c>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6" t="str">
        <f t="shared" si="159"/>
        <v/>
      </c>
      <c r="BY306" s="31"/>
      <c r="BZ306" s="38"/>
      <c r="CB306" s="120" t="e">
        <f t="shared" ca="1" si="130"/>
        <v>#VALUE!</v>
      </c>
      <c r="CC306" s="2" t="e">
        <f t="shared" ca="1" si="160"/>
        <v>#VALUE!</v>
      </c>
    </row>
    <row r="307" spans="1:81" s="10" customFormat="1" ht="25" customHeight="1" x14ac:dyDescent="0.2">
      <c r="A307" s="52" t="str">
        <f t="shared" si="161"/>
        <v/>
      </c>
      <c r="B307" s="157" t="e">
        <f t="shared" ca="1" si="131"/>
        <v>#VALUE!</v>
      </c>
      <c r="C307" s="157" t="e">
        <f t="shared" si="132"/>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3"/>
        <v>#VALUE!</v>
      </c>
      <c r="K307" s="155" t="e">
        <f t="shared" si="134"/>
        <v>#VALUE!</v>
      </c>
      <c r="L307" s="153"/>
      <c r="M307" s="53"/>
      <c r="N307" s="175">
        <v>0</v>
      </c>
      <c r="O307" s="147"/>
      <c r="P307" s="175">
        <v>0</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IF(U307=Setup!$C$10,"Grant",IF('PSM Costs'!U307=Setup!$C$11,"Local",IF('PSM Costs'!U307=Setup!$C$12,"Other","")))</f>
        <v/>
      </c>
      <c r="W307" s="34"/>
      <c r="X307" s="36">
        <v>1</v>
      </c>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36">
        <v>1</v>
      </c>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36">
        <v>1</v>
      </c>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36">
        <v>1</v>
      </c>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6" t="str">
        <f t="shared" si="159"/>
        <v/>
      </c>
      <c r="BY307" s="31"/>
      <c r="BZ307" s="38"/>
      <c r="CB307" s="120" t="e">
        <f t="shared" ca="1" si="130"/>
        <v>#VALUE!</v>
      </c>
      <c r="CC307" s="2" t="e">
        <f t="shared" ca="1" si="160"/>
        <v>#VALUE!</v>
      </c>
    </row>
    <row r="308" spans="1:81" s="10" customFormat="1" ht="25" customHeight="1" x14ac:dyDescent="0.2">
      <c r="A308" s="52" t="str">
        <f t="shared" si="161"/>
        <v/>
      </c>
      <c r="B308" s="157" t="e">
        <f t="shared" ca="1" si="131"/>
        <v>#VALUE!</v>
      </c>
      <c r="C308" s="157" t="e">
        <f t="shared" si="132"/>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3"/>
        <v>#VALUE!</v>
      </c>
      <c r="K308" s="155" t="e">
        <f t="shared" si="134"/>
        <v>#VALUE!</v>
      </c>
      <c r="L308" s="153"/>
      <c r="M308" s="53"/>
      <c r="N308" s="175">
        <v>0</v>
      </c>
      <c r="O308" s="147"/>
      <c r="P308" s="175">
        <v>0</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IF(U308=Setup!$C$10,"Grant",IF('PSM Costs'!U308=Setup!$C$11,"Local",IF('PSM Costs'!U308=Setup!$C$12,"Other","")))</f>
        <v/>
      </c>
      <c r="W308" s="34"/>
      <c r="X308" s="36">
        <v>1</v>
      </c>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36">
        <v>1</v>
      </c>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36">
        <v>1</v>
      </c>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36">
        <v>1</v>
      </c>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6" t="str">
        <f t="shared" si="159"/>
        <v/>
      </c>
      <c r="BY308" s="31"/>
      <c r="BZ308" s="38"/>
      <c r="CB308" s="120" t="e">
        <f t="shared" ca="1" si="130"/>
        <v>#VALUE!</v>
      </c>
      <c r="CC308" s="2" t="e">
        <f t="shared" ca="1" si="160"/>
        <v>#VALUE!</v>
      </c>
    </row>
    <row r="309" spans="1:81" s="10" customFormat="1" ht="25" customHeight="1" x14ac:dyDescent="0.2">
      <c r="A309" s="52" t="str">
        <f t="shared" si="161"/>
        <v/>
      </c>
      <c r="B309" s="157" t="e">
        <f t="shared" ca="1" si="131"/>
        <v>#VALUE!</v>
      </c>
      <c r="C309" s="157" t="e">
        <f t="shared" si="132"/>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3"/>
        <v>#VALUE!</v>
      </c>
      <c r="K309" s="155" t="e">
        <f t="shared" si="134"/>
        <v>#VALUE!</v>
      </c>
      <c r="L309" s="153"/>
      <c r="M309" s="53"/>
      <c r="N309" s="175">
        <v>0</v>
      </c>
      <c r="O309" s="147"/>
      <c r="P309" s="175">
        <v>0</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IF(U309=Setup!$C$10,"Grant",IF('PSM Costs'!U309=Setup!$C$11,"Local",IF('PSM Costs'!U309=Setup!$C$12,"Other","")))</f>
        <v/>
      </c>
      <c r="W309" s="34"/>
      <c r="X309" s="36">
        <v>1</v>
      </c>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36">
        <v>1</v>
      </c>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36">
        <v>1</v>
      </c>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36">
        <v>1</v>
      </c>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6" t="str">
        <f t="shared" si="159"/>
        <v/>
      </c>
      <c r="BY309" s="31"/>
      <c r="BZ309" s="38"/>
      <c r="CB309" s="120" t="e">
        <f t="shared" ca="1" si="130"/>
        <v>#VALUE!</v>
      </c>
      <c r="CC309" s="2" t="e">
        <f t="shared" ca="1" si="160"/>
        <v>#VALUE!</v>
      </c>
    </row>
    <row r="310" spans="1:81" s="10" customFormat="1" ht="25" customHeight="1" x14ac:dyDescent="0.2">
      <c r="A310" s="52" t="str">
        <f t="shared" si="161"/>
        <v/>
      </c>
      <c r="B310" s="157" t="e">
        <f t="shared" ca="1" si="131"/>
        <v>#VALUE!</v>
      </c>
      <c r="C310" s="157" t="e">
        <f t="shared" si="132"/>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3"/>
        <v>#VALUE!</v>
      </c>
      <c r="K310" s="155" t="e">
        <f t="shared" si="134"/>
        <v>#VALUE!</v>
      </c>
      <c r="L310" s="153"/>
      <c r="M310" s="53"/>
      <c r="N310" s="175">
        <v>0</v>
      </c>
      <c r="O310" s="147"/>
      <c r="P310" s="175">
        <v>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IF(U310=Setup!$C$10,"Grant",IF('PSM Costs'!U310=Setup!$C$11,"Local",IF('PSM Costs'!U310=Setup!$C$12,"Other","")))</f>
        <v/>
      </c>
      <c r="W310" s="34"/>
      <c r="X310" s="36">
        <v>1</v>
      </c>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36">
        <v>1</v>
      </c>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36">
        <v>1</v>
      </c>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36">
        <v>1</v>
      </c>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6" t="str">
        <f t="shared" si="159"/>
        <v/>
      </c>
      <c r="BY310" s="31"/>
      <c r="BZ310" s="38"/>
      <c r="CB310" s="120" t="e">
        <f t="shared" ca="1" si="130"/>
        <v>#VALUE!</v>
      </c>
      <c r="CC310" s="2" t="e">
        <f t="shared" ca="1" si="160"/>
        <v>#VALUE!</v>
      </c>
    </row>
    <row r="311" spans="1:81" s="10" customFormat="1" ht="25" customHeight="1" x14ac:dyDescent="0.2">
      <c r="A311" s="52" t="str">
        <f t="shared" si="161"/>
        <v/>
      </c>
      <c r="B311" s="157" t="e">
        <f t="shared" ca="1" si="131"/>
        <v>#VALUE!</v>
      </c>
      <c r="C311" s="157" t="e">
        <f t="shared" si="132"/>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3"/>
        <v>#VALUE!</v>
      </c>
      <c r="K311" s="155" t="e">
        <f t="shared" si="134"/>
        <v>#VALUE!</v>
      </c>
      <c r="L311" s="153"/>
      <c r="M311" s="53"/>
      <c r="N311" s="175">
        <v>0</v>
      </c>
      <c r="O311" s="147"/>
      <c r="P311" s="175">
        <v>0</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IF(U311=Setup!$C$10,"Grant",IF('PSM Costs'!U311=Setup!$C$11,"Local",IF('PSM Costs'!U311=Setup!$C$12,"Other","")))</f>
        <v/>
      </c>
      <c r="W311" s="34"/>
      <c r="X311" s="36">
        <v>1</v>
      </c>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36">
        <v>1</v>
      </c>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36">
        <v>1</v>
      </c>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36">
        <v>1</v>
      </c>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6" t="str">
        <f t="shared" si="159"/>
        <v/>
      </c>
      <c r="BY311" s="31"/>
      <c r="BZ311" s="38"/>
      <c r="CB311" s="120" t="e">
        <f t="shared" ca="1" si="130"/>
        <v>#VALUE!</v>
      </c>
      <c r="CC311" s="2" t="e">
        <f t="shared" ca="1" si="160"/>
        <v>#VALUE!</v>
      </c>
    </row>
    <row r="312" spans="1:81" s="10" customFormat="1" ht="25" customHeight="1" x14ac:dyDescent="0.2">
      <c r="A312" s="52" t="str">
        <f t="shared" si="161"/>
        <v/>
      </c>
      <c r="B312" s="157" t="e">
        <f t="shared" ca="1" si="131"/>
        <v>#VALUE!</v>
      </c>
      <c r="C312" s="157" t="e">
        <f t="shared" si="132"/>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3"/>
        <v>#VALUE!</v>
      </c>
      <c r="K312" s="155" t="e">
        <f t="shared" si="134"/>
        <v>#VALUE!</v>
      </c>
      <c r="L312" s="153"/>
      <c r="M312" s="53"/>
      <c r="N312" s="175">
        <v>0</v>
      </c>
      <c r="O312" s="147"/>
      <c r="P312" s="175">
        <v>0</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IF(U312=Setup!$C$10,"Grant",IF('PSM Costs'!U312=Setup!$C$11,"Local",IF('PSM Costs'!U312=Setup!$C$12,"Other","")))</f>
        <v/>
      </c>
      <c r="W312" s="34"/>
      <c r="X312" s="36">
        <v>1</v>
      </c>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36">
        <v>1</v>
      </c>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36">
        <v>1</v>
      </c>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36">
        <v>1</v>
      </c>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6" t="str">
        <f t="shared" si="159"/>
        <v/>
      </c>
      <c r="BY312" s="31"/>
      <c r="BZ312" s="38"/>
      <c r="CB312" s="120" t="e">
        <f t="shared" ca="1" si="130"/>
        <v>#VALUE!</v>
      </c>
      <c r="CC312" s="2" t="e">
        <f t="shared" ca="1" si="160"/>
        <v>#VALUE!</v>
      </c>
    </row>
    <row r="313" spans="1:81" s="10" customFormat="1" ht="25" customHeight="1" x14ac:dyDescent="0.2">
      <c r="A313" s="52" t="str">
        <f t="shared" si="161"/>
        <v/>
      </c>
      <c r="B313" s="157" t="e">
        <f t="shared" ca="1" si="131"/>
        <v>#VALUE!</v>
      </c>
      <c r="C313" s="157" t="e">
        <f t="shared" si="132"/>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3"/>
        <v>#VALUE!</v>
      </c>
      <c r="K313" s="155" t="e">
        <f t="shared" si="134"/>
        <v>#VALUE!</v>
      </c>
      <c r="L313" s="153"/>
      <c r="M313" s="53"/>
      <c r="N313" s="175">
        <v>0</v>
      </c>
      <c r="O313" s="147"/>
      <c r="P313" s="175">
        <v>0</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IF(U313=Setup!$C$10,"Grant",IF('PSM Costs'!U313=Setup!$C$11,"Local",IF('PSM Costs'!U313=Setup!$C$12,"Other","")))</f>
        <v/>
      </c>
      <c r="W313" s="34"/>
      <c r="X313" s="36">
        <v>1</v>
      </c>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36">
        <v>1</v>
      </c>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36">
        <v>1</v>
      </c>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36">
        <v>1</v>
      </c>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6" t="str">
        <f t="shared" si="159"/>
        <v/>
      </c>
      <c r="BY313" s="31"/>
      <c r="BZ313" s="38"/>
      <c r="CB313" s="120" t="e">
        <f t="shared" ca="1" si="130"/>
        <v>#VALUE!</v>
      </c>
      <c r="CC313" s="2" t="e">
        <f t="shared" ca="1" si="160"/>
        <v>#VALUE!</v>
      </c>
    </row>
    <row r="314" spans="1:81" s="10" customFormat="1" ht="25" customHeight="1" x14ac:dyDescent="0.2">
      <c r="A314" s="52" t="str">
        <f t="shared" si="161"/>
        <v/>
      </c>
      <c r="B314" s="157" t="e">
        <f t="shared" ca="1" si="131"/>
        <v>#VALUE!</v>
      </c>
      <c r="C314" s="157" t="e">
        <f t="shared" si="132"/>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3"/>
        <v>#VALUE!</v>
      </c>
      <c r="K314" s="155" t="e">
        <f t="shared" si="134"/>
        <v>#VALUE!</v>
      </c>
      <c r="L314" s="153"/>
      <c r="M314" s="53"/>
      <c r="N314" s="175">
        <v>0</v>
      </c>
      <c r="O314" s="147"/>
      <c r="P314" s="175">
        <v>0</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IF(U314=Setup!$C$10,"Grant",IF('PSM Costs'!U314=Setup!$C$11,"Local",IF('PSM Costs'!U314=Setup!$C$12,"Other","")))</f>
        <v/>
      </c>
      <c r="W314" s="34"/>
      <c r="X314" s="36">
        <v>1</v>
      </c>
      <c r="Y314" s="34"/>
      <c r="Z314" s="36" t="str">
        <f t="shared" si="135"/>
        <v/>
      </c>
      <c r="AA314" s="35"/>
      <c r="AB314" s="32" t="str">
        <f t="shared" si="136"/>
        <v/>
      </c>
      <c r="AC314" s="34"/>
      <c r="AD314" s="32" t="str">
        <f t="shared" si="137"/>
        <v/>
      </c>
      <c r="AE314" s="34"/>
      <c r="AF314" s="36" t="str">
        <f t="shared" si="138"/>
        <v/>
      </c>
      <c r="AG314" s="36" t="str">
        <f t="shared" si="139"/>
        <v/>
      </c>
      <c r="AH314" s="36" t="str">
        <f t="shared" si="140"/>
        <v/>
      </c>
      <c r="AI314" s="55"/>
      <c r="AJ314" s="37"/>
      <c r="AK314" s="36">
        <v>1</v>
      </c>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36">
        <v>1</v>
      </c>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36">
        <v>1</v>
      </c>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6" t="str">
        <f t="shared" si="159"/>
        <v/>
      </c>
      <c r="BY314" s="31"/>
      <c r="BZ314" s="38"/>
      <c r="CB314" s="120" t="e">
        <f t="shared" ca="1" si="130"/>
        <v>#VALUE!</v>
      </c>
      <c r="CC314" s="2" t="e">
        <f t="shared" ca="1" si="160"/>
        <v>#VALUE!</v>
      </c>
    </row>
    <row r="315" spans="1:81" s="10" customFormat="1" ht="25" customHeight="1" x14ac:dyDescent="0.2">
      <c r="A315" s="52" t="str">
        <f t="shared" si="161"/>
        <v/>
      </c>
      <c r="B315" s="157" t="e">
        <f t="shared" ca="1" si="131"/>
        <v>#VALUE!</v>
      </c>
      <c r="C315" s="157" t="e">
        <f t="shared" si="132"/>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3"/>
        <v>#VALUE!</v>
      </c>
      <c r="K315" s="155" t="e">
        <f t="shared" si="134"/>
        <v>#VALUE!</v>
      </c>
      <c r="L315" s="153"/>
      <c r="M315" s="53"/>
      <c r="N315" s="175">
        <v>0</v>
      </c>
      <c r="O315" s="147"/>
      <c r="P315" s="175">
        <v>0</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IF(U315=Setup!$C$10,"Grant",IF('PSM Costs'!U315=Setup!$C$11,"Local",IF('PSM Costs'!U315=Setup!$C$12,"Other","")))</f>
        <v/>
      </c>
      <c r="W315" s="34"/>
      <c r="X315" s="36">
        <v>1</v>
      </c>
      <c r="Y315" s="34"/>
      <c r="Z315" s="36" t="str">
        <f t="shared" si="135"/>
        <v/>
      </c>
      <c r="AA315" s="35"/>
      <c r="AB315" s="32" t="str">
        <f t="shared" si="136"/>
        <v/>
      </c>
      <c r="AC315" s="34"/>
      <c r="AD315" s="32" t="str">
        <f t="shared" si="137"/>
        <v/>
      </c>
      <c r="AE315" s="34"/>
      <c r="AF315" s="36" t="str">
        <f t="shared" si="138"/>
        <v/>
      </c>
      <c r="AG315" s="36" t="str">
        <f t="shared" si="139"/>
        <v/>
      </c>
      <c r="AH315" s="36" t="str">
        <f t="shared" si="140"/>
        <v/>
      </c>
      <c r="AI315" s="55"/>
      <c r="AJ315" s="37"/>
      <c r="AK315" s="36">
        <v>1</v>
      </c>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36">
        <v>1</v>
      </c>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36">
        <v>1</v>
      </c>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6" t="str">
        <f t="shared" si="159"/>
        <v/>
      </c>
      <c r="BY315" s="31"/>
      <c r="BZ315" s="38"/>
      <c r="CB315" s="120" t="e">
        <f t="shared" ca="1" si="130"/>
        <v>#VALUE!</v>
      </c>
      <c r="CC315" s="2" t="e">
        <f t="shared" ca="1" si="160"/>
        <v>#VALUE!</v>
      </c>
    </row>
    <row r="316" spans="1:81" s="10" customFormat="1" ht="25" customHeight="1" x14ac:dyDescent="0.2">
      <c r="A316" s="52" t="str">
        <f t="shared" si="161"/>
        <v/>
      </c>
      <c r="B316" s="157" t="e">
        <f t="shared" ca="1" si="131"/>
        <v>#VALUE!</v>
      </c>
      <c r="C316" s="157" t="e">
        <f t="shared" si="132"/>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3"/>
        <v>#VALUE!</v>
      </c>
      <c r="K316" s="155" t="e">
        <f t="shared" si="134"/>
        <v>#VALUE!</v>
      </c>
      <c r="L316" s="153"/>
      <c r="M316" s="53"/>
      <c r="N316" s="175">
        <v>0</v>
      </c>
      <c r="O316" s="147"/>
      <c r="P316" s="175">
        <v>0</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IF(U316=Setup!$C$10,"Grant",IF('PSM Costs'!U316=Setup!$C$11,"Local",IF('PSM Costs'!U316=Setup!$C$12,"Other","")))</f>
        <v/>
      </c>
      <c r="W316" s="34"/>
      <c r="X316" s="36">
        <v>1</v>
      </c>
      <c r="Y316" s="34"/>
      <c r="Z316" s="36" t="str">
        <f t="shared" si="135"/>
        <v/>
      </c>
      <c r="AA316" s="35"/>
      <c r="AB316" s="32" t="str">
        <f t="shared" si="136"/>
        <v/>
      </c>
      <c r="AC316" s="34"/>
      <c r="AD316" s="32" t="str">
        <f t="shared" si="137"/>
        <v/>
      </c>
      <c r="AE316" s="34"/>
      <c r="AF316" s="36" t="str">
        <f t="shared" si="138"/>
        <v/>
      </c>
      <c r="AG316" s="36" t="str">
        <f t="shared" si="139"/>
        <v/>
      </c>
      <c r="AH316" s="36" t="str">
        <f t="shared" si="140"/>
        <v/>
      </c>
      <c r="AI316" s="55"/>
      <c r="AJ316" s="37"/>
      <c r="AK316" s="36">
        <v>1</v>
      </c>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36">
        <v>1</v>
      </c>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36">
        <v>1</v>
      </c>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6" t="str">
        <f t="shared" si="159"/>
        <v/>
      </c>
      <c r="BY316" s="31"/>
      <c r="BZ316" s="38"/>
      <c r="CB316" s="120" t="e">
        <f t="shared" ca="1" si="130"/>
        <v>#VALUE!</v>
      </c>
      <c r="CC316" s="2" t="e">
        <f t="shared" ca="1" si="160"/>
        <v>#VALUE!</v>
      </c>
    </row>
    <row r="317" spans="1:81" s="10" customFormat="1" ht="25" customHeight="1" x14ac:dyDescent="0.2">
      <c r="A317" s="52" t="str">
        <f t="shared" si="161"/>
        <v/>
      </c>
      <c r="B317" s="157" t="e">
        <f t="shared" ca="1" si="131"/>
        <v>#VALUE!</v>
      </c>
      <c r="C317" s="157" t="e">
        <f t="shared" si="132"/>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3"/>
        <v>#VALUE!</v>
      </c>
      <c r="K317" s="155" t="e">
        <f t="shared" si="134"/>
        <v>#VALUE!</v>
      </c>
      <c r="L317" s="153"/>
      <c r="M317" s="53"/>
      <c r="N317" s="175">
        <v>0</v>
      </c>
      <c r="O317" s="147"/>
      <c r="P317" s="175">
        <v>0</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IF(U317=Setup!$C$10,"Grant",IF('PSM Costs'!U317=Setup!$C$11,"Local",IF('PSM Costs'!U317=Setup!$C$12,"Other","")))</f>
        <v/>
      </c>
      <c r="W317" s="34"/>
      <c r="X317" s="36">
        <v>1</v>
      </c>
      <c r="Y317" s="34"/>
      <c r="Z317" s="36" t="str">
        <f t="shared" si="135"/>
        <v/>
      </c>
      <c r="AA317" s="35"/>
      <c r="AB317" s="32" t="str">
        <f t="shared" si="136"/>
        <v/>
      </c>
      <c r="AC317" s="34"/>
      <c r="AD317" s="32" t="str">
        <f t="shared" si="137"/>
        <v/>
      </c>
      <c r="AE317" s="34"/>
      <c r="AF317" s="36" t="str">
        <f t="shared" si="138"/>
        <v/>
      </c>
      <c r="AG317" s="36" t="str">
        <f t="shared" si="139"/>
        <v/>
      </c>
      <c r="AH317" s="36" t="str">
        <f t="shared" si="140"/>
        <v/>
      </c>
      <c r="AI317" s="55"/>
      <c r="AJ317" s="37"/>
      <c r="AK317" s="36">
        <v>1</v>
      </c>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36">
        <v>1</v>
      </c>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36">
        <v>1</v>
      </c>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6" t="str">
        <f t="shared" si="159"/>
        <v/>
      </c>
      <c r="BY317" s="31"/>
      <c r="BZ317" s="38"/>
      <c r="CB317" s="120" t="e">
        <f t="shared" ca="1" si="130"/>
        <v>#VALUE!</v>
      </c>
      <c r="CC317" s="2" t="e">
        <f t="shared" ca="1" si="160"/>
        <v>#VALUE!</v>
      </c>
    </row>
    <row r="318" spans="1:81" s="10" customFormat="1" ht="25" customHeight="1" x14ac:dyDescent="0.2">
      <c r="A318" s="52" t="str">
        <f t="shared" si="161"/>
        <v/>
      </c>
      <c r="B318" s="157" t="e">
        <f t="shared" ca="1" si="131"/>
        <v>#VALUE!</v>
      </c>
      <c r="C318" s="157" t="e">
        <f t="shared" si="132"/>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3"/>
        <v>#VALUE!</v>
      </c>
      <c r="K318" s="155" t="e">
        <f t="shared" si="134"/>
        <v>#VALUE!</v>
      </c>
      <c r="L318" s="153"/>
      <c r="M318" s="53"/>
      <c r="N318" s="175">
        <v>0</v>
      </c>
      <c r="O318" s="147"/>
      <c r="P318" s="175">
        <v>0</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IF(U318=Setup!$C$10,"Grant",IF('PSM Costs'!U318=Setup!$C$11,"Local",IF('PSM Costs'!U318=Setup!$C$12,"Other","")))</f>
        <v/>
      </c>
      <c r="W318" s="34"/>
      <c r="X318" s="36">
        <v>1</v>
      </c>
      <c r="Y318" s="34"/>
      <c r="Z318" s="36" t="str">
        <f t="shared" si="135"/>
        <v/>
      </c>
      <c r="AA318" s="35"/>
      <c r="AB318" s="32" t="str">
        <f t="shared" si="136"/>
        <v/>
      </c>
      <c r="AC318" s="34"/>
      <c r="AD318" s="32" t="str">
        <f t="shared" si="137"/>
        <v/>
      </c>
      <c r="AE318" s="34"/>
      <c r="AF318" s="36" t="str">
        <f t="shared" si="138"/>
        <v/>
      </c>
      <c r="AG318" s="36" t="str">
        <f t="shared" si="139"/>
        <v/>
      </c>
      <c r="AH318" s="36" t="str">
        <f t="shared" si="140"/>
        <v/>
      </c>
      <c r="AI318" s="55"/>
      <c r="AJ318" s="37"/>
      <c r="AK318" s="36">
        <v>1</v>
      </c>
      <c r="AL318" s="34"/>
      <c r="AM318" s="32" t="str">
        <f t="shared" si="141"/>
        <v/>
      </c>
      <c r="AN318" s="34"/>
      <c r="AO318" s="32" t="str">
        <f t="shared" si="142"/>
        <v/>
      </c>
      <c r="AP318" s="35"/>
      <c r="AQ318" s="32" t="str">
        <f t="shared" si="143"/>
        <v/>
      </c>
      <c r="AR318" s="34"/>
      <c r="AS318" s="36" t="str">
        <f t="shared" si="144"/>
        <v/>
      </c>
      <c r="AT318" s="36" t="str">
        <f t="shared" si="145"/>
        <v/>
      </c>
      <c r="AU318" s="36" t="str">
        <f t="shared" si="146"/>
        <v/>
      </c>
      <c r="AV318" s="55"/>
      <c r="AW318" s="34"/>
      <c r="AX318" s="36">
        <v>1</v>
      </c>
      <c r="AY318" s="34"/>
      <c r="AZ318" s="32" t="str">
        <f t="shared" si="147"/>
        <v/>
      </c>
      <c r="BA318" s="34"/>
      <c r="BB318" s="32" t="str">
        <f t="shared" si="148"/>
        <v/>
      </c>
      <c r="BC318" s="34"/>
      <c r="BD318" s="32" t="str">
        <f t="shared" si="149"/>
        <v/>
      </c>
      <c r="BE318" s="34"/>
      <c r="BF318" s="36" t="str">
        <f t="shared" si="150"/>
        <v/>
      </c>
      <c r="BG318" s="36" t="str">
        <f t="shared" si="151"/>
        <v/>
      </c>
      <c r="BH318" s="36" t="str">
        <f t="shared" si="152"/>
        <v/>
      </c>
      <c r="BI318" s="55"/>
      <c r="BJ318" s="34"/>
      <c r="BK318" s="36">
        <v>1</v>
      </c>
      <c r="BL318" s="34"/>
      <c r="BM318" s="32" t="str">
        <f t="shared" si="153"/>
        <v/>
      </c>
      <c r="BN318" s="34"/>
      <c r="BO318" s="32" t="str">
        <f t="shared" si="154"/>
        <v/>
      </c>
      <c r="BP318" s="34"/>
      <c r="BQ318" s="32" t="str">
        <f t="shared" si="155"/>
        <v/>
      </c>
      <c r="BR318" s="34"/>
      <c r="BS318" s="36" t="str">
        <f t="shared" si="156"/>
        <v/>
      </c>
      <c r="BT318" s="36" t="str">
        <f t="shared" si="157"/>
        <v/>
      </c>
      <c r="BU318" s="36" t="str">
        <f t="shared" si="158"/>
        <v/>
      </c>
      <c r="BV318" s="55"/>
      <c r="BW318" s="36" t="str">
        <f t="shared" si="159"/>
        <v/>
      </c>
      <c r="BX318" s="36" t="str">
        <f t="shared" si="159"/>
        <v/>
      </c>
      <c r="BY318" s="31"/>
      <c r="BZ318" s="38"/>
      <c r="CB318" s="120" t="e">
        <f t="shared" ca="1" si="130"/>
        <v>#VALUE!</v>
      </c>
      <c r="CC318" s="2" t="e">
        <f t="shared" ca="1" si="160"/>
        <v>#VALUE!</v>
      </c>
    </row>
    <row r="319" spans="1:81" s="10" customFormat="1" ht="25" customHeight="1" x14ac:dyDescent="0.2">
      <c r="A319" s="52" t="str">
        <f t="shared" si="161"/>
        <v/>
      </c>
      <c r="B319" s="157" t="e">
        <f t="shared" ca="1" si="131"/>
        <v>#VALUE!</v>
      </c>
      <c r="C319" s="157" t="e">
        <f t="shared" si="132"/>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3"/>
        <v>#VALUE!</v>
      </c>
      <c r="K319" s="155" t="e">
        <f t="shared" si="134"/>
        <v>#VALUE!</v>
      </c>
      <c r="L319" s="153"/>
      <c r="M319" s="53"/>
      <c r="N319" s="175">
        <v>0</v>
      </c>
      <c r="O319" s="147"/>
      <c r="P319" s="175">
        <v>0</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IF(U319=Setup!$C$10,"Grant",IF('PSM Costs'!U319=Setup!$C$11,"Local",IF('PSM Costs'!U319=Setup!$C$12,"Other","")))</f>
        <v/>
      </c>
      <c r="W319" s="34"/>
      <c r="X319" s="36">
        <v>1</v>
      </c>
      <c r="Y319" s="34"/>
      <c r="Z319" s="36" t="str">
        <f t="shared" si="135"/>
        <v/>
      </c>
      <c r="AA319" s="34"/>
      <c r="AB319" s="32" t="str">
        <f t="shared" si="136"/>
        <v/>
      </c>
      <c r="AC319" s="34"/>
      <c r="AD319" s="32" t="str">
        <f t="shared" si="137"/>
        <v/>
      </c>
      <c r="AE319" s="34"/>
      <c r="AF319" s="36" t="str">
        <f t="shared" si="138"/>
        <v/>
      </c>
      <c r="AG319" s="36" t="str">
        <f t="shared" si="139"/>
        <v/>
      </c>
      <c r="AH319" s="36" t="str">
        <f t="shared" si="140"/>
        <v/>
      </c>
      <c r="AI319" s="55"/>
      <c r="AJ319" s="37"/>
      <c r="AK319" s="36">
        <v>1</v>
      </c>
      <c r="AL319" s="34"/>
      <c r="AM319" s="32" t="str">
        <f t="shared" si="141"/>
        <v/>
      </c>
      <c r="AN319" s="34"/>
      <c r="AO319" s="32" t="str">
        <f t="shared" si="142"/>
        <v/>
      </c>
      <c r="AP319" s="35"/>
      <c r="AQ319" s="32" t="str">
        <f t="shared" si="143"/>
        <v/>
      </c>
      <c r="AR319" s="34"/>
      <c r="AS319" s="36" t="str">
        <f t="shared" si="144"/>
        <v/>
      </c>
      <c r="AT319" s="36" t="str">
        <f t="shared" si="145"/>
        <v/>
      </c>
      <c r="AU319" s="36" t="str">
        <f t="shared" si="146"/>
        <v/>
      </c>
      <c r="AV319" s="55"/>
      <c r="AW319" s="34"/>
      <c r="AX319" s="36">
        <v>1</v>
      </c>
      <c r="AY319" s="34"/>
      <c r="AZ319" s="32" t="str">
        <f t="shared" si="147"/>
        <v/>
      </c>
      <c r="BA319" s="34"/>
      <c r="BB319" s="32" t="str">
        <f t="shared" si="148"/>
        <v/>
      </c>
      <c r="BC319" s="34"/>
      <c r="BD319" s="32" t="str">
        <f t="shared" si="149"/>
        <v/>
      </c>
      <c r="BE319" s="34"/>
      <c r="BF319" s="36" t="str">
        <f t="shared" si="150"/>
        <v/>
      </c>
      <c r="BG319" s="36" t="str">
        <f t="shared" si="151"/>
        <v/>
      </c>
      <c r="BH319" s="36" t="str">
        <f t="shared" si="152"/>
        <v/>
      </c>
      <c r="BI319" s="55"/>
      <c r="BJ319" s="34"/>
      <c r="BK319" s="36">
        <v>1</v>
      </c>
      <c r="BL319" s="34"/>
      <c r="BM319" s="32" t="str">
        <f t="shared" si="153"/>
        <v/>
      </c>
      <c r="BN319" s="34"/>
      <c r="BO319" s="32" t="str">
        <f t="shared" si="154"/>
        <v/>
      </c>
      <c r="BP319" s="34"/>
      <c r="BQ319" s="32" t="str">
        <f t="shared" si="155"/>
        <v/>
      </c>
      <c r="BR319" s="34"/>
      <c r="BS319" s="36" t="str">
        <f t="shared" si="156"/>
        <v/>
      </c>
      <c r="BT319" s="36" t="str">
        <f t="shared" si="157"/>
        <v/>
      </c>
      <c r="BU319" s="36" t="str">
        <f t="shared" si="158"/>
        <v/>
      </c>
      <c r="BV319" s="55"/>
      <c r="BW319" s="36" t="str">
        <f t="shared" si="159"/>
        <v/>
      </c>
      <c r="BX319" s="36" t="str">
        <f t="shared" si="159"/>
        <v/>
      </c>
      <c r="BY319" s="31"/>
      <c r="BZ319" s="38"/>
      <c r="CB319" s="120" t="e">
        <f t="shared" ca="1" si="130"/>
        <v>#VALUE!</v>
      </c>
      <c r="CC319" s="2" t="e">
        <f t="shared" ca="1" si="160"/>
        <v>#VALUE!</v>
      </c>
    </row>
    <row r="320" spans="1:81" s="10" customFormat="1" ht="25" customHeight="1" x14ac:dyDescent="0.2">
      <c r="A320" s="52" t="str">
        <f t="shared" si="161"/>
        <v/>
      </c>
      <c r="B320" s="157" t="e">
        <f t="shared" ca="1" si="131"/>
        <v>#VALUE!</v>
      </c>
      <c r="C320" s="157" t="e">
        <f t="shared" si="132"/>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3"/>
        <v>#VALUE!</v>
      </c>
      <c r="K320" s="155" t="e">
        <f t="shared" si="134"/>
        <v>#VALUE!</v>
      </c>
      <c r="L320" s="153"/>
      <c r="M320" s="53"/>
      <c r="N320" s="175">
        <v>0</v>
      </c>
      <c r="O320" s="147"/>
      <c r="P320" s="175">
        <v>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IF(U320=Setup!$C$10,"Grant",IF('PSM Costs'!U320=Setup!$C$11,"Local",IF('PSM Costs'!U320=Setup!$C$12,"Other","")))</f>
        <v/>
      </c>
      <c r="W320" s="34"/>
      <c r="X320" s="36">
        <v>1</v>
      </c>
      <c r="Y320" s="34"/>
      <c r="Z320" s="36" t="str">
        <f t="shared" si="135"/>
        <v/>
      </c>
      <c r="AA320" s="34"/>
      <c r="AB320" s="32" t="str">
        <f t="shared" si="136"/>
        <v/>
      </c>
      <c r="AC320" s="34"/>
      <c r="AD320" s="32" t="str">
        <f t="shared" si="137"/>
        <v/>
      </c>
      <c r="AE320" s="34"/>
      <c r="AF320" s="36" t="str">
        <f t="shared" si="138"/>
        <v/>
      </c>
      <c r="AG320" s="36" t="str">
        <f t="shared" si="139"/>
        <v/>
      </c>
      <c r="AH320" s="36" t="str">
        <f t="shared" si="140"/>
        <v/>
      </c>
      <c r="AI320" s="55"/>
      <c r="AJ320" s="37"/>
      <c r="AK320" s="36">
        <v>1</v>
      </c>
      <c r="AL320" s="34"/>
      <c r="AM320" s="32" t="str">
        <f t="shared" si="141"/>
        <v/>
      </c>
      <c r="AN320" s="34"/>
      <c r="AO320" s="32" t="str">
        <f t="shared" si="142"/>
        <v/>
      </c>
      <c r="AP320" s="35"/>
      <c r="AQ320" s="32" t="str">
        <f t="shared" si="143"/>
        <v/>
      </c>
      <c r="AR320" s="34"/>
      <c r="AS320" s="36" t="str">
        <f t="shared" si="144"/>
        <v/>
      </c>
      <c r="AT320" s="36" t="str">
        <f t="shared" si="145"/>
        <v/>
      </c>
      <c r="AU320" s="36" t="str">
        <f t="shared" si="146"/>
        <v/>
      </c>
      <c r="AV320" s="55"/>
      <c r="AW320" s="34"/>
      <c r="AX320" s="36">
        <v>1</v>
      </c>
      <c r="AY320" s="34"/>
      <c r="AZ320" s="32" t="str">
        <f t="shared" si="147"/>
        <v/>
      </c>
      <c r="BA320" s="34"/>
      <c r="BB320" s="32" t="str">
        <f t="shared" si="148"/>
        <v/>
      </c>
      <c r="BC320" s="34"/>
      <c r="BD320" s="32" t="str">
        <f t="shared" si="149"/>
        <v/>
      </c>
      <c r="BE320" s="34"/>
      <c r="BF320" s="36" t="str">
        <f t="shared" si="150"/>
        <v/>
      </c>
      <c r="BG320" s="36" t="str">
        <f t="shared" si="151"/>
        <v/>
      </c>
      <c r="BH320" s="36" t="str">
        <f t="shared" si="152"/>
        <v/>
      </c>
      <c r="BI320" s="55"/>
      <c r="BJ320" s="34"/>
      <c r="BK320" s="36">
        <v>1</v>
      </c>
      <c r="BL320" s="34"/>
      <c r="BM320" s="32" t="str">
        <f t="shared" si="153"/>
        <v/>
      </c>
      <c r="BN320" s="34"/>
      <c r="BO320" s="32" t="str">
        <f t="shared" si="154"/>
        <v/>
      </c>
      <c r="BP320" s="34"/>
      <c r="BQ320" s="32" t="str">
        <f t="shared" si="155"/>
        <v/>
      </c>
      <c r="BR320" s="34"/>
      <c r="BS320" s="36" t="str">
        <f t="shared" si="156"/>
        <v/>
      </c>
      <c r="BT320" s="36" t="str">
        <f t="shared" si="157"/>
        <v/>
      </c>
      <c r="BU320" s="36" t="str">
        <f t="shared" si="158"/>
        <v/>
      </c>
      <c r="BV320" s="55"/>
      <c r="BW320" s="36" t="str">
        <f t="shared" si="159"/>
        <v/>
      </c>
      <c r="BX320" s="36" t="str">
        <f t="shared" si="159"/>
        <v/>
      </c>
      <c r="BY320" s="31"/>
      <c r="BZ320" s="38"/>
      <c r="CB320" s="120" t="e">
        <f t="shared" ca="1" si="130"/>
        <v>#VALUE!</v>
      </c>
      <c r="CC320" s="2" t="e">
        <f t="shared" ca="1" si="160"/>
        <v>#VALUE!</v>
      </c>
    </row>
    <row r="321" spans="1:81" s="10" customFormat="1" ht="25" customHeight="1" x14ac:dyDescent="0.2">
      <c r="A321" s="52" t="str">
        <f t="shared" si="161"/>
        <v/>
      </c>
      <c r="B321" s="157" t="e">
        <f t="shared" ca="1" si="131"/>
        <v>#VALUE!</v>
      </c>
      <c r="C321" s="157" t="e">
        <f t="shared" si="132"/>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3"/>
        <v>#VALUE!</v>
      </c>
      <c r="K321" s="155" t="e">
        <f t="shared" si="134"/>
        <v>#VALUE!</v>
      </c>
      <c r="L321" s="153"/>
      <c r="M321" s="53"/>
      <c r="N321" s="175">
        <v>0</v>
      </c>
      <c r="O321" s="147"/>
      <c r="P321" s="175">
        <v>0</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IF(U321=Setup!$C$10,"Grant",IF('PSM Costs'!U321=Setup!$C$11,"Local",IF('PSM Costs'!U321=Setup!$C$12,"Other","")))</f>
        <v/>
      </c>
      <c r="W321" s="34"/>
      <c r="X321" s="36">
        <v>1</v>
      </c>
      <c r="Y321" s="34"/>
      <c r="Z321" s="36" t="str">
        <f t="shared" si="135"/>
        <v/>
      </c>
      <c r="AA321" s="34"/>
      <c r="AB321" s="32" t="str">
        <f t="shared" si="136"/>
        <v/>
      </c>
      <c r="AC321" s="34"/>
      <c r="AD321" s="32" t="str">
        <f t="shared" si="137"/>
        <v/>
      </c>
      <c r="AE321" s="34"/>
      <c r="AF321" s="36" t="str">
        <f t="shared" si="138"/>
        <v/>
      </c>
      <c r="AG321" s="36" t="str">
        <f t="shared" si="139"/>
        <v/>
      </c>
      <c r="AH321" s="36" t="str">
        <f t="shared" si="140"/>
        <v/>
      </c>
      <c r="AI321" s="55"/>
      <c r="AJ321" s="37"/>
      <c r="AK321" s="36">
        <v>1</v>
      </c>
      <c r="AL321" s="34"/>
      <c r="AM321" s="32" t="str">
        <f t="shared" si="141"/>
        <v/>
      </c>
      <c r="AN321" s="34"/>
      <c r="AO321" s="32" t="str">
        <f t="shared" si="142"/>
        <v/>
      </c>
      <c r="AP321" s="35"/>
      <c r="AQ321" s="32" t="str">
        <f t="shared" si="143"/>
        <v/>
      </c>
      <c r="AR321" s="34"/>
      <c r="AS321" s="36" t="str">
        <f t="shared" si="144"/>
        <v/>
      </c>
      <c r="AT321" s="36" t="str">
        <f t="shared" si="145"/>
        <v/>
      </c>
      <c r="AU321" s="36" t="str">
        <f t="shared" si="146"/>
        <v/>
      </c>
      <c r="AV321" s="55"/>
      <c r="AW321" s="34"/>
      <c r="AX321" s="36">
        <v>1</v>
      </c>
      <c r="AY321" s="34"/>
      <c r="AZ321" s="32" t="str">
        <f t="shared" si="147"/>
        <v/>
      </c>
      <c r="BA321" s="34"/>
      <c r="BB321" s="32" t="str">
        <f t="shared" si="148"/>
        <v/>
      </c>
      <c r="BC321" s="34"/>
      <c r="BD321" s="32" t="str">
        <f t="shared" si="149"/>
        <v/>
      </c>
      <c r="BE321" s="34"/>
      <c r="BF321" s="36" t="str">
        <f t="shared" si="150"/>
        <v/>
      </c>
      <c r="BG321" s="36" t="str">
        <f t="shared" si="151"/>
        <v/>
      </c>
      <c r="BH321" s="36" t="str">
        <f t="shared" si="152"/>
        <v/>
      </c>
      <c r="BI321" s="55"/>
      <c r="BJ321" s="34"/>
      <c r="BK321" s="36">
        <v>1</v>
      </c>
      <c r="BL321" s="34"/>
      <c r="BM321" s="32" t="str">
        <f t="shared" si="153"/>
        <v/>
      </c>
      <c r="BN321" s="34"/>
      <c r="BO321" s="32" t="str">
        <f t="shared" si="154"/>
        <v/>
      </c>
      <c r="BP321" s="34"/>
      <c r="BQ321" s="32" t="str">
        <f t="shared" si="155"/>
        <v/>
      </c>
      <c r="BR321" s="34"/>
      <c r="BS321" s="36" t="str">
        <f t="shared" si="156"/>
        <v/>
      </c>
      <c r="BT321" s="36" t="str">
        <f t="shared" si="157"/>
        <v/>
      </c>
      <c r="BU321" s="36" t="str">
        <f t="shared" si="158"/>
        <v/>
      </c>
      <c r="BV321" s="55"/>
      <c r="BW321" s="36" t="str">
        <f t="shared" si="159"/>
        <v/>
      </c>
      <c r="BX321" s="36" t="str">
        <f t="shared" si="159"/>
        <v/>
      </c>
      <c r="BY321" s="31"/>
      <c r="BZ321" s="38"/>
      <c r="CB321" s="120" t="e">
        <f t="shared" ca="1" si="130"/>
        <v>#VALUE!</v>
      </c>
      <c r="CC321" s="2" t="e">
        <f t="shared" ca="1" si="160"/>
        <v>#VALUE!</v>
      </c>
    </row>
    <row r="322" spans="1:81" s="10" customFormat="1" ht="25" customHeight="1" x14ac:dyDescent="0.2">
      <c r="A322" s="52" t="str">
        <f t="shared" si="161"/>
        <v/>
      </c>
      <c r="B322" s="157" t="e">
        <f t="shared" ca="1" si="131"/>
        <v>#VALUE!</v>
      </c>
      <c r="C322" s="157" t="e">
        <f t="shared" si="132"/>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3"/>
        <v>#VALUE!</v>
      </c>
      <c r="K322" s="155" t="e">
        <f t="shared" si="134"/>
        <v>#VALUE!</v>
      </c>
      <c r="L322" s="153"/>
      <c r="M322" s="53"/>
      <c r="N322" s="175">
        <v>0</v>
      </c>
      <c r="O322" s="147"/>
      <c r="P322" s="175">
        <v>0</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IF(U322=Setup!$C$10,"Grant",IF('PSM Costs'!U322=Setup!$C$11,"Local",IF('PSM Costs'!U322=Setup!$C$12,"Other","")))</f>
        <v/>
      </c>
      <c r="W322" s="34"/>
      <c r="X322" s="36">
        <v>1</v>
      </c>
      <c r="Y322" s="34"/>
      <c r="Z322" s="36" t="str">
        <f t="shared" si="135"/>
        <v/>
      </c>
      <c r="AA322" s="34"/>
      <c r="AB322" s="32" t="str">
        <f t="shared" si="136"/>
        <v/>
      </c>
      <c r="AC322" s="34"/>
      <c r="AD322" s="32" t="str">
        <f t="shared" si="137"/>
        <v/>
      </c>
      <c r="AE322" s="34"/>
      <c r="AF322" s="36" t="str">
        <f t="shared" si="138"/>
        <v/>
      </c>
      <c r="AG322" s="36" t="str">
        <f t="shared" si="139"/>
        <v/>
      </c>
      <c r="AH322" s="36" t="str">
        <f t="shared" si="140"/>
        <v/>
      </c>
      <c r="AI322" s="55"/>
      <c r="AJ322" s="37"/>
      <c r="AK322" s="36">
        <v>1</v>
      </c>
      <c r="AL322" s="34"/>
      <c r="AM322" s="32" t="str">
        <f t="shared" si="141"/>
        <v/>
      </c>
      <c r="AN322" s="34"/>
      <c r="AO322" s="32" t="str">
        <f t="shared" si="142"/>
        <v/>
      </c>
      <c r="AP322" s="35"/>
      <c r="AQ322" s="32" t="str">
        <f t="shared" si="143"/>
        <v/>
      </c>
      <c r="AR322" s="34"/>
      <c r="AS322" s="36" t="str">
        <f t="shared" si="144"/>
        <v/>
      </c>
      <c r="AT322" s="36" t="str">
        <f t="shared" si="145"/>
        <v/>
      </c>
      <c r="AU322" s="36" t="str">
        <f t="shared" si="146"/>
        <v/>
      </c>
      <c r="AV322" s="55"/>
      <c r="AW322" s="34"/>
      <c r="AX322" s="36">
        <v>1</v>
      </c>
      <c r="AY322" s="34"/>
      <c r="AZ322" s="32" t="str">
        <f t="shared" si="147"/>
        <v/>
      </c>
      <c r="BA322" s="34"/>
      <c r="BB322" s="32" t="str">
        <f t="shared" si="148"/>
        <v/>
      </c>
      <c r="BC322" s="34"/>
      <c r="BD322" s="32" t="str">
        <f t="shared" si="149"/>
        <v/>
      </c>
      <c r="BE322" s="34"/>
      <c r="BF322" s="36" t="str">
        <f t="shared" si="150"/>
        <v/>
      </c>
      <c r="BG322" s="36" t="str">
        <f t="shared" si="151"/>
        <v/>
      </c>
      <c r="BH322" s="36" t="str">
        <f t="shared" si="152"/>
        <v/>
      </c>
      <c r="BI322" s="55"/>
      <c r="BJ322" s="34"/>
      <c r="BK322" s="36">
        <v>1</v>
      </c>
      <c r="BL322" s="34"/>
      <c r="BM322" s="32" t="str">
        <f t="shared" si="153"/>
        <v/>
      </c>
      <c r="BN322" s="34"/>
      <c r="BO322" s="32" t="str">
        <f t="shared" si="154"/>
        <v/>
      </c>
      <c r="BP322" s="34"/>
      <c r="BQ322" s="32" t="str">
        <f t="shared" si="155"/>
        <v/>
      </c>
      <c r="BR322" s="34"/>
      <c r="BS322" s="36" t="str">
        <f t="shared" si="156"/>
        <v/>
      </c>
      <c r="BT322" s="36" t="str">
        <f t="shared" si="157"/>
        <v/>
      </c>
      <c r="BU322" s="36" t="str">
        <f t="shared" si="158"/>
        <v/>
      </c>
      <c r="BV322" s="55"/>
      <c r="BW322" s="36" t="str">
        <f t="shared" si="159"/>
        <v/>
      </c>
      <c r="BX322" s="36" t="str">
        <f t="shared" si="159"/>
        <v/>
      </c>
      <c r="BY322" s="31"/>
      <c r="BZ322" s="38"/>
      <c r="CB322" s="120" t="e">
        <f t="shared" ref="CB322:CB385" ca="1" si="162">IF(OR(B322="--",IFERROR(MATCH(B322,OFFSET(B$1,0,0,ROW()-1,1),0),1)&lt;&gt;1),"",1)</f>
        <v>#VALUE!</v>
      </c>
      <c r="CC322" s="2" t="e">
        <f t="shared" ca="1" si="160"/>
        <v>#VALUE!</v>
      </c>
    </row>
    <row r="323" spans="1:81" s="10" customFormat="1" ht="25" customHeight="1" x14ac:dyDescent="0.2">
      <c r="A323" s="52" t="str">
        <f t="shared" si="161"/>
        <v/>
      </c>
      <c r="B323" s="157" t="e">
        <f t="shared" ref="B323:B386" ca="1" si="163">CONCATENATE(E323,"-",G323,"--",K323,"---",R323)</f>
        <v>#VALUE!</v>
      </c>
      <c r="C323" s="157" t="e">
        <f t="shared" ref="C323:C386" si="16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5">LEFT(I323,FIND(".",I323,1)-1)</f>
        <v>#VALUE!</v>
      </c>
      <c r="K323" s="155" t="e">
        <f t="shared" ref="K323:K386" si="166">LEFT(I323,FIND(".",I323,1)+1)</f>
        <v>#VALUE!</v>
      </c>
      <c r="L323" s="153"/>
      <c r="M323" s="53"/>
      <c r="N323" s="175">
        <v>0</v>
      </c>
      <c r="O323" s="147"/>
      <c r="P323" s="175">
        <v>0</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IF(U323=Setup!$C$10,"Grant",IF('PSM Costs'!U323=Setup!$C$11,"Local",IF('PSM Costs'!U323=Setup!$C$12,"Other","")))</f>
        <v/>
      </c>
      <c r="W323" s="34"/>
      <c r="X323" s="36">
        <v>1</v>
      </c>
      <c r="Y323" s="34"/>
      <c r="Z323" s="36" t="str">
        <f t="shared" ref="Z323:Z386" si="167">IFERROR(IF(AND(NOT(Y323=""),NOT(X323="")),Y323*X323,""),"")</f>
        <v/>
      </c>
      <c r="AA323" s="34"/>
      <c r="AB323" s="32" t="str">
        <f t="shared" ref="AB323:AB386" si="168">IFERROR(IF(AND(NOT(AA323=""),NOT(X323="")),AA323*X323,""),"")</f>
        <v/>
      </c>
      <c r="AC323" s="34"/>
      <c r="AD323" s="32" t="str">
        <f t="shared" ref="AD323:AD386" si="169">IFERROR(IF(AND(NOT(AC323=""),NOT(X323="")),AC323*X323,""),"")</f>
        <v/>
      </c>
      <c r="AE323" s="34"/>
      <c r="AF323" s="36" t="str">
        <f t="shared" ref="AF323:AF386" si="170">IFERROR(IF(AND(NOT(AE323=""),NOT(X323="")),AE323*X323,""),"")</f>
        <v/>
      </c>
      <c r="AG323" s="36" t="str">
        <f t="shared" ref="AG323:AG386" si="171">IFERROR(IF(OR(NOT(Y323=""),NOT(AE323=""),NOT(AA323=""),NOT(AC323="")),Y323+AE323+AA323+AC323,""),"")</f>
        <v/>
      </c>
      <c r="AH323" s="36" t="str">
        <f t="shared" ref="AH323:AH386" si="172">IF(SUM(Z323,AB323,AD323,AF323)&gt;0,SUM(Z323,AB323,AD323,AF323),"")</f>
        <v/>
      </c>
      <c r="AI323" s="55"/>
      <c r="AJ323" s="37"/>
      <c r="AK323" s="36">
        <v>1</v>
      </c>
      <c r="AL323" s="34"/>
      <c r="AM323" s="32" t="str">
        <f t="shared" ref="AM323:AM386" si="173">IFERROR(IF(AND(NOT(AL323=""),NOT(AK323="")),AL323*$AK323,""),"")</f>
        <v/>
      </c>
      <c r="AN323" s="34"/>
      <c r="AO323" s="32" t="str">
        <f t="shared" ref="AO323:AO386" si="174">IFERROR(IF(AND(NOT(AN323=""),NOT(AK323="")),AN323*$AK323,""),"")</f>
        <v/>
      </c>
      <c r="AP323" s="35"/>
      <c r="AQ323" s="32" t="str">
        <f t="shared" ref="AQ323:AQ386" si="175">IFERROR(IF(AND(NOT(AP323=""),NOT(AK323="")),AP323*$AK323,""),"")</f>
        <v/>
      </c>
      <c r="AR323" s="34"/>
      <c r="AS323" s="36" t="str">
        <f t="shared" ref="AS323:AS386" si="176">IFERROR(IF(AND(NOT(AR323=""),NOT(AK323="")),AR323*$AK323,""),"")</f>
        <v/>
      </c>
      <c r="AT323" s="36" t="str">
        <f t="shared" ref="AT323:AT386" si="177">IFERROR(IF(OR(NOT(AL323=""),NOT(AR323=""),NOT(AN323=""),NOT(AP323="")),AL323+AR323+AN323+AP323,""),"")</f>
        <v/>
      </c>
      <c r="AU323" s="36" t="str">
        <f t="shared" ref="AU323:AU386" si="178">IF(SUM(AM323,AS323,AO323,AQ323)&gt;0,SUM(AM323,AS323,AO323,AQ323),"")</f>
        <v/>
      </c>
      <c r="AV323" s="55"/>
      <c r="AW323" s="34"/>
      <c r="AX323" s="36">
        <v>1</v>
      </c>
      <c r="AY323" s="34"/>
      <c r="AZ323" s="32" t="str">
        <f t="shared" ref="AZ323:AZ386" si="179">IFERROR(IF(AND(NOT(AY323=""),NOT(AX323="")),AY323*$AX323,""),"")</f>
        <v/>
      </c>
      <c r="BA323" s="34"/>
      <c r="BB323" s="32" t="str">
        <f t="shared" ref="BB323:BB386" si="180">IFERROR(IF(AND(NOT(BA323=""),NOT(AX323="")),BA323*$AX323,""),"")</f>
        <v/>
      </c>
      <c r="BC323" s="34"/>
      <c r="BD323" s="32" t="str">
        <f t="shared" ref="BD323:BD386" si="181">IFERROR(IF(AND(NOT(BC323=""),NOT(AX323="")),BC323*$AX323,""),"")</f>
        <v/>
      </c>
      <c r="BE323" s="34"/>
      <c r="BF323" s="36" t="str">
        <f t="shared" ref="BF323:BF386" si="182">IFERROR(IF(AND(NOT(BE323=""),NOT(AX323="")),BE323*$AX323,""),"")</f>
        <v/>
      </c>
      <c r="BG323" s="36" t="str">
        <f t="shared" ref="BG323:BG386" si="183">IFERROR(IF(OR(NOT(AY323=""),NOT(BE323=""),NOT(BA323=""),NOT(BC323="")),AY323+BE323+BA323+BC323,""),"")</f>
        <v/>
      </c>
      <c r="BH323" s="36" t="str">
        <f t="shared" ref="BH323:BH386" si="184">IF(SUM(AZ323,BF323,BB323,BD323)&gt;0,SUM(AZ323,BF323,BB323,BD323),"")</f>
        <v/>
      </c>
      <c r="BI323" s="55"/>
      <c r="BJ323" s="34"/>
      <c r="BK323" s="36">
        <v>1</v>
      </c>
      <c r="BL323" s="34"/>
      <c r="BM323" s="32" t="str">
        <f t="shared" ref="BM323:BM386" si="185">IFERROR(IF(AND(NOT(BL323=""),NOT(BK323="")),BL323*$BK323,""),"")</f>
        <v/>
      </c>
      <c r="BN323" s="34"/>
      <c r="BO323" s="32" t="str">
        <f t="shared" ref="BO323:BO386" si="186">IFERROR(IF(AND(NOT(BN323=""),NOT(BK323="")),BN323*$BK323,""),"")</f>
        <v/>
      </c>
      <c r="BP323" s="34"/>
      <c r="BQ323" s="32" t="str">
        <f t="shared" ref="BQ323:BQ386" si="187">IFERROR(IF(AND(NOT(BP323=""),NOT(BK323="")),BP323*$BK323,""),"")</f>
        <v/>
      </c>
      <c r="BR323" s="34"/>
      <c r="BS323" s="36" t="str">
        <f t="shared" ref="BS323:BS386" si="188">IFERROR(IF(AND(NOT(BR323=""),NOT(BK323="")),BR323*$BK323,""),"")</f>
        <v/>
      </c>
      <c r="BT323" s="36" t="str">
        <f t="shared" ref="BT323:BT386" si="189">IFERROR(IF(OR(NOT(BL323=""),NOT(BR323=""),NOT(BN323=""),NOT(BP323="")),BL323+BR323+BN323+BP323,""),"")</f>
        <v/>
      </c>
      <c r="BU323" s="36" t="str">
        <f t="shared" ref="BU323:BU386" si="190">IF(SUM(BM323,BS323,BO323,BQ323)&gt;0,SUM(BM323,BS323,BO323,BQ323),"")</f>
        <v/>
      </c>
      <c r="BV323" s="55"/>
      <c r="BW323" s="36" t="str">
        <f t="shared" ref="BW323:BX386" si="191">IF(SUM(AG323,AT323,BG323,BT323)&gt;0,SUM(AG323,AT323,BG323,BT323),"")</f>
        <v/>
      </c>
      <c r="BX323" s="36" t="str">
        <f t="shared" si="191"/>
        <v/>
      </c>
      <c r="BY323" s="31"/>
      <c r="BZ323" s="38"/>
      <c r="CB323" s="120" t="e">
        <f t="shared" ca="1" si="162"/>
        <v>#VALUE!</v>
      </c>
      <c r="CC323" s="2" t="e">
        <f t="shared" ref="CC323:CC386" ca="1" si="192">IF(OR(C323="--",IFERROR(MATCH(C323,OFFSET(C$1,0,0,ROW()-1,1),0),1)&lt;&gt;1),"",1)</f>
        <v>#VALUE!</v>
      </c>
    </row>
    <row r="324" spans="1:81" s="10" customFormat="1" ht="25" customHeight="1" x14ac:dyDescent="0.2">
      <c r="A324" s="52" t="str">
        <f t="shared" ref="A324:A387" si="193">IFERROR(IF(D324&lt;&gt;"",A323+1,""),"")</f>
        <v/>
      </c>
      <c r="B324" s="157" t="e">
        <f t="shared" ca="1" si="163"/>
        <v>#VALUE!</v>
      </c>
      <c r="C324" s="157" t="e">
        <f t="shared" si="16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5"/>
        <v>#VALUE!</v>
      </c>
      <c r="K324" s="155" t="e">
        <f t="shared" si="166"/>
        <v>#VALUE!</v>
      </c>
      <c r="L324" s="153"/>
      <c r="M324" s="53"/>
      <c r="N324" s="175">
        <v>0</v>
      </c>
      <c r="O324" s="147"/>
      <c r="P324" s="175">
        <v>0</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IF(U324=Setup!$C$10,"Grant",IF('PSM Costs'!U324=Setup!$C$11,"Local",IF('PSM Costs'!U324=Setup!$C$12,"Other","")))</f>
        <v/>
      </c>
      <c r="W324" s="34"/>
      <c r="X324" s="36">
        <v>1</v>
      </c>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36">
        <v>1</v>
      </c>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36">
        <v>1</v>
      </c>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36">
        <v>1</v>
      </c>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6" t="str">
        <f t="shared" si="191"/>
        <v/>
      </c>
      <c r="BY324" s="31"/>
      <c r="BZ324" s="38"/>
      <c r="CB324" s="120" t="e">
        <f t="shared" ca="1" si="162"/>
        <v>#VALUE!</v>
      </c>
      <c r="CC324" s="2" t="e">
        <f t="shared" ca="1" si="192"/>
        <v>#VALUE!</v>
      </c>
    </row>
    <row r="325" spans="1:81" s="10" customFormat="1" ht="25" customHeight="1" x14ac:dyDescent="0.2">
      <c r="A325" s="52" t="str">
        <f t="shared" si="193"/>
        <v/>
      </c>
      <c r="B325" s="157" t="e">
        <f t="shared" ca="1" si="163"/>
        <v>#VALUE!</v>
      </c>
      <c r="C325" s="157" t="e">
        <f t="shared" si="16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5"/>
        <v>#VALUE!</v>
      </c>
      <c r="K325" s="155" t="e">
        <f t="shared" si="166"/>
        <v>#VALUE!</v>
      </c>
      <c r="L325" s="153"/>
      <c r="M325" s="53"/>
      <c r="N325" s="175">
        <v>0</v>
      </c>
      <c r="O325" s="147"/>
      <c r="P325" s="175">
        <v>0</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IF(U325=Setup!$C$10,"Grant",IF('PSM Costs'!U325=Setup!$C$11,"Local",IF('PSM Costs'!U325=Setup!$C$12,"Other","")))</f>
        <v/>
      </c>
      <c r="W325" s="34"/>
      <c r="X325" s="36">
        <v>1</v>
      </c>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36">
        <v>1</v>
      </c>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36">
        <v>1</v>
      </c>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36">
        <v>1</v>
      </c>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6" t="str">
        <f t="shared" si="191"/>
        <v/>
      </c>
      <c r="BY325" s="31"/>
      <c r="BZ325" s="38"/>
      <c r="CB325" s="120" t="e">
        <f t="shared" ca="1" si="162"/>
        <v>#VALUE!</v>
      </c>
      <c r="CC325" s="2" t="e">
        <f t="shared" ca="1" si="192"/>
        <v>#VALUE!</v>
      </c>
    </row>
    <row r="326" spans="1:81" s="10" customFormat="1" ht="25" customHeight="1" x14ac:dyDescent="0.2">
      <c r="A326" s="52" t="str">
        <f t="shared" si="193"/>
        <v/>
      </c>
      <c r="B326" s="157" t="e">
        <f t="shared" ca="1" si="163"/>
        <v>#VALUE!</v>
      </c>
      <c r="C326" s="157" t="e">
        <f t="shared" si="16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5"/>
        <v>#VALUE!</v>
      </c>
      <c r="K326" s="155" t="e">
        <f t="shared" si="166"/>
        <v>#VALUE!</v>
      </c>
      <c r="L326" s="153"/>
      <c r="M326" s="53"/>
      <c r="N326" s="175">
        <v>0</v>
      </c>
      <c r="O326" s="147"/>
      <c r="P326" s="175">
        <v>0</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IF(U326=Setup!$C$10,"Grant",IF('PSM Costs'!U326=Setup!$C$11,"Local",IF('PSM Costs'!U326=Setup!$C$12,"Other","")))</f>
        <v/>
      </c>
      <c r="W326" s="34"/>
      <c r="X326" s="36">
        <v>1</v>
      </c>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36">
        <v>1</v>
      </c>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36">
        <v>1</v>
      </c>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36">
        <v>1</v>
      </c>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6" t="str">
        <f t="shared" si="191"/>
        <v/>
      </c>
      <c r="BY326" s="31"/>
      <c r="BZ326" s="38"/>
      <c r="CB326" s="120" t="e">
        <f t="shared" ca="1" si="162"/>
        <v>#VALUE!</v>
      </c>
      <c r="CC326" s="2" t="e">
        <f t="shared" ca="1" si="192"/>
        <v>#VALUE!</v>
      </c>
    </row>
    <row r="327" spans="1:81" s="10" customFormat="1" ht="25" customHeight="1" x14ac:dyDescent="0.2">
      <c r="A327" s="52" t="str">
        <f t="shared" si="193"/>
        <v/>
      </c>
      <c r="B327" s="157" t="e">
        <f t="shared" ca="1" si="163"/>
        <v>#VALUE!</v>
      </c>
      <c r="C327" s="157" t="e">
        <f t="shared" si="16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5"/>
        <v>#VALUE!</v>
      </c>
      <c r="K327" s="155" t="e">
        <f t="shared" si="166"/>
        <v>#VALUE!</v>
      </c>
      <c r="L327" s="153"/>
      <c r="M327" s="53"/>
      <c r="N327" s="175">
        <v>0</v>
      </c>
      <c r="O327" s="147"/>
      <c r="P327" s="175">
        <v>0</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IF(U327=Setup!$C$10,"Grant",IF('PSM Costs'!U327=Setup!$C$11,"Local",IF('PSM Costs'!U327=Setup!$C$12,"Other","")))</f>
        <v/>
      </c>
      <c r="W327" s="34"/>
      <c r="X327" s="36">
        <v>1</v>
      </c>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36">
        <v>1</v>
      </c>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36">
        <v>1</v>
      </c>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36">
        <v>1</v>
      </c>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6" t="str">
        <f t="shared" si="191"/>
        <v/>
      </c>
      <c r="BY327" s="31"/>
      <c r="BZ327" s="38"/>
      <c r="CB327" s="120" t="e">
        <f t="shared" ca="1" si="162"/>
        <v>#VALUE!</v>
      </c>
      <c r="CC327" s="2" t="e">
        <f t="shared" ca="1" si="192"/>
        <v>#VALUE!</v>
      </c>
    </row>
    <row r="328" spans="1:81" s="10" customFormat="1" ht="25" customHeight="1" x14ac:dyDescent="0.2">
      <c r="A328" s="52" t="str">
        <f t="shared" si="193"/>
        <v/>
      </c>
      <c r="B328" s="157" t="e">
        <f t="shared" ca="1" si="163"/>
        <v>#VALUE!</v>
      </c>
      <c r="C328" s="157" t="e">
        <f t="shared" si="16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5"/>
        <v>#VALUE!</v>
      </c>
      <c r="K328" s="155" t="e">
        <f t="shared" si="166"/>
        <v>#VALUE!</v>
      </c>
      <c r="L328" s="153"/>
      <c r="M328" s="53"/>
      <c r="N328" s="175">
        <v>0</v>
      </c>
      <c r="O328" s="147"/>
      <c r="P328" s="175">
        <v>0</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IF(U328=Setup!$C$10,"Grant",IF('PSM Costs'!U328=Setup!$C$11,"Local",IF('PSM Costs'!U328=Setup!$C$12,"Other","")))</f>
        <v/>
      </c>
      <c r="W328" s="34"/>
      <c r="X328" s="36">
        <v>1</v>
      </c>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36">
        <v>1</v>
      </c>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36">
        <v>1</v>
      </c>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36">
        <v>1</v>
      </c>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6" t="str">
        <f t="shared" si="191"/>
        <v/>
      </c>
      <c r="BY328" s="31"/>
      <c r="BZ328" s="38"/>
      <c r="CB328" s="120" t="e">
        <f t="shared" ca="1" si="162"/>
        <v>#VALUE!</v>
      </c>
      <c r="CC328" s="2" t="e">
        <f t="shared" ca="1" si="192"/>
        <v>#VALUE!</v>
      </c>
    </row>
    <row r="329" spans="1:81" s="10" customFormat="1" ht="25" customHeight="1" x14ac:dyDescent="0.2">
      <c r="A329" s="52" t="str">
        <f t="shared" si="193"/>
        <v/>
      </c>
      <c r="B329" s="157" t="e">
        <f t="shared" ca="1" si="163"/>
        <v>#VALUE!</v>
      </c>
      <c r="C329" s="157" t="e">
        <f t="shared" si="16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5"/>
        <v>#VALUE!</v>
      </c>
      <c r="K329" s="155" t="e">
        <f t="shared" si="166"/>
        <v>#VALUE!</v>
      </c>
      <c r="L329" s="153"/>
      <c r="M329" s="53"/>
      <c r="N329" s="175">
        <v>0</v>
      </c>
      <c r="O329" s="147"/>
      <c r="P329" s="175">
        <v>0</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IF(U329=Setup!$C$10,"Grant",IF('PSM Costs'!U329=Setup!$C$11,"Local",IF('PSM Costs'!U329=Setup!$C$12,"Other","")))</f>
        <v/>
      </c>
      <c r="W329" s="34"/>
      <c r="X329" s="36">
        <v>1</v>
      </c>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36">
        <v>1</v>
      </c>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36">
        <v>1</v>
      </c>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36">
        <v>1</v>
      </c>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6" t="str">
        <f t="shared" si="191"/>
        <v/>
      </c>
      <c r="BY329" s="31"/>
      <c r="BZ329" s="38"/>
      <c r="CB329" s="120" t="e">
        <f t="shared" ca="1" si="162"/>
        <v>#VALUE!</v>
      </c>
      <c r="CC329" s="2" t="e">
        <f t="shared" ca="1" si="192"/>
        <v>#VALUE!</v>
      </c>
    </row>
    <row r="330" spans="1:81" s="10" customFormat="1" ht="25" customHeight="1" x14ac:dyDescent="0.2">
      <c r="A330" s="52" t="str">
        <f t="shared" si="193"/>
        <v/>
      </c>
      <c r="B330" s="157" t="e">
        <f t="shared" ca="1" si="163"/>
        <v>#VALUE!</v>
      </c>
      <c r="C330" s="157" t="e">
        <f t="shared" si="16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5"/>
        <v>#VALUE!</v>
      </c>
      <c r="K330" s="155" t="e">
        <f t="shared" si="166"/>
        <v>#VALUE!</v>
      </c>
      <c r="L330" s="153"/>
      <c r="M330" s="53"/>
      <c r="N330" s="175">
        <v>0</v>
      </c>
      <c r="O330" s="147"/>
      <c r="P330" s="175">
        <v>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IF(U330=Setup!$C$10,"Grant",IF('PSM Costs'!U330=Setup!$C$11,"Local",IF('PSM Costs'!U330=Setup!$C$12,"Other","")))</f>
        <v/>
      </c>
      <c r="W330" s="34"/>
      <c r="X330" s="36">
        <v>1</v>
      </c>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36">
        <v>1</v>
      </c>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36">
        <v>1</v>
      </c>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36">
        <v>1</v>
      </c>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6" t="str">
        <f t="shared" si="191"/>
        <v/>
      </c>
      <c r="BY330" s="31"/>
      <c r="BZ330" s="38"/>
      <c r="CB330" s="120" t="e">
        <f t="shared" ca="1" si="162"/>
        <v>#VALUE!</v>
      </c>
      <c r="CC330" s="2" t="e">
        <f t="shared" ca="1" si="192"/>
        <v>#VALUE!</v>
      </c>
    </row>
    <row r="331" spans="1:81" s="10" customFormat="1" ht="25" customHeight="1" x14ac:dyDescent="0.2">
      <c r="A331" s="52" t="str">
        <f t="shared" si="193"/>
        <v/>
      </c>
      <c r="B331" s="157" t="e">
        <f t="shared" ca="1" si="163"/>
        <v>#VALUE!</v>
      </c>
      <c r="C331" s="157" t="e">
        <f t="shared" si="16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5"/>
        <v>#VALUE!</v>
      </c>
      <c r="K331" s="155" t="e">
        <f t="shared" si="166"/>
        <v>#VALUE!</v>
      </c>
      <c r="L331" s="153"/>
      <c r="M331" s="53"/>
      <c r="N331" s="175">
        <v>0</v>
      </c>
      <c r="O331" s="147"/>
      <c r="P331" s="175">
        <v>0</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IF(U331=Setup!$C$10,"Grant",IF('PSM Costs'!U331=Setup!$C$11,"Local",IF('PSM Costs'!U331=Setup!$C$12,"Other","")))</f>
        <v/>
      </c>
      <c r="W331" s="34"/>
      <c r="X331" s="36">
        <v>1</v>
      </c>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36">
        <v>1</v>
      </c>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36">
        <v>1</v>
      </c>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36">
        <v>1</v>
      </c>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6" t="str">
        <f t="shared" si="191"/>
        <v/>
      </c>
      <c r="BY331" s="31"/>
      <c r="BZ331" s="38"/>
      <c r="CB331" s="120" t="e">
        <f t="shared" ca="1" si="162"/>
        <v>#VALUE!</v>
      </c>
      <c r="CC331" s="2" t="e">
        <f t="shared" ca="1" si="192"/>
        <v>#VALUE!</v>
      </c>
    </row>
    <row r="332" spans="1:81" s="10" customFormat="1" ht="25" customHeight="1" x14ac:dyDescent="0.2">
      <c r="A332" s="52" t="str">
        <f t="shared" si="193"/>
        <v/>
      </c>
      <c r="B332" s="157" t="e">
        <f t="shared" ca="1" si="163"/>
        <v>#VALUE!</v>
      </c>
      <c r="C332" s="157" t="e">
        <f t="shared" si="16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5"/>
        <v>#VALUE!</v>
      </c>
      <c r="K332" s="155" t="e">
        <f t="shared" si="166"/>
        <v>#VALUE!</v>
      </c>
      <c r="L332" s="153"/>
      <c r="M332" s="53"/>
      <c r="N332" s="175">
        <v>0</v>
      </c>
      <c r="O332" s="147"/>
      <c r="P332" s="175">
        <v>0</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IF(U332=Setup!$C$10,"Grant",IF('PSM Costs'!U332=Setup!$C$11,"Local",IF('PSM Costs'!U332=Setup!$C$12,"Other","")))</f>
        <v/>
      </c>
      <c r="W332" s="34"/>
      <c r="X332" s="36">
        <v>1</v>
      </c>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36">
        <v>1</v>
      </c>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36">
        <v>1</v>
      </c>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36">
        <v>1</v>
      </c>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6" t="str">
        <f t="shared" si="191"/>
        <v/>
      </c>
      <c r="BY332" s="31"/>
      <c r="BZ332" s="38"/>
      <c r="CB332" s="120" t="e">
        <f t="shared" ca="1" si="162"/>
        <v>#VALUE!</v>
      </c>
      <c r="CC332" s="2" t="e">
        <f t="shared" ca="1" si="192"/>
        <v>#VALUE!</v>
      </c>
    </row>
    <row r="333" spans="1:81" s="10" customFormat="1" ht="25" customHeight="1" x14ac:dyDescent="0.2">
      <c r="A333" s="52" t="str">
        <f t="shared" si="193"/>
        <v/>
      </c>
      <c r="B333" s="157" t="e">
        <f t="shared" ca="1" si="163"/>
        <v>#VALUE!</v>
      </c>
      <c r="C333" s="157" t="e">
        <f t="shared" si="16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5"/>
        <v>#VALUE!</v>
      </c>
      <c r="K333" s="155" t="e">
        <f t="shared" si="166"/>
        <v>#VALUE!</v>
      </c>
      <c r="L333" s="153"/>
      <c r="M333" s="53"/>
      <c r="N333" s="175">
        <v>0</v>
      </c>
      <c r="O333" s="147"/>
      <c r="P333" s="175">
        <v>0</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IF(U333=Setup!$C$10,"Grant",IF('PSM Costs'!U333=Setup!$C$11,"Local",IF('PSM Costs'!U333=Setup!$C$12,"Other","")))</f>
        <v/>
      </c>
      <c r="W333" s="34"/>
      <c r="X333" s="36">
        <v>1</v>
      </c>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36">
        <v>1</v>
      </c>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36">
        <v>1</v>
      </c>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36">
        <v>1</v>
      </c>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6" t="str">
        <f t="shared" si="191"/>
        <v/>
      </c>
      <c r="BY333" s="31"/>
      <c r="BZ333" s="38"/>
      <c r="CB333" s="120" t="e">
        <f t="shared" ca="1" si="162"/>
        <v>#VALUE!</v>
      </c>
      <c r="CC333" s="2" t="e">
        <f t="shared" ca="1" si="192"/>
        <v>#VALUE!</v>
      </c>
    </row>
    <row r="334" spans="1:81" s="10" customFormat="1" ht="25" customHeight="1" x14ac:dyDescent="0.2">
      <c r="A334" s="52" t="str">
        <f t="shared" si="193"/>
        <v/>
      </c>
      <c r="B334" s="157" t="e">
        <f t="shared" ca="1" si="163"/>
        <v>#VALUE!</v>
      </c>
      <c r="C334" s="157" t="e">
        <f t="shared" si="16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5"/>
        <v>#VALUE!</v>
      </c>
      <c r="K334" s="155" t="e">
        <f t="shared" si="166"/>
        <v>#VALUE!</v>
      </c>
      <c r="L334" s="153"/>
      <c r="M334" s="53"/>
      <c r="N334" s="175">
        <v>0</v>
      </c>
      <c r="O334" s="147"/>
      <c r="P334" s="175">
        <v>0</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IF(U334=Setup!$C$10,"Grant",IF('PSM Costs'!U334=Setup!$C$11,"Local",IF('PSM Costs'!U334=Setup!$C$12,"Other","")))</f>
        <v/>
      </c>
      <c r="W334" s="34"/>
      <c r="X334" s="36">
        <v>1</v>
      </c>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36">
        <v>1</v>
      </c>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36">
        <v>1</v>
      </c>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36">
        <v>1</v>
      </c>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6" t="str">
        <f t="shared" si="191"/>
        <v/>
      </c>
      <c r="BY334" s="31"/>
      <c r="BZ334" s="38"/>
      <c r="CB334" s="120" t="e">
        <f t="shared" ca="1" si="162"/>
        <v>#VALUE!</v>
      </c>
      <c r="CC334" s="2" t="e">
        <f t="shared" ca="1" si="192"/>
        <v>#VALUE!</v>
      </c>
    </row>
    <row r="335" spans="1:81" s="10" customFormat="1" ht="25" customHeight="1" x14ac:dyDescent="0.2">
      <c r="A335" s="52" t="str">
        <f t="shared" si="193"/>
        <v/>
      </c>
      <c r="B335" s="157" t="e">
        <f t="shared" ca="1" si="163"/>
        <v>#VALUE!</v>
      </c>
      <c r="C335" s="157" t="e">
        <f t="shared" si="16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5"/>
        <v>#VALUE!</v>
      </c>
      <c r="K335" s="155" t="e">
        <f t="shared" si="166"/>
        <v>#VALUE!</v>
      </c>
      <c r="L335" s="153"/>
      <c r="M335" s="53"/>
      <c r="N335" s="175">
        <v>0</v>
      </c>
      <c r="O335" s="147"/>
      <c r="P335" s="175">
        <v>0</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IF(U335=Setup!$C$10,"Grant",IF('PSM Costs'!U335=Setup!$C$11,"Local",IF('PSM Costs'!U335=Setup!$C$12,"Other","")))</f>
        <v/>
      </c>
      <c r="W335" s="34"/>
      <c r="X335" s="36">
        <v>1</v>
      </c>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36">
        <v>1</v>
      </c>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36">
        <v>1</v>
      </c>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36">
        <v>1</v>
      </c>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6" t="str">
        <f t="shared" si="191"/>
        <v/>
      </c>
      <c r="BY335" s="31"/>
      <c r="BZ335" s="38"/>
      <c r="CB335" s="120" t="e">
        <f t="shared" ca="1" si="162"/>
        <v>#VALUE!</v>
      </c>
      <c r="CC335" s="2" t="e">
        <f t="shared" ca="1" si="192"/>
        <v>#VALUE!</v>
      </c>
    </row>
    <row r="336" spans="1:81" s="10" customFormat="1" ht="25" customHeight="1" x14ac:dyDescent="0.2">
      <c r="A336" s="52" t="str">
        <f t="shared" si="193"/>
        <v/>
      </c>
      <c r="B336" s="157" t="e">
        <f t="shared" ca="1" si="163"/>
        <v>#VALUE!</v>
      </c>
      <c r="C336" s="157" t="e">
        <f t="shared" si="16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5"/>
        <v>#VALUE!</v>
      </c>
      <c r="K336" s="155" t="e">
        <f t="shared" si="166"/>
        <v>#VALUE!</v>
      </c>
      <c r="L336" s="153"/>
      <c r="M336" s="53"/>
      <c r="N336" s="175">
        <v>0</v>
      </c>
      <c r="O336" s="147"/>
      <c r="P336" s="175">
        <v>0</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IF(U336=Setup!$C$10,"Grant",IF('PSM Costs'!U336=Setup!$C$11,"Local",IF('PSM Costs'!U336=Setup!$C$12,"Other","")))</f>
        <v/>
      </c>
      <c r="W336" s="34"/>
      <c r="X336" s="36">
        <v>1</v>
      </c>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36">
        <v>1</v>
      </c>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36">
        <v>1</v>
      </c>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36">
        <v>1</v>
      </c>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6" t="str">
        <f t="shared" si="191"/>
        <v/>
      </c>
      <c r="BY336" s="31"/>
      <c r="BZ336" s="38"/>
      <c r="CB336" s="120" t="e">
        <f t="shared" ca="1" si="162"/>
        <v>#VALUE!</v>
      </c>
      <c r="CC336" s="2" t="e">
        <f t="shared" ca="1" si="192"/>
        <v>#VALUE!</v>
      </c>
    </row>
    <row r="337" spans="1:81" s="10" customFormat="1" ht="25" customHeight="1" x14ac:dyDescent="0.2">
      <c r="A337" s="52" t="str">
        <f t="shared" si="193"/>
        <v/>
      </c>
      <c r="B337" s="157" t="e">
        <f t="shared" ca="1" si="163"/>
        <v>#VALUE!</v>
      </c>
      <c r="C337" s="157" t="e">
        <f t="shared" si="16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5"/>
        <v>#VALUE!</v>
      </c>
      <c r="K337" s="155" t="e">
        <f t="shared" si="166"/>
        <v>#VALUE!</v>
      </c>
      <c r="L337" s="153"/>
      <c r="M337" s="53"/>
      <c r="N337" s="175">
        <v>0</v>
      </c>
      <c r="O337" s="147"/>
      <c r="P337" s="175">
        <v>0</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IF(U337=Setup!$C$10,"Grant",IF('PSM Costs'!U337=Setup!$C$11,"Local",IF('PSM Costs'!U337=Setup!$C$12,"Other","")))</f>
        <v/>
      </c>
      <c r="W337" s="34"/>
      <c r="X337" s="36">
        <v>1</v>
      </c>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36">
        <v>1</v>
      </c>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36">
        <v>1</v>
      </c>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36">
        <v>1</v>
      </c>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6" t="str">
        <f t="shared" si="191"/>
        <v/>
      </c>
      <c r="BY337" s="31"/>
      <c r="BZ337" s="38"/>
      <c r="CB337" s="120" t="e">
        <f t="shared" ca="1" si="162"/>
        <v>#VALUE!</v>
      </c>
      <c r="CC337" s="2" t="e">
        <f t="shared" ca="1" si="192"/>
        <v>#VALUE!</v>
      </c>
    </row>
    <row r="338" spans="1:81" s="10" customFormat="1" ht="25" customHeight="1" x14ac:dyDescent="0.2">
      <c r="A338" s="52" t="str">
        <f t="shared" si="193"/>
        <v/>
      </c>
      <c r="B338" s="157" t="e">
        <f t="shared" ca="1" si="163"/>
        <v>#VALUE!</v>
      </c>
      <c r="C338" s="157" t="e">
        <f t="shared" si="16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5"/>
        <v>#VALUE!</v>
      </c>
      <c r="K338" s="155" t="e">
        <f t="shared" si="166"/>
        <v>#VALUE!</v>
      </c>
      <c r="L338" s="153"/>
      <c r="M338" s="53"/>
      <c r="N338" s="175">
        <v>0</v>
      </c>
      <c r="O338" s="147"/>
      <c r="P338" s="175">
        <v>0</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IF(U338=Setup!$C$10,"Grant",IF('PSM Costs'!U338=Setup!$C$11,"Local",IF('PSM Costs'!U338=Setup!$C$12,"Other","")))</f>
        <v/>
      </c>
      <c r="W338" s="34"/>
      <c r="X338" s="36">
        <v>1</v>
      </c>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36">
        <v>1</v>
      </c>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36">
        <v>1</v>
      </c>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36">
        <v>1</v>
      </c>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6" t="str">
        <f t="shared" si="191"/>
        <v/>
      </c>
      <c r="BY338" s="31"/>
      <c r="BZ338" s="38"/>
      <c r="CB338" s="120" t="e">
        <f t="shared" ca="1" si="162"/>
        <v>#VALUE!</v>
      </c>
      <c r="CC338" s="2" t="e">
        <f t="shared" ca="1" si="192"/>
        <v>#VALUE!</v>
      </c>
    </row>
    <row r="339" spans="1:81" s="10" customFormat="1" ht="25" customHeight="1" x14ac:dyDescent="0.2">
      <c r="A339" s="52" t="str">
        <f t="shared" si="193"/>
        <v/>
      </c>
      <c r="B339" s="157" t="e">
        <f t="shared" ca="1" si="163"/>
        <v>#VALUE!</v>
      </c>
      <c r="C339" s="157" t="e">
        <f t="shared" si="16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5"/>
        <v>#VALUE!</v>
      </c>
      <c r="K339" s="155" t="e">
        <f t="shared" si="166"/>
        <v>#VALUE!</v>
      </c>
      <c r="L339" s="153"/>
      <c r="M339" s="53"/>
      <c r="N339" s="175">
        <v>0</v>
      </c>
      <c r="O339" s="147"/>
      <c r="P339" s="175">
        <v>0</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IF(U339=Setup!$C$10,"Grant",IF('PSM Costs'!U339=Setup!$C$11,"Local",IF('PSM Costs'!U339=Setup!$C$12,"Other","")))</f>
        <v/>
      </c>
      <c r="W339" s="34"/>
      <c r="X339" s="36">
        <v>1</v>
      </c>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36">
        <v>1</v>
      </c>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36">
        <v>1</v>
      </c>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36">
        <v>1</v>
      </c>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6" t="str">
        <f t="shared" si="191"/>
        <v/>
      </c>
      <c r="BY339" s="31"/>
      <c r="BZ339" s="38"/>
      <c r="CB339" s="120" t="e">
        <f t="shared" ca="1" si="162"/>
        <v>#VALUE!</v>
      </c>
      <c r="CC339" s="2" t="e">
        <f t="shared" ca="1" si="192"/>
        <v>#VALUE!</v>
      </c>
    </row>
    <row r="340" spans="1:81" s="10" customFormat="1" ht="25" customHeight="1" x14ac:dyDescent="0.2">
      <c r="A340" s="52" t="str">
        <f t="shared" si="193"/>
        <v/>
      </c>
      <c r="B340" s="157" t="e">
        <f t="shared" ca="1" si="163"/>
        <v>#VALUE!</v>
      </c>
      <c r="C340" s="157" t="e">
        <f t="shared" si="16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5"/>
        <v>#VALUE!</v>
      </c>
      <c r="K340" s="155" t="e">
        <f t="shared" si="166"/>
        <v>#VALUE!</v>
      </c>
      <c r="L340" s="153"/>
      <c r="M340" s="53"/>
      <c r="N340" s="175">
        <v>0</v>
      </c>
      <c r="O340" s="147"/>
      <c r="P340" s="175">
        <v>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IF(U340=Setup!$C$10,"Grant",IF('PSM Costs'!U340=Setup!$C$11,"Local",IF('PSM Costs'!U340=Setup!$C$12,"Other","")))</f>
        <v/>
      </c>
      <c r="W340" s="34"/>
      <c r="X340" s="36">
        <v>1</v>
      </c>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36">
        <v>1</v>
      </c>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36">
        <v>1</v>
      </c>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36">
        <v>1</v>
      </c>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6" t="str">
        <f t="shared" si="191"/>
        <v/>
      </c>
      <c r="BY340" s="31"/>
      <c r="BZ340" s="38"/>
      <c r="CB340" s="120" t="e">
        <f t="shared" ca="1" si="162"/>
        <v>#VALUE!</v>
      </c>
      <c r="CC340" s="2" t="e">
        <f t="shared" ca="1" si="192"/>
        <v>#VALUE!</v>
      </c>
    </row>
    <row r="341" spans="1:81" s="10" customFormat="1" ht="25" customHeight="1" x14ac:dyDescent="0.2">
      <c r="A341" s="52" t="str">
        <f t="shared" si="193"/>
        <v/>
      </c>
      <c r="B341" s="157" t="e">
        <f t="shared" ca="1" si="163"/>
        <v>#VALUE!</v>
      </c>
      <c r="C341" s="157" t="e">
        <f t="shared" si="16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5"/>
        <v>#VALUE!</v>
      </c>
      <c r="K341" s="155" t="e">
        <f t="shared" si="166"/>
        <v>#VALUE!</v>
      </c>
      <c r="L341" s="153"/>
      <c r="M341" s="53"/>
      <c r="N341" s="175">
        <v>0</v>
      </c>
      <c r="O341" s="147"/>
      <c r="P341" s="175">
        <v>0</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IF(U341=Setup!$C$10,"Grant",IF('PSM Costs'!U341=Setup!$C$11,"Local",IF('PSM Costs'!U341=Setup!$C$12,"Other","")))</f>
        <v/>
      </c>
      <c r="W341" s="34"/>
      <c r="X341" s="36">
        <v>1</v>
      </c>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36">
        <v>1</v>
      </c>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36">
        <v>1</v>
      </c>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36">
        <v>1</v>
      </c>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6" t="str">
        <f t="shared" si="191"/>
        <v/>
      </c>
      <c r="BY341" s="31"/>
      <c r="BZ341" s="38"/>
      <c r="CB341" s="120" t="e">
        <f t="shared" ca="1" si="162"/>
        <v>#VALUE!</v>
      </c>
      <c r="CC341" s="2" t="e">
        <f t="shared" ca="1" si="192"/>
        <v>#VALUE!</v>
      </c>
    </row>
    <row r="342" spans="1:81" s="10" customFormat="1" ht="25" customHeight="1" x14ac:dyDescent="0.2">
      <c r="A342" s="52" t="str">
        <f t="shared" si="193"/>
        <v/>
      </c>
      <c r="B342" s="157" t="e">
        <f t="shared" ca="1" si="163"/>
        <v>#VALUE!</v>
      </c>
      <c r="C342" s="157" t="e">
        <f t="shared" si="16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5"/>
        <v>#VALUE!</v>
      </c>
      <c r="K342" s="155" t="e">
        <f t="shared" si="166"/>
        <v>#VALUE!</v>
      </c>
      <c r="L342" s="153"/>
      <c r="M342" s="53"/>
      <c r="N342" s="175">
        <v>0</v>
      </c>
      <c r="O342" s="147"/>
      <c r="P342" s="175">
        <v>0</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IF(U342=Setup!$C$10,"Grant",IF('PSM Costs'!U342=Setup!$C$11,"Local",IF('PSM Costs'!U342=Setup!$C$12,"Other","")))</f>
        <v/>
      </c>
      <c r="W342" s="34"/>
      <c r="X342" s="36">
        <v>1</v>
      </c>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36">
        <v>1</v>
      </c>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36">
        <v>1</v>
      </c>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36">
        <v>1</v>
      </c>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6" t="str">
        <f t="shared" si="191"/>
        <v/>
      </c>
      <c r="BY342" s="31"/>
      <c r="BZ342" s="38"/>
      <c r="CB342" s="120" t="e">
        <f t="shared" ca="1" si="162"/>
        <v>#VALUE!</v>
      </c>
      <c r="CC342" s="2" t="e">
        <f t="shared" ca="1" si="192"/>
        <v>#VALUE!</v>
      </c>
    </row>
    <row r="343" spans="1:81" s="10" customFormat="1" ht="25" customHeight="1" x14ac:dyDescent="0.2">
      <c r="A343" s="52" t="str">
        <f t="shared" si="193"/>
        <v/>
      </c>
      <c r="B343" s="157" t="e">
        <f t="shared" ca="1" si="163"/>
        <v>#VALUE!</v>
      </c>
      <c r="C343" s="157" t="e">
        <f t="shared" si="16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5"/>
        <v>#VALUE!</v>
      </c>
      <c r="K343" s="155" t="e">
        <f t="shared" si="166"/>
        <v>#VALUE!</v>
      </c>
      <c r="L343" s="153"/>
      <c r="M343" s="53"/>
      <c r="N343" s="175">
        <v>0</v>
      </c>
      <c r="O343" s="147"/>
      <c r="P343" s="175">
        <v>0</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IF(U343=Setup!$C$10,"Grant",IF('PSM Costs'!U343=Setup!$C$11,"Local",IF('PSM Costs'!U343=Setup!$C$12,"Other","")))</f>
        <v/>
      </c>
      <c r="W343" s="34"/>
      <c r="X343" s="36">
        <v>1</v>
      </c>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36">
        <v>1</v>
      </c>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36">
        <v>1</v>
      </c>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36">
        <v>1</v>
      </c>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6" t="str">
        <f t="shared" si="191"/>
        <v/>
      </c>
      <c r="BY343" s="31"/>
      <c r="BZ343" s="38"/>
      <c r="CB343" s="120" t="e">
        <f t="shared" ca="1" si="162"/>
        <v>#VALUE!</v>
      </c>
      <c r="CC343" s="2" t="e">
        <f t="shared" ca="1" si="192"/>
        <v>#VALUE!</v>
      </c>
    </row>
    <row r="344" spans="1:81" s="10" customFormat="1" ht="25" customHeight="1" x14ac:dyDescent="0.2">
      <c r="A344" s="52" t="str">
        <f t="shared" si="193"/>
        <v/>
      </c>
      <c r="B344" s="157" t="e">
        <f t="shared" ca="1" si="163"/>
        <v>#VALUE!</v>
      </c>
      <c r="C344" s="157" t="e">
        <f t="shared" si="16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5"/>
        <v>#VALUE!</v>
      </c>
      <c r="K344" s="155" t="e">
        <f t="shared" si="166"/>
        <v>#VALUE!</v>
      </c>
      <c r="L344" s="153"/>
      <c r="M344" s="53"/>
      <c r="N344" s="175">
        <v>0</v>
      </c>
      <c r="O344" s="147"/>
      <c r="P344" s="175">
        <v>0</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IF(U344=Setup!$C$10,"Grant",IF('PSM Costs'!U344=Setup!$C$11,"Local",IF('PSM Costs'!U344=Setup!$C$12,"Other","")))</f>
        <v/>
      </c>
      <c r="W344" s="34"/>
      <c r="X344" s="36">
        <v>1</v>
      </c>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36">
        <v>1</v>
      </c>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36">
        <v>1</v>
      </c>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36">
        <v>1</v>
      </c>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6" t="str">
        <f t="shared" si="191"/>
        <v/>
      </c>
      <c r="BY344" s="31"/>
      <c r="BZ344" s="38"/>
      <c r="CB344" s="120" t="e">
        <f t="shared" ca="1" si="162"/>
        <v>#VALUE!</v>
      </c>
      <c r="CC344" s="2" t="e">
        <f t="shared" ca="1" si="192"/>
        <v>#VALUE!</v>
      </c>
    </row>
    <row r="345" spans="1:81" s="10" customFormat="1" ht="25" customHeight="1" x14ac:dyDescent="0.2">
      <c r="A345" s="52" t="str">
        <f t="shared" si="193"/>
        <v/>
      </c>
      <c r="B345" s="157" t="e">
        <f t="shared" ca="1" si="163"/>
        <v>#VALUE!</v>
      </c>
      <c r="C345" s="157" t="e">
        <f t="shared" si="16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5"/>
        <v>#VALUE!</v>
      </c>
      <c r="K345" s="155" t="e">
        <f t="shared" si="166"/>
        <v>#VALUE!</v>
      </c>
      <c r="L345" s="153"/>
      <c r="M345" s="53"/>
      <c r="N345" s="175">
        <v>0</v>
      </c>
      <c r="O345" s="147"/>
      <c r="P345" s="175">
        <v>0</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IF(U345=Setup!$C$10,"Grant",IF('PSM Costs'!U345=Setup!$C$11,"Local",IF('PSM Costs'!U345=Setup!$C$12,"Other","")))</f>
        <v/>
      </c>
      <c r="W345" s="34"/>
      <c r="X345" s="36">
        <v>1</v>
      </c>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36">
        <v>1</v>
      </c>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36">
        <v>1</v>
      </c>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36">
        <v>1</v>
      </c>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6" t="str">
        <f t="shared" si="191"/>
        <v/>
      </c>
      <c r="BY345" s="31"/>
      <c r="BZ345" s="38"/>
      <c r="CB345" s="120" t="e">
        <f t="shared" ca="1" si="162"/>
        <v>#VALUE!</v>
      </c>
      <c r="CC345" s="2" t="e">
        <f t="shared" ca="1" si="192"/>
        <v>#VALUE!</v>
      </c>
    </row>
    <row r="346" spans="1:81" s="10" customFormat="1" ht="25" customHeight="1" x14ac:dyDescent="0.2">
      <c r="A346" s="52" t="str">
        <f t="shared" si="193"/>
        <v/>
      </c>
      <c r="B346" s="157" t="e">
        <f t="shared" ca="1" si="163"/>
        <v>#VALUE!</v>
      </c>
      <c r="C346" s="157" t="e">
        <f t="shared" si="16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5"/>
        <v>#VALUE!</v>
      </c>
      <c r="K346" s="155" t="e">
        <f t="shared" si="166"/>
        <v>#VALUE!</v>
      </c>
      <c r="L346" s="153"/>
      <c r="M346" s="53"/>
      <c r="N346" s="175">
        <v>0</v>
      </c>
      <c r="O346" s="147"/>
      <c r="P346" s="175">
        <v>0</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IF(U346=Setup!$C$10,"Grant",IF('PSM Costs'!U346=Setup!$C$11,"Local",IF('PSM Costs'!U346=Setup!$C$12,"Other","")))</f>
        <v/>
      </c>
      <c r="W346" s="34"/>
      <c r="X346" s="36">
        <v>1</v>
      </c>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36">
        <v>1</v>
      </c>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36">
        <v>1</v>
      </c>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36">
        <v>1</v>
      </c>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6" t="str">
        <f t="shared" si="191"/>
        <v/>
      </c>
      <c r="BY346" s="31"/>
      <c r="BZ346" s="38"/>
      <c r="CB346" s="120" t="e">
        <f t="shared" ca="1" si="162"/>
        <v>#VALUE!</v>
      </c>
      <c r="CC346" s="2" t="e">
        <f t="shared" ca="1" si="192"/>
        <v>#VALUE!</v>
      </c>
    </row>
    <row r="347" spans="1:81" s="10" customFormat="1" ht="25" customHeight="1" x14ac:dyDescent="0.2">
      <c r="A347" s="52" t="str">
        <f t="shared" si="193"/>
        <v/>
      </c>
      <c r="B347" s="157" t="e">
        <f t="shared" ca="1" si="163"/>
        <v>#VALUE!</v>
      </c>
      <c r="C347" s="157" t="e">
        <f t="shared" si="16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5"/>
        <v>#VALUE!</v>
      </c>
      <c r="K347" s="155" t="e">
        <f t="shared" si="166"/>
        <v>#VALUE!</v>
      </c>
      <c r="L347" s="153"/>
      <c r="M347" s="53"/>
      <c r="N347" s="175">
        <v>0</v>
      </c>
      <c r="O347" s="147"/>
      <c r="P347" s="175">
        <v>0</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IF(U347=Setup!$C$10,"Grant",IF('PSM Costs'!U347=Setup!$C$11,"Local",IF('PSM Costs'!U347=Setup!$C$12,"Other","")))</f>
        <v/>
      </c>
      <c r="W347" s="34"/>
      <c r="X347" s="36">
        <v>1</v>
      </c>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36">
        <v>1</v>
      </c>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36">
        <v>1</v>
      </c>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36">
        <v>1</v>
      </c>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6" t="str">
        <f t="shared" si="191"/>
        <v/>
      </c>
      <c r="BY347" s="31"/>
      <c r="BZ347" s="38"/>
      <c r="CB347" s="120" t="e">
        <f t="shared" ca="1" si="162"/>
        <v>#VALUE!</v>
      </c>
      <c r="CC347" s="2" t="e">
        <f t="shared" ca="1" si="192"/>
        <v>#VALUE!</v>
      </c>
    </row>
    <row r="348" spans="1:81" s="10" customFormat="1" ht="25" customHeight="1" x14ac:dyDescent="0.2">
      <c r="A348" s="52" t="str">
        <f t="shared" si="193"/>
        <v/>
      </c>
      <c r="B348" s="157" t="e">
        <f t="shared" ca="1" si="163"/>
        <v>#VALUE!</v>
      </c>
      <c r="C348" s="157" t="e">
        <f t="shared" si="16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5"/>
        <v>#VALUE!</v>
      </c>
      <c r="K348" s="155" t="e">
        <f t="shared" si="166"/>
        <v>#VALUE!</v>
      </c>
      <c r="L348" s="153"/>
      <c r="M348" s="53"/>
      <c r="N348" s="175">
        <v>0</v>
      </c>
      <c r="O348" s="147"/>
      <c r="P348" s="175">
        <v>0</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IF(U348=Setup!$C$10,"Grant",IF('PSM Costs'!U348=Setup!$C$11,"Local",IF('PSM Costs'!U348=Setup!$C$12,"Other","")))</f>
        <v/>
      </c>
      <c r="W348" s="34"/>
      <c r="X348" s="36">
        <v>1</v>
      </c>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36">
        <v>1</v>
      </c>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36">
        <v>1</v>
      </c>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36">
        <v>1</v>
      </c>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6" t="str">
        <f t="shared" si="191"/>
        <v/>
      </c>
      <c r="BY348" s="31"/>
      <c r="BZ348" s="38"/>
      <c r="CB348" s="120" t="e">
        <f t="shared" ca="1" si="162"/>
        <v>#VALUE!</v>
      </c>
      <c r="CC348" s="2" t="e">
        <f t="shared" ca="1" si="192"/>
        <v>#VALUE!</v>
      </c>
    </row>
    <row r="349" spans="1:81" s="10" customFormat="1" ht="25" customHeight="1" x14ac:dyDescent="0.2">
      <c r="A349" s="52" t="str">
        <f t="shared" si="193"/>
        <v/>
      </c>
      <c r="B349" s="157" t="e">
        <f t="shared" ca="1" si="163"/>
        <v>#VALUE!</v>
      </c>
      <c r="C349" s="157" t="e">
        <f t="shared" si="16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5"/>
        <v>#VALUE!</v>
      </c>
      <c r="K349" s="155" t="e">
        <f t="shared" si="166"/>
        <v>#VALUE!</v>
      </c>
      <c r="L349" s="153"/>
      <c r="M349" s="53"/>
      <c r="N349" s="175">
        <v>0</v>
      </c>
      <c r="O349" s="147"/>
      <c r="P349" s="175">
        <v>0</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IF(U349=Setup!$C$10,"Grant",IF('PSM Costs'!U349=Setup!$C$11,"Local",IF('PSM Costs'!U349=Setup!$C$12,"Other","")))</f>
        <v/>
      </c>
      <c r="W349" s="34"/>
      <c r="X349" s="36">
        <v>1</v>
      </c>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36">
        <v>1</v>
      </c>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36">
        <v>1</v>
      </c>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36">
        <v>1</v>
      </c>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6" t="str">
        <f t="shared" si="191"/>
        <v/>
      </c>
      <c r="BY349" s="31"/>
      <c r="BZ349" s="38"/>
      <c r="CB349" s="120" t="e">
        <f t="shared" ca="1" si="162"/>
        <v>#VALUE!</v>
      </c>
      <c r="CC349" s="2" t="e">
        <f t="shared" ca="1" si="192"/>
        <v>#VALUE!</v>
      </c>
    </row>
    <row r="350" spans="1:81" s="10" customFormat="1" ht="25" customHeight="1" x14ac:dyDescent="0.2">
      <c r="A350" s="52" t="str">
        <f t="shared" si="193"/>
        <v/>
      </c>
      <c r="B350" s="157" t="e">
        <f t="shared" ca="1" si="163"/>
        <v>#VALUE!</v>
      </c>
      <c r="C350" s="157" t="e">
        <f t="shared" si="16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5"/>
        <v>#VALUE!</v>
      </c>
      <c r="K350" s="155" t="e">
        <f t="shared" si="166"/>
        <v>#VALUE!</v>
      </c>
      <c r="L350" s="153"/>
      <c r="M350" s="53"/>
      <c r="N350" s="175">
        <v>0</v>
      </c>
      <c r="O350" s="147"/>
      <c r="P350" s="175">
        <v>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IF(U350=Setup!$C$10,"Grant",IF('PSM Costs'!U350=Setup!$C$11,"Local",IF('PSM Costs'!U350=Setup!$C$12,"Other","")))</f>
        <v/>
      </c>
      <c r="W350" s="34"/>
      <c r="X350" s="36">
        <v>1</v>
      </c>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36">
        <v>1</v>
      </c>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36">
        <v>1</v>
      </c>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36">
        <v>1</v>
      </c>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6" t="str">
        <f t="shared" si="191"/>
        <v/>
      </c>
      <c r="BY350" s="31"/>
      <c r="BZ350" s="38"/>
      <c r="CB350" s="120" t="e">
        <f t="shared" ca="1" si="162"/>
        <v>#VALUE!</v>
      </c>
      <c r="CC350" s="2" t="e">
        <f t="shared" ca="1" si="192"/>
        <v>#VALUE!</v>
      </c>
    </row>
    <row r="351" spans="1:81" s="10" customFormat="1" ht="25" customHeight="1" x14ac:dyDescent="0.2">
      <c r="A351" s="52" t="str">
        <f t="shared" si="193"/>
        <v/>
      </c>
      <c r="B351" s="157" t="e">
        <f t="shared" ca="1" si="163"/>
        <v>#VALUE!</v>
      </c>
      <c r="C351" s="157" t="e">
        <f t="shared" si="16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5"/>
        <v>#VALUE!</v>
      </c>
      <c r="K351" s="155" t="e">
        <f t="shared" si="166"/>
        <v>#VALUE!</v>
      </c>
      <c r="L351" s="153"/>
      <c r="M351" s="53"/>
      <c r="N351" s="175">
        <v>0</v>
      </c>
      <c r="O351" s="147"/>
      <c r="P351" s="175">
        <v>0</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IF(U351=Setup!$C$10,"Grant",IF('PSM Costs'!U351=Setup!$C$11,"Local",IF('PSM Costs'!U351=Setup!$C$12,"Other","")))</f>
        <v/>
      </c>
      <c r="W351" s="34"/>
      <c r="X351" s="36">
        <v>1</v>
      </c>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36">
        <v>1</v>
      </c>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36">
        <v>1</v>
      </c>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36">
        <v>1</v>
      </c>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6" t="str">
        <f t="shared" si="191"/>
        <v/>
      </c>
      <c r="BY351" s="31"/>
      <c r="BZ351" s="38"/>
      <c r="CB351" s="120" t="e">
        <f t="shared" ca="1" si="162"/>
        <v>#VALUE!</v>
      </c>
      <c r="CC351" s="2" t="e">
        <f t="shared" ca="1" si="192"/>
        <v>#VALUE!</v>
      </c>
    </row>
    <row r="352" spans="1:81" s="10" customFormat="1" ht="25" customHeight="1" x14ac:dyDescent="0.2">
      <c r="A352" s="52" t="str">
        <f t="shared" si="193"/>
        <v/>
      </c>
      <c r="B352" s="157" t="e">
        <f t="shared" ca="1" si="163"/>
        <v>#VALUE!</v>
      </c>
      <c r="C352" s="157" t="e">
        <f t="shared" si="16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5"/>
        <v>#VALUE!</v>
      </c>
      <c r="K352" s="155" t="e">
        <f t="shared" si="166"/>
        <v>#VALUE!</v>
      </c>
      <c r="L352" s="153"/>
      <c r="M352" s="53"/>
      <c r="N352" s="175">
        <v>0</v>
      </c>
      <c r="O352" s="147"/>
      <c r="P352" s="175">
        <v>0</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IF(U352=Setup!$C$10,"Grant",IF('PSM Costs'!U352=Setup!$C$11,"Local",IF('PSM Costs'!U352=Setup!$C$12,"Other","")))</f>
        <v/>
      </c>
      <c r="W352" s="34"/>
      <c r="X352" s="36">
        <v>1</v>
      </c>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36">
        <v>1</v>
      </c>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36">
        <v>1</v>
      </c>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36">
        <v>1</v>
      </c>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6" t="str">
        <f t="shared" si="191"/>
        <v/>
      </c>
      <c r="BY352" s="31"/>
      <c r="BZ352" s="38"/>
      <c r="CB352" s="120" t="e">
        <f t="shared" ca="1" si="162"/>
        <v>#VALUE!</v>
      </c>
      <c r="CC352" s="2" t="e">
        <f t="shared" ca="1" si="192"/>
        <v>#VALUE!</v>
      </c>
    </row>
    <row r="353" spans="1:81" s="10" customFormat="1" ht="25" customHeight="1" x14ac:dyDescent="0.2">
      <c r="A353" s="52" t="str">
        <f t="shared" si="193"/>
        <v/>
      </c>
      <c r="B353" s="157" t="e">
        <f t="shared" ca="1" si="163"/>
        <v>#VALUE!</v>
      </c>
      <c r="C353" s="157" t="e">
        <f t="shared" si="16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5"/>
        <v>#VALUE!</v>
      </c>
      <c r="K353" s="155" t="e">
        <f t="shared" si="166"/>
        <v>#VALUE!</v>
      </c>
      <c r="L353" s="153"/>
      <c r="M353" s="53"/>
      <c r="N353" s="175">
        <v>0</v>
      </c>
      <c r="O353" s="147"/>
      <c r="P353" s="175">
        <v>0</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IF(U353=Setup!$C$10,"Grant",IF('PSM Costs'!U353=Setup!$C$11,"Local",IF('PSM Costs'!U353=Setup!$C$12,"Other","")))</f>
        <v/>
      </c>
      <c r="W353" s="34"/>
      <c r="X353" s="36">
        <v>1</v>
      </c>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36">
        <v>1</v>
      </c>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36">
        <v>1</v>
      </c>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36">
        <v>1</v>
      </c>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6" t="str">
        <f t="shared" si="191"/>
        <v/>
      </c>
      <c r="BY353" s="31"/>
      <c r="BZ353" s="38"/>
      <c r="CB353" s="120" t="e">
        <f t="shared" ca="1" si="162"/>
        <v>#VALUE!</v>
      </c>
      <c r="CC353" s="2" t="e">
        <f t="shared" ca="1" si="192"/>
        <v>#VALUE!</v>
      </c>
    </row>
    <row r="354" spans="1:81" s="10" customFormat="1" ht="25" customHeight="1" x14ac:dyDescent="0.2">
      <c r="A354" s="52" t="str">
        <f t="shared" si="193"/>
        <v/>
      </c>
      <c r="B354" s="157" t="e">
        <f t="shared" ca="1" si="163"/>
        <v>#VALUE!</v>
      </c>
      <c r="C354" s="157" t="e">
        <f t="shared" si="16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5"/>
        <v>#VALUE!</v>
      </c>
      <c r="K354" s="155" t="e">
        <f t="shared" si="166"/>
        <v>#VALUE!</v>
      </c>
      <c r="L354" s="153"/>
      <c r="M354" s="53"/>
      <c r="N354" s="175">
        <v>0</v>
      </c>
      <c r="O354" s="147"/>
      <c r="P354" s="175">
        <v>0</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IF(U354=Setup!$C$10,"Grant",IF('PSM Costs'!U354=Setup!$C$11,"Local",IF('PSM Costs'!U354=Setup!$C$12,"Other","")))</f>
        <v/>
      </c>
      <c r="W354" s="34"/>
      <c r="X354" s="36">
        <v>1</v>
      </c>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36">
        <v>1</v>
      </c>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36">
        <v>1</v>
      </c>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36">
        <v>1</v>
      </c>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6" t="str">
        <f t="shared" si="191"/>
        <v/>
      </c>
      <c r="BY354" s="31"/>
      <c r="BZ354" s="38"/>
      <c r="CB354" s="120" t="e">
        <f t="shared" ca="1" si="162"/>
        <v>#VALUE!</v>
      </c>
      <c r="CC354" s="2" t="e">
        <f t="shared" ca="1" si="192"/>
        <v>#VALUE!</v>
      </c>
    </row>
    <row r="355" spans="1:81" s="10" customFormat="1" ht="25" customHeight="1" x14ac:dyDescent="0.2">
      <c r="A355" s="52" t="str">
        <f t="shared" si="193"/>
        <v/>
      </c>
      <c r="B355" s="157" t="e">
        <f t="shared" ca="1" si="163"/>
        <v>#VALUE!</v>
      </c>
      <c r="C355" s="157" t="e">
        <f t="shared" si="16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5"/>
        <v>#VALUE!</v>
      </c>
      <c r="K355" s="155" t="e">
        <f t="shared" si="166"/>
        <v>#VALUE!</v>
      </c>
      <c r="L355" s="153"/>
      <c r="M355" s="53"/>
      <c r="N355" s="175">
        <v>0</v>
      </c>
      <c r="O355" s="147"/>
      <c r="P355" s="175">
        <v>0</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IF(U355=Setup!$C$10,"Grant",IF('PSM Costs'!U355=Setup!$C$11,"Local",IF('PSM Costs'!U355=Setup!$C$12,"Other","")))</f>
        <v/>
      </c>
      <c r="W355" s="34"/>
      <c r="X355" s="36">
        <v>1</v>
      </c>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36">
        <v>1</v>
      </c>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36">
        <v>1</v>
      </c>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36">
        <v>1</v>
      </c>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6" t="str">
        <f t="shared" si="191"/>
        <v/>
      </c>
      <c r="BY355" s="31"/>
      <c r="BZ355" s="38"/>
      <c r="CB355" s="120" t="e">
        <f t="shared" ca="1" si="162"/>
        <v>#VALUE!</v>
      </c>
      <c r="CC355" s="2" t="e">
        <f t="shared" ca="1" si="192"/>
        <v>#VALUE!</v>
      </c>
    </row>
    <row r="356" spans="1:81" s="10" customFormat="1" ht="25" customHeight="1" x14ac:dyDescent="0.2">
      <c r="A356" s="52" t="str">
        <f t="shared" si="193"/>
        <v/>
      </c>
      <c r="B356" s="157" t="e">
        <f t="shared" ca="1" si="163"/>
        <v>#VALUE!</v>
      </c>
      <c r="C356" s="157" t="e">
        <f t="shared" si="16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5"/>
        <v>#VALUE!</v>
      </c>
      <c r="K356" s="155" t="e">
        <f t="shared" si="166"/>
        <v>#VALUE!</v>
      </c>
      <c r="L356" s="153"/>
      <c r="M356" s="53"/>
      <c r="N356" s="175">
        <v>0</v>
      </c>
      <c r="O356" s="147"/>
      <c r="P356" s="175">
        <v>0</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IF(U356=Setup!$C$10,"Grant",IF('PSM Costs'!U356=Setup!$C$11,"Local",IF('PSM Costs'!U356=Setup!$C$12,"Other","")))</f>
        <v/>
      </c>
      <c r="W356" s="34"/>
      <c r="X356" s="36">
        <v>1</v>
      </c>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36">
        <v>1</v>
      </c>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36">
        <v>1</v>
      </c>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36">
        <v>1</v>
      </c>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6" t="str">
        <f t="shared" si="191"/>
        <v/>
      </c>
      <c r="BY356" s="31"/>
      <c r="BZ356" s="38"/>
      <c r="CB356" s="120" t="e">
        <f t="shared" ca="1" si="162"/>
        <v>#VALUE!</v>
      </c>
      <c r="CC356" s="2" t="e">
        <f t="shared" ca="1" si="192"/>
        <v>#VALUE!</v>
      </c>
    </row>
    <row r="357" spans="1:81" s="10" customFormat="1" ht="25" customHeight="1" x14ac:dyDescent="0.2">
      <c r="A357" s="52" t="str">
        <f t="shared" si="193"/>
        <v/>
      </c>
      <c r="B357" s="157" t="e">
        <f t="shared" ca="1" si="163"/>
        <v>#VALUE!</v>
      </c>
      <c r="C357" s="157" t="e">
        <f t="shared" si="16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5"/>
        <v>#VALUE!</v>
      </c>
      <c r="K357" s="155" t="e">
        <f t="shared" si="166"/>
        <v>#VALUE!</v>
      </c>
      <c r="L357" s="153"/>
      <c r="M357" s="53"/>
      <c r="N357" s="175">
        <v>0</v>
      </c>
      <c r="O357" s="147"/>
      <c r="P357" s="175">
        <v>0</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IF(U357=Setup!$C$10,"Grant",IF('PSM Costs'!U357=Setup!$C$11,"Local",IF('PSM Costs'!U357=Setup!$C$12,"Other","")))</f>
        <v/>
      </c>
      <c r="W357" s="34"/>
      <c r="X357" s="36">
        <v>1</v>
      </c>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36">
        <v>1</v>
      </c>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36">
        <v>1</v>
      </c>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36">
        <v>1</v>
      </c>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6" t="str">
        <f t="shared" si="191"/>
        <v/>
      </c>
      <c r="BY357" s="31"/>
      <c r="BZ357" s="38"/>
      <c r="CB357" s="120" t="e">
        <f t="shared" ca="1" si="162"/>
        <v>#VALUE!</v>
      </c>
      <c r="CC357" s="2" t="e">
        <f t="shared" ca="1" si="192"/>
        <v>#VALUE!</v>
      </c>
    </row>
    <row r="358" spans="1:81" s="10" customFormat="1" ht="25" customHeight="1" x14ac:dyDescent="0.2">
      <c r="A358" s="52" t="str">
        <f t="shared" si="193"/>
        <v/>
      </c>
      <c r="B358" s="157" t="e">
        <f t="shared" ca="1" si="163"/>
        <v>#VALUE!</v>
      </c>
      <c r="C358" s="157" t="e">
        <f t="shared" si="16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5"/>
        <v>#VALUE!</v>
      </c>
      <c r="K358" s="155" t="e">
        <f t="shared" si="166"/>
        <v>#VALUE!</v>
      </c>
      <c r="L358" s="153"/>
      <c r="M358" s="53"/>
      <c r="N358" s="175">
        <v>0</v>
      </c>
      <c r="O358" s="147"/>
      <c r="P358" s="175">
        <v>0</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IF(U358=Setup!$C$10,"Grant",IF('PSM Costs'!U358=Setup!$C$11,"Local",IF('PSM Costs'!U358=Setup!$C$12,"Other","")))</f>
        <v/>
      </c>
      <c r="W358" s="34"/>
      <c r="X358" s="36">
        <v>1</v>
      </c>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36">
        <v>1</v>
      </c>
      <c r="AL358" s="34"/>
      <c r="AM358" s="32" t="str">
        <f t="shared" si="173"/>
        <v/>
      </c>
      <c r="AN358" s="34"/>
      <c r="AO358" s="32" t="str">
        <f t="shared" si="174"/>
        <v/>
      </c>
      <c r="AP358" s="35"/>
      <c r="AQ358" s="32" t="str">
        <f t="shared" si="175"/>
        <v/>
      </c>
      <c r="AR358" s="34"/>
      <c r="AS358" s="36" t="str">
        <f t="shared" si="176"/>
        <v/>
      </c>
      <c r="AT358" s="36" t="str">
        <f t="shared" si="177"/>
        <v/>
      </c>
      <c r="AU358" s="36" t="str">
        <f t="shared" si="178"/>
        <v/>
      </c>
      <c r="AV358" s="55"/>
      <c r="AW358" s="34"/>
      <c r="AX358" s="36">
        <v>1</v>
      </c>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36">
        <v>1</v>
      </c>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6" t="str">
        <f t="shared" si="191"/>
        <v/>
      </c>
      <c r="BY358" s="31"/>
      <c r="BZ358" s="38"/>
      <c r="CB358" s="120" t="e">
        <f t="shared" ca="1" si="162"/>
        <v>#VALUE!</v>
      </c>
      <c r="CC358" s="2" t="e">
        <f t="shared" ca="1" si="192"/>
        <v>#VALUE!</v>
      </c>
    </row>
    <row r="359" spans="1:81" s="10" customFormat="1" ht="25" customHeight="1" x14ac:dyDescent="0.2">
      <c r="A359" s="52" t="str">
        <f t="shared" si="193"/>
        <v/>
      </c>
      <c r="B359" s="157" t="e">
        <f t="shared" ca="1" si="163"/>
        <v>#VALUE!</v>
      </c>
      <c r="C359" s="157" t="e">
        <f t="shared" si="16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5"/>
        <v>#VALUE!</v>
      </c>
      <c r="K359" s="155" t="e">
        <f t="shared" si="166"/>
        <v>#VALUE!</v>
      </c>
      <c r="L359" s="153"/>
      <c r="M359" s="53"/>
      <c r="N359" s="175">
        <v>0</v>
      </c>
      <c r="O359" s="147"/>
      <c r="P359" s="175">
        <v>0</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IF(U359=Setup!$C$10,"Grant",IF('PSM Costs'!U359=Setup!$C$11,"Local",IF('PSM Costs'!U359=Setup!$C$12,"Other","")))</f>
        <v/>
      </c>
      <c r="W359" s="34"/>
      <c r="X359" s="36">
        <v>1</v>
      </c>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36">
        <v>1</v>
      </c>
      <c r="AL359" s="34"/>
      <c r="AM359" s="32" t="str">
        <f t="shared" si="173"/>
        <v/>
      </c>
      <c r="AN359" s="34"/>
      <c r="AO359" s="32" t="str">
        <f t="shared" si="174"/>
        <v/>
      </c>
      <c r="AP359" s="35"/>
      <c r="AQ359" s="32" t="str">
        <f t="shared" si="175"/>
        <v/>
      </c>
      <c r="AR359" s="34"/>
      <c r="AS359" s="36" t="str">
        <f t="shared" si="176"/>
        <v/>
      </c>
      <c r="AT359" s="36" t="str">
        <f t="shared" si="177"/>
        <v/>
      </c>
      <c r="AU359" s="36" t="str">
        <f t="shared" si="178"/>
        <v/>
      </c>
      <c r="AV359" s="55"/>
      <c r="AW359" s="34"/>
      <c r="AX359" s="36">
        <v>1</v>
      </c>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36">
        <v>1</v>
      </c>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6" t="str">
        <f t="shared" si="191"/>
        <v/>
      </c>
      <c r="BY359" s="31"/>
      <c r="BZ359" s="38"/>
      <c r="CB359" s="120" t="e">
        <f t="shared" ca="1" si="162"/>
        <v>#VALUE!</v>
      </c>
      <c r="CC359" s="2" t="e">
        <f t="shared" ca="1" si="192"/>
        <v>#VALUE!</v>
      </c>
    </row>
    <row r="360" spans="1:81" s="10" customFormat="1" ht="25" customHeight="1" x14ac:dyDescent="0.2">
      <c r="A360" s="52" t="str">
        <f t="shared" si="193"/>
        <v/>
      </c>
      <c r="B360" s="157" t="e">
        <f t="shared" ca="1" si="163"/>
        <v>#VALUE!</v>
      </c>
      <c r="C360" s="157" t="e">
        <f t="shared" si="16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5"/>
        <v>#VALUE!</v>
      </c>
      <c r="K360" s="155" t="e">
        <f t="shared" si="166"/>
        <v>#VALUE!</v>
      </c>
      <c r="L360" s="153"/>
      <c r="M360" s="53"/>
      <c r="N360" s="175">
        <v>0</v>
      </c>
      <c r="O360" s="147"/>
      <c r="P360" s="175">
        <v>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IF(U360=Setup!$C$10,"Grant",IF('PSM Costs'!U360=Setup!$C$11,"Local",IF('PSM Costs'!U360=Setup!$C$12,"Other","")))</f>
        <v/>
      </c>
      <c r="W360" s="34"/>
      <c r="X360" s="36">
        <v>1</v>
      </c>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36">
        <v>1</v>
      </c>
      <c r="AL360" s="34"/>
      <c r="AM360" s="32" t="str">
        <f t="shared" si="173"/>
        <v/>
      </c>
      <c r="AN360" s="34"/>
      <c r="AO360" s="32" t="str">
        <f t="shared" si="174"/>
        <v/>
      </c>
      <c r="AP360" s="35"/>
      <c r="AQ360" s="32" t="str">
        <f t="shared" si="175"/>
        <v/>
      </c>
      <c r="AR360" s="34"/>
      <c r="AS360" s="36" t="str">
        <f t="shared" si="176"/>
        <v/>
      </c>
      <c r="AT360" s="36" t="str">
        <f t="shared" si="177"/>
        <v/>
      </c>
      <c r="AU360" s="36" t="str">
        <f t="shared" si="178"/>
        <v/>
      </c>
      <c r="AV360" s="55"/>
      <c r="AW360" s="34"/>
      <c r="AX360" s="36">
        <v>1</v>
      </c>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36">
        <v>1</v>
      </c>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6" t="str">
        <f t="shared" si="191"/>
        <v/>
      </c>
      <c r="BY360" s="31"/>
      <c r="BZ360" s="38"/>
      <c r="CB360" s="120" t="e">
        <f t="shared" ca="1" si="162"/>
        <v>#VALUE!</v>
      </c>
      <c r="CC360" s="2" t="e">
        <f t="shared" ca="1" si="192"/>
        <v>#VALUE!</v>
      </c>
    </row>
    <row r="361" spans="1:81" s="10" customFormat="1" ht="25" customHeight="1" x14ac:dyDescent="0.2">
      <c r="A361" s="52" t="str">
        <f t="shared" si="193"/>
        <v/>
      </c>
      <c r="B361" s="157" t="e">
        <f t="shared" ca="1" si="163"/>
        <v>#VALUE!</v>
      </c>
      <c r="C361" s="157" t="e">
        <f t="shared" si="16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5"/>
        <v>#VALUE!</v>
      </c>
      <c r="K361" s="155" t="e">
        <f t="shared" si="166"/>
        <v>#VALUE!</v>
      </c>
      <c r="L361" s="153"/>
      <c r="M361" s="53"/>
      <c r="N361" s="175">
        <v>0</v>
      </c>
      <c r="O361" s="147"/>
      <c r="P361" s="175">
        <v>0</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IF(U361=Setup!$C$10,"Grant",IF('PSM Costs'!U361=Setup!$C$11,"Local",IF('PSM Costs'!U361=Setup!$C$12,"Other","")))</f>
        <v/>
      </c>
      <c r="W361" s="34"/>
      <c r="X361" s="36">
        <v>1</v>
      </c>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36">
        <v>1</v>
      </c>
      <c r="AL361" s="34"/>
      <c r="AM361" s="32" t="str">
        <f t="shared" si="173"/>
        <v/>
      </c>
      <c r="AN361" s="34"/>
      <c r="AO361" s="32" t="str">
        <f t="shared" si="174"/>
        <v/>
      </c>
      <c r="AP361" s="35"/>
      <c r="AQ361" s="32" t="str">
        <f t="shared" si="175"/>
        <v/>
      </c>
      <c r="AR361" s="34"/>
      <c r="AS361" s="36" t="str">
        <f t="shared" si="176"/>
        <v/>
      </c>
      <c r="AT361" s="36" t="str">
        <f t="shared" si="177"/>
        <v/>
      </c>
      <c r="AU361" s="36" t="str">
        <f t="shared" si="178"/>
        <v/>
      </c>
      <c r="AV361" s="55"/>
      <c r="AW361" s="34"/>
      <c r="AX361" s="36">
        <v>1</v>
      </c>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36">
        <v>1</v>
      </c>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6" t="str">
        <f t="shared" si="191"/>
        <v/>
      </c>
      <c r="BY361" s="31"/>
      <c r="BZ361" s="38"/>
      <c r="CB361" s="120" t="e">
        <f t="shared" ca="1" si="162"/>
        <v>#VALUE!</v>
      </c>
      <c r="CC361" s="2" t="e">
        <f t="shared" ca="1" si="192"/>
        <v>#VALUE!</v>
      </c>
    </row>
    <row r="362" spans="1:81" s="10" customFormat="1" ht="25" customHeight="1" x14ac:dyDescent="0.2">
      <c r="A362" s="52" t="str">
        <f t="shared" si="193"/>
        <v/>
      </c>
      <c r="B362" s="157" t="e">
        <f t="shared" ca="1" si="163"/>
        <v>#VALUE!</v>
      </c>
      <c r="C362" s="157" t="e">
        <f t="shared" si="16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5"/>
        <v>#VALUE!</v>
      </c>
      <c r="K362" s="155" t="e">
        <f t="shared" si="166"/>
        <v>#VALUE!</v>
      </c>
      <c r="L362" s="153"/>
      <c r="M362" s="53"/>
      <c r="N362" s="175">
        <v>0</v>
      </c>
      <c r="O362" s="147"/>
      <c r="P362" s="175">
        <v>0</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IF(U362=Setup!$C$10,"Grant",IF('PSM Costs'!U362=Setup!$C$11,"Local",IF('PSM Costs'!U362=Setup!$C$12,"Other","")))</f>
        <v/>
      </c>
      <c r="W362" s="34"/>
      <c r="X362" s="36">
        <v>1</v>
      </c>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36">
        <v>1</v>
      </c>
      <c r="AL362" s="34"/>
      <c r="AM362" s="32" t="str">
        <f t="shared" si="173"/>
        <v/>
      </c>
      <c r="AN362" s="34"/>
      <c r="AO362" s="32" t="str">
        <f t="shared" si="174"/>
        <v/>
      </c>
      <c r="AP362" s="35"/>
      <c r="AQ362" s="32" t="str">
        <f t="shared" si="175"/>
        <v/>
      </c>
      <c r="AR362" s="34"/>
      <c r="AS362" s="36" t="str">
        <f t="shared" si="176"/>
        <v/>
      </c>
      <c r="AT362" s="36" t="str">
        <f t="shared" si="177"/>
        <v/>
      </c>
      <c r="AU362" s="36" t="str">
        <f t="shared" si="178"/>
        <v/>
      </c>
      <c r="AV362" s="55"/>
      <c r="AW362" s="34"/>
      <c r="AX362" s="36">
        <v>1</v>
      </c>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36">
        <v>1</v>
      </c>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6" t="str">
        <f t="shared" si="191"/>
        <v/>
      </c>
      <c r="BY362" s="31"/>
      <c r="BZ362" s="38"/>
      <c r="CB362" s="120" t="e">
        <f t="shared" ca="1" si="162"/>
        <v>#VALUE!</v>
      </c>
      <c r="CC362" s="2" t="e">
        <f t="shared" ca="1" si="192"/>
        <v>#VALUE!</v>
      </c>
    </row>
    <row r="363" spans="1:81" s="10" customFormat="1" ht="25" customHeight="1" x14ac:dyDescent="0.2">
      <c r="A363" s="52" t="str">
        <f t="shared" si="193"/>
        <v/>
      </c>
      <c r="B363" s="157" t="e">
        <f t="shared" ca="1" si="163"/>
        <v>#VALUE!</v>
      </c>
      <c r="C363" s="157" t="e">
        <f t="shared" si="16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5"/>
        <v>#VALUE!</v>
      </c>
      <c r="K363" s="155" t="e">
        <f t="shared" si="166"/>
        <v>#VALUE!</v>
      </c>
      <c r="L363" s="153"/>
      <c r="M363" s="53"/>
      <c r="N363" s="175">
        <v>0</v>
      </c>
      <c r="O363" s="147"/>
      <c r="P363" s="175">
        <v>0</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IF(U363=Setup!$C$10,"Grant",IF('PSM Costs'!U363=Setup!$C$11,"Local",IF('PSM Costs'!U363=Setup!$C$12,"Other","")))</f>
        <v/>
      </c>
      <c r="W363" s="34"/>
      <c r="X363" s="36">
        <v>1</v>
      </c>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36">
        <v>1</v>
      </c>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36">
        <v>1</v>
      </c>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36">
        <v>1</v>
      </c>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6" t="str">
        <f t="shared" si="191"/>
        <v/>
      </c>
      <c r="BY363" s="31"/>
      <c r="BZ363" s="38"/>
      <c r="CB363" s="120" t="e">
        <f t="shared" ca="1" si="162"/>
        <v>#VALUE!</v>
      </c>
      <c r="CC363" s="2" t="e">
        <f t="shared" ca="1" si="192"/>
        <v>#VALUE!</v>
      </c>
    </row>
    <row r="364" spans="1:81" s="10" customFormat="1" ht="25" customHeight="1" x14ac:dyDescent="0.2">
      <c r="A364" s="52" t="str">
        <f t="shared" si="193"/>
        <v/>
      </c>
      <c r="B364" s="157" t="e">
        <f t="shared" ca="1" si="163"/>
        <v>#VALUE!</v>
      </c>
      <c r="C364" s="157" t="e">
        <f t="shared" si="16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5"/>
        <v>#VALUE!</v>
      </c>
      <c r="K364" s="155" t="e">
        <f t="shared" si="166"/>
        <v>#VALUE!</v>
      </c>
      <c r="L364" s="153"/>
      <c r="M364" s="53"/>
      <c r="N364" s="175">
        <v>0</v>
      </c>
      <c r="O364" s="147"/>
      <c r="P364" s="175">
        <v>0</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IF(U364=Setup!$C$10,"Grant",IF('PSM Costs'!U364=Setup!$C$11,"Local",IF('PSM Costs'!U364=Setup!$C$12,"Other","")))</f>
        <v/>
      </c>
      <c r="W364" s="34"/>
      <c r="X364" s="36">
        <v>1</v>
      </c>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36">
        <v>1</v>
      </c>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36">
        <v>1</v>
      </c>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36">
        <v>1</v>
      </c>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6" t="str">
        <f t="shared" si="191"/>
        <v/>
      </c>
      <c r="BY364" s="31"/>
      <c r="BZ364" s="38"/>
      <c r="CB364" s="120" t="e">
        <f t="shared" ca="1" si="162"/>
        <v>#VALUE!</v>
      </c>
      <c r="CC364" s="2" t="e">
        <f t="shared" ca="1" si="192"/>
        <v>#VALUE!</v>
      </c>
    </row>
    <row r="365" spans="1:81" s="10" customFormat="1" ht="25" customHeight="1" x14ac:dyDescent="0.2">
      <c r="A365" s="52" t="str">
        <f t="shared" si="193"/>
        <v/>
      </c>
      <c r="B365" s="157" t="e">
        <f t="shared" ca="1" si="163"/>
        <v>#VALUE!</v>
      </c>
      <c r="C365" s="157" t="e">
        <f t="shared" si="16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5"/>
        <v>#VALUE!</v>
      </c>
      <c r="K365" s="155" t="e">
        <f t="shared" si="166"/>
        <v>#VALUE!</v>
      </c>
      <c r="L365" s="153"/>
      <c r="M365" s="53"/>
      <c r="N365" s="175">
        <v>0</v>
      </c>
      <c r="O365" s="147"/>
      <c r="P365" s="175">
        <v>0</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IF(U365=Setup!$C$10,"Grant",IF('PSM Costs'!U365=Setup!$C$11,"Local",IF('PSM Costs'!U365=Setup!$C$12,"Other","")))</f>
        <v/>
      </c>
      <c r="W365" s="34"/>
      <c r="X365" s="36">
        <v>1</v>
      </c>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36">
        <v>1</v>
      </c>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36">
        <v>1</v>
      </c>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36">
        <v>1</v>
      </c>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6" t="str">
        <f t="shared" si="191"/>
        <v/>
      </c>
      <c r="BY365" s="31"/>
      <c r="BZ365" s="38"/>
      <c r="CB365" s="120" t="e">
        <f t="shared" ca="1" si="162"/>
        <v>#VALUE!</v>
      </c>
      <c r="CC365" s="2" t="e">
        <f t="shared" ca="1" si="192"/>
        <v>#VALUE!</v>
      </c>
    </row>
    <row r="366" spans="1:81" s="10" customFormat="1" ht="25" customHeight="1" x14ac:dyDescent="0.2">
      <c r="A366" s="52" t="str">
        <f t="shared" si="193"/>
        <v/>
      </c>
      <c r="B366" s="157" t="e">
        <f t="shared" ca="1" si="163"/>
        <v>#VALUE!</v>
      </c>
      <c r="C366" s="157" t="e">
        <f t="shared" si="16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5"/>
        <v>#VALUE!</v>
      </c>
      <c r="K366" s="155" t="e">
        <f t="shared" si="166"/>
        <v>#VALUE!</v>
      </c>
      <c r="L366" s="153"/>
      <c r="M366" s="53"/>
      <c r="N366" s="175">
        <v>0</v>
      </c>
      <c r="O366" s="147"/>
      <c r="P366" s="175">
        <v>0</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IF(U366=Setup!$C$10,"Grant",IF('PSM Costs'!U366=Setup!$C$11,"Local",IF('PSM Costs'!U366=Setup!$C$12,"Other","")))</f>
        <v/>
      </c>
      <c r="W366" s="34"/>
      <c r="X366" s="36">
        <v>1</v>
      </c>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36">
        <v>1</v>
      </c>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36">
        <v>1</v>
      </c>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36">
        <v>1</v>
      </c>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6" t="str">
        <f t="shared" si="191"/>
        <v/>
      </c>
      <c r="BY366" s="31"/>
      <c r="BZ366" s="38"/>
      <c r="CB366" s="120" t="e">
        <f t="shared" ca="1" si="162"/>
        <v>#VALUE!</v>
      </c>
      <c r="CC366" s="2" t="e">
        <f t="shared" ca="1" si="192"/>
        <v>#VALUE!</v>
      </c>
    </row>
    <row r="367" spans="1:81" s="10" customFormat="1" ht="25" customHeight="1" x14ac:dyDescent="0.2">
      <c r="A367" s="52" t="str">
        <f t="shared" si="193"/>
        <v/>
      </c>
      <c r="B367" s="157" t="e">
        <f t="shared" ca="1" si="163"/>
        <v>#VALUE!</v>
      </c>
      <c r="C367" s="157" t="e">
        <f t="shared" si="16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5"/>
        <v>#VALUE!</v>
      </c>
      <c r="K367" s="155" t="e">
        <f t="shared" si="166"/>
        <v>#VALUE!</v>
      </c>
      <c r="L367" s="153"/>
      <c r="M367" s="53"/>
      <c r="N367" s="175">
        <v>0</v>
      </c>
      <c r="O367" s="147"/>
      <c r="P367" s="175">
        <v>0</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IF(U367=Setup!$C$10,"Grant",IF('PSM Costs'!U367=Setup!$C$11,"Local",IF('PSM Costs'!U367=Setup!$C$12,"Other","")))</f>
        <v/>
      </c>
      <c r="W367" s="34"/>
      <c r="X367" s="36">
        <v>1</v>
      </c>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36">
        <v>1</v>
      </c>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36">
        <v>1</v>
      </c>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36">
        <v>1</v>
      </c>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6" t="str">
        <f t="shared" si="191"/>
        <v/>
      </c>
      <c r="BY367" s="31"/>
      <c r="BZ367" s="38"/>
      <c r="CB367" s="120" t="e">
        <f t="shared" ca="1" si="162"/>
        <v>#VALUE!</v>
      </c>
      <c r="CC367" s="2" t="e">
        <f t="shared" ca="1" si="192"/>
        <v>#VALUE!</v>
      </c>
    </row>
    <row r="368" spans="1:81" s="10" customFormat="1" ht="25" customHeight="1" x14ac:dyDescent="0.2">
      <c r="A368" s="52" t="str">
        <f t="shared" si="193"/>
        <v/>
      </c>
      <c r="B368" s="157" t="e">
        <f t="shared" ca="1" si="163"/>
        <v>#VALUE!</v>
      </c>
      <c r="C368" s="157" t="e">
        <f t="shared" si="16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5"/>
        <v>#VALUE!</v>
      </c>
      <c r="K368" s="155" t="e">
        <f t="shared" si="166"/>
        <v>#VALUE!</v>
      </c>
      <c r="L368" s="153"/>
      <c r="M368" s="53"/>
      <c r="N368" s="175">
        <v>0</v>
      </c>
      <c r="O368" s="147"/>
      <c r="P368" s="175">
        <v>0</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IF(U368=Setup!$C$10,"Grant",IF('PSM Costs'!U368=Setup!$C$11,"Local",IF('PSM Costs'!U368=Setup!$C$12,"Other","")))</f>
        <v/>
      </c>
      <c r="W368" s="34"/>
      <c r="X368" s="36">
        <v>1</v>
      </c>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36">
        <v>1</v>
      </c>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36">
        <v>1</v>
      </c>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36">
        <v>1</v>
      </c>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6" t="str">
        <f t="shared" si="191"/>
        <v/>
      </c>
      <c r="BY368" s="31"/>
      <c r="BZ368" s="38"/>
      <c r="CB368" s="120" t="e">
        <f t="shared" ca="1" si="162"/>
        <v>#VALUE!</v>
      </c>
      <c r="CC368" s="2" t="e">
        <f t="shared" ca="1" si="192"/>
        <v>#VALUE!</v>
      </c>
    </row>
    <row r="369" spans="1:81" s="10" customFormat="1" ht="25" customHeight="1" x14ac:dyDescent="0.2">
      <c r="A369" s="52" t="str">
        <f t="shared" si="193"/>
        <v/>
      </c>
      <c r="B369" s="157" t="e">
        <f t="shared" ca="1" si="163"/>
        <v>#VALUE!</v>
      </c>
      <c r="C369" s="157" t="e">
        <f t="shared" si="16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5"/>
        <v>#VALUE!</v>
      </c>
      <c r="K369" s="155" t="e">
        <f t="shared" si="166"/>
        <v>#VALUE!</v>
      </c>
      <c r="L369" s="153"/>
      <c r="M369" s="53"/>
      <c r="N369" s="175">
        <v>0</v>
      </c>
      <c r="O369" s="147"/>
      <c r="P369" s="175">
        <v>0</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IF(U369=Setup!$C$10,"Grant",IF('PSM Costs'!U369=Setup!$C$11,"Local",IF('PSM Costs'!U369=Setup!$C$12,"Other","")))</f>
        <v/>
      </c>
      <c r="W369" s="34"/>
      <c r="X369" s="36">
        <v>1</v>
      </c>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36">
        <v>1</v>
      </c>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36">
        <v>1</v>
      </c>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36">
        <v>1</v>
      </c>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6" t="str">
        <f t="shared" si="191"/>
        <v/>
      </c>
      <c r="BY369" s="31"/>
      <c r="BZ369" s="38"/>
      <c r="CB369" s="120" t="e">
        <f t="shared" ca="1" si="162"/>
        <v>#VALUE!</v>
      </c>
      <c r="CC369" s="2" t="e">
        <f t="shared" ca="1" si="192"/>
        <v>#VALUE!</v>
      </c>
    </row>
    <row r="370" spans="1:81" s="10" customFormat="1" ht="25" customHeight="1" x14ac:dyDescent="0.2">
      <c r="A370" s="52" t="str">
        <f t="shared" si="193"/>
        <v/>
      </c>
      <c r="B370" s="157" t="e">
        <f t="shared" ca="1" si="163"/>
        <v>#VALUE!</v>
      </c>
      <c r="C370" s="157" t="e">
        <f t="shared" si="16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5"/>
        <v>#VALUE!</v>
      </c>
      <c r="K370" s="155" t="e">
        <f t="shared" si="166"/>
        <v>#VALUE!</v>
      </c>
      <c r="L370" s="153"/>
      <c r="M370" s="53"/>
      <c r="N370" s="175">
        <v>0</v>
      </c>
      <c r="O370" s="147"/>
      <c r="P370" s="175">
        <v>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IF(U370=Setup!$C$10,"Grant",IF('PSM Costs'!U370=Setup!$C$11,"Local",IF('PSM Costs'!U370=Setup!$C$12,"Other","")))</f>
        <v/>
      </c>
      <c r="W370" s="34"/>
      <c r="X370" s="36">
        <v>1</v>
      </c>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36">
        <v>1</v>
      </c>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36">
        <v>1</v>
      </c>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36">
        <v>1</v>
      </c>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6" t="str">
        <f t="shared" si="191"/>
        <v/>
      </c>
      <c r="BY370" s="31"/>
      <c r="BZ370" s="38"/>
      <c r="CB370" s="120" t="e">
        <f t="shared" ca="1" si="162"/>
        <v>#VALUE!</v>
      </c>
      <c r="CC370" s="2" t="e">
        <f t="shared" ca="1" si="192"/>
        <v>#VALUE!</v>
      </c>
    </row>
    <row r="371" spans="1:81" s="10" customFormat="1" ht="25" customHeight="1" x14ac:dyDescent="0.2">
      <c r="A371" s="52" t="str">
        <f t="shared" si="193"/>
        <v/>
      </c>
      <c r="B371" s="157" t="e">
        <f t="shared" ca="1" si="163"/>
        <v>#VALUE!</v>
      </c>
      <c r="C371" s="157" t="e">
        <f t="shared" si="16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5"/>
        <v>#VALUE!</v>
      </c>
      <c r="K371" s="155" t="e">
        <f t="shared" si="166"/>
        <v>#VALUE!</v>
      </c>
      <c r="L371" s="153"/>
      <c r="M371" s="53"/>
      <c r="N371" s="175">
        <v>0</v>
      </c>
      <c r="O371" s="147"/>
      <c r="P371" s="175">
        <v>0</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IF(U371=Setup!$C$10,"Grant",IF('PSM Costs'!U371=Setup!$C$11,"Local",IF('PSM Costs'!U371=Setup!$C$12,"Other","")))</f>
        <v/>
      </c>
      <c r="W371" s="34"/>
      <c r="X371" s="36">
        <v>1</v>
      </c>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36">
        <v>1</v>
      </c>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36">
        <v>1</v>
      </c>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36">
        <v>1</v>
      </c>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6" t="str">
        <f t="shared" si="191"/>
        <v/>
      </c>
      <c r="BY371" s="31"/>
      <c r="BZ371" s="38"/>
      <c r="CB371" s="120" t="e">
        <f t="shared" ca="1" si="162"/>
        <v>#VALUE!</v>
      </c>
      <c r="CC371" s="2" t="e">
        <f t="shared" ca="1" si="192"/>
        <v>#VALUE!</v>
      </c>
    </row>
    <row r="372" spans="1:81" s="10" customFormat="1" ht="25" customHeight="1" x14ac:dyDescent="0.2">
      <c r="A372" s="52" t="str">
        <f t="shared" si="193"/>
        <v/>
      </c>
      <c r="B372" s="157" t="e">
        <f t="shared" ca="1" si="163"/>
        <v>#VALUE!</v>
      </c>
      <c r="C372" s="157" t="e">
        <f t="shared" si="16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5"/>
        <v>#VALUE!</v>
      </c>
      <c r="K372" s="155" t="e">
        <f t="shared" si="166"/>
        <v>#VALUE!</v>
      </c>
      <c r="L372" s="153"/>
      <c r="M372" s="53"/>
      <c r="N372" s="175">
        <v>0</v>
      </c>
      <c r="O372" s="147"/>
      <c r="P372" s="175">
        <v>0</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IF(U372=Setup!$C$10,"Grant",IF('PSM Costs'!U372=Setup!$C$11,"Local",IF('PSM Costs'!U372=Setup!$C$12,"Other","")))</f>
        <v/>
      </c>
      <c r="W372" s="34"/>
      <c r="X372" s="36">
        <v>1</v>
      </c>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36">
        <v>1</v>
      </c>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36">
        <v>1</v>
      </c>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36">
        <v>1</v>
      </c>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6" t="str">
        <f t="shared" si="191"/>
        <v/>
      </c>
      <c r="BY372" s="31"/>
      <c r="BZ372" s="38"/>
      <c r="CB372" s="120" t="e">
        <f t="shared" ca="1" si="162"/>
        <v>#VALUE!</v>
      </c>
      <c r="CC372" s="2" t="e">
        <f t="shared" ca="1" si="192"/>
        <v>#VALUE!</v>
      </c>
    </row>
    <row r="373" spans="1:81" s="10" customFormat="1" ht="25" customHeight="1" x14ac:dyDescent="0.2">
      <c r="A373" s="52" t="str">
        <f t="shared" si="193"/>
        <v/>
      </c>
      <c r="B373" s="157" t="e">
        <f t="shared" ca="1" si="163"/>
        <v>#VALUE!</v>
      </c>
      <c r="C373" s="157" t="e">
        <f t="shared" si="16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5"/>
        <v>#VALUE!</v>
      </c>
      <c r="K373" s="155" t="e">
        <f t="shared" si="166"/>
        <v>#VALUE!</v>
      </c>
      <c r="L373" s="153"/>
      <c r="M373" s="53"/>
      <c r="N373" s="175">
        <v>0</v>
      </c>
      <c r="O373" s="147"/>
      <c r="P373" s="175">
        <v>0</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IF(U373=Setup!$C$10,"Grant",IF('PSM Costs'!U373=Setup!$C$11,"Local",IF('PSM Costs'!U373=Setup!$C$12,"Other","")))</f>
        <v/>
      </c>
      <c r="W373" s="34"/>
      <c r="X373" s="36">
        <v>1</v>
      </c>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36">
        <v>1</v>
      </c>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36">
        <v>1</v>
      </c>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36">
        <v>1</v>
      </c>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6" t="str">
        <f t="shared" si="191"/>
        <v/>
      </c>
      <c r="BY373" s="31"/>
      <c r="BZ373" s="38"/>
      <c r="CB373" s="120" t="e">
        <f t="shared" ca="1" si="162"/>
        <v>#VALUE!</v>
      </c>
      <c r="CC373" s="2" t="e">
        <f t="shared" ca="1" si="192"/>
        <v>#VALUE!</v>
      </c>
    </row>
    <row r="374" spans="1:81" s="10" customFormat="1" ht="25" customHeight="1" x14ac:dyDescent="0.2">
      <c r="A374" s="52" t="str">
        <f t="shared" si="193"/>
        <v/>
      </c>
      <c r="B374" s="157" t="e">
        <f t="shared" ca="1" si="163"/>
        <v>#VALUE!</v>
      </c>
      <c r="C374" s="157" t="e">
        <f t="shared" si="16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5"/>
        <v>#VALUE!</v>
      </c>
      <c r="K374" s="155" t="e">
        <f t="shared" si="166"/>
        <v>#VALUE!</v>
      </c>
      <c r="L374" s="153"/>
      <c r="M374" s="53"/>
      <c r="N374" s="175">
        <v>0</v>
      </c>
      <c r="O374" s="147"/>
      <c r="P374" s="175">
        <v>0</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IF(U374=Setup!$C$10,"Grant",IF('PSM Costs'!U374=Setup!$C$11,"Local",IF('PSM Costs'!U374=Setup!$C$12,"Other","")))</f>
        <v/>
      </c>
      <c r="W374" s="34"/>
      <c r="X374" s="36">
        <v>1</v>
      </c>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36">
        <v>1</v>
      </c>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36">
        <v>1</v>
      </c>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36">
        <v>1</v>
      </c>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6" t="str">
        <f t="shared" si="191"/>
        <v/>
      </c>
      <c r="BY374" s="31"/>
      <c r="BZ374" s="38"/>
      <c r="CB374" s="120" t="e">
        <f t="shared" ca="1" si="162"/>
        <v>#VALUE!</v>
      </c>
      <c r="CC374" s="2" t="e">
        <f t="shared" ca="1" si="192"/>
        <v>#VALUE!</v>
      </c>
    </row>
    <row r="375" spans="1:81" s="10" customFormat="1" ht="25" customHeight="1" x14ac:dyDescent="0.2">
      <c r="A375" s="52" t="str">
        <f t="shared" si="193"/>
        <v/>
      </c>
      <c r="B375" s="157" t="e">
        <f t="shared" ca="1" si="163"/>
        <v>#VALUE!</v>
      </c>
      <c r="C375" s="157" t="e">
        <f t="shared" si="16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5"/>
        <v>#VALUE!</v>
      </c>
      <c r="K375" s="155" t="e">
        <f t="shared" si="166"/>
        <v>#VALUE!</v>
      </c>
      <c r="L375" s="153"/>
      <c r="M375" s="53"/>
      <c r="N375" s="175">
        <v>0</v>
      </c>
      <c r="O375" s="147"/>
      <c r="P375" s="175">
        <v>0</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IF(U375=Setup!$C$10,"Grant",IF('PSM Costs'!U375=Setup!$C$11,"Local",IF('PSM Costs'!U375=Setup!$C$12,"Other","")))</f>
        <v/>
      </c>
      <c r="W375" s="34"/>
      <c r="X375" s="36">
        <v>1</v>
      </c>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36">
        <v>1</v>
      </c>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36">
        <v>1</v>
      </c>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36">
        <v>1</v>
      </c>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6" t="str">
        <f t="shared" si="191"/>
        <v/>
      </c>
      <c r="BY375" s="31"/>
      <c r="BZ375" s="38"/>
      <c r="CB375" s="120" t="e">
        <f t="shared" ca="1" si="162"/>
        <v>#VALUE!</v>
      </c>
      <c r="CC375" s="2" t="e">
        <f t="shared" ca="1" si="192"/>
        <v>#VALUE!</v>
      </c>
    </row>
    <row r="376" spans="1:81" s="10" customFormat="1" ht="25" customHeight="1" x14ac:dyDescent="0.2">
      <c r="A376" s="52" t="str">
        <f t="shared" si="193"/>
        <v/>
      </c>
      <c r="B376" s="157" t="e">
        <f t="shared" ca="1" si="163"/>
        <v>#VALUE!</v>
      </c>
      <c r="C376" s="157" t="e">
        <f t="shared" si="16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5"/>
        <v>#VALUE!</v>
      </c>
      <c r="K376" s="155" t="e">
        <f t="shared" si="166"/>
        <v>#VALUE!</v>
      </c>
      <c r="L376" s="153"/>
      <c r="M376" s="53"/>
      <c r="N376" s="175">
        <v>0</v>
      </c>
      <c r="O376" s="147"/>
      <c r="P376" s="175">
        <v>0</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IF(U376=Setup!$C$10,"Grant",IF('PSM Costs'!U376=Setup!$C$11,"Local",IF('PSM Costs'!U376=Setup!$C$12,"Other","")))</f>
        <v/>
      </c>
      <c r="W376" s="34"/>
      <c r="X376" s="36">
        <v>1</v>
      </c>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36">
        <v>1</v>
      </c>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36">
        <v>1</v>
      </c>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36">
        <v>1</v>
      </c>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6" t="str">
        <f t="shared" si="191"/>
        <v/>
      </c>
      <c r="BY376" s="31"/>
      <c r="BZ376" s="38"/>
      <c r="CB376" s="120" t="e">
        <f t="shared" ca="1" si="162"/>
        <v>#VALUE!</v>
      </c>
      <c r="CC376" s="2" t="e">
        <f t="shared" ca="1" si="192"/>
        <v>#VALUE!</v>
      </c>
    </row>
    <row r="377" spans="1:81" s="10" customFormat="1" ht="25" customHeight="1" x14ac:dyDescent="0.2">
      <c r="A377" s="52" t="str">
        <f t="shared" si="193"/>
        <v/>
      </c>
      <c r="B377" s="157" t="e">
        <f t="shared" ca="1" si="163"/>
        <v>#VALUE!</v>
      </c>
      <c r="C377" s="157" t="e">
        <f t="shared" si="16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5"/>
        <v>#VALUE!</v>
      </c>
      <c r="K377" s="155" t="e">
        <f t="shared" si="166"/>
        <v>#VALUE!</v>
      </c>
      <c r="L377" s="153"/>
      <c r="M377" s="53"/>
      <c r="N377" s="175">
        <v>0</v>
      </c>
      <c r="O377" s="147"/>
      <c r="P377" s="175">
        <v>0</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IF(U377=Setup!$C$10,"Grant",IF('PSM Costs'!U377=Setup!$C$11,"Local",IF('PSM Costs'!U377=Setup!$C$12,"Other","")))</f>
        <v/>
      </c>
      <c r="W377" s="34"/>
      <c r="X377" s="36">
        <v>1</v>
      </c>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36">
        <v>1</v>
      </c>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36">
        <v>1</v>
      </c>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36">
        <v>1</v>
      </c>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6" t="str">
        <f t="shared" si="191"/>
        <v/>
      </c>
      <c r="BY377" s="31"/>
      <c r="BZ377" s="38"/>
      <c r="CB377" s="120" t="e">
        <f t="shared" ca="1" si="162"/>
        <v>#VALUE!</v>
      </c>
      <c r="CC377" s="2" t="e">
        <f t="shared" ca="1" si="192"/>
        <v>#VALUE!</v>
      </c>
    </row>
    <row r="378" spans="1:81" s="10" customFormat="1" ht="25" customHeight="1" x14ac:dyDescent="0.2">
      <c r="A378" s="52" t="str">
        <f t="shared" si="193"/>
        <v/>
      </c>
      <c r="B378" s="157" t="e">
        <f t="shared" ca="1" si="163"/>
        <v>#VALUE!</v>
      </c>
      <c r="C378" s="157" t="e">
        <f t="shared" si="16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5"/>
        <v>#VALUE!</v>
      </c>
      <c r="K378" s="155" t="e">
        <f t="shared" si="166"/>
        <v>#VALUE!</v>
      </c>
      <c r="L378" s="153"/>
      <c r="M378" s="53"/>
      <c r="N378" s="175">
        <v>0</v>
      </c>
      <c r="O378" s="147"/>
      <c r="P378" s="175">
        <v>0</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IF(U378=Setup!$C$10,"Grant",IF('PSM Costs'!U378=Setup!$C$11,"Local",IF('PSM Costs'!U378=Setup!$C$12,"Other","")))</f>
        <v/>
      </c>
      <c r="W378" s="34"/>
      <c r="X378" s="36">
        <v>1</v>
      </c>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36">
        <v>1</v>
      </c>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36">
        <v>1</v>
      </c>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36">
        <v>1</v>
      </c>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6" t="str">
        <f t="shared" si="191"/>
        <v/>
      </c>
      <c r="BY378" s="31"/>
      <c r="BZ378" s="38"/>
      <c r="CB378" s="120" t="e">
        <f t="shared" ca="1" si="162"/>
        <v>#VALUE!</v>
      </c>
      <c r="CC378" s="2" t="e">
        <f t="shared" ca="1" si="192"/>
        <v>#VALUE!</v>
      </c>
    </row>
    <row r="379" spans="1:81" s="10" customFormat="1" ht="25" customHeight="1" x14ac:dyDescent="0.2">
      <c r="A379" s="52" t="str">
        <f t="shared" si="193"/>
        <v/>
      </c>
      <c r="B379" s="157" t="e">
        <f t="shared" ca="1" si="163"/>
        <v>#VALUE!</v>
      </c>
      <c r="C379" s="157" t="e">
        <f t="shared" si="16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5"/>
        <v>#VALUE!</v>
      </c>
      <c r="K379" s="155" t="e">
        <f t="shared" si="166"/>
        <v>#VALUE!</v>
      </c>
      <c r="L379" s="153"/>
      <c r="M379" s="53"/>
      <c r="N379" s="175">
        <v>0</v>
      </c>
      <c r="O379" s="147"/>
      <c r="P379" s="175">
        <v>0</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IF(U379=Setup!$C$10,"Grant",IF('PSM Costs'!U379=Setup!$C$11,"Local",IF('PSM Costs'!U379=Setup!$C$12,"Other","")))</f>
        <v/>
      </c>
      <c r="W379" s="34"/>
      <c r="X379" s="36">
        <v>1</v>
      </c>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36">
        <v>1</v>
      </c>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36">
        <v>1</v>
      </c>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36">
        <v>1</v>
      </c>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6" t="str">
        <f t="shared" si="191"/>
        <v/>
      </c>
      <c r="BY379" s="31"/>
      <c r="BZ379" s="38"/>
      <c r="CB379" s="120" t="e">
        <f t="shared" ca="1" si="162"/>
        <v>#VALUE!</v>
      </c>
      <c r="CC379" s="2" t="e">
        <f t="shared" ca="1" si="192"/>
        <v>#VALUE!</v>
      </c>
    </row>
    <row r="380" spans="1:81" s="10" customFormat="1" ht="25" customHeight="1" x14ac:dyDescent="0.2">
      <c r="A380" s="52" t="str">
        <f t="shared" si="193"/>
        <v/>
      </c>
      <c r="B380" s="157" t="e">
        <f t="shared" ca="1" si="163"/>
        <v>#VALUE!</v>
      </c>
      <c r="C380" s="157" t="e">
        <f t="shared" si="16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5"/>
        <v>#VALUE!</v>
      </c>
      <c r="K380" s="155" t="e">
        <f t="shared" si="166"/>
        <v>#VALUE!</v>
      </c>
      <c r="L380" s="153"/>
      <c r="M380" s="53"/>
      <c r="N380" s="175">
        <v>0</v>
      </c>
      <c r="O380" s="147"/>
      <c r="P380" s="175">
        <v>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IF(U380=Setup!$C$10,"Grant",IF('PSM Costs'!U380=Setup!$C$11,"Local",IF('PSM Costs'!U380=Setup!$C$12,"Other","")))</f>
        <v/>
      </c>
      <c r="W380" s="34"/>
      <c r="X380" s="36">
        <v>1</v>
      </c>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36">
        <v>1</v>
      </c>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36">
        <v>1</v>
      </c>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36">
        <v>1</v>
      </c>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6" t="str">
        <f t="shared" si="191"/>
        <v/>
      </c>
      <c r="BY380" s="31"/>
      <c r="BZ380" s="38"/>
      <c r="CB380" s="120" t="e">
        <f t="shared" ca="1" si="162"/>
        <v>#VALUE!</v>
      </c>
      <c r="CC380" s="2" t="e">
        <f t="shared" ca="1" si="192"/>
        <v>#VALUE!</v>
      </c>
    </row>
    <row r="381" spans="1:81" s="10" customFormat="1" ht="25" customHeight="1" x14ac:dyDescent="0.2">
      <c r="A381" s="52" t="str">
        <f t="shared" si="193"/>
        <v/>
      </c>
      <c r="B381" s="157" t="e">
        <f t="shared" ca="1" si="163"/>
        <v>#VALUE!</v>
      </c>
      <c r="C381" s="157" t="e">
        <f t="shared" si="16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5"/>
        <v>#VALUE!</v>
      </c>
      <c r="K381" s="155" t="e">
        <f t="shared" si="166"/>
        <v>#VALUE!</v>
      </c>
      <c r="L381" s="153"/>
      <c r="M381" s="53"/>
      <c r="N381" s="175">
        <v>0</v>
      </c>
      <c r="O381" s="147"/>
      <c r="P381" s="175">
        <v>0</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IF(U381=Setup!$C$10,"Grant",IF('PSM Costs'!U381=Setup!$C$11,"Local",IF('PSM Costs'!U381=Setup!$C$12,"Other","")))</f>
        <v/>
      </c>
      <c r="W381" s="34"/>
      <c r="X381" s="36">
        <v>1</v>
      </c>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36">
        <v>1</v>
      </c>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36">
        <v>1</v>
      </c>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36">
        <v>1</v>
      </c>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6" t="str">
        <f t="shared" si="191"/>
        <v/>
      </c>
      <c r="BY381" s="31"/>
      <c r="BZ381" s="38"/>
      <c r="CB381" s="120" t="e">
        <f t="shared" ca="1" si="162"/>
        <v>#VALUE!</v>
      </c>
      <c r="CC381" s="2" t="e">
        <f t="shared" ca="1" si="192"/>
        <v>#VALUE!</v>
      </c>
    </row>
    <row r="382" spans="1:81" s="10" customFormat="1" ht="25" customHeight="1" x14ac:dyDescent="0.2">
      <c r="A382" s="52" t="str">
        <f t="shared" si="193"/>
        <v/>
      </c>
      <c r="B382" s="157" t="e">
        <f t="shared" ca="1" si="163"/>
        <v>#VALUE!</v>
      </c>
      <c r="C382" s="157" t="e">
        <f t="shared" si="16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5"/>
        <v>#VALUE!</v>
      </c>
      <c r="K382" s="155" t="e">
        <f t="shared" si="166"/>
        <v>#VALUE!</v>
      </c>
      <c r="L382" s="153"/>
      <c r="M382" s="53"/>
      <c r="N382" s="175">
        <v>0</v>
      </c>
      <c r="O382" s="147"/>
      <c r="P382" s="175">
        <v>0</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IF(U382=Setup!$C$10,"Grant",IF('PSM Costs'!U382=Setup!$C$11,"Local",IF('PSM Costs'!U382=Setup!$C$12,"Other","")))</f>
        <v/>
      </c>
      <c r="W382" s="34"/>
      <c r="X382" s="36">
        <v>1</v>
      </c>
      <c r="Y382" s="34"/>
      <c r="Z382" s="36" t="str">
        <f t="shared" si="167"/>
        <v/>
      </c>
      <c r="AA382" s="34"/>
      <c r="AB382" s="32" t="str">
        <f t="shared" si="168"/>
        <v/>
      </c>
      <c r="AC382" s="34"/>
      <c r="AD382" s="32" t="str">
        <f t="shared" si="169"/>
        <v/>
      </c>
      <c r="AE382" s="34"/>
      <c r="AF382" s="36" t="str">
        <f t="shared" si="170"/>
        <v/>
      </c>
      <c r="AG382" s="36" t="str">
        <f t="shared" si="171"/>
        <v/>
      </c>
      <c r="AH382" s="36" t="str">
        <f t="shared" si="172"/>
        <v/>
      </c>
      <c r="AI382" s="55"/>
      <c r="AJ382" s="37"/>
      <c r="AK382" s="36">
        <v>1</v>
      </c>
      <c r="AL382" s="34"/>
      <c r="AM382" s="32" t="str">
        <f t="shared" si="173"/>
        <v/>
      </c>
      <c r="AN382" s="34"/>
      <c r="AO382" s="32" t="str">
        <f t="shared" si="174"/>
        <v/>
      </c>
      <c r="AP382" s="34"/>
      <c r="AQ382" s="32" t="str">
        <f t="shared" si="175"/>
        <v/>
      </c>
      <c r="AR382" s="34"/>
      <c r="AS382" s="36" t="str">
        <f t="shared" si="176"/>
        <v/>
      </c>
      <c r="AT382" s="36" t="str">
        <f t="shared" si="177"/>
        <v/>
      </c>
      <c r="AU382" s="36" t="str">
        <f t="shared" si="178"/>
        <v/>
      </c>
      <c r="AV382" s="55"/>
      <c r="AW382" s="34"/>
      <c r="AX382" s="36">
        <v>1</v>
      </c>
      <c r="AY382" s="34"/>
      <c r="AZ382" s="32" t="str">
        <f t="shared" si="179"/>
        <v/>
      </c>
      <c r="BA382" s="34"/>
      <c r="BB382" s="32" t="str">
        <f t="shared" si="180"/>
        <v/>
      </c>
      <c r="BC382" s="34"/>
      <c r="BD382" s="32" t="str">
        <f t="shared" si="181"/>
        <v/>
      </c>
      <c r="BE382" s="34"/>
      <c r="BF382" s="36" t="str">
        <f t="shared" si="182"/>
        <v/>
      </c>
      <c r="BG382" s="36" t="str">
        <f t="shared" si="183"/>
        <v/>
      </c>
      <c r="BH382" s="36" t="str">
        <f t="shared" si="184"/>
        <v/>
      </c>
      <c r="BI382" s="55"/>
      <c r="BJ382" s="34"/>
      <c r="BK382" s="36">
        <v>1</v>
      </c>
      <c r="BL382" s="34"/>
      <c r="BM382" s="32" t="str">
        <f t="shared" si="185"/>
        <v/>
      </c>
      <c r="BN382" s="34"/>
      <c r="BO382" s="32" t="str">
        <f t="shared" si="186"/>
        <v/>
      </c>
      <c r="BP382" s="34"/>
      <c r="BQ382" s="32" t="str">
        <f t="shared" si="187"/>
        <v/>
      </c>
      <c r="BR382" s="34"/>
      <c r="BS382" s="36" t="str">
        <f t="shared" si="188"/>
        <v/>
      </c>
      <c r="BT382" s="36" t="str">
        <f t="shared" si="189"/>
        <v/>
      </c>
      <c r="BU382" s="36" t="str">
        <f t="shared" si="190"/>
        <v/>
      </c>
      <c r="BV382" s="55"/>
      <c r="BW382" s="36" t="str">
        <f t="shared" si="191"/>
        <v/>
      </c>
      <c r="BX382" s="36" t="str">
        <f t="shared" si="191"/>
        <v/>
      </c>
      <c r="BY382" s="31"/>
      <c r="BZ382" s="38"/>
      <c r="CB382" s="120" t="e">
        <f t="shared" ca="1" si="162"/>
        <v>#VALUE!</v>
      </c>
      <c r="CC382" s="2" t="e">
        <f t="shared" ca="1" si="192"/>
        <v>#VALUE!</v>
      </c>
    </row>
    <row r="383" spans="1:81" s="10" customFormat="1" ht="25" customHeight="1" x14ac:dyDescent="0.2">
      <c r="A383" s="52" t="str">
        <f t="shared" si="193"/>
        <v/>
      </c>
      <c r="B383" s="157" t="e">
        <f t="shared" ca="1" si="163"/>
        <v>#VALUE!</v>
      </c>
      <c r="C383" s="157" t="e">
        <f t="shared" si="16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5"/>
        <v>#VALUE!</v>
      </c>
      <c r="K383" s="155" t="e">
        <f t="shared" si="166"/>
        <v>#VALUE!</v>
      </c>
      <c r="L383" s="153"/>
      <c r="M383" s="53"/>
      <c r="N383" s="175">
        <v>0</v>
      </c>
      <c r="O383" s="147"/>
      <c r="P383" s="175">
        <v>0</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IF(U383=Setup!$C$10,"Grant",IF('PSM Costs'!U383=Setup!$C$11,"Local",IF('PSM Costs'!U383=Setup!$C$12,"Other","")))</f>
        <v/>
      </c>
      <c r="W383" s="34"/>
      <c r="X383" s="36">
        <v>1</v>
      </c>
      <c r="Y383" s="34"/>
      <c r="Z383" s="36" t="str">
        <f t="shared" si="167"/>
        <v/>
      </c>
      <c r="AA383" s="34"/>
      <c r="AB383" s="32" t="str">
        <f t="shared" si="168"/>
        <v/>
      </c>
      <c r="AC383" s="34"/>
      <c r="AD383" s="32" t="str">
        <f t="shared" si="169"/>
        <v/>
      </c>
      <c r="AE383" s="34"/>
      <c r="AF383" s="36" t="str">
        <f t="shared" si="170"/>
        <v/>
      </c>
      <c r="AG383" s="36" t="str">
        <f t="shared" si="171"/>
        <v/>
      </c>
      <c r="AH383" s="36" t="str">
        <f t="shared" si="172"/>
        <v/>
      </c>
      <c r="AI383" s="55"/>
      <c r="AJ383" s="37"/>
      <c r="AK383" s="36">
        <v>1</v>
      </c>
      <c r="AL383" s="34"/>
      <c r="AM383" s="32" t="str">
        <f t="shared" si="173"/>
        <v/>
      </c>
      <c r="AN383" s="34"/>
      <c r="AO383" s="32" t="str">
        <f t="shared" si="174"/>
        <v/>
      </c>
      <c r="AP383" s="34"/>
      <c r="AQ383" s="32" t="str">
        <f t="shared" si="175"/>
        <v/>
      </c>
      <c r="AR383" s="34"/>
      <c r="AS383" s="36" t="str">
        <f t="shared" si="176"/>
        <v/>
      </c>
      <c r="AT383" s="36" t="str">
        <f t="shared" si="177"/>
        <v/>
      </c>
      <c r="AU383" s="36" t="str">
        <f t="shared" si="178"/>
        <v/>
      </c>
      <c r="AV383" s="55"/>
      <c r="AW383" s="34"/>
      <c r="AX383" s="36">
        <v>1</v>
      </c>
      <c r="AY383" s="34"/>
      <c r="AZ383" s="32" t="str">
        <f t="shared" si="179"/>
        <v/>
      </c>
      <c r="BA383" s="34"/>
      <c r="BB383" s="32" t="str">
        <f t="shared" si="180"/>
        <v/>
      </c>
      <c r="BC383" s="34"/>
      <c r="BD383" s="32" t="str">
        <f t="shared" si="181"/>
        <v/>
      </c>
      <c r="BE383" s="34"/>
      <c r="BF383" s="36" t="str">
        <f t="shared" si="182"/>
        <v/>
      </c>
      <c r="BG383" s="36" t="str">
        <f t="shared" si="183"/>
        <v/>
      </c>
      <c r="BH383" s="36" t="str">
        <f t="shared" si="184"/>
        <v/>
      </c>
      <c r="BI383" s="55"/>
      <c r="BJ383" s="34"/>
      <c r="BK383" s="36">
        <v>1</v>
      </c>
      <c r="BL383" s="34"/>
      <c r="BM383" s="32" t="str">
        <f t="shared" si="185"/>
        <v/>
      </c>
      <c r="BN383" s="34"/>
      <c r="BO383" s="32" t="str">
        <f t="shared" si="186"/>
        <v/>
      </c>
      <c r="BP383" s="34"/>
      <c r="BQ383" s="32" t="str">
        <f t="shared" si="187"/>
        <v/>
      </c>
      <c r="BR383" s="34"/>
      <c r="BS383" s="36" t="str">
        <f t="shared" si="188"/>
        <v/>
      </c>
      <c r="BT383" s="36" t="str">
        <f t="shared" si="189"/>
        <v/>
      </c>
      <c r="BU383" s="36" t="str">
        <f t="shared" si="190"/>
        <v/>
      </c>
      <c r="BV383" s="55"/>
      <c r="BW383" s="36" t="str">
        <f t="shared" si="191"/>
        <v/>
      </c>
      <c r="BX383" s="36" t="str">
        <f t="shared" si="191"/>
        <v/>
      </c>
      <c r="BY383" s="31"/>
      <c r="BZ383" s="38"/>
      <c r="CB383" s="120" t="e">
        <f t="shared" ca="1" si="162"/>
        <v>#VALUE!</v>
      </c>
      <c r="CC383" s="2" t="e">
        <f t="shared" ca="1" si="192"/>
        <v>#VALUE!</v>
      </c>
    </row>
    <row r="384" spans="1:81" s="10" customFormat="1" ht="25" customHeight="1" x14ac:dyDescent="0.2">
      <c r="A384" s="52" t="str">
        <f t="shared" si="193"/>
        <v/>
      </c>
      <c r="B384" s="157" t="e">
        <f t="shared" ca="1" si="163"/>
        <v>#VALUE!</v>
      </c>
      <c r="C384" s="157" t="e">
        <f t="shared" si="16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5"/>
        <v>#VALUE!</v>
      </c>
      <c r="K384" s="155" t="e">
        <f t="shared" si="166"/>
        <v>#VALUE!</v>
      </c>
      <c r="L384" s="153"/>
      <c r="M384" s="53"/>
      <c r="N384" s="175">
        <v>0</v>
      </c>
      <c r="O384" s="147"/>
      <c r="P384" s="175">
        <v>0</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IF(U384=Setup!$C$10,"Grant",IF('PSM Costs'!U384=Setup!$C$11,"Local",IF('PSM Costs'!U384=Setup!$C$12,"Other","")))</f>
        <v/>
      </c>
      <c r="W384" s="34"/>
      <c r="X384" s="36">
        <v>1</v>
      </c>
      <c r="Y384" s="34"/>
      <c r="Z384" s="36" t="str">
        <f t="shared" si="167"/>
        <v/>
      </c>
      <c r="AA384" s="34"/>
      <c r="AB384" s="32" t="str">
        <f t="shared" si="168"/>
        <v/>
      </c>
      <c r="AC384" s="34"/>
      <c r="AD384" s="32" t="str">
        <f t="shared" si="169"/>
        <v/>
      </c>
      <c r="AE384" s="34"/>
      <c r="AF384" s="36" t="str">
        <f t="shared" si="170"/>
        <v/>
      </c>
      <c r="AG384" s="36" t="str">
        <f t="shared" si="171"/>
        <v/>
      </c>
      <c r="AH384" s="36" t="str">
        <f t="shared" si="172"/>
        <v/>
      </c>
      <c r="AI384" s="55"/>
      <c r="AJ384" s="37"/>
      <c r="AK384" s="36">
        <v>1</v>
      </c>
      <c r="AL384" s="34"/>
      <c r="AM384" s="32" t="str">
        <f t="shared" si="173"/>
        <v/>
      </c>
      <c r="AN384" s="34"/>
      <c r="AO384" s="32" t="str">
        <f t="shared" si="174"/>
        <v/>
      </c>
      <c r="AP384" s="34"/>
      <c r="AQ384" s="32" t="str">
        <f t="shared" si="175"/>
        <v/>
      </c>
      <c r="AR384" s="34"/>
      <c r="AS384" s="36" t="str">
        <f t="shared" si="176"/>
        <v/>
      </c>
      <c r="AT384" s="36" t="str">
        <f t="shared" si="177"/>
        <v/>
      </c>
      <c r="AU384" s="36" t="str">
        <f t="shared" si="178"/>
        <v/>
      </c>
      <c r="AV384" s="55"/>
      <c r="AW384" s="34"/>
      <c r="AX384" s="36">
        <v>1</v>
      </c>
      <c r="AY384" s="34"/>
      <c r="AZ384" s="32" t="str">
        <f t="shared" si="179"/>
        <v/>
      </c>
      <c r="BA384" s="34"/>
      <c r="BB384" s="32" t="str">
        <f t="shared" si="180"/>
        <v/>
      </c>
      <c r="BC384" s="34"/>
      <c r="BD384" s="32" t="str">
        <f t="shared" si="181"/>
        <v/>
      </c>
      <c r="BE384" s="34"/>
      <c r="BF384" s="36" t="str">
        <f t="shared" si="182"/>
        <v/>
      </c>
      <c r="BG384" s="36" t="str">
        <f t="shared" si="183"/>
        <v/>
      </c>
      <c r="BH384" s="36" t="str">
        <f t="shared" si="184"/>
        <v/>
      </c>
      <c r="BI384" s="55"/>
      <c r="BJ384" s="34"/>
      <c r="BK384" s="36">
        <v>1</v>
      </c>
      <c r="BL384" s="34"/>
      <c r="BM384" s="32" t="str">
        <f t="shared" si="185"/>
        <v/>
      </c>
      <c r="BN384" s="34"/>
      <c r="BO384" s="32" t="str">
        <f t="shared" si="186"/>
        <v/>
      </c>
      <c r="BP384" s="34"/>
      <c r="BQ384" s="32" t="str">
        <f t="shared" si="187"/>
        <v/>
      </c>
      <c r="BR384" s="34"/>
      <c r="BS384" s="36" t="str">
        <f t="shared" si="188"/>
        <v/>
      </c>
      <c r="BT384" s="36" t="str">
        <f t="shared" si="189"/>
        <v/>
      </c>
      <c r="BU384" s="36" t="str">
        <f t="shared" si="190"/>
        <v/>
      </c>
      <c r="BV384" s="55"/>
      <c r="BW384" s="36" t="str">
        <f t="shared" si="191"/>
        <v/>
      </c>
      <c r="BX384" s="36" t="str">
        <f t="shared" si="191"/>
        <v/>
      </c>
      <c r="BY384" s="31"/>
      <c r="BZ384" s="38"/>
      <c r="CB384" s="120" t="e">
        <f t="shared" ca="1" si="162"/>
        <v>#VALUE!</v>
      </c>
      <c r="CC384" s="2" t="e">
        <f t="shared" ca="1" si="192"/>
        <v>#VALUE!</v>
      </c>
    </row>
    <row r="385" spans="1:81" s="10" customFormat="1" ht="25" customHeight="1" x14ac:dyDescent="0.2">
      <c r="A385" s="52" t="str">
        <f t="shared" si="193"/>
        <v/>
      </c>
      <c r="B385" s="157" t="e">
        <f t="shared" ca="1" si="163"/>
        <v>#VALUE!</v>
      </c>
      <c r="C385" s="157" t="e">
        <f t="shared" si="16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5"/>
        <v>#VALUE!</v>
      </c>
      <c r="K385" s="155" t="e">
        <f t="shared" si="166"/>
        <v>#VALUE!</v>
      </c>
      <c r="L385" s="153"/>
      <c r="M385" s="53"/>
      <c r="N385" s="175">
        <v>0</v>
      </c>
      <c r="O385" s="147"/>
      <c r="P385" s="175">
        <v>0</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IF(U385=Setup!$C$10,"Grant",IF('PSM Costs'!U385=Setup!$C$11,"Local",IF('PSM Costs'!U385=Setup!$C$12,"Other","")))</f>
        <v/>
      </c>
      <c r="W385" s="34"/>
      <c r="X385" s="36">
        <v>1</v>
      </c>
      <c r="Y385" s="34"/>
      <c r="Z385" s="36" t="str">
        <f t="shared" si="167"/>
        <v/>
      </c>
      <c r="AA385" s="34"/>
      <c r="AB385" s="32" t="str">
        <f t="shared" si="168"/>
        <v/>
      </c>
      <c r="AC385" s="34"/>
      <c r="AD385" s="32" t="str">
        <f t="shared" si="169"/>
        <v/>
      </c>
      <c r="AE385" s="34"/>
      <c r="AF385" s="36" t="str">
        <f t="shared" si="170"/>
        <v/>
      </c>
      <c r="AG385" s="36" t="str">
        <f t="shared" si="171"/>
        <v/>
      </c>
      <c r="AH385" s="36" t="str">
        <f t="shared" si="172"/>
        <v/>
      </c>
      <c r="AI385" s="55"/>
      <c r="AJ385" s="37"/>
      <c r="AK385" s="36">
        <v>1</v>
      </c>
      <c r="AL385" s="34"/>
      <c r="AM385" s="32" t="str">
        <f t="shared" si="173"/>
        <v/>
      </c>
      <c r="AN385" s="34"/>
      <c r="AO385" s="32" t="str">
        <f t="shared" si="174"/>
        <v/>
      </c>
      <c r="AP385" s="34"/>
      <c r="AQ385" s="32" t="str">
        <f t="shared" si="175"/>
        <v/>
      </c>
      <c r="AR385" s="34"/>
      <c r="AS385" s="36" t="str">
        <f t="shared" si="176"/>
        <v/>
      </c>
      <c r="AT385" s="36" t="str">
        <f t="shared" si="177"/>
        <v/>
      </c>
      <c r="AU385" s="36" t="str">
        <f t="shared" si="178"/>
        <v/>
      </c>
      <c r="AV385" s="55"/>
      <c r="AW385" s="34"/>
      <c r="AX385" s="36">
        <v>1</v>
      </c>
      <c r="AY385" s="34"/>
      <c r="AZ385" s="32" t="str">
        <f t="shared" si="179"/>
        <v/>
      </c>
      <c r="BA385" s="34"/>
      <c r="BB385" s="32" t="str">
        <f t="shared" si="180"/>
        <v/>
      </c>
      <c r="BC385" s="34"/>
      <c r="BD385" s="32" t="str">
        <f t="shared" si="181"/>
        <v/>
      </c>
      <c r="BE385" s="34"/>
      <c r="BF385" s="36" t="str">
        <f t="shared" si="182"/>
        <v/>
      </c>
      <c r="BG385" s="36" t="str">
        <f t="shared" si="183"/>
        <v/>
      </c>
      <c r="BH385" s="36" t="str">
        <f t="shared" si="184"/>
        <v/>
      </c>
      <c r="BI385" s="55"/>
      <c r="BJ385" s="34"/>
      <c r="BK385" s="36">
        <v>1</v>
      </c>
      <c r="BL385" s="34"/>
      <c r="BM385" s="32" t="str">
        <f t="shared" si="185"/>
        <v/>
      </c>
      <c r="BN385" s="34"/>
      <c r="BO385" s="32" t="str">
        <f t="shared" si="186"/>
        <v/>
      </c>
      <c r="BP385" s="34"/>
      <c r="BQ385" s="32" t="str">
        <f t="shared" si="187"/>
        <v/>
      </c>
      <c r="BR385" s="34"/>
      <c r="BS385" s="36" t="str">
        <f t="shared" si="188"/>
        <v/>
      </c>
      <c r="BT385" s="36" t="str">
        <f t="shared" si="189"/>
        <v/>
      </c>
      <c r="BU385" s="36" t="str">
        <f t="shared" si="190"/>
        <v/>
      </c>
      <c r="BV385" s="55"/>
      <c r="BW385" s="36" t="str">
        <f t="shared" si="191"/>
        <v/>
      </c>
      <c r="BX385" s="36" t="str">
        <f t="shared" si="191"/>
        <v/>
      </c>
      <c r="BY385" s="31"/>
      <c r="BZ385" s="38"/>
      <c r="CB385" s="120" t="e">
        <f t="shared" ca="1" si="162"/>
        <v>#VALUE!</v>
      </c>
      <c r="CC385" s="2" t="e">
        <f t="shared" ca="1" si="192"/>
        <v>#VALUE!</v>
      </c>
    </row>
    <row r="386" spans="1:81" s="10" customFormat="1" ht="25" customHeight="1" x14ac:dyDescent="0.2">
      <c r="A386" s="52" t="str">
        <f t="shared" si="193"/>
        <v/>
      </c>
      <c r="B386" s="157" t="e">
        <f t="shared" ca="1" si="163"/>
        <v>#VALUE!</v>
      </c>
      <c r="C386" s="157" t="e">
        <f t="shared" si="16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5"/>
        <v>#VALUE!</v>
      </c>
      <c r="K386" s="155" t="e">
        <f t="shared" si="166"/>
        <v>#VALUE!</v>
      </c>
      <c r="L386" s="153"/>
      <c r="M386" s="53"/>
      <c r="N386" s="175">
        <v>0</v>
      </c>
      <c r="O386" s="147"/>
      <c r="P386" s="175">
        <v>0</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IF(U386=Setup!$C$10,"Grant",IF('PSM Costs'!U386=Setup!$C$11,"Local",IF('PSM Costs'!U386=Setup!$C$12,"Other","")))</f>
        <v/>
      </c>
      <c r="W386" s="34"/>
      <c r="X386" s="36">
        <v>1</v>
      </c>
      <c r="Y386" s="34"/>
      <c r="Z386" s="36" t="str">
        <f t="shared" si="167"/>
        <v/>
      </c>
      <c r="AA386" s="34"/>
      <c r="AB386" s="32" t="str">
        <f t="shared" si="168"/>
        <v/>
      </c>
      <c r="AC386" s="34"/>
      <c r="AD386" s="32" t="str">
        <f t="shared" si="169"/>
        <v/>
      </c>
      <c r="AE386" s="34"/>
      <c r="AF386" s="36" t="str">
        <f t="shared" si="170"/>
        <v/>
      </c>
      <c r="AG386" s="36" t="str">
        <f t="shared" si="171"/>
        <v/>
      </c>
      <c r="AH386" s="36" t="str">
        <f t="shared" si="172"/>
        <v/>
      </c>
      <c r="AI386" s="55"/>
      <c r="AJ386" s="37"/>
      <c r="AK386" s="36">
        <v>1</v>
      </c>
      <c r="AL386" s="34"/>
      <c r="AM386" s="32" t="str">
        <f t="shared" si="173"/>
        <v/>
      </c>
      <c r="AN386" s="34"/>
      <c r="AO386" s="32" t="str">
        <f t="shared" si="174"/>
        <v/>
      </c>
      <c r="AP386" s="34"/>
      <c r="AQ386" s="32" t="str">
        <f t="shared" si="175"/>
        <v/>
      </c>
      <c r="AR386" s="34"/>
      <c r="AS386" s="36" t="str">
        <f t="shared" si="176"/>
        <v/>
      </c>
      <c r="AT386" s="36" t="str">
        <f t="shared" si="177"/>
        <v/>
      </c>
      <c r="AU386" s="36" t="str">
        <f t="shared" si="178"/>
        <v/>
      </c>
      <c r="AV386" s="55"/>
      <c r="AW386" s="34"/>
      <c r="AX386" s="36">
        <v>1</v>
      </c>
      <c r="AY386" s="34"/>
      <c r="AZ386" s="32" t="str">
        <f t="shared" si="179"/>
        <v/>
      </c>
      <c r="BA386" s="34"/>
      <c r="BB386" s="32" t="str">
        <f t="shared" si="180"/>
        <v/>
      </c>
      <c r="BC386" s="34"/>
      <c r="BD386" s="32" t="str">
        <f t="shared" si="181"/>
        <v/>
      </c>
      <c r="BE386" s="34"/>
      <c r="BF386" s="36" t="str">
        <f t="shared" si="182"/>
        <v/>
      </c>
      <c r="BG386" s="36" t="str">
        <f t="shared" si="183"/>
        <v/>
      </c>
      <c r="BH386" s="36" t="str">
        <f t="shared" si="184"/>
        <v/>
      </c>
      <c r="BI386" s="55"/>
      <c r="BJ386" s="34"/>
      <c r="BK386" s="36">
        <v>1</v>
      </c>
      <c r="BL386" s="34"/>
      <c r="BM386" s="32" t="str">
        <f t="shared" si="185"/>
        <v/>
      </c>
      <c r="BN386" s="34"/>
      <c r="BO386" s="32" t="str">
        <f t="shared" si="186"/>
        <v/>
      </c>
      <c r="BP386" s="34"/>
      <c r="BQ386" s="32" t="str">
        <f t="shared" si="187"/>
        <v/>
      </c>
      <c r="BR386" s="34"/>
      <c r="BS386" s="36" t="str">
        <f t="shared" si="188"/>
        <v/>
      </c>
      <c r="BT386" s="36" t="str">
        <f t="shared" si="189"/>
        <v/>
      </c>
      <c r="BU386" s="36" t="str">
        <f t="shared" si="190"/>
        <v/>
      </c>
      <c r="BV386" s="55"/>
      <c r="BW386" s="36" t="str">
        <f t="shared" si="191"/>
        <v/>
      </c>
      <c r="BX386" s="36" t="str">
        <f t="shared" si="191"/>
        <v/>
      </c>
      <c r="BY386" s="31"/>
      <c r="BZ386" s="38"/>
      <c r="CB386" s="120" t="e">
        <f t="shared" ref="CB386:CB449" ca="1" si="194">IF(OR(B386="--",IFERROR(MATCH(B386,OFFSET(B$1,0,0,ROW()-1,1),0),1)&lt;&gt;1),"",1)</f>
        <v>#VALUE!</v>
      </c>
      <c r="CC386" s="2" t="e">
        <f t="shared" ca="1" si="192"/>
        <v>#VALUE!</v>
      </c>
    </row>
    <row r="387" spans="1:81" s="10" customFormat="1" ht="25" customHeight="1" x14ac:dyDescent="0.2">
      <c r="A387" s="52" t="str">
        <f t="shared" si="193"/>
        <v/>
      </c>
      <c r="B387" s="157" t="e">
        <f t="shared" ref="B387:B450" ca="1" si="195">CONCATENATE(E387,"-",G387,"--",K387,"---",R387)</f>
        <v>#VALUE!</v>
      </c>
      <c r="C387" s="157" t="e">
        <f t="shared" ref="C387:C450" si="196">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7">LEFT(I387,FIND(".",I387,1)-1)</f>
        <v>#VALUE!</v>
      </c>
      <c r="K387" s="155" t="e">
        <f t="shared" ref="K387:K450" si="198">LEFT(I387,FIND(".",I387,1)+1)</f>
        <v>#VALUE!</v>
      </c>
      <c r="L387" s="153"/>
      <c r="M387" s="53"/>
      <c r="N387" s="175">
        <v>0</v>
      </c>
      <c r="O387" s="147"/>
      <c r="P387" s="175">
        <v>0</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IF(U387=Setup!$C$10,"Grant",IF('PSM Costs'!U387=Setup!$C$11,"Local",IF('PSM Costs'!U387=Setup!$C$12,"Other","")))</f>
        <v/>
      </c>
      <c r="W387" s="34"/>
      <c r="X387" s="36">
        <v>1</v>
      </c>
      <c r="Y387" s="34"/>
      <c r="Z387" s="36" t="str">
        <f t="shared" ref="Z387:Z450" si="199">IFERROR(IF(AND(NOT(Y387=""),NOT(X387="")),Y387*X387,""),"")</f>
        <v/>
      </c>
      <c r="AA387" s="34"/>
      <c r="AB387" s="32" t="str">
        <f t="shared" ref="AB387:AB450" si="200">IFERROR(IF(AND(NOT(AA387=""),NOT(X387="")),AA387*X387,""),"")</f>
        <v/>
      </c>
      <c r="AC387" s="34"/>
      <c r="AD387" s="32" t="str">
        <f t="shared" ref="AD387:AD450" si="201">IFERROR(IF(AND(NOT(AC387=""),NOT(X387="")),AC387*X387,""),"")</f>
        <v/>
      </c>
      <c r="AE387" s="34"/>
      <c r="AF387" s="36" t="str">
        <f t="shared" ref="AF387:AF450" si="202">IFERROR(IF(AND(NOT(AE387=""),NOT(X387="")),AE387*X387,""),"")</f>
        <v/>
      </c>
      <c r="AG387" s="36" t="str">
        <f t="shared" ref="AG387:AG450" si="203">IFERROR(IF(OR(NOT(Y387=""),NOT(AE387=""),NOT(AA387=""),NOT(AC387="")),Y387+AE387+AA387+AC387,""),"")</f>
        <v/>
      </c>
      <c r="AH387" s="36" t="str">
        <f t="shared" ref="AH387:AH450" si="204">IF(SUM(Z387,AB387,AD387,AF387)&gt;0,SUM(Z387,AB387,AD387,AF387),"")</f>
        <v/>
      </c>
      <c r="AI387" s="55"/>
      <c r="AJ387" s="37"/>
      <c r="AK387" s="36">
        <v>1</v>
      </c>
      <c r="AL387" s="34"/>
      <c r="AM387" s="32" t="str">
        <f t="shared" ref="AM387:AM450" si="205">IFERROR(IF(AND(NOT(AL387=""),NOT(AK387="")),AL387*$AK387,""),"")</f>
        <v/>
      </c>
      <c r="AN387" s="34"/>
      <c r="AO387" s="32" t="str">
        <f t="shared" ref="AO387:AO450" si="206">IFERROR(IF(AND(NOT(AN387=""),NOT(AK387="")),AN387*$AK387,""),"")</f>
        <v/>
      </c>
      <c r="AP387" s="34"/>
      <c r="AQ387" s="32" t="str">
        <f t="shared" ref="AQ387:AQ450" si="207">IFERROR(IF(AND(NOT(AP387=""),NOT(AK387="")),AP387*$AK387,""),"")</f>
        <v/>
      </c>
      <c r="AR387" s="34"/>
      <c r="AS387" s="36" t="str">
        <f t="shared" ref="AS387:AS450" si="208">IFERROR(IF(AND(NOT(AR387=""),NOT(AK387="")),AR387*$AK387,""),"")</f>
        <v/>
      </c>
      <c r="AT387" s="36" t="str">
        <f t="shared" ref="AT387:AT450" si="209">IFERROR(IF(OR(NOT(AL387=""),NOT(AR387=""),NOT(AN387=""),NOT(AP387="")),AL387+AR387+AN387+AP387,""),"")</f>
        <v/>
      </c>
      <c r="AU387" s="36" t="str">
        <f t="shared" ref="AU387:AU450" si="210">IF(SUM(AM387,AS387,AO387,AQ387)&gt;0,SUM(AM387,AS387,AO387,AQ387),"")</f>
        <v/>
      </c>
      <c r="AV387" s="55"/>
      <c r="AW387" s="34"/>
      <c r="AX387" s="36">
        <v>1</v>
      </c>
      <c r="AY387" s="34"/>
      <c r="AZ387" s="32" t="str">
        <f t="shared" ref="AZ387:AZ450" si="211">IFERROR(IF(AND(NOT(AY387=""),NOT(AX387="")),AY387*$AX387,""),"")</f>
        <v/>
      </c>
      <c r="BA387" s="34"/>
      <c r="BB387" s="32" t="str">
        <f t="shared" ref="BB387:BB450" si="212">IFERROR(IF(AND(NOT(BA387=""),NOT(AX387="")),BA387*$AX387,""),"")</f>
        <v/>
      </c>
      <c r="BC387" s="34"/>
      <c r="BD387" s="32" t="str">
        <f t="shared" ref="BD387:BD450" si="213">IFERROR(IF(AND(NOT(BC387=""),NOT(AX387="")),BC387*$AX387,""),"")</f>
        <v/>
      </c>
      <c r="BE387" s="34"/>
      <c r="BF387" s="36" t="str">
        <f t="shared" ref="BF387:BF450" si="214">IFERROR(IF(AND(NOT(BE387=""),NOT(AX387="")),BE387*$AX387,""),"")</f>
        <v/>
      </c>
      <c r="BG387" s="36" t="str">
        <f t="shared" ref="BG387:BG450" si="215">IFERROR(IF(OR(NOT(AY387=""),NOT(BE387=""),NOT(BA387=""),NOT(BC387="")),AY387+BE387+BA387+BC387,""),"")</f>
        <v/>
      </c>
      <c r="BH387" s="36" t="str">
        <f t="shared" ref="BH387:BH450" si="216">IF(SUM(AZ387,BF387,BB387,BD387)&gt;0,SUM(AZ387,BF387,BB387,BD387),"")</f>
        <v/>
      </c>
      <c r="BI387" s="55"/>
      <c r="BJ387" s="34"/>
      <c r="BK387" s="36">
        <v>1</v>
      </c>
      <c r="BL387" s="34"/>
      <c r="BM387" s="32" t="str">
        <f t="shared" ref="BM387:BM450" si="217">IFERROR(IF(AND(NOT(BL387=""),NOT(BK387="")),BL387*$BK387,""),"")</f>
        <v/>
      </c>
      <c r="BN387" s="34"/>
      <c r="BO387" s="32" t="str">
        <f t="shared" ref="BO387:BO450" si="218">IFERROR(IF(AND(NOT(BN387=""),NOT(BK387="")),BN387*$BK387,""),"")</f>
        <v/>
      </c>
      <c r="BP387" s="34"/>
      <c r="BQ387" s="32" t="str">
        <f t="shared" ref="BQ387:BQ450" si="219">IFERROR(IF(AND(NOT(BP387=""),NOT(BK387="")),BP387*$BK387,""),"")</f>
        <v/>
      </c>
      <c r="BR387" s="34"/>
      <c r="BS387" s="36" t="str">
        <f t="shared" ref="BS387:BS450" si="220">IFERROR(IF(AND(NOT(BR387=""),NOT(BK387="")),BR387*$BK387,""),"")</f>
        <v/>
      </c>
      <c r="BT387" s="36" t="str">
        <f t="shared" ref="BT387:BT450" si="221">IFERROR(IF(OR(NOT(BL387=""),NOT(BR387=""),NOT(BN387=""),NOT(BP387="")),BL387+BR387+BN387+BP387,""),"")</f>
        <v/>
      </c>
      <c r="BU387" s="36" t="str">
        <f t="shared" ref="BU387:BU450" si="222">IF(SUM(BM387,BS387,BO387,BQ387)&gt;0,SUM(BM387,BS387,BO387,BQ387),"")</f>
        <v/>
      </c>
      <c r="BV387" s="55"/>
      <c r="BW387" s="36" t="str">
        <f t="shared" ref="BW387:BX450" si="223">IF(SUM(AG387,AT387,BG387,BT387)&gt;0,SUM(AG387,AT387,BG387,BT387),"")</f>
        <v/>
      </c>
      <c r="BX387" s="36" t="str">
        <f t="shared" si="223"/>
        <v/>
      </c>
      <c r="BY387" s="31"/>
      <c r="BZ387" s="38"/>
      <c r="CB387" s="120" t="e">
        <f t="shared" ca="1" si="194"/>
        <v>#VALUE!</v>
      </c>
      <c r="CC387" s="2" t="e">
        <f t="shared" ref="CC387:CC450" ca="1" si="224">IF(OR(C387="--",IFERROR(MATCH(C387,OFFSET(C$1,0,0,ROW()-1,1),0),1)&lt;&gt;1),"",1)</f>
        <v>#VALUE!</v>
      </c>
    </row>
    <row r="388" spans="1:81" s="10" customFormat="1" ht="25" customHeight="1" x14ac:dyDescent="0.2">
      <c r="A388" s="52" t="str">
        <f t="shared" ref="A388:A451" si="225">IFERROR(IF(D388&lt;&gt;"",A387+1,""),"")</f>
        <v/>
      </c>
      <c r="B388" s="157" t="e">
        <f t="shared" ca="1" si="195"/>
        <v>#VALUE!</v>
      </c>
      <c r="C388" s="157" t="e">
        <f t="shared" si="196"/>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7"/>
        <v>#VALUE!</v>
      </c>
      <c r="K388" s="155" t="e">
        <f t="shared" si="198"/>
        <v>#VALUE!</v>
      </c>
      <c r="L388" s="153"/>
      <c r="M388" s="53"/>
      <c r="N388" s="175">
        <v>0</v>
      </c>
      <c r="O388" s="147"/>
      <c r="P388" s="175">
        <v>0</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IF(U388=Setup!$C$10,"Grant",IF('PSM Costs'!U388=Setup!$C$11,"Local",IF('PSM Costs'!U388=Setup!$C$12,"Other","")))</f>
        <v/>
      </c>
      <c r="W388" s="34"/>
      <c r="X388" s="36">
        <v>1</v>
      </c>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36">
        <v>1</v>
      </c>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36">
        <v>1</v>
      </c>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36">
        <v>1</v>
      </c>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6" t="str">
        <f t="shared" si="223"/>
        <v/>
      </c>
      <c r="BY388" s="31"/>
      <c r="BZ388" s="38"/>
      <c r="CB388" s="120" t="e">
        <f t="shared" ca="1" si="194"/>
        <v>#VALUE!</v>
      </c>
      <c r="CC388" s="2" t="e">
        <f t="shared" ca="1" si="224"/>
        <v>#VALUE!</v>
      </c>
    </row>
    <row r="389" spans="1:81" s="10" customFormat="1" ht="25" customHeight="1" x14ac:dyDescent="0.2">
      <c r="A389" s="52" t="str">
        <f t="shared" si="225"/>
        <v/>
      </c>
      <c r="B389" s="157" t="e">
        <f t="shared" ca="1" si="195"/>
        <v>#VALUE!</v>
      </c>
      <c r="C389" s="157" t="e">
        <f t="shared" si="196"/>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7"/>
        <v>#VALUE!</v>
      </c>
      <c r="K389" s="155" t="e">
        <f t="shared" si="198"/>
        <v>#VALUE!</v>
      </c>
      <c r="L389" s="153"/>
      <c r="M389" s="53"/>
      <c r="N389" s="175">
        <v>0</v>
      </c>
      <c r="O389" s="147"/>
      <c r="P389" s="175">
        <v>0</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IF(U389=Setup!$C$10,"Grant",IF('PSM Costs'!U389=Setup!$C$11,"Local",IF('PSM Costs'!U389=Setup!$C$12,"Other","")))</f>
        <v/>
      </c>
      <c r="W389" s="34"/>
      <c r="X389" s="36">
        <v>1</v>
      </c>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36">
        <v>1</v>
      </c>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36">
        <v>1</v>
      </c>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36">
        <v>1</v>
      </c>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6" t="str">
        <f t="shared" si="223"/>
        <v/>
      </c>
      <c r="BY389" s="31"/>
      <c r="BZ389" s="38"/>
      <c r="CB389" s="120" t="e">
        <f t="shared" ca="1" si="194"/>
        <v>#VALUE!</v>
      </c>
      <c r="CC389" s="2" t="e">
        <f t="shared" ca="1" si="224"/>
        <v>#VALUE!</v>
      </c>
    </row>
    <row r="390" spans="1:81" s="10" customFormat="1" ht="25" customHeight="1" x14ac:dyDescent="0.2">
      <c r="A390" s="52" t="str">
        <f t="shared" si="225"/>
        <v/>
      </c>
      <c r="B390" s="157" t="e">
        <f t="shared" ca="1" si="195"/>
        <v>#VALUE!</v>
      </c>
      <c r="C390" s="157" t="e">
        <f t="shared" si="196"/>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7"/>
        <v>#VALUE!</v>
      </c>
      <c r="K390" s="155" t="e">
        <f t="shared" si="198"/>
        <v>#VALUE!</v>
      </c>
      <c r="L390" s="153"/>
      <c r="M390" s="53"/>
      <c r="N390" s="175">
        <v>0</v>
      </c>
      <c r="O390" s="147"/>
      <c r="P390" s="175">
        <v>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IF(U390=Setup!$C$10,"Grant",IF('PSM Costs'!U390=Setup!$C$11,"Local",IF('PSM Costs'!U390=Setup!$C$12,"Other","")))</f>
        <v/>
      </c>
      <c r="W390" s="34"/>
      <c r="X390" s="36">
        <v>1</v>
      </c>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36">
        <v>1</v>
      </c>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36">
        <v>1</v>
      </c>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36">
        <v>1</v>
      </c>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6" t="str">
        <f t="shared" si="223"/>
        <v/>
      </c>
      <c r="BY390" s="31"/>
      <c r="BZ390" s="38"/>
      <c r="CB390" s="120" t="e">
        <f t="shared" ca="1" si="194"/>
        <v>#VALUE!</v>
      </c>
      <c r="CC390" s="2" t="e">
        <f t="shared" ca="1" si="224"/>
        <v>#VALUE!</v>
      </c>
    </row>
    <row r="391" spans="1:81" s="10" customFormat="1" ht="25" customHeight="1" x14ac:dyDescent="0.2">
      <c r="A391" s="52" t="str">
        <f t="shared" si="225"/>
        <v/>
      </c>
      <c r="B391" s="157" t="e">
        <f t="shared" ca="1" si="195"/>
        <v>#VALUE!</v>
      </c>
      <c r="C391" s="157" t="e">
        <f t="shared" si="196"/>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7"/>
        <v>#VALUE!</v>
      </c>
      <c r="K391" s="155" t="e">
        <f t="shared" si="198"/>
        <v>#VALUE!</v>
      </c>
      <c r="L391" s="153"/>
      <c r="M391" s="53"/>
      <c r="N391" s="175">
        <v>0</v>
      </c>
      <c r="O391" s="147"/>
      <c r="P391" s="175">
        <v>0</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IF(U391=Setup!$C$10,"Grant",IF('PSM Costs'!U391=Setup!$C$11,"Local",IF('PSM Costs'!U391=Setup!$C$12,"Other","")))</f>
        <v/>
      </c>
      <c r="W391" s="34"/>
      <c r="X391" s="36">
        <v>1</v>
      </c>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36">
        <v>1</v>
      </c>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36">
        <v>1</v>
      </c>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36">
        <v>1</v>
      </c>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6" t="str">
        <f t="shared" si="223"/>
        <v/>
      </c>
      <c r="BY391" s="31"/>
      <c r="BZ391" s="38"/>
      <c r="CB391" s="120" t="e">
        <f t="shared" ca="1" si="194"/>
        <v>#VALUE!</v>
      </c>
      <c r="CC391" s="2" t="e">
        <f t="shared" ca="1" si="224"/>
        <v>#VALUE!</v>
      </c>
    </row>
    <row r="392" spans="1:81" s="10" customFormat="1" ht="25" customHeight="1" x14ac:dyDescent="0.2">
      <c r="A392" s="52" t="str">
        <f t="shared" si="225"/>
        <v/>
      </c>
      <c r="B392" s="157" t="e">
        <f t="shared" ca="1" si="195"/>
        <v>#VALUE!</v>
      </c>
      <c r="C392" s="157" t="e">
        <f t="shared" si="196"/>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7"/>
        <v>#VALUE!</v>
      </c>
      <c r="K392" s="155" t="e">
        <f t="shared" si="198"/>
        <v>#VALUE!</v>
      </c>
      <c r="L392" s="153"/>
      <c r="M392" s="53"/>
      <c r="N392" s="175">
        <v>0</v>
      </c>
      <c r="O392" s="147"/>
      <c r="P392" s="175">
        <v>0</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IF(U392=Setup!$C$10,"Grant",IF('PSM Costs'!U392=Setup!$C$11,"Local",IF('PSM Costs'!U392=Setup!$C$12,"Other","")))</f>
        <v/>
      </c>
      <c r="W392" s="34"/>
      <c r="X392" s="36">
        <v>1</v>
      </c>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36">
        <v>1</v>
      </c>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36">
        <v>1</v>
      </c>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36">
        <v>1</v>
      </c>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6" t="str">
        <f t="shared" si="223"/>
        <v/>
      </c>
      <c r="BY392" s="31"/>
      <c r="BZ392" s="38"/>
      <c r="CB392" s="120" t="e">
        <f t="shared" ca="1" si="194"/>
        <v>#VALUE!</v>
      </c>
      <c r="CC392" s="2" t="e">
        <f t="shared" ca="1" si="224"/>
        <v>#VALUE!</v>
      </c>
    </row>
    <row r="393" spans="1:81" s="10" customFormat="1" ht="25" customHeight="1" x14ac:dyDescent="0.2">
      <c r="A393" s="52" t="str">
        <f t="shared" si="225"/>
        <v/>
      </c>
      <c r="B393" s="157" t="e">
        <f t="shared" ca="1" si="195"/>
        <v>#VALUE!</v>
      </c>
      <c r="C393" s="157" t="e">
        <f t="shared" si="196"/>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7"/>
        <v>#VALUE!</v>
      </c>
      <c r="K393" s="155" t="e">
        <f t="shared" si="198"/>
        <v>#VALUE!</v>
      </c>
      <c r="L393" s="153"/>
      <c r="M393" s="53"/>
      <c r="N393" s="175">
        <v>0</v>
      </c>
      <c r="O393" s="147"/>
      <c r="P393" s="175">
        <v>0</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IF(U393=Setup!$C$10,"Grant",IF('PSM Costs'!U393=Setup!$C$11,"Local",IF('PSM Costs'!U393=Setup!$C$12,"Other","")))</f>
        <v/>
      </c>
      <c r="W393" s="34"/>
      <c r="X393" s="36">
        <v>1</v>
      </c>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36">
        <v>1</v>
      </c>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36">
        <v>1</v>
      </c>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36">
        <v>1</v>
      </c>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6" t="str">
        <f t="shared" si="223"/>
        <v/>
      </c>
      <c r="BY393" s="31"/>
      <c r="BZ393" s="38"/>
      <c r="CB393" s="120" t="e">
        <f t="shared" ca="1" si="194"/>
        <v>#VALUE!</v>
      </c>
      <c r="CC393" s="2" t="e">
        <f t="shared" ca="1" si="224"/>
        <v>#VALUE!</v>
      </c>
    </row>
    <row r="394" spans="1:81" s="10" customFormat="1" ht="25" customHeight="1" x14ac:dyDescent="0.2">
      <c r="A394" s="52" t="str">
        <f t="shared" si="225"/>
        <v/>
      </c>
      <c r="B394" s="157" t="e">
        <f t="shared" ca="1" si="195"/>
        <v>#VALUE!</v>
      </c>
      <c r="C394" s="157" t="e">
        <f t="shared" si="196"/>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7"/>
        <v>#VALUE!</v>
      </c>
      <c r="K394" s="155" t="e">
        <f t="shared" si="198"/>
        <v>#VALUE!</v>
      </c>
      <c r="L394" s="153"/>
      <c r="M394" s="53"/>
      <c r="N394" s="175">
        <v>0</v>
      </c>
      <c r="O394" s="147"/>
      <c r="P394" s="175">
        <v>0</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IF(U394=Setup!$C$10,"Grant",IF('PSM Costs'!U394=Setup!$C$11,"Local",IF('PSM Costs'!U394=Setup!$C$12,"Other","")))</f>
        <v/>
      </c>
      <c r="W394" s="34"/>
      <c r="X394" s="36">
        <v>1</v>
      </c>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36">
        <v>1</v>
      </c>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36">
        <v>1</v>
      </c>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36">
        <v>1</v>
      </c>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6" t="str">
        <f t="shared" si="223"/>
        <v/>
      </c>
      <c r="BY394" s="31"/>
      <c r="BZ394" s="38"/>
      <c r="CB394" s="120" t="e">
        <f t="shared" ca="1" si="194"/>
        <v>#VALUE!</v>
      </c>
      <c r="CC394" s="2" t="e">
        <f t="shared" ca="1" si="224"/>
        <v>#VALUE!</v>
      </c>
    </row>
    <row r="395" spans="1:81" s="10" customFormat="1" ht="25" customHeight="1" x14ac:dyDescent="0.2">
      <c r="A395" s="52" t="str">
        <f t="shared" si="225"/>
        <v/>
      </c>
      <c r="B395" s="157" t="e">
        <f t="shared" ca="1" si="195"/>
        <v>#VALUE!</v>
      </c>
      <c r="C395" s="157" t="e">
        <f t="shared" si="196"/>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7"/>
        <v>#VALUE!</v>
      </c>
      <c r="K395" s="155" t="e">
        <f t="shared" si="198"/>
        <v>#VALUE!</v>
      </c>
      <c r="L395" s="153"/>
      <c r="M395" s="53"/>
      <c r="N395" s="175">
        <v>0</v>
      </c>
      <c r="O395" s="147"/>
      <c r="P395" s="175">
        <v>0</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IF(U395=Setup!$C$10,"Grant",IF('PSM Costs'!U395=Setup!$C$11,"Local",IF('PSM Costs'!U395=Setup!$C$12,"Other","")))</f>
        <v/>
      </c>
      <c r="W395" s="34"/>
      <c r="X395" s="36">
        <v>1</v>
      </c>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36">
        <v>1</v>
      </c>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36">
        <v>1</v>
      </c>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36">
        <v>1</v>
      </c>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6" t="str">
        <f t="shared" si="223"/>
        <v/>
      </c>
      <c r="BY395" s="31"/>
      <c r="BZ395" s="38"/>
      <c r="CB395" s="120" t="e">
        <f t="shared" ca="1" si="194"/>
        <v>#VALUE!</v>
      </c>
      <c r="CC395" s="2" t="e">
        <f t="shared" ca="1" si="224"/>
        <v>#VALUE!</v>
      </c>
    </row>
    <row r="396" spans="1:81" s="10" customFormat="1" ht="25" customHeight="1" x14ac:dyDescent="0.2">
      <c r="A396" s="52" t="str">
        <f t="shared" si="225"/>
        <v/>
      </c>
      <c r="B396" s="157" t="e">
        <f t="shared" ca="1" si="195"/>
        <v>#VALUE!</v>
      </c>
      <c r="C396" s="157" t="e">
        <f t="shared" si="196"/>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7"/>
        <v>#VALUE!</v>
      </c>
      <c r="K396" s="155" t="e">
        <f t="shared" si="198"/>
        <v>#VALUE!</v>
      </c>
      <c r="L396" s="153"/>
      <c r="M396" s="53"/>
      <c r="N396" s="175">
        <v>0</v>
      </c>
      <c r="O396" s="147"/>
      <c r="P396" s="175">
        <v>0</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IF(U396=Setup!$C$10,"Grant",IF('PSM Costs'!U396=Setup!$C$11,"Local",IF('PSM Costs'!U396=Setup!$C$12,"Other","")))</f>
        <v/>
      </c>
      <c r="W396" s="34"/>
      <c r="X396" s="36">
        <v>1</v>
      </c>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36">
        <v>1</v>
      </c>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36">
        <v>1</v>
      </c>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36">
        <v>1</v>
      </c>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6" t="str">
        <f t="shared" si="223"/>
        <v/>
      </c>
      <c r="BY396" s="31"/>
      <c r="BZ396" s="38"/>
      <c r="CB396" s="120" t="e">
        <f t="shared" ca="1" si="194"/>
        <v>#VALUE!</v>
      </c>
      <c r="CC396" s="2" t="e">
        <f t="shared" ca="1" si="224"/>
        <v>#VALUE!</v>
      </c>
    </row>
    <row r="397" spans="1:81" s="10" customFormat="1" ht="25" customHeight="1" x14ac:dyDescent="0.2">
      <c r="A397" s="52" t="str">
        <f t="shared" si="225"/>
        <v/>
      </c>
      <c r="B397" s="157" t="e">
        <f t="shared" ca="1" si="195"/>
        <v>#VALUE!</v>
      </c>
      <c r="C397" s="157" t="e">
        <f t="shared" si="196"/>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7"/>
        <v>#VALUE!</v>
      </c>
      <c r="K397" s="155" t="e">
        <f t="shared" si="198"/>
        <v>#VALUE!</v>
      </c>
      <c r="L397" s="153"/>
      <c r="M397" s="53"/>
      <c r="N397" s="175">
        <v>0</v>
      </c>
      <c r="O397" s="147"/>
      <c r="P397" s="175">
        <v>0</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IF(U397=Setup!$C$10,"Grant",IF('PSM Costs'!U397=Setup!$C$11,"Local",IF('PSM Costs'!U397=Setup!$C$12,"Other","")))</f>
        <v/>
      </c>
      <c r="W397" s="34"/>
      <c r="X397" s="36">
        <v>1</v>
      </c>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36">
        <v>1</v>
      </c>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36">
        <v>1</v>
      </c>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36">
        <v>1</v>
      </c>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6" t="str">
        <f t="shared" si="223"/>
        <v/>
      </c>
      <c r="BY397" s="31"/>
      <c r="BZ397" s="38"/>
      <c r="CB397" s="120" t="e">
        <f t="shared" ca="1" si="194"/>
        <v>#VALUE!</v>
      </c>
      <c r="CC397" s="2" t="e">
        <f t="shared" ca="1" si="224"/>
        <v>#VALUE!</v>
      </c>
    </row>
    <row r="398" spans="1:81" s="10" customFormat="1" ht="25" customHeight="1" x14ac:dyDescent="0.2">
      <c r="A398" s="52" t="str">
        <f t="shared" si="225"/>
        <v/>
      </c>
      <c r="B398" s="157" t="e">
        <f t="shared" ca="1" si="195"/>
        <v>#VALUE!</v>
      </c>
      <c r="C398" s="157" t="e">
        <f t="shared" si="196"/>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7"/>
        <v>#VALUE!</v>
      </c>
      <c r="K398" s="155" t="e">
        <f t="shared" si="198"/>
        <v>#VALUE!</v>
      </c>
      <c r="L398" s="153"/>
      <c r="M398" s="53"/>
      <c r="N398" s="175">
        <v>0</v>
      </c>
      <c r="O398" s="147"/>
      <c r="P398" s="175">
        <v>0</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IF(U398=Setup!$C$10,"Grant",IF('PSM Costs'!U398=Setup!$C$11,"Local",IF('PSM Costs'!U398=Setup!$C$12,"Other","")))</f>
        <v/>
      </c>
      <c r="W398" s="34"/>
      <c r="X398" s="36">
        <v>1</v>
      </c>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36">
        <v>1</v>
      </c>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36">
        <v>1</v>
      </c>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36">
        <v>1</v>
      </c>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6" t="str">
        <f t="shared" si="223"/>
        <v/>
      </c>
      <c r="BY398" s="31"/>
      <c r="BZ398" s="38"/>
      <c r="CB398" s="120" t="e">
        <f t="shared" ca="1" si="194"/>
        <v>#VALUE!</v>
      </c>
      <c r="CC398" s="2" t="e">
        <f t="shared" ca="1" si="224"/>
        <v>#VALUE!</v>
      </c>
    </row>
    <row r="399" spans="1:81" s="10" customFormat="1" ht="25" customHeight="1" x14ac:dyDescent="0.2">
      <c r="A399" s="52" t="str">
        <f t="shared" si="225"/>
        <v/>
      </c>
      <c r="B399" s="157" t="e">
        <f t="shared" ca="1" si="195"/>
        <v>#VALUE!</v>
      </c>
      <c r="C399" s="157" t="e">
        <f t="shared" si="196"/>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7"/>
        <v>#VALUE!</v>
      </c>
      <c r="K399" s="155" t="e">
        <f t="shared" si="198"/>
        <v>#VALUE!</v>
      </c>
      <c r="L399" s="153"/>
      <c r="M399" s="53"/>
      <c r="N399" s="175">
        <v>0</v>
      </c>
      <c r="O399" s="147"/>
      <c r="P399" s="175">
        <v>0</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IF(U399=Setup!$C$10,"Grant",IF('PSM Costs'!U399=Setup!$C$11,"Local",IF('PSM Costs'!U399=Setup!$C$12,"Other","")))</f>
        <v/>
      </c>
      <c r="W399" s="34"/>
      <c r="X399" s="36">
        <v>1</v>
      </c>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36">
        <v>1</v>
      </c>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36">
        <v>1</v>
      </c>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36">
        <v>1</v>
      </c>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6" t="str">
        <f t="shared" si="223"/>
        <v/>
      </c>
      <c r="BY399" s="31"/>
      <c r="BZ399" s="38"/>
      <c r="CB399" s="120" t="e">
        <f t="shared" ca="1" si="194"/>
        <v>#VALUE!</v>
      </c>
      <c r="CC399" s="2" t="e">
        <f t="shared" ca="1" si="224"/>
        <v>#VALUE!</v>
      </c>
    </row>
    <row r="400" spans="1:81" s="10" customFormat="1" ht="25" customHeight="1" x14ac:dyDescent="0.2">
      <c r="A400" s="52" t="str">
        <f t="shared" si="225"/>
        <v/>
      </c>
      <c r="B400" s="157" t="e">
        <f t="shared" ca="1" si="195"/>
        <v>#VALUE!</v>
      </c>
      <c r="C400" s="157" t="e">
        <f t="shared" si="196"/>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7"/>
        <v>#VALUE!</v>
      </c>
      <c r="K400" s="155" t="e">
        <f t="shared" si="198"/>
        <v>#VALUE!</v>
      </c>
      <c r="L400" s="153"/>
      <c r="M400" s="53"/>
      <c r="N400" s="175">
        <v>0</v>
      </c>
      <c r="O400" s="147"/>
      <c r="P400" s="175">
        <v>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IF(U400=Setup!$C$10,"Grant",IF('PSM Costs'!U400=Setup!$C$11,"Local",IF('PSM Costs'!U400=Setup!$C$12,"Other","")))</f>
        <v/>
      </c>
      <c r="W400" s="34"/>
      <c r="X400" s="36">
        <v>1</v>
      </c>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36">
        <v>1</v>
      </c>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36">
        <v>1</v>
      </c>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36">
        <v>1</v>
      </c>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6" t="str">
        <f t="shared" si="223"/>
        <v/>
      </c>
      <c r="BY400" s="31"/>
      <c r="BZ400" s="38"/>
      <c r="CB400" s="120" t="e">
        <f t="shared" ca="1" si="194"/>
        <v>#VALUE!</v>
      </c>
      <c r="CC400" s="2" t="e">
        <f t="shared" ca="1" si="224"/>
        <v>#VALUE!</v>
      </c>
    </row>
    <row r="401" spans="1:81" s="10" customFormat="1" ht="25" customHeight="1" x14ac:dyDescent="0.2">
      <c r="A401" s="52" t="str">
        <f t="shared" si="225"/>
        <v/>
      </c>
      <c r="B401" s="157" t="e">
        <f t="shared" ca="1" si="195"/>
        <v>#VALUE!</v>
      </c>
      <c r="C401" s="157" t="e">
        <f t="shared" si="196"/>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7"/>
        <v>#VALUE!</v>
      </c>
      <c r="K401" s="155" t="e">
        <f t="shared" si="198"/>
        <v>#VALUE!</v>
      </c>
      <c r="L401" s="153"/>
      <c r="M401" s="53"/>
      <c r="N401" s="175">
        <v>0</v>
      </c>
      <c r="O401" s="147"/>
      <c r="P401" s="175">
        <v>0</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IF(U401=Setup!$C$10,"Grant",IF('PSM Costs'!U401=Setup!$C$11,"Local",IF('PSM Costs'!U401=Setup!$C$12,"Other","")))</f>
        <v/>
      </c>
      <c r="W401" s="34"/>
      <c r="X401" s="36">
        <v>1</v>
      </c>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36">
        <v>1</v>
      </c>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36">
        <v>1</v>
      </c>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36">
        <v>1</v>
      </c>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6" t="str">
        <f t="shared" si="223"/>
        <v/>
      </c>
      <c r="BY401" s="31"/>
      <c r="BZ401" s="38"/>
      <c r="CB401" s="120" t="e">
        <f t="shared" ca="1" si="194"/>
        <v>#VALUE!</v>
      </c>
      <c r="CC401" s="2" t="e">
        <f t="shared" ca="1" si="224"/>
        <v>#VALUE!</v>
      </c>
    </row>
    <row r="402" spans="1:81" s="10" customFormat="1" ht="25" customHeight="1" x14ac:dyDescent="0.2">
      <c r="A402" s="52" t="str">
        <f t="shared" si="225"/>
        <v/>
      </c>
      <c r="B402" s="157" t="e">
        <f t="shared" ca="1" si="195"/>
        <v>#VALUE!</v>
      </c>
      <c r="C402" s="157" t="e">
        <f t="shared" si="196"/>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7"/>
        <v>#VALUE!</v>
      </c>
      <c r="K402" s="155" t="e">
        <f t="shared" si="198"/>
        <v>#VALUE!</v>
      </c>
      <c r="L402" s="153"/>
      <c r="M402" s="53"/>
      <c r="N402" s="175">
        <v>0</v>
      </c>
      <c r="O402" s="147"/>
      <c r="P402" s="175">
        <v>0</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IF(U402=Setup!$C$10,"Grant",IF('PSM Costs'!U402=Setup!$C$11,"Local",IF('PSM Costs'!U402=Setup!$C$12,"Other","")))</f>
        <v/>
      </c>
      <c r="W402" s="34"/>
      <c r="X402" s="36">
        <v>1</v>
      </c>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36">
        <v>1</v>
      </c>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36">
        <v>1</v>
      </c>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36">
        <v>1</v>
      </c>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6" t="str">
        <f t="shared" si="223"/>
        <v/>
      </c>
      <c r="BY402" s="31"/>
      <c r="BZ402" s="38"/>
      <c r="CB402" s="120" t="e">
        <f t="shared" ca="1" si="194"/>
        <v>#VALUE!</v>
      </c>
      <c r="CC402" s="2" t="e">
        <f t="shared" ca="1" si="224"/>
        <v>#VALUE!</v>
      </c>
    </row>
    <row r="403" spans="1:81" s="10" customFormat="1" ht="25" customHeight="1" x14ac:dyDescent="0.2">
      <c r="A403" s="52" t="str">
        <f t="shared" si="225"/>
        <v/>
      </c>
      <c r="B403" s="157" t="e">
        <f t="shared" ca="1" si="195"/>
        <v>#VALUE!</v>
      </c>
      <c r="C403" s="157" t="e">
        <f t="shared" si="196"/>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7"/>
        <v>#VALUE!</v>
      </c>
      <c r="K403" s="155" t="e">
        <f t="shared" si="198"/>
        <v>#VALUE!</v>
      </c>
      <c r="L403" s="153"/>
      <c r="M403" s="53"/>
      <c r="N403" s="175">
        <v>0</v>
      </c>
      <c r="O403" s="147"/>
      <c r="P403" s="175">
        <v>0</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IF(U403=Setup!$C$10,"Grant",IF('PSM Costs'!U403=Setup!$C$11,"Local",IF('PSM Costs'!U403=Setup!$C$12,"Other","")))</f>
        <v/>
      </c>
      <c r="W403" s="34"/>
      <c r="X403" s="36">
        <v>1</v>
      </c>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36">
        <v>1</v>
      </c>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36">
        <v>1</v>
      </c>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36">
        <v>1</v>
      </c>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6" t="str">
        <f t="shared" si="223"/>
        <v/>
      </c>
      <c r="BY403" s="31"/>
      <c r="BZ403" s="38"/>
      <c r="CB403" s="120" t="e">
        <f t="shared" ca="1" si="194"/>
        <v>#VALUE!</v>
      </c>
      <c r="CC403" s="2" t="e">
        <f t="shared" ca="1" si="224"/>
        <v>#VALUE!</v>
      </c>
    </row>
    <row r="404" spans="1:81" s="10" customFormat="1" ht="25" customHeight="1" x14ac:dyDescent="0.2">
      <c r="A404" s="52" t="str">
        <f t="shared" si="225"/>
        <v/>
      </c>
      <c r="B404" s="157" t="e">
        <f t="shared" ca="1" si="195"/>
        <v>#VALUE!</v>
      </c>
      <c r="C404" s="157" t="e">
        <f t="shared" si="196"/>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7"/>
        <v>#VALUE!</v>
      </c>
      <c r="K404" s="155" t="e">
        <f t="shared" si="198"/>
        <v>#VALUE!</v>
      </c>
      <c r="L404" s="153"/>
      <c r="M404" s="53"/>
      <c r="N404" s="175">
        <v>0</v>
      </c>
      <c r="O404" s="147"/>
      <c r="P404" s="175">
        <v>0</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IF(U404=Setup!$C$10,"Grant",IF('PSM Costs'!U404=Setup!$C$11,"Local",IF('PSM Costs'!U404=Setup!$C$12,"Other","")))</f>
        <v/>
      </c>
      <c r="W404" s="34"/>
      <c r="X404" s="36">
        <v>1</v>
      </c>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36">
        <v>1</v>
      </c>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36">
        <v>1</v>
      </c>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36">
        <v>1</v>
      </c>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6" t="str">
        <f t="shared" si="223"/>
        <v/>
      </c>
      <c r="BY404" s="31"/>
      <c r="BZ404" s="38"/>
      <c r="CB404" s="120" t="e">
        <f t="shared" ca="1" si="194"/>
        <v>#VALUE!</v>
      </c>
      <c r="CC404" s="2" t="e">
        <f t="shared" ca="1" si="224"/>
        <v>#VALUE!</v>
      </c>
    </row>
    <row r="405" spans="1:81" s="10" customFormat="1" ht="25" customHeight="1" x14ac:dyDescent="0.2">
      <c r="A405" s="52" t="str">
        <f t="shared" si="225"/>
        <v/>
      </c>
      <c r="B405" s="157" t="e">
        <f t="shared" ca="1" si="195"/>
        <v>#VALUE!</v>
      </c>
      <c r="C405" s="157" t="e">
        <f t="shared" si="196"/>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7"/>
        <v>#VALUE!</v>
      </c>
      <c r="K405" s="155" t="e">
        <f t="shared" si="198"/>
        <v>#VALUE!</v>
      </c>
      <c r="L405" s="153"/>
      <c r="M405" s="53"/>
      <c r="N405" s="175">
        <v>0</v>
      </c>
      <c r="O405" s="147"/>
      <c r="P405" s="175">
        <v>0</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IF(U405=Setup!$C$10,"Grant",IF('PSM Costs'!U405=Setup!$C$11,"Local",IF('PSM Costs'!U405=Setup!$C$12,"Other","")))</f>
        <v/>
      </c>
      <c r="W405" s="34"/>
      <c r="X405" s="36">
        <v>1</v>
      </c>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36">
        <v>1</v>
      </c>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36">
        <v>1</v>
      </c>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36">
        <v>1</v>
      </c>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6" t="str">
        <f t="shared" si="223"/>
        <v/>
      </c>
      <c r="BY405" s="31"/>
      <c r="BZ405" s="38"/>
      <c r="CB405" s="120" t="e">
        <f t="shared" ca="1" si="194"/>
        <v>#VALUE!</v>
      </c>
      <c r="CC405" s="2" t="e">
        <f t="shared" ca="1" si="224"/>
        <v>#VALUE!</v>
      </c>
    </row>
    <row r="406" spans="1:81" s="10" customFormat="1" ht="25" customHeight="1" x14ac:dyDescent="0.2">
      <c r="A406" s="52" t="str">
        <f t="shared" si="225"/>
        <v/>
      </c>
      <c r="B406" s="157" t="e">
        <f t="shared" ca="1" si="195"/>
        <v>#VALUE!</v>
      </c>
      <c r="C406" s="157" t="e">
        <f t="shared" si="196"/>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7"/>
        <v>#VALUE!</v>
      </c>
      <c r="K406" s="155" t="e">
        <f t="shared" si="198"/>
        <v>#VALUE!</v>
      </c>
      <c r="L406" s="153"/>
      <c r="M406" s="53"/>
      <c r="N406" s="175">
        <v>0</v>
      </c>
      <c r="O406" s="147"/>
      <c r="P406" s="175">
        <v>0</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IF(U406=Setup!$C$10,"Grant",IF('PSM Costs'!U406=Setup!$C$11,"Local",IF('PSM Costs'!U406=Setup!$C$12,"Other","")))</f>
        <v/>
      </c>
      <c r="W406" s="34"/>
      <c r="X406" s="36">
        <v>1</v>
      </c>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36">
        <v>1</v>
      </c>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36">
        <v>1</v>
      </c>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36">
        <v>1</v>
      </c>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6" t="str">
        <f t="shared" si="223"/>
        <v/>
      </c>
      <c r="BY406" s="31"/>
      <c r="BZ406" s="38"/>
      <c r="CB406" s="120" t="e">
        <f t="shared" ca="1" si="194"/>
        <v>#VALUE!</v>
      </c>
      <c r="CC406" s="2" t="e">
        <f t="shared" ca="1" si="224"/>
        <v>#VALUE!</v>
      </c>
    </row>
    <row r="407" spans="1:81" s="10" customFormat="1" ht="25" customHeight="1" x14ac:dyDescent="0.2">
      <c r="A407" s="52" t="str">
        <f t="shared" si="225"/>
        <v/>
      </c>
      <c r="B407" s="157" t="e">
        <f t="shared" ca="1" si="195"/>
        <v>#VALUE!</v>
      </c>
      <c r="C407" s="157" t="e">
        <f t="shared" si="196"/>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7"/>
        <v>#VALUE!</v>
      </c>
      <c r="K407" s="155" t="e">
        <f t="shared" si="198"/>
        <v>#VALUE!</v>
      </c>
      <c r="L407" s="153"/>
      <c r="M407" s="53"/>
      <c r="N407" s="175">
        <v>0</v>
      </c>
      <c r="O407" s="147"/>
      <c r="P407" s="175">
        <v>0</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IF(U407=Setup!$C$10,"Grant",IF('PSM Costs'!U407=Setup!$C$11,"Local",IF('PSM Costs'!U407=Setup!$C$12,"Other","")))</f>
        <v/>
      </c>
      <c r="W407" s="34"/>
      <c r="X407" s="36">
        <v>1</v>
      </c>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36">
        <v>1</v>
      </c>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36">
        <v>1</v>
      </c>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36">
        <v>1</v>
      </c>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6" t="str">
        <f t="shared" si="223"/>
        <v/>
      </c>
      <c r="BY407" s="31"/>
      <c r="BZ407" s="38"/>
      <c r="CB407" s="120" t="e">
        <f t="shared" ca="1" si="194"/>
        <v>#VALUE!</v>
      </c>
      <c r="CC407" s="2" t="e">
        <f t="shared" ca="1" si="224"/>
        <v>#VALUE!</v>
      </c>
    </row>
    <row r="408" spans="1:81" s="10" customFormat="1" ht="25" customHeight="1" x14ac:dyDescent="0.2">
      <c r="A408" s="52" t="str">
        <f t="shared" si="225"/>
        <v/>
      </c>
      <c r="B408" s="157" t="e">
        <f t="shared" ca="1" si="195"/>
        <v>#VALUE!</v>
      </c>
      <c r="C408" s="157" t="e">
        <f t="shared" si="196"/>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7"/>
        <v>#VALUE!</v>
      </c>
      <c r="K408" s="155" t="e">
        <f t="shared" si="198"/>
        <v>#VALUE!</v>
      </c>
      <c r="L408" s="153"/>
      <c r="M408" s="53"/>
      <c r="N408" s="175">
        <v>0</v>
      </c>
      <c r="O408" s="147"/>
      <c r="P408" s="175">
        <v>0</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IF(U408=Setup!$C$10,"Grant",IF('PSM Costs'!U408=Setup!$C$11,"Local",IF('PSM Costs'!U408=Setup!$C$12,"Other","")))</f>
        <v/>
      </c>
      <c r="W408" s="34"/>
      <c r="X408" s="36">
        <v>1</v>
      </c>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36">
        <v>1</v>
      </c>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36">
        <v>1</v>
      </c>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36">
        <v>1</v>
      </c>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6" t="str">
        <f t="shared" si="223"/>
        <v/>
      </c>
      <c r="BY408" s="31"/>
      <c r="BZ408" s="38"/>
      <c r="CB408" s="120" t="e">
        <f t="shared" ca="1" si="194"/>
        <v>#VALUE!</v>
      </c>
      <c r="CC408" s="2" t="e">
        <f t="shared" ca="1" si="224"/>
        <v>#VALUE!</v>
      </c>
    </row>
    <row r="409" spans="1:81" s="10" customFormat="1" ht="25" customHeight="1" x14ac:dyDescent="0.2">
      <c r="A409" s="52" t="str">
        <f t="shared" si="225"/>
        <v/>
      </c>
      <c r="B409" s="157" t="e">
        <f t="shared" ca="1" si="195"/>
        <v>#VALUE!</v>
      </c>
      <c r="C409" s="157" t="e">
        <f t="shared" si="196"/>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7"/>
        <v>#VALUE!</v>
      </c>
      <c r="K409" s="155" t="e">
        <f t="shared" si="198"/>
        <v>#VALUE!</v>
      </c>
      <c r="L409" s="153"/>
      <c r="M409" s="53"/>
      <c r="N409" s="175">
        <v>0</v>
      </c>
      <c r="O409" s="147"/>
      <c r="P409" s="175">
        <v>0</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IF(U409=Setup!$C$10,"Grant",IF('PSM Costs'!U409=Setup!$C$11,"Local",IF('PSM Costs'!U409=Setup!$C$12,"Other","")))</f>
        <v/>
      </c>
      <c r="W409" s="34"/>
      <c r="X409" s="36">
        <v>1</v>
      </c>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36">
        <v>1</v>
      </c>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36">
        <v>1</v>
      </c>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36">
        <v>1</v>
      </c>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6" t="str">
        <f t="shared" si="223"/>
        <v/>
      </c>
      <c r="BY409" s="31"/>
      <c r="BZ409" s="38"/>
      <c r="CB409" s="120" t="e">
        <f t="shared" ca="1" si="194"/>
        <v>#VALUE!</v>
      </c>
      <c r="CC409" s="2" t="e">
        <f t="shared" ca="1" si="224"/>
        <v>#VALUE!</v>
      </c>
    </row>
    <row r="410" spans="1:81" s="10" customFormat="1" ht="25" customHeight="1" x14ac:dyDescent="0.2">
      <c r="A410" s="52" t="str">
        <f t="shared" si="225"/>
        <v/>
      </c>
      <c r="B410" s="157" t="e">
        <f t="shared" ca="1" si="195"/>
        <v>#VALUE!</v>
      </c>
      <c r="C410" s="157" t="e">
        <f t="shared" si="196"/>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7"/>
        <v>#VALUE!</v>
      </c>
      <c r="K410" s="155" t="e">
        <f t="shared" si="198"/>
        <v>#VALUE!</v>
      </c>
      <c r="L410" s="153"/>
      <c r="M410" s="53"/>
      <c r="N410" s="175">
        <v>0</v>
      </c>
      <c r="O410" s="147"/>
      <c r="P410" s="175">
        <v>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IF(U410=Setup!$C$10,"Grant",IF('PSM Costs'!U410=Setup!$C$11,"Local",IF('PSM Costs'!U410=Setup!$C$12,"Other","")))</f>
        <v/>
      </c>
      <c r="W410" s="34"/>
      <c r="X410" s="36">
        <v>1</v>
      </c>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36">
        <v>1</v>
      </c>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36">
        <v>1</v>
      </c>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36">
        <v>1</v>
      </c>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6" t="str">
        <f t="shared" si="223"/>
        <v/>
      </c>
      <c r="BY410" s="31"/>
      <c r="BZ410" s="38"/>
      <c r="CB410" s="120" t="e">
        <f t="shared" ca="1" si="194"/>
        <v>#VALUE!</v>
      </c>
      <c r="CC410" s="2" t="e">
        <f t="shared" ca="1" si="224"/>
        <v>#VALUE!</v>
      </c>
    </row>
    <row r="411" spans="1:81" s="10" customFormat="1" ht="25" customHeight="1" x14ac:dyDescent="0.2">
      <c r="A411" s="52" t="str">
        <f t="shared" si="225"/>
        <v/>
      </c>
      <c r="B411" s="157" t="e">
        <f t="shared" ca="1" si="195"/>
        <v>#VALUE!</v>
      </c>
      <c r="C411" s="157" t="e">
        <f t="shared" si="196"/>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7"/>
        <v>#VALUE!</v>
      </c>
      <c r="K411" s="155" t="e">
        <f t="shared" si="198"/>
        <v>#VALUE!</v>
      </c>
      <c r="L411" s="153"/>
      <c r="M411" s="53"/>
      <c r="N411" s="175">
        <v>0</v>
      </c>
      <c r="O411" s="147"/>
      <c r="P411" s="175">
        <v>0</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IF(U411=Setup!$C$10,"Grant",IF('PSM Costs'!U411=Setup!$C$11,"Local",IF('PSM Costs'!U411=Setup!$C$12,"Other","")))</f>
        <v/>
      </c>
      <c r="W411" s="34"/>
      <c r="X411" s="36">
        <v>1</v>
      </c>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36">
        <v>1</v>
      </c>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36">
        <v>1</v>
      </c>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36">
        <v>1</v>
      </c>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6" t="str">
        <f t="shared" si="223"/>
        <v/>
      </c>
      <c r="BY411" s="31"/>
      <c r="BZ411" s="38"/>
      <c r="CB411" s="120" t="e">
        <f t="shared" ca="1" si="194"/>
        <v>#VALUE!</v>
      </c>
      <c r="CC411" s="2" t="e">
        <f t="shared" ca="1" si="224"/>
        <v>#VALUE!</v>
      </c>
    </row>
    <row r="412" spans="1:81" s="10" customFormat="1" ht="25" customHeight="1" x14ac:dyDescent="0.2">
      <c r="A412" s="52" t="str">
        <f t="shared" si="225"/>
        <v/>
      </c>
      <c r="B412" s="157" t="e">
        <f t="shared" ca="1" si="195"/>
        <v>#VALUE!</v>
      </c>
      <c r="C412" s="157" t="e">
        <f t="shared" si="196"/>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7"/>
        <v>#VALUE!</v>
      </c>
      <c r="K412" s="155" t="e">
        <f t="shared" si="198"/>
        <v>#VALUE!</v>
      </c>
      <c r="L412" s="153"/>
      <c r="M412" s="53"/>
      <c r="N412" s="175">
        <v>0</v>
      </c>
      <c r="O412" s="147"/>
      <c r="P412" s="175">
        <v>0</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IF(U412=Setup!$C$10,"Grant",IF('PSM Costs'!U412=Setup!$C$11,"Local",IF('PSM Costs'!U412=Setup!$C$12,"Other","")))</f>
        <v/>
      </c>
      <c r="W412" s="34"/>
      <c r="X412" s="36">
        <v>1</v>
      </c>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36">
        <v>1</v>
      </c>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36">
        <v>1</v>
      </c>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36">
        <v>1</v>
      </c>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6" t="str">
        <f t="shared" si="223"/>
        <v/>
      </c>
      <c r="BY412" s="31"/>
      <c r="BZ412" s="38"/>
      <c r="CB412" s="120" t="e">
        <f t="shared" ca="1" si="194"/>
        <v>#VALUE!</v>
      </c>
      <c r="CC412" s="2" t="e">
        <f t="shared" ca="1" si="224"/>
        <v>#VALUE!</v>
      </c>
    </row>
    <row r="413" spans="1:81" s="10" customFormat="1" ht="25" customHeight="1" x14ac:dyDescent="0.2">
      <c r="A413" s="52" t="str">
        <f t="shared" si="225"/>
        <v/>
      </c>
      <c r="B413" s="157" t="e">
        <f t="shared" ca="1" si="195"/>
        <v>#VALUE!</v>
      </c>
      <c r="C413" s="157" t="e">
        <f t="shared" si="196"/>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7"/>
        <v>#VALUE!</v>
      </c>
      <c r="K413" s="155" t="e">
        <f t="shared" si="198"/>
        <v>#VALUE!</v>
      </c>
      <c r="L413" s="153"/>
      <c r="M413" s="53"/>
      <c r="N413" s="175">
        <v>0</v>
      </c>
      <c r="O413" s="147"/>
      <c r="P413" s="175">
        <v>0</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IF(U413=Setup!$C$10,"Grant",IF('PSM Costs'!U413=Setup!$C$11,"Local",IF('PSM Costs'!U413=Setup!$C$12,"Other","")))</f>
        <v/>
      </c>
      <c r="W413" s="34"/>
      <c r="X413" s="36">
        <v>1</v>
      </c>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36">
        <v>1</v>
      </c>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36">
        <v>1</v>
      </c>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36">
        <v>1</v>
      </c>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6" t="str">
        <f t="shared" si="223"/>
        <v/>
      </c>
      <c r="BY413" s="31"/>
      <c r="BZ413" s="38"/>
      <c r="CB413" s="120" t="e">
        <f t="shared" ca="1" si="194"/>
        <v>#VALUE!</v>
      </c>
      <c r="CC413" s="2" t="e">
        <f t="shared" ca="1" si="224"/>
        <v>#VALUE!</v>
      </c>
    </row>
    <row r="414" spans="1:81" s="10" customFormat="1" ht="25" customHeight="1" x14ac:dyDescent="0.2">
      <c r="A414" s="52" t="str">
        <f t="shared" si="225"/>
        <v/>
      </c>
      <c r="B414" s="157" t="e">
        <f t="shared" ca="1" si="195"/>
        <v>#VALUE!</v>
      </c>
      <c r="C414" s="157" t="e">
        <f t="shared" si="196"/>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7"/>
        <v>#VALUE!</v>
      </c>
      <c r="K414" s="155" t="e">
        <f t="shared" si="198"/>
        <v>#VALUE!</v>
      </c>
      <c r="L414" s="153"/>
      <c r="M414" s="53"/>
      <c r="N414" s="175">
        <v>0</v>
      </c>
      <c r="O414" s="147"/>
      <c r="P414" s="175">
        <v>0</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IF(U414=Setup!$C$10,"Grant",IF('PSM Costs'!U414=Setup!$C$11,"Local",IF('PSM Costs'!U414=Setup!$C$12,"Other","")))</f>
        <v/>
      </c>
      <c r="W414" s="34"/>
      <c r="X414" s="36">
        <v>1</v>
      </c>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36">
        <v>1</v>
      </c>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36">
        <v>1</v>
      </c>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36">
        <v>1</v>
      </c>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6" t="str">
        <f t="shared" si="223"/>
        <v/>
      </c>
      <c r="BY414" s="31"/>
      <c r="BZ414" s="38"/>
      <c r="CB414" s="120" t="e">
        <f t="shared" ca="1" si="194"/>
        <v>#VALUE!</v>
      </c>
      <c r="CC414" s="2" t="e">
        <f t="shared" ca="1" si="224"/>
        <v>#VALUE!</v>
      </c>
    </row>
    <row r="415" spans="1:81" s="10" customFormat="1" ht="25" customHeight="1" x14ac:dyDescent="0.2">
      <c r="A415" s="52" t="str">
        <f t="shared" si="225"/>
        <v/>
      </c>
      <c r="B415" s="157" t="e">
        <f t="shared" ca="1" si="195"/>
        <v>#VALUE!</v>
      </c>
      <c r="C415" s="157" t="e">
        <f t="shared" si="196"/>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7"/>
        <v>#VALUE!</v>
      </c>
      <c r="K415" s="155" t="e">
        <f t="shared" si="198"/>
        <v>#VALUE!</v>
      </c>
      <c r="L415" s="153"/>
      <c r="M415" s="53"/>
      <c r="N415" s="175">
        <v>0</v>
      </c>
      <c r="O415" s="147"/>
      <c r="P415" s="175">
        <v>0</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IF(U415=Setup!$C$10,"Grant",IF('PSM Costs'!U415=Setup!$C$11,"Local",IF('PSM Costs'!U415=Setup!$C$12,"Other","")))</f>
        <v/>
      </c>
      <c r="W415" s="34"/>
      <c r="X415" s="36">
        <v>1</v>
      </c>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36">
        <v>1</v>
      </c>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36">
        <v>1</v>
      </c>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36">
        <v>1</v>
      </c>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6" t="str">
        <f t="shared" si="223"/>
        <v/>
      </c>
      <c r="BY415" s="31"/>
      <c r="BZ415" s="38"/>
      <c r="CB415" s="120" t="e">
        <f t="shared" ca="1" si="194"/>
        <v>#VALUE!</v>
      </c>
      <c r="CC415" s="2" t="e">
        <f t="shared" ca="1" si="224"/>
        <v>#VALUE!</v>
      </c>
    </row>
    <row r="416" spans="1:81" s="10" customFormat="1" ht="25" customHeight="1" x14ac:dyDescent="0.2">
      <c r="A416" s="52" t="str">
        <f t="shared" si="225"/>
        <v/>
      </c>
      <c r="B416" s="157" t="e">
        <f t="shared" ca="1" si="195"/>
        <v>#VALUE!</v>
      </c>
      <c r="C416" s="157" t="e">
        <f t="shared" si="196"/>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7"/>
        <v>#VALUE!</v>
      </c>
      <c r="K416" s="155" t="e">
        <f t="shared" si="198"/>
        <v>#VALUE!</v>
      </c>
      <c r="L416" s="153"/>
      <c r="M416" s="53"/>
      <c r="N416" s="175">
        <v>0</v>
      </c>
      <c r="O416" s="147"/>
      <c r="P416" s="175">
        <v>0</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IF(U416=Setup!$C$10,"Grant",IF('PSM Costs'!U416=Setup!$C$11,"Local",IF('PSM Costs'!U416=Setup!$C$12,"Other","")))</f>
        <v/>
      </c>
      <c r="W416" s="34"/>
      <c r="X416" s="36">
        <v>1</v>
      </c>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36">
        <v>1</v>
      </c>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36">
        <v>1</v>
      </c>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36">
        <v>1</v>
      </c>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6" t="str">
        <f t="shared" si="223"/>
        <v/>
      </c>
      <c r="BY416" s="31"/>
      <c r="BZ416" s="38"/>
      <c r="CB416" s="120" t="e">
        <f t="shared" ca="1" si="194"/>
        <v>#VALUE!</v>
      </c>
      <c r="CC416" s="2" t="e">
        <f t="shared" ca="1" si="224"/>
        <v>#VALUE!</v>
      </c>
    </row>
    <row r="417" spans="1:81" s="10" customFormat="1" ht="25" customHeight="1" x14ac:dyDescent="0.2">
      <c r="A417" s="52" t="str">
        <f t="shared" si="225"/>
        <v/>
      </c>
      <c r="B417" s="157" t="e">
        <f t="shared" ca="1" si="195"/>
        <v>#VALUE!</v>
      </c>
      <c r="C417" s="157" t="e">
        <f t="shared" si="196"/>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7"/>
        <v>#VALUE!</v>
      </c>
      <c r="K417" s="155" t="e">
        <f t="shared" si="198"/>
        <v>#VALUE!</v>
      </c>
      <c r="L417" s="153"/>
      <c r="M417" s="53"/>
      <c r="N417" s="175">
        <v>0</v>
      </c>
      <c r="O417" s="147"/>
      <c r="P417" s="175">
        <v>0</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IF(U417=Setup!$C$10,"Grant",IF('PSM Costs'!U417=Setup!$C$11,"Local",IF('PSM Costs'!U417=Setup!$C$12,"Other","")))</f>
        <v/>
      </c>
      <c r="W417" s="34"/>
      <c r="X417" s="36">
        <v>1</v>
      </c>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36">
        <v>1</v>
      </c>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36">
        <v>1</v>
      </c>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36">
        <v>1</v>
      </c>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6" t="str">
        <f t="shared" si="223"/>
        <v/>
      </c>
      <c r="BY417" s="31"/>
      <c r="BZ417" s="38"/>
      <c r="CB417" s="120" t="e">
        <f t="shared" ca="1" si="194"/>
        <v>#VALUE!</v>
      </c>
      <c r="CC417" s="2" t="e">
        <f t="shared" ca="1" si="224"/>
        <v>#VALUE!</v>
      </c>
    </row>
    <row r="418" spans="1:81" s="10" customFormat="1" ht="25" customHeight="1" x14ac:dyDescent="0.2">
      <c r="A418" s="52" t="str">
        <f t="shared" si="225"/>
        <v/>
      </c>
      <c r="B418" s="157" t="e">
        <f t="shared" ca="1" si="195"/>
        <v>#VALUE!</v>
      </c>
      <c r="C418" s="157" t="e">
        <f t="shared" si="196"/>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7"/>
        <v>#VALUE!</v>
      </c>
      <c r="K418" s="155" t="e">
        <f t="shared" si="198"/>
        <v>#VALUE!</v>
      </c>
      <c r="L418" s="153"/>
      <c r="M418" s="53"/>
      <c r="N418" s="175">
        <v>0</v>
      </c>
      <c r="O418" s="147"/>
      <c r="P418" s="175">
        <v>0</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IF(U418=Setup!$C$10,"Grant",IF('PSM Costs'!U418=Setup!$C$11,"Local",IF('PSM Costs'!U418=Setup!$C$12,"Other","")))</f>
        <v/>
      </c>
      <c r="W418" s="34"/>
      <c r="X418" s="36">
        <v>1</v>
      </c>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36">
        <v>1</v>
      </c>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36">
        <v>1</v>
      </c>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36">
        <v>1</v>
      </c>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6" t="str">
        <f t="shared" si="223"/>
        <v/>
      </c>
      <c r="BY418" s="31"/>
      <c r="BZ418" s="38"/>
      <c r="CB418" s="120" t="e">
        <f t="shared" ca="1" si="194"/>
        <v>#VALUE!</v>
      </c>
      <c r="CC418" s="2" t="e">
        <f t="shared" ca="1" si="224"/>
        <v>#VALUE!</v>
      </c>
    </row>
    <row r="419" spans="1:81" s="10" customFormat="1" ht="25" customHeight="1" x14ac:dyDescent="0.2">
      <c r="A419" s="52" t="str">
        <f t="shared" si="225"/>
        <v/>
      </c>
      <c r="B419" s="157" t="e">
        <f t="shared" ca="1" si="195"/>
        <v>#VALUE!</v>
      </c>
      <c r="C419" s="157" t="e">
        <f t="shared" si="196"/>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7"/>
        <v>#VALUE!</v>
      </c>
      <c r="K419" s="155" t="e">
        <f t="shared" si="198"/>
        <v>#VALUE!</v>
      </c>
      <c r="L419" s="153"/>
      <c r="M419" s="53"/>
      <c r="N419" s="175">
        <v>0</v>
      </c>
      <c r="O419" s="147"/>
      <c r="P419" s="175">
        <v>0</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IF(U419=Setup!$C$10,"Grant",IF('PSM Costs'!U419=Setup!$C$11,"Local",IF('PSM Costs'!U419=Setup!$C$12,"Other","")))</f>
        <v/>
      </c>
      <c r="W419" s="34"/>
      <c r="X419" s="36">
        <v>1</v>
      </c>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36">
        <v>1</v>
      </c>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36">
        <v>1</v>
      </c>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36">
        <v>1</v>
      </c>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6" t="str">
        <f t="shared" si="223"/>
        <v/>
      </c>
      <c r="BY419" s="31"/>
      <c r="BZ419" s="38"/>
      <c r="CB419" s="120" t="e">
        <f t="shared" ca="1" si="194"/>
        <v>#VALUE!</v>
      </c>
      <c r="CC419" s="2" t="e">
        <f t="shared" ca="1" si="224"/>
        <v>#VALUE!</v>
      </c>
    </row>
    <row r="420" spans="1:81" s="10" customFormat="1" ht="25" customHeight="1" x14ac:dyDescent="0.2">
      <c r="A420" s="52" t="str">
        <f t="shared" si="225"/>
        <v/>
      </c>
      <c r="B420" s="157" t="e">
        <f t="shared" ca="1" si="195"/>
        <v>#VALUE!</v>
      </c>
      <c r="C420" s="157" t="e">
        <f t="shared" si="196"/>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7"/>
        <v>#VALUE!</v>
      </c>
      <c r="K420" s="155" t="e">
        <f t="shared" si="198"/>
        <v>#VALUE!</v>
      </c>
      <c r="L420" s="153"/>
      <c r="M420" s="53"/>
      <c r="N420" s="175">
        <v>0</v>
      </c>
      <c r="O420" s="147"/>
      <c r="P420" s="175">
        <v>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IF(U420=Setup!$C$10,"Grant",IF('PSM Costs'!U420=Setup!$C$11,"Local",IF('PSM Costs'!U420=Setup!$C$12,"Other","")))</f>
        <v/>
      </c>
      <c r="W420" s="34"/>
      <c r="X420" s="36">
        <v>1</v>
      </c>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36">
        <v>1</v>
      </c>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36">
        <v>1</v>
      </c>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36">
        <v>1</v>
      </c>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6" t="str">
        <f t="shared" si="223"/>
        <v/>
      </c>
      <c r="BY420" s="31"/>
      <c r="BZ420" s="38"/>
      <c r="CB420" s="120" t="e">
        <f t="shared" ca="1" si="194"/>
        <v>#VALUE!</v>
      </c>
      <c r="CC420" s="2" t="e">
        <f t="shared" ca="1" si="224"/>
        <v>#VALUE!</v>
      </c>
    </row>
    <row r="421" spans="1:81" s="10" customFormat="1" ht="25" customHeight="1" x14ac:dyDescent="0.2">
      <c r="A421" s="52" t="str">
        <f t="shared" si="225"/>
        <v/>
      </c>
      <c r="B421" s="157" t="e">
        <f t="shared" ca="1" si="195"/>
        <v>#VALUE!</v>
      </c>
      <c r="C421" s="157" t="e">
        <f t="shared" si="196"/>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7"/>
        <v>#VALUE!</v>
      </c>
      <c r="K421" s="155" t="e">
        <f t="shared" si="198"/>
        <v>#VALUE!</v>
      </c>
      <c r="L421" s="153"/>
      <c r="M421" s="53"/>
      <c r="N421" s="175">
        <v>0</v>
      </c>
      <c r="O421" s="147"/>
      <c r="P421" s="175">
        <v>0</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IF(U421=Setup!$C$10,"Grant",IF('PSM Costs'!U421=Setup!$C$11,"Local",IF('PSM Costs'!U421=Setup!$C$12,"Other","")))</f>
        <v/>
      </c>
      <c r="W421" s="34"/>
      <c r="X421" s="36">
        <v>1</v>
      </c>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36">
        <v>1</v>
      </c>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36">
        <v>1</v>
      </c>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36">
        <v>1</v>
      </c>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6" t="str">
        <f t="shared" si="223"/>
        <v/>
      </c>
      <c r="BY421" s="31"/>
      <c r="BZ421" s="38"/>
      <c r="CB421" s="120" t="e">
        <f t="shared" ca="1" si="194"/>
        <v>#VALUE!</v>
      </c>
      <c r="CC421" s="2" t="e">
        <f t="shared" ca="1" si="224"/>
        <v>#VALUE!</v>
      </c>
    </row>
    <row r="422" spans="1:81" s="10" customFormat="1" ht="25" customHeight="1" x14ac:dyDescent="0.2">
      <c r="A422" s="52" t="str">
        <f t="shared" si="225"/>
        <v/>
      </c>
      <c r="B422" s="157" t="e">
        <f t="shared" ca="1" si="195"/>
        <v>#VALUE!</v>
      </c>
      <c r="C422" s="157" t="e">
        <f t="shared" si="196"/>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7"/>
        <v>#VALUE!</v>
      </c>
      <c r="K422" s="155" t="e">
        <f t="shared" si="198"/>
        <v>#VALUE!</v>
      </c>
      <c r="L422" s="153"/>
      <c r="M422" s="53"/>
      <c r="N422" s="175">
        <v>0</v>
      </c>
      <c r="O422" s="147"/>
      <c r="P422" s="175">
        <v>0</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IF(U422=Setup!$C$10,"Grant",IF('PSM Costs'!U422=Setup!$C$11,"Local",IF('PSM Costs'!U422=Setup!$C$12,"Other","")))</f>
        <v/>
      </c>
      <c r="W422" s="34"/>
      <c r="X422" s="36">
        <v>1</v>
      </c>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36">
        <v>1</v>
      </c>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36">
        <v>1</v>
      </c>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36">
        <v>1</v>
      </c>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6" t="str">
        <f t="shared" si="223"/>
        <v/>
      </c>
      <c r="BY422" s="31"/>
      <c r="BZ422" s="38"/>
      <c r="CB422" s="120" t="e">
        <f t="shared" ca="1" si="194"/>
        <v>#VALUE!</v>
      </c>
      <c r="CC422" s="2" t="e">
        <f t="shared" ca="1" si="224"/>
        <v>#VALUE!</v>
      </c>
    </row>
    <row r="423" spans="1:81" s="10" customFormat="1" ht="25" customHeight="1" x14ac:dyDescent="0.2">
      <c r="A423" s="52" t="str">
        <f t="shared" si="225"/>
        <v/>
      </c>
      <c r="B423" s="157" t="e">
        <f t="shared" ca="1" si="195"/>
        <v>#VALUE!</v>
      </c>
      <c r="C423" s="157" t="e">
        <f t="shared" si="196"/>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7"/>
        <v>#VALUE!</v>
      </c>
      <c r="K423" s="155" t="e">
        <f t="shared" si="198"/>
        <v>#VALUE!</v>
      </c>
      <c r="L423" s="153"/>
      <c r="M423" s="53"/>
      <c r="N423" s="175">
        <v>0</v>
      </c>
      <c r="O423" s="147"/>
      <c r="P423" s="175">
        <v>0</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IF(U423=Setup!$C$10,"Grant",IF('PSM Costs'!U423=Setup!$C$11,"Local",IF('PSM Costs'!U423=Setup!$C$12,"Other","")))</f>
        <v/>
      </c>
      <c r="W423" s="34"/>
      <c r="X423" s="36">
        <v>1</v>
      </c>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36">
        <v>1</v>
      </c>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36">
        <v>1</v>
      </c>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36">
        <v>1</v>
      </c>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6" t="str">
        <f t="shared" si="223"/>
        <v/>
      </c>
      <c r="BY423" s="31"/>
      <c r="BZ423" s="38"/>
      <c r="CB423" s="120" t="e">
        <f t="shared" ca="1" si="194"/>
        <v>#VALUE!</v>
      </c>
      <c r="CC423" s="2" t="e">
        <f t="shared" ca="1" si="224"/>
        <v>#VALUE!</v>
      </c>
    </row>
    <row r="424" spans="1:81" s="10" customFormat="1" ht="25" customHeight="1" x14ac:dyDescent="0.2">
      <c r="A424" s="52" t="str">
        <f t="shared" si="225"/>
        <v/>
      </c>
      <c r="B424" s="157" t="e">
        <f t="shared" ca="1" si="195"/>
        <v>#VALUE!</v>
      </c>
      <c r="C424" s="157" t="e">
        <f t="shared" si="196"/>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7"/>
        <v>#VALUE!</v>
      </c>
      <c r="K424" s="155" t="e">
        <f t="shared" si="198"/>
        <v>#VALUE!</v>
      </c>
      <c r="L424" s="153"/>
      <c r="M424" s="53"/>
      <c r="N424" s="175">
        <v>0</v>
      </c>
      <c r="O424" s="147"/>
      <c r="P424" s="175">
        <v>0</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IF(U424=Setup!$C$10,"Grant",IF('PSM Costs'!U424=Setup!$C$11,"Local",IF('PSM Costs'!U424=Setup!$C$12,"Other","")))</f>
        <v/>
      </c>
      <c r="W424" s="34"/>
      <c r="X424" s="36">
        <v>1</v>
      </c>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36">
        <v>1</v>
      </c>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36">
        <v>1</v>
      </c>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36">
        <v>1</v>
      </c>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6" t="str">
        <f t="shared" si="223"/>
        <v/>
      </c>
      <c r="BY424" s="31"/>
      <c r="BZ424" s="38"/>
      <c r="CB424" s="120" t="e">
        <f t="shared" ca="1" si="194"/>
        <v>#VALUE!</v>
      </c>
      <c r="CC424" s="2" t="e">
        <f t="shared" ca="1" si="224"/>
        <v>#VALUE!</v>
      </c>
    </row>
    <row r="425" spans="1:81" s="10" customFormat="1" ht="25" customHeight="1" x14ac:dyDescent="0.2">
      <c r="A425" s="52" t="str">
        <f t="shared" si="225"/>
        <v/>
      </c>
      <c r="B425" s="157" t="e">
        <f t="shared" ca="1" si="195"/>
        <v>#VALUE!</v>
      </c>
      <c r="C425" s="157" t="e">
        <f t="shared" si="196"/>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7"/>
        <v>#VALUE!</v>
      </c>
      <c r="K425" s="155" t="e">
        <f t="shared" si="198"/>
        <v>#VALUE!</v>
      </c>
      <c r="L425" s="153"/>
      <c r="M425" s="53"/>
      <c r="N425" s="175">
        <v>0</v>
      </c>
      <c r="O425" s="147"/>
      <c r="P425" s="175">
        <v>0</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IF(U425=Setup!$C$10,"Grant",IF('PSM Costs'!U425=Setup!$C$11,"Local",IF('PSM Costs'!U425=Setup!$C$12,"Other","")))</f>
        <v/>
      </c>
      <c r="W425" s="34"/>
      <c r="X425" s="36">
        <v>1</v>
      </c>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36">
        <v>1</v>
      </c>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36">
        <v>1</v>
      </c>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36">
        <v>1</v>
      </c>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6" t="str">
        <f t="shared" si="223"/>
        <v/>
      </c>
      <c r="BY425" s="31"/>
      <c r="BZ425" s="38"/>
      <c r="CB425" s="120" t="e">
        <f t="shared" ca="1" si="194"/>
        <v>#VALUE!</v>
      </c>
      <c r="CC425" s="2" t="e">
        <f t="shared" ca="1" si="224"/>
        <v>#VALUE!</v>
      </c>
    </row>
    <row r="426" spans="1:81" s="10" customFormat="1" ht="25" customHeight="1" x14ac:dyDescent="0.2">
      <c r="A426" s="52" t="str">
        <f t="shared" si="225"/>
        <v/>
      </c>
      <c r="B426" s="157" t="e">
        <f t="shared" ca="1" si="195"/>
        <v>#VALUE!</v>
      </c>
      <c r="C426" s="157" t="e">
        <f t="shared" si="196"/>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7"/>
        <v>#VALUE!</v>
      </c>
      <c r="K426" s="155" t="e">
        <f t="shared" si="198"/>
        <v>#VALUE!</v>
      </c>
      <c r="L426" s="153"/>
      <c r="M426" s="53"/>
      <c r="N426" s="175">
        <v>0</v>
      </c>
      <c r="O426" s="147"/>
      <c r="P426" s="175">
        <v>0</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IF(U426=Setup!$C$10,"Grant",IF('PSM Costs'!U426=Setup!$C$11,"Local",IF('PSM Costs'!U426=Setup!$C$12,"Other","")))</f>
        <v/>
      </c>
      <c r="W426" s="34"/>
      <c r="X426" s="36">
        <v>1</v>
      </c>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36">
        <v>1</v>
      </c>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36">
        <v>1</v>
      </c>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36">
        <v>1</v>
      </c>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6" t="str">
        <f t="shared" si="223"/>
        <v/>
      </c>
      <c r="BY426" s="31"/>
      <c r="BZ426" s="38"/>
      <c r="CB426" s="120" t="e">
        <f t="shared" ca="1" si="194"/>
        <v>#VALUE!</v>
      </c>
      <c r="CC426" s="2" t="e">
        <f t="shared" ca="1" si="224"/>
        <v>#VALUE!</v>
      </c>
    </row>
    <row r="427" spans="1:81" s="10" customFormat="1" ht="25" customHeight="1" x14ac:dyDescent="0.2">
      <c r="A427" s="52" t="str">
        <f t="shared" si="225"/>
        <v/>
      </c>
      <c r="B427" s="157" t="e">
        <f t="shared" ca="1" si="195"/>
        <v>#VALUE!</v>
      </c>
      <c r="C427" s="157" t="e">
        <f t="shared" si="196"/>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7"/>
        <v>#VALUE!</v>
      </c>
      <c r="K427" s="155" t="e">
        <f t="shared" si="198"/>
        <v>#VALUE!</v>
      </c>
      <c r="L427" s="153"/>
      <c r="M427" s="53"/>
      <c r="N427" s="175">
        <v>0</v>
      </c>
      <c r="O427" s="147"/>
      <c r="P427" s="175">
        <v>0</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IF(U427=Setup!$C$10,"Grant",IF('PSM Costs'!U427=Setup!$C$11,"Local",IF('PSM Costs'!U427=Setup!$C$12,"Other","")))</f>
        <v/>
      </c>
      <c r="W427" s="34"/>
      <c r="X427" s="36">
        <v>1</v>
      </c>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36">
        <v>1</v>
      </c>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36">
        <v>1</v>
      </c>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36">
        <v>1</v>
      </c>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6" t="str">
        <f t="shared" si="223"/>
        <v/>
      </c>
      <c r="BY427" s="31"/>
      <c r="BZ427" s="38"/>
      <c r="CB427" s="120" t="e">
        <f t="shared" ca="1" si="194"/>
        <v>#VALUE!</v>
      </c>
      <c r="CC427" s="2" t="e">
        <f t="shared" ca="1" si="224"/>
        <v>#VALUE!</v>
      </c>
    </row>
    <row r="428" spans="1:81" s="10" customFormat="1" ht="25" customHeight="1" x14ac:dyDescent="0.2">
      <c r="A428" s="52" t="str">
        <f t="shared" si="225"/>
        <v/>
      </c>
      <c r="B428" s="157" t="e">
        <f t="shared" ca="1" si="195"/>
        <v>#VALUE!</v>
      </c>
      <c r="C428" s="157" t="e">
        <f t="shared" si="196"/>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7"/>
        <v>#VALUE!</v>
      </c>
      <c r="K428" s="155" t="e">
        <f t="shared" si="198"/>
        <v>#VALUE!</v>
      </c>
      <c r="L428" s="153"/>
      <c r="M428" s="53"/>
      <c r="N428" s="175">
        <v>0</v>
      </c>
      <c r="O428" s="147"/>
      <c r="P428" s="175">
        <v>0</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IF(U428=Setup!$C$10,"Grant",IF('PSM Costs'!U428=Setup!$C$11,"Local",IF('PSM Costs'!U428=Setup!$C$12,"Other","")))</f>
        <v/>
      </c>
      <c r="W428" s="34"/>
      <c r="X428" s="36">
        <v>1</v>
      </c>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36">
        <v>1</v>
      </c>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36">
        <v>1</v>
      </c>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36">
        <v>1</v>
      </c>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6" t="str">
        <f t="shared" si="223"/>
        <v/>
      </c>
      <c r="BY428" s="31"/>
      <c r="BZ428" s="38"/>
      <c r="CB428" s="120" t="e">
        <f t="shared" ca="1" si="194"/>
        <v>#VALUE!</v>
      </c>
      <c r="CC428" s="2" t="e">
        <f t="shared" ca="1" si="224"/>
        <v>#VALUE!</v>
      </c>
    </row>
    <row r="429" spans="1:81" s="10" customFormat="1" ht="25" customHeight="1" x14ac:dyDescent="0.2">
      <c r="A429" s="52" t="str">
        <f t="shared" si="225"/>
        <v/>
      </c>
      <c r="B429" s="157" t="e">
        <f t="shared" ca="1" si="195"/>
        <v>#VALUE!</v>
      </c>
      <c r="C429" s="157" t="e">
        <f t="shared" si="196"/>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7"/>
        <v>#VALUE!</v>
      </c>
      <c r="K429" s="155" t="e">
        <f t="shared" si="198"/>
        <v>#VALUE!</v>
      </c>
      <c r="L429" s="153"/>
      <c r="M429" s="53"/>
      <c r="N429" s="175">
        <v>0</v>
      </c>
      <c r="O429" s="147"/>
      <c r="P429" s="175">
        <v>0</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IF(U429=Setup!$C$10,"Grant",IF('PSM Costs'!U429=Setup!$C$11,"Local",IF('PSM Costs'!U429=Setup!$C$12,"Other","")))</f>
        <v/>
      </c>
      <c r="W429" s="34"/>
      <c r="X429" s="36">
        <v>1</v>
      </c>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36">
        <v>1</v>
      </c>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36">
        <v>1</v>
      </c>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36">
        <v>1</v>
      </c>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6" t="str">
        <f t="shared" si="223"/>
        <v/>
      </c>
      <c r="BY429" s="31"/>
      <c r="BZ429" s="38"/>
      <c r="CB429" s="120" t="e">
        <f t="shared" ca="1" si="194"/>
        <v>#VALUE!</v>
      </c>
      <c r="CC429" s="2" t="e">
        <f t="shared" ca="1" si="224"/>
        <v>#VALUE!</v>
      </c>
    </row>
    <row r="430" spans="1:81" s="10" customFormat="1" ht="25" customHeight="1" x14ac:dyDescent="0.2">
      <c r="A430" s="52" t="str">
        <f t="shared" si="225"/>
        <v/>
      </c>
      <c r="B430" s="157" t="e">
        <f t="shared" ca="1" si="195"/>
        <v>#VALUE!</v>
      </c>
      <c r="C430" s="157" t="e">
        <f t="shared" si="196"/>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7"/>
        <v>#VALUE!</v>
      </c>
      <c r="K430" s="155" t="e">
        <f t="shared" si="198"/>
        <v>#VALUE!</v>
      </c>
      <c r="L430" s="153"/>
      <c r="M430" s="53"/>
      <c r="N430" s="175">
        <v>0</v>
      </c>
      <c r="O430" s="147"/>
      <c r="P430" s="175">
        <v>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IF(U430=Setup!$C$10,"Grant",IF('PSM Costs'!U430=Setup!$C$11,"Local",IF('PSM Costs'!U430=Setup!$C$12,"Other","")))</f>
        <v/>
      </c>
      <c r="W430" s="34"/>
      <c r="X430" s="36">
        <v>1</v>
      </c>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36">
        <v>1</v>
      </c>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36">
        <v>1</v>
      </c>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36">
        <v>1</v>
      </c>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6" t="str">
        <f t="shared" si="223"/>
        <v/>
      </c>
      <c r="BY430" s="31"/>
      <c r="BZ430" s="38"/>
      <c r="CB430" s="120" t="e">
        <f t="shared" ca="1" si="194"/>
        <v>#VALUE!</v>
      </c>
      <c r="CC430" s="2" t="e">
        <f t="shared" ca="1" si="224"/>
        <v>#VALUE!</v>
      </c>
    </row>
    <row r="431" spans="1:81" s="10" customFormat="1" ht="25" customHeight="1" x14ac:dyDescent="0.2">
      <c r="A431" s="52" t="str">
        <f t="shared" si="225"/>
        <v/>
      </c>
      <c r="B431" s="157" t="e">
        <f t="shared" ca="1" si="195"/>
        <v>#VALUE!</v>
      </c>
      <c r="C431" s="157" t="e">
        <f t="shared" si="196"/>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7"/>
        <v>#VALUE!</v>
      </c>
      <c r="K431" s="155" t="e">
        <f t="shared" si="198"/>
        <v>#VALUE!</v>
      </c>
      <c r="L431" s="153"/>
      <c r="M431" s="53"/>
      <c r="N431" s="175">
        <v>0</v>
      </c>
      <c r="O431" s="147"/>
      <c r="P431" s="175">
        <v>0</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IF(U431=Setup!$C$10,"Grant",IF('PSM Costs'!U431=Setup!$C$11,"Local",IF('PSM Costs'!U431=Setup!$C$12,"Other","")))</f>
        <v/>
      </c>
      <c r="W431" s="34"/>
      <c r="X431" s="36">
        <v>1</v>
      </c>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36">
        <v>1</v>
      </c>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36">
        <v>1</v>
      </c>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36">
        <v>1</v>
      </c>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6" t="str">
        <f t="shared" si="223"/>
        <v/>
      </c>
      <c r="BY431" s="31"/>
      <c r="BZ431" s="38"/>
      <c r="CB431" s="120" t="e">
        <f t="shared" ca="1" si="194"/>
        <v>#VALUE!</v>
      </c>
      <c r="CC431" s="2" t="e">
        <f t="shared" ca="1" si="224"/>
        <v>#VALUE!</v>
      </c>
    </row>
    <row r="432" spans="1:81" s="10" customFormat="1" ht="25" customHeight="1" x14ac:dyDescent="0.2">
      <c r="A432" s="52" t="str">
        <f t="shared" si="225"/>
        <v/>
      </c>
      <c r="B432" s="157" t="e">
        <f t="shared" ca="1" si="195"/>
        <v>#VALUE!</v>
      </c>
      <c r="C432" s="157" t="e">
        <f t="shared" si="196"/>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7"/>
        <v>#VALUE!</v>
      </c>
      <c r="K432" s="155" t="e">
        <f t="shared" si="198"/>
        <v>#VALUE!</v>
      </c>
      <c r="L432" s="153"/>
      <c r="M432" s="53"/>
      <c r="N432" s="175">
        <v>0</v>
      </c>
      <c r="O432" s="147"/>
      <c r="P432" s="175">
        <v>0</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IF(U432=Setup!$C$10,"Grant",IF('PSM Costs'!U432=Setup!$C$11,"Local",IF('PSM Costs'!U432=Setup!$C$12,"Other","")))</f>
        <v/>
      </c>
      <c r="W432" s="34"/>
      <c r="X432" s="36">
        <v>1</v>
      </c>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36">
        <v>1</v>
      </c>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36">
        <v>1</v>
      </c>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36">
        <v>1</v>
      </c>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6" t="str">
        <f t="shared" si="223"/>
        <v/>
      </c>
      <c r="BY432" s="31"/>
      <c r="BZ432" s="38"/>
      <c r="CB432" s="120" t="e">
        <f t="shared" ca="1" si="194"/>
        <v>#VALUE!</v>
      </c>
      <c r="CC432" s="2" t="e">
        <f t="shared" ca="1" si="224"/>
        <v>#VALUE!</v>
      </c>
    </row>
    <row r="433" spans="1:81" s="10" customFormat="1" ht="25" customHeight="1" x14ac:dyDescent="0.2">
      <c r="A433" s="52" t="str">
        <f t="shared" si="225"/>
        <v/>
      </c>
      <c r="B433" s="157" t="e">
        <f t="shared" ca="1" si="195"/>
        <v>#VALUE!</v>
      </c>
      <c r="C433" s="157" t="e">
        <f t="shared" si="196"/>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7"/>
        <v>#VALUE!</v>
      </c>
      <c r="K433" s="155" t="e">
        <f t="shared" si="198"/>
        <v>#VALUE!</v>
      </c>
      <c r="L433" s="153"/>
      <c r="M433" s="53"/>
      <c r="N433" s="175">
        <v>0</v>
      </c>
      <c r="O433" s="147"/>
      <c r="P433" s="175">
        <v>0</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IF(U433=Setup!$C$10,"Grant",IF('PSM Costs'!U433=Setup!$C$11,"Local",IF('PSM Costs'!U433=Setup!$C$12,"Other","")))</f>
        <v/>
      </c>
      <c r="W433" s="34"/>
      <c r="X433" s="36">
        <v>1</v>
      </c>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36">
        <v>1</v>
      </c>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36">
        <v>1</v>
      </c>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36">
        <v>1</v>
      </c>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6" t="str">
        <f t="shared" si="223"/>
        <v/>
      </c>
      <c r="BY433" s="31"/>
      <c r="BZ433" s="38"/>
      <c r="CB433" s="120" t="e">
        <f t="shared" ca="1" si="194"/>
        <v>#VALUE!</v>
      </c>
      <c r="CC433" s="2" t="e">
        <f t="shared" ca="1" si="224"/>
        <v>#VALUE!</v>
      </c>
    </row>
    <row r="434" spans="1:81" s="10" customFormat="1" ht="25" customHeight="1" x14ac:dyDescent="0.2">
      <c r="A434" s="52" t="str">
        <f t="shared" si="225"/>
        <v/>
      </c>
      <c r="B434" s="157" t="e">
        <f t="shared" ca="1" si="195"/>
        <v>#VALUE!</v>
      </c>
      <c r="C434" s="157" t="e">
        <f t="shared" si="196"/>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7"/>
        <v>#VALUE!</v>
      </c>
      <c r="K434" s="155" t="e">
        <f t="shared" si="198"/>
        <v>#VALUE!</v>
      </c>
      <c r="L434" s="153"/>
      <c r="M434" s="53"/>
      <c r="N434" s="175">
        <v>0</v>
      </c>
      <c r="O434" s="147"/>
      <c r="P434" s="175">
        <v>0</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IF(U434=Setup!$C$10,"Grant",IF('PSM Costs'!U434=Setup!$C$11,"Local",IF('PSM Costs'!U434=Setup!$C$12,"Other","")))</f>
        <v/>
      </c>
      <c r="W434" s="34"/>
      <c r="X434" s="36">
        <v>1</v>
      </c>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36">
        <v>1</v>
      </c>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36">
        <v>1</v>
      </c>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36">
        <v>1</v>
      </c>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6" t="str">
        <f t="shared" si="223"/>
        <v/>
      </c>
      <c r="BY434" s="31"/>
      <c r="BZ434" s="38"/>
      <c r="CB434" s="120" t="e">
        <f t="shared" ca="1" si="194"/>
        <v>#VALUE!</v>
      </c>
      <c r="CC434" s="2" t="e">
        <f t="shared" ca="1" si="224"/>
        <v>#VALUE!</v>
      </c>
    </row>
    <row r="435" spans="1:81" s="10" customFormat="1" ht="25" customHeight="1" x14ac:dyDescent="0.2">
      <c r="A435" s="52" t="str">
        <f t="shared" si="225"/>
        <v/>
      </c>
      <c r="B435" s="157" t="e">
        <f t="shared" ca="1" si="195"/>
        <v>#VALUE!</v>
      </c>
      <c r="C435" s="157" t="e">
        <f t="shared" si="196"/>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7"/>
        <v>#VALUE!</v>
      </c>
      <c r="K435" s="155" t="e">
        <f t="shared" si="198"/>
        <v>#VALUE!</v>
      </c>
      <c r="L435" s="153"/>
      <c r="M435" s="53"/>
      <c r="N435" s="175">
        <v>0</v>
      </c>
      <c r="O435" s="147"/>
      <c r="P435" s="175">
        <v>0</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IF(U435=Setup!$C$10,"Grant",IF('PSM Costs'!U435=Setup!$C$11,"Local",IF('PSM Costs'!U435=Setup!$C$12,"Other","")))</f>
        <v/>
      </c>
      <c r="W435" s="34"/>
      <c r="X435" s="36">
        <v>1</v>
      </c>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36">
        <v>1</v>
      </c>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36">
        <v>1</v>
      </c>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36">
        <v>1</v>
      </c>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6" t="str">
        <f t="shared" si="223"/>
        <v/>
      </c>
      <c r="BY435" s="31"/>
      <c r="BZ435" s="38"/>
      <c r="CB435" s="120" t="e">
        <f t="shared" ca="1" si="194"/>
        <v>#VALUE!</v>
      </c>
      <c r="CC435" s="2" t="e">
        <f t="shared" ca="1" si="224"/>
        <v>#VALUE!</v>
      </c>
    </row>
    <row r="436" spans="1:81" s="10" customFormat="1" ht="25" customHeight="1" x14ac:dyDescent="0.2">
      <c r="A436" s="52" t="str">
        <f t="shared" si="225"/>
        <v/>
      </c>
      <c r="B436" s="157" t="e">
        <f t="shared" ca="1" si="195"/>
        <v>#VALUE!</v>
      </c>
      <c r="C436" s="157" t="e">
        <f t="shared" si="196"/>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7"/>
        <v>#VALUE!</v>
      </c>
      <c r="K436" s="155" t="e">
        <f t="shared" si="198"/>
        <v>#VALUE!</v>
      </c>
      <c r="L436" s="153"/>
      <c r="M436" s="53"/>
      <c r="N436" s="175">
        <v>0</v>
      </c>
      <c r="O436" s="147"/>
      <c r="P436" s="175">
        <v>0</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IF(U436=Setup!$C$10,"Grant",IF('PSM Costs'!U436=Setup!$C$11,"Local",IF('PSM Costs'!U436=Setup!$C$12,"Other","")))</f>
        <v/>
      </c>
      <c r="W436" s="34"/>
      <c r="X436" s="36">
        <v>1</v>
      </c>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36">
        <v>1</v>
      </c>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36">
        <v>1</v>
      </c>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36">
        <v>1</v>
      </c>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6" t="str">
        <f t="shared" si="223"/>
        <v/>
      </c>
      <c r="BY436" s="31"/>
      <c r="BZ436" s="38"/>
      <c r="CB436" s="120" t="e">
        <f t="shared" ca="1" si="194"/>
        <v>#VALUE!</v>
      </c>
      <c r="CC436" s="2" t="e">
        <f t="shared" ca="1" si="224"/>
        <v>#VALUE!</v>
      </c>
    </row>
    <row r="437" spans="1:81" s="10" customFormat="1" ht="25" customHeight="1" x14ac:dyDescent="0.2">
      <c r="A437" s="52" t="str">
        <f t="shared" si="225"/>
        <v/>
      </c>
      <c r="B437" s="157" t="e">
        <f t="shared" ca="1" si="195"/>
        <v>#VALUE!</v>
      </c>
      <c r="C437" s="157" t="e">
        <f t="shared" si="196"/>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7"/>
        <v>#VALUE!</v>
      </c>
      <c r="K437" s="155" t="e">
        <f t="shared" si="198"/>
        <v>#VALUE!</v>
      </c>
      <c r="L437" s="153"/>
      <c r="M437" s="53"/>
      <c r="N437" s="175">
        <v>0</v>
      </c>
      <c r="O437" s="147"/>
      <c r="P437" s="175">
        <v>0</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IF(U437=Setup!$C$10,"Grant",IF('PSM Costs'!U437=Setup!$C$11,"Local",IF('PSM Costs'!U437=Setup!$C$12,"Other","")))</f>
        <v/>
      </c>
      <c r="W437" s="34"/>
      <c r="X437" s="36">
        <v>1</v>
      </c>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36">
        <v>1</v>
      </c>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36">
        <v>1</v>
      </c>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36">
        <v>1</v>
      </c>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6" t="str">
        <f t="shared" si="223"/>
        <v/>
      </c>
      <c r="BY437" s="31"/>
      <c r="BZ437" s="38"/>
      <c r="CB437" s="120" t="e">
        <f t="shared" ca="1" si="194"/>
        <v>#VALUE!</v>
      </c>
      <c r="CC437" s="2" t="e">
        <f t="shared" ca="1" si="224"/>
        <v>#VALUE!</v>
      </c>
    </row>
    <row r="438" spans="1:81" s="10" customFormat="1" ht="25" customHeight="1" x14ac:dyDescent="0.2">
      <c r="A438" s="52" t="str">
        <f t="shared" si="225"/>
        <v/>
      </c>
      <c r="B438" s="157" t="e">
        <f t="shared" ca="1" si="195"/>
        <v>#VALUE!</v>
      </c>
      <c r="C438" s="157" t="e">
        <f t="shared" si="196"/>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7"/>
        <v>#VALUE!</v>
      </c>
      <c r="K438" s="155" t="e">
        <f t="shared" si="198"/>
        <v>#VALUE!</v>
      </c>
      <c r="L438" s="153"/>
      <c r="M438" s="53"/>
      <c r="N438" s="175">
        <v>0</v>
      </c>
      <c r="O438" s="147"/>
      <c r="P438" s="175">
        <v>0</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IF(U438=Setup!$C$10,"Grant",IF('PSM Costs'!U438=Setup!$C$11,"Local",IF('PSM Costs'!U438=Setup!$C$12,"Other","")))</f>
        <v/>
      </c>
      <c r="W438" s="34"/>
      <c r="X438" s="36">
        <v>1</v>
      </c>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36">
        <v>1</v>
      </c>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36">
        <v>1</v>
      </c>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36">
        <v>1</v>
      </c>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6" t="str">
        <f t="shared" si="223"/>
        <v/>
      </c>
      <c r="BY438" s="31"/>
      <c r="BZ438" s="38"/>
      <c r="CB438" s="120" t="e">
        <f t="shared" ca="1" si="194"/>
        <v>#VALUE!</v>
      </c>
      <c r="CC438" s="2" t="e">
        <f t="shared" ca="1" si="224"/>
        <v>#VALUE!</v>
      </c>
    </row>
    <row r="439" spans="1:81" s="10" customFormat="1" ht="25" customHeight="1" x14ac:dyDescent="0.2">
      <c r="A439" s="52" t="str">
        <f t="shared" si="225"/>
        <v/>
      </c>
      <c r="B439" s="157" t="e">
        <f t="shared" ca="1" si="195"/>
        <v>#VALUE!</v>
      </c>
      <c r="C439" s="157" t="e">
        <f t="shared" si="196"/>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7"/>
        <v>#VALUE!</v>
      </c>
      <c r="K439" s="155" t="e">
        <f t="shared" si="198"/>
        <v>#VALUE!</v>
      </c>
      <c r="L439" s="153"/>
      <c r="M439" s="53"/>
      <c r="N439" s="175">
        <v>0</v>
      </c>
      <c r="O439" s="147"/>
      <c r="P439" s="175">
        <v>0</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IF(U439=Setup!$C$10,"Grant",IF('PSM Costs'!U439=Setup!$C$11,"Local",IF('PSM Costs'!U439=Setup!$C$12,"Other","")))</f>
        <v/>
      </c>
      <c r="W439" s="34"/>
      <c r="X439" s="36">
        <v>1</v>
      </c>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36">
        <v>1</v>
      </c>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36">
        <v>1</v>
      </c>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36">
        <v>1</v>
      </c>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6" t="str">
        <f t="shared" si="223"/>
        <v/>
      </c>
      <c r="BY439" s="31"/>
      <c r="BZ439" s="38"/>
      <c r="CB439" s="120" t="e">
        <f t="shared" ca="1" si="194"/>
        <v>#VALUE!</v>
      </c>
      <c r="CC439" s="2" t="e">
        <f t="shared" ca="1" si="224"/>
        <v>#VALUE!</v>
      </c>
    </row>
    <row r="440" spans="1:81" s="10" customFormat="1" ht="25" customHeight="1" x14ac:dyDescent="0.2">
      <c r="A440" s="52" t="str">
        <f t="shared" si="225"/>
        <v/>
      </c>
      <c r="B440" s="157" t="e">
        <f t="shared" ca="1" si="195"/>
        <v>#VALUE!</v>
      </c>
      <c r="C440" s="157" t="e">
        <f t="shared" si="196"/>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7"/>
        <v>#VALUE!</v>
      </c>
      <c r="K440" s="155" t="e">
        <f t="shared" si="198"/>
        <v>#VALUE!</v>
      </c>
      <c r="L440" s="153"/>
      <c r="M440" s="53"/>
      <c r="N440" s="175">
        <v>0</v>
      </c>
      <c r="O440" s="147"/>
      <c r="P440" s="175">
        <v>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IF(U440=Setup!$C$10,"Grant",IF('PSM Costs'!U440=Setup!$C$11,"Local",IF('PSM Costs'!U440=Setup!$C$12,"Other","")))</f>
        <v/>
      </c>
      <c r="W440" s="34"/>
      <c r="X440" s="36">
        <v>1</v>
      </c>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36">
        <v>1</v>
      </c>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36">
        <v>1</v>
      </c>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36">
        <v>1</v>
      </c>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6" t="str">
        <f t="shared" si="223"/>
        <v/>
      </c>
      <c r="BY440" s="31"/>
      <c r="BZ440" s="38"/>
      <c r="CB440" s="120" t="e">
        <f t="shared" ca="1" si="194"/>
        <v>#VALUE!</v>
      </c>
      <c r="CC440" s="2" t="e">
        <f t="shared" ca="1" si="224"/>
        <v>#VALUE!</v>
      </c>
    </row>
    <row r="441" spans="1:81" s="10" customFormat="1" ht="25" customHeight="1" x14ac:dyDescent="0.2">
      <c r="A441" s="52" t="str">
        <f t="shared" si="225"/>
        <v/>
      </c>
      <c r="B441" s="157" t="e">
        <f t="shared" ca="1" si="195"/>
        <v>#VALUE!</v>
      </c>
      <c r="C441" s="157" t="e">
        <f t="shared" si="196"/>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7"/>
        <v>#VALUE!</v>
      </c>
      <c r="K441" s="155" t="e">
        <f t="shared" si="198"/>
        <v>#VALUE!</v>
      </c>
      <c r="L441" s="153"/>
      <c r="M441" s="53"/>
      <c r="N441" s="175">
        <v>0</v>
      </c>
      <c r="O441" s="147"/>
      <c r="P441" s="175">
        <v>0</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IF(U441=Setup!$C$10,"Grant",IF('PSM Costs'!U441=Setup!$C$11,"Local",IF('PSM Costs'!U441=Setup!$C$12,"Other","")))</f>
        <v/>
      </c>
      <c r="W441" s="34"/>
      <c r="X441" s="36">
        <v>1</v>
      </c>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36">
        <v>1</v>
      </c>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36">
        <v>1</v>
      </c>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36">
        <v>1</v>
      </c>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6" t="str">
        <f t="shared" si="223"/>
        <v/>
      </c>
      <c r="BY441" s="31"/>
      <c r="BZ441" s="38"/>
      <c r="CB441" s="120" t="e">
        <f t="shared" ca="1" si="194"/>
        <v>#VALUE!</v>
      </c>
      <c r="CC441" s="2" t="e">
        <f t="shared" ca="1" si="224"/>
        <v>#VALUE!</v>
      </c>
    </row>
    <row r="442" spans="1:81" s="10" customFormat="1" ht="25" customHeight="1" x14ac:dyDescent="0.2">
      <c r="A442" s="52" t="str">
        <f t="shared" si="225"/>
        <v/>
      </c>
      <c r="B442" s="157" t="e">
        <f t="shared" ca="1" si="195"/>
        <v>#VALUE!</v>
      </c>
      <c r="C442" s="157" t="e">
        <f t="shared" si="196"/>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7"/>
        <v>#VALUE!</v>
      </c>
      <c r="K442" s="155" t="e">
        <f t="shared" si="198"/>
        <v>#VALUE!</v>
      </c>
      <c r="L442" s="153"/>
      <c r="M442" s="53"/>
      <c r="N442" s="175">
        <v>0</v>
      </c>
      <c r="O442" s="147"/>
      <c r="P442" s="175">
        <v>0</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IF(U442=Setup!$C$10,"Grant",IF('PSM Costs'!U442=Setup!$C$11,"Local",IF('PSM Costs'!U442=Setup!$C$12,"Other","")))</f>
        <v/>
      </c>
      <c r="W442" s="34"/>
      <c r="X442" s="36">
        <v>1</v>
      </c>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36">
        <v>1</v>
      </c>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36">
        <v>1</v>
      </c>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36">
        <v>1</v>
      </c>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6" t="str">
        <f t="shared" si="223"/>
        <v/>
      </c>
      <c r="BY442" s="31"/>
      <c r="BZ442" s="38"/>
      <c r="CB442" s="120" t="e">
        <f t="shared" ca="1" si="194"/>
        <v>#VALUE!</v>
      </c>
      <c r="CC442" s="2" t="e">
        <f t="shared" ca="1" si="224"/>
        <v>#VALUE!</v>
      </c>
    </row>
    <row r="443" spans="1:81" s="10" customFormat="1" ht="25" customHeight="1" x14ac:dyDescent="0.2">
      <c r="A443" s="52" t="str">
        <f t="shared" si="225"/>
        <v/>
      </c>
      <c r="B443" s="157" t="e">
        <f t="shared" ca="1" si="195"/>
        <v>#VALUE!</v>
      </c>
      <c r="C443" s="157" t="e">
        <f t="shared" si="196"/>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7"/>
        <v>#VALUE!</v>
      </c>
      <c r="K443" s="155" t="e">
        <f t="shared" si="198"/>
        <v>#VALUE!</v>
      </c>
      <c r="L443" s="153"/>
      <c r="M443" s="53"/>
      <c r="N443" s="175">
        <v>0</v>
      </c>
      <c r="O443" s="147"/>
      <c r="P443" s="175">
        <v>0</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IF(U443=Setup!$C$10,"Grant",IF('PSM Costs'!U443=Setup!$C$11,"Local",IF('PSM Costs'!U443=Setup!$C$12,"Other","")))</f>
        <v/>
      </c>
      <c r="W443" s="34"/>
      <c r="X443" s="36">
        <v>1</v>
      </c>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36">
        <v>1</v>
      </c>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36">
        <v>1</v>
      </c>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36">
        <v>1</v>
      </c>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6" t="str">
        <f t="shared" si="223"/>
        <v/>
      </c>
      <c r="BY443" s="31"/>
      <c r="BZ443" s="38"/>
      <c r="CB443" s="120" t="e">
        <f t="shared" ca="1" si="194"/>
        <v>#VALUE!</v>
      </c>
      <c r="CC443" s="2" t="e">
        <f t="shared" ca="1" si="224"/>
        <v>#VALUE!</v>
      </c>
    </row>
    <row r="444" spans="1:81" s="10" customFormat="1" ht="25" customHeight="1" x14ac:dyDescent="0.2">
      <c r="A444" s="52" t="str">
        <f t="shared" si="225"/>
        <v/>
      </c>
      <c r="B444" s="157" t="e">
        <f t="shared" ca="1" si="195"/>
        <v>#VALUE!</v>
      </c>
      <c r="C444" s="157" t="e">
        <f t="shared" si="196"/>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7"/>
        <v>#VALUE!</v>
      </c>
      <c r="K444" s="155" t="e">
        <f t="shared" si="198"/>
        <v>#VALUE!</v>
      </c>
      <c r="L444" s="153"/>
      <c r="M444" s="53"/>
      <c r="N444" s="175">
        <v>0</v>
      </c>
      <c r="O444" s="147"/>
      <c r="P444" s="175">
        <v>0</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IF(U444=Setup!$C$10,"Grant",IF('PSM Costs'!U444=Setup!$C$11,"Local",IF('PSM Costs'!U444=Setup!$C$12,"Other","")))</f>
        <v/>
      </c>
      <c r="W444" s="34"/>
      <c r="X444" s="36">
        <v>1</v>
      </c>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36">
        <v>1</v>
      </c>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36">
        <v>1</v>
      </c>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36">
        <v>1</v>
      </c>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6" t="str">
        <f t="shared" si="223"/>
        <v/>
      </c>
      <c r="BY444" s="31"/>
      <c r="BZ444" s="38"/>
      <c r="CB444" s="120" t="e">
        <f t="shared" ca="1" si="194"/>
        <v>#VALUE!</v>
      </c>
      <c r="CC444" s="2" t="e">
        <f t="shared" ca="1" si="224"/>
        <v>#VALUE!</v>
      </c>
    </row>
    <row r="445" spans="1:81" s="10" customFormat="1" ht="25" customHeight="1" x14ac:dyDescent="0.2">
      <c r="A445" s="52" t="str">
        <f t="shared" si="225"/>
        <v/>
      </c>
      <c r="B445" s="157" t="e">
        <f t="shared" ca="1" si="195"/>
        <v>#VALUE!</v>
      </c>
      <c r="C445" s="157" t="e">
        <f t="shared" si="196"/>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7"/>
        <v>#VALUE!</v>
      </c>
      <c r="K445" s="155" t="e">
        <f t="shared" si="198"/>
        <v>#VALUE!</v>
      </c>
      <c r="L445" s="153"/>
      <c r="M445" s="53"/>
      <c r="N445" s="175">
        <v>0</v>
      </c>
      <c r="O445" s="147"/>
      <c r="P445" s="175">
        <v>0</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IF(U445=Setup!$C$10,"Grant",IF('PSM Costs'!U445=Setup!$C$11,"Local",IF('PSM Costs'!U445=Setup!$C$12,"Other","")))</f>
        <v/>
      </c>
      <c r="W445" s="34"/>
      <c r="X445" s="36">
        <v>1</v>
      </c>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36">
        <v>1</v>
      </c>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36">
        <v>1</v>
      </c>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36">
        <v>1</v>
      </c>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6" t="str">
        <f t="shared" si="223"/>
        <v/>
      </c>
      <c r="BY445" s="31"/>
      <c r="BZ445" s="38"/>
      <c r="CB445" s="120" t="e">
        <f t="shared" ca="1" si="194"/>
        <v>#VALUE!</v>
      </c>
      <c r="CC445" s="2" t="e">
        <f t="shared" ca="1" si="224"/>
        <v>#VALUE!</v>
      </c>
    </row>
    <row r="446" spans="1:81" s="10" customFormat="1" ht="25" customHeight="1" x14ac:dyDescent="0.2">
      <c r="A446" s="52" t="str">
        <f t="shared" si="225"/>
        <v/>
      </c>
      <c r="B446" s="157" t="e">
        <f t="shared" ca="1" si="195"/>
        <v>#VALUE!</v>
      </c>
      <c r="C446" s="157" t="e">
        <f t="shared" si="196"/>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7"/>
        <v>#VALUE!</v>
      </c>
      <c r="K446" s="155" t="e">
        <f t="shared" si="198"/>
        <v>#VALUE!</v>
      </c>
      <c r="L446" s="153"/>
      <c r="M446" s="53"/>
      <c r="N446" s="175">
        <v>0</v>
      </c>
      <c r="O446" s="147"/>
      <c r="P446" s="175">
        <v>0</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IF(U446=Setup!$C$10,"Grant",IF('PSM Costs'!U446=Setup!$C$11,"Local",IF('PSM Costs'!U446=Setup!$C$12,"Other","")))</f>
        <v/>
      </c>
      <c r="W446" s="34"/>
      <c r="X446" s="36">
        <v>1</v>
      </c>
      <c r="Y446" s="34"/>
      <c r="Z446" s="36" t="str">
        <f t="shared" si="199"/>
        <v/>
      </c>
      <c r="AA446" s="34"/>
      <c r="AB446" s="32" t="str">
        <f t="shared" si="200"/>
        <v/>
      </c>
      <c r="AC446" s="34"/>
      <c r="AD446" s="32" t="str">
        <f t="shared" si="201"/>
        <v/>
      </c>
      <c r="AE446" s="34"/>
      <c r="AF446" s="36" t="str">
        <f t="shared" si="202"/>
        <v/>
      </c>
      <c r="AG446" s="36" t="str">
        <f t="shared" si="203"/>
        <v/>
      </c>
      <c r="AH446" s="36" t="str">
        <f t="shared" si="204"/>
        <v/>
      </c>
      <c r="AI446" s="55"/>
      <c r="AJ446" s="37"/>
      <c r="AK446" s="36">
        <v>1</v>
      </c>
      <c r="AL446" s="34"/>
      <c r="AM446" s="32" t="str">
        <f t="shared" si="205"/>
        <v/>
      </c>
      <c r="AN446" s="34"/>
      <c r="AO446" s="32" t="str">
        <f t="shared" si="206"/>
        <v/>
      </c>
      <c r="AP446" s="34"/>
      <c r="AQ446" s="32" t="str">
        <f t="shared" si="207"/>
        <v/>
      </c>
      <c r="AR446" s="34"/>
      <c r="AS446" s="36" t="str">
        <f t="shared" si="208"/>
        <v/>
      </c>
      <c r="AT446" s="36" t="str">
        <f t="shared" si="209"/>
        <v/>
      </c>
      <c r="AU446" s="36" t="str">
        <f t="shared" si="210"/>
        <v/>
      </c>
      <c r="AV446" s="55"/>
      <c r="AW446" s="34"/>
      <c r="AX446" s="36">
        <v>1</v>
      </c>
      <c r="AY446" s="34"/>
      <c r="AZ446" s="32" t="str">
        <f t="shared" si="211"/>
        <v/>
      </c>
      <c r="BA446" s="34"/>
      <c r="BB446" s="32" t="str">
        <f t="shared" si="212"/>
        <v/>
      </c>
      <c r="BC446" s="34"/>
      <c r="BD446" s="32" t="str">
        <f t="shared" si="213"/>
        <v/>
      </c>
      <c r="BE446" s="34"/>
      <c r="BF446" s="36" t="str">
        <f t="shared" si="214"/>
        <v/>
      </c>
      <c r="BG446" s="36" t="str">
        <f t="shared" si="215"/>
        <v/>
      </c>
      <c r="BH446" s="36" t="str">
        <f t="shared" si="216"/>
        <v/>
      </c>
      <c r="BI446" s="55"/>
      <c r="BJ446" s="34"/>
      <c r="BK446" s="36">
        <v>1</v>
      </c>
      <c r="BL446" s="34"/>
      <c r="BM446" s="32" t="str">
        <f t="shared" si="217"/>
        <v/>
      </c>
      <c r="BN446" s="34"/>
      <c r="BO446" s="32" t="str">
        <f t="shared" si="218"/>
        <v/>
      </c>
      <c r="BP446" s="34"/>
      <c r="BQ446" s="32" t="str">
        <f t="shared" si="219"/>
        <v/>
      </c>
      <c r="BR446" s="34"/>
      <c r="BS446" s="36" t="str">
        <f t="shared" si="220"/>
        <v/>
      </c>
      <c r="BT446" s="36" t="str">
        <f t="shared" si="221"/>
        <v/>
      </c>
      <c r="BU446" s="36" t="str">
        <f t="shared" si="222"/>
        <v/>
      </c>
      <c r="BV446" s="55"/>
      <c r="BW446" s="36" t="str">
        <f t="shared" si="223"/>
        <v/>
      </c>
      <c r="BX446" s="36" t="str">
        <f t="shared" si="223"/>
        <v/>
      </c>
      <c r="BY446" s="31"/>
      <c r="BZ446" s="38"/>
      <c r="CB446" s="120" t="e">
        <f t="shared" ca="1" si="194"/>
        <v>#VALUE!</v>
      </c>
      <c r="CC446" s="2" t="e">
        <f t="shared" ca="1" si="224"/>
        <v>#VALUE!</v>
      </c>
    </row>
    <row r="447" spans="1:81" s="10" customFormat="1" ht="25" customHeight="1" x14ac:dyDescent="0.2">
      <c r="A447" s="52" t="str">
        <f t="shared" si="225"/>
        <v/>
      </c>
      <c r="B447" s="157" t="e">
        <f t="shared" ca="1" si="195"/>
        <v>#VALUE!</v>
      </c>
      <c r="C447" s="157" t="e">
        <f t="shared" si="196"/>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7"/>
        <v>#VALUE!</v>
      </c>
      <c r="K447" s="155" t="e">
        <f t="shared" si="198"/>
        <v>#VALUE!</v>
      </c>
      <c r="L447" s="153"/>
      <c r="M447" s="53"/>
      <c r="N447" s="175">
        <v>0</v>
      </c>
      <c r="O447" s="147"/>
      <c r="P447" s="175">
        <v>0</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IF(U447=Setup!$C$10,"Grant",IF('PSM Costs'!U447=Setup!$C$11,"Local",IF('PSM Costs'!U447=Setup!$C$12,"Other","")))</f>
        <v/>
      </c>
      <c r="W447" s="34"/>
      <c r="X447" s="36">
        <v>1</v>
      </c>
      <c r="Y447" s="34"/>
      <c r="Z447" s="36" t="str">
        <f t="shared" si="199"/>
        <v/>
      </c>
      <c r="AA447" s="34"/>
      <c r="AB447" s="32" t="str">
        <f t="shared" si="200"/>
        <v/>
      </c>
      <c r="AC447" s="34"/>
      <c r="AD447" s="32" t="str">
        <f t="shared" si="201"/>
        <v/>
      </c>
      <c r="AE447" s="34"/>
      <c r="AF447" s="36" t="str">
        <f t="shared" si="202"/>
        <v/>
      </c>
      <c r="AG447" s="36" t="str">
        <f t="shared" si="203"/>
        <v/>
      </c>
      <c r="AH447" s="36" t="str">
        <f t="shared" si="204"/>
        <v/>
      </c>
      <c r="AI447" s="55"/>
      <c r="AJ447" s="37"/>
      <c r="AK447" s="36">
        <v>1</v>
      </c>
      <c r="AL447" s="34"/>
      <c r="AM447" s="32" t="str">
        <f t="shared" si="205"/>
        <v/>
      </c>
      <c r="AN447" s="34"/>
      <c r="AO447" s="32" t="str">
        <f t="shared" si="206"/>
        <v/>
      </c>
      <c r="AP447" s="34"/>
      <c r="AQ447" s="32" t="str">
        <f t="shared" si="207"/>
        <v/>
      </c>
      <c r="AR447" s="34"/>
      <c r="AS447" s="36" t="str">
        <f t="shared" si="208"/>
        <v/>
      </c>
      <c r="AT447" s="36" t="str">
        <f t="shared" si="209"/>
        <v/>
      </c>
      <c r="AU447" s="36" t="str">
        <f t="shared" si="210"/>
        <v/>
      </c>
      <c r="AV447" s="55"/>
      <c r="AW447" s="34"/>
      <c r="AX447" s="36">
        <v>1</v>
      </c>
      <c r="AY447" s="34"/>
      <c r="AZ447" s="32" t="str">
        <f t="shared" si="211"/>
        <v/>
      </c>
      <c r="BA447" s="34"/>
      <c r="BB447" s="32" t="str">
        <f t="shared" si="212"/>
        <v/>
      </c>
      <c r="BC447" s="34"/>
      <c r="BD447" s="32" t="str">
        <f t="shared" si="213"/>
        <v/>
      </c>
      <c r="BE447" s="34"/>
      <c r="BF447" s="36" t="str">
        <f t="shared" si="214"/>
        <v/>
      </c>
      <c r="BG447" s="36" t="str">
        <f t="shared" si="215"/>
        <v/>
      </c>
      <c r="BH447" s="36" t="str">
        <f t="shared" si="216"/>
        <v/>
      </c>
      <c r="BI447" s="55"/>
      <c r="BJ447" s="34"/>
      <c r="BK447" s="36">
        <v>1</v>
      </c>
      <c r="BL447" s="34"/>
      <c r="BM447" s="32" t="str">
        <f t="shared" si="217"/>
        <v/>
      </c>
      <c r="BN447" s="34"/>
      <c r="BO447" s="32" t="str">
        <f t="shared" si="218"/>
        <v/>
      </c>
      <c r="BP447" s="34"/>
      <c r="BQ447" s="32" t="str">
        <f t="shared" si="219"/>
        <v/>
      </c>
      <c r="BR447" s="34"/>
      <c r="BS447" s="36" t="str">
        <f t="shared" si="220"/>
        <v/>
      </c>
      <c r="BT447" s="36" t="str">
        <f t="shared" si="221"/>
        <v/>
      </c>
      <c r="BU447" s="36" t="str">
        <f t="shared" si="222"/>
        <v/>
      </c>
      <c r="BV447" s="55"/>
      <c r="BW447" s="36" t="str">
        <f t="shared" si="223"/>
        <v/>
      </c>
      <c r="BX447" s="36" t="str">
        <f t="shared" si="223"/>
        <v/>
      </c>
      <c r="BY447" s="31"/>
      <c r="BZ447" s="38"/>
      <c r="CB447" s="120" t="e">
        <f t="shared" ca="1" si="194"/>
        <v>#VALUE!</v>
      </c>
      <c r="CC447" s="2" t="e">
        <f t="shared" ca="1" si="224"/>
        <v>#VALUE!</v>
      </c>
    </row>
    <row r="448" spans="1:81" s="10" customFormat="1" ht="25" customHeight="1" x14ac:dyDescent="0.2">
      <c r="A448" s="52" t="str">
        <f t="shared" si="225"/>
        <v/>
      </c>
      <c r="B448" s="157" t="e">
        <f t="shared" ca="1" si="195"/>
        <v>#VALUE!</v>
      </c>
      <c r="C448" s="157" t="e">
        <f t="shared" si="196"/>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7"/>
        <v>#VALUE!</v>
      </c>
      <c r="K448" s="155" t="e">
        <f t="shared" si="198"/>
        <v>#VALUE!</v>
      </c>
      <c r="L448" s="153"/>
      <c r="M448" s="53"/>
      <c r="N448" s="175">
        <v>0</v>
      </c>
      <c r="O448" s="147"/>
      <c r="P448" s="175">
        <v>0</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IF(U448=Setup!$C$10,"Grant",IF('PSM Costs'!U448=Setup!$C$11,"Local",IF('PSM Costs'!U448=Setup!$C$12,"Other","")))</f>
        <v/>
      </c>
      <c r="W448" s="34"/>
      <c r="X448" s="36">
        <v>1</v>
      </c>
      <c r="Y448" s="34"/>
      <c r="Z448" s="36" t="str">
        <f t="shared" si="199"/>
        <v/>
      </c>
      <c r="AA448" s="34"/>
      <c r="AB448" s="32" t="str">
        <f t="shared" si="200"/>
        <v/>
      </c>
      <c r="AC448" s="34"/>
      <c r="AD448" s="32" t="str">
        <f t="shared" si="201"/>
        <v/>
      </c>
      <c r="AE448" s="34"/>
      <c r="AF448" s="36" t="str">
        <f t="shared" si="202"/>
        <v/>
      </c>
      <c r="AG448" s="36" t="str">
        <f t="shared" si="203"/>
        <v/>
      </c>
      <c r="AH448" s="36" t="str">
        <f t="shared" si="204"/>
        <v/>
      </c>
      <c r="AI448" s="55"/>
      <c r="AJ448" s="37"/>
      <c r="AK448" s="36">
        <v>1</v>
      </c>
      <c r="AL448" s="34"/>
      <c r="AM448" s="32" t="str">
        <f t="shared" si="205"/>
        <v/>
      </c>
      <c r="AN448" s="34"/>
      <c r="AO448" s="32" t="str">
        <f t="shared" si="206"/>
        <v/>
      </c>
      <c r="AP448" s="34"/>
      <c r="AQ448" s="32" t="str">
        <f t="shared" si="207"/>
        <v/>
      </c>
      <c r="AR448" s="34"/>
      <c r="AS448" s="36" t="str">
        <f t="shared" si="208"/>
        <v/>
      </c>
      <c r="AT448" s="36" t="str">
        <f t="shared" si="209"/>
        <v/>
      </c>
      <c r="AU448" s="36" t="str">
        <f t="shared" si="210"/>
        <v/>
      </c>
      <c r="AV448" s="55"/>
      <c r="AW448" s="34"/>
      <c r="AX448" s="36">
        <v>1</v>
      </c>
      <c r="AY448" s="34"/>
      <c r="AZ448" s="32" t="str">
        <f t="shared" si="211"/>
        <v/>
      </c>
      <c r="BA448" s="34"/>
      <c r="BB448" s="32" t="str">
        <f t="shared" si="212"/>
        <v/>
      </c>
      <c r="BC448" s="34"/>
      <c r="BD448" s="32" t="str">
        <f t="shared" si="213"/>
        <v/>
      </c>
      <c r="BE448" s="34"/>
      <c r="BF448" s="36" t="str">
        <f t="shared" si="214"/>
        <v/>
      </c>
      <c r="BG448" s="36" t="str">
        <f t="shared" si="215"/>
        <v/>
      </c>
      <c r="BH448" s="36" t="str">
        <f t="shared" si="216"/>
        <v/>
      </c>
      <c r="BI448" s="55"/>
      <c r="BJ448" s="34"/>
      <c r="BK448" s="36">
        <v>1</v>
      </c>
      <c r="BL448" s="34"/>
      <c r="BM448" s="32" t="str">
        <f t="shared" si="217"/>
        <v/>
      </c>
      <c r="BN448" s="34"/>
      <c r="BO448" s="32" t="str">
        <f t="shared" si="218"/>
        <v/>
      </c>
      <c r="BP448" s="34"/>
      <c r="BQ448" s="32" t="str">
        <f t="shared" si="219"/>
        <v/>
      </c>
      <c r="BR448" s="34"/>
      <c r="BS448" s="36" t="str">
        <f t="shared" si="220"/>
        <v/>
      </c>
      <c r="BT448" s="36" t="str">
        <f t="shared" si="221"/>
        <v/>
      </c>
      <c r="BU448" s="36" t="str">
        <f t="shared" si="222"/>
        <v/>
      </c>
      <c r="BV448" s="55"/>
      <c r="BW448" s="36" t="str">
        <f t="shared" si="223"/>
        <v/>
      </c>
      <c r="BX448" s="36" t="str">
        <f t="shared" si="223"/>
        <v/>
      </c>
      <c r="BY448" s="31"/>
      <c r="BZ448" s="38"/>
      <c r="CB448" s="120" t="e">
        <f t="shared" ca="1" si="194"/>
        <v>#VALUE!</v>
      </c>
      <c r="CC448" s="2" t="e">
        <f t="shared" ca="1" si="224"/>
        <v>#VALUE!</v>
      </c>
    </row>
    <row r="449" spans="1:81" s="10" customFormat="1" ht="25" customHeight="1" x14ac:dyDescent="0.2">
      <c r="A449" s="52" t="str">
        <f t="shared" si="225"/>
        <v/>
      </c>
      <c r="B449" s="157" t="e">
        <f t="shared" ca="1" si="195"/>
        <v>#VALUE!</v>
      </c>
      <c r="C449" s="157" t="e">
        <f t="shared" si="196"/>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7"/>
        <v>#VALUE!</v>
      </c>
      <c r="K449" s="155" t="e">
        <f t="shared" si="198"/>
        <v>#VALUE!</v>
      </c>
      <c r="L449" s="153"/>
      <c r="M449" s="53"/>
      <c r="N449" s="175">
        <v>0</v>
      </c>
      <c r="O449" s="147"/>
      <c r="P449" s="175">
        <v>0</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IF(U449=Setup!$C$10,"Grant",IF('PSM Costs'!U449=Setup!$C$11,"Local",IF('PSM Costs'!U449=Setup!$C$12,"Other","")))</f>
        <v/>
      </c>
      <c r="W449" s="34"/>
      <c r="X449" s="36">
        <v>1</v>
      </c>
      <c r="Y449" s="34"/>
      <c r="Z449" s="36" t="str">
        <f t="shared" si="199"/>
        <v/>
      </c>
      <c r="AA449" s="34"/>
      <c r="AB449" s="32" t="str">
        <f t="shared" si="200"/>
        <v/>
      </c>
      <c r="AC449" s="34"/>
      <c r="AD449" s="32" t="str">
        <f t="shared" si="201"/>
        <v/>
      </c>
      <c r="AE449" s="34"/>
      <c r="AF449" s="36" t="str">
        <f t="shared" si="202"/>
        <v/>
      </c>
      <c r="AG449" s="36" t="str">
        <f t="shared" si="203"/>
        <v/>
      </c>
      <c r="AH449" s="36" t="str">
        <f t="shared" si="204"/>
        <v/>
      </c>
      <c r="AI449" s="55"/>
      <c r="AJ449" s="37"/>
      <c r="AK449" s="36">
        <v>1</v>
      </c>
      <c r="AL449" s="34"/>
      <c r="AM449" s="32" t="str">
        <f t="shared" si="205"/>
        <v/>
      </c>
      <c r="AN449" s="34"/>
      <c r="AO449" s="32" t="str">
        <f t="shared" si="206"/>
        <v/>
      </c>
      <c r="AP449" s="34"/>
      <c r="AQ449" s="32" t="str">
        <f t="shared" si="207"/>
        <v/>
      </c>
      <c r="AR449" s="34"/>
      <c r="AS449" s="36" t="str">
        <f t="shared" si="208"/>
        <v/>
      </c>
      <c r="AT449" s="36" t="str">
        <f t="shared" si="209"/>
        <v/>
      </c>
      <c r="AU449" s="36" t="str">
        <f t="shared" si="210"/>
        <v/>
      </c>
      <c r="AV449" s="55"/>
      <c r="AW449" s="34"/>
      <c r="AX449" s="36">
        <v>1</v>
      </c>
      <c r="AY449" s="34"/>
      <c r="AZ449" s="32" t="str">
        <f t="shared" si="211"/>
        <v/>
      </c>
      <c r="BA449" s="34"/>
      <c r="BB449" s="32" t="str">
        <f t="shared" si="212"/>
        <v/>
      </c>
      <c r="BC449" s="34"/>
      <c r="BD449" s="32" t="str">
        <f t="shared" si="213"/>
        <v/>
      </c>
      <c r="BE449" s="34"/>
      <c r="BF449" s="36" t="str">
        <f t="shared" si="214"/>
        <v/>
      </c>
      <c r="BG449" s="36" t="str">
        <f t="shared" si="215"/>
        <v/>
      </c>
      <c r="BH449" s="36" t="str">
        <f t="shared" si="216"/>
        <v/>
      </c>
      <c r="BI449" s="55"/>
      <c r="BJ449" s="34"/>
      <c r="BK449" s="36">
        <v>1</v>
      </c>
      <c r="BL449" s="34"/>
      <c r="BM449" s="32" t="str">
        <f t="shared" si="217"/>
        <v/>
      </c>
      <c r="BN449" s="34"/>
      <c r="BO449" s="32" t="str">
        <f t="shared" si="218"/>
        <v/>
      </c>
      <c r="BP449" s="34"/>
      <c r="BQ449" s="32" t="str">
        <f t="shared" si="219"/>
        <v/>
      </c>
      <c r="BR449" s="34"/>
      <c r="BS449" s="36" t="str">
        <f t="shared" si="220"/>
        <v/>
      </c>
      <c r="BT449" s="36" t="str">
        <f t="shared" si="221"/>
        <v/>
      </c>
      <c r="BU449" s="36" t="str">
        <f t="shared" si="222"/>
        <v/>
      </c>
      <c r="BV449" s="55"/>
      <c r="BW449" s="36" t="str">
        <f t="shared" si="223"/>
        <v/>
      </c>
      <c r="BX449" s="36" t="str">
        <f t="shared" si="223"/>
        <v/>
      </c>
      <c r="BY449" s="31"/>
      <c r="BZ449" s="38"/>
      <c r="CB449" s="120" t="e">
        <f t="shared" ca="1" si="194"/>
        <v>#VALUE!</v>
      </c>
      <c r="CC449" s="2" t="e">
        <f t="shared" ca="1" si="224"/>
        <v>#VALUE!</v>
      </c>
    </row>
    <row r="450" spans="1:81" s="10" customFormat="1" ht="25" customHeight="1" x14ac:dyDescent="0.2">
      <c r="A450" s="52" t="str">
        <f t="shared" si="225"/>
        <v/>
      </c>
      <c r="B450" s="157" t="e">
        <f t="shared" ca="1" si="195"/>
        <v>#VALUE!</v>
      </c>
      <c r="C450" s="157" t="e">
        <f t="shared" si="196"/>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7"/>
        <v>#VALUE!</v>
      </c>
      <c r="K450" s="155" t="e">
        <f t="shared" si="198"/>
        <v>#VALUE!</v>
      </c>
      <c r="L450" s="153"/>
      <c r="M450" s="53"/>
      <c r="N450" s="175">
        <v>0</v>
      </c>
      <c r="O450" s="147"/>
      <c r="P450" s="175">
        <v>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IF(U450=Setup!$C$10,"Grant",IF('PSM Costs'!U450=Setup!$C$11,"Local",IF('PSM Costs'!U450=Setup!$C$12,"Other","")))</f>
        <v/>
      </c>
      <c r="W450" s="34"/>
      <c r="X450" s="36">
        <v>1</v>
      </c>
      <c r="Y450" s="34"/>
      <c r="Z450" s="36" t="str">
        <f t="shared" si="199"/>
        <v/>
      </c>
      <c r="AA450" s="34"/>
      <c r="AB450" s="32" t="str">
        <f t="shared" si="200"/>
        <v/>
      </c>
      <c r="AC450" s="34"/>
      <c r="AD450" s="32" t="str">
        <f t="shared" si="201"/>
        <v/>
      </c>
      <c r="AE450" s="34"/>
      <c r="AF450" s="36" t="str">
        <f t="shared" si="202"/>
        <v/>
      </c>
      <c r="AG450" s="36" t="str">
        <f t="shared" si="203"/>
        <v/>
      </c>
      <c r="AH450" s="36" t="str">
        <f t="shared" si="204"/>
        <v/>
      </c>
      <c r="AI450" s="55"/>
      <c r="AJ450" s="37"/>
      <c r="AK450" s="36">
        <v>1</v>
      </c>
      <c r="AL450" s="34"/>
      <c r="AM450" s="32" t="str">
        <f t="shared" si="205"/>
        <v/>
      </c>
      <c r="AN450" s="34"/>
      <c r="AO450" s="32" t="str">
        <f t="shared" si="206"/>
        <v/>
      </c>
      <c r="AP450" s="34"/>
      <c r="AQ450" s="32" t="str">
        <f t="shared" si="207"/>
        <v/>
      </c>
      <c r="AR450" s="34"/>
      <c r="AS450" s="36" t="str">
        <f t="shared" si="208"/>
        <v/>
      </c>
      <c r="AT450" s="36" t="str">
        <f t="shared" si="209"/>
        <v/>
      </c>
      <c r="AU450" s="36" t="str">
        <f t="shared" si="210"/>
        <v/>
      </c>
      <c r="AV450" s="55"/>
      <c r="AW450" s="34"/>
      <c r="AX450" s="36">
        <v>1</v>
      </c>
      <c r="AY450" s="34"/>
      <c r="AZ450" s="32" t="str">
        <f t="shared" si="211"/>
        <v/>
      </c>
      <c r="BA450" s="34"/>
      <c r="BB450" s="32" t="str">
        <f t="shared" si="212"/>
        <v/>
      </c>
      <c r="BC450" s="34"/>
      <c r="BD450" s="32" t="str">
        <f t="shared" si="213"/>
        <v/>
      </c>
      <c r="BE450" s="34"/>
      <c r="BF450" s="36" t="str">
        <f t="shared" si="214"/>
        <v/>
      </c>
      <c r="BG450" s="36" t="str">
        <f t="shared" si="215"/>
        <v/>
      </c>
      <c r="BH450" s="36" t="str">
        <f t="shared" si="216"/>
        <v/>
      </c>
      <c r="BI450" s="55"/>
      <c r="BJ450" s="34"/>
      <c r="BK450" s="36">
        <v>1</v>
      </c>
      <c r="BL450" s="34"/>
      <c r="BM450" s="32" t="str">
        <f t="shared" si="217"/>
        <v/>
      </c>
      <c r="BN450" s="34"/>
      <c r="BO450" s="32" t="str">
        <f t="shared" si="218"/>
        <v/>
      </c>
      <c r="BP450" s="34"/>
      <c r="BQ450" s="32" t="str">
        <f t="shared" si="219"/>
        <v/>
      </c>
      <c r="BR450" s="34"/>
      <c r="BS450" s="36" t="str">
        <f t="shared" si="220"/>
        <v/>
      </c>
      <c r="BT450" s="36" t="str">
        <f t="shared" si="221"/>
        <v/>
      </c>
      <c r="BU450" s="36" t="str">
        <f t="shared" si="222"/>
        <v/>
      </c>
      <c r="BV450" s="55"/>
      <c r="BW450" s="36" t="str">
        <f t="shared" si="223"/>
        <v/>
      </c>
      <c r="BX450" s="36" t="str">
        <f t="shared" si="223"/>
        <v/>
      </c>
      <c r="BY450" s="31"/>
      <c r="BZ450" s="38"/>
      <c r="CB450" s="120" t="e">
        <f t="shared" ref="CB450:CB501" ca="1" si="226">IF(OR(B450="--",IFERROR(MATCH(B450,OFFSET(B$1,0,0,ROW()-1,1),0),1)&lt;&gt;1),"",1)</f>
        <v>#VALUE!</v>
      </c>
      <c r="CC450" s="2" t="e">
        <f t="shared" ca="1" si="224"/>
        <v>#VALUE!</v>
      </c>
    </row>
    <row r="451" spans="1:81" s="10" customFormat="1" ht="25" customHeight="1" x14ac:dyDescent="0.2">
      <c r="A451" s="52" t="str">
        <f t="shared" si="225"/>
        <v/>
      </c>
      <c r="B451" s="157" t="e">
        <f t="shared" ref="B451:B501" ca="1" si="227">CONCATENATE(E451,"-",G451,"--",K451,"---",R451)</f>
        <v>#VALUE!</v>
      </c>
      <c r="C451" s="157" t="e">
        <f t="shared" ref="C451:C501" si="228">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9">LEFT(I451,FIND(".",I451,1)-1)</f>
        <v>#VALUE!</v>
      </c>
      <c r="K451" s="155" t="e">
        <f t="shared" ref="K451:K501" si="230">LEFT(I451,FIND(".",I451,1)+1)</f>
        <v>#VALUE!</v>
      </c>
      <c r="L451" s="153"/>
      <c r="M451" s="53"/>
      <c r="N451" s="175">
        <v>0</v>
      </c>
      <c r="O451" s="147"/>
      <c r="P451" s="175">
        <v>0</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IF(U451=Setup!$C$10,"Grant",IF('PSM Costs'!U451=Setup!$C$11,"Local",IF('PSM Costs'!U451=Setup!$C$12,"Other","")))</f>
        <v/>
      </c>
      <c r="W451" s="34"/>
      <c r="X451" s="36">
        <v>1</v>
      </c>
      <c r="Y451" s="34"/>
      <c r="Z451" s="36" t="str">
        <f t="shared" ref="Z451:Z501" si="231">IFERROR(IF(AND(NOT(Y451=""),NOT(X451="")),Y451*X451,""),"")</f>
        <v/>
      </c>
      <c r="AA451" s="34"/>
      <c r="AB451" s="32" t="str">
        <f t="shared" ref="AB451:AB501" si="232">IFERROR(IF(AND(NOT(AA451=""),NOT(X451="")),AA451*X451,""),"")</f>
        <v/>
      </c>
      <c r="AC451" s="34"/>
      <c r="AD451" s="32" t="str">
        <f t="shared" ref="AD451:AD501" si="233">IFERROR(IF(AND(NOT(AC451=""),NOT(X451="")),AC451*X451,""),"")</f>
        <v/>
      </c>
      <c r="AE451" s="34"/>
      <c r="AF451" s="36" t="str">
        <f t="shared" ref="AF451:AF501" si="234">IFERROR(IF(AND(NOT(AE451=""),NOT(X451="")),AE451*X451,""),"")</f>
        <v/>
      </c>
      <c r="AG451" s="36" t="str">
        <f t="shared" ref="AG451:AG501" si="235">IFERROR(IF(OR(NOT(Y451=""),NOT(AE451=""),NOT(AA451=""),NOT(AC451="")),Y451+AE451+AA451+AC451,""),"")</f>
        <v/>
      </c>
      <c r="AH451" s="36" t="str">
        <f t="shared" ref="AH451:AH501" si="236">IF(SUM(Z451,AB451,AD451,AF451)&gt;0,SUM(Z451,AB451,AD451,AF451),"")</f>
        <v/>
      </c>
      <c r="AI451" s="55"/>
      <c r="AJ451" s="37"/>
      <c r="AK451" s="36">
        <v>1</v>
      </c>
      <c r="AL451" s="34"/>
      <c r="AM451" s="32" t="str">
        <f t="shared" ref="AM451:AM501" si="237">IFERROR(IF(AND(NOT(AL451=""),NOT(AK451="")),AL451*$AK451,""),"")</f>
        <v/>
      </c>
      <c r="AN451" s="34"/>
      <c r="AO451" s="32" t="str">
        <f t="shared" ref="AO451:AO501" si="238">IFERROR(IF(AND(NOT(AN451=""),NOT(AK451="")),AN451*$AK451,""),"")</f>
        <v/>
      </c>
      <c r="AP451" s="34"/>
      <c r="AQ451" s="32" t="str">
        <f t="shared" ref="AQ451:AQ501" si="239">IFERROR(IF(AND(NOT(AP451=""),NOT(AK451="")),AP451*$AK451,""),"")</f>
        <v/>
      </c>
      <c r="AR451" s="34"/>
      <c r="AS451" s="36" t="str">
        <f t="shared" ref="AS451:AS501" si="240">IFERROR(IF(AND(NOT(AR451=""),NOT(AK451="")),AR451*$AK451,""),"")</f>
        <v/>
      </c>
      <c r="AT451" s="36" t="str">
        <f t="shared" ref="AT451:AT501" si="241">IFERROR(IF(OR(NOT(AL451=""),NOT(AR451=""),NOT(AN451=""),NOT(AP451="")),AL451+AR451+AN451+AP451,""),"")</f>
        <v/>
      </c>
      <c r="AU451" s="36" t="str">
        <f t="shared" ref="AU451:AU501" si="242">IF(SUM(AM451,AS451,AO451,AQ451)&gt;0,SUM(AM451,AS451,AO451,AQ451),"")</f>
        <v/>
      </c>
      <c r="AV451" s="55"/>
      <c r="AW451" s="34"/>
      <c r="AX451" s="36">
        <v>1</v>
      </c>
      <c r="AY451" s="34"/>
      <c r="AZ451" s="32" t="str">
        <f t="shared" ref="AZ451:AZ501" si="243">IFERROR(IF(AND(NOT(AY451=""),NOT(AX451="")),AY451*$AX451,""),"")</f>
        <v/>
      </c>
      <c r="BA451" s="34"/>
      <c r="BB451" s="32" t="str">
        <f t="shared" ref="BB451:BB501" si="244">IFERROR(IF(AND(NOT(BA451=""),NOT(AX451="")),BA451*$AX451,""),"")</f>
        <v/>
      </c>
      <c r="BC451" s="34"/>
      <c r="BD451" s="32" t="str">
        <f t="shared" ref="BD451:BD501" si="245">IFERROR(IF(AND(NOT(BC451=""),NOT(AX451="")),BC451*$AX451,""),"")</f>
        <v/>
      </c>
      <c r="BE451" s="34"/>
      <c r="BF451" s="36" t="str">
        <f t="shared" ref="BF451:BF501" si="246">IFERROR(IF(AND(NOT(BE451=""),NOT(AX451="")),BE451*$AX451,""),"")</f>
        <v/>
      </c>
      <c r="BG451" s="36" t="str">
        <f t="shared" ref="BG451:BG501" si="247">IFERROR(IF(OR(NOT(AY451=""),NOT(BE451=""),NOT(BA451=""),NOT(BC451="")),AY451+BE451+BA451+BC451,""),"")</f>
        <v/>
      </c>
      <c r="BH451" s="36" t="str">
        <f t="shared" ref="BH451:BH501" si="248">IF(SUM(AZ451,BF451,BB451,BD451)&gt;0,SUM(AZ451,BF451,BB451,BD451),"")</f>
        <v/>
      </c>
      <c r="BI451" s="55"/>
      <c r="BJ451" s="34"/>
      <c r="BK451" s="36">
        <v>1</v>
      </c>
      <c r="BL451" s="34"/>
      <c r="BM451" s="32" t="str">
        <f t="shared" ref="BM451:BM501" si="249">IFERROR(IF(AND(NOT(BL451=""),NOT(BK451="")),BL451*$BK451,""),"")</f>
        <v/>
      </c>
      <c r="BN451" s="34"/>
      <c r="BO451" s="32" t="str">
        <f t="shared" ref="BO451:BO501" si="250">IFERROR(IF(AND(NOT(BN451=""),NOT(BK451="")),BN451*$BK451,""),"")</f>
        <v/>
      </c>
      <c r="BP451" s="34"/>
      <c r="BQ451" s="32" t="str">
        <f t="shared" ref="BQ451:BQ501" si="251">IFERROR(IF(AND(NOT(BP451=""),NOT(BK451="")),BP451*$BK451,""),"")</f>
        <v/>
      </c>
      <c r="BR451" s="34"/>
      <c r="BS451" s="36" t="str">
        <f t="shared" ref="BS451:BS501" si="252">IFERROR(IF(AND(NOT(BR451=""),NOT(BK451="")),BR451*$BK451,""),"")</f>
        <v/>
      </c>
      <c r="BT451" s="36" t="str">
        <f t="shared" ref="BT451:BT501" si="253">IFERROR(IF(OR(NOT(BL451=""),NOT(BR451=""),NOT(BN451=""),NOT(BP451="")),BL451+BR451+BN451+BP451,""),"")</f>
        <v/>
      </c>
      <c r="BU451" s="36" t="str">
        <f t="shared" ref="BU451:BU501" si="254">IF(SUM(BM451,BS451,BO451,BQ451)&gt;0,SUM(BM451,BS451,BO451,BQ451),"")</f>
        <v/>
      </c>
      <c r="BV451" s="55"/>
      <c r="BW451" s="36" t="str">
        <f t="shared" ref="BW451:BX501" si="255">IF(SUM(AG451,AT451,BG451,BT451)&gt;0,SUM(AG451,AT451,BG451,BT451),"")</f>
        <v/>
      </c>
      <c r="BX451" s="36" t="str">
        <f t="shared" si="255"/>
        <v/>
      </c>
      <c r="BY451" s="31"/>
      <c r="BZ451" s="38"/>
      <c r="CB451" s="120" t="e">
        <f t="shared" ca="1" si="226"/>
        <v>#VALUE!</v>
      </c>
      <c r="CC451" s="2" t="e">
        <f t="shared" ref="CC451:CC501" ca="1" si="256">IF(OR(C451="--",IFERROR(MATCH(C451,OFFSET(C$1,0,0,ROW()-1,1),0),1)&lt;&gt;1),"",1)</f>
        <v>#VALUE!</v>
      </c>
    </row>
    <row r="452" spans="1:81" s="10" customFormat="1" ht="25" customHeight="1" x14ac:dyDescent="0.2">
      <c r="A452" s="52" t="str">
        <f t="shared" ref="A452:A501" si="257">IFERROR(IF(D452&lt;&gt;"",A451+1,""),"")</f>
        <v/>
      </c>
      <c r="B452" s="157" t="e">
        <f t="shared" ca="1" si="227"/>
        <v>#VALUE!</v>
      </c>
      <c r="C452" s="157" t="e">
        <f t="shared" si="228"/>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9"/>
        <v>#VALUE!</v>
      </c>
      <c r="K452" s="155" t="e">
        <f t="shared" si="230"/>
        <v>#VALUE!</v>
      </c>
      <c r="L452" s="153"/>
      <c r="M452" s="53"/>
      <c r="N452" s="175">
        <v>0</v>
      </c>
      <c r="O452" s="147"/>
      <c r="P452" s="175">
        <v>0</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IF(U452=Setup!$C$10,"Grant",IF('PSM Costs'!U452=Setup!$C$11,"Local",IF('PSM Costs'!U452=Setup!$C$12,"Other","")))</f>
        <v/>
      </c>
      <c r="W452" s="34"/>
      <c r="X452" s="36">
        <v>1</v>
      </c>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36">
        <v>1</v>
      </c>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36">
        <v>1</v>
      </c>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36">
        <v>1</v>
      </c>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6" t="str">
        <f t="shared" si="255"/>
        <v/>
      </c>
      <c r="BY452" s="31"/>
      <c r="BZ452" s="38"/>
      <c r="CB452" s="120" t="e">
        <f t="shared" ca="1" si="226"/>
        <v>#VALUE!</v>
      </c>
      <c r="CC452" s="2" t="e">
        <f t="shared" ca="1" si="256"/>
        <v>#VALUE!</v>
      </c>
    </row>
    <row r="453" spans="1:81" s="10" customFormat="1" ht="25" customHeight="1" x14ac:dyDescent="0.2">
      <c r="A453" s="52" t="str">
        <f t="shared" si="257"/>
        <v/>
      </c>
      <c r="B453" s="157" t="e">
        <f t="shared" ca="1" si="227"/>
        <v>#VALUE!</v>
      </c>
      <c r="C453" s="157" t="e">
        <f t="shared" si="228"/>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9"/>
        <v>#VALUE!</v>
      </c>
      <c r="K453" s="155" t="e">
        <f t="shared" si="230"/>
        <v>#VALUE!</v>
      </c>
      <c r="L453" s="153"/>
      <c r="M453" s="53"/>
      <c r="N453" s="175">
        <v>0</v>
      </c>
      <c r="O453" s="147"/>
      <c r="P453" s="175">
        <v>0</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IF(U453=Setup!$C$10,"Grant",IF('PSM Costs'!U453=Setup!$C$11,"Local",IF('PSM Costs'!U453=Setup!$C$12,"Other","")))</f>
        <v/>
      </c>
      <c r="W453" s="34"/>
      <c r="X453" s="36">
        <v>1</v>
      </c>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36">
        <v>1</v>
      </c>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36">
        <v>1</v>
      </c>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36">
        <v>1</v>
      </c>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6" t="str">
        <f t="shared" si="255"/>
        <v/>
      </c>
      <c r="BY453" s="31"/>
      <c r="BZ453" s="38"/>
      <c r="CB453" s="120" t="e">
        <f t="shared" ca="1" si="226"/>
        <v>#VALUE!</v>
      </c>
      <c r="CC453" s="2" t="e">
        <f t="shared" ca="1" si="256"/>
        <v>#VALUE!</v>
      </c>
    </row>
    <row r="454" spans="1:81" s="10" customFormat="1" ht="25" customHeight="1" x14ac:dyDescent="0.2">
      <c r="A454" s="52" t="str">
        <f t="shared" si="257"/>
        <v/>
      </c>
      <c r="B454" s="157" t="e">
        <f t="shared" ca="1" si="227"/>
        <v>#VALUE!</v>
      </c>
      <c r="C454" s="157" t="e">
        <f t="shared" si="228"/>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9"/>
        <v>#VALUE!</v>
      </c>
      <c r="K454" s="155" t="e">
        <f t="shared" si="230"/>
        <v>#VALUE!</v>
      </c>
      <c r="L454" s="153"/>
      <c r="M454" s="53"/>
      <c r="N454" s="175">
        <v>0</v>
      </c>
      <c r="O454" s="147"/>
      <c r="P454" s="175">
        <v>0</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IF(U454=Setup!$C$10,"Grant",IF('PSM Costs'!U454=Setup!$C$11,"Local",IF('PSM Costs'!U454=Setup!$C$12,"Other","")))</f>
        <v/>
      </c>
      <c r="W454" s="34"/>
      <c r="X454" s="36">
        <v>1</v>
      </c>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36">
        <v>1</v>
      </c>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36">
        <v>1</v>
      </c>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36">
        <v>1</v>
      </c>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6" t="str">
        <f t="shared" si="255"/>
        <v/>
      </c>
      <c r="BY454" s="31"/>
      <c r="BZ454" s="38"/>
      <c r="CB454" s="120" t="e">
        <f t="shared" ca="1" si="226"/>
        <v>#VALUE!</v>
      </c>
      <c r="CC454" s="2" t="e">
        <f t="shared" ca="1" si="256"/>
        <v>#VALUE!</v>
      </c>
    </row>
    <row r="455" spans="1:81" s="10" customFormat="1" ht="25" customHeight="1" x14ac:dyDescent="0.2">
      <c r="A455" s="52" t="str">
        <f t="shared" si="257"/>
        <v/>
      </c>
      <c r="B455" s="157" t="e">
        <f t="shared" ca="1" si="227"/>
        <v>#VALUE!</v>
      </c>
      <c r="C455" s="157" t="e">
        <f t="shared" si="228"/>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9"/>
        <v>#VALUE!</v>
      </c>
      <c r="K455" s="155" t="e">
        <f t="shared" si="230"/>
        <v>#VALUE!</v>
      </c>
      <c r="L455" s="153"/>
      <c r="M455" s="53"/>
      <c r="N455" s="175">
        <v>0</v>
      </c>
      <c r="O455" s="147"/>
      <c r="P455" s="175">
        <v>0</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IF(U455=Setup!$C$10,"Grant",IF('PSM Costs'!U455=Setup!$C$11,"Local",IF('PSM Costs'!U455=Setup!$C$12,"Other","")))</f>
        <v/>
      </c>
      <c r="W455" s="34"/>
      <c r="X455" s="36">
        <v>1</v>
      </c>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36">
        <v>1</v>
      </c>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36">
        <v>1</v>
      </c>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36">
        <v>1</v>
      </c>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6" t="str">
        <f t="shared" si="255"/>
        <v/>
      </c>
      <c r="BY455" s="31"/>
      <c r="BZ455" s="38"/>
      <c r="CB455" s="120" t="e">
        <f t="shared" ca="1" si="226"/>
        <v>#VALUE!</v>
      </c>
      <c r="CC455" s="2" t="e">
        <f t="shared" ca="1" si="256"/>
        <v>#VALUE!</v>
      </c>
    </row>
    <row r="456" spans="1:81" s="10" customFormat="1" ht="25" customHeight="1" x14ac:dyDescent="0.2">
      <c r="A456" s="52" t="str">
        <f t="shared" si="257"/>
        <v/>
      </c>
      <c r="B456" s="157" t="e">
        <f t="shared" ca="1" si="227"/>
        <v>#VALUE!</v>
      </c>
      <c r="C456" s="157" t="e">
        <f t="shared" si="228"/>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9"/>
        <v>#VALUE!</v>
      </c>
      <c r="K456" s="155" t="e">
        <f t="shared" si="230"/>
        <v>#VALUE!</v>
      </c>
      <c r="L456" s="153"/>
      <c r="M456" s="53"/>
      <c r="N456" s="175">
        <v>0</v>
      </c>
      <c r="O456" s="147"/>
      <c r="P456" s="175">
        <v>0</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IF(U456=Setup!$C$10,"Grant",IF('PSM Costs'!U456=Setup!$C$11,"Local",IF('PSM Costs'!U456=Setup!$C$12,"Other","")))</f>
        <v/>
      </c>
      <c r="W456" s="34"/>
      <c r="X456" s="36">
        <v>1</v>
      </c>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36">
        <v>1</v>
      </c>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36">
        <v>1</v>
      </c>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36">
        <v>1</v>
      </c>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6" t="str">
        <f t="shared" si="255"/>
        <v/>
      </c>
      <c r="BY456" s="31"/>
      <c r="BZ456" s="38"/>
      <c r="CB456" s="120" t="e">
        <f t="shared" ca="1" si="226"/>
        <v>#VALUE!</v>
      </c>
      <c r="CC456" s="2" t="e">
        <f t="shared" ca="1" si="256"/>
        <v>#VALUE!</v>
      </c>
    </row>
    <row r="457" spans="1:81" s="10" customFormat="1" ht="25" customHeight="1" x14ac:dyDescent="0.2">
      <c r="A457" s="52" t="str">
        <f t="shared" si="257"/>
        <v/>
      </c>
      <c r="B457" s="157" t="e">
        <f t="shared" ca="1" si="227"/>
        <v>#VALUE!</v>
      </c>
      <c r="C457" s="157" t="e">
        <f t="shared" si="228"/>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9"/>
        <v>#VALUE!</v>
      </c>
      <c r="K457" s="155" t="e">
        <f t="shared" si="230"/>
        <v>#VALUE!</v>
      </c>
      <c r="L457" s="153"/>
      <c r="M457" s="53"/>
      <c r="N457" s="175">
        <v>0</v>
      </c>
      <c r="O457" s="147"/>
      <c r="P457" s="175">
        <v>0</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IF(U457=Setup!$C$10,"Grant",IF('PSM Costs'!U457=Setup!$C$11,"Local",IF('PSM Costs'!U457=Setup!$C$12,"Other","")))</f>
        <v/>
      </c>
      <c r="W457" s="34"/>
      <c r="X457" s="36">
        <v>1</v>
      </c>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36">
        <v>1</v>
      </c>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36">
        <v>1</v>
      </c>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36">
        <v>1</v>
      </c>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6" t="str">
        <f t="shared" si="255"/>
        <v/>
      </c>
      <c r="BY457" s="31"/>
      <c r="BZ457" s="38"/>
      <c r="CB457" s="120" t="e">
        <f t="shared" ca="1" si="226"/>
        <v>#VALUE!</v>
      </c>
      <c r="CC457" s="2" t="e">
        <f t="shared" ca="1" si="256"/>
        <v>#VALUE!</v>
      </c>
    </row>
    <row r="458" spans="1:81" s="10" customFormat="1" ht="25" customHeight="1" x14ac:dyDescent="0.2">
      <c r="A458" s="52" t="str">
        <f t="shared" si="257"/>
        <v/>
      </c>
      <c r="B458" s="157" t="e">
        <f t="shared" ca="1" si="227"/>
        <v>#VALUE!</v>
      </c>
      <c r="C458" s="157" t="e">
        <f t="shared" si="228"/>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9"/>
        <v>#VALUE!</v>
      </c>
      <c r="K458" s="155" t="e">
        <f t="shared" si="230"/>
        <v>#VALUE!</v>
      </c>
      <c r="L458" s="153"/>
      <c r="M458" s="53"/>
      <c r="N458" s="175">
        <v>0</v>
      </c>
      <c r="O458" s="147"/>
      <c r="P458" s="175">
        <v>0</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IF(U458=Setup!$C$10,"Grant",IF('PSM Costs'!U458=Setup!$C$11,"Local",IF('PSM Costs'!U458=Setup!$C$12,"Other","")))</f>
        <v/>
      </c>
      <c r="W458" s="34"/>
      <c r="X458" s="36">
        <v>1</v>
      </c>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36">
        <v>1</v>
      </c>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36">
        <v>1</v>
      </c>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36">
        <v>1</v>
      </c>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6" t="str">
        <f t="shared" si="255"/>
        <v/>
      </c>
      <c r="BY458" s="31"/>
      <c r="BZ458" s="38"/>
      <c r="CB458" s="120" t="e">
        <f t="shared" ca="1" si="226"/>
        <v>#VALUE!</v>
      </c>
      <c r="CC458" s="2" t="e">
        <f t="shared" ca="1" si="256"/>
        <v>#VALUE!</v>
      </c>
    </row>
    <row r="459" spans="1:81" s="10" customFormat="1" ht="25" customHeight="1" x14ac:dyDescent="0.2">
      <c r="A459" s="52" t="str">
        <f t="shared" si="257"/>
        <v/>
      </c>
      <c r="B459" s="157" t="e">
        <f t="shared" ca="1" si="227"/>
        <v>#VALUE!</v>
      </c>
      <c r="C459" s="157" t="e">
        <f t="shared" si="228"/>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9"/>
        <v>#VALUE!</v>
      </c>
      <c r="K459" s="155" t="e">
        <f t="shared" si="230"/>
        <v>#VALUE!</v>
      </c>
      <c r="L459" s="153"/>
      <c r="M459" s="53"/>
      <c r="N459" s="175">
        <v>0</v>
      </c>
      <c r="O459" s="147"/>
      <c r="P459" s="175">
        <v>0</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IF(U459=Setup!$C$10,"Grant",IF('PSM Costs'!U459=Setup!$C$11,"Local",IF('PSM Costs'!U459=Setup!$C$12,"Other","")))</f>
        <v/>
      </c>
      <c r="W459" s="34"/>
      <c r="X459" s="36">
        <v>1</v>
      </c>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36">
        <v>1</v>
      </c>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36">
        <v>1</v>
      </c>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36">
        <v>1</v>
      </c>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6" t="str">
        <f t="shared" si="255"/>
        <v/>
      </c>
      <c r="BY459" s="31"/>
      <c r="BZ459" s="38"/>
      <c r="CB459" s="120" t="e">
        <f t="shared" ca="1" si="226"/>
        <v>#VALUE!</v>
      </c>
      <c r="CC459" s="2" t="e">
        <f t="shared" ca="1" si="256"/>
        <v>#VALUE!</v>
      </c>
    </row>
    <row r="460" spans="1:81" s="10" customFormat="1" ht="25" customHeight="1" x14ac:dyDescent="0.2">
      <c r="A460" s="52" t="str">
        <f t="shared" si="257"/>
        <v/>
      </c>
      <c r="B460" s="157" t="e">
        <f t="shared" ca="1" si="227"/>
        <v>#VALUE!</v>
      </c>
      <c r="C460" s="157" t="e">
        <f t="shared" si="228"/>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9"/>
        <v>#VALUE!</v>
      </c>
      <c r="K460" s="155" t="e">
        <f t="shared" si="230"/>
        <v>#VALUE!</v>
      </c>
      <c r="L460" s="153"/>
      <c r="M460" s="53"/>
      <c r="N460" s="175">
        <v>0</v>
      </c>
      <c r="O460" s="147"/>
      <c r="P460" s="175">
        <v>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IF(U460=Setup!$C$10,"Grant",IF('PSM Costs'!U460=Setup!$C$11,"Local",IF('PSM Costs'!U460=Setup!$C$12,"Other","")))</f>
        <v/>
      </c>
      <c r="W460" s="34"/>
      <c r="X460" s="36">
        <v>1</v>
      </c>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36">
        <v>1</v>
      </c>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36">
        <v>1</v>
      </c>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36">
        <v>1</v>
      </c>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6" t="str">
        <f t="shared" si="255"/>
        <v/>
      </c>
      <c r="BY460" s="31"/>
      <c r="BZ460" s="38"/>
      <c r="CB460" s="120" t="e">
        <f t="shared" ca="1" si="226"/>
        <v>#VALUE!</v>
      </c>
      <c r="CC460" s="2" t="e">
        <f t="shared" ca="1" si="256"/>
        <v>#VALUE!</v>
      </c>
    </row>
    <row r="461" spans="1:81" s="10" customFormat="1" ht="25" customHeight="1" x14ac:dyDescent="0.2">
      <c r="A461" s="52" t="str">
        <f t="shared" si="257"/>
        <v/>
      </c>
      <c r="B461" s="157" t="e">
        <f t="shared" ca="1" si="227"/>
        <v>#VALUE!</v>
      </c>
      <c r="C461" s="157" t="e">
        <f t="shared" si="228"/>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9"/>
        <v>#VALUE!</v>
      </c>
      <c r="K461" s="155" t="e">
        <f t="shared" si="230"/>
        <v>#VALUE!</v>
      </c>
      <c r="L461" s="153"/>
      <c r="M461" s="53"/>
      <c r="N461" s="175">
        <v>0</v>
      </c>
      <c r="O461" s="147"/>
      <c r="P461" s="175">
        <v>0</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IF(U461=Setup!$C$10,"Grant",IF('PSM Costs'!U461=Setup!$C$11,"Local",IF('PSM Costs'!U461=Setup!$C$12,"Other","")))</f>
        <v/>
      </c>
      <c r="W461" s="34"/>
      <c r="X461" s="36">
        <v>1</v>
      </c>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36">
        <v>1</v>
      </c>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36">
        <v>1</v>
      </c>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36">
        <v>1</v>
      </c>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6" t="str">
        <f t="shared" si="255"/>
        <v/>
      </c>
      <c r="BY461" s="31"/>
      <c r="BZ461" s="38"/>
      <c r="CB461" s="120" t="e">
        <f t="shared" ca="1" si="226"/>
        <v>#VALUE!</v>
      </c>
      <c r="CC461" s="2" t="e">
        <f t="shared" ca="1" si="256"/>
        <v>#VALUE!</v>
      </c>
    </row>
    <row r="462" spans="1:81" s="10" customFormat="1" ht="25" customHeight="1" x14ac:dyDescent="0.2">
      <c r="A462" s="52" t="str">
        <f t="shared" si="257"/>
        <v/>
      </c>
      <c r="B462" s="157" t="e">
        <f t="shared" ca="1" si="227"/>
        <v>#VALUE!</v>
      </c>
      <c r="C462" s="157" t="e">
        <f t="shared" si="228"/>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9"/>
        <v>#VALUE!</v>
      </c>
      <c r="K462" s="155" t="e">
        <f t="shared" si="230"/>
        <v>#VALUE!</v>
      </c>
      <c r="L462" s="153"/>
      <c r="M462" s="53"/>
      <c r="N462" s="175">
        <v>0</v>
      </c>
      <c r="O462" s="147"/>
      <c r="P462" s="175">
        <v>0</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IF(U462=Setup!$C$10,"Grant",IF('PSM Costs'!U462=Setup!$C$11,"Local",IF('PSM Costs'!U462=Setup!$C$12,"Other","")))</f>
        <v/>
      </c>
      <c r="W462" s="34"/>
      <c r="X462" s="36">
        <v>1</v>
      </c>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36">
        <v>1</v>
      </c>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36">
        <v>1</v>
      </c>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36">
        <v>1</v>
      </c>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6" t="str">
        <f t="shared" si="255"/>
        <v/>
      </c>
      <c r="BY462" s="31"/>
      <c r="BZ462" s="38"/>
      <c r="CB462" s="120" t="e">
        <f t="shared" ca="1" si="226"/>
        <v>#VALUE!</v>
      </c>
      <c r="CC462" s="2" t="e">
        <f t="shared" ca="1" si="256"/>
        <v>#VALUE!</v>
      </c>
    </row>
    <row r="463" spans="1:81" s="10" customFormat="1" ht="25" customHeight="1" x14ac:dyDescent="0.2">
      <c r="A463" s="52" t="str">
        <f t="shared" si="257"/>
        <v/>
      </c>
      <c r="B463" s="157" t="e">
        <f t="shared" ca="1" si="227"/>
        <v>#VALUE!</v>
      </c>
      <c r="C463" s="157" t="e">
        <f t="shared" si="228"/>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9"/>
        <v>#VALUE!</v>
      </c>
      <c r="K463" s="155" t="e">
        <f t="shared" si="230"/>
        <v>#VALUE!</v>
      </c>
      <c r="L463" s="153"/>
      <c r="M463" s="53"/>
      <c r="N463" s="175">
        <v>0</v>
      </c>
      <c r="O463" s="147"/>
      <c r="P463" s="175">
        <v>0</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IF(U463=Setup!$C$10,"Grant",IF('PSM Costs'!U463=Setup!$C$11,"Local",IF('PSM Costs'!U463=Setup!$C$12,"Other","")))</f>
        <v/>
      </c>
      <c r="W463" s="34"/>
      <c r="X463" s="36">
        <v>1</v>
      </c>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36">
        <v>1</v>
      </c>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36">
        <v>1</v>
      </c>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36">
        <v>1</v>
      </c>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6" t="str">
        <f t="shared" si="255"/>
        <v/>
      </c>
      <c r="BY463" s="31"/>
      <c r="BZ463" s="38"/>
      <c r="CB463" s="120" t="e">
        <f t="shared" ca="1" si="226"/>
        <v>#VALUE!</v>
      </c>
      <c r="CC463" s="2" t="e">
        <f t="shared" ca="1" si="256"/>
        <v>#VALUE!</v>
      </c>
    </row>
    <row r="464" spans="1:81" s="10" customFormat="1" ht="25" customHeight="1" x14ac:dyDescent="0.2">
      <c r="A464" s="52" t="str">
        <f t="shared" si="257"/>
        <v/>
      </c>
      <c r="B464" s="157" t="e">
        <f t="shared" ca="1" si="227"/>
        <v>#VALUE!</v>
      </c>
      <c r="C464" s="157" t="e">
        <f t="shared" si="228"/>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9"/>
        <v>#VALUE!</v>
      </c>
      <c r="K464" s="155" t="e">
        <f t="shared" si="230"/>
        <v>#VALUE!</v>
      </c>
      <c r="L464" s="153"/>
      <c r="M464" s="53"/>
      <c r="N464" s="175">
        <v>0</v>
      </c>
      <c r="O464" s="147"/>
      <c r="P464" s="175">
        <v>0</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IF(U464=Setup!$C$10,"Grant",IF('PSM Costs'!U464=Setup!$C$11,"Local",IF('PSM Costs'!U464=Setup!$C$12,"Other","")))</f>
        <v/>
      </c>
      <c r="W464" s="34"/>
      <c r="X464" s="36">
        <v>1</v>
      </c>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36">
        <v>1</v>
      </c>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36">
        <v>1</v>
      </c>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36">
        <v>1</v>
      </c>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6" t="str">
        <f t="shared" si="255"/>
        <v/>
      </c>
      <c r="BY464" s="31"/>
      <c r="BZ464" s="38"/>
      <c r="CB464" s="120" t="e">
        <f t="shared" ca="1" si="226"/>
        <v>#VALUE!</v>
      </c>
      <c r="CC464" s="2" t="e">
        <f t="shared" ca="1" si="256"/>
        <v>#VALUE!</v>
      </c>
    </row>
    <row r="465" spans="1:81" s="10" customFormat="1" ht="25" customHeight="1" x14ac:dyDescent="0.2">
      <c r="A465" s="52" t="str">
        <f t="shared" si="257"/>
        <v/>
      </c>
      <c r="B465" s="157" t="e">
        <f t="shared" ca="1" si="227"/>
        <v>#VALUE!</v>
      </c>
      <c r="C465" s="157" t="e">
        <f t="shared" si="228"/>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9"/>
        <v>#VALUE!</v>
      </c>
      <c r="K465" s="155" t="e">
        <f t="shared" si="230"/>
        <v>#VALUE!</v>
      </c>
      <c r="L465" s="153"/>
      <c r="M465" s="53"/>
      <c r="N465" s="175">
        <v>0</v>
      </c>
      <c r="O465" s="147"/>
      <c r="P465" s="175">
        <v>0</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IF(U465=Setup!$C$10,"Grant",IF('PSM Costs'!U465=Setup!$C$11,"Local",IF('PSM Costs'!U465=Setup!$C$12,"Other","")))</f>
        <v/>
      </c>
      <c r="W465" s="34"/>
      <c r="X465" s="36">
        <v>1</v>
      </c>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36">
        <v>1</v>
      </c>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36">
        <v>1</v>
      </c>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36">
        <v>1</v>
      </c>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6" t="str">
        <f t="shared" si="255"/>
        <v/>
      </c>
      <c r="BY465" s="31"/>
      <c r="BZ465" s="38"/>
      <c r="CB465" s="120" t="e">
        <f t="shared" ca="1" si="226"/>
        <v>#VALUE!</v>
      </c>
      <c r="CC465" s="2" t="e">
        <f t="shared" ca="1" si="256"/>
        <v>#VALUE!</v>
      </c>
    </row>
    <row r="466" spans="1:81" s="10" customFormat="1" ht="25" customHeight="1" x14ac:dyDescent="0.2">
      <c r="A466" s="52" t="str">
        <f t="shared" si="257"/>
        <v/>
      </c>
      <c r="B466" s="157" t="e">
        <f t="shared" ca="1" si="227"/>
        <v>#VALUE!</v>
      </c>
      <c r="C466" s="157" t="e">
        <f t="shared" si="228"/>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9"/>
        <v>#VALUE!</v>
      </c>
      <c r="K466" s="155" t="e">
        <f t="shared" si="230"/>
        <v>#VALUE!</v>
      </c>
      <c r="L466" s="153"/>
      <c r="M466" s="53"/>
      <c r="N466" s="175">
        <v>0</v>
      </c>
      <c r="O466" s="147"/>
      <c r="P466" s="175">
        <v>0</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IF(U466=Setup!$C$10,"Grant",IF('PSM Costs'!U466=Setup!$C$11,"Local",IF('PSM Costs'!U466=Setup!$C$12,"Other","")))</f>
        <v/>
      </c>
      <c r="W466" s="34"/>
      <c r="X466" s="36">
        <v>1</v>
      </c>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36">
        <v>1</v>
      </c>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36">
        <v>1</v>
      </c>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36">
        <v>1</v>
      </c>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6" t="str">
        <f t="shared" si="255"/>
        <v/>
      </c>
      <c r="BY466" s="31"/>
      <c r="BZ466" s="38"/>
      <c r="CB466" s="120" t="e">
        <f t="shared" ca="1" si="226"/>
        <v>#VALUE!</v>
      </c>
      <c r="CC466" s="2" t="e">
        <f t="shared" ca="1" si="256"/>
        <v>#VALUE!</v>
      </c>
    </row>
    <row r="467" spans="1:81" s="10" customFormat="1" ht="25" customHeight="1" x14ac:dyDescent="0.2">
      <c r="A467" s="52" t="str">
        <f t="shared" si="257"/>
        <v/>
      </c>
      <c r="B467" s="157" t="e">
        <f t="shared" ca="1" si="227"/>
        <v>#VALUE!</v>
      </c>
      <c r="C467" s="157" t="e">
        <f t="shared" si="228"/>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9"/>
        <v>#VALUE!</v>
      </c>
      <c r="K467" s="155" t="e">
        <f t="shared" si="230"/>
        <v>#VALUE!</v>
      </c>
      <c r="L467" s="153"/>
      <c r="M467" s="53"/>
      <c r="N467" s="175">
        <v>0</v>
      </c>
      <c r="O467" s="147"/>
      <c r="P467" s="175">
        <v>0</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IF(U467=Setup!$C$10,"Grant",IF('PSM Costs'!U467=Setup!$C$11,"Local",IF('PSM Costs'!U467=Setup!$C$12,"Other","")))</f>
        <v/>
      </c>
      <c r="W467" s="34"/>
      <c r="X467" s="36">
        <v>1</v>
      </c>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36">
        <v>1</v>
      </c>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36">
        <v>1</v>
      </c>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36">
        <v>1</v>
      </c>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6" t="str">
        <f t="shared" si="255"/>
        <v/>
      </c>
      <c r="BY467" s="31"/>
      <c r="BZ467" s="38"/>
      <c r="CB467" s="120" t="e">
        <f t="shared" ca="1" si="226"/>
        <v>#VALUE!</v>
      </c>
      <c r="CC467" s="2" t="e">
        <f t="shared" ca="1" si="256"/>
        <v>#VALUE!</v>
      </c>
    </row>
    <row r="468" spans="1:81" s="10" customFormat="1" ht="25" customHeight="1" x14ac:dyDescent="0.2">
      <c r="A468" s="52" t="str">
        <f t="shared" si="257"/>
        <v/>
      </c>
      <c r="B468" s="157" t="e">
        <f t="shared" ca="1" si="227"/>
        <v>#VALUE!</v>
      </c>
      <c r="C468" s="157" t="e">
        <f t="shared" si="228"/>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9"/>
        <v>#VALUE!</v>
      </c>
      <c r="K468" s="155" t="e">
        <f t="shared" si="230"/>
        <v>#VALUE!</v>
      </c>
      <c r="L468" s="153"/>
      <c r="M468" s="53"/>
      <c r="N468" s="175">
        <v>0</v>
      </c>
      <c r="O468" s="147"/>
      <c r="P468" s="175">
        <v>0</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IF(U468=Setup!$C$10,"Grant",IF('PSM Costs'!U468=Setup!$C$11,"Local",IF('PSM Costs'!U468=Setup!$C$12,"Other","")))</f>
        <v/>
      </c>
      <c r="W468" s="34"/>
      <c r="X468" s="36">
        <v>1</v>
      </c>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36">
        <v>1</v>
      </c>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36">
        <v>1</v>
      </c>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36">
        <v>1</v>
      </c>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6" t="str">
        <f t="shared" si="255"/>
        <v/>
      </c>
      <c r="BY468" s="31"/>
      <c r="BZ468" s="38"/>
      <c r="CB468" s="120" t="e">
        <f t="shared" ca="1" si="226"/>
        <v>#VALUE!</v>
      </c>
      <c r="CC468" s="2" t="e">
        <f t="shared" ca="1" si="256"/>
        <v>#VALUE!</v>
      </c>
    </row>
    <row r="469" spans="1:81" s="10" customFormat="1" ht="25" customHeight="1" x14ac:dyDescent="0.2">
      <c r="A469" s="52" t="str">
        <f t="shared" si="257"/>
        <v/>
      </c>
      <c r="B469" s="157" t="e">
        <f t="shared" ca="1" si="227"/>
        <v>#VALUE!</v>
      </c>
      <c r="C469" s="157" t="e">
        <f t="shared" si="228"/>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9"/>
        <v>#VALUE!</v>
      </c>
      <c r="K469" s="155" t="e">
        <f t="shared" si="230"/>
        <v>#VALUE!</v>
      </c>
      <c r="L469" s="153"/>
      <c r="M469" s="53"/>
      <c r="N469" s="175">
        <v>0</v>
      </c>
      <c r="O469" s="147"/>
      <c r="P469" s="175">
        <v>0</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IF(U469=Setup!$C$10,"Grant",IF('PSM Costs'!U469=Setup!$C$11,"Local",IF('PSM Costs'!U469=Setup!$C$12,"Other","")))</f>
        <v/>
      </c>
      <c r="W469" s="34"/>
      <c r="X469" s="36">
        <v>1</v>
      </c>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36">
        <v>1</v>
      </c>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36">
        <v>1</v>
      </c>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36">
        <v>1</v>
      </c>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6" t="str">
        <f t="shared" si="255"/>
        <v/>
      </c>
      <c r="BY469" s="31"/>
      <c r="BZ469" s="38"/>
      <c r="CB469" s="120" t="e">
        <f t="shared" ca="1" si="226"/>
        <v>#VALUE!</v>
      </c>
      <c r="CC469" s="2" t="e">
        <f t="shared" ca="1" si="256"/>
        <v>#VALUE!</v>
      </c>
    </row>
    <row r="470" spans="1:81" s="10" customFormat="1" ht="25" customHeight="1" x14ac:dyDescent="0.2">
      <c r="A470" s="52" t="str">
        <f t="shared" si="257"/>
        <v/>
      </c>
      <c r="B470" s="157" t="e">
        <f t="shared" ca="1" si="227"/>
        <v>#VALUE!</v>
      </c>
      <c r="C470" s="157" t="e">
        <f t="shared" si="228"/>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9"/>
        <v>#VALUE!</v>
      </c>
      <c r="K470" s="155" t="e">
        <f t="shared" si="230"/>
        <v>#VALUE!</v>
      </c>
      <c r="L470" s="153"/>
      <c r="M470" s="53"/>
      <c r="N470" s="175">
        <v>0</v>
      </c>
      <c r="O470" s="147"/>
      <c r="P470" s="175">
        <v>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IF(U470=Setup!$C$10,"Grant",IF('PSM Costs'!U470=Setup!$C$11,"Local",IF('PSM Costs'!U470=Setup!$C$12,"Other","")))</f>
        <v/>
      </c>
      <c r="W470" s="34"/>
      <c r="X470" s="36">
        <v>1</v>
      </c>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36">
        <v>1</v>
      </c>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36">
        <v>1</v>
      </c>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36">
        <v>1</v>
      </c>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6" t="str">
        <f t="shared" si="255"/>
        <v/>
      </c>
      <c r="BY470" s="31"/>
      <c r="BZ470" s="38"/>
      <c r="CB470" s="120" t="e">
        <f t="shared" ca="1" si="226"/>
        <v>#VALUE!</v>
      </c>
      <c r="CC470" s="2" t="e">
        <f t="shared" ca="1" si="256"/>
        <v>#VALUE!</v>
      </c>
    </row>
    <row r="471" spans="1:81" s="10" customFormat="1" ht="25" customHeight="1" x14ac:dyDescent="0.2">
      <c r="A471" s="52" t="str">
        <f t="shared" si="257"/>
        <v/>
      </c>
      <c r="B471" s="157" t="e">
        <f t="shared" ca="1" si="227"/>
        <v>#VALUE!</v>
      </c>
      <c r="C471" s="157" t="e">
        <f t="shared" si="228"/>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9"/>
        <v>#VALUE!</v>
      </c>
      <c r="K471" s="155" t="e">
        <f t="shared" si="230"/>
        <v>#VALUE!</v>
      </c>
      <c r="L471" s="153"/>
      <c r="M471" s="53"/>
      <c r="N471" s="175">
        <v>0</v>
      </c>
      <c r="O471" s="147"/>
      <c r="P471" s="175">
        <v>0</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IF(U471=Setup!$C$10,"Grant",IF('PSM Costs'!U471=Setup!$C$11,"Local",IF('PSM Costs'!U471=Setup!$C$12,"Other","")))</f>
        <v/>
      </c>
      <c r="W471" s="34"/>
      <c r="X471" s="36">
        <v>1</v>
      </c>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36">
        <v>1</v>
      </c>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36">
        <v>1</v>
      </c>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36">
        <v>1</v>
      </c>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6" t="str">
        <f t="shared" si="255"/>
        <v/>
      </c>
      <c r="BY471" s="31"/>
      <c r="BZ471" s="38"/>
      <c r="CB471" s="120" t="e">
        <f t="shared" ca="1" si="226"/>
        <v>#VALUE!</v>
      </c>
      <c r="CC471" s="2" t="e">
        <f t="shared" ca="1" si="256"/>
        <v>#VALUE!</v>
      </c>
    </row>
    <row r="472" spans="1:81" s="10" customFormat="1" ht="25" customHeight="1" x14ac:dyDescent="0.2">
      <c r="A472" s="52" t="str">
        <f t="shared" si="257"/>
        <v/>
      </c>
      <c r="B472" s="157" t="e">
        <f t="shared" ca="1" si="227"/>
        <v>#VALUE!</v>
      </c>
      <c r="C472" s="157" t="e">
        <f t="shared" si="228"/>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9"/>
        <v>#VALUE!</v>
      </c>
      <c r="K472" s="155" t="e">
        <f t="shared" si="230"/>
        <v>#VALUE!</v>
      </c>
      <c r="L472" s="153"/>
      <c r="M472" s="53"/>
      <c r="N472" s="175">
        <v>0</v>
      </c>
      <c r="O472" s="147"/>
      <c r="P472" s="175">
        <v>0</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IF(U472=Setup!$C$10,"Grant",IF('PSM Costs'!U472=Setup!$C$11,"Local",IF('PSM Costs'!U472=Setup!$C$12,"Other","")))</f>
        <v/>
      </c>
      <c r="W472" s="34"/>
      <c r="X472" s="36">
        <v>1</v>
      </c>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36">
        <v>1</v>
      </c>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36">
        <v>1</v>
      </c>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36">
        <v>1</v>
      </c>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6" t="str">
        <f t="shared" si="255"/>
        <v/>
      </c>
      <c r="BY472" s="31"/>
      <c r="BZ472" s="38"/>
      <c r="CB472" s="120" t="e">
        <f t="shared" ca="1" si="226"/>
        <v>#VALUE!</v>
      </c>
      <c r="CC472" s="2" t="e">
        <f t="shared" ca="1" si="256"/>
        <v>#VALUE!</v>
      </c>
    </row>
    <row r="473" spans="1:81" s="10" customFormat="1" ht="25" customHeight="1" x14ac:dyDescent="0.2">
      <c r="A473" s="52" t="str">
        <f t="shared" si="257"/>
        <v/>
      </c>
      <c r="B473" s="157" t="e">
        <f t="shared" ca="1" si="227"/>
        <v>#VALUE!</v>
      </c>
      <c r="C473" s="157" t="e">
        <f t="shared" si="228"/>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9"/>
        <v>#VALUE!</v>
      </c>
      <c r="K473" s="155" t="e">
        <f t="shared" si="230"/>
        <v>#VALUE!</v>
      </c>
      <c r="L473" s="153"/>
      <c r="M473" s="53"/>
      <c r="N473" s="175">
        <v>0</v>
      </c>
      <c r="O473" s="147"/>
      <c r="P473" s="175">
        <v>0</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IF(U473=Setup!$C$10,"Grant",IF('PSM Costs'!U473=Setup!$C$11,"Local",IF('PSM Costs'!U473=Setup!$C$12,"Other","")))</f>
        <v/>
      </c>
      <c r="W473" s="34"/>
      <c r="X473" s="36">
        <v>1</v>
      </c>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36">
        <v>1</v>
      </c>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36">
        <v>1</v>
      </c>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36">
        <v>1</v>
      </c>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6" t="str">
        <f t="shared" si="255"/>
        <v/>
      </c>
      <c r="BY473" s="31"/>
      <c r="BZ473" s="38"/>
      <c r="CB473" s="120" t="e">
        <f t="shared" ca="1" si="226"/>
        <v>#VALUE!</v>
      </c>
      <c r="CC473" s="2" t="e">
        <f t="shared" ca="1" si="256"/>
        <v>#VALUE!</v>
      </c>
    </row>
    <row r="474" spans="1:81" s="10" customFormat="1" ht="25" customHeight="1" x14ac:dyDescent="0.2">
      <c r="A474" s="52" t="str">
        <f t="shared" si="257"/>
        <v/>
      </c>
      <c r="B474" s="157" t="e">
        <f t="shared" ca="1" si="227"/>
        <v>#VALUE!</v>
      </c>
      <c r="C474" s="157" t="e">
        <f t="shared" si="228"/>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9"/>
        <v>#VALUE!</v>
      </c>
      <c r="K474" s="155" t="e">
        <f t="shared" si="230"/>
        <v>#VALUE!</v>
      </c>
      <c r="L474" s="153"/>
      <c r="M474" s="53"/>
      <c r="N474" s="175">
        <v>0</v>
      </c>
      <c r="O474" s="147"/>
      <c r="P474" s="175">
        <v>0</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IF(U474=Setup!$C$10,"Grant",IF('PSM Costs'!U474=Setup!$C$11,"Local",IF('PSM Costs'!U474=Setup!$C$12,"Other","")))</f>
        <v/>
      </c>
      <c r="W474" s="34"/>
      <c r="X474" s="36">
        <v>1</v>
      </c>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36">
        <v>1</v>
      </c>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36">
        <v>1</v>
      </c>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36">
        <v>1</v>
      </c>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6" t="str">
        <f t="shared" si="255"/>
        <v/>
      </c>
      <c r="BY474" s="31"/>
      <c r="BZ474" s="38"/>
      <c r="CB474" s="120" t="e">
        <f t="shared" ca="1" si="226"/>
        <v>#VALUE!</v>
      </c>
      <c r="CC474" s="2" t="e">
        <f t="shared" ca="1" si="256"/>
        <v>#VALUE!</v>
      </c>
    </row>
    <row r="475" spans="1:81" s="10" customFormat="1" ht="25" customHeight="1" x14ac:dyDescent="0.2">
      <c r="A475" s="52" t="str">
        <f t="shared" si="257"/>
        <v/>
      </c>
      <c r="B475" s="157" t="e">
        <f t="shared" ca="1" si="227"/>
        <v>#VALUE!</v>
      </c>
      <c r="C475" s="157" t="e">
        <f t="shared" si="228"/>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9"/>
        <v>#VALUE!</v>
      </c>
      <c r="K475" s="155" t="e">
        <f t="shared" si="230"/>
        <v>#VALUE!</v>
      </c>
      <c r="L475" s="153"/>
      <c r="M475" s="53"/>
      <c r="N475" s="175">
        <v>0</v>
      </c>
      <c r="O475" s="147"/>
      <c r="P475" s="175">
        <v>0</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IF(U475=Setup!$C$10,"Grant",IF('PSM Costs'!U475=Setup!$C$11,"Local",IF('PSM Costs'!U475=Setup!$C$12,"Other","")))</f>
        <v/>
      </c>
      <c r="W475" s="34"/>
      <c r="X475" s="36">
        <v>1</v>
      </c>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36">
        <v>1</v>
      </c>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36">
        <v>1</v>
      </c>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36">
        <v>1</v>
      </c>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6" t="str">
        <f t="shared" si="255"/>
        <v/>
      </c>
      <c r="BY475" s="31"/>
      <c r="BZ475" s="38"/>
      <c r="CB475" s="120" t="e">
        <f t="shared" ca="1" si="226"/>
        <v>#VALUE!</v>
      </c>
      <c r="CC475" s="2" t="e">
        <f t="shared" ca="1" si="256"/>
        <v>#VALUE!</v>
      </c>
    </row>
    <row r="476" spans="1:81" s="10" customFormat="1" ht="25" customHeight="1" x14ac:dyDescent="0.2">
      <c r="A476" s="52" t="str">
        <f t="shared" si="257"/>
        <v/>
      </c>
      <c r="B476" s="157" t="e">
        <f t="shared" ca="1" si="227"/>
        <v>#VALUE!</v>
      </c>
      <c r="C476" s="157" t="e">
        <f t="shared" si="228"/>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9"/>
        <v>#VALUE!</v>
      </c>
      <c r="K476" s="155" t="e">
        <f t="shared" si="230"/>
        <v>#VALUE!</v>
      </c>
      <c r="L476" s="153"/>
      <c r="M476" s="53"/>
      <c r="N476" s="175">
        <v>0</v>
      </c>
      <c r="O476" s="147"/>
      <c r="P476" s="175">
        <v>0</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IF(U476=Setup!$C$10,"Grant",IF('PSM Costs'!U476=Setup!$C$11,"Local",IF('PSM Costs'!U476=Setup!$C$12,"Other","")))</f>
        <v/>
      </c>
      <c r="W476" s="34"/>
      <c r="X476" s="36">
        <v>1</v>
      </c>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36">
        <v>1</v>
      </c>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36">
        <v>1</v>
      </c>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36">
        <v>1</v>
      </c>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6" t="str">
        <f t="shared" si="255"/>
        <v/>
      </c>
      <c r="BY476" s="31"/>
      <c r="BZ476" s="38"/>
      <c r="CB476" s="120" t="e">
        <f t="shared" ca="1" si="226"/>
        <v>#VALUE!</v>
      </c>
      <c r="CC476" s="2" t="e">
        <f t="shared" ca="1" si="256"/>
        <v>#VALUE!</v>
      </c>
    </row>
    <row r="477" spans="1:81" s="10" customFormat="1" ht="25" customHeight="1" x14ac:dyDescent="0.2">
      <c r="A477" s="52" t="str">
        <f t="shared" si="257"/>
        <v/>
      </c>
      <c r="B477" s="157" t="e">
        <f t="shared" ca="1" si="227"/>
        <v>#VALUE!</v>
      </c>
      <c r="C477" s="157" t="e">
        <f t="shared" si="228"/>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9"/>
        <v>#VALUE!</v>
      </c>
      <c r="K477" s="155" t="e">
        <f t="shared" si="230"/>
        <v>#VALUE!</v>
      </c>
      <c r="L477" s="153"/>
      <c r="M477" s="53"/>
      <c r="N477" s="175">
        <v>0</v>
      </c>
      <c r="O477" s="147"/>
      <c r="P477" s="175">
        <v>0</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IF(U477=Setup!$C$10,"Grant",IF('PSM Costs'!U477=Setup!$C$11,"Local",IF('PSM Costs'!U477=Setup!$C$12,"Other","")))</f>
        <v/>
      </c>
      <c r="W477" s="34"/>
      <c r="X477" s="36">
        <v>1</v>
      </c>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36">
        <v>1</v>
      </c>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36">
        <v>1</v>
      </c>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36">
        <v>1</v>
      </c>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6" t="str">
        <f t="shared" si="255"/>
        <v/>
      </c>
      <c r="BY477" s="31"/>
      <c r="BZ477" s="38"/>
      <c r="CB477" s="120" t="e">
        <f t="shared" ca="1" si="226"/>
        <v>#VALUE!</v>
      </c>
      <c r="CC477" s="2" t="e">
        <f t="shared" ca="1" si="256"/>
        <v>#VALUE!</v>
      </c>
    </row>
    <row r="478" spans="1:81" s="10" customFormat="1" ht="25" customHeight="1" x14ac:dyDescent="0.2">
      <c r="A478" s="52" t="str">
        <f t="shared" si="257"/>
        <v/>
      </c>
      <c r="B478" s="157" t="e">
        <f t="shared" ca="1" si="227"/>
        <v>#VALUE!</v>
      </c>
      <c r="C478" s="157" t="e">
        <f t="shared" si="228"/>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9"/>
        <v>#VALUE!</v>
      </c>
      <c r="K478" s="155" t="e">
        <f t="shared" si="230"/>
        <v>#VALUE!</v>
      </c>
      <c r="L478" s="153"/>
      <c r="M478" s="53"/>
      <c r="N478" s="175">
        <v>0</v>
      </c>
      <c r="O478" s="147"/>
      <c r="P478" s="175">
        <v>0</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IF(U478=Setup!$C$10,"Grant",IF('PSM Costs'!U478=Setup!$C$11,"Local",IF('PSM Costs'!U478=Setup!$C$12,"Other","")))</f>
        <v/>
      </c>
      <c r="W478" s="34"/>
      <c r="X478" s="36">
        <v>1</v>
      </c>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36">
        <v>1</v>
      </c>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36">
        <v>1</v>
      </c>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36">
        <v>1</v>
      </c>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6" t="str">
        <f t="shared" si="255"/>
        <v/>
      </c>
      <c r="BY478" s="31"/>
      <c r="BZ478" s="38"/>
      <c r="CB478" s="120" t="e">
        <f t="shared" ca="1" si="226"/>
        <v>#VALUE!</v>
      </c>
      <c r="CC478" s="2" t="e">
        <f t="shared" ca="1" si="256"/>
        <v>#VALUE!</v>
      </c>
    </row>
    <row r="479" spans="1:81" s="10" customFormat="1" ht="25" customHeight="1" x14ac:dyDescent="0.2">
      <c r="A479" s="52" t="str">
        <f t="shared" si="257"/>
        <v/>
      </c>
      <c r="B479" s="157" t="e">
        <f t="shared" ca="1" si="227"/>
        <v>#VALUE!</v>
      </c>
      <c r="C479" s="157" t="e">
        <f t="shared" si="228"/>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9"/>
        <v>#VALUE!</v>
      </c>
      <c r="K479" s="155" t="e">
        <f t="shared" si="230"/>
        <v>#VALUE!</v>
      </c>
      <c r="L479" s="153"/>
      <c r="M479" s="53"/>
      <c r="N479" s="175">
        <v>0</v>
      </c>
      <c r="O479" s="147"/>
      <c r="P479" s="175">
        <v>0</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IF(U479=Setup!$C$10,"Grant",IF('PSM Costs'!U479=Setup!$C$11,"Local",IF('PSM Costs'!U479=Setup!$C$12,"Other","")))</f>
        <v/>
      </c>
      <c r="W479" s="34"/>
      <c r="X479" s="36">
        <v>1</v>
      </c>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36">
        <v>1</v>
      </c>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36">
        <v>1</v>
      </c>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36">
        <v>1</v>
      </c>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6" t="str">
        <f t="shared" si="255"/>
        <v/>
      </c>
      <c r="BY479" s="31"/>
      <c r="BZ479" s="38"/>
      <c r="CB479" s="120" t="e">
        <f t="shared" ca="1" si="226"/>
        <v>#VALUE!</v>
      </c>
      <c r="CC479" s="2" t="e">
        <f t="shared" ca="1" si="256"/>
        <v>#VALUE!</v>
      </c>
    </row>
    <row r="480" spans="1:81" s="10" customFormat="1" ht="25" customHeight="1" x14ac:dyDescent="0.2">
      <c r="A480" s="52" t="str">
        <f t="shared" si="257"/>
        <v/>
      </c>
      <c r="B480" s="157" t="e">
        <f t="shared" ca="1" si="227"/>
        <v>#VALUE!</v>
      </c>
      <c r="C480" s="157" t="e">
        <f t="shared" si="228"/>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9"/>
        <v>#VALUE!</v>
      </c>
      <c r="K480" s="155" t="e">
        <f t="shared" si="230"/>
        <v>#VALUE!</v>
      </c>
      <c r="L480" s="153"/>
      <c r="M480" s="53"/>
      <c r="N480" s="175">
        <v>0</v>
      </c>
      <c r="O480" s="147"/>
      <c r="P480" s="175">
        <v>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IF(U480=Setup!$C$10,"Grant",IF('PSM Costs'!U480=Setup!$C$11,"Local",IF('PSM Costs'!U480=Setup!$C$12,"Other","")))</f>
        <v/>
      </c>
      <c r="W480" s="34"/>
      <c r="X480" s="36">
        <v>1</v>
      </c>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36">
        <v>1</v>
      </c>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36">
        <v>1</v>
      </c>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36">
        <v>1</v>
      </c>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6" t="str">
        <f t="shared" si="255"/>
        <v/>
      </c>
      <c r="BY480" s="31"/>
      <c r="BZ480" s="38"/>
      <c r="CB480" s="120" t="e">
        <f t="shared" ca="1" si="226"/>
        <v>#VALUE!</v>
      </c>
      <c r="CC480" s="2" t="e">
        <f t="shared" ca="1" si="256"/>
        <v>#VALUE!</v>
      </c>
    </row>
    <row r="481" spans="1:81" s="10" customFormat="1" ht="25" customHeight="1" x14ac:dyDescent="0.2">
      <c r="A481" s="52" t="str">
        <f t="shared" si="257"/>
        <v/>
      </c>
      <c r="B481" s="157" t="e">
        <f t="shared" ca="1" si="227"/>
        <v>#VALUE!</v>
      </c>
      <c r="C481" s="157" t="e">
        <f t="shared" si="228"/>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9"/>
        <v>#VALUE!</v>
      </c>
      <c r="K481" s="155" t="e">
        <f t="shared" si="230"/>
        <v>#VALUE!</v>
      </c>
      <c r="L481" s="153"/>
      <c r="M481" s="53"/>
      <c r="N481" s="175">
        <v>0</v>
      </c>
      <c r="O481" s="147"/>
      <c r="P481" s="175">
        <v>0</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IF(U481=Setup!$C$10,"Grant",IF('PSM Costs'!U481=Setup!$C$11,"Local",IF('PSM Costs'!U481=Setup!$C$12,"Other","")))</f>
        <v/>
      </c>
      <c r="W481" s="34"/>
      <c r="X481" s="36">
        <v>1</v>
      </c>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36">
        <v>1</v>
      </c>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36">
        <v>1</v>
      </c>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36">
        <v>1</v>
      </c>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6" t="str">
        <f t="shared" si="255"/>
        <v/>
      </c>
      <c r="BY481" s="31"/>
      <c r="BZ481" s="38"/>
      <c r="CB481" s="120" t="e">
        <f t="shared" ca="1" si="226"/>
        <v>#VALUE!</v>
      </c>
      <c r="CC481" s="2" t="e">
        <f t="shared" ca="1" si="256"/>
        <v>#VALUE!</v>
      </c>
    </row>
    <row r="482" spans="1:81" s="10" customFormat="1" ht="25" customHeight="1" x14ac:dyDescent="0.2">
      <c r="A482" s="52" t="str">
        <f t="shared" si="257"/>
        <v/>
      </c>
      <c r="B482" s="157" t="e">
        <f t="shared" ca="1" si="227"/>
        <v>#VALUE!</v>
      </c>
      <c r="C482" s="157" t="e">
        <f t="shared" si="228"/>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9"/>
        <v>#VALUE!</v>
      </c>
      <c r="K482" s="155" t="e">
        <f t="shared" si="230"/>
        <v>#VALUE!</v>
      </c>
      <c r="L482" s="153"/>
      <c r="M482" s="53"/>
      <c r="N482" s="175">
        <v>0</v>
      </c>
      <c r="O482" s="147"/>
      <c r="P482" s="175">
        <v>0</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IF(U482=Setup!$C$10,"Grant",IF('PSM Costs'!U482=Setup!$C$11,"Local",IF('PSM Costs'!U482=Setup!$C$12,"Other","")))</f>
        <v/>
      </c>
      <c r="W482" s="34"/>
      <c r="X482" s="36">
        <v>1</v>
      </c>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36">
        <v>1</v>
      </c>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36">
        <v>1</v>
      </c>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36">
        <v>1</v>
      </c>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6" t="str">
        <f t="shared" si="255"/>
        <v/>
      </c>
      <c r="BY482" s="31"/>
      <c r="BZ482" s="38"/>
      <c r="CB482" s="120" t="e">
        <f t="shared" ca="1" si="226"/>
        <v>#VALUE!</v>
      </c>
      <c r="CC482" s="2" t="e">
        <f t="shared" ca="1" si="256"/>
        <v>#VALUE!</v>
      </c>
    </row>
    <row r="483" spans="1:81" s="10" customFormat="1" ht="25" customHeight="1" x14ac:dyDescent="0.2">
      <c r="A483" s="52" t="str">
        <f t="shared" si="257"/>
        <v/>
      </c>
      <c r="B483" s="157" t="e">
        <f t="shared" ca="1" si="227"/>
        <v>#VALUE!</v>
      </c>
      <c r="C483" s="157" t="e">
        <f t="shared" si="228"/>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9"/>
        <v>#VALUE!</v>
      </c>
      <c r="K483" s="155" t="e">
        <f t="shared" si="230"/>
        <v>#VALUE!</v>
      </c>
      <c r="L483" s="153"/>
      <c r="M483" s="53"/>
      <c r="N483" s="175">
        <v>0</v>
      </c>
      <c r="O483" s="147"/>
      <c r="P483" s="175">
        <v>0</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IF(U483=Setup!$C$10,"Grant",IF('PSM Costs'!U483=Setup!$C$11,"Local",IF('PSM Costs'!U483=Setup!$C$12,"Other","")))</f>
        <v/>
      </c>
      <c r="W483" s="34"/>
      <c r="X483" s="36">
        <v>1</v>
      </c>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36">
        <v>1</v>
      </c>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36">
        <v>1</v>
      </c>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36">
        <v>1</v>
      </c>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6" t="str">
        <f t="shared" si="255"/>
        <v/>
      </c>
      <c r="BY483" s="31"/>
      <c r="BZ483" s="38"/>
      <c r="CB483" s="120" t="e">
        <f t="shared" ca="1" si="226"/>
        <v>#VALUE!</v>
      </c>
      <c r="CC483" s="2" t="e">
        <f t="shared" ca="1" si="256"/>
        <v>#VALUE!</v>
      </c>
    </row>
    <row r="484" spans="1:81" s="10" customFormat="1" ht="25" customHeight="1" x14ac:dyDescent="0.2">
      <c r="A484" s="52" t="str">
        <f t="shared" si="257"/>
        <v/>
      </c>
      <c r="B484" s="157" t="e">
        <f t="shared" ca="1" si="227"/>
        <v>#VALUE!</v>
      </c>
      <c r="C484" s="157" t="e">
        <f t="shared" si="228"/>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9"/>
        <v>#VALUE!</v>
      </c>
      <c r="K484" s="155" t="e">
        <f t="shared" si="230"/>
        <v>#VALUE!</v>
      </c>
      <c r="L484" s="153"/>
      <c r="M484" s="53"/>
      <c r="N484" s="175">
        <v>0</v>
      </c>
      <c r="O484" s="147"/>
      <c r="P484" s="175">
        <v>0</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IF(U484=Setup!$C$10,"Grant",IF('PSM Costs'!U484=Setup!$C$11,"Local",IF('PSM Costs'!U484=Setup!$C$12,"Other","")))</f>
        <v/>
      </c>
      <c r="W484" s="34"/>
      <c r="X484" s="36">
        <v>1</v>
      </c>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36">
        <v>1</v>
      </c>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36">
        <v>1</v>
      </c>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36">
        <v>1</v>
      </c>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6" t="str">
        <f t="shared" si="255"/>
        <v/>
      </c>
      <c r="BY484" s="31"/>
      <c r="BZ484" s="38"/>
      <c r="CB484" s="120" t="e">
        <f t="shared" ca="1" si="226"/>
        <v>#VALUE!</v>
      </c>
      <c r="CC484" s="2" t="e">
        <f t="shared" ca="1" si="256"/>
        <v>#VALUE!</v>
      </c>
    </row>
    <row r="485" spans="1:81" s="10" customFormat="1" ht="25" customHeight="1" x14ac:dyDescent="0.2">
      <c r="A485" s="52" t="str">
        <f t="shared" si="257"/>
        <v/>
      </c>
      <c r="B485" s="157" t="e">
        <f t="shared" ca="1" si="227"/>
        <v>#VALUE!</v>
      </c>
      <c r="C485" s="157" t="e">
        <f t="shared" si="228"/>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9"/>
        <v>#VALUE!</v>
      </c>
      <c r="K485" s="155" t="e">
        <f t="shared" si="230"/>
        <v>#VALUE!</v>
      </c>
      <c r="L485" s="153"/>
      <c r="M485" s="53"/>
      <c r="N485" s="175">
        <v>0</v>
      </c>
      <c r="O485" s="147"/>
      <c r="P485" s="175">
        <v>0</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IF(U485=Setup!$C$10,"Grant",IF('PSM Costs'!U485=Setup!$C$11,"Local",IF('PSM Costs'!U485=Setup!$C$12,"Other","")))</f>
        <v/>
      </c>
      <c r="W485" s="34"/>
      <c r="X485" s="36">
        <v>1</v>
      </c>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36">
        <v>1</v>
      </c>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36">
        <v>1</v>
      </c>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36">
        <v>1</v>
      </c>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6" t="str">
        <f t="shared" si="255"/>
        <v/>
      </c>
      <c r="BY485" s="31"/>
      <c r="BZ485" s="38"/>
      <c r="CB485" s="120" t="e">
        <f t="shared" ca="1" si="226"/>
        <v>#VALUE!</v>
      </c>
      <c r="CC485" s="2" t="e">
        <f t="shared" ca="1" si="256"/>
        <v>#VALUE!</v>
      </c>
    </row>
    <row r="486" spans="1:81" s="10" customFormat="1" ht="25" customHeight="1" x14ac:dyDescent="0.2">
      <c r="A486" s="52" t="str">
        <f t="shared" si="257"/>
        <v/>
      </c>
      <c r="B486" s="157" t="e">
        <f t="shared" ca="1" si="227"/>
        <v>#VALUE!</v>
      </c>
      <c r="C486" s="157" t="e">
        <f t="shared" si="228"/>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9"/>
        <v>#VALUE!</v>
      </c>
      <c r="K486" s="155" t="e">
        <f t="shared" si="230"/>
        <v>#VALUE!</v>
      </c>
      <c r="L486" s="153"/>
      <c r="M486" s="53"/>
      <c r="N486" s="175">
        <v>0</v>
      </c>
      <c r="O486" s="147"/>
      <c r="P486" s="175">
        <v>0</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IF(U486=Setup!$C$10,"Grant",IF('PSM Costs'!U486=Setup!$C$11,"Local",IF('PSM Costs'!U486=Setup!$C$12,"Other","")))</f>
        <v/>
      </c>
      <c r="W486" s="34"/>
      <c r="X486" s="36">
        <v>1</v>
      </c>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36">
        <v>1</v>
      </c>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36">
        <v>1</v>
      </c>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36">
        <v>1</v>
      </c>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6" t="str">
        <f t="shared" si="255"/>
        <v/>
      </c>
      <c r="BY486" s="31"/>
      <c r="BZ486" s="38"/>
      <c r="CB486" s="120" t="e">
        <f t="shared" ca="1" si="226"/>
        <v>#VALUE!</v>
      </c>
      <c r="CC486" s="2" t="e">
        <f t="shared" ca="1" si="256"/>
        <v>#VALUE!</v>
      </c>
    </row>
    <row r="487" spans="1:81" s="10" customFormat="1" ht="25" customHeight="1" x14ac:dyDescent="0.2">
      <c r="A487" s="52" t="str">
        <f t="shared" si="257"/>
        <v/>
      </c>
      <c r="B487" s="157" t="e">
        <f t="shared" ca="1" si="227"/>
        <v>#VALUE!</v>
      </c>
      <c r="C487" s="157" t="e">
        <f t="shared" si="228"/>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9"/>
        <v>#VALUE!</v>
      </c>
      <c r="K487" s="155" t="e">
        <f t="shared" si="230"/>
        <v>#VALUE!</v>
      </c>
      <c r="L487" s="153"/>
      <c r="M487" s="53"/>
      <c r="N487" s="175">
        <v>0</v>
      </c>
      <c r="O487" s="147"/>
      <c r="P487" s="175">
        <v>0</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IF(U487=Setup!$C$10,"Grant",IF('PSM Costs'!U487=Setup!$C$11,"Local",IF('PSM Costs'!U487=Setup!$C$12,"Other","")))</f>
        <v/>
      </c>
      <c r="W487" s="34"/>
      <c r="X487" s="36">
        <v>1</v>
      </c>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36">
        <v>1</v>
      </c>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36">
        <v>1</v>
      </c>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36">
        <v>1</v>
      </c>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6" t="str">
        <f t="shared" si="255"/>
        <v/>
      </c>
      <c r="BY487" s="31"/>
      <c r="BZ487" s="38"/>
      <c r="CB487" s="120" t="e">
        <f t="shared" ca="1" si="226"/>
        <v>#VALUE!</v>
      </c>
      <c r="CC487" s="2" t="e">
        <f t="shared" ca="1" si="256"/>
        <v>#VALUE!</v>
      </c>
    </row>
    <row r="488" spans="1:81" s="10" customFormat="1" ht="25" customHeight="1" x14ac:dyDescent="0.2">
      <c r="A488" s="52" t="str">
        <f t="shared" si="257"/>
        <v/>
      </c>
      <c r="B488" s="157" t="e">
        <f t="shared" ca="1" si="227"/>
        <v>#VALUE!</v>
      </c>
      <c r="C488" s="157" t="e">
        <f t="shared" si="228"/>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9"/>
        <v>#VALUE!</v>
      </c>
      <c r="K488" s="155" t="e">
        <f t="shared" si="230"/>
        <v>#VALUE!</v>
      </c>
      <c r="L488" s="153"/>
      <c r="M488" s="53"/>
      <c r="N488" s="175">
        <v>0</v>
      </c>
      <c r="O488" s="147"/>
      <c r="P488" s="175">
        <v>0</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IF(U488=Setup!$C$10,"Grant",IF('PSM Costs'!U488=Setup!$C$11,"Local",IF('PSM Costs'!U488=Setup!$C$12,"Other","")))</f>
        <v/>
      </c>
      <c r="W488" s="34"/>
      <c r="X488" s="36">
        <v>1</v>
      </c>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36">
        <v>1</v>
      </c>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36">
        <v>1</v>
      </c>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36">
        <v>1</v>
      </c>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6" t="str">
        <f t="shared" si="255"/>
        <v/>
      </c>
      <c r="BY488" s="31"/>
      <c r="BZ488" s="38"/>
      <c r="CB488" s="120" t="e">
        <f t="shared" ca="1" si="226"/>
        <v>#VALUE!</v>
      </c>
      <c r="CC488" s="2" t="e">
        <f t="shared" ca="1" si="256"/>
        <v>#VALUE!</v>
      </c>
    </row>
    <row r="489" spans="1:81" s="10" customFormat="1" ht="25" customHeight="1" x14ac:dyDescent="0.2">
      <c r="A489" s="52" t="str">
        <f t="shared" si="257"/>
        <v/>
      </c>
      <c r="B489" s="157" t="e">
        <f t="shared" ca="1" si="227"/>
        <v>#VALUE!</v>
      </c>
      <c r="C489" s="157" t="e">
        <f t="shared" si="228"/>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9"/>
        <v>#VALUE!</v>
      </c>
      <c r="K489" s="155" t="e">
        <f t="shared" si="230"/>
        <v>#VALUE!</v>
      </c>
      <c r="L489" s="153"/>
      <c r="M489" s="53"/>
      <c r="N489" s="175">
        <v>0</v>
      </c>
      <c r="O489" s="147"/>
      <c r="P489" s="175">
        <v>0</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IF(U489=Setup!$C$10,"Grant",IF('PSM Costs'!U489=Setup!$C$11,"Local",IF('PSM Costs'!U489=Setup!$C$12,"Other","")))</f>
        <v/>
      </c>
      <c r="W489" s="34"/>
      <c r="X489" s="36">
        <v>1</v>
      </c>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36">
        <v>1</v>
      </c>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36">
        <v>1</v>
      </c>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36">
        <v>1</v>
      </c>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6" t="str">
        <f t="shared" si="255"/>
        <v/>
      </c>
      <c r="BY489" s="31"/>
      <c r="BZ489" s="38"/>
      <c r="CB489" s="120" t="e">
        <f t="shared" ca="1" si="226"/>
        <v>#VALUE!</v>
      </c>
      <c r="CC489" s="2" t="e">
        <f t="shared" ca="1" si="256"/>
        <v>#VALUE!</v>
      </c>
    </row>
    <row r="490" spans="1:81" s="10" customFormat="1" ht="25" customHeight="1" x14ac:dyDescent="0.2">
      <c r="A490" s="52" t="str">
        <f t="shared" si="257"/>
        <v/>
      </c>
      <c r="B490" s="157" t="e">
        <f t="shared" ca="1" si="227"/>
        <v>#VALUE!</v>
      </c>
      <c r="C490" s="157" t="e">
        <f t="shared" si="228"/>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9"/>
        <v>#VALUE!</v>
      </c>
      <c r="K490" s="155" t="e">
        <f t="shared" si="230"/>
        <v>#VALUE!</v>
      </c>
      <c r="L490" s="153"/>
      <c r="M490" s="53"/>
      <c r="N490" s="175">
        <v>0</v>
      </c>
      <c r="O490" s="147"/>
      <c r="P490" s="175">
        <v>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IF(U490=Setup!$C$10,"Grant",IF('PSM Costs'!U490=Setup!$C$11,"Local",IF('PSM Costs'!U490=Setup!$C$12,"Other","")))</f>
        <v/>
      </c>
      <c r="W490" s="34"/>
      <c r="X490" s="36">
        <v>1</v>
      </c>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36">
        <v>1</v>
      </c>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36">
        <v>1</v>
      </c>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36">
        <v>1</v>
      </c>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6" t="str">
        <f t="shared" si="255"/>
        <v/>
      </c>
      <c r="BY490" s="31"/>
      <c r="BZ490" s="38"/>
      <c r="CB490" s="120" t="e">
        <f t="shared" ca="1" si="226"/>
        <v>#VALUE!</v>
      </c>
      <c r="CC490" s="2" t="e">
        <f t="shared" ca="1" si="256"/>
        <v>#VALUE!</v>
      </c>
    </row>
    <row r="491" spans="1:81" s="10" customFormat="1" ht="25" customHeight="1" x14ac:dyDescent="0.2">
      <c r="A491" s="52" t="str">
        <f t="shared" si="257"/>
        <v/>
      </c>
      <c r="B491" s="157" t="e">
        <f t="shared" ca="1" si="227"/>
        <v>#VALUE!</v>
      </c>
      <c r="C491" s="157" t="e">
        <f t="shared" si="228"/>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9"/>
        <v>#VALUE!</v>
      </c>
      <c r="K491" s="155" t="e">
        <f t="shared" si="230"/>
        <v>#VALUE!</v>
      </c>
      <c r="L491" s="153"/>
      <c r="M491" s="53"/>
      <c r="N491" s="175">
        <v>0</v>
      </c>
      <c r="O491" s="147"/>
      <c r="P491" s="175">
        <v>0</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IF(U491=Setup!$C$10,"Grant",IF('PSM Costs'!U491=Setup!$C$11,"Local",IF('PSM Costs'!U491=Setup!$C$12,"Other","")))</f>
        <v/>
      </c>
      <c r="W491" s="34"/>
      <c r="X491" s="36">
        <v>1</v>
      </c>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36">
        <v>1</v>
      </c>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36">
        <v>1</v>
      </c>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36">
        <v>1</v>
      </c>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6" t="str">
        <f t="shared" si="255"/>
        <v/>
      </c>
      <c r="BY491" s="31"/>
      <c r="BZ491" s="38"/>
      <c r="CB491" s="120" t="e">
        <f t="shared" ca="1" si="226"/>
        <v>#VALUE!</v>
      </c>
      <c r="CC491" s="2" t="e">
        <f t="shared" ca="1" si="256"/>
        <v>#VALUE!</v>
      </c>
    </row>
    <row r="492" spans="1:81" s="10" customFormat="1" ht="25" customHeight="1" x14ac:dyDescent="0.2">
      <c r="A492" s="52" t="str">
        <f t="shared" si="257"/>
        <v/>
      </c>
      <c r="B492" s="157" t="e">
        <f t="shared" ca="1" si="227"/>
        <v>#VALUE!</v>
      </c>
      <c r="C492" s="157" t="e">
        <f t="shared" si="228"/>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9"/>
        <v>#VALUE!</v>
      </c>
      <c r="K492" s="155" t="e">
        <f t="shared" si="230"/>
        <v>#VALUE!</v>
      </c>
      <c r="L492" s="153"/>
      <c r="M492" s="53"/>
      <c r="N492" s="175">
        <v>0</v>
      </c>
      <c r="O492" s="147"/>
      <c r="P492" s="175">
        <v>0</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IF(U492=Setup!$C$10,"Grant",IF('PSM Costs'!U492=Setup!$C$11,"Local",IF('PSM Costs'!U492=Setup!$C$12,"Other","")))</f>
        <v/>
      </c>
      <c r="W492" s="34"/>
      <c r="X492" s="36">
        <v>1</v>
      </c>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36">
        <v>1</v>
      </c>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36">
        <v>1</v>
      </c>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36">
        <v>1</v>
      </c>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6" t="str">
        <f t="shared" si="255"/>
        <v/>
      </c>
      <c r="BY492" s="31"/>
      <c r="BZ492" s="38"/>
      <c r="CB492" s="120" t="e">
        <f t="shared" ca="1" si="226"/>
        <v>#VALUE!</v>
      </c>
      <c r="CC492" s="2" t="e">
        <f t="shared" ca="1" si="256"/>
        <v>#VALUE!</v>
      </c>
    </row>
    <row r="493" spans="1:81" s="10" customFormat="1" ht="25" customHeight="1" x14ac:dyDescent="0.2">
      <c r="A493" s="52" t="str">
        <f t="shared" si="257"/>
        <v/>
      </c>
      <c r="B493" s="157" t="e">
        <f t="shared" ca="1" si="227"/>
        <v>#VALUE!</v>
      </c>
      <c r="C493" s="157" t="e">
        <f t="shared" si="228"/>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9"/>
        <v>#VALUE!</v>
      </c>
      <c r="K493" s="155" t="e">
        <f t="shared" si="230"/>
        <v>#VALUE!</v>
      </c>
      <c r="L493" s="153"/>
      <c r="M493" s="53"/>
      <c r="N493" s="175">
        <v>0</v>
      </c>
      <c r="O493" s="147"/>
      <c r="P493" s="175">
        <v>0</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IF(U493=Setup!$C$10,"Grant",IF('PSM Costs'!U493=Setup!$C$11,"Local",IF('PSM Costs'!U493=Setup!$C$12,"Other","")))</f>
        <v/>
      </c>
      <c r="W493" s="34"/>
      <c r="X493" s="36">
        <v>1</v>
      </c>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36">
        <v>1</v>
      </c>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36">
        <v>1</v>
      </c>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36">
        <v>1</v>
      </c>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6" t="str">
        <f t="shared" si="255"/>
        <v/>
      </c>
      <c r="BY493" s="31"/>
      <c r="BZ493" s="38"/>
      <c r="CB493" s="120" t="e">
        <f t="shared" ca="1" si="226"/>
        <v>#VALUE!</v>
      </c>
      <c r="CC493" s="2" t="e">
        <f t="shared" ca="1" si="256"/>
        <v>#VALUE!</v>
      </c>
    </row>
    <row r="494" spans="1:81" s="10" customFormat="1" ht="25" customHeight="1" x14ac:dyDescent="0.2">
      <c r="A494" s="52" t="str">
        <f t="shared" si="257"/>
        <v/>
      </c>
      <c r="B494" s="157" t="e">
        <f t="shared" ca="1" si="227"/>
        <v>#VALUE!</v>
      </c>
      <c r="C494" s="157" t="e">
        <f t="shared" si="228"/>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9"/>
        <v>#VALUE!</v>
      </c>
      <c r="K494" s="155" t="e">
        <f t="shared" si="230"/>
        <v>#VALUE!</v>
      </c>
      <c r="L494" s="153"/>
      <c r="M494" s="53"/>
      <c r="N494" s="175">
        <v>0</v>
      </c>
      <c r="O494" s="147"/>
      <c r="P494" s="175">
        <v>0</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IF(U494=Setup!$C$10,"Grant",IF('PSM Costs'!U494=Setup!$C$11,"Local",IF('PSM Costs'!U494=Setup!$C$12,"Other","")))</f>
        <v/>
      </c>
      <c r="W494" s="34"/>
      <c r="X494" s="36">
        <v>1</v>
      </c>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36">
        <v>1</v>
      </c>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36">
        <v>1</v>
      </c>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36">
        <v>1</v>
      </c>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6" t="str">
        <f t="shared" si="255"/>
        <v/>
      </c>
      <c r="BY494" s="31"/>
      <c r="BZ494" s="38"/>
      <c r="CB494" s="120" t="e">
        <f t="shared" ca="1" si="226"/>
        <v>#VALUE!</v>
      </c>
      <c r="CC494" s="2" t="e">
        <f t="shared" ca="1" si="256"/>
        <v>#VALUE!</v>
      </c>
    </row>
    <row r="495" spans="1:81" s="10" customFormat="1" ht="25" customHeight="1" x14ac:dyDescent="0.2">
      <c r="A495" s="52" t="str">
        <f t="shared" si="257"/>
        <v/>
      </c>
      <c r="B495" s="157" t="e">
        <f t="shared" ca="1" si="227"/>
        <v>#VALUE!</v>
      </c>
      <c r="C495" s="157" t="e">
        <f t="shared" si="228"/>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9"/>
        <v>#VALUE!</v>
      </c>
      <c r="K495" s="155" t="e">
        <f t="shared" si="230"/>
        <v>#VALUE!</v>
      </c>
      <c r="L495" s="153"/>
      <c r="M495" s="53"/>
      <c r="N495" s="175">
        <v>0</v>
      </c>
      <c r="O495" s="147"/>
      <c r="P495" s="175">
        <v>0</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IF(U495=Setup!$C$10,"Grant",IF('PSM Costs'!U495=Setup!$C$11,"Local",IF('PSM Costs'!U495=Setup!$C$12,"Other","")))</f>
        <v/>
      </c>
      <c r="W495" s="34"/>
      <c r="X495" s="36">
        <v>1</v>
      </c>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36">
        <v>1</v>
      </c>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36">
        <v>1</v>
      </c>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36">
        <v>1</v>
      </c>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6" t="str">
        <f t="shared" si="255"/>
        <v/>
      </c>
      <c r="BY495" s="31"/>
      <c r="BZ495" s="38"/>
      <c r="CB495" s="120" t="e">
        <f t="shared" ca="1" si="226"/>
        <v>#VALUE!</v>
      </c>
      <c r="CC495" s="2" t="e">
        <f t="shared" ca="1" si="256"/>
        <v>#VALUE!</v>
      </c>
    </row>
    <row r="496" spans="1:81" s="10" customFormat="1" ht="25" customHeight="1" x14ac:dyDescent="0.2">
      <c r="A496" s="52" t="str">
        <f t="shared" si="257"/>
        <v/>
      </c>
      <c r="B496" s="157" t="e">
        <f t="shared" ca="1" si="227"/>
        <v>#VALUE!</v>
      </c>
      <c r="C496" s="157" t="e">
        <f t="shared" si="228"/>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9"/>
        <v>#VALUE!</v>
      </c>
      <c r="K496" s="155" t="e">
        <f t="shared" si="230"/>
        <v>#VALUE!</v>
      </c>
      <c r="L496" s="153"/>
      <c r="M496" s="53"/>
      <c r="N496" s="175">
        <v>0</v>
      </c>
      <c r="O496" s="147"/>
      <c r="P496" s="175">
        <v>0</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IF(U496=Setup!$C$10,"Grant",IF('PSM Costs'!U496=Setup!$C$11,"Local",IF('PSM Costs'!U496=Setup!$C$12,"Other","")))</f>
        <v/>
      </c>
      <c r="W496" s="34"/>
      <c r="X496" s="36">
        <v>1</v>
      </c>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36">
        <v>1</v>
      </c>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36">
        <v>1</v>
      </c>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36">
        <v>1</v>
      </c>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6" t="str">
        <f t="shared" si="255"/>
        <v/>
      </c>
      <c r="BY496" s="31"/>
      <c r="BZ496" s="38"/>
      <c r="CB496" s="120" t="e">
        <f t="shared" ca="1" si="226"/>
        <v>#VALUE!</v>
      </c>
      <c r="CC496" s="2" t="e">
        <f t="shared" ca="1" si="256"/>
        <v>#VALUE!</v>
      </c>
    </row>
    <row r="497" spans="1:81" s="10" customFormat="1" ht="25" customHeight="1" x14ac:dyDescent="0.2">
      <c r="A497" s="52" t="str">
        <f t="shared" si="257"/>
        <v/>
      </c>
      <c r="B497" s="157" t="e">
        <f t="shared" ca="1" si="227"/>
        <v>#VALUE!</v>
      </c>
      <c r="C497" s="157" t="e">
        <f t="shared" si="228"/>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9"/>
        <v>#VALUE!</v>
      </c>
      <c r="K497" s="155" t="e">
        <f t="shared" si="230"/>
        <v>#VALUE!</v>
      </c>
      <c r="L497" s="153"/>
      <c r="M497" s="53"/>
      <c r="N497" s="175">
        <v>0</v>
      </c>
      <c r="O497" s="147"/>
      <c r="P497" s="175">
        <v>0</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IF(U497=Setup!$C$10,"Grant",IF('PSM Costs'!U497=Setup!$C$11,"Local",IF('PSM Costs'!U497=Setup!$C$12,"Other","")))</f>
        <v/>
      </c>
      <c r="W497" s="34"/>
      <c r="X497" s="36">
        <v>1</v>
      </c>
      <c r="Y497" s="34"/>
      <c r="Z497" s="36" t="str">
        <f t="shared" si="231"/>
        <v/>
      </c>
      <c r="AA497" s="34"/>
      <c r="AB497" s="32" t="str">
        <f t="shared" si="232"/>
        <v/>
      </c>
      <c r="AC497" s="34"/>
      <c r="AD497" s="32" t="str">
        <f t="shared" si="233"/>
        <v/>
      </c>
      <c r="AE497" s="34"/>
      <c r="AF497" s="36" t="str">
        <f t="shared" si="234"/>
        <v/>
      </c>
      <c r="AG497" s="36" t="str">
        <f t="shared" si="235"/>
        <v/>
      </c>
      <c r="AH497" s="36" t="str">
        <f t="shared" si="236"/>
        <v/>
      </c>
      <c r="AI497" s="55"/>
      <c r="AJ497" s="37"/>
      <c r="AK497" s="36">
        <v>1</v>
      </c>
      <c r="AL497" s="34"/>
      <c r="AM497" s="32" t="str">
        <f t="shared" si="237"/>
        <v/>
      </c>
      <c r="AN497" s="34"/>
      <c r="AO497" s="32" t="str">
        <f t="shared" si="238"/>
        <v/>
      </c>
      <c r="AP497" s="34"/>
      <c r="AQ497" s="32" t="str">
        <f t="shared" si="239"/>
        <v/>
      </c>
      <c r="AR497" s="34"/>
      <c r="AS497" s="36" t="str">
        <f t="shared" si="240"/>
        <v/>
      </c>
      <c r="AT497" s="36" t="str">
        <f t="shared" si="241"/>
        <v/>
      </c>
      <c r="AU497" s="36" t="str">
        <f t="shared" si="242"/>
        <v/>
      </c>
      <c r="AV497" s="55"/>
      <c r="AW497" s="34"/>
      <c r="AX497" s="36">
        <v>1</v>
      </c>
      <c r="AY497" s="34"/>
      <c r="AZ497" s="32" t="str">
        <f t="shared" si="243"/>
        <v/>
      </c>
      <c r="BA497" s="34"/>
      <c r="BB497" s="32" t="str">
        <f t="shared" si="244"/>
        <v/>
      </c>
      <c r="BC497" s="34"/>
      <c r="BD497" s="32" t="str">
        <f t="shared" si="245"/>
        <v/>
      </c>
      <c r="BE497" s="34"/>
      <c r="BF497" s="36" t="str">
        <f t="shared" si="246"/>
        <v/>
      </c>
      <c r="BG497" s="36" t="str">
        <f t="shared" si="247"/>
        <v/>
      </c>
      <c r="BH497" s="36" t="str">
        <f t="shared" si="248"/>
        <v/>
      </c>
      <c r="BI497" s="55"/>
      <c r="BJ497" s="34"/>
      <c r="BK497" s="36">
        <v>1</v>
      </c>
      <c r="BL497" s="34"/>
      <c r="BM497" s="32" t="str">
        <f t="shared" si="249"/>
        <v/>
      </c>
      <c r="BN497" s="34"/>
      <c r="BO497" s="32" t="str">
        <f t="shared" si="250"/>
        <v/>
      </c>
      <c r="BP497" s="34"/>
      <c r="BQ497" s="32" t="str">
        <f t="shared" si="251"/>
        <v/>
      </c>
      <c r="BR497" s="34"/>
      <c r="BS497" s="36" t="str">
        <f t="shared" si="252"/>
        <v/>
      </c>
      <c r="BT497" s="36" t="str">
        <f t="shared" si="253"/>
        <v/>
      </c>
      <c r="BU497" s="36" t="str">
        <f t="shared" si="254"/>
        <v/>
      </c>
      <c r="BV497" s="55"/>
      <c r="BW497" s="36" t="str">
        <f t="shared" si="255"/>
        <v/>
      </c>
      <c r="BX497" s="36" t="str">
        <f t="shared" si="255"/>
        <v/>
      </c>
      <c r="BY497" s="31"/>
      <c r="BZ497" s="38"/>
      <c r="CB497" s="120" t="e">
        <f t="shared" ca="1" si="226"/>
        <v>#VALUE!</v>
      </c>
      <c r="CC497" s="2" t="e">
        <f t="shared" ca="1" si="256"/>
        <v>#VALUE!</v>
      </c>
    </row>
    <row r="498" spans="1:81" s="10" customFormat="1" ht="25" customHeight="1" x14ac:dyDescent="0.2">
      <c r="A498" s="52" t="str">
        <f t="shared" si="257"/>
        <v/>
      </c>
      <c r="B498" s="157" t="e">
        <f t="shared" ca="1" si="227"/>
        <v>#VALUE!</v>
      </c>
      <c r="C498" s="157" t="e">
        <f t="shared" si="228"/>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9"/>
        <v>#VALUE!</v>
      </c>
      <c r="K498" s="155" t="e">
        <f t="shared" si="230"/>
        <v>#VALUE!</v>
      </c>
      <c r="L498" s="153"/>
      <c r="M498" s="53"/>
      <c r="N498" s="175">
        <v>0</v>
      </c>
      <c r="O498" s="147"/>
      <c r="P498" s="175">
        <v>0</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IF(U498=Setup!$C$10,"Grant",IF('PSM Costs'!U498=Setup!$C$11,"Local",IF('PSM Costs'!U498=Setup!$C$12,"Other","")))</f>
        <v/>
      </c>
      <c r="W498" s="34"/>
      <c r="X498" s="36">
        <v>1</v>
      </c>
      <c r="Y498" s="34"/>
      <c r="Z498" s="36" t="str">
        <f t="shared" si="231"/>
        <v/>
      </c>
      <c r="AA498" s="34"/>
      <c r="AB498" s="32" t="str">
        <f t="shared" si="232"/>
        <v/>
      </c>
      <c r="AC498" s="34"/>
      <c r="AD498" s="32" t="str">
        <f t="shared" si="233"/>
        <v/>
      </c>
      <c r="AE498" s="34"/>
      <c r="AF498" s="36" t="str">
        <f t="shared" si="234"/>
        <v/>
      </c>
      <c r="AG498" s="36" t="str">
        <f t="shared" si="235"/>
        <v/>
      </c>
      <c r="AH498" s="36" t="str">
        <f t="shared" si="236"/>
        <v/>
      </c>
      <c r="AI498" s="55"/>
      <c r="AJ498" s="37"/>
      <c r="AK498" s="36">
        <v>1</v>
      </c>
      <c r="AL498" s="34"/>
      <c r="AM498" s="32" t="str">
        <f t="shared" si="237"/>
        <v/>
      </c>
      <c r="AN498" s="34"/>
      <c r="AO498" s="32" t="str">
        <f t="shared" si="238"/>
        <v/>
      </c>
      <c r="AP498" s="34"/>
      <c r="AQ498" s="32" t="str">
        <f t="shared" si="239"/>
        <v/>
      </c>
      <c r="AR498" s="34"/>
      <c r="AS498" s="36" t="str">
        <f t="shared" si="240"/>
        <v/>
      </c>
      <c r="AT498" s="36" t="str">
        <f t="shared" si="241"/>
        <v/>
      </c>
      <c r="AU498" s="36" t="str">
        <f t="shared" si="242"/>
        <v/>
      </c>
      <c r="AV498" s="55"/>
      <c r="AW498" s="34"/>
      <c r="AX498" s="36">
        <v>1</v>
      </c>
      <c r="AY498" s="34"/>
      <c r="AZ498" s="32" t="str">
        <f t="shared" si="243"/>
        <v/>
      </c>
      <c r="BA498" s="34"/>
      <c r="BB498" s="32" t="str">
        <f t="shared" si="244"/>
        <v/>
      </c>
      <c r="BC498" s="34"/>
      <c r="BD498" s="32" t="str">
        <f t="shared" si="245"/>
        <v/>
      </c>
      <c r="BE498" s="34"/>
      <c r="BF498" s="36" t="str">
        <f t="shared" si="246"/>
        <v/>
      </c>
      <c r="BG498" s="36" t="str">
        <f t="shared" si="247"/>
        <v/>
      </c>
      <c r="BH498" s="36" t="str">
        <f t="shared" si="248"/>
        <v/>
      </c>
      <c r="BI498" s="55"/>
      <c r="BJ498" s="34"/>
      <c r="BK498" s="36">
        <v>1</v>
      </c>
      <c r="BL498" s="34"/>
      <c r="BM498" s="32" t="str">
        <f t="shared" si="249"/>
        <v/>
      </c>
      <c r="BN498" s="34"/>
      <c r="BO498" s="32" t="str">
        <f t="shared" si="250"/>
        <v/>
      </c>
      <c r="BP498" s="34"/>
      <c r="BQ498" s="32" t="str">
        <f t="shared" si="251"/>
        <v/>
      </c>
      <c r="BR498" s="34"/>
      <c r="BS498" s="36" t="str">
        <f t="shared" si="252"/>
        <v/>
      </c>
      <c r="BT498" s="36" t="str">
        <f t="shared" si="253"/>
        <v/>
      </c>
      <c r="BU498" s="36" t="str">
        <f t="shared" si="254"/>
        <v/>
      </c>
      <c r="BV498" s="55"/>
      <c r="BW498" s="36" t="str">
        <f t="shared" si="255"/>
        <v/>
      </c>
      <c r="BX498" s="36" t="str">
        <f t="shared" si="255"/>
        <v/>
      </c>
      <c r="BY498" s="31"/>
      <c r="BZ498" s="38"/>
      <c r="CB498" s="120" t="e">
        <f t="shared" ca="1" si="226"/>
        <v>#VALUE!</v>
      </c>
      <c r="CC498" s="2" t="e">
        <f t="shared" ca="1" si="256"/>
        <v>#VALUE!</v>
      </c>
    </row>
    <row r="499" spans="1:81" s="10" customFormat="1" ht="25" customHeight="1" x14ac:dyDescent="0.2">
      <c r="A499" s="52" t="str">
        <f t="shared" si="257"/>
        <v/>
      </c>
      <c r="B499" s="157" t="e">
        <f t="shared" ca="1" si="227"/>
        <v>#VALUE!</v>
      </c>
      <c r="C499" s="157" t="e">
        <f t="shared" si="228"/>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9"/>
        <v>#VALUE!</v>
      </c>
      <c r="K499" s="155" t="e">
        <f t="shared" si="230"/>
        <v>#VALUE!</v>
      </c>
      <c r="L499" s="153"/>
      <c r="M499" s="53"/>
      <c r="N499" s="175">
        <v>0</v>
      </c>
      <c r="O499" s="147"/>
      <c r="P499" s="175">
        <v>0</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IF(U499=Setup!$C$10,"Grant",IF('PSM Costs'!U499=Setup!$C$11,"Local",IF('PSM Costs'!U499=Setup!$C$12,"Other","")))</f>
        <v/>
      </c>
      <c r="W499" s="34"/>
      <c r="X499" s="36">
        <v>1</v>
      </c>
      <c r="Y499" s="34"/>
      <c r="Z499" s="36" t="str">
        <f t="shared" si="231"/>
        <v/>
      </c>
      <c r="AA499" s="34"/>
      <c r="AB499" s="32" t="str">
        <f t="shared" si="232"/>
        <v/>
      </c>
      <c r="AC499" s="34"/>
      <c r="AD499" s="32" t="str">
        <f t="shared" si="233"/>
        <v/>
      </c>
      <c r="AE499" s="34"/>
      <c r="AF499" s="36" t="str">
        <f t="shared" si="234"/>
        <v/>
      </c>
      <c r="AG499" s="36" t="str">
        <f t="shared" si="235"/>
        <v/>
      </c>
      <c r="AH499" s="36" t="str">
        <f t="shared" si="236"/>
        <v/>
      </c>
      <c r="AI499" s="55"/>
      <c r="AJ499" s="37"/>
      <c r="AK499" s="36">
        <v>1</v>
      </c>
      <c r="AL499" s="34"/>
      <c r="AM499" s="32" t="str">
        <f t="shared" si="237"/>
        <v/>
      </c>
      <c r="AN499" s="34"/>
      <c r="AO499" s="32" t="str">
        <f t="shared" si="238"/>
        <v/>
      </c>
      <c r="AP499" s="34"/>
      <c r="AQ499" s="32" t="str">
        <f t="shared" si="239"/>
        <v/>
      </c>
      <c r="AR499" s="34"/>
      <c r="AS499" s="36" t="str">
        <f t="shared" si="240"/>
        <v/>
      </c>
      <c r="AT499" s="36" t="str">
        <f t="shared" si="241"/>
        <v/>
      </c>
      <c r="AU499" s="36" t="str">
        <f t="shared" si="242"/>
        <v/>
      </c>
      <c r="AV499" s="55"/>
      <c r="AW499" s="34"/>
      <c r="AX499" s="36">
        <v>1</v>
      </c>
      <c r="AY499" s="34"/>
      <c r="AZ499" s="32" t="str">
        <f t="shared" si="243"/>
        <v/>
      </c>
      <c r="BA499" s="34"/>
      <c r="BB499" s="32" t="str">
        <f t="shared" si="244"/>
        <v/>
      </c>
      <c r="BC499" s="34"/>
      <c r="BD499" s="32" t="str">
        <f t="shared" si="245"/>
        <v/>
      </c>
      <c r="BE499" s="34"/>
      <c r="BF499" s="36" t="str">
        <f t="shared" si="246"/>
        <v/>
      </c>
      <c r="BG499" s="36" t="str">
        <f t="shared" si="247"/>
        <v/>
      </c>
      <c r="BH499" s="36" t="str">
        <f t="shared" si="248"/>
        <v/>
      </c>
      <c r="BI499" s="55"/>
      <c r="BJ499" s="34"/>
      <c r="BK499" s="36">
        <v>1</v>
      </c>
      <c r="BL499" s="34"/>
      <c r="BM499" s="32" t="str">
        <f t="shared" si="249"/>
        <v/>
      </c>
      <c r="BN499" s="34"/>
      <c r="BO499" s="32" t="str">
        <f t="shared" si="250"/>
        <v/>
      </c>
      <c r="BP499" s="34"/>
      <c r="BQ499" s="32" t="str">
        <f t="shared" si="251"/>
        <v/>
      </c>
      <c r="BR499" s="34"/>
      <c r="BS499" s="36" t="str">
        <f t="shared" si="252"/>
        <v/>
      </c>
      <c r="BT499" s="36" t="str">
        <f t="shared" si="253"/>
        <v/>
      </c>
      <c r="BU499" s="36" t="str">
        <f t="shared" si="254"/>
        <v/>
      </c>
      <c r="BV499" s="55"/>
      <c r="BW499" s="36" t="str">
        <f t="shared" si="255"/>
        <v/>
      </c>
      <c r="BX499" s="36" t="str">
        <f t="shared" si="255"/>
        <v/>
      </c>
      <c r="BY499" s="31"/>
      <c r="BZ499" s="38"/>
      <c r="CB499" s="120" t="e">
        <f t="shared" ca="1" si="226"/>
        <v>#VALUE!</v>
      </c>
      <c r="CC499" s="2" t="e">
        <f t="shared" ca="1" si="256"/>
        <v>#VALUE!</v>
      </c>
    </row>
    <row r="500" spans="1:81" s="10" customFormat="1" ht="25" customHeight="1" x14ac:dyDescent="0.2">
      <c r="A500" s="52" t="str">
        <f t="shared" si="257"/>
        <v/>
      </c>
      <c r="B500" s="157" t="e">
        <f t="shared" ca="1" si="227"/>
        <v>#VALUE!</v>
      </c>
      <c r="C500" s="157" t="e">
        <f t="shared" si="228"/>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9"/>
        <v>#VALUE!</v>
      </c>
      <c r="K500" s="155" t="e">
        <f t="shared" si="230"/>
        <v>#VALUE!</v>
      </c>
      <c r="L500" s="153"/>
      <c r="M500" s="53"/>
      <c r="N500" s="175">
        <v>0</v>
      </c>
      <c r="O500" s="147"/>
      <c r="P500" s="175">
        <v>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IF(U500=Setup!$C$10,"Grant",IF('PSM Costs'!U500=Setup!$C$11,"Local",IF('PSM Costs'!U500=Setup!$C$12,"Other","")))</f>
        <v/>
      </c>
      <c r="W500" s="34"/>
      <c r="X500" s="36">
        <v>1</v>
      </c>
      <c r="Y500" s="34"/>
      <c r="Z500" s="36" t="str">
        <f t="shared" si="231"/>
        <v/>
      </c>
      <c r="AA500" s="34"/>
      <c r="AB500" s="32" t="str">
        <f t="shared" si="232"/>
        <v/>
      </c>
      <c r="AC500" s="34"/>
      <c r="AD500" s="32" t="str">
        <f t="shared" si="233"/>
        <v/>
      </c>
      <c r="AE500" s="34"/>
      <c r="AF500" s="36" t="str">
        <f t="shared" si="234"/>
        <v/>
      </c>
      <c r="AG500" s="36" t="str">
        <f t="shared" si="235"/>
        <v/>
      </c>
      <c r="AH500" s="36" t="str">
        <f t="shared" si="236"/>
        <v/>
      </c>
      <c r="AI500" s="55"/>
      <c r="AJ500" s="37"/>
      <c r="AK500" s="36">
        <v>1</v>
      </c>
      <c r="AL500" s="34"/>
      <c r="AM500" s="32" t="str">
        <f t="shared" si="237"/>
        <v/>
      </c>
      <c r="AN500" s="34"/>
      <c r="AO500" s="32" t="str">
        <f t="shared" si="238"/>
        <v/>
      </c>
      <c r="AP500" s="34"/>
      <c r="AQ500" s="32" t="str">
        <f t="shared" si="239"/>
        <v/>
      </c>
      <c r="AR500" s="34"/>
      <c r="AS500" s="36" t="str">
        <f t="shared" si="240"/>
        <v/>
      </c>
      <c r="AT500" s="36" t="str">
        <f t="shared" si="241"/>
        <v/>
      </c>
      <c r="AU500" s="36" t="str">
        <f t="shared" si="242"/>
        <v/>
      </c>
      <c r="AV500" s="55"/>
      <c r="AW500" s="34"/>
      <c r="AX500" s="36">
        <v>1</v>
      </c>
      <c r="AY500" s="34"/>
      <c r="AZ500" s="32" t="str">
        <f t="shared" si="243"/>
        <v/>
      </c>
      <c r="BA500" s="34"/>
      <c r="BB500" s="32" t="str">
        <f t="shared" si="244"/>
        <v/>
      </c>
      <c r="BC500" s="34"/>
      <c r="BD500" s="32" t="str">
        <f t="shared" si="245"/>
        <v/>
      </c>
      <c r="BE500" s="34"/>
      <c r="BF500" s="36" t="str">
        <f t="shared" si="246"/>
        <v/>
      </c>
      <c r="BG500" s="36" t="str">
        <f t="shared" si="247"/>
        <v/>
      </c>
      <c r="BH500" s="36" t="str">
        <f t="shared" si="248"/>
        <v/>
      </c>
      <c r="BI500" s="55"/>
      <c r="BJ500" s="34"/>
      <c r="BK500" s="36">
        <v>1</v>
      </c>
      <c r="BL500" s="34"/>
      <c r="BM500" s="32" t="str">
        <f t="shared" si="249"/>
        <v/>
      </c>
      <c r="BN500" s="34"/>
      <c r="BO500" s="32" t="str">
        <f t="shared" si="250"/>
        <v/>
      </c>
      <c r="BP500" s="34"/>
      <c r="BQ500" s="32" t="str">
        <f t="shared" si="251"/>
        <v/>
      </c>
      <c r="BR500" s="34"/>
      <c r="BS500" s="36" t="str">
        <f t="shared" si="252"/>
        <v/>
      </c>
      <c r="BT500" s="36" t="str">
        <f t="shared" si="253"/>
        <v/>
      </c>
      <c r="BU500" s="36" t="str">
        <f t="shared" si="254"/>
        <v/>
      </c>
      <c r="BV500" s="55"/>
      <c r="BW500" s="36" t="str">
        <f t="shared" si="255"/>
        <v/>
      </c>
      <c r="BX500" s="36" t="str">
        <f t="shared" si="255"/>
        <v/>
      </c>
      <c r="BY500" s="31"/>
      <c r="BZ500" s="38"/>
      <c r="CB500" s="120" t="e">
        <f t="shared" ca="1" si="226"/>
        <v>#VALUE!</v>
      </c>
      <c r="CC500" s="2" t="e">
        <f t="shared" ca="1" si="256"/>
        <v>#VALUE!</v>
      </c>
    </row>
    <row r="501" spans="1:81" s="10" customFormat="1" ht="25" customHeight="1" x14ac:dyDescent="0.2">
      <c r="A501" s="52" t="str">
        <f t="shared" si="257"/>
        <v/>
      </c>
      <c r="B501" s="157" t="e">
        <f t="shared" ca="1" si="227"/>
        <v>#VALUE!</v>
      </c>
      <c r="C501" s="157" t="e">
        <f t="shared" si="228"/>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9"/>
        <v>#VALUE!</v>
      </c>
      <c r="K501" s="155" t="e">
        <f t="shared" si="230"/>
        <v>#VALUE!</v>
      </c>
      <c r="L501" s="153"/>
      <c r="M501" s="53"/>
      <c r="N501" s="175">
        <v>0</v>
      </c>
      <c r="O501" s="147"/>
      <c r="P501" s="175">
        <v>0</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IF(U501=Setup!$C$10,"Grant",IF('PSM Costs'!U501=Setup!$C$11,"Local",IF('PSM Costs'!U501=Setup!$C$12,"Other","")))</f>
        <v/>
      </c>
      <c r="W501" s="34"/>
      <c r="X501" s="36">
        <v>1</v>
      </c>
      <c r="Y501" s="34"/>
      <c r="Z501" s="36" t="str">
        <f t="shared" si="231"/>
        <v/>
      </c>
      <c r="AA501" s="34"/>
      <c r="AB501" s="32" t="str">
        <f t="shared" si="232"/>
        <v/>
      </c>
      <c r="AC501" s="34"/>
      <c r="AD501" s="32" t="str">
        <f t="shared" si="233"/>
        <v/>
      </c>
      <c r="AE501" s="34"/>
      <c r="AF501" s="36" t="str">
        <f t="shared" si="234"/>
        <v/>
      </c>
      <c r="AG501" s="36" t="str">
        <f t="shared" si="235"/>
        <v/>
      </c>
      <c r="AH501" s="36" t="str">
        <f t="shared" si="236"/>
        <v/>
      </c>
      <c r="AI501" s="55"/>
      <c r="AJ501" s="37"/>
      <c r="AK501" s="36">
        <v>1</v>
      </c>
      <c r="AL501" s="34"/>
      <c r="AM501" s="32" t="str">
        <f t="shared" si="237"/>
        <v/>
      </c>
      <c r="AN501" s="34"/>
      <c r="AO501" s="32" t="str">
        <f t="shared" si="238"/>
        <v/>
      </c>
      <c r="AP501" s="34"/>
      <c r="AQ501" s="32" t="str">
        <f t="shared" si="239"/>
        <v/>
      </c>
      <c r="AR501" s="34"/>
      <c r="AS501" s="36" t="str">
        <f t="shared" si="240"/>
        <v/>
      </c>
      <c r="AT501" s="36" t="str">
        <f t="shared" si="241"/>
        <v/>
      </c>
      <c r="AU501" s="36" t="str">
        <f t="shared" si="242"/>
        <v/>
      </c>
      <c r="AV501" s="55"/>
      <c r="AW501" s="34"/>
      <c r="AX501" s="36">
        <v>1</v>
      </c>
      <c r="AY501" s="34"/>
      <c r="AZ501" s="32" t="str">
        <f t="shared" si="243"/>
        <v/>
      </c>
      <c r="BA501" s="34"/>
      <c r="BB501" s="32" t="str">
        <f t="shared" si="244"/>
        <v/>
      </c>
      <c r="BC501" s="34"/>
      <c r="BD501" s="32" t="str">
        <f t="shared" si="245"/>
        <v/>
      </c>
      <c r="BE501" s="34"/>
      <c r="BF501" s="36" t="str">
        <f t="shared" si="246"/>
        <v/>
      </c>
      <c r="BG501" s="36" t="str">
        <f t="shared" si="247"/>
        <v/>
      </c>
      <c r="BH501" s="36" t="str">
        <f t="shared" si="248"/>
        <v/>
      </c>
      <c r="BI501" s="55"/>
      <c r="BJ501" s="34"/>
      <c r="BK501" s="36">
        <v>1</v>
      </c>
      <c r="BL501" s="34"/>
      <c r="BM501" s="32" t="str">
        <f t="shared" si="249"/>
        <v/>
      </c>
      <c r="BN501" s="34"/>
      <c r="BO501" s="32" t="str">
        <f t="shared" si="250"/>
        <v/>
      </c>
      <c r="BP501" s="34"/>
      <c r="BQ501" s="32" t="str">
        <f t="shared" si="251"/>
        <v/>
      </c>
      <c r="BR501" s="34"/>
      <c r="BS501" s="36" t="str">
        <f t="shared" si="252"/>
        <v/>
      </c>
      <c r="BT501" s="36" t="str">
        <f t="shared" si="253"/>
        <v/>
      </c>
      <c r="BU501" s="36" t="str">
        <f t="shared" si="254"/>
        <v/>
      </c>
      <c r="BV501" s="55"/>
      <c r="BW501" s="36" t="str">
        <f t="shared" si="255"/>
        <v/>
      </c>
      <c r="BX501" s="36" t="str">
        <f t="shared" si="255"/>
        <v/>
      </c>
      <c r="BY501" s="31"/>
      <c r="BZ501" s="38"/>
      <c r="CB501" s="120" t="e">
        <f t="shared" ca="1" si="226"/>
        <v>#VALUE!</v>
      </c>
      <c r="CC501" s="2" t="e">
        <f t="shared" ca="1" si="256"/>
        <v>#VALUE!</v>
      </c>
    </row>
    <row r="502" spans="1:81" x14ac:dyDescent="0.2">
      <c r="BF502" s="54"/>
    </row>
    <row r="503" spans="1:81" x14ac:dyDescent="0.2">
      <c r="BF503" s="54"/>
    </row>
  </sheetData>
  <sheetProtection algorithmName="SHA-512" hashValue="UGhWvUwvErZilZXDvSLocgQ8aGkJmIIW+UiUMjipkRZBJOe7L8W3eWv3mT9hRZ+9Qgq0g+MDPmOaZ9swjLJsbA==" saltValue="rlpPxjwR+AKvlGlgKTOfeg==" spinCount="100000" sheet="1" formatColumns="0" formatRows="0" deleteRows="0" sort="0" autoFilter="0" pivotTables="0"/>
  <autoFilter ref="A1:CJ1" xr:uid="{00000000-0009-0000-0000-000008000000}"/>
  <dataConsolidate/>
  <conditionalFormatting sqref="BA231:BA501 Y264:Y501 AA121:AA501 AC203:AC501 AE121:AE501 AJ121:AJ501 AN121:AN501 AP121:AP501 AR121:AR501 BC159:BC501 BE121:BE501 BF2:BI2 Z2:Z501 AB2:AB501 AD2:AD501 AM2:AM501 AO2:AO501 AQ2:AQ501 AZ2:AZ501 BB2:BB501 BD2:BD501 BF3:BF503 AF2:AI501 BG3:BI501 AL121:AL501 BW2:BX501 AS2:AV501">
    <cfRule type="expression" dxfId="62" priority="79">
      <formula>ISERROR(Y2)</formula>
    </cfRule>
  </conditionalFormatting>
  <conditionalFormatting sqref="BJ2 BJ5:BJ501 BM3:BM4 BO3:BO4 BQ3:BQ4 BS3:BV4 BL2:BV2 BL5:BV501">
    <cfRule type="expression" dxfId="61" priority="78">
      <formula>ISERROR(BJ2)</formula>
    </cfRule>
  </conditionalFormatting>
  <conditionalFormatting sqref="W121:W501">
    <cfRule type="expression" dxfId="60" priority="77">
      <formula>ISERROR(W121)</formula>
    </cfRule>
  </conditionalFormatting>
  <conditionalFormatting sqref="AA5:AA318">
    <cfRule type="containsErrors" dxfId="59" priority="76">
      <formula>ISERROR(AA5)</formula>
    </cfRule>
  </conditionalFormatting>
  <conditionalFormatting sqref="AE5:AE217">
    <cfRule type="containsErrors" dxfId="58" priority="75">
      <formula>ISERROR(AE5)</formula>
    </cfRule>
  </conditionalFormatting>
  <conditionalFormatting sqref="AJ2:AJ501">
    <cfRule type="containsErrors" dxfId="57" priority="74">
      <formula>ISERROR(AJ2)</formula>
    </cfRule>
  </conditionalFormatting>
  <conditionalFormatting sqref="AL5:AL255">
    <cfRule type="containsErrors" dxfId="56" priority="73">
      <formula>ISERROR(AL5)</formula>
    </cfRule>
  </conditionalFormatting>
  <conditionalFormatting sqref="AN5:AN285">
    <cfRule type="containsErrors" dxfId="55" priority="72">
      <formula>ISERROR(AN5)</formula>
    </cfRule>
  </conditionalFormatting>
  <conditionalFormatting sqref="AP5:AP362">
    <cfRule type="containsErrors" dxfId="54" priority="71">
      <formula>ISERROR(AP5)</formula>
    </cfRule>
  </conditionalFormatting>
  <conditionalFormatting sqref="AR5:AR202">
    <cfRule type="containsErrors" dxfId="53" priority="70">
      <formula>ISERROR(AR5)</formula>
    </cfRule>
  </conditionalFormatting>
  <conditionalFormatting sqref="BE5:BE239">
    <cfRule type="containsErrors" dxfId="52" priority="69">
      <formula>ISERROR(BE5)</formula>
    </cfRule>
  </conditionalFormatting>
  <conditionalFormatting sqref="AC5:AC202">
    <cfRule type="containsErrors" dxfId="51" priority="68">
      <formula>ISERROR(AC5)</formula>
    </cfRule>
  </conditionalFormatting>
  <conditionalFormatting sqref="BA5:BA230">
    <cfRule type="expression" dxfId="50" priority="67">
      <formula>ISERROR(BA5)</formula>
    </cfRule>
  </conditionalFormatting>
  <conditionalFormatting sqref="BC5:BC158">
    <cfRule type="expression" dxfId="49" priority="66">
      <formula>ISERROR(BC5)</formula>
    </cfRule>
  </conditionalFormatting>
  <conditionalFormatting sqref="W2">
    <cfRule type="expression" dxfId="48" priority="65">
      <formula>ISERROR(W2)</formula>
    </cfRule>
  </conditionalFormatting>
  <conditionalFormatting sqref="A2:A501">
    <cfRule type="expression" dxfId="47" priority="64">
      <formula>ISERROR(A2)</formula>
    </cfRule>
  </conditionalFormatting>
  <conditionalFormatting sqref="AW2:AW501">
    <cfRule type="expression" dxfId="46" priority="63">
      <formula>ISERROR(AW2)</formula>
    </cfRule>
  </conditionalFormatting>
  <conditionalFormatting sqref="AY5:AY501">
    <cfRule type="expression" dxfId="45" priority="62">
      <formula>ISERROR(AY5)</formula>
    </cfRule>
  </conditionalFormatting>
  <conditionalFormatting sqref="N2:P501">
    <cfRule type="expression" dxfId="44" priority="61">
      <formula>ISERROR(N2)</formula>
    </cfRule>
  </conditionalFormatting>
  <conditionalFormatting sqref="W3">
    <cfRule type="expression" dxfId="43" priority="60">
      <formula>ISERROR(W3)</formula>
    </cfRule>
  </conditionalFormatting>
  <conditionalFormatting sqref="BJ3">
    <cfRule type="expression" dxfId="42" priority="47">
      <formula>ISERROR(BJ3)</formula>
    </cfRule>
  </conditionalFormatting>
  <conditionalFormatting sqref="BL3">
    <cfRule type="expression" dxfId="41" priority="46">
      <formula>ISERROR(BL3)</formula>
    </cfRule>
  </conditionalFormatting>
  <conditionalFormatting sqref="BN3">
    <cfRule type="expression" dxfId="40" priority="45">
      <formula>ISERROR(BN3)</formula>
    </cfRule>
  </conditionalFormatting>
  <conditionalFormatting sqref="BP3">
    <cfRule type="expression" dxfId="39" priority="44">
      <formula>ISERROR(BP3)</formula>
    </cfRule>
  </conditionalFormatting>
  <conditionalFormatting sqref="BR3">
    <cfRule type="expression" dxfId="38" priority="43">
      <formula>ISERROR(BR3)</formula>
    </cfRule>
  </conditionalFormatting>
  <conditionalFormatting sqref="BR4">
    <cfRule type="expression" dxfId="37" priority="25">
      <formula>ISERROR(BR4)</formula>
    </cfRule>
  </conditionalFormatting>
  <conditionalFormatting sqref="W4">
    <cfRule type="expression" dxfId="36" priority="42">
      <formula>ISERROR(W4)</formula>
    </cfRule>
  </conditionalFormatting>
  <conditionalFormatting sqref="Y4">
    <cfRule type="expression" dxfId="35" priority="41">
      <formula>ISERROR(Y4)</formula>
    </cfRule>
  </conditionalFormatting>
  <conditionalFormatting sqref="AA4">
    <cfRule type="expression" dxfId="34" priority="40">
      <formula>ISERROR(AA4)</formula>
    </cfRule>
  </conditionalFormatting>
  <conditionalFormatting sqref="AC4">
    <cfRule type="expression" dxfId="33" priority="39">
      <formula>ISERROR(AC4)</formula>
    </cfRule>
  </conditionalFormatting>
  <conditionalFormatting sqref="AE4">
    <cfRule type="expression" dxfId="32" priority="38">
      <formula>ISERROR(AE4)</formula>
    </cfRule>
  </conditionalFormatting>
  <conditionalFormatting sqref="AL4">
    <cfRule type="expression" dxfId="31" priority="37">
      <formula>ISERROR(AL4)</formula>
    </cfRule>
  </conditionalFormatting>
  <conditionalFormatting sqref="AN4">
    <cfRule type="expression" dxfId="30" priority="36">
      <formula>ISERROR(AN4)</formula>
    </cfRule>
  </conditionalFormatting>
  <conditionalFormatting sqref="AP4">
    <cfRule type="expression" dxfId="29" priority="35">
      <formula>ISERROR(AP4)</formula>
    </cfRule>
  </conditionalFormatting>
  <conditionalFormatting sqref="AR4">
    <cfRule type="expression" dxfId="28" priority="34">
      <formula>ISERROR(AR4)</formula>
    </cfRule>
  </conditionalFormatting>
  <conditionalFormatting sqref="AY4">
    <cfRule type="expression" dxfId="27" priority="33">
      <formula>ISERROR(AY4)</formula>
    </cfRule>
  </conditionalFormatting>
  <conditionalFormatting sqref="BA4">
    <cfRule type="expression" dxfId="26" priority="32">
      <formula>ISERROR(BA4)</formula>
    </cfRule>
  </conditionalFormatting>
  <conditionalFormatting sqref="BC4">
    <cfRule type="expression" dxfId="25" priority="31">
      <formula>ISERROR(BC4)</formula>
    </cfRule>
  </conditionalFormatting>
  <conditionalFormatting sqref="BE4">
    <cfRule type="expression" dxfId="24" priority="30">
      <formula>ISERROR(BE4)</formula>
    </cfRule>
  </conditionalFormatting>
  <conditionalFormatting sqref="BJ4">
    <cfRule type="expression" dxfId="23" priority="29">
      <formula>ISERROR(BJ4)</formula>
    </cfRule>
  </conditionalFormatting>
  <conditionalFormatting sqref="BL4">
    <cfRule type="expression" dxfId="22" priority="28">
      <formula>ISERROR(BL4)</formula>
    </cfRule>
  </conditionalFormatting>
  <conditionalFormatting sqref="BN4">
    <cfRule type="expression" dxfId="21" priority="27">
      <formula>ISERROR(BN4)</formula>
    </cfRule>
  </conditionalFormatting>
  <conditionalFormatting sqref="BP4">
    <cfRule type="expression" dxfId="20" priority="26">
      <formula>ISERROR(BP4)</formula>
    </cfRule>
  </conditionalFormatting>
  <conditionalFormatting sqref="D1:D1048576">
    <cfRule type="expression" dxfId="19" priority="17">
      <formula>(INDIRECT(ADDRESS(ROW(),COLUMN()))="")*(VALUE(INDIRECT(ADDRESS(ROW(),76)))&gt;0)</formula>
    </cfRule>
  </conditionalFormatting>
  <conditionalFormatting sqref="F1:F1048576">
    <cfRule type="expression" dxfId="18" priority="14">
      <formula>AND($G1="",$E1&lt;&gt;"")</formula>
    </cfRule>
    <cfRule type="expression" dxfId="17" priority="15">
      <formula>(INDIRECT(ADDRESS(ROW(),COLUMN()))="")*(VALUE(INDIRECT(ADDRESS(ROW(),76)))&gt;0)</formula>
    </cfRule>
  </conditionalFormatting>
  <conditionalFormatting sqref="I1:I1048576">
    <cfRule type="expression" dxfId="16" priority="13">
      <formula>(INDIRECT(ADDRESS(ROW(),COLUMN()))="")*(VALUE(INDIRECT(ADDRESS(ROW(),76)))&gt;0)</formula>
    </cfRule>
  </conditionalFormatting>
  <conditionalFormatting sqref="M1 M502:M1048576">
    <cfRule type="expression" dxfId="15" priority="9">
      <formula>AND(ISERROR($N1), OR($E1&lt;&gt;"",$J1&lt;&gt;""))</formula>
    </cfRule>
    <cfRule type="expression" dxfId="14" priority="10">
      <formula>(INDIRECT(ADDRESS(ROW(),COLUMN()))="")*(VALUE(INDIRECT(ADDRESS(ROW(),76)))&gt;0)</formula>
    </cfRule>
  </conditionalFormatting>
  <conditionalFormatting sqref="Q1:Q1048576">
    <cfRule type="expression" dxfId="13" priority="7">
      <formula>AND($R1="",OR($E1&lt;&gt;"",$I1&lt;&gt;""))</formula>
    </cfRule>
    <cfRule type="expression" dxfId="12" priority="8">
      <formula>(INDIRECT(ADDRESS(ROW(),COLUMN()))="")*(VALUE(INDIRECT(ADDRESS(ROW(),76)))&gt;0)</formula>
    </cfRule>
  </conditionalFormatting>
  <conditionalFormatting sqref="D1:D501">
    <cfRule type="expression" dxfId="11" priority="16">
      <formula>AND($E1="",OR($G1="", $J1=""))</formula>
    </cfRule>
  </conditionalFormatting>
  <conditionalFormatting sqref="U2:U501">
    <cfRule type="expression" dxfId="10" priority="6">
      <formula>AND($V2="",OR($D2&lt;&gt;"",$R2&lt;&gt;""))</formula>
    </cfRule>
  </conditionalFormatting>
  <conditionalFormatting sqref="I1:I501">
    <cfRule type="expression" dxfId="9" priority="12">
      <formula>AND(ISERROR($J1),$E1&lt;&gt;"")</formula>
    </cfRule>
  </conditionalFormatting>
  <conditionalFormatting sqref="M2:M501">
    <cfRule type="expression" dxfId="8" priority="5">
      <formula>ISERROR(M2)</formula>
    </cfRule>
  </conditionalFormatting>
  <conditionalFormatting sqref="X2:X501">
    <cfRule type="expression" dxfId="7" priority="4">
      <formula>ISERROR(X2)</formula>
    </cfRule>
  </conditionalFormatting>
  <conditionalFormatting sqref="AK2:AK501">
    <cfRule type="expression" dxfId="6" priority="3">
      <formula>ISERROR(AK2)</formula>
    </cfRule>
  </conditionalFormatting>
  <conditionalFormatting sqref="AX2:AX501">
    <cfRule type="expression" dxfId="5" priority="2">
      <formula>ISERROR(AX2)</formula>
    </cfRule>
  </conditionalFormatting>
  <conditionalFormatting sqref="BK2:BK501">
    <cfRule type="expression" dxfId="4" priority="1">
      <formula>ISERROR(BK2)</formula>
    </cfRule>
  </conditionalFormatting>
  <dataValidations count="9">
    <dataValidation type="list" allowBlank="1" showInputMessage="1" showErrorMessage="1" sqref="Q2:Q501" xr:uid="{00000000-0002-0000-0800-000000000000}">
      <formula1>PRacronyms</formula1>
    </dataValidation>
    <dataValidation operator="greaterThan" allowBlank="1" showInputMessage="1" showErrorMessage="1" sqref="BW1:BW1048576" xr:uid="{00000000-0002-0000-0800-000001000000}"/>
    <dataValidation type="list" allowBlank="1" showInputMessage="1" showErrorMessage="1" sqref="D2:D501" xr:uid="{00000000-0002-0000-0800-000002000000}">
      <formula1>ModulesInCmp</formula1>
    </dataValidation>
    <dataValidation type="decimal" operator="greaterThanOrEqual" allowBlank="1" showInputMessage="1" showErrorMessage="1" sqref="AH2:AH501" xr:uid="{00000000-0002-0000-0800-000003000000}">
      <formula1>-1</formula1>
    </dataValidation>
    <dataValidation type="decimal" operator="greaterThan" allowBlank="1" showInputMessage="1" showErrorMessage="1" sqref="BF2:BF503 BG2:BV501 BX2:BX501 W2:AG501 AI2:BE501" xr:uid="{00000000-0002-0000-0800-000004000000}">
      <formula1>-1</formula1>
    </dataValidation>
    <dataValidation type="list" allowBlank="1" showInputMessage="1" showErrorMessage="1" sqref="U2:U501" xr:uid="{00000000-0002-0000-0800-000005000000}">
      <formula1>Currencies</formula1>
    </dataValidation>
    <dataValidation type="list" allowBlank="1" showInputMessage="1" showErrorMessage="1" sqref="L2:L501" xr:uid="{00000000-0002-0000-0800-000006000000}">
      <formula1>CostInputs</formula1>
    </dataValidation>
    <dataValidation type="list" allowBlank="1" showInputMessage="1" showErrorMessage="1" sqref="BY2:BY501" xr:uid="{00000000-0002-0000-0800-000007000000}">
      <formula1>AssumptionList</formula1>
    </dataValidation>
    <dataValidation type="list" allowBlank="1" showInputMessage="1" showErrorMessage="1" sqref="I2:I501" xr:uid="{00000000-0002-0000-0800-000008000000}">
      <formula1>CostInpInCmpInPSMcosts</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9000000}">
          <x14:formula1>
            <xm:f>OFFSET(CatInt!$E$1,MATCH(E2,CatInt!$A:$A,0)-1,0,COUNTIF(CatInt!$A:$A,E2),1)</xm:f>
          </x14:formula1>
          <xm:sqref>F2:F501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03ac030-8fc0-429e-a59d-aec15056182b">3NAZ7T4E3CZ3-205845905-29054</_dlc_DocId>
    <_dlc_DocIdUrl xmlns="a03ac030-8fc0-429e-a59d-aec15056182b">
      <Url>https://tgf.sharepoint.com/sites/TSA2F1/A2FN/_layouts/15/DocIdRedir.aspx?ID=3NAZ7T4E3CZ3-205845905-29054</Url>
      <Description>3NAZ7T4E3CZ3-205845905-29054</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Working Document" ma:contentTypeID="0x010100DB1926E75FE6D448A94BA4FC7E9CAC040087614E2211F2E849A61121FB2A895684" ma:contentTypeVersion="22" ma:contentTypeDescription="A Word document." ma:contentTypeScope="" ma:versionID="21fd6c9e90379141f8cea426edec6302">
  <xsd:schema xmlns:xsd="http://www.w3.org/2001/XMLSchema" xmlns:xs="http://www.w3.org/2001/XMLSchema" xmlns:p="http://schemas.microsoft.com/office/2006/metadata/properties" xmlns:ns2="a03ac030-8fc0-429e-a59d-aec15056182b" xmlns:ns3="eef4912e-ca7b-4ea5-904f-19ac548f6d9b" xmlns:ns4="85d3ba82-8f4c-4867-a51b-a9da4489fa4c" targetNamespace="http://schemas.microsoft.com/office/2006/metadata/properties" ma:root="true" ma:fieldsID="8e69f680f4a784ed66de26d907a57110" ns2:_="" ns3:_="" ns4:_="">
    <xsd:import namespace="a03ac030-8fc0-429e-a59d-aec15056182b"/>
    <xsd:import namespace="eef4912e-ca7b-4ea5-904f-19ac548f6d9b"/>
    <xsd:import namespace="85d3ba82-8f4c-4867-a51b-a9da4489fa4c"/>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3ac030-8fc0-429e-a59d-aec15056182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f4912e-ca7b-4ea5-904f-19ac548f6d9b"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5d3ba82-8f4c-4867-a51b-a9da4489fa4c"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A47BE8-6194-4C6F-9E0A-42ACE2ABEFCC}">
  <ds:schemaRefs>
    <ds:schemaRef ds:uri="85d3ba82-8f4c-4867-a51b-a9da4489fa4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03ac030-8fc0-429e-a59d-aec15056182b"/>
    <ds:schemaRef ds:uri="http://purl.org/dc/elements/1.1/"/>
    <ds:schemaRef ds:uri="http://schemas.microsoft.com/office/2006/metadata/properties"/>
    <ds:schemaRef ds:uri="eef4912e-ca7b-4ea5-904f-19ac548f6d9b"/>
    <ds:schemaRef ds:uri="http://www.w3.org/XML/1998/namespace"/>
    <ds:schemaRef ds:uri="http://purl.org/dc/dcmitype/"/>
  </ds:schemaRefs>
</ds:datastoreItem>
</file>

<file path=customXml/itemProps2.xml><?xml version="1.0" encoding="utf-8"?>
<ds:datastoreItem xmlns:ds="http://schemas.openxmlformats.org/officeDocument/2006/customXml" ds:itemID="{03C73248-09AA-41EF-A08C-AF855381F3FF}">
  <ds:schemaRefs>
    <ds:schemaRef ds:uri="http://schemas.microsoft.com/sharepoint/events"/>
  </ds:schemaRefs>
</ds:datastoreItem>
</file>

<file path=customXml/itemProps3.xml><?xml version="1.0" encoding="utf-8"?>
<ds:datastoreItem xmlns:ds="http://schemas.openxmlformats.org/officeDocument/2006/customXml" ds:itemID="{419C349A-1C19-4C88-BA80-B3D134E175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3ac030-8fc0-429e-a59d-aec15056182b"/>
    <ds:schemaRef ds:uri="eef4912e-ca7b-4ea5-904f-19ac548f6d9b"/>
    <ds:schemaRef ds:uri="85d3ba82-8f4c-4867-a51b-a9da4489fa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048E7D2-57AA-457C-9652-3CF180A444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Листы</vt:lpstr>
      </vt:variant>
      <vt:variant>
        <vt:i4>27</vt:i4>
      </vt:variant>
      <vt:variant>
        <vt:lpstr>Именованные диапазоны</vt:lpstr>
      </vt:variant>
      <vt:variant>
        <vt:i4>6</vt:i4>
      </vt:variant>
    </vt:vector>
  </HeadingPairs>
  <TitlesOfParts>
    <vt:vector size="33" baseType="lpstr">
      <vt:lpstr>ChgLog</vt:lpstr>
      <vt:lpstr>Instructions</vt:lpstr>
      <vt:lpstr>Setup</vt:lpstr>
      <vt:lpstr>CatProdSpec</vt:lpstr>
      <vt:lpstr>CatProd</vt:lpstr>
      <vt:lpstr>Pharmaceuticals</vt:lpstr>
      <vt:lpstr>Health Products &amp; Equipment</vt:lpstr>
      <vt:lpstr>Other Pharma &amp; Health Products</vt:lpstr>
      <vt:lpstr>PSM Costs</vt:lpstr>
      <vt:lpstr>Budget Summary</vt:lpstr>
      <vt:lpstr>ActivityConcat</vt:lpstr>
      <vt:lpstr>Recipient</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Currencies</vt:lpstr>
      <vt:lpstr>CatCostGrp</vt:lpstr>
      <vt:lpstr>CatCostInp</vt:lpstr>
      <vt:lpstr>Query for PSM products</vt:lpstr>
      <vt:lpstr>CatProdSpec!Область_печати</vt:lpstr>
      <vt:lpstr>Components</vt:lpstr>
      <vt:lpstr>ComponentSelected</vt:lpstr>
      <vt:lpstr>Currencies</vt:lpstr>
      <vt:lpstr>LangOffset</vt:lpstr>
      <vt:lpstr>Language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Zak Kaufman</dc:creator>
  <cp:lastModifiedBy>Anna Katasonova</cp:lastModifiedBy>
  <cp:lastPrinted>2019-12-15T07:02:12Z</cp:lastPrinted>
  <dcterms:created xsi:type="dcterms:W3CDTF">2013-08-30T08:23:40Z</dcterms:created>
  <dcterms:modified xsi:type="dcterms:W3CDTF">2020-03-23T09:38:43Z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0x010100DB1926E75FE6D448A94BA4FC7E9CAC040087614E2211F2E849A61121FB2A895684</vt:lpwstr>
  </property>
  <property fmtid="{D5CDD505-2E9C-101B-9397-08002B2CF9AE}" pid="6" name="_dlc_DocId">
    <vt:lpwstr>3NAZ7T4E3CZ3-475068496-793</vt:lpwstr>
  </property>
  <property fmtid="{D5CDD505-2E9C-101B-9397-08002B2CF9AE}" pid="7" name="_dlc_DocIdUrl">
    <vt:lpwstr>https://tgf.sharepoint.com/sites/TSA2F1/A2FD/_layouts/15/DocIdRedir.aspx?ID=3NAZ7T4E3CZ3-475068496-793, 3NAZ7T4E3CZ3-475068496-793</vt:lpwstr>
  </property>
  <property fmtid="{D5CDD505-2E9C-101B-9397-08002B2CF9AE}" pid="8" name="_dlc_DocIdItemGuid">
    <vt:lpwstr>c6fa2a34-73da-4ddc-bf8f-38a16185005b</vt:lpwstr>
  </property>
</Properties>
</file>